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1.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Laptop\Documents\"/>
    </mc:Choice>
  </mc:AlternateContent>
  <xr:revisionPtr revIDLastSave="0" documentId="13_ncr:1_{2BDBDCF9-526C-4D9B-9C53-8583B872B369}" xr6:coauthVersionLast="47" xr6:coauthVersionMax="47" xr10:uidLastSave="{00000000-0000-0000-0000-000000000000}"/>
  <bookViews>
    <workbookView xWindow="-110" yWindow="-110" windowWidth="19420" windowHeight="10300" firstSheet="1" activeTab="3" xr2:uid="{FFEB793C-FFA9-466A-AD60-B699FA47BD88}"/>
  </bookViews>
  <sheets>
    <sheet name="movies_updated" sheetId="1" r:id="rId1"/>
    <sheet name="Calculations_tables" sheetId="11" r:id="rId2"/>
    <sheet name="Dashboard" sheetId="8" r:id="rId3"/>
    <sheet name="Dashboard_2" sheetId="13" r:id="rId4"/>
  </sheets>
  <definedNames>
    <definedName name="_xlchart.v5.0" hidden="1">Calculations_tables!$K$68</definedName>
    <definedName name="_xlchart.v5.1" hidden="1">Calculations_tables!$K$69:$K$108</definedName>
    <definedName name="_xlchart.v5.2" hidden="1">Calculations_tables!$L$68</definedName>
    <definedName name="_xlchart.v5.3" hidden="1">Calculations_tables!$L$69:$L$108</definedName>
    <definedName name="_xlchart.v5.4" hidden="1">Calculations_tables!$K$68</definedName>
    <definedName name="_xlchart.v5.5" hidden="1">Calculations_tables!$K$69:$K$108</definedName>
    <definedName name="_xlchart.v5.6" hidden="1">Calculations_tables!$L$68</definedName>
    <definedName name="_xlchart.v5.7" hidden="1">Calculations_tables!$L$69:$L$108</definedName>
    <definedName name="Budget">Calculations_tables!$J$5</definedName>
    <definedName name="Gross">Calculations_tables!$J$6</definedName>
    <definedName name="Runtime">Calculations_tables!$J$8</definedName>
    <definedName name="Score">Calculations_tables!$J$4</definedName>
    <definedName name="Slicer_genre">#N/A</definedName>
    <definedName name="Slicer_year">#N/A</definedName>
    <definedName name="Slicer_year1">#N/A</definedName>
    <definedName name="Votes">Calculations_tables!$J$7</definedName>
    <definedName name="YOYB">Calculations_tables!$M$5</definedName>
    <definedName name="YOYG">Calculations_tables!$M$6</definedName>
    <definedName name="YOYR">Calculations_tables!$M$8</definedName>
    <definedName name="YOYS">Calculations_tables!$M$4</definedName>
    <definedName name="YOYV">Calculations_tables!$M$7</definedName>
  </definedNames>
  <calcPr calcId="191029"/>
  <pivotCaches>
    <pivotCache cacheId="33" r:id="rId5"/>
    <pivotCache cacheId="35" r:id="rId6"/>
  </pivotCaches>
  <extLst>
    <ext xmlns:x14="http://schemas.microsoft.com/office/spreadsheetml/2009/9/main" uri="{876F7934-8845-4945-9796-88D515C7AA90}">
      <x14:pivotCaches>
        <pivotCache cacheId="1" r:id="rId7"/>
        <pivotCache cacheId="3"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K8" i="11"/>
  <c r="J8" i="11"/>
  <c r="J4" i="11"/>
  <c r="K7" i="11"/>
  <c r="K6" i="11"/>
  <c r="K5" i="11"/>
  <c r="K4" i="11"/>
  <c r="J7" i="11"/>
  <c r="J6" i="11"/>
  <c r="J5" i="11"/>
  <c r="L8" i="11" l="1"/>
  <c r="M8" i="11" s="1"/>
  <c r="L4" i="11"/>
  <c r="M4" i="11" s="1"/>
  <c r="L5" i="11"/>
  <c r="M5" i="11" s="1"/>
  <c r="L6" i="11"/>
  <c r="M6" i="11" s="1"/>
  <c r="L7" i="11"/>
  <c r="M7" i="11" s="1"/>
</calcChain>
</file>

<file path=xl/sharedStrings.xml><?xml version="1.0" encoding="utf-8"?>
<sst xmlns="http://schemas.openxmlformats.org/spreadsheetml/2006/main" count="68140" uniqueCount="13809">
  <si>
    <t>name</t>
  </si>
  <si>
    <t>rating</t>
  </si>
  <si>
    <t>genre</t>
  </si>
  <si>
    <t>year</t>
  </si>
  <si>
    <t>released</t>
  </si>
  <si>
    <t>score</t>
  </si>
  <si>
    <t>votes</t>
  </si>
  <si>
    <t>director</t>
  </si>
  <si>
    <t>writer</t>
  </si>
  <si>
    <t>star</t>
  </si>
  <si>
    <t>country</t>
  </si>
  <si>
    <t>budget</t>
  </si>
  <si>
    <t>gross</t>
  </si>
  <si>
    <t>company</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</si>
  <si>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</si>
  <si>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</si>
  <si>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</si>
  <si>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</si>
  <si>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</si>
  <si>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</si>
  <si>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</si>
  <si>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</si>
  <si>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</si>
  <si>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</si>
  <si>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</si>
  <si>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</si>
  <si>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</si>
  <si>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</si>
  <si>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</si>
  <si>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</si>
  <si>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</si>
  <si>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</si>
  <si>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</si>
  <si>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</si>
  <si>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</si>
  <si>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</si>
  <si>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</si>
  <si>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</si>
  <si>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</si>
  <si>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</si>
  <si>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</si>
  <si>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</si>
  <si>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</si>
  <si>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</si>
  <si>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</si>
  <si>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</si>
  <si>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</si>
  <si>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</si>
  <si>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</si>
  <si>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</si>
  <si>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</si>
  <si>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</si>
  <si>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</si>
  <si>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</si>
  <si>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</si>
  <si>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</si>
  <si>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</si>
  <si>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</si>
  <si>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</si>
  <si>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</si>
  <si>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</si>
  <si>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</si>
  <si>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</si>
  <si>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</si>
  <si>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</si>
  <si>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</si>
  <si>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</si>
  <si>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</si>
  <si>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</si>
  <si>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</si>
  <si>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</si>
  <si>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</si>
  <si>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</si>
  <si>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</si>
  <si>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</si>
  <si>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</si>
  <si>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</si>
  <si>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</si>
  <si>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</si>
  <si>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</si>
  <si>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</si>
  <si>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</si>
  <si>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</si>
  <si>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</si>
  <si>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</si>
  <si>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</si>
  <si>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</si>
  <si>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</si>
  <si>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</si>
  <si>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</si>
  <si>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</si>
  <si>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</si>
  <si>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</si>
  <si>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</si>
  <si>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</si>
  <si>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</si>
  <si>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</si>
  <si>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</si>
  <si>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</si>
  <si>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</si>
  <si>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</si>
  <si>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</si>
  <si>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</si>
  <si>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</si>
  <si>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</si>
  <si>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</si>
  <si>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</si>
  <si>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</si>
  <si>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</si>
  <si>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</si>
  <si>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</si>
  <si>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</si>
  <si>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</si>
  <si>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</si>
  <si>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</si>
  <si>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</si>
  <si>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</si>
  <si>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</si>
  <si>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</si>
  <si>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</si>
  <si>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</si>
  <si>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</si>
  <si>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</si>
  <si>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</si>
  <si>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</si>
  <si>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</si>
  <si>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</si>
  <si>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</si>
  <si>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</si>
  <si>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</si>
  <si>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</si>
  <si>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</si>
  <si>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</si>
  <si>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</si>
  <si>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</si>
  <si>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</si>
  <si>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</si>
  <si>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</si>
  <si>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</si>
  <si>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</si>
  <si>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</si>
  <si>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</si>
  <si>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</si>
  <si>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</si>
  <si>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</si>
  <si>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</si>
  <si>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</si>
  <si>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</si>
  <si>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</si>
  <si>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</si>
  <si>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</si>
  <si>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</si>
  <si>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</si>
  <si>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</si>
  <si>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</si>
  <si>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</si>
  <si>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</si>
  <si>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</si>
  <si>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</si>
  <si>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</si>
  <si>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</si>
  <si>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</si>
  <si>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</si>
  <si>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</si>
  <si>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</si>
  <si>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</si>
  <si>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</si>
  <si>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</si>
  <si>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</si>
  <si>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</si>
  <si>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</si>
  <si>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</si>
  <si>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</si>
  <si>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</si>
  <si>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</si>
  <si>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</si>
  <si>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</si>
  <si>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</si>
  <si>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</si>
  <si>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</si>
  <si>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</si>
  <si>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</si>
  <si>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</si>
  <si>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</si>
  <si>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</si>
  <si>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</si>
  <si>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</si>
  <si>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</si>
  <si>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</si>
  <si>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</si>
  <si>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</si>
  <si>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</si>
  <si>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</si>
  <si>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</si>
  <si>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</si>
  <si>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</si>
  <si>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</si>
  <si>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</si>
  <si>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</si>
  <si>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</si>
  <si>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</si>
  <si>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</si>
  <si>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</si>
  <si>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</si>
  <si>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</si>
  <si>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</si>
  <si>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</si>
  <si>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</si>
  <si>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</si>
  <si>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</si>
  <si>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</si>
  <si>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</si>
  <si>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</si>
  <si>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</si>
  <si>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</si>
  <si>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</si>
  <si>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</si>
  <si>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</si>
  <si>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</si>
  <si>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</si>
  <si>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</si>
  <si>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</si>
  <si>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</si>
  <si>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</si>
  <si>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</si>
  <si>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</si>
  <si>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</si>
  <si>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</si>
  <si>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</si>
  <si>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</si>
  <si>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</si>
  <si>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</si>
  <si>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</si>
  <si>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</si>
  <si>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</si>
  <si>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</si>
  <si>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</si>
  <si>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</si>
  <si>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</si>
  <si>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</si>
  <si>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</si>
  <si>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</si>
  <si>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</si>
  <si>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</si>
  <si>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</si>
  <si>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</si>
  <si>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</si>
  <si>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</si>
  <si>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</si>
  <si>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</si>
  <si>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</si>
  <si>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</si>
  <si>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</si>
  <si>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</si>
  <si>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</si>
  <si>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</si>
  <si>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</si>
  <si>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</si>
  <si>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</si>
  <si>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</si>
  <si>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</si>
  <si>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</si>
  <si>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</si>
  <si>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</si>
  <si>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</si>
  <si>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</si>
  <si>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</si>
  <si>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</si>
  <si>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</si>
  <si>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</si>
  <si>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</si>
  <si>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</si>
  <si>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</si>
  <si>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</si>
  <si>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</si>
  <si>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</si>
  <si>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</si>
  <si>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</si>
  <si>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</si>
  <si>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</si>
  <si>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</si>
  <si>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</si>
  <si>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</si>
  <si>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</si>
  <si>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</si>
  <si>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</si>
  <si>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</si>
  <si>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</si>
  <si>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</si>
  <si>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</si>
  <si>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</si>
  <si>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</si>
  <si>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</si>
  <si>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</si>
  <si>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</si>
  <si>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</si>
  <si>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</si>
  <si>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</si>
  <si>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</si>
  <si>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</si>
  <si>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</si>
  <si>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</si>
  <si>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</si>
  <si>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</si>
  <si>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</si>
  <si>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</si>
  <si>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</si>
  <si>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</si>
  <si>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</si>
  <si>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</si>
  <si>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</si>
  <si>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</si>
  <si>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</si>
  <si>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</si>
  <si>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</si>
  <si>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</si>
  <si>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</si>
  <si>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</si>
  <si>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</si>
  <si>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</si>
  <si>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</si>
  <si>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</si>
  <si>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</si>
  <si>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</si>
  <si>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</si>
  <si>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</si>
  <si>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</si>
  <si>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</si>
  <si>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</si>
  <si>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</si>
  <si>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</si>
  <si>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</si>
  <si>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</si>
  <si>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</si>
  <si>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</si>
  <si>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</si>
  <si>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</si>
  <si>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</si>
  <si>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</si>
  <si>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</si>
  <si>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</si>
  <si>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</si>
  <si>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</si>
  <si>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</si>
  <si>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</si>
  <si>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</si>
  <si>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</si>
  <si>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</si>
  <si>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</si>
  <si>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</si>
  <si>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</si>
  <si>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</si>
  <si>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Gösta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</si>
  <si>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</si>
  <si>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</si>
  <si>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</si>
  <si>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</si>
  <si>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</si>
  <si>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</si>
  <si>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</si>
  <si>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</si>
  <si>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</si>
  <si>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</si>
  <si>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</si>
  <si>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</si>
  <si>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</si>
  <si>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</si>
  <si>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</si>
  <si>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</si>
  <si>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</si>
  <si>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</si>
  <si>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</si>
  <si>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</si>
  <si>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</si>
  <si>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</si>
  <si>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</si>
  <si>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</si>
  <si>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</si>
  <si>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</si>
  <si>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</si>
  <si>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</si>
  <si>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</si>
  <si>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</si>
  <si>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</si>
  <si>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</si>
  <si>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</si>
  <si>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</si>
  <si>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</si>
  <si>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</si>
  <si>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</si>
  <si>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</si>
  <si>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</si>
  <si>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</si>
  <si>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</si>
  <si>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</si>
  <si>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</si>
  <si>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</si>
  <si>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</si>
  <si>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</si>
  <si>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</si>
  <si>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</si>
  <si>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</si>
  <si>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</si>
  <si>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</si>
  <si>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</si>
  <si>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</si>
  <si>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</si>
  <si>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</si>
  <si>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</si>
  <si>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</si>
  <si>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</si>
  <si>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</si>
  <si>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</si>
  <si>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</si>
  <si>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</si>
  <si>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</si>
  <si>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</si>
  <si>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</si>
  <si>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</si>
  <si>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</si>
  <si>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</si>
  <si>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</si>
  <si>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</si>
  <si>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</si>
  <si>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</si>
  <si>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</si>
  <si>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</si>
  <si>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</si>
  <si>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</si>
  <si>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</si>
  <si>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</si>
  <si>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</si>
  <si>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</si>
  <si>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</si>
  <si>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</si>
  <si>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</si>
  <si>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</si>
  <si>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</si>
  <si>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</si>
  <si>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</si>
  <si>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</si>
  <si>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</si>
  <si>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</si>
  <si>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</si>
  <si>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</si>
  <si>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</si>
  <si>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</si>
  <si>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</si>
  <si>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</si>
  <si>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</si>
  <si>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</si>
  <si>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</si>
  <si>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</si>
  <si>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</si>
  <si>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</si>
  <si>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</si>
  <si>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</si>
  <si>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</si>
  <si>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</si>
  <si>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</si>
  <si>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</si>
  <si>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</si>
  <si>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</si>
  <si>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</si>
  <si>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Édouard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</si>
  <si>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</si>
  <si>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</si>
  <si>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</si>
  <si>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</si>
  <si>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</si>
  <si>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</si>
  <si>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</si>
  <si>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</si>
  <si>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</si>
  <si>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</si>
  <si>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</si>
  <si>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</si>
  <si>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</si>
  <si>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</si>
  <si>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</si>
  <si>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</si>
  <si>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</si>
  <si>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</si>
  <si>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</si>
  <si>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</si>
  <si>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</si>
  <si>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</si>
  <si>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</si>
  <si>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</si>
  <si>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</si>
  <si>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</si>
  <si>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</si>
  <si>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</si>
  <si>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</si>
  <si>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</si>
  <si>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</si>
  <si>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</si>
  <si>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</si>
  <si>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</si>
  <si>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</si>
  <si>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</si>
  <si>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</si>
  <si>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</si>
  <si>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</si>
  <si>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</si>
  <si>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</si>
  <si>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</si>
  <si>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</si>
  <si>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</si>
  <si>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</si>
  <si>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</si>
  <si>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</si>
  <si>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</si>
  <si>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</si>
  <si>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</si>
  <si>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</si>
  <si>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</si>
  <si>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Pathé</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</si>
  <si>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</si>
  <si>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</si>
  <si>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</si>
  <si>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</si>
  <si>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</si>
  <si>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</si>
  <si>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</si>
  <si>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</si>
  <si>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</si>
  <si>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</si>
  <si>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</si>
  <si>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</si>
  <si>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</si>
  <si>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</si>
  <si>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</si>
  <si>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</si>
  <si>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</si>
  <si>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</si>
  <si>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</si>
  <si>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</si>
  <si>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</si>
  <si>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Jürgen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</si>
  <si>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</si>
  <si>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</si>
  <si>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</si>
  <si>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</si>
  <si>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</si>
  <si>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</si>
  <si>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</si>
  <si>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</si>
  <si>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</si>
  <si>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</si>
  <si>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</si>
  <si>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</si>
  <si>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</si>
  <si>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</si>
  <si>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</si>
  <si>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</si>
  <si>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</si>
  <si>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</si>
  <si>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</si>
  <si>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</si>
  <si>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</si>
  <si>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</si>
  <si>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</si>
  <si>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</si>
  <si>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</si>
  <si>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</si>
  <si>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</si>
  <si>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</si>
  <si>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</si>
  <si>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</si>
  <si>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</si>
  <si>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</si>
  <si>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</si>
  <si>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</si>
  <si>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</si>
  <si>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</si>
  <si>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</si>
  <si>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</si>
  <si>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</si>
  <si>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</si>
  <si>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</si>
  <si>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</si>
  <si>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</si>
  <si>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</si>
  <si>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</si>
  <si>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</si>
  <si>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</si>
  <si>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</si>
  <si>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</si>
  <si>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</si>
  <si>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</si>
  <si>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</si>
  <si>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</si>
  <si>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</si>
  <si>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</si>
  <si>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</si>
  <si>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</si>
  <si>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</si>
  <si>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</si>
  <si>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</si>
  <si>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</si>
  <si>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</si>
  <si>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</si>
  <si>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</si>
  <si>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</si>
  <si>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</si>
  <si>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</si>
  <si>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</si>
  <si>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</si>
  <si>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</si>
  <si>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</si>
  <si>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</si>
  <si>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</si>
  <si>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</si>
  <si>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</si>
  <si>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</si>
  <si>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</si>
  <si>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</si>
  <si>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</si>
  <si>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</si>
  <si>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</si>
  <si>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</si>
  <si>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</si>
  <si>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</si>
  <si>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</si>
  <si>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</si>
  <si>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</si>
  <si>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</si>
  <si>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</si>
  <si>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</si>
  <si>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</si>
  <si>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</si>
  <si>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</si>
  <si>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</si>
  <si>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</si>
  <si>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</si>
  <si>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</si>
  <si>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</si>
  <si>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</si>
  <si>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</si>
  <si>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</si>
  <si>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</si>
  <si>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</si>
  <si>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</si>
  <si>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</si>
  <si>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</si>
  <si>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</si>
  <si>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</si>
  <si>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</si>
  <si>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</si>
  <si>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</si>
  <si>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</si>
  <si>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</si>
  <si>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</si>
  <si>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</si>
  <si>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</si>
  <si>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</si>
  <si>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</si>
  <si>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</si>
  <si>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</si>
  <si>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</si>
  <si>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</si>
  <si>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</si>
  <si>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</si>
  <si>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</si>
  <si>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Gérard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</si>
  <si>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</si>
  <si>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</si>
  <si>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</si>
  <si>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</si>
  <si>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</si>
  <si>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</si>
  <si>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</si>
  <si>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</si>
  <si>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</si>
  <si>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</si>
  <si>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</si>
  <si>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</si>
  <si>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</si>
  <si>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</si>
  <si>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</si>
  <si>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</si>
  <si>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</si>
  <si>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</si>
  <si>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</si>
  <si>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</si>
  <si>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</si>
  <si>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</si>
  <si>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</si>
  <si>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</si>
  <si>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</si>
  <si>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</si>
  <si>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</si>
  <si>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</si>
  <si>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</si>
  <si>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</si>
  <si>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</si>
  <si>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</si>
  <si>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</si>
  <si>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</si>
  <si>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</si>
  <si>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</si>
  <si>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</si>
  <si>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</si>
  <si>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</si>
  <si>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</si>
  <si>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</si>
  <si>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</si>
  <si>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</si>
  <si>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</si>
  <si>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</si>
  <si>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</si>
  <si>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</si>
  <si>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</si>
  <si>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</si>
  <si>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</si>
  <si>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</si>
  <si>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</si>
  <si>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</si>
  <si>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</si>
  <si>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</si>
  <si>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</si>
  <si>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</si>
  <si>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</si>
  <si>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</si>
  <si>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</si>
  <si>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</si>
  <si>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</si>
  <si>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</si>
  <si>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</si>
  <si>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</si>
  <si>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</si>
  <si>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</si>
  <si>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</si>
  <si>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</si>
  <si>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</si>
  <si>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</si>
  <si>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</si>
  <si>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</si>
  <si>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</si>
  <si>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</si>
  <si>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</si>
  <si>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</si>
  <si>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</si>
  <si>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</si>
  <si>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</si>
  <si>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</si>
  <si>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</si>
  <si>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</si>
  <si>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</si>
  <si>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</si>
  <si>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</si>
  <si>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</si>
  <si>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</si>
  <si>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</si>
  <si>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</si>
  <si>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</si>
  <si>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</si>
  <si>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</si>
  <si>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</si>
  <si>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</si>
  <si>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</si>
  <si>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</si>
  <si>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</si>
  <si>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</si>
  <si>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</si>
  <si>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</si>
  <si>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</si>
  <si>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</si>
  <si>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</si>
  <si>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</si>
  <si>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</si>
  <si>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</si>
  <si>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</si>
  <si>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</si>
  <si>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</si>
  <si>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</si>
  <si>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</si>
  <si>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</si>
  <si>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</si>
  <si>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</si>
  <si>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</si>
  <si>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</si>
  <si>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</si>
  <si>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</si>
  <si>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</si>
  <si>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</si>
  <si>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</si>
  <si>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</si>
  <si>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</si>
  <si>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</si>
  <si>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</si>
  <si>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</si>
  <si>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</si>
  <si>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</si>
  <si>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</si>
  <si>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</si>
  <si>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</si>
  <si>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</si>
  <si>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</si>
  <si>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</si>
  <si>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</si>
  <si>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</si>
  <si>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</si>
  <si>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</si>
  <si>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</si>
  <si>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</si>
  <si>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</si>
  <si>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</si>
  <si>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</si>
  <si>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</si>
  <si>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</si>
  <si>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</si>
  <si>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</si>
  <si>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</si>
  <si>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</si>
  <si>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</si>
  <si>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</si>
  <si>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</si>
  <si>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</si>
  <si>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</si>
  <si>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</si>
  <si>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</si>
  <si>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</si>
  <si>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</si>
  <si>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</si>
  <si>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</si>
  <si>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</si>
  <si>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</si>
  <si>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</si>
  <si>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</si>
  <si>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</si>
  <si>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</si>
  <si>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</si>
  <si>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</si>
  <si>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</si>
  <si>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</si>
  <si>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</si>
  <si>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</si>
  <si>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</si>
  <si>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</si>
  <si>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</si>
  <si>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</si>
  <si>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</si>
  <si>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</si>
  <si>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</si>
  <si>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</si>
  <si>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</si>
  <si>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</si>
  <si>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</si>
  <si>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</si>
  <si>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</si>
  <si>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</si>
  <si>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</si>
  <si>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</si>
  <si>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</si>
  <si>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</si>
  <si>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</si>
  <si>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</si>
  <si>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</si>
  <si>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</si>
  <si>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</si>
  <si>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</si>
  <si>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</si>
  <si>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</si>
  <si>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</si>
  <si>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</si>
  <si>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</si>
  <si>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</si>
  <si>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</si>
  <si>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</si>
  <si>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</si>
  <si>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</si>
  <si>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</si>
  <si>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</si>
  <si>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</si>
  <si>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</si>
  <si>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</si>
  <si>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</si>
  <si>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</si>
  <si>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</si>
  <si>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</si>
  <si>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</si>
  <si>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</si>
  <si>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</si>
  <si>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</si>
  <si>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</si>
  <si>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</si>
  <si>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</si>
  <si>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</si>
  <si>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</si>
  <si>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</si>
  <si>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</si>
  <si>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</si>
  <si>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</si>
  <si>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</si>
  <si>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</si>
  <si>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</si>
  <si>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</si>
  <si>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</si>
  <si>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</si>
  <si>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</si>
  <si>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</si>
  <si>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</si>
  <si>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</si>
  <si>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</si>
  <si>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</si>
  <si>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</si>
  <si>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</si>
  <si>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</si>
  <si>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</si>
  <si>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</si>
  <si>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</si>
  <si>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</si>
  <si>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</si>
  <si>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</si>
  <si>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</si>
  <si>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</si>
  <si>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</si>
  <si>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</si>
  <si>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</si>
  <si>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</si>
  <si>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</si>
  <si>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</si>
  <si>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</si>
  <si>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</si>
  <si>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</si>
  <si>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</si>
  <si>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</si>
  <si>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</si>
  <si>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</si>
  <si>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</si>
  <si>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</si>
  <si>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</si>
  <si>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</si>
  <si>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</si>
  <si>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</si>
  <si>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</si>
  <si>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</si>
  <si>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</si>
  <si>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</si>
  <si>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</si>
  <si>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</si>
  <si>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</si>
  <si>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</si>
  <si>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</si>
  <si>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</si>
  <si>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</si>
  <si>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</si>
  <si>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</si>
  <si>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</si>
  <si>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</si>
  <si>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</si>
  <si>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</si>
  <si>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</si>
  <si>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</si>
  <si>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</si>
  <si>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</si>
  <si>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</si>
  <si>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</si>
  <si>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</si>
  <si>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</si>
  <si>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</si>
  <si>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</si>
  <si>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</si>
  <si>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</si>
  <si>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</si>
  <si>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</si>
  <si>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</si>
  <si>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</si>
  <si>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</si>
  <si>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</si>
  <si>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</si>
  <si>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</si>
  <si>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</si>
  <si>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</si>
  <si>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</si>
  <si>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</si>
  <si>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</si>
  <si>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</si>
  <si>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</si>
  <si>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</si>
  <si>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</si>
  <si>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</si>
  <si>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</si>
  <si>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</si>
  <si>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</si>
  <si>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</si>
  <si>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</si>
  <si>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</si>
  <si>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</si>
  <si>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</si>
  <si>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</si>
  <si>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</si>
  <si>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</si>
  <si>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</si>
  <si>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</si>
  <si>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</si>
  <si>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</si>
  <si>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</si>
  <si>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</si>
  <si>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</si>
  <si>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</si>
  <si>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</si>
  <si>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</si>
  <si>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</si>
  <si>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</si>
  <si>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</si>
  <si>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</si>
  <si>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</si>
  <si>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</si>
  <si>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</si>
  <si>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</si>
  <si>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</si>
  <si>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</si>
  <si>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</si>
  <si>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</si>
  <si>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</si>
  <si>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</si>
  <si>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</si>
  <si>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</si>
  <si>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</si>
  <si>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</si>
  <si>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</si>
  <si>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</si>
  <si>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</si>
  <si>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</si>
  <si>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</si>
  <si>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</si>
  <si>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</si>
  <si>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</si>
  <si>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</si>
  <si>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</si>
  <si>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</si>
  <si>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</si>
  <si>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</si>
  <si>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</si>
  <si>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</si>
  <si>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</si>
  <si>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</si>
  <si>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</si>
  <si>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</si>
  <si>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</si>
  <si>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</si>
  <si>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</si>
  <si>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</si>
  <si>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</si>
  <si>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</si>
  <si>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</si>
  <si>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</si>
  <si>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</si>
  <si>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</si>
  <si>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</si>
  <si>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</si>
  <si>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</si>
  <si>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</si>
  <si>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</si>
  <si>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</si>
  <si>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</si>
  <si>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</si>
  <si>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</si>
  <si>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</si>
  <si>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</si>
  <si>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</si>
  <si>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</si>
  <si>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</si>
  <si>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</si>
  <si>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</si>
  <si>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</si>
  <si>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</si>
  <si>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</si>
  <si>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</si>
  <si>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</si>
  <si>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</si>
  <si>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</si>
  <si>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</si>
  <si>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</si>
  <si>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</si>
  <si>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</si>
  <si>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</si>
  <si>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</si>
  <si>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</si>
  <si>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</si>
  <si>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</si>
  <si>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</si>
  <si>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</si>
  <si>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</si>
  <si>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</si>
  <si>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</si>
  <si>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</si>
  <si>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</si>
  <si>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</si>
  <si>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</si>
  <si>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</si>
  <si>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</si>
  <si>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</si>
  <si>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</si>
  <si>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</si>
  <si>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</si>
  <si>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</si>
  <si>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</si>
  <si>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</si>
  <si>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</si>
  <si>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</si>
  <si>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</si>
  <si>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</si>
  <si>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</si>
  <si>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</si>
  <si>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</si>
  <si>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</si>
  <si>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</si>
  <si>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</si>
  <si>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</si>
  <si>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</si>
  <si>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</si>
  <si>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</si>
  <si>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</si>
  <si>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</si>
  <si>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</si>
  <si>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</si>
  <si>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</si>
  <si>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</si>
  <si>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</si>
  <si>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</si>
  <si>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</si>
  <si>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</si>
  <si>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</si>
  <si>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</si>
  <si>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</si>
  <si>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</si>
  <si>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</si>
  <si>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</si>
  <si>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</si>
  <si>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</si>
  <si>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</si>
  <si>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</si>
  <si>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</si>
  <si>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</si>
  <si>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</si>
  <si>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</si>
  <si>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</si>
  <si>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</si>
  <si>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</si>
  <si>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</si>
  <si>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</si>
  <si>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</si>
  <si>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</si>
  <si>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</si>
  <si>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</si>
  <si>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</si>
  <si>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</si>
  <si>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</si>
  <si>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</si>
  <si>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</si>
  <si>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</si>
  <si>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</si>
  <si>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</si>
  <si>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</si>
  <si>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</si>
  <si>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</si>
  <si>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</si>
  <si>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</si>
  <si>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</si>
  <si>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</si>
  <si>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</si>
  <si>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</si>
  <si>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</si>
  <si>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</si>
  <si>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</si>
  <si>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</si>
  <si>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</si>
  <si>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</si>
  <si>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</si>
  <si>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</si>
  <si>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</si>
  <si>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</si>
  <si>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</si>
  <si>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</si>
  <si>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</si>
  <si>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</si>
  <si>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</si>
  <si>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</si>
  <si>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</si>
  <si>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</si>
  <si>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</si>
  <si>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</si>
  <si>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</si>
  <si>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</si>
  <si>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</si>
  <si>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</si>
  <si>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</si>
  <si>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</si>
  <si>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</si>
  <si>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</si>
  <si>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</si>
  <si>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</si>
  <si>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</si>
  <si>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</si>
  <si>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</si>
  <si>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</si>
  <si>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</si>
  <si>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</si>
  <si>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</si>
  <si>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</si>
  <si>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</si>
  <si>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</si>
  <si>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</si>
  <si>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</si>
  <si>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</si>
  <si>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</si>
  <si>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</si>
  <si>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</si>
  <si>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</si>
  <si>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</si>
  <si>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</si>
  <si>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</si>
  <si>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</si>
  <si>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</si>
  <si>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</si>
  <si>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</si>
  <si>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</si>
  <si>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</si>
  <si>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</si>
  <si>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</si>
  <si>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</si>
  <si>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</si>
  <si>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</si>
  <si>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</si>
  <si>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</si>
  <si>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</si>
  <si>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</si>
  <si>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</si>
  <si>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</si>
  <si>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</si>
  <si>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</si>
  <si>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</si>
  <si>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</si>
  <si>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</si>
  <si>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</si>
  <si>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</si>
  <si>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</si>
  <si>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</si>
  <si>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</si>
  <si>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</si>
  <si>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</si>
  <si>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</si>
  <si>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</si>
  <si>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</si>
  <si>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</si>
  <si>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</si>
  <si>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</si>
  <si>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</si>
  <si>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</si>
  <si>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</si>
  <si>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</si>
  <si>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</si>
  <si>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</si>
  <si>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</si>
  <si>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</si>
  <si>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</si>
  <si>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</si>
  <si>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</si>
  <si>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</si>
  <si>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</si>
  <si>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</si>
  <si>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</si>
  <si>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</si>
  <si>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</si>
  <si>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</si>
  <si>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</si>
  <si>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</si>
  <si>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</si>
  <si>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</si>
  <si>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</si>
  <si>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</si>
  <si>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</si>
  <si>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</si>
  <si>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</si>
  <si>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</si>
  <si>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</si>
  <si>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</si>
  <si>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</si>
  <si>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</si>
  <si>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</si>
  <si>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</si>
  <si>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</si>
  <si>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</si>
  <si>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</si>
  <si>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</si>
  <si>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</si>
  <si>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</si>
  <si>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</si>
  <si>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</si>
  <si>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</si>
  <si>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</si>
  <si>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</si>
  <si>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</si>
  <si>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</si>
  <si>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</si>
  <si>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</si>
  <si>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</si>
  <si>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</si>
  <si>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</si>
  <si>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</si>
  <si>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</si>
  <si>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</si>
  <si>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</si>
  <si>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</si>
  <si>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</si>
  <si>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</si>
  <si>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</si>
  <si>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</si>
  <si>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</si>
  <si>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</si>
  <si>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</si>
  <si>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</si>
  <si>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</si>
  <si>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</si>
  <si>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</si>
  <si>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</si>
  <si>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</si>
  <si>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</si>
  <si>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</si>
  <si>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</si>
  <si>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</si>
  <si>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</si>
  <si>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</si>
  <si>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</si>
  <si>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</si>
  <si>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</si>
  <si>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</si>
  <si>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</si>
  <si>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</si>
  <si>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</si>
  <si>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</si>
  <si>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</si>
  <si>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</si>
  <si>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</si>
  <si>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</si>
  <si>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</si>
  <si>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</si>
  <si>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</si>
  <si>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</si>
  <si>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</si>
  <si>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</si>
  <si>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</si>
  <si>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</si>
  <si>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</si>
  <si>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</si>
  <si>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</si>
  <si>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</si>
  <si>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</si>
  <si>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</si>
  <si>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</si>
  <si>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</si>
  <si>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</si>
  <si>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</si>
  <si>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</si>
  <si>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</si>
  <si>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</si>
  <si>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</si>
  <si>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</si>
  <si>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</si>
  <si>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</si>
  <si>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</si>
  <si>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</si>
  <si>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</si>
  <si>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</si>
  <si>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</si>
  <si>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</si>
  <si>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</si>
  <si>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</si>
  <si>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</si>
  <si>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Carrière</t>
  </si>
  <si>
    <t>Gérard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</si>
  <si>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</si>
  <si>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</si>
  <si>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</si>
  <si>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</si>
  <si>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</si>
  <si>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</si>
  <si>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</si>
  <si>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</si>
  <si>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</si>
  <si>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</si>
  <si>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</si>
  <si>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</si>
  <si>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</si>
  <si>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</si>
  <si>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</si>
  <si>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</si>
  <si>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</si>
  <si>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</si>
  <si>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</si>
  <si>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</si>
  <si>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</si>
  <si>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</si>
  <si>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</si>
  <si>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</si>
  <si>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</si>
  <si>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</si>
  <si>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</si>
  <si>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</si>
  <si>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</si>
  <si>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</si>
  <si>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</si>
  <si>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</si>
  <si>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</si>
  <si>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Léger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</si>
  <si>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</si>
  <si>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</si>
  <si>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</si>
  <si>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</si>
  <si>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</si>
  <si>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</si>
  <si>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</si>
  <si>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</si>
  <si>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</si>
  <si>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</si>
  <si>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</si>
  <si>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</si>
  <si>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</si>
  <si>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</si>
  <si>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</si>
  <si>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</si>
  <si>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</si>
  <si>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</si>
  <si>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</si>
  <si>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</si>
  <si>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</si>
  <si>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</si>
  <si>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</si>
  <si>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</si>
  <si>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</si>
  <si>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</si>
  <si>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</si>
  <si>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</si>
  <si>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</si>
  <si>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</si>
  <si>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</si>
  <si>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</si>
  <si>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</si>
  <si>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</si>
  <si>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</si>
  <si>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</si>
  <si>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</si>
  <si>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</si>
  <si>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</si>
  <si>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</si>
  <si>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</si>
  <si>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</si>
  <si>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</si>
  <si>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</si>
  <si>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</si>
  <si>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</si>
  <si>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</si>
  <si>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</si>
  <si>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</si>
  <si>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</si>
  <si>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</si>
  <si>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</si>
  <si>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</si>
  <si>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</si>
  <si>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</si>
  <si>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</si>
  <si>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</si>
  <si>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</si>
  <si>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</si>
  <si>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</si>
  <si>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</si>
  <si>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</si>
  <si>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</si>
  <si>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</si>
  <si>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</si>
  <si>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</si>
  <si>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</si>
  <si>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</si>
  <si>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</si>
  <si>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</si>
  <si>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</si>
  <si>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</si>
  <si>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</si>
  <si>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</si>
  <si>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</si>
  <si>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</si>
  <si>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</si>
  <si>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</si>
  <si>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</si>
  <si>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</si>
  <si>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</si>
  <si>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</si>
  <si>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</si>
  <si>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</si>
  <si>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</si>
  <si>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</si>
  <si>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</si>
  <si>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</si>
  <si>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</si>
  <si>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</si>
  <si>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</si>
  <si>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</si>
  <si>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</si>
  <si>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</si>
  <si>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</si>
  <si>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</si>
  <si>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</si>
  <si>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</si>
  <si>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</si>
  <si>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</si>
  <si>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</si>
  <si>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</si>
  <si>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</si>
  <si>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</si>
  <si>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</si>
  <si>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</si>
  <si>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</si>
  <si>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</si>
  <si>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</si>
  <si>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</si>
  <si>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</si>
  <si>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</si>
  <si>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</si>
  <si>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</si>
  <si>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</si>
  <si>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</si>
  <si>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</si>
  <si>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</si>
  <si>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</si>
  <si>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</si>
  <si>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</si>
  <si>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</si>
  <si>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</si>
  <si>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</si>
  <si>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</si>
  <si>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</si>
  <si>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</si>
  <si>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</si>
  <si>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</si>
  <si>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</si>
  <si>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</si>
  <si>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</si>
  <si>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</si>
  <si>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</si>
  <si>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</si>
  <si>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</si>
  <si>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</si>
  <si>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</si>
  <si>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</si>
  <si>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</si>
  <si>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</si>
  <si>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</si>
  <si>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</si>
  <si>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</si>
  <si>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</si>
  <si>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</si>
  <si>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</si>
  <si>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</si>
  <si>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</si>
  <si>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</si>
  <si>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</si>
  <si>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</si>
  <si>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</si>
  <si>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</si>
  <si>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</si>
  <si>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</si>
  <si>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</si>
  <si>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</si>
  <si>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</si>
  <si>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</si>
  <si>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</si>
  <si>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</si>
  <si>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François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</si>
  <si>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</si>
  <si>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</si>
  <si>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</si>
  <si>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</si>
  <si>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</si>
  <si>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</si>
  <si>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</si>
  <si>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</si>
  <si>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</si>
  <si>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</si>
  <si>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</si>
  <si>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</si>
  <si>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</si>
  <si>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</si>
  <si>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</si>
  <si>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</si>
  <si>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</si>
  <si>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</si>
  <si>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</si>
  <si>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</si>
  <si>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</si>
  <si>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</si>
  <si>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</si>
  <si>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</si>
  <si>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</si>
  <si>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</si>
  <si>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</si>
  <si>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</si>
  <si>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</si>
  <si>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</si>
  <si>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</si>
  <si>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</si>
  <si>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</si>
  <si>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</si>
  <si>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</si>
  <si>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</si>
  <si>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</si>
  <si>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</si>
  <si>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</si>
  <si>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</si>
  <si>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</si>
  <si>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</si>
  <si>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</si>
  <si>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</si>
  <si>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</si>
  <si>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</si>
  <si>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</si>
  <si>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</si>
  <si>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</si>
  <si>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</si>
  <si>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</si>
  <si>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</si>
  <si>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</si>
  <si>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</si>
  <si>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</si>
  <si>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</si>
  <si>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</si>
  <si>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</si>
  <si>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</si>
  <si>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Cinematográfica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</si>
  <si>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</si>
  <si>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</si>
  <si>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</si>
  <si>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</si>
  <si>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</si>
  <si>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</si>
  <si>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</si>
  <si>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</si>
  <si>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</si>
  <si>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</si>
  <si>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</si>
  <si>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</si>
  <si>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</si>
  <si>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</si>
  <si>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</si>
  <si>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</si>
  <si>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</si>
  <si>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</si>
  <si>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</si>
  <si>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</si>
  <si>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</si>
  <si>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</si>
  <si>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</si>
  <si>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</si>
  <si>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</si>
  <si>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Ôshima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</si>
  <si>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</si>
  <si>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</si>
  <si>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</si>
  <si>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</si>
  <si>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</si>
  <si>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</si>
  <si>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</si>
  <si>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</si>
  <si>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</si>
  <si>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</si>
  <si>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</si>
  <si>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</si>
  <si>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</si>
  <si>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</si>
  <si>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</si>
  <si>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</si>
  <si>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</si>
  <si>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</si>
  <si>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</si>
  <si>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</si>
  <si>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</si>
  <si>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</si>
  <si>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</si>
  <si>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</si>
  <si>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</si>
  <si>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</si>
  <si>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</si>
  <si>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</si>
  <si>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</si>
  <si>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</si>
  <si>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</si>
  <si>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</si>
  <si>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</si>
  <si>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</si>
  <si>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</si>
  <si>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</si>
  <si>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</si>
  <si>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</si>
  <si>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</si>
  <si>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</si>
  <si>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</si>
  <si>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</si>
  <si>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</si>
  <si>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</si>
  <si>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</si>
  <si>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</si>
  <si>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</si>
  <si>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</si>
  <si>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</si>
  <si>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</si>
  <si>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</si>
  <si>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</si>
  <si>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</si>
  <si>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</si>
  <si>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</si>
  <si>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</si>
  <si>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</si>
  <si>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</si>
  <si>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</si>
  <si>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</si>
  <si>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</si>
  <si>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</si>
  <si>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</si>
  <si>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</si>
  <si>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</si>
  <si>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</si>
  <si>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</si>
  <si>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</si>
  <si>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</si>
  <si>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</si>
  <si>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</si>
  <si>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</si>
  <si>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</si>
  <si>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</si>
  <si>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</si>
  <si>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</si>
  <si>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</si>
  <si>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</si>
  <si>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</si>
  <si>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</si>
  <si>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</si>
  <si>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</si>
  <si>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</si>
  <si>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</si>
  <si>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</si>
  <si>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</si>
  <si>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</si>
  <si>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</si>
  <si>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</si>
  <si>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</si>
  <si>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</si>
  <si>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</si>
  <si>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</si>
  <si>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</si>
  <si>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</si>
  <si>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</si>
  <si>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</si>
  <si>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</si>
  <si>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</si>
  <si>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</si>
  <si>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</si>
  <si>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</si>
  <si>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</si>
  <si>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</si>
  <si>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</si>
  <si>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</si>
  <si>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</si>
  <si>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Shô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</si>
  <si>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</si>
  <si>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</si>
  <si>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</si>
  <si>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</si>
  <si>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</si>
  <si>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</si>
  <si>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</si>
  <si>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</si>
  <si>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</si>
  <si>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</si>
  <si>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</si>
  <si>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</si>
  <si>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</si>
  <si>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</si>
  <si>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</si>
  <si>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</si>
  <si>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</si>
  <si>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</si>
  <si>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</si>
  <si>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</si>
  <si>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</si>
  <si>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</si>
  <si>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</si>
  <si>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</si>
  <si>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</si>
  <si>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</si>
  <si>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</si>
  <si>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</si>
  <si>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</si>
  <si>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</si>
  <si>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</si>
  <si>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</si>
  <si>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</si>
  <si>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</si>
  <si>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</si>
  <si>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</si>
  <si>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</si>
  <si>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</si>
  <si>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</si>
  <si>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</si>
  <si>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</si>
  <si>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</si>
  <si>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</si>
  <si>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</si>
  <si>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</si>
  <si>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</si>
  <si>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</si>
  <si>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</si>
  <si>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</si>
  <si>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</si>
  <si>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</si>
  <si>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</si>
  <si>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</si>
  <si>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</si>
  <si>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</si>
  <si>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</si>
  <si>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</si>
  <si>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</si>
  <si>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</si>
  <si>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</si>
  <si>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</si>
  <si>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</si>
  <si>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</si>
  <si>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</si>
  <si>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</si>
  <si>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</si>
  <si>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</si>
  <si>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</si>
  <si>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</si>
  <si>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</si>
  <si>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</si>
  <si>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</si>
  <si>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</si>
  <si>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</si>
  <si>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</si>
  <si>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</si>
  <si>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</si>
  <si>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</si>
  <si>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</si>
  <si>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</si>
  <si>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</si>
  <si>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</si>
  <si>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</si>
  <si>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</si>
  <si>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</si>
  <si>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</si>
  <si>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</si>
  <si>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</si>
  <si>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</si>
  <si>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</si>
  <si>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</si>
  <si>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Ltée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</si>
  <si>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</si>
  <si>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</si>
  <si>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</si>
  <si>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</si>
  <si>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</si>
  <si>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</si>
  <si>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</si>
  <si>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</si>
  <si>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</si>
  <si>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</si>
  <si>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</si>
  <si>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</si>
  <si>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</si>
  <si>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</si>
  <si>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</si>
  <si>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</si>
  <si>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</si>
  <si>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</si>
  <si>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</si>
  <si>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</si>
  <si>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</si>
  <si>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</si>
  <si>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</si>
  <si>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</si>
  <si>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</si>
  <si>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</si>
  <si>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</si>
  <si>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</si>
  <si>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</si>
  <si>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</si>
  <si>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</si>
  <si>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</si>
  <si>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</si>
  <si>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</si>
  <si>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</si>
  <si>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</si>
  <si>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</si>
  <si>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</si>
  <si>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</si>
  <si>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</si>
  <si>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</si>
  <si>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</si>
  <si>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</si>
  <si>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</si>
  <si>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</si>
  <si>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</si>
  <si>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</si>
  <si>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</si>
  <si>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</si>
  <si>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</si>
  <si>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</si>
  <si>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</si>
  <si>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</si>
  <si>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</si>
  <si>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</si>
  <si>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</si>
  <si>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</si>
  <si>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</si>
  <si>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</si>
  <si>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</si>
  <si>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</si>
  <si>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</si>
  <si>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</si>
  <si>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</si>
  <si>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</si>
  <si>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</si>
  <si>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</si>
  <si>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</si>
  <si>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</si>
  <si>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</si>
  <si>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</si>
  <si>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</si>
  <si>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</si>
  <si>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</si>
  <si>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</si>
  <si>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</si>
  <si>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</si>
  <si>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</si>
  <si>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</si>
  <si>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</si>
  <si>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</si>
  <si>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</si>
  <si>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</si>
  <si>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</si>
  <si>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</si>
  <si>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</si>
  <si>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</si>
  <si>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</si>
  <si>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</si>
  <si>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</si>
  <si>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</si>
  <si>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</si>
  <si>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</si>
  <si>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</si>
  <si>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</si>
  <si>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</si>
  <si>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</si>
  <si>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</si>
  <si>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</si>
  <si>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</si>
  <si>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</si>
  <si>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</si>
  <si>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</si>
  <si>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</si>
  <si>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</si>
  <si>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</si>
  <si>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</si>
  <si>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</si>
  <si>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</si>
  <si>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</si>
  <si>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</si>
  <si>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</si>
  <si>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</si>
  <si>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</si>
  <si>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</si>
  <si>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</si>
  <si>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</si>
  <si>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</si>
  <si>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</si>
  <si>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</si>
  <si>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</si>
  <si>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</si>
  <si>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</si>
  <si>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</si>
  <si>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</si>
  <si>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</si>
  <si>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</si>
  <si>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</si>
  <si>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</si>
  <si>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</si>
  <si>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</si>
  <si>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</si>
  <si>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</si>
  <si>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</si>
  <si>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</si>
  <si>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</si>
  <si>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</si>
  <si>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</si>
  <si>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</si>
  <si>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</si>
  <si>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</si>
  <si>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</si>
  <si>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</si>
  <si>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</si>
  <si>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</si>
  <si>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</si>
  <si>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</si>
  <si>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</si>
  <si>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</si>
  <si>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</si>
  <si>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</si>
  <si>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</si>
  <si>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</si>
  <si>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</si>
  <si>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</si>
  <si>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</si>
  <si>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</si>
  <si>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</si>
  <si>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</si>
  <si>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</si>
  <si>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</si>
  <si>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</si>
  <si>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</si>
  <si>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</si>
  <si>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</si>
  <si>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</si>
  <si>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</si>
  <si>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</si>
  <si>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</si>
  <si>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</si>
  <si>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</si>
  <si>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</si>
  <si>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</si>
  <si>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</si>
  <si>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</si>
  <si>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</si>
  <si>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</si>
  <si>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</si>
  <si>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</si>
  <si>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</si>
  <si>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</si>
  <si>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</si>
  <si>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</si>
  <si>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</si>
  <si>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</si>
  <si>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</si>
  <si>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</si>
  <si>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</si>
  <si>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</si>
  <si>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</si>
  <si>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</si>
  <si>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</si>
  <si>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</si>
  <si>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</si>
  <si>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</si>
  <si>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</si>
  <si>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</si>
  <si>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</si>
  <si>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</si>
  <si>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Paré</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</si>
  <si>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</si>
  <si>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</si>
  <si>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</si>
  <si>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</si>
  <si>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</si>
  <si>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</si>
  <si>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</si>
  <si>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</si>
  <si>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</si>
  <si>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</si>
  <si>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</si>
  <si>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</si>
  <si>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</si>
  <si>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</si>
  <si>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</si>
  <si>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</si>
  <si>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</si>
  <si>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</si>
  <si>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</si>
  <si>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</si>
  <si>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</si>
  <si>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</si>
  <si>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</si>
  <si>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</si>
  <si>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</si>
  <si>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</si>
  <si>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</si>
  <si>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</si>
  <si>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</si>
  <si>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</si>
  <si>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</si>
  <si>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</si>
  <si>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</si>
  <si>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</si>
  <si>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</si>
  <si>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</si>
  <si>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</si>
  <si>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</si>
  <si>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</si>
  <si>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</si>
  <si>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</si>
  <si>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</si>
  <si>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</si>
  <si>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</si>
  <si>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</si>
  <si>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Nausicaä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</si>
  <si>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</si>
  <si>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</si>
  <si>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</si>
  <si>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</si>
  <si>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</si>
  <si>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</si>
  <si>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</si>
  <si>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</si>
  <si>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</si>
  <si>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</si>
  <si>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</si>
  <si>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</si>
  <si>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</si>
  <si>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</si>
  <si>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</si>
  <si>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</si>
  <si>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</si>
  <si>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</si>
  <si>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</si>
  <si>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</si>
  <si>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</si>
  <si>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</si>
  <si>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</si>
  <si>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</si>
  <si>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</si>
  <si>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</si>
  <si>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</si>
  <si>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</si>
  <si>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</si>
  <si>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</si>
  <si>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</si>
  <si>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</si>
  <si>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</si>
  <si>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</si>
  <si>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</si>
  <si>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</si>
  <si>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</si>
  <si>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</si>
  <si>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</si>
  <si>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</si>
  <si>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</si>
  <si>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</si>
  <si>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</si>
  <si>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</si>
  <si>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</si>
  <si>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</si>
  <si>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</si>
  <si>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</si>
  <si>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</si>
  <si>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</si>
  <si>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Joffé</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</si>
  <si>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</si>
  <si>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</si>
  <si>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</si>
  <si>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</si>
  <si>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</si>
  <si>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</si>
  <si>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</si>
  <si>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</si>
  <si>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</si>
  <si>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</si>
  <si>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</si>
  <si>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</si>
  <si>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</si>
  <si>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</si>
  <si>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</si>
  <si>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</si>
  <si>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</si>
  <si>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</si>
  <si>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</si>
  <si>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</si>
  <si>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</si>
  <si>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</si>
  <si>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</si>
  <si>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</si>
  <si>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</si>
  <si>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</si>
  <si>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</si>
  <si>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</si>
  <si>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</si>
  <si>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</si>
  <si>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</si>
  <si>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</si>
  <si>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</si>
  <si>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</si>
  <si>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</si>
  <si>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</si>
  <si>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</si>
  <si>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</si>
  <si>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</si>
  <si>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</si>
  <si>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</si>
  <si>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</si>
  <si>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</si>
  <si>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</si>
  <si>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</si>
  <si>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</si>
  <si>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</si>
  <si>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</si>
  <si>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</si>
  <si>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</si>
  <si>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</si>
  <si>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</si>
  <si>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</si>
  <si>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</si>
  <si>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</si>
  <si>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</si>
  <si>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</si>
  <si>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</si>
  <si>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</si>
  <si>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</si>
  <si>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</si>
  <si>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</si>
  <si>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</si>
  <si>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</si>
  <si>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</si>
  <si>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</si>
  <si>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</si>
  <si>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</si>
  <si>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</si>
  <si>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</si>
  <si>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</si>
  <si>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</si>
  <si>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</si>
  <si>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</si>
  <si>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</si>
  <si>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</si>
  <si>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</si>
  <si>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</si>
  <si>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</si>
  <si>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</si>
  <si>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</si>
  <si>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</si>
  <si>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</si>
  <si>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</si>
  <si>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</si>
  <si>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</si>
  <si>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</si>
  <si>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</si>
  <si>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</si>
  <si>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</si>
  <si>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</si>
  <si>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</si>
  <si>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</si>
  <si>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</si>
  <si>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</si>
  <si>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</si>
  <si>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</si>
  <si>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</si>
  <si>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</si>
  <si>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</si>
  <si>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</si>
  <si>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</si>
  <si>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</si>
  <si>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</si>
  <si>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</si>
  <si>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</si>
  <si>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</si>
  <si>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</si>
  <si>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</si>
  <si>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</si>
  <si>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</si>
  <si>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</si>
  <si>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</si>
  <si>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</si>
  <si>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</si>
  <si>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</si>
  <si>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</si>
  <si>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</si>
  <si>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</si>
  <si>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</si>
  <si>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</si>
  <si>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</si>
  <si>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</si>
  <si>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</si>
  <si>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</si>
  <si>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</si>
  <si>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</si>
  <si>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</si>
  <si>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</si>
  <si>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</si>
  <si>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</si>
  <si>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</si>
  <si>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</si>
  <si>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</si>
  <si>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</si>
  <si>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</si>
  <si>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</si>
  <si>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</si>
  <si>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</si>
  <si>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</si>
  <si>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</si>
  <si>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</si>
  <si>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</si>
  <si>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</si>
  <si>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</si>
  <si>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</si>
  <si>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</si>
  <si>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</si>
  <si>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</si>
  <si>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</si>
  <si>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</si>
  <si>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</si>
  <si>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</si>
  <si>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</si>
  <si>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</si>
  <si>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</si>
  <si>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</si>
  <si>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</si>
  <si>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</si>
  <si>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</si>
  <si>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</si>
  <si>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</si>
  <si>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</si>
  <si>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</si>
  <si>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</si>
  <si>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</si>
  <si>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</si>
  <si>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</si>
  <si>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</si>
  <si>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</si>
  <si>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</si>
  <si>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</si>
  <si>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</si>
  <si>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</si>
  <si>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</si>
  <si>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</si>
  <si>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</si>
  <si>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</si>
  <si>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</si>
  <si>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</si>
  <si>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</si>
  <si>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</si>
  <si>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</si>
  <si>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</si>
  <si>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</si>
  <si>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</si>
  <si>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</si>
  <si>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</si>
  <si>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</si>
  <si>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</si>
  <si>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</si>
  <si>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</si>
  <si>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</si>
  <si>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</si>
  <si>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</si>
  <si>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</si>
  <si>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</si>
  <si>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</si>
  <si>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</si>
  <si>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</si>
  <si>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</si>
  <si>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</si>
  <si>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</si>
  <si>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</si>
  <si>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</si>
  <si>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</si>
  <si>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</si>
  <si>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</si>
  <si>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</si>
  <si>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</si>
  <si>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</si>
  <si>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</si>
  <si>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</si>
  <si>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</si>
  <si>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</si>
  <si>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</si>
  <si>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</si>
  <si>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</si>
  <si>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</si>
  <si>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</si>
  <si>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</si>
  <si>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</si>
  <si>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</si>
  <si>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</si>
  <si>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</si>
  <si>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</si>
  <si>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</si>
  <si>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</si>
  <si>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</si>
  <si>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</si>
  <si>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</si>
  <si>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</si>
  <si>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</si>
  <si>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</si>
  <si>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</si>
  <si>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</si>
  <si>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</si>
  <si>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</si>
  <si>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</si>
  <si>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</si>
  <si>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</si>
  <si>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</si>
  <si>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</si>
  <si>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</si>
  <si>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</si>
  <si>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</si>
  <si>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</si>
  <si>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</si>
  <si>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</si>
  <si>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</si>
  <si>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</si>
  <si>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</si>
  <si>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Geneviève Bujold</t>
  </si>
  <si>
    <t>Tartan Productions</t>
  </si>
  <si>
    <t>Making the Grade</t>
  </si>
  <si>
    <t>May 18, 1984 (United States)</t>
  </si>
  <si>
    <t>Dorian Walker</t>
  </si>
  <si>
    <t>Gene Quintano</t>
  </si>
  <si>
    <t>Judd Nelson</t>
  </si>
  <si>
    <t>Full Moon in Paris</t>
  </si>
  <si>
    <t>August 29, 1984 (France)</t>
  </si>
  <si>
    <t>Éric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</si>
  <si>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</si>
  <si>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</si>
  <si>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</si>
  <si>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</si>
  <si>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</si>
  <si>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</si>
  <si>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</si>
  <si>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</si>
  <si>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</si>
  <si>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</si>
  <si>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</si>
  <si>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</si>
  <si>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</si>
  <si>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</si>
  <si>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</si>
  <si>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</si>
  <si>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</si>
  <si>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</si>
  <si>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</si>
  <si>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</si>
  <si>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</si>
  <si>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</si>
  <si>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</si>
  <si>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</si>
  <si>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</si>
  <si>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</si>
  <si>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</si>
  <si>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</si>
  <si>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</si>
  <si>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</si>
  <si>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</si>
  <si>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</si>
  <si>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</si>
  <si>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</si>
  <si>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</si>
  <si>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</si>
  <si>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</si>
  <si>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</si>
  <si>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</si>
  <si>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</si>
  <si>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</si>
  <si>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</si>
  <si>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</si>
  <si>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</si>
  <si>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</si>
  <si>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</si>
  <si>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</si>
  <si>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</si>
  <si>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</si>
  <si>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</si>
  <si>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</si>
  <si>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</si>
  <si>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</si>
  <si>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</si>
  <si>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</si>
  <si>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</si>
  <si>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</si>
  <si>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</si>
  <si>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</si>
  <si>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</si>
  <si>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</si>
  <si>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</si>
  <si>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</si>
  <si>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</si>
  <si>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</si>
  <si>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</si>
  <si>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</si>
  <si>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</si>
  <si>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</si>
  <si>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</si>
  <si>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</si>
  <si>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</si>
  <si>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</si>
  <si>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</si>
  <si>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</si>
  <si>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</si>
  <si>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</si>
  <si>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</si>
  <si>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</si>
  <si>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</si>
  <si>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</si>
  <si>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</si>
  <si>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</si>
  <si>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</si>
  <si>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</si>
  <si>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</si>
  <si>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</si>
  <si>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</si>
  <si>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</si>
  <si>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</si>
  <si>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</si>
  <si>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</si>
  <si>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</si>
  <si>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</si>
  <si>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</si>
  <si>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</si>
  <si>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</si>
  <si>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</si>
  <si>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</si>
  <si>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</si>
  <si>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</si>
  <si>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</si>
  <si>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</si>
  <si>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</si>
  <si>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</si>
  <si>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</si>
  <si>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</si>
  <si>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</si>
  <si>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</si>
  <si>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</si>
  <si>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</si>
  <si>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</si>
  <si>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</si>
  <si>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</si>
  <si>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</si>
  <si>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Károly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</si>
  <si>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</si>
  <si>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</si>
  <si>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</si>
  <si>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</si>
  <si>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</si>
  <si>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</si>
  <si>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</si>
  <si>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</si>
  <si>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</si>
  <si>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</si>
  <si>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</si>
  <si>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</si>
  <si>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</si>
  <si>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</si>
  <si>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</si>
  <si>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</si>
  <si>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</si>
  <si>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</si>
  <si>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</si>
  <si>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</si>
  <si>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</si>
  <si>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Gérard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</si>
  <si>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</si>
  <si>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</si>
  <si>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</si>
  <si>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</si>
  <si>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</si>
  <si>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</si>
  <si>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</si>
  <si>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</si>
  <si>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</si>
  <si>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</si>
  <si>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</si>
  <si>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</si>
  <si>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</si>
  <si>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</si>
  <si>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</si>
  <si>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</si>
  <si>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</si>
  <si>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</si>
  <si>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</si>
  <si>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</si>
  <si>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</si>
  <si>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</si>
  <si>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</si>
  <si>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</si>
  <si>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</si>
  <si>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</si>
  <si>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</si>
  <si>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</si>
  <si>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</si>
  <si>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</si>
  <si>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</si>
  <si>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</si>
  <si>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</si>
  <si>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</si>
  <si>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</si>
  <si>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</si>
  <si>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</si>
  <si>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</si>
  <si>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</si>
  <si>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</si>
  <si>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</si>
  <si>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</si>
  <si>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</si>
  <si>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</si>
  <si>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</si>
  <si>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</si>
  <si>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</si>
  <si>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</si>
  <si>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</si>
  <si>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</si>
  <si>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</si>
  <si>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</si>
  <si>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</si>
  <si>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</si>
  <si>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</si>
  <si>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</si>
  <si>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</si>
  <si>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</si>
  <si>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</si>
  <si>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</si>
  <si>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</si>
  <si>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</si>
  <si>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</si>
  <si>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</si>
  <si>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</si>
  <si>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</si>
  <si>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</si>
  <si>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</si>
  <si>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</si>
  <si>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</si>
  <si>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</si>
  <si>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</si>
  <si>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</si>
  <si>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</si>
  <si>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</si>
  <si>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</si>
  <si>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</si>
  <si>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</si>
  <si>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</si>
  <si>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</si>
  <si>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</si>
  <si>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</si>
  <si>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</si>
  <si>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</si>
  <si>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</si>
  <si>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</si>
  <si>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</si>
  <si>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</si>
  <si>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</si>
  <si>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</si>
  <si>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</si>
  <si>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</si>
  <si>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</si>
  <si>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</si>
  <si>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</si>
  <si>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</si>
  <si>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</si>
  <si>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</si>
  <si>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</si>
  <si>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</si>
  <si>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</si>
  <si>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</si>
  <si>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</si>
  <si>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</si>
  <si>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</si>
  <si>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</si>
  <si>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</si>
  <si>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</si>
  <si>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</si>
  <si>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</si>
  <si>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</si>
  <si>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</si>
  <si>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</si>
  <si>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</si>
  <si>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</si>
  <si>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</si>
  <si>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</si>
  <si>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</si>
  <si>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</si>
  <si>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</si>
  <si>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</si>
  <si>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</si>
  <si>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</si>
  <si>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</si>
  <si>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</si>
  <si>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</si>
  <si>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</si>
  <si>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</si>
  <si>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</si>
  <si>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</si>
  <si>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</si>
  <si>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</si>
  <si>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</si>
  <si>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</si>
  <si>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</si>
  <si>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</si>
  <si>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</si>
  <si>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</si>
  <si>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</si>
  <si>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</si>
  <si>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</si>
  <si>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</si>
  <si>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</si>
  <si>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</si>
  <si>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</si>
  <si>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</si>
  <si>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</si>
  <si>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</si>
  <si>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</si>
  <si>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</si>
  <si>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</si>
  <si>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</si>
  <si>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</si>
  <si>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</si>
  <si>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</si>
  <si>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</si>
  <si>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</si>
  <si>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</si>
  <si>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</si>
  <si>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</si>
  <si>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</si>
  <si>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</si>
  <si>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</si>
  <si>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</si>
  <si>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</si>
  <si>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</si>
  <si>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</si>
  <si>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</si>
  <si>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</si>
  <si>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</si>
  <si>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</si>
  <si>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</si>
  <si>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</si>
  <si>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</si>
  <si>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</si>
  <si>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</si>
  <si>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</si>
  <si>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</si>
  <si>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</si>
  <si>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</si>
  <si>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</si>
  <si>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</si>
  <si>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</si>
  <si>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</si>
  <si>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</si>
  <si>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</si>
  <si>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</si>
  <si>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</si>
  <si>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</si>
  <si>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</si>
  <si>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</si>
  <si>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</si>
  <si>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</si>
  <si>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</si>
  <si>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</si>
  <si>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</si>
  <si>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</si>
  <si>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</si>
  <si>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</si>
  <si>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</si>
  <si>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</si>
  <si>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</si>
  <si>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</si>
  <si>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</si>
  <si>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</si>
  <si>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</si>
  <si>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</si>
  <si>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</si>
  <si>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</si>
  <si>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</si>
  <si>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</si>
  <si>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</si>
  <si>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</si>
  <si>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</si>
  <si>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</si>
  <si>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</si>
  <si>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</si>
  <si>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</si>
  <si>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</si>
  <si>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</si>
  <si>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</si>
  <si>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</si>
  <si>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</si>
  <si>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</si>
  <si>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</si>
  <si>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</si>
  <si>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</si>
  <si>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</si>
  <si>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</si>
  <si>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</si>
  <si>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</si>
  <si>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</si>
  <si>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</si>
  <si>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</si>
  <si>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</si>
  <si>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</si>
  <si>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</si>
  <si>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</si>
  <si>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</si>
  <si>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</si>
  <si>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</si>
  <si>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</si>
  <si>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Jûzô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</si>
  <si>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</si>
  <si>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</si>
  <si>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</si>
  <si>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</si>
  <si>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</si>
  <si>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</si>
  <si>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</si>
  <si>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</si>
  <si>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</si>
  <si>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</si>
  <si>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</si>
  <si>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</si>
  <si>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</si>
  <si>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</si>
  <si>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</si>
  <si>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</si>
  <si>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</si>
  <si>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</si>
  <si>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</si>
  <si>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</si>
  <si>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</si>
  <si>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</si>
  <si>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</si>
  <si>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</si>
  <si>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</si>
  <si>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</si>
  <si>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</si>
  <si>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</si>
  <si>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</si>
  <si>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</si>
  <si>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</si>
  <si>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</si>
  <si>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</si>
  <si>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</si>
  <si>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</si>
  <si>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</si>
  <si>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</si>
  <si>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</si>
  <si>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</si>
  <si>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</si>
  <si>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</si>
  <si>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</si>
  <si>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</si>
  <si>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</si>
  <si>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</si>
  <si>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</si>
  <si>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</si>
  <si>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</si>
  <si>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</si>
  <si>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</si>
  <si>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</si>
  <si>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</si>
  <si>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</si>
  <si>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</si>
  <si>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</si>
  <si>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</si>
  <si>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</si>
  <si>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</si>
  <si>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</si>
  <si>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</si>
  <si>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</si>
  <si>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</si>
  <si>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</si>
  <si>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</si>
  <si>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</si>
  <si>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</si>
  <si>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</si>
  <si>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</si>
  <si>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</si>
  <si>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</si>
  <si>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</si>
  <si>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</si>
  <si>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</si>
  <si>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</si>
  <si>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</si>
  <si>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</si>
  <si>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</si>
  <si>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</si>
  <si>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</si>
  <si>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Hallström</t>
  </si>
  <si>
    <t>Reidar Jönsson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</si>
  <si>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</si>
  <si>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</si>
  <si>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</si>
  <si>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</si>
  <si>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</si>
  <si>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</si>
  <si>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</si>
  <si>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</si>
  <si>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</si>
  <si>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</si>
  <si>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</si>
  <si>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</si>
  <si>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</si>
  <si>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</si>
  <si>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</si>
  <si>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</si>
  <si>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</si>
  <si>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</si>
  <si>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</si>
  <si>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</si>
  <si>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</si>
  <si>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</si>
  <si>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</si>
  <si>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</si>
  <si>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</si>
  <si>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</si>
  <si>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</si>
  <si>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</si>
  <si>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</si>
  <si>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</si>
  <si>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</si>
  <si>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</si>
  <si>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</si>
  <si>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</si>
  <si>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</si>
  <si>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</si>
  <si>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</si>
  <si>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</si>
  <si>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</si>
  <si>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</si>
  <si>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</si>
  <si>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</si>
  <si>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</si>
  <si>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</si>
  <si>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</si>
  <si>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</si>
  <si>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</si>
  <si>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</si>
  <si>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</si>
  <si>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</si>
  <si>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</si>
  <si>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</si>
  <si>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</si>
  <si>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</si>
  <si>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</si>
  <si>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</si>
  <si>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</si>
  <si>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</si>
  <si>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</si>
  <si>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</si>
  <si>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</si>
  <si>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</si>
  <si>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</si>
  <si>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</si>
  <si>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</si>
  <si>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</si>
  <si>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</si>
  <si>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</si>
  <si>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</si>
  <si>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</si>
  <si>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</si>
  <si>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</si>
  <si>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</si>
  <si>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</si>
  <si>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</si>
  <si>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</si>
  <si>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</si>
  <si>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</si>
  <si>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</si>
  <si>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</si>
  <si>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</si>
  <si>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</si>
  <si>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</si>
  <si>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</si>
  <si>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</si>
  <si>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</si>
  <si>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</si>
  <si>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</si>
  <si>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</si>
  <si>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</si>
  <si>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</si>
  <si>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</si>
  <si>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</si>
  <si>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</si>
  <si>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</si>
  <si>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</si>
  <si>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</si>
  <si>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</si>
  <si>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</si>
  <si>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</si>
  <si>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</si>
  <si>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</si>
  <si>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</si>
  <si>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</si>
  <si>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</si>
  <si>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Aída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</si>
  <si>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</si>
  <si>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</si>
  <si>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</si>
  <si>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</si>
  <si>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</si>
  <si>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</si>
  <si>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</si>
  <si>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</si>
  <si>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</si>
  <si>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</si>
  <si>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</si>
  <si>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</si>
  <si>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</si>
  <si>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</si>
  <si>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</si>
  <si>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</si>
  <si>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</si>
  <si>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</si>
  <si>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</si>
  <si>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</si>
  <si>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</si>
  <si>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</si>
  <si>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</si>
  <si>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</si>
  <si>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</si>
  <si>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</si>
  <si>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</si>
  <si>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</si>
  <si>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</si>
  <si>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</si>
  <si>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</si>
  <si>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</si>
  <si>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</si>
  <si>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</si>
  <si>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</si>
  <si>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</si>
  <si>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</si>
  <si>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</si>
  <si>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</si>
  <si>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</si>
  <si>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</si>
  <si>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</si>
  <si>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</si>
  <si>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</si>
  <si>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</si>
  <si>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</si>
  <si>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</si>
  <si>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</si>
  <si>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</si>
  <si>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</si>
  <si>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</si>
  <si>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</si>
  <si>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</si>
  <si>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</si>
  <si>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</si>
  <si>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</si>
  <si>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</si>
  <si>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</si>
  <si>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</si>
  <si>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</si>
  <si>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</si>
  <si>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</si>
  <si>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</si>
  <si>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</si>
  <si>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</si>
  <si>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</si>
  <si>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</si>
  <si>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</si>
  <si>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</si>
  <si>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</si>
  <si>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</si>
  <si>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</si>
  <si>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</si>
  <si>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</si>
  <si>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</si>
  <si>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</si>
  <si>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</si>
  <si>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</si>
  <si>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</si>
  <si>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</si>
  <si>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</si>
  <si>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</si>
  <si>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</si>
  <si>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</si>
  <si>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</si>
  <si>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</si>
  <si>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</si>
  <si>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</si>
  <si>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</si>
  <si>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</si>
  <si>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</si>
  <si>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</si>
  <si>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</si>
  <si>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</si>
  <si>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</si>
  <si>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</si>
  <si>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</si>
  <si>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</si>
  <si>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</si>
  <si>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</si>
  <si>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</si>
  <si>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</si>
  <si>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</si>
  <si>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</si>
  <si>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</si>
  <si>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</si>
  <si>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Deyriès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</si>
  <si>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</si>
  <si>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</si>
  <si>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</si>
  <si>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</si>
  <si>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</si>
  <si>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</si>
  <si>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</si>
  <si>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</si>
  <si>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</si>
  <si>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</si>
  <si>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</si>
  <si>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</si>
  <si>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</si>
  <si>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</si>
  <si>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</si>
  <si>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</si>
  <si>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</si>
  <si>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</si>
  <si>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</si>
  <si>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</si>
  <si>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</si>
  <si>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</si>
  <si>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</si>
  <si>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</si>
  <si>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</si>
  <si>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</si>
  <si>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</si>
  <si>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</si>
  <si>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</si>
  <si>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</si>
  <si>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</si>
  <si>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</si>
  <si>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</si>
  <si>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</si>
  <si>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</si>
  <si>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</si>
  <si>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</si>
  <si>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</si>
  <si>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</si>
  <si>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István Szabó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</si>
  <si>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</si>
  <si>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</si>
  <si>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</si>
  <si>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</si>
  <si>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</si>
  <si>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</si>
  <si>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</si>
  <si>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</si>
  <si>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</si>
  <si>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</si>
  <si>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</si>
  <si>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</si>
  <si>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</si>
  <si>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</si>
  <si>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</si>
  <si>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</si>
  <si>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</si>
  <si>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</si>
  <si>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</si>
  <si>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</si>
  <si>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</si>
  <si>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</si>
  <si>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</si>
  <si>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</si>
  <si>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</si>
  <si>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</si>
  <si>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</si>
  <si>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</si>
  <si>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</si>
  <si>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</si>
  <si>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</si>
  <si>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</si>
  <si>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</si>
  <si>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</si>
  <si>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</si>
  <si>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</si>
  <si>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Renée Missel</t>
  </si>
  <si>
    <t>Raphael Sbarge</t>
  </si>
  <si>
    <t>The Mount Company (II)</t>
  </si>
  <si>
    <t>Sudden Death</t>
  </si>
  <si>
    <t>Sig Shore</t>
  </si>
  <si>
    <t>Denise Coward</t>
  </si>
  <si>
    <t>Lodestar Productions</t>
  </si>
  <si>
    <t>One Woman or Two</t>
  </si>
  <si>
    <t>February 20, 1987 (United States)</t>
  </si>
  <si>
    <t>Élisabeth Rappeneau</t>
  </si>
  <si>
    <t>Hachette Première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</si>
  <si>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</si>
  <si>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</si>
  <si>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</si>
  <si>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</si>
  <si>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</si>
  <si>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</si>
  <si>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</si>
  <si>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</si>
  <si>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</si>
  <si>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</si>
  <si>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</si>
  <si>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</si>
  <si>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</si>
  <si>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</si>
  <si>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</si>
  <si>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</si>
  <si>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</si>
  <si>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</si>
  <si>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</si>
  <si>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</si>
  <si>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</si>
  <si>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</si>
  <si>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</si>
  <si>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</si>
  <si>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</si>
  <si>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</si>
  <si>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</si>
  <si>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</si>
  <si>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</si>
  <si>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</si>
  <si>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</si>
  <si>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</si>
  <si>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</si>
  <si>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</si>
  <si>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</si>
  <si>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</si>
  <si>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</si>
  <si>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</si>
  <si>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</si>
  <si>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</si>
  <si>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cinéma et de l'image animée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</si>
  <si>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</si>
  <si>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</si>
  <si>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</si>
  <si>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</si>
  <si>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</si>
  <si>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</si>
  <si>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</si>
  <si>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</si>
  <si>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</si>
  <si>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</si>
  <si>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</si>
  <si>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</si>
  <si>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</si>
  <si>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</si>
  <si>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</si>
  <si>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</si>
  <si>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</si>
  <si>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</si>
  <si>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</si>
  <si>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</si>
  <si>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</si>
  <si>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</si>
  <si>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</si>
  <si>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</si>
  <si>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</si>
  <si>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</si>
  <si>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</si>
  <si>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</si>
  <si>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</si>
  <si>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</si>
  <si>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</si>
  <si>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</si>
  <si>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</si>
  <si>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</si>
  <si>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</si>
  <si>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</si>
  <si>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</si>
  <si>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</si>
  <si>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</si>
  <si>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</si>
  <si>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</si>
  <si>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</si>
  <si>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</si>
  <si>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</si>
  <si>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</si>
  <si>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</si>
  <si>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</si>
  <si>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</si>
  <si>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</si>
  <si>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</si>
  <si>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</si>
  <si>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</si>
  <si>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</si>
  <si>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</si>
  <si>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</si>
  <si>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</si>
  <si>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</si>
  <si>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</si>
  <si>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</si>
  <si>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</si>
  <si>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</si>
  <si>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</si>
  <si>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</si>
  <si>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</si>
  <si>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</si>
  <si>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</si>
  <si>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</si>
  <si>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</si>
  <si>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</si>
  <si>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</si>
  <si>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</si>
  <si>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</si>
  <si>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</si>
  <si>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</si>
  <si>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</si>
  <si>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</si>
  <si>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</si>
  <si>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</si>
  <si>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</si>
  <si>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</si>
  <si>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</si>
  <si>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</si>
  <si>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</si>
  <si>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</si>
  <si>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</si>
  <si>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</si>
  <si>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</si>
  <si>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</si>
  <si>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</si>
  <si>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</si>
  <si>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</si>
  <si>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</si>
  <si>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</si>
  <si>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</si>
  <si>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</si>
  <si>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</si>
  <si>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</si>
  <si>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</si>
  <si>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</si>
  <si>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</si>
  <si>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</si>
  <si>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</si>
  <si>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</si>
  <si>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</si>
  <si>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</si>
  <si>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</si>
  <si>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</si>
  <si>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</si>
  <si>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</si>
  <si>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</si>
  <si>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</si>
  <si>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</si>
  <si>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</si>
  <si>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</si>
  <si>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</si>
  <si>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</si>
  <si>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</si>
  <si>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</si>
  <si>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</si>
  <si>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</si>
  <si>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</si>
  <si>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</si>
  <si>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</si>
  <si>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</si>
  <si>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</si>
  <si>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</si>
  <si>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</si>
  <si>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</si>
  <si>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</si>
  <si>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</si>
  <si>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</si>
  <si>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</si>
  <si>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</si>
  <si>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</si>
  <si>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</si>
  <si>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</si>
  <si>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</si>
  <si>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</si>
  <si>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</si>
  <si>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</si>
  <si>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</si>
  <si>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</si>
  <si>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</si>
  <si>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</si>
  <si>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</si>
  <si>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</si>
  <si>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</si>
  <si>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</si>
  <si>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</si>
  <si>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</si>
  <si>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</si>
  <si>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</si>
  <si>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</si>
  <si>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</si>
  <si>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</si>
  <si>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</si>
  <si>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</si>
  <si>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</si>
  <si>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</si>
  <si>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</si>
  <si>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</si>
  <si>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</si>
  <si>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</si>
  <si>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</si>
  <si>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</si>
  <si>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</si>
  <si>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</si>
  <si>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</si>
  <si>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</si>
  <si>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</si>
  <si>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</si>
  <si>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</si>
  <si>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</si>
  <si>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</si>
  <si>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</si>
  <si>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</si>
  <si>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</si>
  <si>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</si>
  <si>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</si>
  <si>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</si>
  <si>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</si>
  <si>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</si>
  <si>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</si>
  <si>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</si>
  <si>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</si>
  <si>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</si>
  <si>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</si>
  <si>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</si>
  <si>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</si>
  <si>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</si>
  <si>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</si>
  <si>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</si>
  <si>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</si>
  <si>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</si>
  <si>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</si>
  <si>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</si>
  <si>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</si>
  <si>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</si>
  <si>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</si>
  <si>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</si>
  <si>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</si>
  <si>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</si>
  <si>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</si>
  <si>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</si>
  <si>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</si>
  <si>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</si>
  <si>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</si>
  <si>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</si>
  <si>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</si>
  <si>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</si>
  <si>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</si>
  <si>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</si>
  <si>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</si>
  <si>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</si>
  <si>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</si>
  <si>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</si>
  <si>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</si>
  <si>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</si>
  <si>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</si>
  <si>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</si>
  <si>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</si>
  <si>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</si>
  <si>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</si>
  <si>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</si>
  <si>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</si>
  <si>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</si>
  <si>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</si>
  <si>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</si>
  <si>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</si>
  <si>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</si>
  <si>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</si>
  <si>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</si>
  <si>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</si>
  <si>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</si>
  <si>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</si>
  <si>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</si>
  <si>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</si>
  <si>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Kyôko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</si>
  <si>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</si>
  <si>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</si>
  <si>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</si>
  <si>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</si>
  <si>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</si>
  <si>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</si>
  <si>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</si>
  <si>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</si>
  <si>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</si>
  <si>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</si>
  <si>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</si>
  <si>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</si>
  <si>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</si>
  <si>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</si>
  <si>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Almodóvar</t>
  </si>
  <si>
    <t>Assumpta Serna</t>
  </si>
  <si>
    <t>Compañía Iberoamericana de TV</t>
  </si>
  <si>
    <t>Down and Out in Beverly Hills</t>
  </si>
  <si>
    <t>René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</si>
  <si>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</si>
  <si>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</si>
  <si>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</si>
  <si>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</si>
  <si>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</si>
  <si>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</si>
  <si>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</si>
  <si>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</si>
  <si>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</si>
  <si>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</si>
  <si>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</si>
  <si>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</si>
  <si>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</si>
  <si>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</si>
  <si>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</si>
  <si>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</si>
  <si>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</si>
  <si>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</si>
  <si>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</si>
  <si>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</si>
  <si>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</si>
  <si>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</si>
  <si>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</si>
  <si>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</si>
  <si>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</si>
  <si>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</si>
  <si>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</si>
  <si>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</si>
  <si>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</si>
  <si>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</si>
  <si>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</si>
  <si>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</si>
  <si>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</si>
  <si>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</si>
  <si>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</si>
  <si>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</si>
  <si>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</si>
  <si>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</si>
  <si>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</si>
  <si>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</si>
  <si>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</si>
  <si>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</si>
  <si>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</si>
  <si>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</si>
  <si>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</si>
  <si>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</si>
  <si>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</si>
  <si>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</si>
  <si>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</si>
  <si>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</si>
  <si>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</si>
  <si>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</si>
  <si>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</si>
  <si>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</si>
  <si>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</si>
  <si>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</si>
  <si>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</si>
  <si>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</si>
  <si>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</si>
  <si>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</si>
  <si>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</si>
  <si>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</si>
  <si>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</si>
  <si>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</si>
  <si>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</si>
  <si>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</si>
  <si>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</si>
  <si>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</si>
  <si>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</si>
  <si>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</si>
  <si>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</si>
  <si>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</si>
  <si>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</si>
  <si>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</si>
  <si>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</si>
  <si>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</si>
  <si>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</si>
  <si>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</si>
  <si>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</si>
  <si>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</si>
  <si>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</si>
  <si>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</si>
  <si>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</si>
  <si>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</si>
  <si>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</si>
  <si>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</si>
  <si>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</si>
  <si>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</si>
  <si>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</si>
  <si>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</si>
  <si>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</si>
  <si>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</si>
  <si>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</si>
  <si>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</si>
  <si>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</si>
  <si>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</si>
  <si>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</si>
  <si>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</si>
  <si>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</si>
  <si>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</si>
  <si>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</si>
  <si>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</si>
  <si>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</si>
  <si>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</si>
  <si>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</si>
  <si>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</si>
  <si>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</si>
  <si>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</si>
  <si>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</si>
  <si>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</si>
  <si>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</si>
  <si>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</si>
  <si>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</si>
  <si>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Rivière</t>
  </si>
  <si>
    <t>Ministère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</si>
  <si>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</si>
  <si>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</si>
  <si>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</si>
  <si>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</si>
  <si>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</si>
  <si>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</si>
  <si>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</si>
  <si>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</si>
  <si>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</si>
  <si>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</si>
  <si>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</si>
  <si>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</si>
  <si>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</si>
  <si>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</si>
  <si>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</si>
  <si>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</si>
  <si>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</si>
  <si>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</si>
  <si>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</si>
  <si>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</si>
  <si>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</si>
  <si>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</si>
  <si>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</si>
  <si>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</si>
  <si>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</si>
  <si>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</si>
  <si>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</si>
  <si>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</si>
  <si>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</si>
  <si>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</si>
  <si>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</si>
  <si>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</si>
  <si>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</si>
  <si>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</si>
  <si>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</si>
  <si>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</si>
  <si>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</si>
  <si>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</si>
  <si>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</si>
  <si>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</si>
  <si>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</si>
  <si>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</si>
  <si>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</si>
  <si>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</si>
  <si>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</si>
  <si>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</si>
  <si>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</si>
  <si>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</si>
  <si>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</si>
  <si>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</si>
  <si>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</si>
  <si>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</si>
  <si>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</si>
  <si>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</si>
  <si>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</si>
  <si>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</si>
  <si>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</si>
  <si>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</si>
  <si>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</si>
  <si>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</si>
  <si>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</si>
  <si>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</si>
  <si>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</si>
  <si>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</si>
  <si>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</si>
  <si>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</si>
  <si>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</si>
  <si>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</si>
  <si>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</si>
  <si>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</si>
  <si>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</si>
  <si>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</si>
  <si>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</si>
  <si>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</si>
  <si>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</si>
  <si>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</si>
  <si>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</si>
  <si>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</si>
  <si>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</si>
  <si>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</si>
  <si>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</si>
  <si>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</si>
  <si>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</si>
  <si>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</si>
  <si>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</si>
  <si>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</si>
  <si>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</si>
  <si>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</si>
  <si>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</si>
  <si>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</si>
  <si>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</si>
  <si>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</si>
  <si>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</si>
  <si>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</si>
  <si>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</si>
  <si>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</si>
  <si>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</si>
  <si>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</si>
  <si>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</si>
  <si>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</si>
  <si>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</si>
  <si>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</si>
  <si>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</si>
  <si>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</si>
  <si>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</si>
  <si>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</si>
  <si>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</si>
  <si>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</si>
  <si>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</si>
  <si>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</si>
  <si>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Moshé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</si>
  <si>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</si>
  <si>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</si>
  <si>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</si>
  <si>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</si>
  <si>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</si>
  <si>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</si>
  <si>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</si>
  <si>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</si>
  <si>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</si>
  <si>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</si>
  <si>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</si>
  <si>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</si>
  <si>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</si>
  <si>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</si>
  <si>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</si>
  <si>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</si>
  <si>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</si>
  <si>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</si>
  <si>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</si>
  <si>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</si>
  <si>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</si>
  <si>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</si>
  <si>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</si>
  <si>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</si>
  <si>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</si>
  <si>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</si>
  <si>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</si>
  <si>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</si>
  <si>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</si>
  <si>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</si>
  <si>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</si>
  <si>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</si>
  <si>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</si>
  <si>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</si>
  <si>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</si>
  <si>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</si>
  <si>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</si>
  <si>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</si>
  <si>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</si>
  <si>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</si>
  <si>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</si>
  <si>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</si>
  <si>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</si>
  <si>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</si>
  <si>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</si>
  <si>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</si>
  <si>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</si>
  <si>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</si>
  <si>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</si>
  <si>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</si>
  <si>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</si>
  <si>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</si>
  <si>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</si>
  <si>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</si>
  <si>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</si>
  <si>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</si>
  <si>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</si>
  <si>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</si>
  <si>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</si>
  <si>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</si>
  <si>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Ménage</t>
  </si>
  <si>
    <t>October 1, 1986 (United States)</t>
  </si>
  <si>
    <t>Bertrand Blier</t>
  </si>
  <si>
    <t>Ciné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</si>
  <si>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</si>
  <si>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</si>
  <si>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</si>
  <si>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</si>
  <si>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</si>
  <si>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</si>
  <si>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</si>
  <si>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</si>
  <si>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</si>
  <si>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</si>
  <si>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</si>
  <si>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</si>
  <si>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</si>
  <si>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</si>
  <si>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</si>
  <si>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</si>
  <si>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</si>
  <si>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</si>
  <si>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</si>
  <si>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</si>
  <si>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</si>
  <si>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</si>
  <si>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</si>
  <si>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</si>
  <si>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</si>
  <si>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</si>
  <si>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</si>
  <si>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</si>
  <si>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</si>
  <si>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</si>
  <si>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</si>
  <si>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</si>
  <si>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</si>
  <si>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</si>
  <si>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</si>
  <si>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</si>
  <si>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</si>
  <si>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</si>
  <si>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</si>
  <si>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</si>
  <si>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</si>
  <si>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</si>
  <si>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</si>
  <si>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</si>
  <si>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Caméras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</si>
  <si>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</si>
  <si>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</si>
  <si>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</si>
  <si>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</si>
  <si>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</si>
  <si>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</si>
  <si>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</si>
  <si>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</si>
  <si>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</si>
  <si>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</si>
  <si>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</si>
  <si>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</si>
  <si>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</si>
  <si>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</si>
  <si>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</si>
  <si>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</si>
  <si>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</si>
  <si>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</si>
  <si>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</si>
  <si>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</si>
  <si>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</si>
  <si>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</si>
  <si>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</si>
  <si>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</si>
  <si>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</si>
  <si>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</si>
  <si>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</si>
  <si>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</si>
  <si>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</si>
  <si>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</si>
  <si>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</si>
  <si>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</si>
  <si>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</si>
  <si>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</si>
  <si>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</si>
  <si>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</si>
  <si>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Aimée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</si>
  <si>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</si>
  <si>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</si>
  <si>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</si>
  <si>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</si>
  <si>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</si>
  <si>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</si>
  <si>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</si>
  <si>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</si>
  <si>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</si>
  <si>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</si>
  <si>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</si>
  <si>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</si>
  <si>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</si>
  <si>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</si>
  <si>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</si>
  <si>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</si>
  <si>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</si>
  <si>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</si>
  <si>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</si>
  <si>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</si>
  <si>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</si>
  <si>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</si>
  <si>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</si>
  <si>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</si>
  <si>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</si>
  <si>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</si>
  <si>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</si>
  <si>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</si>
  <si>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</si>
  <si>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</si>
  <si>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</si>
  <si>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</si>
  <si>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</si>
  <si>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</si>
  <si>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</si>
  <si>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</si>
  <si>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</si>
  <si>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</si>
  <si>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</si>
  <si>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</si>
  <si>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</si>
  <si>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</si>
  <si>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</si>
  <si>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</si>
  <si>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</si>
  <si>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</si>
  <si>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</si>
  <si>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</si>
  <si>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</si>
  <si>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</si>
  <si>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</si>
  <si>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</si>
  <si>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</si>
  <si>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</si>
  <si>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</si>
  <si>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</si>
  <si>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</si>
  <si>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</si>
  <si>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</si>
  <si>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</si>
  <si>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</si>
  <si>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</si>
  <si>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</si>
  <si>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</si>
  <si>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</si>
  <si>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</si>
  <si>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</si>
  <si>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</si>
  <si>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</si>
  <si>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</si>
  <si>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</si>
  <si>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</si>
  <si>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</si>
  <si>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</si>
  <si>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</si>
  <si>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</si>
  <si>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</si>
  <si>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</si>
  <si>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</si>
  <si>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</si>
  <si>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</si>
  <si>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</si>
  <si>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</si>
  <si>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</si>
  <si>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</si>
  <si>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</si>
  <si>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</si>
  <si>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</si>
  <si>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</si>
  <si>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</si>
  <si>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</si>
  <si>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</si>
  <si>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</si>
  <si>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</si>
  <si>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</si>
  <si>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</si>
  <si>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</si>
  <si>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</si>
  <si>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</si>
  <si>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</si>
  <si>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</si>
  <si>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</si>
  <si>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</si>
  <si>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</si>
  <si>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</si>
  <si>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</si>
  <si>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</si>
  <si>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</si>
  <si>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</si>
  <si>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</si>
  <si>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</si>
  <si>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</si>
  <si>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</si>
  <si>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</si>
  <si>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</si>
  <si>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</si>
  <si>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</si>
  <si>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</si>
  <si>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</si>
  <si>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</si>
  <si>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</si>
  <si>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</si>
  <si>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</si>
  <si>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</si>
  <si>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</si>
  <si>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</si>
  <si>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</si>
  <si>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</si>
  <si>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</si>
  <si>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</si>
  <si>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</si>
  <si>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</si>
  <si>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</si>
  <si>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</si>
  <si>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</si>
  <si>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</si>
  <si>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</si>
  <si>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</si>
  <si>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</si>
  <si>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</si>
  <si>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</si>
  <si>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</si>
  <si>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</si>
  <si>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</si>
  <si>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</si>
  <si>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</si>
  <si>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</si>
  <si>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</si>
  <si>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</si>
  <si>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</si>
  <si>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</si>
  <si>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</si>
  <si>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</si>
  <si>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</si>
  <si>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</si>
  <si>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</si>
  <si>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</si>
  <si>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</si>
  <si>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</si>
  <si>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</si>
  <si>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</si>
  <si>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</si>
  <si>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</si>
  <si>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</si>
  <si>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</si>
  <si>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</si>
  <si>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</si>
  <si>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</si>
  <si>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</si>
  <si>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</si>
  <si>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</si>
  <si>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</si>
  <si>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</si>
  <si>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</si>
  <si>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</si>
  <si>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</si>
  <si>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</si>
  <si>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</si>
  <si>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</si>
  <si>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</si>
  <si>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</si>
  <si>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Takács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</si>
  <si>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</si>
  <si>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</si>
  <si>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</si>
  <si>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</si>
  <si>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</si>
  <si>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</si>
  <si>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</si>
  <si>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</si>
  <si>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</si>
  <si>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</si>
  <si>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</si>
  <si>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</si>
  <si>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</si>
  <si>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</si>
  <si>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</si>
  <si>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</si>
  <si>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</si>
  <si>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</si>
  <si>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</si>
  <si>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</si>
  <si>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</si>
  <si>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</si>
  <si>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</si>
  <si>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</si>
  <si>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</si>
  <si>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</si>
  <si>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</si>
  <si>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</si>
  <si>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</si>
  <si>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</si>
  <si>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</si>
  <si>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</si>
  <si>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Éditions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</si>
  <si>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</si>
  <si>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</si>
  <si>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</si>
  <si>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</si>
  <si>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</si>
  <si>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</si>
  <si>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</si>
  <si>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</si>
  <si>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</si>
  <si>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</si>
  <si>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</si>
  <si>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</si>
  <si>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</si>
  <si>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</si>
  <si>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</si>
  <si>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</si>
  <si>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</si>
  <si>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</si>
  <si>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</si>
  <si>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</si>
  <si>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</si>
  <si>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Stéphane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</si>
  <si>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</si>
  <si>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</si>
  <si>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</si>
  <si>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</si>
  <si>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</si>
  <si>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</si>
  <si>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</si>
  <si>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</si>
  <si>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</si>
  <si>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</si>
  <si>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Sägebrecht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</si>
  <si>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</si>
  <si>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</si>
  <si>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</si>
  <si>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</si>
  <si>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</si>
  <si>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</si>
  <si>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</si>
  <si>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</si>
  <si>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</si>
  <si>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</si>
  <si>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</si>
  <si>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</si>
  <si>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</si>
  <si>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</si>
  <si>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</si>
  <si>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</si>
  <si>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</si>
  <si>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</si>
  <si>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</si>
  <si>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</si>
  <si>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</si>
  <si>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</si>
  <si>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</si>
  <si>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</si>
  <si>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</si>
  <si>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</si>
  <si>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</si>
  <si>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</si>
  <si>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</si>
  <si>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</si>
  <si>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Élie Chouraqui</t>
  </si>
  <si>
    <t>A.J. Quinnell</t>
  </si>
  <si>
    <t>7 Films Cinéma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</si>
  <si>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</si>
  <si>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</si>
  <si>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</si>
  <si>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</si>
  <si>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</si>
  <si>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</si>
  <si>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</si>
  <si>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</si>
  <si>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</si>
  <si>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</si>
  <si>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</si>
  <si>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</si>
  <si>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</si>
  <si>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</si>
  <si>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</si>
  <si>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</si>
  <si>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</si>
  <si>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</si>
  <si>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</si>
  <si>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</si>
  <si>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</si>
  <si>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</si>
  <si>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</si>
  <si>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</si>
  <si>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</si>
  <si>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</si>
  <si>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Nexø</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</si>
  <si>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</si>
  <si>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</si>
  <si>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</si>
  <si>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</si>
  <si>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</si>
  <si>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</si>
  <si>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</si>
  <si>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</si>
  <si>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</si>
  <si>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</si>
  <si>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</si>
  <si>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</si>
  <si>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</si>
  <si>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</si>
  <si>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</si>
  <si>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</si>
  <si>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</si>
  <si>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</si>
  <si>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</si>
  <si>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</si>
  <si>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</si>
  <si>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</si>
  <si>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</si>
  <si>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</si>
  <si>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</si>
  <si>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</si>
  <si>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</si>
  <si>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</si>
  <si>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</si>
  <si>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</si>
  <si>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</si>
  <si>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</si>
  <si>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</si>
  <si>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</si>
  <si>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</si>
  <si>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</si>
  <si>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</si>
  <si>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</si>
  <si>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</si>
  <si>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</si>
  <si>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</si>
  <si>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</si>
  <si>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</si>
  <si>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</si>
  <si>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</si>
  <si>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</si>
  <si>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</si>
  <si>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</si>
  <si>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</si>
  <si>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</si>
  <si>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</si>
  <si>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</si>
  <si>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</si>
  <si>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</si>
  <si>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</si>
  <si>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</si>
  <si>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</si>
  <si>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</si>
  <si>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</si>
  <si>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</si>
  <si>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</si>
  <si>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</si>
  <si>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</si>
  <si>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</si>
  <si>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</si>
  <si>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</si>
  <si>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</si>
  <si>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</si>
  <si>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</si>
  <si>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René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</si>
  <si>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</si>
  <si>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</si>
  <si>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</si>
  <si>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</si>
  <si>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</si>
  <si>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</si>
  <si>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</si>
  <si>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</si>
  <si>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</si>
  <si>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</si>
  <si>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</si>
  <si>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</si>
  <si>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</si>
  <si>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</si>
  <si>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</si>
  <si>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</si>
  <si>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</si>
  <si>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</si>
  <si>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</si>
  <si>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</si>
  <si>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</si>
  <si>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</si>
  <si>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</si>
  <si>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</si>
  <si>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</si>
  <si>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</si>
  <si>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</si>
  <si>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</si>
  <si>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</si>
  <si>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</si>
  <si>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</si>
  <si>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</si>
  <si>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</si>
  <si>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</si>
  <si>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</si>
  <si>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</si>
  <si>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</si>
  <si>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</si>
  <si>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</si>
  <si>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</si>
  <si>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</si>
  <si>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</si>
  <si>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</si>
  <si>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</si>
  <si>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</si>
  <si>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</si>
  <si>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</si>
  <si>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</si>
  <si>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</si>
  <si>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</si>
  <si>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</si>
  <si>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</si>
  <si>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</si>
  <si>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</si>
  <si>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</si>
  <si>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</si>
  <si>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</si>
  <si>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</si>
  <si>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</si>
  <si>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</si>
  <si>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</si>
  <si>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</si>
  <si>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</si>
  <si>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</si>
  <si>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</si>
  <si>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</si>
  <si>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</si>
  <si>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</si>
  <si>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</si>
  <si>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</si>
  <si>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</si>
  <si>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</si>
  <si>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</si>
  <si>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</si>
  <si>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</si>
  <si>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</si>
  <si>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</si>
  <si>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</si>
  <si>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</si>
  <si>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</si>
  <si>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</si>
  <si>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</si>
  <si>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</si>
  <si>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</si>
  <si>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</si>
  <si>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</si>
  <si>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</si>
  <si>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</si>
  <si>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</si>
  <si>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Joëlle Miquel</t>
  </si>
  <si>
    <t>Compagnie Eric Rohmer (CER)</t>
  </si>
  <si>
    <t>Walk Like a Man</t>
  </si>
  <si>
    <t>Melvin Frank</t>
  </si>
  <si>
    <t>Robert Klane</t>
  </si>
  <si>
    <t>Christopher Lloyd</t>
  </si>
  <si>
    <t>Cross My Heart</t>
  </si>
  <si>
    <t>Martin Short</t>
  </si>
  <si>
    <t>Northern</t>
  </si>
  <si>
    <t>Walker</t>
  </si>
  <si>
    <t>Rudy Wurlitzer</t>
  </si>
  <si>
    <t>In-Cine Compañía Industrial Cinematográfica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</si>
  <si>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</si>
  <si>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</si>
  <si>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</si>
  <si>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</si>
  <si>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</si>
  <si>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</si>
  <si>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</si>
  <si>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</si>
  <si>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</si>
  <si>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</si>
  <si>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</si>
  <si>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</si>
  <si>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</si>
  <si>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</si>
  <si>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</si>
  <si>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</si>
  <si>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</si>
  <si>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</si>
  <si>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</si>
  <si>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</si>
  <si>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</si>
  <si>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</si>
  <si>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</si>
  <si>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</si>
  <si>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</si>
  <si>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</si>
  <si>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</si>
  <si>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</si>
  <si>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</si>
  <si>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</si>
  <si>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</si>
  <si>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</si>
  <si>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</si>
  <si>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</si>
  <si>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</si>
  <si>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</si>
  <si>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</si>
  <si>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</si>
  <si>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</si>
  <si>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</si>
  <si>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</si>
  <si>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</si>
  <si>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</si>
  <si>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</si>
  <si>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</si>
  <si>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</si>
  <si>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</si>
  <si>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</si>
  <si>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</si>
  <si>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</si>
  <si>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</si>
  <si>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</si>
  <si>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</si>
  <si>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</si>
  <si>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</si>
  <si>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</si>
  <si>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</si>
  <si>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</si>
  <si>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</si>
  <si>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</si>
  <si>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</si>
  <si>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</si>
  <si>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</si>
  <si>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</si>
  <si>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</si>
  <si>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</si>
  <si>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</si>
  <si>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</si>
  <si>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</si>
  <si>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</si>
  <si>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</si>
  <si>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</si>
  <si>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</si>
  <si>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</si>
  <si>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</si>
  <si>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</si>
  <si>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</si>
  <si>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</si>
  <si>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</si>
  <si>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</si>
  <si>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</si>
  <si>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</si>
  <si>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</si>
  <si>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</si>
  <si>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</si>
  <si>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</si>
  <si>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</si>
  <si>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</si>
  <si>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</si>
  <si>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</si>
  <si>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</si>
  <si>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</si>
  <si>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</si>
  <si>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</si>
  <si>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</si>
  <si>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</si>
  <si>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</si>
  <si>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</si>
  <si>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</si>
  <si>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</si>
  <si>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</si>
  <si>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</si>
  <si>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</si>
  <si>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</si>
  <si>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</si>
  <si>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</si>
  <si>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</si>
  <si>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</si>
  <si>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</si>
  <si>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</si>
  <si>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</si>
  <si>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</si>
  <si>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</si>
  <si>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</si>
  <si>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</si>
  <si>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</si>
  <si>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</si>
  <si>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</si>
  <si>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</si>
  <si>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</si>
  <si>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</si>
  <si>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</si>
  <si>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</si>
  <si>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</si>
  <si>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</si>
  <si>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</si>
  <si>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</si>
  <si>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</si>
  <si>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</si>
  <si>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</si>
  <si>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</si>
  <si>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</si>
  <si>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</si>
  <si>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</si>
  <si>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</si>
  <si>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</si>
  <si>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</si>
  <si>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</si>
  <si>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</si>
  <si>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</si>
  <si>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</si>
  <si>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</si>
  <si>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</si>
  <si>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</si>
  <si>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</si>
  <si>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</si>
  <si>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</si>
  <si>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</si>
  <si>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</si>
  <si>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</si>
  <si>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</si>
  <si>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</si>
  <si>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</si>
  <si>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</si>
  <si>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</si>
  <si>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</si>
  <si>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</si>
  <si>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</si>
  <si>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</si>
  <si>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</si>
  <si>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</si>
  <si>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</si>
  <si>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</si>
  <si>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</si>
  <si>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</si>
  <si>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</si>
  <si>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</si>
  <si>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</si>
  <si>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</si>
  <si>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</si>
  <si>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</si>
  <si>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Ôtomo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</si>
  <si>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</si>
  <si>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</si>
  <si>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</si>
  <si>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</si>
  <si>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</si>
  <si>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</si>
  <si>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</si>
  <si>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</si>
  <si>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</si>
  <si>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</si>
  <si>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</si>
  <si>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</si>
  <si>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</si>
  <si>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</si>
  <si>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</si>
  <si>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</si>
  <si>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</si>
  <si>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</si>
  <si>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</si>
  <si>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</si>
  <si>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</si>
  <si>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</si>
  <si>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</si>
  <si>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</si>
  <si>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</si>
  <si>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</si>
  <si>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</si>
  <si>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</si>
  <si>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</si>
  <si>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</si>
  <si>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</si>
  <si>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</si>
  <si>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</si>
  <si>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</si>
  <si>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</si>
  <si>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</si>
  <si>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</si>
  <si>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</si>
  <si>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</si>
  <si>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</si>
  <si>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</si>
  <si>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</si>
  <si>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</si>
  <si>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</si>
  <si>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</si>
  <si>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</si>
  <si>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</si>
  <si>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</si>
  <si>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</si>
  <si>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</si>
  <si>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</si>
  <si>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</si>
  <si>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</si>
  <si>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</si>
  <si>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</si>
  <si>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</si>
  <si>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</si>
  <si>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</si>
  <si>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</si>
  <si>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</si>
  <si>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</si>
  <si>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</si>
  <si>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</si>
  <si>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</si>
  <si>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</si>
  <si>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</si>
  <si>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</si>
  <si>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</si>
  <si>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</si>
  <si>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</si>
  <si>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</si>
  <si>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</si>
  <si>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</si>
  <si>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</si>
  <si>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</si>
  <si>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</si>
  <si>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</si>
  <si>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</si>
  <si>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</si>
  <si>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</si>
  <si>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</si>
  <si>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</si>
  <si>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</si>
  <si>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</si>
  <si>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</si>
  <si>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</si>
  <si>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</si>
  <si>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</si>
  <si>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</si>
  <si>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</si>
  <si>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</si>
  <si>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</si>
  <si>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</si>
  <si>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</si>
  <si>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</si>
  <si>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</si>
  <si>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</si>
  <si>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</si>
  <si>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</si>
  <si>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</si>
  <si>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</si>
  <si>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</si>
  <si>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</si>
  <si>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</si>
  <si>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</si>
  <si>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</si>
  <si>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</si>
  <si>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</si>
  <si>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</si>
  <si>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</si>
  <si>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</si>
  <si>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</si>
  <si>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</si>
  <si>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</si>
  <si>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</si>
  <si>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</si>
  <si>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</si>
  <si>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</si>
  <si>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</si>
  <si>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</si>
  <si>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</si>
  <si>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</si>
  <si>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</si>
  <si>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</si>
  <si>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</si>
  <si>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</si>
  <si>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</si>
  <si>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</si>
  <si>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</si>
  <si>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</si>
  <si>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</si>
  <si>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</si>
  <si>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</si>
  <si>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</si>
  <si>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</si>
  <si>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</si>
  <si>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</si>
  <si>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</si>
  <si>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</si>
  <si>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</si>
  <si>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</si>
  <si>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</si>
  <si>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</si>
  <si>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</si>
  <si>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</si>
  <si>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</si>
  <si>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</si>
  <si>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</si>
  <si>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</si>
  <si>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</si>
  <si>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</si>
  <si>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</si>
  <si>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</si>
  <si>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</si>
  <si>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</si>
  <si>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</si>
  <si>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</si>
  <si>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</si>
  <si>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</si>
  <si>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</si>
  <si>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</si>
  <si>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</si>
  <si>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</si>
  <si>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</si>
  <si>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</si>
  <si>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</si>
  <si>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</si>
  <si>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</si>
  <si>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</si>
  <si>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</si>
  <si>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</si>
  <si>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</si>
  <si>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</si>
  <si>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</si>
  <si>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</si>
  <si>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</si>
  <si>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Ramón Menéndez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</si>
  <si>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</si>
  <si>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</si>
  <si>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</si>
  <si>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</si>
  <si>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</si>
  <si>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</si>
  <si>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</si>
  <si>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</si>
  <si>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</si>
  <si>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</si>
  <si>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</si>
  <si>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</si>
  <si>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</si>
  <si>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</si>
  <si>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</si>
  <si>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</si>
  <si>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</si>
  <si>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</si>
  <si>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</si>
  <si>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</si>
  <si>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</si>
  <si>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</si>
  <si>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</si>
  <si>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</si>
  <si>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</si>
  <si>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</si>
  <si>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</si>
  <si>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</si>
  <si>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</si>
  <si>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</si>
  <si>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</si>
  <si>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</si>
  <si>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</si>
  <si>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</si>
  <si>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</si>
  <si>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</si>
  <si>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</si>
  <si>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</si>
  <si>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</si>
  <si>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</si>
  <si>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</si>
  <si>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</si>
  <si>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</si>
  <si>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</si>
  <si>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</si>
  <si>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</si>
  <si>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</si>
  <si>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</si>
  <si>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</si>
  <si>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</si>
  <si>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</si>
  <si>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</si>
  <si>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</si>
  <si>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</si>
  <si>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</si>
  <si>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</si>
  <si>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</si>
  <si>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</si>
  <si>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</si>
  <si>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</si>
  <si>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</si>
  <si>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</si>
  <si>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</si>
  <si>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</si>
  <si>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</si>
  <si>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</si>
  <si>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</si>
  <si>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</si>
  <si>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</si>
  <si>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</si>
  <si>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</si>
  <si>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</si>
  <si>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</si>
  <si>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</si>
  <si>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</si>
  <si>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</si>
  <si>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</si>
  <si>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</si>
  <si>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</si>
  <si>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</si>
  <si>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</si>
  <si>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</si>
  <si>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</si>
  <si>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</si>
  <si>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</si>
  <si>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</si>
  <si>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</si>
  <si>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</si>
  <si>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</si>
  <si>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</si>
  <si>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</si>
  <si>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</si>
  <si>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</si>
  <si>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</si>
  <si>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</si>
  <si>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</si>
  <si>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</si>
  <si>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</si>
  <si>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</si>
  <si>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</si>
  <si>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</si>
  <si>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</si>
  <si>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</si>
  <si>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</si>
  <si>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</si>
  <si>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</si>
  <si>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</si>
  <si>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</si>
  <si>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</si>
  <si>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</si>
  <si>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</si>
  <si>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</si>
  <si>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</si>
  <si>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</si>
  <si>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</si>
  <si>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</si>
  <si>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</si>
  <si>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</si>
  <si>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</si>
  <si>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</si>
  <si>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</si>
  <si>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</si>
  <si>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</si>
  <si>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</si>
  <si>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</si>
  <si>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</si>
  <si>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</si>
  <si>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</si>
  <si>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</si>
  <si>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</si>
  <si>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</si>
  <si>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</si>
  <si>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</si>
  <si>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</si>
  <si>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</si>
  <si>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</si>
  <si>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</si>
  <si>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Tchéky Karyo</t>
  </si>
  <si>
    <t>Price</t>
  </si>
  <si>
    <t>The Milagro Beanfield War</t>
  </si>
  <si>
    <t>John Nichols</t>
  </si>
  <si>
    <t>Rubén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</si>
  <si>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</si>
  <si>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</si>
  <si>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</si>
  <si>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</si>
  <si>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</si>
  <si>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</si>
  <si>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</si>
  <si>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</si>
  <si>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</si>
  <si>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</si>
  <si>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</si>
  <si>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</si>
  <si>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Geneviève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</si>
  <si>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</si>
  <si>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</si>
  <si>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</si>
  <si>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</si>
  <si>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</si>
  <si>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</si>
  <si>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</si>
  <si>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</si>
  <si>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</si>
  <si>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</si>
  <si>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</si>
  <si>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</si>
  <si>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</si>
  <si>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</si>
  <si>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</si>
  <si>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</si>
  <si>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</si>
  <si>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</si>
  <si>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</si>
  <si>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</si>
  <si>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</si>
  <si>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</si>
  <si>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</si>
  <si>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</si>
  <si>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</si>
  <si>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</si>
  <si>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</si>
  <si>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</si>
  <si>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</si>
  <si>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</si>
  <si>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</si>
  <si>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</si>
  <si>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</si>
  <si>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</si>
  <si>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</si>
  <si>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</si>
  <si>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</si>
  <si>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</si>
  <si>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</si>
  <si>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</si>
  <si>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</si>
  <si>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</si>
  <si>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</si>
  <si>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</si>
  <si>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</si>
  <si>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</si>
  <si>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</si>
  <si>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</si>
  <si>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</si>
  <si>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</si>
  <si>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</si>
  <si>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</si>
  <si>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</si>
  <si>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</si>
  <si>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</si>
  <si>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</si>
  <si>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</si>
  <si>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</si>
  <si>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</si>
  <si>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</si>
  <si>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</si>
  <si>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</si>
  <si>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</si>
  <si>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</si>
  <si>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</si>
  <si>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</si>
  <si>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</si>
  <si>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</si>
  <si>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</si>
  <si>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</si>
  <si>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</si>
  <si>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</si>
  <si>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</si>
  <si>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</si>
  <si>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</si>
  <si>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</si>
  <si>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</si>
  <si>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</si>
  <si>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</si>
  <si>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</si>
  <si>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</si>
  <si>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</si>
  <si>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</si>
  <si>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</si>
  <si>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</si>
  <si>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</si>
  <si>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</si>
  <si>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</si>
  <si>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</si>
  <si>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Bankolé</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</si>
  <si>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</si>
  <si>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</si>
  <si>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</si>
  <si>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</si>
  <si>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</si>
  <si>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</si>
  <si>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</si>
  <si>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</si>
  <si>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</si>
  <si>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</si>
  <si>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</si>
  <si>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</si>
  <si>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</si>
  <si>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</si>
  <si>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</si>
  <si>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</si>
  <si>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</si>
  <si>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</si>
  <si>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</si>
  <si>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</si>
  <si>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</si>
  <si>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</si>
  <si>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</si>
  <si>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</si>
  <si>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</si>
  <si>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</si>
  <si>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</si>
  <si>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</si>
  <si>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</si>
  <si>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</si>
  <si>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</si>
  <si>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</si>
  <si>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</si>
  <si>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</si>
  <si>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</si>
  <si>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</si>
  <si>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</si>
  <si>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</si>
  <si>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</si>
  <si>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</si>
  <si>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</si>
  <si>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</si>
  <si>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</si>
  <si>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</si>
  <si>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</si>
  <si>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</si>
  <si>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</si>
  <si>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</si>
  <si>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</si>
  <si>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</si>
  <si>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</si>
  <si>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</si>
  <si>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</si>
  <si>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</si>
  <si>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</si>
  <si>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</si>
  <si>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</si>
  <si>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</si>
  <si>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</si>
  <si>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</si>
  <si>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</si>
  <si>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</si>
  <si>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</si>
  <si>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</si>
  <si>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</si>
  <si>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</si>
  <si>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</si>
  <si>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</si>
  <si>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</si>
  <si>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</si>
  <si>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</si>
  <si>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</si>
  <si>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</si>
  <si>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</si>
  <si>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</si>
  <si>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</si>
  <si>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</si>
  <si>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</si>
  <si>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</si>
  <si>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</si>
  <si>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</si>
  <si>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Tormé</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</si>
  <si>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</si>
  <si>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</si>
  <si>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</si>
  <si>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</si>
  <si>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</si>
  <si>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</si>
  <si>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</si>
  <si>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</si>
  <si>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</si>
  <si>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</si>
  <si>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</si>
  <si>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</si>
  <si>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</si>
  <si>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</si>
  <si>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</si>
  <si>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</si>
  <si>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</si>
  <si>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</si>
  <si>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</si>
  <si>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</si>
  <si>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</si>
  <si>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</si>
  <si>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</si>
  <si>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</si>
  <si>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</si>
  <si>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</si>
  <si>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</si>
  <si>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</si>
  <si>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</si>
  <si>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</si>
  <si>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</si>
  <si>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</si>
  <si>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</si>
  <si>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</si>
  <si>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</si>
  <si>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</si>
  <si>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</si>
  <si>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</si>
  <si>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</si>
  <si>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</si>
  <si>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</si>
  <si>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</si>
  <si>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</si>
  <si>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</si>
  <si>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</si>
  <si>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</si>
  <si>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</si>
  <si>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</si>
  <si>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</si>
  <si>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</si>
  <si>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</si>
  <si>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</si>
  <si>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</si>
  <si>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</si>
  <si>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</si>
  <si>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</si>
  <si>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</si>
  <si>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</si>
  <si>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</si>
  <si>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</si>
  <si>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</si>
  <si>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</si>
  <si>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</si>
  <si>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</si>
  <si>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</si>
  <si>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</si>
  <si>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</si>
  <si>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</si>
  <si>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</si>
  <si>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</si>
  <si>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</si>
  <si>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</si>
  <si>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</si>
  <si>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</si>
  <si>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</si>
  <si>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</si>
  <si>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</si>
  <si>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</si>
  <si>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</si>
  <si>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</si>
  <si>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</si>
  <si>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</si>
  <si>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</si>
  <si>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</si>
  <si>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</si>
  <si>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</si>
  <si>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</si>
  <si>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</si>
  <si>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</si>
  <si>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</si>
  <si>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</si>
  <si>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</si>
  <si>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</si>
  <si>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</si>
  <si>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</si>
  <si>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</si>
  <si>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</si>
  <si>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</si>
  <si>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</si>
  <si>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</si>
  <si>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</si>
  <si>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</si>
  <si>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</si>
  <si>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</si>
  <si>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</si>
  <si>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</si>
  <si>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</si>
  <si>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</si>
  <si>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</si>
  <si>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</si>
  <si>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</si>
  <si>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</si>
  <si>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</si>
  <si>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</si>
  <si>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</si>
  <si>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</si>
  <si>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</si>
  <si>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</si>
  <si>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</si>
  <si>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</si>
  <si>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</si>
  <si>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</si>
  <si>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</si>
  <si>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</si>
  <si>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</si>
  <si>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</si>
  <si>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</si>
  <si>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</si>
  <si>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</si>
  <si>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</si>
  <si>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</si>
  <si>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</si>
  <si>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</si>
  <si>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</si>
  <si>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</si>
  <si>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</si>
  <si>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</si>
  <si>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</si>
  <si>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</si>
  <si>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</si>
  <si>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</si>
  <si>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</si>
  <si>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</si>
  <si>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</si>
  <si>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</si>
  <si>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</si>
  <si>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</si>
  <si>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</si>
  <si>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</si>
  <si>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</si>
  <si>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</si>
  <si>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</si>
  <si>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</si>
  <si>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</si>
  <si>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</si>
  <si>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</si>
  <si>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</si>
  <si>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</si>
  <si>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</si>
  <si>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</si>
  <si>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</si>
  <si>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</si>
  <si>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</si>
  <si>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</si>
  <si>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</si>
  <si>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</si>
  <si>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</si>
  <si>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</si>
  <si>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</si>
  <si>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</si>
  <si>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</si>
  <si>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</si>
  <si>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</si>
  <si>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</si>
  <si>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</si>
  <si>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</si>
  <si>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</si>
  <si>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</si>
  <si>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</si>
  <si>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</si>
  <si>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</si>
  <si>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</si>
  <si>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</si>
  <si>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</si>
  <si>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</si>
  <si>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</si>
  <si>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</si>
  <si>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</si>
  <si>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</si>
  <si>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</si>
  <si>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</si>
  <si>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</si>
  <si>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</si>
  <si>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</si>
  <si>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</si>
  <si>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</si>
  <si>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</si>
  <si>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</si>
  <si>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</si>
  <si>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</si>
  <si>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</si>
  <si>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</si>
  <si>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</si>
  <si>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</si>
  <si>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</si>
  <si>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</si>
  <si>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</si>
  <si>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</si>
  <si>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</si>
  <si>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</si>
  <si>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</si>
  <si>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</si>
  <si>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</si>
  <si>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</si>
  <si>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</si>
  <si>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</si>
  <si>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</si>
  <si>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</si>
  <si>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</si>
  <si>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</si>
  <si>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</si>
  <si>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</si>
  <si>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</si>
  <si>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</si>
  <si>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</si>
  <si>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</si>
  <si>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</si>
  <si>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</si>
  <si>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</si>
  <si>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</si>
  <si>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</si>
  <si>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</si>
  <si>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</si>
  <si>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</si>
  <si>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</si>
  <si>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</si>
  <si>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</si>
  <si>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</si>
  <si>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</si>
  <si>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</si>
  <si>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</si>
  <si>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</si>
  <si>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</si>
  <si>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</si>
  <si>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</si>
  <si>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</si>
  <si>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</si>
  <si>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</si>
  <si>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</si>
  <si>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</si>
  <si>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</si>
  <si>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</si>
  <si>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</si>
  <si>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</si>
  <si>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</si>
  <si>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</si>
  <si>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</si>
  <si>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</si>
  <si>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</si>
  <si>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</si>
  <si>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</si>
  <si>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</si>
  <si>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</si>
  <si>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</si>
  <si>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</si>
  <si>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</si>
  <si>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</si>
  <si>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</si>
  <si>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</si>
  <si>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</si>
  <si>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</si>
  <si>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</si>
  <si>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</si>
  <si>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</si>
  <si>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</si>
  <si>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</si>
  <si>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</si>
  <si>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</si>
  <si>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</si>
  <si>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</si>
  <si>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</si>
  <si>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</si>
  <si>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</si>
  <si>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</si>
  <si>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</si>
  <si>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</si>
  <si>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</si>
  <si>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</si>
  <si>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</si>
  <si>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</si>
  <si>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</si>
  <si>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</si>
  <si>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</si>
  <si>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</si>
  <si>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</si>
  <si>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</si>
  <si>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</si>
  <si>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</si>
  <si>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</si>
  <si>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</si>
  <si>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</si>
  <si>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</si>
  <si>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</si>
  <si>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</si>
  <si>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</si>
  <si>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</si>
  <si>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</si>
  <si>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</si>
  <si>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</si>
  <si>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</si>
  <si>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</si>
  <si>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</si>
  <si>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</si>
  <si>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</si>
  <si>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</si>
  <si>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</si>
  <si>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</si>
  <si>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</si>
  <si>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</si>
  <si>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</si>
  <si>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</si>
  <si>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</si>
  <si>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</si>
  <si>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</si>
  <si>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</si>
  <si>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</si>
  <si>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</si>
  <si>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</si>
  <si>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</si>
  <si>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</si>
  <si>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</si>
  <si>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</si>
  <si>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</si>
  <si>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</si>
  <si>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</si>
  <si>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</si>
  <si>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</si>
  <si>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</si>
  <si>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</si>
  <si>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Ryôzô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</si>
  <si>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</si>
  <si>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</si>
  <si>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</si>
  <si>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</si>
  <si>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</si>
  <si>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</si>
  <si>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</si>
  <si>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</si>
  <si>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</si>
  <si>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</si>
  <si>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</si>
  <si>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</si>
  <si>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</si>
  <si>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</si>
  <si>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</si>
  <si>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</si>
  <si>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</si>
  <si>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</si>
  <si>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</si>
  <si>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</si>
  <si>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</si>
  <si>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</si>
  <si>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</si>
  <si>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</si>
  <si>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</si>
  <si>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</si>
  <si>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</si>
  <si>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</si>
  <si>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</si>
  <si>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</si>
  <si>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</si>
  <si>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</si>
  <si>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</si>
  <si>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</si>
  <si>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</si>
  <si>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</si>
  <si>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</si>
  <si>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</si>
  <si>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</si>
  <si>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</si>
  <si>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</si>
  <si>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</si>
  <si>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</si>
  <si>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</si>
  <si>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</si>
  <si>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</si>
  <si>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</si>
  <si>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</si>
  <si>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</si>
  <si>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</si>
  <si>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</si>
  <si>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</si>
  <si>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</si>
  <si>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</si>
  <si>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</si>
  <si>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</si>
  <si>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</si>
  <si>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</si>
  <si>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</si>
  <si>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</si>
  <si>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</si>
  <si>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</si>
  <si>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</si>
  <si>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</si>
  <si>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René</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</si>
  <si>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</si>
  <si>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</si>
  <si>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</si>
  <si>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</si>
  <si>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</si>
  <si>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</si>
  <si>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</si>
  <si>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</si>
  <si>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</si>
  <si>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</si>
  <si>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</si>
  <si>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</si>
  <si>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André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</si>
  <si>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</si>
  <si>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</si>
  <si>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</si>
  <si>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</si>
  <si>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</si>
  <si>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</si>
  <si>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</si>
  <si>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</si>
  <si>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</si>
  <si>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</si>
  <si>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</si>
  <si>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</si>
  <si>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</si>
  <si>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</si>
  <si>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</si>
  <si>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</si>
  <si>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</si>
  <si>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</si>
  <si>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</si>
  <si>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</si>
  <si>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</si>
  <si>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</si>
  <si>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</si>
  <si>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</si>
  <si>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</si>
  <si>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</si>
  <si>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</si>
  <si>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</si>
  <si>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</si>
  <si>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</si>
  <si>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</si>
  <si>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</si>
  <si>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</si>
  <si>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</si>
  <si>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</si>
  <si>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</si>
  <si>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</si>
  <si>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</si>
  <si>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</si>
  <si>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</si>
  <si>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</si>
  <si>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</si>
  <si>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</si>
  <si>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</si>
  <si>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</si>
  <si>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</si>
  <si>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</si>
  <si>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</si>
  <si>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</si>
  <si>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</si>
  <si>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</si>
  <si>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</si>
  <si>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</si>
  <si>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Geneviève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</si>
  <si>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</si>
  <si>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</si>
  <si>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</si>
  <si>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</si>
  <si>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</si>
  <si>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</si>
  <si>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</si>
  <si>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</si>
  <si>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</si>
  <si>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</si>
  <si>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</si>
  <si>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</si>
  <si>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</si>
  <si>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</si>
  <si>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</si>
  <si>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</si>
  <si>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</si>
  <si>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</si>
  <si>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</si>
  <si>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</si>
  <si>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</si>
  <si>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</si>
  <si>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</si>
  <si>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</si>
  <si>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</si>
  <si>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</si>
  <si>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</si>
  <si>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</si>
  <si>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</si>
  <si>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</si>
  <si>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</si>
  <si>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</si>
  <si>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</si>
  <si>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</si>
  <si>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</si>
  <si>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</si>
  <si>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</si>
  <si>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</si>
  <si>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</si>
  <si>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</si>
  <si>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</si>
  <si>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</si>
  <si>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</si>
  <si>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</si>
  <si>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Ildikó Enyedi</t>
  </si>
  <si>
    <t>Dorota Segda</t>
  </si>
  <si>
    <t>Budapest Stúdió Vállalat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</si>
  <si>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</si>
  <si>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</si>
  <si>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</si>
  <si>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</si>
  <si>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</si>
  <si>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</si>
  <si>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</si>
  <si>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</si>
  <si>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</si>
  <si>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</si>
  <si>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</si>
  <si>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</si>
  <si>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</si>
  <si>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</si>
  <si>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</si>
  <si>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</si>
  <si>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</si>
  <si>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</si>
  <si>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</si>
  <si>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</si>
  <si>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</si>
  <si>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</si>
  <si>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</si>
  <si>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</si>
  <si>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</si>
  <si>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</si>
  <si>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</si>
  <si>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</si>
  <si>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</si>
  <si>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</si>
  <si>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</si>
  <si>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</si>
  <si>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</si>
  <si>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Gérard Kikoïne</t>
  </si>
  <si>
    <t>J.P. Félix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</si>
  <si>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</si>
  <si>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</si>
  <si>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</si>
  <si>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</si>
  <si>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</si>
  <si>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</si>
  <si>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</si>
  <si>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</si>
  <si>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</si>
  <si>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</si>
  <si>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</si>
  <si>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</si>
  <si>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</si>
  <si>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</si>
  <si>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</si>
  <si>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</si>
  <si>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</si>
  <si>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</si>
  <si>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</si>
  <si>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</si>
  <si>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</si>
  <si>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</si>
  <si>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Cinéa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</si>
  <si>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</si>
  <si>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</si>
  <si>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</si>
  <si>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</si>
  <si>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</si>
  <si>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</si>
  <si>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</si>
  <si>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</si>
  <si>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</si>
  <si>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</si>
  <si>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</si>
  <si>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</si>
  <si>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</si>
  <si>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</si>
  <si>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</si>
  <si>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</si>
  <si>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</si>
  <si>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</si>
  <si>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</si>
  <si>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</si>
  <si>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</si>
  <si>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</si>
  <si>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</si>
  <si>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</si>
  <si>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</si>
  <si>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</si>
  <si>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</si>
  <si>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</si>
  <si>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</si>
  <si>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</si>
  <si>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</si>
  <si>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</si>
  <si>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</si>
  <si>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</si>
  <si>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</si>
  <si>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</si>
  <si>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</si>
  <si>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</si>
  <si>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</si>
  <si>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</si>
  <si>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</si>
  <si>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</si>
  <si>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</si>
  <si>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</si>
  <si>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</si>
  <si>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</si>
  <si>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</si>
  <si>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</si>
  <si>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</si>
  <si>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</si>
  <si>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</si>
  <si>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</si>
  <si>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</si>
  <si>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</si>
  <si>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</si>
  <si>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</si>
  <si>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</si>
  <si>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</si>
  <si>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</si>
  <si>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</si>
  <si>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</si>
  <si>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</si>
  <si>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</si>
  <si>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</si>
  <si>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</si>
  <si>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</si>
  <si>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</si>
  <si>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</si>
  <si>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</si>
  <si>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</si>
  <si>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</si>
  <si>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</si>
  <si>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</si>
  <si>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</si>
  <si>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</si>
  <si>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</si>
  <si>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</si>
  <si>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</si>
  <si>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</si>
  <si>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</si>
  <si>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</si>
  <si>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</si>
  <si>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</si>
  <si>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</si>
  <si>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</si>
  <si>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</si>
  <si>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</si>
  <si>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</si>
  <si>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</si>
  <si>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</si>
  <si>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</si>
  <si>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</si>
  <si>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</si>
  <si>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</si>
  <si>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</si>
  <si>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</si>
  <si>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</si>
  <si>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</si>
  <si>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</si>
  <si>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</si>
  <si>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</si>
  <si>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</si>
  <si>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</si>
  <si>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</si>
  <si>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</si>
  <si>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</si>
  <si>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</si>
  <si>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</si>
  <si>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</si>
  <si>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</si>
  <si>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</si>
  <si>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</si>
  <si>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Schlöndorff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</si>
  <si>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</si>
  <si>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</si>
  <si>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</si>
  <si>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</si>
  <si>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</si>
  <si>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</si>
  <si>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</si>
  <si>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</si>
  <si>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</si>
  <si>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</si>
  <si>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</si>
  <si>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</si>
  <si>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</si>
  <si>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</si>
  <si>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</si>
  <si>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</si>
  <si>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</si>
  <si>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</si>
  <si>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</si>
  <si>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</si>
  <si>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</si>
  <si>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</si>
  <si>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</si>
  <si>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</si>
  <si>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</si>
  <si>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</si>
  <si>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</si>
  <si>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</si>
  <si>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</si>
  <si>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</si>
  <si>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</si>
  <si>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</si>
  <si>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</si>
  <si>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</si>
  <si>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</si>
  <si>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</si>
  <si>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</si>
  <si>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</si>
  <si>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</si>
  <si>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</si>
  <si>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</si>
  <si>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</si>
  <si>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</si>
  <si>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</si>
  <si>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</si>
  <si>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</si>
  <si>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</si>
  <si>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</si>
  <si>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</si>
  <si>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</si>
  <si>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</si>
  <si>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</si>
  <si>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</si>
  <si>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</si>
  <si>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</si>
  <si>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</si>
  <si>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</si>
  <si>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</si>
  <si>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</si>
  <si>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</si>
  <si>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</si>
  <si>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</si>
  <si>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</si>
  <si>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</si>
  <si>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</si>
  <si>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</si>
  <si>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</si>
  <si>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</si>
  <si>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</si>
  <si>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Pathé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</si>
  <si>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</si>
  <si>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</si>
  <si>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</si>
  <si>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</si>
  <si>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</si>
  <si>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</si>
  <si>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</si>
  <si>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</si>
  <si>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</si>
  <si>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</si>
  <si>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</si>
  <si>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</si>
  <si>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</si>
  <si>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</si>
  <si>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</si>
  <si>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</si>
  <si>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</si>
  <si>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</si>
  <si>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</si>
  <si>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</si>
  <si>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</si>
  <si>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</si>
  <si>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</si>
  <si>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</si>
  <si>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</si>
  <si>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</si>
  <si>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</si>
  <si>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</si>
  <si>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</si>
  <si>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</si>
  <si>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</si>
  <si>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</si>
  <si>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</si>
  <si>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</si>
  <si>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</si>
  <si>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</si>
  <si>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</si>
  <si>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</si>
  <si>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Anaïs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</si>
  <si>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</si>
  <si>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</si>
  <si>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</si>
  <si>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</si>
  <si>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</si>
  <si>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</si>
  <si>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</si>
  <si>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</si>
  <si>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</si>
  <si>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</si>
  <si>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</si>
  <si>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</si>
  <si>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</si>
  <si>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</si>
  <si>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</si>
  <si>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</si>
  <si>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</si>
  <si>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</si>
  <si>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</si>
  <si>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</si>
  <si>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</si>
  <si>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</si>
  <si>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</si>
  <si>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</si>
  <si>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</si>
  <si>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</si>
  <si>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</si>
  <si>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</si>
  <si>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</si>
  <si>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</si>
  <si>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</si>
  <si>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</si>
  <si>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</si>
  <si>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</si>
  <si>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</si>
  <si>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</si>
  <si>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</si>
  <si>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</si>
  <si>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</si>
  <si>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</si>
  <si>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</si>
  <si>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</si>
  <si>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</si>
  <si>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</si>
  <si>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</si>
  <si>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</si>
  <si>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</si>
  <si>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</si>
  <si>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</si>
  <si>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</si>
  <si>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</si>
  <si>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</si>
  <si>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</si>
  <si>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</si>
  <si>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</si>
  <si>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</si>
  <si>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</si>
  <si>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</si>
  <si>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</si>
  <si>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</si>
  <si>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</si>
  <si>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</si>
  <si>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</si>
  <si>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</si>
  <si>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</si>
  <si>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</si>
  <si>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</si>
  <si>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</si>
  <si>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</si>
  <si>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</si>
  <si>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</si>
  <si>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</si>
  <si>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</si>
  <si>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</si>
  <si>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</si>
  <si>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</si>
  <si>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</si>
  <si>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</si>
  <si>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</si>
  <si>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</si>
  <si>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</si>
  <si>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</si>
  <si>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</si>
  <si>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</si>
  <si>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</si>
  <si>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</si>
  <si>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</si>
  <si>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</si>
  <si>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</si>
  <si>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</si>
  <si>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</si>
  <si>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</si>
  <si>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</si>
  <si>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</si>
  <si>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</si>
  <si>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</si>
  <si>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</si>
  <si>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</si>
  <si>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</si>
  <si>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</si>
  <si>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</si>
  <si>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</si>
  <si>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</si>
  <si>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</si>
  <si>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</si>
  <si>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</si>
  <si>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</si>
  <si>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</si>
  <si>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</si>
  <si>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</si>
  <si>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</si>
  <si>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</si>
  <si>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</si>
  <si>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</si>
  <si>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</si>
  <si>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</si>
  <si>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</si>
  <si>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</si>
  <si>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</si>
  <si>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</si>
  <si>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</si>
  <si>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</si>
  <si>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Caméra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</si>
  <si>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</si>
  <si>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</si>
  <si>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</si>
  <si>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</si>
  <si>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</si>
  <si>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</si>
  <si>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</si>
  <si>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</si>
  <si>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</si>
  <si>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</si>
  <si>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</si>
  <si>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</si>
  <si>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</si>
  <si>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</si>
  <si>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</si>
  <si>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</si>
  <si>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</si>
  <si>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</si>
  <si>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Carré</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</si>
  <si>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</si>
  <si>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</si>
  <si>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</si>
  <si>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</si>
  <si>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</si>
  <si>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</si>
  <si>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</si>
  <si>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</si>
  <si>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</si>
  <si>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</si>
  <si>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</si>
  <si>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</si>
  <si>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</si>
  <si>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</si>
  <si>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</si>
  <si>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</si>
  <si>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</si>
  <si>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</si>
  <si>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</si>
  <si>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</si>
  <si>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</si>
  <si>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</si>
  <si>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</si>
  <si>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</si>
  <si>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</si>
  <si>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</si>
  <si>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</si>
  <si>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</si>
  <si>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</si>
  <si>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</si>
  <si>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</si>
  <si>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</si>
  <si>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</si>
  <si>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</si>
  <si>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</si>
  <si>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</si>
  <si>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</si>
  <si>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</si>
  <si>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</si>
  <si>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</si>
  <si>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</si>
  <si>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</si>
  <si>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</si>
  <si>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</si>
  <si>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</si>
  <si>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</si>
  <si>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</si>
  <si>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</si>
  <si>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</si>
  <si>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</si>
  <si>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</si>
  <si>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</si>
  <si>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</si>
  <si>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</si>
  <si>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</si>
  <si>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</si>
  <si>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</si>
  <si>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</si>
  <si>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</si>
  <si>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</si>
  <si>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</si>
  <si>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</si>
  <si>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</si>
  <si>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</si>
  <si>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</si>
  <si>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</si>
  <si>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</si>
  <si>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</si>
  <si>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</si>
  <si>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</si>
  <si>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</si>
  <si>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</si>
  <si>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</si>
  <si>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</si>
  <si>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</si>
  <si>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</si>
  <si>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</si>
  <si>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</si>
  <si>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</si>
  <si>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</si>
  <si>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</si>
  <si>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</si>
  <si>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</si>
  <si>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</si>
  <si>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</si>
  <si>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</si>
  <si>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</si>
  <si>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</si>
  <si>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</si>
  <si>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</si>
  <si>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</si>
  <si>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</si>
  <si>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</si>
  <si>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</si>
  <si>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</si>
  <si>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</si>
  <si>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</si>
  <si>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</si>
  <si>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</si>
  <si>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</si>
  <si>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</si>
  <si>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</si>
  <si>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</si>
  <si>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</si>
  <si>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</si>
  <si>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</si>
  <si>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</si>
  <si>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</si>
  <si>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</si>
  <si>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</si>
  <si>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</si>
  <si>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</si>
  <si>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</si>
  <si>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</si>
  <si>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</si>
  <si>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</si>
  <si>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</si>
  <si>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</si>
  <si>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</si>
  <si>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</si>
  <si>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</si>
  <si>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</si>
  <si>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</si>
  <si>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</si>
  <si>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</si>
  <si>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</si>
  <si>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</si>
  <si>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</si>
  <si>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</si>
  <si>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</si>
  <si>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</si>
  <si>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</si>
  <si>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</si>
  <si>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</si>
  <si>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</si>
  <si>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</si>
  <si>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</si>
  <si>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</si>
  <si>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</si>
  <si>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</si>
  <si>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</si>
  <si>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Nucéra</t>
  </si>
  <si>
    <t>Philippe Caubère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</si>
  <si>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</si>
  <si>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</si>
  <si>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</si>
  <si>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</si>
  <si>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</si>
  <si>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</si>
  <si>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</si>
  <si>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</si>
  <si>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</si>
  <si>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</si>
  <si>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</si>
  <si>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</si>
  <si>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</si>
  <si>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</si>
  <si>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</si>
  <si>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</si>
  <si>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</si>
  <si>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Teyssèdre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</si>
  <si>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</si>
  <si>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</si>
  <si>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</si>
  <si>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</si>
  <si>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</si>
  <si>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</si>
  <si>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</si>
  <si>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</si>
  <si>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</si>
  <si>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</si>
  <si>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</si>
  <si>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</si>
  <si>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</si>
  <si>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</si>
  <si>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</si>
  <si>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</si>
  <si>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</si>
  <si>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</si>
  <si>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</si>
  <si>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</si>
  <si>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</si>
  <si>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</si>
  <si>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</si>
  <si>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</si>
  <si>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</si>
  <si>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</si>
  <si>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</si>
  <si>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</si>
  <si>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</si>
  <si>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</si>
  <si>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</si>
  <si>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</si>
  <si>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</si>
  <si>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</si>
  <si>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</si>
  <si>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</si>
  <si>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</si>
  <si>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</si>
  <si>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</si>
  <si>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</si>
  <si>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</si>
  <si>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</si>
  <si>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</si>
  <si>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</si>
  <si>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</si>
  <si>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</si>
  <si>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</si>
  <si>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</si>
  <si>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</si>
  <si>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</si>
  <si>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</si>
  <si>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</si>
  <si>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</si>
  <si>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</si>
  <si>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</si>
  <si>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</si>
  <si>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</si>
  <si>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</si>
  <si>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</si>
  <si>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</si>
  <si>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</si>
  <si>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</si>
  <si>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</si>
  <si>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</si>
  <si>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</si>
  <si>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</si>
  <si>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</si>
  <si>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</si>
  <si>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</si>
  <si>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</si>
  <si>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</si>
  <si>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discrète</t>
  </si>
  <si>
    <t>November 21, 1990 (France)</t>
  </si>
  <si>
    <t>Christian Vincent</t>
  </si>
  <si>
    <t>Fabrice Luchini</t>
  </si>
  <si>
    <t>France 3 Cinéma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</si>
  <si>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</si>
  <si>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</si>
  <si>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</si>
  <si>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</si>
  <si>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</si>
  <si>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</si>
  <si>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</si>
  <si>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</si>
  <si>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</si>
  <si>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</si>
  <si>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</si>
  <si>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</si>
  <si>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</si>
  <si>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</si>
  <si>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</si>
  <si>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</si>
  <si>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</si>
  <si>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</si>
  <si>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</si>
  <si>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</si>
  <si>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</si>
  <si>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</si>
  <si>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</si>
  <si>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</si>
  <si>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</si>
  <si>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</si>
  <si>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</si>
  <si>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</si>
  <si>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</si>
  <si>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</si>
  <si>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</si>
  <si>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</si>
  <si>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</si>
  <si>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</si>
  <si>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</si>
  <si>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</si>
  <si>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</si>
  <si>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</si>
  <si>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</si>
  <si>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</si>
  <si>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</si>
  <si>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</si>
  <si>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</si>
  <si>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</si>
  <si>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</si>
  <si>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</si>
  <si>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</si>
  <si>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</si>
  <si>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</si>
  <si>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</si>
  <si>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Mamá También</t>
  </si>
  <si>
    <t>June 8, 2001 (Mexico)</t>
  </si>
  <si>
    <t>Alfonso Cuarón</t>
  </si>
  <si>
    <t>Carlos Cuarón</t>
  </si>
  <si>
    <t>Maribel Verdú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</si>
  <si>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</si>
  <si>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</si>
  <si>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</si>
  <si>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</si>
  <si>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</si>
  <si>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</si>
  <si>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</si>
  <si>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</si>
  <si>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</si>
  <si>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</si>
  <si>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</si>
  <si>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</si>
  <si>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</si>
  <si>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</si>
  <si>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</si>
  <si>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</si>
  <si>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</si>
  <si>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</si>
  <si>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</si>
  <si>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</si>
  <si>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</si>
  <si>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</si>
  <si>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</si>
  <si>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</si>
  <si>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</si>
  <si>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</si>
  <si>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</si>
  <si>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</si>
  <si>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</si>
  <si>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</si>
  <si>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</si>
  <si>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</si>
  <si>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</si>
  <si>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</si>
  <si>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</si>
  <si>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</si>
  <si>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</si>
  <si>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</si>
  <si>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</si>
  <si>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</si>
  <si>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</si>
  <si>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</si>
  <si>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</si>
  <si>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</si>
  <si>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</si>
  <si>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</si>
  <si>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</si>
  <si>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</si>
  <si>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</si>
  <si>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</si>
  <si>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</si>
  <si>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</si>
  <si>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</si>
  <si>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</si>
  <si>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</si>
  <si>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</si>
  <si>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</si>
  <si>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</si>
  <si>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</si>
  <si>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</si>
  <si>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</si>
  <si>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</si>
  <si>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</si>
  <si>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</si>
  <si>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</si>
  <si>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</si>
  <si>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</si>
  <si>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</si>
  <si>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</si>
  <si>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</si>
  <si>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</si>
  <si>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</si>
  <si>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</si>
  <si>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</si>
  <si>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</si>
  <si>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</si>
  <si>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</si>
  <si>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</si>
  <si>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</si>
  <si>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</si>
  <si>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</si>
  <si>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</si>
  <si>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</si>
  <si>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</si>
  <si>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</si>
  <si>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</si>
  <si>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</si>
  <si>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</si>
  <si>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</si>
  <si>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</si>
  <si>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</si>
  <si>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</si>
  <si>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</si>
  <si>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</si>
  <si>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</si>
  <si>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</si>
  <si>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</si>
  <si>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Véronique</t>
  </si>
  <si>
    <t>Krzysztof Kieslowski</t>
  </si>
  <si>
    <t>Irène Jacob</t>
  </si>
  <si>
    <t>Sidéral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</si>
  <si>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</si>
  <si>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</si>
  <si>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</si>
  <si>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</si>
  <si>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</si>
  <si>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</si>
  <si>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</si>
  <si>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</si>
  <si>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</si>
  <si>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</si>
  <si>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</si>
  <si>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</si>
  <si>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</si>
  <si>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</si>
  <si>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</si>
  <si>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</si>
  <si>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</si>
  <si>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</si>
  <si>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</si>
  <si>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</si>
  <si>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</si>
  <si>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</si>
  <si>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</si>
  <si>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</si>
  <si>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</si>
  <si>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</si>
  <si>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</si>
  <si>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</si>
  <si>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</si>
  <si>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</si>
  <si>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</si>
  <si>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</si>
  <si>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</si>
  <si>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</si>
  <si>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</si>
  <si>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</si>
  <si>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</si>
  <si>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</si>
  <si>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</si>
  <si>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</si>
  <si>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</si>
  <si>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</si>
  <si>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</si>
  <si>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</si>
  <si>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</si>
  <si>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</si>
  <si>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</si>
  <si>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</si>
  <si>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</si>
  <si>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</si>
  <si>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</si>
  <si>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</si>
  <si>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</si>
  <si>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</si>
  <si>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</si>
  <si>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</si>
  <si>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</si>
  <si>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</si>
  <si>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</si>
  <si>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</si>
  <si>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</si>
  <si>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</si>
  <si>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</si>
  <si>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</si>
  <si>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</si>
  <si>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</si>
  <si>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</si>
  <si>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</si>
  <si>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</si>
  <si>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</si>
  <si>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</si>
  <si>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</si>
  <si>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</si>
  <si>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</si>
  <si>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</si>
  <si>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</si>
  <si>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</si>
  <si>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</si>
  <si>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</si>
  <si>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</si>
  <si>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</si>
  <si>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</si>
  <si>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</si>
  <si>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</si>
  <si>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</si>
  <si>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</si>
  <si>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</si>
  <si>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</si>
  <si>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</si>
  <si>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</si>
  <si>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</si>
  <si>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</si>
  <si>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</si>
  <si>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</si>
  <si>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</si>
  <si>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</si>
  <si>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</si>
  <si>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</si>
  <si>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</si>
  <si>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</si>
  <si>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</si>
  <si>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</si>
  <si>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</si>
  <si>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</si>
  <si>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</si>
  <si>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</si>
  <si>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</si>
  <si>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</si>
  <si>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</si>
  <si>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</si>
  <si>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</si>
  <si>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</si>
  <si>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</si>
  <si>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</si>
  <si>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</si>
  <si>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</si>
  <si>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</si>
  <si>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</si>
  <si>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</si>
  <si>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</si>
  <si>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</si>
  <si>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</si>
  <si>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</si>
  <si>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</si>
  <si>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</si>
  <si>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</si>
  <si>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</si>
  <si>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</si>
  <si>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</si>
  <si>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</si>
  <si>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</si>
  <si>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</si>
  <si>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</si>
  <si>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</si>
  <si>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</si>
  <si>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</si>
  <si>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</si>
  <si>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</si>
  <si>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</si>
  <si>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</si>
  <si>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</si>
  <si>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</si>
  <si>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</si>
  <si>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</si>
  <si>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</si>
  <si>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</si>
  <si>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</si>
  <si>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</si>
  <si>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</si>
  <si>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</si>
  <si>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</si>
  <si>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</si>
  <si>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</si>
  <si>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</si>
  <si>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</si>
  <si>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</si>
  <si>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</si>
  <si>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</si>
  <si>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</si>
  <si>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</si>
  <si>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</si>
  <si>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</si>
  <si>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</si>
  <si>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</si>
  <si>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</si>
  <si>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</si>
  <si>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</si>
  <si>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</si>
  <si>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</si>
  <si>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</si>
  <si>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</si>
  <si>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</si>
  <si>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</si>
  <si>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</si>
  <si>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</si>
  <si>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</si>
  <si>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</si>
  <si>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</si>
  <si>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</si>
  <si>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</si>
  <si>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</si>
  <si>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</si>
  <si>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</si>
  <si>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</si>
  <si>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</si>
  <si>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</si>
  <si>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</si>
  <si>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Alicéléo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</si>
  <si>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</si>
  <si>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</si>
  <si>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</si>
  <si>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</si>
  <si>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</si>
  <si>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</si>
  <si>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</si>
  <si>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</si>
  <si>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</si>
  <si>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</si>
  <si>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</si>
  <si>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</si>
  <si>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</si>
  <si>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</si>
  <si>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</si>
  <si>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</si>
  <si>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</si>
  <si>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</si>
  <si>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</si>
  <si>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</si>
  <si>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</si>
  <si>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</si>
  <si>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</si>
  <si>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</si>
  <si>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</si>
  <si>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</si>
  <si>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</si>
  <si>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</si>
  <si>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</si>
  <si>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</si>
  <si>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</si>
  <si>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</si>
  <si>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</si>
  <si>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</si>
  <si>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</si>
  <si>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</si>
  <si>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</si>
  <si>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</si>
  <si>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</si>
  <si>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</si>
  <si>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</si>
  <si>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</si>
  <si>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</si>
  <si>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</si>
  <si>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</si>
  <si>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</si>
  <si>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</si>
  <si>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</si>
  <si>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</si>
  <si>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</si>
  <si>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</si>
  <si>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</si>
  <si>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</si>
  <si>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</si>
  <si>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</si>
  <si>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</si>
  <si>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</si>
  <si>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</si>
  <si>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</si>
  <si>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</si>
  <si>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</si>
  <si>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</si>
  <si>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József Gémes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</si>
  <si>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</si>
  <si>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</si>
  <si>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</si>
  <si>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</si>
  <si>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</si>
  <si>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</si>
  <si>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</si>
  <si>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</si>
  <si>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</si>
  <si>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</si>
  <si>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</si>
  <si>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</si>
  <si>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</si>
  <si>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</si>
  <si>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</si>
  <si>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</si>
  <si>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</si>
  <si>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</si>
  <si>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</si>
  <si>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</si>
  <si>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</si>
  <si>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</si>
  <si>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</si>
  <si>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</si>
  <si>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</si>
  <si>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</si>
  <si>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</si>
  <si>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</si>
  <si>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</si>
  <si>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</si>
  <si>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</si>
  <si>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</si>
  <si>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</si>
  <si>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</si>
  <si>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</si>
  <si>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</si>
  <si>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</si>
  <si>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</si>
  <si>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</si>
  <si>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</si>
  <si>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</si>
  <si>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</si>
  <si>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</si>
  <si>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</si>
  <si>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</si>
  <si>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</si>
  <si>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</si>
  <si>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</si>
  <si>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</si>
  <si>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</si>
  <si>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</si>
  <si>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</si>
  <si>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</si>
  <si>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</si>
  <si>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</si>
  <si>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</si>
  <si>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</si>
  <si>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</si>
  <si>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</si>
  <si>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</si>
  <si>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</si>
  <si>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</si>
  <si>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</si>
  <si>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</si>
  <si>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</si>
  <si>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</si>
  <si>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</si>
  <si>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</si>
  <si>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</si>
  <si>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</si>
  <si>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</si>
  <si>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</si>
  <si>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</si>
  <si>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</si>
  <si>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</si>
  <si>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</si>
  <si>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</si>
  <si>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</si>
  <si>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</si>
  <si>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</si>
  <si>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</si>
  <si>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</si>
  <si>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</si>
  <si>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</si>
  <si>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</si>
  <si>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</si>
  <si>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</si>
  <si>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</si>
  <si>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</si>
  <si>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</si>
  <si>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</si>
  <si>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</si>
  <si>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</si>
  <si>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</si>
  <si>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</si>
  <si>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</si>
  <si>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</si>
  <si>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</si>
  <si>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</si>
  <si>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</si>
  <si>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</si>
  <si>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</si>
  <si>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</si>
  <si>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</si>
  <si>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</si>
  <si>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</si>
  <si>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</si>
  <si>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</si>
  <si>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</si>
  <si>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</si>
  <si>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</si>
  <si>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</si>
  <si>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</si>
  <si>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Sólo con tu pareja</t>
  </si>
  <si>
    <t>December 25, 1992 (Mexico)</t>
  </si>
  <si>
    <t>Daniel Giménez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</si>
  <si>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</si>
  <si>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</si>
  <si>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</si>
  <si>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</si>
  <si>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</si>
  <si>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</si>
  <si>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</si>
  <si>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</si>
  <si>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</si>
  <si>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</si>
  <si>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</si>
  <si>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</si>
  <si>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</si>
  <si>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</si>
  <si>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</si>
  <si>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</si>
  <si>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</si>
  <si>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</si>
  <si>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</si>
  <si>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</si>
  <si>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</si>
  <si>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</si>
  <si>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</si>
  <si>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</si>
  <si>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</si>
  <si>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</si>
  <si>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</si>
  <si>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</si>
  <si>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</si>
  <si>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</si>
  <si>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</si>
  <si>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</si>
  <si>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</si>
  <si>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</si>
  <si>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</si>
  <si>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</si>
  <si>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</si>
  <si>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</si>
  <si>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</si>
  <si>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</si>
  <si>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</si>
  <si>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</si>
  <si>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</si>
  <si>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</si>
  <si>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</si>
  <si>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</si>
  <si>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</si>
  <si>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</si>
  <si>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</si>
  <si>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</si>
  <si>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</si>
  <si>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</si>
  <si>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</si>
  <si>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</si>
  <si>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Álvaro del Amo</t>
  </si>
  <si>
    <t>Pedro Costa Producciones Cinematográficas</t>
  </si>
  <si>
    <t>Johnny Stecchino</t>
  </si>
  <si>
    <t>October 24, 1991 (Italy)</t>
  </si>
  <si>
    <t>Roberto Benigni</t>
  </si>
  <si>
    <t>Stepping Out</t>
  </si>
  <si>
    <t>Liza Minnelli</t>
  </si>
  <si>
    <t>The Inner Circle</t>
  </si>
  <si>
    <t>Numero Uno International</t>
  </si>
  <si>
    <t>Mon père, ce héros.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</si>
  <si>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</si>
  <si>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</si>
  <si>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</si>
  <si>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</si>
  <si>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</si>
  <si>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</si>
  <si>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</si>
  <si>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</si>
  <si>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</si>
  <si>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</si>
  <si>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</si>
  <si>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</si>
  <si>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</si>
  <si>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</si>
  <si>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</si>
  <si>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</si>
  <si>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</si>
  <si>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</si>
  <si>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</si>
  <si>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</si>
  <si>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</si>
  <si>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</si>
  <si>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</si>
  <si>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</si>
  <si>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</si>
  <si>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</si>
  <si>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</si>
  <si>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</si>
  <si>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</si>
  <si>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</si>
  <si>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</si>
  <si>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</si>
  <si>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</si>
  <si>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</si>
  <si>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</si>
  <si>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</si>
  <si>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</si>
  <si>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</si>
  <si>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</si>
  <si>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</si>
  <si>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</si>
  <si>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</si>
  <si>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</si>
  <si>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</si>
  <si>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</si>
  <si>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</si>
  <si>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</si>
  <si>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</si>
  <si>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</si>
  <si>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</si>
  <si>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</si>
  <si>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</si>
  <si>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</si>
  <si>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</si>
  <si>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</si>
  <si>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</si>
  <si>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</si>
  <si>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</si>
  <si>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</si>
  <si>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</si>
  <si>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</si>
  <si>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</si>
  <si>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</si>
  <si>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</si>
  <si>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</si>
  <si>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</si>
  <si>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</si>
  <si>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</si>
  <si>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</si>
  <si>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</si>
  <si>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</si>
  <si>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</si>
  <si>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</si>
  <si>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</si>
  <si>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</si>
  <si>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</si>
  <si>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</si>
  <si>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</si>
  <si>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</si>
  <si>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</si>
  <si>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</si>
  <si>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</si>
  <si>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</si>
  <si>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</si>
  <si>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</si>
  <si>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</si>
  <si>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</si>
  <si>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</si>
  <si>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</si>
  <si>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</si>
  <si>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</si>
  <si>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</si>
  <si>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</si>
  <si>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</si>
  <si>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</si>
  <si>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</si>
  <si>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</si>
  <si>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</si>
  <si>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</si>
  <si>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</si>
  <si>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</si>
  <si>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</si>
  <si>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</si>
  <si>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</si>
  <si>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</si>
  <si>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</si>
  <si>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</si>
  <si>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</si>
  <si>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</si>
  <si>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</si>
  <si>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</si>
  <si>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</si>
  <si>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</si>
  <si>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</si>
  <si>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</si>
  <si>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</si>
  <si>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</si>
  <si>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</si>
  <si>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</si>
  <si>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</si>
  <si>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</si>
  <si>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</si>
  <si>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</si>
  <si>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</si>
  <si>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</si>
  <si>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</si>
  <si>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</si>
  <si>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</si>
  <si>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</si>
  <si>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</si>
  <si>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</si>
  <si>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</si>
  <si>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</si>
  <si>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</si>
  <si>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</si>
  <si>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</si>
  <si>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</si>
  <si>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</si>
  <si>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</si>
  <si>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</si>
  <si>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</si>
  <si>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</si>
  <si>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</si>
  <si>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</si>
  <si>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</si>
  <si>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</si>
  <si>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</si>
  <si>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Zoë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</si>
  <si>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</si>
  <si>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</si>
  <si>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</si>
  <si>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</si>
  <si>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</si>
  <si>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</si>
  <si>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</si>
  <si>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</si>
  <si>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</si>
  <si>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</si>
  <si>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</si>
  <si>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</si>
  <si>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</si>
  <si>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</si>
  <si>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</si>
  <si>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</si>
  <si>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</si>
  <si>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</si>
  <si>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</si>
  <si>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</si>
  <si>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</si>
  <si>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</si>
  <si>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Rémy Belvaux</t>
  </si>
  <si>
    <t>Benoît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</si>
  <si>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</si>
  <si>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</si>
  <si>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</si>
  <si>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</si>
  <si>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</si>
  <si>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</si>
  <si>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</si>
  <si>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</si>
  <si>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</si>
  <si>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</si>
  <si>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</si>
  <si>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</si>
  <si>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</si>
  <si>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</si>
  <si>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</si>
  <si>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</si>
  <si>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</si>
  <si>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</si>
  <si>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</si>
  <si>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Jamón, Jamón</t>
  </si>
  <si>
    <t>February 4, 1994 (United States)</t>
  </si>
  <si>
    <t>Cuca Canals</t>
  </si>
  <si>
    <t>Penélope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</si>
  <si>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</si>
  <si>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</si>
  <si>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</si>
  <si>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</si>
  <si>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</si>
  <si>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</si>
  <si>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</si>
  <si>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</si>
  <si>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</si>
  <si>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</si>
  <si>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</si>
  <si>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</si>
  <si>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</si>
  <si>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</si>
  <si>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</si>
  <si>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</si>
  <si>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</si>
  <si>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</si>
  <si>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</si>
  <si>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</si>
  <si>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</si>
  <si>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</si>
  <si>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</si>
  <si>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</si>
  <si>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</si>
  <si>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</si>
  <si>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</si>
  <si>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</si>
  <si>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</si>
  <si>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</si>
  <si>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</si>
  <si>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</si>
  <si>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</si>
  <si>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</si>
  <si>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</si>
  <si>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</si>
  <si>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</si>
  <si>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</si>
  <si>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</si>
  <si>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</si>
  <si>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</si>
  <si>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</si>
  <si>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</si>
  <si>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</si>
  <si>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</si>
  <si>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</si>
  <si>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</si>
  <si>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</si>
  <si>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</si>
  <si>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</si>
  <si>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</si>
  <si>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</si>
  <si>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</si>
  <si>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</si>
  <si>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</si>
  <si>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</si>
  <si>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</si>
  <si>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</si>
  <si>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</si>
  <si>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</si>
  <si>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</si>
  <si>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</si>
  <si>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</si>
  <si>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</si>
  <si>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</si>
  <si>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</si>
  <si>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</si>
  <si>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</si>
  <si>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</si>
  <si>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</si>
  <si>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</si>
  <si>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</si>
  <si>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</si>
  <si>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</si>
  <si>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</si>
  <si>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</si>
  <si>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</si>
  <si>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</si>
  <si>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</si>
  <si>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</si>
  <si>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</si>
  <si>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</si>
  <si>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</si>
  <si>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</si>
  <si>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</si>
  <si>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</si>
  <si>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</si>
  <si>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</si>
  <si>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</si>
  <si>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</si>
  <si>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</si>
  <si>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</si>
  <si>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</si>
  <si>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</si>
  <si>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Bébé's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</si>
  <si>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</si>
  <si>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</si>
  <si>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</si>
  <si>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</si>
  <si>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</si>
  <si>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</si>
  <si>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</si>
  <si>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</si>
  <si>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</si>
  <si>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</si>
  <si>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</si>
  <si>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</si>
  <si>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</si>
  <si>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</si>
  <si>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</si>
  <si>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</si>
  <si>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</si>
  <si>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</si>
  <si>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</si>
  <si>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</si>
  <si>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</si>
  <si>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</si>
  <si>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</si>
  <si>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</si>
  <si>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Régis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</si>
  <si>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</si>
  <si>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</si>
  <si>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</si>
  <si>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</si>
  <si>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</si>
  <si>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</si>
  <si>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</si>
  <si>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</si>
  <si>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</si>
  <si>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</si>
  <si>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</si>
  <si>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</si>
  <si>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</si>
  <si>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</si>
  <si>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</si>
  <si>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</si>
  <si>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</si>
  <si>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</si>
  <si>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</si>
  <si>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</si>
  <si>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</si>
  <si>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</si>
  <si>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</si>
  <si>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</si>
  <si>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</si>
  <si>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</si>
  <si>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</si>
  <si>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</si>
  <si>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</si>
  <si>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</si>
  <si>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</si>
  <si>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</si>
  <si>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</si>
  <si>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</si>
  <si>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</si>
  <si>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</si>
  <si>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Ryû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</si>
  <si>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</si>
  <si>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</si>
  <si>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</si>
  <si>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</si>
  <si>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</si>
  <si>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</si>
  <si>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</si>
  <si>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</si>
  <si>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</si>
  <si>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</si>
  <si>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</si>
  <si>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</si>
  <si>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</si>
  <si>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</si>
  <si>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</si>
  <si>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</si>
  <si>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</si>
  <si>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</si>
  <si>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</si>
  <si>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</si>
  <si>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</si>
  <si>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</si>
  <si>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</si>
  <si>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</si>
  <si>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</si>
  <si>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</si>
  <si>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</si>
  <si>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Fernán Gómez</t>
  </si>
  <si>
    <t>Animatógrafo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</si>
  <si>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</si>
  <si>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</si>
  <si>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</si>
  <si>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</si>
  <si>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</si>
  <si>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</si>
  <si>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</si>
  <si>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</si>
  <si>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</si>
  <si>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</si>
  <si>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</si>
  <si>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</si>
  <si>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</si>
  <si>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</si>
  <si>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</si>
  <si>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</si>
  <si>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</si>
  <si>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</si>
  <si>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</si>
  <si>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</si>
  <si>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</si>
  <si>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</si>
  <si>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</si>
  <si>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</si>
  <si>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</si>
  <si>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</si>
  <si>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</si>
  <si>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</si>
  <si>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</si>
  <si>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</si>
  <si>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</si>
  <si>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</si>
  <si>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</si>
  <si>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</si>
  <si>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</si>
  <si>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</si>
  <si>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</si>
  <si>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</si>
  <si>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</si>
  <si>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</si>
  <si>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</si>
  <si>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</si>
  <si>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</si>
  <si>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</si>
  <si>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</si>
  <si>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</si>
  <si>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</si>
  <si>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</si>
  <si>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</si>
  <si>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</si>
  <si>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</si>
  <si>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</si>
  <si>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</si>
  <si>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</si>
  <si>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</si>
  <si>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</si>
  <si>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</si>
  <si>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</si>
  <si>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Fröler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</si>
  <si>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</si>
  <si>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</si>
  <si>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</si>
  <si>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</si>
  <si>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</si>
  <si>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</si>
  <si>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</si>
  <si>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</si>
  <si>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</si>
  <si>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</si>
  <si>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</si>
  <si>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</si>
  <si>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</si>
  <si>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</si>
  <si>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</si>
  <si>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</si>
  <si>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</si>
  <si>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</si>
  <si>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</si>
  <si>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</si>
  <si>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</si>
  <si>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</si>
  <si>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</si>
  <si>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</si>
  <si>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</si>
  <si>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</si>
  <si>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</si>
  <si>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</si>
  <si>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</si>
  <si>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</si>
  <si>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</si>
  <si>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</si>
  <si>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</si>
  <si>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</si>
  <si>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</si>
  <si>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</si>
  <si>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</si>
  <si>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</si>
  <si>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</si>
  <si>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</si>
  <si>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</si>
  <si>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</si>
  <si>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</si>
  <si>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</si>
  <si>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</si>
  <si>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Léolo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</si>
  <si>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</si>
  <si>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</si>
  <si>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</si>
  <si>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</si>
  <si>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</si>
  <si>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</si>
  <si>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</si>
  <si>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</si>
  <si>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</si>
  <si>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</si>
  <si>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</si>
  <si>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</si>
  <si>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</si>
  <si>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Mambéty</t>
  </si>
  <si>
    <t>Friedrich Dürrenmatt</t>
  </si>
  <si>
    <t>Mansour Diouf</t>
  </si>
  <si>
    <t>Thelma Film AG</t>
  </si>
  <si>
    <t>A Tale of Winter</t>
  </si>
  <si>
    <t>January 29, 1992 (France)</t>
  </si>
  <si>
    <t>Charlotte Véry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</si>
  <si>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</si>
  <si>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</si>
  <si>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</si>
  <si>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</si>
  <si>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</si>
  <si>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</si>
  <si>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</si>
  <si>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</si>
  <si>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</si>
  <si>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</si>
  <si>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</si>
  <si>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</si>
  <si>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</si>
  <si>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</si>
  <si>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Tomorô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</si>
  <si>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</si>
  <si>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</si>
  <si>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</si>
  <si>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</si>
  <si>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</si>
  <si>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</si>
  <si>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</si>
  <si>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</si>
  <si>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</si>
  <si>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</si>
  <si>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</si>
  <si>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</si>
  <si>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</si>
  <si>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</si>
  <si>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</si>
  <si>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</si>
  <si>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</si>
  <si>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</si>
  <si>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</si>
  <si>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</si>
  <si>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</si>
  <si>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</si>
  <si>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</si>
  <si>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</si>
  <si>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</si>
  <si>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</si>
  <si>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</si>
  <si>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</si>
  <si>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</si>
  <si>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</si>
  <si>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</si>
  <si>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</si>
  <si>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</si>
  <si>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</si>
  <si>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</si>
  <si>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</si>
  <si>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</si>
  <si>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</si>
  <si>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</si>
  <si>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</si>
  <si>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</si>
  <si>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</si>
  <si>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</si>
  <si>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</si>
  <si>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Bergström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</si>
  <si>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</si>
  <si>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</si>
  <si>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</si>
  <si>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</si>
  <si>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</si>
  <si>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</si>
  <si>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</si>
  <si>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</si>
  <si>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</si>
  <si>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</si>
  <si>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</si>
  <si>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</si>
  <si>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</si>
  <si>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</si>
  <si>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</si>
  <si>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</si>
  <si>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</si>
  <si>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</si>
  <si>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</si>
  <si>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</si>
  <si>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</si>
  <si>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</si>
  <si>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</si>
  <si>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</si>
  <si>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</si>
  <si>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</si>
  <si>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</si>
  <si>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</si>
  <si>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</si>
  <si>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</si>
  <si>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</si>
  <si>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</si>
  <si>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</si>
  <si>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</si>
  <si>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</si>
  <si>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</si>
  <si>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</si>
  <si>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</si>
  <si>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</si>
  <si>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</si>
  <si>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</si>
  <si>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</si>
  <si>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</si>
  <si>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</si>
  <si>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</si>
  <si>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</si>
  <si>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</si>
  <si>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</si>
  <si>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</si>
  <si>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</si>
  <si>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</si>
  <si>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</si>
  <si>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</si>
  <si>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</si>
  <si>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</si>
  <si>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</si>
  <si>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</si>
  <si>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</si>
  <si>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</si>
  <si>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</si>
  <si>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</si>
  <si>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</si>
  <si>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</si>
  <si>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</si>
  <si>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</si>
  <si>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</si>
  <si>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</si>
  <si>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</si>
  <si>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</si>
  <si>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</si>
  <si>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</si>
  <si>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</si>
  <si>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</si>
  <si>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</si>
  <si>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</si>
  <si>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</si>
  <si>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</si>
  <si>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</si>
  <si>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</si>
  <si>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</si>
  <si>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</si>
  <si>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</si>
  <si>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</si>
  <si>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</si>
  <si>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</si>
  <si>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</si>
  <si>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</si>
  <si>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</si>
  <si>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</si>
  <si>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</si>
  <si>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</si>
  <si>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</si>
  <si>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</si>
  <si>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</si>
  <si>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</si>
  <si>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</si>
  <si>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</si>
  <si>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</si>
  <si>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</si>
  <si>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</si>
  <si>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</si>
  <si>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</si>
  <si>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</si>
  <si>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</si>
  <si>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</si>
  <si>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</si>
  <si>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</si>
  <si>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</si>
  <si>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</si>
  <si>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</si>
  <si>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</si>
  <si>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</si>
  <si>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</si>
  <si>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</si>
  <si>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</si>
  <si>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</si>
  <si>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</si>
  <si>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</si>
  <si>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</si>
  <si>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</si>
  <si>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</si>
  <si>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</si>
  <si>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</si>
  <si>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</si>
  <si>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</si>
  <si>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</si>
  <si>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</si>
  <si>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</si>
  <si>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</si>
  <si>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</si>
  <si>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</si>
  <si>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</si>
  <si>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</si>
  <si>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</si>
  <si>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</si>
  <si>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</si>
  <si>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</si>
  <si>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</si>
  <si>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</si>
  <si>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</si>
  <si>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</si>
  <si>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</si>
  <si>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</si>
  <si>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</si>
  <si>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</si>
  <si>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</si>
  <si>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</si>
  <si>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</si>
  <si>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</si>
  <si>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</si>
  <si>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</si>
  <si>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</si>
  <si>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</si>
  <si>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</si>
  <si>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</si>
  <si>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</si>
  <si>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</si>
  <si>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</si>
  <si>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</si>
  <si>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</si>
  <si>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</si>
  <si>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</si>
  <si>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</si>
  <si>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</si>
  <si>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</si>
  <si>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</si>
  <si>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</si>
  <si>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</si>
  <si>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</si>
  <si>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</si>
  <si>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</si>
  <si>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</si>
  <si>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</si>
  <si>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</si>
  <si>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</si>
  <si>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</si>
  <si>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</si>
  <si>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</si>
  <si>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</si>
  <si>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</si>
  <si>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</si>
  <si>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</si>
  <si>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</si>
  <si>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</si>
  <si>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</si>
  <si>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</si>
  <si>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</si>
  <si>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</si>
  <si>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</si>
  <si>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</si>
  <si>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</si>
  <si>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</si>
  <si>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</si>
  <si>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</si>
  <si>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</si>
  <si>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</si>
  <si>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</si>
  <si>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</si>
  <si>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</si>
  <si>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</si>
  <si>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</si>
  <si>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</si>
  <si>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</si>
  <si>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</si>
  <si>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</si>
  <si>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</si>
  <si>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</si>
  <si>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</si>
  <si>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</si>
  <si>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</si>
  <si>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</si>
  <si>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</si>
  <si>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</si>
  <si>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</si>
  <si>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</si>
  <si>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</si>
  <si>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</si>
  <si>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</si>
  <si>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</si>
  <si>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</si>
  <si>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</si>
  <si>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</si>
  <si>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</si>
  <si>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</si>
  <si>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</si>
  <si>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</si>
  <si>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</si>
  <si>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</si>
  <si>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</si>
  <si>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</si>
  <si>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</si>
  <si>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</si>
  <si>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</si>
  <si>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</si>
  <si>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</si>
  <si>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</si>
  <si>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</si>
  <si>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</si>
  <si>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</si>
  <si>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</si>
  <si>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</si>
  <si>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</si>
  <si>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</si>
  <si>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</si>
  <si>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</si>
  <si>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Jürgen Büscher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</si>
  <si>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</si>
  <si>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</si>
  <si>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</si>
  <si>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</si>
  <si>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</si>
  <si>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</si>
  <si>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</si>
  <si>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</si>
  <si>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</si>
  <si>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</si>
  <si>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</si>
  <si>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</si>
  <si>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Krabbé</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</si>
  <si>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</si>
  <si>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</si>
  <si>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</si>
  <si>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</si>
  <si>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</si>
  <si>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</si>
  <si>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</si>
  <si>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</si>
  <si>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</si>
  <si>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</si>
  <si>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</si>
  <si>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</si>
  <si>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</si>
  <si>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</si>
  <si>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</si>
  <si>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</si>
  <si>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</si>
  <si>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</si>
  <si>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</si>
  <si>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</si>
  <si>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</si>
  <si>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</si>
  <si>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</si>
  <si>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</si>
  <si>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</si>
  <si>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</si>
  <si>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</si>
  <si>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</si>
  <si>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</si>
  <si>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</si>
  <si>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</si>
  <si>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</si>
  <si>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</si>
  <si>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</si>
  <si>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</si>
  <si>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</si>
  <si>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</si>
  <si>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</si>
  <si>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</si>
  <si>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</si>
  <si>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</si>
  <si>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</si>
  <si>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</si>
  <si>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</si>
  <si>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</si>
  <si>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</si>
  <si>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</si>
  <si>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</si>
  <si>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</si>
  <si>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</si>
  <si>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</si>
  <si>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</si>
  <si>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</si>
  <si>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</si>
  <si>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</si>
  <si>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</si>
  <si>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</si>
  <si>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</si>
  <si>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</si>
  <si>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</si>
  <si>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</si>
  <si>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</si>
  <si>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</si>
  <si>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</si>
  <si>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</si>
  <si>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</si>
  <si>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</si>
  <si>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</si>
  <si>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</si>
  <si>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</si>
  <si>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</si>
  <si>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</si>
  <si>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</si>
  <si>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</si>
  <si>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</si>
  <si>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</si>
  <si>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</si>
  <si>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</si>
  <si>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</si>
  <si>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</si>
  <si>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</si>
  <si>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</si>
  <si>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</si>
  <si>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</si>
  <si>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Poiré</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</si>
  <si>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</si>
  <si>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</si>
  <si>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</si>
  <si>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</si>
  <si>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</si>
  <si>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</si>
  <si>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</si>
  <si>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</si>
  <si>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</si>
  <si>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</si>
  <si>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</si>
  <si>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</si>
  <si>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</si>
  <si>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</si>
  <si>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</si>
  <si>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</si>
  <si>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</si>
  <si>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</si>
  <si>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</si>
  <si>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</si>
  <si>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</si>
  <si>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</si>
  <si>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</si>
  <si>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</si>
  <si>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</si>
  <si>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</si>
  <si>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</si>
  <si>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</si>
  <si>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</si>
  <si>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</si>
  <si>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</si>
  <si>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</si>
  <si>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</si>
  <si>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</si>
  <si>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</si>
  <si>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</si>
  <si>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</si>
  <si>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</si>
  <si>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</si>
  <si>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</si>
  <si>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</si>
  <si>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</si>
  <si>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</si>
  <si>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</si>
  <si>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</si>
  <si>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</si>
  <si>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</si>
  <si>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</si>
  <si>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</si>
  <si>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</si>
  <si>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</si>
  <si>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</si>
  <si>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</si>
  <si>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</si>
  <si>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</si>
  <si>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</si>
  <si>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</si>
  <si>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</si>
  <si>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</si>
  <si>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</si>
  <si>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</si>
  <si>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</si>
  <si>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</si>
  <si>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</si>
  <si>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</si>
  <si>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</si>
  <si>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Yên-Khê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</si>
  <si>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</si>
  <si>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</si>
  <si>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</si>
  <si>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</si>
  <si>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</si>
  <si>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</si>
  <si>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</si>
  <si>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</si>
  <si>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</si>
  <si>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</si>
  <si>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</si>
  <si>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</si>
  <si>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</si>
  <si>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</si>
  <si>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</si>
  <si>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</si>
  <si>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</si>
  <si>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</si>
  <si>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</si>
  <si>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</si>
  <si>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</si>
  <si>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</si>
  <si>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</si>
  <si>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</si>
  <si>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</si>
  <si>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</si>
  <si>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</si>
  <si>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</si>
  <si>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</si>
  <si>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</si>
  <si>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</si>
  <si>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</si>
  <si>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</si>
  <si>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</si>
  <si>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</si>
  <si>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</si>
  <si>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</si>
  <si>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</si>
  <si>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</si>
  <si>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</si>
  <si>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</si>
  <si>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</si>
  <si>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</si>
  <si>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</si>
  <si>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</si>
  <si>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</si>
  <si>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</si>
  <si>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</si>
  <si>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</si>
  <si>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</si>
  <si>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</si>
  <si>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</si>
  <si>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</si>
  <si>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</si>
  <si>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</si>
  <si>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</si>
  <si>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</si>
  <si>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</si>
  <si>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</si>
  <si>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</si>
  <si>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</si>
  <si>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</si>
  <si>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</si>
  <si>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</si>
  <si>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</si>
  <si>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</si>
  <si>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</si>
  <si>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</si>
  <si>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</si>
  <si>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½</t>
  </si>
  <si>
    <t>Arne Olsen</t>
  </si>
  <si>
    <t>Madadayo</t>
  </si>
  <si>
    <t>April 17, 1993 (Japan)</t>
  </si>
  <si>
    <t>Ishirô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</si>
  <si>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</si>
  <si>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</si>
  <si>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</si>
  <si>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</si>
  <si>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</si>
  <si>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</si>
  <si>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</si>
  <si>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</si>
  <si>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</si>
  <si>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</si>
  <si>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</si>
  <si>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</si>
  <si>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</si>
  <si>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</si>
  <si>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</si>
  <si>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</si>
  <si>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</si>
  <si>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</si>
  <si>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</si>
  <si>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</si>
  <si>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</si>
  <si>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</si>
  <si>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</si>
  <si>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</si>
  <si>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</si>
  <si>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</si>
  <si>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</si>
  <si>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</si>
  <si>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</si>
  <si>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</si>
  <si>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</si>
  <si>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</si>
  <si>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</si>
  <si>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</si>
  <si>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</si>
  <si>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</si>
  <si>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</si>
  <si>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</si>
  <si>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</si>
  <si>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</si>
  <si>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</si>
  <si>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</si>
  <si>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</si>
  <si>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</si>
  <si>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</si>
  <si>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</si>
  <si>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</si>
  <si>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</si>
  <si>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</si>
  <si>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</si>
  <si>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</si>
  <si>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</si>
  <si>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</si>
  <si>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</si>
  <si>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</si>
  <si>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</si>
  <si>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</si>
  <si>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</si>
  <si>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</si>
  <si>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</si>
  <si>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</si>
  <si>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</si>
  <si>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</si>
  <si>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</si>
  <si>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</si>
  <si>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</si>
  <si>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</si>
  <si>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</si>
  <si>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</si>
  <si>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</si>
  <si>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</si>
  <si>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</si>
  <si>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</si>
  <si>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</si>
  <si>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</si>
  <si>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</si>
  <si>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</si>
  <si>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</si>
  <si>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</si>
  <si>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</si>
  <si>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Léon: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</si>
  <si>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</si>
  <si>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</si>
  <si>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</si>
  <si>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</si>
  <si>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</si>
  <si>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</si>
  <si>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</si>
  <si>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</si>
  <si>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</si>
  <si>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</si>
  <si>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</si>
  <si>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</si>
  <si>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</si>
  <si>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</si>
  <si>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</si>
  <si>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</si>
  <si>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</si>
  <si>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</si>
  <si>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</si>
  <si>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</si>
  <si>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</si>
  <si>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</si>
  <si>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</si>
  <si>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</si>
  <si>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</si>
  <si>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</si>
  <si>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</si>
  <si>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</si>
  <si>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</si>
  <si>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</si>
  <si>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</si>
  <si>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</si>
  <si>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</si>
  <si>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</si>
  <si>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</si>
  <si>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</si>
  <si>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</si>
  <si>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</si>
  <si>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</si>
  <si>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</si>
  <si>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</si>
  <si>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</si>
  <si>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</si>
  <si>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</si>
  <si>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</si>
  <si>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</si>
  <si>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</si>
  <si>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</si>
  <si>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</si>
  <si>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</si>
  <si>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</si>
  <si>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</si>
  <si>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</si>
  <si>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</si>
  <si>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</si>
  <si>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</si>
  <si>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</si>
  <si>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</si>
  <si>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</si>
  <si>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</si>
  <si>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</si>
  <si>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</si>
  <si>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</si>
  <si>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</si>
  <si>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</si>
  <si>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</si>
  <si>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</si>
  <si>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</si>
  <si>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</si>
  <si>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</si>
  <si>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</si>
  <si>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</si>
  <si>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</si>
  <si>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</si>
  <si>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</si>
  <si>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</si>
  <si>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</si>
  <si>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</si>
  <si>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</si>
  <si>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</si>
  <si>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</si>
  <si>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</si>
  <si>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</si>
  <si>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</si>
  <si>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</si>
  <si>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</si>
  <si>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</si>
  <si>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</si>
  <si>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</si>
  <si>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</si>
  <si>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</si>
  <si>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</si>
  <si>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</si>
  <si>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</si>
  <si>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</si>
  <si>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</si>
  <si>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</si>
  <si>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</si>
  <si>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</si>
  <si>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</si>
  <si>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</si>
  <si>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</si>
  <si>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</si>
  <si>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</si>
  <si>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</si>
  <si>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</si>
  <si>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</si>
  <si>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</si>
  <si>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</si>
  <si>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</si>
  <si>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</si>
  <si>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</si>
  <si>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</si>
  <si>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</si>
  <si>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</si>
  <si>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</si>
  <si>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</si>
  <si>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</si>
  <si>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</si>
  <si>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</si>
  <si>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</si>
  <si>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</si>
  <si>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</si>
  <si>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</si>
  <si>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</si>
  <si>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</si>
  <si>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Renée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</si>
  <si>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</si>
  <si>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</si>
  <si>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</si>
  <si>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</si>
  <si>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</si>
  <si>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</si>
  <si>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</si>
  <si>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</si>
  <si>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</si>
  <si>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</si>
  <si>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</si>
  <si>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</si>
  <si>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</si>
  <si>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</si>
  <si>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</si>
  <si>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</si>
  <si>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</si>
  <si>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</si>
  <si>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</si>
  <si>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</si>
  <si>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</si>
  <si>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</si>
  <si>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</si>
  <si>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</si>
  <si>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</si>
  <si>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</si>
  <si>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</si>
  <si>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</si>
  <si>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</si>
  <si>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</si>
  <si>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</si>
  <si>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</si>
  <si>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</si>
  <si>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</si>
  <si>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</si>
  <si>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</si>
  <si>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</si>
  <si>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</si>
  <si>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</si>
  <si>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</si>
  <si>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</si>
  <si>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</si>
  <si>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</si>
  <si>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</si>
  <si>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</si>
  <si>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</si>
  <si>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</si>
  <si>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</si>
  <si>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</si>
  <si>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</si>
  <si>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</si>
  <si>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</si>
  <si>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</si>
  <si>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</si>
  <si>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</si>
  <si>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</si>
  <si>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</si>
  <si>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</si>
  <si>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</si>
  <si>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</si>
  <si>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</si>
  <si>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</si>
  <si>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</si>
  <si>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</si>
  <si>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</si>
  <si>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</si>
  <si>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</si>
  <si>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</si>
  <si>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</si>
  <si>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</si>
  <si>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</si>
  <si>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</si>
  <si>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</si>
  <si>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</si>
  <si>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</si>
  <si>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</si>
  <si>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</si>
  <si>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</si>
  <si>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</si>
  <si>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</si>
  <si>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</si>
  <si>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</si>
  <si>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</si>
  <si>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</si>
  <si>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</si>
  <si>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</si>
  <si>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</si>
  <si>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Béart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</si>
  <si>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</si>
  <si>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</si>
  <si>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</si>
  <si>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</si>
  <si>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</si>
  <si>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</si>
  <si>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</si>
  <si>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</si>
  <si>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</si>
  <si>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</si>
  <si>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</si>
  <si>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</si>
  <si>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</si>
  <si>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</si>
  <si>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</si>
  <si>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</si>
  <si>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</si>
  <si>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</si>
  <si>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</si>
  <si>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</si>
  <si>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</si>
  <si>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</si>
  <si>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Skármeta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</si>
  <si>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</si>
  <si>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</si>
  <si>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</si>
  <si>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</si>
  <si>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</si>
  <si>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</si>
  <si>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</si>
  <si>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</si>
  <si>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</si>
  <si>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</si>
  <si>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</si>
  <si>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</si>
  <si>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</si>
  <si>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</si>
  <si>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</si>
  <si>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</si>
  <si>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</si>
  <si>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</si>
  <si>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</si>
  <si>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</si>
  <si>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</si>
  <si>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</si>
  <si>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</si>
  <si>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</si>
  <si>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</si>
  <si>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</si>
  <si>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</si>
  <si>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</si>
  <si>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</si>
  <si>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</si>
  <si>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</si>
  <si>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</si>
  <si>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</si>
  <si>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</si>
  <si>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</si>
  <si>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</si>
  <si>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</si>
  <si>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</si>
  <si>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</si>
  <si>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</si>
  <si>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</si>
  <si>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</si>
  <si>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Chéreau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</si>
  <si>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</si>
  <si>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</si>
  <si>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</si>
  <si>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</si>
  <si>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</si>
  <si>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</si>
  <si>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</si>
  <si>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</si>
  <si>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</si>
  <si>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</si>
  <si>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</si>
  <si>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</si>
  <si>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</si>
  <si>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</si>
  <si>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</si>
  <si>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</si>
  <si>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</si>
  <si>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</si>
  <si>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</si>
  <si>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</si>
  <si>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</si>
  <si>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</si>
  <si>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</si>
  <si>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</si>
  <si>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</si>
  <si>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</si>
  <si>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</si>
  <si>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</si>
  <si>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</si>
  <si>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</si>
  <si>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</si>
  <si>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</si>
  <si>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</si>
  <si>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</si>
  <si>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</si>
  <si>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</si>
  <si>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</si>
  <si>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</si>
  <si>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</si>
  <si>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</si>
  <si>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</si>
  <si>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</si>
  <si>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</si>
  <si>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</si>
  <si>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</si>
  <si>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</si>
  <si>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</si>
  <si>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</si>
  <si>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</si>
  <si>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</si>
  <si>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</si>
  <si>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</si>
  <si>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</si>
  <si>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</si>
  <si>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</si>
  <si>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</si>
  <si>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</si>
  <si>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</si>
  <si>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</si>
  <si>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</si>
  <si>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</si>
  <si>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</si>
  <si>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</si>
  <si>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</si>
  <si>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</si>
  <si>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</si>
  <si>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</si>
  <si>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</si>
  <si>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</si>
  <si>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</si>
  <si>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</si>
  <si>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</si>
  <si>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</si>
  <si>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</si>
  <si>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</si>
  <si>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</si>
  <si>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</si>
  <si>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</si>
  <si>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</si>
  <si>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</si>
  <si>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</si>
  <si>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</si>
  <si>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</si>
  <si>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</si>
  <si>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</si>
  <si>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</si>
  <si>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</si>
  <si>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</si>
  <si>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</si>
  <si>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</si>
  <si>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</si>
  <si>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</si>
  <si>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</si>
  <si>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</si>
  <si>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</si>
  <si>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</si>
  <si>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</si>
  <si>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</si>
  <si>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</si>
  <si>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</si>
  <si>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</si>
  <si>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</si>
  <si>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</si>
  <si>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</si>
  <si>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</si>
  <si>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</si>
  <si>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</si>
  <si>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</si>
  <si>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</si>
  <si>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</si>
  <si>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</si>
  <si>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</si>
  <si>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</si>
  <si>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</si>
  <si>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</si>
  <si>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</si>
  <si>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</si>
  <si>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</si>
  <si>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</si>
  <si>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</si>
  <si>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</si>
  <si>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</si>
  <si>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</si>
  <si>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</si>
  <si>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</si>
  <si>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</si>
  <si>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</si>
  <si>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</si>
  <si>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</si>
  <si>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</si>
  <si>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</si>
  <si>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</si>
  <si>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</si>
  <si>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</si>
  <si>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</si>
  <si>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</si>
  <si>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</si>
  <si>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</si>
  <si>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</si>
  <si>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</si>
  <si>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</si>
  <si>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</si>
  <si>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Lumière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</si>
  <si>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</si>
  <si>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</si>
  <si>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</si>
  <si>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</si>
  <si>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</si>
  <si>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</si>
  <si>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</si>
  <si>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</si>
  <si>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</si>
  <si>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</si>
  <si>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</si>
  <si>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</si>
  <si>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</si>
  <si>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</si>
  <si>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</si>
  <si>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</si>
  <si>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</si>
  <si>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</si>
  <si>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</si>
  <si>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</si>
  <si>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</si>
  <si>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</si>
  <si>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</si>
  <si>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</si>
  <si>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</si>
  <si>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</si>
  <si>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</si>
  <si>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</si>
  <si>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</si>
  <si>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</si>
  <si>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</si>
  <si>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</si>
  <si>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</si>
  <si>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</si>
  <si>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</si>
  <si>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</si>
  <si>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</si>
  <si>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</si>
  <si>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</si>
  <si>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</si>
  <si>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</si>
  <si>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</si>
  <si>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</si>
  <si>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</si>
  <si>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</si>
  <si>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</si>
  <si>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</si>
  <si>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</si>
  <si>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</si>
  <si>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</si>
  <si>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</si>
  <si>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</si>
  <si>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</si>
  <si>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</si>
  <si>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</si>
  <si>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Gérard Corbiau</t>
  </si>
  <si>
    <t>Andrée Corbiau</t>
  </si>
  <si>
    <t>Stefano Dionisi</t>
  </si>
  <si>
    <t>Stéphan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</si>
  <si>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</si>
  <si>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</si>
  <si>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</si>
  <si>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</si>
  <si>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</si>
  <si>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</si>
  <si>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</si>
  <si>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</si>
  <si>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</si>
  <si>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</si>
  <si>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</si>
  <si>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</si>
  <si>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</si>
  <si>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</si>
  <si>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</si>
  <si>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</si>
  <si>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</si>
  <si>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</si>
  <si>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</si>
  <si>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</si>
  <si>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</si>
  <si>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</si>
  <si>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</si>
  <si>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</si>
  <si>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</si>
  <si>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</si>
  <si>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</si>
  <si>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</si>
  <si>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</si>
  <si>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</si>
  <si>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</si>
  <si>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</si>
  <si>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</si>
  <si>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</si>
  <si>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</si>
  <si>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</si>
  <si>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</si>
  <si>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</si>
  <si>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</si>
  <si>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</si>
  <si>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</si>
  <si>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</si>
  <si>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</si>
  <si>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</si>
  <si>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</si>
  <si>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</si>
  <si>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</si>
  <si>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</si>
  <si>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</si>
  <si>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</si>
  <si>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</si>
  <si>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</si>
  <si>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</si>
  <si>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</si>
  <si>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</si>
  <si>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</si>
  <si>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</si>
  <si>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</si>
  <si>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</si>
  <si>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</si>
  <si>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</si>
  <si>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</si>
  <si>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</si>
  <si>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</si>
  <si>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</si>
  <si>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</si>
  <si>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</si>
  <si>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</si>
  <si>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</si>
  <si>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</si>
  <si>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</si>
  <si>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</si>
  <si>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</si>
  <si>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</si>
  <si>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</si>
  <si>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</si>
  <si>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</si>
  <si>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</si>
  <si>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</si>
  <si>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</si>
  <si>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</si>
  <si>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</si>
  <si>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</si>
  <si>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</si>
  <si>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</si>
  <si>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</si>
  <si>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</si>
  <si>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</si>
  <si>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</si>
  <si>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</si>
  <si>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</si>
  <si>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</si>
  <si>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</si>
  <si>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</si>
  <si>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</si>
  <si>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</si>
  <si>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</si>
  <si>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</si>
  <si>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</si>
  <si>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</si>
  <si>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</si>
  <si>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</si>
  <si>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</si>
  <si>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</si>
  <si>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</si>
  <si>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</si>
  <si>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</si>
  <si>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</si>
  <si>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</si>
  <si>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</si>
  <si>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</si>
  <si>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</si>
  <si>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</si>
  <si>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</si>
  <si>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</si>
  <si>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</si>
  <si>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</si>
  <si>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</si>
  <si>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</si>
  <si>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</si>
  <si>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</si>
  <si>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</si>
  <si>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</si>
  <si>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</si>
  <si>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</si>
  <si>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</si>
  <si>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</si>
  <si>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</si>
  <si>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</si>
  <si>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</si>
  <si>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</si>
  <si>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</si>
  <si>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</si>
  <si>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</si>
  <si>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</si>
  <si>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</si>
  <si>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</si>
  <si>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</si>
  <si>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</si>
  <si>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</si>
  <si>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</si>
  <si>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</si>
  <si>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</si>
  <si>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</si>
  <si>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</si>
  <si>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</si>
  <si>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</si>
  <si>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</si>
  <si>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</si>
  <si>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</si>
  <si>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</si>
  <si>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</si>
  <si>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</si>
  <si>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</si>
  <si>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</si>
  <si>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</si>
  <si>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</si>
  <si>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</si>
  <si>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</si>
  <si>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</si>
  <si>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</si>
  <si>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</si>
  <si>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</si>
  <si>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</si>
  <si>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</si>
  <si>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</si>
  <si>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</si>
  <si>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</si>
  <si>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</si>
  <si>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</si>
  <si>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</si>
  <si>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</si>
  <si>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</si>
  <si>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</si>
  <si>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</si>
  <si>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</si>
  <si>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</si>
  <si>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</si>
  <si>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</si>
  <si>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</si>
  <si>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</si>
  <si>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</si>
  <si>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</si>
  <si>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</si>
  <si>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</si>
  <si>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</si>
  <si>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</si>
  <si>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</si>
  <si>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</si>
  <si>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</si>
  <si>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</si>
  <si>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</si>
  <si>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</si>
  <si>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</si>
  <si>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</si>
  <si>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</si>
  <si>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</si>
  <si>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</si>
  <si>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</si>
  <si>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</si>
  <si>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</si>
  <si>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</si>
  <si>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Kôdansha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</si>
  <si>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</si>
  <si>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</si>
  <si>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</si>
  <si>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</si>
  <si>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</si>
  <si>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</si>
  <si>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</si>
  <si>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</si>
  <si>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</si>
  <si>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</si>
  <si>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</si>
  <si>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</si>
  <si>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</si>
  <si>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</si>
  <si>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</si>
  <si>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</si>
  <si>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</si>
  <si>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</si>
  <si>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</si>
  <si>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</si>
  <si>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</si>
  <si>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</si>
  <si>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</si>
  <si>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</si>
  <si>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</si>
  <si>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</si>
  <si>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</si>
  <si>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</si>
  <si>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</si>
  <si>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</si>
  <si>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</si>
  <si>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</si>
  <si>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</si>
  <si>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</si>
  <si>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</si>
  <si>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</si>
  <si>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</si>
  <si>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</si>
  <si>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</si>
  <si>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</si>
  <si>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</si>
  <si>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</si>
  <si>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</si>
  <si>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</si>
  <si>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</si>
  <si>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</si>
  <si>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</si>
  <si>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</si>
  <si>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</si>
  <si>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</si>
  <si>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</si>
  <si>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</si>
  <si>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</si>
  <si>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</si>
  <si>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</si>
  <si>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</si>
  <si>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</si>
  <si>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</si>
  <si>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</si>
  <si>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</si>
  <si>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</si>
  <si>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</si>
  <si>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</si>
  <si>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</si>
  <si>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</si>
  <si>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</si>
  <si>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</si>
  <si>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</si>
  <si>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</si>
  <si>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</si>
  <si>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</si>
  <si>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</si>
  <si>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</si>
  <si>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</si>
  <si>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</si>
  <si>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</si>
  <si>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</si>
  <si>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</si>
  <si>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</si>
  <si>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</si>
  <si>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</si>
  <si>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</si>
  <si>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</si>
  <si>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</si>
  <si>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</si>
  <si>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</si>
  <si>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</si>
  <si>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</si>
  <si>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</si>
  <si>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</si>
  <si>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</si>
  <si>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</si>
  <si>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</si>
  <si>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</si>
  <si>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</si>
  <si>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</si>
  <si>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</si>
  <si>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</si>
  <si>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</si>
  <si>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</si>
  <si>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</si>
  <si>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</si>
  <si>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</si>
  <si>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</si>
  <si>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</si>
  <si>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</si>
  <si>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</si>
  <si>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</si>
  <si>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</si>
  <si>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</si>
  <si>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</si>
  <si>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</si>
  <si>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</si>
  <si>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</si>
  <si>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</si>
  <si>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</si>
  <si>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</si>
  <si>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</si>
  <si>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</si>
  <si>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</si>
  <si>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</si>
  <si>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</si>
  <si>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</si>
  <si>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</si>
  <si>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</si>
  <si>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</si>
  <si>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</si>
  <si>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</si>
  <si>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</si>
  <si>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</si>
  <si>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</si>
  <si>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</si>
  <si>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</si>
  <si>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</si>
  <si>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</si>
  <si>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</si>
  <si>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</si>
  <si>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</si>
  <si>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</si>
  <si>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</si>
  <si>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Bussières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</si>
  <si>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</si>
  <si>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</si>
  <si>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</si>
  <si>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</si>
  <si>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</si>
  <si>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</si>
  <si>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</si>
  <si>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</si>
  <si>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</si>
  <si>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</si>
  <si>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</si>
  <si>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</si>
  <si>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</si>
  <si>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</si>
  <si>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</si>
  <si>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</si>
  <si>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</si>
  <si>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</si>
  <si>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</si>
  <si>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</si>
  <si>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</si>
  <si>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</si>
  <si>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</si>
  <si>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</si>
  <si>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</si>
  <si>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</si>
  <si>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</si>
  <si>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</si>
  <si>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</si>
  <si>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</si>
  <si>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</si>
  <si>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</si>
  <si>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</si>
  <si>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Générale Cinématographique (UGC)</t>
  </si>
  <si>
    <t>Nine Months</t>
  </si>
  <si>
    <t>July 12, 1995 (United States)</t>
  </si>
  <si>
    <t>Patrick Braoudé</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</si>
  <si>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</si>
  <si>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</si>
  <si>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</si>
  <si>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</si>
  <si>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</si>
  <si>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</si>
  <si>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</si>
  <si>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</si>
  <si>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</si>
  <si>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</si>
  <si>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</si>
  <si>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</si>
  <si>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</si>
  <si>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</si>
  <si>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</si>
  <si>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</si>
  <si>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</si>
  <si>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</si>
  <si>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</si>
  <si>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</si>
  <si>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Álex de la Iglesia</t>
  </si>
  <si>
    <t>Jorge Guerricaechevarría</t>
  </si>
  <si>
    <t>Álex Angulo</t>
  </si>
  <si>
    <t>Canal+ España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</si>
  <si>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</si>
  <si>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</si>
  <si>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</si>
  <si>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</si>
  <si>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</si>
  <si>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</si>
  <si>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</si>
  <si>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</si>
  <si>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</si>
  <si>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</si>
  <si>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</si>
  <si>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</si>
  <si>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</si>
  <si>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</si>
  <si>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</si>
  <si>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</si>
  <si>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</si>
  <si>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</si>
  <si>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</si>
  <si>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</si>
  <si>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</si>
  <si>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</si>
  <si>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</si>
  <si>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</si>
  <si>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</si>
  <si>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</si>
  <si>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</si>
  <si>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</si>
  <si>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</si>
  <si>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</si>
  <si>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</si>
  <si>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</si>
  <si>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</si>
  <si>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</si>
  <si>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</si>
  <si>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</si>
  <si>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</si>
  <si>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</si>
  <si>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</si>
  <si>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</si>
  <si>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</si>
  <si>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</si>
  <si>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là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</si>
  <si>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</si>
  <si>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</si>
  <si>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</si>
  <si>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</si>
  <si>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</si>
  <si>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</si>
  <si>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</si>
  <si>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</si>
  <si>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</si>
  <si>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</si>
  <si>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</si>
  <si>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</si>
  <si>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</si>
  <si>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</si>
  <si>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</si>
  <si>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</si>
  <si>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</si>
  <si>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</si>
  <si>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</si>
  <si>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</si>
  <si>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Cérémonie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</si>
  <si>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</si>
  <si>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</si>
  <si>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</si>
  <si>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</si>
  <si>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</si>
  <si>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</si>
  <si>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</si>
  <si>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</si>
  <si>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</si>
  <si>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</si>
  <si>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</si>
  <si>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</si>
  <si>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</si>
  <si>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</si>
  <si>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</si>
  <si>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</si>
  <si>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</si>
  <si>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</si>
  <si>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</si>
  <si>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</si>
  <si>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</si>
  <si>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</si>
  <si>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</si>
  <si>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</si>
  <si>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</si>
  <si>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</si>
  <si>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</si>
  <si>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</si>
  <si>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</si>
  <si>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</si>
  <si>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</si>
  <si>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</si>
  <si>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</si>
  <si>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</si>
  <si>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</si>
  <si>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</si>
  <si>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</si>
  <si>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</si>
  <si>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</si>
  <si>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</si>
  <si>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</si>
  <si>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</si>
  <si>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</si>
  <si>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</si>
  <si>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</si>
  <si>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</si>
  <si>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</si>
  <si>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</si>
  <si>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</si>
  <si>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</si>
  <si>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</si>
  <si>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</si>
  <si>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</si>
  <si>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</si>
  <si>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</si>
  <si>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</si>
  <si>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</si>
  <si>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</si>
  <si>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</si>
  <si>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</si>
  <si>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</si>
  <si>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</si>
  <si>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</si>
  <si>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</si>
  <si>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</si>
  <si>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</si>
  <si>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</si>
  <si>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</si>
  <si>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</si>
  <si>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</si>
  <si>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</si>
  <si>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</si>
  <si>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Grodénchik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</si>
  <si>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</si>
  <si>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</si>
  <si>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</si>
  <si>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</si>
  <si>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</si>
  <si>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</si>
  <si>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</si>
  <si>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</si>
  <si>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</si>
  <si>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</si>
  <si>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</si>
  <si>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</si>
  <si>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</si>
  <si>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</si>
  <si>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</si>
  <si>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</si>
  <si>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</si>
  <si>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</si>
  <si>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</si>
  <si>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</si>
  <si>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Benoît Jacquot</t>
  </si>
  <si>
    <t>Jérôme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</si>
  <si>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</si>
  <si>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</si>
  <si>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</si>
  <si>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</si>
  <si>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</si>
  <si>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</si>
  <si>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</si>
  <si>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</si>
  <si>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</si>
  <si>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</si>
  <si>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</si>
  <si>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</si>
  <si>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</si>
  <si>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</si>
  <si>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</si>
  <si>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</si>
  <si>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</si>
  <si>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</si>
  <si>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</si>
  <si>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</si>
  <si>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</si>
  <si>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</si>
  <si>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</si>
  <si>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</si>
  <si>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</si>
  <si>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</si>
  <si>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</si>
  <si>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</si>
  <si>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</si>
  <si>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</si>
  <si>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</si>
  <si>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</si>
  <si>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</si>
  <si>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</si>
  <si>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</si>
  <si>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</si>
  <si>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</si>
  <si>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</si>
  <si>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</si>
  <si>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</si>
  <si>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</si>
  <si>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</si>
  <si>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</si>
  <si>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</si>
  <si>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</si>
  <si>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</si>
  <si>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</si>
  <si>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</si>
  <si>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</si>
  <si>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</si>
  <si>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</si>
  <si>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</si>
  <si>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</si>
  <si>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</si>
  <si>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</si>
  <si>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</si>
  <si>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</si>
  <si>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</si>
  <si>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</si>
  <si>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</si>
  <si>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</si>
  <si>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</si>
  <si>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</si>
  <si>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</si>
  <si>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</si>
  <si>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</si>
  <si>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</si>
  <si>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</si>
  <si>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</si>
  <si>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</si>
  <si>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</si>
  <si>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</si>
  <si>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</si>
  <si>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</si>
  <si>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</si>
  <si>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</si>
  <si>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</si>
  <si>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</si>
  <si>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</si>
  <si>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</si>
  <si>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</si>
  <si>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</si>
  <si>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</si>
  <si>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</si>
  <si>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</si>
  <si>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</si>
  <si>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</si>
  <si>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</si>
  <si>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</si>
  <si>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</si>
  <si>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</si>
  <si>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</si>
  <si>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</si>
  <si>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</si>
  <si>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</si>
  <si>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</si>
  <si>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</si>
  <si>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</si>
  <si>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</si>
  <si>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</si>
  <si>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</si>
  <si>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</si>
  <si>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</si>
  <si>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</si>
  <si>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</si>
  <si>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André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</si>
  <si>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</si>
  <si>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</si>
  <si>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</si>
  <si>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</si>
  <si>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</si>
  <si>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</si>
  <si>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</si>
  <si>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</si>
  <si>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</si>
  <si>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</si>
  <si>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</si>
  <si>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</si>
  <si>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</si>
  <si>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</si>
  <si>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</si>
  <si>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</si>
  <si>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</si>
  <si>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</si>
  <si>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</si>
  <si>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</si>
  <si>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</si>
  <si>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</si>
  <si>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</si>
  <si>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</si>
  <si>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</si>
  <si>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</si>
  <si>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</si>
  <si>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</si>
  <si>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</si>
  <si>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</si>
  <si>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</si>
  <si>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</si>
  <si>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</si>
  <si>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</si>
  <si>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</si>
  <si>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</si>
  <si>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</si>
  <si>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</si>
  <si>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</si>
  <si>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</si>
  <si>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</si>
  <si>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</si>
  <si>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</si>
  <si>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</si>
  <si>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</si>
  <si>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</si>
  <si>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</si>
  <si>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</si>
  <si>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</si>
  <si>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</si>
  <si>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</si>
  <si>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</si>
  <si>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</si>
  <si>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</si>
  <si>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</si>
  <si>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</si>
  <si>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</si>
  <si>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</si>
  <si>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</si>
  <si>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</si>
  <si>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</si>
  <si>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</si>
  <si>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</si>
  <si>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</si>
  <si>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</si>
  <si>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</si>
  <si>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</si>
  <si>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</si>
  <si>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</si>
  <si>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</si>
  <si>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</si>
  <si>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</si>
  <si>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</si>
  <si>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</si>
  <si>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</si>
  <si>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</si>
  <si>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</si>
  <si>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</si>
  <si>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</si>
  <si>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</si>
  <si>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</si>
  <si>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</si>
  <si>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</si>
  <si>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</si>
  <si>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</si>
  <si>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</si>
  <si>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</si>
  <si>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</si>
  <si>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</si>
  <si>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</si>
  <si>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</si>
  <si>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</si>
  <si>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</si>
  <si>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</si>
  <si>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</si>
  <si>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</si>
  <si>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</si>
  <si>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</si>
  <si>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</si>
  <si>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</si>
  <si>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</si>
  <si>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Ryûzô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</si>
  <si>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</si>
  <si>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</si>
  <si>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</si>
  <si>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</si>
  <si>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</si>
  <si>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</si>
  <si>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</si>
  <si>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</si>
  <si>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</si>
  <si>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</si>
  <si>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</si>
  <si>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</si>
  <si>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</si>
  <si>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</si>
  <si>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</si>
  <si>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</si>
  <si>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</si>
  <si>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</si>
  <si>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</si>
  <si>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</si>
  <si>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</si>
  <si>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</si>
  <si>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</si>
  <si>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</si>
  <si>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</si>
  <si>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</si>
  <si>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</si>
  <si>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</si>
  <si>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</si>
  <si>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</si>
  <si>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</si>
  <si>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</si>
  <si>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</si>
  <si>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</si>
  <si>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</si>
  <si>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</si>
  <si>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</si>
  <si>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</si>
  <si>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</si>
  <si>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</si>
  <si>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</si>
  <si>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</si>
  <si>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</si>
  <si>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</si>
  <si>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</si>
  <si>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</si>
  <si>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</si>
  <si>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</si>
  <si>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</si>
  <si>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</si>
  <si>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</si>
  <si>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</si>
  <si>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</si>
  <si>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</si>
  <si>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</si>
  <si>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</si>
  <si>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</si>
  <si>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</si>
  <si>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</si>
  <si>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</si>
  <si>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</si>
  <si>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</si>
  <si>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</si>
  <si>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</si>
  <si>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</si>
  <si>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</si>
  <si>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</si>
  <si>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</si>
  <si>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</si>
  <si>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</si>
  <si>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</si>
  <si>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</si>
  <si>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</si>
  <si>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</si>
  <si>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</si>
  <si>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</si>
  <si>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</si>
  <si>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</si>
  <si>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</si>
  <si>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</si>
  <si>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</si>
  <si>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</si>
  <si>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</si>
  <si>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</si>
  <si>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</si>
  <si>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</si>
  <si>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</si>
  <si>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</si>
  <si>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</si>
  <si>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</si>
  <si>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</si>
  <si>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</si>
  <si>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</si>
  <si>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</si>
  <si>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</si>
  <si>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</si>
  <si>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</si>
  <si>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</si>
  <si>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</si>
  <si>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</si>
  <si>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</si>
  <si>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</si>
  <si>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</si>
  <si>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</si>
  <si>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</si>
  <si>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</si>
  <si>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</si>
  <si>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</si>
  <si>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</si>
  <si>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</si>
  <si>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</si>
  <si>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</si>
  <si>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</si>
  <si>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</si>
  <si>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</si>
  <si>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</si>
  <si>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</si>
  <si>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</si>
  <si>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</si>
  <si>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</si>
  <si>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</si>
  <si>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</si>
  <si>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</si>
  <si>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</si>
  <si>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</si>
  <si>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</si>
  <si>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</si>
  <si>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</si>
  <si>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</si>
  <si>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</si>
  <si>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</si>
  <si>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</si>
  <si>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</si>
  <si>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</si>
  <si>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</si>
  <si>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</si>
  <si>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</si>
  <si>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</si>
  <si>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</si>
  <si>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</si>
  <si>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</si>
  <si>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</si>
  <si>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</si>
  <si>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</si>
  <si>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</si>
  <si>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</si>
  <si>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</si>
  <si>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</si>
  <si>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</si>
  <si>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</si>
  <si>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</si>
  <si>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</si>
  <si>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</si>
  <si>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</si>
  <si>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</si>
  <si>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</si>
  <si>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</si>
  <si>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</si>
  <si>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</si>
  <si>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</si>
  <si>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</si>
  <si>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</si>
  <si>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</si>
  <si>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</si>
  <si>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</si>
  <si>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</si>
  <si>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</si>
  <si>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</si>
  <si>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</si>
  <si>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</si>
  <si>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</si>
  <si>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</si>
  <si>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</si>
  <si>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Brontë</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</si>
  <si>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</si>
  <si>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</si>
  <si>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</si>
  <si>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</si>
  <si>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</si>
  <si>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</si>
  <si>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</si>
  <si>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</si>
  <si>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</si>
  <si>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</si>
  <si>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</si>
  <si>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</si>
  <si>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</si>
  <si>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</si>
  <si>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</si>
  <si>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</si>
  <si>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</si>
  <si>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</si>
  <si>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</si>
  <si>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</si>
  <si>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</si>
  <si>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</si>
  <si>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</si>
  <si>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</si>
  <si>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</si>
  <si>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</si>
  <si>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</si>
  <si>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</si>
  <si>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</si>
  <si>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</si>
  <si>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</si>
  <si>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</si>
  <si>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</si>
  <si>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</si>
  <si>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</si>
  <si>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</si>
  <si>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</si>
  <si>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</si>
  <si>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</si>
  <si>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</si>
  <si>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</si>
  <si>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</si>
  <si>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</si>
  <si>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</si>
  <si>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</si>
  <si>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</si>
  <si>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</si>
  <si>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</si>
  <si>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</si>
  <si>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</si>
  <si>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</si>
  <si>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</si>
  <si>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</si>
  <si>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</si>
  <si>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</si>
  <si>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</si>
  <si>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</si>
  <si>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</si>
  <si>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</si>
  <si>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</si>
  <si>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</si>
  <si>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</si>
  <si>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</si>
  <si>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</si>
  <si>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</si>
  <si>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</si>
  <si>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</si>
  <si>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</si>
  <si>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</si>
  <si>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</si>
  <si>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</si>
  <si>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</si>
  <si>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</si>
  <si>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</si>
  <si>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</si>
  <si>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</si>
  <si>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</si>
  <si>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</si>
  <si>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</si>
  <si>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</si>
  <si>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</si>
  <si>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</si>
  <si>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</si>
  <si>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</si>
  <si>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</si>
  <si>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</si>
  <si>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</si>
  <si>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</si>
  <si>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</si>
  <si>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</si>
  <si>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</si>
  <si>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</si>
  <si>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</si>
  <si>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</si>
  <si>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</si>
  <si>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</si>
  <si>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</si>
  <si>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</si>
  <si>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</si>
  <si>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</si>
  <si>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</si>
  <si>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</si>
  <si>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</si>
  <si>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</si>
  <si>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</si>
  <si>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</si>
  <si>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</si>
  <si>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</si>
  <si>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</si>
  <si>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</si>
  <si>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</si>
  <si>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</si>
  <si>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</si>
  <si>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</si>
  <si>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</si>
  <si>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</si>
  <si>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</si>
  <si>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</si>
  <si>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</si>
  <si>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</si>
  <si>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</si>
  <si>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</si>
  <si>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</si>
  <si>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</si>
  <si>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</si>
  <si>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</si>
  <si>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</si>
  <si>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</si>
  <si>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</si>
  <si>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</si>
  <si>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</si>
  <si>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</si>
  <si>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</si>
  <si>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</si>
  <si>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</si>
  <si>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</si>
  <si>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</si>
  <si>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</si>
  <si>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</si>
  <si>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</si>
  <si>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</si>
  <si>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</si>
  <si>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</si>
  <si>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</si>
  <si>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</si>
  <si>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</si>
  <si>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</si>
  <si>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</si>
  <si>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</si>
  <si>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</si>
  <si>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</si>
  <si>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</si>
  <si>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</si>
  <si>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</si>
  <si>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</si>
  <si>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</si>
  <si>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</si>
  <si>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</si>
  <si>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</si>
  <si>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</si>
  <si>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</si>
  <si>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</si>
  <si>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</si>
  <si>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</si>
  <si>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</si>
  <si>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</si>
  <si>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</si>
  <si>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</si>
  <si>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</si>
  <si>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</si>
  <si>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</si>
  <si>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</si>
  <si>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</si>
  <si>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</si>
  <si>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</si>
  <si>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</si>
  <si>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</si>
  <si>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Couturié</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</si>
  <si>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</si>
  <si>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</si>
  <si>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</si>
  <si>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</si>
  <si>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</si>
  <si>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</si>
  <si>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</si>
  <si>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</si>
  <si>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</si>
  <si>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</si>
  <si>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</si>
  <si>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</si>
  <si>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</si>
  <si>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</si>
  <si>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</si>
  <si>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</si>
  <si>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</si>
  <si>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</si>
  <si>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</si>
  <si>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</si>
  <si>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</si>
  <si>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</si>
  <si>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</si>
  <si>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</si>
  <si>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</si>
  <si>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</si>
  <si>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</si>
  <si>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</si>
  <si>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</si>
  <si>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</si>
  <si>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</si>
  <si>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</si>
  <si>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</si>
  <si>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</si>
  <si>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</si>
  <si>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</si>
  <si>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</si>
  <si>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</si>
  <si>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</si>
  <si>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</si>
  <si>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</si>
  <si>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</si>
  <si>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</si>
  <si>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</si>
  <si>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</si>
  <si>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</si>
  <si>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</si>
  <si>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</si>
  <si>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</si>
  <si>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</si>
  <si>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</si>
  <si>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</si>
  <si>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</si>
  <si>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</si>
  <si>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</si>
  <si>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</si>
  <si>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</si>
  <si>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</si>
  <si>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</si>
  <si>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</si>
  <si>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Yôji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</si>
  <si>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</si>
  <si>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</si>
  <si>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</si>
  <si>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</si>
  <si>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</si>
  <si>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</si>
  <si>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</si>
  <si>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</si>
  <si>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</si>
  <si>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</si>
  <si>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</si>
  <si>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</si>
  <si>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</si>
  <si>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</si>
  <si>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</si>
  <si>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</si>
  <si>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</si>
  <si>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</si>
  <si>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</si>
  <si>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</si>
  <si>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André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</si>
  <si>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</si>
  <si>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</si>
  <si>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</si>
  <si>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</si>
  <si>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</si>
  <si>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</si>
  <si>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</si>
  <si>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</si>
  <si>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</si>
  <si>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</si>
  <si>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</si>
  <si>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</si>
  <si>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</si>
  <si>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</si>
  <si>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</si>
  <si>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</si>
  <si>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</si>
  <si>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</si>
  <si>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</si>
  <si>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</si>
  <si>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</si>
  <si>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</si>
  <si>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</si>
  <si>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</si>
  <si>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</si>
  <si>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</si>
  <si>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</si>
  <si>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</si>
  <si>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</si>
  <si>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</si>
  <si>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</si>
  <si>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</si>
  <si>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</si>
  <si>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</si>
  <si>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</si>
  <si>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</si>
  <si>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</si>
  <si>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</si>
  <si>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</si>
  <si>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</si>
  <si>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</si>
  <si>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</si>
  <si>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</si>
  <si>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</si>
  <si>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</si>
  <si>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</si>
  <si>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</si>
  <si>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</si>
  <si>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Dippé</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</si>
  <si>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</si>
  <si>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</si>
  <si>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</si>
  <si>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</si>
  <si>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</si>
  <si>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</si>
  <si>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</si>
  <si>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</si>
  <si>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</si>
  <si>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</si>
  <si>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</si>
  <si>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</si>
  <si>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</si>
  <si>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</si>
  <si>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</si>
  <si>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</si>
  <si>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</si>
  <si>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</si>
  <si>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</si>
  <si>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</si>
  <si>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</si>
  <si>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</si>
  <si>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</si>
  <si>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</si>
  <si>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</si>
  <si>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</si>
  <si>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</si>
  <si>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</si>
  <si>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</si>
  <si>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</si>
  <si>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</si>
  <si>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</si>
  <si>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</si>
  <si>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</si>
  <si>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</si>
  <si>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</si>
  <si>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</si>
  <si>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</si>
  <si>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</si>
  <si>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</si>
  <si>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</si>
  <si>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</si>
  <si>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</si>
  <si>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</si>
  <si>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</si>
  <si>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</si>
  <si>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</si>
  <si>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</si>
  <si>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</si>
  <si>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</si>
  <si>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</si>
  <si>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</si>
  <si>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</si>
  <si>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</si>
  <si>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</si>
  <si>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</si>
  <si>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</si>
  <si>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</si>
  <si>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</si>
  <si>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</si>
  <si>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</si>
  <si>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</si>
  <si>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</si>
  <si>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</si>
  <si>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</si>
  <si>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</si>
  <si>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</si>
  <si>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</si>
  <si>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</si>
  <si>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</si>
  <si>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</si>
  <si>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</si>
  <si>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</si>
  <si>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</si>
  <si>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</si>
  <si>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</si>
  <si>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</si>
  <si>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</si>
  <si>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</si>
  <si>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</si>
  <si>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</si>
  <si>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</si>
  <si>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</si>
  <si>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</si>
  <si>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</si>
  <si>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</si>
  <si>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</si>
  <si>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</si>
  <si>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</si>
  <si>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Amenábar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</si>
  <si>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</si>
  <si>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</si>
  <si>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</si>
  <si>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</si>
  <si>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</si>
  <si>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</si>
  <si>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</si>
  <si>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</si>
  <si>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</si>
  <si>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</si>
  <si>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</si>
  <si>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</si>
  <si>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</si>
  <si>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</si>
  <si>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</si>
  <si>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</si>
  <si>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</si>
  <si>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</si>
  <si>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</si>
  <si>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</si>
  <si>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</si>
  <si>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</si>
  <si>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</si>
  <si>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</si>
  <si>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</si>
  <si>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</si>
  <si>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</si>
  <si>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</si>
  <si>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</si>
  <si>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</si>
  <si>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</si>
  <si>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</si>
  <si>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</si>
  <si>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</si>
  <si>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</si>
  <si>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</si>
  <si>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</si>
  <si>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</si>
  <si>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Hervé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</si>
  <si>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</si>
  <si>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</si>
  <si>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</si>
  <si>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</si>
  <si>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</si>
  <si>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</si>
  <si>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</si>
  <si>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</si>
  <si>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</si>
  <si>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</si>
  <si>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</si>
  <si>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</si>
  <si>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</si>
  <si>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</si>
  <si>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</si>
  <si>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</si>
  <si>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</si>
  <si>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</si>
  <si>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</si>
  <si>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</si>
  <si>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</si>
  <si>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</si>
  <si>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</si>
  <si>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</si>
  <si>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</si>
  <si>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</si>
  <si>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</si>
  <si>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</si>
  <si>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</si>
  <si>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</si>
  <si>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</si>
  <si>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</si>
  <si>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</si>
  <si>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</si>
  <si>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</si>
  <si>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</si>
  <si>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</si>
  <si>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</si>
  <si>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</si>
  <si>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</si>
  <si>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</si>
  <si>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Félix Enríquez Alcalá</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</si>
  <si>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</si>
  <si>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</si>
  <si>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</si>
  <si>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</si>
  <si>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</si>
  <si>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</si>
  <si>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</si>
  <si>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</si>
  <si>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</si>
  <si>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</si>
  <si>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</si>
  <si>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</si>
  <si>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</si>
  <si>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</si>
  <si>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</si>
  <si>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</si>
  <si>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</si>
  <si>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</si>
  <si>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</si>
  <si>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</si>
  <si>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</si>
  <si>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</si>
  <si>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</si>
  <si>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</si>
  <si>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</si>
  <si>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</si>
  <si>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</si>
  <si>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</si>
  <si>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</si>
  <si>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</si>
  <si>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</si>
  <si>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</si>
  <si>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</si>
  <si>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</si>
  <si>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</si>
  <si>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</si>
  <si>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</si>
  <si>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</si>
  <si>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</si>
  <si>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</si>
  <si>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</si>
  <si>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</si>
  <si>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</si>
  <si>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</si>
  <si>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</si>
  <si>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</si>
  <si>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</si>
  <si>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</si>
  <si>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</si>
  <si>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</si>
  <si>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</si>
  <si>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</si>
  <si>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</si>
  <si>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</si>
  <si>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</si>
  <si>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</si>
  <si>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</si>
  <si>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</si>
  <si>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</si>
  <si>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</si>
  <si>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</si>
  <si>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</si>
  <si>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</si>
  <si>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</si>
  <si>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</si>
  <si>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</si>
  <si>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</si>
  <si>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</si>
  <si>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Skjoldbjærg</t>
  </si>
  <si>
    <t>Nikolaj Frobenius</t>
  </si>
  <si>
    <t>Stellan Skarsgård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</si>
  <si>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</si>
  <si>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</si>
  <si>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</si>
  <si>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</si>
  <si>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</si>
  <si>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</si>
  <si>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</si>
  <si>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</si>
  <si>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</si>
  <si>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</si>
  <si>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</si>
  <si>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</si>
  <si>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</si>
  <si>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</si>
  <si>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</si>
  <si>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</si>
  <si>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</si>
  <si>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</si>
  <si>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</si>
  <si>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</si>
  <si>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</si>
  <si>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</si>
  <si>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</si>
  <si>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</si>
  <si>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</si>
  <si>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</si>
  <si>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</si>
  <si>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</si>
  <si>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</si>
  <si>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</si>
  <si>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</si>
  <si>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</si>
  <si>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</si>
  <si>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</si>
  <si>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</si>
  <si>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</si>
  <si>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</si>
  <si>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</si>
  <si>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</si>
  <si>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</si>
  <si>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</si>
  <si>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</si>
  <si>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</si>
  <si>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</si>
  <si>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</si>
  <si>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</si>
  <si>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</si>
  <si>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</si>
  <si>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</si>
  <si>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</si>
  <si>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</si>
  <si>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</si>
  <si>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</si>
  <si>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</si>
  <si>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</si>
  <si>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</si>
  <si>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</si>
  <si>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</si>
  <si>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</si>
  <si>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</si>
  <si>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</si>
  <si>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</si>
  <si>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</si>
  <si>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</si>
  <si>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</si>
  <si>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</si>
  <si>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</si>
  <si>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</si>
  <si>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</si>
  <si>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</si>
  <si>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</si>
  <si>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</si>
  <si>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</si>
  <si>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</si>
  <si>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</si>
  <si>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</si>
  <si>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</si>
  <si>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</si>
  <si>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</si>
  <si>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</si>
  <si>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</si>
  <si>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</si>
  <si>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</si>
  <si>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</si>
  <si>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</si>
  <si>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</si>
  <si>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</si>
  <si>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</si>
  <si>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</si>
  <si>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</si>
  <si>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</si>
  <si>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</si>
  <si>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</si>
  <si>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</si>
  <si>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</si>
  <si>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</si>
  <si>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</si>
  <si>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</si>
  <si>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</si>
  <si>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</si>
  <si>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</si>
  <si>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</si>
  <si>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</si>
  <si>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</si>
  <si>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</si>
  <si>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</si>
  <si>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</si>
  <si>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</si>
  <si>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</si>
  <si>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</si>
  <si>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</si>
  <si>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</si>
  <si>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</si>
  <si>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</si>
  <si>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</si>
  <si>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</si>
  <si>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</si>
  <si>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</si>
  <si>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</si>
  <si>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</si>
  <si>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</si>
  <si>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</si>
  <si>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</si>
  <si>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</si>
  <si>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</si>
  <si>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</si>
  <si>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</si>
  <si>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</si>
  <si>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</si>
  <si>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</si>
  <si>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</si>
  <si>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</si>
  <si>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</si>
  <si>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</si>
  <si>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</si>
  <si>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</si>
  <si>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</si>
  <si>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</si>
  <si>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</si>
  <si>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</si>
  <si>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</si>
  <si>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</si>
  <si>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</si>
  <si>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</si>
  <si>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</si>
  <si>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</si>
  <si>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</si>
  <si>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</si>
  <si>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</si>
  <si>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</si>
  <si>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</si>
  <si>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</si>
  <si>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</si>
  <si>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</si>
  <si>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</si>
  <si>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</si>
  <si>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</si>
  <si>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</si>
  <si>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</si>
  <si>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</si>
  <si>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</si>
  <si>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</si>
  <si>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</si>
  <si>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</si>
  <si>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</si>
  <si>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</si>
  <si>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</si>
  <si>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</si>
  <si>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</si>
  <si>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</si>
  <si>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</si>
  <si>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</si>
  <si>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</si>
  <si>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</si>
  <si>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</si>
  <si>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</si>
  <si>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Høeg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</si>
  <si>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</si>
  <si>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</si>
  <si>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</si>
  <si>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</si>
  <si>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</si>
  <si>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</si>
  <si>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</si>
  <si>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</si>
  <si>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</si>
  <si>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</si>
  <si>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</si>
  <si>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</si>
  <si>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</si>
  <si>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</si>
  <si>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</si>
  <si>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</si>
  <si>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</si>
  <si>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</si>
  <si>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</si>
  <si>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</si>
  <si>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</si>
  <si>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</si>
  <si>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</si>
  <si>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</si>
  <si>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</si>
  <si>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</si>
  <si>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</si>
  <si>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</si>
  <si>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</si>
  <si>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</si>
  <si>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</si>
  <si>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</si>
  <si>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Kästner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</si>
  <si>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</si>
  <si>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</si>
  <si>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</si>
  <si>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</si>
  <si>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</si>
  <si>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</si>
  <si>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</si>
  <si>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</si>
  <si>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</si>
  <si>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</si>
  <si>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</si>
  <si>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</si>
  <si>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</si>
  <si>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</si>
  <si>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</si>
  <si>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</si>
  <si>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</si>
  <si>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</si>
  <si>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</si>
  <si>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</si>
  <si>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</si>
  <si>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</si>
  <si>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</si>
  <si>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</si>
  <si>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</si>
  <si>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</si>
  <si>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</si>
  <si>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</si>
  <si>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</si>
  <si>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</si>
  <si>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</si>
  <si>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</si>
  <si>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</si>
  <si>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</si>
  <si>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</si>
  <si>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</si>
  <si>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</si>
  <si>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</si>
  <si>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</si>
  <si>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</si>
  <si>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</si>
  <si>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</si>
  <si>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</si>
  <si>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</si>
  <si>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</si>
  <si>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Miklós László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</si>
  <si>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</si>
  <si>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</si>
  <si>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</si>
  <si>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</si>
  <si>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</si>
  <si>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</si>
  <si>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</si>
  <si>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</si>
  <si>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</si>
  <si>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</si>
  <si>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</si>
  <si>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</si>
  <si>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</si>
  <si>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</si>
  <si>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</si>
  <si>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</si>
  <si>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</si>
  <si>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</si>
  <si>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</si>
  <si>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</si>
  <si>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</si>
  <si>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</si>
  <si>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</si>
  <si>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</si>
  <si>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</si>
  <si>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</si>
  <si>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</si>
  <si>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</si>
  <si>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</si>
  <si>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</si>
  <si>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</si>
  <si>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</si>
  <si>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</si>
  <si>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</si>
  <si>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</si>
  <si>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</si>
  <si>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</si>
  <si>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</si>
  <si>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</si>
  <si>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</si>
  <si>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</si>
  <si>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</si>
  <si>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</si>
  <si>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</si>
  <si>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</si>
  <si>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</si>
  <si>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</si>
  <si>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</si>
  <si>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</si>
  <si>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</si>
  <si>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</si>
  <si>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</si>
  <si>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</si>
  <si>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</si>
  <si>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</si>
  <si>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</si>
  <si>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</si>
  <si>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</si>
  <si>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</si>
  <si>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</si>
  <si>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</si>
  <si>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</si>
  <si>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</si>
  <si>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</si>
  <si>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</si>
  <si>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</si>
  <si>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</si>
  <si>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</si>
  <si>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</si>
  <si>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</si>
  <si>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</si>
  <si>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</si>
  <si>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</si>
  <si>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</si>
  <si>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</si>
  <si>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</si>
  <si>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</si>
  <si>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</si>
  <si>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</si>
  <si>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</si>
  <si>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</si>
  <si>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</si>
  <si>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</si>
  <si>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</si>
  <si>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</si>
  <si>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</si>
  <si>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</si>
  <si>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</si>
  <si>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August 28, 1998 (United States)</t>
  </si>
  <si>
    <t>Mark Christopher</t>
  </si>
  <si>
    <t>Ryan Phillippe</t>
  </si>
  <si>
    <t>Dollface</t>
  </si>
  <si>
    <t>Hope Floats</t>
  </si>
  <si>
    <t>Steven Rogers</t>
  </si>
  <si>
    <t>Sliding Doors</t>
  </si>
  <si>
    <t>Peter Howitt</t>
  </si>
  <si>
    <t>Intermedia Films</t>
  </si>
  <si>
    <t>Buffalo '66</t>
  </si>
  <si>
    <t>Vincent Gallo</t>
  </si>
  <si>
    <t>Cinépix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</si>
  <si>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</si>
  <si>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</si>
  <si>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</si>
  <si>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</si>
  <si>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</si>
  <si>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</si>
  <si>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</si>
  <si>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</si>
  <si>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</si>
  <si>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</si>
  <si>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</si>
  <si>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</si>
  <si>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</si>
  <si>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</si>
  <si>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</si>
  <si>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</si>
  <si>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</si>
  <si>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</si>
  <si>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</si>
  <si>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</si>
  <si>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</si>
  <si>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</si>
  <si>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</si>
  <si>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</si>
  <si>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</si>
  <si>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</si>
  <si>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</si>
  <si>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</si>
  <si>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</si>
  <si>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</si>
  <si>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</si>
  <si>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</si>
  <si>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</si>
  <si>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</si>
  <si>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</si>
  <si>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</si>
  <si>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</si>
  <si>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</si>
  <si>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Noé</t>
  </si>
  <si>
    <t>Philippe Nahon</t>
  </si>
  <si>
    <t>Great Expectations</t>
  </si>
  <si>
    <t>The Avengers</t>
  </si>
  <si>
    <t>August 14, 1998 (United States)</t>
  </si>
  <si>
    <t>Sydney Newman</t>
  </si>
  <si>
    <t>The Legend of 1900</t>
  </si>
  <si>
    <t>October 28, 1998 (Italy)</t>
  </si>
  <si>
    <t>Alessandro Baricco</t>
  </si>
  <si>
    <t>Sciarlò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</si>
  <si>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</si>
  <si>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</si>
  <si>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</si>
  <si>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</si>
  <si>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</si>
  <si>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</si>
  <si>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</si>
  <si>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</si>
  <si>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</si>
  <si>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</si>
  <si>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</si>
  <si>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</si>
  <si>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</si>
  <si>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</si>
  <si>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</si>
  <si>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</si>
  <si>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</si>
  <si>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</si>
  <si>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</si>
  <si>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</si>
  <si>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</si>
  <si>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</si>
  <si>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</si>
  <si>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</si>
  <si>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</si>
  <si>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</si>
  <si>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Cédric Kahn</t>
  </si>
  <si>
    <t>Charles Berling</t>
  </si>
  <si>
    <t>Gemini Films</t>
  </si>
  <si>
    <t>SLC Punk!</t>
  </si>
  <si>
    <t>April 16, 1999 (United States)</t>
  </si>
  <si>
    <t>James Merendino</t>
  </si>
  <si>
    <t>Matthew Lillard</t>
  </si>
  <si>
    <t>The Replacement Killers</t>
  </si>
  <si>
    <t>Antoine Fuqua</t>
  </si>
  <si>
    <t>Ken Sanzel</t>
  </si>
  <si>
    <t>Chow Yun-Fat</t>
  </si>
  <si>
    <t>Taxi</t>
  </si>
  <si>
    <t>Gérard Pirès</t>
  </si>
  <si>
    <t>Samy Naceri</t>
  </si>
  <si>
    <t>ARP Sélection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</si>
  <si>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</si>
  <si>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</si>
  <si>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</si>
  <si>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</si>
  <si>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</si>
  <si>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</si>
  <si>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</si>
  <si>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</si>
  <si>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</si>
  <si>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</si>
  <si>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</si>
  <si>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</si>
  <si>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</si>
  <si>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</si>
  <si>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</si>
  <si>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</si>
  <si>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</si>
  <si>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</si>
  <si>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</si>
  <si>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Chloë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</si>
  <si>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</si>
  <si>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</si>
  <si>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</si>
  <si>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</si>
  <si>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</si>
  <si>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</si>
  <si>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</si>
  <si>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</si>
  <si>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</si>
  <si>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</si>
  <si>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François Girard</t>
  </si>
  <si>
    <t>Don McKellar</t>
  </si>
  <si>
    <t>Carlo Cecchi</t>
  </si>
  <si>
    <t>Rhombus Media</t>
  </si>
  <si>
    <t>Mighty Joe Young</t>
  </si>
  <si>
    <t>Merian C. Cooper</t>
  </si>
  <si>
    <t>The Object of My Affection</t>
  </si>
  <si>
    <t>Stephen McCauley</t>
  </si>
  <si>
    <t>Twilight</t>
  </si>
  <si>
    <t>Pokémon: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</si>
  <si>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</si>
  <si>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</si>
  <si>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</si>
  <si>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</si>
  <si>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</si>
  <si>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</si>
  <si>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</si>
  <si>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</si>
  <si>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</si>
  <si>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</si>
  <si>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</si>
  <si>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Misérables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</si>
  <si>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</si>
  <si>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</si>
  <si>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</si>
  <si>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</si>
  <si>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</si>
  <si>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</si>
  <si>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</si>
  <si>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</si>
  <si>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</si>
  <si>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</si>
  <si>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</si>
  <si>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</si>
  <si>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</si>
  <si>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</si>
  <si>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</si>
  <si>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</si>
  <si>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</si>
  <si>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</si>
  <si>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</si>
  <si>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Dahlström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</si>
  <si>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</si>
  <si>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</si>
  <si>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</si>
  <si>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</si>
  <si>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</si>
  <si>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</si>
  <si>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</si>
  <si>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</si>
  <si>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</si>
  <si>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</si>
  <si>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</si>
  <si>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</si>
  <si>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</si>
  <si>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</si>
  <si>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Jørgensen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</si>
  <si>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</si>
  <si>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</si>
  <si>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</si>
  <si>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</si>
  <si>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</si>
  <si>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</si>
  <si>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</si>
  <si>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</si>
  <si>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</si>
  <si>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</si>
  <si>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</si>
  <si>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</si>
  <si>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</si>
  <si>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</si>
  <si>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</si>
  <si>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</si>
  <si>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</si>
  <si>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</si>
  <si>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</si>
  <si>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</si>
  <si>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</si>
  <si>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</si>
  <si>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</si>
  <si>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</si>
  <si>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</si>
  <si>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</si>
  <si>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</si>
  <si>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</si>
  <si>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</si>
  <si>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</si>
  <si>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</si>
  <si>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</si>
  <si>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</si>
  <si>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</si>
  <si>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</si>
  <si>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</si>
  <si>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</si>
  <si>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</si>
  <si>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</si>
  <si>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</si>
  <si>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</si>
  <si>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</si>
  <si>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</si>
  <si>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</si>
  <si>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</si>
  <si>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</si>
  <si>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</si>
  <si>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</si>
  <si>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</si>
  <si>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</si>
  <si>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</si>
  <si>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</si>
  <si>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</si>
  <si>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</si>
  <si>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</si>
  <si>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</si>
  <si>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</si>
  <si>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</si>
  <si>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</si>
  <si>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</si>
  <si>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</si>
  <si>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</si>
  <si>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</si>
  <si>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</si>
  <si>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</si>
  <si>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</si>
  <si>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</si>
  <si>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</si>
  <si>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</si>
  <si>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</si>
  <si>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</si>
  <si>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</si>
  <si>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</si>
  <si>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</si>
  <si>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</si>
  <si>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</si>
  <si>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</si>
  <si>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</si>
  <si>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</si>
  <si>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</si>
  <si>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</si>
  <si>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</si>
  <si>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</si>
  <si>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</si>
  <si>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</si>
  <si>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</si>
  <si>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</si>
  <si>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</si>
  <si>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</si>
  <si>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</si>
  <si>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</si>
  <si>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</si>
  <si>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</si>
  <si>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</si>
  <si>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</si>
  <si>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</si>
  <si>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</si>
  <si>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</si>
  <si>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</si>
  <si>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</si>
  <si>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</si>
  <si>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</si>
  <si>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</si>
  <si>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</si>
  <si>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</si>
  <si>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</si>
  <si>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</si>
  <si>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</si>
  <si>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</si>
  <si>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</si>
  <si>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</si>
  <si>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Dîner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</si>
  <si>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</si>
  <si>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</si>
  <si>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</si>
  <si>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</si>
  <si>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</si>
  <si>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</si>
  <si>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</si>
  <si>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</si>
  <si>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</si>
  <si>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</si>
  <si>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</si>
  <si>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</si>
  <si>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</si>
  <si>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</si>
  <si>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</si>
  <si>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</si>
  <si>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</si>
  <si>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</si>
  <si>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</si>
  <si>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</si>
  <si>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</si>
  <si>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</si>
  <si>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</si>
  <si>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</si>
  <si>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</si>
  <si>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</si>
  <si>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</si>
  <si>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</si>
  <si>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</si>
  <si>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</si>
  <si>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</si>
  <si>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</si>
  <si>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</si>
  <si>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Itô</t>
  </si>
  <si>
    <t>Shôtarô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</si>
  <si>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</si>
  <si>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</si>
  <si>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</si>
  <si>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</si>
  <si>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</si>
  <si>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</si>
  <si>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</si>
  <si>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</si>
  <si>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</si>
  <si>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</si>
  <si>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</si>
  <si>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</si>
  <si>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</si>
  <si>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</si>
  <si>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</si>
  <si>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</si>
  <si>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</si>
  <si>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</si>
  <si>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</si>
  <si>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</si>
  <si>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</si>
  <si>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</si>
  <si>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</si>
  <si>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</si>
  <si>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</si>
  <si>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</si>
  <si>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</si>
  <si>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</si>
  <si>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</si>
  <si>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</si>
  <si>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</si>
  <si>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</si>
  <si>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</si>
  <si>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</si>
  <si>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</si>
  <si>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</si>
  <si>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</si>
  <si>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</si>
  <si>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</si>
  <si>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</si>
  <si>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</si>
  <si>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</si>
  <si>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</si>
  <si>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</si>
  <si>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</si>
  <si>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</si>
  <si>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Vendôme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</si>
  <si>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</si>
  <si>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</si>
  <si>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</si>
  <si>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</si>
  <si>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</si>
  <si>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</si>
  <si>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</si>
  <si>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</si>
  <si>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</si>
  <si>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</si>
  <si>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</si>
  <si>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</si>
  <si>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</si>
  <si>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</si>
  <si>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</si>
  <si>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</si>
  <si>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</si>
  <si>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</si>
  <si>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</si>
  <si>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</si>
  <si>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</si>
  <si>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</si>
  <si>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</si>
  <si>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</si>
  <si>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</si>
  <si>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</si>
  <si>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</si>
  <si>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</si>
  <si>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</si>
  <si>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</si>
  <si>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</si>
  <si>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</si>
  <si>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</si>
  <si>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</si>
  <si>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</si>
  <si>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</si>
  <si>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</si>
  <si>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</si>
  <si>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</si>
  <si>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</si>
  <si>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</si>
  <si>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</si>
  <si>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</si>
  <si>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</si>
  <si>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</si>
  <si>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</si>
  <si>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</si>
  <si>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</si>
  <si>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</si>
  <si>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</si>
  <si>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</si>
  <si>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</si>
  <si>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</si>
  <si>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</si>
  <si>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</si>
  <si>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</si>
  <si>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</si>
  <si>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</si>
  <si>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</si>
  <si>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</si>
  <si>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</si>
  <si>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</si>
  <si>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</si>
  <si>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</si>
  <si>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</si>
  <si>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</si>
  <si>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</si>
  <si>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</si>
  <si>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</si>
  <si>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</si>
  <si>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</si>
  <si>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</si>
  <si>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</si>
  <si>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</si>
  <si>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</si>
  <si>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</si>
  <si>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</si>
  <si>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</si>
  <si>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</si>
  <si>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</si>
  <si>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</si>
  <si>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</si>
  <si>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</si>
  <si>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</si>
  <si>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</si>
  <si>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</si>
  <si>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</si>
  <si>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</si>
  <si>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</si>
  <si>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</si>
  <si>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</si>
  <si>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</si>
  <si>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</si>
  <si>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</si>
  <si>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</si>
  <si>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</si>
  <si>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</si>
  <si>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</si>
  <si>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</si>
  <si>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</si>
  <si>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</si>
  <si>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</si>
  <si>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</si>
  <si>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</si>
  <si>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</si>
  <si>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</si>
  <si>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</si>
  <si>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</si>
  <si>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</si>
  <si>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</si>
  <si>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</si>
  <si>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</si>
  <si>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</si>
  <si>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</si>
  <si>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</si>
  <si>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</si>
  <si>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</si>
  <si>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</si>
  <si>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</si>
  <si>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</si>
  <si>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</si>
  <si>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</si>
  <si>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</si>
  <si>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</si>
  <si>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</si>
  <si>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</si>
  <si>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</si>
  <si>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</si>
  <si>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</si>
  <si>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</si>
  <si>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</si>
  <si>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</si>
  <si>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</si>
  <si>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</si>
  <si>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</si>
  <si>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</si>
  <si>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</si>
  <si>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</si>
  <si>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</si>
  <si>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</si>
  <si>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</si>
  <si>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</si>
  <si>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</si>
  <si>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Pérez-Reverte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</si>
  <si>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</si>
  <si>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</si>
  <si>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</si>
  <si>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</si>
  <si>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</si>
  <si>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</si>
  <si>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</si>
  <si>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</si>
  <si>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</si>
  <si>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</si>
  <si>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</si>
  <si>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</si>
  <si>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</si>
  <si>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</si>
  <si>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</si>
  <si>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</si>
  <si>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</si>
  <si>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</si>
  <si>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</si>
  <si>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</si>
  <si>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</si>
  <si>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</si>
  <si>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</si>
  <si>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</si>
  <si>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</si>
  <si>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</si>
  <si>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</si>
  <si>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</si>
  <si>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</si>
  <si>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</si>
  <si>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</si>
  <si>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</si>
  <si>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</si>
  <si>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</si>
  <si>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</si>
  <si>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</si>
  <si>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</si>
  <si>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</si>
  <si>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</si>
  <si>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</si>
  <si>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</si>
  <si>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</si>
  <si>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</si>
  <si>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</si>
  <si>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</si>
  <si>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</si>
  <si>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</si>
  <si>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</si>
  <si>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</si>
  <si>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</si>
  <si>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</si>
  <si>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</si>
  <si>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</si>
  <si>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</si>
  <si>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</si>
  <si>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</si>
  <si>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</si>
  <si>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</si>
  <si>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</si>
  <si>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</si>
  <si>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</si>
  <si>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</si>
  <si>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</si>
  <si>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</si>
  <si>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</si>
  <si>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</si>
  <si>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</si>
  <si>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</si>
  <si>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</si>
  <si>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</si>
  <si>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</si>
  <si>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</si>
  <si>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</si>
  <si>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</si>
  <si>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</si>
  <si>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</si>
  <si>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</si>
  <si>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</si>
  <si>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</si>
  <si>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</si>
  <si>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</si>
  <si>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Dupré</t>
  </si>
  <si>
    <t>The General's Daughter</t>
  </si>
  <si>
    <t>Nelson DeMille</t>
  </si>
  <si>
    <t>The Messenger: The Story of Joan of Arc</t>
  </si>
  <si>
    <t>Milla Jovovich</t>
  </si>
  <si>
    <t>Man on the Moon</t>
  </si>
  <si>
    <t>Ratcatcher</t>
  </si>
  <si>
    <t>November 12, 1999 (United Kingdom)</t>
  </si>
  <si>
    <t>Lynne Ramsay</t>
  </si>
  <si>
    <t>Tommy Flanagan</t>
  </si>
  <si>
    <t>Pathé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</si>
  <si>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</si>
  <si>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</si>
  <si>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</si>
  <si>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</si>
  <si>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</si>
  <si>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</si>
  <si>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</si>
  <si>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</si>
  <si>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</si>
  <si>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</si>
  <si>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</si>
  <si>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</si>
  <si>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</si>
  <si>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</si>
  <si>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</si>
  <si>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</si>
  <si>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</si>
  <si>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</si>
  <si>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</si>
  <si>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</si>
  <si>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</si>
  <si>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</si>
  <si>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</si>
  <si>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</si>
  <si>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</si>
  <si>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</si>
  <si>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</si>
  <si>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</si>
  <si>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</si>
  <si>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</si>
  <si>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</si>
  <si>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</si>
  <si>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</si>
  <si>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</si>
  <si>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</si>
  <si>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</si>
  <si>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</si>
  <si>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</si>
  <si>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</si>
  <si>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</si>
  <si>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</si>
  <si>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</si>
  <si>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</si>
  <si>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</si>
  <si>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</si>
  <si>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</si>
  <si>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</si>
  <si>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</si>
  <si>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</si>
  <si>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</si>
  <si>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</si>
  <si>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</si>
  <si>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</si>
  <si>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</si>
  <si>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</si>
  <si>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</si>
  <si>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</si>
  <si>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</si>
  <si>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</si>
  <si>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</si>
  <si>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</si>
  <si>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</si>
  <si>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</si>
  <si>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</si>
  <si>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</si>
  <si>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</si>
  <si>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</si>
  <si>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</si>
  <si>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</si>
  <si>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</si>
  <si>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</si>
  <si>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</si>
  <si>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</si>
  <si>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</si>
  <si>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</si>
  <si>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</si>
  <si>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</si>
  <si>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</si>
  <si>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</si>
  <si>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</si>
  <si>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</si>
  <si>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</si>
  <si>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</si>
  <si>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</si>
  <si>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</si>
  <si>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</si>
  <si>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</si>
  <si>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</si>
  <si>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</si>
  <si>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</si>
  <si>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</si>
  <si>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</si>
  <si>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</si>
  <si>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</si>
  <si>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</si>
  <si>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</si>
  <si>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</si>
  <si>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</si>
  <si>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</si>
  <si>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</si>
  <si>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</si>
  <si>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</si>
  <si>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</si>
  <si>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</si>
  <si>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</si>
  <si>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</si>
  <si>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</si>
  <si>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</si>
  <si>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</si>
  <si>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</si>
  <si>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</si>
  <si>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</si>
  <si>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</si>
  <si>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Schotté</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</si>
  <si>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</si>
  <si>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</si>
  <si>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</si>
  <si>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</si>
  <si>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</si>
  <si>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</si>
  <si>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</si>
  <si>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</si>
  <si>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</si>
  <si>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</si>
  <si>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</si>
  <si>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</si>
  <si>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</si>
  <si>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</si>
  <si>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</si>
  <si>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</si>
  <si>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</si>
  <si>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</si>
  <si>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</si>
  <si>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</si>
  <si>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</si>
  <si>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</si>
  <si>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</si>
  <si>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</si>
  <si>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Émile Gaudreault</t>
  </si>
  <si>
    <t>July 14, 2000 (United States)</t>
  </si>
  <si>
    <t>Random Hearts</t>
  </si>
  <si>
    <t>Mickey Blue Eyes</t>
  </si>
  <si>
    <t>Adam Scheinman</t>
  </si>
  <si>
    <t>Asterix and Obelix vs. Caesar</t>
  </si>
  <si>
    <t>René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</si>
  <si>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</si>
  <si>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</si>
  <si>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</si>
  <si>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</si>
  <si>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</si>
  <si>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</si>
  <si>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</si>
  <si>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</si>
  <si>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</si>
  <si>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</si>
  <si>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</si>
  <si>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</si>
  <si>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</si>
  <si>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</si>
  <si>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</si>
  <si>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</si>
  <si>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</si>
  <si>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</si>
  <si>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</si>
  <si>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</si>
  <si>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</si>
  <si>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</si>
  <si>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</si>
  <si>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</si>
  <si>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</si>
  <si>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</si>
  <si>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</si>
  <si>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</si>
  <si>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</si>
  <si>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</si>
  <si>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</si>
  <si>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</si>
  <si>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</si>
  <si>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</si>
  <si>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</si>
  <si>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</si>
  <si>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</si>
  <si>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</si>
  <si>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</si>
  <si>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</si>
  <si>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</si>
  <si>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</si>
  <si>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</si>
  <si>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</si>
  <si>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</si>
  <si>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</si>
  <si>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</si>
  <si>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</si>
  <si>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</si>
  <si>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</si>
  <si>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</si>
  <si>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</si>
  <si>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</si>
  <si>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</si>
  <si>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</si>
  <si>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</si>
  <si>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</si>
  <si>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</si>
  <si>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</si>
  <si>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</si>
  <si>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</si>
  <si>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</si>
  <si>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</si>
  <si>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</si>
  <si>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</si>
  <si>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</si>
  <si>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</si>
  <si>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</si>
  <si>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</si>
  <si>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</si>
  <si>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</si>
  <si>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</si>
  <si>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</si>
  <si>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Pokémon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</si>
  <si>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</si>
  <si>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</si>
  <si>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</si>
  <si>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</si>
  <si>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</si>
  <si>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</si>
  <si>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</si>
  <si>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</si>
  <si>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</si>
  <si>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</si>
  <si>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</si>
  <si>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</si>
  <si>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</si>
  <si>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</si>
  <si>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</si>
  <si>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</si>
  <si>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</si>
  <si>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</si>
  <si>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</si>
  <si>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</si>
  <si>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</si>
  <si>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</si>
  <si>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</si>
  <si>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</si>
  <si>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</si>
  <si>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</si>
  <si>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</si>
  <si>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</si>
  <si>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</si>
  <si>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</si>
  <si>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</si>
  <si>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</si>
  <si>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</si>
  <si>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</si>
  <si>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</si>
  <si>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</si>
  <si>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</si>
  <si>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</si>
  <si>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</si>
  <si>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</si>
  <si>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</si>
  <si>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</si>
  <si>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</si>
  <si>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</si>
  <si>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</si>
  <si>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</si>
  <si>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</si>
  <si>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</si>
  <si>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</si>
  <si>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</si>
  <si>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</si>
  <si>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</si>
  <si>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</si>
  <si>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</si>
  <si>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</si>
  <si>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</si>
  <si>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</si>
  <si>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</si>
  <si>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</si>
  <si>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</si>
  <si>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</si>
  <si>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</si>
  <si>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</si>
  <si>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</si>
  <si>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</si>
  <si>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</si>
  <si>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</si>
  <si>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</si>
  <si>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Schübel</t>
  </si>
  <si>
    <t>Ruth Toma</t>
  </si>
  <si>
    <t>Joachim Król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</si>
  <si>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</si>
  <si>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</si>
  <si>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</si>
  <si>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</si>
  <si>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</si>
  <si>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</si>
  <si>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</si>
  <si>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</si>
  <si>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</si>
  <si>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</si>
  <si>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</si>
  <si>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</si>
  <si>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</si>
  <si>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</si>
  <si>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</si>
  <si>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</si>
  <si>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</si>
  <si>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</si>
  <si>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</si>
  <si>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</si>
  <si>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</si>
  <si>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</si>
  <si>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</si>
  <si>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</si>
  <si>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</si>
  <si>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</si>
  <si>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</si>
  <si>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</si>
  <si>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</si>
  <si>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</si>
  <si>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</si>
  <si>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</si>
  <si>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</si>
  <si>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</si>
  <si>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</si>
  <si>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</si>
  <si>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</si>
  <si>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</si>
  <si>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Émilie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</si>
  <si>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</si>
  <si>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</si>
  <si>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</si>
  <si>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</si>
  <si>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</si>
  <si>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</si>
  <si>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</si>
  <si>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</si>
  <si>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</si>
  <si>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</si>
  <si>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</si>
  <si>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Frédéric Fonteyne</t>
  </si>
  <si>
    <t>Philippe Blasband</t>
  </si>
  <si>
    <t>Artémis Productions</t>
  </si>
  <si>
    <t>The Loss of Sexual Innocence</t>
  </si>
  <si>
    <t>January 7, 2000 (United Kingdom)</t>
  </si>
  <si>
    <t>Newmarket Capital Group</t>
  </si>
  <si>
    <t>Aimee &amp; Jaguar</t>
  </si>
  <si>
    <t>February 11, 1999 (Germany)</t>
  </si>
  <si>
    <t>Max Färberböck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</si>
  <si>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</si>
  <si>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</si>
  <si>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</si>
  <si>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</si>
  <si>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</si>
  <si>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</si>
  <si>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</si>
  <si>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</si>
  <si>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</si>
  <si>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</si>
  <si>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</si>
  <si>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</si>
  <si>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</si>
  <si>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</si>
  <si>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</si>
  <si>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</si>
  <si>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</si>
  <si>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</si>
  <si>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</si>
  <si>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</si>
  <si>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</si>
  <si>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</si>
  <si>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</si>
  <si>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</si>
  <si>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</si>
  <si>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</si>
  <si>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</si>
  <si>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</si>
  <si>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</si>
  <si>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</si>
  <si>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</si>
  <si>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</si>
  <si>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</si>
  <si>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</si>
  <si>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</si>
  <si>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</si>
  <si>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</si>
  <si>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</si>
  <si>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</si>
  <si>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</si>
  <si>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</si>
  <si>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</si>
  <si>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</si>
  <si>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</si>
  <si>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</si>
  <si>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</si>
  <si>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</si>
  <si>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</si>
  <si>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</si>
  <si>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</si>
  <si>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</si>
  <si>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</si>
  <si>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</si>
  <si>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</si>
  <si>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</si>
  <si>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</si>
  <si>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</si>
  <si>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</si>
  <si>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</si>
  <si>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</si>
  <si>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</si>
  <si>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</si>
  <si>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</si>
  <si>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</si>
  <si>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</si>
  <si>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</si>
  <si>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</si>
  <si>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</si>
  <si>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</si>
  <si>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</si>
  <si>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</si>
  <si>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</si>
  <si>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</si>
  <si>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</si>
  <si>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</si>
  <si>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</si>
  <si>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</si>
  <si>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</si>
  <si>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</si>
  <si>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</si>
  <si>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</si>
  <si>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</si>
  <si>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</si>
  <si>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</si>
  <si>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</si>
  <si>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</si>
  <si>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</si>
  <si>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</si>
  <si>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</si>
  <si>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</si>
  <si>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</si>
  <si>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</si>
  <si>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</si>
  <si>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</si>
  <si>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</si>
  <si>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</si>
  <si>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</si>
  <si>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</si>
  <si>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</si>
  <si>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</si>
  <si>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</si>
  <si>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</si>
  <si>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</si>
  <si>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</si>
  <si>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</si>
  <si>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</si>
  <si>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</si>
  <si>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</si>
  <si>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</si>
  <si>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</si>
  <si>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</si>
  <si>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</si>
  <si>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</si>
  <si>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</si>
  <si>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</si>
  <si>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</si>
  <si>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</si>
  <si>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</si>
  <si>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</si>
  <si>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</si>
  <si>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</si>
  <si>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</si>
  <si>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</si>
  <si>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</si>
  <si>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</si>
  <si>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</si>
  <si>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</si>
  <si>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</si>
  <si>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</si>
  <si>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</si>
  <si>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</si>
  <si>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</si>
  <si>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</si>
  <si>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</si>
  <si>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</si>
  <si>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</si>
  <si>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</si>
  <si>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</si>
  <si>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</si>
  <si>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</si>
  <si>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</si>
  <si>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</si>
  <si>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</si>
  <si>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</si>
  <si>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</si>
  <si>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</si>
  <si>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</si>
  <si>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</si>
  <si>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</si>
  <si>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</si>
  <si>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</si>
  <si>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</si>
  <si>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</si>
  <si>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</si>
  <si>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</si>
  <si>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</si>
  <si>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</si>
  <si>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</si>
  <si>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</si>
  <si>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</si>
  <si>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</si>
  <si>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</si>
  <si>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</si>
  <si>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</si>
  <si>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</si>
  <si>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</si>
  <si>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</si>
  <si>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</si>
  <si>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</si>
  <si>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Iñárritu</t>
  </si>
  <si>
    <t>Guillermo Arriaga</t>
  </si>
  <si>
    <t>Emilio Echevarría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</si>
  <si>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</si>
  <si>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</si>
  <si>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</si>
  <si>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</si>
  <si>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</si>
  <si>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</si>
  <si>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</si>
  <si>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</si>
  <si>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</si>
  <si>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</si>
  <si>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</si>
  <si>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</si>
  <si>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</si>
  <si>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</si>
  <si>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</si>
  <si>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</si>
  <si>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</si>
  <si>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</si>
  <si>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Björk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</si>
  <si>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</si>
  <si>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</si>
  <si>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</si>
  <si>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</si>
  <si>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</si>
  <si>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</si>
  <si>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</si>
  <si>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</si>
  <si>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</si>
  <si>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</si>
  <si>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</si>
  <si>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</si>
  <si>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</si>
  <si>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</si>
  <si>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</si>
  <si>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</si>
  <si>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</si>
  <si>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</si>
  <si>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</si>
  <si>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</si>
  <si>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</si>
  <si>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</si>
  <si>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</si>
  <si>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</si>
  <si>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</si>
  <si>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</si>
  <si>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</si>
  <si>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</si>
  <si>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</si>
  <si>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</si>
  <si>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</si>
  <si>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</si>
  <si>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</si>
  <si>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</si>
  <si>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</si>
  <si>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</si>
  <si>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</si>
  <si>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</si>
  <si>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</si>
  <si>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</si>
  <si>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</si>
  <si>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</si>
  <si>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</si>
  <si>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</si>
  <si>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</si>
  <si>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</si>
  <si>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</si>
  <si>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</si>
  <si>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</si>
  <si>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</si>
  <si>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</si>
  <si>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Raffaëla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</si>
  <si>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</si>
  <si>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</si>
  <si>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</si>
  <si>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</si>
  <si>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</si>
  <si>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</si>
  <si>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</si>
  <si>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</si>
  <si>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</si>
  <si>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</si>
  <si>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</si>
  <si>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</si>
  <si>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</si>
  <si>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</si>
  <si>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</si>
  <si>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</si>
  <si>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</si>
  <si>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</si>
  <si>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</si>
  <si>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</si>
  <si>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</si>
  <si>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</si>
  <si>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</si>
  <si>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</si>
  <si>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</si>
  <si>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</si>
  <si>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</si>
  <si>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</si>
  <si>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</si>
  <si>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</si>
  <si>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</si>
  <si>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</si>
  <si>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</si>
  <si>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</si>
  <si>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</si>
  <si>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</si>
  <si>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</si>
  <si>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</si>
  <si>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</si>
  <si>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</si>
  <si>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</si>
  <si>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</si>
  <si>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</si>
  <si>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</si>
  <si>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</si>
  <si>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</si>
  <si>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</si>
  <si>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</si>
  <si>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</si>
  <si>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</si>
  <si>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</si>
  <si>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</si>
  <si>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</si>
  <si>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</si>
  <si>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</si>
  <si>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</si>
  <si>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</si>
  <si>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</si>
  <si>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</si>
  <si>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</si>
  <si>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</si>
  <si>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</si>
  <si>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</si>
  <si>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</si>
  <si>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</si>
  <si>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</si>
  <si>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</si>
  <si>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</si>
  <si>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</si>
  <si>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</si>
  <si>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</si>
  <si>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</si>
  <si>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</si>
  <si>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</si>
  <si>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</si>
  <si>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</si>
  <si>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</si>
  <si>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</si>
  <si>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</si>
  <si>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</si>
  <si>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</si>
  <si>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</si>
  <si>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</si>
  <si>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</si>
  <si>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</si>
  <si>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</si>
  <si>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</si>
  <si>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</si>
  <si>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</si>
  <si>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</si>
  <si>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</si>
  <si>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</si>
  <si>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</si>
  <si>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</si>
  <si>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</si>
  <si>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Grangé</t>
  </si>
  <si>
    <t>Légende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</si>
  <si>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</si>
  <si>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</si>
  <si>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</si>
  <si>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</si>
  <si>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</si>
  <si>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</si>
  <si>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</si>
  <si>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</si>
  <si>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</si>
  <si>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</si>
  <si>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</si>
  <si>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</si>
  <si>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</si>
  <si>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</si>
  <si>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</si>
  <si>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</si>
  <si>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</si>
  <si>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</si>
  <si>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</si>
  <si>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</si>
  <si>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</si>
  <si>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</si>
  <si>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</si>
  <si>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</si>
  <si>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</si>
  <si>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</si>
  <si>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</si>
  <si>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</si>
  <si>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</si>
  <si>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</si>
  <si>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</si>
  <si>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</si>
  <si>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</si>
  <si>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</si>
  <si>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</si>
  <si>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</si>
  <si>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</si>
  <si>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</si>
  <si>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</si>
  <si>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</si>
  <si>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</si>
  <si>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</si>
  <si>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</si>
  <si>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</si>
  <si>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</si>
  <si>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</si>
  <si>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</si>
  <si>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</si>
  <si>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</si>
  <si>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</si>
  <si>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</si>
  <si>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</si>
  <si>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</si>
  <si>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</si>
  <si>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</si>
  <si>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</si>
  <si>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</si>
  <si>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</si>
  <si>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</si>
  <si>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</si>
  <si>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</si>
  <si>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</si>
  <si>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</si>
  <si>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</si>
  <si>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</si>
  <si>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</si>
  <si>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</si>
  <si>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</si>
  <si>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</si>
  <si>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</si>
  <si>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François Ozon</t>
  </si>
  <si>
    <t>Bernard Giraudeau</t>
  </si>
  <si>
    <t>Fidélité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</si>
  <si>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</si>
  <si>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</si>
  <si>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</si>
  <si>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</si>
  <si>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</si>
  <si>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</si>
  <si>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</si>
  <si>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</si>
  <si>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</si>
  <si>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</si>
  <si>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</si>
  <si>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</si>
  <si>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</si>
  <si>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</si>
  <si>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</si>
  <si>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</si>
  <si>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</si>
  <si>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</si>
  <si>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</si>
  <si>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</si>
  <si>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</si>
  <si>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</si>
  <si>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</si>
  <si>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</si>
  <si>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Béla Tarr</t>
  </si>
  <si>
    <t>László Krasznahorkai</t>
  </si>
  <si>
    <t>Lars Rudolph</t>
  </si>
  <si>
    <t>13 Productions</t>
  </si>
  <si>
    <t>The Ladies Man</t>
  </si>
  <si>
    <t>Tim Meadows</t>
  </si>
  <si>
    <t>The Contender</t>
  </si>
  <si>
    <t>Rod Lurie</t>
  </si>
  <si>
    <t>Joan Allen</t>
  </si>
  <si>
    <t>Nine Queens</t>
  </si>
  <si>
    <t>August 31, 2000 (Argentina)</t>
  </si>
  <si>
    <t>Fabián Bielinsky</t>
  </si>
  <si>
    <t>Ricardo Darín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</si>
  <si>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</si>
  <si>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</si>
  <si>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</si>
  <si>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</si>
  <si>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</si>
  <si>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</si>
  <si>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</si>
  <si>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</si>
  <si>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</si>
  <si>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</si>
  <si>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</si>
  <si>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</si>
  <si>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</si>
  <si>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</si>
  <si>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</si>
  <si>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</si>
  <si>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</si>
  <si>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</si>
  <si>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</si>
  <si>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</si>
  <si>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</si>
  <si>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</si>
  <si>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</si>
  <si>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</si>
  <si>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</si>
  <si>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</si>
  <si>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</si>
  <si>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</si>
  <si>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</si>
  <si>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</si>
  <si>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</si>
  <si>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</si>
  <si>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</si>
  <si>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</si>
  <si>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</si>
  <si>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</si>
  <si>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</si>
  <si>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</si>
  <si>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</si>
  <si>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</si>
  <si>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</si>
  <si>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</si>
  <si>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</si>
  <si>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</si>
  <si>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</si>
  <si>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</si>
  <si>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</si>
  <si>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</si>
  <si>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</si>
  <si>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</si>
  <si>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</si>
  <si>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</si>
  <si>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</si>
  <si>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</si>
  <si>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</si>
  <si>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</si>
  <si>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</si>
  <si>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</si>
  <si>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</si>
  <si>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</si>
  <si>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Cinéma</t>
  </si>
  <si>
    <t>Maelstrom</t>
  </si>
  <si>
    <t>September 15, 2000 (Canada)</t>
  </si>
  <si>
    <t>Denis Villeneuve</t>
  </si>
  <si>
    <t>Marie-Josée Croze</t>
  </si>
  <si>
    <t>Gangster No. 1</t>
  </si>
  <si>
    <t>June 9, 2000 (United Kingdom)</t>
  </si>
  <si>
    <t>Johnny Ferguson</t>
  </si>
  <si>
    <t>Taxi 2</t>
  </si>
  <si>
    <t>Gérard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</si>
  <si>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</si>
  <si>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</si>
  <si>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</si>
  <si>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</si>
  <si>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</si>
  <si>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</si>
  <si>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</si>
  <si>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</si>
  <si>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</si>
  <si>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</si>
  <si>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</si>
  <si>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</si>
  <si>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</si>
  <si>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</si>
  <si>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</si>
  <si>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</si>
  <si>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</si>
  <si>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</si>
  <si>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</si>
  <si>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</si>
  <si>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</si>
  <si>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</si>
  <si>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</si>
  <si>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</si>
  <si>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</si>
  <si>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</si>
  <si>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</si>
  <si>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</si>
  <si>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</si>
  <si>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</si>
  <si>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</si>
  <si>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</si>
  <si>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</si>
  <si>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</si>
  <si>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</si>
  <si>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</si>
  <si>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</si>
  <si>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</si>
  <si>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</si>
  <si>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</si>
  <si>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</si>
  <si>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</si>
  <si>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</si>
  <si>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</si>
  <si>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</si>
  <si>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</si>
  <si>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</si>
  <si>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</si>
  <si>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</si>
  <si>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</si>
  <si>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</si>
  <si>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</si>
  <si>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</si>
  <si>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</si>
  <si>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</si>
  <si>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</si>
  <si>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</si>
  <si>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</si>
  <si>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</si>
  <si>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</si>
  <si>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</si>
  <si>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</si>
  <si>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</si>
  <si>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</si>
  <si>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</si>
  <si>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</si>
  <si>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</si>
  <si>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</si>
  <si>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</si>
  <si>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</si>
  <si>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</si>
  <si>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</si>
  <si>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</si>
  <si>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</si>
  <si>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</si>
  <si>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</si>
  <si>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</si>
  <si>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</si>
  <si>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</si>
  <si>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</si>
  <si>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</si>
  <si>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</si>
  <si>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</si>
  <si>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</si>
  <si>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</si>
  <si>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</si>
  <si>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</si>
  <si>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</si>
  <si>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</si>
  <si>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</si>
  <si>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</si>
  <si>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</si>
  <si>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</si>
  <si>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</si>
  <si>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</si>
  <si>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</si>
  <si>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</si>
  <si>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</si>
  <si>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</si>
  <si>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</si>
  <si>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</si>
  <si>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</si>
  <si>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</si>
  <si>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</si>
  <si>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</si>
  <si>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</si>
  <si>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</si>
  <si>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</si>
  <si>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</si>
  <si>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</si>
  <si>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</si>
  <si>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</si>
  <si>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</si>
  <si>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</si>
  <si>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</si>
  <si>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</si>
  <si>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</si>
  <si>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</si>
  <si>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</si>
  <si>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</si>
  <si>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</si>
  <si>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</si>
  <si>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</si>
  <si>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</si>
  <si>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</si>
  <si>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</si>
  <si>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</si>
  <si>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</si>
  <si>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</si>
  <si>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</si>
  <si>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</si>
  <si>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</si>
  <si>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</si>
  <si>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</si>
  <si>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</si>
  <si>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</si>
  <si>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</si>
  <si>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</si>
  <si>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</si>
  <si>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</si>
  <si>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</si>
  <si>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</si>
  <si>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</si>
  <si>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</si>
  <si>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</si>
  <si>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</si>
  <si>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</si>
  <si>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</si>
  <si>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Amélie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</si>
  <si>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</si>
  <si>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</si>
  <si>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</si>
  <si>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</si>
  <si>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</si>
  <si>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</si>
  <si>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</si>
  <si>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</si>
  <si>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</si>
  <si>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</si>
  <si>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</si>
  <si>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</si>
  <si>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</si>
  <si>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</si>
  <si>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</si>
  <si>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</si>
  <si>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</si>
  <si>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</si>
  <si>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</si>
  <si>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</si>
  <si>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</si>
  <si>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</si>
  <si>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</si>
  <si>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</si>
  <si>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</si>
  <si>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</si>
  <si>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</si>
  <si>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</si>
  <si>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</si>
  <si>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</si>
  <si>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</si>
  <si>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</si>
  <si>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</si>
  <si>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</si>
  <si>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</si>
  <si>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</si>
  <si>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</si>
  <si>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</si>
  <si>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</si>
  <si>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</si>
  <si>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</si>
  <si>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</si>
  <si>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</si>
  <si>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</si>
  <si>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</si>
  <si>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</si>
  <si>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</si>
  <si>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</si>
  <si>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</si>
  <si>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</si>
  <si>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</si>
  <si>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</si>
  <si>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</si>
  <si>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</si>
  <si>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</si>
  <si>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</si>
  <si>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</si>
  <si>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</si>
  <si>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</si>
  <si>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</si>
  <si>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</si>
  <si>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</si>
  <si>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</si>
  <si>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</si>
  <si>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</si>
  <si>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</si>
  <si>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</si>
  <si>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</si>
  <si>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</si>
  <si>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</si>
  <si>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</si>
  <si>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Lucía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</si>
  <si>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</si>
  <si>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</si>
  <si>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</si>
  <si>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</si>
  <si>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</si>
  <si>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</si>
  <si>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</si>
  <si>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</si>
  <si>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</si>
  <si>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</si>
  <si>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</si>
  <si>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</si>
  <si>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</si>
  <si>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</si>
  <si>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</si>
  <si>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</si>
  <si>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</si>
  <si>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</si>
  <si>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</si>
  <si>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</si>
  <si>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Téléma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</si>
  <si>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</si>
  <si>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</si>
  <si>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</si>
  <si>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</si>
  <si>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</si>
  <si>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</si>
  <si>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</si>
  <si>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</si>
  <si>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</si>
  <si>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</si>
  <si>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</si>
  <si>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</si>
  <si>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</si>
  <si>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</si>
  <si>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</si>
  <si>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</si>
  <si>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</si>
  <si>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</si>
  <si>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</si>
  <si>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</si>
  <si>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</si>
  <si>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</si>
  <si>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</si>
  <si>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</si>
  <si>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</si>
  <si>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</si>
  <si>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</si>
  <si>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</si>
  <si>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</si>
  <si>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</si>
  <si>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</si>
  <si>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</si>
  <si>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</si>
  <si>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</si>
  <si>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</si>
  <si>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</si>
  <si>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</si>
  <si>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</si>
  <si>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</si>
  <si>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</si>
  <si>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</si>
  <si>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</si>
  <si>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</si>
  <si>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</si>
  <si>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</si>
  <si>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</si>
  <si>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</si>
  <si>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</si>
  <si>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</si>
  <si>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</si>
  <si>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</si>
  <si>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</si>
  <si>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</si>
  <si>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</si>
  <si>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</si>
  <si>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</si>
  <si>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</si>
  <si>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</si>
  <si>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</si>
  <si>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</si>
  <si>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</si>
  <si>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</si>
  <si>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</si>
  <si>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</si>
  <si>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</si>
  <si>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</si>
  <si>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</si>
  <si>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</si>
  <si>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Stéphane Cabel</t>
  </si>
  <si>
    <t>Samuel Le Bihan</t>
  </si>
  <si>
    <t>Metropolitan Filmexport</t>
  </si>
  <si>
    <t>The Pledge</t>
  </si>
  <si>
    <t>American Outlaws</t>
  </si>
  <si>
    <t>Ghosts of Mars</t>
  </si>
  <si>
    <t>Larry Sulkis</t>
  </si>
  <si>
    <t>Rock Star</t>
  </si>
  <si>
    <t>Osmosis Jones</t>
  </si>
  <si>
    <t>Marc Hyman</t>
  </si>
  <si>
    <t>Fat Girl</t>
  </si>
  <si>
    <t>March 7, 2001 (France)</t>
  </si>
  <si>
    <t>Anaïs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</si>
  <si>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</si>
  <si>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</si>
  <si>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</si>
  <si>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</si>
  <si>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</si>
  <si>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</si>
  <si>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</si>
  <si>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</si>
  <si>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</si>
  <si>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</si>
  <si>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</si>
  <si>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</si>
  <si>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</si>
  <si>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</si>
  <si>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</si>
  <si>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</si>
  <si>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</si>
  <si>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</si>
  <si>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</si>
  <si>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</si>
  <si>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</si>
  <si>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</si>
  <si>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</si>
  <si>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</si>
  <si>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</si>
  <si>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</si>
  <si>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Katô</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</si>
  <si>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</si>
  <si>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</si>
  <si>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</si>
  <si>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</si>
  <si>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</si>
  <si>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</si>
  <si>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</si>
  <si>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</si>
  <si>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</si>
  <si>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</si>
  <si>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</si>
  <si>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</si>
  <si>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</si>
  <si>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</si>
  <si>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</si>
  <si>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</si>
  <si>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</si>
  <si>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</si>
  <si>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</si>
  <si>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</si>
  <si>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</si>
  <si>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</si>
  <si>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</si>
  <si>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</si>
  <si>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</si>
  <si>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</si>
  <si>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</si>
  <si>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</si>
  <si>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</si>
  <si>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</si>
  <si>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</si>
  <si>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</si>
  <si>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</si>
  <si>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</si>
  <si>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</si>
  <si>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</si>
  <si>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</si>
  <si>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</si>
  <si>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</si>
  <si>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</si>
  <si>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</si>
  <si>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</si>
  <si>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</si>
  <si>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</si>
  <si>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</si>
  <si>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</si>
  <si>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</si>
  <si>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</si>
  <si>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</si>
  <si>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</si>
  <si>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</si>
  <si>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</si>
  <si>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</si>
  <si>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</si>
  <si>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</si>
  <si>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</si>
  <si>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</si>
  <si>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Éva Gárdos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</si>
  <si>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</si>
  <si>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</si>
  <si>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</si>
  <si>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</si>
  <si>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</si>
  <si>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</si>
  <si>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</si>
  <si>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</si>
  <si>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</si>
  <si>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</si>
  <si>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</si>
  <si>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</si>
  <si>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</si>
  <si>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</si>
  <si>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</si>
  <si>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</si>
  <si>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</si>
  <si>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</si>
  <si>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</si>
  <si>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</si>
  <si>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</si>
  <si>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</si>
  <si>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</si>
  <si>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</si>
  <si>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Léa Pool</t>
  </si>
  <si>
    <t>Susan Swan</t>
  </si>
  <si>
    <t>Cité-Amérique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</si>
  <si>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</si>
  <si>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</si>
  <si>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</si>
  <si>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</si>
  <si>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</si>
  <si>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</si>
  <si>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</si>
  <si>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</si>
  <si>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</si>
  <si>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</si>
  <si>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</si>
  <si>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</si>
  <si>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</si>
  <si>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</si>
  <si>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</si>
  <si>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</si>
  <si>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</si>
  <si>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</si>
  <si>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</si>
  <si>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</si>
  <si>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</si>
  <si>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</si>
  <si>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</si>
  <si>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</si>
  <si>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</si>
  <si>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</si>
  <si>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</si>
  <si>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</si>
  <si>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</si>
  <si>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</si>
  <si>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</si>
  <si>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</si>
  <si>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</si>
  <si>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</si>
  <si>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</si>
  <si>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</si>
  <si>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</si>
  <si>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</si>
  <si>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</si>
  <si>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</si>
  <si>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</si>
  <si>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</si>
  <si>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</si>
  <si>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</si>
  <si>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Shôji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</si>
  <si>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</si>
  <si>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</si>
  <si>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</si>
  <si>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</si>
  <si>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</si>
  <si>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</si>
  <si>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</si>
  <si>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</si>
  <si>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</si>
  <si>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</si>
  <si>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</si>
  <si>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Köhler</t>
  </si>
  <si>
    <t>BKM, kulturelle Filmförderung des Bundes</t>
  </si>
  <si>
    <t>Crazy/Beautiful</t>
  </si>
  <si>
    <t>Phil Hay</t>
  </si>
  <si>
    <t>Angel Eyes</t>
  </si>
  <si>
    <t>September 19, 2001 (France)</t>
  </si>
  <si>
    <t>Danis Tanovic</t>
  </si>
  <si>
    <t>Branko Djuric</t>
  </si>
  <si>
    <t>Noé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</si>
  <si>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</si>
  <si>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</si>
  <si>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</si>
  <si>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</si>
  <si>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</si>
  <si>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</si>
  <si>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</si>
  <si>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</si>
  <si>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</si>
  <si>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</si>
  <si>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</si>
  <si>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</si>
  <si>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</si>
  <si>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</si>
  <si>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</si>
  <si>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</si>
  <si>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</si>
  <si>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</si>
  <si>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</si>
  <si>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</si>
  <si>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</si>
  <si>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</si>
  <si>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</si>
  <si>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</si>
  <si>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</si>
  <si>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</si>
  <si>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</si>
  <si>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</si>
  <si>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</si>
  <si>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Row Labels</t>
  </si>
  <si>
    <t>Grand Total</t>
  </si>
  <si>
    <t>Sum of votes</t>
  </si>
  <si>
    <t>Column Labels</t>
  </si>
  <si>
    <t>Average of score</t>
  </si>
  <si>
    <t>MOVIES DATA EXPLOARTION</t>
  </si>
  <si>
    <t>runtime</t>
  </si>
  <si>
    <t>Sum of score</t>
  </si>
  <si>
    <t>Score</t>
  </si>
  <si>
    <t>Budget</t>
  </si>
  <si>
    <t>Gross</t>
  </si>
  <si>
    <t>Votes</t>
  </si>
  <si>
    <t>Runtime</t>
  </si>
  <si>
    <t>Sum of budget</t>
  </si>
  <si>
    <t>Sum of gross</t>
  </si>
  <si>
    <t>Sum of runtime</t>
  </si>
  <si>
    <t>Sum of ROI%</t>
  </si>
  <si>
    <t>Key Performance Indicators</t>
  </si>
  <si>
    <t>CY</t>
  </si>
  <si>
    <t>PY</t>
  </si>
  <si>
    <t>YOY</t>
  </si>
  <si>
    <t>Average Score per Year</t>
  </si>
  <si>
    <t>Total Budget per Year</t>
  </si>
  <si>
    <t>Total Gross per Year</t>
  </si>
  <si>
    <t>Total Votes Per Year</t>
  </si>
  <si>
    <t>Average Runtime(mins) per Year</t>
  </si>
  <si>
    <t>Month</t>
  </si>
  <si>
    <t xml:space="preserve">June 13, 1980 </t>
  </si>
  <si>
    <t xml:space="preserve">July 2, 1980 </t>
  </si>
  <si>
    <t xml:space="preserve">June 20, 1980 </t>
  </si>
  <si>
    <t xml:space="preserve">July 25, 1980 </t>
  </si>
  <si>
    <t xml:space="preserve">May 9, 1980 </t>
  </si>
  <si>
    <t xml:space="preserve">December 19, 1980 </t>
  </si>
  <si>
    <t xml:space="preserve">June 19, 1981 </t>
  </si>
  <si>
    <t xml:space="preserve">May 16, 1980 </t>
  </si>
  <si>
    <t xml:space="preserve">December 17, 1980 </t>
  </si>
  <si>
    <t xml:space="preserve">October 26, 1984 </t>
  </si>
  <si>
    <t xml:space="preserve">December 12, 1980 </t>
  </si>
  <si>
    <t xml:space="preserve">September 19, 1980 </t>
  </si>
  <si>
    <t xml:space="preserve">October 3, 1980 </t>
  </si>
  <si>
    <t xml:space="preserve">February 8, 1980 </t>
  </si>
  <si>
    <t xml:space="preserve">February 15, 1980 </t>
  </si>
  <si>
    <t xml:space="preserve">April 24, 1981 </t>
  </si>
  <si>
    <t xml:space="preserve">August 1, 1980 </t>
  </si>
  <si>
    <t xml:space="preserve">August 8, 1980 </t>
  </si>
  <si>
    <t xml:space="preserve">June 6, 1980 </t>
  </si>
  <si>
    <t xml:space="preserve">December 25, 1980 </t>
  </si>
  <si>
    <t xml:space="preserve">March 21, 1980 </t>
  </si>
  <si>
    <t xml:space="preserve">February 1, 1980 </t>
  </si>
  <si>
    <t xml:space="preserve">September 26, 1980 </t>
  </si>
  <si>
    <t xml:space="preserve">July 18, 1980 </t>
  </si>
  <si>
    <t xml:space="preserve">August 15, 1980 </t>
  </si>
  <si>
    <t xml:space="preserve">October 10, 1980 </t>
  </si>
  <si>
    <t xml:space="preserve">May 30, 1980 </t>
  </si>
  <si>
    <t xml:space="preserve">October 24, 1980 </t>
  </si>
  <si>
    <t xml:space="preserve">March 7, 1980 </t>
  </si>
  <si>
    <t xml:space="preserve">October 9, 1981 </t>
  </si>
  <si>
    <t xml:space="preserve">July 3, 1980 </t>
  </si>
  <si>
    <t xml:space="preserve">June 27, 1980 </t>
  </si>
  <si>
    <t xml:space="preserve">April 25, 1980 </t>
  </si>
  <si>
    <t xml:space="preserve">October 31, 1980 </t>
  </si>
  <si>
    <t xml:space="preserve">November 7, 1980 </t>
  </si>
  <si>
    <t xml:space="preserve">May 16, 1981 </t>
  </si>
  <si>
    <t xml:space="preserve">June 11, 1980 </t>
  </si>
  <si>
    <t xml:space="preserve">April 8, 1981 </t>
  </si>
  <si>
    <t xml:space="preserve">November 21, 1980 </t>
  </si>
  <si>
    <t xml:space="preserve">March 28, 1980 </t>
  </si>
  <si>
    <t xml:space="preserve">July 11, 1980 </t>
  </si>
  <si>
    <t xml:space="preserve">March 13, 1981 </t>
  </si>
  <si>
    <t xml:space="preserve">June 25, 1980 </t>
  </si>
  <si>
    <t xml:space="preserve">December 3, 1980 </t>
  </si>
  <si>
    <t xml:space="preserve">February 5, 1981 </t>
  </si>
  <si>
    <t xml:space="preserve">February 11, 1980 </t>
  </si>
  <si>
    <t xml:space="preserve">January 18, 1980 </t>
  </si>
  <si>
    <t xml:space="preserve">November 18, 1983 </t>
  </si>
  <si>
    <t xml:space="preserve">September 9, 1980 </t>
  </si>
  <si>
    <t xml:space="preserve">March 19, 1980 </t>
  </si>
  <si>
    <t xml:space="preserve">February 15, 1981 </t>
  </si>
  <si>
    <t xml:space="preserve">May 23, 1980 </t>
  </si>
  <si>
    <t xml:space="preserve">July 9, 1982 </t>
  </si>
  <si>
    <t xml:space="preserve">June 12, 1981 </t>
  </si>
  <si>
    <t xml:space="preserve">August 28, 1981 </t>
  </si>
  <si>
    <t xml:space="preserve">August 21, 1981 </t>
  </si>
  <si>
    <t xml:space="preserve">July 10, 1981 </t>
  </si>
  <si>
    <t xml:space="preserve">April 15, 1983 </t>
  </si>
  <si>
    <t xml:space="preserve">March 19, 1982 </t>
  </si>
  <si>
    <t xml:space="preserve">July 24, 1981 </t>
  </si>
  <si>
    <t xml:space="preserve">April 10, 1981 </t>
  </si>
  <si>
    <t xml:space="preserve">May 21, 1982 </t>
  </si>
  <si>
    <t xml:space="preserve">February 10, 1982 </t>
  </si>
  <si>
    <t xml:space="preserve">June 26, 1981 </t>
  </si>
  <si>
    <t xml:space="preserve">October 28, 1983 </t>
  </si>
  <si>
    <t xml:space="preserve">March 27, 1981 </t>
  </si>
  <si>
    <t xml:space="preserve">July 17, 1981 </t>
  </si>
  <si>
    <t xml:space="preserve">November 6, 1981 </t>
  </si>
  <si>
    <t xml:space="preserve">May 22, 1981 </t>
  </si>
  <si>
    <t xml:space="preserve">May 1, 1981 </t>
  </si>
  <si>
    <t xml:space="preserve">January 14, 1981 </t>
  </si>
  <si>
    <t xml:space="preserve">October 30, 1981 </t>
  </si>
  <si>
    <t xml:space="preserve">December 25, 1981 </t>
  </si>
  <si>
    <t xml:space="preserve">February 12, 1982 </t>
  </si>
  <si>
    <t xml:space="preserve">April 9, 1982 </t>
  </si>
  <si>
    <t xml:space="preserve">December 18, 1981 </t>
  </si>
  <si>
    <t xml:space="preserve">July 31, 1981 </t>
  </si>
  <si>
    <t xml:space="preserve">October 11, 1981 </t>
  </si>
  <si>
    <t xml:space="preserve">April 17, 1981 </t>
  </si>
  <si>
    <t xml:space="preserve">March 20, 1981 </t>
  </si>
  <si>
    <t xml:space="preserve">September 25, 1981 </t>
  </si>
  <si>
    <t xml:space="preserve">June 10, 1981 </t>
  </si>
  <si>
    <t xml:space="preserve">August 14, 1981 </t>
  </si>
  <si>
    <t xml:space="preserve">February 13, 1981 </t>
  </si>
  <si>
    <t xml:space="preserve">July 1, 1981 </t>
  </si>
  <si>
    <t xml:space="preserve">November 11, 1983 </t>
  </si>
  <si>
    <t xml:space="preserve">February 11, 1981 </t>
  </si>
  <si>
    <t xml:space="preserve">February 11, 1982 </t>
  </si>
  <si>
    <t xml:space="preserve">October 16, 1981 </t>
  </si>
  <si>
    <t xml:space="preserve">June 5, 1981 </t>
  </si>
  <si>
    <t xml:space="preserve">December 10, 1981 </t>
  </si>
  <si>
    <t xml:space="preserve">August 7, 1981 </t>
  </si>
  <si>
    <t xml:space="preserve">August 26, 1981 </t>
  </si>
  <si>
    <t xml:space="preserve">September 18, 1981 </t>
  </si>
  <si>
    <t xml:space="preserve">April 23, 1982 </t>
  </si>
  <si>
    <t xml:space="preserve">January 29, 1982 </t>
  </si>
  <si>
    <t xml:space="preserve">February 6, 1981 </t>
  </si>
  <si>
    <t xml:space="preserve">January 30, 1981 </t>
  </si>
  <si>
    <t xml:space="preserve">October 25, 1981 </t>
  </si>
  <si>
    <t xml:space="preserve">January 1, 1982 </t>
  </si>
  <si>
    <t xml:space="preserve">September 11, 1981 </t>
  </si>
  <si>
    <t xml:space="preserve">December 11, 1981 </t>
  </si>
  <si>
    <t xml:space="preserve">May 15, 1981 </t>
  </si>
  <si>
    <t xml:space="preserve">January 22, 1982 </t>
  </si>
  <si>
    <t xml:space="preserve">September 17, 1982 </t>
  </si>
  <si>
    <t xml:space="preserve">March 6, 1981 </t>
  </si>
  <si>
    <t xml:space="preserve">November 13, 1981 </t>
  </si>
  <si>
    <t xml:space="preserve">October 2, 1981 </t>
  </si>
  <si>
    <t xml:space="preserve">January 1, 1981 </t>
  </si>
  <si>
    <t xml:space="preserve">March 24, 1982 </t>
  </si>
  <si>
    <t xml:space="preserve">October 23, 1981 </t>
  </si>
  <si>
    <t xml:space="preserve">August 13, 1982 </t>
  </si>
  <si>
    <t xml:space="preserve">June 25, 1982 </t>
  </si>
  <si>
    <t xml:space="preserve">May 14, 1982 </t>
  </si>
  <si>
    <t xml:space="preserve">June 11, 1982 </t>
  </si>
  <si>
    <t xml:space="preserve">October 22, 1982 </t>
  </si>
  <si>
    <t xml:space="preserve">June 18, 1982 </t>
  </si>
  <si>
    <t xml:space="preserve">June 4, 1982 </t>
  </si>
  <si>
    <t xml:space="preserve">December 8, 1982 </t>
  </si>
  <si>
    <t xml:space="preserve">May 7, 1982 </t>
  </si>
  <si>
    <t xml:space="preserve">July 30, 1982 </t>
  </si>
  <si>
    <t xml:space="preserve">March 4, 1983 </t>
  </si>
  <si>
    <t xml:space="preserve">February 25, 1983 </t>
  </si>
  <si>
    <t xml:space="preserve">December 17, 1982 </t>
  </si>
  <si>
    <t xml:space="preserve">July 16, 1982 </t>
  </si>
  <si>
    <t xml:space="preserve">February 18, 1983 </t>
  </si>
  <si>
    <t xml:space="preserve">May 28, 1982 </t>
  </si>
  <si>
    <t xml:space="preserve">August 20, 1982 </t>
  </si>
  <si>
    <t xml:space="preserve">November 12, 1982 </t>
  </si>
  <si>
    <t xml:space="preserve">November 5, 1982 </t>
  </si>
  <si>
    <t xml:space="preserve">April 2, 1982 </t>
  </si>
  <si>
    <t xml:space="preserve">September 23, 1983 </t>
  </si>
  <si>
    <t xml:space="preserve">September 3, 1982 </t>
  </si>
  <si>
    <t xml:space="preserve">July 23, 1982 </t>
  </si>
  <si>
    <t xml:space="preserve">November 19, 1982 </t>
  </si>
  <si>
    <t xml:space="preserve">February 4, 1983 </t>
  </si>
  <si>
    <t xml:space="preserve">December 10, 1982 </t>
  </si>
  <si>
    <t xml:space="preserve">July 28, 1983 </t>
  </si>
  <si>
    <t xml:space="preserve">March 5, 1982 </t>
  </si>
  <si>
    <t xml:space="preserve">April 30, 1982 </t>
  </si>
  <si>
    <t xml:space="preserve">February 19, 1982 </t>
  </si>
  <si>
    <t xml:space="preserve">June 26, 1982 </t>
  </si>
  <si>
    <t xml:space="preserve">September 24, 1982 </t>
  </si>
  <si>
    <t xml:space="preserve">March 12, 1982 </t>
  </si>
  <si>
    <t xml:space="preserve">March 11, 1983 </t>
  </si>
  <si>
    <t xml:space="preserve">April 22, 1982 </t>
  </si>
  <si>
    <t xml:space="preserve">October 8, 1982 </t>
  </si>
  <si>
    <t xml:space="preserve">December 15, 1982 </t>
  </si>
  <si>
    <t xml:space="preserve">April 6, 1983 </t>
  </si>
  <si>
    <t xml:space="preserve">September 16, 1983 </t>
  </si>
  <si>
    <t xml:space="preserve">December 22, 1982 </t>
  </si>
  <si>
    <t xml:space="preserve">June 30, 1983 </t>
  </si>
  <si>
    <t xml:space="preserve">October 29, 1982 </t>
  </si>
  <si>
    <t xml:space="preserve">October 3, 1982 </t>
  </si>
  <si>
    <t xml:space="preserve">August 27, 1982 </t>
  </si>
  <si>
    <t xml:space="preserve">October 1, 1982 </t>
  </si>
  <si>
    <t xml:space="preserve">February 5, 1982 </t>
  </si>
  <si>
    <t xml:space="preserve">September 10, 1982 </t>
  </si>
  <si>
    <t xml:space="preserve">August 4, 1982 </t>
  </si>
  <si>
    <t xml:space="preserve">August 26, 1983 </t>
  </si>
  <si>
    <t xml:space="preserve">March 26, 1982 </t>
  </si>
  <si>
    <t xml:space="preserve">October 6, 1982 </t>
  </si>
  <si>
    <t xml:space="preserve">October 15, 1982 </t>
  </si>
  <si>
    <t xml:space="preserve">October 21, 1983 </t>
  </si>
  <si>
    <t xml:space="preserve">October 21, 1982 </t>
  </si>
  <si>
    <t xml:space="preserve">December 9, 1983 </t>
  </si>
  <si>
    <t xml:space="preserve">March 25, 1983 </t>
  </si>
  <si>
    <t xml:space="preserve">May 25, 1983 </t>
  </si>
  <si>
    <t xml:space="preserve">August 5, 1983 </t>
  </si>
  <si>
    <t xml:space="preserve">July 29, 1983 </t>
  </si>
  <si>
    <t xml:space="preserve">June 8, 1983 </t>
  </si>
  <si>
    <t xml:space="preserve">June 17, 1983 </t>
  </si>
  <si>
    <t xml:space="preserve">September 30, 1983 </t>
  </si>
  <si>
    <t xml:space="preserve">July 15, 1983 </t>
  </si>
  <si>
    <t xml:space="preserve">July 22, 1983 </t>
  </si>
  <si>
    <t xml:space="preserve">June 3, 1983 </t>
  </si>
  <si>
    <t xml:space="preserve">February 17, 1984 </t>
  </si>
  <si>
    <t xml:space="preserve">June 10, 1983 </t>
  </si>
  <si>
    <t xml:space="preserve">April 29, 1983 </t>
  </si>
  <si>
    <t xml:space="preserve">June 24, 1983 </t>
  </si>
  <si>
    <t xml:space="preserve">October 7, 1983 </t>
  </si>
  <si>
    <t xml:space="preserve">August 12, 1983 </t>
  </si>
  <si>
    <t xml:space="preserve">August 19, 1983 </t>
  </si>
  <si>
    <t xml:space="preserve">May 13, 1983 </t>
  </si>
  <si>
    <t xml:space="preserve">March 17, 1983 </t>
  </si>
  <si>
    <t xml:space="preserve">January 27, 1984 </t>
  </si>
  <si>
    <t xml:space="preserve">December 16, 1983 </t>
  </si>
  <si>
    <t xml:space="preserve">April 22, 1983 </t>
  </si>
  <si>
    <t xml:space="preserve">January 6, 1984 </t>
  </si>
  <si>
    <t xml:space="preserve">March 31, 1983 </t>
  </si>
  <si>
    <t xml:space="preserve">January 13, 1984 </t>
  </si>
  <si>
    <t xml:space="preserve">February 3, 1984 </t>
  </si>
  <si>
    <t xml:space="preserve">September 2, 1983 </t>
  </si>
  <si>
    <t xml:space="preserve">April 1, 1983 </t>
  </si>
  <si>
    <t xml:space="preserve">May 6, 1983 </t>
  </si>
  <si>
    <t xml:space="preserve">July 1, 1983 </t>
  </si>
  <si>
    <t xml:space="preserve">March 2, 1984 </t>
  </si>
  <si>
    <t xml:space="preserve">May 27, 1983 </t>
  </si>
  <si>
    <t xml:space="preserve">May 20, 1983 </t>
  </si>
  <si>
    <t xml:space="preserve">March 18, 1983 </t>
  </si>
  <si>
    <t xml:space="preserve">July 24, 1987 </t>
  </si>
  <si>
    <t xml:space="preserve">January 5, 1984 </t>
  </si>
  <si>
    <t xml:space="preserve">November 4, 1983 </t>
  </si>
  <si>
    <t xml:space="preserve">August 25, 1983 </t>
  </si>
  <si>
    <t xml:space="preserve">September 9, 1983 </t>
  </si>
  <si>
    <t xml:space="preserve">January 18, 1985 </t>
  </si>
  <si>
    <t xml:space="preserve">November 24, 1983 </t>
  </si>
  <si>
    <t xml:space="preserve">June 22, 1983 </t>
  </si>
  <si>
    <t xml:space="preserve">December 6, 1983 </t>
  </si>
  <si>
    <t xml:space="preserve">October 27, 1983 </t>
  </si>
  <si>
    <t xml:space="preserve">February 10, 1984 </t>
  </si>
  <si>
    <t xml:space="preserve">April 27, 1984 </t>
  </si>
  <si>
    <t xml:space="preserve">September 8, 1983 </t>
  </si>
  <si>
    <t xml:space="preserve">March 10, 1983 </t>
  </si>
  <si>
    <t xml:space="preserve">August 28, 1983 </t>
  </si>
  <si>
    <t xml:space="preserve">September 7, 1983 </t>
  </si>
  <si>
    <t xml:space="preserve">March 8, 1985 </t>
  </si>
  <si>
    <t xml:space="preserve">October 31, 1983 </t>
  </si>
  <si>
    <t xml:space="preserve">January 29, 1986 </t>
  </si>
  <si>
    <t xml:space="preserve">February 15, 1983 </t>
  </si>
  <si>
    <t xml:space="preserve">December 14, 1984 </t>
  </si>
  <si>
    <t xml:space="preserve">June 8, 1984 </t>
  </si>
  <si>
    <t xml:space="preserve">June 22, 1984 </t>
  </si>
  <si>
    <t xml:space="preserve">June 1, 1984 </t>
  </si>
  <si>
    <t xml:space="preserve">March 23, 1984 </t>
  </si>
  <si>
    <t xml:space="preserve">May 23, 1984 </t>
  </si>
  <si>
    <t xml:space="preserve">November 16, 1984 </t>
  </si>
  <si>
    <t xml:space="preserve">September 19, 1984 </t>
  </si>
  <si>
    <t xml:space="preserve">December 5, 1984 </t>
  </si>
  <si>
    <t xml:space="preserve">August 10, 1984 </t>
  </si>
  <si>
    <t xml:space="preserve">July 20, 1984 </t>
  </si>
  <si>
    <t xml:space="preserve">March 30, 1984 </t>
  </si>
  <si>
    <t xml:space="preserve">May 4, 1984 </t>
  </si>
  <si>
    <t xml:space="preserve">August 23, 1984 </t>
  </si>
  <si>
    <t xml:space="preserve">March 22, 1985 </t>
  </si>
  <si>
    <t xml:space="preserve">June 29, 1984 </t>
  </si>
  <si>
    <t xml:space="preserve">March 9, 1984 </t>
  </si>
  <si>
    <t xml:space="preserve">July 13, 1984 </t>
  </si>
  <si>
    <t xml:space="preserve">May 11, 1984 </t>
  </si>
  <si>
    <t xml:space="preserve">November 25, 1987 </t>
  </si>
  <si>
    <t xml:space="preserve">April 13, 1984 </t>
  </si>
  <si>
    <t xml:space="preserve">November 21, 1984 </t>
  </si>
  <si>
    <t xml:space="preserve">August 31, 1984 </t>
  </si>
  <si>
    <t xml:space="preserve">August 15, 1984 </t>
  </si>
  <si>
    <t xml:space="preserve">October 5, 1984 </t>
  </si>
  <si>
    <t xml:space="preserve">December 7, 1984 </t>
  </si>
  <si>
    <t xml:space="preserve">February 1, 1985 </t>
  </si>
  <si>
    <t xml:space="preserve">August 17, 1984 </t>
  </si>
  <si>
    <t xml:space="preserve">October 19, 1984 </t>
  </si>
  <si>
    <t xml:space="preserve">August 3, 1984 </t>
  </si>
  <si>
    <t xml:space="preserve">October 4, 1984 </t>
  </si>
  <si>
    <t xml:space="preserve">March 16, 1984 </t>
  </si>
  <si>
    <t xml:space="preserve">July 27, 1984 </t>
  </si>
  <si>
    <t xml:space="preserve">September 28, 1984 </t>
  </si>
  <si>
    <t xml:space="preserve">January 25, 1985 </t>
  </si>
  <si>
    <t xml:space="preserve">December 21, 1984 </t>
  </si>
  <si>
    <t xml:space="preserve">April 19, 1985 </t>
  </si>
  <si>
    <t xml:space="preserve">November 9, 1984 </t>
  </si>
  <si>
    <t xml:space="preserve">September 21, 1984 </t>
  </si>
  <si>
    <t xml:space="preserve">April 6, 1984 </t>
  </si>
  <si>
    <t xml:space="preserve">September 14, 1984 </t>
  </si>
  <si>
    <t xml:space="preserve">September 7, 1984 </t>
  </si>
  <si>
    <t xml:space="preserve">May 2, 1986 </t>
  </si>
  <si>
    <t xml:space="preserve">May 18, 1987 </t>
  </si>
  <si>
    <t xml:space="preserve">January 11, 1985 </t>
  </si>
  <si>
    <t xml:space="preserve">November 2, 1984 </t>
  </si>
  <si>
    <t xml:space="preserve">October 10, 1984 </t>
  </si>
  <si>
    <t xml:space="preserve">June 13, 1984 </t>
  </si>
  <si>
    <t xml:space="preserve">March 1, 1985 </t>
  </si>
  <si>
    <t xml:space="preserve">August 24, 1984 </t>
  </si>
  <si>
    <t xml:space="preserve">August 29, 1984 </t>
  </si>
  <si>
    <t xml:space="preserve">May 18, 1984 </t>
  </si>
  <si>
    <t xml:space="preserve">February 8, 1985 </t>
  </si>
  <si>
    <t xml:space="preserve">October 12, 1984 </t>
  </si>
  <si>
    <t xml:space="preserve">September 29, 1984 </t>
  </si>
  <si>
    <t xml:space="preserve">October 23, 1984 </t>
  </si>
  <si>
    <t xml:space="preserve">October 14, 1984 </t>
  </si>
  <si>
    <t xml:space="preserve">February 14, 1986 </t>
  </si>
  <si>
    <t xml:space="preserve">January 20, 1984 </t>
  </si>
  <si>
    <t xml:space="preserve">February 15, 1985 </t>
  </si>
  <si>
    <t xml:space="preserve">April 20, 1984 </t>
  </si>
  <si>
    <t xml:space="preserve">April 11, 1984 </t>
  </si>
  <si>
    <t xml:space="preserve">January 1, 1986 </t>
  </si>
  <si>
    <t xml:space="preserve">April 23, 1986 </t>
  </si>
  <si>
    <t xml:space="preserve">March 29, 1985 </t>
  </si>
  <si>
    <t xml:space="preserve">August 2, 1985 </t>
  </si>
  <si>
    <t xml:space="preserve">June 7, 1985 </t>
  </si>
  <si>
    <t xml:space="preserve">July 3, 1985 </t>
  </si>
  <si>
    <t xml:space="preserve">November 1, 1985 </t>
  </si>
  <si>
    <t xml:space="preserve">December 13, 1985 </t>
  </si>
  <si>
    <t xml:space="preserve">June 21, 1985 </t>
  </si>
  <si>
    <t xml:space="preserve">May 22, 1985 </t>
  </si>
  <si>
    <t xml:space="preserve">April 18, 1986 </t>
  </si>
  <si>
    <t xml:space="preserve">August 16, 1985 </t>
  </si>
  <si>
    <t xml:space="preserve">June 28, 1985 </t>
  </si>
  <si>
    <t xml:space="preserve">December 18, 1985 </t>
  </si>
  <si>
    <t xml:space="preserve">August 23, 1985 </t>
  </si>
  <si>
    <t xml:space="preserve">August 7, 1985 </t>
  </si>
  <si>
    <t xml:space="preserve">October 4, 1985 </t>
  </si>
  <si>
    <t xml:space="preserve">February 7, 1986 </t>
  </si>
  <si>
    <t xml:space="preserve">July 10, 1985 </t>
  </si>
  <si>
    <t xml:space="preserve">November 27, 1985 </t>
  </si>
  <si>
    <t xml:space="preserve">October 11, 1985 </t>
  </si>
  <si>
    <t xml:space="preserve">June 1, 1985 </t>
  </si>
  <si>
    <t xml:space="preserve">April 12, 1985 </t>
  </si>
  <si>
    <t xml:space="preserve">April 11, 1986 </t>
  </si>
  <si>
    <t xml:space="preserve">July 12, 1985 </t>
  </si>
  <si>
    <t xml:space="preserve">August 30, 1985 </t>
  </si>
  <si>
    <t xml:space="preserve">May 24, 1985 </t>
  </si>
  <si>
    <t xml:space="preserve">May 31, 1985 </t>
  </si>
  <si>
    <t xml:space="preserve">August 9, 1985 </t>
  </si>
  <si>
    <t xml:space="preserve">December 20, 1985 </t>
  </si>
  <si>
    <t xml:space="preserve">July 19, 1985 </t>
  </si>
  <si>
    <t xml:space="preserve">April 26, 1985 </t>
  </si>
  <si>
    <t xml:space="preserve">July 26, 1985 </t>
  </si>
  <si>
    <t xml:space="preserve">December 6, 1985 </t>
  </si>
  <si>
    <t xml:space="preserve">February 28, 1986 </t>
  </si>
  <si>
    <t xml:space="preserve">July 24, 1985 </t>
  </si>
  <si>
    <t xml:space="preserve">January 17, 1986 </t>
  </si>
  <si>
    <t xml:space="preserve">October 18, 1985 </t>
  </si>
  <si>
    <t xml:space="preserve">December 11, 1985 </t>
  </si>
  <si>
    <t xml:space="preserve">November 15, 1985 </t>
  </si>
  <si>
    <t xml:space="preserve">May 3, 1985 </t>
  </si>
  <si>
    <t xml:space="preserve">December 14, 1985 </t>
  </si>
  <si>
    <t xml:space="preserve">February 22, 1985 </t>
  </si>
  <si>
    <t xml:space="preserve">April 4, 1986 </t>
  </si>
  <si>
    <t xml:space="preserve">December 4, 1985 </t>
  </si>
  <si>
    <t xml:space="preserve">June 14, 1985 </t>
  </si>
  <si>
    <t xml:space="preserve">March 19, 1986 </t>
  </si>
  <si>
    <t xml:space="preserve">September 20, 1985 </t>
  </si>
  <si>
    <t xml:space="preserve">January 31, 1986 </t>
  </si>
  <si>
    <t xml:space="preserve">September 27, 1985 </t>
  </si>
  <si>
    <t xml:space="preserve">November 22, 1985 </t>
  </si>
  <si>
    <t xml:space="preserve">November 8, 1985 </t>
  </si>
  <si>
    <t xml:space="preserve">March 7, 1986 </t>
  </si>
  <si>
    <t xml:space="preserve">May 1, 1987 </t>
  </si>
  <si>
    <t xml:space="preserve">May 9, 1985 </t>
  </si>
  <si>
    <t xml:space="preserve">November 14, 1985 </t>
  </si>
  <si>
    <t xml:space="preserve">December 25, 1985 </t>
  </si>
  <si>
    <t xml:space="preserve">November 6, 1985 </t>
  </si>
  <si>
    <t xml:space="preserve">May 14, 1986 </t>
  </si>
  <si>
    <t xml:space="preserve">April 25, 1986 </t>
  </si>
  <si>
    <t xml:space="preserve">May 10, 1985 </t>
  </si>
  <si>
    <t xml:space="preserve">January 24, 1986 </t>
  </si>
  <si>
    <t xml:space="preserve">October 25, 1985 </t>
  </si>
  <si>
    <t xml:space="preserve">March 15, 1985 </t>
  </si>
  <si>
    <t xml:space="preserve">September 19, 1986 </t>
  </si>
  <si>
    <t xml:space="preserve">July 25, 1986 </t>
  </si>
  <si>
    <t xml:space="preserve">February 11, 1987 </t>
  </si>
  <si>
    <t xml:space="preserve">January 3, 1986 </t>
  </si>
  <si>
    <t xml:space="preserve">December 21, 1985 </t>
  </si>
  <si>
    <t xml:space="preserve">November 21, 1986 </t>
  </si>
  <si>
    <t xml:space="preserve">April 3, 1985 </t>
  </si>
  <si>
    <t xml:space="preserve">May 9, 1986 </t>
  </si>
  <si>
    <t xml:space="preserve">October 24, 1985 </t>
  </si>
  <si>
    <t xml:space="preserve">February 21, 1986 </t>
  </si>
  <si>
    <t xml:space="preserve">May 30, 1986 </t>
  </si>
  <si>
    <t xml:space="preserve">March 31, 1988 </t>
  </si>
  <si>
    <t xml:space="preserve">September 13, 1985 </t>
  </si>
  <si>
    <t xml:space="preserve">February 20, 1987 </t>
  </si>
  <si>
    <t xml:space="preserve">July 5, 1985 </t>
  </si>
  <si>
    <t xml:space="preserve">October 9, 1985 </t>
  </si>
  <si>
    <t xml:space="preserve">November 20, 1985 </t>
  </si>
  <si>
    <t xml:space="preserve">June 6, 1986 </t>
  </si>
  <si>
    <t xml:space="preserve">July 18, 1986 </t>
  </si>
  <si>
    <t xml:space="preserve">May 16, 1986 </t>
  </si>
  <si>
    <t xml:space="preserve">August 22, 1986 </t>
  </si>
  <si>
    <t xml:space="preserve">June 11, 1986 </t>
  </si>
  <si>
    <t xml:space="preserve">September 26, 1986 </t>
  </si>
  <si>
    <t xml:space="preserve">June 27, 1986 </t>
  </si>
  <si>
    <t xml:space="preserve">July 2, 1986 </t>
  </si>
  <si>
    <t xml:space="preserve">February 6, 1987 </t>
  </si>
  <si>
    <t xml:space="preserve">October 23, 1986 </t>
  </si>
  <si>
    <t xml:space="preserve">August 15, 1986 </t>
  </si>
  <si>
    <t xml:space="preserve">August 1, 1986 </t>
  </si>
  <si>
    <t xml:space="preserve">December 19, 1986 </t>
  </si>
  <si>
    <t xml:space="preserve">November 26, 1986 </t>
  </si>
  <si>
    <t xml:space="preserve">June 20, 1986 </t>
  </si>
  <si>
    <t xml:space="preserve">May 8, 1987 </t>
  </si>
  <si>
    <t xml:space="preserve">December 12, 1986 </t>
  </si>
  <si>
    <t xml:space="preserve">September 24, 1986 </t>
  </si>
  <si>
    <t xml:space="preserve">October 17, 1986 </t>
  </si>
  <si>
    <t xml:space="preserve">February 27, 1987 </t>
  </si>
  <si>
    <t xml:space="preserve">December 5, 1986 </t>
  </si>
  <si>
    <t xml:space="preserve">May 23, 1986 </t>
  </si>
  <si>
    <t xml:space="preserve">October 10, 1986 </t>
  </si>
  <si>
    <t xml:space="preserve">October 31, 1986 </t>
  </si>
  <si>
    <t xml:space="preserve">March 20, 1987 </t>
  </si>
  <si>
    <t xml:space="preserve">March 28, 1986 </t>
  </si>
  <si>
    <t xml:space="preserve">March 26, 1986 </t>
  </si>
  <si>
    <t xml:space="preserve">June 13, 1986 </t>
  </si>
  <si>
    <t xml:space="preserve">November 7, 1986 </t>
  </si>
  <si>
    <t xml:space="preserve">August 8, 1986 </t>
  </si>
  <si>
    <t xml:space="preserve">October 24, 1986 </t>
  </si>
  <si>
    <t xml:space="preserve">September 7, 1990 </t>
  </si>
  <si>
    <t xml:space="preserve">March 21, 1986 </t>
  </si>
  <si>
    <t xml:space="preserve">March 14, 1986 </t>
  </si>
  <si>
    <t xml:space="preserve">September 25, 1986 </t>
  </si>
  <si>
    <t xml:space="preserve">January 30, 1987 </t>
  </si>
  <si>
    <t xml:space="preserve">August 25, 1989 </t>
  </si>
  <si>
    <t xml:space="preserve">August 29, 1986 </t>
  </si>
  <si>
    <t xml:space="preserve">August 21, 1987 </t>
  </si>
  <si>
    <t xml:space="preserve">July 11, 1986 </t>
  </si>
  <si>
    <t xml:space="preserve">December 4, 1987 </t>
  </si>
  <si>
    <t xml:space="preserve">April 10, 1987 </t>
  </si>
  <si>
    <t xml:space="preserve">September 11, 1987 </t>
  </si>
  <si>
    <t xml:space="preserve">May 21, 1987 </t>
  </si>
  <si>
    <t xml:space="preserve">March 11, 1988 </t>
  </si>
  <si>
    <t xml:space="preserve">August 28, 1987 </t>
  </si>
  <si>
    <t xml:space="preserve">July 30, 1986 </t>
  </si>
  <si>
    <t xml:space="preserve">January 10, 1986 </t>
  </si>
  <si>
    <t xml:space="preserve">October 3, 1986 </t>
  </si>
  <si>
    <t xml:space="preserve">March 13, 1987 </t>
  </si>
  <si>
    <t xml:space="preserve">January 16, 1987 </t>
  </si>
  <si>
    <t xml:space="preserve">December 25, 1986 </t>
  </si>
  <si>
    <t xml:space="preserve">January 23, 1987 </t>
  </si>
  <si>
    <t xml:space="preserve">November 5, 1986 </t>
  </si>
  <si>
    <t xml:space="preserve">January 9, 1987 </t>
  </si>
  <si>
    <t xml:space="preserve">May 22, 1987 </t>
  </si>
  <si>
    <t xml:space="preserve">November 28, 1986 </t>
  </si>
  <si>
    <t xml:space="preserve">September 12, 1986 </t>
  </si>
  <si>
    <t xml:space="preserve">January 2, 1987 </t>
  </si>
  <si>
    <t xml:space="preserve">January 29, 1988 </t>
  </si>
  <si>
    <t xml:space="preserve">November 14, 1986 </t>
  </si>
  <si>
    <t xml:space="preserve">February 19, 1986 </t>
  </si>
  <si>
    <t xml:space="preserve">January 29, 1987 </t>
  </si>
  <si>
    <t xml:space="preserve">October 1, 1986 </t>
  </si>
  <si>
    <t xml:space="preserve">April 2, 1986 </t>
  </si>
  <si>
    <t xml:space="preserve">July 10, 1987 </t>
  </si>
  <si>
    <t xml:space="preserve">September 5, 1986 </t>
  </si>
  <si>
    <t xml:space="preserve">February 6, 1986 </t>
  </si>
  <si>
    <t xml:space="preserve">October 9, 1987 </t>
  </si>
  <si>
    <t xml:space="preserve">July 31, 1987 </t>
  </si>
  <si>
    <t xml:space="preserve">June 12, 1987 </t>
  </si>
  <si>
    <t xml:space="preserve">July 17, 1987 </t>
  </si>
  <si>
    <t xml:space="preserve">July 3, 1987 </t>
  </si>
  <si>
    <t xml:space="preserve">June 3, 1987 </t>
  </si>
  <si>
    <t xml:space="preserve">June 24, 1987 </t>
  </si>
  <si>
    <t xml:space="preserve">April 17, 1987 </t>
  </si>
  <si>
    <t xml:space="preserve">March 6, 1987 </t>
  </si>
  <si>
    <t xml:space="preserve">January 8, 1988 </t>
  </si>
  <si>
    <t xml:space="preserve">February 13, 1987 </t>
  </si>
  <si>
    <t xml:space="preserve">August 7, 1987 </t>
  </si>
  <si>
    <t xml:space="preserve">September 18, 1987 </t>
  </si>
  <si>
    <t xml:space="preserve">December 25, 1987 </t>
  </si>
  <si>
    <t xml:space="preserve">August 14, 1987 </t>
  </si>
  <si>
    <t xml:space="preserve">November 13, 1987 </t>
  </si>
  <si>
    <t xml:space="preserve">January 15, 1988 </t>
  </si>
  <si>
    <t xml:space="preserve">December 11, 1987 </t>
  </si>
  <si>
    <t xml:space="preserve">December 16, 1987 </t>
  </si>
  <si>
    <t xml:space="preserve">May 20, 1987 </t>
  </si>
  <si>
    <t xml:space="preserve">June 19, 1987 </t>
  </si>
  <si>
    <t xml:space="preserve">July 22, 1987 </t>
  </si>
  <si>
    <t xml:space="preserve">July 1, 1987 </t>
  </si>
  <si>
    <t xml:space="preserve">April 15, 1988 </t>
  </si>
  <si>
    <t xml:space="preserve">November 6, 1987 </t>
  </si>
  <si>
    <t xml:space="preserve">October 23, 1987 </t>
  </si>
  <si>
    <t xml:space="preserve">May 6, 1988 </t>
  </si>
  <si>
    <t xml:space="preserve">June 5, 1987 </t>
  </si>
  <si>
    <t xml:space="preserve">April 3, 1987 </t>
  </si>
  <si>
    <t xml:space="preserve">November 20, 1987 </t>
  </si>
  <si>
    <t xml:space="preserve">December 18, 1987 </t>
  </si>
  <si>
    <t xml:space="preserve">June 26, 1987 </t>
  </si>
  <si>
    <t xml:space="preserve">October 30, 1987 </t>
  </si>
  <si>
    <t xml:space="preserve">May 15, 1987 </t>
  </si>
  <si>
    <t xml:space="preserve">September 15, 1987 </t>
  </si>
  <si>
    <t xml:space="preserve">February 5, 1988 </t>
  </si>
  <si>
    <t xml:space="preserve">October 16, 1987 </t>
  </si>
  <si>
    <t xml:space="preserve">March 27, 1987 </t>
  </si>
  <si>
    <t xml:space="preserve">February 12, 1988 </t>
  </si>
  <si>
    <t xml:space="preserve">May 29, 1987 </t>
  </si>
  <si>
    <t xml:space="preserve">February 19, 1988 </t>
  </si>
  <si>
    <t xml:space="preserve">August 5, 1987 </t>
  </si>
  <si>
    <t xml:space="preserve">March 4, 1988 </t>
  </si>
  <si>
    <t xml:space="preserve">August 22, 1987 </t>
  </si>
  <si>
    <t xml:space="preserve">April 22, 1988 </t>
  </si>
  <si>
    <t xml:space="preserve">June 10, 1987 </t>
  </si>
  <si>
    <t xml:space="preserve">October 14, 1987 </t>
  </si>
  <si>
    <t xml:space="preserve">September 4, 1987 </t>
  </si>
  <si>
    <t xml:space="preserve">April 24, 1987 </t>
  </si>
  <si>
    <t xml:space="preserve">December 21, 1988 </t>
  </si>
  <si>
    <t xml:space="preserve">September 25, 1987 </t>
  </si>
  <si>
    <t xml:space="preserve">October 2, 1987 </t>
  </si>
  <si>
    <t xml:space="preserve">December 8, 1987 </t>
  </si>
  <si>
    <t xml:space="preserve">September 20, 1989 </t>
  </si>
  <si>
    <t xml:space="preserve">September 14, 1988 </t>
  </si>
  <si>
    <t xml:space="preserve">August 19, 1987 </t>
  </si>
  <si>
    <t xml:space="preserve">October 30, 1992 </t>
  </si>
  <si>
    <t xml:space="preserve">November 21, 1987 </t>
  </si>
  <si>
    <t xml:space="preserve">April 7, 1988 </t>
  </si>
  <si>
    <t xml:space="preserve">November 11, 1987 </t>
  </si>
  <si>
    <t xml:space="preserve">July 15, 1988 </t>
  </si>
  <si>
    <t xml:space="preserve">July 19, 1989 </t>
  </si>
  <si>
    <t xml:space="preserve">January 22, 1988 </t>
  </si>
  <si>
    <t xml:space="preserve">January 27, 1989 </t>
  </si>
  <si>
    <t xml:space="preserve">October 21, 1988 </t>
  </si>
  <si>
    <t xml:space="preserve">October 17, 1987 </t>
  </si>
  <si>
    <t xml:space="preserve">September 16, 1987 </t>
  </si>
  <si>
    <t xml:space="preserve">November 6, 1992 </t>
  </si>
  <si>
    <t xml:space="preserve">January 9, 1988 </t>
  </si>
  <si>
    <t xml:space="preserve">February 9, 1988 </t>
  </si>
  <si>
    <t xml:space="preserve">April 9, 1988 </t>
  </si>
  <si>
    <t xml:space="preserve">May 27, 1987 </t>
  </si>
  <si>
    <t xml:space="preserve">November 28, 1987 </t>
  </si>
  <si>
    <t xml:space="preserve">July 20, 1988 </t>
  </si>
  <si>
    <t xml:space="preserve">March 30, 1988 </t>
  </si>
  <si>
    <t xml:space="preserve">June 3, 1988 </t>
  </si>
  <si>
    <t xml:space="preserve">December 16, 1988 </t>
  </si>
  <si>
    <t xml:space="preserve">September 9, 1988 </t>
  </si>
  <si>
    <t xml:space="preserve">November 4, 1988 </t>
  </si>
  <si>
    <t xml:space="preserve">May 20, 1988 </t>
  </si>
  <si>
    <t xml:space="preserve">May 25, 1988 </t>
  </si>
  <si>
    <t xml:space="preserve">March 31, 1989 </t>
  </si>
  <si>
    <t xml:space="preserve">June 29, 1988 </t>
  </si>
  <si>
    <t xml:space="preserve">June 22, 1988 </t>
  </si>
  <si>
    <t xml:space="preserve">July 16, 1988 </t>
  </si>
  <si>
    <t xml:space="preserve">February 23, 1990 </t>
  </si>
  <si>
    <t xml:space="preserve">November 9, 1988 </t>
  </si>
  <si>
    <t xml:space="preserve">December 9, 1988 </t>
  </si>
  <si>
    <t xml:space="preserve">December 2, 1988 </t>
  </si>
  <si>
    <t xml:space="preserve">June 17, 1988 </t>
  </si>
  <si>
    <t xml:space="preserve">July 29, 1988 </t>
  </si>
  <si>
    <t xml:space="preserve">July 13, 1990 </t>
  </si>
  <si>
    <t xml:space="preserve">August 12, 1988 </t>
  </si>
  <si>
    <t xml:space="preserve">April 29, 1988 </t>
  </si>
  <si>
    <t xml:space="preserve">August 19, 1988 </t>
  </si>
  <si>
    <t xml:space="preserve">November 18, 1988 </t>
  </si>
  <si>
    <t xml:space="preserve">October 14, 1988 </t>
  </si>
  <si>
    <t xml:space="preserve">February 24, 1989 </t>
  </si>
  <si>
    <t xml:space="preserve">May 12, 1989 </t>
  </si>
  <si>
    <t xml:space="preserve">February 26, 1988 </t>
  </si>
  <si>
    <t xml:space="preserve">September 23, 1988 </t>
  </si>
  <si>
    <t xml:space="preserve">June 15, 1988 </t>
  </si>
  <si>
    <t xml:space="preserve">August 5, 1988 </t>
  </si>
  <si>
    <t xml:space="preserve">January 13, 1989 </t>
  </si>
  <si>
    <t xml:space="preserve">January 6, 1989 </t>
  </si>
  <si>
    <t xml:space="preserve">March 10, 1989 </t>
  </si>
  <si>
    <t xml:space="preserve">May 27, 1988 </t>
  </si>
  <si>
    <t xml:space="preserve">September 30, 1988 </t>
  </si>
  <si>
    <t xml:space="preserve">November 23, 1988 </t>
  </si>
  <si>
    <t xml:space="preserve">July 13, 1988 </t>
  </si>
  <si>
    <t xml:space="preserve">January 11, 1989 </t>
  </si>
  <si>
    <t xml:space="preserve">December 14, 1988 </t>
  </si>
  <si>
    <t xml:space="preserve">May 13, 1988 </t>
  </si>
  <si>
    <t xml:space="preserve">July 6, 1988 </t>
  </si>
  <si>
    <t xml:space="preserve">December 23, 1988 </t>
  </si>
  <si>
    <t xml:space="preserve">November 11, 1988 </t>
  </si>
  <si>
    <t xml:space="preserve">June 16, 1989 </t>
  </si>
  <si>
    <t xml:space="preserve">June 29, 1989 </t>
  </si>
  <si>
    <t xml:space="preserve">March 18, 1988 </t>
  </si>
  <si>
    <t xml:space="preserve">March 25, 1988 </t>
  </si>
  <si>
    <t xml:space="preserve">July 21, 1989 </t>
  </si>
  <si>
    <t xml:space="preserve">June 10, 1988 </t>
  </si>
  <si>
    <t xml:space="preserve">May 2, 2008 </t>
  </si>
  <si>
    <t xml:space="preserve">May 19, 1989 </t>
  </si>
  <si>
    <t xml:space="preserve">July 22, 1988 </t>
  </si>
  <si>
    <t xml:space="preserve">April 1, 1988 </t>
  </si>
  <si>
    <t xml:space="preserve">February 9, 1990 </t>
  </si>
  <si>
    <t xml:space="preserve">July 8, 1988 </t>
  </si>
  <si>
    <t xml:space="preserve">September 7, 1988 </t>
  </si>
  <si>
    <t xml:space="preserve">October 7, 1988 </t>
  </si>
  <si>
    <t xml:space="preserve">August 26, 1988 </t>
  </si>
  <si>
    <t xml:space="preserve">April 27, 1988 </t>
  </si>
  <si>
    <t xml:space="preserve">October 27, 1989 </t>
  </si>
  <si>
    <t xml:space="preserve">April 8, 1988 </t>
  </si>
  <si>
    <t xml:space="preserve">August 4, 1989 </t>
  </si>
  <si>
    <t xml:space="preserve">May 25, 1989 </t>
  </si>
  <si>
    <t xml:space="preserve">December 21, 1989 </t>
  </si>
  <si>
    <t xml:space="preserve">April 21, 1989 </t>
  </si>
  <si>
    <t xml:space="preserve">September 2, 1988 </t>
  </si>
  <si>
    <t xml:space="preserve">September 17, 1988 </t>
  </si>
  <si>
    <t xml:space="preserve">February 17, 1989 </t>
  </si>
  <si>
    <t xml:space="preserve">March 3, 1989 </t>
  </si>
  <si>
    <t xml:space="preserve">September 16, 1988 </t>
  </si>
  <si>
    <t xml:space="preserve">August 10, 1988 </t>
  </si>
  <si>
    <t xml:space="preserve">March 24, 1989 </t>
  </si>
  <si>
    <t xml:space="preserve">June 24, 1988 </t>
  </si>
  <si>
    <t xml:space="preserve">April 28, 1989 </t>
  </si>
  <si>
    <t xml:space="preserve">July 23, 1988 </t>
  </si>
  <si>
    <t xml:space="preserve">September 29, 1989 </t>
  </si>
  <si>
    <t xml:space="preserve">July 12, 1988 </t>
  </si>
  <si>
    <t xml:space="preserve">November 16, 1988 </t>
  </si>
  <si>
    <t xml:space="preserve">October 28, 1988 </t>
  </si>
  <si>
    <t xml:space="preserve">September 15, 1989 </t>
  </si>
  <si>
    <t xml:space="preserve">May 24, 1989 </t>
  </si>
  <si>
    <t xml:space="preserve">June 23, 1989 </t>
  </si>
  <si>
    <t xml:space="preserve">May 5, 1989 </t>
  </si>
  <si>
    <t xml:space="preserve">June 9, 1989 </t>
  </si>
  <si>
    <t xml:space="preserve">November 17, 1989 </t>
  </si>
  <si>
    <t xml:space="preserve">August 9, 1989 </t>
  </si>
  <si>
    <t xml:space="preserve">November 22, 1989 </t>
  </si>
  <si>
    <t xml:space="preserve">July 28, 1989 </t>
  </si>
  <si>
    <t xml:space="preserve">July 5, 1989 </t>
  </si>
  <si>
    <t xml:space="preserve">June 30, 1989 </t>
  </si>
  <si>
    <t xml:space="preserve">September 22, 1989 </t>
  </si>
  <si>
    <t xml:space="preserve">April 7, 1989 </t>
  </si>
  <si>
    <t xml:space="preserve">August 16, 1989 </t>
  </si>
  <si>
    <t xml:space="preserve">December 22, 1989 </t>
  </si>
  <si>
    <t xml:space="preserve">January 5, 1990 </t>
  </si>
  <si>
    <t xml:space="preserve">February 16, 1990 </t>
  </si>
  <si>
    <t xml:space="preserve">August 2, 1989 </t>
  </si>
  <si>
    <t xml:space="preserve">July 7, 1989 </t>
  </si>
  <si>
    <t xml:space="preserve">December 1, 1989 </t>
  </si>
  <si>
    <t xml:space="preserve">April 14, 1989 </t>
  </si>
  <si>
    <t xml:space="preserve">July 14, 1989 </t>
  </si>
  <si>
    <t xml:space="preserve">August 30, 1989 </t>
  </si>
  <si>
    <t xml:space="preserve">April 6, 1990 </t>
  </si>
  <si>
    <t xml:space="preserve">January 11, 1991 </t>
  </si>
  <si>
    <t xml:space="preserve">August 18, 1989 </t>
  </si>
  <si>
    <t xml:space="preserve">March 30, 1990 </t>
  </si>
  <si>
    <t xml:space="preserve">December 8, 1989 </t>
  </si>
  <si>
    <t xml:space="preserve">April 27, 1990 </t>
  </si>
  <si>
    <t xml:space="preserve">December 15, 1989 </t>
  </si>
  <si>
    <t xml:space="preserve">October 13, 1989 </t>
  </si>
  <si>
    <t xml:space="preserve">January 22, 1990 </t>
  </si>
  <si>
    <t xml:space="preserve">March 17, 1989 </t>
  </si>
  <si>
    <t xml:space="preserve">November 10, 1989 </t>
  </si>
  <si>
    <t xml:space="preserve">September 8, 1989 </t>
  </si>
  <si>
    <t xml:space="preserve">January 26, 1990 </t>
  </si>
  <si>
    <t xml:space="preserve">October 20, 1989 </t>
  </si>
  <si>
    <t xml:space="preserve">August 11, 1989 </t>
  </si>
  <si>
    <t xml:space="preserve">November 8, 1989 </t>
  </si>
  <si>
    <t xml:space="preserve">February 10, 1989 </t>
  </si>
  <si>
    <t xml:space="preserve">December 13, 1989 </t>
  </si>
  <si>
    <t xml:space="preserve">May 26, 1989 </t>
  </si>
  <si>
    <t xml:space="preserve">November 3, 1989 </t>
  </si>
  <si>
    <t xml:space="preserve">October 6, 1989 </t>
  </si>
  <si>
    <t xml:space="preserve">April 13, 1990 </t>
  </si>
  <si>
    <t xml:space="preserve">May 4, 1990 </t>
  </si>
  <si>
    <t xml:space="preserve">August 21, 1992 </t>
  </si>
  <si>
    <t xml:space="preserve">February 3, 1989 </t>
  </si>
  <si>
    <t xml:space="preserve">March 16, 1990 </t>
  </si>
  <si>
    <t xml:space="preserve">November 21, 1990 </t>
  </si>
  <si>
    <t xml:space="preserve">June 2, 1989 </t>
  </si>
  <si>
    <t xml:space="preserve">April 20, 1990 </t>
  </si>
  <si>
    <t xml:space="preserve">March 29, 1990 </t>
  </si>
  <si>
    <t xml:space="preserve">May 1, 1990 </t>
  </si>
  <si>
    <t xml:space="preserve">May 28, 1993 </t>
  </si>
  <si>
    <t xml:space="preserve">December 23, 1989 </t>
  </si>
  <si>
    <t xml:space="preserve">November 8, 1990 </t>
  </si>
  <si>
    <t xml:space="preserve">September 21, 1990 </t>
  </si>
  <si>
    <t xml:space="preserve">January 19, 1990 </t>
  </si>
  <si>
    <t xml:space="preserve">July 16, 1999 </t>
  </si>
  <si>
    <t xml:space="preserve">September 28, 1989 </t>
  </si>
  <si>
    <t xml:space="preserve">May 25, 1990 </t>
  </si>
  <si>
    <t xml:space="preserve">January 13, 1990 </t>
  </si>
  <si>
    <t xml:space="preserve">January 20, 1989 </t>
  </si>
  <si>
    <t xml:space="preserve">April 15, 1992 </t>
  </si>
  <si>
    <t xml:space="preserve">August 23, 1989 </t>
  </si>
  <si>
    <t xml:space="preserve">November 24, 1989 </t>
  </si>
  <si>
    <t xml:space="preserve">August 31, 1990 </t>
  </si>
  <si>
    <t xml:space="preserve">December 25, 1990 </t>
  </si>
  <si>
    <t xml:space="preserve">June 1, 1990 </t>
  </si>
  <si>
    <t xml:space="preserve">March 23, 1990 </t>
  </si>
  <si>
    <t xml:space="preserve">November 16, 1990 </t>
  </si>
  <si>
    <t xml:space="preserve">July 3, 1990 </t>
  </si>
  <si>
    <t xml:space="preserve">November 30, 1990 </t>
  </si>
  <si>
    <t xml:space="preserve">December 21, 1990 </t>
  </si>
  <si>
    <t xml:space="preserve">December 14, 1990 </t>
  </si>
  <si>
    <t xml:space="preserve">March 2, 1990 </t>
  </si>
  <si>
    <t xml:space="preserve">June 15, 1990 </t>
  </si>
  <si>
    <t xml:space="preserve">March 9, 1990 </t>
  </si>
  <si>
    <t xml:space="preserve">August 17, 1990 </t>
  </si>
  <si>
    <t xml:space="preserve">June 22, 1990 </t>
  </si>
  <si>
    <t xml:space="preserve">August 24, 1990 </t>
  </si>
  <si>
    <t xml:space="preserve">November 2, 1990 </t>
  </si>
  <si>
    <t xml:space="preserve">October 26, 1990 </t>
  </si>
  <si>
    <t xml:space="preserve">July 27, 1990 </t>
  </si>
  <si>
    <t xml:space="preserve">July 18, 1990 </t>
  </si>
  <si>
    <t xml:space="preserve">June 27, 1990 </t>
  </si>
  <si>
    <t xml:space="preserve">January 5, 1991 </t>
  </si>
  <si>
    <t xml:space="preserve">August 1, 1990 </t>
  </si>
  <si>
    <t xml:space="preserve">October 5, 1990 </t>
  </si>
  <si>
    <t xml:space="preserve">November 9, 1990 </t>
  </si>
  <si>
    <t xml:space="preserve">July 5, 1991 </t>
  </si>
  <si>
    <t xml:space="preserve">August 10, 1990 </t>
  </si>
  <si>
    <t xml:space="preserve">December 15, 1990 </t>
  </si>
  <si>
    <t xml:space="preserve">October 19, 1990 </t>
  </si>
  <si>
    <t xml:space="preserve">January 12, 1990 </t>
  </si>
  <si>
    <t xml:space="preserve">January 25, 1991 </t>
  </si>
  <si>
    <t xml:space="preserve">June 8, 1990 </t>
  </si>
  <si>
    <t xml:space="preserve">September 28, 1990 </t>
  </si>
  <si>
    <t xml:space="preserve">September 14, 1990 </t>
  </si>
  <si>
    <t xml:space="preserve">August 22, 1990 </t>
  </si>
  <si>
    <t xml:space="preserve">January 18, 1991 </t>
  </si>
  <si>
    <t xml:space="preserve">February 8, 1991 </t>
  </si>
  <si>
    <t xml:space="preserve">May 18, 1990 </t>
  </si>
  <si>
    <t xml:space="preserve">October 12, 1990 </t>
  </si>
  <si>
    <t xml:space="preserve">July 11, 1990 </t>
  </si>
  <si>
    <t xml:space="preserve">May 11, 1990 </t>
  </si>
  <si>
    <t xml:space="preserve">October 30, 1991 </t>
  </si>
  <si>
    <t xml:space="preserve">July 20, 1990 </t>
  </si>
  <si>
    <t xml:space="preserve">December 12, 1990 </t>
  </si>
  <si>
    <t xml:space="preserve">August 3, 1990 </t>
  </si>
  <si>
    <t xml:space="preserve">December 7, 1990 </t>
  </si>
  <si>
    <t xml:space="preserve">February 1, 1991 </t>
  </si>
  <si>
    <t xml:space="preserve">November 14, 1990 </t>
  </si>
  <si>
    <t xml:space="preserve">December 1, 1990 </t>
  </si>
  <si>
    <t xml:space="preserve">December 19, 1990 </t>
  </si>
  <si>
    <t xml:space="preserve">May 24, 1991 </t>
  </si>
  <si>
    <t xml:space="preserve">July 6, 1990 </t>
  </si>
  <si>
    <t xml:space="preserve">January 10, 1991 </t>
  </si>
  <si>
    <t xml:space="preserve">February 15, 1991 </t>
  </si>
  <si>
    <t xml:space="preserve">October 3, 1990 </t>
  </si>
  <si>
    <t xml:space="preserve">April 12, 1991 </t>
  </si>
  <si>
    <t xml:space="preserve">October 25, 1991 </t>
  </si>
  <si>
    <t xml:space="preserve">September 20, 1991 </t>
  </si>
  <si>
    <t xml:space="preserve">September 20, 1990 </t>
  </si>
  <si>
    <t xml:space="preserve">February 2, 1990 </t>
  </si>
  <si>
    <t xml:space="preserve">June 29, 1990 </t>
  </si>
  <si>
    <t xml:space="preserve">May 31, 1991 </t>
  </si>
  <si>
    <t xml:space="preserve">April 4, 1990 </t>
  </si>
  <si>
    <t xml:space="preserve">November 19, 1999 </t>
  </si>
  <si>
    <t xml:space="preserve">March 8, 1991 </t>
  </si>
  <si>
    <t xml:space="preserve">February 28, 1992 </t>
  </si>
  <si>
    <t xml:space="preserve">December 20, 1991 </t>
  </si>
  <si>
    <t xml:space="preserve">September 1, 1990 </t>
  </si>
  <si>
    <t xml:space="preserve">July 3, 1991 </t>
  </si>
  <si>
    <t xml:space="preserve">July 12, 1991 </t>
  </si>
  <si>
    <t xml:space="preserve">February 14, 1991 </t>
  </si>
  <si>
    <t xml:space="preserve">December 11, 1991 </t>
  </si>
  <si>
    <t xml:space="preserve">November 15, 1991 </t>
  </si>
  <si>
    <t xml:space="preserve">March 29, 1991 </t>
  </si>
  <si>
    <t xml:space="preserve">November 22, 1991 </t>
  </si>
  <si>
    <t xml:space="preserve">June 8, 2001 </t>
  </si>
  <si>
    <t xml:space="preserve">June 14, 1991 </t>
  </si>
  <si>
    <t xml:space="preserve">March 1, 1991 </t>
  </si>
  <si>
    <t xml:space="preserve">January 24, 1992 </t>
  </si>
  <si>
    <t xml:space="preserve">June 21, 1991 </t>
  </si>
  <si>
    <t xml:space="preserve">November 27, 1991 </t>
  </si>
  <si>
    <t xml:space="preserve">July 19, 1991 </t>
  </si>
  <si>
    <t xml:space="preserve">June 7, 1991 </t>
  </si>
  <si>
    <t xml:space="preserve">September 27, 1991 </t>
  </si>
  <si>
    <t xml:space="preserve">November 30, 1991 </t>
  </si>
  <si>
    <t xml:space="preserve">September 4, 1991 </t>
  </si>
  <si>
    <t xml:space="preserve">August 2, 1991 </t>
  </si>
  <si>
    <t xml:space="preserve">December 13, 1991 </t>
  </si>
  <si>
    <t xml:space="preserve">December 6, 1991 </t>
  </si>
  <si>
    <t xml:space="preserve">July 20, 1991 </t>
  </si>
  <si>
    <t xml:space="preserve">July 31, 1991 </t>
  </si>
  <si>
    <t xml:space="preserve">December 25, 1991 </t>
  </si>
  <si>
    <t xml:space="preserve">August 21, 1991 </t>
  </si>
  <si>
    <t xml:space="preserve">May 17, 1991 </t>
  </si>
  <si>
    <t xml:space="preserve">April 24, 1992 </t>
  </si>
  <si>
    <t xml:space="preserve">March 22, 1991 </t>
  </si>
  <si>
    <t xml:space="preserve">June 28, 1991 </t>
  </si>
  <si>
    <t xml:space="preserve">August 9, 1991 </t>
  </si>
  <si>
    <t xml:space="preserve">September 13, 1991 </t>
  </si>
  <si>
    <t xml:space="preserve">October 4, 1991 </t>
  </si>
  <si>
    <t xml:space="preserve">April 26, 1991 </t>
  </si>
  <si>
    <t xml:space="preserve">November 1, 1991 </t>
  </si>
  <si>
    <t xml:space="preserve">July 10, 1991 </t>
  </si>
  <si>
    <t xml:space="preserve">April 3, 1992 </t>
  </si>
  <si>
    <t xml:space="preserve">December 12, 1991 </t>
  </si>
  <si>
    <t xml:space="preserve">August 30, 1991 </t>
  </si>
  <si>
    <t xml:space="preserve">July 2, 1999 </t>
  </si>
  <si>
    <t xml:space="preserve">August 23, 1991 </t>
  </si>
  <si>
    <t xml:space="preserve">April 5, 1991 </t>
  </si>
  <si>
    <t xml:space="preserve">January 17, 1992 </t>
  </si>
  <si>
    <t xml:space="preserve">February 26, 2016 </t>
  </si>
  <si>
    <t xml:space="preserve">July 26, 1991 </t>
  </si>
  <si>
    <t xml:space="preserve">October 11, 1991 </t>
  </si>
  <si>
    <t xml:space="preserve">August 28, 1991 </t>
  </si>
  <si>
    <t xml:space="preserve">October 18, 1991 </t>
  </si>
  <si>
    <t xml:space="preserve">May 8, 1992 </t>
  </si>
  <si>
    <t xml:space="preserve">May 10, 1991 </t>
  </si>
  <si>
    <t xml:space="preserve">December 18, 1991 </t>
  </si>
  <si>
    <t xml:space="preserve">July 18, 1997 </t>
  </si>
  <si>
    <t xml:space="preserve">March 15, 1991 </t>
  </si>
  <si>
    <t xml:space="preserve">November 14, 1992 </t>
  </si>
  <si>
    <t xml:space="preserve">March 20, 1992 </t>
  </si>
  <si>
    <t xml:space="preserve">March 13, 1992 </t>
  </si>
  <si>
    <t xml:space="preserve">June 27, 1991 </t>
  </si>
  <si>
    <t xml:space="preserve">August 16, 1991 </t>
  </si>
  <si>
    <t xml:space="preserve">April 22, 1992 </t>
  </si>
  <si>
    <t xml:space="preserve">February 5, 1992 </t>
  </si>
  <si>
    <t xml:space="preserve">February 22, 1991 </t>
  </si>
  <si>
    <t xml:space="preserve">December 25, 1992 </t>
  </si>
  <si>
    <t xml:space="preserve">January 31, 1991 </t>
  </si>
  <si>
    <t xml:space="preserve">October 23, 1991 </t>
  </si>
  <si>
    <t xml:space="preserve">June 3, 1994 </t>
  </si>
  <si>
    <t xml:space="preserve">May 1, 1992 </t>
  </si>
  <si>
    <t xml:space="preserve">April 19, 1991 </t>
  </si>
  <si>
    <t xml:space="preserve">May 3, 1991 </t>
  </si>
  <si>
    <t xml:space="preserve">November 8, 1991 </t>
  </si>
  <si>
    <t xml:space="preserve">December 27, 1991 </t>
  </si>
  <si>
    <t xml:space="preserve">September 6, 1991 </t>
  </si>
  <si>
    <t xml:space="preserve">February 12, 1993 </t>
  </si>
  <si>
    <t xml:space="preserve">January 31, 1992 </t>
  </si>
  <si>
    <t xml:space="preserve">March 6, 1991 </t>
  </si>
  <si>
    <t xml:space="preserve">May 25, 1991 </t>
  </si>
  <si>
    <t xml:space="preserve">October 24, 1991 </t>
  </si>
  <si>
    <t xml:space="preserve">September 2, 1992 </t>
  </si>
  <si>
    <t xml:space="preserve">October 16, 1992 </t>
  </si>
  <si>
    <t xml:space="preserve">September 25, 1992 </t>
  </si>
  <si>
    <t xml:space="preserve">November 13, 1992 </t>
  </si>
  <si>
    <t xml:space="preserve">August 7, 1992 </t>
  </si>
  <si>
    <t xml:space="preserve">December 11, 1992 </t>
  </si>
  <si>
    <t xml:space="preserve">July 1, 1992 </t>
  </si>
  <si>
    <t xml:space="preserve">November 25, 1992 </t>
  </si>
  <si>
    <t xml:space="preserve">January 8, 1993 </t>
  </si>
  <si>
    <t xml:space="preserve">June 19, 1992 </t>
  </si>
  <si>
    <t xml:space="preserve">October 2, 1992 </t>
  </si>
  <si>
    <t xml:space="preserve">May 29, 1992 </t>
  </si>
  <si>
    <t xml:space="preserve">May 22, 1992 </t>
  </si>
  <si>
    <t xml:space="preserve">July 31, 1992 </t>
  </si>
  <si>
    <t xml:space="preserve">February 19, 1993 </t>
  </si>
  <si>
    <t xml:space="preserve">February 26, 1993 </t>
  </si>
  <si>
    <t xml:space="preserve">October 9, 1992 </t>
  </si>
  <si>
    <t xml:space="preserve">August 14, 1992 </t>
  </si>
  <si>
    <t xml:space="preserve">July 10, 1992 </t>
  </si>
  <si>
    <t xml:space="preserve">February 14, 1992 </t>
  </si>
  <si>
    <t xml:space="preserve">August 28, 1992 </t>
  </si>
  <si>
    <t xml:space="preserve">April 10, 1992 </t>
  </si>
  <si>
    <t xml:space="preserve">November 20, 1992 </t>
  </si>
  <si>
    <t xml:space="preserve">January 10, 1992 </t>
  </si>
  <si>
    <t xml:space="preserve">November 18, 1992 </t>
  </si>
  <si>
    <t xml:space="preserve">June 5, 1992 </t>
  </si>
  <si>
    <t xml:space="preserve">September 11, 1992 </t>
  </si>
  <si>
    <t xml:space="preserve">March 6, 1992 </t>
  </si>
  <si>
    <t xml:space="preserve">March 27, 1992 </t>
  </si>
  <si>
    <t xml:space="preserve">May 15, 1992 </t>
  </si>
  <si>
    <t xml:space="preserve">March 18, 1994 </t>
  </si>
  <si>
    <t xml:space="preserve">December 17, 1992 </t>
  </si>
  <si>
    <t xml:space="preserve">September 18, 1992 </t>
  </si>
  <si>
    <t xml:space="preserve">June 12, 1992 </t>
  </si>
  <si>
    <t xml:space="preserve">January 22, 1993 </t>
  </si>
  <si>
    <t xml:space="preserve">December 16, 1992 </t>
  </si>
  <si>
    <t xml:space="preserve">January 15, 1993 </t>
  </si>
  <si>
    <t xml:space="preserve">July 17, 1992 </t>
  </si>
  <si>
    <t xml:space="preserve">February 4, 1994 </t>
  </si>
  <si>
    <t xml:space="preserve">January 29, 1993 </t>
  </si>
  <si>
    <t xml:space="preserve">February 21, 1992 </t>
  </si>
  <si>
    <t xml:space="preserve">June 9, 1993 </t>
  </si>
  <si>
    <t xml:space="preserve">July 30, 1993 </t>
  </si>
  <si>
    <t xml:space="preserve">December 18, 1992 </t>
  </si>
  <si>
    <t xml:space="preserve">November 12, 1992 </t>
  </si>
  <si>
    <t xml:space="preserve">October 23, 1992 </t>
  </si>
  <si>
    <t xml:space="preserve">April 30, 1993 </t>
  </si>
  <si>
    <t xml:space="preserve">February 7, 1992 </t>
  </si>
  <si>
    <t xml:space="preserve">June 26, 1992 </t>
  </si>
  <si>
    <t xml:space="preserve">September 3, 1993 </t>
  </si>
  <si>
    <t xml:space="preserve">July 24, 1992 </t>
  </si>
  <si>
    <t xml:space="preserve">July 4, 1992 </t>
  </si>
  <si>
    <t xml:space="preserve">December 23, 1992 </t>
  </si>
  <si>
    <t xml:space="preserve">December 26, 1992 </t>
  </si>
  <si>
    <t xml:space="preserve">June 4, 1993 </t>
  </si>
  <si>
    <t xml:space="preserve">August 4, 1995 </t>
  </si>
  <si>
    <t xml:space="preserve">December 4, 1992 </t>
  </si>
  <si>
    <t xml:space="preserve">February 25, 1994 </t>
  </si>
  <si>
    <t xml:space="preserve">September 4, 1992 </t>
  </si>
  <si>
    <t xml:space="preserve">May 7, 1993 </t>
  </si>
  <si>
    <t xml:space="preserve">August 13, 1992 </t>
  </si>
  <si>
    <t xml:space="preserve">August 6, 1993 </t>
  </si>
  <si>
    <t xml:space="preserve">April 17, 1992 </t>
  </si>
  <si>
    <t xml:space="preserve">October 16, 1998 </t>
  </si>
  <si>
    <t xml:space="preserve">October 21, 1993 </t>
  </si>
  <si>
    <t xml:space="preserve">September 17, 1993 </t>
  </si>
  <si>
    <t xml:space="preserve">August 4, 1994 </t>
  </si>
  <si>
    <t xml:space="preserve">April 9, 1999 </t>
  </si>
  <si>
    <t xml:space="preserve">September 9, 1993 </t>
  </si>
  <si>
    <t xml:space="preserve">April 2, 1993 </t>
  </si>
  <si>
    <t xml:space="preserve">April 26, 2019 </t>
  </si>
  <si>
    <t xml:space="preserve">January 29, 1992 </t>
  </si>
  <si>
    <t xml:space="preserve">August 20, 1993 </t>
  </si>
  <si>
    <t xml:space="preserve">August 15, 1997 </t>
  </si>
  <si>
    <t xml:space="preserve">November 11, 1992 </t>
  </si>
  <si>
    <t xml:space="preserve">September 30, 1992 </t>
  </si>
  <si>
    <t xml:space="preserve">December 3, 1993 </t>
  </si>
  <si>
    <t xml:space="preserve">May 14, 1993 </t>
  </si>
  <si>
    <t xml:space="preserve">October 29, 1993 </t>
  </si>
  <si>
    <t xml:space="preserve">May 13, 1992 </t>
  </si>
  <si>
    <t xml:space="preserve">April 29, 1992 </t>
  </si>
  <si>
    <t xml:space="preserve">February 11, 1993 </t>
  </si>
  <si>
    <t xml:space="preserve">March 5, 1993 </t>
  </si>
  <si>
    <t xml:space="preserve">December 25, 1993 </t>
  </si>
  <si>
    <t xml:space="preserve">April 7, 1993 </t>
  </si>
  <si>
    <t xml:space="preserve">June 11, 1993 </t>
  </si>
  <si>
    <t xml:space="preserve">September 24, 1993 </t>
  </si>
  <si>
    <t xml:space="preserve">September 10, 1993 </t>
  </si>
  <si>
    <t xml:space="preserve">July 28, 1993 </t>
  </si>
  <si>
    <t xml:space="preserve">October 1, 1993 </t>
  </si>
  <si>
    <t xml:space="preserve">March 4, 1994 </t>
  </si>
  <si>
    <t xml:space="preserve">July 16, 1993 </t>
  </si>
  <si>
    <t xml:space="preserve">November 12, 1993 </t>
  </si>
  <si>
    <t xml:space="preserve">November 24, 1993 </t>
  </si>
  <si>
    <t xml:space="preserve">October 8, 1993 </t>
  </si>
  <si>
    <t xml:space="preserve">June 25, 1993 </t>
  </si>
  <si>
    <t xml:space="preserve">December 17, 1993 </t>
  </si>
  <si>
    <t xml:space="preserve">June 30, 1993 </t>
  </si>
  <si>
    <t xml:space="preserve">June 18, 1993 </t>
  </si>
  <si>
    <t xml:space="preserve">December 10, 1993 </t>
  </si>
  <si>
    <t xml:space="preserve">January 14, 1994 </t>
  </si>
  <si>
    <t xml:space="preserve">February 11, 1994 </t>
  </si>
  <si>
    <t xml:space="preserve">July 7, 1993 </t>
  </si>
  <si>
    <t xml:space="preserve">November 19, 1993 </t>
  </si>
  <si>
    <t xml:space="preserve">July 9, 1993 </t>
  </si>
  <si>
    <t xml:space="preserve">May 26, 1993 </t>
  </si>
  <si>
    <t xml:space="preserve">August 13, 1993 </t>
  </si>
  <si>
    <t xml:space="preserve">November 5, 1993 </t>
  </si>
  <si>
    <t xml:space="preserve">March 12, 1993 </t>
  </si>
  <si>
    <t xml:space="preserve">April 16, 1993 </t>
  </si>
  <si>
    <t xml:space="preserve">May 21, 1993 </t>
  </si>
  <si>
    <t xml:space="preserve">October 22, 1993 </t>
  </si>
  <si>
    <t xml:space="preserve">July 23, 1993 </t>
  </si>
  <si>
    <t xml:space="preserve">July 2, 1993 </t>
  </si>
  <si>
    <t xml:space="preserve">February 5, 1993 </t>
  </si>
  <si>
    <t xml:space="preserve">April 23, 1993 </t>
  </si>
  <si>
    <t xml:space="preserve">September 8, 1993 </t>
  </si>
  <si>
    <t xml:space="preserve">August 11, 1993 </t>
  </si>
  <si>
    <t xml:space="preserve">October 15, 1993 </t>
  </si>
  <si>
    <t xml:space="preserve">March 19, 1993 </t>
  </si>
  <si>
    <t xml:space="preserve">February 18, 1994 </t>
  </si>
  <si>
    <t xml:space="preserve">January 21, 1993 </t>
  </si>
  <si>
    <t xml:space="preserve">August 27, 1993 </t>
  </si>
  <si>
    <t xml:space="preserve">April 1, 1994 </t>
  </si>
  <si>
    <t xml:space="preserve">May 25, 1994 </t>
  </si>
  <si>
    <t xml:space="preserve">March 31, 1994 </t>
  </si>
  <si>
    <t xml:space="preserve">December 8, 1993 </t>
  </si>
  <si>
    <t xml:space="preserve">August 25, 1993 </t>
  </si>
  <si>
    <t xml:space="preserve">September 9, 1994 </t>
  </si>
  <si>
    <t xml:space="preserve">December 29, 1993 </t>
  </si>
  <si>
    <t xml:space="preserve">August 18, 1993 </t>
  </si>
  <si>
    <t xml:space="preserve">July 12, 1996 </t>
  </si>
  <si>
    <t xml:space="preserve">May 6, 1994 </t>
  </si>
  <si>
    <t xml:space="preserve">July 15, 1994 </t>
  </si>
  <si>
    <t xml:space="preserve">January 7, 1994 </t>
  </si>
  <si>
    <t xml:space="preserve">May 20, 1994 </t>
  </si>
  <si>
    <t xml:space="preserve">August 25, 1995 </t>
  </si>
  <si>
    <t xml:space="preserve">January 28, 1994 </t>
  </si>
  <si>
    <t xml:space="preserve">October 12, 2001 </t>
  </si>
  <si>
    <t xml:space="preserve">April 7, 1995 </t>
  </si>
  <si>
    <t xml:space="preserve">December 21, 1993 </t>
  </si>
  <si>
    <t xml:space="preserve">August 4, 1993 </t>
  </si>
  <si>
    <t xml:space="preserve">August 24, 1994 </t>
  </si>
  <si>
    <t xml:space="preserve">January 26, 1994 </t>
  </si>
  <si>
    <t xml:space="preserve">April 17, 1993 </t>
  </si>
  <si>
    <t xml:space="preserve">September 30, 1994 </t>
  </si>
  <si>
    <t xml:space="preserve">April 13, 1994 </t>
  </si>
  <si>
    <t xml:space="preserve">June 24, 1993 </t>
  </si>
  <si>
    <t xml:space="preserve">January 13, 1995 </t>
  </si>
  <si>
    <t xml:space="preserve">April 9, 1993 </t>
  </si>
  <si>
    <t xml:space="preserve">January 27, 1995 </t>
  </si>
  <si>
    <t xml:space="preserve">March 26, 1993 </t>
  </si>
  <si>
    <t xml:space="preserve">June 4, 1994 </t>
  </si>
  <si>
    <t xml:space="preserve">November 17, 1993 </t>
  </si>
  <si>
    <t xml:space="preserve">October 14, 1994 </t>
  </si>
  <si>
    <t xml:space="preserve">July 6, 1994 </t>
  </si>
  <si>
    <t xml:space="preserve">November 18, 1994 </t>
  </si>
  <si>
    <t xml:space="preserve">June 24, 1994 </t>
  </si>
  <si>
    <t xml:space="preserve">July 29, 1994 </t>
  </si>
  <si>
    <t xml:space="preserve">June 10, 1994 </t>
  </si>
  <si>
    <t xml:space="preserve">October 28, 1994 </t>
  </si>
  <si>
    <t xml:space="preserve">August 5, 1994 </t>
  </si>
  <si>
    <t xml:space="preserve">December 16, 1994 </t>
  </si>
  <si>
    <t xml:space="preserve">August 26, 1994 </t>
  </si>
  <si>
    <t xml:space="preserve">May 13, 1994 </t>
  </si>
  <si>
    <t xml:space="preserve">November 11, 1994 </t>
  </si>
  <si>
    <t xml:space="preserve">April 15, 1994 </t>
  </si>
  <si>
    <t xml:space="preserve">May 27, 1994 </t>
  </si>
  <si>
    <t xml:space="preserve">December 25, 1994 </t>
  </si>
  <si>
    <t xml:space="preserve">December 23, 1994 </t>
  </si>
  <si>
    <t xml:space="preserve">March 8, 1996 </t>
  </si>
  <si>
    <t xml:space="preserve">August 3, 1994 </t>
  </si>
  <si>
    <t xml:space="preserve">March 25, 1994 </t>
  </si>
  <si>
    <t xml:space="preserve">November 9, 1994 </t>
  </si>
  <si>
    <t xml:space="preserve">October 26, 1994 </t>
  </si>
  <si>
    <t xml:space="preserve">August 10, 1994 </t>
  </si>
  <si>
    <t xml:space="preserve">October 7, 1994 </t>
  </si>
  <si>
    <t xml:space="preserve">December 9, 1994 </t>
  </si>
  <si>
    <t xml:space="preserve">February 3, 1995 </t>
  </si>
  <si>
    <t xml:space="preserve">December 21, 1994 </t>
  </si>
  <si>
    <t xml:space="preserve">November 23, 1994 </t>
  </si>
  <si>
    <t xml:space="preserve">July 1, 1994 </t>
  </si>
  <si>
    <t xml:space="preserve">January 1, 1994 </t>
  </si>
  <si>
    <t xml:space="preserve">August 19, 1994 </t>
  </si>
  <si>
    <t xml:space="preserve">July 22, 1994 </t>
  </si>
  <si>
    <t xml:space="preserve">March 31, 1995 </t>
  </si>
  <si>
    <t xml:space="preserve">July 20, 1994 </t>
  </si>
  <si>
    <t xml:space="preserve">March 3, 1995 </t>
  </si>
  <si>
    <t xml:space="preserve">June 17, 1994 </t>
  </si>
  <si>
    <t xml:space="preserve">November 4, 1994 </t>
  </si>
  <si>
    <t xml:space="preserve">March 11, 1994 </t>
  </si>
  <si>
    <t xml:space="preserve">September 16, 1994 </t>
  </si>
  <si>
    <t xml:space="preserve">February 10, 1995 </t>
  </si>
  <si>
    <t xml:space="preserve">April 22, 1994 </t>
  </si>
  <si>
    <t xml:space="preserve">March 30, 1994 </t>
  </si>
  <si>
    <t xml:space="preserve">March 24, 1995 </t>
  </si>
  <si>
    <t xml:space="preserve">April 29, 1994 </t>
  </si>
  <si>
    <t xml:space="preserve">March 22, 1996 </t>
  </si>
  <si>
    <t xml:space="preserve">December 28, 1994 </t>
  </si>
  <si>
    <t xml:space="preserve">May 10, 1996 </t>
  </si>
  <si>
    <t xml:space="preserve">March 23, 1994 </t>
  </si>
  <si>
    <t xml:space="preserve">June 29, 1994 </t>
  </si>
  <si>
    <t xml:space="preserve">February 24, 1995 </t>
  </si>
  <si>
    <t xml:space="preserve">October 20, 2000 </t>
  </si>
  <si>
    <t xml:space="preserve">January 21, 1994 </t>
  </si>
  <si>
    <t xml:space="preserve">July 14, 1995 </t>
  </si>
  <si>
    <t xml:space="preserve">April 8, 1994 </t>
  </si>
  <si>
    <t xml:space="preserve">August 31, 1994 </t>
  </si>
  <si>
    <t xml:space="preserve">January 20, 1995 </t>
  </si>
  <si>
    <t xml:space="preserve">September 28, 1994 </t>
  </si>
  <si>
    <t xml:space="preserve">August 17, 1994 </t>
  </si>
  <si>
    <t xml:space="preserve">April 26, 1996 </t>
  </si>
  <si>
    <t xml:space="preserve">May 26, 1995 </t>
  </si>
  <si>
    <t xml:space="preserve">September 17, 1994 </t>
  </si>
  <si>
    <t xml:space="preserve">January 25, 1995 </t>
  </si>
  <si>
    <t xml:space="preserve">August 12, 1994 </t>
  </si>
  <si>
    <t xml:space="preserve">December 2, 1994 </t>
  </si>
  <si>
    <t xml:space="preserve">November 25, 1994 </t>
  </si>
  <si>
    <t xml:space="preserve">September 23, 1994 </t>
  </si>
  <si>
    <t xml:space="preserve">May 19, 1995 </t>
  </si>
  <si>
    <t xml:space="preserve">September 2, 1994 </t>
  </si>
  <si>
    <t xml:space="preserve">October 21, 1994 </t>
  </si>
  <si>
    <t xml:space="preserve">January 12, 1994 </t>
  </si>
  <si>
    <t xml:space="preserve">November 2, 1994 </t>
  </si>
  <si>
    <t xml:space="preserve">April 21, 1995 </t>
  </si>
  <si>
    <t xml:space="preserve">November 21, 1994 </t>
  </si>
  <si>
    <t xml:space="preserve">March 17, 1995 </t>
  </si>
  <si>
    <t xml:space="preserve">September 29, 1995 </t>
  </si>
  <si>
    <t xml:space="preserve">March 8, 1995 </t>
  </si>
  <si>
    <t xml:space="preserve">October 13, 1995 </t>
  </si>
  <si>
    <t xml:space="preserve">October 12, 1994 </t>
  </si>
  <si>
    <t xml:space="preserve">December 15, 1995 </t>
  </si>
  <si>
    <t xml:space="preserve">July 19, 1995 </t>
  </si>
  <si>
    <t xml:space="preserve">September 22, 1995 </t>
  </si>
  <si>
    <t xml:space="preserve">May 24, 1995 </t>
  </si>
  <si>
    <t xml:space="preserve">June 30, 1995 </t>
  </si>
  <si>
    <t xml:space="preserve">August 16, 1995 </t>
  </si>
  <si>
    <t xml:space="preserve">November 22, 1995 </t>
  </si>
  <si>
    <t xml:space="preserve">June 9, 1995 </t>
  </si>
  <si>
    <t xml:space="preserve">June 16, 1995 </t>
  </si>
  <si>
    <t xml:space="preserve">September 1, 1995 </t>
  </si>
  <si>
    <t xml:space="preserve">August 18, 1995 </t>
  </si>
  <si>
    <t xml:space="preserve">October 20, 1995 </t>
  </si>
  <si>
    <t xml:space="preserve">January 5, 1996 </t>
  </si>
  <si>
    <t xml:space="preserve">February 9, 1996 </t>
  </si>
  <si>
    <t xml:space="preserve">April 26, 1995 </t>
  </si>
  <si>
    <t xml:space="preserve">January 26, 1996 </t>
  </si>
  <si>
    <t xml:space="preserve">July 28, 1995 </t>
  </si>
  <si>
    <t xml:space="preserve">November 17, 1995 </t>
  </si>
  <si>
    <t xml:space="preserve">July 7, 1995 </t>
  </si>
  <si>
    <t xml:space="preserve">March 10, 1995 </t>
  </si>
  <si>
    <t xml:space="preserve">December 25, 1995 </t>
  </si>
  <si>
    <t xml:space="preserve">September 15, 1995 </t>
  </si>
  <si>
    <t xml:space="preserve">February 23, 1996 </t>
  </si>
  <si>
    <t xml:space="preserve">September 8, 1995 </t>
  </si>
  <si>
    <t xml:space="preserve">February 17, 1995 </t>
  </si>
  <si>
    <t xml:space="preserve">June 23, 1995 </t>
  </si>
  <si>
    <t xml:space="preserve">August 11, 1995 </t>
  </si>
  <si>
    <t xml:space="preserve">May 12, 1995 </t>
  </si>
  <si>
    <t xml:space="preserve">October 6, 1995 </t>
  </si>
  <si>
    <t xml:space="preserve">March 29, 1996 </t>
  </si>
  <si>
    <t xml:space="preserve">February 2, 1996 </t>
  </si>
  <si>
    <t xml:space="preserve">June 2, 1995 </t>
  </si>
  <si>
    <t xml:space="preserve">December 22, 1995 </t>
  </si>
  <si>
    <t xml:space="preserve">October 27, 1995 </t>
  </si>
  <si>
    <t xml:space="preserve">January 11, 1995 </t>
  </si>
  <si>
    <t xml:space="preserve">January 19, 1996 </t>
  </si>
  <si>
    <t xml:space="preserve">November 10, 1995 </t>
  </si>
  <si>
    <t xml:space="preserve">December 8, 1995 </t>
  </si>
  <si>
    <t xml:space="preserve">May 5, 1995 </t>
  </si>
  <si>
    <t xml:space="preserve">April 14, 1995 </t>
  </si>
  <si>
    <t xml:space="preserve">May 24, 1996 </t>
  </si>
  <si>
    <t xml:space="preserve">July 21, 1995 </t>
  </si>
  <si>
    <t xml:space="preserve">April 28, 1995 </t>
  </si>
  <si>
    <t xml:space="preserve">December 1, 1995 </t>
  </si>
  <si>
    <t xml:space="preserve">November 16, 1995 </t>
  </si>
  <si>
    <t xml:space="preserve">June 20, 1997 </t>
  </si>
  <si>
    <t xml:space="preserve">November 3, 1995 </t>
  </si>
  <si>
    <t xml:space="preserve">July 12, 1995 </t>
  </si>
  <si>
    <t xml:space="preserve">December 29, 1995 </t>
  </si>
  <si>
    <t xml:space="preserve">December 23, 1998 </t>
  </si>
  <si>
    <t xml:space="preserve">September 13, 1995 </t>
  </si>
  <si>
    <t xml:space="preserve">June 5, 1996 </t>
  </si>
  <si>
    <t xml:space="preserve">May 3, 1995 </t>
  </si>
  <si>
    <t xml:space="preserve">April 5, 1996 </t>
  </si>
  <si>
    <t xml:space="preserve">December 20, 1996 </t>
  </si>
  <si>
    <t xml:space="preserve">April 12, 1995 </t>
  </si>
  <si>
    <t xml:space="preserve">January 6, 1995 </t>
  </si>
  <si>
    <t xml:space="preserve">November 24, 1995 </t>
  </si>
  <si>
    <t xml:space="preserve">November 1, 1997 </t>
  </si>
  <si>
    <t xml:space="preserve">April 19, 1995 </t>
  </si>
  <si>
    <t xml:space="preserve">October 30, 1996 </t>
  </si>
  <si>
    <t xml:space="preserve">August 30, 1995 </t>
  </si>
  <si>
    <t xml:space="preserve">May 30, 1997 </t>
  </si>
  <si>
    <t xml:space="preserve">June 21, 1996 </t>
  </si>
  <si>
    <t xml:space="preserve">November 15, 1996 </t>
  </si>
  <si>
    <t xml:space="preserve">July 3, 1996 </t>
  </si>
  <si>
    <t xml:space="preserve">November 1, 1996 </t>
  </si>
  <si>
    <t xml:space="preserve">October 18, 1996 </t>
  </si>
  <si>
    <t xml:space="preserve">May 22, 1996 </t>
  </si>
  <si>
    <t xml:space="preserve">August 2, 1996 </t>
  </si>
  <si>
    <t xml:space="preserve">August 9, 1996 </t>
  </si>
  <si>
    <t xml:space="preserve">February 16, 1996 </t>
  </si>
  <si>
    <t xml:space="preserve">November 27, 1996 </t>
  </si>
  <si>
    <t xml:space="preserve">March 21, 1997 </t>
  </si>
  <si>
    <t xml:space="preserve">December 13, 1996 </t>
  </si>
  <si>
    <t xml:space="preserve">June 7, 1996 </t>
  </si>
  <si>
    <t xml:space="preserve">July 24, 1996 </t>
  </si>
  <si>
    <t xml:space="preserve">May 3, 1996 </t>
  </si>
  <si>
    <t xml:space="preserve">April 3, 1996 </t>
  </si>
  <si>
    <t xml:space="preserve">December 6, 1996 </t>
  </si>
  <si>
    <t xml:space="preserve">October 11, 1996 </t>
  </si>
  <si>
    <t xml:space="preserve">April 12, 1996 </t>
  </si>
  <si>
    <t xml:space="preserve">February 21, 1996 </t>
  </si>
  <si>
    <t xml:space="preserve">June 14, 1996 </t>
  </si>
  <si>
    <t xml:space="preserve">October 4, 1996 </t>
  </si>
  <si>
    <t xml:space="preserve">March 14, 1997 </t>
  </si>
  <si>
    <t xml:space="preserve">August 23, 1996 </t>
  </si>
  <si>
    <t xml:space="preserve">July 26, 1996 </t>
  </si>
  <si>
    <t xml:space="preserve">July 19, 1996 </t>
  </si>
  <si>
    <t xml:space="preserve">June 28, 1996 </t>
  </si>
  <si>
    <t xml:space="preserve">November 22, 1996 </t>
  </si>
  <si>
    <t xml:space="preserve">April 11, 1997 </t>
  </si>
  <si>
    <t xml:space="preserve">January 12, 1996 </t>
  </si>
  <si>
    <t xml:space="preserve">October 25, 1996 </t>
  </si>
  <si>
    <t xml:space="preserve">February 28, 1997 </t>
  </si>
  <si>
    <t xml:space="preserve">December 25, 1996 </t>
  </si>
  <si>
    <t xml:space="preserve">September 20, 1996 </t>
  </si>
  <si>
    <t xml:space="preserve">November 6, 1996 </t>
  </si>
  <si>
    <t xml:space="preserve">May 31, 1996 </t>
  </si>
  <si>
    <t xml:space="preserve">March 15, 1996 </t>
  </si>
  <si>
    <t xml:space="preserve">August 30, 1996 </t>
  </si>
  <si>
    <t xml:space="preserve">January 31, 1997 </t>
  </si>
  <si>
    <t xml:space="preserve">November 8, 1996 </t>
  </si>
  <si>
    <t xml:space="preserve">September 13, 1996 </t>
  </si>
  <si>
    <t xml:space="preserve">August 16, 1996 </t>
  </si>
  <si>
    <t xml:space="preserve">November 13, 1996 </t>
  </si>
  <si>
    <t xml:space="preserve">September 27, 1996 </t>
  </si>
  <si>
    <t xml:space="preserve">January 10, 1997 </t>
  </si>
  <si>
    <t xml:space="preserve">September 3, 1997 </t>
  </si>
  <si>
    <t xml:space="preserve">July 17, 1996 </t>
  </si>
  <si>
    <t xml:space="preserve">March 1, 1996 </t>
  </si>
  <si>
    <t xml:space="preserve">May 23, 1997 </t>
  </si>
  <si>
    <t xml:space="preserve">February 14, 1997 </t>
  </si>
  <si>
    <t xml:space="preserve">July 10, 1996 </t>
  </si>
  <si>
    <t xml:space="preserve">May 17, 1996 </t>
  </si>
  <si>
    <t xml:space="preserve">April 19, 1996 </t>
  </si>
  <si>
    <t xml:space="preserve">August 14, 1996 </t>
  </si>
  <si>
    <t xml:space="preserve">January 17, 1997 </t>
  </si>
  <si>
    <t xml:space="preserve">October 9, 1996 </t>
  </si>
  <si>
    <t xml:space="preserve">February 21, 1997 </t>
  </si>
  <si>
    <t xml:space="preserve">September 6, 1996 </t>
  </si>
  <si>
    <t xml:space="preserve">April 30, 1997 </t>
  </si>
  <si>
    <t xml:space="preserve">January 3, 1997 </t>
  </si>
  <si>
    <t xml:space="preserve">June 20, 2014 </t>
  </si>
  <si>
    <t xml:space="preserve">July 3, 1997 </t>
  </si>
  <si>
    <t xml:space="preserve">March 5, 1997 </t>
  </si>
  <si>
    <t xml:space="preserve">April 25, 1997 </t>
  </si>
  <si>
    <t xml:space="preserve">June 6, 1997 </t>
  </si>
  <si>
    <t xml:space="preserve">May 16, 1997 </t>
  </si>
  <si>
    <t xml:space="preserve">January 24, 1996 </t>
  </si>
  <si>
    <t xml:space="preserve">May 1, 1996 </t>
  </si>
  <si>
    <t xml:space="preserve">June 25, 1997 </t>
  </si>
  <si>
    <t xml:space="preserve">April 9, 1997 </t>
  </si>
  <si>
    <t xml:space="preserve">January 24, 1997 </t>
  </si>
  <si>
    <t xml:space="preserve">September 12, 1997 </t>
  </si>
  <si>
    <t xml:space="preserve">October 31, 1997 </t>
  </si>
  <si>
    <t xml:space="preserve">December 19, 1997 </t>
  </si>
  <si>
    <t xml:space="preserve">May 9, 1997 </t>
  </si>
  <si>
    <t xml:space="preserve">May 2, 1997 </t>
  </si>
  <si>
    <t xml:space="preserve">September 25, 1998 </t>
  </si>
  <si>
    <t xml:space="preserve">January 9, 1998 </t>
  </si>
  <si>
    <t xml:space="preserve">November 7, 1997 </t>
  </si>
  <si>
    <t xml:space="preserve">October 17, 1997 </t>
  </si>
  <si>
    <t xml:space="preserve">December 25, 1997 </t>
  </si>
  <si>
    <t xml:space="preserve">September 19, 1997 </t>
  </si>
  <si>
    <t xml:space="preserve">December 20, 1997 </t>
  </si>
  <si>
    <t xml:space="preserve">July 11, 1997 </t>
  </si>
  <si>
    <t xml:space="preserve">July 2, 1997 </t>
  </si>
  <si>
    <t xml:space="preserve">December 12, 1997 </t>
  </si>
  <si>
    <t xml:space="preserve">July 25, 1997 </t>
  </si>
  <si>
    <t xml:space="preserve">June 27, 1997 </t>
  </si>
  <si>
    <t xml:space="preserve">February 7, 1997 </t>
  </si>
  <si>
    <t xml:space="preserve">October 24, 1997 </t>
  </si>
  <si>
    <t xml:space="preserve">November 21, 1997 </t>
  </si>
  <si>
    <t xml:space="preserve">November 26, 1997 </t>
  </si>
  <si>
    <t xml:space="preserve">July 11, 1998 </t>
  </si>
  <si>
    <t xml:space="preserve">July 16, 1997 </t>
  </si>
  <si>
    <t xml:space="preserve">February 28, 1998 </t>
  </si>
  <si>
    <t xml:space="preserve">September 26, 1997 </t>
  </si>
  <si>
    <t xml:space="preserve">June 13, 1997 </t>
  </si>
  <si>
    <t xml:space="preserve">April 4, 1997 </t>
  </si>
  <si>
    <t xml:space="preserve">January 15, 1997 </t>
  </si>
  <si>
    <t xml:space="preserve">August 1, 1997 </t>
  </si>
  <si>
    <t xml:space="preserve">October 10, 1997 </t>
  </si>
  <si>
    <t xml:space="preserve">November 24, 1997 </t>
  </si>
  <si>
    <t xml:space="preserve">May 1, 1998 </t>
  </si>
  <si>
    <t xml:space="preserve">April 18, 1997 </t>
  </si>
  <si>
    <t xml:space="preserve">October 3, 1997 </t>
  </si>
  <si>
    <t xml:space="preserve">August 8, 1997 </t>
  </si>
  <si>
    <t xml:space="preserve">August 22, 1997 </t>
  </si>
  <si>
    <t xml:space="preserve">November 14, 1997 </t>
  </si>
  <si>
    <t xml:space="preserve">March 26, 1997 </t>
  </si>
  <si>
    <t xml:space="preserve">January 23, 1998 </t>
  </si>
  <si>
    <t xml:space="preserve">February 13, 1998 </t>
  </si>
  <si>
    <t xml:space="preserve">May 15, 1998 </t>
  </si>
  <si>
    <t xml:space="preserve">April 14, 1997 </t>
  </si>
  <si>
    <t xml:space="preserve">October 23, 1998 </t>
  </si>
  <si>
    <t xml:space="preserve">January 22, 1999 </t>
  </si>
  <si>
    <t xml:space="preserve">March 7, 1997 </t>
  </si>
  <si>
    <t xml:space="preserve">March 28, 1997 </t>
  </si>
  <si>
    <t xml:space="preserve">January 16, 1998 </t>
  </si>
  <si>
    <t xml:space="preserve">July 8, 2001 </t>
  </si>
  <si>
    <t xml:space="preserve">September 5, 1997 </t>
  </si>
  <si>
    <t xml:space="preserve">May 22, 1998 </t>
  </si>
  <si>
    <t xml:space="preserve">May 7, 1999 </t>
  </si>
  <si>
    <t xml:space="preserve">February 19, 1999 </t>
  </si>
  <si>
    <t xml:space="preserve">August 27, 1997 </t>
  </si>
  <si>
    <t xml:space="preserve">August 29, 1997 </t>
  </si>
  <si>
    <t xml:space="preserve">July 30, 1997 </t>
  </si>
  <si>
    <t xml:space="preserve">January 2, 1998 </t>
  </si>
  <si>
    <t xml:space="preserve">March 20, 1998 </t>
  </si>
  <si>
    <t xml:space="preserve">May 29, 1998 </t>
  </si>
  <si>
    <t xml:space="preserve">February 26, 1997 </t>
  </si>
  <si>
    <t xml:space="preserve">April 17, 1998 </t>
  </si>
  <si>
    <t xml:space="preserve">February 6, 1998 </t>
  </si>
  <si>
    <t xml:space="preserve">March 13, 1998 </t>
  </si>
  <si>
    <t xml:space="preserve">January 29, 1997 </t>
  </si>
  <si>
    <t xml:space="preserve">February 20, 1998 </t>
  </si>
  <si>
    <t xml:space="preserve">November 12, 1998 </t>
  </si>
  <si>
    <t xml:space="preserve">September 17, 1997 </t>
  </si>
  <si>
    <t xml:space="preserve">October 1, 1997 </t>
  </si>
  <si>
    <t xml:space="preserve">January 29, 1999 </t>
  </si>
  <si>
    <t xml:space="preserve">February 20, 1997 </t>
  </si>
  <si>
    <t xml:space="preserve">October 8, 1997 </t>
  </si>
  <si>
    <t xml:space="preserve">September 4, 1998 </t>
  </si>
  <si>
    <t xml:space="preserve">February 27, 1998 </t>
  </si>
  <si>
    <t xml:space="preserve">February 26, 1999 </t>
  </si>
  <si>
    <t xml:space="preserve">August 6, 1997 </t>
  </si>
  <si>
    <t xml:space="preserve">June 5, 1998 </t>
  </si>
  <si>
    <t xml:space="preserve">December 31, 1997 </t>
  </si>
  <si>
    <t xml:space="preserve">March 6, 1998 </t>
  </si>
  <si>
    <t xml:space="preserve">July 24, 1998 </t>
  </si>
  <si>
    <t xml:space="preserve">November 20, 1998 </t>
  </si>
  <si>
    <t xml:space="preserve">August 28, 1998 </t>
  </si>
  <si>
    <t xml:space="preserve">July 1, 1998 </t>
  </si>
  <si>
    <t xml:space="preserve">September 11, 1998 </t>
  </si>
  <si>
    <t xml:space="preserve">July 29, 1998 </t>
  </si>
  <si>
    <t xml:space="preserve">August 21, 1998 </t>
  </si>
  <si>
    <t xml:space="preserve">November 13, 1998 </t>
  </si>
  <si>
    <t xml:space="preserve">September 18, 1998 </t>
  </si>
  <si>
    <t xml:space="preserve">May 8, 1998 </t>
  </si>
  <si>
    <t xml:space="preserve">July 15, 1998 </t>
  </si>
  <si>
    <t xml:space="preserve">December 25, 1998 </t>
  </si>
  <si>
    <t xml:space="preserve">November 25, 1998 </t>
  </si>
  <si>
    <t xml:space="preserve">June 26, 1998 </t>
  </si>
  <si>
    <t xml:space="preserve">June 19, 1998 </t>
  </si>
  <si>
    <t xml:space="preserve">January 15, 1999 </t>
  </si>
  <si>
    <t xml:space="preserve">December 18, 1998 </t>
  </si>
  <si>
    <t xml:space="preserve">October 2, 1998 </t>
  </si>
  <si>
    <t xml:space="preserve">July 17, 1998 </t>
  </si>
  <si>
    <t xml:space="preserve">July 31, 1998 </t>
  </si>
  <si>
    <t xml:space="preserve">May 20, 1998 </t>
  </si>
  <si>
    <t xml:space="preserve">January 8, 1999 </t>
  </si>
  <si>
    <t xml:space="preserve">June 12, 1998 </t>
  </si>
  <si>
    <t xml:space="preserve">July 10, 1998 </t>
  </si>
  <si>
    <t xml:space="preserve">August 7, 1998 </t>
  </si>
  <si>
    <t xml:space="preserve">November 6, 1998 </t>
  </si>
  <si>
    <t xml:space="preserve">February 12, 1999 </t>
  </si>
  <si>
    <t xml:space="preserve">December 11, 1998 </t>
  </si>
  <si>
    <t xml:space="preserve">April 3, 1998 </t>
  </si>
  <si>
    <t xml:space="preserve">January 30, 1998 </t>
  </si>
  <si>
    <t xml:space="preserve">December 4, 1998 </t>
  </si>
  <si>
    <t xml:space="preserve">August 5, 1998 </t>
  </si>
  <si>
    <t xml:space="preserve">June 18, 1999 </t>
  </si>
  <si>
    <t xml:space="preserve">April 10, 1998 </t>
  </si>
  <si>
    <t xml:space="preserve">October 30, 1998 </t>
  </si>
  <si>
    <t xml:space="preserve">November 5, 1999 </t>
  </si>
  <si>
    <t xml:space="preserve">February 17, 1999 </t>
  </si>
  <si>
    <t xml:space="preserve">August 14, 1998 </t>
  </si>
  <si>
    <t xml:space="preserve">October 28, 1998 </t>
  </si>
  <si>
    <t xml:space="preserve">December 16, 1998 </t>
  </si>
  <si>
    <t xml:space="preserve">April 16, 1999 </t>
  </si>
  <si>
    <t xml:space="preserve">July 28, 2000 </t>
  </si>
  <si>
    <t xml:space="preserve">April 24, 1998 </t>
  </si>
  <si>
    <t xml:space="preserve">November 4, 1998 </t>
  </si>
  <si>
    <t xml:space="preserve">June 11, 1999 </t>
  </si>
  <si>
    <t xml:space="preserve">November 10, 1999 </t>
  </si>
  <si>
    <t xml:space="preserve">May 28, 1999 </t>
  </si>
  <si>
    <t xml:space="preserve">March 19, 1999 </t>
  </si>
  <si>
    <t xml:space="preserve">May 21, 1998 </t>
  </si>
  <si>
    <t xml:space="preserve">June 1, 1998 </t>
  </si>
  <si>
    <t xml:space="preserve">April 8, 1998 </t>
  </si>
  <si>
    <t xml:space="preserve">March 27, 1998 </t>
  </si>
  <si>
    <t xml:space="preserve">October 9, 1998 </t>
  </si>
  <si>
    <t xml:space="preserve">January 13, 1999 </t>
  </si>
  <si>
    <t xml:space="preserve">November 27, 1998 </t>
  </si>
  <si>
    <t xml:space="preserve">June 18, 1998 </t>
  </si>
  <si>
    <t xml:space="preserve">April 15, 1998 </t>
  </si>
  <si>
    <t xml:space="preserve">April 17, 1999 </t>
  </si>
  <si>
    <t xml:space="preserve">April 23, 1999 </t>
  </si>
  <si>
    <t xml:space="preserve">September 5, 1998 </t>
  </si>
  <si>
    <t xml:space="preserve">February 5, 1999 </t>
  </si>
  <si>
    <t xml:space="preserve">April 20, 2000 </t>
  </si>
  <si>
    <t xml:space="preserve">January 1, 1999 </t>
  </si>
  <si>
    <t xml:space="preserve">October 7, 1998 </t>
  </si>
  <si>
    <t xml:space="preserve">January 19, 2001 </t>
  </si>
  <si>
    <t xml:space="preserve">February 1, 1998 </t>
  </si>
  <si>
    <t xml:space="preserve">March 31, 1999 </t>
  </si>
  <si>
    <t xml:space="preserve">October 15, 1999 </t>
  </si>
  <si>
    <t xml:space="preserve">December 25, 1999 </t>
  </si>
  <si>
    <t xml:space="preserve">July 9, 1999 </t>
  </si>
  <si>
    <t xml:space="preserve">December 10, 1999 </t>
  </si>
  <si>
    <t xml:space="preserve">October 1, 1999 </t>
  </si>
  <si>
    <t xml:space="preserve">May 19, 1999 </t>
  </si>
  <si>
    <t xml:space="preserve">August 6, 1999 </t>
  </si>
  <si>
    <t xml:space="preserve">March 5, 1999 </t>
  </si>
  <si>
    <t xml:space="preserve">July 30, 1999 </t>
  </si>
  <si>
    <t xml:space="preserve">May 19, 2000 </t>
  </si>
  <si>
    <t xml:space="preserve">January 7, 2000 </t>
  </si>
  <si>
    <t xml:space="preserve">January 14, 2000 </t>
  </si>
  <si>
    <t xml:space="preserve">December 17, 1999 </t>
  </si>
  <si>
    <t xml:space="preserve">July 28, 1999 </t>
  </si>
  <si>
    <t xml:space="preserve">January 21, 2000 </t>
  </si>
  <si>
    <t xml:space="preserve">November 24, 1999 </t>
  </si>
  <si>
    <t xml:space="preserve">November 12, 1999 </t>
  </si>
  <si>
    <t xml:space="preserve">December 3, 1999 </t>
  </si>
  <si>
    <t xml:space="preserve">April 14, 1999 </t>
  </si>
  <si>
    <t xml:space="preserve">June 30, 1999 </t>
  </si>
  <si>
    <t xml:space="preserve">June 25, 1999 </t>
  </si>
  <si>
    <t xml:space="preserve">March 10, 2000 </t>
  </si>
  <si>
    <t xml:space="preserve">September 24, 1999 </t>
  </si>
  <si>
    <t xml:space="preserve">August 27, 1999 </t>
  </si>
  <si>
    <t xml:space="preserve">July 23, 1999 </t>
  </si>
  <si>
    <t xml:space="preserve">March 31, 2000 </t>
  </si>
  <si>
    <t xml:space="preserve">October 29, 1999 </t>
  </si>
  <si>
    <t xml:space="preserve">August 11, 2000 </t>
  </si>
  <si>
    <t xml:space="preserve">December 22, 1999 </t>
  </si>
  <si>
    <t xml:space="preserve">September 17, 1999 </t>
  </si>
  <si>
    <t xml:space="preserve">October 22, 1999 </t>
  </si>
  <si>
    <t xml:space="preserve">November 3, 1999 </t>
  </si>
  <si>
    <t xml:space="preserve">April 30, 1999 </t>
  </si>
  <si>
    <t xml:space="preserve">August 13, 1999 </t>
  </si>
  <si>
    <t xml:space="preserve">September 10, 1999 </t>
  </si>
  <si>
    <t xml:space="preserve">October 9, 1999 </t>
  </si>
  <si>
    <t xml:space="preserve">March 24, 2000 </t>
  </si>
  <si>
    <t xml:space="preserve">August 20, 1999 </t>
  </si>
  <si>
    <t xml:space="preserve">August 4, 1999 </t>
  </si>
  <si>
    <t xml:space="preserve">May 14, 1999 </t>
  </si>
  <si>
    <t xml:space="preserve">May 5, 2000 </t>
  </si>
  <si>
    <t xml:space="preserve">February 18, 2000 </t>
  </si>
  <si>
    <t xml:space="preserve">October 8, 1999 </t>
  </si>
  <si>
    <t xml:space="preserve">February 11, 2000 </t>
  </si>
  <si>
    <t xml:space="preserve">October 27, 1999 </t>
  </si>
  <si>
    <t xml:space="preserve">March 12, 1999 </t>
  </si>
  <si>
    <t xml:space="preserve">May 3, 2000 </t>
  </si>
  <si>
    <t xml:space="preserve">March 26, 1999 </t>
  </si>
  <si>
    <t xml:space="preserve">July 14, 2000 </t>
  </si>
  <si>
    <t xml:space="preserve">June 16, 2000 </t>
  </si>
  <si>
    <t xml:space="preserve">July 14, 1999 </t>
  </si>
  <si>
    <t xml:space="preserve">January 28, 2000 </t>
  </si>
  <si>
    <t xml:space="preserve">June 4, 1999 </t>
  </si>
  <si>
    <t xml:space="preserve">September 1, 1999 </t>
  </si>
  <si>
    <t xml:space="preserve">May 26, 2000 </t>
  </si>
  <si>
    <t xml:space="preserve">August 18, 2000 </t>
  </si>
  <si>
    <t xml:space="preserve">June 2, 2000 </t>
  </si>
  <si>
    <t xml:space="preserve">July 21, 2000 </t>
  </si>
  <si>
    <t xml:space="preserve">September 13, 2000 </t>
  </si>
  <si>
    <t xml:space="preserve">November 17, 1999 </t>
  </si>
  <si>
    <t xml:space="preserve">May 21, 1999 </t>
  </si>
  <si>
    <t xml:space="preserve">August 25, 1999 </t>
  </si>
  <si>
    <t xml:space="preserve">April 5, 2000 </t>
  </si>
  <si>
    <t xml:space="preserve">October 21, 1999 </t>
  </si>
  <si>
    <t xml:space="preserve">April 2, 1999 </t>
  </si>
  <si>
    <t xml:space="preserve">February 18, 1999 </t>
  </si>
  <si>
    <t xml:space="preserve">December 31, 1999 </t>
  </si>
  <si>
    <t xml:space="preserve">September 7, 2000 </t>
  </si>
  <si>
    <t xml:space="preserve">September 22, 1999 </t>
  </si>
  <si>
    <t xml:space="preserve">February 4, 2000 </t>
  </si>
  <si>
    <t xml:space="preserve">September 4, 1999 </t>
  </si>
  <si>
    <t xml:space="preserve">February 11, 1999 </t>
  </si>
  <si>
    <t xml:space="preserve">June 20, 1999 </t>
  </si>
  <si>
    <t xml:space="preserve">July 7, 2000 </t>
  </si>
  <si>
    <t xml:space="preserve">September 22, 2000 </t>
  </si>
  <si>
    <t xml:space="preserve">April 14, 2000 </t>
  </si>
  <si>
    <t xml:space="preserve">December 15, 2000 </t>
  </si>
  <si>
    <t xml:space="preserve">May 25, 2001 </t>
  </si>
  <si>
    <t xml:space="preserve">February 2, 2001 </t>
  </si>
  <si>
    <t xml:space="preserve">December 22, 2000 </t>
  </si>
  <si>
    <t xml:space="preserve">June 30, 2000 </t>
  </si>
  <si>
    <t xml:space="preserve">August 4, 2000 </t>
  </si>
  <si>
    <t xml:space="preserve">June 28, 2000 </t>
  </si>
  <si>
    <t xml:space="preserve">March 17, 2000 </t>
  </si>
  <si>
    <t xml:space="preserve">November 22, 2000 </t>
  </si>
  <si>
    <t xml:space="preserve">November 3, 2000 </t>
  </si>
  <si>
    <t xml:space="preserve">August 25, 2000 </t>
  </si>
  <si>
    <t xml:space="preserve">September 29, 2000 </t>
  </si>
  <si>
    <t xml:space="preserve">May 24, 2000 </t>
  </si>
  <si>
    <t xml:space="preserve">November 17, 2000 </t>
  </si>
  <si>
    <t xml:space="preserve">June 23, 2000 </t>
  </si>
  <si>
    <t xml:space="preserve">January 5, 2001 </t>
  </si>
  <si>
    <t xml:space="preserve">July 13, 2001 </t>
  </si>
  <si>
    <t xml:space="preserve">March 9, 2001 </t>
  </si>
  <si>
    <t xml:space="preserve">January 12, 2001 </t>
  </si>
  <si>
    <t xml:space="preserve">June 9, 2000 </t>
  </si>
  <si>
    <t xml:space="preserve">October 6, 2000 </t>
  </si>
  <si>
    <t xml:space="preserve">May 11, 2001 </t>
  </si>
  <si>
    <t xml:space="preserve">May 12, 2000 </t>
  </si>
  <si>
    <t xml:space="preserve">November 10, 2000 </t>
  </si>
  <si>
    <t xml:space="preserve">April 13, 2001 </t>
  </si>
  <si>
    <t xml:space="preserve">April 21, 2000 </t>
  </si>
  <si>
    <t xml:space="preserve">January 12, 2000 </t>
  </si>
  <si>
    <t xml:space="preserve">November 15, 2000 </t>
  </si>
  <si>
    <t xml:space="preserve">April 28, 2000 </t>
  </si>
  <si>
    <t xml:space="preserve">October 27, 2000 </t>
  </si>
  <si>
    <t xml:space="preserve">December 8, 2000 </t>
  </si>
  <si>
    <t xml:space="preserve">February 25, 2000 </t>
  </si>
  <si>
    <t xml:space="preserve">September 8, 2000 </t>
  </si>
  <si>
    <t xml:space="preserve">March 22, 2000 </t>
  </si>
  <si>
    <t xml:space="preserve">March 3, 2000 </t>
  </si>
  <si>
    <t xml:space="preserve">August 3, 2000 </t>
  </si>
  <si>
    <t xml:space="preserve">October 11, 2001 </t>
  </si>
  <si>
    <t xml:space="preserve">April 7, 2000 </t>
  </si>
  <si>
    <t xml:space="preserve">December 25, 2000 </t>
  </si>
  <si>
    <t xml:space="preserve">December 16, 2000 </t>
  </si>
  <si>
    <t xml:space="preserve">May 4, 2001 </t>
  </si>
  <si>
    <t xml:space="preserve">September 1, 2000 </t>
  </si>
  <si>
    <t xml:space="preserve">January 26, 2001 </t>
  </si>
  <si>
    <t xml:space="preserve">July 26, 2000 </t>
  </si>
  <si>
    <t xml:space="preserve">May 24, 2001 </t>
  </si>
  <si>
    <t xml:space="preserve">March 23, 2001 </t>
  </si>
  <si>
    <t xml:space="preserve">February 23, 2001 </t>
  </si>
  <si>
    <t xml:space="preserve">September 7, 2001 </t>
  </si>
  <si>
    <t xml:space="preserve">September 15, 2000 </t>
  </si>
  <si>
    <t xml:space="preserve">April 22, 2000 </t>
  </si>
  <si>
    <t xml:space="preserve">March 15, 2000 </t>
  </si>
  <si>
    <t xml:space="preserve">September 14, 2001 </t>
  </si>
  <si>
    <t xml:space="preserve">October 13, 2000 </t>
  </si>
  <si>
    <t xml:space="preserve">April 27, 2000 </t>
  </si>
  <si>
    <t xml:space="preserve">September 28, 2001 </t>
  </si>
  <si>
    <t xml:space="preserve">February 1, 2001 </t>
  </si>
  <si>
    <t xml:space="preserve">August 31, 2000 </t>
  </si>
  <si>
    <t xml:space="preserve">July 19, 2000 </t>
  </si>
  <si>
    <t xml:space="preserve">July 31, 2002 </t>
  </si>
  <si>
    <t xml:space="preserve">August 1, 2000 </t>
  </si>
  <si>
    <t xml:space="preserve">November 30, 2001 </t>
  </si>
  <si>
    <t xml:space="preserve">November 2, 2001 </t>
  </si>
  <si>
    <t xml:space="preserve">January 27, 2001 </t>
  </si>
  <si>
    <t xml:space="preserve">February 9, 2001 </t>
  </si>
  <si>
    <t xml:space="preserve">February 10, 2000 </t>
  </si>
  <si>
    <t xml:space="preserve">August 23, 2000 </t>
  </si>
  <si>
    <t xml:space="preserve">April 18, 2000 </t>
  </si>
  <si>
    <t xml:space="preserve">September 21, 2001 </t>
  </si>
  <si>
    <t xml:space="preserve">March 15, 2002 </t>
  </si>
  <si>
    <t xml:space="preserve">September 18, 2000 </t>
  </si>
  <si>
    <t xml:space="preserve">May 10, 2001 </t>
  </si>
  <si>
    <t xml:space="preserve">October 11, 2000 </t>
  </si>
  <si>
    <t xml:space="preserve">July 20, 2001 </t>
  </si>
  <si>
    <t xml:space="preserve">March 9, 2000 </t>
  </si>
  <si>
    <t xml:space="preserve">November 16, 2001 </t>
  </si>
  <si>
    <t xml:space="preserve">June 22, 2001 </t>
  </si>
  <si>
    <t xml:space="preserve">December 19, 2001 </t>
  </si>
  <si>
    <t xml:space="preserve">October 19, 2001 </t>
  </si>
  <si>
    <t xml:space="preserve">March 28, 2003 </t>
  </si>
  <si>
    <t xml:space="preserve">December 14, 2001 </t>
  </si>
  <si>
    <t xml:space="preserve">July 4, 2001 </t>
  </si>
  <si>
    <t xml:space="preserve">December 7, 2001 </t>
  </si>
  <si>
    <t xml:space="preserve">May 18, 2001 </t>
  </si>
  <si>
    <t xml:space="preserve">January 18, 2002 </t>
  </si>
  <si>
    <t xml:space="preserve">January 4, 2002 </t>
  </si>
  <si>
    <t xml:space="preserve">February 8, 2002 </t>
  </si>
  <si>
    <t xml:space="preserve">October 5, 2001 </t>
  </si>
  <si>
    <t xml:space="preserve">June 29, 2001 </t>
  </si>
  <si>
    <t xml:space="preserve">February 15, 2002 </t>
  </si>
  <si>
    <t xml:space="preserve">April 6, 2001 </t>
  </si>
  <si>
    <t xml:space="preserve">August 3, 2001 </t>
  </si>
  <si>
    <t xml:space="preserve">June 1, 2001 </t>
  </si>
  <si>
    <t xml:space="preserve">October 26, 2001 </t>
  </si>
  <si>
    <t xml:space="preserve">July 27, 2001 </t>
  </si>
  <si>
    <t xml:space="preserve">August 10, 2001 </t>
  </si>
  <si>
    <t xml:space="preserve">April 11, 2001 </t>
  </si>
  <si>
    <t xml:space="preserve">June 15, 2001 </t>
  </si>
  <si>
    <t xml:space="preserve">August 17, 2001 </t>
  </si>
  <si>
    <t xml:space="preserve">August 24, 2001 </t>
  </si>
  <si>
    <t xml:space="preserve">August 31, 2001 </t>
  </si>
  <si>
    <t xml:space="preserve">November 9, 2001 </t>
  </si>
  <si>
    <t xml:space="preserve">July 18, 2001 </t>
  </si>
  <si>
    <t xml:space="preserve">March 16, 2001 </t>
  </si>
  <si>
    <t xml:space="preserve">March 1, 2002 </t>
  </si>
  <si>
    <t xml:space="preserve">March 30, 2001 </t>
  </si>
  <si>
    <t xml:space="preserve">March 28, 2001 </t>
  </si>
  <si>
    <t xml:space="preserve">December 12, 2001 </t>
  </si>
  <si>
    <t xml:space="preserve">January 25, 2002 </t>
  </si>
  <si>
    <t xml:space="preserve">September 5, 2001 </t>
  </si>
  <si>
    <t xml:space="preserve">November 21, 2001 </t>
  </si>
  <si>
    <t xml:space="preserve">April 12, 2002 </t>
  </si>
  <si>
    <t xml:space="preserve">December 21, 2001 </t>
  </si>
  <si>
    <t xml:space="preserve">April 26, 2002 </t>
  </si>
  <si>
    <t xml:space="preserve">March 2, 2001 </t>
  </si>
  <si>
    <t xml:space="preserve">April 20, 2001 </t>
  </si>
  <si>
    <t xml:space="preserve">March 7, 2001 </t>
  </si>
  <si>
    <t xml:space="preserve">June 27, 2001 </t>
  </si>
  <si>
    <t xml:space="preserve">November 9, 2005 </t>
  </si>
  <si>
    <t xml:space="preserve">February 16, 2001 </t>
  </si>
  <si>
    <t xml:space="preserve">December 25, 2001 </t>
  </si>
  <si>
    <t xml:space="preserve">December 22, 2001 </t>
  </si>
  <si>
    <t xml:space="preserve">March 7, 2002 </t>
  </si>
  <si>
    <t xml:space="preserve">July 5, 2001 </t>
  </si>
  <si>
    <t xml:space="preserve">April 27, 2001 </t>
  </si>
  <si>
    <t xml:space="preserve">May 16, 2003 </t>
  </si>
  <si>
    <t xml:space="preserve">February 28, 2002 </t>
  </si>
  <si>
    <t xml:space="preserve">May 23, 2003 </t>
  </si>
  <si>
    <t xml:space="preserve">July 11, 2001 </t>
  </si>
  <si>
    <t xml:space="preserve">September 20, 2001 </t>
  </si>
  <si>
    <t xml:space="preserve">July 6, 2001 </t>
  </si>
  <si>
    <t xml:space="preserve">August 23, 2001 </t>
  </si>
  <si>
    <t xml:space="preserve">December 26, 2001 </t>
  </si>
  <si>
    <t xml:space="preserve">June 7, 2002 </t>
  </si>
  <si>
    <t xml:space="preserve">March 8, 2001 </t>
  </si>
  <si>
    <t xml:space="preserve">September 14, 2002 </t>
  </si>
  <si>
    <t xml:space="preserve">October 18, 2002 </t>
  </si>
  <si>
    <t xml:space="preserve">March 29, 2002 </t>
  </si>
  <si>
    <t xml:space="preserve">September 19, 2001 </t>
  </si>
  <si>
    <t xml:space="preserve">October 31, 2002 </t>
  </si>
  <si>
    <t xml:space="preserve">February 1, 2002 </t>
  </si>
  <si>
    <t xml:space="preserve">September 12, 2001 </t>
  </si>
  <si>
    <t>country released</t>
  </si>
  <si>
    <t>Uruguay</t>
  </si>
  <si>
    <t>Finland</t>
  </si>
  <si>
    <t>Singapore</t>
  </si>
  <si>
    <t>Poland</t>
  </si>
  <si>
    <t>Iceland</t>
  </si>
  <si>
    <t>Jan</t>
  </si>
  <si>
    <t>Feb</t>
  </si>
  <si>
    <t>Mar</t>
  </si>
  <si>
    <t>Apr</t>
  </si>
  <si>
    <t>May</t>
  </si>
  <si>
    <t>Jun</t>
  </si>
  <si>
    <t>Jul</t>
  </si>
  <si>
    <t>Aug</t>
  </si>
  <si>
    <t>Sep</t>
  </si>
  <si>
    <t>Oct</t>
  </si>
  <si>
    <t>Nov</t>
  </si>
  <si>
    <t>Dec</t>
  </si>
  <si>
    <t>Voting Trend</t>
  </si>
  <si>
    <t>Score Trend</t>
  </si>
  <si>
    <t>Profit_Margin(%)</t>
  </si>
  <si>
    <t>Yearly  Revenue</t>
  </si>
  <si>
    <t>Total Budget Per Country On Movies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</si>
</sst>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t;=1000000]\$0.0,,&quot;M&quot;;[&gt;=1000]\$0.0,&quot;K&quot;;0"/>
    <numFmt numFmtId="166" formatCode="[$-409]mmmm\ d\,\ yyyy;@"/>
    <numFmt numFmtId="167" formatCode="[$-409]mmmmm;@"/>
    <numFmt numFmtId="168" formatCode="yyyy\-mm\-dd;@"/>
  </numFmts>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i/>
      <sz val="11"/>
      <color theme="1"/>
      <name val="Aptos Narrow"/>
      <family val="2"/>
      <scheme val="minor"/>
    </font>
    <font>
      <b/>
      <sz val="72"/>
      <color theme="1"/>
      <name val="Bradley Hand ITC"/>
      <family val="4"/>
    </font>
    <font>
      <b/>
      <i/>
      <sz val="11"/>
      <color theme="0"/>
      <name val="Aptos Narrow"/>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0" tint="-0.14999847407452621"/>
        <bgColor indexed="64"/>
      </patternFill>
    </fill>
    <fill>
      <patternFill patternType="solid">
        <fgColor theme="0"/>
        <bgColor indexed="64"/>
      </patternFill>
    </fill>
    <fill>
      <patternFill patternType="solid">
        <fgColor rgb="FFBAC8C9"/>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4">
    <xf numFmtId="0" fontId="0" fillId="0" borderId="0" xfId="0"/>
    <xf numFmtId="0" fontId="18" fillId="0" borderId="0" xfId="0" applyFont="1" applyAlignment="1">
      <alignment horizontal="center" vertical="top"/>
    </xf>
    <xf numFmtId="0" fontId="0" fillId="0" borderId="0" xfId="0" applyAlignment="1">
      <alignment horizontal="center" vertical="top"/>
    </xf>
    <xf numFmtId="0" fontId="0" fillId="0" borderId="0" xfId="0" applyAlignment="1">
      <alignment horizontal="center"/>
    </xf>
    <xf numFmtId="0" fontId="0" fillId="0" borderId="0" xfId="0" pivotButton="1"/>
    <xf numFmtId="0" fontId="0" fillId="0" borderId="0" xfId="0" applyAlignment="1">
      <alignment horizontal="left"/>
    </xf>
    <xf numFmtId="0" fontId="0" fillId="33" borderId="0" xfId="0" applyFill="1"/>
    <xf numFmtId="0" fontId="19" fillId="33" borderId="0" xfId="0" applyFont="1" applyFill="1"/>
    <xf numFmtId="0" fontId="0" fillId="0" borderId="0" xfId="0" applyAlignment="1">
      <alignment vertical="top"/>
    </xf>
    <xf numFmtId="0" fontId="0" fillId="34" borderId="11" xfId="0" applyFont="1" applyFill="1" applyBorder="1"/>
    <xf numFmtId="0" fontId="0" fillId="0" borderId="11" xfId="0" applyFont="1" applyBorder="1"/>
    <xf numFmtId="0" fontId="0" fillId="0" borderId="0" xfId="0" applyNumberFormat="1"/>
    <xf numFmtId="164" fontId="0" fillId="0" borderId="0" xfId="0" applyNumberFormat="1"/>
    <xf numFmtId="9" fontId="0" fillId="0" borderId="0" xfId="42" applyFont="1"/>
    <xf numFmtId="0" fontId="16" fillId="36" borderId="0" xfId="0" applyFont="1" applyFill="1" applyAlignment="1">
      <alignment horizontal="center"/>
    </xf>
    <xf numFmtId="2" fontId="0" fillId="0" borderId="0" xfId="0" applyNumberFormat="1"/>
    <xf numFmtId="0" fontId="20" fillId="35" borderId="11" xfId="0" applyFont="1" applyFill="1" applyBorder="1" applyAlignment="1">
      <alignment horizontal="center" vertical="top"/>
    </xf>
    <xf numFmtId="0" fontId="20" fillId="35" borderId="12" xfId="0" applyFont="1" applyFill="1" applyBorder="1" applyAlignment="1">
      <alignment horizontal="center" vertical="top"/>
    </xf>
    <xf numFmtId="0" fontId="0" fillId="34" borderId="11" xfId="0" applyFont="1" applyFill="1" applyBorder="1" applyAlignment="1">
      <alignment horizontal="center" vertical="top"/>
    </xf>
    <xf numFmtId="0" fontId="0" fillId="34" borderId="11" xfId="0" applyFont="1" applyFill="1" applyBorder="1" applyAlignment="1">
      <alignment horizontal="center"/>
    </xf>
    <xf numFmtId="0" fontId="0" fillId="34" borderId="12" xfId="0" applyFont="1" applyFill="1" applyBorder="1" applyAlignment="1">
      <alignment horizontal="center" vertical="top"/>
    </xf>
    <xf numFmtId="0" fontId="0" fillId="0" borderId="11" xfId="0" applyFont="1" applyBorder="1" applyAlignment="1">
      <alignment horizontal="center" vertical="top"/>
    </xf>
    <xf numFmtId="0" fontId="0" fillId="0" borderId="11" xfId="0" applyFont="1" applyBorder="1" applyAlignment="1">
      <alignment horizontal="center"/>
    </xf>
    <xf numFmtId="0" fontId="0" fillId="0" borderId="12" xfId="0" applyFont="1" applyBorder="1" applyAlignment="1">
      <alignment horizontal="center" vertical="top"/>
    </xf>
    <xf numFmtId="166" fontId="20" fillId="35" borderId="11" xfId="0" applyNumberFormat="1" applyFont="1" applyFill="1" applyBorder="1" applyAlignment="1">
      <alignment horizontal="center" vertical="top"/>
    </xf>
    <xf numFmtId="167" fontId="0" fillId="34" borderId="11" xfId="0" applyNumberFormat="1" applyFont="1" applyFill="1" applyBorder="1"/>
    <xf numFmtId="168" fontId="0" fillId="34" borderId="11" xfId="0" applyNumberFormat="1" applyFont="1" applyFill="1" applyBorder="1"/>
    <xf numFmtId="168" fontId="0" fillId="0" borderId="11" xfId="0" applyNumberFormat="1" applyFont="1" applyBorder="1"/>
    <xf numFmtId="0" fontId="0" fillId="0" borderId="0" xfId="0" applyAlignment="1">
      <alignment horizontal="left" indent="1"/>
    </xf>
    <xf numFmtId="9" fontId="0" fillId="0" borderId="0" xfId="0" applyNumberFormat="1"/>
    <xf numFmtId="0" fontId="0" fillId="38" borderId="0" xfId="0" applyFill="1"/>
    <xf numFmtId="0" fontId="16" fillId="37" borderId="0" xfId="0" applyFont="1" applyFill="1" applyAlignment="1"/>
    <xf numFmtId="0" fontId="16" fillId="34" borderId="10" xfId="0" applyFont="1" applyFill="1" applyBorder="1" applyAlignment="1">
      <alignment horizontal="left"/>
    </xf>
    <xf numFmtId="164" fontId="16" fillId="34" borderId="10" xfId="0" applyNumberFormat="1"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32">
    <dxf>
      <numFmt numFmtId="14" formatCode="0.00%"/>
    </dxf>
    <dxf>
      <numFmt numFmtId="2" formatCode="0.00"/>
    </dxf>
    <dxf>
      <numFmt numFmtId="2" formatCode="0.00"/>
    </dxf>
    <dxf>
      <numFmt numFmtId="2" formatCode="0.00"/>
    </dxf>
    <dxf>
      <numFmt numFmtId="2" formatCode="0.00"/>
    </dxf>
    <dxf>
      <numFmt numFmtId="13" formatCode="0%"/>
    </dxf>
    <dxf>
      <numFmt numFmtId="14" formatCode="0.00%"/>
    </dxf>
    <dxf>
      <numFmt numFmtId="2" formatCode="0.00"/>
    </dxf>
    <dxf>
      <numFmt numFmtId="2" formatCode="0.00"/>
    </dxf>
    <dxf>
      <numFmt numFmtId="2" formatCode="0.00"/>
    </dxf>
    <dxf>
      <numFmt numFmtId="2" formatCode="0.00"/>
    </dxf>
    <dxf>
      <numFmt numFmtId="13" formatCode="0%"/>
    </dxf>
    <dxf>
      <numFmt numFmtId="14" formatCode="0.00%"/>
    </dxf>
    <dxf>
      <numFmt numFmtId="2" formatCode="0.00"/>
    </dxf>
    <dxf>
      <numFmt numFmtId="2" formatCode="0.00"/>
    </dxf>
    <dxf>
      <numFmt numFmtId="2" formatCode="0.00"/>
    </dxf>
    <dxf>
      <numFmt numFmtId="2" formatCode="0.00"/>
    </dxf>
    <dxf>
      <numFmt numFmtId="13" formatCode="0%"/>
    </dxf>
    <dxf>
      <numFmt numFmtId="14" formatCode="0.00%"/>
    </dxf>
    <dxf>
      <numFmt numFmtId="2" formatCode="0.00"/>
    </dxf>
    <dxf>
      <numFmt numFmtId="2" formatCode="0.00"/>
    </dxf>
    <dxf>
      <numFmt numFmtId="2" formatCode="0.00"/>
    </dxf>
    <dxf>
      <numFmt numFmtId="2" formatCode="0.00"/>
    </dxf>
    <dxf>
      <numFmt numFmtId="13" formatCode="0%"/>
    </dxf>
    <dxf>
      <numFmt numFmtId="14" formatCode="0.00%"/>
    </dxf>
    <dxf>
      <numFmt numFmtId="2" formatCode="0.00"/>
    </dxf>
    <dxf>
      <numFmt numFmtId="2" formatCode="0.00"/>
    </dxf>
    <dxf>
      <numFmt numFmtId="2" formatCode="0.00"/>
    </dxf>
    <dxf>
      <numFmt numFmtId="2" formatCode="0.00"/>
    </dxf>
    <dxf>
      <numFmt numFmtId="13" formatCode="0%"/>
    </dxf>
    <dxf>
      <numFmt numFmtId="14" formatCode="0.00%"/>
    </dxf>
    <dxf>
      <numFmt numFmtId="2" formatCode="0.00"/>
    </dxf>
    <dxf>
      <numFmt numFmtId="2" formatCode="0.00"/>
    </dxf>
    <dxf>
      <numFmt numFmtId="2" formatCode="0.00"/>
    </dxf>
    <dxf>
      <numFmt numFmtId="2" formatCode="0.00"/>
    </dxf>
    <dxf>
      <numFmt numFmtId="13" formatCode="0%"/>
    </dxf>
    <dxf>
      <numFmt numFmtId="14" formatCode="0.00%"/>
    </dxf>
    <dxf>
      <numFmt numFmtId="2" formatCode="0.00"/>
    </dxf>
    <dxf>
      <numFmt numFmtId="2" formatCode="0.00"/>
    </dxf>
    <dxf>
      <numFmt numFmtId="2" formatCode="0.00"/>
    </dxf>
    <dxf>
      <numFmt numFmtId="2" formatCode="0.00"/>
    </dxf>
    <dxf>
      <numFmt numFmtId="13" formatCode="0%"/>
    </dxf>
    <dxf>
      <numFmt numFmtId="14" formatCode="0.00%"/>
    </dxf>
    <dxf>
      <numFmt numFmtId="2" formatCode="0.00"/>
    </dxf>
    <dxf>
      <numFmt numFmtId="2" formatCode="0.00"/>
    </dxf>
    <dxf>
      <numFmt numFmtId="2" formatCode="0.00"/>
    </dxf>
    <dxf>
      <numFmt numFmtId="2" formatCode="0.00"/>
    </dxf>
    <dxf>
      <numFmt numFmtId="13" formatCode="0%"/>
    </dxf>
    <dxf>
      <numFmt numFmtId="14" formatCode="0.00%"/>
    </dxf>
    <dxf>
      <numFmt numFmtId="2" formatCode="0.00"/>
    </dxf>
    <dxf>
      <numFmt numFmtId="2" formatCode="0.00"/>
    </dxf>
    <dxf>
      <numFmt numFmtId="2" formatCode="0.00"/>
    </dxf>
    <dxf>
      <numFmt numFmtId="2" formatCode="0.00"/>
    </dxf>
    <dxf>
      <numFmt numFmtId="13" formatCode="0%"/>
    </dxf>
    <dxf>
      <numFmt numFmtId="14" formatCode="0.00%"/>
    </dxf>
    <dxf>
      <numFmt numFmtId="2" formatCode="0.00"/>
    </dxf>
    <dxf>
      <numFmt numFmtId="2" formatCode="0.00"/>
    </dxf>
    <dxf>
      <numFmt numFmtId="2" formatCode="0.00"/>
    </dxf>
    <dxf>
      <numFmt numFmtId="2" formatCode="0.00"/>
    </dxf>
    <dxf>
      <numFmt numFmtId="13" formatCode="0%"/>
    </dxf>
    <dxf>
      <numFmt numFmtId="14" formatCode="0.00%"/>
    </dxf>
    <dxf>
      <numFmt numFmtId="2" formatCode="0.00"/>
    </dxf>
    <dxf>
      <numFmt numFmtId="2" formatCode="0.00"/>
    </dxf>
    <dxf>
      <numFmt numFmtId="2" formatCode="0.00"/>
    </dxf>
    <dxf>
      <numFmt numFmtId="2" formatCode="0.00"/>
    </dxf>
    <dxf>
      <numFmt numFmtId="13" formatCode="0%"/>
    </dxf>
    <dxf>
      <numFmt numFmtId="13" formatCode="0%"/>
    </dxf>
    <dxf>
      <numFmt numFmtId="14" formatCode="0.00%"/>
    </dxf>
    <dxf>
      <numFmt numFmtId="2" formatCode="0.00"/>
    </dxf>
    <dxf>
      <numFmt numFmtId="2" formatCode="0.00"/>
    </dxf>
    <dxf>
      <numFmt numFmtId="2"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gt;=1000000]\$0.0,,&quot;M&quot;;[&gt;=1000]\$0.0,&quot;K&quot;;0"/>
    </dxf>
    <dxf>
      <numFmt numFmtId="13" formatCode="0%"/>
    </dxf>
    <dxf>
      <numFmt numFmtId="13" formatCode="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4" formatCode="0.00%"/>
    </dxf>
    <dxf>
      <numFmt numFmtId="2" formatCode="0.00"/>
    </dxf>
    <dxf>
      <numFmt numFmtId="2" formatCode="0.00"/>
    </dxf>
    <dxf>
      <numFmt numFmtId="2" formatCode="0.00"/>
    </dxf>
    <dxf>
      <numFmt numFmtId="2" formatCode="0.00"/>
    </dxf>
    <dxf>
      <numFmt numFmtId="164" formatCode="[&gt;=1000000]\$0.0,,&quot;M&quot;;[&gt;=1000]\$0.0,&quot;K&quot;;0"/>
    </dxf>
    <dxf>
      <numFmt numFmtId="164" formatCode="[&gt;=1000000]\$0.0,,&quot;M&quot;;[&gt;=1000]\$0.0,&quot;K&quot;;0"/>
    </dxf>
    <dxf>
      <numFmt numFmtId="164" formatCode="[&gt;=1000000]\$0.0,,&quot;M&quot;;[&gt;=1000]\$0.0,&quot;K&quot;;0"/>
    </dxf>
    <dxf>
      <numFmt numFmtId="14"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font>
        <b/>
        <i/>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s>
  <tableStyles count="1" defaultTableStyle="TableStyleMedium2" defaultPivotStyle="PivotStyleLight16">
    <tableStyle name="Slicer Style 1" pivot="0" table="0" count="0" xr9:uid="{131B8F03-E39A-4E58-B477-CAF6801A9164}"/>
  </tableStyles>
  <colors>
    <mruColors>
      <color rgb="FF001C1F"/>
      <color rgb="FF00646C"/>
      <color rgb="FFBAC8C9"/>
      <color rgb="FF57B2A1"/>
      <color rgb="FF000D0E"/>
      <color rgb="FF408C7E"/>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3.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Votes Per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strLit>
          </c:cat>
          <c:val>
            <c:numLit>
              <c:formatCode>General</c:formatCode>
              <c:ptCount val="22"/>
              <c:pt idx="0">
                <c:v>1583130</c:v>
              </c:pt>
              <c:pt idx="1">
                <c:v>1498612</c:v>
              </c:pt>
              <c:pt idx="2">
                <c:v>1483860</c:v>
              </c:pt>
              <c:pt idx="3">
                <c:v>1476821</c:v>
              </c:pt>
              <c:pt idx="4">
                <c:v>2699400</c:v>
              </c:pt>
              <c:pt idx="5">
                <c:v>1119442</c:v>
              </c:pt>
              <c:pt idx="6">
                <c:v>1925248</c:v>
              </c:pt>
              <c:pt idx="7">
                <c:v>1775241</c:v>
              </c:pt>
              <c:pt idx="8">
                <c:v>1739800</c:v>
              </c:pt>
              <c:pt idx="9">
                <c:v>2252744</c:v>
              </c:pt>
              <c:pt idx="10">
                <c:v>2091015</c:v>
              </c:pt>
              <c:pt idx="11">
                <c:v>2200400</c:v>
              </c:pt>
              <c:pt idx="12">
                <c:v>1702383</c:v>
              </c:pt>
              <c:pt idx="13">
                <c:v>2608200</c:v>
              </c:pt>
              <c:pt idx="14">
                <c:v>3520200</c:v>
              </c:pt>
              <c:pt idx="15">
                <c:v>2933959</c:v>
              </c:pt>
              <c:pt idx="16">
                <c:v>3071600</c:v>
              </c:pt>
              <c:pt idx="17">
                <c:v>4869900</c:v>
              </c:pt>
              <c:pt idx="18">
                <c:v>4113400</c:v>
              </c:pt>
              <c:pt idx="19">
                <c:v>4932400</c:v>
              </c:pt>
              <c:pt idx="20">
                <c:v>5179400</c:v>
              </c:pt>
              <c:pt idx="21">
                <c:v>5517000</c:v>
              </c:pt>
            </c:numLit>
          </c:val>
          <c:extLst>
            <c:ext xmlns:c16="http://schemas.microsoft.com/office/drawing/2014/chart" uri="{C3380CC4-5D6E-409C-BE32-E72D297353CC}">
              <c16:uniqueId val="{00000000-AFFA-4438-AFAB-81848CEFC8A0}"/>
            </c:ext>
          </c:extLst>
        </c:ser>
        <c:dLbls>
          <c:showLegendKey val="0"/>
          <c:showVal val="0"/>
          <c:showCatName val="0"/>
          <c:showSerName val="0"/>
          <c:showPercent val="0"/>
          <c:showBubbleSize val="0"/>
        </c:dLbls>
        <c:gapWidth val="100"/>
        <c:overlap val="-24"/>
        <c:axId val="1528220831"/>
        <c:axId val="1528210271"/>
      </c:barChart>
      <c:catAx>
        <c:axId val="152822083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NG"/>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528210271"/>
        <c:crosses val="autoZero"/>
        <c:auto val="1"/>
        <c:lblAlgn val="ctr"/>
        <c:lblOffset val="100"/>
        <c:noMultiLvlLbl val="0"/>
      </c:catAx>
      <c:valAx>
        <c:axId val="152821027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a:t>
                </a:r>
                <a:r>
                  <a:rPr lang="en-US" baseline="0"/>
                  <a:t> Votes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52822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Number</a:t>
            </a:r>
            <a:r>
              <a:rPr lang="en-US" baseline="0"/>
              <a:t> Of Movies Per Genre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Lit>
              <c:ptCount val="17"/>
              <c:pt idx="0">
                <c:v>Action</c:v>
              </c:pt>
              <c:pt idx="1">
                <c:v>Adventure</c:v>
              </c:pt>
              <c:pt idx="2">
                <c:v>Animation</c:v>
              </c:pt>
              <c:pt idx="3">
                <c:v>Biography</c:v>
              </c:pt>
              <c:pt idx="4">
                <c:v>Comedy</c:v>
              </c:pt>
              <c:pt idx="5">
                <c:v>Crime</c:v>
              </c:pt>
              <c:pt idx="6">
                <c:v>Drama</c:v>
              </c:pt>
              <c:pt idx="7">
                <c:v>Family</c:v>
              </c:pt>
              <c:pt idx="8">
                <c:v>Fantasy</c:v>
              </c:pt>
              <c:pt idx="9">
                <c:v>History</c:v>
              </c:pt>
              <c:pt idx="10">
                <c:v>Horror</c:v>
              </c:pt>
              <c:pt idx="11">
                <c:v>Music</c:v>
              </c:pt>
              <c:pt idx="12">
                <c:v>Mystery</c:v>
              </c:pt>
              <c:pt idx="13">
                <c:v>Romance</c:v>
              </c:pt>
              <c:pt idx="14">
                <c:v>Sci-Fi</c:v>
              </c:pt>
              <c:pt idx="15">
                <c:v>Thriller</c:v>
              </c:pt>
              <c:pt idx="16">
                <c:v>Western</c:v>
              </c:pt>
            </c:strLit>
          </c:cat>
          <c:val>
            <c:numLit>
              <c:formatCode>General</c:formatCode>
              <c:ptCount val="17"/>
              <c:pt idx="0">
                <c:v>775</c:v>
              </c:pt>
              <c:pt idx="1">
                <c:v>231</c:v>
              </c:pt>
              <c:pt idx="2">
                <c:v>113</c:v>
              </c:pt>
              <c:pt idx="3">
                <c:v>175</c:v>
              </c:pt>
              <c:pt idx="4">
                <c:v>1355</c:v>
              </c:pt>
              <c:pt idx="5">
                <c:v>302</c:v>
              </c:pt>
              <c:pt idx="6">
                <c:v>807</c:v>
              </c:pt>
              <c:pt idx="7">
                <c:v>8</c:v>
              </c:pt>
              <c:pt idx="8">
                <c:v>33</c:v>
              </c:pt>
              <c:pt idx="9">
                <c:v>1</c:v>
              </c:pt>
              <c:pt idx="10">
                <c:v>158</c:v>
              </c:pt>
              <c:pt idx="11">
                <c:v>1</c:v>
              </c:pt>
              <c:pt idx="12">
                <c:v>13</c:v>
              </c:pt>
              <c:pt idx="13">
                <c:v>8</c:v>
              </c:pt>
              <c:pt idx="14">
                <c:v>6</c:v>
              </c:pt>
              <c:pt idx="15">
                <c:v>11</c:v>
              </c:pt>
              <c:pt idx="16">
                <c:v>3</c:v>
              </c:pt>
            </c:numLit>
          </c:val>
          <c:smooth val="0"/>
          <c:extLst>
            <c:ext xmlns:c16="http://schemas.microsoft.com/office/drawing/2014/chart" uri="{C3380CC4-5D6E-409C-BE32-E72D297353CC}">
              <c16:uniqueId val="{00000000-7403-47D3-A36D-B0939CE1BC80}"/>
            </c:ext>
          </c:extLst>
        </c:ser>
        <c:dLbls>
          <c:showLegendKey val="0"/>
          <c:showVal val="0"/>
          <c:showCatName val="0"/>
          <c:showSerName val="0"/>
          <c:showPercent val="0"/>
          <c:showBubbleSize val="0"/>
        </c:dLbls>
        <c:marker val="1"/>
        <c:smooth val="0"/>
        <c:axId val="1642821615"/>
        <c:axId val="1642822095"/>
      </c:lineChart>
      <c:catAx>
        <c:axId val="164282161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1642822095"/>
        <c:crosses val="autoZero"/>
        <c:auto val="1"/>
        <c:lblAlgn val="ctr"/>
        <c:lblOffset val="100"/>
        <c:noMultiLvlLbl val="0"/>
      </c:catAx>
      <c:valAx>
        <c:axId val="16428220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SUM</a:t>
                </a:r>
                <a:r>
                  <a:rPr lang="en-US" baseline="0"/>
                  <a:t> OF MOVIES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1642821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Votes</a:t>
            </a:r>
            <a:r>
              <a:rPr lang="en-US" baseline="0"/>
              <a:t> Per Year</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Lit>
              <c:ptCount val="2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strLit>
          </c:cat>
          <c:val>
            <c:numLit>
              <c:formatCode>General</c:formatCode>
              <c:ptCount val="22"/>
              <c:pt idx="0">
                <c:v>1583130</c:v>
              </c:pt>
              <c:pt idx="1">
                <c:v>1498612</c:v>
              </c:pt>
              <c:pt idx="2">
                <c:v>1483860</c:v>
              </c:pt>
              <c:pt idx="3">
                <c:v>1476821</c:v>
              </c:pt>
              <c:pt idx="4">
                <c:v>2699400</c:v>
              </c:pt>
              <c:pt idx="5">
                <c:v>1119442</c:v>
              </c:pt>
              <c:pt idx="6">
                <c:v>1925248</c:v>
              </c:pt>
              <c:pt idx="7">
                <c:v>1775241</c:v>
              </c:pt>
              <c:pt idx="8">
                <c:v>1739800</c:v>
              </c:pt>
              <c:pt idx="9">
                <c:v>2252744</c:v>
              </c:pt>
              <c:pt idx="10">
                <c:v>2091015</c:v>
              </c:pt>
              <c:pt idx="11">
                <c:v>2200400</c:v>
              </c:pt>
              <c:pt idx="12">
                <c:v>1702383</c:v>
              </c:pt>
              <c:pt idx="13">
                <c:v>2608200</c:v>
              </c:pt>
              <c:pt idx="14">
                <c:v>3520200</c:v>
              </c:pt>
              <c:pt idx="15">
                <c:v>2933959</c:v>
              </c:pt>
              <c:pt idx="16">
                <c:v>3071600</c:v>
              </c:pt>
              <c:pt idx="17">
                <c:v>4869900</c:v>
              </c:pt>
              <c:pt idx="18">
                <c:v>4113400</c:v>
              </c:pt>
              <c:pt idx="19">
                <c:v>4932400</c:v>
              </c:pt>
              <c:pt idx="20">
                <c:v>5179400</c:v>
              </c:pt>
              <c:pt idx="21">
                <c:v>5517000</c:v>
              </c:pt>
            </c:numLit>
          </c:val>
          <c:smooth val="0"/>
          <c:extLst>
            <c:ext xmlns:c16="http://schemas.microsoft.com/office/drawing/2014/chart" uri="{C3380CC4-5D6E-409C-BE32-E72D297353CC}">
              <c16:uniqueId val="{00000000-9809-4D5A-9160-A53E8B0AB44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73752463"/>
        <c:axId val="1473751503"/>
      </c:lineChart>
      <c:catAx>
        <c:axId val="147375246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1473751503"/>
        <c:crosses val="autoZero"/>
        <c:auto val="1"/>
        <c:lblAlgn val="ctr"/>
        <c:lblOffset val="100"/>
        <c:noMultiLvlLbl val="0"/>
      </c:catAx>
      <c:valAx>
        <c:axId val="14737515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1473752463"/>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Average</a:t>
            </a:r>
            <a:r>
              <a:rPr lang="en-US" baseline="0"/>
              <a:t> Score Per Genre</a:t>
            </a:r>
            <a:endParaRPr lang="en-US"/>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6">
                  <a:alpha val="0"/>
                </a:schemeClr>
              </a:gs>
              <a:gs pos="50000">
                <a:schemeClr val="accent6"/>
              </a:gs>
            </a:gsLst>
            <a:lin ang="5400000" scaled="0"/>
          </a:gradFill>
          <a:ln>
            <a:noFill/>
          </a:ln>
          <a:effectLst/>
          <a:sp3d/>
        </c:spPr>
        <c:marker>
          <c:symbol val="circle"/>
          <c:size val="6"/>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6">
                  <a:alpha val="0"/>
                </a:schemeClr>
              </a:gs>
              <a:gs pos="50000">
                <a:schemeClr val="accent6"/>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6">
                  <a:alpha val="0"/>
                </a:schemeClr>
              </a:gs>
              <a:gs pos="50000">
                <a:schemeClr val="accent6"/>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6">
                  <a:alpha val="0"/>
                </a:schemeClr>
              </a:gs>
              <a:gs pos="50000">
                <a:schemeClr val="accent6"/>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6">
                  <a:alpha val="0"/>
                </a:schemeClr>
              </a:gs>
              <a:gs pos="50000">
                <a:schemeClr val="accent6"/>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v>Total</c:v>
          </c:tx>
          <c:spPr>
            <a:gradFill>
              <a:gsLst>
                <a:gs pos="100000">
                  <a:schemeClr val="accent6">
                    <a:alpha val="0"/>
                  </a:schemeClr>
                </a:gs>
                <a:gs pos="50000">
                  <a:schemeClr val="accent6"/>
                </a:gs>
              </a:gsLst>
              <a:lin ang="5400000" scaled="0"/>
            </a:gradFill>
            <a:ln>
              <a:noFill/>
            </a:ln>
            <a:effectLst/>
            <a:sp3d/>
          </c:spPr>
          <c:invertIfNegative val="0"/>
          <c:cat>
            <c:strLit>
              <c:ptCount val="17"/>
              <c:pt idx="0">
                <c:v>Action</c:v>
              </c:pt>
              <c:pt idx="1">
                <c:v>Adventure</c:v>
              </c:pt>
              <c:pt idx="2">
                <c:v>Animation</c:v>
              </c:pt>
              <c:pt idx="3">
                <c:v>Biography</c:v>
              </c:pt>
              <c:pt idx="4">
                <c:v>Comedy</c:v>
              </c:pt>
              <c:pt idx="5">
                <c:v>Crime</c:v>
              </c:pt>
              <c:pt idx="6">
                <c:v>Drama</c:v>
              </c:pt>
              <c:pt idx="7">
                <c:v>Family</c:v>
              </c:pt>
              <c:pt idx="8">
                <c:v>Fantasy</c:v>
              </c:pt>
              <c:pt idx="9">
                <c:v>History</c:v>
              </c:pt>
              <c:pt idx="10">
                <c:v>Horror</c:v>
              </c:pt>
              <c:pt idx="11">
                <c:v>Music</c:v>
              </c:pt>
              <c:pt idx="12">
                <c:v>Mystery</c:v>
              </c:pt>
              <c:pt idx="13">
                <c:v>Romance</c:v>
              </c:pt>
              <c:pt idx="14">
                <c:v>Sci-Fi</c:v>
              </c:pt>
              <c:pt idx="15">
                <c:v>Thriller</c:v>
              </c:pt>
              <c:pt idx="16">
                <c:v>Western</c:v>
              </c:pt>
            </c:strLit>
          </c:cat>
          <c:val>
            <c:numLit>
              <c:formatCode>General</c:formatCode>
              <c:ptCount val="17"/>
              <c:pt idx="0">
                <c:v>6.0149677419354841</c:v>
              </c:pt>
              <c:pt idx="1">
                <c:v>6.1519480519480503</c:v>
              </c:pt>
              <c:pt idx="2">
                <c:v>6.8831858407079638</c:v>
              </c:pt>
              <c:pt idx="3">
                <c:v>7.0519999999999978</c:v>
              </c:pt>
              <c:pt idx="4">
                <c:v>6.1794095940959437</c:v>
              </c:pt>
              <c:pt idx="5">
                <c:v>6.645033112582782</c:v>
              </c:pt>
              <c:pt idx="6">
                <c:v>6.6736059479553882</c:v>
              </c:pt>
              <c:pt idx="7">
                <c:v>6.55</c:v>
              </c:pt>
              <c:pt idx="8">
                <c:v>6.0242424242424253</c:v>
              </c:pt>
              <c:pt idx="9">
                <c:v>8.3000000000000007</c:v>
              </c:pt>
              <c:pt idx="10">
                <c:v>5.7443037974683548</c:v>
              </c:pt>
              <c:pt idx="11">
                <c:v>7.2</c:v>
              </c:pt>
              <c:pt idx="12">
                <c:v>6.5000000000000009</c:v>
              </c:pt>
              <c:pt idx="13">
                <c:v>6.3999999999999995</c:v>
              </c:pt>
              <c:pt idx="14">
                <c:v>5.9833333333333343</c:v>
              </c:pt>
              <c:pt idx="15">
                <c:v>5.8909090909090915</c:v>
              </c:pt>
              <c:pt idx="16">
                <c:v>5.666666666666667</c:v>
              </c:pt>
            </c:numLit>
          </c:val>
          <c:extLst>
            <c:ext xmlns:c16="http://schemas.microsoft.com/office/drawing/2014/chart" uri="{C3380CC4-5D6E-409C-BE32-E72D297353CC}">
              <c16:uniqueId val="{00000000-1D37-41E9-B22D-0296F7F4A6C0}"/>
            </c:ext>
          </c:extLst>
        </c:ser>
        <c:dLbls>
          <c:showLegendKey val="0"/>
          <c:showVal val="0"/>
          <c:showCatName val="0"/>
          <c:showSerName val="0"/>
          <c:showPercent val="0"/>
          <c:showBubbleSize val="0"/>
        </c:dLbls>
        <c:gapWidth val="150"/>
        <c:gapDepth val="0"/>
        <c:shape val="box"/>
        <c:axId val="273521584"/>
        <c:axId val="273517744"/>
        <c:axId val="482880304"/>
      </c:bar3DChart>
      <c:catAx>
        <c:axId val="273521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73517744"/>
        <c:crosses val="autoZero"/>
        <c:auto val="1"/>
        <c:lblAlgn val="ctr"/>
        <c:lblOffset val="100"/>
        <c:noMultiLvlLbl val="0"/>
      </c:catAx>
      <c:valAx>
        <c:axId val="273517744"/>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73521584"/>
        <c:crosses val="autoZero"/>
        <c:crossBetween val="between"/>
      </c:valAx>
      <c:serAx>
        <c:axId val="482880304"/>
        <c:scaling>
          <c:orientation val="minMax"/>
        </c:scaling>
        <c:delete val="0"/>
        <c:axPos val="b"/>
        <c:majorTickMark val="none"/>
        <c:minorTickMark val="none"/>
        <c:tickLblPos val="nextTo"/>
        <c:spPr>
          <a:noFill/>
          <a:ln w="9525"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7351774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Aggregate Runtime per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v>Min of runtime</c:v>
          </c:tx>
          <c:spPr>
            <a:ln w="28575" cap="rnd">
              <a:solidFill>
                <a:schemeClr val="accent1"/>
              </a:solidFill>
              <a:round/>
            </a:ln>
            <a:effectLst/>
          </c:spPr>
          <c:marker>
            <c:symbol val="none"/>
          </c:marker>
          <c:cat>
            <c:strLit>
              <c:ptCount val="17"/>
              <c:pt idx="0">
                <c:v>Action</c:v>
              </c:pt>
              <c:pt idx="1">
                <c:v>Adventure</c:v>
              </c:pt>
              <c:pt idx="2">
                <c:v>Animation</c:v>
              </c:pt>
              <c:pt idx="3">
                <c:v>Biography</c:v>
              </c:pt>
              <c:pt idx="4">
                <c:v>Comedy</c:v>
              </c:pt>
              <c:pt idx="5">
                <c:v>Crime</c:v>
              </c:pt>
              <c:pt idx="6">
                <c:v>Drama</c:v>
              </c:pt>
              <c:pt idx="7">
                <c:v>Family</c:v>
              </c:pt>
              <c:pt idx="8">
                <c:v>Fantasy</c:v>
              </c:pt>
              <c:pt idx="9">
                <c:v>History</c:v>
              </c:pt>
              <c:pt idx="10">
                <c:v>Horror</c:v>
              </c:pt>
              <c:pt idx="11">
                <c:v>Music</c:v>
              </c:pt>
              <c:pt idx="12">
                <c:v>Mystery</c:v>
              </c:pt>
              <c:pt idx="13">
                <c:v>Romance</c:v>
              </c:pt>
              <c:pt idx="14">
                <c:v>Sci-Fi</c:v>
              </c:pt>
              <c:pt idx="15">
                <c:v>Thriller</c:v>
              </c:pt>
              <c:pt idx="16">
                <c:v>Western</c:v>
              </c:pt>
            </c:strLit>
          </c:cat>
          <c:val>
            <c:numLit>
              <c:formatCode>General</c:formatCode>
              <c:ptCount val="17"/>
              <c:pt idx="0">
                <c:v>78</c:v>
              </c:pt>
              <c:pt idx="1">
                <c:v>73</c:v>
              </c:pt>
              <c:pt idx="2">
                <c:v>69</c:v>
              </c:pt>
              <c:pt idx="3">
                <c:v>79</c:v>
              </c:pt>
              <c:pt idx="4">
                <c:v>77</c:v>
              </c:pt>
              <c:pt idx="5">
                <c:v>69</c:v>
              </c:pt>
              <c:pt idx="6">
                <c:v>76</c:v>
              </c:pt>
              <c:pt idx="7">
                <c:v>84</c:v>
              </c:pt>
              <c:pt idx="8">
                <c:v>85</c:v>
              </c:pt>
              <c:pt idx="9">
                <c:v>55</c:v>
              </c:pt>
              <c:pt idx="10">
                <c:v>72</c:v>
              </c:pt>
              <c:pt idx="11">
                <c:v>117</c:v>
              </c:pt>
              <c:pt idx="12">
                <c:v>90</c:v>
              </c:pt>
              <c:pt idx="13">
                <c:v>88</c:v>
              </c:pt>
              <c:pt idx="14">
                <c:v>87</c:v>
              </c:pt>
              <c:pt idx="15">
                <c:v>91</c:v>
              </c:pt>
              <c:pt idx="16">
                <c:v>90</c:v>
              </c:pt>
            </c:numLit>
          </c:val>
          <c:extLst>
            <c:ext xmlns:c16="http://schemas.microsoft.com/office/drawing/2014/chart" uri="{C3380CC4-5D6E-409C-BE32-E72D297353CC}">
              <c16:uniqueId val="{00000000-755F-41CA-8FEA-5A642E23B56D}"/>
            </c:ext>
          </c:extLst>
        </c:ser>
        <c:ser>
          <c:idx val="1"/>
          <c:order val="1"/>
          <c:tx>
            <c:v>Max of runtime</c:v>
          </c:tx>
          <c:spPr>
            <a:ln w="28575" cap="rnd">
              <a:solidFill>
                <a:schemeClr val="accent2"/>
              </a:solidFill>
              <a:round/>
            </a:ln>
            <a:effectLst/>
          </c:spPr>
          <c:marker>
            <c:symbol val="none"/>
          </c:marker>
          <c:cat>
            <c:strLit>
              <c:ptCount val="17"/>
              <c:pt idx="0">
                <c:v>Action</c:v>
              </c:pt>
              <c:pt idx="1">
                <c:v>Adventure</c:v>
              </c:pt>
              <c:pt idx="2">
                <c:v>Animation</c:v>
              </c:pt>
              <c:pt idx="3">
                <c:v>Biography</c:v>
              </c:pt>
              <c:pt idx="4">
                <c:v>Comedy</c:v>
              </c:pt>
              <c:pt idx="5">
                <c:v>Crime</c:v>
              </c:pt>
              <c:pt idx="6">
                <c:v>Drama</c:v>
              </c:pt>
              <c:pt idx="7">
                <c:v>Family</c:v>
              </c:pt>
              <c:pt idx="8">
                <c:v>Fantasy</c:v>
              </c:pt>
              <c:pt idx="9">
                <c:v>History</c:v>
              </c:pt>
              <c:pt idx="10">
                <c:v>Horror</c:v>
              </c:pt>
              <c:pt idx="11">
                <c:v>Music</c:v>
              </c:pt>
              <c:pt idx="12">
                <c:v>Mystery</c:v>
              </c:pt>
              <c:pt idx="13">
                <c:v>Romance</c:v>
              </c:pt>
              <c:pt idx="14">
                <c:v>Sci-Fi</c:v>
              </c:pt>
              <c:pt idx="15">
                <c:v>Thriller</c:v>
              </c:pt>
              <c:pt idx="16">
                <c:v>Western</c:v>
              </c:pt>
            </c:strLit>
          </c:cat>
          <c:val>
            <c:numLit>
              <c:formatCode>General</c:formatCode>
              <c:ptCount val="17"/>
              <c:pt idx="0">
                <c:v>183</c:v>
              </c:pt>
              <c:pt idx="1">
                <c:v>219</c:v>
              </c:pt>
              <c:pt idx="2">
                <c:v>134</c:v>
              </c:pt>
              <c:pt idx="3">
                <c:v>202</c:v>
              </c:pt>
              <c:pt idx="4">
                <c:v>188</c:v>
              </c:pt>
              <c:pt idx="5">
                <c:v>229</c:v>
              </c:pt>
              <c:pt idx="6">
                <c:v>357</c:v>
              </c:pt>
              <c:pt idx="7">
                <c:v>115</c:v>
              </c:pt>
              <c:pt idx="8">
                <c:v>136</c:v>
              </c:pt>
              <c:pt idx="9">
                <c:v>55</c:v>
              </c:pt>
              <c:pt idx="10">
                <c:v>128</c:v>
              </c:pt>
              <c:pt idx="11">
                <c:v>117</c:v>
              </c:pt>
              <c:pt idx="12">
                <c:v>134</c:v>
              </c:pt>
              <c:pt idx="13">
                <c:v>135</c:v>
              </c:pt>
              <c:pt idx="14">
                <c:v>117</c:v>
              </c:pt>
              <c:pt idx="15">
                <c:v>119</c:v>
              </c:pt>
              <c:pt idx="16">
                <c:v>111</c:v>
              </c:pt>
            </c:numLit>
          </c:val>
          <c:extLst>
            <c:ext xmlns:c16="http://schemas.microsoft.com/office/drawing/2014/chart" uri="{C3380CC4-5D6E-409C-BE32-E72D297353CC}">
              <c16:uniqueId val="{00000001-755F-41CA-8FEA-5A642E23B56D}"/>
            </c:ext>
          </c:extLst>
        </c:ser>
        <c:ser>
          <c:idx val="2"/>
          <c:order val="2"/>
          <c:tx>
            <c:v>Average of runtime</c:v>
          </c:tx>
          <c:spPr>
            <a:ln w="28575" cap="rnd">
              <a:solidFill>
                <a:schemeClr val="accent3"/>
              </a:solidFill>
              <a:round/>
            </a:ln>
            <a:effectLst/>
          </c:spPr>
          <c:marker>
            <c:symbol val="none"/>
          </c:marker>
          <c:cat>
            <c:strLit>
              <c:ptCount val="17"/>
              <c:pt idx="0">
                <c:v>Action</c:v>
              </c:pt>
              <c:pt idx="1">
                <c:v>Adventure</c:v>
              </c:pt>
              <c:pt idx="2">
                <c:v>Animation</c:v>
              </c:pt>
              <c:pt idx="3">
                <c:v>Biography</c:v>
              </c:pt>
              <c:pt idx="4">
                <c:v>Comedy</c:v>
              </c:pt>
              <c:pt idx="5">
                <c:v>Crime</c:v>
              </c:pt>
              <c:pt idx="6">
                <c:v>Drama</c:v>
              </c:pt>
              <c:pt idx="7">
                <c:v>Family</c:v>
              </c:pt>
              <c:pt idx="8">
                <c:v>Fantasy</c:v>
              </c:pt>
              <c:pt idx="9">
                <c:v>History</c:v>
              </c:pt>
              <c:pt idx="10">
                <c:v>Horror</c:v>
              </c:pt>
              <c:pt idx="11">
                <c:v>Music</c:v>
              </c:pt>
              <c:pt idx="12">
                <c:v>Mystery</c:v>
              </c:pt>
              <c:pt idx="13">
                <c:v>Romance</c:v>
              </c:pt>
              <c:pt idx="14">
                <c:v>Sci-Fi</c:v>
              </c:pt>
              <c:pt idx="15">
                <c:v>Thriller</c:v>
              </c:pt>
              <c:pt idx="16">
                <c:v>Western</c:v>
              </c:pt>
            </c:strLit>
          </c:cat>
          <c:val>
            <c:numLit>
              <c:formatCode>General</c:formatCode>
              <c:ptCount val="17"/>
              <c:pt idx="0">
                <c:v>105.93677419354839</c:v>
              </c:pt>
              <c:pt idx="1">
                <c:v>106.18181818181819</c:v>
              </c:pt>
              <c:pt idx="2">
                <c:v>86.619469026548671</c:v>
              </c:pt>
              <c:pt idx="3">
                <c:v>122.42857142857143</c:v>
              </c:pt>
              <c:pt idx="4">
                <c:v>100.48634686346864</c:v>
              </c:pt>
              <c:pt idx="5">
                <c:v>111.48013245033113</c:v>
              </c:pt>
              <c:pt idx="6">
                <c:v>113.41387856257745</c:v>
              </c:pt>
              <c:pt idx="7">
                <c:v>97</c:v>
              </c:pt>
              <c:pt idx="8">
                <c:v>99.090909090909093</c:v>
              </c:pt>
              <c:pt idx="9">
                <c:v>55</c:v>
              </c:pt>
              <c:pt idx="10">
                <c:v>95.449367088607602</c:v>
              </c:pt>
              <c:pt idx="11">
                <c:v>117</c:v>
              </c:pt>
              <c:pt idx="12">
                <c:v>113.61538461538461</c:v>
              </c:pt>
              <c:pt idx="13">
                <c:v>108.375</c:v>
              </c:pt>
              <c:pt idx="14">
                <c:v>101.16666666666667</c:v>
              </c:pt>
              <c:pt idx="15">
                <c:v>101.09090909090909</c:v>
              </c:pt>
              <c:pt idx="16">
                <c:v>97.333333333333329</c:v>
              </c:pt>
            </c:numLit>
          </c:val>
          <c:extLst>
            <c:ext xmlns:c16="http://schemas.microsoft.com/office/drawing/2014/chart" uri="{C3380CC4-5D6E-409C-BE32-E72D297353CC}">
              <c16:uniqueId val="{00000002-755F-41CA-8FEA-5A642E23B56D}"/>
            </c:ext>
          </c:extLst>
        </c:ser>
        <c:dLbls>
          <c:showLegendKey val="0"/>
          <c:showVal val="0"/>
          <c:showCatName val="0"/>
          <c:showSerName val="0"/>
          <c:showPercent val="0"/>
          <c:showBubbleSize val="0"/>
        </c:dLbls>
        <c:axId val="761078512"/>
        <c:axId val="761074672"/>
      </c:radarChart>
      <c:catAx>
        <c:axId val="761078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61074672"/>
        <c:crosses val="autoZero"/>
        <c:auto val="1"/>
        <c:lblAlgn val="ctr"/>
        <c:lblOffset val="100"/>
        <c:noMultiLvlLbl val="0"/>
      </c:catAx>
      <c:valAx>
        <c:axId val="761074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61078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Score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Total</c:v>
          </c:tx>
          <c:spPr>
            <a:ln w="28575" cap="rnd">
              <a:solidFill>
                <a:schemeClr val="accent1"/>
              </a:solidFill>
              <a:round/>
            </a:ln>
            <a:effectLst/>
          </c:spPr>
          <c:marker>
            <c:symbol val="none"/>
          </c:marker>
          <c:cat>
            <c:strLit>
              <c:ptCount val="7"/>
              <c:pt idx="0">
                <c:v>1995</c:v>
              </c:pt>
              <c:pt idx="1">
                <c:v>1996</c:v>
              </c:pt>
              <c:pt idx="2">
                <c:v>1997</c:v>
              </c:pt>
              <c:pt idx="3">
                <c:v>1998</c:v>
              </c:pt>
              <c:pt idx="4">
                <c:v>1999</c:v>
              </c:pt>
              <c:pt idx="5">
                <c:v>2000</c:v>
              </c:pt>
              <c:pt idx="6">
                <c:v>2001</c:v>
              </c:pt>
            </c:strLit>
          </c:cat>
          <c:val>
            <c:numLit>
              <c:formatCode>General</c:formatCode>
              <c:ptCount val="7"/>
              <c:pt idx="0">
                <c:v>6.4579999999999957</c:v>
              </c:pt>
              <c:pt idx="1">
                <c:v>6.24</c:v>
              </c:pt>
              <c:pt idx="2">
                <c:v>6.3555000000000028</c:v>
              </c:pt>
              <c:pt idx="3">
                <c:v>6.4584999999999955</c:v>
              </c:pt>
              <c:pt idx="4">
                <c:v>6.4995000000000012</c:v>
              </c:pt>
              <c:pt idx="5">
                <c:v>6.3580000000000032</c:v>
              </c:pt>
              <c:pt idx="6">
                <c:v>6.5585987261146483</c:v>
              </c:pt>
            </c:numLit>
          </c:val>
          <c:smooth val="0"/>
          <c:extLst>
            <c:ext xmlns:c16="http://schemas.microsoft.com/office/drawing/2014/chart" uri="{C3380CC4-5D6E-409C-BE32-E72D297353CC}">
              <c16:uniqueId val="{00000000-11C3-4DD0-80C9-229BC2F80932}"/>
            </c:ext>
          </c:extLst>
        </c:ser>
        <c:dLbls>
          <c:showLegendKey val="0"/>
          <c:showVal val="0"/>
          <c:showCatName val="0"/>
          <c:showSerName val="0"/>
          <c:showPercent val="0"/>
          <c:showBubbleSize val="0"/>
        </c:dLbls>
        <c:smooth val="0"/>
        <c:axId val="47171408"/>
        <c:axId val="47173328"/>
      </c:lineChart>
      <c:catAx>
        <c:axId val="47171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173328"/>
        <c:crosses val="autoZero"/>
        <c:auto val="1"/>
        <c:lblAlgn val="ctr"/>
        <c:lblOffset val="100"/>
        <c:noMultiLvlLbl val="0"/>
      </c:catAx>
      <c:valAx>
        <c:axId val="47173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Score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171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[movies_updated (version 1).xlsb.xlsx]Calculations_tables!PivotTable3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rgbClr val="57B2A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2225" cap="rnd">
            <a:solidFill>
              <a:srgbClr val="57B2A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ln w="15875" cap="rnd">
            <a:solidFill>
              <a:srgbClr val="BAC8C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ln w="15875" cap="rnd">
            <a:solidFill>
              <a:srgbClr val="57B2A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Calculations_tables!$B$11:$B$12</c:f>
              <c:strCache>
                <c:ptCount val="1"/>
                <c:pt idx="0">
                  <c:v>2000</c:v>
                </c:pt>
              </c:strCache>
            </c:strRef>
          </c:tx>
          <c:spPr>
            <a:ln w="15875" cap="rnd">
              <a:solidFill>
                <a:srgbClr val="BAC8C9"/>
              </a:solidFill>
              <a:round/>
            </a:ln>
            <a:effectLst/>
          </c:spPr>
          <c:marker>
            <c:symbol val="none"/>
          </c:marker>
          <c:cat>
            <c:strRef>
              <c:f>Calculations_tables!$A$13:$A$23</c:f>
              <c:strCache>
                <c:ptCount val="10"/>
                <c:pt idx="0">
                  <c:v>Action</c:v>
                </c:pt>
                <c:pt idx="1">
                  <c:v>Adventure</c:v>
                </c:pt>
                <c:pt idx="2">
                  <c:v>Animation</c:v>
                </c:pt>
                <c:pt idx="3">
                  <c:v>Biography</c:v>
                </c:pt>
                <c:pt idx="4">
                  <c:v>Comedy</c:v>
                </c:pt>
                <c:pt idx="5">
                  <c:v>Crime</c:v>
                </c:pt>
                <c:pt idx="6">
                  <c:v>Drama</c:v>
                </c:pt>
                <c:pt idx="7">
                  <c:v>Horror</c:v>
                </c:pt>
                <c:pt idx="8">
                  <c:v>Mystery</c:v>
                </c:pt>
                <c:pt idx="9">
                  <c:v>Romance</c:v>
                </c:pt>
              </c:strCache>
            </c:strRef>
          </c:cat>
          <c:val>
            <c:numRef>
              <c:f>Calculations_tables!$B$13:$B$23</c:f>
              <c:numCache>
                <c:formatCode>General</c:formatCode>
                <c:ptCount val="10"/>
                <c:pt idx="0">
                  <c:v>5.9885714285714293</c:v>
                </c:pt>
                <c:pt idx="1">
                  <c:v>5.9799999999999995</c:v>
                </c:pt>
                <c:pt idx="2">
                  <c:v>6.5</c:v>
                </c:pt>
                <c:pt idx="3">
                  <c:v>6.9666666666666659</c:v>
                </c:pt>
                <c:pt idx="4">
                  <c:v>6.2363636363636354</c:v>
                </c:pt>
                <c:pt idx="5">
                  <c:v>6.6052631578947363</c:v>
                </c:pt>
                <c:pt idx="6">
                  <c:v>6.6931818181818192</c:v>
                </c:pt>
                <c:pt idx="7">
                  <c:v>5.375</c:v>
                </c:pt>
                <c:pt idx="8">
                  <c:v>8.4</c:v>
                </c:pt>
                <c:pt idx="9">
                  <c:v>6.5</c:v>
                </c:pt>
              </c:numCache>
            </c:numRef>
          </c:val>
          <c:smooth val="0"/>
          <c:extLst>
            <c:ext xmlns:c16="http://schemas.microsoft.com/office/drawing/2014/chart" uri="{C3380CC4-5D6E-409C-BE32-E72D297353CC}">
              <c16:uniqueId val="{00000000-4BEF-426D-9F35-0F46DFBC7334}"/>
            </c:ext>
          </c:extLst>
        </c:ser>
        <c:dLbls>
          <c:showLegendKey val="0"/>
          <c:showVal val="0"/>
          <c:showCatName val="0"/>
          <c:showSerName val="0"/>
          <c:showPercent val="0"/>
          <c:showBubbleSize val="0"/>
        </c:dLbls>
        <c:smooth val="0"/>
        <c:axId val="1806790799"/>
        <c:axId val="1806791759"/>
      </c:lineChart>
      <c:catAx>
        <c:axId val="1806790799"/>
        <c:scaling>
          <c:orientation val="minMax"/>
        </c:scaling>
        <c:delete val="1"/>
        <c:axPos val="b"/>
        <c:numFmt formatCode="General" sourceLinked="1"/>
        <c:majorTickMark val="none"/>
        <c:minorTickMark val="none"/>
        <c:tickLblPos val="nextTo"/>
        <c:crossAx val="1806791759"/>
        <c:crosses val="autoZero"/>
        <c:auto val="1"/>
        <c:lblAlgn val="ctr"/>
        <c:lblOffset val="100"/>
        <c:noMultiLvlLbl val="0"/>
      </c:catAx>
      <c:valAx>
        <c:axId val="1806791759"/>
        <c:scaling>
          <c:orientation val="minMax"/>
        </c:scaling>
        <c:delete val="1"/>
        <c:axPos val="l"/>
        <c:numFmt formatCode="General" sourceLinked="1"/>
        <c:majorTickMark val="none"/>
        <c:minorTickMark val="none"/>
        <c:tickLblPos val="nextTo"/>
        <c:crossAx val="1806790799"/>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[movies_updated (version 1).xlsb.xlsx]Calculations_tables!PivotTable5</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ln w="15875" cap="rnd">
            <a:solidFill>
              <a:srgbClr val="BAC8C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ln w="15875" cap="rnd">
            <a:solidFill>
              <a:srgbClr val="408C7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76920384951881"/>
          <c:y val="0.16564596092155148"/>
          <c:w val="0.66025240594925638"/>
          <c:h val="0.55393190434529016"/>
        </c:manualLayout>
      </c:layout>
      <c:lineChart>
        <c:grouping val="stacked"/>
        <c:varyColors val="0"/>
        <c:ser>
          <c:idx val="0"/>
          <c:order val="0"/>
          <c:tx>
            <c:strRef>
              <c:f>Calculations_tables!$B$28:$B$29</c:f>
              <c:strCache>
                <c:ptCount val="1"/>
                <c:pt idx="0">
                  <c:v>1999</c:v>
                </c:pt>
              </c:strCache>
            </c:strRef>
          </c:tx>
          <c:spPr>
            <a:ln w="15875" cap="rnd">
              <a:solidFill>
                <a:schemeClr val="accent1"/>
              </a:solidFill>
              <a:round/>
            </a:ln>
            <a:effectLst/>
          </c:spPr>
          <c:marker>
            <c:symbol val="none"/>
          </c:marker>
          <c:cat>
            <c:strRef>
              <c:f>Calculations_tables!$A$30:$A$41</c:f>
              <c:strCache>
                <c:ptCount val="11"/>
                <c:pt idx="0">
                  <c:v>Action</c:v>
                </c:pt>
                <c:pt idx="1">
                  <c:v>Adventure</c:v>
                </c:pt>
                <c:pt idx="2">
                  <c:v>Animation</c:v>
                </c:pt>
                <c:pt idx="3">
                  <c:v>Biography</c:v>
                </c:pt>
                <c:pt idx="4">
                  <c:v>Comedy</c:v>
                </c:pt>
                <c:pt idx="5">
                  <c:v>Crime</c:v>
                </c:pt>
                <c:pt idx="6">
                  <c:v>Drama</c:v>
                </c:pt>
                <c:pt idx="7">
                  <c:v>Fantasy</c:v>
                </c:pt>
                <c:pt idx="8">
                  <c:v>Horror</c:v>
                </c:pt>
                <c:pt idx="9">
                  <c:v>Mystery</c:v>
                </c:pt>
                <c:pt idx="10">
                  <c:v>Romance</c:v>
                </c:pt>
              </c:strCache>
            </c:strRef>
          </c:cat>
          <c:val>
            <c:numRef>
              <c:f>Calculations_tables!$B$30:$B$41</c:f>
              <c:numCache>
                <c:formatCode>[&gt;=1000000]\$0.0,,"M";[&gt;=1000]\$0.0,"K";0</c:formatCode>
                <c:ptCount val="11"/>
                <c:pt idx="0">
                  <c:v>4222485259</c:v>
                </c:pt>
                <c:pt idx="1">
                  <c:v>526926561</c:v>
                </c:pt>
                <c:pt idx="2">
                  <c:v>1288796342</c:v>
                </c:pt>
                <c:pt idx="3">
                  <c:v>302864484</c:v>
                </c:pt>
                <c:pt idx="4">
                  <c:v>2811610068</c:v>
                </c:pt>
                <c:pt idx="5">
                  <c:v>1221632294</c:v>
                </c:pt>
                <c:pt idx="6">
                  <c:v>2284324554</c:v>
                </c:pt>
                <c:pt idx="7">
                  <c:v>383382653</c:v>
                </c:pt>
                <c:pt idx="8">
                  <c:v>390003388</c:v>
                </c:pt>
                <c:pt idx="9">
                  <c:v>76965986</c:v>
                </c:pt>
                <c:pt idx="10">
                  <c:v>646532</c:v>
                </c:pt>
              </c:numCache>
            </c:numRef>
          </c:val>
          <c:smooth val="0"/>
          <c:extLst>
            <c:ext xmlns:c16="http://schemas.microsoft.com/office/drawing/2014/chart" uri="{C3380CC4-5D6E-409C-BE32-E72D297353CC}">
              <c16:uniqueId val="{00000000-E435-4C95-AB95-97EFF827F3DA}"/>
            </c:ext>
          </c:extLst>
        </c:ser>
        <c:ser>
          <c:idx val="1"/>
          <c:order val="1"/>
          <c:tx>
            <c:strRef>
              <c:f>Calculations_tables!$C$28:$C$29</c:f>
              <c:strCache>
                <c:ptCount val="1"/>
                <c:pt idx="0">
                  <c:v>2000</c:v>
                </c:pt>
              </c:strCache>
            </c:strRef>
          </c:tx>
          <c:spPr>
            <a:ln w="15875" cap="rnd">
              <a:solidFill>
                <a:srgbClr val="BAC8C9"/>
              </a:solidFill>
              <a:round/>
            </a:ln>
            <a:effectLst/>
          </c:spPr>
          <c:marker>
            <c:symbol val="none"/>
          </c:marker>
          <c:cat>
            <c:strRef>
              <c:f>Calculations_tables!$A$30:$A$41</c:f>
              <c:strCache>
                <c:ptCount val="11"/>
                <c:pt idx="0">
                  <c:v>Action</c:v>
                </c:pt>
                <c:pt idx="1">
                  <c:v>Adventure</c:v>
                </c:pt>
                <c:pt idx="2">
                  <c:v>Animation</c:v>
                </c:pt>
                <c:pt idx="3">
                  <c:v>Biography</c:v>
                </c:pt>
                <c:pt idx="4">
                  <c:v>Comedy</c:v>
                </c:pt>
                <c:pt idx="5">
                  <c:v>Crime</c:v>
                </c:pt>
                <c:pt idx="6">
                  <c:v>Drama</c:v>
                </c:pt>
                <c:pt idx="7">
                  <c:v>Fantasy</c:v>
                </c:pt>
                <c:pt idx="8">
                  <c:v>Horror</c:v>
                </c:pt>
                <c:pt idx="9">
                  <c:v>Mystery</c:v>
                </c:pt>
                <c:pt idx="10">
                  <c:v>Romance</c:v>
                </c:pt>
              </c:strCache>
            </c:strRef>
          </c:cat>
          <c:val>
            <c:numRef>
              <c:f>Calculations_tables!$C$30:$C$41</c:f>
              <c:numCache>
                <c:formatCode>[&gt;=1000000]\$0.0,,"M";[&gt;=1000]\$0.0,"K";0</c:formatCode>
                <c:ptCount val="11"/>
                <c:pt idx="0">
                  <c:v>4522542819</c:v>
                </c:pt>
                <c:pt idx="1">
                  <c:v>1145456908</c:v>
                </c:pt>
                <c:pt idx="2">
                  <c:v>1108886405</c:v>
                </c:pt>
                <c:pt idx="3">
                  <c:v>513310292</c:v>
                </c:pt>
                <c:pt idx="4">
                  <c:v>3606079271</c:v>
                </c:pt>
                <c:pt idx="5">
                  <c:v>637993145</c:v>
                </c:pt>
                <c:pt idx="6">
                  <c:v>1546232742</c:v>
                </c:pt>
                <c:pt idx="8">
                  <c:v>328117013</c:v>
                </c:pt>
                <c:pt idx="9">
                  <c:v>40047078</c:v>
                </c:pt>
                <c:pt idx="10">
                  <c:v>5464196</c:v>
                </c:pt>
              </c:numCache>
            </c:numRef>
          </c:val>
          <c:smooth val="0"/>
          <c:extLst>
            <c:ext xmlns:c16="http://schemas.microsoft.com/office/drawing/2014/chart" uri="{C3380CC4-5D6E-409C-BE32-E72D297353CC}">
              <c16:uniqueId val="{00000001-E435-4C95-AB95-97EFF827F3DA}"/>
            </c:ext>
          </c:extLst>
        </c:ser>
        <c:ser>
          <c:idx val="2"/>
          <c:order val="2"/>
          <c:tx>
            <c:strRef>
              <c:f>Calculations_tables!$D$28:$D$29</c:f>
              <c:strCache>
                <c:ptCount val="1"/>
                <c:pt idx="0">
                  <c:v>2001</c:v>
                </c:pt>
              </c:strCache>
            </c:strRef>
          </c:tx>
          <c:spPr>
            <a:ln w="15875" cap="rnd">
              <a:solidFill>
                <a:srgbClr val="408C7E"/>
              </a:solidFill>
              <a:round/>
            </a:ln>
            <a:effectLst/>
          </c:spPr>
          <c:marker>
            <c:symbol val="none"/>
          </c:marker>
          <c:cat>
            <c:strRef>
              <c:f>Calculations_tables!$A$30:$A$41</c:f>
              <c:strCache>
                <c:ptCount val="11"/>
                <c:pt idx="0">
                  <c:v>Action</c:v>
                </c:pt>
                <c:pt idx="1">
                  <c:v>Adventure</c:v>
                </c:pt>
                <c:pt idx="2">
                  <c:v>Animation</c:v>
                </c:pt>
                <c:pt idx="3">
                  <c:v>Biography</c:v>
                </c:pt>
                <c:pt idx="4">
                  <c:v>Comedy</c:v>
                </c:pt>
                <c:pt idx="5">
                  <c:v>Crime</c:v>
                </c:pt>
                <c:pt idx="6">
                  <c:v>Drama</c:v>
                </c:pt>
                <c:pt idx="7">
                  <c:v>Fantasy</c:v>
                </c:pt>
                <c:pt idx="8">
                  <c:v>Horror</c:v>
                </c:pt>
                <c:pt idx="9">
                  <c:v>Mystery</c:v>
                </c:pt>
                <c:pt idx="10">
                  <c:v>Romance</c:v>
                </c:pt>
              </c:strCache>
            </c:strRef>
          </c:cat>
          <c:val>
            <c:numRef>
              <c:f>Calculations_tables!$D$30:$D$41</c:f>
              <c:numCache>
                <c:formatCode>[&gt;=1000000]\$0.0,,"M";[&gt;=1000]\$0.0,"K";0</c:formatCode>
                <c:ptCount val="11"/>
                <c:pt idx="0">
                  <c:v>5085830942</c:v>
                </c:pt>
                <c:pt idx="1">
                  <c:v>1190808797</c:v>
                </c:pt>
                <c:pt idx="2">
                  <c:v>1825310851</c:v>
                </c:pt>
                <c:pt idx="3">
                  <c:v>564810531</c:v>
                </c:pt>
                <c:pt idx="4">
                  <c:v>2866142172</c:v>
                </c:pt>
                <c:pt idx="5">
                  <c:v>1125058328</c:v>
                </c:pt>
                <c:pt idx="6">
                  <c:v>1720300190</c:v>
                </c:pt>
                <c:pt idx="7">
                  <c:v>271856301</c:v>
                </c:pt>
                <c:pt idx="8">
                  <c:v>382491301</c:v>
                </c:pt>
              </c:numCache>
            </c:numRef>
          </c:val>
          <c:smooth val="0"/>
          <c:extLst>
            <c:ext xmlns:c16="http://schemas.microsoft.com/office/drawing/2014/chart" uri="{C3380CC4-5D6E-409C-BE32-E72D297353CC}">
              <c16:uniqueId val="{00000002-E435-4C95-AB95-97EFF827F3DA}"/>
            </c:ext>
          </c:extLst>
        </c:ser>
        <c:dLbls>
          <c:showLegendKey val="0"/>
          <c:showVal val="0"/>
          <c:showCatName val="0"/>
          <c:showSerName val="0"/>
          <c:showPercent val="0"/>
          <c:showBubbleSize val="0"/>
        </c:dLbls>
        <c:smooth val="0"/>
        <c:axId val="1810525631"/>
        <c:axId val="1810526111"/>
      </c:lineChart>
      <c:catAx>
        <c:axId val="1810525631"/>
        <c:scaling>
          <c:orientation val="minMax"/>
        </c:scaling>
        <c:delete val="1"/>
        <c:axPos val="b"/>
        <c:numFmt formatCode="General" sourceLinked="1"/>
        <c:majorTickMark val="none"/>
        <c:minorTickMark val="none"/>
        <c:tickLblPos val="nextTo"/>
        <c:crossAx val="1810526111"/>
        <c:crosses val="autoZero"/>
        <c:auto val="1"/>
        <c:lblAlgn val="ctr"/>
        <c:lblOffset val="100"/>
        <c:noMultiLvlLbl val="0"/>
      </c:catAx>
      <c:valAx>
        <c:axId val="1810526111"/>
        <c:scaling>
          <c:orientation val="minMax"/>
        </c:scaling>
        <c:delete val="1"/>
        <c:axPos val="l"/>
        <c:numFmt formatCode="[&gt;=1000000]\$0.0,,&quot;M&quot;;[&gt;=1000]\$0.0,&quot;K&quot;;0" sourceLinked="1"/>
        <c:majorTickMark val="none"/>
        <c:minorTickMark val="none"/>
        <c:tickLblPos val="nextTo"/>
        <c:crossAx val="1810525631"/>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[movies_updated (version 1).xlsb.xlsx]Calculations_tables!PivotTable7</c:name>
    <c:fmtId val="3"/>
  </c:pivotSource>
  <c:chart>
    <c:autoTitleDeleted val="0"/>
    <c:pivotFmts>
      <c:pivotFmt>
        <c:idx val="0"/>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cap="rnd">
            <a:solidFill>
              <a:srgbClr val="BAC8C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5875" cap="rnd">
            <a:solidFill>
              <a:srgbClr val="408C7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5875" cap="rnd">
            <a:solidFill>
              <a:srgbClr val="BAC8C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cap="rnd">
            <a:solidFill>
              <a:srgbClr val="408C7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ln w="15875" cap="rnd">
            <a:solidFill>
              <a:srgbClr val="BAC8C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ln w="15875" cap="rnd">
            <a:solidFill>
              <a:srgbClr val="408C7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253544306773564E-2"/>
          <c:y val="0.12145840506073789"/>
          <c:w val="0.83577457503585451"/>
          <c:h val="0.75708318987852419"/>
        </c:manualLayout>
      </c:layout>
      <c:lineChart>
        <c:grouping val="stacked"/>
        <c:varyColors val="0"/>
        <c:ser>
          <c:idx val="0"/>
          <c:order val="0"/>
          <c:tx>
            <c:strRef>
              <c:f>Calculations_tables!$B$62:$B$63</c:f>
              <c:strCache>
                <c:ptCount val="1"/>
                <c:pt idx="0">
                  <c:v>1999</c:v>
                </c:pt>
              </c:strCache>
            </c:strRef>
          </c:tx>
          <c:spPr>
            <a:ln w="15875" cap="rnd">
              <a:solidFill>
                <a:schemeClr val="accent1"/>
              </a:solidFill>
              <a:round/>
            </a:ln>
            <a:effectLst/>
          </c:spPr>
          <c:marker>
            <c:symbol val="none"/>
          </c:marker>
          <c:cat>
            <c:strRef>
              <c:f>Calculations_tables!$A$64:$A$75</c:f>
              <c:strCache>
                <c:ptCount val="11"/>
                <c:pt idx="0">
                  <c:v>Action</c:v>
                </c:pt>
                <c:pt idx="1">
                  <c:v>Adventure</c:v>
                </c:pt>
                <c:pt idx="2">
                  <c:v>Animation</c:v>
                </c:pt>
                <c:pt idx="3">
                  <c:v>Biography</c:v>
                </c:pt>
                <c:pt idx="4">
                  <c:v>Comedy</c:v>
                </c:pt>
                <c:pt idx="5">
                  <c:v>Crime</c:v>
                </c:pt>
                <c:pt idx="6">
                  <c:v>Drama</c:v>
                </c:pt>
                <c:pt idx="7">
                  <c:v>Fantasy</c:v>
                </c:pt>
                <c:pt idx="8">
                  <c:v>Horror</c:v>
                </c:pt>
                <c:pt idx="9">
                  <c:v>Mystery</c:v>
                </c:pt>
                <c:pt idx="10">
                  <c:v>Romance</c:v>
                </c:pt>
              </c:strCache>
            </c:strRef>
          </c:cat>
          <c:val>
            <c:numRef>
              <c:f>Calculations_tables!$B$64:$B$75</c:f>
              <c:numCache>
                <c:formatCode>[&gt;=1000000]\$0.0,,"M";[&gt;=1000]\$0.0,"K";0</c:formatCode>
                <c:ptCount val="11"/>
                <c:pt idx="0">
                  <c:v>4932400</c:v>
                </c:pt>
                <c:pt idx="1">
                  <c:v>657100</c:v>
                </c:pt>
                <c:pt idx="2">
                  <c:v>1198700</c:v>
                </c:pt>
                <c:pt idx="3">
                  <c:v>853200</c:v>
                </c:pt>
                <c:pt idx="4">
                  <c:v>3591900</c:v>
                </c:pt>
                <c:pt idx="5">
                  <c:v>2085500</c:v>
                </c:pt>
                <c:pt idx="6">
                  <c:v>5791800</c:v>
                </c:pt>
                <c:pt idx="7">
                  <c:v>411000</c:v>
                </c:pt>
                <c:pt idx="8">
                  <c:v>503900</c:v>
                </c:pt>
                <c:pt idx="9">
                  <c:v>241000</c:v>
                </c:pt>
                <c:pt idx="10">
                  <c:v>7400</c:v>
                </c:pt>
              </c:numCache>
            </c:numRef>
          </c:val>
          <c:smooth val="0"/>
          <c:extLst>
            <c:ext xmlns:c16="http://schemas.microsoft.com/office/drawing/2014/chart" uri="{C3380CC4-5D6E-409C-BE32-E72D297353CC}">
              <c16:uniqueId val="{00000000-7127-4437-86CF-3AA372312C3B}"/>
            </c:ext>
          </c:extLst>
        </c:ser>
        <c:ser>
          <c:idx val="1"/>
          <c:order val="1"/>
          <c:tx>
            <c:strRef>
              <c:f>Calculations_tables!$C$62:$C$63</c:f>
              <c:strCache>
                <c:ptCount val="1"/>
                <c:pt idx="0">
                  <c:v>2000</c:v>
                </c:pt>
              </c:strCache>
            </c:strRef>
          </c:tx>
          <c:spPr>
            <a:ln w="15875" cap="rnd">
              <a:solidFill>
                <a:srgbClr val="BAC8C9"/>
              </a:solidFill>
              <a:round/>
            </a:ln>
            <a:effectLst/>
          </c:spPr>
          <c:marker>
            <c:symbol val="none"/>
          </c:marker>
          <c:cat>
            <c:strRef>
              <c:f>Calculations_tables!$A$64:$A$75</c:f>
              <c:strCache>
                <c:ptCount val="11"/>
                <c:pt idx="0">
                  <c:v>Action</c:v>
                </c:pt>
                <c:pt idx="1">
                  <c:v>Adventure</c:v>
                </c:pt>
                <c:pt idx="2">
                  <c:v>Animation</c:v>
                </c:pt>
                <c:pt idx="3">
                  <c:v>Biography</c:v>
                </c:pt>
                <c:pt idx="4">
                  <c:v>Comedy</c:v>
                </c:pt>
                <c:pt idx="5">
                  <c:v>Crime</c:v>
                </c:pt>
                <c:pt idx="6">
                  <c:v>Drama</c:v>
                </c:pt>
                <c:pt idx="7">
                  <c:v>Fantasy</c:v>
                </c:pt>
                <c:pt idx="8">
                  <c:v>Horror</c:v>
                </c:pt>
                <c:pt idx="9">
                  <c:v>Mystery</c:v>
                </c:pt>
                <c:pt idx="10">
                  <c:v>Romance</c:v>
                </c:pt>
              </c:strCache>
            </c:strRef>
          </c:cat>
          <c:val>
            <c:numRef>
              <c:f>Calculations_tables!$C$64:$C$75</c:f>
              <c:numCache>
                <c:formatCode>[&gt;=1000000]\$0.0,,"M";[&gt;=1000]\$0.0,"K";0</c:formatCode>
                <c:ptCount val="11"/>
                <c:pt idx="0">
                  <c:v>5179400</c:v>
                </c:pt>
                <c:pt idx="1">
                  <c:v>1493700</c:v>
                </c:pt>
                <c:pt idx="2">
                  <c:v>658000</c:v>
                </c:pt>
                <c:pt idx="3">
                  <c:v>640800</c:v>
                </c:pt>
                <c:pt idx="4">
                  <c:v>4642100</c:v>
                </c:pt>
                <c:pt idx="5">
                  <c:v>892600</c:v>
                </c:pt>
                <c:pt idx="6">
                  <c:v>2859700</c:v>
                </c:pt>
                <c:pt idx="8">
                  <c:v>395000</c:v>
                </c:pt>
                <c:pt idx="9">
                  <c:v>1200000</c:v>
                </c:pt>
                <c:pt idx="10">
                  <c:v>11600</c:v>
                </c:pt>
              </c:numCache>
            </c:numRef>
          </c:val>
          <c:smooth val="0"/>
          <c:extLst>
            <c:ext xmlns:c16="http://schemas.microsoft.com/office/drawing/2014/chart" uri="{C3380CC4-5D6E-409C-BE32-E72D297353CC}">
              <c16:uniqueId val="{00000001-7127-4437-86CF-3AA372312C3B}"/>
            </c:ext>
          </c:extLst>
        </c:ser>
        <c:ser>
          <c:idx val="2"/>
          <c:order val="2"/>
          <c:tx>
            <c:strRef>
              <c:f>Calculations_tables!$D$62:$D$63</c:f>
              <c:strCache>
                <c:ptCount val="1"/>
                <c:pt idx="0">
                  <c:v>2001</c:v>
                </c:pt>
              </c:strCache>
            </c:strRef>
          </c:tx>
          <c:spPr>
            <a:ln w="15875" cap="rnd">
              <a:solidFill>
                <a:srgbClr val="408C7E"/>
              </a:solidFill>
              <a:round/>
            </a:ln>
            <a:effectLst/>
          </c:spPr>
          <c:marker>
            <c:symbol val="none"/>
          </c:marker>
          <c:cat>
            <c:strRef>
              <c:f>Calculations_tables!$A$64:$A$75</c:f>
              <c:strCache>
                <c:ptCount val="11"/>
                <c:pt idx="0">
                  <c:v>Action</c:v>
                </c:pt>
                <c:pt idx="1">
                  <c:v>Adventure</c:v>
                </c:pt>
                <c:pt idx="2">
                  <c:v>Animation</c:v>
                </c:pt>
                <c:pt idx="3">
                  <c:v>Biography</c:v>
                </c:pt>
                <c:pt idx="4">
                  <c:v>Comedy</c:v>
                </c:pt>
                <c:pt idx="5">
                  <c:v>Crime</c:v>
                </c:pt>
                <c:pt idx="6">
                  <c:v>Drama</c:v>
                </c:pt>
                <c:pt idx="7">
                  <c:v>Fantasy</c:v>
                </c:pt>
                <c:pt idx="8">
                  <c:v>Horror</c:v>
                </c:pt>
                <c:pt idx="9">
                  <c:v>Mystery</c:v>
                </c:pt>
                <c:pt idx="10">
                  <c:v>Romance</c:v>
                </c:pt>
              </c:strCache>
            </c:strRef>
          </c:cat>
          <c:val>
            <c:numRef>
              <c:f>Calculations_tables!$D$64:$D$75</c:f>
              <c:numCache>
                <c:formatCode>[&gt;=1000000]\$0.0,,"M";[&gt;=1000]\$0.0,"K";0</c:formatCode>
                <c:ptCount val="11"/>
                <c:pt idx="0">
                  <c:v>5517000</c:v>
                </c:pt>
                <c:pt idx="1">
                  <c:v>874000</c:v>
                </c:pt>
                <c:pt idx="2">
                  <c:v>2550000</c:v>
                </c:pt>
                <c:pt idx="3">
                  <c:v>1305000</c:v>
                </c:pt>
                <c:pt idx="4">
                  <c:v>4195200</c:v>
                </c:pt>
                <c:pt idx="5">
                  <c:v>1546000</c:v>
                </c:pt>
                <c:pt idx="6">
                  <c:v>3829200</c:v>
                </c:pt>
                <c:pt idx="7">
                  <c:v>334000</c:v>
                </c:pt>
                <c:pt idx="8">
                  <c:v>710000</c:v>
                </c:pt>
              </c:numCache>
            </c:numRef>
          </c:val>
          <c:smooth val="0"/>
          <c:extLst>
            <c:ext xmlns:c16="http://schemas.microsoft.com/office/drawing/2014/chart" uri="{C3380CC4-5D6E-409C-BE32-E72D297353CC}">
              <c16:uniqueId val="{00000002-7127-4437-86CF-3AA372312C3B}"/>
            </c:ext>
          </c:extLst>
        </c:ser>
        <c:dLbls>
          <c:showLegendKey val="0"/>
          <c:showVal val="0"/>
          <c:showCatName val="0"/>
          <c:showSerName val="0"/>
          <c:showPercent val="0"/>
          <c:showBubbleSize val="0"/>
        </c:dLbls>
        <c:smooth val="0"/>
        <c:axId val="1429784927"/>
        <c:axId val="1429785407"/>
      </c:lineChart>
      <c:catAx>
        <c:axId val="1429784927"/>
        <c:scaling>
          <c:orientation val="minMax"/>
        </c:scaling>
        <c:delete val="1"/>
        <c:axPos val="b"/>
        <c:numFmt formatCode="General" sourceLinked="1"/>
        <c:majorTickMark val="none"/>
        <c:minorTickMark val="none"/>
        <c:tickLblPos val="nextTo"/>
        <c:crossAx val="1429785407"/>
        <c:crosses val="autoZero"/>
        <c:auto val="1"/>
        <c:lblAlgn val="ctr"/>
        <c:lblOffset val="100"/>
        <c:noMultiLvlLbl val="0"/>
      </c:catAx>
      <c:valAx>
        <c:axId val="1429785407"/>
        <c:scaling>
          <c:orientation val="minMax"/>
        </c:scaling>
        <c:delete val="1"/>
        <c:axPos val="l"/>
        <c:numFmt formatCode="[&gt;=1000000]\$0.0,,&quot;M&quot;;[&gt;=1000]\$0.0,&quot;K&quot;;0" sourceLinked="1"/>
        <c:majorTickMark val="none"/>
        <c:minorTickMark val="none"/>
        <c:tickLblPos val="nextTo"/>
        <c:crossAx val="1429784927"/>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[movies_updated (version 1).xlsb.xlsx]Calculations_tables!PivotTable7</c:name>
    <c:fmtId val="10"/>
  </c:pivotSource>
  <c:chart>
    <c:autoTitleDeleted val="0"/>
    <c:pivotFmts>
      <c:pivotFmt>
        <c:idx val="0"/>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cap="rnd">
            <a:solidFill>
              <a:srgbClr val="BAC8C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5875" cap="rnd">
            <a:solidFill>
              <a:srgbClr val="408C7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5875" cap="rnd">
            <a:solidFill>
              <a:srgbClr val="BAC8C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cap="rnd">
            <a:solidFill>
              <a:srgbClr val="408C7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ln w="15875" cap="rnd">
            <a:solidFill>
              <a:srgbClr val="BAC8C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ln w="15875" cap="rnd">
            <a:solidFill>
              <a:srgbClr val="408C7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Calculations_tables!$B$62:$B$63</c:f>
              <c:strCache>
                <c:ptCount val="1"/>
                <c:pt idx="0">
                  <c:v>1999</c:v>
                </c:pt>
              </c:strCache>
            </c:strRef>
          </c:tx>
          <c:spPr>
            <a:ln w="15875" cap="rnd">
              <a:solidFill>
                <a:schemeClr val="accent1"/>
              </a:solidFill>
              <a:round/>
            </a:ln>
            <a:effectLst/>
          </c:spPr>
          <c:marker>
            <c:symbol val="none"/>
          </c:marker>
          <c:cat>
            <c:strRef>
              <c:f>Calculations_tables!$A$64:$A$75</c:f>
              <c:strCache>
                <c:ptCount val="11"/>
                <c:pt idx="0">
                  <c:v>Action</c:v>
                </c:pt>
                <c:pt idx="1">
                  <c:v>Adventure</c:v>
                </c:pt>
                <c:pt idx="2">
                  <c:v>Animation</c:v>
                </c:pt>
                <c:pt idx="3">
                  <c:v>Biography</c:v>
                </c:pt>
                <c:pt idx="4">
                  <c:v>Comedy</c:v>
                </c:pt>
                <c:pt idx="5">
                  <c:v>Crime</c:v>
                </c:pt>
                <c:pt idx="6">
                  <c:v>Drama</c:v>
                </c:pt>
                <c:pt idx="7">
                  <c:v>Fantasy</c:v>
                </c:pt>
                <c:pt idx="8">
                  <c:v>Horror</c:v>
                </c:pt>
                <c:pt idx="9">
                  <c:v>Mystery</c:v>
                </c:pt>
                <c:pt idx="10">
                  <c:v>Romance</c:v>
                </c:pt>
              </c:strCache>
            </c:strRef>
          </c:cat>
          <c:val>
            <c:numRef>
              <c:f>Calculations_tables!$B$64:$B$75</c:f>
              <c:numCache>
                <c:formatCode>[&gt;=1000000]\$0.0,,"M";[&gt;=1000]\$0.0,"K";0</c:formatCode>
                <c:ptCount val="11"/>
                <c:pt idx="0">
                  <c:v>4932400</c:v>
                </c:pt>
                <c:pt idx="1">
                  <c:v>657100</c:v>
                </c:pt>
                <c:pt idx="2">
                  <c:v>1198700</c:v>
                </c:pt>
                <c:pt idx="3">
                  <c:v>853200</c:v>
                </c:pt>
                <c:pt idx="4">
                  <c:v>3591900</c:v>
                </c:pt>
                <c:pt idx="5">
                  <c:v>2085500</c:v>
                </c:pt>
                <c:pt idx="6">
                  <c:v>5791800</c:v>
                </c:pt>
                <c:pt idx="7">
                  <c:v>411000</c:v>
                </c:pt>
                <c:pt idx="8">
                  <c:v>503900</c:v>
                </c:pt>
                <c:pt idx="9">
                  <c:v>241000</c:v>
                </c:pt>
                <c:pt idx="10">
                  <c:v>7400</c:v>
                </c:pt>
              </c:numCache>
            </c:numRef>
          </c:val>
          <c:smooth val="0"/>
          <c:extLst>
            <c:ext xmlns:c16="http://schemas.microsoft.com/office/drawing/2014/chart" uri="{C3380CC4-5D6E-409C-BE32-E72D297353CC}">
              <c16:uniqueId val="{00000000-DB57-4F26-9A9C-5D146B4DEEE7}"/>
            </c:ext>
          </c:extLst>
        </c:ser>
        <c:ser>
          <c:idx val="1"/>
          <c:order val="1"/>
          <c:tx>
            <c:strRef>
              <c:f>Calculations_tables!$C$62:$C$63</c:f>
              <c:strCache>
                <c:ptCount val="1"/>
                <c:pt idx="0">
                  <c:v>2000</c:v>
                </c:pt>
              </c:strCache>
            </c:strRef>
          </c:tx>
          <c:spPr>
            <a:ln w="15875" cap="rnd">
              <a:solidFill>
                <a:srgbClr val="BAC8C9"/>
              </a:solidFill>
              <a:round/>
            </a:ln>
            <a:effectLst/>
          </c:spPr>
          <c:marker>
            <c:symbol val="none"/>
          </c:marker>
          <c:cat>
            <c:strRef>
              <c:f>Calculations_tables!$A$64:$A$75</c:f>
              <c:strCache>
                <c:ptCount val="11"/>
                <c:pt idx="0">
                  <c:v>Action</c:v>
                </c:pt>
                <c:pt idx="1">
                  <c:v>Adventure</c:v>
                </c:pt>
                <c:pt idx="2">
                  <c:v>Animation</c:v>
                </c:pt>
                <c:pt idx="3">
                  <c:v>Biography</c:v>
                </c:pt>
                <c:pt idx="4">
                  <c:v>Comedy</c:v>
                </c:pt>
                <c:pt idx="5">
                  <c:v>Crime</c:v>
                </c:pt>
                <c:pt idx="6">
                  <c:v>Drama</c:v>
                </c:pt>
                <c:pt idx="7">
                  <c:v>Fantasy</c:v>
                </c:pt>
                <c:pt idx="8">
                  <c:v>Horror</c:v>
                </c:pt>
                <c:pt idx="9">
                  <c:v>Mystery</c:v>
                </c:pt>
                <c:pt idx="10">
                  <c:v>Romance</c:v>
                </c:pt>
              </c:strCache>
            </c:strRef>
          </c:cat>
          <c:val>
            <c:numRef>
              <c:f>Calculations_tables!$C$64:$C$75</c:f>
              <c:numCache>
                <c:formatCode>[&gt;=1000000]\$0.0,,"M";[&gt;=1000]\$0.0,"K";0</c:formatCode>
                <c:ptCount val="11"/>
                <c:pt idx="0">
                  <c:v>5179400</c:v>
                </c:pt>
                <c:pt idx="1">
                  <c:v>1493700</c:v>
                </c:pt>
                <c:pt idx="2">
                  <c:v>658000</c:v>
                </c:pt>
                <c:pt idx="3">
                  <c:v>640800</c:v>
                </c:pt>
                <c:pt idx="4">
                  <c:v>4642100</c:v>
                </c:pt>
                <c:pt idx="5">
                  <c:v>892600</c:v>
                </c:pt>
                <c:pt idx="6">
                  <c:v>2859700</c:v>
                </c:pt>
                <c:pt idx="8">
                  <c:v>395000</c:v>
                </c:pt>
                <c:pt idx="9">
                  <c:v>1200000</c:v>
                </c:pt>
                <c:pt idx="10">
                  <c:v>11600</c:v>
                </c:pt>
              </c:numCache>
            </c:numRef>
          </c:val>
          <c:smooth val="0"/>
          <c:extLst>
            <c:ext xmlns:c16="http://schemas.microsoft.com/office/drawing/2014/chart" uri="{C3380CC4-5D6E-409C-BE32-E72D297353CC}">
              <c16:uniqueId val="{00000001-DB57-4F26-9A9C-5D146B4DEEE7}"/>
            </c:ext>
          </c:extLst>
        </c:ser>
        <c:ser>
          <c:idx val="2"/>
          <c:order val="2"/>
          <c:tx>
            <c:strRef>
              <c:f>Calculations_tables!$D$62:$D$63</c:f>
              <c:strCache>
                <c:ptCount val="1"/>
                <c:pt idx="0">
                  <c:v>2001</c:v>
                </c:pt>
              </c:strCache>
            </c:strRef>
          </c:tx>
          <c:spPr>
            <a:ln w="15875" cap="rnd">
              <a:solidFill>
                <a:srgbClr val="408C7E"/>
              </a:solidFill>
              <a:round/>
            </a:ln>
            <a:effectLst/>
          </c:spPr>
          <c:marker>
            <c:symbol val="none"/>
          </c:marker>
          <c:cat>
            <c:strRef>
              <c:f>Calculations_tables!$A$64:$A$75</c:f>
              <c:strCache>
                <c:ptCount val="11"/>
                <c:pt idx="0">
                  <c:v>Action</c:v>
                </c:pt>
                <c:pt idx="1">
                  <c:v>Adventure</c:v>
                </c:pt>
                <c:pt idx="2">
                  <c:v>Animation</c:v>
                </c:pt>
                <c:pt idx="3">
                  <c:v>Biography</c:v>
                </c:pt>
                <c:pt idx="4">
                  <c:v>Comedy</c:v>
                </c:pt>
                <c:pt idx="5">
                  <c:v>Crime</c:v>
                </c:pt>
                <c:pt idx="6">
                  <c:v>Drama</c:v>
                </c:pt>
                <c:pt idx="7">
                  <c:v>Fantasy</c:v>
                </c:pt>
                <c:pt idx="8">
                  <c:v>Horror</c:v>
                </c:pt>
                <c:pt idx="9">
                  <c:v>Mystery</c:v>
                </c:pt>
                <c:pt idx="10">
                  <c:v>Romance</c:v>
                </c:pt>
              </c:strCache>
            </c:strRef>
          </c:cat>
          <c:val>
            <c:numRef>
              <c:f>Calculations_tables!$D$64:$D$75</c:f>
              <c:numCache>
                <c:formatCode>[&gt;=1000000]\$0.0,,"M";[&gt;=1000]\$0.0,"K";0</c:formatCode>
                <c:ptCount val="11"/>
                <c:pt idx="0">
                  <c:v>5517000</c:v>
                </c:pt>
                <c:pt idx="1">
                  <c:v>874000</c:v>
                </c:pt>
                <c:pt idx="2">
                  <c:v>2550000</c:v>
                </c:pt>
                <c:pt idx="3">
                  <c:v>1305000</c:v>
                </c:pt>
                <c:pt idx="4">
                  <c:v>4195200</c:v>
                </c:pt>
                <c:pt idx="5">
                  <c:v>1546000</c:v>
                </c:pt>
                <c:pt idx="6">
                  <c:v>3829200</c:v>
                </c:pt>
                <c:pt idx="7">
                  <c:v>334000</c:v>
                </c:pt>
                <c:pt idx="8">
                  <c:v>710000</c:v>
                </c:pt>
              </c:numCache>
            </c:numRef>
          </c:val>
          <c:smooth val="0"/>
          <c:extLst>
            <c:ext xmlns:c16="http://schemas.microsoft.com/office/drawing/2014/chart" uri="{C3380CC4-5D6E-409C-BE32-E72D297353CC}">
              <c16:uniqueId val="{00000002-DB57-4F26-9A9C-5D146B4DEEE7}"/>
            </c:ext>
          </c:extLst>
        </c:ser>
        <c:dLbls>
          <c:showLegendKey val="0"/>
          <c:showVal val="0"/>
          <c:showCatName val="0"/>
          <c:showSerName val="0"/>
          <c:showPercent val="0"/>
          <c:showBubbleSize val="0"/>
        </c:dLbls>
        <c:smooth val="0"/>
        <c:axId val="1832706671"/>
        <c:axId val="1832709071"/>
      </c:lineChart>
      <c:catAx>
        <c:axId val="1832706671"/>
        <c:scaling>
          <c:orientation val="minMax"/>
        </c:scaling>
        <c:delete val="1"/>
        <c:axPos val="b"/>
        <c:numFmt formatCode="General" sourceLinked="1"/>
        <c:majorTickMark val="none"/>
        <c:minorTickMark val="none"/>
        <c:tickLblPos val="nextTo"/>
        <c:crossAx val="1832709071"/>
        <c:crosses val="autoZero"/>
        <c:auto val="1"/>
        <c:lblAlgn val="ctr"/>
        <c:lblOffset val="100"/>
        <c:noMultiLvlLbl val="0"/>
      </c:catAx>
      <c:valAx>
        <c:axId val="1832709071"/>
        <c:scaling>
          <c:orientation val="minMax"/>
        </c:scaling>
        <c:delete val="1"/>
        <c:axPos val="l"/>
        <c:numFmt formatCode="[&gt;=1000000]\$0.0,,&quot;M&quot;;[&gt;=1000]\$0.0,&quot;K&quot;;0" sourceLinked="1"/>
        <c:majorTickMark val="none"/>
        <c:minorTickMark val="none"/>
        <c:tickLblPos val="nextTo"/>
        <c:crossAx val="1832706671"/>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[movies_updated (version 1).xlsb.xlsx]Calculations_tables!PivotTable8</c:name>
    <c:fmtId val="3"/>
  </c:pivotSource>
  <c:chart>
    <c:autoTitleDeleted val="0"/>
    <c:pivotFmts>
      <c:pivotFmt>
        <c:idx val="0"/>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cap="rnd">
            <a:solidFill>
              <a:srgbClr val="BAC8C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5875" cap="rnd">
            <a:solidFill>
              <a:srgbClr val="408C7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5875" cap="rnd">
            <a:solidFill>
              <a:srgbClr val="BAC8C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cap="rnd">
            <a:solidFill>
              <a:srgbClr val="408C7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ln w="15875" cap="rnd">
            <a:solidFill>
              <a:srgbClr val="BAC8C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ln w="15875" cap="rnd">
            <a:solidFill>
              <a:srgbClr val="408C7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Calculations_tables!$B$79:$B$80</c:f>
              <c:strCache>
                <c:ptCount val="1"/>
                <c:pt idx="0">
                  <c:v>1999</c:v>
                </c:pt>
              </c:strCache>
            </c:strRef>
          </c:tx>
          <c:spPr>
            <a:ln w="15875" cap="rnd">
              <a:solidFill>
                <a:schemeClr val="accent1"/>
              </a:solidFill>
              <a:round/>
            </a:ln>
            <a:effectLst/>
          </c:spPr>
          <c:marker>
            <c:symbol val="none"/>
          </c:marker>
          <c:cat>
            <c:strRef>
              <c:f>Calculations_tables!$A$81:$A$92</c:f>
              <c:strCache>
                <c:ptCount val="11"/>
                <c:pt idx="0">
                  <c:v>Action</c:v>
                </c:pt>
                <c:pt idx="1">
                  <c:v>Adventure</c:v>
                </c:pt>
                <c:pt idx="2">
                  <c:v>Animation</c:v>
                </c:pt>
                <c:pt idx="3">
                  <c:v>Biography</c:v>
                </c:pt>
                <c:pt idx="4">
                  <c:v>Comedy</c:v>
                </c:pt>
                <c:pt idx="5">
                  <c:v>Crime</c:v>
                </c:pt>
                <c:pt idx="6">
                  <c:v>Drama</c:v>
                </c:pt>
                <c:pt idx="7">
                  <c:v>Fantasy</c:v>
                </c:pt>
                <c:pt idx="8">
                  <c:v>Horror</c:v>
                </c:pt>
                <c:pt idx="9">
                  <c:v>Mystery</c:v>
                </c:pt>
                <c:pt idx="10">
                  <c:v>Romance</c:v>
                </c:pt>
              </c:strCache>
            </c:strRef>
          </c:cat>
          <c:val>
            <c:numRef>
              <c:f>Calculations_tables!$B$81:$B$92</c:f>
              <c:numCache>
                <c:formatCode>0.00</c:formatCode>
                <c:ptCount val="11"/>
                <c:pt idx="0">
                  <c:v>2778</c:v>
                </c:pt>
                <c:pt idx="1">
                  <c:v>834</c:v>
                </c:pt>
                <c:pt idx="2">
                  <c:v>710</c:v>
                </c:pt>
                <c:pt idx="3">
                  <c:v>1316</c:v>
                </c:pt>
                <c:pt idx="4">
                  <c:v>7415</c:v>
                </c:pt>
                <c:pt idx="5">
                  <c:v>1951</c:v>
                </c:pt>
                <c:pt idx="6">
                  <c:v>5736</c:v>
                </c:pt>
                <c:pt idx="7">
                  <c:v>218</c:v>
                </c:pt>
                <c:pt idx="8">
                  <c:v>575</c:v>
                </c:pt>
                <c:pt idx="9">
                  <c:v>233</c:v>
                </c:pt>
                <c:pt idx="10">
                  <c:v>112</c:v>
                </c:pt>
              </c:numCache>
            </c:numRef>
          </c:val>
          <c:smooth val="0"/>
          <c:extLst>
            <c:ext xmlns:c16="http://schemas.microsoft.com/office/drawing/2014/chart" uri="{C3380CC4-5D6E-409C-BE32-E72D297353CC}">
              <c16:uniqueId val="{00000000-5CEE-484F-8BB8-6B140B354251}"/>
            </c:ext>
          </c:extLst>
        </c:ser>
        <c:ser>
          <c:idx val="1"/>
          <c:order val="1"/>
          <c:tx>
            <c:strRef>
              <c:f>Calculations_tables!$C$79:$C$80</c:f>
              <c:strCache>
                <c:ptCount val="1"/>
                <c:pt idx="0">
                  <c:v>2000</c:v>
                </c:pt>
              </c:strCache>
            </c:strRef>
          </c:tx>
          <c:spPr>
            <a:ln w="15875" cap="rnd">
              <a:solidFill>
                <a:srgbClr val="BAC8C9"/>
              </a:solidFill>
              <a:round/>
            </a:ln>
            <a:effectLst/>
          </c:spPr>
          <c:marker>
            <c:symbol val="none"/>
          </c:marker>
          <c:cat>
            <c:strRef>
              <c:f>Calculations_tables!$A$81:$A$92</c:f>
              <c:strCache>
                <c:ptCount val="11"/>
                <c:pt idx="0">
                  <c:v>Action</c:v>
                </c:pt>
                <c:pt idx="1">
                  <c:v>Adventure</c:v>
                </c:pt>
                <c:pt idx="2">
                  <c:v>Animation</c:v>
                </c:pt>
                <c:pt idx="3">
                  <c:v>Biography</c:v>
                </c:pt>
                <c:pt idx="4">
                  <c:v>Comedy</c:v>
                </c:pt>
                <c:pt idx="5">
                  <c:v>Crime</c:v>
                </c:pt>
                <c:pt idx="6">
                  <c:v>Drama</c:v>
                </c:pt>
                <c:pt idx="7">
                  <c:v>Fantasy</c:v>
                </c:pt>
                <c:pt idx="8">
                  <c:v>Horror</c:v>
                </c:pt>
                <c:pt idx="9">
                  <c:v>Mystery</c:v>
                </c:pt>
                <c:pt idx="10">
                  <c:v>Romance</c:v>
                </c:pt>
              </c:strCache>
            </c:strRef>
          </c:cat>
          <c:val>
            <c:numRef>
              <c:f>Calculations_tables!$C$81:$C$92</c:f>
              <c:numCache>
                <c:formatCode>General</c:formatCode>
                <c:ptCount val="11"/>
                <c:pt idx="0">
                  <c:v>4016</c:v>
                </c:pt>
                <c:pt idx="1">
                  <c:v>1064</c:v>
                </c:pt>
                <c:pt idx="2">
                  <c:v>859</c:v>
                </c:pt>
                <c:pt idx="3">
                  <c:v>1035</c:v>
                </c:pt>
                <c:pt idx="4">
                  <c:v>6735</c:v>
                </c:pt>
                <c:pt idx="5">
                  <c:v>2151</c:v>
                </c:pt>
                <c:pt idx="6">
                  <c:v>4968</c:v>
                </c:pt>
                <c:pt idx="8">
                  <c:v>401</c:v>
                </c:pt>
                <c:pt idx="9">
                  <c:v>113</c:v>
                </c:pt>
                <c:pt idx="10">
                  <c:v>228</c:v>
                </c:pt>
              </c:numCache>
            </c:numRef>
          </c:val>
          <c:smooth val="0"/>
          <c:extLst>
            <c:ext xmlns:c16="http://schemas.microsoft.com/office/drawing/2014/chart" uri="{C3380CC4-5D6E-409C-BE32-E72D297353CC}">
              <c16:uniqueId val="{00000001-5CEE-484F-8BB8-6B140B354251}"/>
            </c:ext>
          </c:extLst>
        </c:ser>
        <c:ser>
          <c:idx val="2"/>
          <c:order val="2"/>
          <c:tx>
            <c:strRef>
              <c:f>Calculations_tables!$D$79:$D$80</c:f>
              <c:strCache>
                <c:ptCount val="1"/>
                <c:pt idx="0">
                  <c:v>2001</c:v>
                </c:pt>
              </c:strCache>
            </c:strRef>
          </c:tx>
          <c:spPr>
            <a:ln w="15875" cap="rnd">
              <a:solidFill>
                <a:srgbClr val="408C7E"/>
              </a:solidFill>
              <a:round/>
            </a:ln>
            <a:effectLst/>
          </c:spPr>
          <c:marker>
            <c:symbol val="none"/>
          </c:marker>
          <c:cat>
            <c:strRef>
              <c:f>Calculations_tables!$A$81:$A$92</c:f>
              <c:strCache>
                <c:ptCount val="11"/>
                <c:pt idx="0">
                  <c:v>Action</c:v>
                </c:pt>
                <c:pt idx="1">
                  <c:v>Adventure</c:v>
                </c:pt>
                <c:pt idx="2">
                  <c:v>Animation</c:v>
                </c:pt>
                <c:pt idx="3">
                  <c:v>Biography</c:v>
                </c:pt>
                <c:pt idx="4">
                  <c:v>Comedy</c:v>
                </c:pt>
                <c:pt idx="5">
                  <c:v>Crime</c:v>
                </c:pt>
                <c:pt idx="6">
                  <c:v>Drama</c:v>
                </c:pt>
                <c:pt idx="7">
                  <c:v>Fantasy</c:v>
                </c:pt>
                <c:pt idx="8">
                  <c:v>Horror</c:v>
                </c:pt>
                <c:pt idx="9">
                  <c:v>Mystery</c:v>
                </c:pt>
                <c:pt idx="10">
                  <c:v>Romance</c:v>
                </c:pt>
              </c:strCache>
            </c:strRef>
          </c:cat>
          <c:val>
            <c:numRef>
              <c:f>Calculations_tables!$D$81:$D$92</c:f>
              <c:numCache>
                <c:formatCode>General</c:formatCode>
                <c:ptCount val="11"/>
                <c:pt idx="0">
                  <c:v>3871</c:v>
                </c:pt>
                <c:pt idx="1">
                  <c:v>450</c:v>
                </c:pt>
                <c:pt idx="2">
                  <c:v>1079</c:v>
                </c:pt>
                <c:pt idx="3">
                  <c:v>888</c:v>
                </c:pt>
                <c:pt idx="4">
                  <c:v>4683</c:v>
                </c:pt>
                <c:pt idx="5">
                  <c:v>1165</c:v>
                </c:pt>
                <c:pt idx="6">
                  <c:v>4401</c:v>
                </c:pt>
                <c:pt idx="7">
                  <c:v>227</c:v>
                </c:pt>
                <c:pt idx="8">
                  <c:v>628</c:v>
                </c:pt>
              </c:numCache>
            </c:numRef>
          </c:val>
          <c:smooth val="0"/>
          <c:extLst>
            <c:ext xmlns:c16="http://schemas.microsoft.com/office/drawing/2014/chart" uri="{C3380CC4-5D6E-409C-BE32-E72D297353CC}">
              <c16:uniqueId val="{00000002-5CEE-484F-8BB8-6B140B354251}"/>
            </c:ext>
          </c:extLst>
        </c:ser>
        <c:dLbls>
          <c:showLegendKey val="0"/>
          <c:showVal val="0"/>
          <c:showCatName val="0"/>
          <c:showSerName val="0"/>
          <c:showPercent val="0"/>
          <c:showBubbleSize val="0"/>
        </c:dLbls>
        <c:smooth val="0"/>
        <c:axId val="1630463279"/>
        <c:axId val="1630457999"/>
      </c:lineChart>
      <c:catAx>
        <c:axId val="1630463279"/>
        <c:scaling>
          <c:orientation val="minMax"/>
        </c:scaling>
        <c:delete val="1"/>
        <c:axPos val="b"/>
        <c:numFmt formatCode="General" sourceLinked="1"/>
        <c:majorTickMark val="none"/>
        <c:minorTickMark val="none"/>
        <c:tickLblPos val="nextTo"/>
        <c:crossAx val="1630457999"/>
        <c:crosses val="autoZero"/>
        <c:auto val="1"/>
        <c:lblAlgn val="ctr"/>
        <c:lblOffset val="100"/>
        <c:noMultiLvlLbl val="0"/>
      </c:catAx>
      <c:valAx>
        <c:axId val="1630457999"/>
        <c:scaling>
          <c:orientation val="minMax"/>
        </c:scaling>
        <c:delete val="1"/>
        <c:axPos val="l"/>
        <c:numFmt formatCode="0.00" sourceLinked="1"/>
        <c:majorTickMark val="none"/>
        <c:minorTickMark val="none"/>
        <c:tickLblPos val="nextTo"/>
        <c:crossAx val="1630463279"/>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[movies_updated (version 1).xlsb.xlsx]Calculations_tables!PivotTable10</c:name>
    <c:fmtId val="11"/>
  </c:pivotSource>
  <c:chart>
    <c:autoTitleDeleted val="0"/>
    <c:pivotFmts>
      <c:pivotFmt>
        <c:idx val="0"/>
        <c:spPr>
          <a:solidFill>
            <a:schemeClr val="accent1"/>
          </a:solidFill>
          <a:ln w="15875" cap="rnd">
            <a:solidFill>
              <a:srgbClr val="408C7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5875" cap="rnd">
            <a:solidFill>
              <a:srgbClr val="BAC8C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cap="rnd">
            <a:solidFill>
              <a:srgbClr val="408C7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cap="rnd">
            <a:solidFill>
              <a:srgbClr val="BAC8C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ln w="15875" cap="rnd">
            <a:solidFill>
              <a:srgbClr val="408C7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ln w="15875" cap="rnd">
            <a:solidFill>
              <a:srgbClr val="00646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ln w="15875" cap="rnd">
            <a:solidFill>
              <a:srgbClr val="BAC8C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Calculations_tables!$I$13:$I$14</c:f>
              <c:strCache>
                <c:ptCount val="1"/>
                <c:pt idx="0">
                  <c:v>1999</c:v>
                </c:pt>
              </c:strCache>
            </c:strRef>
          </c:tx>
          <c:spPr>
            <a:ln w="15875" cap="rnd">
              <a:solidFill>
                <a:srgbClr val="408C7E"/>
              </a:solidFill>
              <a:round/>
            </a:ln>
            <a:effectLst/>
          </c:spPr>
          <c:marker>
            <c:symbol val="none"/>
          </c:marker>
          <c:cat>
            <c:strRef>
              <c:f>Calculations_tables!$H$15:$H$27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Calculations_tables!$I$15:$I$27</c:f>
              <c:numCache>
                <c:formatCode>[&gt;=1000000]\$0.0,,"M";[&gt;=1000]\$0.0,"K";0</c:formatCode>
                <c:ptCount val="12"/>
                <c:pt idx="0">
                  <c:v>1177500</c:v>
                </c:pt>
                <c:pt idx="1">
                  <c:v>773300</c:v>
                </c:pt>
                <c:pt idx="2">
                  <c:v>3076500</c:v>
                </c:pt>
                <c:pt idx="3">
                  <c:v>543200</c:v>
                </c:pt>
                <c:pt idx="4">
                  <c:v>1844100</c:v>
                </c:pt>
                <c:pt idx="5">
                  <c:v>1155700</c:v>
                </c:pt>
                <c:pt idx="6">
                  <c:v>1604000</c:v>
                </c:pt>
                <c:pt idx="7">
                  <c:v>1753900</c:v>
                </c:pt>
                <c:pt idx="8">
                  <c:v>409700</c:v>
                </c:pt>
                <c:pt idx="9">
                  <c:v>3477600</c:v>
                </c:pt>
                <c:pt idx="10">
                  <c:v>1964400</c:v>
                </c:pt>
                <c:pt idx="11">
                  <c:v>2494000</c:v>
                </c:pt>
              </c:numCache>
            </c:numRef>
          </c:val>
          <c:smooth val="0"/>
          <c:extLst>
            <c:ext xmlns:c16="http://schemas.microsoft.com/office/drawing/2014/chart" uri="{C3380CC4-5D6E-409C-BE32-E72D297353CC}">
              <c16:uniqueId val="{00000000-C28E-403A-8F0B-68462E083B29}"/>
            </c:ext>
          </c:extLst>
        </c:ser>
        <c:ser>
          <c:idx val="1"/>
          <c:order val="1"/>
          <c:tx>
            <c:strRef>
              <c:f>Calculations_tables!$J$13:$J$14</c:f>
              <c:strCache>
                <c:ptCount val="1"/>
                <c:pt idx="0">
                  <c:v>2000</c:v>
                </c:pt>
              </c:strCache>
            </c:strRef>
          </c:tx>
          <c:spPr>
            <a:ln w="15875" cap="rnd">
              <a:solidFill>
                <a:srgbClr val="00646C"/>
              </a:solidFill>
              <a:round/>
            </a:ln>
            <a:effectLst/>
          </c:spPr>
          <c:marker>
            <c:symbol val="none"/>
          </c:marker>
          <c:cat>
            <c:strRef>
              <c:f>Calculations_tables!$H$15:$H$27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Calculations_tables!$J$15:$J$27</c:f>
              <c:numCache>
                <c:formatCode>[&gt;=1000000]\$0.0,,"M";[&gt;=1000]\$0.0,"K";0</c:formatCode>
                <c:ptCount val="12"/>
                <c:pt idx="0">
                  <c:v>1864600</c:v>
                </c:pt>
                <c:pt idx="1">
                  <c:v>1363400</c:v>
                </c:pt>
                <c:pt idx="2">
                  <c:v>1111000</c:v>
                </c:pt>
                <c:pt idx="3">
                  <c:v>1228900</c:v>
                </c:pt>
                <c:pt idx="4">
                  <c:v>3512500</c:v>
                </c:pt>
                <c:pt idx="5">
                  <c:v>1383200</c:v>
                </c:pt>
                <c:pt idx="6">
                  <c:v>1200800</c:v>
                </c:pt>
                <c:pt idx="7">
                  <c:v>732000</c:v>
                </c:pt>
                <c:pt idx="8">
                  <c:v>724400</c:v>
                </c:pt>
                <c:pt idx="9">
                  <c:v>969900</c:v>
                </c:pt>
                <c:pt idx="10">
                  <c:v>1475200</c:v>
                </c:pt>
                <c:pt idx="11">
                  <c:v>2407000</c:v>
                </c:pt>
              </c:numCache>
            </c:numRef>
          </c:val>
          <c:smooth val="0"/>
          <c:extLst>
            <c:ext xmlns:c16="http://schemas.microsoft.com/office/drawing/2014/chart" uri="{C3380CC4-5D6E-409C-BE32-E72D297353CC}">
              <c16:uniqueId val="{00000001-C28E-403A-8F0B-68462E083B29}"/>
            </c:ext>
          </c:extLst>
        </c:ser>
        <c:ser>
          <c:idx val="2"/>
          <c:order val="2"/>
          <c:tx>
            <c:strRef>
              <c:f>Calculations_tables!$K$13:$K$14</c:f>
              <c:strCache>
                <c:ptCount val="1"/>
                <c:pt idx="0">
                  <c:v>2001</c:v>
                </c:pt>
              </c:strCache>
            </c:strRef>
          </c:tx>
          <c:spPr>
            <a:ln w="15875" cap="rnd">
              <a:solidFill>
                <a:srgbClr val="BAC8C9"/>
              </a:solidFill>
              <a:round/>
            </a:ln>
            <a:effectLst/>
          </c:spPr>
          <c:marker>
            <c:symbol val="none"/>
          </c:marker>
          <c:cat>
            <c:strRef>
              <c:f>Calculations_tables!$H$15:$H$27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Calculations_tables!$K$15:$K$27</c:f>
              <c:numCache>
                <c:formatCode>[&gt;=1000000]\$0.0,,"M";[&gt;=1000]\$0.0,"K";0</c:formatCode>
                <c:ptCount val="12"/>
                <c:pt idx="0">
                  <c:v>2768000</c:v>
                </c:pt>
                <c:pt idx="1">
                  <c:v>1356900</c:v>
                </c:pt>
                <c:pt idx="2">
                  <c:v>1653100</c:v>
                </c:pt>
                <c:pt idx="3">
                  <c:v>966000</c:v>
                </c:pt>
                <c:pt idx="4">
                  <c:v>1519300</c:v>
                </c:pt>
                <c:pt idx="5">
                  <c:v>1827100</c:v>
                </c:pt>
                <c:pt idx="6">
                  <c:v>1316000</c:v>
                </c:pt>
                <c:pt idx="7">
                  <c:v>1803000</c:v>
                </c:pt>
                <c:pt idx="8">
                  <c:v>795000</c:v>
                </c:pt>
                <c:pt idx="9">
                  <c:v>1553000</c:v>
                </c:pt>
                <c:pt idx="10">
                  <c:v>2233000</c:v>
                </c:pt>
                <c:pt idx="11">
                  <c:v>3070000</c:v>
                </c:pt>
              </c:numCache>
            </c:numRef>
          </c:val>
          <c:smooth val="0"/>
          <c:extLst>
            <c:ext xmlns:c16="http://schemas.microsoft.com/office/drawing/2014/chart" uri="{C3380CC4-5D6E-409C-BE32-E72D297353CC}">
              <c16:uniqueId val="{00000002-C28E-403A-8F0B-68462E083B29}"/>
            </c:ext>
          </c:extLst>
        </c:ser>
        <c:dLbls>
          <c:showLegendKey val="0"/>
          <c:showVal val="0"/>
          <c:showCatName val="0"/>
          <c:showSerName val="0"/>
          <c:showPercent val="0"/>
          <c:showBubbleSize val="0"/>
        </c:dLbls>
        <c:smooth val="0"/>
        <c:axId val="1796791743"/>
        <c:axId val="1796791263"/>
      </c:lineChart>
      <c:catAx>
        <c:axId val="1796791743"/>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96791263"/>
        <c:crosses val="autoZero"/>
        <c:auto val="1"/>
        <c:lblAlgn val="ctr"/>
        <c:lblOffset val="100"/>
        <c:noMultiLvlLbl val="0"/>
      </c:catAx>
      <c:valAx>
        <c:axId val="1796791263"/>
        <c:scaling>
          <c:orientation val="minMax"/>
        </c:scaling>
        <c:delete val="0"/>
        <c:axPos val="l"/>
        <c:majorGridlines>
          <c:spPr>
            <a:ln w="3175" cap="flat" cmpd="sng" algn="ctr">
              <a:solidFill>
                <a:srgbClr val="00646C">
                  <a:alpha val="82000"/>
                </a:srgbClr>
              </a:solidFill>
              <a:round/>
            </a:ln>
            <a:effectLst/>
          </c:spPr>
        </c:majorGridlines>
        <c:numFmt formatCode="[&gt;=1000000]\$0.0,,&quot;M&quot;;[&gt;=1000]\$0.0,&quot;K&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96791743"/>
        <c:crosses val="autoZero"/>
        <c:crossBetween val="between"/>
      </c:valAx>
      <c:spPr>
        <a:noFill/>
        <a:ln>
          <a:noFill/>
        </a:ln>
        <a:effectLst/>
      </c:spPr>
    </c:plotArea>
    <c:legend>
      <c:legendPos val="t"/>
      <c:layout>
        <c:manualLayout>
          <c:xMode val="edge"/>
          <c:yMode val="edge"/>
          <c:x val="0.5927328540468666"/>
          <c:y val="3.0941498640523129E-2"/>
          <c:w val="0.36776871543977246"/>
          <c:h val="9.411063139146412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dist="50800" dir="5400000" algn="ctr" rotWithShape="0">
        <a:srgbClr val="000000">
          <a:alpha val="43137"/>
        </a:srgb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[movies_updated (version 1).xlsb.xlsx]Calculations_tables!PivotTable15</c:name>
    <c:fmtId val="6"/>
  </c:pivotSource>
  <c:chart>
    <c:autoTitleDeleted val="0"/>
    <c:pivotFmts>
      <c:pivotFmt>
        <c:idx val="0"/>
        <c:spPr>
          <a:solidFill>
            <a:srgbClr val="00646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57B2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646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57B2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646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57B2A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Calculations_tables!$I$50</c:f>
              <c:strCache>
                <c:ptCount val="1"/>
                <c:pt idx="0">
                  <c:v>Sum of ROI%</c:v>
                </c:pt>
              </c:strCache>
            </c:strRef>
          </c:tx>
          <c:spPr>
            <a:solidFill>
              <a:srgbClr val="00646C"/>
            </a:solidFill>
            <a:ln>
              <a:noFill/>
            </a:ln>
            <a:effectLst/>
          </c:spPr>
          <c:invertIfNegative val="0"/>
          <c:cat>
            <c:multiLvlStrRef>
              <c:f>Calculations_tables!$H$51:$H$63</c:f>
              <c:multiLvlStrCache>
                <c:ptCount val="9"/>
                <c:lvl>
                  <c:pt idx="0">
                    <c:v>1999</c:v>
                  </c:pt>
                  <c:pt idx="1">
                    <c:v>2000</c:v>
                  </c:pt>
                  <c:pt idx="2">
                    <c:v>2001</c:v>
                  </c:pt>
                  <c:pt idx="3">
                    <c:v>1999</c:v>
                  </c:pt>
                  <c:pt idx="4">
                    <c:v>2000</c:v>
                  </c:pt>
                  <c:pt idx="5">
                    <c:v>2001</c:v>
                  </c:pt>
                  <c:pt idx="6">
                    <c:v>1999</c:v>
                  </c:pt>
                  <c:pt idx="7">
                    <c:v>2000</c:v>
                  </c:pt>
                  <c:pt idx="8">
                    <c:v>2001</c:v>
                  </c:pt>
                </c:lvl>
                <c:lvl>
                  <c:pt idx="0">
                    <c:v>Action</c:v>
                  </c:pt>
                  <c:pt idx="3">
                    <c:v>Adventure</c:v>
                  </c:pt>
                  <c:pt idx="6">
                    <c:v>Animation</c:v>
                  </c:pt>
                </c:lvl>
              </c:multiLvlStrCache>
            </c:multiLvlStrRef>
          </c:cat>
          <c:val>
            <c:numRef>
              <c:f>Calculations_tables!$I$51:$I$63</c:f>
              <c:numCache>
                <c:formatCode>0%</c:formatCode>
                <c:ptCount val="9"/>
                <c:pt idx="0">
                  <c:v>1.5133840827380953</c:v>
                </c:pt>
                <c:pt idx="1">
                  <c:v>1.3037760781417147</c:v>
                </c:pt>
                <c:pt idx="2">
                  <c:v>1.5640044072496282</c:v>
                </c:pt>
                <c:pt idx="3">
                  <c:v>0.57291510746268659</c:v>
                </c:pt>
                <c:pt idx="4">
                  <c:v>1.3234420040567951</c:v>
                </c:pt>
                <c:pt idx="5">
                  <c:v>4.5985368923366243</c:v>
                </c:pt>
                <c:pt idx="6">
                  <c:v>1.8896778968609866</c:v>
                </c:pt>
                <c:pt idx="7">
                  <c:v>0.90040514995715515</c:v>
                </c:pt>
                <c:pt idx="8">
                  <c:v>1.9158320303514378</c:v>
                </c:pt>
              </c:numCache>
            </c:numRef>
          </c:val>
          <c:extLst>
            <c:ext xmlns:c16="http://schemas.microsoft.com/office/drawing/2014/chart" uri="{C3380CC4-5D6E-409C-BE32-E72D297353CC}">
              <c16:uniqueId val="{00000000-791B-42DE-B871-AF035D672529}"/>
            </c:ext>
          </c:extLst>
        </c:ser>
        <c:ser>
          <c:idx val="1"/>
          <c:order val="1"/>
          <c:tx>
            <c:strRef>
              <c:f>Calculations_tables!$J$50</c:f>
              <c:strCache>
                <c:ptCount val="1"/>
                <c:pt idx="0">
                  <c:v>Profit_Margin(%)</c:v>
                </c:pt>
              </c:strCache>
            </c:strRef>
          </c:tx>
          <c:spPr>
            <a:solidFill>
              <a:srgbClr val="57B2A1"/>
            </a:solidFill>
            <a:ln>
              <a:noFill/>
            </a:ln>
            <a:effectLst/>
          </c:spPr>
          <c:invertIfNegative val="0"/>
          <c:cat>
            <c:multiLvlStrRef>
              <c:f>Calculations_tables!$H$51:$H$63</c:f>
              <c:multiLvlStrCache>
                <c:ptCount val="9"/>
                <c:lvl>
                  <c:pt idx="0">
                    <c:v>1999</c:v>
                  </c:pt>
                  <c:pt idx="1">
                    <c:v>2000</c:v>
                  </c:pt>
                  <c:pt idx="2">
                    <c:v>2001</c:v>
                  </c:pt>
                  <c:pt idx="3">
                    <c:v>1999</c:v>
                  </c:pt>
                  <c:pt idx="4">
                    <c:v>2000</c:v>
                  </c:pt>
                  <c:pt idx="5">
                    <c:v>2001</c:v>
                  </c:pt>
                  <c:pt idx="6">
                    <c:v>1999</c:v>
                  </c:pt>
                  <c:pt idx="7">
                    <c:v>2000</c:v>
                  </c:pt>
                  <c:pt idx="8">
                    <c:v>2001</c:v>
                  </c:pt>
                </c:lvl>
                <c:lvl>
                  <c:pt idx="0">
                    <c:v>Action</c:v>
                  </c:pt>
                  <c:pt idx="3">
                    <c:v>Adventure</c:v>
                  </c:pt>
                  <c:pt idx="6">
                    <c:v>Animation</c:v>
                  </c:pt>
                </c:lvl>
              </c:multiLvlStrCache>
            </c:multiLvlStrRef>
          </c:cat>
          <c:val>
            <c:numRef>
              <c:f>Calculations_tables!$J$51:$J$63</c:f>
              <c:numCache>
                <c:formatCode>0%</c:formatCode>
                <c:ptCount val="9"/>
                <c:pt idx="0">
                  <c:v>0.60213004973334827</c:v>
                </c:pt>
                <c:pt idx="1">
                  <c:v>0.56593003569746858</c:v>
                </c:pt>
                <c:pt idx="2">
                  <c:v>0.60998506977112177</c:v>
                </c:pt>
                <c:pt idx="3">
                  <c:v>0.36423778037638149</c:v>
                </c:pt>
                <c:pt idx="4">
                  <c:v>0.56960406231187533</c:v>
                </c:pt>
                <c:pt idx="5">
                  <c:v>0.82138190401695532</c:v>
                </c:pt>
                <c:pt idx="6">
                  <c:v>0.65394066892843494</c:v>
                </c:pt>
                <c:pt idx="7">
                  <c:v>0.4737964165048989</c:v>
                </c:pt>
                <c:pt idx="8">
                  <c:v>0.65704471670836517</c:v>
                </c:pt>
              </c:numCache>
            </c:numRef>
          </c:val>
          <c:extLst>
            <c:ext xmlns:c16="http://schemas.microsoft.com/office/drawing/2014/chart" uri="{C3380CC4-5D6E-409C-BE32-E72D297353CC}">
              <c16:uniqueId val="{00000001-791B-42DE-B871-AF035D672529}"/>
            </c:ext>
          </c:extLst>
        </c:ser>
        <c:dLbls>
          <c:showLegendKey val="0"/>
          <c:showVal val="0"/>
          <c:showCatName val="0"/>
          <c:showSerName val="0"/>
          <c:showPercent val="0"/>
          <c:showBubbleSize val="0"/>
        </c:dLbls>
        <c:gapWidth val="182"/>
        <c:axId val="1806792239"/>
        <c:axId val="1806792719"/>
      </c:barChart>
      <c:catAx>
        <c:axId val="1806792239"/>
        <c:scaling>
          <c:orientation val="minMax"/>
        </c:scaling>
        <c:delete val="0"/>
        <c:axPos val="l"/>
        <c:numFmt formatCode="General" sourceLinked="1"/>
        <c:majorTickMark val="none"/>
        <c:minorTickMark val="none"/>
        <c:tickLblPos val="nextTo"/>
        <c:spPr>
          <a:noFill/>
          <a:ln w="9525" cap="flat" cmpd="sng" algn="ctr">
            <a:solidFill>
              <a:srgbClr val="00646C"/>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06792719"/>
        <c:crosses val="autoZero"/>
        <c:auto val="1"/>
        <c:lblAlgn val="ctr"/>
        <c:lblOffset val="100"/>
        <c:noMultiLvlLbl val="0"/>
      </c:catAx>
      <c:valAx>
        <c:axId val="180679271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06792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Budget Per Region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Aptos Narrow" panose="02110004020202020204"/>
            </a:rPr>
            <a:t>Total Budget Per Region</a:t>
          </a:r>
        </a:p>
      </cx:txPr>
    </cx:title>
    <cx:plotArea>
      <cx:plotAreaRegion>
        <cx:series layoutId="regionMap" uniqueId="{B6028B53-2E3E-48A6-9984-5502E3746811}">
          <cx:spPr>
            <a:solidFill>
              <a:srgbClr val="001C1F"/>
            </a:solidFill>
          </cx:spPr>
          <cx:dataId val="0"/>
          <cx:layoutPr>
            <cx:geography cultureLanguage="en-US" cultureRegion="NG" attribution="Powered by Bing">
              <cx:geoCache provider="{E9337A44-BEBE-4D9F-B70C-5C5E7DAFC167}">
                <cx:binary>7HzZcty2uu6ruHJ9qBAzsGplVYXsQXPLkjzesGRJJsCZBOen339bQ7qZluVoaZd96pxOyqoGGyD4
/fMA/vu6/9d1cntVvenTJLP/uu7/+E3XdfGv33+31/o2vbJ7qbmucpt/rfeu8/T3/OtXc337+011
1Zks/B27iP5+ra+q+rb/7T//htXC2/w4v76qTZ69bW6r4fzWNkltv3Nt56U313mT1evpIaz0x29/
VuFtVpvs6rc367/1cDkUt3/8tvWr3978Pl3rb/d9k8DW6uYG5jqE7inFqZLIVd8+4rc3SZ6FD9c5
XOcCS4a4++1DHm5+epXCAj+0p287urq5qW6tfXP/d2vq1iNsXTE29+9Q8PP1hv88//aEv2+j/J9/
TwbgmScjG4SYAvTcpSkdvOpqNMkDDq9ABOTukW8fF2+jz8ge/oa6uEcfrt+R/g7953eyG/qHeRPc
H4anoHu/AOifmjC3yVVrnuX+/z3CXxRXJnugwH9PdwpkVy5yOboTPSW3qU/2GKOEc4TuRM9FD/e+
o/6z29lN/PtpE9rfj05JP7/4+fJ2UF8lw8OjvwLsgCtmjLmS3uEKsG6oPIT37nSd3I36s7vZjfr9
tAnq96NT1A8ufwHUs5vnZW1bDX/P0mC8RwB2F8s7jTZRdULtEU64cAm7gx3s0KamO3huN0+gfjdt
ivrd6N9QP/35qP/Z2Lq6Sl4TeQezPbDgLpXkQdFsMzz4ABT0kCDkTiAmauaHtrQb/o2pExJsXJmS
4c93P58M+00WXlWvqXTEHpJIMCnFLj8LqT3mclcRdX9ZbbP/D+xnNwUeJ07wfxyfor//C6Dv3Sah
adIHCP57lc/cPU5dxfhu9OkeGFnwceWDyp84uT+wn93oP06coP84PkXfm/983vevsqubZ72sH9f8
HO8xQZTk7r1qnzi5iu9xF+IPyf6yDJuq//n97Ab/Yd4E+4fhKfT+nz8f+mV1e3t9+3p8TyREd4xw
qfiWysdoT0kh1jx/p43A89yE/Pl97Ib8Yd4E8ofhKeTLXyCumN1m6VUVPzz/K+gatqcw5xJtsPOG
e7mmCJJcqYmO+YF97Mb8ceIE9MfxKeqzo5/P6L5+1TQG4RAqKSKQoveh1Ba7I5fsCQbuzRT0Z7ex
G/L7aRPA70encPu/gFd5lidX2c0r8jjewwgAp2KnSgdvBhFKMSa7Q6jnt7Mb94d5E+AfhqfInx3/
fEZf3N7cgj//5vy2aL4k5vpN/vXNr5DKeJeZ+vbmzREkMG/y1/S0yJ6iRBJMduc0wBdgLgNn7J5x
1mHgpuX58X3tZpHp/AmrTC9PWWbp/XyWOb2t9W21Flj7gM0rWCWQWAq4C4ofLf6GVWJ7HHNQnkLd
S+zEOv3gnnbTZGvyhCBb16bUOP0VBNhkr6s7OeR0KReCs/toY9sdhmBdYVchdp/xnSb9Fs/vZzcV
HidOKPA4PkV/cfDzZWFRXWWv6RBTiDUwla7C23UOvEeZJOIxPlST+Pv5fTwB+v3+p5jfD/8N8l/A
IV7eVulV9oqpD4b2gJ8h3oD8xrfPNvTr4od0pSseou9J+ukH9rMb+8eJE/Afx6foz36B4Hsfam9v
juCf11P9kHmlGCGJ+b07BgBvqH6EKCS817Rh7OGmd/WFx728uViX3e7M9C5TtBv/yfQJFSZXp7TY
/wWClIPr21dW/VBMlRRJOtE+DpJ7yGXrHOxfGdpNr+gHdrKbBo8TJ+g/jk9xP7j4+Ur/ALTj99jt
n5W4CYbcn2BY3ac61qp9g/0Z3QO3CKoO6C/p2IL+mc08gfu3WVPQvw3+DfFfQOdfdBCmvCLmTO1x
Ad4kBti/fbYrm6BxIDkC+VbxQJMHct8XNp/dzm7UHx5jgvvD8BT5i19A3x9Ur6xjGN6TnCHFH4Lv
bffSEXvg5FOmHjoKpv7lD2xoN/iPEyfoP45P4T/4FeC31dXtK7ZyEHdPIkwxeO+7GB8qbZBxpeKh
zuBOwqyDZ7fzBPb386bQ3w//DflfIK46vCpeVcuDY88oYkzca5xtLY/Imu8543ji4zy7jd2A30+b
4H0/OoX78Ozn29ST295c5w9qdpcT98+sKoY8DyHrnCsAumFOHeRCisdVfP3fw+3utPrzW9iN9cO8
CdgPw1O0Tz7+fLRPb7s3n2+vXtd7dCgCZF1XEkgQfPtsq3YkQPVD2hUhDhc2fZgf3M5u+LcmT2iw
dW1KiNPPP58QZ9okpihMdvuKuTTE96CoRtw1zBusj6CqRtZ2F08Y/wc3sRv+rckT+LeuTeE/2/8F
4M+rugmvXtPAgmcpMVKCbWcR1n4NXID6/kPiGa5vysDZD2zlCQo8zpzC/3jhb9j/Av1b5421r9lG
BJ3AXEIKQUH27NtnmwBK7AnKiCs2lNMm/s9vZzf6D/Mm2D8MT5E/f/fzuf4CiipXRV7dPnDgf29u
QbMwgVzh0m2VA4VNuS56cnRXT5nkzn5oJ7tx35g6gX7jyhT9i+UvgH7e1PrNn18rc331egRw8Lpw
zwl2xbbWh3y9KwWCsgqQZpPhL35wH0/AvzV7SoGti1MifP7zVyHCEcjAK9IAqvxQWsRY8vuGaIie
tuyvAP8HTAB0Ou4ixbO7+R4l7ifvJMT9tSkdjs5/BTq05rZ+A2XP/Nn0zv9e3/zlleleM9jDEy2I
J2rv+fvtJvXDvAmVH4anBL788PMJ/OHW1m8eKxp3+ue/Nzf/v2Rzd2TrG5tMT3NNjwPd9xRc1Ff1
a0YZZN0SDFafEnEX7W1rO0epPRdJaJp/6Hma2J8f3tZuWZhMn4jE5OpUMt5d/HzJeFc1YXP1inVM
ByoJkLFmjKAJKRjfc+EUIHi/9+1nE/vzA1t5gggPzzCF/2H8b8B/+vnATyp7r6WT/h8uYz5tmR9P
3Myu6qv5t0OhG6cZv3/1QblNpt47sTuNyB0tD27++A2tz62J9Ym1x/Om63W2PODjq6LWfwX/29Nu
r2z9x2/S3YMaEeaQSITiJxMSLHkHJu2P3+BAEPQXSi7WbfnwB0FCN4OAW//x2zrJLgWl0GZLGVS1
OUSidu0Sf7vEoLUGQS0bQ0s/cdnjiVzoEhzCPHvE5P77m6xJz3KT1RYeisPti7vfrXfrYAQNU8IV
a4Evrq/OIbBb/+z/WGjfjduydJZQWC99YovY62V8mMXmICu6zit6/SmzzZIO6FMPjVdek3bHZV8c
sNYWXhCnpd+Q/BNC4ZFN+088Dz8O+Vw08aHEn/Vg6TJq3uJKlF6L0q9BOl46ePiox+6yRlHmt2qc
ja7NPFoX3A+tsb4l+jQPwoPeSby8ivRC1eq06WzoKREvkyJrPS2yeFYMdtE5wxXVkaezXMziih+P
ReVlqCn8MfmqIuaFuTkO2uFzUqP9gurRG9Eltlz5BAWxz6W7z2vm11F7nlXteYiqj9ry676mnwbX
3DZKHw24KT2D8YeoHfebyp01tfySlE7vkSEKvKAXS7cRq0gmM1u2fl7oi76EXVjJPduWnsRRN8u1
ucoTdBmGHZoNDI4Pk+48yQN0AmBluraeo97iPmtmcoxdP0/zk0G1qWd03XhhJrwOa74YyvbURbrw
ZIpGz5jwpoD6i0fdcaYpWpaFIZ7jjF48js4sKB0PJ7VHYA2vQuesLwKfJZ32Wl6/lWOuvJifKidG
BzwmS8cV+l2sRl8Z9akKWDcPMPISUZ1mxpXzvojVbHSGeD4MQ72f83o/HOLe7936Uox1t4BUblv7
RZiTZSlGuzSN6Y81q81+aeOl26bNbFBNuxrDit30sgy9iFzrvpT7Vg/OPOyJs6+CgMxM2/lJ4Z4p
Wzl+gWuTeklY+XIos3kkkvgwD3C5T2OZaK+O+Vcd5/M2GtRWc/KWiFznxVCZEFD+pigev/7n5OEw
/Lcj1n+Nr0++//XtMk/h/+lP1prs8Tew8L1mW6uOrS9/U2VPKKttN+1FmoyCYnlah/lwyr3K/wqe
1mphPeNOfUEmGIEqQpB2XKudb5roTn1JOFInOdRAMIWQlCMCGuRefSECGQNC8DpRBlqMY1juXn0h
KGJJSLC5CJI64PVBoPPw4Fu0AZd0h/qCSsyG8hLEJRhDnlpAp7arXCiObSuxPLYoIEUya90m2+eB
HY9K0rXzyBmHxQYmO+4ECe4dd4IbARpYgdLcvlONukgGWTJLMom1r0sWpSB/Jl6kwv3ClYtj7/s3
BDvztxtC1waHA6PQZCDc9fUN/Tw2QaepimZax2ZZ1T2q/ajuh6+D7IyXWFMlHm8x1bO+Us777997
F6ycwUk9cPbg1P66ALZ576BDJtfczDLXuKDdCloNS4psnc3cPA6TZ6DddTc4OgUMRDGBuj5knzbv
1uugzmiRzwokM/zBCarMzMJOFtLriqZs70qPd4e1dhByF67QhwePBkdYGF3XpzfvZtCguzzJZ5WI
0iXFoDDrWHykccQOglykviwichZj+Of7mK4Z5C87+41VKRCTMgYn8Th8375vy1lcxDKftRyF/liW
Potr7kecXAdVYv3BGcN/zkEUeiDA9/jmK7AJrjiTtpJVOkMkk2A1kFD7cRkUJzGo6VnCYnSM3HGc
4bBrTr7/rNDsPn1aCidt4bwt+CdIQMpqwkGCsJz2MV60tQM2fuirMfKA/F3iNaBObjqBgxOdO4Ha
FwFm5QLVmh/ooHEvnd4NO78Ttqy8kvHhfHBw4s4yCBRvUT2271hEatcvTNWOfj3ELvaSrMmPibVh
7Meoyb50leDKUzmmZ47iVb/ssUXpO5rEJPdk1lntWduH+ZzJkmU+74NWzIYmG1a0A4dA13ndz6SM
4NUnwBau11QJC+ZJWBSHDs4NmcVREiDPNYJ0XkJHNsz7ygZ4Nsaiwb5j8sL6bYny/EiGJh6jRV8N
dbrANWPazESq4gH5+RBF7XIoKM9mmqRu6/d91MZe1GS89UTbpTd1UvUfo8oxfGmQic/ZSC1/26qC
LTpaldms0DymM92N2E/KTJUzQsrMzJtAYOvpwbTVfgG+AEiyzJL30injaOEkYvzc5sxoX1BQ614X
FeRT3tooX+jASZgnqzz+HHIOiqaiwGAzVWboXVcgmi2VtVx6scOzZAGuT0nmFrcMONoN61M2gKfo
J1bSA3fk9a22bT3Ma6miG5KjofTKwEbjHFPEDzmL2mA/ymlL3xMdZpHX9GGcHaTKFtobnc4On6Lc
DLnXDS1DHxXRFhyTOrciPWVxaAev6hwEblTU20y/j1Obu6EH9iIIZn1dhMXbMY1d52goo4T1vm5s
lAZe3NK4/OjEYScWtWZan7Y5doLCc7KmjLvTDFzAchXjVldeSnMaLXSdGjZLjBxdH+U970AXZo2r
ZoNby/jcZcbow9TtBnqidZuPniVS5eDCsdgR1CvdKA2PUVow56NOAY/Mc3unLjNPp1zmZiYHxIZP
ODTJcCxFhZPjriS2W4Jv2pY3ZW7Kzvi6j91w9CpetyQDAgFdThENTHjtNk6OLqjsA7KQiTF08IrS
EWzGUt13H0cX59wrlFuVM8wqGnwC+aoqL25cHM4GUVexl9a5+NokFJdeVMex8gc0diCOSjah79Yi
bv2Qd+1lKsp69NyQ2BK8y7DW4EhS8Olb1V0Ofc8i3xZp0PmiGLX0TJA5F6Hsuo8FMeV5Q8FS+2i0
GnmVagvrySQOTsDR5J9IaINlOiIW+26TD4U3OBENvT5V9NQtbON6Sd6Dt0/Hyqm9lOdcH4eyz0H6
ogFdaI7GdylJhmsH9ehKVXHyiYAWuS6x6huvhD3V8zxyk7Mw0+6Xykp1Ew9BcdXhgLW+m1RNvQDX
tBVe0gyB62Upd97yUgfEy+HU3XUooPvSw0FGL7JGF6XnagV4jlHUvQ/6td6R2GaJF9g4/kqwZoWf
UMmuRJ2MoR8yJ7c+bd0h/VwawgbiCxZwNztoaRZ9Qk03wopC0JuhJ2HhlTwa9TzOAzNTmsahH2cp
+zSqMtd+2cRaeSmLAscfe7d4X7gMDT6v4Y+nrQ6yWWeK9H0M8Y/1OpQ45awtcRFCpMQz6YXhWFee
Q4PR9RxSBDWEKTEQTqUY2fkQkPywUxBJehIhc+mwbJSzAMKnxq9Myz4WMkaup7QI+awKnACYvVTi
vDZhn/lalgHwO6XpZ9tGVs3dGJl0QaM8bDwutFPPGRnBrU9tluZHQTSU6YlUY5B6naObAIKVcDgJ
bMoHz8UiPLdxE49eCo91IEVR6JWR3HTz1CqdxzOYlygI0LJhOCuqpjIHBOK/6rBPGwzhHu1Fd0jz
FPGlxZ3iix6kLZjlbaFir3IwoR4uE3NC6jgILlWnnHFBXZqkoN0z0l6khibGy0peufDzAQKqtLMk
nNGoqwbfKXmfzI1mtJ53iSNt7VmX6vBWFW2o3oWFCMNj7Q5xtxj1qJKlEDlrjuooGQsPF32ibxC1
bXVclXJIPWEkHQ5QWRZq1pOhK8/ioi7oEehcYUAQ80KCnW5Uuh/Hji2u1VDExw7oNWcegD/YVZ5y
XDc7GmiR0hN4rnH8aBvZu14dBuEA5oQyU5/HUdDgVStYaOfSWFQtwVOp2iNusTscaneMkkXpKNNY
P+xIGX7hGW7RHBQBhZjfNgPrDtquJfmsaW1qZoXpzEUu3ZHsF6D6Yo+1+F3YGPtVF1qfd50xR7Wo
TOc1uePc2LKx+0imfesNKNfRMuo1FT4a+FryqLGJ11ahGHzM4VaLmDGn85QMq6NcstT1EEpz6tkx
Zp3fBmVvl3WQ59UMGSquW1kWpd+Hyi6RqR0271NWf7JdQt8bngXad7pKXtshy0H/GFt+6TSY8nms
bEk8GqIw3Q9dWdNF12fBe54MQWu9PAxks+iioP8Iaeq+9hB34iMSNXJN725MDgpXF3Y1jMl4CNbf
FJkX8ED2Mx5VzbFqcjuedFGG0AXptXxvw15pTxZCjnOrhbR+NnYtntMx4vWsY6bLL1oG1b+DEcqx
YhaaPm69MkYiPWwFbdOTPEMWcjElq9MPpgpH/hGUdxODRc4b46EikJXf9UrchEiyj+VYqytWc+cU
8g8ZULLm6JRkNPkYlDEf9plritwfK5LxuWY8J4s6zLva63lfl94Yp7KaZYFjjJ+DYRp94tQ69WJI
FBf7FLR84oUgPp03JsMaVkf2rW95iSM/zNvwM2ViODEQjQFhW3B+PMK08xkXHJ/YBEU1OHia9mDT
4zzzSMDHGzqm9jiPdYpPyqwxnR9TLZwFZ3Wf+k4ayupD5zS1s4CEEeFfejmobCmcIUj2gxKIs6yb
cVSew21ZH1oZ9/Fh70hQnOBglMFCx4MNF05NtfFsMJTsqKwszy8N07I5ruK+1Ueu6UHNeJQHBZmn
TZiBS6bBlfBDGoJg1LkDoZGHuygGzisN/QhnIcLAS/s6guxSTG0CnoHI7LyzSaDBUbPhIRVKEL9W
uvgi0DgIPxR4AIdUDSfj0MpqXgVgisDTSWO1QN0w6Flax6CGo94YVHl9QwZnVtRBw286blCZe3FO
K+wLQcLga0Tytlpi3oNMukab6EOqSBFrTwF88loZHiXzBFjsPWci/+IoFsHj4KGtPOgGyGN/3Y93
lYfuMB5mthZmFmmNv7Z9Yk7rDvWfbJml56OGHGd3blJT5TPsqFT5NjMQP9VdzRZ9poflKCR39kVk
NWSP4ugz5yT7wJCohG8oafisMS1YbdmG5vPQ9jj0A5po6oUuKU57yJJ+5WOevFUOKuKFyqvqU4mH
iPp53LmOx2lN0+MRR8NKVy04gKB/Q8cbhjiMZ3HRg7hbmoB+RW05zE0zxPWyrSBh6oFrTB1wIiyG
995F44cEGq0y3xmEuZFl1NI5ykoMNHRZd6LL0gq4YymvGq3KC0VLB/KJjXX3a5RH+bxOgvHMpJnL
weBX7v7o5pAMMCrsat8GyPmiO1YetEWmIE3WuZz4DsT3oQ/7TK4a26gz2mHmUJ+kQwsJWLDl+oDY
WNoZRhCigMtVRsRDpkrfjZnpyrkCj1HMOQQXqVfz0oa+ojg9C9xeZV4UWPIxr9PuQwGpsg80CeJT
8MhQtgBHNDwJqqj6NIhGRQtiUHzMSJ1cclWOqYdoxwY/6qskApukMFjTzgk/g7oixVyRVn/sApTW
HlaVODSOwRA34YB/QFFj39puHC/rMAYjKYRbG1+Ffdt5QzPgI5ZmTC+KCtWxpyNNLotA6dgrKIRb
R5HuqZjxMoilb41qlFdiSekyAEP+NikCk/uUgmVMMZy/hxwzrpWXhUllfAqu02XdNRAGKHCoT101
pNkC5RyCuIwk9THmMstBsKN+mH2LaO+Tc/dpg0kacPL1B7OCq+I2u6jhLSf1yVXxf0NyEELz7yQH
N99i8S0zCD+/zwxCqz/E0Ry6VcAbI9C38ljYgNfPrdM5DFHwmDD0ST9mBuF1j/AaCwrdLYpB6QHo
+ldmkO1ROEMp4egGZA0JHDH4J5lBWGcj3XJf1oAsyyTxAAmCVMLLYsIzN+sgOZ3FYh8M2vBMauWp
1dfjG0k5qO8EVV874VmghtzvaGgWIF7PJcSeWn2Smopb1qdBi+QqrsbYF03Ue01Ai/0NAu5IgD21
+iQdBBYn5qxQdFUESHm1Y07KBvTyyxZfV5k2gNFpYwvh9mzFrHpHmHzH4c0aLwR9kjmTUcVNSTFd
pVove5IfdTGavWTbcK5ie9vg+HQQ/RC6Au/5EhIHkRenvX1mcbSdDHvgRbwuJW6C0uVcRaJ16Goo
8viDjlVzWLl19hnUuVjkkrB5koPLlWYW75tyiGYi59Ezqbjd1AZfcfveVRxyVELrxQre+mv8IGL7
Y4uvX4baOle+Qew0UIUNINOzYn23CpXqvByKSC+iNpxp3F7cjR2n4Kwjq9qFWp8Zw1WWxNkLF1+j
tbFzASVI2aMEr9jAr4tyfMcTcvsyUCbCW6NKCBFkGApdQMkRHImiw/iZVPlT1JzIbt7AoibQeFVH
BV3kyHH3sYz0i4QXqhvbqLi8SUJaR3ilOryPuvCtruQLAZ/IbjHkVZIVMj1LU6ea9UFIF7hv1PJF
mMuJ+DKScLcmTnI2dIlKPMxyewaRY/tcJv0J2OVEgBkp21a0lT6Lhlr72AzCg0L5u+9vHq0546/K
wKN6kBMRdZogY6JKwrOMRZc4LtXMdClbtnmEBw85WQtVbotuuWo6r41Y5StZ8/kQpf1FLaN2xpwC
s5fRSU5EGtoDaLLOSq4CFC0rTeU+zor04PtP+hSME5FuWiipj0KXK/CcL4KW5j4fg5cZTfAUt5k3
xOGYR3UhV6xUrsfK4kuv0d3R+ydrRk9tfCLT8ObyuoTUS7EyWLjvaGx8iMeDZ+j/1OITmW5Gg5iT
9sUqMzyGeHMM1AzKQZl6IUknUg2FUKpYmhYrETfmMEob7fMWfPGX0XQi2Ko0vGj6IF9lChOvUbQ7
YZC5+vj91decsUM0xESwSde3o1RWrLq2gCaKkBivazJ2yKpUz75/iyfgFxPZJkHZ6mDo5Yp3bA4p
TgiWyQtJKyaSTTodVEVJ+arhSi+Jigvf4sx5mboWE1nNB4JLgnq8KgU+4UFyXIbx3UG1f8rw08Jv
Bv1QeHSjfIWjkkOGmDXDhyooypfpa7GmxYb5lV2SlFWJxAqacA6kc9nXYv59aj7FMBNJDajJSjcZ
xMpQTedBrPh73CYamloa9Iy8rs+67WTKicByRxYBgeLBKoX0nZcoZA/LsL4oalH7RBrDZ70TZu9N
DtnJsfw6RiG0xPRsfDcQiz13KNCyDgvleFGb8UNktAWDWKaehuLO29DaL/BGsdYLivy8yc2BNL3y
UUHrg6pMsTrsDX7/faye4Hw24R8KdWhiahetOgEhEosSvjDQb/UMJZ5YXUzUjivasCqdIFvVeBz8
NMY1tBFkwd157X/MoBO10+WmLUo84pVpouu2647jFr99ESzroHWTOduOJDp0SrUSTveB8P5sHNcv
HHyMnX849IIsxPbSSZal2QCNVysouqWQcitWgVAvi0nxulVwc9/pkEEjXA+Lh0wc8aMOpc9Yv/Xu
dihhPuGToIHDiDUsuhIicU9Zkdh56EL/GdAXz+suL6+kLpgvHURX38fpCSnm6/EN/UBq1aRhXIgV
JWg4LgNo+lIjtOmFdc9m37/FE+zJ1+Mbt4B317QMSrJqlYNYQV00ORFt8rKYi0+UEMosi3VSqRV0
b0aXfV6WH5ugahcv2/lE/aQ4ABedgE2UcXlY4vxzgfUzlH4K94nMkqFKaRKmclUhyPgy4kCJUDv4
CIof7TNG61tL1i5umkhurItGZiORqzZOxKd4gHol1AEcTxtjL+uM5W+FrNr9NG0COdeoGJexCZx5
BwWP/TEq0Fk61OUszQWHnsQou34RqGwi9HA8AYoKUENd9URDQyWNoSJWfHjZ2hOpjw3nFSMReBgq
3pduFvpFZKqXeXfrs8KbfJxBYzEJhAUXI67wguYuNCq06uPLdj6RwxF1eujcFkG4aSOvqFz1oZVh
8DJFyyYiSFpUODgweNVA8mUeD2HrObk7vhCYiRBmuseiRQFfQWq6Pkh19S5RZfMy8zNtqYrChsYV
1O5XJGjPeYpDz1TshewyEUKXQWU5iSA30Rf9UaSKGVSs9r9PT/SE1mMT4WtbRlUelnwV0S45qmQX
fqGN0Bc8oJUfNZGAcgNX9TkUD0IPmlLERT6KaxVm6WVmaO0j3ssPuhxK/jIqrftNN9lXxk3fk5Ql
K+xiaPdpocP0rWkpfxmd1qclN5d3w0GpNE/SFXSQLcHofhl5g1649YnkoTJen1fmyQras6NFZysN
jaBJ/8LVp0ZXBdpxpEhWxhH8RMoKatDUvsxA0YlcowhZHkKkv0qhkwVeJrPUYTr7Pos9wWHrvP4m
4g4vmAhqWBoc4WNkPTjOffiylScCHdOSQ5kbJSvlJl9GMy4sVLFetjTe3nQ6pilUO4dx5Tjul6yC
tpGqHsIXIjKR51hWkVsNOFn1NFs32WG77GRJX8gnE4m2iYwTQmSwCqC9f+ZEeeknA7ove/1TN5tM
xFM0HA3ImHGFCuga7ZMYSrSRfK4SsZaUHa7AunC0ySuuhp7CMnDlKqDu7Zil6xaaPDsvBc33SdMR
KAuO48GLSEwm0goNNC10Agm5gv7O8CjHYTrvSWJfuPpEWpXMnSRhabzKMPjzTlBfupF9Rmk/IVFk
IqxN6DLoIoAERRMV4gAO5+tF04v2ZaqATORVt00cj10Qr5wgscsUtws3RO4zsDxF4InIjrZDPCqa
YAVnDSPsmyFpTljzP5x92bLcKNfsExGBRtCtqvboXSrb7bFvFP15QEggCUloevo/q8+NTe9yxeHW
jmBTaE0sMnMBipN300J1HvWSXwotQPr8vrLjyDTZFxuVG35NikshMMbBdKw2kEgOfus7vpxtwE3j
Nbo+T5YA9hSb+02Q4M5vcceVIZ3ZLABHNOdNAFqYTNV2AFhmvWFG116hLlyM370tHoEPIWi6GGnv
JGvlYd+D5kGPtLwHuG56NnO2oeQGsLQbsvjH1AWo+rx+W+i4+lCWYVPGQX3Wk8y5bR6jbPh/hJ3/
3xh1ERz99Xc1xlBD16k5CzCwbBX/WMvxs9+uHbfWpDLAS437OQbfK7cSMASrPSO3C42vdrLGgR7r
Mw/SMk9a0R6W8IbjXYkZFxWBX88kxKcLl6gsi5DG34nC7a0zieeVI3S8emXr3COXrWe2ABqHGrIA
4Ij7eVjoeDACfrsCR1Pj7bvSA/CKLPk6AW/os3yKaaC/H0wT8w3H0nUn4IA+DCwEGyEjPgUK1nZs
nADLUK/prk7xOvMjYYM4irn1Cj1Y3TFzqlG5Ap3Ynng7bwemzfMeAJL2Z0O/5JL/ZGIs7hg6Yk26
tqTrT0uaju8mEDSOrOTmjSpT6/knnDRW83oHiFJ2p3C35rCPU31IgWS+kyvdb7QvXrV6/ArH6nsx
7wuf6vYUp91pBkvR7un9nw/o2tKOzVe4lyJjNfq0hlqCszmXoBtEXsU+Nu4Yfd1MKN7WsT/ppPvW
ACSFjvvy6c87v/ZpnZTFZQRYJOn0qaJ6fxJLwl/6fi2Pgx70jU/7aprH9p3EtXSZoHNS6lNAevoX
WRZgwaJmGd/IGshWSmq8VlZh+vDnH3TlU1wUUX6NbWPdjwMg+vq0gaiTyv+Nu1fUTNPQ+R3BJFIh
1l6fhj35lJHuXdREPgEZaEcn7tAB75N4MuhOIxvV3TS87CaMjl4H4pbRBE/eW6ixNtidLNf1/BwE
5Xzj2145bbduniSdTbZE+jR1QPxuBMQkYYjPvQun4oQd6BvxoE2y7pQE4DNWaz7LlHhu3Ik3zQBq
SQgOxAkMjyGfsrB5Gu2c3Nj5ZYevBEy3bJ4AhBslMeo0bYbwZ8jkVvVhjqsFJDfA6n+opI/90sqF
XvurvQ/CLPPWt+qkFH1g0/xXP3u9T+L8nbizjCB9RN3Snhrd/JP025ee1PUNq7wSdyLHTbtlpmPf
RepUZZXCpTSttw/NKEAZqoGS90vnLplSW1CHIBKqTuu4zAeu9mKKyshvcbdgBhtrDigu7ieAIvAE
l1p91/MhvXE+V4KmWxHHkiSZnkbk88yYN8sCEEjOOtRRIMbW8yEIWf+waRXcCEBXPodbJScgxYFe
NLcnAfDyHWuWEFiSFW1uJX94haF/n0t/eVGJRRKoqVqRIkkDNhFUGsJEhH7e7BbL3ViO1pZYfOni
+EUH9gHsKO55NpfY98vOQQTN1on2cIMy3O6yynzX8SSfmzBUNz72ZaVXwoVbMmug/sEaCvRJhQuw
4Qwwj1V/8Dt3x4mnbNkk0aM6zan4UZH+40jMjYLqio1ehEl+PRhryAjA2aJPJlmm92ltms8mDCeR
Nw1uE2AktgU4KtLP3wKnfp71DAZ0iAq3SWTwkK4GvDcAMjxXv/zGXz7yjEendN0nhIp6/CFDEJDi
dPKzzsDJY3O61v2+9epUh1V7XKvonDZTe+f1fV1tg7VVcpYNNq4w+viYpT27a0ASuJHIrljmvy8F
vxyLlZlRYWYVUDt1EeHOkmfD9I/fzqPfjxx38aDa1aJOYMs+dWNa5SITnvehwDF72e5grJR9c1pi
/maly7Oe7Du/fTupy262RmkS1KfWVGOuTLfmED2491vcKTIJGni2YUt96vpIH9gckYMIdr9agToO
y/ZlBfEpkKcB3LUG98RdTTeWvhILXB0KMpWyH9kiT+kEvilI7335FPfD9LzQLngrCAl+aDzUf/U6
Jep4KwY7gKu3WXnquM0eww30WX5R2/nz6leSIXX8tRqFggzDLk8WxMG/l20a7kUYbM9TRdobofOK
X7n8gwSsVpD2JnlqJci1GejuYOYH8fHPP+Da6pd//8Vrp1LxYdECqyfb0wxO9N1q0vHBb3HHbbdx
WXuQb8UpKedzn9hH6KmYGyd/beOO1+L9cALTKxKnup2zgxIpBIsk3h79du44bsPmtJ3ZJk5LZr+A
PHg/4G3Tb2nHbZlVloV9I06qST6C7lXoqP3iszTmxPz+MctY9BOXCksv/NGq7nOoyDe/pZ2UOgBf
O4/CiBOovBdYA8heW+qFioaumeOjfQSZq7Ij5IWp8bjo8QkP+p/99u04aEgWih4ali6D8GO4p31e
E+oF/se+L1HhF+cxyNVzWktxImjZ3a21WfNykJuXDYLj9PvqhMxA7YUZeUlo+1bG6wn4Ka9KACTL
35cW7Sg6sYbkhUtgo6atY2dhvdAYOBXHM0O7CD31lTjZLprPvIqXOwO+9w1E1+t+n7jUgo2wBRId
iTj1+vIoXEqaSxrcqDMuBvff6hoSUL+fSyXhPxraIbBySYDfJVDugBpCDQ72Fk5499fqGGTk1s32
4jyv/DmXbdCMYOpCrIG8NIbI5LASiHd0Ip1+cjWl92i2tfcbpDcOe5xUXiEZMoG//8KAzG0mmSQv
2267n4ST6YgLRenzggJZLseRg3UOxDpa/KCg/2esxFtm7ZOXI7t8gqrsEt33+O5J+jOFUttRQiTx
+Oe1r30Hx4/jaEQp0hJxannKTjrt+/sdTNNnBfRMrqLMQtBkG59LXfk1mBOXY5CWFpoY00he2hVW
zOtxzZt+v/FzrrgId7wbIl8zrBe9tWDt7+q6hJiFuFG7XVva8e0ym6Jaz3X2AgrGR73UxV5vXnVO
clG1/DWYVvMiSZu14hSXYMX0y/Z5KhNP43H8GlI6azq3yLkxVCkw0vSnzobOL0y7zIIwXEcJZRfy
YtvxCSIPgOMGkDT5s2VeOW+XU2Bj8AkTsZQvTaOf1AgtyWHyO2+XUgCxiGiaRUReIOTxPeiXHrqd
E/UzQZdRkFRam2Ffs5eJ6p9VkECKBf00zxN33VXBtsNyQArooSzB1fw3o9YLRwbxgsuX+CWnR1lv
5LC02ctWb18DUr0DX+SL38d0/DKeJlmuNClf5B6TN3s0/7MNibgRev9FDL6STC4jF37duDJJnAok
kpegU+1pC9gErTRuC1Fbap8lLhEPZuqXvGxZ+cAgIfQWIa592vo9Vjkb7PIlyCbxFjPsgy43wRQf
pnXKeN7PzfQ9nlX/gXVR861OdwgphVWTvrN1y8RF2gh9HJFF9qdcSvoFgs/zQwBhMJUnegmhcsbV
YeLU/lPxfr/HA4M8BIvW56oKiM3Xelp4zlEI5z3JoFFawWROXRrvB+i0hYdU8PZpTBRdclBqFDRz
BvbGKlJ/XTmBHinhc3IfLnvzIjRRDwSvvk/pskCfSCyZFy0QRuHEJsi9joGJohJCIqPM93o8cXQ8
/azCiU1bMqasHbLyBdSYQ7ekHcAmCCJ/XvxS5r5iFC4FoWdt1djLxvsgEz8HXPaeZFT/kEyLQoTd
9PjnP3MlTLl0hHHthwTspPIlMPSh5OqvBSX9jZ9wbW2nppCpChvIzvGXkuJdh6jtLonN7hdKXEaC
ArV/l+VevqQ2epFl8pEA2OV3Jk6UKmf0Z1Q28hcV8DKPyF8kCG6RKy9rvPZZnSDFO9ZROE/2UjYd
v5+iTQB8Y4NDO+7Wzyxd6kGq59FqCJa9TCn0FqHKdqq37Vbb5No3dWLVsmdzAMU//oKmzFOw19Au
nIPa85s6zhrOZW9Zs/OXKZm3Y7z05mCaztx5fFYWuo/GXIQjNIBTCcRr9dBn9rCzzufIsbQTCfpd
NUbwWJ4p2yBCqTFO7SLaQvyWd3vwbJ+V2rQA02ntuxw6Tn/ZtfO6wrPQbbkHQ91UYqfruW+ST1Oq
mkMbrJ6EpMAJAX1F4KRErOd95ONduC3Qb4GMxdHri7o996oHKGgPguCsWB1/X1kDmVA1809+qzth
ICPJFpuR7mdVDT+C0Jyz7RZe7dUogDN3okAYt8FM+3k6Qxxdvi2HxeZ9ItXHgS3jB7/dOyVLplLL
Y4g0nlna1O+IEekBpV382W91JwwMaxfqLWHjuQJD4HHQPT+BTXDrMe7V3IfjceJAJeaRMGrGM6va
+B8gKdSxhjLpwyZKPPpZ1Eo3MtTFDP8TjfGHHL+FqmlSTkM3nM0EBaemH9g/THf9J2iJifcQ/0Qt
0tlY+ORaFrqdeegr98JsIy9Ck9zLjEAd1hNg7nbmozpN94qu5kztBuAN5+vBQIDvxjG9GvSxcceL
62bhtdABLxCMX6AwGpja51aKlZ0mX9rF0JgwMcdt1NoDus4Pewz8hJeRuv132fJs3qsW245iSG41
DCryAII8+K3u+HDclgB4RBEpSFIdunE8gJ129Fva8d02ylZ0P0NS1Kx7hCz124V6lU04cMdxpS3F
2oHpVqR6zbsA6lmi9jwQx2sJD9lihx1L2/YvCs2/HIL/frmbOo5Ka8gVdBUlRUWS6FBBBzCfdHcr
DLxu34HbfVdhJNOhSUghu0zndUOCXNrV53UVgz0uratfrqWJzQDkRGetCPpwyWVnHsq4Tn0qJizu
eOY8Z1J0W0yKjiwfCZUH0QifLgOWdlwzFDVmZgChXBje3dE4eap16/Oyh6WdzJraMYAALXY9tg3k
vj+N1AsMhJUdp5wDmyUz30hBqX6Z9+G+h8C3j1MGbud95smw7SU8J5zidzMwQJzh9uy3tuOVAbUN
VFSx7VWY02rXO9WnP/2WdrxShBEeCbKJgLTNxUEn9msyBl7RO3Cb7klmNg10M6wvTniOh+e3cWg/
eu3b7bCrdSNqGWF+kFJ6b3UKrvnMvMAaGGjh+CTmHYgmhZBiMRqW24Q+Sggx++3b8ci0HAZMDMiy
Yp23EHqUuGvYeN7v/VZ3nLLRkTGQQoWhdOtjmpAjEOGeG3eccmyGSJKYlsXE2rsBCiVQc7nR4boS
X92eOTJYOCYZdl3NbYH6gWB0kN95OJlyaRZhh3ImxVZ3SX7JwjHwjH5eyR2vxD0aYXtkWRGb7WMw
xDuEeTBVyG/njl8aES9Qhq/NeQ8tyQMbfQxIekvQ5vLN/lvXBtxJl+gGthUQJcO52btPsk7U/cb2
91BbJHdeu3db5+MwjVm/avyBXq4Q3k5MXqWor/xWd9wz6QNUJnEKraWqwoygNsghxe/5Vd3uOXSV
g32WrMe0JhsdWoHhKZta/JKm2z1v+EX4KNqx88QqiGUP/Cnm9Bax9uLlr3xWV5JH0TBadg3xrKBe
7d9JpsJDt/f2MQQWD4q2mKx4wziv2I/bSu87toLjZqAXhcFgqIjA4LubSJR9SMENGT3/iOO75az2
jQLWfB4hzvw23hl7w2X9v1buyY2K9GIvr52X68B9Q0AXTiCxEsdjvoVRyo+7iOsCz//BezMocjRZ
wqFXTHfpabuOX0u+zYwM5JITow9lVspDS4Zvfn7huLVktVl4adpzGEbhozVpcz81ceSXzd2OM6sT
Eu17iVsHlMnfxMP+ZOrNj14duH3mHs0lXLXFRcGxqk59XNL3e1DvXgxWCNX/XmOHqcAAgmyf0eyo
P8Tz8nWxib5hpleSl9toxjub0mB1jZB6at6aWrydU4wj8vqgrsjN0k41bfUwnhNqwrxv+nta73/7
re2UwtMQLrGp9Ximwn4rafg2UMpzacdzrUUfYw7VeB5tJ14wK8QcofxjH/+88SvBJ3W8thvnDNLw
fD63fG5FPoLWcgcKCt4LZzwweZ6846ZdH6htuBAYe076PG3jN8Fo3//5B1yzGMdNg4CEU7iZ7Yx5
SM+kZF9tar97Le1q1BBkFMCwNS/WkWC0oA1e0jHyevrFeDM37RqD6SmzrKCusGHAStu8h7Srn8m4
GjUTZMvmeSkXqI7Yt81e/s2msPf7lq6I2WosE/VKsmIw0AcPwvFdwj17MUFysdJfru+T3K20vc6K
SsJQtqkdjjJTkefWHSdFsVCP09BO5x1PKpRvL2U9fPAzFcdJWzFjlmREujPrEFviLcojdDr9gqIr
fmPmkqTGZMMZcwC+ijgSeP8Uxu+Skzi+GcUJSrR0b6GsY95K9Err6pZrXqmgXPGbDl+zCWpkULqk
P/oW49dsmX6105g+dsyzXxq4DOMkW5O0BAYMz0F4+aiBCGM2XvzStEsxboN0gRZpWZ+Bc50es0Ae
Zq3bGxXTldDlMoxrBajolvWgXrM0epCEJ5i5k/jJWKCC/92XNKa61stc1eewYlC9hsbB4d8+oZfB
u4o2uus4RsBOEsIM2QciMKGAUz/pEGjZ/77zPgHqiYdUntddPuxJ+W0nZvGLAbHjqJBlVcM+c3kO
2+qdTOqfyYbRNn5nEv6+7xDTYpqBzfI8lpadMjm1X+MKU1b9VnccNdNSE4rJl+e0Ju+pXr5P7exF
OmWBSyhmo2xIJDt57kxPkOkopuwoGfvZucvFHaMe6rERrc6K0888iT9ZNXrByqCW7KRRm04MUweM
ODcYapUvQj7GphR+gdfl4tIxiNkMRta5JbI88FVUedpln7y+p8vFhWZTWLcJdo65N90Bc5ZmDJ1J
G8+tO5lU7RNmAPK5LDACWB6GjGd3a7N59lNcNi7TpNtAgUPfrc7+Drl9NoF+63csjoMSMe4Kw17Q
B8LwRRMNH5gKPOtQl347z+kGkrLkBcF0SegJTOLYDa0XoAKm6DhoHEvdAHPN0B7LPqMHd+zn9KPf
oThFbm/HypShYEWjlw7TmTeSy8bzxF3aLTADWdytpCy6loyPWRY8YOqa3zNs4LJu+7iFaM+Iudcx
W/nfa72lP9cUXWa/kOuybLueApJZ1XEBADi/H2wc3Nkm++l16i7BtqzGmizTGhV4k/3Itv7N3s9+
FbpLrw13iD2nSxoWYsj6vDuENSgXfrt2sid4JzWB+M9SEBW3d3Ow5qkFM8dvccc7970pacfFUsQL
f0PiSyKK/Lp5rhCNyeo2nkWwYJgpzc7DHlFzr8TE/NSeAheRtBnOO0giTYXcmwZvM5hxpqbRL5i7
mCSo51K1m2gqosvY3Sjaf2Qb9TNDF5BkmhLjTlU4FaQL79ZK0Jw13DMkuoAkzOCKZhoFU7Ho6XG3
5L0tb5X/V8pbF46UAAbTr+glFz2PqjzYI5EDovTByxD/g0aKeIz522oqRNvepzr7klVgovit7eRO
Oc7TCp3osUjrWGMmorqHfL9nqeWikbIgsnsj2AjhhPgj5my+ZbP2Cyr/zrv45fbcLMPQ664ci6SO
M5EH3AZPG6b/+RWgLgG4ljaFUhS/LF991xTN1nTJPJOni0Laofq1zDIZCxNV6yHhih3MPv7l90Gd
9BnwuanRUOyKNczCA7dVcggH4elCLtIoToAm1aLuijLDfE0L6lNM/SpnF2lU82oaEsyEB1YiPPb2
nxC3W68jcVFGmGiKKZ0TVh7TVdxrqPAcBYs8F09/vwhhAllspnptizUr9YuG9kV9sI2q9J3f5h0H
tZmt7LyHbRGmW2mOdRiPGwZ6B7sfcIe68AOjxJxRKFAV7a6ek91GxwqaPF6nQ13i30bJtKgwwBi9
vUwOe928IyL7/ueTuZzAfx9hqEv7I0u9Dbg6Y+0k4s/lFEXfLiVYl0dL55lIqVNg7HykW2SitpjG
6s1sx6Ll1AcMzgLqlBd4yxnnBFMFCxXVYBAEgK+yPMAYZ79A4AKywlVEiiRGF3OPx9pDNKztzwAz
8d7/+fSvZDzq3ACC3ZZQhl26IlFz94n0ZZrPRId+BZILy4q0wfxljMstMj1+aBLz3cbms8/GqYvJ
2o1i/dbXtjDb3+1Iv8Ux88pJ1AVk7WOCyfYNVsY400Oy73m7eZG+GHXhWHhHBO9rkbaYMWM9b2N6
qMXgd7GgLiCrTplYwracitImLWYcy/0jbklexQsmMv4eH7nAdIeQwswlx1gKEW1/pbsXhw+n4nhn
OnEheRm3BYaSZhjZrdZHPFrcEph93cKpC0Lqo503Ml6GIhjSXublvHT7WXZjcmsA0ZU/4CKRSg1F
8nHYh4ILkvR5j2O620gcffcydBeLtEWAUS9i6Ys9FWeFUbHHVdd+eDjq0no7W22c1ftY1NKcwpWc
ZVl74RqpS+vlOtG2xojmIpnrDxlmDifJ4BVWKHeMMVHdjtfFBmG8JuyAi+MHnZL/+R23Y4xVPc2m
DaUp5pgAW7JHT+tl6rff4k6y2K3YKxIJUzQmWt/xMgQVru7FjdKLvZ5JXTwSS/YJU1hIX0wtzbpj
1s38705WawWSM7OHZLDqUOsUs7n9fo2TO/ZxNaU02hRkDeJDqfBYhVHxdh2Of17/yhQl6sKUhnrm
NL4IafQNs+yfHRy0+cSnsv2Ct2tuP+rUzLyBXrpg7QPmHmLQDybO0P7TQlk4PMegNeqDDMjYP6PL
Da4/mnN2y6e+gabrEkQ7xmzXkLTmzUw+YMq5UIUd6Id1HLLlaQFZWb+RZIrsw4yB1bmQEFbIDYlY
52cOLkrKhqzb+jXsiwpCbsB0fxnWW7f7K1LO1OUX85LPEZS+TNEaSJw+r1lH+deESFx/eDcNl/lx
2/ix67Zmeepta9T9AP20JV+6Mbr78/e7EhjdN91RNGs0ApddNOVwj6bl/yAf7pej3Sdd0VV8HjG1
tNib8ciz7j6olht3xiv1qIv/qnm7lAPfTcHkYLM7EG1XepwwCtzgOkO4Hw6Iukgw2nVBPzaRKfge
H7OgZccmxVhHr5N3gWAgUWvLm9AUG+3t+0Axc1dZMfp9Vxf9FaYQ5IQerSlsXZkPrdbRvSS28Svs
mBMjU7bsEGZAcI+2ssspdp1iZIFfyHKp1AsHCW+ysBuDR9g8KvmzYsTPJl0q8T6TbQ+h9VlsqgS9
JptVjukBfrMrKXMaAjRNbGXa1aDDk4x5KJInRrobR37F5F1kly0n6OrNpSnKXSUHirbUE5MM0wg1
RID/bJH/dudeuea5AK9QqZhiXiCShc70P007/px12T4ixEPsfRfrV4zaLd8QUnbHdaVbPjbaPtqM
jveBsdU7jRHzx0n1ePlcazY+VWXInytMUhjyAP914yCuRSznaa7N+igYe/iNqBpwqtV8AK9/ffjz
EVxZ3AWhpWzSDY1YU8yRfLdHpjomM+Dlfos7/QvNoF2zMPgkW9WPSmxPvfGb8ARD+730j6JZ79Wm
hiJOsjubNm8wgOO7364vR/VL+48RzNGG7Kgpwo6bFxhe9mhHPR39VncjyR506C0iko/1cqLsbZkQ
r0s/dSFozZp2ZWczU2Qm+MBslZ4Jq7e//LbtlFUge67A8Qp00KIV95WNtwdMVfngt7gTRkpbQTm/
QRMta7vmwCuucsvhRH9enb1egbrwsypZp4EIMRTUopFLdDKDW07b5zFJ1LOOo+4TKit7gzVwJWq5
yCshMF+rSwZcjBQpD53VDbSnO+B4ARX2Sxfu+DHDeMCGte+LOCDPuJc+DMPudz1KHOOMKt32GUVx
JNmcfGrQc3i3pv3kF2tc/FWcdFXVKHxmzGgmh06i8z13fr1M6uKv1NDIdSHwWjmT7l4tEPVhgv/v
zyZ0cf1X8oSLwEKbNJZVqTtc19n3WCx1DrV16Ve5uMCrpRPlRhvcv9KBrEcMgZG5mRPP+5CLvAKr
h5iwsV1BiXyzg9kO2ieu617n4iKvdgiU2WXEg0C3V196FNOjmv2imQu7KlETZc06qyI1ZHoeu+yA
5/XBz85d1JXA0IIF/L2u4FF8xHj3z02rPvkdycWEfskee9Xh1Yhj6RRwsSPUEb91e+b3okZd1JVZ
JlPapsflhWIs7ZqKvzFEwLM+d4c5RB3F4FiJ0NVNY/MYxuQtL7vFr1kfO/ljHJYy0xFti9my7m4D
/uoopZcWMAN46/czF3UAqbbm0gck0/9YJd60ht24eF3xfBdzpZN6Vuu69UVWVdHDYkWUh7xnz17G
4qKuJFkwtHDFA0zQIEdIQZ5a09/IRNd2fkmHvxjiZpolqsXSFqQ/qjhOQLCPvARVGHUxV3HH+chT
5Ak6t99UNT7JDeOR/M7EqezGasC4pQytxTracsxfOgzCsx514VaVnPeUJAjjdmSfkjDfx/KL36ad
xNkAATkH7QwzScMsNwcWp5nneYS/f8eyX0TbS6kKzrFmDwndwxLfuB1eqVZcqBWfwga65SlsRGSo
VFht15+DrU2+TPvywe9oHOfMVoY5cANTAKJN6o7w+rwmi588DnUxV+ijZ5DdilXRomNG4vLJlstn
r327iKuh2tstpMhtjDfP0Rbfl8x8//PSV47dRVsNkwDZsd+6osdt82mKW3Oo0dZ5itnuuXnn5lV3
1K5mKVGwLGN4B9ZEfKr73k+mhbqoq24bqEafuCsGbu9jPVRAjijpF3HdEWDBRgL00URftCJ5aNJj
W/nxbsE7/N2T7EAaQRpZFYAB0Vy1419TI/2irYu6sm2azGDM9AUxm825Yecx8Jo2w6iLuJLTXMfB
gIiIHs4XCBOd5DD4VSsu3mpsQsaSTfUFV/aT3fj7ZJB+NbMLt4pmHk3d0F2eiKY5z7Iene5bU2wu
rY9X6nEXbRX1zdLoXveFCWh/SKMqeo9X8PqBp1N25Em5HNeSkoOBgvSNu8u/EeW1P+mk02TetRwZ
7wplpu0LtMbB7a10Wd/ZjMk3Wgb463NwURWcdpUPOmveZztF+dqx/nM98PV92k72gG6CPTdBqR8a
hcEyFAM7jkKy91E9qEMHUdbDmGXNywQ+O4ZV9PY4jD1/kP1QPwzLwu/rrfy7GzV5oNtKhV+KcRWF
ZlpCdXjadJGk6TuVZd+CMvAiOVIXX8YTK2IoYPdFRCedg4Nk86EdPGsFd8RE1ksxyBQ2No24TNKd
7Xk9+GnlUBdhNmeAT1PR9AWGa2GE7CgPW9I0xz+ngCvVmYsxU3UrwpI1bbFtwR3bMM+vzJgf3p66
CLOum1kWylUVgcaEUpLwt1nkNS0HwyScQp7VwQL+ZKILEZgvkON+3MLeSwwVxO/s9wDNzaAbzuE0
rBbfBNH/CxcvCXIsfYkkv1bD4HtmpcWR1EEy3TfsbkXrwe9u42LAJJswtmxkAkpTYfcU0k69BHM2
3nDOK7HuP2pTjMyLUp0u6jBQD9uyqccdYIF+Z9WhYTE5khgTmJY58RPuo64CFenaBurIuyqGOZyr
O2tBlEt0gFjkZfou7slWTPcYWtQiJIQPEQNHhvSdHyyUusinbWPpVGpcBWcpP5J4GY+m2r10WWFE
Tim+lX0bYiJ2XcR0iDCGila5TPzYPdQFPe07nhoohG4Lg5ZzXjahwlh29s7vzJ0iPI2jYVIaXYmO
mC9yjcM8m1qvrkSauagnDLsmEfDUXVHVc4lr/cse9+sNY7mk1/+kXazt+C3Gj+gwrEQLcFy5xUc6
WnkAmwAam0MaPsXajm860XqVQ/hrTpKXrLFbDJ4MYPnyr0o/xSn97PEBsLJTkDd47gZ8c9LFtmD4
adSmS043/f7Pi18Wee2QnCtz0JN20ywEom3L7qssOyY1f6CZ+hrst1AB/6bU1/7GJZH9EkBbmcho
2mP8AIgrr3dLKr+3SSvfEgXiJZmr4MO+iPSNCPgU581Mm5cIKg+QsreReRuXDDvpgwXTKoKyWr/N
Y6Bu4Yavbs2p6yGdEFgKlFkhg300+dwjmypR9i+yhebIQUe6o/dDHMrHHveUh4oN0UvMSPil3WT0
zEyzPZJFVaeOsfQI4Jc5/PmzvJrj8c2dcJGFQurZEF3sbEuOiiqQjUav1isWd/LwRPc0rmPkYRtl
2X2yhOqwZcBi+m3diRdQ+UzJ1I0ddNTmCjympT2WkG3zW90Fp5khTCPb9mg7BGB5T7uALvfode9I
MxeaFqPNNQFZj6svXVieCpNCX9VvZGnmQtPasrJbyqguon05dIr+LEOy30j0V8zFxaYFWY2mgEZX
QI0MptLGdQ7Vthsd71dbDjgVJ0TQuR9I2rV4exF1ddircD20W4QBZEp7wV/wJ5wIoVpI78Vd2hR6
4vw4TPp53uQtk7m2f8fHocUlUzwHaDD3+PLEoRx6aEwQwZkN87mqYP+Ou0oZoQTval2YNBk/qkW+
/T/OrqRJUpvb/qFHBAhNbCGzhu4iXe7JbW+IbtsNCCFmEPz6d+pbudSVnRHa9MLhUCmF7tUdzj0n
Dmbjk2hjccdcG1A2tSGIii/oRkaAviVfSkh4ed4cx1o3dMKtMRt2/jI5IbonLYNnL0fgosEqS8GF
XrRBjio4T1UIKTMhp++/XvzK486dQyGH2cgEMfCLhh4Kzcq+Ce94FKsv3QCSkEXw/ckusT7/+q9d
sS+3E1a0k6jISpoL9NnabAjHT5MWfsfkNsL2rnrRCT+ay7JXXYaHL8lmNnt6BrcXBsSA4bvaYFk0
jD9uCSoKEYE84a/P5cpXcEF5ukUNyIwwrf3ozoUe38vJPHSxPNeYlSO88glBeeJC2PZ+TFhYwAKa
svialMkTJGm8EMNY24mu2iKBJEMsX9Ze/6Vh9VAm7NOvT+dKbOWi1tYVLWsGJCIKewNK+1Xcm8cQ
EKB70yzJHyWVzcdf/6GXJPeNAMsFsBlwR4vQJvqSlEyOqebdgJbnbu7nI9wezQ61L0NtN0K8ImyA
AZrWW4Mo/6sLvPGn3XZowoyp8Ny3qKL3a263PfwgZgoCo7U0d/MM2QzAP5KsNjV4YFkZZMSo+hM3
on5qj8CrRYiP6Lr4EN5l4/iIJiJfa9381fReNJFY2nHt1izgymzQJqCivWtazPKakX779Xe74lZc
hF2yk6HrIGpyOYL9dxXPMcSEOuXn2V2A3RAdtq7qGn5FdO+LkqmTrLmfomfiIuxQsu5W9O0QQi5t
mDXL/A3tX69aDk9caJ0ES97YjlJd6ooAMcnXOY3r/kY0c+XMXdTaEilIcpVlg4bv/vcWjXN2bI3v
zh1nAvQ2CaIZ/lDNBJo2wfe5Xr3YvXEqThjGqmrYuMX3TEJJweDVfZ1K5tOCwNovh/WfDG1du63X
w95cShvGd0XBWQY21/re65q7Ah1BQqJYKPiIfRqDj1AseNdF63HD9137no599jba95bigaP7UT10
idSPKPHf6lZfiR25Ex7ppKsGpADqUoW0PjMOhuWIs/K8N51XrZgnLsYsFqI8VrE0l3gAx6XVHzBf
4udfXIKznpllknat0evoP9mx+b4v3YPXN3Wx8FpBMGnYxuYyWVGd16lbMkzxlH7xlguH30zdBRxV
1stmIZdV0+SdDjEL4bd1x5B2QxOoiyD9JbR7n4iwwl1nXgRE+JqOJYWo5pJ+Q5bHaqAEklCl4YK3
32/nzjMXlnu3DhaFFIAQ2JMkOknDLrgFg7sSrrgYuyFqBmRErAGTc5QGK4Oq3XQKx/azStTm+Quc
sH2vqEbRnzaXA1OxYw3K/Kb2IVnHyTumioEaMg99AjtS5jN4i0226vDW6M4VL+MC7RgDFh463gij
IaWaApcM/dRi9ipr88Rl24o0DaBFCSR1C7XkkcWfd0L9TsWFfa20I2SScI/8WL9Ow127CT/n4mK+
tggF5xZEhBdlh0e9qU+N3m7NlV4JaF3I12jlNK9kVOCeb8f2/dAL8bmMTXXqjAExaagqcEHxeGIp
ZMPId7ssxY2M5tqHdm6RjANLJmVbMKVDbG6ZQPR88OWHl/26iLAB8p2Q04xxRTkR96h30Pu5Wxc/
23IRYe2QaGjU2OYSBORhHQuTrolvZOPycEF1dNjoEiJsatb4U0M6eiLTut6IEK48sy4ojJcjY4xX
SMIGmzzwai+fE6Ctf0waTinzO3zH7Us62XDpVvyCUU+pWTQqfMZ6nr3j9s3E6EhHxMM9q6AJLy8b
iBc9N+54/XVDo7oepwb9XrQ3bX+vGu5FDs6Tn+i4OnnwsV7ay1gG/ZlwchcJ6vmKuxCxbT16UreI
EUYZjGlAyufBHH7xR+zYqVhWvW0lTGljI1htQIagvg0LoA5el8UFh3V0r0eqkLoTTGpmE1+SLlVE
lJ73xUWIMb5HU0v79lJz+jGsN4j38sSLwZknLkZM4JWthxq1sbKPmoySwKSsHG41la/YqkvJpbRc
huUl8iPgzXisjvl4CJqWZKwhwZ3f6TumGs+EqV3P+hLSakhnSA2F0S0pjGvbdyy1JAD5ohPYoMY/
apNOrBnPQ2PN73XVrzewuVfKYi5arAoLDRj+iFJ/ePRneTRbtphoQbCGC7QJ8XUpBy9NEnxs8jp1
Y/umFhUD7J6Uofhtr2T7KGvqmZy4+LERrLQa0pPqAlXV+05946M9+31jx4DXowkqvjEFEia2nFca
sftgKD57Lf4TgGzcGNRUkLYVs+gyTkp5spH1mdbniYsgwyjBNrQWvqEgpM1CMZtTEC9f/Xb+cqX+
k4mbdteJLA51sZT/3fb7BtauxEvXDDt3yhPhMM8NNHBRWMEg+YOmxfyOauNXWHEBVSPg0dSoTV/6
qdjSdU6+V/Hk+T0dowXQSW5EhOqyyDl5tNA4OO3QWPVzNy6gSulRiJEBZkyY/TCQTZ2hXOXZDnUB
VWIMj1GGSEtAvlS+q/jYPk9VMnlu3c2noFjVTyEaZ9vU/SOJfd/JW/IIL5fijcqui+xbto6HKla4
5gM5ZrRaE3TCjwjKbAJtnAfTRfxGzP2/esQbf8oFb9WHPcKAA2G1a61TXpdF2ohQPqzTvDyyESTn
c2n/jftkajOqA5q2oZhSTGtPDy3kgZ5GQfgdpKTIfTEqmUUsrJ5jvtDTDkHp3xOQJIGWoogeQOPP
77o5VHfFgrwoYxOoyE9kP7ZzWRTx3Zb0+myStQjTepjpg1g2jD/PYNE+02P/XAWmvRuV7ehdZLve
ZmifF0O62A2sgKXuyaemJq3M7By06wkIzyAnxQFOPwgqnMPwZXaqBtnffTurHjj56hCQk66Yfqx5
HxloJw28+EqXqP0I3R00OCLUP79IMu3PmIYlj0Ii0AlD0T+D8tXceKqu5DsuuK06eLe3DZ5akDdc
CDlOZjQ3QrQrL62LbdvA88KDaET7Y62nO46hPUjNaXFmwVo+enlLF+BG4mm0TY07SuSBiY8h/KPr
51v4oWtH8/K7/uOKA0GVwJdC3C1Ekh027s7N1vY+Q2o8caFs7QBCiwGp5qUFG276OaTEa1QFK7v5
gjzAmbKjoDg1e/zQdjukxHA7/bIRF8hW7b3soIGKCs46mUyCAPK8yak7+31Qx5+V46r6uO8BkyOd
yeKF/TZhwtwvSXPZu1gghEKRFaFfUD7wxFQZ6i1+Eb10kWwR0ajNtR2m4ffpLlbrEwA8XiBrcGnL
1zcxXIFZZwAQX/Zyh7BnEJafk7Wkn3595v975352v9KFrgFdzdCaRHe7pqV4HyMu/hdt6PhkgcVL
j70IvzTttGdzH3b3MZzhndnCuMqGaOePymy2xv+J/8vrgkm3b8V0oEIu2xrw90490YJ8n8ZmveEw
3n7UpIul41ERrxTTw5c2CEqTEbkTcKOi43Qa5pfWKRkggOZ13eRPFGNxu3GkF+oioU3esepZ2jDy
XNsJiJJYb+RFFOGylUeDYKtFetoZ5mWF0uVeNKjzhEjAFOZoJptiYI8CU2S9ek3ShbZVvV1YKUQN
Ip84BF18iZevpV7xkHShbXW1bbMW8E5d0kVZYQReUbvdyrWuWoqTtAjoRSV6HFAip/v0sVaW3e+A
Ep2BRJ5kOqKY97RDmylvbQsJglbrZyPHKcUscjFmPdPLb3bc4ht3+e33VbpQuI22sjyWl9wskX9N
FehJy94EKJHa6cYbdcVaXDzciiZPkFSsBuFEu2chZnABYigNRnIkW5us6no/cJx0wXGljQp7sAQF
X348rfhpaa3jG7/i7Xcco46vvOevfeS1NZxYQPQdHyFtCVvmG0pZm0Lk1ixexSZQ9rza4P+xBU3i
ZAE2HIJB/JwMbD+LJvj8652/TZzFpXTCAXXwzQKSqS7RFG0Z4k/wZFTrChoi6OQAMa6nhzEZtEoP
QfcUOo1jHjRgLv31n792cE55gkD6oF36Gq6EkW+qbO7huG6kDdeWdmIFE+9y5hxJvqbL72KHuCHE
+7wkknFqjqXrYUCsOuCbmMmCXG2eP9vuZjH9f3WIN17cn6Bx27rvRYAwp9tDDVHGoeAfJ4tpsFTJ
wxzpZlj3txbNVGTFhnLyqY5V0WfNEc4PUX/QezYXwZdybWAnoy5OpIjJux0wJuD+Z5lCKG/4PhYk
9Kp4YFb49QUFY8YmQOhRX8CGdyfnToMfo3z2uiAu2EMcEA7q96MEi1As0oTuMg0Or2KKdLEeMXAM
RxXzCse8ZHrvPtMl8Fz6tVP5vx7g11nXUXUBCdJxmudBPaHi5EUdwKWL9ZDTNgRCI3+sEhM/z5bN
33UjGj9/46L2NtKTMVh2deHr8kkqAxZeq6ln+OYUsNoyZhUiX2AO6qy2mGpkjNwqPV+xeBerJ/aE
bgrZ82XZyH62hKwggSxvOMprizsuXkZj3wwUU72sbf/Z0fMrMM7oF665AD1EnXaRICu80KCPUi7L
3+Yw/N3LgFzs27JRAL06hLS7ah8LPFJoVHgapwt+YyQZD2V1fSlEX2bJHGVi2DbPm+L4bwHZA1su
SX1Zy+nbRNSaxmW8nr1OxUU0AR7MJnxOgI8Z/1jK9rlLhg9+SzsPatMYYji1WFqbPkviTp6mWHr6
Fee9lJjlR7maB3mi2j6z7X1vp9nvwF3MdNwzosAYGuQrJs2zKCjqlPb97nfHXahUJcLGIkbCzvUc
PTFY0Se1rLPfY++ipMD1GhdstRUKnc256k/J5MWhxKULkmqOGK9lNVYXKof7odsedrp997opLkiK
tkNcrmSrwGG/ixPl844Jc2n94loXJNW1w9GGETbeHMgxaIRcZ6ypF1UYjsVxh/QYUdDU+JxLtYVP
G1VhJgkv/MJCFyalRkzfq1UF+djWxT2EYPfTAuiw37E7BloKKWao1hR5U/bPgVnerwP3vOUuSKo6
MK0IPh/YUGPwtmlMqQT96HnJHY9ol4NwDBdXl4CTBxZ15UNvk+rB71SciFb2JV76uq8vYj/0WYW1
zJjZb/FhXnk9XYBUErdQlduw+rT9tiff5uKH167dyQuo7NbVGCGciEv7wPmSD/Wted9rmZE7edGv
oo14FCA8bCb6OwNLdtqQpDwNXSPfbyv/UTbG5ENRrZdgWdZsWQe/vqp0xzJmvHQVUC7VxXb8ACfi
sZ5La9TJ79Ac2925iew+8fLCcGhTtTdps5R+XsfFqgURvvJAJZhQwrrP4uB4Z+Ow9Ny4Y7nclHor
A1pe5Fiferpk1E+nnEsXrpYsm0AhKMLSBVepMsefcTV4tT6lC1cLB3BnBg3Wbkb+lNTDj86A8sHv
Wzpmu2y8asANXl7IUNapCa162BCV+aUCLiJNbW1gGzpi9Xlb0yjhZ1Msu9/WXUBa03BdksWUl1ZN
YVqpgGfLDJlSr4NxEWkQnYampcXBHGP7BaJin5O58mI+5NLFo5Vd0gL+pxHiAan+QAvzuaJC+zni
2LFOGZlxa8MVt4XEaDEG7zbgxvzO5MU7/6dl1SFAIn0o8axaNB+K8CDpJhe/1o+MHetkpRk4dDPK
iwh2lvVbjCCyGtkN23/5+W/URFwoGhQ5GvB3JEGugqhI0TIc00FqezpAX+R58s77ChKDZGsiEuQz
ZLoAPS7BEb955nguIk0GXcJnrctLtzKTHXH9cYoGv0DShaORJUL/WpMkrxDI7Gp9kFHiZ6QuEq2J
y151aL/nApR/mJ9KlodZbNSvcuRC0dparltT7Uke2F5n7RiJ01Dsn71uu4tEE3NNBzQ60WWX07mo
7ftRmBuncqXy7dKUtaQBUVm/BTlQBeaOTt32qIp4flz5zL6iUqXuvH6C234HEXxblOuYgECgPAV2
38HG4gnulC4d2l5vQh5I83Joiy3vFGTpHjBedvbauYtxk2Ui26BHkF3sbXieB5DorSaIb5z//67f
G97AhbUthyhrvcBUUeBVpzAMu3fNrni2Nes3u41wPyGxObg763QrlmdBx9+0CYvTnrxosyflh2rj
/N7u7ZqhLQs8R3d87GKms2Fg4f2iqz/0osuPrB4eonn8bVKgkQkZUJ5MrNVTFLUKyC75xe+sHL+z
2b1EH+Uo8go/iNgB0s58+OS3thMfcEKIlFEg870mw6kqqmcAaW7xX7+8G298BRdHdyhtarvsyKRo
+yQtOLIMrueNb3xtcek8VmaAWkkYJ3nRi6eZyhd0sJ9ncHUvZxNUQctVkusx3qZU2zDos55Ord8M
kXSRdEmyqbEiUZKD4nXOtiX5C+1+P2fvAuniaBmjRawyp2VY8tO81ludRSYQNyL4Kw+tS04WjRTN
wg0+uWnKMStAzvKwsUWdo7k8/JyDi6gjlSX1OPMkH3mY68EAZytbzyTBRdTtrD72VWPiA4QxvE0x
QA96Fpv0JfUrTrg8ZSrpwXdR2CQ/Zj6AeE6bOxMYeaNte+3aOwYrSLFoCi6/vFzshzEIv+6U+W3c
xdFtxwofefSwKLKfWnMO+8rznXKq+scBys6472BQlN4x9KIx6BDdatBea6u7MC6AGUyzKoUvui7q
ZOtF3k3kmLK2sP070lXNCW+k/oZWUUhSPfLicRN9cB5Eou+Vxnu5Qkv4xtV9W9iDS5fDrOCRWHgf
F7now+ldLxvzLtlQbEvrIyzPrdR0QC5Tjl/GbSzaDDDyeE3ZBjTUiUS8fod+XX1qYjEsKYaN93dt
ecx3Ly3YOg2rurmPGnDA/9r3v23JwkWzIEmOlmocZG7m2JwLMsdPh7H8E4SShNfzIlwQS0vBus+3
WOZ1Sf8uSf9tGLiXngUXrk5eoVqwXI4tnq6qo1nYjSxdLfeK9YWLYZnsATzB1Mi87MhnhqHMbAn7
P3997m+bMAgRX79coFSaQa0pRQ5wBz9X+rjH+M908lkcgmCvF7dgxYrLRSZ5SIP3ybTcR0x/8Fs6
fr00QjaAGgWizeEgn804Q5VmHf3m0+VPwMAWlnDoKcnjhX5o+u2xhbH67duJn1Yek5F2M1xmIZ+L
lnxbE+LnjV1MIFdkiqcIS09kf6cK+SNQwmtp4SIC7Vwx8EjBdGJmmoyJGWyFoMXyORLhQgKrepi6
VUuZJ3xrTsUCnLQdmhs+8Nr9drw9jYvWdiij51YCnRU27QGCHeF1CYUL0Uqg/RiHQJHm0VEs9wXI
7TDySj/++ljeztuEK45JV2ItWtAS+SZf77dWhSkVxXHS2wEPo6LkRl77chI/B8bCxV6BhRJjtXSR
iOYXlBI2SO1VYMmP+hPnYfMQJivQqxWUJ379s658EBeIZYNkOPamF/nQh38lRv3Go8irAojWyGuf
IMHfQ6pgFLlBwzFlfPntYM2z37ZfvtJ/ylHgsgK2FJIz+cjsx34qv0E21yvUES4pGRfVzEtF8C5N
XfHnwqv6M4RuvXQtuXARWZzQ5LANNi73Yj2BdO6PgQk/7CZQ+69P5VAr6YsCizfDIdOnhAJM9uvz
fsmc3rqV5PXKW0wrUkE3Nx9UTN/Hiqp3tVLrfQzJz1THQ33XREtwZ8Kyv2FvV+zABR80xVxZuQ0i
rw1DHXOo07otfwgb5wKdmxPR66df/7RrFuA8AbpOJPLQReR737BLH0xRpgPhh1ITLtorfuGarvgq
8kMI4J6HFxZVG/i9Ay7Y62iGBRAuxVFh0/pULno6T+st/s4r5+JieVRXjSMXPc8BpHjStrk3Y/GP
15G7rFusrtYGhLs8j2WdnA6VPHcv6tF+izuuoVmm4aALZ6gswFsjQ6w+An9T3mjIXGntgYj+tSUw
kG6QuelwXRIadqmp2PRHlbD4ktjpzy4a9nPXHPMZxrKkg13n9wi2/BjFhAv2WWQ4WVCKsRyjSuVp
NnFzR4mmfm+zC8lZ1o6U+yFYHu1FjEc/pL8dYRffSimuPKAuJZUm1QiJWsHzZKxAMbJzdQJHNTKW
Ygzt7wdaRX7xonBx/hiSPQhD+pXziE4fGJ9sZpnubzzQV+zChSzWZRS2SlGesyqR5xG8iTb0S4bF
T5DFuYz29ZhZvprxXdnH/5TLrVmMa9t2XmMd1pgMxvhzHk77cmZkjx8ntvUnL6PjrtHhyi8A9r8c
uV2yjrb0xKAM7Le4Y3JrEPOhaSlOZduaFJW94DFuxeG5+suB/SeUKEfTj2uE2yKiDtK+jY3uUYD+
22/rzotcrzWG5FUCZxRAN7kjObp+frM7wpVWXJJDl00FRzfxJkz7Y7kb28rTi7qIrnGYMbTeHSwv
pyA8FbrADAAUpD2vi1OpYoPt9ppbnPlW/xAr37K+xKSM15m7gK6uwIiJ5i3uojZqysIZKFFeUOY3
fSNcWJdGcRbOUePc1/1DiPpdOlPqGR+6wK7drGMXNYbldRgUj/PY/3OA99jPw7u4rvJg6DwBLp8n
8z49Fqvs7kD/cWsq88Vg3ogRXVyXIE09E0yuI5eO/gpp9GSH6c9ff9IXS39racdG1TRjjlUeJKdN
Q343NjSP/ViMD6VtlJ9bd1UmESJsQwjVJvTl+gCMYyKF/DzPfr3/a0fjhM8UU08RawOaxxFof0rW
3TEV36Iav7a4E8DG4yHbcBuweL3NKagf33Fz+OVZLvVVQFB3CVj1ctdDqBZsqLdD69evRCJcaBfw
V0UEVmyWVxKkRa3OgEj127iL7loYw5XhHcshufPvqNSfDWE3MpMr5+2Cu4qqjOJRY9dxI387rLpf
o1ta9NeWdp7R+Sgq01c1yWPdsZPdhj4dusAPRyBcRlVdVJtQtCc59Nr+jOrgNIX0h9cFd7FbxBrG
hhoCPUsCdQ5oGJi0K+lx8lvdeUXXlRxAAHc0nyPzR8I0bjlAbn75ggvf6hcMwK5Ib3O0A2zaqLJM
a8Dq/CzfBXAxOfdgDFlpDgbsPoX87vfDtl/9jsV5RY9BlOOUbDTvWvGDjOEPObDPXku76K2x7mRS
rzzK+xGKpCk4KvUXQ+XqV2P8CT8Qjt1ahgPJp7JjKe3C900y+5mniw0bieQj4iKCFzQ8cdOEma4q
P8yccKFh3bzVYVGaOGeF/oei5aK1nwX9BAwD0WVEIaqehwd9Bnns+yRKPCNFFxdG1k0V5bBF+UxB
SCFWjbpuKQu/fogrYGmGpE52OkZ5o3VGd7A6Kj8qA+HiwjoADpo4GrA0Zf8mZfWhBUOG3w13nmRD
0OgDOJ/kHIIAIMQI/u0Xz8qnS08mx3Gt420neaTm8Nx28m5NKt/FHasP2qRUQ1PGeWXM5/howXSp
5j+8DsVFg/UxuHbWGXOU3WR1akf+3KMM7ecKXTzY3llwOkhNctFx8z1uwupjGVX/+u3cSW+PQYtd
dQvJx2C3D/HW/N7N1rNr4cLBigLqvuUaRfk+BPtdPA3BSW5+8yfCBYTReI8HBRr3fO7Np1UMkPmZ
vTTXuHChVFVft6ixzFG+ls2YlVCaTI8I0Ay/M3dMqDyKVs09klrddD9sucGCOj+2W+HSg4HkqeWH
ImFeq5bdi6Cds1hiws1v544NlVNZl1XUh3l7mNOsyVNA1XevpV1gUwVump4YHcIbHnnF5Je13byG
OIRLD7aNZBgsK468sdDEzTApSz/Piy0+/XrnV5IsF9rUzhT65lsY5ss2V+1JqLFDCbOIg7/KajA3
qi1XaP2Fi28CUHbV5ijDPG5rVmQ07vUHHbYQljw6nUnQ66aWGrCTIfGOCHQFoEVpA7jRIyj3v1lf
Vedf/9y3Y2101l/XfcK26ZOBtkcuITZ6LwP+57BIP9pR4SKtQL1fxUtS7HmvBjtk0wgO3jQykYQE
RyGNH7+YcAFXvY25mMLkyM1uLAgjNp613mG3i7UyfTH304T71u7bD3C+1RltqhsvzUtG80ZG70Kt
zJoku7DRkYsEMH6qiP6zWkpy3sOWvVvGTjE/U3chVyHOo6yJOFAlY/ufomZjFoE2/lY74CXJfut3
OJ6kP9ahlqo+8iRO1jMGWNS/9SD53wFQfI9cbBU+eziM5249ohNnkGChIgqgB3ao2C+ScbFZJRmr
CSSKYX7QfwRccTqGtWdtwUURl5GdOzRPwhy0ZCxroQMf1814Y+P/E/R94/B+4vEKItFjWPfI9yks
QWYGAgwLdvOnudq7U6Fkfc96DAZutjVZQY8o1YkyWRN1EOmqkyblU9GhxU+mKpVjEJ9BY4tearVC
h4lW+36v+jBuT4UZW69EFF3m1z5jW9uOTLqxuY2n5Twl6Gsf4e4XpkMR5PXqfd3zlyl0rG7KKkVn
fr0TVG6ee3+xxP/UucNgbIvQavuCosE8567TSpZ+zzU40l8vrglgyNMht3xr0JkyGuSSEJTw2rlw
QXxA3CbNtMMPBRFEiAv10OEfP/fgYvKS/ZirOumOfKX7X4OuNfCk7NnnhREu3spQLrcyMkcOVa1v
6/PRqL/9Fo5fn/aMYZNRHhMcs2kHaAFwlKPTBXqXngdOXq+vw0Njors6cgrSwfdy6/uMjsst1WqK
Vd6yeqdeuRSr6fuiP3JOZ5JCuc6cd9LdQipcW91xyM08kG4YsDoU4ouUV0OYrqzxisDAp//6YALM
AeyV5ns+zCX7pKZof+bTFHjdRXBmv169Y5K2JJB7bqpOn/WOedSEzn4zc+Dzfb16oDTtTDSs+Uij
7yQa1amrIz8uUhDAvl68bBRgdIPF3ES7qmzadHEP3GJ546F4G30C4kFndXrExFSzzSPeiDtb6Fif
kjoUT7ph6hsTZHxnRQkkQTLPnr/IxWEVMt56ELotua3gbIYRs97h7lUxAQfQ69+DYkY90KlccmAV
lscijqI7hkFhv8DWxV3FdNO8AMtoTsYIMpO1EPcRetSeqzvPyNZHO+AbfMobQx/0/BHweC/gFYgB
Xp/KFCdkPjo65VNT/BPWP2rI4vlZlou6oq0Va4HMLDfsuIN22pjOW/jDxxljpPP1toP1wLQJmSeg
at+LxvYpwFf1jX2/vPw/u0ruqj/uZlQMI3pTnvTjeMf6fT4D8BE/xBD3fmfWgnwT5Xprav1tz8ld
NUi9RkiKK/yQ+JBRytpk/d1Ok/rL75gcG9bJ3NtjjkfM5CzHI/Dtawo5Kz+wEhDfrz/CzrsSc1jt
mEMl/N+tCHOGeWmvjbs4qNg00dQJOuSYlvnCAvtXnQR+jxV3gVBzsyZrZHDlzTR1uSK8P724HT9T
dUmNOhbERRCsY550mFVjYZgmtvajq+AuDsqoahktBp9y+DL1XhyAkuig9xI159xFOsVTE9hy3kAY
pw4FRu4FgxB2/t3vizoWC7BcdyTQTc/7Zr4LwlanEK/0mz1Dze31TRRI9fm08iG3SgQPk0ra+11P
njbqgqjiICoLTuohN4Z8xBBC1lr77dencqUyA8Hg1zu3GHPCpxyGPCYTfyiseBi2FU9HlxVx9xxE
7Dwm4k9ebtU7PZfqPTUAP+22vdVHuPLKu8CqvbIo+Wx2yGWk9x4jLZreT4Mkf5uqsk9QZS2jdNPx
9q0eKuV3FVzAFcSpIe4mkz430TQ9dd3Yn42h46dfH+kVj+qyxC04t0Yi1M1DoLhPazD/0Wu/HIC7
iKtwW1Q06bnPJ/PFosCRdpPZbjw71/btvMSiY2RIDO1yiH+exmjGZMStus+1pV/++3+y0N3aHXwW
DY5kkx/vIvzjd9SOTY+9kLvSG9bFwA8U5puUBtRvWJW7SKs+noKEcdvncHPDnQBb6TmOaJH5bd2J
nRvWFf8LzvNFFFHal206YsbUc3HHqBtwrC06iLp8yxoTinTajefj5eKsgFWYEZ/EXT5WoXniw7g+
kc5vzpa7IKuWDFMla9bmUx09Huv8ubW3mJqvXEEXYgU67VYV4jC54vIvjKGV6bDVH7y+pYuwanhb
AA2ydzmV5NMa2CfFEIP7re1YZQdUa1ijL5cHlCudtr0qn0AkUPu5Qpc4K7ELDTXhOpd2GbJaqz2z
4e75LLrwqkp2e2FIYnKaFN+CujjSZZ78bN9lziKKVHUlY427MkXnIw6mUxPVz36n7lhnV8wUQ48v
pz6GD0hRvoxVfP/rpV8+3BvRvQuuqmNaq4jtOsekA//ayYCd2IE+wQSZ1BsT2W/fdeZS55VdPQcV
5nafhqn4p+6iv8H4eeOqv52bMNf82TEDqBjOxVO10vZUl2Q9ixg8y0qCwiUxwfF4YIj6xh+78jtc
d6BbXv4/Z2ey7LbNbeEXuqxCSxJTSjqNKHexHceesBw7PwmSINh3T3+XMvJBjqwqTDJwqigeENjY
2Pj2Wiu6ZrPL2pYsIbp5L03kleBLNx7gklH0hebZZRvVcOjUesqXyG/rkG5AmKUY4kYOePGM1A8t
ad/mQ+ZHXcPI7uVmihIFgyAvvu7cxAJX0nF5kqGJj7+fnrfG/Prvv2zV0qwhbo9XdRmGMDsEtCsT
tbPWK5pJNyAMbQT5v0iqi2hLGIevyPB3UX72e3X28tXzkuqrDLK6hM0EOQ7yU4vMb0VJJx5MBdxu
N4NRQVfbU9w92ajzqn9INxy0OVTEgp2qCwR/3uCqBWCH7L2Cu3RJyyjom0ks17cOcdFGsuoQxYHf
UVC6rGVc0b3pyl1dLPRHijZYExjQ+zVzSJe2xLTLeQZj3ctq1dvGTP2xIKX2m+KuWB781wfcLefR
ZdXNYwOzs0MZF55L38Uth7gs6krn4UWvOuUme45Xv1RAurjlWujQhrIILxwWjklDl0fWK69CjXR9
XVtaUHS4l+GlGv4cRfOusrNfEHdJS4N+ShKVOrzUGqtdsfCZiMZrm5YuZ2kQmWi8tRDJG4NLMH/j
1e6VXUjhZNBrRk1D6HWsg5BcaFAGT2sf+NGnuP99GalqAw2rfjPhpR1jiQviZT1UMb1TZ76hBi9d
FnIy9YqWfxlf0LSG5b7Bf+OwlmH+DDmP7WCl+qmCqEi2eJUpkSb8jrVsnrYBsafIOq6TvCLLKeSj
PJsxwCEzx4b2bm1ZQY8KTSEwv+qoX2B18TCOdtZwUbW8rDS5Tmo/IzPpCoWF+WRlWeO5JAwX8CyW
JE3pxbFKFwfN2GBA5fAI67BKUXPnCYsiPxVr6RKhS9soWcAJ50Lb5UdIzNcJq9Frf3SB0AaS1SFl
Sl62hixHTfrlgcud+UVVFwititIONM/lpZvFR1m1ZaID6dWmIV0idFUUoi0hkzBBUjBqNj/U6qfp
L12ZwGCClLIMhLyojnPgSPMIJ47Yc5N0mVClcmRmA+AGYNX/zDHYXsH9NF+lKxC41xX6TucZzxZt
AHCqs6AHwnu+pjcKg5Bmd2IU472tZ8yWxQqRzFdBgiiEfE1Csb8dmjzm7/OM9Z9IBuHMQzaqXifQ
N1KPzTYuBzp2m9+0/Q+HOXQzCVTGroJhb4O9vaDC5nWzK10KU2tmx36bxGUo+MW09kKz3PPRTh4d
620KmzbmFzI3Mgkg/MvHMvRbay7hiZimydRwdmn1dORh/Uj32at0JF2hvLGV7YArJ3bJu/ykZZEW
q7zz6NdPvtKlOwehVTMqjHRoW5iJV9v/4LjeHfeK1SevCPcvcvTL4aVjuqlHEbALEunnnQ5n79Xm
Ep62XEoCWJJdRoMxCcmHtlZ+U8UlPCkSAbXOG73wOJuSKNAp3fO/vEbExTuJ1G3bUrohvHXlURVT
lIBkau7UMq6T+b+1DBS1XsaIgLcMZamCXNqV/dz67o3I9J0XvzFZXJaSTXAPiqZ9v+hCbWlrrpN8
nEt40AvPLMzlKGW97sXUsv1iw84kKsu+tqW6d46+DsFrQ8NfDk3f943O426/NGs7f2pEXn6ol674
KledP4mu7D1PBS5TueuwFkpu62Ur1UfU2R8hqOWX6LgUZcZMvi2LXC7xXG9PQW7tIZqi1a8W8K/W
wi+LlahO99Ti6YpHxzEeuodaE+E3M108coQofZXPA0ZlMksSjOpdN9N7YMGNuenykXs9Vf2OQ+RF
I9jA9LGpn2C6mT/ORcXuxMobK8uFJHGHO6m4wQ1YbgeSAPA89JbdO13fen932ZKgZu1Glku0RVBf
pq25gK7R7+ZMtA9ecccl7LKi6iDGMCwXqKJ3T0OAdsYSxt9++5/L2AEysmiVxOjwwOqkZuwrjya/
XJM4C7erbQnJp3q97AiYdaCipId8j9+cd0XNSjZ1PeRb1guRdn7gUEJ5JAb3V36D7lSpDIG5eFvF
8yWMm2Ov+3dLM9wJx7fmo3MenjuustZM86UJtvdxXcQHlk+D12QXLpSPct0wipb0l3oMjlPzA/og
zz4jIlx0lwkZzvW+DhehKFQfG3ta5spPckC45O7ciXFlW9BfRGDzg8jjD0FZ+EmeCleLsYtgx1gS
O1wK9bkiZsKxp/Id72tc+CXyBmomAu3ow2US9qvOhz9wy+G1MoXLStYVTK/qohwudA10graOjo+1
1+IRLilZGI7yl8wHnDDD/5mCkUMQdrHXhiFcUHJbG3N1C8aLF/N+aG12DkfOTn7T0FmYa2XBh0Dd
5QKxqTcVib5vqvzo92hnYe4d2mZWlveXDJhPUvLxvVZ++79wacipm7CNxqa/TIb8k83hJ1IvX71e
24UhUTnuq2XEo7MBjvDbIwxPvY6LwgUhJ5kVrYJc8KWgU36sW00P6N33a40Qjvnn/9UQ1+1aSGpe
BtyCveENDR+uJXy/QOjCkCjS2VrmQXvZ1PqJNfRN0Vaf/Ab8Gth/WfOCQBq+tnl7Cbdwf6gN+Rns
kV+DtHBpyH1vu6qsZXsZ8/Vv1qjLNN5Ntl7feXCD/vLFo0wp2F1pe1mj5U3Yt4dtWb2K3sJlH0tZ
VOi/XpvLBKm7VIVqfibU+DUCCFcErl32ahLt0l6Q2urDELOjWCHY5vU5XfSRwyiKMhTqLw065E6t
sNMpijvqVVcXLv2YLTAfz1fWXbZNPUt54XN4J0V5/f5YuOxjMwtW4g6juaisCsZTN1uB5gsy2R8R
BE4/0LmIn6Kl3v08RoRLQ0aVgrQjHTFOIiSnLJrUoRr6734fwdlHmTTo5wqj+hL1wY+uiUwSd5nx
2zNcGBIeTjXdA2UueW8/UwjVakW9kjnhqiyGOdk7PVpzCaKJP02DPNbZrrwyf+GikHLTimXjaC6D
LCGSFCxNEhNUDP2G3NlJER/j1k6luUhD2qOd+yqJ0abt+XRnM53XtjDorWwuex59N3a7QFv93sXg
v8W5/1YEhEs6rm0fq3KtmgtGZ3oKs7Zokq7p4VQnjHkLwlM/yI7u7/slmt6M5bCdDLX0WTZBidgX
jdCF0rU5XoOhShZRZwN8l8MuzWCLSE+yHzTs5s2G0UZX4qEWSAdsmc9voDzq102CTqaXsZhMEO7p
NFYv36Kfs6CP3bR51RqES00WLCo3ChWvy9BliW0hsign+Ed7zRoXmzSwNO1oiTpSzTIoMXXvsspT
p1q43rqaxzNHLNvS2ZqnGnqo/ysWW/z0e3Fn11Z7tcxQfd/TQM8/zaCOC1N+LIYI+cuPOYmsQ5W6
2tOCcOCHdADbqEXvJz0o3DtOu1bxGussTAEhvC0KuiSlLf/0GxYnJyB2Fdm2mT1Fo3J3WOulfhwi
4YcHC1cFL1yyIFbZuKXRtLI0E3D52Ao2eQEf2HVeDjuKyHHcGinTdWr2Z8pLfajhQOGXF7h8Vqky
XFrnVZQGcv4UoaiTFCoL/MKjy2NFEKlpC5mHqS65TBZkkkmZSz/+GMp8LwdmNLiR7MJpS+Gx0j0s
Q1E9LJmffieO/S8f3kvAtkNEebrI6GveaHgwtfeuyq6L8ZXA7gJZJZkQymXFU4t2nU19bjLrt5e6
dCauAeIwbGKWcoW1HxU9P6Cs7HdQclmsmQ9IMCAclwbllGYTtJZJRIlfxHXpzLIJswbHdZbqNtuO
g4rEseR+JTrh0lhwSlC26AaW7h3tD6tFhQFmWn4yIcIlsuKGFjudszW1oqj/MixehqdiJwXxqzS4
eEaANj3KRc3TqLjEOtaJIVXnN+wumlBENsBZYMewh22f0AVE/LWhwivqumgChMDqcGvaNSXLvCa2
GKJjjw3KL7i4sNoKY+PVQJophfEljFPz+lzH96jVGyvUZdXyBdISex0gmMOxNlna4akj82evUXFR
NTVvgqM/kKUdLwSMfciCOyoUHfye7sSteOEVGOpxTctxY4eKjc9ZMJSeD3fOL43ew33KI5aGh3rj
bRLmvedEdFk1M/FI7pliab6KJzJfZRPNveuXW1+Tv4zlauuiuOrCMK0n9WkZs4d1ppPfAnJptdm0
UZU3S5TSgr/vw/2j3CK/jd+F1Vre1H3ZKNgKBnmdH/qSXVu95QZdBr+54mQWId0o7SOBFYT2DFzk
fymn+ovXo110iNRNHuoMGxHKMRCpGG0IVcPwnkfSjQ/qokPoyACyBqWwVDIcgnJcG73X6zo9+b27
M13KlnHeWGRyNoCvedTGD2jS+8Pv2ezlVMxrdM0Gw8TSaZ1TOsLsffez0hUuOtTtMtzUNrMUjSXr
QyAmXGHGC/EsZLr0kBpXQLAUY95uADxsxstPccQDvzF34aFuV2jmDJs1rceIP8RIeU+VWWu/leRC
g3TQZqCm29KxoCLBPfsCI+PK85rBRQfHsikhCgr7TxMuJVAP1j81uBzwqxm5NNMoorFeCstTQoq3
0zKftznyfXMnnqueWLaFwZLKmaizKrb5Ccrswq9k78p3mhlKNdAdW9Jyh1rTWBX1Z9hk3rPrvRED
XKSJKtHiEqzk2DDiY5iRE9ShvFo9hIs0DUukhR7MlpZt2CUB6joHiOD4yWsLl2rCqSXshg0vrvqO
Pat4M6eszaznQnJiOu+kKnOBQSey0s9UT32amT24MzLXifHKycWFmqJ5KXiNExyCQD4+UBLxn7UK
zUe+Tf2dP+CaqLz2E/HLCEnGHr4qVtIUZrrxuzzW/bEO+/C0mjjAHsL94Fbhgk6qg2h1t0Q0jWzx
VUTd+yzjfhmeSznVwRwMXSMoULiKvOMxb5J8DEO/wpcLOs1M4Finr09fog9EBSaZevK31/bkEk69
lq3qx2VNoV5ZfTZ1sbxbIo5+098//voNX/u2zs4abROJwEIvKZx7t48thbhJAoHf9lRXLDju3PTv
dZ+j/8EUhfnz9795rQb89ze5qwpTrNiqoj6fUltT+bgFOLrqIHgggNy+QNl1ez/SDpXQ3//YjaDk
slXbyO1W9QIBVc5/oAfge6S03x7mslVdWCyyhRtu2izxYbLD33m7e+4DLllVQh26g3rOjLJBXRzm
dsbdQeynLyFcskpGNUE7dzenrAqnZ0iAzSecNTu/HNZFq6gQ7ZRBkTEdezok14soSHN5LmQXquJ1
hDIBeJu0lpYnMcV/8vXOvLwxVVy5Msmydg06ihenS3BcryRLHxk/0VXh4lQlgWMfbLam1OQ2ercE
czKRZf3gNctdmqpfIb9QQ0Y3xQG2fNJRkCXTBhfQ3z/9xgbg8lTrUKPJpa2XdM50+2lkZQwEtcQ9
Lh2LOF3HktzD2m59AicZD8Zgy9AJuaR6Z19HOSbZjLr27/+KW8927p0G0HJV04RzOutBJuMQVOBo
u7/8Hu5s8q2VNajfZcYWADukVag367R6Vfm4y1bNWEsGJhdTqqK1PkHlwqJEGf30eXHu4lVmsgAJ
5mlJ+1wMj0O7xkk/QjLE7+nXLeAFslAvYcS7Je1yeHKQfTYJiWXv+fTrfP3l6TaDgDYu4uZ0192U
VAOcu4yy4cPv3/31zIq70ojTMClbs3JNUcAVDwQR+ZILGz9tYVZ57SDcRa3ARhfLnOdDugT8LZoB
/rfQ0E/ZkbuoVUPzEu5LmO6sLceTnMiWoMvZ75oV7fMvh340aszGLBvTQGz2LWub+akaZXQn43x9
qXJXlU6pgmCT2pd061ubrEx9LLWfCwh3iajrhh1mYzmniyDPpfk2535dLtwFomJRsVAStqSwUreH
bdxZsvPJeoUv7kJRxFJu6IIx4aSeT2Qb9VGg98yrMMxdKIpWMws6hcBL2FamzVQMKdBuv+sVeCe+
nC3LxGk0zBWeDiH2B70P/aGLB6/jOHc14lSlqjUgek67mH5eDGjonfjNQxeKwhSfmqrEmFsG7/Sy
yd43BELyv48vNya5S0WJRhs0pPAx1WiiP+Skbw5dc+fZN2KXi0UZOVWgNtSUQuJuPZi2rx/XcaiO
ein9anLcZaPQ21zofNRjWuL/PQyouj7qWvql7dyFo5q8ISu8UMc0BtdyCYL9C50bewcpvjE6Lhu1
zxxH2oisKSqiVfVkZV5/qEhXPg85C+/9yI3P62JS0WQbyALTMWXl+NRQ8WWLCq9sj7tE1LQZUVuy
j6mlPU/GPuiTimx3Hv76iRA1/pdrVcP6jkBDFvFRS/TX97M6LesE9U7QzB9hRNgcWJuTQ5eh3ddr
IbiYFDqyWLujDTLt254dppDUJ5LvflIB3CWl2CI3CqmQPi31cFll/J6XzZ1y2q155GyCWtQtIyPK
xmHDxHOwwF5imlh77PTc38kQbv2Ek7SSGLBBHeHCLi7Y+o8lqjwtE1Zd0jfqXhp14zzu6sfFapws
G3GOVV05/ZjKgpymgdtjqTf6nIcDf5Ibqb0SZe5ebwYTvnG951W67fZnU3blKSQ4aHnNJJfPUmSO
g7hv59Tw+EveLjrpc/S0+j38umB+yTYLUKwBWeWAW0L5D/rGz2ga+p/fo5002ZYCZbzxuoWB57EJ
b+b6725oqZ/6IHfhqSrUMM1Q0ZKymtXv8qyA+uNsvbptuEtPNWWr5ZQNQxqvybI3+mdfZ+SH38Bc
g+svYx4VqpjNpHqUp+wXw/SH3sZ+Tpnchaf4sOcgAzabTnobkiGXz13F7lQEbwRRV3iuGK/Npp20
KSwVYYBSpIw0OpnbiiaVXN5pGNA/yNrvxpO7tFPWhCgtC6RsoOT0gdNCJmFc6ye/b+AcbRVRBnLN
25ROPLffUBAhTzPlfk3W3KWd+KZmSxt8hQFq0O+yrcoe6bwWdwJCiHnySqnRxZ1ghTzNgaJTOoqN
28QuMT9E3C45wArsZCZifhrg3EWfhBzixRgypLBhihNLgzZh2dbcqand2AZc9ikMTTBXdu9TEm7Z
Rw1Ht7RuG/owxpAAufMb6sZYORt/YINm2uN8SdVa0wNs7/LDxprgzcKm8lipIn+wqDwn8ULZkmQ4
tfrFVZeQggA4GatwoGe5Zu1ph3byKVj9+AjuElI9LAi7dZ/pOcgLnmS7BM/s2UnCXUJqqQWuFiUe
Xhd1k+zZBUrwfjuCy0eFPQ/hKYdHqxC6J/HYmGQE3uW1ol08qtn2ebYRm1O1L0gleKSDtKui1etK
irsY0KZ1mEcCWHM9F1OWdIMtLnkT8dSsMb+Tpd7Irl0cqApYS1aD+vga6v/hruigR6hb/H54/i3g
vxI1XB6oMD20nfOhT4G8FgoDD4p5u94dFFCdPKFLsH3K4Mv1vGylOYx5ax7IbLITt8b88/tXuPXn
XePZr/teVZtpwVdKpbFJF8ffw6z77vdoZ5lXbF3HZhvmNKDrm1j9UUb5nVz11ktf//2Xly67vYxL
MSKLMdV7CH3w2Y8W5K601SKBTDawVcElTvABtc/vIudHv+FgL1/aNEWGnqoeawHK9WGEXuQhrv72
e7aTvEPnHdq+295dVba/D+sHFoyeS9gVt6rrpZnGuKBnowwSuvXEjbpzOr7xGV3qO6N8rZstR+gx
wBqidjmIpfniNSIuOFnBa6YQGZ6dTxr84dCgASL0Y0q4Czei4aPk1OoqnZrmKzcy1Zz4AWvcpaf4
RII2ixQ5F9P2UYngczRVd3LFGzmKi05pG8KdeQzIOefd9BTsyBxE28ZvzUTkEYpG+ye/secvZzqu
zRq7Rxk5QzUzyarsbcCyz36PdhbRgNJ7SUd81kw1/5SDPk6c+Rn9cBeiKoN1k+ESkzN6YP4hUfTX
1md+103cJaiCrA3zJseQ5E37tjNMHiPOwpPXoLgAFZYn5iHDi3emfa/jrj5BptRPPoi7/FSfZbbs
MknOcBR6l/Ppadr8JPy5C09BHk6ZuMKj41UfYi6/5yG510F1I7a46JTtxQzrAYHX5rgaVvZHgGPS
nW371rPdjY23ca5jTs5hXH1q6vbP2DZ3Mppbj77++y87m14YFKB6vDbf6fOs1WM/yDt3q7ce7azK
fuZBBFMZjEjx3fbbOW5Cv+3YZaZgzcjmmmI8mK1O8XhYjX7wm9nOvsazMuiQ+V4jSfUnqfZka/16
yLgr/8Q2KIb2GsPRl/m7pq4SzWu/c6xLSuXbVEjR9iYdyNwmsVn3414M5dFrTFwFqB19q8tUlexc
sfxTEWzQT9s3z8OlS0YVBVs46TU7qyn7Ws7qa1ytfjuyS0ZNcbesfL6umi572yz6EDbEb2q7WJSx
hRrmBdMkm3CeG3MNxbAs8hxvZ0nWKq+2HE3Haa9b/ZTHDT9OJb93Fr6xKl0HzRrIOwkMxYJX09e5
7k9rO/mJJnGXSIrjXZe22ivQhjxOuBF/t8vql7u5SFKpWZgFuaFAUgPY9EyP+2I8H+2UgZpyzXQ8
B2XKhiQUZbIOX71WjksjRcwala14MJo6EGDtwUyxX17iokgSOpNZ3E37eZYzT8qwX9EpCfURvxd3
qrZrwKpMUlWm81TCMbz+0YWdH0TFXRYJfu9VpLOySbGAAFARoLQ8gTzY6Pc1XRqpRv/PUpGhTueq
2J/CHHab4exb0nFxpDWvBiWHyqZwlP/W8/ZHHy2Z3zbvwkh1kJnarM1+rjsZJhubScK0nwUbd8Wd
9s7OrIzMfja8PQqTfea8uFdWuBFTiLNrdrEhPdDuJg149TXb0fY+GOl5jCXO6iRDHFsLG/XzNK5r
fZB9GUFuv5z5neLg6y/PXAYpmzWCFe3rNAvktwB6GyUp/TJ85iJIax2QnuZRg5vkDJqP7bA+cK3u
tdNe07//FnOYK/G0DGSAkJmy6da29vtSCfIH/LH1x3xW9/wgbg2OU62JoREq4p036b5s3+rSvGGa
eLFfUPZ9mXn2rCMZRZtxqqzRb0QbkedKdtPp9xHs31zwtcG5/kW/JLbRKMt1XeomhbI3nMNX0z1w
K7aHvN7ogUkxH/LOkiyhehw/72G8Py6Yw9+XYBn/wrVA/hfD/p4dzQTfyGouwu9rjxJHSPuieYRG
5Xiog5JmJ0Zkf8z1ED7sg2yOv3/5W6PuZM68mKAJiHE/4/LpuAXw3+jXinlFGebyTRvXmxQLtFPj
aU9K0z5W471+wH91iV8bdCcQlLCuGiGHbFMdIAQfNGjoI5QZp+ipBCbTHsYgiuWBlB3U39ZBPwF5
DdpDEGTrYVa5OA2VQFVQjmVwZHVMywQtHcMnXlOSZvmsH4t8JscKsiaPETrJ/5q6OHqLJnU0kmul
+mNGN3wYes1qGi7on8uUFQ8Q1u3f9AzXywZWNc9XO+o067p79xc3vpULXWWDrspuwHCG5me/qJRM
06PfLHACXwSPlKlpB4u0RJAP3TyuCRtV5HW3iWn6cn2EI4jFspX0PHC2b++zED7MZTJmq1FepxJY
lrz8hdpWaurrjZwbPY9T2qtcqTMcgtifXuPjbpcVx8UX3yQ/R/LU9G2ncHHULdmd8bkRXN39Eop8
gkOgZEc9bxnGZx5UGQToFXIV1qI30m+l/2fnrCdIwcucn+dY2D/Dvlm/ZDzu/UKsu3VGtGfjEJLt
PK3D2B+DAKDzShoTem2d1N0627LgxuZ2O1d9MA3JNKxxkfRBW3nNIOpun7Bm4BB36tl5j/s1Ka6g
+QMMLPrZ67RP3Q0UdgJLLpaCneuBRgf0vTVREmzW00uTujKJRdX3vGni9Uz2QH+Fpdd4UXOu7mxx
r0ce6m6ggYl6MgwolHNjSnowXdQfR11ufhsFetxerl+yRVkrun49w0u21gncge1RF9Hmh31SF+PN
o2DcN9qTMzXlgBtrM2CjK0rjd4ih7kYn+BBnS4cVXBMhT1C6hwHMVuzLB5/wQ12Sd2hwkIYT5XJW
VUXfs6Wy2dFOVRR7Li43/NdzX0xs3s6yzqbvDfQen3bULv/went324JsRMunoVjOQ06WtLAa7x3H
Ztz93t4lhhkE+sHcYnTkPigLpo6SP0DXrf/4vb5zQK07Lvot3tZzbZb6SKqoqJIJv+mH9VIXGp5l
OKKay5dzBm7gIw4b03aqqkoav7jvDo8e53lUObKGvaRvw+WvyrONiLkwtYJrGKpz6A3OwvwI6YGv
8HDza91i7qjYSlI0sQRV2q39R1VkP8WceQUz5nLUVRSwGi38RdqWS5WMcV8+doWnVA1zQWrD1qhp
67ZO96Djb9bIrpAv8/Q8Yy5LDUhYqqxQOg3L6G1ICEDP2quCxFySOiMrNzWkMFN0JfydBf3nnYo7
Cc7r2wdzQep2LlvsSlqnGPr3UYD7xMisud8hw0WoTamtgKu2TnNUBJPNAE5p89Kr/M9cghp9YDQK
zBKcRRl8q0bct6BL1W/XYy5BnY8m2PJ9DM58019YblNR+3HlsN15uaHquoCzp0UhfeyH8s3a6OfO
8PC9T0RkLjk9BFsdFvFcoOFmeIscb07KofUDmZhLTk/ZKkUk2jxtWLEep7aBYVG+exUbmQtJ8yYX
eYg+inNNdXaCAsGGXKDxqtQzl5Fu+BJCdSjMU1MH68myLE7Qi/3Rb8zZyw+6j228r1hFZ9wZjc8y
3vej6Zkf4MVcY+3Nxks9FTQ+jzus3g2wiCdilB88zlw02hQbfB6qPT73Yp0PtpQ8mYo58MqsmYsr
N7an1QJ55vNAVXUY6H5cu8KPqmeu0OOWR0jXwy0+B9bGSSmib7IdR6/EhblSj0MPNT0KmYezDnjx
Ngv4tyAcO7/Z6NLK8UjrLkZifQ6L8mNm+XKq5X6v9/nGidWlleOi7mH8kIVnSBqIhwgesWfwy93R
ttzvwMRC50jQtTSo1oKE53Gd6JF2bPuk1l7dOdD/K9bxSvnoP9zyvnccHuvRuY8GFn2DjkL0cakV
SYpd0/MIE69DyCHZOndZ9R5e7zBHHOj2cSvE/GFcZP5zhB1T/SAktLWzuuYPshyWPyKWkXcCpaIH
WG6Sz9So6nEOd3WY4M/wjIa8BvTk4CdEwlxaVhYzFXNXybPkpn0LqVD+ZrAhhNS8Qo6LXwckALia
hfIsluyvLrAfKQpEfo92inc0wJS55jLnoKYbjtzdeshDda9Odmt2OseZJlaQie1WeYY2loHoQhfu
Bxb29A+q58YvMXCJ65FJ+Fquk8RVQb59jad4O0V1ce88ed2mX5mdLnFtCZyFG7g6njWItD+qLl+f
SwTP/NBNauAH0vaQ+gsFu6cOHd74veu//1LBBno0zXbv5HlRsTpCUWJ7LFCGOkJQTD80SFN+3Pnu
10/w2h92/WS//BChezWWC+gMVk90/mhFXPaHtm/oMa57c7DwAEk2Lu3H3EgijvBrZmgwp3bCFxx6
eAWpa9cL66V4DqtSfNFyzT9V1aY+ALwebCK6mWM9GgJucl8A3wTwLkFS+yEmdfGuHIP8EfqXy6ca
cmbPU9MXQ0LyJkxRtP+8lyI/2cJWjwbtrH2dxHymj2prtseOB83nmtvgYutwXBIZ8TKxtR6+5Az1
kDuDc2NsnIjXjFVT6y7bz83UQMeYNusp0vzOVeWtL8xfDjzv5x43B1V4LrGqHyEDVD5II+zJVH37
x6C38k4d7d/L/de+sJOoFNtQdo1qsTXAHYA8t2bpYLcFWjFZYAB4AmHcfIFQUPcDrYnyVLHiH8oq
kVCz1YkGhvA4FFt8Bwq8ce5wxfdK0dEqR9fOebD7zwGacElmMLRen8vFaYPOQnlXoGIopvDbapJ6
GO+cxG58K1d7jwd5VYY1kncSNGsyN7o/ELLIJNpFfOiJ8iucMFeIr6pMqGnWMXyqih+CbHxsIs9u
KfYf9n7IOwj/R/SMtRT9r43i7KGHV8Tfvx/8+MZacUL8NG0Qx5yoQMVKqT8jMq5nXobmIsrInoY8
tw9LG2/nSMSL3xWJy+P3ZN7CuerEucTl51lgqh7haJz5HalcEp8WHcqFoxHnTon+rJuGJr2m6uPv
R+vWOnBOg5sNOcHtBT83+9o0SW+RkeRLzD7/P19f1hynzkX7i6gSkyReGXrwbMdx4rxQPo4tCRBC
IEDi19+V7/FW3ft4TtKOu1to7732Gv7/Pz7l/68V6P8dJY118zQoLGxvDKFSZJXs4M4+V4akUZaU
BWzGyMuxb3T5q7BFLsayOzoPn5+k2yNY+Sme5O1cHj3qwVQiWHbs6JMAtWcbqnmJ101WjlMO0sxh
lhD3VcTSIXtz/3sES+dBYvoWqy2EL7HEX4+Hjva5+ISVUA9oygvENsXldOhufEjUPjRzKJKzQIZJ
1CzEoFj4bVUXDZsN3kg4Kfx2rZ3PINHdJX3oEAQ8hhbCszEnVaZlXsM8GbassUQBLhwE6Bcb8fxu
gLPvc6xIm9XkUHIv17aXJ8QVfAsVHX/bfwZ3w+q60pLC/WqZbx+MGOi7Lvz6aOVITpIhk2Q/Wt19
hyXMphw8HdrHGeZVvzXnJDpLeKQMj2xdcDzKBd2fxiFXXVT2aWwfC9XP9aJJV8IbDd9x6Ddez2uu
Meum9k7FSv5Vxk5lT4cfU39kdwXeA+IapPMVNhNtTaO+q/pu1c9s9ghHTmbLThO+zicCg7ftoRha
b6o2H/NHJLS0j1HL1GVYdRyVK5I4qv6AHz/QY59MPyCGoqaUuvgddTBU5UzQpE518jMTiny2WfJN
Q2+wp1PzW15wYUqIgYmqwN7ua+in8lpPy1LPmVtPHRcLCJgqarHKZbDznbdlepuWIUEC1yCRMT7L
IlkvuzwS8lhEHhI4ue12v3Rz69Of1kyWNZEZ8fo15P7fFjgb+2pjVF+sovEVX4DBbzl2kLZdp13A
lm3agf64UiEYt3trBd/h+7n0RZANrk3TuSoaBz7exRwvLVNltuqYBXlSWpCsGqBnPrXCaCTZr3u2
RrVbdiOurh+UfBz9Op8UzvvdEJA/vKbTgoBZNrF6XFRa5hhKxnoc9Dw9s54P5JQvlpHTiK0gPXW5
L+a2nvQBTKDECttMjyOLVn6f29bKt9FaSh4Njw9HyxadI6lGOfa2x29ih+gM8DA5xkqNIHLc0Gxc
h1MSln0+wb5CpB+b29TxFLUjUtkURHPTb+wG+h25nCZNdlsm4AtsZT9t23iXJGRI7zxoIepTHSJW
d7Fa8Fc1PpP8GRlyJCoDvoz8JFU+0lO6zAW/7GM782okLejd5USQYVdtSyj4fTuyQrwzKFPmE3Rm
cMXjBi+oD20iWALtPnPtMxKYYKYJqRXdT9JOmfqCxeYCJg2Gs008TikO4pmv20ZvjJk6ZKxOWgFv
mMQKjplDvPv21PNVNN0ctaBUWWE3Vi7FvtNfQ5qm07sNCG5+5pnO0bEQjsczW+MpvRxjxvx3l8ho
g9fBriziVHwkrqmGEVIdy66TV0fl5L7SYu7Se0663r33c+H5BXIIFf0UOpvQQJqFeQ4+ZJdmFWf7
1L7hVeP6NNn8IKzc04iPD4qRZT3D8JiuTaYXMr4OLPPrPYtxrmHKryPW2ISG6RfcLdcck+YgcY4R
UlWcp34t7P2RCicvRddp+5scPNH3IZsWEVfbbMkqSkRkpvTKYAA0/p3b7p+a00DTee5iOINdBq+D
uJ0geIgvVBbo3KGi8sNx9YXedlH1eW5U7YjP/t2uaxxtv8aDGneaVjuldwluo5A3Rpm2u+kVBM2/
toxS+O/RsaBJOY57m4kSQnaQZgfcFfrq8Z665xnKX9O0RbvkV9iF5MP72IaF3UiEPJ/ULPPhPOz4
+4gAOUzbwIub2+c2QUDkUHZxn5gL2piw6zofNzJcIPdXfjwdBUegSRjwxTxENAMXB/nuq6ZnFCKo
9uJCKXfdzbqPXwwZ2/SSGBgTlAq2UaJcZjrP9bT0Q/z3mLdoPesY1rFdOc9sCyWVeVSLJVaRrog2
dv0wCfPkaRzGfuxK3DRKwOUxJlYApqKAkZah6MhRHrFBgSpyrdr/4KOxRy/MxvF6M8IXz58zPTB+
F/fxxj87k8TxTwdDwfHU0dS1v9N43pN7zTLrXrIOh/R7S6KNXSXIU5aUU5TE2X8ZSdx8SY8sIrfL
uPmxzKG3s19s27Ygy3TDJusXS9QSn4yCaOm+d4T6u92mGI7KYRO8/1jd2hYPPB4W+e7xIGyyzNi+
tD95UG106to9oaeEBS/uFOR7UWXTEOey1kmWwvg22qNzP682v93BIVMfwI6SwUI7vMXdUrcqKYCz
EBQT8okcWqJq/EO67+t/D8cSqha+92EvkzGZCWsSGuf9nUpiaOSrA35Y299D26X/6Ma8cx/uUBHD
eBa68JMb3svX1ICj+bUOKg2mnnlE1/xEVQo8qXFuivkd/Fv1/Jx0EVnkRcONlu8VnBycvazS+lRc
pqJV4UtDLIbyoPI0axvYLhRalXygU+5LemiVU8QSwPMjK10yRdtdwq1qy7FoM4Zq27YLbOjp7OY8
bsDKo3ypZTrmJjuzFYyV90XBxi4/78gjghl2yMBT/9OtuXWhousGqpoOLWTYJQ+j2GhJxzjiG0S4
yp/bgZulP7cwLBBxrWjBo/EG8PyaPicbrHv3KvUFtR+dHtdpKtM+lurGyH+WjlWm4kEf5cB31kM5
vE0HrfnmRiarAowgcu7GCEmG8IpNu/wKi+fQX1g0xtt3TibKznuiouksAT3xOj/ovFcL0x0aJq8W
matTbFgrBixlNjo2tNuOcB7o3ifvUSvHpfErz767g43xF9Nb2l8mj7g0l2RJNTg1PiWRz0lJ+7jL
zgPaDX5biIR4xKjm3IdLfsTpDUfmREC93nV/audoIz/HtBdHQ4uozbuzSHwf3YUl2uJPrhNyybI4
684cKfFdg/yLJd+qYkNG7r2SJE7ujQ9w6quA0iXg8oLj8yS0GOHZorfNQn6Yhmu0zmMj9hVm8dMK
f+ENDj7nAm3U/AckKtDG8ZZBCLjOfbHbopSjL1jDUw7ecXkglGi87ugscWuoTq1lAf/pZw4G9GhL
dFV7Np5D75LkJT6oF9EpZcT6G02N6p6jeIGBbIawcrRreHRjOGSxdCzkfyJK7Xzhit3EYPdcZQJ7
R9ywhXnfpwLeoHY5elV3LCT8msfLzPFnyxgtZQQUTv3Xhxbqx2OTkbxBZ03T325G5XoExV4nL+10
kP66OY4DSMEOxGLDdbnTZz9HFr8J77NjveD78/3zQXOkjS9a/cXSCcWwa4+LQLjxN2OLBHFn38Zt
ekqRirHesUmG7jGFKDh/DB7g7o+QQgRzgUpAK1lug8wRDjGkIZwQiLSYryKOo/w0CEf4e7aydf+R
r5BZ/WiFntvPDr8r+p2esUP+aR2LKIFc55D08dBFZ2BcMAyO4J0ROpaSDArSxiULeH7nZfNxBcRW
hdKQjIkrB7596rwB3xjuiZM6J/3GFtwVvu8eW7qKCB3lQJAxDVKhKjQIm83GeTK/5pQgYbkiSs/R
j9VYNe0NFhNtPl2GoRvOBeMo1Y61vJDVXIxRiubsyNnfFgaoqa3oNu3kgW57rq6JP3JTJkiZOB86
636wTosJrT7DHHcynckUL3eyEn2f8XmcZNl3XNuHpO0HE5crDStFfY7mZMEXF4nuuIdfuFxN1U0h
lPj/EajNQy7X5wUFAtcfZCwt6E9iUWOdhtlPf/M2RM/0yDC9a5jc3o5o092BGy2ZD+B1WSRecWrh
Ps5gKr1fF44muoSQO5CH2FmOZWxb5IW4o4jizdAybIavDX7wcOlhI+RfJZuK3d/bIp7s027awOph
HQbyjEZBERgZ9MGJU6QJZS9rgW7lNM505c9zMcn9vKysvcu4g2lHkYszWi7RQ/hJ+kKfIYBK48cD
baBupgTnyjQzHD4We91yk08WHfU/fE/GW3Sv1s5u38veOfbfDqOjt50m/AvDKS6zUxE0bP63pPVr
PcHo+29AQGKlsEo8uQVOb20181ZkY4XLJ91C0+2Qz9pztgIRtVehJ2MbDPhFz+tsTfX+Kicpdldj
I+usqKPs4ClyeNY5WZ/yYtmTJ0TJR+/K7hxkVYHJgFdpGFXP3zAZw81r7Sck+CL/EcnwrOqimUbw
bAS0muW1zEYH60xXuHvpU/KxpNTKqfJd1CVtnWxTFLNSd9Dh/bZxFu11lPpx7cv+2Nvt3vq9Q1ya
a9HJrlh3kSFpFi/a6Q9XE9+bHk9E/sLxJtabwrI9HyqsfFzd2SmsoG1xM5Q6ov+CY0d40icYd6dh
+zBpHsfnwP/l4VXMR3P0hktW0xmza9SH5pAIJdvLYk58lpd2gq3xmfYyl/fBz2l62ZEBvn5tHIZm
snRCY92yHNhM5D+QrdfPdxqm1EkBD94VlbQlacnm3qA8AiO4ocO/zPAMvsgN39e8HlORJvXcE/+u
dh6dWZJkj+MaoqiOPP4b2Hv6ZeFpMp1cZ7t7nBV6m/G+wBLKhahy25RedRq2185T82Nlee9LuIkW
GNcAZLoyxrYolCSNmSleaZZ5rCHG6SvtwPEBtA7KCYhuR+lFQZ/5hhELLQlMYGOMhWeFmxZE8COD
gH7vn5Z0xg3v2yO9UUbPt3i6lrgyCLID0F0c1x7GVhXotQ7d975dcuLQoPg5B7OQ6woapvncTZuo
YzCjLkuat2cm2v2mU7igeLyZatImv49jADaxnDo0bKCl86ydkT1zkIYtc1zCEbeveJLuFRKHzXnb
sul92RZcWvD1rLuWxQ2cIClaBDAaU77/ml3RYyzL0Dg5jNzHsJBGdrgz1oQdVe/oXnKDIPGQAvBw
HX1L5eZw5CA7w0XRNhHwkwSfQdSeXE9mTEzGXUPkP102UXSNAgObZvh9lOl9FfulxecvknipdO/s
LUeLgCkgW7+tpfHPacD1kaloex/Mslc2m+kTwlO7n13atVdEHbc3Hbcj7hO7lGlkaQWCo2iCSuGd
FlMtGmi20DbJwkYXsCrXOtgOLR3iqNyfNXS8nFqIlzrwRF6h2ca2iabixNtEX/oJTSBo7/7IqjzS
LSxzMTYHcI/OYFjTW7BNzFTmuBrOwmwU6fZp6mTj24xrmEfm/j9QItEAY7jNnmxvFMZ/5qcvSBfI
Zcmi8JLBduFsBNt6CA4PfGhC5bXoLGmG1E6f47bz25XS5YfwU4KTnygsUyiQZInDcLK5QOpFN2WX
vBO6QVQFDvqsx8ug5nBUoXD7SUe2lyWxrfwSg1aPXZGK32bvaZlskdZNKmPzNoytD6ce1Ep6o4jp
T0o7utZxNow/ciGm5ykb8o82ntQ30lQjBDtSNGYF5z8PE0XpPWKD5OM2j+11T2QRlR6+TzVsYdAD
hH41Z4Ul0IfDPWgv9ADMVXdStOcub5E3nE0DkdWh2nBpi1jIxpAo2ktG+i6uJ2NygFvLFmZAR906
1j3KV9MebYjfF+1Rl0sF2vhtnLHDvSW5Q+BNkW+RagbMMUuDaT3LyuUo5EN6MHGfxrRfEZ3OBoBI
OnwSEvQ7Bd/gnkawWsV3hxERY+UGPAF1Mmoc4/MPeJjCYXteETT23aqunyqCHupBdImnEHS4TJas
P5YnEaPFdEe33oQ1Qd7mGHMrHrANm/qHA+2vaHqXiccsKcaiPoT9N44M6C8qjlL/QalnV/D8zCmh
0fzdOjIfwDz39gbKGsnKEb1qXuF0dKIaCLJDqwSSr8eU7XiM9u1fjCiLc1jwDHO056fE52wuZ1YU
sGVf2KThotCl9jowVL9G69T+iwSZFDpInT/LxC70Ppod/0uYGmVFESyJGa/z+p1MGcMpxgaANCDE
oE1h+FZNM/Dg/qDHW34hdLX9MnZO8zLmkUgqumdojeU6btBieUyZVdiKbcXDspDfyuzrAy6F+GO2
cv+asZZ72jmk+yUhPc5ktB/uft8LerNLIT/p4PL/0LKxXyPRDDOZGLfoNiB75Fu26N9Ass9CVwv0
SQ/bscijynxa3MZiSXCZuyV56R26t5Lg/Mvy2AZxm6ADkZXtxmQ5tX45xpNYss1caWz0jY3/QSAM
/1hR4keMDn2nBqgxWDlUKXSI7JfiIhtqka+Q+SSQ+OXVuiMB+MHlpIdTN5sgB39aPMPNxjPcf0/H
sbbRb4+u7iafvWt6WMvS+iAeiCucB/uiAcHD/YBJMTJsSOZ5jiC4VhTPB3atFyAemM1wKZIWwBAf
zJ11hNiKjSGCLsbivpDG0uSXFFPxeCTevJoYnp71wVw7Vxny9kD3tu1yrCgHfrE/Bpodn87BBtUT
vmRNFPT4kros+hMZzc5m5k7drjZF+5fbrF8uYVfqjR4q3WqCefZ5h5X1V3f0Q38Bxe5Yq9kD2jtR
DdMEyBEH/T5AjPQI6fP4MDFoZps2N3JugFnQrRoxg4gbAVR+veAVxU0CitF4TllMuzqjs8H3RJQV
ledknhpKofCpJGESMwc4H652c5Y+F3vAF4qfLW3J5Hg8Eg3lUGlQLBCllXqULAOr6vF2F93+ofJl
mUsbBuwzqM34mWSzA4ASAprwbNmhAdpUvzOAs0LWMgnR0ajUC3OjjgFPag+qRnLF5yZok6euu6oC
G759dDG5JvjoPqJ1B/Q+oDG5L1LoAk8tmZZwZX1vsutYZOz3vJqtf2JUJWO59seIBwKVjdorwAPZ
NzMDQHY5Ir/RKls1v22lD9B1IiUMsDbdtvgRvVdwmBI2Jyu+eaIwwnXbXkOe8K/+Jq0piotwov+V
KSKn58LFMnpmIU5ChQbd+HO0TEhI6QOLn9Zt7D56d2CQzlUAnAlDtR67lTiLPwfJ0IHAw3gRTewm
SKAIBArrfQZ+vMNMuxFfK6vY49RF23+zWxX8MXtTNJjwAKxAWDsNiGGUw0e+dWnNjrVLcNTDJuuR
ojOYMZiZEy92eZ5hdsDKXuXR57Exdg9EgtNzSG24/ouN7j7TaSYv2yw0ZqG51XcTWbV9YjIlV0CQ
T3LY08cYUdA38GXFJ2uCgbPBnLQMYOOoZXoeFw/K6qhW8T4VQ+hKEqfbVVPXZVWivDgfCfJjfjvE
ATXELjMafLPfTVmXYUrf/Wjr3OeCnCMWT7/stCRFja53NlCOmXU627D1KMkrBrNy6hPeGACVRalN
jHiuLZPTfRLzzpULOktdZql2L3KE3RJul12fTTwcf2W6Yis8SNirP0zJNrumKGC2cZNbXP1AeTm6
i1yNyz/HvgjNGkks7L5Kl6tM1p4eZmuSrCi6S08JpxXQ0VSfYIao93okVBXVLmCjQ5edYucRKHQZ
VAGxKWOy40ZNs7F4yHnkqyjj6tOnfb9hxlBkO3VkNgyZzB49DwniRJOx6MqoQBIZJgdY4JZCGu2u
xzgFW48mSF4Ow2Z0rS0obAhQmforW1P6CNw6r7shFQ+8zXBOEsXeqEuAV3GMuSWMp1r9JiKHVILe
FwNava74Xyhm1vV1jnXjv7cCEki5F6uw5R6n7gzFzEFKvaRD4/Ncv7erdKdkXzH0y0Vjz7IV88s6
m/AnJ2sOXxuNBUK1z2i5m1Up3ARgl3PyJJHt8jocRw8HzHbqX6IeYYgPliPMDcP6Dpstg9VEaPI2
8kBHQVGezsYDxa3w4LGxXCZkt5RYpYUXI2xYa2D6qAPJCvyvdBOZ3JWIgX2IQvbj95FOe1divARa
QCaDD2lESv1tO6ddUo1jNoKP28roeLJUtP15NtFm0SG74g5cfffUrrAubeioOK8VSGuu9qzoj2pu
rXjx0FVuVYDD0Ss2a/PXFLOAyLIu7i75EHdn1HlUJmH1jQYuBokxpsZ/m4VNPqodZwpWsWHIb6Xd
5XITFKMTFmrAGS6rKLRvhi4MHxZgdyNMq37vGd3eYcge/gYMNjcA4HHq0uBf4Z0I9dsAqSw/9a3N
HleMNlc8WmqvQ5rZoRpnyIUx3QwshXFgGi2vsckcPVNthun6jyIfKiwH9ocxAy/gFgussfgT/BFj
Gzej+8aFMeuvaZrD53zIRJx2ssWvncB2TCgbX8FcoLfrHreI957y5eyPVqFDxzLmy9EZp0BwH4M+
k04Mi2FqMfe2yEnPKYC/DUrNV77vj0mbZ7XOs367oEEwZZcEiZ7Cur+F8ct2j6zzMWlGKo7bPqPJ
ldt0vnO7zs+S8GOqAMvJHJgvsgxr22p/NfiiAZDCxf6q2YICh25OLaX22QzYAXApIpQhlDiDXp/8
lRZLlXKLsJyBVmv73qC+Vbjqt740QrVvYbCe4XgtzNQimjdcPLt193nk1bfOCjTBOWRwOZKMMmxZ
mFD7/eRGay7G8f6HjySWnJBs//QobSjGy6EAYPoMi2DLx5tWF/FLiFL4E8uINNuUmCYm2JV1uGNw
0aXoDFMuWQP7GnFzTOt42lP88zFx8rQoA8yvgNhp1VjylCPj8gRYeBLlzjZla2gZ7UvfF5jEYHKN
1ftM2vtJGbS8W+/dx9b1tm7nPEdViQZdTjw5Tq2Cvy52VqKtzFYkl52N2xvz6zpUbsYdAsUJu981
my5paMcMux1FHzGBYd+NpVk1DvkMEKAV6fsyqO3ktBDPYA7w2lG2137K919rtIQ6wcr5xbJoeNQI
K6sAc5qLZG30hqcddFGCBJsSaFh8XtuZNPsCAAG1UJyHFJou8D5ajCUccaSV1grPpT5GtHABeg+6
y484tjA/yLnB6KbWh1mD78lb9L1VjNXWJVmAAZBZqPs1HZMSkKjHyOlgVeznbC6RL4nEgyJL66Dt
ywZWSJ2kEDLnnuUXbVp/yWIsY8cxhDsMG+Hk8UQ8bXmkLqAk5ddhMPzkIn2c4fk13LkhL5rRdp8j
hOQVXgpJ9DS3qlxNj6DzYFSoTeGLp77LyduuTFJjMUkeAeoOD5PS8ScOe1ofmTRVmm5tW3tDsOUQ
iShNKknZjkfbtP3WfaQCmGGqibgsKpY1E8eCWzyKPkA3awFoqo84UH1GaDk/bRx8LJyL7C+D8H+V
zYFgElF3lA3Pkil3AiKNtWjrfZ3ObD0zF1hUqnb7D0a3gGa69bhak/1Fw/1lxU5fYJIR6hWmPg++
w85qB07/SgRhZ6x9k1pFvrjyYo4elt1+0MlMTW8ltiuiLZCvjdUeRpAO1bJj2SuQheUM0Kq/ITkk
4yAdWhTy0H0lmTMX4JD0eZjd68IG9TYQilDUFT0AFEpLC3PUvr+Fbzl/iQfF6mMGHnGKaKHLXs5F
UhoTdBkcI3U7xp9QdS/4PLe8PopZg78iA2XNCM+MuQKTZSyLPd/2SoI9IVHsIV2obQ9ak/VOPHmo
SJMOHp4fch9TD59uRkaaNQLJytUqD6nT8+5WFMKeRtjHPNnQEXGn1yVJo1OgkFYBlXJOHDkeAJ1v
v7aj8OMFbVvwPwCldgbLqjBnxU+5bNln3gcjH4n0zDYm5mH+ViE9XF/6vc+nWi7SJvdHgTCDD64s
MTf4uGEWkydgEmDNPU/yMUFQS3p3zLqvM7Hp5FdI48PeJH2ssW5M3S7tSwFJ2Yyyt8WokmSw8f4T
ynFpv3i0UxvKcVLxDDov/gDdBuym9xLZD6us1qwTwHRDXPxZ3YAeOmNcPGD92cfNvI3t/7wAuiZh
zr3KfVW63Bc+R0272S5UAHUZWsvMgTqOioiId3BIJ5PIj2D7DDuvNsro8KBEa98wUE7okQZcN7pS
wxHeCJI55udC8V2eYCsZk6oY7HQPUCUBnaFv++l7A3tvfJ26PIwvMeJ25qpQKPwe2Vv73JUKD2t3
Z5bJ6qqI4W+NuRNrrKxEWR7Hx9G5A5+0OIDWln0AYF0Nezxj1ZBmoMzcFEWahTu4LbTit4tM4I/o
toh6C3t+TOWxZtP+pkaLw5QkWD3FTRr25B2LVx4/9QBZxLeE+e73ysDEhsEriOqq3nLCMc0aIAxX
M69xWgFpOqIntD5ONAuX0Wux45TAfT7rpSUgJigGYbyweW5LEa1qRJ6qU8CNXb4hV6Hikq/+h5NY
ztRqAespKpkB0RdcWuO8xtqXtGT9jvcJDL4G+zyT5Xd+kAjrW2gL6gPqvpuboo2j9XefR+P+VQBS
4glsa2c/j+jH4KTuK4uyDkwZ5Ulh+bf4SfxKuwgbcbhzpTy66kkuXNfdBLrZzZCActRjGY+on/si
5Dq+gO8zh+syR4s2NVs0Hx4WP/vizGTHJ3tFeKNAW4TI++NPtq1aVDuB+B0ktBWbplpreND/lIC2
0mePQKLJ1n5hK21hVZXDUq+k8ZE/IEarWLG0TsDQIBk+oa3MWxAGpjKKhL9bYmQ86FvMpJh2yzGB
VenfPOR5vpzSjaoD9B9pAFncwlZDmPnk1QYMbCWCDvcW+7DhEwus8fi14MLKv7vYESwmqRp2RS4E
MtBMo1dg4Mpht9Xjvdcu0YrHzRHTccTsJF3k4B9+xBHQhrPGlymGK+4TDHAImTXJ8ZuIjU11ujiu
+hcsC8JuHjhJmCY1vL/s8R+NBfUfA1tljw13oMN/HojAak8qTYU8TVx5O1VLkh/2XhxYYCPtgcLT
wwMe0Ofjn3PNy3Qg6RcL+M3ZCvtQgckIZs4EotAO+oQSvsXJN/D+njV4+ga+1dyF+R6s9GG8j3OM
ZuaEWsr4ULZrjvkkpLgn8Enr/8PZmSxHjixL9osggskxbIFATIwIjskkuYEwJ8yAOxzz1/fhXb1O
6dtPJHdVklVMkgG4m5keVavlD17m0r2ag12oSM3O7O6tcsh5+ysWpMeTpQPSv4bwT5abxedE/bMM
6Fy5CHTM3uqwyQ7Szbb6KfU01/VmNv0Dh4lXnhC3GvFcBcWY3s9mPQ1XQ0KnnomJYndpqvtmB7Mu
kpLHjdpkUsGvPCyrMFqcUvGKZpQVlIxqMF4bzuwu4eevx6QAja5JrwmcxPLMbbylLgOdT5FtnvyA
+LJ/KWfZAkYLCKiMtefAvQhEanoOpA3nkHo9wJXVhfVTIIuQ/Z2LZ3rebqpNuyfMx63fciCb8T6k
vVhjhFFfXXGDB8V+dXh/ExkiAkfOuGzSjlWONfB17obZSULLXHRE/7Ddr103b100YfDY4rJk/vpg
QL2IPRIza9FKQjpWCpJF3SlbjUucpnWaH0lszVEl85Vtdbw8uDk7e3lSmTG7383ZM5dPsw1sa7eO
NOQMR6f1dbGtqac4JjT5fbLC7jDMEGtO5vmn0BkY+wnY0tiuatbrBbbJq8Qgo+RFL3wm2CE7rOKQ
e2zbdR0UQCS23GeBDQ+A/ZJWgimRrI0ar3pZP2g3UN69ptqlaMmHcUEtLJtzVRX+dvJImDmBr3s/
RbiYeQKwYb5hJZueMz5Zgn9ntZKY3njQoL7ZP/UwAv4vj9n8jzTlbTkuVTu3O1KImAz6JqXgyUd9
d89ACdOjW7grQ/6mDVh1KMzpNldGWd2VVd5RbTjN+OnK0Flu5hLKD7S85VeT+k0VhzLN3agbXRdV
L8MnYkCvxnOYTkFcTmXecHGwx4wxI/84UgkjNfFhZVGxGfVV1oGXtFkzHUTgLyWbXmbGEObXi9zZ
IWrIKvuPfCY2JtbI6dwVk8x8RqF29WrrqftdIxT+Yv9Atz1vrlAfq4Ht4LFkEWF61/eVQcL/akzh
PkUh7xPAyU3uwlY3FCazk7c3sRYzj23BEGWP56s0njz4DsxeW9X/QJL74oy/xvU6WpZuZKK/5BLJ
rsrMPkWJyUonnosRAk6sTtixQDNwKi5UYab3DHDxekXwrpX+w2bHzEpyUBaKLTMcw2rXirWxDobs
DfvN7NJOvfJW+fOX/4EB16xY330fMsbuIz64xv+tQ1n9KKxOWTxD25jvScGW3h0MGVd1ofF9eWGl
/HgzLPsIoFSSjZIzWBh0Jx8nz1YMN3tQheIhszs3e2JQ5T0xgq2yX56mpzDHcnrrSE5+xGK6tLHl
cT5gmRo1Z78x1sZTxtn16KZL5se+P4kg8Za8Ajv1leEWd3Mtnfp75cqW4zLLDXGcacD8YxgwMtr7
HuORPYRXMe4IfwBRadYA747IFIyPX5fm+qz406WP2Pbmci75bhusOmH3D2FXTpYp+6VZGO4uh9pu
NmdXYdx7yAZ2+CQuVBLP1dbMTZyzIp7x7GyHgCsRa1n87j5fqzz9qEVdigsDoSkNYk+mgRsxRNpU
4ijPF9cgozS+ZzNkf2q6wnERoXvFuTSWoT4PwTq/SL2pPDKErfMoVA2qQ4fEeWjWMTv5DSf9cVpH
PbMKGYAPgYNz6E6uerPvwEfN6rnjVgJqb92VHy+TDCrfxDZ2bjKHZJ4kzjRP/W7eCn4KryB/3BvT
9jlcZv/FDL3wu614kmOWqZrGn3WROf8s2vS3PTj9R2BOfrdfULAmAoPkkiX1xug4NijLvJ82Z5+R
R2NIxtdTMHtiS6Ym1+rVxdlv7GuSxdJfLWWG/32TYnrsM7u+Myh1nrQMFAwKmTLHpk7FisYwjn5k
Gm6pGRz7Kzkb0Vi3Kn9wVVub95MFh3qp08G4yAaihZuzXW/SoKyCzi6r6qaGHE0F8hPDVZPXdSJ8
gyANvx42gVpuZc5LCzd36qzByx7aps/jmS4hkjTTUzQLLzz2LXzn1BrqjeV9OozqzM7vpUXw3YPg
VMx3Wzl073QmGQCAcqm6OoY47bVq6p6Nn+wTrOGWqjKPzcBdOMRaOySUzVlszqgg39691episGU9
fuHy9kOttZk9NlPZd88B67TLU5/X6qv251WJttVhvLROjnhavKGAvbYB/A451X8zRH66brAvzCqf
6UjCLlG9Pd1cuxXXTKbqFFIvAFqEhu08QbQs7o5mS+vXrbbBK/3Za+qXQqZmmxTZArFjocEwEZxT
nd1MtkHfV5bZChSGSlf7bE6b4NjKSRQXIL6SAfGkhvQPkkI5vKuwlt1L6myoQhRSA5/A1uhrykDW
3cPADwGjx2nkD/XQqQPxVnD/WY7GdAy7YZpPNWTvUznalb2XtkzrHdLwmj1YW4rUnRvAmLcGMYx4
t8aiN4+czjbnp80YeexllQ0DLgluPnFF4OaHaAsbULHkrcIpL7QXtek2qKvDwprm6FZbviGwDLCc
zMi3g+6MZl/D+JzUzFERlfgtpphCdbhpQ4/nPiAQr+267DH0dXceJpvd9qHhQQMZK/RUj9YiEsFu
8WuG/hV3o8Eea9WnjvNGRbF6sW+4nXNyN7H9KSVv0cu81cW1Xmz1obGcZFHZsV80pl2f1+swhB58
BVfHECPEQv7J1bTKuxF1aE4aZejTTMYw36bq/AeRfgXRG6Mz3tZaFj/60JMHfxlM/EmDs5hHEH7R
78N588n23SiS4/ZrynNmlpkyx0nz7eCyTnz6HYRC+LE7zVYbj8XQnsAQ+ifVGW5Ovbm6a7gTHVdX
DAY25w/TuEEh8CYOtGq++Qd0oombobOrhL9cucgNynPuHGXI8KQb1dc77GBsl00revCfPNXjR7at
QwLnhR3B9dKuT6TV0Nu7dWNPezvTkoLQWO6FmoJ9mZXVGk/jSCDnYHFY7TplDge16e4XFVaVTKKa
L8K1mj2OyXG3UN5dxoy5Zofn4GMOu5IHUlbEEG6y27l6aB6sMpXNoS7W6h5ppDnm1tLcK6NwEs4y
G81xWad9Ty0UleEWHoUs1wd+y8OYUBLWEprEM4eYDhe61JHZfszQCx4ll03PB0gI1bO5sKHPDeW4
A6kgSn3JRmBVtw8hurvK7xkLbjP3hdYumkjXX12xZe9Cuov9reytwXIPMy4i+63vy4KVP+VcX2xt
imc794LvKeRbFuMxSqcoMBCJfcyrOuqb0v69QEdtkRlO8zUX3XysnQoIptkQaNv+a2zA7pI71pcE
Gb/73vnpdJXX7RFX8Q4gb9dNPLUshjllG/xEY9mZPJqpCB1KApu8SDNzL3xilAFLnwJWVZZiq4Dp
3tKgYETqSdcY9gJ3zv2Sr8OVL/IGtkWwCUEE2zPeQ0ytVdBXVpzmo3ncBLRRktWV0cU9vNxGJiJ3
RbDp7JTNxhJJ2q8j+Lh+7qreSZkpedP65Actg4aNXNwuqnrfWG8As3DhFH3GN29ykMPnfvq667fu
YNkiGA4IXeuStFyJ5m/THG12JEE6VTGDCRjD2XHqbTfQ5673zIWB1ThYlJCJsVnNzK4Hi7tiw9jT
Hciec42dQh3NnxCX2Fo4GiGNRYS4pygsSzM0wnNa5mkP7FPTHYUQR+LOH0YU0pUL+sgxCJg1tDKl
wZy76YF+3v0MpfawHLlTvkS14WavHnDb2fQN9SDI0nQTd+s760a5OaY7qwOR/24WlcFY0DSCxJ8X
qmUe2uCoeCao2yiw81jQPiKLWWzr3GHqGteo8b2uf9jaOU8Z5i2WYvKtsxSiA7b2mUplGvl/iwxL
Rt21L4SE+8Z5lnR8iQ4t9c11u2XHgZK9sL2J0pZY24Lyu9hCjwWpSFJ5BKfNQcA4kVPcRAS4kU1L
0YUqPyV8xtanSWOS5KMrxJ6rElYhAxtC86qopKN+riBP5hXC9jpRsHoxt+miL6yCUeXeAgJZH6xR
aQvRhOVz+69zmK1zyJJmEIkaiiHGS2LlSbaVnvcwL3jDI+nJxbsPG+Fv94B8+XyCi/jaG2TyVl1L
XtXmPPlCu8c1kwW9n7nM7iHsUiv/bWM5IK3XKBh15Aiuc2RWafAedoHrPbDjXru81EZu4zTq6mzn
5SYLY8clrbx44FBo414O2EwiBfumHteBu5ejP6uBsGKyks02Jr8sRYwY0wGaM14dYNtLOKpeANEy
zDa+8d9O7mnBdsxaeie4NH3XpVerd+o0mdsle3XGNv/EHsa4283F7O/6fhWMb0PXDcZX1Fi3vWtm
H9GHMSXYJjirgst2lN5Lkw46mrBM2cxVYQB2FXQ8wyKtv9mYduS+0X5hHtrAn35nuSS+0Nu0PA4O
/ULEWvJ170N9Zqgz43hT3TA2+21ag/6p3cbKAHopMtY0pbns82QK2+qngYivb22eBTpx3XA9eL4x
r9Hc1bkRlV8uA+rlJtuvaVFgHsGsHHuLF/yCM3OfVCqLS975KKBBbtPZBnMBbLJtw7rvKSWWGJeM
KV/QbfnVG5lvMoVn2UIZZfXkpMexk016c4zN/HJ7Dq0DUG5Ci11d4oHb927WxX3btv4ajasnXoRk
+Tc9uhmUF1vgmrzOGnHid1b5+Ly2Nvef+y+MC4EODfnsMtFu9nYpNuQoY9muPEgWlXQ1b0etRfpQ
b6CVzw0N+4PLpQtDgK9ulwq9bBe7LCp/HyBzf1BskWhrt5yiRQTnvH03BxH2eAF7yOtgdSZG/WPh
RpW9CR6cTr3rULW7HuXnt5eZK6UKabJHY5rz7/ms2xfeZoRLkdrHEZX3pyrE9rwswrvYrd5+rEVZ
78lEKi++6Xvss4JpQH0AMCz68idBF7KNa1usmK7FcjEA83Q89mpB9cv6twZDA62pHP1bgzOUG4K7
0zLaBmdixYjctwf5HhaegZxWb69AjMv9hvp4qg0f72CThkVSskjmzli64mbVE53xlhpMv3xFNA6t
mO1DmGfjXln2dAAdGT7gyoz7OS9Q2CEx7zCWqjDB0Nb+Ao0yYxwzTOv1bLwE+dw/datcPtmJsVws
zCoPi7+cKx6kA7WSejYnxd1l+v14AD7PzsHU96fOsKGrjYoak/gvM7HE9JO5BG4cnZcXqDBcYPZi
sTotFO+Aw5IUnyX8uhgboBx2r3enLRPm0Z7b9epzCgOcNN33LgOqNfhEfuZT0f1paw8zyzIYLwvU
0BN5BvOlmpbx5AKBXByn7H9Vq2OcGPbNJ74UnQ1ldX4NvCq8ZNMX0adTq4YktLB59tTF9ST7HSdZ
wODRajPEMHNN0ExRIQGyBeOxBeYmLNEmcdHjgslGTz6RybRMIGCBoSJaz+bRtgEcxWy0iT0U81sz
NYxcGW7l4W4l1PGo82WgLWZjTNyXNH2T4xY76Tc2V6oJdMpaeE3mjWDCHWd1CB4xyH6EAfRVdtWG
AkXo066Ozcr61JVvnFgPlZ7TYPHfF8N1GMoF4ooGMvxYS2ME2jDL19nyUV3G2b4gsMwnY9rGO4ww
7S4N+yDJiEc+y9EodkaZLa/IosSgB+YSDVS+X+5D6+DQvJIEvuwxSH368LXHYQunI82s8xkoOdzp
TXSPDA2ZvjqaWpvkutiQ/lQjt5guR15hHGBjK6wJZrhfMGESp51uPzcLp1mJGfy7N7T9jwwHzSPS
OIbnGaFSGvV0YEXqwA3JYwR93I87Bli2jtfW3155foFWVBd8S9G3qp09mdmftWqNBCGAnhXN+mbx
ziHejqk5UJWa7VWvlbBi4bjWc2YItSDNm815zSpJI10u9pUuzDxLBE8uG5YhADGj2rDyyNJwBYV4
zdd+iCs1ZkXEgk8s0sFMBWFvelfZIxAQU5X1eTBGGezdaq2/B57LFJYRXEI/BCvnT7p8gAljqsOg
wDitMmyOnYMGyJJcjEOc0W1E5V/t8NyNP73WK97wZ2hED38maMytrjLLm6dQr1732Li4CPJcNm+6
ZUt8FK6ktUT54AY0OPiicdTVEEX2UN1k5YBwAZYdalGW57FJGXunzrCgAS7ruZCueYdDuz8YaC9N
Qu1bvSwUhfB/uNwwYxg1CiNrQIUtne9NV320gafwHQ8jF+HolezkISQFYdJz7NiagauP5doD6ZJl
igKNa3tHVTHtPGYK4ENjc3DLVXzaQHk3jZdkZwctNy0fq8ctMtMC5WgTMVVxFfOULa8mkNkYIY3h
v/PYyXcS5gJMrjQdem60xX6GhsDXjt7gn/FDOo/d7PWP2batR2U11YS6nI9QTcr6U5Vbc8aibsLz
NwbcYejSgAFlqfC3YrKaReuX9S+2HJbB2+5YXUnAGfw7xN1SYM2nNTyCqK/QTbBFZUSx06bRjCnt
SCkYXFXepwnDYHCSXjpxw4qeH/jaEJIhwYbE1Gr4luLBtL4TZRA+LtYKqJGpYqzLyHNmPICYUca9
3wzWqelBdbB8jvt1yvB85apJx3gyB/+s6oxUvi7s2uVskU1AaTZY7WHQi0U2vSm3B+FRtFehnKad
79Xb99TL07jJSUU/VMTxfGSdp39TVIjjSku130RtJthnuhd7C6yXzZms37LDvSLGIOVe2pD8ZqfO
PvJ+snPwHtu95E07JGSxgxkzzxFV5ODcYwA3E8YeFoZ1hriYmUMOxscQYsZjwOxX39TcuKdmKIxP
Rgxue1xxQN9hLiOivWqK02yq/ioyowXyDDt1qYyJZ4MNfrd85WcLBbUtbxQjKTLiczxMeg4jpl/L
H9crdILjQPA9meJlZu9NESF5o8tB7z6TAZZeTeCVW+bI9sC4TeJHUut+YHzgRkY2yTwhfq97njpF
s1bWjGLy0ulua9F2P9rCaB+M0DOOwlfbi4L+wv/JMGqLh3CUJV6Xkkml54V7e6zqx22bnb01b4Lh
Qxf+9vAnEWCwmV8wdlUdB1KMWEw+hA9OHxSXKl3n1y8k5maj7H/zfXd6q3OqD/xU26/e0sDiw0Tv
ENHA1mdGaGvs9KM+G/D/j18mQ2wvBg9FrEJzui66wUwz2NvP3HScJx/U+kTIePNQ2tv4w+md2cG8
4VUdpz1SA6QvU1Zi1ipEAJo6jQXC4iB0/THdu0s63SD5CDkkVq0tY1eXDLOBIzzIqCzovgUTntmE
m2a9z4axbBPNNt9nz+SaqPC3/lhGF7RoCRGibyZerPKzSC10JmuFEg+ZnfwxIQ0Ttx/r7XdBFNle
D+4Y3AeTBVc0GPV46TN8F2f2FpqvWjOmSnJhKhDAQfrlKc9gTDqGwtlQ7VJdwuAUJdF4B5zXQfNM
1EpoJXrNuyuksPHNlgyh92Hrqnzf+SjYcQXvmO0xE4lfMk+97rAqnDJRHnB/E4ZkN+ZrZXmedejZ
jGrHa82HQKDGNG29B/XX4speRiM963VaQhVLrgFy61ZhpWtMwzerC5TdyrLesMdOxTipnASen3xc
6UExSe/d0XBK5gFgNsu+HwZxMvxV2R8Ngnw81Kk1PXEJ+sPLPAdZfto6e3YfiVbblqhSBm8uzZxz
56//wct1ut6DfgX1pUmNmjQ3CulS34RW5TIwh7O2PUkdIOFLX7jBzpBqMrq9Izy1A0K3WWHX+6aU
/KfkvI/mbs19c34Hzv+SC+l0DSxHsguINSEk5lKTv+e8tuhJ4QvabNVxMtbV+l3mTGCLq/S0A9PQ
qtlKzIYowfWgt5V+F1m2ElfSUuw5ZrqjYCPJHO+mp2WoaIMqD/ilSU1XLnEpXN1fkdGCALdJI/oM
jsyHvotE1vbbnRxDp33aesi7e9Mzgb9j7IZb/+AE9O1QzkKEL2ZrEhW9TO64XJi2rZ+iC4FBInwy
477L0TnDqE/B2SiofeFNLJXEvEJoASn6wBTdYwqAg22ITb0f3hLgz2BAuDgx+lnx1FCjvKETqjMf
oX4ORZUyRjBczBq+cH8o9O6PDNPKeVQulL41E+HQtQ1TpRDF7AevC4PxnqQaus3+PreGIu4EhKEI
ehCUefBwU2Dge2+doaVPDOvrmsvghVshPLhy4GIqKu5eO9CHDW6VHoEZ+I6O2X33atOR+BqIV4sg
Gay47L+oGMaOTVwHNFq7gpkJm5O6du/VoOxal7VgbprW7g4CyX6o6kzcDf3UnSHbuidQ+h+WDAts
e6V+p2ws99r2ymTNeDVCt7GezUAOD0Sk1y/LOKWPmuAAEUMRm1ev9/Hfm1pP6XP1NT6PPWPKpp3a
DG4adMtub40rgQebyqo3N0zV/DqnhS8PYcmcgKQSTnsi2fqMa8+13AlK0yX9IZjhm3fcGhOrvLql
zQ+54CSmIi96uffKhYt1SuEVSTAIGLP/ZzLazPZsHVHhg0c+j7JOtiWwwltXBg7BHANY/66qg7z7
lRP2ke4Lklu8G8xQs8bsxuubq98uRbm3802pg0C45mRYfONa416BzcK6+uGNG15f1RWf2gaDS0Av
nAczVQv1pUdyPOKN4YTvxCyhStsANnKvqpFXeQlJ6Tl5qb8NJ7Q75g5z3+rPGdC+OGGtqg0Mbgur
EC38tCFxNyWsog9SV59bT86favYncAtQCZd5hArMyOlNXG/YjvvqODUtxwKIhbYfNrbwjQ9ekJXD
oRf26r/40G4Xe1hlkawrQSBHhkcT4r0eqyEGbRmaJBOZvSX1ahfNk81UgaYbwAkDBVBH91Y12zpd
VIvVfDfl5UgdLTrLihogQJocagF5YYE9JZNvIoolFVOEeJmbZXpoTZ/vsiql0e5k2m1iL30xSTCa
Sm8RBjKb5qYcvT9O3XClcMX4r6Mt9XFYiuojYFojvsZ0E6e2F55M7haRRnC/3ogBtRLp1Z+wVrwr
M8S9Yy4IF09amHZ56dn2bEbriEeIrRDFpB/WHIW/aArrWbsY2Ha4mNfDgIWqB1BtAxnZKUwLwy18
Z0m3sJshtpestUGImXjsGdKwVMLkgwUyyUykYOixpbzHhSI/PC0JdJykO1IKkXG4RDMBDyhnWc9J
oyfWR1EMTNtLu5XZR1npmePRb5kzQgB5pOBYhcR5jrNnueRl7b+tc+6KuGKjUnEaWU+TlPbSGhdX
VpU+DF8JJAcIy1pGBDlmy8Fi9Gn8Jhh9KmNdZP0XnxOW2c+al21mI95kr9DnFsGsn4YIJewqcTxt
9bSGacOrNA4VcQNj6ubur6koVfNnaHwUfgb7VX1aCS6gREkXwnHyvs6nXWj3LfBdEPQ4Ora8LrK7
NWe3xAfOZd/ndvBbIZ/C1szdPHZpn6Zz7c6zf8DJO2oMTJ0WB6eY/f5I3ED7hJISPvXSml6GWS52
0vOhNDvu46W5GkMzznfMTMrHlnWy37fJW+vYC0Ci9o7XzOm+Jqjm2ElX3hVtxfyVth/BhQgK67zw
3MV5pYLXYuhxnLgUrD8LO13Ts9NRXbyXBAJ5OCOIHYXTW9fPlbmtYkPZrD+BvYlQm0ZKzDvRh6l/
YOAs0kSBql6zyio+F8xIz46xut8Hah8EcnAXDiWRF+55JFRhjXo5mkQgUekGz6gHs3ou0y4GBmHc
1HCPyiC8S8kWSIJyxN0WYMtYEjLWoPnBS4anjvHt3h4287YSSnBFSBSQIEY2kOdIohG5Z4xavgEw
lACqVZbuv6Aq+K8SdIf+TBRxM4rxVKaWGKN5tsGMzLr9yOqv4eU2BfMnY+jyOR+X+veyoHnGvGEQ
cwNF0I4DrDkyukn3rN1m8wbinnwdiSM7TH7u3TUpARJuaBu3MOPaGSWz50NmzTNorYES1/CVb+EQ
+Pah3gZ90+RSYdHUqX9ZPKiZMrR1meQp1WVcmVX1Eo6G9daGjUPKrz1aJzrZkmY9K5dkdrLO3DGn
F+hPIP1cEZtRQu0wYDu4qSN2YWChp8vV74jgwIQSbbKxMEM1g5Eiz/YFY7wSf0elCSfolW+imm3r
SWA8JARHudshpfWIyB2ePpUvZ6z21RDOpzFc/X1P+bkXfdnew0MRxAPmUp+7kk1zKHzzrW6qr0oh
zW9tV6YANYPzzW8MqzqXdYO3e0SjuAWDCg9OGRq7XoSPq+laZ5cMHuS5tArP9MLy14BicvTLRXsP
rUpDfUWs/JbRviSlb3c7tS5kS4VGzsmEYMZrrbZHvgtxXW0aAgb3mlDZeSAqDHCBKJbmjG/VpT5t
xUnT6A33NSEzmNbICc6IJgjggNMib34bpDXfdYuqzhjO5njzUtx9lc5+go4Ob0HR9nB/mPSJE9BE
ingBv15BIF9kTQylkRp6PK1sI6wuPO/DoSbNI6nrUdMv4Bf96gy+BJx57LF7elDOu9R1BN8BWz8S
vBvfSakQsefIX40trdvQEqzHCYPROJ+aQxtu4mUsTP2zWYIeRWMIT31ROc8dbAv5xjSVGa+CBWMT
+GAcgSUPjsFQjMEMujw7wxSlBm5HLyLVYL1z9DJTc1C5Rbxjlsu40HUHgMq2TxkKNgyXZFcxfPW2
/ApLGpybSS38OxGJW4yXs31dlCWTlPyWSy7d4FNWs/7REVN0Wb2vTBpvhYJCSD5i57MAvpBHztoj
GsS33ezmzrX3xM067RqLySpRGOKZLsW4ePU8XpSV18PO5dNvzwCA1tlz2X/Ly0+kSIc99QsDGMPX
Fr7eihfu5OLi1rX8VH1vHWUe8GsVMAVJ5g7lsSEg9q5Kx/nLyj3Mx4k1tyf04HGXZoP9g/JgfTFT
G6k7WFTXM6rKVILt1dvPM0uIvLIMjzbLFPFDpTUlF/Hd71oomH2FfSgSkMQHpqa8jix6kmvi0qxm
x6Cr1EvQW/Mr2ygykLXWIAFPQgssNg8mmAIfIKiMjCY9Uf5ozMIbpeATSYniElj/4SRmW1FzGRyq
yLW2jJrBbG+UcgPcmWAQkG6Q5HXeq+Na6/Yq8jBNBjcd7pYSYR26Nz27yjC/9cwPe4QuA+tC95UF
F2ll/pKK9m6u8YJYnpU/calX956Xq11me/LVrMb6CKLgXRFS9X61F84AyZz3UKoh3DFLq84cbMg1
Xl607w6ozZQMzeaRWknVkULXfclBvKvIz++mtYrvsx6NvbG45ZWuCbO0NdaJ74BfZl0wEdZGStKv
Csv3j+3rvF19u7qnV7PWXVA0y9UaO7yY4zaUCUERFt6Xjj6NJC0yO2d2LRQkprqn2iaCat2HrEgo
CVkoyEb/UZadLS8ll1qOG2kWSrOrBsS+jggNo2KOesMX6c3MKdqYnrOcbnwCsizckqJYNsw9S5Jw
SGF08jBoYD1JC4N9gghqHjz6dEGOS5oPHKyNJzd9Y+xNf0HrMjTVPfcw7uao82oYyyvyOru59xsR
I9nvtSFweh9s0G5PBohZ9/v/n5n63yJZ/wrCHrIZCMfPrDPV3C0EqVT42f/tS/+VjUuOQ+PPq7TP
/HLelV7ObW/+LynS/+W7dsL/O0W60K7l13VrnbFIYgk76Hr4x608zlfS7/9IBjcs6JSKMvq8DCut
2+ZF2pzlv2U1O38F4GZGyuyjr+xzpsd72p3vXH3/S+D1f/uV/BWdvqYcYmB59pmYO8za2bNRAXz/
0yfp/PWQeLMJK2Jjk+ia9Ic7rB8+j/o/fu2vn+d//L5RGeBcHH88k2JTc1Zbp8L4x90Tzt9h4w62
TJup9zmHqd85he0QQRP0//hh/pUwDj4flMIkCoGSEpNTtQd++rdUf+evvQSNkgQzFEKeSQWOujen
XP+X3/bXJ/b/SEV3/noney7QnJ5Mnj3YCyOu4eDAZ4BwCgJk/3HPiv3X2+n6AuNF1/OXWNUfRzb3
eIF3//Qk2n+9nQvDAe74Vp7rMPio+u6BScaff/vSf7+byhmqxq/WMxfqvekmeFz/bduP/deruaix
R1Aq1rNJEH2wPIi1+rdgefuvF5PQuQKn9P/h7MyW7DayLPsraXpHFhxwwIGyUj5cAHeKmTGQ4guM
Qwjz6Ji/vtdlZ1WJoWyxk2Z6ociIG4HB/fg5e6+drOeEROFQiku6CoeLn3vAv2WW/OHVVK0wO0sb
C6+9Z9+hluhOKC7Hn7yVb17OVKMt1t44n915utIiOZhN/lM5hdY3OvgffnDu5NbBp5/OtTVExDf9
ptXwk1f8zZvp2QAAB6Gnc0wQdYTQxolUt1o/ecXfvJ7wsHC7I945izWPb/uFIy7Y+uzndk3x5r0s
gDd0jo1WVV984u3ovsax83M/uXjzYuY+Ooa5hxjrpEz+faPhsFDJ4gfL1v9jcxNv3s3eqNq4srYB
qqQaEGTTU4pT8XO3VLx5PT1fpwXU0or8F4VYP7nuZfNzJZB4834aifaKKem7MzIKJPYltupOAPT6
qRVLXK7WHx5zmSwOCGrI5SzgQCKM5Dlf8vnntqBvuRp/+ObkWG+WU4ztORbiYkdTFLMFKKWf+9Hf
7J2eQEqyqaY5J/XmAcqYbmnKN8HPffM372gNAykXGT86ZpBiBxlkLzC5/uQ3f/OKjqXOqnFic8vM
8gm6C7OYesx/cFmcbxvxv9igzTfvKBYu015zhwuDR/bJMvJDI8cXpogQ01pyFuHSNBfBsjq1ajsv
TR+sut6uHc+vtj08ieQFQ2Nxyh3ybFSsfc46fRNcDjqMafVXZ0HhgoRrvBDn+4BR90Pcc9qF0YCa
xMBb2q9oEkdUhs5qOeduBe8+T1/UAhoV9+KOZoB3P9d+cVeaqBdRri23uDGyswImtUtT41SO8jHr
/buchKpxnt4va7pEy1bQJOOYt9V8bKtqY37y6rrYD66ZRMhq/H3R+5epavtQYC+JymQU6IHT6SQQ
CDpIFGCnr1fLopL91jijfiYA4GiX/dzssHUZX0EAKzoHzoQCAhrvBBQFEY99aJmxX+NEbWhC5YBk
0+zO7+L4Dh5mZCZ6+o30YByOgxsS/mtH6PmvhNd/2BjXnuRY3hn1xPAh7Ywn1TfLp8WnMnDNq6ou
IMnErToKAyAPnkqgBF52If0qMQF2WCYEmIZedsKuEaDg1a0x6MgdLYbrLBkRbDZXoi1PHFrrx8WL
44NjAL92kbHfgi7D2rYi8ZsgAkrrfnLs+8lz5j2HwArTqFpwc2EID+rYGCI7n8fAzf3yfZ4hq8oG
4yCQiNwXAK5gsN0yrKrDqsmft7LyAqqzet1vrXGEV/LUGutMWwQLJfVm6DMRW0P4yvcSF06AKBTY
Ub+sR7gBoOyL1LuGyjijMlivDbyWeN+cQCRxTJAuFHfDdhTefXc5xJBFj64tMBnUao/+Sr/QZUSO
MDFRhvlPt1JVrg+tpkTFGFjAtwLAJubenQ3LDXDW4kVzrf7KsyHUQ7ORHYRl5naDrZ1T263DdewP
tw0P4wVOG3k+mL6D11NlwdGZnaCa1uM4uNdzUj/Pw3oQhTfWUTNhbpK+W77TTOqvV8e8ySFRRhpa
cJAqH8uSAJ05wZm9wt00BENnPgsUIXsTCjYPWu5XgeNVxVltDGMVunrXw+krkwPAfGaP+jLX9big
7fi7X3hrWCn82Irm02nEEhV2EoNk4noViRYbXODRfN3k9jAMxE7d+4nSYMx1D1tILNeQ71Z4zsRE
Z+6tZ6GiYfCy3KyEocFCWbsNfyTzIuyCw2SfE3IqPshxxAXZe+YjWAr32pkbjASwa6v3M7QXLoKc
AwKv/PUReM2NQ1/Deo6bkaCD5lTYrnmdgXT9oDtt7kfLv++MvD1uM9MhlYZgjE6uzVzfX6a9vsya
sbeJqHP63SjpX3posA5elsDHgVcAL4FnOrhYe/DALA8FJKB9NWfnobCv4Jh9Vsnk3Yrcgt409LzZ
69ZuH7asLMEiZJlzAP1vBc1Mz3Tq0nNl2sy8Kr2CmABxS8qEj4DcdVS27bsps68dS+VJaI2LuYfX
fONkvuWFsMcRpkHjilBVxEZYr+2lsvqYpoRaQDkpAyd3m1cR1waN86J7yTJG3kLXfZTi97yetvil
zNyLP2ybqjtJ62dvVc2ZGTzvBvBdf7z0sBqJahDR/A5uDstMLI+4DD5hkBQvvsEhDsk6ibBMT7vQ
oMOJBhD5LH+ezDsH0EW0zKvBHL69iJtUbxiRhxvmOcUtFXm6V6FH/Ds/QtJzL1LMdWtm1td6Le8Q
1sQ3xDbcGSzhbU0H0LYNxNloaMgSmUGMsRwIEOK/Cbc91kV/5AEz7hIsO/tYpUCPGTB4Czqtpq9Q
BzgdFC2MfrzOcbd9bWuEUYW2i0cEXBZqwjn5IAx/fsxN6X7o69G4MRuUj8E8Dr7/keH4+MUAvttD
1am7p7gfXxGuGVew79BKrtxKFK7jOTFA0q3c0bAb1PaOomLbD1XabiESYCQATMm+TLLnPD255LEZ
GFDMCgfQKsuPNMZXIk2nAvNca0X+1ndh6vc1xPb+fpgx4hUDUXu2HBJ0Jv3CnZGN64MG9z/SUkyO
5tBl75EEDM15MuS0BgMKvOt8nnwV2P7wW6/RgdqAxM9TNSOnK7S3Mshxh08j+oeg9ocNWYZ0nnz7
IiYZMCDGDA5C8CY4ymAU4/4AQSNAhwS6bfujP7XeYSua5JrBCchn0Z/xAad4qzt5j8SiCm3GjSfD
Nxk5WG1kO8Ckg7VK7uk7ElC0yXGeQfnYKSPV5XfGt666MqCGdx8V452gWPrk4LQKnJffP01pKd6b
3FJ0fRVuK3AUjWyd9hl20zaGXtc3dujllvpQTj6Tts40vduu2o7wmNejdND+LMQ/HLp8w+RqyOJT
UqRuFdJIrxGc2b+D1fDeNT0T06HMvtomozpUdaL5MK61edVOfvJhukzIO/y9YcmCDGeiSVW+o6Yp
gzQbB2wfGdyLvBTTnTHipx7jCjqVGjz7BNT9CYeWOCWoBbGZqvRZde16Z+SVPFzGHCiC5SIi38KE
BoCOKROwv7t8mLZ7aW4cPGznzIKWgEwsIdDvW12qnBQLRB2BYo7bBZVZ9mxZjY0W2xcMPaq21leo
CcFVEcw0PsyYHp+afNLXnprqZ8xSYzQ4dvKCLLWlQEAPP+xJBVqPTP+X5lwIUoAg8aUOaVOaMd2Y
1qxBedns5pbDs7FJDBwyNUKE61EWd7D03dUO50bezIByd1imWdXm8lnqeCaqIH7o0HALzEt9ebDY
SanrYNXYI59QfPOWZN1zTCEWoCWr79ck585Vyvi5TEzzzUluaJC0gQqT56GRXRHkVuegbNeoaH5w
VLycq/5VifvmMIfVdAAysNowS1D+7oAkcOUtcDjAxC0Azus8/9zJznxzsstT/O0pVc6ZHYYqctRY
OGm/Arj4dtD4jy/Lfyavzf3//aH1P/6LP39p2rXHgTK8+eM/Dq/N7afqVf/X5av+5199/zX/eGoq
/nv7T777Cr7vPz83/DR8+u4PUc0wfX0YX/v13asey+Hbd+cnvPzL/9+//Nvrt+/ytLavv/7ypRnr
4fLdkqypf/nnX52+/vqLEJxr/uOP3/+ff3n5HX/95fTltfxUf/3TV7x+0sOvvxjC/rv0HWGapiVs
10Jt+svf5tdvf2XJvzuQ1KQvFOuLEpeEOVD8Q/rrL676O2WptF3J2+Iq4fFXuhm//ZX9d4soHjZ1
U1mMU1zrl//+2b67O/97t/5Wj9V9k9WD/vWXywP2vw+eI4ES0BOyTEoAaAfSeXP4XClrTZRuU4SX
+g7BDjtqjiK+8xYdAgUp8S3+MEb8+4f98pmuhynNVTaLime+7WCMrpMy7241Wg0NZgUaJ+JY8VB7
3nQ/zabzowPkn35F15NgTZVtufhUrDdH4IHc1qbArhVRKMkDAp4LSXQrQ5N0hB90Hy49jO+vJh/l
mwJ1HZ+m3qZqxyPn0lEUQKoFAp+d8tGyyxFxNyWNLH6wZlyOv3/+MNuRnieZBb+9jBonm2AKrOEM
98VtigT4kBWl/ZFc7wr3weyGfWm1CBTc8eKS5bD2h8f8n4/SHx+df3UbHZT8JsQY2+f35ef7Q1dk
Ms3YXUrjIvUBjt6OiLKozoAloigJZw5AP7iP//LzKGNNPNwArd/+vn48t5ZV2X20xXH3zttAQriL
PV2ZyPiufFRwP/Hr8TESgJFwQAt9/+t1GCRnJwHi2CpDhb5RduEAHizQPGpHMnnL47//ecQjoHR0
BVHL7uXX/8Pl1GjsQJtBRV/JsNxjgBD35lz6N5WVdHezZbc/+P3ePqvSVCZ2a9e8rEC26725faVD
JqOkYgKmv1F9Yc1Cu4lRpGzr7Le//tXE5RX746P69rPe9Ld9a3bzmjScaKxrfSqwmuFs0kSoFlmN
2j4ZbxPEpdj9iN2BcHLbzgtmaVxG1k/80jywGD1Nyxae/2YtmPN1KiHPcZH9qqbLYdAy8dPsahq7
+fNf/9KX5+PN72xJYSrWatzGKC2+v5/EB7UJiKEOzgHe9SyjvHI2sTwOa1P6gR7mLwlfWEVp0sX7
v/7otyuDhBrPluNJbC6c/fw3fblWFH63duQHVC9ZZEC4CMYPxgGF+fb4b34QKx2bG7+LYyOcfhvm
i04EqbvhpVExF94F7eEEQ6y6FCqNYUcVh/gTjRI7wsWlP7RDOR7++vP/dI0FRC+WA9tyXGVxrv3+
Gk+Zi62s6ZNIllN2ZXNQxRePqNtLE6b3ifiKFHLAkF+rH6x9f7rCAhaB47JHcyhgM768XH94WcdS
ooXSaRlNZd0f+ZCexd7Lz2u3mmEGKzqYQPweuql2IebE3Q/Wij9/vEVh4APctVh6KR++/3jc9z4k
Bp1GuO5Q8Cf2trNB8gY2LmQRWaVLlggOBpDQdFOOMK+85gcv0p+vvMTDJQTbj+JtUm+uvC5rYORD
10YLAEPknPnXDGJHQERefcDxj+DMr/39LMz+B8/2v/5gzzSVFJ7p+m+ufEuDEZh/i8YsB1zh+/DJ
ocnWh820a+IbRvkMguKdB8DtB3v720oJCbniA211qchM9vfvr7m50vzPVq+JVO5pcmnWdm96lSZb
0CrDpeb5b5tt/PcvsyegfIM9Emx63tv1yjU4zxE4c+GnJdew75y9di30egAHg0Vb4t3sae8RI232
gyf8z9eZ+tOjOvQVXgpe7u9/XRvJ7YLagziRylnDGMzEb4lZvLSrtI/eKO3TJvRNCYL8B+eTt7s8
ahXhCe4rcwDlWm9faaRblxY2uRpO1xOkBK4yMgkdvcK4/SAS3zj99QrybaL13TJ92Wwtwa21bOk6
/psHOcOs7EPoMkKbzINPU5aJUFnpAEsrm82jR/bWdWwAWqZdm6eIBf3sBjW3/XkYEU90UCp2k1zl
qZ1b/WTIfjpmZCf+4F786dHjHZeWyTYi8EFwZPj+XhTENqd57Myhi5OGSCviKaU/N0dItPnRAJgS
sBYNhx9cGevbPvHdtbEs3/O9bzUXVab/5hkgHaQbklK4YUzrmhRNByrIR0HibPm7pLfU3ZKWUy/X
1ZKRZJnQ2bOjPCbX4jA5qV0e2m228sMyL0v5yPF2IwRpS6RJEvMYW9lHvAameQvGFB8uSJPKD2Sv
sfjYHRjNc4FzQx/pddfORyToTX00k2IrwpUMZvJ/8ZUn6B9VGW9nL7Urwl9sYc7BigEAZmNeltUt
zjbvk+62yn0fDzpNblrJsCqMG3vNcKtlE9GkxjB8NhdEl2cjTaaXbdWWGbRG39Kk5FHPiIXptneJ
vTAlSkmehNJoFYWMFnKsLNR6DfA5O0W1VuGDssgCFqv5NHqzfC3aZjnWTr1+WJOlxtq79njIR7pC
zxyQiFTG1+nRK2tnAuRjH0fhltrzeDIAWZhhSxTXxPLeGtfkoeTErQ2V/uTLyW73KRLzQ+VTVpy6
JAcMVW8TobQAFdcPYyXNByTKHYxWkAUfaSAwQk/6i4RxWnp1u2D4TKAlKx/Vtwcy8VDgwehZ0FIM
dqm0jSZssDThhpr4t9GSWfDqLRDJuAMs/ammOyoiqYzhxRt7zWAkr1aS6gd8OKdc54yFvJoRZqNI
Ap6NIZ7u0OLTPGEImY77DMC0EayiHTGHupBZCZV0mEmB8AIV23eB5eXqtt5IgrEdc6jBCoBZOq2u
MYwXaX3WBjR+t+QINcc6qbjf6muFOQFZaWq23TlNTANzWeEbOFgccqbEZpAOUdOfIvGJ2F4Z9nHi
3qrS53+4PS3QsHWFyCMfdsEUprOlakiXqWftZ9J7UDVDGaYBhdAQMJew4yinqEsOdlUtMx6iFOMN
nb/5apEJVGuDKB9sOrrCtTyiE86ICxfNePJFA66AyLsYgK0x37raBISEU4cJkmcbiR8U9NWfyMW4
eEPblkIchSXeygINehXG7tS8LwtpZVgjcfcSZoI0di9pSD/ZdZJxG/ohThiAxkR5oNdt3lljbpTk
o1lJ/mDOto4YYS8VFMYtqw6VlQ/e3dCQEnCyOUPezjPgsCs89vJxcW3D2KUYilWEET72HkHM99ft
tnRwP1OFEMPu5xWMaT6hI4aSiJ2sTjO7P/SrmA8mM+DmMDoyvpdlr+GHKZOef9nmE69TpzsK4Qo6
Klp7V+GwWQD4h3Fp5s9C+/EL+1mOCwHaPikWfuzfw4PBAOxip8UUX5a2DTLQGk04MGvz2U00exQV
qkHc4eyv2b428266T0Wcmw8WObJdRJOjfJBW4hoHuzHbPXNlzO0kajUDl8Mc/fu1dTv/noPPxbFJ
1nd7Myu1PBI2jA7fr8zxOutxS6E3L+ovS0GmDLAK/GwhzPf4VGeL2IKFkg32USYU/7uwoKVDWRWY
BpxuNICegkYIMSiMa0QcAiQcThyTsatZzL/mg2XCciIM+sYoZeOHIIFSJqR0bLC6e+YdAMUA32Z2
nyJathmrQGxiNeHwlFYSFQi+DMcPRmLS+veJwZRmN7S6nvZT0ZKH43VolO9GbEZZJEDYpOeimsmv
gNvKaw5swFf7tZ4aHUAbnOe9s6J2CkvsxrcjtOX1uZiIE6AESbivxDEq9510OmcKSYYf8mAFcPRa
mVM87jKXI3KUody1d26/mGDbNWPGwW63xwGJcnFJyV32W8FkgamYGq191wOIYdChBJkbyPXjXasI
rz1ZeZ7fMaSqy7BEx2XfjWTtvigTP+oxMcf5wfeT9Cn2VvdDVVecsKZag83gVBQfC+ZlpGtO0Cl2
pIO2hD5RGGbhrBj1RYwOCPxbF3KxwwmnBUTaiZA/9p35wnvE4f2MGwZmbYbD+d7FueHvGtjxMPCr
QdEPAEHwuECRYgFdXfGo6jr5opltkBiIBUKD56DhWKzUkyeM9c16KnjPk32d+Gtx2MZh0ifJQHQ/
MwxgT9fZyHbEtPC1Ai3UB41nEjyA9lg9+0uWwkSYRWGzMBIIu1NVTJJjBa0SDmO5HhY91OcLnhL3
WRMPjy1BbQQVpsZ8tWmJ9h3xVKlZBiCJH9aYFCccu8r4AHln+72u7CWPGDy64jhuzGq1Hi2HDPoU
9kGFFe0SxDVX2Z5HimUJn19+s/n4my7QQ+NVpM7wULXV2p7WCdeHYysoELlosT5JcGXYog3TOsvN
llOIaQ9KoW3HzIhjPEVYWSFXLQHVGTvRSMzMFMyLYLjqzb0DLsq1gSnIaiJHM8koOng/VuvznJb6
2ky1/9lJnaLbp0vte8TBlt0eQi3g2qWpJOnOfrZ9TsREEmxDctcSJi6M4rAwlHsHhXgFetW4E3o1
s/BS/hLAOSfXebtgEfQZkPfXRFJWRLZq1K1tK/0EnIbU7aTEjQHmwQw3ZhYJ8xun/uxMZQvsZJLJ
DbugnkJwEOozEwM4KD5uD2bg0C8w7ful3LBaVcOyg9pcMGJGhAanYO31Dcr87SlRS/dbuQ7kLaQb
w8PHVc3f8sGgbAQo05OvTIlIUjJGT6TPVb8Vd81GfiVeW+gjAFFLi3rUKIsvkFvXU+9CqIliN7ar
w9Qk/tPKYy1DEK+Os4MvxPqxoe8Oe3cqvsQx5r1dSzQDKUZAcuZzMy2XOtem9FHShTY0U8JdrYpw
jlMlSQvdz5tPZsIgFiKNV+vYeoUndkQsUSzgQtZV2K41LJZJeMlzsigQhZLFJQKgJl7jwcR+0BhD
S+BpyfK7MOpOj5uaiJIgbdZD6kCeCQgjiFJlSMXknZvaGEwcriBAyS/kbmlP9DxDYuvFjStcrfdw
Ozx+rd72kwiddk4ERomr7yBcvE/hIm27vYLHjMAXOIn1qXGgLAXVsrB6lW5fy2OHQbKOfF5ocro2
ws1gOCTteu5g8QC/ZpoYe5+pJiUhiZjkGrYq2lT2YNh8R3IPnaV9P4kle8GiidEq6RtkCLAJNGP1
QS7PBpaISE6ZdzF0dlAsOngP55T6++tMIUpDyAVIXeOFflrnWjcU+GUFDRaPxVdykMXBl8Nm7329
4HCsY9hZu8lneBaAKQVkF5NWNFzrDdLSOGinvZscNHd57E0t/lm0GHAPW3s+bd6cK1hBa3XcjMot
dxhvQF8B+mKWuzqEg59BADakBqqWzoIxd8StFEtW9vsUpmx120/mlMKzvKTzza6exmM7dwxbO10W
KSy4HK7EglGqOpWtRy5xUs34rGjAzb9hIo8VAGcCg64oeQeCTHofry+se28LNotACQJ+mb/LeCJe
K+vL8srivKgPBWhgKhvgJEemJTZ5G7pdAW4vqX00ZhtyREl2y7grhNCfDXsUX0guABSKId3FxuT0
zBpHTPPBlIJJC+gqiSczz1DKuJthIAIfUl5RgupEEvA+l0uwKKZlyunmW6PzLbFbeo8HVvkdqBFc
gPx4KQGZfENz06w+zEXTANSON0XLGnsj7dQ2f8D6w5podaI+4gzqF0b0aTvtOHrymTUB4F+HDDcx
j+e6fDFSOWpq3Y6VT8l5yMK0XfOF9K65oeJMyaU5DklTVTtgDabcyVIRGDVXFqKCXuX2R7vO8k9T
QTPooFedDbty9OubrMTWFi2twuLUwPR5T/IJhSS0At7QzBtVQadqtk6gaoZLNB6lLuWkkLAYlDsC
Jewr1EfS6zp/b2gPAYAFk5xBv79AT8MG3ecnbxM4XbWf+8gOCme4W0mLghLSDllLyrs2qELmmSrb
yTjDMtbA97WuBjlmHU6T9xN71xKmPXHIo8QDgQKpLZPd4l9C2XVBnXleIMHLyKLUmwnS9KYdEefd
fVqN6ilZTH1W0DWNfTHHHPRcc5n3BEoQdTTyavdMQjIYFk4BEjI0nKWObL8vj0SuW9NuNMbxpaAn
ovDOt6NFfI3hTkS5SYcbymXlwVSM73dq2VpsiYk1fc3h5zVnadTavALcqO2vHmEERzmh/mCon9Wf
va7s5H6Ml+pLzlPKm4Isib2iVnYbFjOjv5002OnCrhFAqrRUJWA6NNsH5Q+DFblcJ+MAmkdUCKmW
HOgjmABkiDDSCH0rt+OEWfQL1xRFlKPI9dr1LWffHSRS/7w2y/qOUyyBNNmGuUxIl7fsku+Q3xng
u07gTPya8CvCrjoHLCZFqW3MoO8Q7EQlWevvCmh6nF1nx0/xt3I/dlWmZzBpldzumr6QmtXXnJ8n
crkvX74SWDepaby/qLZfDPKJ+mBiVGSiQLTiB+gvsQqIJSnbKNs6ewtr0EwRkgNCAEeaB3Ygma09
F5WZ8ZgkkuWP/u644xyTWTurLDmdLby2iEmgI8GEnwdKOrx54MYms6ZiEd5kLZTnrgc6hi0HlAag
AFVaZRb0TpY+OlVHyeChb3ouvSoJpw4fXTSuegLsG5OcOa4gg886c3wihDIWyMarzC4A35ct+6FN
e7C1uMN35jJYF8DQ4oE3z+BCBkzicLMpe1YdMMliO+aVqzveK1l6aHNq8dkdl3TeQxhRjx5BmtcZ
FqLqAfy2B6E1zRcqvGb10aUKb7BCW2XsejZtkeSOeZT7JMcNjaLRJ/aNRBsjWdiswScyxqtURO49
mH2jKtcGjQW8M6Jo4eVFzTr0E/2rob1N8eitp7a15mTPoI1Ll2mXkGhVWx4Zql1K8hKLPjDWul4a
eahyF5FimWDE5YrG8aOHDfZyQG2wh2Mcl3pP6ELb342uobPXMssT2E/OyFodjvxWzHnIsqqisVo7
HjRM4v6py1WCux0r/Hp0NuQIEKOkiYEAWuhG7DLlNX03kCaEho7QlaYY0yIR9euLB8/F2oPSmU9x
U6cQ4BcKOnAR2fJxs1BxLiJlRXKTnD3JzNrxlZzT7Rqsz8YyIp1svs42NxUB6iLw/wBqNIFHlB3L
dQO5AnprrUZYEEIz+IZROuoQMkFsnFpsqmOEIbN7iMm9GBESVYm+qw128J1jj3Z2Oxgq9fceG5mx
axEVJcd6JH8NdKnhd/uS2vhCPfNVFm5Gv5oBnomK0kwm9n4aV8BUhr2gUgLreNP61mbt7eRyS0zw
oOz4U+eGLkcsCAUJHWogpDQpgfLY+jdUcoMXeYVgI+TVnESIdmu2zmu8dR8xSVKhLShu3Odlw8/P
0duCbQCK+sICMJcHtZLM8riksl8DZ/SJsAKmMiDJ8xo6zr67WF+IOZfYtdsSHTXNAvhriygTO+Br
+uWawEoEq0vDZk56leEDJF9zMHTTEOecKIY2ecZgXUMzraEfhqgUAGQ5hUesz7rNXnowHTdFK1oR
RwT9zJiRYgOo7MONpD0VFSVnSI4WvZUc54Ks6EhQeqLQ5EvDPJ/HG3oJBI+wgsxZWAPGXULR1ij4
pGdVVmCOGawEJn0gFyw93qYUtbyoje3WVM0Toki6G1nOQRq+JqLSLXmBYcJZPRbLct2XSeEGrZmq
6w0+MxIg4gqIwSLZphpc75nAoEUGVUeM3S6TExOXzWv7Rz4S4OcGz+rFJiIXZAbEta9gAxvUZf5q
WMeUkyQ7CjgmchPbTt1RIYKocyd0VPcalOayYzbZtmEuK+RzBS0Q1p7N6xXrMkCEXCfpDKCh6T+j
okQjXVGZvRprqT4j62vu5KZHuhbLRYusa3eoKKnpulzhe2dch0DLuc6x2Irj4EKjOXVda770bDnv
JVo/Mr4Rzj9f2LVfOyUW65a0WFpkUwqYODQlX3jayjk5NG2XuHsA/Dl6OezP+4Fe2bCzN8LDhHNo
2W5g+ya2Sypi3mWHUducYRuEheluMcSGri+XpzVfi692RxINO4MhPrN8jAThiSV1jwCslLdzFQVE
SJ+h4HnnOIZk0HSoRmgNrXQWGUR9TbQRkwM1iAJq8CBM1Os2HRutNm401lXjo+ZoyIEZK/J6ABIi
myv4K525kyba2NCfKaJaGiY6ZCPfbI6n2oBpjEcwaseszUPTLhfaiXa/7p2sotdA73HSUVtZiqNr
sU1DoDI1fKhsOHWBQYhovp/EZH4efckOQQuTsZiDEuUxd2VBFHCPLnhnSeiecODKmSfW5yB55Trk
cyTdWDOJGC54aTNRwxT29uWdBQoKbNTHnbznWWC217TlQiSfjQnB3oDdgALpAcom2ooPFkBge5/m
wDE4lbmcoibaxR9Z6go0v6SX3xLXmLwqI0kFRa/O24g+NImlU6fG+dAybyKKFagVgBeAF4weutVA
He1WvDATFQa56znDqYLbGADxr7qj6GzOUxgd4zLqpsEXYKxGMoxwc8OJrEocDyux2r8ZWS63vRtP
87ua1FoCgrhR/U4nHjB9lS7LSQxVT8+hc6vqWMBi6PgEzTpU1EX7kpjMvk7+xKL/SMOm92FVSpey
hzam3EM3RcPeJwDdwQo0Bcpdka7ZgU4IJ3dWCgFxQjYNlHprSIbAhcLIwaVuSakgMmgqDzx0UPob
DsTEr/scDTPR7X1QyeRKx+2kw3VLNZ1bb4O4lBkJ6RI0eKvbtB1TWlGps73Qy2F45pk4edMNhXFo
qnz+oGVHp8Fy0/ejP0J+Q3Q9gUzkHEKAmm3kNcmQoOPCnq4xNJBpnehIJq39NWfBoqmk5HqIN0iE
OwUK6jAXfffM1RFwqWFDX7WMqvydQqN8pRpKoJ22aufAgsBJZpq3ZQQ1V3pN6DVA2uDFrXAOyxYs
yM5oocoyb7FUc6SyIEd03bpR7BfR0nmvKZ850Xi5t0Cx2FAUiI1k7oAJ6DReD0WGLjUDrr9fS0Fe
GQv91FybDYv6wdtcAqyXyayoahJiSsPFyXoyfUXbQf8FYA8+g/CAMJlqgAyghEUwo7SYDkZnlU9D
vqbV0XGQcafIf0CXc/z7raCbK4PYMPWDa/dOc5VDyLnh2g9LmCMhuSOa3B52PptCDIwlNalfkrym
/4x94jpb4wRChZNx+rJklxURXS4iLgZQhxd2qAUurLOQNu9LcvFSQHdJ8c5PgPRBg4F7k2ZN5eyy
Oiahspzt6WXJAMeHG3gCdlmmQWE74JsxkobjNkFIimxd5p41lH2n1mEOoSmHq+6U45Hkh/Jjv/aC
49Ck6/pmwMPKAc3frC8WFErQgVbtfXGLznqSgOKR19LrHXdwoP2W19wiaWRN7Vel+xJME1lr793e
9g5uh7458GMDqC9s4TVng3TjDHKZbZsRs2yixbU9f0DbMH1e5pk+SZzFTWjouSsPVbetTEda0tJO
MS0Qe5fyWCbB6JelGzV1Q7T5YDDhOpAEkp0LVxVkayVb5x3xJTjvSF3IwEfq0dX3KSdlQTtIJw80
uLd3jg8zMmqJF80OK/4TC4a8yYmlpCEXX0lYYPG7jPmEDss6NeffO6Pwy55bqbR6Ztzig+5YGUUe
Gpzh9hWRE3n6YFWqsm/HZZnWO4/QNf9dY/WFupaFmw0fnQKYBj2BnO4yU0p9L5yiIkFDipYw5L8e
m/5pfs2EFk2EK4iYk9i7re9ntbIid4FDIymm4LNOy2C7d+Zi+f+HufNajhzJ0vQToQxwh7yZi9CK
mskUN7BUhNYaT78fMnt3GcGYiGFdjVlZW1dXV3oAcD9+xC+WBDm5EiOb8s96/8G93v8dx54AbE/+
9r9ugp9lVmWv9Sma9gh+e5f/Tp/q8vfv+uZ7fvr//F+Iu52Amv897Hb2O/YAKr+F3U7/wl/UrfmP
DigFztSEajUnKvhfyK34B7gQ4AJHFeBODb7R/0PcGto/FPemhiK8LW0UX/lw1V/Ere4A4ZVMQaQq
hG4Ck/33iFtLVSfwogEmGB9y0CSnTHJVD/sYvVWkMY1BXboYwSVZ8xlE0d5tp7A4VlcG+X8Arv9/
jP+fFU3NFrqt6qpunHBjg8zLutDWEbsvxCddi74H3FGhEj5XbvMknObBzpt85nbys9MYP1VZPoZB
/mNIYHCVisQawPg95YtRjZlAUX1hfB4vK+ZWS/gtV9AffB7Ox9sfC6CMCh8BPbCQfERjwkK8RVZN
nToVfU+KG3S0GOzTBqb3fOsHDn6BfFOkKXU/3NTUx8/IhowPjOPWSGV2a3ganwAKoMmGFCiNITfA
nKesZrKnJgNqUt3G0v/K1IzAKZFjrWQhv9mNA61QLqSJhyG8ArEb7TsvsOtlEclVBRARZoslly3i
Xp/StJMLg3C6QMR1A6o6bJeuN/xAXPu2b2kd4cLszSwFcWI5lTwCCSIS0/5RlLmO6r8s1iPhD/zx
hObJQwsohFnOSyv7low0C9sRJgjTGxKm1KxoGRih9lDUyPp6DK1XEOACxGpzybRm4hiONADiRiVp
q28tjYaHmxRI7KXhIH+D2Il+V5ke0qxAvRz9335q4CxxAi2wCwueGC/EK2SbP6MU7mwt2/oy6vmT
gWNbRg4/r/o42kV6EK7DRoWwWozjQQUisg0790XrPax6e/oURc8LUh0PhVFbgDEsA2BRGWBrr1V2
TosEGeymxxGUAxlamy6xrVJuIHiIH47ehGt3kGu+n7Mpsqy581Sgg3GLHxfTegxJw1802JL72HGD
g5GCrGaAKv11MFHIosSP8JoP1i3+gTTYC9XYGrTmUUV2XB24UGzR/hj9p0Lg5565oE0R8l3WuMKi
IuWSc7XImCOl9imIkjUViLPlzv2eYsuMRQzz3IHGJr1omhdaLO+NEU1DrJWRVq5KBp1+md0aCmMy
xFKRfMxzFK5oeC585g838dBCR7XdV7on3i+o6d+roY7pg8VJOGc6W29yM8keRjcJF4nHABK/6Mm+
QwM2Z+EQ5Gl6uChb2C6Gbf0kMw6+k8q/MPuSd7IKosPoa9Wa3Ffufc2DXZfFXwoQBU+4c5GfqRbu
xbTYq0VO5+mmbKRCx9ShDDZoQs5TK6e37+a3Dpzdb0XvWpuQuRsVv5csKmQ/tkqQp9DztAiwQYAk
b27e+aEmn+vACnk5RoIcecpgpsjCWwRf8lUUO8YP+Icx+IfBoObuS7Si/fvMiOslOQ/hJiEJJPZ5
nwq1f8zUkQJCevGqpF8aZ+4m8Omnk4J2i1KrK2zi83jpef6mnHTP7aJzH8HbRLcwjoy1gIt3q6jO
+HWgEfyVyaX+ECOTuOxKnybk0PqUPgGqPJbzUMHv3pcmQp3A2LobLFN0kiffXsTCctd1AypsJpXm
Rwyp29TKdJ4jWI7dPVQ2MdwgM/lJH+QvXVb6wUlRoaxoRC2NiGb/DAhF/YAItCT1zoFE2PpaNano
QM4VeFtrolpWEwc5avriV9sriCSXuvnVdauXBKnIzeAzhPKCaTpt5IE5xzEue9HT5vsosJCEpKtv
rNL8HEoRfqLMrh4q2bi3tKw82KoJLbG20paIbqOxrRkCiW8HJ6hsEPc24rX4b6bhOmCvPuRFnh8A
l8f3NOwxH0DgeO6azLdFEEF9D1LcUtz8Ow3cap2FWf3q+pjlBIPl3Rl6Tn0cWM28E3X2pcj9b0OC
MWTS1I/1oGprvzL0fWK0NOwVYApe96wI/XNvqC/oJeA/1Lm5d8OEzd9EegmZWYSt9lhJtd8xqtS2
hj2leQTI3xrc6L3GAd7kGppzMyvXSgvr76k/3dJU2CYWPrll2wTYQfnusLA0WvfSyjnXVdKCs6kK
uQEDOsDXUzQxQxkRPlk2FPldXhjojsm+yHFAy2H41iWKq7FLTTsD6cN4E3qz+pzRLufNlunrZEyw
geYpaQW6FsYunraugXXYbhD/EvWAvXxhZ3s9B4MHCT7CLMhyrR8GVLqVpA5atI6D7xFWSsEywRQS
KcVSm2NYUk/jOQwuZZijNRBHd3oMd86DHL/1XKnKmdeInziBYzAEPN99xkNaAzjl09TDhqW7RS3Y
39VjlT6AdNWWbOstIPcwmkdVLmeqQWsC9Uz0NP1erDxTttkyMfBcSDDSWuL259xnpUtdUCXxrgm7
RZo7Bix8tAjwTLVXrY95OXAJ97XI9Pa+dM3OWWlgRKgGmpXaKEwPRNhBKdERDGVi2PhI346xc2hc
/7VTKueF3o6zZK6lf6/xwdyLRkcarlCwGxG+H+W3eYPbXheHycKCvRIvRuxR7vLQ1X8AsEL+TuL2
0+vtkyhSd+cza957GHUs8yAclznu2ThJTtbcSQaMo0McPu52sIiiZSij+r4SurOqjORzWcJDZICU
D9wGGdPIAF8bD6nDRUoNexNje7sA8WISJpixYn3lqA8AQetl1Cs92pKMcRYyp0tPl6r/ihT/LEaj
Y97EzspJiju/GoPbiIbRto3cA0V6d0NmQEnX/2FltlySTYgbCaTF7onqKwe9F2ARYreo3LlO9Fgz
PgftKNyDUjvysyTvwKkH13dqenpOjbFJWuS/52HdTQYeiupvMpT3DkUstS2jOfe1AcQys7kx9gxg
y42mQ6/NRPgaVFBHA7irYLmYV6MOx7RSw3W+8xcVg41yB+2p7R8DtYwR4vbUemdL3d5QODceViA+
jC9EQ1YjA2SGq2Z/gxJiweTsVcSlroEWGp0V1lv3g1GhgBJrlbWoKb1Ln9GQHQtnUZlti2k2Ml16
NPWdckPnSjKNW2AdxSJulBxqe+9uCqbLm0rv3D0NmRJHnj6csEvjqsLpdA7N29+XLQLwWD80/Ypq
Fu5qr+Q/9Dhw912EY4XSu24yw/IkW8JE72CQDuZaYiv5qJvdQ901dJtT76lDJGvbChttUrg+a/Th
23nm0qE2OkNdyEjUG5vws2y8GtX7MAv3mabIO7uzEV+opX7QTbvapc5Qr0fDusevwJnHfTYPdTv6
beiwNwwlUjeWn24iWwarplGwZasheaQTcjvRhmzRSLAOXVugexEG2q3W48/b4gzq6+4j2qHWc5fQ
sSK8pDu9Fb8wRs12FeoLppHIl7xt6wevHTexz7KZWv6itbUAT6sBfAHKhBQq6bsfPlhgUJZB3jYP
jU2rlT6sbd9yk4YvLfZetxVCuETHotjXEwlZ7bxD6oQoH8kqv6mQgYbz7zmf7ZoerREOSIl7nd0v
8jA17xmYdPedHHDtab0edWoTctss6xpgfEGY7w0Hl+MsCL9YJVIRlejA+tiAUAWyJLfa4JEQohhB
7M7u8Xt4ZhRczYWWghArQvScG2MnlCF4inLzpkB5dW6IclljUn2QcviCw605q00n3oZa066yktEw
aqGMnqwnIh3NbytACt7iJkNm9BW3pBFNX/kraszviVs/D/guj9RiN3Fk/8xN+X3oTP85wzKKcYq4
iezkOSfJ3iWB/wVONWZD/LJF4GjRQu3w74T8RTaZsPloCnurqGi7bQh7eQ7HJ5/TSG02gVsbq2TA
2ioLMXKyQELcjcn4VGapvYJCixRp1Ztz1dN4X/o9XxKkFL71OfzKR3htPjR3blC9gZ2oZ+4vxcSm
McfabN6SbmIJx7KDzyBE9UK63Hx6UJO0VaULVDOt8mdayv4hMl1lbZj0hNApwtC53apVldzgt5xs
vTxjXNowhpM4gpCM2uJeDRg3h0h3rzr85ueoSm08zepwQu/sVewlxmPX57+kCcDFHZi2htKa12rY
Ih3uoD1lwluOa/UWrkyHxNUol5ZnfbNypdrgJ9HfYR69w3+zXnnYDO7TXG/o0CqlfxhiY5F2OgVX
VULkZqLtIQbxEGfEyAyIrqUr+iEvZXKPSxk9WECsWCPG9a7qrcZeKVGcfa4rRUWpezxEfW//curs
8xinP9Ri7BayoMCZSUS4cZ9W2x8TcJzpuIyfaPciSBozzvuCjE+JP29pN1uk3vV5xmh9McR1O8xq
Ruaz1PCaTVM4G7rnmyHNMxyM1QYNWHAYOVuPEnN061cvUpkBO4JwHADxnY+1wZ3YKsOirFSkPl87
j2Z2m+DBgRE9QCnkFXD4FM5PBd/sBc36bo5iMCiLKmZCr3k9lndZsg4M/bFKTBxtc/lQRs4PFEOf
gKd4Oz3jNASgTWb1YD0FfohdgCG1Lz02UeuCkrxPzE+1A+WnM4JvsN2GW3WKdBbNO0xs3H7tMAVe
JoluJ3PdoZqdkepnByfRtvaQx9DcaVU6IvtVNWPyFNFjZIRkqGvdY8jA4VtwsyAqUBrRtksaQCcB
v6xonB2/6as5vODQM6xSLbujWBePpdWvOzMGoJiARjAyK2FKalVf8b2lSrY9c924EVPAetBADU6l
Zo/vJpMDjwEL9RK/r12pQF+YyHJg0ZEIFyKoEw4eD7AsPazLEpwD2UBL0w+jtdOTAmNXh842lEbq
cMSfHoFeRjddivAwYFLQPsL8lFnxRkf6ZjG45shgmMp1xOJjhkv6YUQQ44nRnfJCzt0cWlQKtsBM
XcSfqNdRkG92ML0XYx5Vn8uo2VkRQ74884c5lAi5YG6NmYrR5bvQDHMx12WufqqCNmcEoSo3EFjF
tm61aoWOEo5G1LK/RznkPxkuhQiGF/+RuPxQk/A83/6oQ/g/6yP+d+z+/40tRPViD3GKHmDpg/R3
ddRHnP6tv41ETZj/0BCklSiFpP+n047620pE6e0fR6ddaOAeov9tMv6HvC+0fzQBIds2mDZL2PX8
S/+3lfgPKERaXDT6NRtCimF8pJU4Ne7e9MrsifeIj5Y+tSbpZ6onvbLIEJBh2lQ9lH6ETDawG9w4
nPIKRer9KrouaMdpUK/pjjonHW0tTPBHwFL24CC9heBOAd/PT7r1m+7tf9rYb9nk51bRLRYCJGzR
9pv4aG/6fkOL7JPTOsOBvklGFFXGuV2BD768ygkT2eKV6fzZ0OkoeyYLspNeqO0oXDBW3h9wD66Y
BWIfRsNO981PCgIod6Nhdq8qMuXPcaHhRmG6nm0sDDPWwkWgROJjmn9/fw7tZki00gTnYJ6wGRu9
AlUkfJ5aZaioYhYHbgOs88ef2oTJJ2xhmyoN7BMil1kkPfSmHPgLUxuKriho8B4DIpDMMZfONXoP
UqAu1QMbY0RmJy/YQjRQV4so8xdURt395V80PdfxzjVUh+Ok2gYfQzVOGG0p6bxbB1VL2M1+YGYS
rbQy+4XDcXGFLno8jpleMERozYRLyGExoWAcbysfMGMeiKI9DLgq/vS8NljGIxZKBZSu28zOnCvr
ndlgsPSwL8YZx5iiwglN1MO5IMRvoD2AggN87sfpIoy6qYjMqs9K6uLtpySt9eqaQ/VL03L/FVUt
a644DAX/joYI2ee1Pd4dKUYdiJcwrxQWz2+f7PUK8yO8W3NrHxI/aDTWKDxxBK8cqfercGZVYdhQ
Ym0Hc9PjN6wxbAsiiKl7ZaquvNx8RVjZ3FzeL2cWMYmauqMz1IH2Mn3mN9HBlqnGtqSPVRjIPNZM
yz8FNBA+X15lipdHu5LptmCXQDyVzCBOY1DZNHlWZC5Fh+ZRiNIcD4tlY5WtvRwxAPma21WFebpr
2PqVT6VNQfR0abYnNFQoqI6unuxTFT0UbcQF+2BBPcwxX0bPblEW2D/VLYhBpAOs6hG7oFJsDN8C
ToLjGGPgUppgKFEQ8h8Uu1bqxw+/ECjASLXQvAfiPwnUvH3tcZuUyC5aJW6wuK/DkMkHxCdLNX3F
jr6wEYAb9dcCPJJ9JWK9O7YTJ9dAvUDXkMXRrJPv7VtSFF0cxAcMAvQ1tqFMySbzyYk1dygi3bty
bN/vr2k905bQ+W0TmZjjBwWlWXoMCrDJAwIND0V0S8cikbv8Oo851QQjnorbjefhtLBJTj6yjsND
3qRFfMgqurq3Ebg18MSjXvd0IwGh7lun6Knk9PB3hY2Od2WTnXlI8hHucDQDpr9OboEsjfu4TLLs
kIG2RwZO6WZtjmbZ5Yf8I+R7vJUlNxktZ8mBp/Q7eUrVtOjIFHZ6EBAL6M9ARzFnIOWVb9hT5flW
xE3/s4XPgdlplRWfWkqQzw4zvmZOFUhz3IRHMjMrJWO8FCGxOY/CBCLClZ955m3YXA3qtLc57vrJ
J49klsP9EOlB0Xwx6WL6k4U1fUls1UBfp+1LzgTyk8DXbW1WiMrhyhhtHUMNPsNLdTcSkcaFk5rx
lSA0qUsdhwILlSgTPQ0d3yHJRPp4Lw4dWGqHGd4+Vmr/tolaqLhSMLR0YPDtEoz79t6g1hs0VcwN
1uvmEmxT9Ovy63n3dv78iGlSToZL5nDyIwqmr5oonB41OKt5xuYjoXEIf+PyKu/DHsswhjenhAyp
ktM8oPeB9GoMWfeANz0Gty0oJvDTUFpBynfOM95J8VcUeOVTHg06+ruIoZZzoYb2KovGsAEB2APt
vfyr3iUnKB4A3UBQhCYR+dJJ8KlLPEBF3/d7pTdAuVZOtR0M0a1kQcfhw0s5lAEaHxvSNzOh42+N
nFEO/6Vo9qEhJ4/mQdsHw9jvWzswXy8vdeaLAmLgltZJiqR9upTBnso9JWn2CHXKnTRKfeFU0Kkv
rzK9m6PDT5FkqEKXSM+ANjjdN8z11ETSQttjENhs4nbKodHVXTWdnj8UpXSvSHKfXU9KaQoNTAf/
5fgFqmkbA6phPVUo9aLv82gpB0ipCrqUi0ZDavny871LESwDyTWLCsWeQuhpTlV3ptsVnlXsYZuM
tC/yh2bUXmppP/VKd++mzLguL/h+M5qayhYB9cnFwZj2+AG1MkqdmKRnPyRkcyQflft1sOts0yB4
+3B5rT9f5/jrofYhyZm5olSNq/94MQ/Ba2Tw03GvlKQdTP40MJI6Pt/aoisLFbpehybcrEV9Jtha
PbTGmVlotOvJSCQeSR3m1gLssDL3G1Cn8yoj2M8Jl6m/okupwCAzsJND3SAGTKIaqakdIPOhjpBX
hWnPSVHHyQ2+V0BaK/Y4LJikZwnEsAEoZtAIOLdKqnXe3FZz/evlp39/QHh4k0vLoTxXhXlyb3XO
2AP5daDyiCrfJN4YM+2l3fvxVSh8TM47R4XOwfEr1n2YUylowL2TFf3vZGyYjiCu9OnyKu93DSk9
4kiEVrJZeZo/6cBglFwftX1VJt0NzC8YsE0CWCXGrPHyUudeG0U12b808CX8o97+JjUfPZP5fTKo
e3Po/bkMAkgCZuBeiclnbkWeiDpuaqhQL5+Gr4R6zVU1dEYCicdtkWaIsNZMsfUZUFyIvNhgf+Wn
NBAxQn1eYxi6sKomvYJPOvewCAEZlNIcEvoix19Pw7OZLCDT9lbUgSoeMzR6MyZLl1/pmWvRsfjD
VfSGhDlJax0vg40spnRZqu2lXedbhjBNO0d1aLhzoaNjho5egJh1rp5+QhxDo784KurUPS3ibG4m
dWU+yDjEQ+zyzzr78IYBjsyAfvQXuvXmS4uce7yrXW2f+yPkic4xIf+51+x4zq1CyNNh4upg1ewp
Ar9ZZTBKrIpqoe1tD+wWpmLuXTdK+SFFV1Jx6mGNopUKg3dF8+x4FbdxPCiGNjBpM0o/K/QJdl2e
Xjsb724nVIVIhckuyffRjTp5FlNJ7Ioh9LDXs8j/rqbC+IbSElof/L5HBpTZR28nm6tCFySNOO0C
2Tq5DcOg7Vq6Ld1eiQMAyfiOls+gctIvQSPLA8A9dw7fqrhyKN5vVxv1SdpYiIHRCzCck2VVa7Ct
1qu1fRKMHXOetFAXDuOPhzIewA1UGnZ9uQiDB+Fg1lxqsnnRRFszoPSSfKOOMtle3qnvowWZM8kH
lRz7dErvjz9vK2Lk29AK2TudDsQ3bfVqkSQFRulVae0K1UxuzLDwbmoy6e1YlIkz61TFuhLr39V7
069gOkw3iJ1GGn38KyrsGTlIGSDlxIcAabk6M9UcIrbruf6yQEx/pvjS+KEqbvTRhsm0tMMFAN6V
A/sHE/rmFEknRdbHazGCT83om9v3/o9ECR4vv+Z3RxVtMs4pSQmiXQBLT9oDUGlwsjdrsR+TFIi2
52LKkcnM+PHhZWil2YRC7mZgvSdXZkZ9MNIoE/vWDeOvcRZg6oa4+/LDq1gGEmucGhJy5GKPPxbw
8soHDCX2JqbnL2FZJCuV6uqacN6Zd4ZkKqkc7Xqabac7U4CaT+MiF/vQjfRF5yExZTdBvPj4w5ga
W2+CLBuqcRLeAjvVKpzExb6w3XaOBig6kHE2Xrmnzj4LmBqKRFQ6SGaOX1lkFZmorYJVwELsqBTr
RYlczZXDPL34o6SUZNTmLpzuXbKyU91XM+3rJEkauYcfnD+GhjN8g+tuoN9LA0O0iXcT+3pwJRV+
H7mJH8h28gaBTBNIjh+NoeUYCCVO9hPfft80kflCsFI2dVoN2JooIr5yuZ4JoszR6TxCHaBtS3Vx
vKJEztzDriHdoxTRwTMssptY9zogNq3YOHaOwCAevwbwL13fO3ZR3SWl0gLdjAp8wx0YSJe30J/3
evze+UF0QmkAOIKy5+QV9NAvBjstkn1htknMWDTPHqHRm4esUdvftujMO7tJ4nSJ/IwH3APHb4R8
WrX6XgKM9RYKPk/BEjySP2mMNUikTKkbcJw+1GaKjuPNtV/8rnMy3UGOoN9P9LNJIo5fYem6w1i5
JiYJfVExQQ/cgyhb74nJjbH38qCNlhUGvq+2BrjFRVpGWzQdI/Urv2MK6ycvjgr7T5tacyYRxeOf
EQnLNLMIsqWBhTrWC4ltrWonxz3XbEN7FpoyTueZo5Y3mTtiTOk3o99ciWbvCgDCpMGkBy0rBEpp
ZBz/BkQy1aZgXrcrTKvZQkVxFg6pwaxB0OvK+XwfBaZ4xmkh2KBKfhrR+sGJuWzwNsVXpNoKN9bg
+kvxL1ZhfIWbAapg00rHD4SYjOJXOfr17HdrDcy92Lqhl1yJaOde23QDSIg71BqnfeAO2dAsHFS5
C5DKQ4H1J4gqeOvgLleXT9eZhQRXJx0LqH0aOq7HjyMkCaFWJhgNp16zw64dQR7sPXZB671eXunM
55E0nJmbqAxQ6CUcr+QAvkW4N3Z2thKUa63pUwiztnflxZ1fBXN0yk2avqdq2YCXAoFatr3zW7Pc
GJXjzeqE6cnlZznz1shqDHSVGZWSZ55sgswoQEAa0t4F1QTxLVAVCVIHb3Eb8ap/sxTDySkCcpOe
vDYmG2WpDA6aQ67MfyLu8QNaDwzTQO+txceXImPn/rT4TmRtx1+ozhigKH5o7xom+D/1QrdWGAOE
Bw019yuh6X1G+geroNHAmtre9hS63qSFiabmaHQN7i4pywEoTJQ+hTRaydqUPFkwZKv3dYZGQVeF
XnHlMfUp7h3HRRa3qIW4xp3pUY8XVzIZ2YafYZ4N5RKf5wFq7rwfhfM9qtsu2MK7178D5Eq+Dbmu
q7O6iZTfWebk2yC00dZT2BRPqukgvaGJIK7msm0RuQurqPhhlgKWsg4yGAHCxPPg46JIc6gt0ZYz
NcQ8jm6BHPmfPdH9KkMdng3JnRujdcXBQNrNcT7VIPYMqL02c+mssW2csxR/jdcJ7IgesZ9ukRdO
9VigqJ7PW9fC4GY0cLjRbaLEsqhz9bHuczEs8zwyvmO0Ij+HflVE+8xTRozECxTNr3zQ98kRnSTJ
JkWCmSnvaaJX5KWXjLmLSEjmfMIl6dkJ4Do0qXKfhO69clUV9sw5B/SCRD2tmGkXnXxD2TPrVePR
3kEObeftYHe7xC2DK13dc6tQSdJ8R/WYzG/652+2Karbg4Vkhr3rIActUtfGSqZMrCsetGeiCbWy
pXP00NWl43K8iuiN1MMtx965jmFtFV1293rKvtPF1XN37jMR7+ka/Xl1p/aUeQmHpms7e5fUY70w
9T69pcmBzBuaZcGGpqixyqr8X71GUmeLK5NuvHUSWNDRLF0Fd+CdG9kZPCtkNoBltlc+1vt0Z8KW
TBcz5T+vcXrNbz7WiB6qHBvV3tmT8ntUOc1qGPIGSeSyvffGTOPUyG4nPFts6iYcrgTqM7U+E9FJ
Bx3Jh0kq++QzlinWbiUygLsaCchFS295jcQrDPV2Kn1GfM4yB9Nl+C0IOVTBnYMGYXrlGJ7bsDr8
UfaTg3z1qRx63WQC9FTk7Mj7Mm0mqrL7Fhmdv/rwTaEzDqfPxrCaCcTJ6YvrzG0wTmSZsXBmSpsn
4yxC0OtgKbpzpUN27rMiOv6nFrENXu7xZ4Wf44Kulc5OZIr7Ndbq7qFlbvy76aN+I2Xt3uRN88PP
Y3GneKP58/KTnnmhjEDp9lJ7TDPQk48K5tyL9U5Rdn1bxdhX5ohheX1oXBuvnF3HJg0joFH9n3bM
ENkpDBlZyq5EefdWbVQs5nTNePz40zAMV6cp5wRoOLl2A1HzxzuOuxNhnu9NjBAWfWN8vOcDEhH8
ClkYQY2J2PEXQ08vcbrWdneNltiLRozlIm37a67G0x47ucX/IIoA46gGhM+TygLmj5oYjWnt0oBs
fAR0/ztAo/m+SCv/uZL51ZHimTDNxJIWwORUZNK3O36sVE0snBxrUst+GsnQ2tp1DXos6Plem0ef
2Q2ANDhgaDzSNzt1bm41Fw0uUdi7VtY67DLT3lLPXuvSnnkgBwsSGkCMmN+fLN8Tg0gQs9mlxmhP
0jvmbVH7zj7IsujT5Y135t5BMB5MEX4g9M9Ox5UDrOWmsXh39uT6Ghe2imZSOdxHuWJt2jbQniXa
J5vLi8qzD2gDsdQgu1MOiOMvFreM6Wl5WjvYlkj2pUK5mUBMr1kltEOEHDHmf7UVPcFus5S5EVWt
Q+7p9nuVsY6clb0wvzDeB22pDACTZlXVjV97FAIZJhumq2FUGKsvEl1pOEd5U3uLOHJr7lX6AjV6
TgYURbRPDXNNcWAfnEGDRgQtJjCRIEvNrxJP0nvbT/sXRZrRF0EYhcTcesna0DPA122Pp+ji8ks5
k3lzRTJbZfROMXZqf+33Q+OWcrB3tdIkaxtHjm2ji2Sb+qWyFvh57KKwBgKRZIFxc3npM7uapcnV
HOYeGAydHKAsQXAAfUF7N6SjOiusyEZGEeO+y6uc++iTGQyFGZmhqU6/4k0aEFlcqwjKkImiMzUX
Dbo3YT+p3uoIgX58qSnETaZlDq3H00BXZGkepTkhqOlHGCtRs9RyNGeN0jKu5Ijn3h32JhgkWdSd
jn4SuZskU+3UbaydHbvWXVsIA8aSla8vP9C5VXSyXVqNuDBQPh+/O13J0jCiyNl5MKfhPIfOUrer
b5cXOfeBJq8elDGAPVHTHi9CYhZYXYiPZ2b5+hIFZgjzqNyso15oD5eXeo+CBTEP+h11cGbCNIVO
IgDhmZSw74kANZyItGILgG07oGaZI0RTiRna7fA79HSTwLoZR9ys8+zlX/wIE70NOizgBSknjh84
R6JPyTuSblDyVBEIDi71rHEXqokSNZ0zZ4Gk4reib5IbPqyyNVwvWiOUCw/18i859+aBAjNVoFXO
+Tt5G7ZOia2MAQU+foprAx2ATaNgzGwiOrG4vNSZ25kMmA4MA0fAuO+eWXMd8Nwk45L9OmfA6j35
XQL1nmxgr8dmsL283rmdO4V52Aykaix6/I7Tuk3MIGXnjpaBFagV5gtHA9X4b1bRmS8CXyTlmJ76
TWwxUH1HWc7AghZxg03eGtoObb9r1kLnnmUKkSQanHUGt8erBIZs/YyB165SWgQaEb+ghjCuzZnO
XcmOTVLLaHgqWU7yJyUUgxeoir6z7EJbC+Hq8wp9uLk3UhqVRjcu0ySt7i6/wPc7EDwPtTQnkXkQ
V9Dxo4EV1oJs8M2dVWl/nJV9FFyjCmE97Vpw/pMkHSeIrEUkwxyLu8CYhHTefiyl7izFFpGxQ+IY
DTNULNGEHN3Sgjwe0z+AJ+VEz2XUImalWVgJzxLpVgcDwVILhbCY3rxQ/WTt6R2MeNMt8gJ5SzQf
Zghk1ZM6s9Ia3PuFdqXieX92sLIi+pLWAu5gtnnyw6Wt+ED39Z0hPGam6NrfdDp+wJCNUespDeXa
oOD9hmPByULsD6wdP77jBWMsUcB0FfpumCCANQ7d294z7NXlb3+mQEaujXoR7SIDTpJ2EgfDDpnN
lKb3rsbjfAMtFJtyx2zEAv0A6mIR+dveVCDQIiK7Q/Cye3WQ3L7yK849K11U+h8gKmFHnbxcxw1T
1wmlvpOJra77wvg5VN21JOvcIhOxipwThpVzGo1aVZ3I4qEBLdWy55lhQ7DUR39x+YWe2yfkUtzV
JJ9Mvk9ingvsB3V2zdx5nUd+U5nGigiZzxNS8BXl5LWR8bnDi+EZmA6W5D+miPIm+vlarVVSdw0E
RWt3VvVRsesSxb4D+nDNhPLMC2QwTYuW1h4ouNMQqBdm03s5OQLTJajdddFBFof+pX04oDP1oCyh
/UY3gxTu+JFcUWKo0brmLmEOc1PpwEJCJXq8/J3eR1r+cEgEzALpS6G3dbxIOsQpG782dzKvLFTr
GgYTrmoe6tiVi9oQ/m4YS/1KKve+bcKGoOZi3MJ5g8pxvCjkZ6dTzcLZAbkYIQC1avMylgWdkr51
wpngH2NRXw3+Qi99jOIHIcr7y8997iNONBnmSjw6Q7Pjn2AiU1I61ejsuqHVnyZd1TujuXqPndmV
U1AhJSY3Zup6sispIzNHaxx6UZ3+ZCtC3ql41KGdg9zBh58H0h6HTZPcKVA0jp+HUYwBYx09kIK0
cg5RU8Me21KufLgzb41VeG0TT4wb7GRL5iLD0Sz03R2WNc59AlNsxpQpuZIZn1sFaB+oTBwMiYIn
9UQc6COVBNvDdDL3VmJDiqRkmF2pWt4Xm6C8AZha5OBgTE5h9chH8Vdr2rvYKoqNHnnVmmgb7U0n
pHfXFpCjS1WsRJvrH84HWRmC5eQcBwFu4su+jVXdaI/0DCM6Xbmt3Tb4WWFE1gXltatz+nNOkgwC
MCp9E2eKmnOK0W9iYsDEGe3QMd+j457h/Ilw6cxBJBN9TADCi8jHhLlwG1wGPrwX2Ykqfrkm01S4
QsfrGpGZurrnZvs41cQSfxuAmdBWN5dX+eM6ePp4VIKAQf7sFPM0X0MVXml7N9zH4zBiZZYGCjuf
Fr+PeIGWr+ukk+os9aR4LRVbf1R7GaL923XjPseTypwPbRpjHKEMGVL3zGYxzVKLPJiRk9XRxkMY
DSu9cBi/KTj5efOgyNVJiDzu+nkUmfYzOAl0QifVXHfe240azGrp1tqqtpMcQwfuEH+JwIp4Gd0R
nyfXN9FHaAiHrwpQlXghLNtQ8ApAQpov4kfdfcHEWy7C2MuibR+6KOORYLvNPApM+ynO1BqdoDJu
vM/BiC0SmtoOvmeOr6nfogGO54LpuNpsVCWPsm09dBn681xSYPBNv0VkTJgo4Oc15IM5Sk+4bGFf
6aaoEwXBN8+YJIgzuy7qWeB6/4ez8+iNG1nX8C8iwBy2ZAdJtCTbki3bG8KROVWRLJK//jzU3Yxa
DTV0NwOcMwNVV7HCF94w/1iGDs1mfPwmI0JIp31IkO4e0Hfy9HunQ5M3rGZpXeUoNDSYWkmu7EGf
gjBFBftJ5kIhkkB9mrI45p/TnrfZVfe21zjfCnQ+7VvU+rIqhAKr5x/sSuLepDV19y8z/E8o7cd+
Y8Gmw6POWHjO86q6al2kCcPB6AIXdeBVoCSvT8axS0VAozQF1RmiFF79w3VOi3HhSWYUCNcat4A1
T57e3nzPodjJ5tsQXaAfcBYHBHUSwKN/UI9Z4Y7xNInmM/ig5NZvbOuhGCUuJmk2DtfuWqgrfDCn
gztr8mCNmntnDcLX0FJK8W3riuDB0KtLdqhnfxqXNFEzzHtenpNL2kDdmtVv5ljWTvlxWUcz1vtp
1SIN+8UeBPSYyH9oKvTLtV7yP0JZl0N7n1RjyW72EAhp0QD9k+CbjgR0MEktenvxXt/vG3Vie/lJ
74B3bP/+P/cSqvQmf3oc47JOdBGNVPnvHAdliAsB1OvXl3Fs4hswfjBjTyvV+tilgSqsMUbQxbuW
jWZ8MjrTPFBGcr++PaVnBP/L/cBYGFiDv4OnxD9ezqnzM9nqhS5jL8OIbGe4+fQYTBh4hwgPotMX
LIHIEYcfkAhAyQaxODk5Hyz27hfTRxMDsRJi1l3li+ZubsbWRU5kRIljJg/GhNtfYNtPTjDvF+ln
Nys6zUhb0eG/t4zOsGnN15vQpFE3djTzzVA7a8r5hxpd5AHotqXixpfrhChTNQnnwjq/fmfoAmwY
OG9rosK/eTl3F8nsApf7MVZcCDsT4fR/XT7kR7UuzUFBWom8Rs37t1f83MfFd3WD7fB2vyJqWqbI
C8KHMcZu0LzxnDr/AK5nPhR5ql3Iec/sVwBVFFGhGQCbOy0M2E3ObWlkMmZLowu3msl1N2Ew/PaE
zo4CqsrfsKgE4ienYoWkB8HdEJBe0LhUnYELq11coteeWTbIyjwsW+wD9eUk7h1tAwEqIxdx6WA7
UC3+GI1Di/8Jere7tyd0diiItEwHOxp2yMttUXkpYn59g9tK66ahXuJvM+swE3vkjS7cKGdqqeSy
m2QIARU1ttPeMhoWfY7TTxdDH8RSqyr8vTNjv9FpU/Z57vDgo6khP8DY3FT5E8Tfww7k+T7tmu7w
9rRfJze0SmFsEveAkYaI83LaPLfaUAS9AGCp9TdO4fh3GszUjApOBVMsRV/u0OEHeoWbp77Xx0G7
8Dad+wEQ0bdiLnfeq/KmObUQDQKjj4Uy1KGRnjvvZGkuzS6pUc7UNI/JGzI4oFcUHDJg/xfADq93
8lYe2voohIB0mE4eIFTy57WFGxb7GNCheTWue6VZ9YV1PjPK1ulE2QU1dggqJ9urmAtNChP4NurM
BsCNTanK1Yd3n8oN10sLkm4TF/spcALr58lcSEDjFmnHvUvdO9KDizfombmAVqMNAISbnudpvxj+
RZkVi2vFhY1pFUjUcc87ol2ImM+Owk1GPxUsKkncy51JF5LCd1bacdbnw/WaG+pzQWR36dk9N8wm
UkOLhqPvnRZvqyEYHBEkqDI0pbzfJHpv17nwLlRrz41CE58dzsfHzuckAPPazitRbbbipdLoNzlV
cz9qs/Hw9mF+frtevuvBlrcDJtna668gtVUf9OSCuR13eoO9ka0r7ZPpZNjPergsaq7EGHeuRww5
0eDFlKL7Y2sqaMO6z3HjLKsaqcPa2CNmOpFRjAsen4W3F03T7AkvMfyZVLuvbDs7KOSG91Ti1K2p
+s24DVCQgdjzsR4w4KpBQV+4NF/fz3S8yeFRbSdM9E4T4MlDJll4pRnTTUCIsvaCSOa+DBX1ot3b
y3hmKNRVEEeiuA6865SeMLb5xDVkwHtSgf8DPUUMJ7jGv5hprl0Y6nUwwlSoTVO/pxz4iha4YkEq
Z3Ifdl/W7Al5jfsO1tpjiSwslXMn/YfBsLpwS5ybH4gI0nquOxgY25X8n4g2qRS2d7nPoN1SXa1T
79w6ENkwv50M/ULd4rlz+2JL0v0EsLbRfJ61gU52vtWZ2JcJV8V11rl/GrQO1uuxTEwZqVE2yR6l
zRSkdNPITcNYcZeUvubt835FaBmDkzUGIWb9MAfDLWIZIOgRiBU1bEDpQoWWuZlVAidJ/g1Z2Rs7
Yr8+DspS08POaWW/V3pF8tc1JrSwYiGjC0dzNLF4GXpr2NViwGezUVIEkeZMlnmYhFo+v72fXh1+
shvqQqAE2FRUGk6qXYNOqdwrtTm2vCT/CCRkJbC9WI5/9VUhJsA/hlHrQjJ9FcDgnFJgC2VVsdPb
xgGNr/S2h7VwQH3xIhlvK1acfFTKdhREwdVwRZ/W7zJPH/A8t/PYbnSUQHQTP2KkkY95j5955I6d
+qgLNV0XdWHtNWfE1RoRHIRODefC6/2aZMPrDXacdvAmMfaqL53lq2g2RY+41z35icweR08P6G9c
o5mOCZjmp82xbaTzW/jG/MVv0WwJ9bXTf87LSuGjHmi+XkgxznwKCuEgJwhc6Y6cphhDNoKp9b0y
Fuik7hGgNA/V3BR71Ev190b7TB8ECFnjdvHTD3x5lvNpGb2m8hlqWqewGJccFVsrv3BNndnBQBlg
0rPSWyq8/fv/3BgQ3DyCMadEIwHZVGOsykh69bp/+5y8joupj6E4xRsG7lInEX45DKAWEtZ+KWLe
5CLfm5M13g5yKKhD+XziMAmq1YuAsaXfA7U6RYRWuvZ7KZfuAeLAYr83ZuPngIejvQq83XJPXTaw
VOdF17QyXnrgGzh01sd56C+1F86t7fbhNiwRUbB9UhjU61pqftKVMe5+0570Wl33qh0v3MPb0p2c
WLINKyCzAUnALfFyaalMJfZsJn0MqD7fBaTye4D78hp5liZqnNa8sGPOHAHYygC9gdQR3p9WjZfc
0gWKwn2sZ4txnaA9sRfz2tzZmtm9N1CEY7fl1rQSNib7aYFGrdroq1WH04fTVSiSoL2pkK24cImf
25ywYjfEp40+OZfeyxU01Uz2g8perHUjbqOFtOsvWAki2estQfrHDNrqaCNV8MczFq8PB0EtKhyD
uRORrUojv3DHvIocKOixMWn+ggnhVTt5xNt2cKu+mut4AH2zn+DkYSVXtsOxN4LNt5UxQT1Y9qXk
9dy4vDCbXAL4WghpL5cBHXVA0cgnx7rsvGsfj9SdpkY96sYVBkhurP0HQyMNubCfrG0+JxsYYj83
w6YgtjXkXo6brKXsccpt4tQUOs+/N4HKrhLDeGBXYxFa+HL4OFHQ1L6mfVb9Ri6iq0KV2e5vXOya
au+UTRMbjbtu9tNADCOrzKofzKL8sVbj+KkcV8RczWxGEJmOMxgGBCw9xK5y4zvo/vynkCbiEHT3
qp3W6mV9hQgj9KGha9d63+LAu4Sg0tW6I74qf8vap5zW+1Zl7qZec75MTYN/a+FDlAn9ZfHvwRcl
13qnjOlCqHzmRiGZ9aghcjCoAZ0sVWWkiymUatAocJLIo6a6bz38FN6+rV9/EKRBeHZAdNMxxETp
5QepppnGvNkUcV7CccI22foCTAQXmra2+8Mw6xUWdH25/ilr2w0hZfZf3/4BW2ni5Y6g2wbqBgYS
abV+GsYiRyBw5PEL1F1SXnrT7dMsDHLV/PExKbmpkTC8yeSwpCFekZcundfHgNuGeM6A/QT87pRb
blgtNKcV/XM0LSqMz7HLNKVxWGFjhhn2AWGN/ty7vyvbnrGoDCICA/T1ZMWNnkfX4Xksy8H9aBUt
LKc6S7Knt9f1WY7sZGFJIRkDxBwFmVNgR+u6azeWmYj7ARH2zQC3Qb5wGv8ktpf0GBn6covb8ZqJ
/Gk7T7pcMGvOGqX96lsJbkJr8ePbYyI6YKeDHulvPwuy8cBDgdp2NrpIC0w8ED8nG3jUhZvi9cuD
7h+Ea8AiQASQ6ni5SklARmt29Dpy9sUhCeSfILc+ExOZF8KDswMRIvicNDqWp8VJa5gpegSCmi5E
fNTFda/bIWuZxHXn+++tHxCF8DVQS2DDEeCcPN9Oh7tejcBGnE2+Hqsq06+NXB/qC2d6+zMvvzzc
f2J6uv8g/4gsX66dEnkSWDKo46zAqr4yoMiFiTYXWKICsMwLzbqEzz+ziFvTB2ALJAxgeie3iChw
VxKYbMRlgbzJFDgTzYfZ3K+OPl+Y3Otrkcn9Z6iTQEutk9MtWHrGutPjRWxDOlzG9+tOAjb87yjm
yyVcsqExrMyr45okNNI3DzBPu6h1eHbZuPhchBTYf6fVEFsvlOsvLFtdDF/wgsEntzRs6i7Jenz7
Nji7alTgUVcGbwjj5eV8QNAS49mMZOpWf+1pNWZKdudfOLSv73JW7T+jnHwbexmrkZp5HXujpx+K
oHUPmxPxrqeq8Kk0g2IHnEReQyJ6N3yDKGrDNQAJdyhnPscd/0lt8gKmVz0FbewF0tlXRuXuzCX7
/vYinvlcfCm0aInAt/z8ZHo4UZcWJSWmNwV6tFSiuJJLibOEbhb7t4c6872QKCI6Q0ESGST/ZP/V
jtDmDpBGrMxU/qoI9GPlU3t4/ygeX5xiNnsCKsLLXaG45hORMgr+pLxCQDe22Kr1Ht8/DBcRh3YT
5gPE9nIYr4YAmCUpSErdN0LleGqHwGF1/fYoZ74OIG6K2WhpQ7w9FXCrnczvfJuOYCXG7KsxBeu+
DpblATHp9yfSSBgRPG8cdEpCp+m61TuadDSSiDbxzeOIp+w+Qejjwmk6c40jfMeMyE8BiZ7WHzrC
IYzlnC5WbeM84RzTHZbc9D7MZVU8eFh9XeAhnNlz5JREJLikIoNjnuy5SfidvgRuF0/paH9waxPT
hLotLqSwZ0dhv/1ffwMZnJebIWu0YqjMpYs1y+wOmQSV6etqvLB2rwM7GnPsuW13O9A+t83yn/ug
cn10AmaCH1/W+adS4Q+4ZOMSFZU33EuW9ThpF0XoziSXG88WFBlX6UakPxl1cdK5ddcA8BN758Y1
VdGHSd2lO2N0pvvUTdNrfBb1W2PS+2NK8+fWU718LPrkEtzh3N7ZVGpB5sPs5xp5OX8PI2E8mJMu
lokBn6u1MwyGRlxHRlscAFn4l2KOMxU8viXQFMYknqdY/HJEeG5b1Du3sV51sacNDtaGS75bZrfb
lxoYgxBZN+0+G308wUtrDi18No+6P5tjNNfphfvzOT78TwxE6QnxDJ9Ai19FH/206uMavWbOInXi
Hr3ccPbsBGPAFqAT5vHph36tMIVHXeyhSGf7wVVWvSt7xPyy3J8fwZm5eIMH2vvCv+ffxPNLZ3rb
l1TGXi5RYTqKzz85saGT45Q5VC9pjtrhXffg8ygIq6EPDFgYSM7JKNjeF67AdTSuKCtuWg04BiGN
uEsGPMreHuqZ4nmyynRCuQdBgNL+OAXK14VuDOuCrSeM9uxejY1JmkbgK6Kst/PHfJAky0gz+r8m
S4L37m1h4XDlTn0azeOaH5Q/ZHmkabOvQuHV/e+20ZssnGqUuMN5UP7jMpnIkGIEGGQ7KjfyRnNE
9XcxNf0xFZjAR8uQgVcvF3yBIqC3i3eQXlvr0cCrp6K+M4Nr35vReVOWOZcQ4PxkDaEC1yoiAKPO
jKkg3bJGWgb+ULb/bPkq8KFI5vVGVWujdmW5GrEzZeKTaY8Sy/LBoluWgwa5lByecgKoA3PdU9mz
WSUW9lQVpq79wl5qZMjsZsYrT6+r4FZUZoqJnZ2p/eQ16bXbLX00L5yuTQiqPWD0dwlbdPZ3gCyi
A01La+v8vNyrFDgxcoeFHjfCBFzW2XizhspoO+2ACDNnFjRhMIY6VDGU99cV0cA1s9Gm9VrHuKBj
ePJkPK8JuAbqgrzqgAxOdjT6BHiSA3uIs0XZH0sr6z+OyDZc6EGcH4WUCfQWDILTfjjIjAETWp2u
++x3B8+E/jnrbXEhED+9J58nw2dl8/EPbFtO3ogG8Ohk1aYZa2qZ8yOO7IZznJQlf4MlEU++L40v
C5tE4Owlsp/QHAWIykXlT9yfzQN5cV+Ebx9juix8zZNzvOlqb5oe9GFoOr/82hmahD4Y0zWW0yR/
aHyEP5CWiwcF4CGg2pVIRIeDZN67CEVulvBY0uK75jTNMWnqGs9hN83TfZJ53UqtTVrTodRoYlNT
yMCfVinlxsgsJ60NMQLTafBpdjKHrt2vXBWWN3tHbENVsdOdubx2Fm/9uo41YrWTOVRXXjmrT+6Y
AScUJXrVkQPP476r9b6MclOH2F6yV8fIy2dVRioL8mwvVJHcAa3CN0VYUt5nIlt/uGJOjcNkFzl4
HdmjQAaJSYPzv65jsVvGFBO2oe21h2Xlz4ZlZdPzUlbv/00cajZ7IVLQNFIa/u82UEhD1UltfhJM
295bKHi0WMe5SYEfQ4C7o9g6bzu+ZPGEXYPzrZ5TLiq9dRsUmedO4XYF2Oqb7/fjhtLzBo0s3Ze3
tQ6yb680l5pX5wTjo0ZX1QzJPYZDDc6ii4JMa6x9Pgq0dvKkrh8s5WVqVxuCBe4HW4yRxa0oQrgA
U7trEeHhwOYDtSxHx0YjqALjTppz8tNo279KmuaXLMtpsKo2y+50S8nDuuj9oZ5pM4R4dE4PduE1
d30ppseEHvdT7w6+dUTW1LgexxqPLdvFeFu4cvyHf4/VHlxnHewwCCoau2UwiPsUgzcLC2zcB6PK
98mdbK2Uxo0/F+11NTpmcWzqjGqjUv0yHzPHnH77iy1ENPdr/6RPa3CVeVL8cdN1xoUcLjt41qER
Px3M0diNydg8VGIarhPTkn8yUZRDhDWhD0TRWfXfzWpot6JLKzNqZ7HcDvQQvw9G0R/pjXLDUXpv
nd2GGc+wxezbX3TRqS1oee/F1JMVJpMi0D9WlobEYY3N3nfstItffbqs98XYrT8VygGfF4xM1lAW
NojmlQUOHdyEUeCs82mf525z3dml8djncmiRCUncLz7nYA0HqQ8V28F0YnNZlB8pNVW3deq2DwFO
l2WU1f1UhL3t4Gs4zGt3r8pCL0I52t5DBb1p3Gv422qE0m1qXw2Vk30NjEY99rWe/EShzX+oFcSa
wxR45borsAR/GoZRX3DyFTi4mdpkYVKcZKb6tNDb+Vw7rpfixpmXXbQypfLoS2ucb9MMsOIOG8zx
ti6F/bS2JvDeWTY2AQ2Ylb+zm4JE6WBbyau0FEb9UNm1MdwqszV/YSYwPTrg0vKdsfTICHhGqqeh
UWeZ+DgNtv6AtjPGb77Sgm+S9pkT0a7z8UGeZoGzQ65W/Bi9NmjuyloaODL6qsImtpiX/nbJ7OFj
VtT8vnGquaXmEjvNHdIF2u1S6Q1656gOEGyovMa10ulglPC8ighqkNrrThGsyCFWa4/+1Cq+IJBD
TVCUzsPiau5vpIRLnSff8h7LKW3/lL3NPsjnEbcMo+pG2tWKQuvN0Ob5n3JKVPo5lZ3xqM++ne+d
FD5VWBqIPdwYcnaJwYe+vkWZqCfSFIU+hcvgl1lEi3HII4Vwyy8TzPIScvWZP8Eyrumn3DHqcp9M
7RCEi2ZL8Fp5XX2YDfCEHzcNYf1o1BLkvpASm8WuSMt/ADKCJMxqZ872ZVv4f3nsVc+unJYrOZJc
RrrbrEmUcpH9MyaFo6s3jRrgIahS7e85cZAndhL1vTS0It+NhdO3OCJ2BonNZk49QDIHngrvbwcj
P/hbypJGSG3ldRsl3YwlMf6b0gmDPoPNMKDTjfv3IgN3p3VNNuHM2/IOWLmGJJCFesCV7fWDCNmU
7Md61K0ryxHdAHq98b9lq5wjE5aHiJSeajeV30zfoO16X6Su1q+gUTT/bjED7buuV2VxmGdzyA4W
uKch0ooeb8TGxIIURE7PRZ/OZfK0rnYA+misuZmHpATDvMDH/ZJQZvhR9MN6W6Urb4pUGAfvMkQA
SSHnIcHWE0vR6qrPlNHcNjkwlB0m3vPdKGaoIGOrFd/guCRfc/DosZ06EtZLij5+CKrY+G7mdXDT
CY1nSBNr/hnHFy3d5wB3YkP1ugU8fZjtHYp7CDdHuNN2eTxmWaeuNLjJ4pbzjTXNZGSz86HEPTgI
oe8W+C8hrhGEudb439dq8ueotdeesHlN/Ksm99NPQ2MJzNTQ7senuQTHAum/Sye+aO1m0aClrhl2
kHY4walo/B1IgoadXdZucPTHYnNyyHme9hr27fmdb2SAYNKgGYv9wJxMPmRXzpG/FOvn1IEoQUwv
7SLKCt1EAD0flg9VZtUAxYHNFlj8esi/1YVR/BtN4tmw0JocDlm/GgTuPsaynM2ke1pxceyPi0q0
5gDGlJe+Fng9RNiRrFdBQkv3rqHJVIWtXxjWg500Wk+0UfX5ddD1+lVNVfrQ+26W7fh/E6RbB1r1
RzxLex3UkZz+tEZf3KYDhpe4s8JbiUZC4oE8NWW/TqUqZWS0DuJ12Pg5KtKEbT4Je+4Dan/demsD
ssW+dQhW94i4aXtXy0m0nzNJOQopYRNhfCMRGnkNn0mGyYov+o5mQHmfBQqbFG+yNBKdKf/RZ2lx
DxPYwpIWjRh8GerMrXDPtcUDVA+h72i2ZAG/0lg1CsWT4cODMScMUxu7j2hpW/9gqg72fvSwazjO
2JP7YerZWDo7LUvcEaF8aIyxeQoonePg0Ngr5y313NugtAv+ckdevBN+n/2yNNf+Z3sa3R5uNE3/
PPGpZtYj15a9RSRGsLVixRV1S5mkYcLFFITttK1im7SBFUHemf42eT39SxxbyLDbWvMh0EBFp9fF
wjjXhfyE8zfkc8rf1Y/O1tJ5X+eFB7G7DeblqsZ17+tCrjiDNEuc7EfiykbdegsN3XAOKk4bQjkd
NRSSwTD1S/txTfIEMQnlYS6PAHYn9naAT+KOFlb2SZVB+WsB9gMPIps+tIArf5YpzC0ERYUIhzUv
Pier02VY2CqLvkkyY0ybTJ3zLbNLABaJM2hmqFWD8WHMx1SEmkRVbSeHfJP+L5fxmuqImJA1y1vr
sGab5GFPyCJDu5lKEAW6kTo7F8uwr5UMyuF6aZrlN7FRWewnXP1umiI1yJE3RAbOQkNxj77COIRz
V1l4bpMCGRCY2uXvilxBHmq0ddtdPi4VgRqdhiFspJs+4A2JT3hRpNpxdGfL31NKdGKnkTypSE/N
XTQXw3xd6QLzEN0t8fUY+0zsJ8yLmgiikWh3epKouzLFoXXPX1NfFTTS/lNQ1AR27YD0U6QKje1s
DzXSsn47JwRv1bThADWnBYDuJ98zOzBx/E1Q1wuTPLU/yTGYPqRzl8sQjh5FGZ5UaWNfbpQ04ae6
+Asdvxa7QpjGTTYCWNollZVwXJaBgEHTOgQiYQtPP8CtDDbpvN58NO2Jv68QuUJGpyk5aE1uqvzB
qmlpRlhrKC0EEiKQN0lnVV91lZ/h0Rbk/g/Xyh0vRC19Qd9BLflPw9VaCRCgDzAAsXFBCm2MX9PI
s6Zaxk5tTx/LeSEfL3lKqK+kIsBkd13FoSLtE3t0/Jo/zUzDe2epPGivkTsST4tRtN2uyjAW+rUM
a2sfLZnxiKa9X3WRyJAeC4PZr7Fr1lwspdChoAXdzKTnIU+uY3L9yuZvbTXjJ7SQlmRfZV326BD/
dMe6mrT5YTDK4GczBOlfXFHL74ZTc+KWeUHlPk29L1mhkt+umIJjgX+2tc8yn2y9nvkgt/NULrhV
ZShD72Tv2iiQZjn3HEinRI/mUq5QihoWebdak3L2Kfws0AhU+/p9hxBEupuqxe3uR5NSZkQ+ON1S
9dwUIkd3+WLjgtVdJ6iFqw+rmqb7SXkbxKe3OMIuL91Hx5eeCudFw1tY60WW/MXCnZkX+jrfpVrZ
42lN4GmEVoEMCZYFTvaFG5yeNacBD5zJqCw82WfD/TPiYn4k6k8U1tWL9tVTll98QJoFi4Wql+O9
mSiuQY2y1Wczk15wlKDJs6vObs0v+MDZd5YIHPnXA8tl7kpNIjzXFHnzpdEkuyuDFmjtVZYUCSFS
0v3VmpbSpsJOHKdqUMj8JMC67l5D8khcI3fgtjtE5jLrY+XV7nd4+8sUdUTDSUj64z8tFcsephQz
v3qt9B6dIi30MGj85SlL/dWIspLGggrmkmKLthLza30isN729P4nGBr9Q+frQ75bF0P/6cmm/92p
UiCNbC7OnSNcCKaBuWz0bOK5JOo9t/nlkzrcgfEhSIS2M6Wh2/RJerVC2LiSg+nLqDXX4d+8OZ5h
HFMnxbU2JFa6t7Cs0HcOUhwDhNFmsC5UbU/6h1ttBOQXFELAiRsmY6tq/6dqr+FkkIyis+KV/+6m
6aZuq58vlGNUvZbzPrCr3iFaG4KcjZMvlyT0ttrLizIIDUSKu6hFUso26CC8HJ8CDAp6LWBl1xVd
VCAwHNWpPvxRa1e9Uzximys1IPCCz4hiRDFejpXKusEirtVjXTjWZ1QSHNRVHPeKM3VJnfKkGbAN
hdg5swLki2/jK9TgVpWpADfHQ2d9FObcfKB2ke8Bbxo/xqC5UOU+OxoUyK1H71AnPKkc2kCvZZc6
Rpx05n01byZUC3XSjtrLUXTL09u1K+P1cCgCAYfUqULT+Dt1/hn6we3nIZ9jrHTNcueMdaod5n4q
D/Cl9WKnDWlKG1qTFcGE544i0rhzn7LKtr4ZhLEqHBO30m+Fn6Wg8LCp/2a4ODSFWZMml4gCrzcY
AJBtj212v4BFT9am9pcZK7Jp5aPDjl9I2qI5mSlBT5r5vj4bHx2hdMr8lPMAFtBvONlfvmZlW0Mq
RtDP2M/a3O4cf7Q+vr38J32251HwfnDZxUwJ54yXo2SJV7SLJpbYhXF6swCUu5/stg0dzRSPGDAZ
u0GqS9rKryu16LJj3QIlAXgTeIOXg0IhMGTddUssF92IEmMao4Cyx+7tqZ0bBVgcRVGHbh5crJej
+Enjr5Sal3jy/JYQMrCv6mx9H6Tgef0sHY2f7dYDgnEylXFTarNzucQ8BnqMQkO2nyBNPGEwMR7e
ns+ZvUdrDsPwTRkEpcOTofpFl0VNlhWjFJpdOe2qHn0Xf53Rojt4oaJ8bqxNVIg9SL8fWbOXa7eO
vZcjKrTGAxnnDgdASlzd2uwZqrgwrTPnH9YOFxycIjjQp07dSesZY+ricdRTJjCHgXovJs+JZiRU
h2zjwqY4t9/BgADA5mTx4U4mJnh6G69B4YoXc8GaaEa4EYxuctfpBdXxVVZILszThV1ybiv+d9ST
t0L3C49Uu8bdDI2ox8bsHwOZ9r/evz/orbAJN7O4V+3/1cf5mxDewMNkUVem09fHRGrJj2Vex39v
D3V2PptIU4AHxmuvnUXmVkNFxYhNzZgIkx0nSpJpvXADntsZ4DNAGesueOPTbwWeu2wWD+dOMen1
fh2c9Lqg8p1Hm2HGFPbmgsr8OydG15meKyAX+Jt0RU8+lFkmxCYpPjBGXstjNVCuDERvXLh0Xy3f
Ngp8X6D5oDUg/L48XdKeM0DUAV3Xqs4ORj31EQF8+T6c6nMfeftEnGOCB/hfL0fBX6dpy20UlWGt
kxmdCGtRjP+fUWwf4AAvI4DP7cD9J+TzU3/wutaxY2nM/b6qOh3rF7e9fvd3QeEZ8BuMeuAQp7It
DnF8aa2GF+egunduWdbRVAXVhbmc4j+2JQNODPoIcKcO7ODkzbVrfw5oGnnx1DjmZ0vUOGp2a0Bw
brdHx0dHPlthazTKNvdBlfvHHmuc41IAS3/nfLl4wfWDoKWTTN/05IeouhCDRG8yNlxMy/th+mp6
MrlwF77ahtsgW6jM4/9MXnj56cqkbvsUf8O4R7A/ohyqhZmHO/rbUzn3lIB+IlYmcLI5zS9HWZq2
og1iGLHW62TQNBZ2RJ3p3s2d9sJTcu5y99iI1PY27u0pvs+0KZ8CV+EGNExqn6Crr/XEWm5KmHD3
zNSnslsv83Th0tjejJdZB6u3wZSezW0IYl/O0Gy5+qXC3NUvDRclNKGOVEcDUixRJWPoqLz62phr
Y0aNQYp0YfQzkwayS6ATWKi5v3J0xxIwyxPonLGRFvJHitCzfTDnMT3ooCjySIhar6LOdvsL4z7H
GyfTxh2AI8MlY0LNOtmjnTDwXjDkFOOqWT3mIkNDL++SPN/PhtXrx2aU/fcayZKZTCwroSEEY/vJ
dhpUlLRlY7sWbgolLwua+gqBQYfOvWV3CPI4wfINvRUkvCbfGLKdtG35UAFH/VHkpvsLoQR6aUuz
tEUoiilNbvs2Q6Aq9Wkv7uxRr5Dv6Zflq6n11c1YUObYrXBYl8iqE/uXnipH3YKN6NLQwmBtCa1J
F0+UcLV8V+mT+g6MngSV+rBp70S6UBZb0wyNuaQElxrpYhk+1O28zOCKvew72kaUhhw/Qyi5mSy0
8OyeUmJFfjrv6Gml3z2jGqpDgvEN+pA41H/Jpnakws103XBSCslGy5Y/5GRnV369EWYQSGtQ+poT
b7fSBL+t2DhajPCGWd72kxb8nrXEuu0QifEimWjTF4QqhHvIV6JoaGxOd0NAjBvYghpujp9AZ38L
+pxakDmWxpNl1vVwbdKkSyLVGN2nuvTrItRxUflVSsurj0ZrU8TydSxJwq4z1BdeKv8zlihDcesv
TWdQTq/VvVrKztiPGjT3PR1yywoHWoSXjCjO3FPENA4ZKUROHINOAt98qGiTWhClC7bEIZdKPKpF
sgXevqjOHSTWMtj8BLhETnFXfqoha8b9EHfzRHkOEsARkajqY91O4lZvPMAMKK5fiHHOpb/sZw8W
GYAv0Ncnl4dVGXRXs2mOK/i514sKqkNXiP63pcxuL0dZRpBr9L0vrOWWbqd/QAUxvQqsxvnUyFoh
qNWhEuDrRoey9drubHfS/ry9MM+6mycnndsFbDZkGzqBp5pInp52lV32/+PsPHbcVrY1/EQEmMOU
lNQtqoNDO04I28dmzqnIp79f9WiLElroC2x4Dwy4RLJq1Qp/ECfQWc0PVVn0p2WJ49+KPnTBOqV/
MkMoQcTQ48TWi/diNscnr4y844j9EGMe12bGplZBHNf63ds/7kqSCMWEjhMJPUnVVtGjTx0u7ZQC
FvCI9pzPjf4pVnUphaAO3xPDa76/ez0JZcKnh4QHvZJN1JsFyDWl0UnlmwLTUb3yDHAbc/TABH2q
wZ/F8Q2Q95ULlGYaiT1iUVJQYrMiEcXqKZa1kxkN/8tztwK+VrS70qmyd3d+dDYiCHlJ5ZKc6fOL
TNXLns+smSd91FxoQjklWC1EWK714DugZG6sdwnyJMmm8SO7W1S0gNXOF7TGmKKW8cHJ0oE5NOi9
/Goalc6vQtfHN3tFOzRabDqMgTLnAVu6IlQbo/qdtKL7BmiuZjKh3KTVS2rSZruDh4TQht4tHd8t
aXZWgYxYk2OeaOrwspMh39vYQf3zsl78MJxG+ypASzKRrspnnK8GhPl7C7hIbVRHdza6pzZas/z9
aRRfH2ihtI0EmrB5VfXUdpi0JdYpnyhZu4o2uqOlwmeEfIsAfmXDSZ1f5JdgguF1LuPxf1J6ntwY
uePMUxsZf1SrsO9Hz/pm9qK/kdVfObvoTMo2F4+GxeTmmTwRu1mOAulpTVf9e9Ys1aOu5/sUdO1+
LbToxtG98lyveHzZupMF2Oa5GpS6jQkG3ckV9O2SkukbMikrk0y1v1FJXFuK3cMOkvBLNHrOX2Ec
mSUE02o+jQsz97IXFjOrKdn3WnSrfyJ/9fluNch2KRUMusQS+3++VDrK9xbj8YHEo3XqGEfs0nbs
boTZy8uRr6RSSdLmgmq6NQ8Xk5WhRJUuJ+AZ3geVPslLDMv2K0Ra80eiqvZL406MW98OtldXhTto
yx1CZi9P6n92orZWiRGrznwqEPTHaG5V+68jmsM/ra4qf2ZOU92vSwYD+e1lr7xSNF4hc3PaXm0d
zpfFPjyx+nkaaUn37l4bGkRuyu4WXvVy9wPP5c6XcgOSOa9vVnFnPLeiAfU/COP7lgE4I1VGxS9E
E/PTHEW3lMIvN6WBqisxhD4bX3OrQR1P2sJFIqaTA4Lqrh6Edw9TpD94oqx/vPsNorMFpws5Ha6T
bbTyrNEylU4fTv1aqncWFjTBLGzz/u1VrrxBmigsAwz31Y37/A2KGqRkV+XraU167ZNlCu9Q6FN6
l5kY0K5rA1T9/QtK5SPJyKBNsGX7LzWMlKx2lxPGyEnn0/pQ7yKzi3bKUtjHJgER8faCV3YiNsn0
yWmzyf82BwC9KE1JEZs9NeUcv2jZtIRT2rg34vAVsLgUdGIVmBYcty2PTNTWyADYWBgwzfDkqYo+
qiNcMi+ptCAWq3mnp4l+kIa4YazD/OrV6J0WpDKqSHA4LQ9maViFby6DCS1Iu1DEepoIB8fFcdTd
UiJGnQBdf/9bpV7wMLXTTDDc2+hseLHmzKBST9FQK5+qafpMYtrduG1eXcE2gRkGi1QCI4hAJtpk
U96cxpRq9nKK+6m+W9Qm/VwAngh7180/WB2gvVWgDuC4QgHtHFk7UTc6sirFeC+YPk9+glZn2ICs
RRPX8L7rTT7fz4bafYwaJvlLVqC8It2ri1qPb1DJrmRmiGtAKCTXRSgZeuv50SqbdEXLN5+hugim
97jQz3UAaDj7HwxyWOZwiEBj1Fmkzs9TBwbtDlqY9k/r4tg90vKJ+lMzZ0BHdHe2p89vn4or596y
uYnIiilskIs7/3GTjf9HtpoLZFgbdSo7be+MCdBT6iCTmEWOfiMDv1IAyYGLFPNjc7LkZkFUheEm
GsVyKlvwaQgOoaIEkp3Ju9OI5qOe9QCuu9xrPyxu6sRQkeb6zojyuX7ok0j7rYA0+csEHjjlImbv
++DMtALe/1LIpmDCExDRN92ECqBUJneWt6Dbm3q+PsWpr4nlZRnzbq8nWh28ezk50XAxIqL7hITZ
+TfAaki1E5BPJ301W6TqEdNu4yh9NLxM/aRV+nxjvSuXF11EtBBQQZdSZvLv/5MKxHM3Ao/KlpMm
RBnojlh2VZzWASjFW9Y7V5aStEMolIweSHY3j+Zkiin6ZDFPmCM2JKJOC2C6m45KNSc3nupKfGek
T2CH2ATndUtznNVIb7pIN09um//qV6QSmLx6+u+3v9XVVV55z3S4UajabF84XHaUmJRZWqOP9wat
jMeh64yXt1e5fG38064cJEsMrPl6iP7zhaAElBkwWOOEC1AOXCWGgyWxykZUuDe6JpcPhFsQWBPI
Lq9ChJsHUpvBGrFA009VncJiYAiLHnnX3qAteWyp8wDOOFIefClkIcl451vOXtTJHIWrwe5vvrlJ
8gij9gmvmp7eIAJfxeI0/qDfIqlfeTYyC5qD3PYy/9yUDla1KqJAn/lUFVG960S/7ObJVndvfyz5
2zfPZqOYTfEtiWrcgufPZoLGSiuNkXUkzIxeQhOmtjGjrqUXdHS0fea6752tMecidgIs4UokcG8B
M3NG0qDnuXdsUm9+pOs77krkBG+cqO1Hk6t49C8AlYCb4MOdP1gMRD3TdOwfS5Gv4C3trPulQ0x8
rnS9p7esrPZzrWfV0QR+SdNyuMWpvLg6+QVsf0f2D5Bq0LcfEAtus6qUIjo6tZ2NYLMMeKnxUppH
BNhBvvaxuHPhTT0O41y9aHhv5rRQNfsrWN8Z4sjoPHfwfW58cPLizSd//V1kd1LF1abjsslHaltJ
UZzUomPUjMpnC77X4E/UfJGfaetoBA5KKl3olCYCTAWeefA6+hzLdHccWyhjlQbFs+hjTCGB/prJ
bhjMFJ0rMTY5t/xgDUGs6KW9q9Av+ZV7ifdZyWbh3a0o8YZaYTHlHMGHN36WMBmAm+Qpj4lEvwQW
cMvWh92hws0Y7V+FpdkF8uSpa0NTNMfonnxCPUJMMb2DGjuZDicV4MJ9ZDjKo+jjCHitQ/oEmnap
v+Ai4On+mK0RIGA1geQyoUq1U4WiJYAbs7UI8sh1dpqR9fXOUDwLXpq6NNqxzKziPm2N5FPXjtrH
xmzGJ72w4QYJM3eDvm7yv41Gx4qu/YrRQlog/rOPGqUwd4XX1xY9q86CYJGOHriCJs0/N2YEtHFt
h9rzSz0lOsKcGWWPd5hDBwXiHAcRDUF9SCCO+mKXWTo9uGtqpIHem/OXJG2tPCgbU0fuPW7SH0qf
jqnvFLr2y7X66tGIYboA8dexVpvcstOoVVtbQJxf1r9WXBiPVZI3yMbghvKvhTgAZry2psdWX7Ui
qO2mOvWFUuXAbLFPCYZswJgLlzE38Kol+w50svmyWkv0s4nGBOperBQHHcJFdCga6pEg6o0qweEh
dg0/dyG+NWasjUhWA0XYoeW8/HBWw/ofblEL4TKahBnYxQw6OXV0cfCmKpp8CBZwBRimFB+LBPBj
Phjehz7HD30vLF35XauRN/nwXAyIIFNSfOkHyN6+MQ5LH4g61nrfBRKX7zTIT8/d0GT/E8Ahvpve
CFfPiObO2tVCxaZ78JQxOgyriYCiOw7tFGijuv5E/gbxTPDd3W8NaiRSvE0qvpQAwdA4kxOwXSSc
9eeCLF3me0VflGRYpM64pXl0Kttk0ucDBadR0KRQ4g/kiitzTg0Dyn1Xl0USjEZeP45uXr8IU1hw
HaNlhSQRKekUKEnV/4pHAfmvz6fiQ7t0K6zNTkv+Z9WjZu1BhxtRYHRz978C+RRt58ym8ReceS3u
NE2pTgnud9U+9frub16W8b8+zqUDAKbBta9livYtM6P6p9V45eeK2zkJ+qrQn0RZzd9hig0vw8Tw
B/Zilku6HhgkIkOeNST4loD41nEmODmi7Py0nufPg+nqDxkAis63lh4+a7M4yrp3+BJT4JZxZhy0
vlVW3xA1wEsFlsBXM02Lf3NuinEPtFt9ar1yqYLeNevvcdRWrU+DzO2O2Em7v93WcZ9Ms4g+MwWE
dEPby4D3KcTY7wyjzccgbsSc4V7d5jEjD2BeD5glYjoRg0R+UtVZKDu18fRnHFoIc2nSOT+cSFmm
falo+fPYadG6rydjyvGwShqx42tCsVe8yn6MmBH9WCfjzwyCvOGVVf6aW1LFjn31i56TyIJFr+Le
71H4/5CqZfyF8nwCYq7WuuLjbFDHBwX4fPVgtXH6AcZBDONgjMrWB6xM17pFhvV7V6j632nysm7f
RXX8eUkl12cwyjGG27TE3yAnUM8sdQIUKjEVxfTH0WO7lJqbPSuJgphhag/xF6tJrQZ6aWoC/C26
+FtsJv0HLWfT7KrUwwKx9Mbi+xil3nEgAA/7qSSo+ZoN7bK2hQMRRUmb2i+sov3ydp6xLdU4A2TR
9BVkrUDjdXPpdNC8Six6oYm668PiFfbX3k7qQ2Lo47HSEudGR2ib1rwuh625VEiV2gmb21+Ms27E
EaxUDcTvM77P0UPRmdFLToW+Q/bVhN6eGrdaF9uU7XVVuMCeZP0DtdnUJpm2zFTkhhY6qzaELRSv
wwjR90aBd20VtHHInWSPhlHoeWYj2rruVaXQQqWJoBdnFftBy4sbqfU2i5fPAvzJlgU2cr6v9Pf/
ZPFZYbooOAg+GPDmU+Lpa0A8BT85gHl5797gMKOaCzKEshoDlPMHShIEGaX6x9HurOVuVpLx55CW
1Z+WhvxTl+TZv7fXu9wcjAiZFZIIwfZkmna+3lyaI9RmDTkJOKW/S2fo76Ag1I8WlBnDX4YOccYZ
RPGNMuLyuwE1lKhh2XLCwFM/X9bT5xVpzME7WhnRwVAy8TPJl/RGjXf53VgF9CSxmUqFr3i+ShnB
rhJqhpQlLlMQLxzPTya4kmqW3Sr9rz7Qf5bavEfGv2WZ07w+2vW67AqJ49GM4pa37wUYS+aryNFI
QQOaGoxcz58obnKtTPGaOtoF8BVfBfn1KHhxo0/sk5qLjWqlQb3QoPILs+OacHOoQgHC9OYzaPGm
vFFaXHluB9A3Z4OOLKCsTc3EHa/Wrhd7xxQG99FdXO1jUVfKjWP+ug3/W5rx3IyVGQlIx1RgsZto
QtNQw0R+cI7eOoBnifCSSA/FkuIJlbZauhOWPX/shgpiilXaaKuTRRrPhgqYlb5IHv+uQZtGgWpa
OETjTW2gk9KiRgAQCTbMUStM8f4dLn13Kbpe252vlcd/YgYkYyPBtcg9Km1p7rR5cXbLAAPw7eN7
+foZSVPWoSNCxco2P98PKe1QLt/GOq51Ogf41KVB2ujRjY980QuXAZCLA0FJqBZAADdXCDIEkeV2
uR4WkLafDFVJTy3Ati9541Aap3Ecxp4F8Yrc+16Pp3Y3oXl7YzB+eZhpuoJAoi7H2J5gf/6oOV4o
nWx/hmMFgybzluh/fVrGwWwp5fe33+qVchUkA1clxbIcNWw1DHM1Q5Z1WdTQylXOEG6yyxNmyaY/
OxHoqWGK7pUmzQ665pRhjvb3g7D1KkDnpHr22rx+coza/fv2j5JH+/wI0HfhVuAdQBO4KFUr/EWU
xOnUUG9HcVTbApCR03k7L2roRevwU99e78r7hmZJz4/YyfGzNifbRn1wVGByI1RboqHvlaY/LGu2
J9DdatNeAH7YWfByGGbSKrO4aDfREz+V0cRGVISa0uUnr20RUYt0704X7DSQtGmwLFm5B6CxPNoT
KK8Ir3VkJ/r5JcYoYtetFjX1HGcv9dibAcRE79YRkFt88/qJPvAzaH7SNtxK+g5ZohTwQYaQehOu
qjD3U1N8Vkbtn4JeiItBi9WJL3UC51EZtEcFc8D92x/k8qzjnsDcF+F3rBoBSZ8fgCoBJjgk1hw2
BcR+x4HxJyIQlW+vcmWbvfYq0XSlKXpBBgDrKrLVaEW4mtH4wTTW5iPZsRZ0ok4P+bKKG7nVtaeS
nSHswEx5jWw+PcC6GJyjIcI6y5UXHeYhTNv8vSplMnQRHYEwMwah/SQ3+3+i8aplTWMJk+6CvY7H
wWqnQ9f04+e3392VZ0FflTEyxS/Ite0XGlEQ0gWKp6HlVdYObqUT1HCP378PWEWiG8Cxy8bh+bOo
Bp6NWcQXKmt7DOx8aA69Vr8XW4NAN5065oCOPJPAWc9XqXtLyXAcGsMWdZ0dGjzqnZOaVTDSM7kR
aS5fG9AiyROSUzX+2GzssqgzKRuhh9EYV+EC+9QvRyu5sdEu4xkALpC5jDHok5tbyBjqMXOaO6MR
NuSjj5PWxnfCbMe7Fputu/fuA5bCFJyuK91/aK7n7w7b1t5DnsQI9Smxd5NeVwES4LcQGZcnlVV0
nUa8hC8gjne+imGKyJ0WVik6zRaIB4n0OXW0KsDArfXHrk4f336sK9ciKzqIbyP3J8eMm51n6u3S
RwsfyqEL99zOfXGqkno5xjXwq6VG9Q+NFwVfjDx9btEb/zuVCx1DSP8/1XnMT9ZcZJ9u/CZ57Z/H
ZV4zQhjQRpB8v7gWs4WIuCy9HvZVYn2omOw9JGo33FmxbI85jWvvu7YVu1nv7I949jSBWelZsisM
A20oddDmp0bpmu/xlOhPaWXknw1DOD6Su/2uU4tbbNyrPxdYnyWn4LzJTRbjKLknBJKNYW7F8W4c
jO4Ht537AX6lfadnlh30isSmK/UtyOS17QIWgdE7UCUaAZtN2ZvWXA/ok4bkx47rk+1lYVbonY8i
h/lYtFP98e1Pc31BaQnONJQh8Wa3NO4K6Dx19XCOZ/VYKIriq1z033I6ZwcDybgvb693LYwwIKLF
QX6Ew8DmAdsFm/rRmPRwQUHxeYo87WB66a1DcCWMEKXIP0m3uYu3NSXSgMgl2aURZglXVTl0yQEs
FK3k2Xv3bSJDFVAD+T/wHZuk28bOokSoVw/RICrCQqFxXmbTLbzplbcm6WQsA5EahshmQ1pN2QyR
ii6F1drlIUnrLPRQmrp/+9tc2Qs0EcAKMEImgDjy7/9z/1ZenUQVM7SQdpN5ooQt0Bxp7PsK9TmU
09rhhu7hla90tt7m9prbao2tgRZbXQ7DPovNJdAUdAzGEYuMtx/t2guUVDx8LSiBEWs+fzS0zTMs
6hItpMEogsTVpwAywC1Th2sPRHqMjxaYbsBWm88kaJqSUpZaKMoyBUc+TeRmw3RXZc17h63c/HiZ
QOSmrifH2CbjGdIcSwpxKZyHodupCJf4WY3S2Nuv7RWcsAncnCFJ4mZDQOkyzt9bB8c9d3tVDVWs
se2dihT9Lxp9fR8Q6NuDPWDQHXRIm/wo2ya36OvZCspbuH7qAc1t9YmOnyWVauZ48XWtWBCXhBEg
AiT43OMYF227G1K3/GOupfJHcqOQG4kaCRGeDf4hDEWVHQUN0wB8tdfx/UmNzJrIomDOUbdtotHc
jAkUacsNc3N0d8MyJYx/5luCC1fOFSdGbjtZmdAYOn+JptkYq5obXqgoC6qOzKEI714bLDi1Hsom
ym6kAFe2IUxACnAiAqOMLUrMrhWzAfzthIKgclB7Zbqb7UQN5t42boSMa0tJrBh5O6BhsunzR0uZ
78+Wmbph0vXGYWac4ZtM+Q6RVf57eyteWYnvZEoFAy4OehznK8EZENM8eEaIDhfUoRFRXu5k5WHV
3PH4/qVQ7pZjcJqflFebpeJsaTxmf6E6V8PPqlc9P4IY9TOrU+f9G/BViAMagdQy2JIyYsWxVSUp
nHDsi4x5qu7tB8rkGzCwK9HPJetiage6AMbJ5hRPA8aBXdyqYdVXzsFGuxKhSdTv3v3a5KDEkVku
Y/qt/MbQz/Zqqr0a5kC6QlNT8n2RNuZd3KzD/u2lrpwoPM7pr8qmhwsC8/wLeQV8OGjKajgUZX7v
MVPce0gk7CttQtQ9t3+9vZy8iM6joEsVJx0sCBGcqk0SP+ilrtROX9NWqKYDmIP8OOtqvK8VleEv
QVogy0Un5O1VL3c8xBlgNMCswNTA2zl/yFyaPmTMF8PKtOt9pJrt16o0ym8OUmU3lrrcINJ1hLKL
p2QCuq3vvVnvGQs2ZThQtJLwNgxDe4R2336gi1VIYFBmkKLO3I7sxPMHsvTV6sfFXsMmWkfoYMVw
svruVkvschVSPiZNaGfwTO729OIrXzHebKMwciA6QvOvUEFbzBs7UMaAsy0h1WwAjJFc4lzAQ50/
i6Fn+NRmnRe2NRTC1Fu61Hcz29pB/C/2HRqfhW+oVflop4Z9o0i+2P2sDeyOOhkMGVXKJmePpGKh
VZdRuKTotZWx1/m21n3TdetFDNqntz/axS58XQjijoPYBQ+6+WiL6NtxMYQbOqhIPasIi31AbT07
oKDY3bi3rnw5FOpIMtDtoKOr6+fvFKdX3D/hroURyGm/S5UhMKHE3fhy1x6IRJABIcN3qRFyvgrC
z4TiyPLCPI/EsSPSPyCp2e1mq5puJLivN/tml8BuMcECyQ92MdWd18yeJ0ToQ21JxH0bIwQ6Llrx
MOh2/A/BdfsepYYCNQXdfkCaTMq8et4nJxmzwNXz8jkaPOtYWXkSMl5cLR/BLXQIEbhOADhU3eHd
n5pZJk0e2Utm2rjZV2CGKkyaHSdUXGW5t7S2CQ1+z3e3m9f/x1JMaS12sC1HL5srVvQdan1dy0eA
xr+Ly9m5B7SD36Gb3GIiwAK4OKvS+0p2H+hbG+52X+EskoCRMIkIszPhktzV6gDSeZ3RklQl9qAS
VqRR4YAGP3CPwiiem65zUO6r9T8i7+ZvtpgKw2/spcrusihKqmDAsNDzVyW1PkVZXzLBgso9+wq4
oW8JMnEP8OqNipxyiaJQS5QcRHmURMMO6W1rDayB6xpx2cT5IqDEfbQFplyStFg/E9cWBL5FW37W
B5fmeVUnqS8A0D8pSawBYlIbG8iUXnakq8h+/AOI13yPmi7tdjR/LEBeItaftGSqns1VGR7M0st/
DKOm5b6G5AmyyVVrxTsljaev9kwLAF3DYf7G/Kj5aCtO9bNxO7MkqsXOvzQu22w/M9fRXxpPq6sd
3GK1DopsGe6Z9fd/K88dPDDNnoLPF8CW4iiqxRxCOQd5nmurd3YFWg6xX2KF0QR924wsaE6V6sMZ
SOJ7AS4GjhTuCv+c1FCgDhSZABxbp3TIFkgPfj1P7nSw1aW7N+2815FH7g0jSFOhfFx18Pq+birW
DlxrOh+MdrS+GWoxviSMqcCJxsY3A0W1FIRTN5QHO0u1dhd3FkrNbqYPC9R1T30sAb4wFK68Qfc9
jA963xvq1d3FmYXcqF3F+SekX6N+b44cSMTwjB7ZcrXH/3lsMX0J8JaJ1genNfIf9rCCA1TytX6x
MzP9klHO/Z1NuFggxir9fw4yX+0uUfAGhAZtOwfHaIenGkdAiVdsbTccjKYFBDgZXruPK7vx9qB2
DfWjYhVS7WJO1D9CV9hwnhUhN56TIxh3bYUoduBUJqROqzAgZRiJVk3vDqA0VhBYorSQGJlt09lC
ohTanFad0K1GqtZm2xd+3riY5ekGxh9vB6XLaTqYB7J+CGAw6En4NmmQAEZIL7/sTuvQ6C/qsmoC
MY4ocnyFhPp/Olixv/rKJbhzV144iK5qgYWZdy5wpbpEi+HWD7qMJ5K4iDQNLGruxO2VCGQAUPqC
kHLn5pa9G5lELrsxcu3ftWfndeAKVTkpYwH9Z8ltJTrS9XXUBzNGPxHZc82YfL2cKrFnPEhx7PQF
KiYql2x2MNxU/5UKPIyRiaiSXx12Md2dnrjjV+Ck4++8mA0I60udJ3s97Yrf7TRkKDPGffwBOVHk
tBDOz91PVY0Ker8iZs09umplOAEq/dZScEanIo7UjArKav+WpteCVwV4odylam1ke+RD1Xw/zS7Y
hLwr0Zholbx2QyPLsw8O7oSTTzPRviunvs92RRR7f1T6XbE/rk79vbW1coRP3GrjLrec9kOqVe3P
IllgPxrw/+9Q412aoMDyBOFzxyi8/WqgMusvRdHnvlGpSnRnuznvac68TtzjWWDClW7RDPU1t3Qf
+jrCrMEdFuMO4VmwbUkdZUh65tQbAXnlkB0R762+NqPAZJo0DInXMSnQu66weHZA+vZjHSC2j8Y0
nV/lQ6eVdrxr3LkWu3qp3SSgU2T+meggxsjLC7Qo+P1KdR8L7he/t4rO89soa+tHKlHsuctOAXJq
Z57I7zxERD4IaWUVCM2t4GAbrfJFCCwrd96guN8GvuRPzA2SJIjtdO357Fn3Ei8OoZtaaQzpnI7t
Yxx3E8PrOG6xZzDU37k3zUvopVE83FVu1YySWDVUx0lTVlCwOX3pG4X9RclD95ROBTkmCnRo32/y
2yFFQX+26vrUD7EJYDbuv5KwmfcdeN5A4HBwKPmjunG2LjNAVsUV2MXJionJdjYnhr6Zcs+qsShJ
p0PF/viEnnBzI4Bd5s9yFVnHkQ04oDLOM0DGD0ZUWX0NTV7KhNBLUJ9F6owHkDHTw6gNtxBBVwIG
1pSkVhTghmptfcmLahStrSbtCTG15QQWuDzFxuo99/mo3vhuV5eSilPUxhIbscmhDVUgHYH2+Gme
LIcWHCYBa6YyiR6wGH07EF5dikmt58mmlmVtlurKBlkXe21PUPmwRbLqYFVrHHQXkABvr3RlWwA3
gDvFSIuxliE3638a06sB970QaXNqLWs6lvbqYI9kK+9t+3DRyKGErPNfTXnPV0HIVziQ5dgWGZK3
Hd1LX8ONZZdD173x6q49kByFIVJg2OD9N+mvpqtdNEVuc1pGTQlFarqPtWp/f/utvbZ1zqsPqJAS
sUEaxjBpqz021AXDP7NPTlWk9KVf1aXMCwxt/Wwn2CQA86eZ44vVyk5t3kdI9xpd8pIbg9YwqKtm
9V54XoUyS21O6h4jNXgUOt444LbmpghbbLER/cYuyiD9srM/RWTPP61YjcOkpD/JsFHHMufth7py
di0QdXJAwZjzQjWlQ96i1+clOeFUM/wx1MTwnbUoPxngmo9LCqjs7fWufCmkzKQFFDK1dME3m1ys
Xr/ak5Wg9JAN/jCP2nev9LwbDaZrq6Dz6dEeoZynIjrfei6eZZIXkp6qTEn2y1xgraWiUf32s1yJ
6Sj2wLEk+mEntu1Da8OgTnkysArmIeGqkRbodm6isL1MzUFnLP2VkcItGbUrzyZZU2AiGSkRkTbN
RyxXU0XQETxpTuVim2SssCtS2no3dsaryMv5dmcO59G+kn0R9vwmSozmYkadO8Qn/Axa09emIV7v
zagd5yDWrCTeWXmamZ9nW4+/R3MfG76LtBnq32s3fq2tYvoWYwSF2cY4r4/IyXdukM6xMP0KUanl
3tMKcqWqdZuXoVgiD5MP5nL+ONk4SCGg7o9qKWHpqxB/EJwYk8CdV/cHkt7G94z6agr0xJw/M+LL
Hm1ogH9rjWrUH9FCesEoFFtujUGs8IdcGYA8enjY+lrezM1DnPTrsKuGOPu5xpPd7yzqvYlURHjl
U9xY6byr2xHfE7Ny7TiwI/qGgXDiodhldT79rsdytXd4JOhPnd66n5ek7d2duozLi1BzuICCpAbJ
f6HFZWDC8sbCJcrxwDJgywz7Fhh0tSvpv3uPo9MWKcmfp32sYyX9Nlul9kGdJ88+4B6Q3auYsj3k
Tdx49x4eKY4/DKmV+pM6Fsa+8qp1CAyv5mlGUyv+qD2m9lBJXKs7pQsWbz4pXTXjgDfGz9Sa9e9x
qRVYEF6qaz5mCVilL2ZhE2+qdE18u+7GUWILlw+2KOInSwzmEz+px+Cq8SD6V1VmEqMSXj/2KTmS
KW+fqItoRE+NWESz0UaSlQnS+bltGR9gpCyyUDG97C5NjMafK93ECmCJ7qbiFlT6EuIpFaflFBiQ
my7ReOfrJXVbqz1KdaGbrc7JbLzuG9iK6U/UQjgqjULfG12dY1kQKUru8wXiXzSuyxttrcsTzWhE
AhSkHIeBvNb5r1iT1V2zJs5OCBWPh2xq1wcKt1sM48v0gmYgopkSuYzs7bZbnFpJz8Fr9dBrvHjf
R1gXDZE5k9M79ns/IxAdE8kgrkk4pZdyPlkco0LXG2GfxOaf0lnUp8HihME3LnFnt+evb2+bV5TD
JlSxWdAko4gECLEdR2c1NhcKStWhQSZ6T4+flgyU2qPasFut0qsPeq+1dy3mHE9Kai+fPKuKdiUW
Ks9aZFIp5WX9ko31TYyn3LDnP0xOeQErk2mBXdtmqhFdA0lpzE4iM7SvaxTZGtcRKbhfGKZRBOOM
5OA+XTOsMjN7NPeOM1FnC00ZP9x4R/LO2/wUOgwA20iPOF/OZpeVzBFWp63ik1GkNk+cRMtXZuLu
P2sQ5Z+yNPVv4MWrR8wKzQmu2IxbkqNixeE76mj8psIkDHgwF+6jyVn/FBnCfzu4IMu4m8oR75tK
1QYXdbB1cv68/dsvDwggDZW+psQ8oWy8uYlwKlzpwK1RmFcZu0i12x38F+PGhXdlFV6PKfn+cIYu
iiWk9Ut0RqoodKMS2b8y+qPG9jvtfOlag8lkrAekgbTL255CF/R+iu2KG7oJ9n+NET2PPSzONfW+
FVV9Y055YVFJz1ny8FmG9jMjh01enPNzVCQpouNS1gX1eNRlQd2V5XMWj9k/tGwLnyFntK9pWBwH
yPS7frTUZ91b6tgv8L3JD+/8kgwZiXLkwRDpecWbgAsHOxLeMlrHpBAQIk2ibjdX0Y34c/EleV7G
piSAkjeBvMt5QB2VJLK9EdB6CR9u303obaeTcksk+NoqYMWl4qlU29g20ua2ideBtxkakbugSRfF
QTRr443h1EWSSeyQEF56g5hmXMgqN8YQq6PbxDzLoN/NhatLS5mYO7hsd2m8FPu0Mvsbk6PXbXgW
LOSqFDuyKUcMVzdvUCT0Qi29i8MUVLo+iC+J8AJzbj7A5Q0HDxmgZn6os/muEM3/JrT7nTjHUqZ/
Ssb1qbPMYDXy4zBaB4Tqjl0fz/s6x4KxcW6UE3IDb34nARbQDj+Rn7qlyHgl3ixWN2Uhem5pQsNr
sn42wi5+C6QTDgaEgZ8DmRGGVbh63nhJFxeqfEcO4G00whm/brEGIADkYefg0KXwDs2a5ntTobXd
1Xr08e1jcyUv4iTD6WKepNPx2ATA3oIDtY5RHE4JwqcOplqwMLISQK+Zfk1NrAVvvNdruw7RMYQn
qKepADaXRRTpDPIi5mQj4opAjEzPVxf1AF879/FWCcs2eq+rwSuU4j9LbracXSOUPKMOHKZp+b0r
NX2/5P/H2Xkst41sYfiJUIUctiBIiaRkWXIcb1C2ZwaNHBvp6e8Hr4YgiyjdjWcxLjfRaJw+4Q+Q
elI32kpPrj9cRF2RMaW8oQYFhn8ZHiZPcjCKkd2ctfmYheGPvq3kBnPnGje86KCTCJFncKtw416u
IutmUF2rTk/JQIz1a1Mw5RmEWxNeNflPqHnZsGcaLGxf7+Jk8KE8mhT5StbqfqyFiBKTCtvPagbg
Kbh/nm4cXYwBFkg4QYVUYLXXnaYuRtR8NhQT0R4MivdMScdcrbOzf+4vdWOzKcKXS9tg2MCfl9sw
mfCmMmNOTkWRo8UG3X7f1clWR/DmKjZEITAXpH/rRifjSIMv3klOVptOgTmMxUtkd9p76W1IVKJZ
Q4fJpGlG/X35LENla2FuFcmJigyfYKftGagP1kYecuNjZ8YN35UbkmREXRVBxHkpGsVOT8K06+dQ
qPaTOkbK46hj5esL1Rw2rphbCy4VgQu/gnXXTF+GrTB91TQ/AXRDDbpXLSI1SpggzyWY5aQ/vPtI
MHliLE5KAod5Pe9p0Xn14lIXp5Jzv4tnxPKmJDXfv43AVRZCCg3IZbx0+bKqsq3zKV4uzkGLD0qr
H1NTF/uwrF/7hLnx/Wf6g9xc3UTWgl2BAmETVtYEFdErvW0gjn0SlZ6Jx6gZ6hc8/8KvkZj70ywX
cQQwTtpvq1Ey6TNwHf7GdR4hDa+ISkRkvazQD0uvIT8X84TQCravrfbISu3r4iSHFkBrq/GOQXuN
hX1f17swrSQzU2uh65UY+ICtn7rxQaqjmp0hl6nWjpn1aAdQm+rAwPbS3reT5khfJGH+o0eU983S
s2zauD2uD9TSNQINAv4dPev118jIOu4SJ9ROQyqdneK04E8LsKDUhCioo82+caCuqXRUfwwtyaoX
3W44Bpfveo5Fh2umN5/iUqnMXdfb+Y+4DutyV0XGMPq6M1SW3yplrwWxYVYmZsKpbhxkJ70I6K1w
limjXn/Uq8QID6mKw6qjJ0y8U0EP6v5RuY5V/NilmAHIQkPZXjUn41RWFKf82AZPrSfpJs9tEY7v
7SksO8INTgd0gdmtSyZd7zr0YJT5lNKODmwDZ3dNOuPGN3Z9jywg34XJRsuGgLUKVaFeolhTW/op
TaQZ4HBaPaLl278sUJz3ekUtdAqCIYkwzQWy7lUOFGsl0iKTNE8DjkR+bNl5oKMXtPFEN65tyPOk
Bkg4AAUjcFweJRc4RM/csj2Rbu9yRaYPSSOCPi1OsGr8KhWHZZoqW+uZbtDTHLXHePm4Zi/fAovf
OCf0pSgXUQ1eQK2rza0UDfhv7NXAbEiwUVFHNCQ33msOw7ZCrVxiFmXZMnq6fF5y9lSbpN4glGG7
3xoyod0YJe+mqbAKoYBwDNQBRJp+uQrK7JPdpHZzgr3sHSKl6faQWaP3H3qmq+jAkpbb6IutwgDY
CtEYSlifbFc4h8LVimNZ05O4//3e6Bqi+8qsCUgusDq+4cuH8XTRWblSNKcussIj9gflM/bUNk73
WfZBydv4QRulnfio7ESHmXL4WRnG8PH+r7jx6Tn0DIEPkCSQZK5Oh9M3U41RRX3CGsLa2brIj4pt
h0+a3icbg7xryAhf2/I5IFBMgk4ad/nAtaGXOjtanyJrQj2ryAPQLObOCJMP2LAqUMUTMJqKxiCi
NjNo02OFvtrQfbn/yNcfBLXegv9bmjMOb/ryZ5Ar13k5GQ04ESN6yBpZBwrc6Y0IcH15/RFtW4A4
TPn4Ji5XcWp8sR2bi9xqIoW2v+0eDKGrSPPo4jma23jj8rr1VAyXKWARmGT8uwo4RjwoatQPQEpE
HAcFcifB2JtO8O69IzyjGb9o00D7WJ1ZBuN0nRQlP8k8C3fuXKF01oGWur/K9aGEuAVhmw99Ebxb
9++1XnFyLdOLkyURBYjnWN8nNuaeAq/VjfrqeilQDVxy1N5ESCLX5WuKM1ciXaQSUcbRUICBxdbO
7YZwTx9gU7Hwus1AjFyMLxYCHFXGarHZcHvLBF99UuOw/wheRMN6DKsHu6w5J31nfK7CGhyg17j2
x/tben08GGQurY1FxnDZ2svnDAsHiSlRS45Hb2CoXeaveWFbD/dXubWbi54QSG9uAi7zy1UGMqi4
zGx58jqve65Gcw5Md4Jd45j1Vn3zh3d+mSpbjHhMkjWmzrC5V+GEplNmWn3eA1at9CDDNeYsU/AQ
6BerzvNiEHCki+wittVL4aPTh3QbnADlS4RQ1D9FOuJXbaUE2I5WZnEwEX7fiAE3tuMPvhjLNEIN
X+bldkzjIlyZ9v2p6UYAJmaaP/Q26Heso7K3+zt/4/1CoqPDB+adZHDdaTFLWY76qMoTYpXFvprd
yncACO/vr3Id1P6MwbEFMAigNKQuH0jiVjbrEaETMdXXEIPnpGhDf26MQ5aj6HZ/sVuPRHubmRbX
BdfjajGzcqWLtldzwi3NfOmU0H2oRL4Vp2+ugl0EXI4luVirwGR1jIalrjUnd56mt9ku8R80ZbcR
nW+dBBIKKhmkJmnMrDrosTnPHdgmVqm9cZc64zfUFJOgcaZP9zfteiGbWGbQ4oV+Qz69Wgj+Iybo
yLydwKlnx2Sa+wfEndUDTu1bJKnrw8CRJrVFxhoWPdqvl4dBYQ654MKbUzRGxQEdx9G3jRTAnDZn
e0+KLRTarUf773qr5A/FvAblePYQG9nmq4nwhS/rJPzc23a+MfEwlrTnMrZgEYGQ2OIgbAGQWKVF
CS2SSR+TFr5UqTY/UhAAH2wjq70jSn9eAcIaF3KQyC0pSiqy+e8CJrKJmOEcpg8pRbXAJT3BCFya
ijrTBwlFx0RdS5Mnp0TRes/BN9ydoeaOeRCdOX2N6Kks9uXSe9XQVQLDnlvTd70uxCmD6Zn5s20P
f4VxoXK7y6r4hrOzPi6uYEJ794fH9etStS92RMRV4/LF1qLNZuZ6+YnX7j4UmRgCQdgK7p/U694w
OGBaHfTZmK5cEYLqQY+yQlTFKdcm49NE2+3jYuEd+WFvqw/SVbPfFejur/dXvXFooRpj+AhrkVb4
WrMNt4XWmGOlODFaxla9RwByBqLdk5v6bbnF8LuR8oJAYIZESwyBMy6By62MMr3y6tIuqGyj7Ilq
EWdiUDcfLU/JHmQGLS5uUP1UEqhyXSfkKcWnnd54mRUbL/Xmg1PQIHTtUHGsiZrcDkVHMV8wlqzV
yE/N2HijRi32MhOlA15XUTdSqyWlWH1DxhJVGaAtEMF1/FZ6rDSs0EjpprC5cVr8hZraa1NYAILl
Xy0yH77umYfBmN/fs1sQW6SPy6R6aWBc7nqodrFuzSI72VYvHooZW7pU0YpAosy3RwQ22shXr/M6
yl4yC/KeBTqwdl6hNGOygX8C2h5akewaph3ID072j5A+crnTilSgMIwx0duoTdnGib6+wFicC5Iq
jjKDYHz5sOOYhLAejexkIMvyLQLp/qTl2bvF0sgbLboI1NwU+YgbXa5SKM4szCbJT0qvx0HTlNVz
Yw7TRgv51rMQd0yMNOAGXYFLKrfM3AFOz6kFsL7vQs14ioVZP74/BkAQgBBLLgx6cLVjkd27Y98m
dMaxAntQzTE/ao3QDgl95kevS72NSHfj4uJgLMBp+k46QgeXe9cZ7SzwWQOO9Edcxu6zys8dsF5T
GNmf3/9skDGYJS5iTax2udZQhlxmUH5Oda3guFiBEjlEeViMRDdrOiLYhlDr/SVvvLSFhkjBRhOS
ZGK1nR7di26GjHsCPesFrtF6gUAD9/2rkHDSlWFCuhzFVYMpBp5WJ+DxT2ms1z7ku+Fjbwhro/Vz
41L6k6AB41oURNcIoMiZ1SFpyDlVo81fhKEpR6l20/OMP9QHvVbjJxWpj+P9DbxxPjgcC17N5IRR
h16+MyyIuQb7sj4Bs+gfyd2tAM5bExSh+f5yl0zawJIagDOvbC0E2DqxpXeqVZ56Qw13rVn8xorP
gOAmyvcf+qVEoFNHj4ve4OpUJPqYIdweVScEyPN9j07AQwav7CFPui3m062XxvFTydeYp2FxcLl/
YyHE5I0mtEjRDUHcOf2LgzIVpJu0TCN/1qr+kEux1Vi9tSwcUqyi2E+umtWymhfpUOe68rR884HS
ZNEudpqP3ZAwZPPU6aBq5bsZ4ai8cdPwpKyMmulqV8sRIWc1ncpTqaevGQquOyEnd+PV3UgVuMwA
9tNrXewcVjHEmjpE8lL2Uxma/NjEE1MgV1GfsPnK/knjTmzMQ290QplrL5ZGdKeRZ12bwcHkpowu
m+pkD0U2+QRu7dWIe/UFck+UBUo1KfFj2gxQQglo+rF347H08SLfAg/cCGV/0FSQkMGBXGFx4INZ
YzzY1UnWhvaE2rvzhMz8u6nwixry4rq4iCUslIbL86qXyaT0WHLwvbfeY23I4tFuunJ/P6rcOp7/
XWV51v+wM6ayMmKv0quTM0X25AMibve2mtADKTLzKCbIzAOE5616+lYwI+eC5A+3dwlol8v2jP5D
HRzlKVpKC0SewE4XPSPuyhzF1gzs1kl1aCov/jD01dZZiYpsrxqrTB3iBMr9aMDFTsVQ+aLG9LMm
sd9Iom+cDz4H5mEgdYig68qogSuIw2Q5nIrRM3m2qQ5cJd4aAt94Knp1VCnsInrWxuo+0I3GaURf
9ScSpeYxEYA67VqGQaIq+a6cN8GEN17Z4htIGU9THhjacpL+c1KsDjB2UjU9I24S9R7HgMfWjPOD
29nW4f6hvNrA5aLDNZBbCJkQStrLpVy3TzojV8xjhs5fxpduWAehQqV+b7awWmd1+DMw1u3UuJzz
uk7Pdg4sIEy6cOMTu8r7WWXhqlElgxy7UsYsjAIbVZLIo+oUufVUpbb62tlji9O1VrRPvdkZ4Iaj
pvkyWW2ycRZvLb6oJC/yPogDrNuf8DXyfu5T8+hGavHdkiNGjHVjZ1ogk97zHvtE1x7HfvTkY97k
svr0/jfJiUHralFSoDK4fJMqgtE96knGUUiBxqU6Kb5lRP/Pe4QmRc5C3UFXeXU0axfGOmHUOFLv
iZ0Zp9YehVJj47RchUq+M1iAC0IN3jDQlfWzWKHjVU54tCpVPExR4rwY7gjPO2/+2NWIXZ8l8u3+
Bl59dcuiS1MegysYiGvMoR7pRkgjODx6lhg/KSXfNmKN4ghBeastfw1sJxyTqNBkATtO7rx6wLYx
ssYYC+fY25XxEyfB/gGkTvpFKyzlWYmi/EPYpOIZlfvyIasa5SERtv2QeXl1SD1V+dr3Wiwfhthu
N76g63jAD+ME8ftoVyEjdbnzoZxipydjO1aYzB8ykVQf58neErq8sdXgaZaB/wLmpUF6ucqgm610
+9g5CjpCf4lZ654k7f9/5lTqG7nMn+B80fX4c/Oh7oV+9cIhWJ1Yo3fcuat01hL4h9tZQpjrAI50
u6HCVdcflELvfBWEyY8yUpsXC3PzcYdcVmjtaKbrDn8jiZ7xe6n7AIdq8ZVl8hemWBUc6MmLf+Mp
0tY7/k105WalQYPNK/QRd76ajmELa8hIE5+ja4a7gtvCggWoh9/o8kCtEnkuGx8DEPpACaQCvwPO
sdUYvs7n2IMFrQcbhrwc2MFqvy2Pk5Ia9nFWJJrODr2RL7KbqsSXltEdXC/NH7nVzGdNDOOvWdPr
GY1RPQruf2G3DhcFAdjaBYhPpnX5MxJDQnLLMQgTmAAtWhoJDLdBbKxyDfXgaZe5K7JQOjpN6+tz
zGI5RPC1j7PG90E3ypB+mdcNvipxcRBZO34OYZ0DJ6q8FwSi0wnf+gaD91nXfZ1C7wTKR/z9/mdf
FJAQBl6C57rxmGWJqg0Zzq56DGJdLxt93wzvb8nz6C6hi1oSXXmAU5c73GeZiD1rwqETIOzOmGt0
9Gq32yXS20qabx4qrjq0Ypj4MbxbNfUma4ZjU+AG2mS90/p5CUNyGibr1PUqXl5tZO20fipg57ie
L1MXjQRHOu3j/X29EUoWoXxyTggRtPpWv0IBUVnVYcEcwKnN7/gH9G/O5CF1ABos/nZ/ras8cCH7
LMrOrIhFwXqtKQtxBWPUQ7LUdOibudoeeWQz9UVnWDtzzvp3a8Wx4mLUAgMK/TYgNpfv09CHqPUQ
hQSkhOxNZNXysUvD7/gUvVuhkJUgvAIZQsQS7MlqJQQkIhcPM+U4jB1+20hBKHDUe0PBYWjW/o+X
tnS+AS5QpvONXj4W2ZAzzZmuHFFzM166sBj2hdGbrylaLRsX2q3zsdwwXOxA3vEuv1zKzG2h1KYX
nUbMHs+OYsYPA0XsPsSYeyPw3FiK5I/4SveBq33d6uuWiXeeZ9EpWeRdRgWJJh1V0KApZb2RIN1a
iqIbPwMQh3Solv//nwrBGAa4yN4sTuqkVY+TO5tPrpi9ZxcA6UZau2zQ6v6kvbekRHCTiaqrgxG7
VqUndhSfZI93s9sI5wGVkVr3K1UZPnVqWf4EDir6XTjK/osQ3laL5Tqvpi0M28f6M7EhrF0+q1ws
E+bQjk/T3IUHZyHwChOBMES4gklhOTKMHQmNvX/31+4szST0yJGxAVxzua5VkMZLpQyPVdYmP5Oo
MZ+URMs+ZNnsfjRQLNjIVG68UwcQOnM+TBGY1a6fU+ulEnZSOUKB+6HHdYwtaSfIQRPl4f6TLdf9
+pVSISy0Sr5CNIgun4wqKIKlBrdda93ZC0yj8+rH2fNyVHAyQ/9ces0M+4+b8a/7C/9JNK5WBly3
7Ocy8FslIqLpnHAgdz2NdqoHA4jp/axJJADLPgyyRP+dyfCV+I081PSCAsPecZU9kpHgcjRRHGYr
LvDbjPpDpKO/7BVevPESbp12mqPaws3iqP259P7zYVE+lqYxGARcr9FOWSTMn8VgZN9s2asPUe/V
vovizRmmVvhaxYj43N+gGzcMkCfGU+BTlkHIKjHO+QwMtebMta1a7fgqsjfc9tonlGvSb6WVi6/v
Xs9h/sH3TaOPQ7eKjrmLYRbFXnjMVfydCmTA9zD905fEHYqNQ7fE9NWr/+9Sa2Bjix9sinZEeBwy
jI7cakI+DD2/98dgVqEMp7Kip77GdXjlSABOWMXRuuh1zFU3mBWl/DiNeN7e37trdDo9Wfw3IAHx
zkhAVoe5oHlfdHoRHpNZqY76GJb/QKHDVrWr6w78U4Iu+JTMD7T4SwqMpn4sc3d+wIq+w85UOuIY
p7p+DqvU9BPQx1+dqPFe7//IG8ET2ARikHSRlvtvdaBUYQ+NqozhkZ9zMEsQDUNZvjrjcFJxNWLe
G76UndgY2tyKZPD24OuQu4AGW50qyV5FNVq6x0ngQCqNwn6LgUU8OUlj/j9L0W8B5UxBweu4DGUt
bTIPKotyZOb6xbZSiFZA+Q6dHm5dQ7fyXULWgrJC4ZOe/yppmQe17zAjC4nP+ryPh3x+1gogiYWT
Qw40o+5FdcvuMRT1eHCHZHpsB/h891/nrY9okVlZSETYi6y5qaMXVVWN7texdlCz41oOA8j3W0bO
N6IQlC5IUQvHDXTG6iZSywz6Zep6x8yZAL4w7a4eW4ac+9LgOwoQAC03XuOt50JaHCzEkhJy/V2+
Rhn2CVjyGs4lAOgAf0JcoISyxbm99VxIwS6FMFocMJQuV4G2U0wzEO/jEMKAZuqcPqlOnx7HvI4/
JXavvD/N5RqHWYZfNJu5lnRBxXJMKoBhR3QMh+9RSpenpMh8HRAK2oiutz45uMp0HdDN0tjHy0eL
67JxFdtRjrU5lU92lRbfHaxEApwjtpa69a64LSAYcnNQYq5OR4taKdqfaQRrP7ZPUsTtycqKLTTS
zVW4hsluoXlRzV4+EJ5DlVEgAHEaMO7ZldIQP2HTpJ/vf09LiF5dSnALWUIlc0e2aJXcqgVqfBhE
2EezcOanVvG8vdNIgaJ+aQ6vXYaIG/lAvvWBXb0tqlXuJ0iky9pXRKqw7kRq5iNqLknvBGMdGY+J
Urn7ws7njYNxtY9LYcy54COFOUHsutxHypQkLIXSnN1sdJ4NDwGbuhq2qIbXwXHxPWBcQW0MzhHI
++Uy9oAKcdpHzTnMNA0nXQR4qt0k9DrGOirPRqYYlfEBo9ykpwHf64DvzTYKCtNV/n3nK+WXkLst
TCxi9VXvuKM172GczC+xrUEGZMEjzlVa6rwkUyPGByNxPKD4sY224P2Vr3JHxvcLAxmonkNWsEaT
e2VFDjCr7RlYPPqPcaLqiDw6g7Z3J11/bN02PFhqbv9rpq3iHNrcNTdgktcvm+GlB4OCmE3uum7/
VLFswsYsi7NWVN5vEPrmpxQmx0ZYuwZ6011bmlj0btF7QAbl8mXHXO5VVI/F2Si75qNXhsa+UYf6
G5Abw7dzkXgkOVNPekEP/+dkuxSHnoZ71CSd7mDLEiJBqjRP4MBzaFaZs7ENN04jJQZJPHktYQqp
jMsfaAyZ1qpWVJ4FXEhEDDCNDyCFp58qwa+wwB/81TPG/DDiK/A06WJ4AMj17oTXoXRcEBCLuBy3
6HIb/aeUSF0M5F1Rleeu7eYXK5XuSTax9V6E1p9V/rjb/SEEru80dNTLqevKc6I4ddC0Sv7cCCMJ
7h/ta9zksgyzSBopf7wLViUjHVWpDWIoz6mlTW+uSMRu6mPlVJUDn/Jc9g9Z30YvlofAUm2aw+c8
ksNjT5X57ni2yB1RtXKFwwazV4GmqzQ9n3orPdO8t9FHRsTxh2ZV3bf7D3zjS4LnD6gDPBogp2su
GBUGmibZ2ck6uvp27SFNs+lFen0PkGX9wWOCjWR4vLp+ktBNKzcusnNa4K7qQ7rUXrJxsqD9Ftn4
4/4j3VoMxUte5OK5SIC4PI9ZqnbWNCNGU0y68wVcq/JMNuY9DtXcb3yAt3aPyMAghAwS4vTq+wvB
ag/V4JVnD8FtY+rqneJCDbz/PFfZ3CLQwSABrsDSTViDPHu3SJ3SzqtzS3f4txnZ2qEbi/HfZJ6j
QDU5kvfX+8NEvUgWWBBcND0hUnA6+M7lBk6R62AXI7JziPuYApbf00YkzMhSdulkpIWPUh1imGZc
OE9VqHu4t2czFkD5MLQIVwnROrgpIVoTmWgK+vPEDBBuE5Lfu2ZIrb+npJdAJbra+17TcT/VzWA9
9s3QxYGm1Q1SfVHopL5Zj+GJUUqNaEA7JC/SlYxGM2HStp3K2fiZlD1sE8y9QlqDmVp/0DOGi2g0
pB5i0EoeR0GDZmTip72VmEHUyfJYD3VXg/SOK8h+3SynoBzq8ZPdGnr0YAx9+8NYxOF8Abas8VU5
uCkuyUIdjnLwALdmKLdWiGw3g/TdXq00f6xFDPUnHOqI2JsXv/KhD/PXVjqVOG68GTZ+9WIgJmJt
i9YBW7cWnzQbZNxFjExoxaWFIjy0ecdJc8Zqm0p2Nz4iGuULA36R8QUzdHkGFIoLMcA6P6sycfZe
BenA6lTIouYWf/BaltQh+jBgQT6bbPsKGsjwUB3mlqUsytKghf/62I+ZvQ8bqZ5Q83ZPtTJHv10p
tDfLC5u9XprmW4TG3Y/KbbVdXvZ6iwpBEj2iCpu+oOKV74okd3xZdhnJ7SyeIC/I04zy7d50UuNv
hA7Mj/ffzY2vlAE+syh8ndk1ewkV/7kFbcxtvWKRcI0UyyAt0NJgqjpkkcPQ3FVJ9v3+crfeD/B+
Xg1DdYfzcLlckykalGSVIKejczYaWe+XtaselLDcIq5fNzMdMGkoqUFVJALB6b5cy6Bqna2mac9m
xf3vu5EzpUHbFd5bNM9au3fLqiuPLnFQ+pU3ug+qJ6bBpzpVA70G4YnleZg6u86R4ZuHBs/vFoY6
naRZa/bSSmq5cYvfeBfIA8O0XwRIuM5XN0AZ5k5fdU1zTkp3/JehnYFGTY9wH5FLnZ+jwtnKG65T
YhNMCl8kDQsmI2vi6Mz5aqe6UM/R2Gh71IdwBBj6qf9HG5l+Bzlo6KcM9bBjPDnDSbPDtj7cPxBL
UF7FhoUyxKXHa2KEsHrmEO7lImOnnq3OCQyjVQ+uaD8mZvqvVWTpAQTAFkQGB+vrNbmO4HRAgmQS
tK5dUV9sisJmTSEyvCfqLgZPRdDX56coE0YdVDaGtA8pJ+HBKUTIQY1cK0QS2sCkLq87EpsZDDdf
bzsOlt+DafPgoFjx34jPpce8qKfRN20RflDsZEwe1MKevs3YL2V+ONJjq20cM2ijoKPgT2pevBLS
57cozeUbGuoSnlaLFIBhxRVzFMzjOAaDo/TcVG772bTyCdTZuPz0TB/6V7v3+r8rI5rx/oDT/MkS
dBz9ei6H75meJT+cJBTz22ArScqtE6afCnDp36fBFB/gVLmf61bvftmRWSW7Kh2S50KLEmXfyND7
NaeVHe+MPorQFy/G/p8mctrBz9FMeZvSHBiObYaf4P636P9bs/krgkrLFatqyllN4vCnUGUh/V5M
wFS1MMoR7E+GPvfHjF6Vz+jb+lJ5cZUHVRP1nw0h0coHoZH5MhZsDqwEQBBNDOMJuAZbhS5tg7HF
rDktfki5RzfXZZSu7+KmmV+63JH/UOc6AN6bontxVCUK97ZVDvIhHULRHmQxunLXpHnLaytbb/B7
GGtd4IhQe+BeRXUkHx10LJPEYFJet8O8S/hBA3o5A14CYdsPfyt5zzSLayxvnq0oT8cXLAfK5iGU
yP/vpJpkXL6h6c47amtV506XXvEgeiClABPriFOFcna+gzOX/XAH9Md9I9WcD1k6oCsD9ozn10a7
RZl/duN9YqXaD9KTfKIeT+xuxy3elTtZV3G109wq1fZ57yZ1MBq9le+6ocif2sywyyDEkQElXr1T
/qWw52HbOFRsyPWlHu9EOJq/YQbmua+Euho+iXlQ3F3Pf6RftHb7ayECCb+SiS73IJ8y3Q/jpLB9
enLKszOmU3xANKwPD4miRb8Aytvdwsya1B0vDyVh1Qj5xxGF6fCEc6c6xjTQ7L8myHMNO0m2y4HV
ekwj4hK9fD+spjA5AoPp3tCPzn6krpP+3c+D1fskVjLbyE9vJMF0AsgVkGmE+7GeW9YLyEnVpHpu
YLjtak8kT2G5GWFvXHhQMEwU6SCyE+GWmP+f+xVdzcGbenM+0/wp99S9c5ChdhlUjtZuhNKbS4GD
pclD9QPM8XKp0jDmqZ1z9exydz3nJWJLXtpOj5GH/8H7o/ailEUrGATAlZQbeqWiJYOfz7qe16eM
EUIQumq/D4us/+WkLhyuyap/3l/0xvOBnaFVyxzMXoBSl89XlfT3Z4LbOVHV6rVQgPz6tLDKb9HU
bAGlr0FKDg052lRLg4BrYs3Md7gjurxVpzMGP2Hrm9wYhDhcNxx/nvNm2sGJUl5mzYoRyHbnaPZj
2Fj/4uWiTX7PpfqpIwT8a2ZtoWy85+uDCxJygQ8BTFwI8ascKu+iqJ3JLbm06/K7hX72CS1Cu/fv
b/eynZc3M3ye5eE5UQsMctVFmlwni6LIlecWA/idaTKJLsu88Cveb1AJgvj99W48FuuRR6MktcwH
V5mAmiKM0dCSO6shV0wtDLFP8Efc31+Fxv6t50IDjf4YkhKkHatjhLzixEy1OVfMkaedrg/KiVY8
/lmakmTlfuJSZ+I9eEn7nOoiOnXOmKCKYIeWDKwmjPMdIOGsCjyrG8eDNWr62bTGPjkATHU+F2au
f2nRJ3UCNava2beSJGRw33Z6G0SgQ/HOaUvni2M2FXLkVcwEZ0y1UQ0itQ6rXeyZ5W87qivV7wfp
pvu6VMSvMOzp0rWGW33WnSnUd4paedOhdhxF86tOjtXOxuCz3aWj4o77DjPsHzKNVEEqkeu5n8Q2
OMax6PFL6DSreXMybXgrKHEpMydpGIeiGduEp0yNDzlX7YgTDsDsQFdk9tON4vZHpos23csZoyS/
T0wXPyDTS7OgY1Az7TqylMK3Rtd+q7GzSnddHg/dOZoUGnxhFrup3/PLYmideJK+pN7c6J/YdIgO
Smp3f4/C05WHVoj695R38c+oamTp203UMNIf844cLKwd1QehgIizs9TtaKtEAwZoRlnuUG4pXocK
hM+OkYjMdinWKAiuyEo5C82cviggYX4NmjU8mtUURT63kfxrJF/SD0LiCCiLTskOXmzxCkQzo5Wm
DKoqkbL20AnW5s5T94ID5TzEQ9+h/BMp2nwe03QpHjqkmYMBDOPvMNPjFuXmGWFJO8/aR9WQsgkA
b5Z/F1YT935mdxQjMjazN+5V2exVdK8+V7Ft/ORU1XqATIei7+AXp8XONmaKZQ3tbP5Mew+ZFaUn
I7r/TSwBY/2lM/BgKg+ae9EouPwipDlqneaJ4dyIeAwEbZMj1VRS+1EflYHIwvnjEDYxfpf/RxMW
oB5gUw0GDC9mLbbVONmg4UE0nIei1nwgr9FOrbst6P+NUAa7n1x/CWXX/a4exXwv1d3uXBhh/AQ1
oXk1lh5Ikk9ZAM6527geb4QyOniADrjxwcmv+4bq7A6aSGMJkSKxPszDoOR+7IbVu3vLtBZADQCk
AB3Co12+NyWN+r4yEnmepzA7z8YCWzDRd75/Ov5o1q2OxzJ/Yxq23PeAlC+XqV2nadtSyDMK9qOx
86BLfEAO0Gx8FH6dxodxPJ5dRTY/1LJoyDpHnQSALyCPfMXJ7L/azAm/g9cypW8qdQM7YBLmVy0n
pd3NFsIy/kxFUuxMtXRimPVz8lsPG9EeTawVfxR6ncR7XDfmLBg6hWq4DSfqkWKQQ+gn+CQkQdiC
7qY9Jhu5z5wB94guqRFLV/roJTJz92VQ0+63zObwX1PW6YGDWLc+7OJ4OogeFxg/imMvC1wVvVhf
lzMGQFxx0sNBgnbAjhRSYqABC22Lpntdiy44GPAKf7hLZDWrzcV0q82E2p1F7bVYeUilxagmTo6t
0PU9ilL5v4XZuJ/uv9PrVIpVQXmT3ywgqrVMYVMXWd03Bh+EmYafxeS0T/jIW88wKceNbOXmAy4E
ZIapTATWUzf8jVLbm8fuTJlpJwed0v7VROTvFQ1pjxanVy5VzVZ37tYDwqcDc8y+AtpbdbiT1BjS
MFS6c0WbZvRDtQqfZ93IviiRpT/c38xbGQUFGy1A+M/Ut+b6O4yajDEut51rVNa4G93Q9Hv6/Dtp
58qujoqp8hVDtn6iRvWB60P92E1j+izJoHd6onqHsO7rx1TG6g/aWQq9iCx/wQhgfHRS3ftlZjJ6
rrHne3VskT/xbWinujLzjTd1Y8/oAS3imBCRERNYJWCG3ceunLv+bOIcc6YuTR8pycZTU0bi8f6W
3TgUCwp3AReTYNMPvDz1aoMj5KDL/qxrVfuVJkSWBZSDdAdU+nV2GipBbmpom99f9sY9QLsHUVqk
CgGxrEH+wrO76X+cndlu3Eq2pl/loO5ZzXk4OFUXZGZqtDVYli3dEJKHIIMzIzgEn76/dFV3WdLG
Vu9GAQV4S0ompxWx1j9JvcwXkw1vMRgZBcS5ai7Czp4/V0sXv3Oab8UtPMNJ8q/yDA/t9URPgz6U
ce3PF6JT9rMrg41aZ3WhzJxu8S9HeP9Ppa/Vbd1vW7aQyjqbKv52HDgw5Ojwj0qJ/WwfKj+ZP095
qcQeVcR0P4Zz/5Fod1KnB7i/902RT/1+zcPhfNmc7kqXlnU3apV/1E6h77GvrL+VYTS6qTNa92HJ
pICO12m6g2nRU2Z/fpnfLn/UxCNwdvQvpE15VdPiaC1qf6uWi85KIuJX2wJ82X0vkOntzTyyuSHw
HFnj8GqOP/+tsxbhpG2viauLupkPYPs9woZF3QsduGcdMMQ7J/X2kcWHCoAJUjeUIcwbXh2urfsA
vr28mPJiZXlZD9LOe5ixdZ3K3PkMceA9GsofNKFsI/CfP84pER29Bk5ERapVF0b1RY85dJ2FU7HK
46KLgBAlx1YdXHrip0EszY+BpnBIfcyHv6KnwvLcbRc0VMRdWtMesGT6y9lv6ITg0KP8Bok/xvm8
vB5xBeGOAbom43BmpoEo6zhyfO+NfXvVXx7lFa7t1IQs2YbSyiIen0yNZSQ9mKguXPoFmH7TfFiS
qTn58wf4DxgUrFRg6TADuOnUipcnRzJ1OY9hqS+mCUNdyZ79xhnDbTdbXXMWA7Zfhn7RwhyVy5mn
I+d0iEvzxZ6cMJtnW58oewou6qRKrvO+rN/5dm/r9PHL0ZdDiPolCXn55RLOd42iQl9U8JQg3LsB
HsP2tE/q8S9b9nOTucNsno9jAEJ+Xh4qstZmM1GvLzo2RuSM6ZUx7/Suj/Sx3L/cYXIYIOJfFNjj
C/byMG3ruUq07M99Gs8d08j8SwvSeVXOa4dHhMQbN0/0HlTEBVmb5d5Sy/p5VGF1Atdt+P+4vgT9
ce+Z/jAoOF7/3wqLEpaml3VoXovNukCTNl8TqDgeVvyp31ly31ZKEHLIv6gYSDNhj/TyUONI90+W
CC+R8nTKb6ks6la5//PH+W2lREkAYRSg8rjfe43yuLEcm9xhYWfeXZ7S5k+pxzxrN8JK3A9qU+/0
k+8d79VL22GnVEz0JhcmqPU9Qptp55sJ+9je+rC65j2TgT8gv/DoQMpnXsWKAPz/8irOpAirPkqm
C+Q4WKeQkdelUeE2p73qi/u8VSujj2KNTtQStpfTGrUXuJCPma2n6T3Z3R+8nFCqQdSOjshvHT2V
yEsn6gKmZkA/qbDq7RI7VRwmp/G9IJy3KmW2UNC3gwSxZoBS6/h0/fag6jGZOx3n+iK3huiuQk5f
ZkqNRLRHow4BtmRpPsUNgeSZNZnm3ori+R57EpwnK4+xUrb21LO9oechho9h/3s5XMcy+eq9xkEN
My00/wDMr8VdbROt3rQxQgxFEF26tZFBOqABPG+8Yc6c2hlPiFIas2B2tk9//sz/wZtF/hIyDWLm
iLn+VeF/uzY+rtcOK+J8YTV0liJvvBN30O81N394FCAERJ3gtUgOX96BsGtM5ah8vihwT9jV49yd
BGtevfP+/sEzBRsamPbIjURh8uo+k8JXt/nxfQpqjDY9IR98M0a7AOjnnU3OH5wPR6KFwTcKodxr
u+I8Es7iA6BdLBsRUe3SzztNavU7R3m7qMeMLeg++T9CTl4XWMMXt+OWqkf5owqtvrNDOkBilGe2
DCBFn5Sb9Z5H8h8dFFE7F5EejbnMq/2KZkQve0kfasF+OqjJFFBNu35XrmY595YmvB0ry36HN//2
zqHawe8Cjgh1iTXl5fMByW6QSJlITLbWT7rHqG1wu69kQ5TvHOgNkE/x4yCo4Dg7/PNflcCuN8bU
jRsQ/TDOD7nuPdyjGvxk3FpZdyVB89Whb+roo8Qq5bJQ1rD78/ftzZki7j0OEqAgQlx4gxYMFgNU
BOTDhRqqOB0rb9uNrvIyyYb6ncfnzUPKodwjTcKDU8QxX51rblvJZEViuNDJUmdijZxsW0hq/8sn
BB8BUx4MpBAU/4rq+q2ALACWS2K15UVk6/CAtOw2Il19rwtx9+cHestTARrknjE9OKKRmF6+fEjm
hkyg3Jfiwq1gDRGvWkQ9aVYrtgfdaro2I1e0Zny+mUocjBebq8QM5h7vrvKq9Oa5Jp69IzjOH5qo
IW1jEt+DbjZHCWYX+WjZMcg4/fPv/OZlOj7WIJYQa3iHkS+9/MoVUY+lL2Lr3MBIeMKDSlmkmIbl
ReHr5YpEuzLMenuY/2r0FyUdjvJR9sKhwWxfHjZMFmxJOlFe1F7Q4pI0TllftsOevO76PV7Um6nO
kRGDmIixDrX3SPR6ebA1F2ux+JvHvkXWTyVSi5utXenIXRGQ5Z7UTi1PzWbEeY6uaM7g127NVzVv
w62jRte68fDU8a+nUpRnVWk1fWq7Jmx3gd8ECw441uAxKk2sJJP4fWpsVe1Ip3llqx84X+ZXSyBh
A9gNwrxUWsZAUWwwFIMqoGQA/hMJgn2rRtq7rZ/78FInnXPkLYx0YlHu99W5DkR1I8YoarNq7nKy
VkLpjQeFqy4O/t0271axDMFFYpS5T9hNOztrCPOfanbNLYHbxO86mjZHaUO+WpI7K5ZHhAc+tv1s
2WdFg/0JL4T0xywqRVCnszOVU1a4YR1khMJ3p0tu50TniGHHe+M9N75sjr4e1XiZu7VwM1E3fZ4h
CQpWrBcJxzrMKJhIrNlKOBzNOsfnJHWKZ6CYJDiIcOlLWlr0XVmtTJCfVpsFV6NkVPSxjUrANvYb
g9oNwRZeBfmw6dPE3/SWBT6Mgn1YTvJL3FW9OoWHHdoH49Q9aZBq0u2tP8le7SHBiXvLnmAnjuQR
cEqVPdk72wML45qPqoS6UgTPebLkvGAIgHFNqH3ppLHquoHF2S2+1SgJSB0iNwU/L2sj1jNv9PJQ
N40i0iRRpPGYNbC+eE0VH9xNOV8HrEWWgyES+MoercY61GVTfyImTR1MGcSHyjR2sVswor3mSvuP
Tqnc82EaojM3WZL9PDnjTbIs7We6ZP+QKNnctHqFVB9Fn83Wt3w9XGPuTejOKsN4j0cHWQ3O7sb/
gdkRhcbe9EOE7dhjH0FBHgnvqw6kpjOM7Nx2emjdsNgOVryQnd4XZfGlKbT8xuB8TVJXUuB2bR+N
iJSnnjkFLtqQhIrYWzPjjoVPfmkDQ3vApqLbua2KGwIMvVCl1eKOP4bjiAo9rf7Z84LTK2xV97DF
RfEFCLbjjyvERnuvy/MytQi1v1bJOBPhtg0PYKruk09i3gMXTFRA81vwyZNl3O4rt1vgw9aN1+zg
6MgwKwbHv5g3KZKszF33xDHC6bA5GdeWm7WYPPVVAqyNK7+WNz0DFrbQlW/rtI/Raw3K9Kdh1Nv1
vsGa/qlJ+uNt77pqRcEwTnEaSmvgXndQ8LM6jltzlqOSg/Mz2eOTFQ71l3FLdLej4aNDMRYDzxMP
ieJ1rct6TAcDgyYbxlwB6W6yWTPprMfrvepJnrUw8twsbmPxraxKR+83AoxFxn5n/uxQTBoCWvP5
o7D89iGYhrE9oIsSn8pya+NMwFZMPvawgz8mYjAXbuM5S1rAV3IJb0zWMG0TItXTOJBm3Qfk3l/Q
SmKXoXJRfVjYGW2ogRdw8dnv4PQM/lzdFyv+lGT1lLo6p4tVpWRzH2CtEBjP3/e8hFOmnXo6q1wV
ShRUq3s7xjiQZ7p29TfyAIMJR7MCCx8xsic6KE4pOUksPax7eqZa75w+Kj7xIk726QZU/VGFZUNN
FBgapMSBT9e+yc2yazipJFXKKD8bTB6nqyyW+dDTHRVpMMh42K8yILukR3SSdtXSr/tIe9uQ6mWV
mDnnsXDTGKJ2uDdUR+y0tYp9rIEKZ4b6JHteg4nqm8bJCBEQsbK4W3pZuamcoMdk20qBzeytibu9
aDxYx4XETK0pKsfPEisMnoUv408Dq0D+YZ7l/G3hEbrxN2vDBDkAA81yT44fq94QnuOP5frRHqOO
e6q98FPVz3rYYQBSMa8OrdqcuCOs2V1konz60NeYznzQ0kAqt3KHlRcSfP8xaZ326+L0RKbLsu8f
tOVCQ2cOgHXACHNOpZosCNQ1iKMRUOSKlPXcMU3mNbLX4PljdOFXXl7sNfV5J9xNFNnkJnDiI/LW
vs6xA4PXWgNmYf0RQQsbtN0nTV3atyFl9cIjjqzdaaalH+HX+w0+98xazjvj2hX1xh++hvnWnZW8
7QDs5DTUqVV0hniJGpetDNIY7/vkivzKjwmCSW0d2Se2YduRFYtxeNHU4t10bcdtKeq+0DuCU+sw
hWunb4e+8qYD+2xXEWg/Bj9YvvtrZribf+pQe8aUS7N8h24kx8OUMyq98qek99MwkVrskjrnfR7j
aOt2o63UT8D3kB9aa9wf81ahBJTTVi8stxBjL+MpAi0PAjLvd5Dxu/hEyoj008is1s8oN/xnV/K/
A1ahzrBrN/LegU3rsrguJP6ZhyUnP+jEtM4mj2Em0w/s8Gx5GKakCzJ8D3VwinaM5UjMgx3tSbxr
x/3I3v5xDOzqtpz85adjQSs5bDAzTOaVFoyESKOsH8TaP01u3X1DeCGJu27R2yOBd6tD47Lcce2E
F+6doDDt3m06We6k09PzJYNveamN+xbM135dr3xblGbPHCJ3Tj1yfulA62E8IaDBUCLBKoZ0xrrC
T/uux1Pb2aorK/QmkB2vib6pTSZfJV5bj92yDeHOAYZqDxpZwh1pW5Cmmh4bicIeFqSQmL/vE9IL
Dr03M86oLAFbtJaGGNRpa3IrIyDA0zug2+YaeaZ0s62EZ+uqwfgZMY6eyhYYg0UW9h6GWnUwegHm
R3301XNb/yMcHSlvRvgx1W5gF4izp29t664JhhxCQCh72Lno/j8iCWFpI+qJUtj3zgDXowDKzbZ8
QKpfDtT1YInnFqXHkFzbGIh+1TqxPge1Coa0t5SzwgryXZlaTtj/nHBD+mKruPagxIbLZRk4XNxV
aevjMNnYrNeJsZ6cyrWvHK9xlp23TibPcJrZLsJxqz65xsXiQk0efNhE95u7A5IUP6t5dO62ya6e
LbuMk703EtuX6njsfoaMVL20oyGs0zGqbJNC7yWFqKhn70cJSaemmpWmTNt8GkRG6mt/AcfUNHvy
Q2Jv1wZ0JtkyeTzgXuccN3k1pXinmjJfkdXXTNBm41Zf29npPllmnEQW1UevStE51nMjasg49ZyH
pyqP1HMjw+jBsMjw/KsJnNRnBDBk0xg4OW+EGfsUz6oQgSKTLyaizNp/FPPYNacLENpPRCQ1D2+u
Z/d0LBOSIgKTaIgIUFw/Wc1i9iQg8BmbXbZ9FjUCJkCytB361sbDh93pO5/NTj2WVwmSA+CzRVRw
vuQ6b+fIX7AvYUTaXM6F53yNLePihrzNwZltBh1lTDOtu9aGdZcqvdTfmnwhXbmzk6Y7GemEbgOt
bC/r65ZFMNcRNKFFkvt0Wg9quvEnd/KySVXF10B3i04JW+jHtMI+8BykVH5rp62IdiXWHg+yiOeL
MZAVs7GNsV4aIUYNrtt5IedgzfugSgVGro+x8pqbFSKvla4rQGKmXDFYmYrYnktjLBLDCAZ0TjGv
tTIZuKu/82Ml3ZOQOLHnLsLlYz+hk3isSJJPMpbf/KKZu7C6GXKfGlCoTavMRif4uDJ/uDNFM8WP
dViqn13b6jJzckwZIbNCsMlMjdNYGvF0lpgPlcH9OCfRg6ujejgt8oVWFP58sO39ulIflYxNjL8u
Kydcqk09I4nApyHSSYFcC3bZdWRiC6rX3AddupAIcOeKUlqwhKW8rSeSTFN/lv3MvbadO4bs3vcJ
I5D+MLiRCPZRYZCFMxBP3rMweTN2PTaG2L84R4cxcM7XPtaVxYjeZn05L4ulOLFzoe+Zgjof/HGs
r5eGuJJ08aOBQKFSbMfskfU0r3X/FPlyzuIoD25GUFNQwzYw7xCPfk0lfp+4/uu7oRpnwQSjfB2V
2zXzvJXh7J0zShCZmIOJQNOVFT7XFXv5wBHBYcxjAsMrfzgZNCT5unfEodpMktmrdG6AKeJMFb23
D5SzsaPTy7n0y/FE2DiKxjYNb7oN43oYmA/8a9D5v76t/y1+dNf/+qLqn//Dv78xkhpLUehX//zn
h/Lb2Knup/6f45/93197+Uf/vOp/tJ/0+OOH/vDUv/7NF3/I5//7+Lsn/fTiH3ueUG1uph+juf2h
plr/Ogjf9Pib/68//K8fvz7lzvQ//vG3bx1jruOnibJr//bvH519/8ffuB2/TViOn//vH358avi7
jz+W/3r88VQ/td/f/NWPJ6X/8TcLbdbfcbUDJcNLBcD1OI9Yfhx/hGv53xn9wcRG0AJafzQ5b7tR
F/yVm/wdVh+xPAhlUVv9ciRR3fTrZ4H799CGQ0wWBqkyPMvh3/7PBXhxq/5z6/6rnZrrDtccxVFf
gngouaHUAmQBmYFJMGR9NZxx7bUz2NbrhzpaY+KNhPmyIAFP+5blxgq1+zVEfOXswrqeP9DLRbeB
7RdPiw7iMg2Sanr47Qr++wv+/oVeTiSP34epP8o8qGsh9JzX7LhyQ9KxqNJ/wPc3vljKcjiHIleT
M+QG78wKX05fOZTrwcQjx4RYVi7jaz9cGA5IU2AJP/b5Sdyc0QakoPqQuQYa/f06dlldvof+/OEx
SbrHG+NILPFfQYc6SAxaFo6pUpV2J2WGUGUvdu+RzV+Ba/8+t9+Ow3P8O8gURDM0ZGHkoz6su/Yg
zsV+OHuyU2vXvzPXfWXY9PZQ/stDDWQ81V7JoZDBclJhFmV5au/K7NuwO11SvAv279256Dgs/k/B
hM7IqR0dASFYcOeYL748Zo1hdD5K6T5PoyR7W7axeyaYofW7sCW07ySyx17somYO9rnTU0iHkFnr
bkaAmmRMAmOVhasltqz36BDT0W0ZaM3BCPzWRr3XIBGzKy8T7tK4BzqWeshkEWmRFlZVXXlRC+i2
wTx6JkRRtKliox2knnGadreVwhrSsQ/Ch7yZw9Mtstlp6jVBFbayrp2ocpvZUfACDQh53Wo7sYya
3D1OIs43grhrBoee0t9VV4Y+szb4Qvs1lnkFdzKXd/1qd3k2LTVkb0V9uUOZ6fTptLTGP223kjk+
BmDMLb0lKJOTMvdY5Glg+yqV/dQkmeimKqElVqraObqVip7P6XXK1lVeKvZl0DAtMs92c2MPePa2
og/SJiy3Lt2UcT8sMuGU2bg33QW7+qMa1vfHeicm3dwa8Ib3eMDHB+jVzT5WSBx/MCcAgzqWjN9m
+kmRQPBuxu25gNB9MjrtdjlP5j37vteFBwwGzxoIuShjXMwzX70xxot01du5/dxHPVqBwqZZjIg1
SkY4p39e4968nb+ORY1DxsiJodZ4eUZNVKBOU7XzbC/UQA7WY6Y7z05rp4Oya6CBcGg+lWtR3oU6
yX/UvYQENiVx9TjRx/n7P/8+f3DqMDx9ePB0TSwur76OGkdBSTacOpv4Q+BYywHiQX86mmj7S4jX
EdtlEeQ2QoqABMM06uWZFzFez+7UNg9Ux/pQlcrKJhlXmTGlyPw8l1kUrj7b5C65VLndfP4rZ/oL
WubACEhQroJGvQbcNhodhUuA9yBkj4lvQnRdt87TPqiC4vDnh3r51P461DF3iSipI4jIpu7lmcZA
UYXEBuMByYJ3vVSbf4jn4b10liOc8Z93419HOT6yLF+Ma7EpfnkUJTwG1roPH7qhkJBuwvGDm+s8
y7fSwPz2rS9/flbHz3txPLYcwLGwP8HwoAq+Krx9oqeEpkA/5syTCVJGvTohljscidu7Ig6Kr96w
6qcx7LZ3ricA7Otj88TAUCdqGH7AW1qTxq2XLifwnuZSVs8NKktxYgWFRMSlmURe+jPrdYpUkiFQ
206i2m+xbIEr4rJP0nZDI3zSMM8tj5YSzXiYl6h7dgeLeckca1nsGQEX1dnkkvN0IG+sfV6RQFQ7
RoYMiBtpvO9BPZqQFr0dxQc/t4qzRUFxS5lIlxT2bpLfNzHkUyaJ0CjP2sjyxpPCMFnem1lz0Urp
CVIVWZOgxvtESW7est73eS2HkzIpIuQno5V/5PIRsCiHAqRh86M6uWtgJn9wh9pn9F0JoIitDReU
waT5Lv2eCBfnu/S2tmcjgxz9DN/fTuNbseqrpZMQDhSuF/3JYhtCMpPJOMnu6Gp1v/p9/LmDeaMZ
iTJtyqqGeOWMcUKNzcxmeaihPGc9DSK6uMzEeeJ/6HIFfFAKETqnRedG24cpzjd5ykzcc6+LfhPV
ae00dnjIy2C+4iWY6ywPgSZOB38sztemdEdWJ8ZaJyWdcMDbp+o+i52itjOvxyFmR6e2BCe9UHmS
JuSscMvcunWuk7ac5hTVbD6eRKpf1szykMFkm/ArkTXcFwMFeVnEvohi8VNFx2QkWAWs9/6A/j8h
hSOhxIQOC7rdIGilM7aX1LVcrXdlUDErFwu1p8p9cb8xvL2tqqbZDkXrIloOJuFBD2IXfbcFYrlv
OrTAWRuNwU0rkrHZyy6hf+2WAG8unUf+l3lTXbDzVCJ3mFYieLSxjBx20eo4AubJBPY0zGN94/QC
hlUbMm05q4tEzruNecySIoNvphOJ/dP9NCQDUATmFJVJhHc+MNy5WFakAPuqVl0MnrRY3+d1xTNl
8Laq3WO/n3xGsVX8XBtZyD3jL65SsiqPx5nkKBZ06RX3vS58BxHYJCImFm51bUU+9jwTHfphagpL
76dyCE8EAW/3oY8rUupgbkK5dtatBTB2y8OkvTLPjB+hqO+KMFSHalbrfFbzVW8WdB7nK90v6TgR
c9/MOgrEM2UW57pv7XHbewHbLxWOoX/wjgFod3WB3/4jm7i4/F6x54o/alxjr8TUMqVTOPqks22q
5bJ1XSkJnFQwRMpgWVYAPRIK09YkuCNYxJml0equDE2TaJn3WB0jl28Rs98JnATkPtGr/6FZ7Phz
kqvkobckGyeEx9XXbkx4SiFcodp3t9y6BY/A7AJjmfqqNEQaZbpt4xvpLEypoZD89KR2vqgml+jf
4bq6Z6O18QfB2oOiiAWn8V1lJfJ2q2rGcSPMuBuHjyTqRrTrHtB/XTKiVxXbPGK+hj1cf1CPZPH7
K7JV1Aef+NmKCzgwjhJ1PXyPkOoFe2TZ9R3QZ2JST80hSjNvvgHXyh+GGGcKoIPRvQliU97PQzPd
mc1jrDZEYr61VCwfoSMEnAoTJKZVYVd8mrlZBRY7MU65sZ3j64WOfUvxGJs/xFbn5ujiF6tMDfIs
dp2g+SPjbV99m5cV5CPBpgaopwqi575CnIJPiLHQVagNwrXJmclH0Uxoka5Mvms2q/4whJb+VPqz
XzCCM8t17rRY3lMzNhKEg7a9JnkFp9dKRtyJFin2jdcZXOYiryoJhmWY/UviI75DW8SgfvXaKEEL
OLFlFxpxJs9x7V0PAXVth5uC/ZXxMa1rRZTaidVU4URraYOI1cXamI8QVJzp1JERg02nSRLJBRTu
abCw47xMmlWxOXYdiYCxihK8NQpaEcxCPSiZRyxkzfJBQjPAGmYKUsC/8Eu4BjpgYJlbVwPbj3IP
tDmBSlf11qcLNlUPVeX6n4MoKLZMka9WHYbaMdtuKNvkQedlrfaJQqyFB0PChFIv4dSS4B4nyHtX
a6M0iqa7GjacPeERwg3IIKY0NnNuwRCdfLpihgEt9boTTm6oco3ChSHa0LJnwOdJgfq0IEiKtZyZ
kWf6dr9gTv7ZSD4XB/nI+l5jtsALai3wAMLpqEzdxIJAZ+ggF+98Vzsj1y8s24wp5KSyYmO4CgmC
uKBsDqfJ25d9bV96vR4e1tbaDJClac6WyYyMXL1xdAlFiYhx8BiFUTQTCapprw4PdcvwQRM7EBXB
YYXg3+9yEYMmrtPIxE5aIamn4WzCWx9h3bcGtwsUZcBKF67sy1tUauVdFdhFn4kyHy8Zp/RBZiaS
hQGMm1EcJJsyXD9GSIcMUislWAtkfjPNgbpCfwHI5Skn+smYZLMzy8+jR7cCstnPetyeZuHr7bA0
Zv0EUDl/JnATzDG2RjPtencQV1Hph99bthEq9QTJPEcMz7mB+BqCrOTbzwYt8yG2cmpgjcdEv/M1
LqA7V2h6SFHE653dLMI5mYB/qSsA3SJVi4Hy4LpjvZwxNjanmzvHj6YD/8HCo1ru6nIo7T1nAeRB
FaE/HvN6u/aX3v8mkJflKdEOdJmmXtSznIy60i2WX6D0ZV3sF0zDn9dhNVyyYB3sDI3uvGtbZulZ
qUbxHXGg/n6EIMjrchwcXyoGoqKW/l53N61f23XWDWhOD2CxwRe1WCPr6xbJ4ES70Vpn22xViDhR
SHwImrIo9kEsCigwVKbLKY57lVrbJCxqRMw5e1UQPgMXGgct5hSdVirMh7RLfMWzUa7isfLb8jMm
ek21azDWvVVoIoG0chtyDitm8QgXpnqQgwp5IquwgXgwyW94gUQUrm7ChKQFqL8ODOLtPVrluDp0
W0u7JYo5+eJIW197zboWe1ZF6WeIcFYQYrVcbm55nwRDd9W1aHlUCycdG2i9jYeoG6MN4xTPfxzq
tkK0I7qkOLT2Mt2aNo4KzEktK4cpYy0tvxdTCQTvSZE6DrHJh3UYtc48KcsP7hQkmJv4ztLsh7UC
6xGaMlU6ZR4Sv+XVHzHYVcO5rwbX7JtNrMx41l7qPU/tqk8LpNKnjZFTxpOImA6JAkpJoOJPZG6z
jQzWgCpY+gtmHeSm4IwgH+dunliknQbcoW/mNQfbDdcvPu9pBaqFkTrvJhXYlUZeenVif6o27cQ7
EcrFzfqgLnU6rMLYu3DVYjiXALyHfFT0CoOum/zK7armqSccA3undfbitEjq2E3tLecSFEs+rM91
1QomHkS1rR3ozlS20wk5uc28d0FtPXYMVk/1n6fkS9EO3TUUXP2hckqhMz+ewbGSigjfR+Q18a4r
VRhetpjRZlgWDcUBqeuy3FXj1qPI7zoLdU481lfYz1NZmX0cWQ/hcdQ/9UCvR9inPcmxh7mT83Cc
5VR67E4md6B8YCYWqowwqWDJ8sJZtoNtmei5hdd5rYFUKFEs7WdWCZMnxVbVvgkR6K/n9jjHn3Oc
W8WZGRoU+9PWlv6Fu2C+Yvail31OjE8ELepG222lUtH7vjgAAjNBqpqOOuUsfQ6pZLLKjJGAd9Vs
Pu7V7jhJdQp8o67qsXL1me9SNtEmEj+XtkPfJhnCeqy2jTUWxa7YwiOPRht1zVBstg9Rbld4qxjn
a9M1yTcb/448c0QHRX/0nIqod5s9SCZUlCB9g6fjHCIftASTmmr+IIrgqNtUZcuHhlt5BU5bwW/Y
4Emt7SDZqY9jb3ZhTCOeBk1nXWkNmnRA1hbarCTx/D2WS4GTzkwDxqxKW9NpqNHl50kd0tj0qhpw
xIu4D73x20cHY+GnXNg94ncEIAckmfI2FsD8abWVlEtN/3I9ALDEaTkbr4S3ZqIfiYZrl9bYDH6h
88uv2MZgomXcfjz1Zevv3GkEEq+pWNRh4dnPSSfMqenH6nbgVdvjH8E+J6Ypv+WhiJ/DigzNstjZ
UNJWnrIUdlX8mS62Nlm+jPNywWI8PbmtO9Wgn/l8FY/YkqRhXljlrgYfvcfZxuQfjM6rssz82Wr8
NC8WIXaurcW9UE45Xs49PoN7bz6e2BoiKTtvpsm9ivMi6tBtBHMJtVLODxaDviTN6ZBtLkNQnAsr
5CGjAHXfpxEjKHDxEqzbmhcQuR4AAGfdVSR5OhbB/KVggoLucfXZPtPDBqk/TcF5CdL7hQcBXLzy
Ss8/md2uvWsd5la7ojgynwrpcVVFpfKbhkD4u7Af+hzsMokQsYia0Hs9Njdbadef6EqbR9tfQLxz
rBO+4E7Oe6jBge9pzot7q+vbx2DwJ1iE9XI/5xr2R093fNnXVd9dz/E0IycPQmscmOu6E8EW4Xbn
z3PzbHhxsIgyYfAwY8ylDxgihSjeZ42TRR4nQj2LVbX/m7MzW24bibbsD3VGAEiMr5ypybYsyxJf
ELRsY56nBL7+LrhuRJukWgx31FNVlA1iyOmcvdd+G8nDA/poGL52C4dUDsuWeJ1hSS8weeFH1N8z
0dtfY1WqRytA08sWOemJjRAFu3QCNRBQhDbtAsQixZeskYq3goCuRtOComcfOlG4zYqA1i69+QTV
2SAVfqFpfCv66IcWMPyhPc3uRKrc7A1yd1oRcEB/OXcjDjNjKxtzAR7I+laXHXXcqAi8TatrGO5p
6ITe0qfTCZYozEq+Uzj60yJPhoAzfiibl4biEP0FevDmvR2FNqws0CjtHWkKTrlO4oSa26A89T12
ZCe+GSj88vuRp5eumnHCYYsmtLTX6BctZ+12df/oqLpk15/ZQ7OnN98b34MpJJNU0jSEMEUTHE1K
kve/sV9JE69lkUebUDjIm0a60qDK8NsOe8sntc30KesuqN8X3xC/9PnngIe2s4K8rPfePLyWY+l6
PwZkN86tiIZOX4d1DeS4KDt9p6Eg4iUEUZ9swsoGVzYVtNjZKbmls+TQzOInsXdbmwIDb0SulKna
m4Dw1Hg9VBL0UZ4rLb8JKnAoh0nkJJnFmTlaK2EHdbSP3Ep1+yDTs+rWi334axQgcvM5GoHQrHkg
zrTjvTjDJhXzG/cRrLK+xUb4uW0R+y6VVwl9qbSsfyoNXb5wPsLQhLwufQ6lgbCKYc1e3y854ngx
Gx+0ndQmVwm+lftUaabP39lU2dYJFWmXSPVoV6Ts+uadRVF8RfgXf+/5rGIM605M4yWxEoZCGRXN
DrIQ52yfLLRqgf6FpjFr4/gtt3RK/4qyzBcUHW6+0ERZfddTE/mHn/JR3AJlnM+XMsmsWyP1S7lo
0HG+uJCUhuXQW8VTlo6ahTEqE/Hy/1DtN6wy6+QrXfziF1C4MV0QVit/flx2vCimzmHv4Aiol5K2
h3r9tMw5TaoaW5rdr1FqD+sUaOy6SPUrF7mopf65iE0hHJoRM9xZxTZJbQo01HJfVec0q96V/q6w
amTZBgzYuIvVlbL7RS2V67FDNqh2uGTFntdulRO1rTtE/uvkoYEu2J9zuIu0e0qg+cbvjecQe+pG
KNRlHz/Nyxs1LBpn9M9YnyTsgNOnCYfOjOw2yQ+e02KHHf36VrDHWNbZ5K9AardfPr7exdtjrcPO
BY+Lhh1pTGf9BavSSSOiFnvwhnDaKghxSy1pqiuPc/7Vp6Xpv68CSu30rrDvDWMgJTWNTBS3RsF6
Z4dtvTRDUV4RbFzeEBwIvLwG+BbJ5zJXqv/qSIm+ZdPtBPmhLXqPTWpafRqtvHv6+LFd3pCDXQan
DMYgSWvq7DVR/2l9NaX5QRMM1ZBDIsfD8AdJ6P7y4yu9dz9/X+lseClVgb/X8vwg3KDdS4p2K+mV
vz++yMVXN6sdNHh6BEJAQjtPhagGFJFRP+SHFPXWpi7c/FMQGNXrWDXyYXAnsf/4emeKH3oj6HdA
6ePgQl+D1/LsLTVJndbtVDWHEbD0ayDKPIMhKayvWR3NAKy43OUqeELloz5rTaA2okb9ukCkYX+Z
7NZGZD5UL8ps/81f9ueH0T4BjoPAg6n+T3vwr88HBXvdlwy4g8WsuUVtaML7ssR+Kru3j5/BOy8W
+yEjjwhjjnbnPLyapgXLpaoOLcRITMoGwGoh/SvzyTsfKo5zixGuzyKSc/9h2uplOZhZe4hTDwbW
lP2cUnJ+Q3rSV650Jlf579FxFJjpzZi9GYCnI09xZHOGoIFrJnp/DXOTBAgvzj9x2NB3ovKHXQWB
+b4RSf+c1jW6lXYo7ye9MX5Z8FCvzAPGPHOdzjm0w+akKppSKHXOdQiqNKcOx8BwCLGqQExzeg4t
MClJFWZzYJIEBQoGQm/l7JCdklpoN03pQd50g88ojk3E1Gh6SUPxYw+Er6fgAXDk9+lZeOM+B7tT
LwnD1G2KNV2wK9Gv3gsnD36mMhOfXAvKPMLmHEAOId0uImRKpej1JvNLz/T/SSQIx/91rphXSWiV
8zsAx3s+9/lZUtDrs93XKIv0uyJW+ndafsnm4w/3nU8K8yV4HpMvF5zDxWReuZYd6t1Bcrw/sMes
7ntbzzZmZf1bwOSfT8qbG7U0oxFd4Rk7/aQcqYMjAQx8SC2i+pDi2ktQn9/j2Yzx8U1dNDBRF8wf
ik6WClfUzj7eUlgBafH5dBhqZz0J212z+1TrRB9+2XEUzyihK+Pl4jESeK8DNGNTg4yMxf703giY
MKfCle0haDm6Wan+lb0tOL40bL5+fG/vXYmB4M43h4rij2LnrzmtB4AEnSroD25HWcePkmHTjcCU
XITnq48vdTkJcFfzZtBhM8gs6s6z3l/XckYqdn7pdgcTRPIn0Rb+Zx2e5hIr7bTEIBdiYxHzjr99
Ba6TvgAc6XYiCq2VFin7+cqvmZ/hyRzAr3HwgM5R0HDLz42gGHhLTURlf4g53i16HNo7Bdt5Q9+S
Zq3S3Uc/xqXk6bX9CClcW3PYRmWbZRpVD28bG432+vFPeu9dzDoZCaKPPd55YI1wmoFavewPXadF
d2aWAEHsrOqGsvK1D+xPw//s7i2gQViHJWJEPJen7yK3y6GHCaUOhL6gMaW93iO3zz2Jratxxk9A
gDj2uJ2hnl2v48QuU8vb1lZBGz5ts+FBODgGFo1BvPDC6VMUWBqU6N8mPgvKiJzkb6ioccSseVA/
bEoVz/ogxHMah9rTx4/tYrHEOYw+Be4TAO1553B6K4bq/SmNpDoMU55vyY1IV7Xr51fWjDNKzfyM
4KWzWCJn4rB7MQuk9Ecx7OTjIdfDeg0Dwn6YygkFtCyzR7xe7rLKWtxNWaU/OHFUf546kyc2qnY9
Nm6wcdoMNAPniR0nr2spRBebtPnHAXQhJIFmCsEPp89AN+qkjaZ4PCgdmxf7lGwdVsFr5TPG8G0U
/7qYcLnZquvyJMg9Oqe6ejQU5mb+eKBrQNfRB6JS4ny5Mu++c1PIYygzoVzRZ9nV6U1BzPO1yCin
g0C5TuEzarbFGOGv0CZxbzT6/8ddsUeBxoYRCfDDeZ6g0QlkHl4xHgZbEzfCKOiYu8Y1vsQ7nyuZ
87iqDUYd9mrj9K6yMogyEdTjoRonXk7a49soCuPKG/pD+jsd4PbM4iOIk9l9flOnl1GWMbiVF+sH
HwjBTVdZ6skF9UZh1aSZk1E727Y1iVN6BXOJ3FP/UFC7BBgrU5wyeUXNCX3QSMnqXrqRJLMmYsvt
6bddQtMxH+J896/DmK0o4JIZMsA/50J/O7PK3Be6fiiTINqUVWYs8s4MrwzjyzmWqzCWAZGjIr6g
89TClZ3t+/ohzj1/G/dathprv1p57XAtRPzy80U0x9RkzssMQ3L+KX8td7EmWy82SuvgWtTZR/J0
lr1T2/eeWakbuuJy9fEDvNim8M1yKc1mwDAV/DlX/XW9UQ87REWad+C+9a2TWH1Ky8gGZltPFdCP
Lhq3JbWhl48ve8ZNmydGhwHDXQJVYg46V0UaVkpBuW7FAVGUsWNWwGBVVrbybwEF9A+iT4L7YkzK
7ouLTLahhxxaLz4o8xgnpPAOjUlPGm/LbDD6+KddDrX5l83lEqg9HHDOdqPhYHsFjAP/0CIb+crQ
Dr9lTnQNQvTOczdZRNlbWyQ0InY7fc++URqwL2NxSAY9WWupMbtH9YrWXFhXD5EdRVs55MGVAf7O
Vfm0eJMs38gUz3WveoUVKK9oonCOEPsAA82vJImN1zhtw63e5dY68dLkCgP38pNGFAlLBiMOpEH2
3qe3Cmh98lJvyo41m9+9Fyu0zGlNnRxi7TbWxu75n1+gh2kI5ecs9udFnl6vMoTWx2TrHfnG2CKy
rt1HCOuuzAmXnwlEEHStfCTWDHWZd4p/DRyafpUBwqk82tb004vNZqU12bXF7Hzi4ZSNxQxeDExM
5Arn74vekVGiZrKOpe/cMzHZt0444Qe1Cmv7bw8NBDLzDmonPCrsa88BRrnkbFeyTz1mrVuRl+SZ
JKpg7P34KmfEDv5eLsPXx0GPaY464dn05ugCaRj+0ONE+i+6yMEzhn1p9HF0VznCuhvtIL6nQ+D1
iyGVJW1RFwELHPfeqiEV02mfhtbYTLkusUqlei5n2IO3VZ4el9s80pp2EQ1I51ei0Psv3uR6z7Um
dDaaWY2T3qs1XIcf39T59/3nnviuGS26DiTm7EyZ9QDGOT7z6MipFMPMp8+G6qadTIKhcYx+fLXz
7+7saufgaoSRnp97XK3DuL8CKG2tCof8m4+vcvHhze9pXob+A1qdnyXZa7R6ZjrZsYoTsUxT2cEH
repNOvS//vVK7DxnffjscaI6fjYRhk1H1NNYhccg5d0NwuZAB2od/y4w/n++lAmEROo6m0OD13U6
ZMn8QZeaquiIQdS4TYmcwSbXWjfM7teojBfHVjaCc2qxbrOSM/WdTw9DzKm7B918BFpf4BAx21WB
ph+Jb1tqAGYiwdHHLQniGXP/Vy9J/5W1HO7CMSx6sgDM5B93Suc/6OzmRQA8pnG05Djb8feWnold
kJLx/c+fJ13Tea6i9KtbLKOnz7jW3ayvS5kcozrQVrWXaZ9dORQ/Pn6T56U4bgbm07xAz5sHzr5n
V5kNcDkJO0et1xSmXw3CgQfiHEm8973NJGdM6YXraSynNTDY+EqP43LEsz2mCDC7S10Xu8Tp5R0T
pSzyvOJIB8y5Aw3k7OPMtpZdFJMLlITsnj6+38tBf3rBsynGN8IK8Z1bHNsEkqoNEmjbuX1/5RO5
2JTxWKlsYjjknpjPzuHLlq3QtvtFeQyTMnwphO+jTqtiNAx6ty5TxFChbtJW5xvttoFNTlEMGbdY
IOiYlhNzPhU1y1t/fO/vPGwHQ5Bj/OeOtM4mCPgyedAB1D6aSK/vUuFYzy6iPOSDqX7ftYF1Zep7
53pQTilGzlhCIFZnC3uSdg4m5ghmlk7orEKn/7mqHLUI3Fy7L83I23x8f2eG4HlNtOmW0PNhVaT1
f06glmVVOBIx6NF3at3axFlmGYuoaREltb0bvolkcJ+9SRM/20T1yAImzNoNxP6FGPzsoVZ8qauK
NXNvsT22F5E9eNqKCNmaEIsisaAg8D9v6jIfMGQr1/ltt8gyrjy2dz7R2ULNnh4WODuJszFhQktK
9bZpjl7a6ehQ3Oa20H3/ysO6vApnU6RuBjsVGrfWWdmmiwYaDeHUHq2sUetARNquqKr8n++Fq8Af
B55M/DDOrdPxHaWD3Zoo6o721KTkdyXJCqWx/NdBjUPYwPnq0m8z8SWcfWgN030UyWQ6Zhz1Nlo0
+Wtkq9GV4XMxVZIeO693TJjzKW/2JP+9T539FLUWet2RJopo1mFo4iSRaUyWYNDW97FU2h6h3JCu
UetruAy99MpO+WJA8QvQYeKOmvdHfOCnvwA8MeccqfXHNhTm7dgPIyLkHqlTppBVzPryjwfU6SGH
NZcuDTHitjGHzc51rdPr6XkHwcGuJlqB5XeklkUJ3gmqe5xacmdZaELCaCyumbPOErP/uyxzBmVY
HIWX1TQEKW1XWvp0aEdZPGZO0UrsJWTsbhKAmQAQHSe6cZyA/BtThr22tzFhs4OL8/Safep09/bn
p1gQLTFnO8Q2knxx+gSMCHlXblIDaycCS+0+n5Z6RCGsVF53xeP3zqW4V47xuFk1Ghpnl2qRy6Z5
bePfwMeyLfCboMcJ/R0iz2sH87OJ8s9tcTrga+Y06QE5ONvCSF9kaa1S7eCVUQDrA9ri5wIuI4Gg
Omq49WAE9VMfozZbsdfzLMS+fSCXY5JWd5qcfHNVoDHboeHDNSKDUpO3os2rT7nl+eKzFyTBDeoh
8SR0Wu+LnK/ryTWr5tvHn+fpgPzvLphXcOFLqobenxrcXwfHMbJrRduEz9PWGwcTRat/girdLis1
jI+TGrQ7nCvVj0zm/f1IjtuVM9g7b2wWaMz1UWYf+m2nH0cECBKI3TQdet1uCMVFZBaxWcJ/URdX
Zut3L8Xihth9zgw739v3Km9bUGHawYxwa3eumPaen6L4avBnfPxU50H9fyuX/z3VP+Mddc1s6Tqb
smUKtDrXHP2QIe5cRWidfjV+Yiwbza3zRUJRo62EdxNqZAh+fOXT6e1/r4yPmEwiMniYd06fZ1HG
DnjrxDgoUEtvgHlM4E+mOVdBw/2UNvG1vvh7T5WqxkzmnQvcF62LIg+tdBIMOVyOK4xC7k0zhO4q
tPT6yui+vLfZtsui7oJqoO1z/q304MD6qJIHM2NKBfoSxRvpVdULpnPMS2RIht8/fppndun5cc48
V/ahFjt8x/6T1/HX8MDpSVRXNAHOieve2fSuWVZrHE/h4+A1wyFXJdpm8HrJl96U5R1zbn7nWEG8
rPgbr6wklx8VvwV4A6BwNsQM2NNXi6KyZ783130RUkTUImI2ZtOIxdFwkwgrZJw+RbVCXpmXxtvH
D+J0p/PnOczlMtbOmZJxITsigmQK7FbKQ+AG/Q2xSOlK81AFf3yVy28JvQwNPQqRDFNg+qd3CHxj
CjEYegdDVO5SU56xCuv+GIwAA//1Sshf+GaZvdnO00U8vZKhmqFlrouPM7hnpcdk41i16FYE87a7
jy91Jgaanx1bXk0negHZyOxtPb1WSFceLlubHMvAI5lF0VJDMGmsgwDBb01i2r2O82yNkdZ8FoNt
Mu232tLPcqSdmEuWTof8NxLVtZ3Q5dPmkzZdMEy4uOfG4OnvgoRaEsLlpMfBjeOV10BiLcYm2BoR
XdGPn8Hl58OluATjF9Uh883ppZAXq9Ai+fYIWj/balNerIvQ1PcfX+Vyq2UhuwJC7lmcYxAenV6l
9RvgBnlTHsk6lnc1NR76utqAK8aKkP8r5xWZQ3tlqn/n1sgnR/LM+mmCJDnb35WtkSq8NyX75t5Y
tqaZ78c8/vc9FEVOwqJmXQrT0fnU54SaUGqMK84AqU9aboWgQAhjkyd+fGWD/KfRerp4zSGtULk5
awDmPp/RbeRUXT11VKxBBmN18lr7zQ1EeCt9kov50iua7bbVYpzSLQAKKSKcaOGOCLWWgxvaO47B
doLdIhUAQYYeuhcYRVyf7H7xyOQkSS4GOTVP8CXrZKPFtn5jRRrwYFsMUYnFlyDzBakLfJUUgrXf
OTYHEJ0qtb4pSg7lomLuwas1n4cWrSMxUiD/fSEOvXvNSovfiByC0Gbd8Z4QuvY/SW2gViuTOCeE
06DtsEeiKX5MWgbAMStLc6NpfVAtKSf0OIXdqgQ5pXGbERqgjKi3fpgWYd0at42Da5yugR//dPoK
/LDIpfoMSJfaWeHD4F65QLCiRZuPUw5VtLbEbYs3SFtmRaKF2HW0wF/FOIrF0kha4y2gNvfYBqH6
XVgYnOm9gHheKBBoR2tyQQjUreb+yCXk1SWS8+Lezl0FJbhNMmriThvnqz6N8Z3mkyRrdVSTZS8J
ygpwvqEKadeZOxM+sN25z72qs2tVzLPSIqIlVkU2cAaKAnYdjKnTQVcmSIXzoM1/usJadMHvLHMh
fS0m9yknZpMoJ4iQ+yL+kUSPOn6ej0f8xdx6fvWz05yel7CsnC7/OViL+xEf71vxFbbpi/2FMM9S
X0bdtnRW7fbjy55vms+vejbmc1JVAxOAPVo4eiCT9YZf8EYIQkMI1EGibs9Qyaa/Mr2dr//nVz3b
VCY2bgKfsO6fA64Xh+DY4hmhccpjb/HNgkb8+CbfOeAwnTksWbTgKR+fb81TZfQM+Lw+2jgaiTdE
Q3ObyPEX4OTyc+nNpvFIqF2kd6hsDIDuIADLp9q0ug10k3BV6W2yGTur2Jus7PupCd11k1NNCrRW
3XC0x/xapsYesoV5ZXl/Z1LGdqeRKGZRQmTPf/pRhrg6lRGN9TEf6pKjdo2o3i7+lz53Ap/7fwPD
/izslMuQswMvQ7ZyHnbUp9Vgj6pJj1WHjXj0Bm8FyBrnRTBa649fxjtr9awllg6cFZo6ztkoC0w5
4P+XrNXe5OwyO4CHmrbeHrbUeGVMvbOKAmUj6JyHp80r2+mz8yV2zN5Ks6MIDbzDNK3YFwR1ftuL
qQoXdet7j22pxsd/v8M/52gUUNS6ztdROCSAphw/P3ZWbayklAXdK1/CaXXDK9vMy3MEpXoOEnwe
aAzQ55zeoS7zGIK1lx9JQAf5OGFdC8Mw2Q1mJxZyqOPNx7f2TjGG5DOdQjayHITX5wEUouyIO0tT
GgT0btdVRZ8jiYdo1RjQwyPN8b+LNAnXNdu9G/oZ0dpEX3BlOJ/PWRx4gUshajXnHEO60ac3LbuR
gAIR8VpjXGEtvcp7abX+Qyb06BM5nP4m4ycusNGQID1KdWWbdPFVUZDhCXDw5gNGZnC22TSdOIDP
kun0SPTmhY/4F0kKxQafVLwvEertvKEprrzny1tmFwOljUYyJyfqtKe3nE+5F7PDMY7Enxc3FcZt
ELtaBi8sL5rPSTpAKmi67N6p6mbtTs01JfHFLMQ9syvkwXP1WXd3ev3BTkPsGhLgvF+3q9Ey1V08
WdfOF3+U9H/v1+bgRMmzpfE0+zXOR85A+4P1ObOO1NghwQd5xL4L+7F3W5TQdGcuiUhXJuLHF7PB
QAiAJQBTo1F4KYiNTtqHULj2Kxhi4BBFVuMEy+RYGLi1eqtf1MOgPUJ1cW+7Qnb3pNv76xYbT7M0
Uuy9BX3w2anl/3bGpHjz84m+hN2QsUsKdSaXEJbjcAUISd9heS/tBTJN7EaB7KdXYQwGuHBA/WRV
VOH0JuEBIYQmr6Fa2mDevrl+jQnFN7x0B5PM3etj32hb3e5BBeVstYKF1nhjv9B8UMMLC3tZhRIM
V/+6NUPrTkYBwQLoX8tPRNEb5oIUM+1BdBa/XsVK3gSWmb2pJDJhy/HhLrM8xEU8kczdLjAy9YcG
f98W9RCgRl+RJnhtarhY1A18WEyzhCjNp0PnbFiqAPt2pZR5nGrfHwFG9dmSjHDTZout23v2mMhS
9aGIPvtN4vV7bLnYeCvB9n3Z1mEWrcbAiL5IIZzn0qC6vhiUYz6OQ9Q/6DyT7iZPPXFlYKEd59M9
+eZM/EGUdElQoyXBdHr6aYNkAOZeYiuWeNaxUxPx/FrnSe0tnMSNV3FO4QuH8YyOMGRFYlfn69pT
OMXF0YxV6i5olRb+ynYC39zCum3u2qBpf6RhLL4S1mPVNyo3YHDoEtLzIgLtfdsKRTBHXmiRs+27
HkhM6rvxG257m2CNCrvNIp9dm307GD8AykNuqoGZ+IvJd5S/UemQIG0aenz1EIMA7ZFTgdnOA/Rk
bciBiIETp035BjVJ1KukENmTPfRq3CJuN/X14Pn2uHREacV8dH7ifYW/lo8U81zQan7Ypl+hxilr
GdVD8YnDdHAfI+/vFnpTTK+erwhRcKPMX4ZlE9x3SQsJBng3BhytTqYvTtQBfQ+SUuy6wS7UGshN
fB9onfIJWLfyAgYF4JaVnnTei110+teobdJkDa/W/ZEGxXSfYfg0NuDIRLPo6Z4c89rUPoGAGV+p
PINv6DWLGS8Ze+eXSdaKTvhn4X/Jk8wliwZclXfbpkVwKBpAWIvYmCAsgTjh9JSEAwAZWccL22zr
R6uAvL7UGmJ+wTN01lsCn93n4RekbmDeFUCgoih+qtKq0O6zFj7FKvYMcOull3kTqSR5oa9SPxvE
80gwY7MKNZ3El7hq1XifVhMsgQmNzVGVMIEfPCsR8RfM3358sEvfEugCq27AkaxHonmUmp+6MCPi
oIh33dTPaTD4Yuz0fghnQjqaW2HvHAQAYlnUQfEtxlTZLMpEJOYqDkjPQQ9BvWlRZGm3RYoBy4ST
ng/nabTLX47dtt/dfuKPzMT7ASGQ0Tz5ZJFsbGJp5Gby/eYuEyLU8D/HBoc+2uM3HNP1ZNEEnQ/A
cuzZYWSV4cUPI+jtdAFpRB+2RZtUEMG6uNsNsiFCgSiusl/7wiXmXOvEmNxmrpb+ooBk341mbMU4
8QwLgNCg2/fUR+s3UzZmBaq5s2/B18W4OBWpPZ4q4bkAXQJhhu4oUoCTtCxYdmPnqu2s5+W/INUJ
1yTXymlPPzbXbjozHsWaApxx5zQqNFeZqODymh3K3j3UqeoxUL3I93mblcldb4de9KkepIOvg1LV
Xu+a4gZnMEFPy5iUircw9J0H13dJbSnlIAhAMmQAeb3MnHvuU5IOM+bMV35vVw+wUMXvri1R24+R
kJCwFLB0nMGxfz+YYF5uVKEHwQ6BuLfTQ/ZISz76FNQ4UVbGivTuztioQUX5g1naKbGGOjnNG73o
oU7QX4biEBfkm+2rMOzkDsEhqDdfCzA2TwNjCO9GA9Ki4IcvSA0t3xwIGahODXq6G4MX/eJh2W6X
bpD2YPWMKHjstTariLAV+iuCAd9a60Il4zoJfX/fAm9xFiB70rderzBekNE1aatsrJm2hsQgOMHj
d6xKj2wqK+L3QZPTCS4InSp8k01kye1cGajQ4pf2lyCBF3cD97S4pU0El6F2E9xeAFA49opUEPVE
frIzT5RG+g1g+Nw6BQX2NLHM/q66pAYeL40AWT3MIQ8+3Bgd/MaFIIdD2ythCUwq2rqdHnxXU41g
xOjdxmZ+anVjKf2Uyg7pKuZ9p8ElXdT1FJmriiJUOYPXQotSC0maG7sb6W624G2jBTQxTg+EsKqA
EoQxPSHd8vAX+BWpQmZR/nabXB6Yy2GCFWRAfE/isfpRVi3bM1tEhAdU0gmLLYB/58jLnYhdah3F
oleEyZMoIz1bsb/oDNB7Uf8TRLyjr0Jukl18q+trGZEcQ1hAqMqFFUZOuKAEBG2epUWPVnDxKZ7r
YCyWU5wW2rrFp0kwU+elEG8ztAOraXDllgQdXZKwo/nfjMJucrpiIv6Gu976NtotWH9KVZGxbkFC
vVJPDdyVobzk06AyHoTlVfpdLUV7BxnP+BrnuX10/Ig/BcClu3PtvCWOpxDRDyYOM1s2HiyHhZTU
hraOP5kP5BNAmPDHEZgWO0nKZq1bgoxEve5Rm4LaRMnKL5ydTRLWuDJ9LWbNk1oooJXZrbsYusjc
JGnJKT0vmGQXY5lpr2aUes80+zPSLvghFhuw2Nm1MrRYHUrd+B3GjZ0uay2J3opItRkchzi9NduU
fB5hFhpkGUXe+ApAmHqtmz4c2EcXVbwp8jGBoJrA9wIg0sFOy5NIfmFrB7Ct9OzgZRJR2sGaJ+R9
YRZVYCzG2ktJAJlEX66ZaajhsMVhYDX5BPFNk2F3qHKRvVWRmIId6DVtG48RyExgAOON7LPIhiUI
MGlhZITHWmbQHkroMJ+9QQ+rXWd2ZsDy4xhPZu6Wj4jeiHXJQiTUfL7sCFOO3ZvcNwptATYh+WS7
4s2uZEsEGqEfcNKU6GJEXVHP246Vq6+V7gmIZoXuqT09hglkBhjlW3YmGoXRqI9+gkPMIJxREA+2
fmfkMdzI0pTfmL3NGDraZED6oEHE4bOV+WeHboQE5jBO5rYZE1pZQ9oNTBd2JH/lCeFHn4hc8e+j
Vhto+ZgKCGGDWfAbszqrDPm8JtDGNtEfRzfzyLyCePWNyofm3EakSiVbHS5MuqCD7Ltfc6baYQn6
ZRhfB/b9RPuq0em2HQEd5oYyfTMnzdDt3arJZMkfRigmA2jQdsuGg9FUQIwZb7x40vyDSW1x2ich
MRk/cs2GcKhN1dRtOmJBjrUr4nFhqyl8lGZlQIcaGivddZwAv9NTByWt8C6IGxuA7HOYeg51VIIU
Flo49vbKdFVx8CI9BSEHDo4gxcQw8EYVhAhiz7TYaIGhJMxCH8PhIfXr0vrN++u018RHnwbCNNK0
m4ppJli3HtE3dyGTBjju1pCPWVUP2U5YcVbfyFSFwYaMudZ+LiHy3oGlt58i3ezkBlmH/hvgBlmt
dha0yarlU2xW2YBzjEhQ2SUrlRZmSXuwqya8h7K7RX7mGWtCgYpvPbPyAdBN2a00KlLRCm8mcV5G
V5gU1TxRvZJjayh0rFqv7g09nZzPI0lZaltMRq1WDtkeRKwwgDVykXoVM3EZY7eUbTL86kgSEktU
gcUh031R7sesZhNR24hyF3TxJOYTM8veZGuPrBVjlSQbc0yT4A7iSXQfkx1EvonPSQ76ArSrjdNT
MV/6XYEjjDK19hkJ9sBO3XWa574Nh2rPMQZUEnec/SxLzXkox16IDVk7hO00desMyz7XI2NpMRF9
tiwwn1swgb2zboLWlosxqZtfnJS1J8hI7ZEpWhSbgpCgjWcOWYBqzDb2iS7McdmTNvNd+GJqeOQc
JjZ11Gl3MYdVZowxTPyV29cOeXB103xRWlxx5sgqUW4BCdUPdl1paqN0TmwrmRljsyBjV/Nvy0Qv
7zKUN1AghiBt4SdMhrHWiae6TzO8FQutso0fKqxYvXvSkNjY95W+DhqBP6EAvr4xg0kzF23XR/kr
O7B47aqmWGIQBCddWlhzoFEBVVsSMMaaZowja25ck7vW9GgyF6GRNKugyooaDYwnq2UPtY5jhZ0E
RICN2RSBvqSivsW6ONRbrTG0rZPCUrorCyadJKp17S6ZdONz5nWVtTTrIM4W3dy75rSjCXuVNl18
UJamXjR9THKYuQpldlGTgbcqGuGQ1kal3l9avaM5MLum7q6z+ZdFEdErZFCZw1vSGOZvz528x3GO
GtunwgY+KMKYkEKZ+S9a1U2fsliY0WJoNevYA/00YekKt9gw3SqktnGmtw9l7Vv1g1Gq6Y1wxaK+
IfQGirvfz+xtgMScx1lwfg+ytvt1P3qltmzJLSxpaI/m1zRXseSuEOevh2Ykn1RZ42STUMsCdudC
MJtWfVcNw2oYhuwh7fA9wxgYWPh0hGVqGeVxEZHAl4cvgg37D8cPJoLKtFSDEAA4jFEvBe3f2MjC
X9CHM/nUEttIMmnTDPfoocd+53v0q7aUQtXvCpYeG9NcWT+gzXnlqgAobq1KO/AA3M8Ms3hBPp7/
lAKZC5dFSduRWYv0Cp4tJ05uNqqPRZy4IccVg+igIErUTw+2PHy0mHiGdSc68xMHRmfkgExtgnXH
dJ4gDLi4VAwjAOFEdbRd0lIGr1TgoAFJLPz4AeKqI/bgJDKolsA/9Ztaz0Y4v7Kn4C5JVP8WDTMT
07QzB4O5n2QbYg+hbtFto3+GsxNHXWBF5AeZAIl2Qu9zuTb+h70325Eb2dqzb2XjO/mP2D/nAbAN
ODOZWfOgKg2lE6JUVeI8BRmcrst34BvzQ7W+3lXUkBYBAz4wsNHYQreCZGSsiFhrvUNPEx5OOuaN
GxQL45umEvMcCEv7gH8QXTEORPmI7+l4BTKgv46TfAxOTXQfai5clXKFokw4bjFh7R7gdHW00Yah
vFTxp0TeDqQ9kKPBMJ66KG6CMw83xotsdBr7BGva+mUK0K71dQi5CjZeZpTvPOxy7pG2FOeRQWFq
U9qosG2yOhN3CCJLuM5tO1LKVDy1OcmspLGuEVNx0FLty5xcHKTISacPXHzp05vnUArRmQ0MTBS2
ucAqd2dKNbkcJ818HITjdBs91Tg6Ef6KMMaNyCI3zmA1/UbaXfswTSU6D6Xj5KSSUeyeD4iyBOe6
YVL3kNyoVGzk7eZ+NgF5P6G9f+EZVR/5TYlhxM5KHOc6iEz7Cr+96TlvlNbcMlb9NcpS+7mvuTZv
PObrM1KRDfrCsaM/QhBOdR4ZDQnGkZnxiTJeeJd26GqRncd6t+m4+DdI+3nVTY1yLzy9UmFzqeAa
OGw9iLX7rWoO6n1OOJnoRqPwSUFDBuwjFQcy94GmuLABqyMTidlDczBs0X4SQxJ//X1dfFmHf9vQ
oo70toiErKmqpgFtNHvQd1mWb0f1q+KkSCBGR9onP1TZ3jQpaVG/fVKvyD7Qu654HpTumkIzTzK2
tttx9UXZqt3r3v3vP21Z+l1+2qKsVxXIrze41zxXKT1w+nVFfPP7Jyw7QssnLIrbVlGFCqKjxTPV
l83MX1Oe+uHIM36o8s3TBhoHqCzAFdCBi2mLK4tWkFY8F6fNwdw5B+X0zxw2vrePXz1iMVHD1Fit
O+jFMzhyX+TPkXYMoLbgEfz4iMVMQSHUUDPiK8iO2IsLfdNssg/1TvjTmXcb3kzb6PD732bZePj2
27z6qHl1vEKNWbBlG5T2i+fIlQczPtSSytTBLItDFp4UykdYW5vfP/Gn6+3VExftFV2MDWZ9PNGG
RhSIfdgcawv+NFhfPWH+96++iQojpwb1rWdVUfemYp7aaDEHwVnaHMGf/NAtW87eorYcwPqNHTkW
z7ApTkGEbkdHcO5lOykukc3eqlqzT4oXoR2VbfrpNgFCC4mkGUFsLdY75dypomVYPDt3ADnO8g/x
WYm3wiY9mHek7ekuuUSC/m68GDfHbJN+umRePXoRB5TuRzvW3eK58x7l8J4sIezFDo86NbxSsuhg
Gp9/v2J+un+8euAiKgA2F8YonOI5J+K89gOk/q2KyPfvn/LzH/PVYxahMNHyc3JExNhCtP27mxvE
r3cICx15zE+X/6unLJY/HI3IkBRUnnMHHwfuPXG8//2HHFsai+Wvj6YChJ7pwukzan3KB9qsT7Ed
cNM6xq/66bb76msWAaCYKbZKGs8q3a2ztz47nxEuzo9MmfbDU1wb6COdYECQmIvZi1+mnsrQ1KdB
e9btob8B9IVcbIf95WQn026MZmxt3YaXtKwMbJaKbMvtLf2SoM+/k4MJZj1p8mGTe7a5E6XSbTXw
cSBDK/fIiy5Yuuzfnqai1TH3rWmiQqN+u/MYuqxmzb7gC4hReuMkIFhAOphbRVuKnnG8a2vD/ZrP
iSWusgmSF3AQcCvpjMa51QYP41XHmgpc64PpSwozgO57b+CnCaKmrc7AAjiYpLgexVWpRCE+5DSq
N50+uXB/DbR5Ax2a2++X088PpRl/MItZzRSNtx/l1PQ88/n4dpMTNNWxrLQfm4fwvXdL+fA0Kq/w
hDl2Ev7wi7+5Bf0gGZYneRtrBreg3E24zH6eguuRiavoxobHfNKOIrMW+ws4dMSSci53+WN8FZ+l
t+6pfQN2zyH3vsD4LES7+iU/cnb8dFN7BUZbrOlA6xoLIAH3vPFu8j5W1RZZs9//cj/dqF89YrEa
x7JJcrqNnLQg63DpvVVYh0p7k4ruwaSeXMhHL3r69sz/Z3P5H5CfX03/DzaX2//5P9qXfz3/f6dd
GYuXN06X81/87nSp/wXdwUWXDkkjIFLezHn/2+lScXGsBHYNKBgcBph5lzj7bnWpqX+h4gUiWZ11
P0w2wv/4V/O306X51yyTBv4VDv03DqT7J0aXlvf28ACUPGuozAwoIPSAd61FLCRwVYOsHrcSR4/2
HhyOhxOunDCsuG8wKadTPVaoST/YalLEn2Wcp/o7eof6KE5VXEHydkfBv03cZ8T7U1iMUYXH7XOf
Y6otLwcMDz5NeBLirxPVlXIRF4O4q1vhIDJJ+eKmo5nzJWy67ItaBNFHN3KCjLoTokWnMBhRzbWS
forotQnQvpU2DV+9FrulDa+MLn+D8iLmEKk7xBdUxGefm0KT953kPrhBKEpatErQ68cvpkxvqdeL
0yp0jZcp5DaBbDJ59m4mWKTXo1olxj0mz1r6Sdco6F3hTaCdQBrLP1tRXuMOgRd2LrCj78evUaHp
twYtB6yCXBl9NmulwP0ZL5ULF2AYLDqv5X0DuC49G3pEDesCYyer3kFwTalS0kSbbse8ROm5bULI
N05Lg+sDGjJxdRFXRkIHPKt0I/K10gG0ausDoGEzC/uP1KbM9Hwk5698GozmhwypLIpoWogzo6jg
Qmz70Kp6jDvTPjpFkUNpkRhS6hZvsCZxPnFOabQ9a/Rft9jaRnjZlJIaSo1fiLdB92aU9F4La9qj
+Iz8rQZHfZzh1CFJcK66gHoNrX4OnFDicGRkVC1RBMWyE8TLlWc3dFmMjPYfVglGe6/0ep5vjcmu
celp1XK6ApQx3jvmEOS7YEDQ+cnRh9DcQvSbpRozOqnnkRcJe2uhW5dysU5ipMT1OmoOiWwKBNQQ
laQfhj0Fc25pDKy2kbzmR8cNAiQzOIZ0mHpUpVVJdwqHA832EzRbHoSb6QXHc+Wiyt3oXAfws/Q+
FEWAApwGB/e0D7H32pC9InMvexy8tvWsBII0YGumB11jUWytiIv/xnYU97mny4nfAp05h4peJMed
MCFFb7IIm6tz08SuYW86k3cThP30WA1905DeBx4g8zJCxIHam+1spsocPruKPrzT6Is8YpuptHiu
hnG86VKEB/a9VC3w04aRYhwTdsFjonm0drDG8D7EdUup1tWHggJayBh11TWfEiUvbjsnC8ONVzbp
S1LrWb0r8z5G4z027zD4pkLVd2I4yah4UuxEL5TwgS1yaGInnE6YneprD2eBL+Pm854Ka/6B/9K5
wQ5bRL7TyRa17di4yFEapYWtGZGO+UWht5umzvJii8l2iOEL9jwPiWFHIzYaAncKyjYctX1U6V+1
Wi/fFQbBvRWNqfc4kUw1op5p334MR+56W6tprWQPXoE+nBzr7ErBgJYmZdI2TynXrOusCW1nN9am
nlKYn+yrfkjCfi/qVFVPm7wpQDsrokX02wke82lIFF8kEn+d2myTc13LsVhThibAhknEPb8FejkB
XqjJeEZxdnxQe6A/xkArdWNo0rxCPbGbdegnhNHVNLIQ1C/wY5wQVTHpaxeZexqGor1IgTV8yTz0
3vHkcZx6p6plfstDzWSbiQKkm4Xd3jVGw/FHPXAtFp3W1udN5eDrMtZQ4WTN38NVIxo/NNKLrrhl
Vne1l6JdXo5O8T6kyf/OCUyDyl6NYItCOXBfop4tN9RE5ac4Rz0YKfixqM+qIq6bPQ5H1kOWUFQ9
DWoFx/tQCfJbmebKwBfnc4O3dkHLVLVaX4K8rspdoWbKFd3ulJwP9fi73IiHfqdzIt5JFOnxKLHa
/JzvLsUuVqLJ3fIo6PjC0xBCR8RO5JeWk6cPUrjFh1oBwbfNm44GoocKXO9jVlD3vqWhalO17Fhb
O2UvwmmvBP1qAKxpaLPq4RfFwLBpYzaR4+ycQBFP6Szie+FIRwFDJ5LsBYcBa9jYQF6ucrVmL8Xq
EQkAKfsbCKy4zoMVAdGh2yXOiPi0RE86JseI56RdKzZRNRYSE6cahM0USlvfUUR3HN8oAvegN2Ak
N2OfkGfnQk+/6pUtH4xEQbcxsJop3Yahiu9UiTbaPaVb+h1tFEpUB6pOv2xyAxOlzC1HfZNwFXjf
poHxjpWCt5gaRMazF5S98HWVVkAYZga1TxUHv8Asmw8ZiNfT1GlA/OjpgPdqkpJroJmjU+jGJPCh
z6zROZBRjAmdloplNcS2/CD4mdBGmRz8i9rRoT4c4hb31DZRcUBLsUnAfyQuJdc0rQYq0qZVAllq
8tBPKoGgEf/fcgEZOiTeDexC1lGT92flqHgIUSmxji2KHdP/NxWDn6W2guvCiPMSRGUUKTvBN+eb
VFH7k7ZIDW/nGWzpG0kfo9+gyVvJjVVxGg6WkNO2ZRdtYOfgxrYLkEA5r+y2BLY/ubgHF83E+zRg
H6dNC6MZPGdb2v1uQhPzk9MIcZaBY/qq2SKGiKxlASnLrH+6AfZS1r6rtX29z9U+73YpYg7DwQUs
guMDOhPNJb3OCHCYVxnvtaRWXujrJ/e9jYXaBiEuvqwF6tNzzdA1wt8MEPvXaIob5xquALiNeZ4e
HYqiUe5ztFygAY25xVQVqADt+iqaC+0KnWhFz6l9F4ZuPQbpNFUwZBhgh2ib/iWsBK1JPe6xAWHO
9dvArLWvBfyid1obOy9oUQztLoeh+zXC2kEAFXK6jqL/NJxXsBu+OrS5n3Cyd+nM46l308FM1Did
tBldONHeY9rbDhxb00wXYaOnT645UbgiAwUWJHViLqDV7O29kHb6FhxvctVyFe2ZTUy3sIxysycT
u5Pelzqy0b4+mA7HkxZVj7SihmjXI8T31FtyJg5nxgfOPic5Z/0HSLTlU3sZhVVbHbISy6ZzT7qm
PIi0GG5710MOTBPNfQf2Lt7h+WZfG3rFjaksBHiWEPcxjG+txnypPAHqVBjRcK2ZVTPssBVTXZZ2
FaKpCKITgyRt7EdaH4l610rXKs8knX/vUAImO6fbThJpjZnA/UeMFc6opU2RPQ21q4S29WUVTzY7
bu6Aws5t+t64orgaZwKd5Rrpbqd90APdPRdl0r2PK6d3t+hNJ4cin3qJP6WBuWTTOdWNSLlAgBYU
hQ1userPsbCWDwo7Zc2uGfbnyNebDnetwuP8xmm3pNfKoYlGjKd/zPEwkxsJyPQiGXRl2poj0jkC
rqB6JgqtOsWTz3h0WiHe4Y4Y6LuODjnrRm3cuxqrLjBapd5g3msqkU1cCfqS6Iaa+x7FMJwruBG+
14TpfaWfB9fbw0lb9YFYpFSCTXhZ2wKp7s8WBk/ZZmqVmKMgaPUzR3P7h3AcBTQatSrua3abO6sF
urZzC9Pd9sAURj/rq+QkU1TfUQpHbkZEb05VGIgvRhUm9zINFPUkNVrlI9qZxscAyOG53XSV2AIe
UiDCtI1MN2pogwMFzdOfhdIs+BQZ5ufaMLPIlNBVXpLK5oZQYSDm7VJXzJrgURZF+9CM8ZS101HZ
Djh4hXsgNlbKIevId3kYOZiigMW9cHsRDrtuChp1FyWdnmKiNandJkO0Mt83YC/2RlS32D03Jf7e
VYLvp9ClPvtKFTSiLT3m0u/VQI82aYewD9hJl5Pjz3Pq6+qluGvFy0t7+Vj9lzkdfwJRimFM1P63
t39s/v5z+FLOOeqbP/hFC0DwVr6I8d1LIzP+6t8Movm//N/9l/96+TbK/Vi9/Nf/eCpl0c6jwecr
Xie9ZKm/y5bfCxnKx/GHv/E9TbaMv1RIuA72KlAGqPjp/6TJlksKTeYM3WcWVKYl+k+ajBbKXypm
AWTXFOahBZmUlb7nyYph/sXfmbXFvw9q/1GiTM3r36By24TiircFuoEoEyPPaM9p9KsWQ2m3ZKW9
ovtTXqgPTWY1e4mp8X2L55v4++f/JXfrbUr+/VnItII047M8b1nGUXGKievU8J0ZBJ4Gdkye7Lh7
I2XvxANQ3qV0RreW4Jh79Zvc/P09r1ljb2vV35/MMzUdwW7EiRZNBncwaiwAY8NPQ+46pcW+WqH+
/vuHzK//w1QafB966LNtzaK8mJt0n9OSh8SWe9eAHiiC7jKddr9/ykIe4fu3vHrM4hfTurIZod4a
fi+6+EoWIZjDWij3FZaYMRtbIw8ldIRxE2WEtJWlHxEsuI3w+z0iI/JNRufHD6ZoMRPa5yLL27XT
ZxqiEz2/Z7+lA7BrtuWlso0P3dY6aPwTl9B+r231DW6h23bn3vZbd5t/SbbNmbFxTt0jq+unvzE0
9/98m/nfv1rJkEzY9pXM8DscsHa1ZV1A3z5G0Fz+xt98KJDbhOGKsQ0FsLcPMc0RaUkJSsPWK2uv
6Fl2VeFqvYmMoTz5/Q+9/B4Kx1TqNI4qepcU2RazC8w8zPU2mfB1trRNDa5pE7Wtc2Q5QTJcLFue
4yB2heob7H2DsHz7SYDeJ4yQeU4K3CDYmMoYkSWXGIVuTPDkxcHsZBQdKizgvhh6703kGqA3EMeF
hZVC9nfb7tRT1WDYWNCWIuApEc5capAP6W3ageDBGIOC4LWV4dm6jY1KA/3mRQUMIrPR8GdFz6U5
F1kMqHLTlBk5TVHZ5a3EY5ncfxxV8OFJl2YwQTLdvaSEH+anSYq1axqX4xXFNfznrAvoEyFooFql
vqCktQO4Nxy0fV84nbnrXTm+dxAMtJF/qE13N1A/guA0//NQpXHjnUQCJ807Q0cetBB93Zobt65L
b4eTjPchqGUQXIM+DL2D9DQAPhi9dwr2sbGCv2gxmUit9ZX2MOVtoBB79E/8MLC0dqPklfLB5dJZ
wirhjidCLKkPrcnJvi1yN2xgwljUGNAnBYuqOPQghiSiFFNpubYHGeJGmzoKjE9DpEFgRFa7PR3y
LJcn4aQolwAYy3Sblq37bJZDpV17WSjrLZU6cHuI3KNHGGVaLH1LqspljEpXfegBTo0+ZDn32VPh
ZLkHmMEuFtoj3+sBcQj2iuHWqp8ObfZoJIYlAQp007jHhBUzbxzIgV5WaEz4OaV/YHhBqN3oQudq
Zduje4PbaHGDNrZzK7TU/gL3yygREW2zd14XaWSnkYdNcpwaFb5loz11OwM879doMITcWVbsyY0Y
8jzfVGbUY+lrkgOPdj/B7IgchAlwCBHapqv07GlWPMs2vdbVD7EJUWLbRHp0n4ezixKnqPmkBGF8
FZo5FqwELMCbiBTG8SuHrJTqZ5g9mB5O0xtpDOQP4HOrr6ktxss6iIOnMKyamyifYDr1aGqJre5I
4CzYJn8cEZ0sceoMw+vYAO61cRDiuW2omJOlFVwBt06sdHdD19bPfVPFoEUDXLOpIikCDLStRB+n
ekCoNlcbFD+xABTknJrIrtoqbsEY1257IXF/pHLMjfJWpyjJxdEY+ysjNIbZNTKWd+TtbbwLdbV5
72apdyqkLXLweg6Mgh4aGeeCqkybeMzNdKvEnXo7Rrm0wG8LXNjjsMCEdULcRtumLPRrXRHxBF/Q
UU5AOQng/BKALWRDzXimfdqp53jeq5eK6U6f9cqotQPLzL3ua0wlmcy2b7fIm6ifofpyN1Vl7IBe
LirzHawm4jKozPJrOSj2YzuNFAo8Mg9IPJmWXBdBNb5nSWXPUMmBT/bhSA0yGpNqFr3wyGhCqCWb
xAy0dw17CIBb1D2hB3gjQQ1ZyL4MLPi0pHpG+2ns3PyyakfEcWNWzDusoissnymvvBRGRBdJJAa6
ttVI3sbkqBXnVlHr9olZJ/k5jM9JbF06rtYJzJHJ5MJd1elO0wsj901oDaY/ir7Jt6RBcAPjlrr9
TkOOTNLkq8rPRm857AKIkt0MUGeGXea69YuqKhITUAMqCxwpbbiwZJFZF3Fat8Bjoh7/Nyd2pnTf
1KFn+r3l4exMjR5roQJMYUnhhUC4xS6WcjEX9rE5ma0g0egsybHPApCCYjNZtehw2aQEfTAp500X
moCoiPw2xI0JXY27qDFV8vsG1sI2iDvKrDWN5MyPgMhNl2Q13c0E+hKyxqhlBujLBk96mVTUsxpn
OMkDTOb9qWqsegtnq05OVKSwUSYQ2WCcmKUz/2BqW0gsgklqtxN7H6vZi7w7dNfgkKSxAoMKC1DV
PtiCWiz7ra0osMG0oTvoXjjB42kNuEi4cMb5pg+xsfQHV6aUGJASR9vVqVSVyqZdkFTJCtVtN3Wc
3k9jVdYn8Pz6ewhMDl6aUda/s0WF2GUUkJ+dTzrzvLMzNAQ4CKLMPSlMySXNmAbrBqNgQfPAGQzL
j9Q077fY9NZ0N0pefp9bpa6cU1qwxCZPyg7PdocdNaH6+54LZmj6btR1V+oMCfbDNMlcH0dYZM+w
5PFUP2sp228wZkRpLWxbDbYtMiz6hZWWrvDL0MqKbalGRuZXZaK393aq4ZjAwWl8xJh7cE5MuFbe
O8UOmDClKOphH+mqGLZdVFGSIL4odhE5VJ4qzu2ORlNsKL4syTYgi2oFbDqvTS7ZVnGfckVln+IM
XJ6oVTjd0W+izuR1gXWXJanZbkSgF1wax1rsLFl5VP5mNSGG0DORXLhu13/FmxfrUOqVdbXNOc81
SltF0x7g/ZnNWaZ58NnmbadCniMr6s1YOPrHiO+8pkBkf2rbohovlAglV3YypYK+kpjGRW00Edtg
7CBkIYLU/BuC83+irdu9iFaKl3+Rpzb/2tM1f2zJDd/mqP9XpqxzyvD/v86Iv2e6V485me5/F+Gc
+BaPr3PW+a/8O2W1Z7tDhBa/paUGCcb3zq5j/GXNcku4+s0qJd+y2e+dXUXX/nJcFPBY3ip3PnVW
ePjPlNWy/sKPj5QPGwCWOq3ZP0lZ316MeRAKWs6s7v/2omrWssSXJsp8CPYfJ2/8EsgPrybiaJr4
z8j24gqcWaijmJKRNbpWSQwZnaLnuqEX2RqpV4tvh5H6I1wb1VBuMg3d+nVjL5KRSjp6EaTBzLA2
psvS0qmuj5l9JEP4xXQv09kA64Mmi93U17q9WlrbMBb+uveeM5JXmRonfjKMLqYX01B0Z1Ohyl2G
CeXdutHn73k1OjrRE1f+km20n7uXJsgqWzE/rhvceDu4MyIGbdpD6ss8tU/Con3s1dRdOS+LjA/B
5NjkSMl8g3ItvIkLoO9/lFT+e4UvCiBWMQxuiwOxn3kHr3nM4pWRs4hJfraq8kwrhW3U6Ff0y+QT
FAcU2VdNt7UIzMDtHDeJZebL0TilfEcm4KwcehGYTt3X5D9F5ieuHM7LRGqXgatcrXvvRWRaLQLx
YmRaIv2pptdkh8ekZX4RlUsMW2DbASJtOj8krVS7cqEYoom7bkNZCsbEXZM23N9QOKjqa8D7IZ5j
g7pfNyeLuESmpoSCX2W+GMfsaRJ5eNokune6bvRFYJqZmUIEaTLf+gQTDDL7umEXIUkDW4f4yrAk
cAW8KBo35nRM0+pXv+UiKJE0s2unYJWE6DSIEJ5p3g1r33wRmR0A/KqOReZ3TkhyMcQBrUhZr5vu
pQxXRJd3CnsOB9fL2FAQg7AdU6yb9KW4zpTTfUI+KPMdPM92VB7BiDhtu/LVF7Fpk7DlU8noVXLR
yPuy+iMdtH+22Llt8PrcQQgKCUplzPxY7y5zVBQQvqmOlFx/sVKWnmCINUeqN5kwH03jFKZb/hiV
1jF0+q8GXwRmbbtNM/RG4mP6lX4WtgoZ2muO2qH+avhFZE65GtexaSd+0MT7qS/NkxHVhsOq+DQX
8QkrGv0ElYmhElvuAqtITzq7XXlGmIsATTSTNDbJg51A0U5FOVbvnte99yI6qaXXkNfaxG+kOUv5
mM9G0K0LnxmZ+XohFu2UwF5wY9/FZyYfqs+RhhTHqveec4PXY2uB5dSTUSc+rD5zE4vmBKJitVs3
+CIyW9i/oxC8eNqHZ7mB9gq56O26sRfRiYtGkesWLz5LuqhG8b7J85t1Qy+us8VAk88tGFo4rXMK
YeGMrNxZd2ouXbnSbIxQGGPwPMKFxQKHt/KtF2E5NGYjcs4zf8yQJtDZvG0n0VYuk0VYNkkpRtWG
9ajVCiiXSEUR3Rvfr5vvRVRm8O4LTHAS304yMzsEmjdaD07Zl9W629tSQ85xkBZGWwqXCKjLrvIx
QnJo1asvzacRD0BbCusNH+WTszak5pE30/26sRehCW0wkZ0zRX6S918URV4EVlWvuywvjVtL1ZHD
EAHb7YzBfpeow3vTCvUjCme/OCCW8vkB6kXYD8jYD7XoslBa8h7QietO5SWRxdNbRTWRXSEbfBHh
qftn9qP/nPb6/DGvsszGiLK6Cxk36NWt6im7Qabrlt83bs6roYs2I6XU0KbskZiF84Ow67qw1Bdh
qYemhuIP9G41dnEbK4oHEtpo5eCLsAyqlNeeBa7oXRQ+Bk0IYeVi3QVoaRBfKLiNxYiB+VX84EUV
Jjbquuvg0jZCASCfhIYZsfoG8NCV5lEu0I7JYv5ibWuLoFQT1ap6l9GDsLoggG7RItHXTfg3stmr
ddKKHsgEOEV/CB85lNNNgGrcyrEXxyXqblov83mlZHrpu2H7oQk992TVTqUtDsy+i3N0FRjcoQeY
WAedts66kRdRKS1A+dPIMumTdksTf9YMSP+MPv1PyH+jl72ab43CZBt1zHdOZ3ST5Jgvh57Sr1yH
+tsNJUlQuRoVpDmxnMg3SKUk2wox0HX35G+gklfvbnWoNw4uo5cqwj0o2aChdswr41drfHGXTQIR
dHrEVohLMpQU0/RThN3WnTwzYej1PmuGbt/VEZaQdq0nO1dT262W18fUiX/+6ngSvx29RR6rbfOW
EKoCeQjSsd4as87XqtW41DzWRShDFdENNsNqO1U39jEP5Z+/NliUt68tcndqw9BBSxDwwSbpve62
A2f8ad1rL2IfZkuVpFHJngXMMsoCBOzWXcLVReCHZV/0ac3Is3bQKE6y6c+AXv/EproIfDEGXl8j
JuTnCopCkfFlkNTH1s3H4qbsOOqY4QQSkZagPALso9jKIb9cN/hiBVa1a2Rl2RCY0hs2HUCIznNX
nhBLCY6oyew8UmoGby9w8c67dZeqpYgIYp6y7SY5ywiPF1WWXU6dv2Y6sKh+u7JV4U6D6xGQoFYQ
Gm5WXR/wUn47bIFVeBM1sHu495zaWoutRrRb98aLWPSgpbpR1BGLk32W95fGGB8h2P48ygEuvn3p
bDTgS5gcZsjHJO8io3lfyOKYNfevBl+E4pCLMHUGfsIyM++EewmKYNX2QUvw7WsPyLG3An873xzv
Q+kX0apFh9nM23G1zFSEaAhDCKRPIxibaTLWXYzdpehKHmZpow7zsisVJEp0ZJJdqaw6wjCMffvi
Ru6g7F0XDB4W1SMSV9pFZE0oBq9agEurysyzRZfg+eGjhuduumg4tKFirHt3dxE4Vdiqbg2bBKEx
UX+cglLae8OR1rBujS/xlCFiRKgIV9wdsuQ21bBodMeTdfOyCJ+yA0DfNazwPNdOogw9Pji+66rr
mCe8/U1LSKWO6OfwyQ9gba/HoVp1ILjfnIJe3dRGsHaxOTNkjcI9SYupPqjGcMwd4RdR7y5iKM1T
ZEYN9sGx1SvARuEEytNJJIoaqyZ96fSpsqnUw1TZ+1YO8tZCzfgki5xjGkm/eP1lSzr+5kBlFjbE
URfn4a51P4G6lutm/pvm/6uZF/kUDanM7H0x6smJkkbGTVe37aq7D/Llb1eMk+deC5zX3pfprNEK
uuiy13EqWjXv7uIaIdR8JDvmhxWKOZ3jYPwMM9Z8t27wRWYvKxR6dJC9vqndWwhAasM6jAFozLeT
IoNM7zHfIOmJvG1kBM3WBl24bi06i7uEU5cxCHAGz/ryJIov0cFdlU25zmJXzFwdX5iC4yJ1m5vM
VbQ9NOBjyOxfLHJncaFwEMLTg0I6fue13YVU1eKipoe37oLlLHZFG7RXmreTvY8TgaZ1N1un9fUx
65xfvftiW0wLLeGQhmYUdlV+8EQ7nQYoBqyc9mUIOVU7QB7kBAr6bmsgcuhHdjKsnJnl3qi409h7
wt6nXiNPRDhp+4HyyrqDdMmVAA2veKKo7b0LXBF9/XDaZWPSrnz3RYQWVhCPQRDa+yjtAPsZzSyf
qR1b7vPa+Dff4z+TK8gtb6O04IJRWApbF6jH5MmZhukmaYxpg+92steq2F65AS8C1k6joUXi1to7
gdDOuTWpqPti3bZqF/uB6TSiJ9oDFd4jn1TAWK+N0zRDRXTd6IvVoyA+iIAtR1OeSLfcwOabLtXW
UlaeHov9XW1gJI8Kw8NtKve14uIX48L8Wffyi+XjaCM6UDGndl9Ht7Uy5BdV5/brci97sXoyeCzI
P3GspnEen8HOHU4CFYOCVa++RAhZqpZ7RUhc4fRT31tlgZR6GTsrR19s9HEXxvUAy34/tBJZD9Up
cQqR0bpD21rs9MilGk45R23uji1OCiVUYHuy1+2WS6QQdkIo4vaBtQ+ljA4YjZt+56rp6bp5X+z0
Jng99FTZ6dsk1fdNZ7R+Y+YrF6S12OnjnoK8jBTe3aqHHRLs+TmCyetAa/As3+5ndlrXCMbkrBns
Q0+4FrjbSR//zInqn93SWoTqgNJH40qVYMLo6jqysI6YDK1ct9Mv5RJzXOQAOvX2XvTFu1pB/k0W
pr0uZbIWoSrT2cW47+y92pbPaVN5p0ab/Bmv7Z95WUKGwhxdYej81l5mlr0LDcjZkQLqf9V6XGKG
DFnHU2oP9n4s1OhzbWbGIQHTvqolB/b57YpJzUQYWW7Ye611lUMemM6ZMhowZ9a9/OJSVkSKVyVm
Q25QSxQBXaTdM2fI14XqEjwU2O2IGi6GS3qS44mKT8/WnZJg3TaztBnuggqFKZ1QNdFbuUMHe9hp
WEIdk078xY1yaeTsOhJ/WIMlKWhtnyPVNcCTG7p1t7IlfEjPvBaWItFUxzouonka73ECMo+E07wX
/uTetIQP4RUel7ml23uJSAWWEXVznlpDd5qWtbvuUmMuInZwoKbhq2XvTU0fP1WaKm7xexrjIwvz
F1+whBLFOJLRmecLhFcWVyKYKSphweKvHRSPVi3+JaQoqmyXRWNbe6Ma7FMP4uMnjvH+ad3oi8gt
8AzQ+J+1t10Zn0Abcw5Nq60s/hqLwM2dJNaVzpy9zNzkMAgszb0OW8d17744Y/WQF+fYs/ZuGDsk
I4FzABeQrYJduEtkUWbhaoYTIzmDCV/JbPTYB8ytr4ssY3HGWpGKMps5WfvRjnq/KEb4YbP11rqZ
0d/ux7h+IvE+kQkqUIFP0D9CE8aqpnWXbeN/sXcmO3IjS5t9l96zQDqddHLRG8aUkaNSY0obQiml
ODjnyUk+fZ+oqh9VGTUIFUAvGmhc3M29qQiG0ycz++w7Z9fh9NTHorJC7RePvRK1YnBFz+llpSoM
Ul8/O77YJktybn2wrJrvc9P7NyaplvcXjcy5wmjwdDw5ENv2gwtlQ1gmvOrw27nsxvqrI8CfUmST
3bLxWdy282Faiq2Vq+6lSWpxmQIwONcZzYp2QG/h80FPwAkKVqUO8SStC/eac6nRbDW6qjCN3CPH
ADFn99ntWtTTT/b7057yN/v9udYIFe2U+adZ2bt4qOBxP62bMKzDB9zF3G2sezyLKCYmly2CcwnS
RIUiF0qrPeZC+baXXXNfQw55c9lEOlvABG2g0GMSRTiZtXDNZbpxwMdedo09VyLhfkx/asMleUGQ
8IFTnZbKcpXvLnv2swXsMWEWOXOf6mFP3lD3G/ZrN1wmDwzOtUhUjzo9J56/91HIOPSu1j0eaVnn
xpdVus4lSSCJ1iJh69m3OEV+xKxR/ujA9V72Ys8lSbpyzTThWLMHtDm/myrpPMg+KX6yBv7hvnYu
SipFLTQOkgy9cIY3k7U4G1UW9WUnonN23ga2R79o1at9CDwuPsaBU78bmKjWZdPyXJlk0d3V2KIM
9xi4YcZKA9wJmKgufK+nMfvT7pm3Epewpg73fZ+79zg42LchPbRPF036c3kS/c5BlaZBuA96Guqs
UYUfkq4xl+Xmzt1IepuWSGd0w72iQf7Y4CGA88E8XTgnzxZsFdfrGFh+uI9XjfjJc8tvaeLWL5eN
zNmJu9BzEE6jYNx9a/mIIGwooxzx5tuLPv5couSrVIeZWsK9pUU7bL218PUmjMPlsgTauYzIsyvQ
oEEd78ExOXfguMC12Z172ZQ/1xJ57mgGgVPsvvCc+dDaJt7WXj5cFp/YZwsWI+CwlvQN4/E0wBMq
beuqGYrwwpH3Xi8oTEWygm7l+FQPLG7MkLrXyEeGy5bruaaoLGhZS3R3sn7mbuzTiH+PqYG8TB0G
8OXs4dM4LDEMiPcQe+2d5Vr517Iqh+fLJuXZDblz+wUz68raZwY5oT/lYu9N1MEu+/Sz9armsKZZ
v7f2aVg6H3y3LrYwlvrvl3362XpdG+3aXI6tfVwu824MnPhgBsu56LXiYP563MvK6vI+LGJ4LUWx
sbpFv4Fw6X675Nlp/Hj96ctc42dKsWePVbS4Sx2rfU+IXmwu+/SzaHa103KA+Grtp3aan/CX1tex
steLEkUY4b5+dpBdjdBjE++rdRXQGfP7LC7ri/JE6tz8DfK00/a1iffKg0vsLHMcQan8GXTq768d
eNq9fnQgGlVj6cnaywkgNpr//GAEZiiXDfvZUhUxtk/e6ln7oSqS9dgWTfvOjf3msj1YnctQk3Kg
Ype41t5R2kXwYTCS2mCabl+0oNS5vCnHTtBpJc9f2gOUTzeIP7kyyy5cUGfLVWNiM2PAa+3HpWtv
0mXJj/AIfxZU/cObPZc3cU4LtQQeu/AyFkdBv9xH7WN+/5NXe5rbf43ZCONfT5ymIVJbamPtg3T0
Ekics32gy23c6zbFTs+vfbVetnjPtU6IjYOilLO1X3oFRS9xBQ1GdX/hp58t3qz27SLDEGyPFZ17
bUtc1zpi9Iuuf+pc7wTLuQitMkkOvfGMvD4ZSn6AKhB0+4tW2LnqKQ3rZZgDuz0MoxPvPdczV3nT
X7g7nMueBkvIulR1f6h1AtJqmbC1Xets/XHZw5+dtXIEdu3Q3H4yUeu2AzjfbZnq/KILGlil1zM0
TxcLSlVpHeTI7TKtC3NoQS5cOG3OFm+chhBfXS8+eEs1pcT5lv8ipy65KGGkzjU4IHaDtNdDgouW
ZVfbpqIs7mM0eOGsP1fiTH1b13GATYbC5gx+ECjhodHJZbPyXIqzuiHYS1t0V/04SGvbFEmDmUha
Vhd+vv/61WqMJEs9Bu2V0V63aQLeaoVfyWUTR53djluszO1YJ95Vk+P6gX6gecSn2FyUPlbq7MSt
9WiYl7N1lbXNp8V41UuhTP/5ohWlzg7cLphgXmRlc5xcWXzBRr/53mAX9bM9/9e63d/s+udqHIjV
wMXE2BzTZXCTG5icc+wcAIO7XnW7iHS0Qhp8+ty+aYJayTttsAUEk+Eu8YsRrn0q0FX5yZod6z74
V1FqreBIoEhUU7Wx9OKqvcLgL39uK7PAwoKHsLiRtZS+uE5rjMxO7JA4tPc5/mv62Zrdhr6wVfrG
+axO/wRANV6561t/XrriGqZMVt6pVOXVtZcETfJ5rOAoYPda93P3zm7bEd6DXgYwDNDsvRiygDBO
EsOtF3X+3TLWYNbNHI5z8iE+uX9PkcRMm0lXL138UDsyn2/LYV79btM7UzBsHVnq+G0zYVJxV1O3
XS2Yvc2Sv1XtqE8OjnNiAzddmsXrPuI+Di+ProCqOYYBNuVRMkzlVG8nG8Yovz8d1/a4YtGNrN+2
0vZJNIVb3QcA3dtsYzrpD7d1OIm23BgzB8F3bMOc9l6lXms/lUMxCXs7OdDSMVHHykZhGSfSBLtP
dwj0Mh4nPhOjtr4NpPO8FrYHTcIELZDXzQIICMIqmmWhTpgyroodqZ14avDnNHF9ny/V4D12idfz
CRArLOFFhSdCb9kliAe8hxw6S34fCrz5r0Jik4YfBMZg2Q+9Q9y5BkFWPOZz2Rix5YCv10PqLV5/
B6wcSm6U4VE+gcbyxIAPbogxYxt585o0V6nteNbn0h2AkkUZ6jaVRtOMVWFNDmTGTTUagsb04xZd
HejdDS15i+veLHkxkVaDNT3AP58r5eUHXKUK8F7t2gOajtYqwF0ZPFwom6844hvzYYR0mH5oY6+d
OpwB8LvBQBL+DmYJFnaS6dEfa8//kvWiyH8MtrLWfI+QfBVVNPkW/2zjp1M+X+Uzv8o5LGXcQwjO
cUdw7MjB0NnydlWIXIs1Yeox+GH3SermUQbCkt7ENhgr68lah9HLNxg8u+s3TFQX67u0VVHixuoN
GNLnOObvwPW2c3VTgS5ngal2SNsd/eR1OG/TCtjvfCOz2nW6fY5F9lDtYDcMrr3xRhe32q0KAIS8
CPIN49ugTJYMmnk9xP5Gj8lnH8qK2uX9ELSR3eFcu+1ayCLfnJ4x+t7mvWgSBq90lmvsCUt1SxN7
L97iA6vo1SZuLB5L38+ujaPtN6EIC/m9NhP2q1h8rd/E2udbV+ItmgonWbEgdEzyPfF9Vx4SFaYK
13oX0Hl8B8590Ldm0IvEZ3+WcaiTpzFlUuk7uaahyK5xs5lx/jQ67NJPPbuDrCG8zCpLtyL2TX1d
5MkytVskeUnebmWBPeon37L79WW2uqn54PehpfDkTEki403rymF9TJ2Y4xgzSghe1aYwSgMNYfew
5jaqbcqMzX6ijt+JK2VPOFwdaHX0e5jEuA61P2jfahbgBziyDA0ScoxZYBXIJYACocY8x4C1GlAv
7Gcuc4CScBDSE36nVYhrbrRi+mgz7PCn7SeciJfwbScq4392F2tIBOaDZSd5NjMZ+aMYOrd+zNI+
aJ/muqydMpKzbMb72M7F/NUkU15g1farb2cRe1OHA1Xb4BSF5WhaZrj+Jr5CJqCXztXiVk+OPYGe
ArPtTtsuiOGIbAph9c7TPJoFb3/4j/LHaBGEFce+TsK62MN27fTesSEP3LdTPlbQSMGPrHuPQoh6
l+LMYD/zWuEcR8EceDhVcjSY8A1O80KhtqrRpPBvVDWb59ytu4TZnM+200UWmAMxHnTbDFaLoxA8
8wc/dS1gCoO32kc7kwPnhfJhTEdWa+Lviy6m9BHDRTM+1HHriQNjk8hvRSBLhx7AwAuSDxz0Y66j
ItBlMkUpdBFzDFpMQGd01YGxcYTlKGXhD3KqhNmosRiTDzJ06uHK7kRvnvrCSOx8Wy9LtcGycm4H
s2nMbE+PY8s+c9fnaXEy5rEzZ+Mo9GTbpFjDoMS4uXYeIbIMI3auC+wHrHvNXHyy4tFf60fu9nkB
RsoD+tDcLKpZ1c44fTPfUOmzPDsS2IyOB2TDgLpg3IZlEUSlXS/ls1fMEqBYFaZ4b2/TtpMNUJgU
RyCNO0OSPuRq7Niy43iWXzEfK6oSjEo+OCai9wafS/DDfManHpxd/1BqTOahxdh5qoND5cA3sXdO
4ljZjagru18eTACdqtqE/SKS9c5dV95V1DpD0SEgGMBc2VuMQCE7biufl4sDbXMKrqNhda3msRmC
nmVH7+Qi2t1qSPJV0dB5SRU8wARKPsdW7XElmDsgLC8Ovx2giXJFPn2XxoSI0ubegTtVWHM1XEkR
GBfIjR2bNsJL0ARv7dGhdyAJ+2wKsXdfCOl/ZPE6Le0eesoafmAHtAWILZmF1h7L/3H0D53fTDoH
4ZKK5Xlp16a7iYVe7Ou8Vat5XxVrP91Je6kHezO0GjIWd4uVTQCIOetxTT/A+GKCbATwPIzdgYZi
lrlZZlHOH9nVc+vLqBYFTyIXJTqFBCJQ+pKHRdW974LRrRNQzPjuOpu28Nvw1rPbIPE341jrqQfL
09TZ1VLNmY399ORUzRS1FrvTW2OpiS1ZylZWb1zf+OMxDufBf1xtbU8nWhnEOcCa2DhXGLoyJgF8
yMRF5cGVdDQbnSY1bUWQtt3iXVjVJ9Ba7UF3+mLNZkpemjyWfUM/RmnGJZqoxuefQ6zF2zyyTJG7
n5wpzCHmtPBW7SqKg3E9wYhSPKScXb9WjWa9QTZfvGgq5JLfeP7U+W8pzrrhuwwv3mLgTQinJQnr
t1lF+gvkagrQKdHNdSBjL/8IcM+rwMVlDR7vsnJnp4W91jn+t8xLOAYikflFBjksibuEblyLu080
N17cHss+zbFRli7q5o990WY2xsCTnVoMoA/JJGYigj07eBn3WLEBGBPk7IOTZzn0F+ABM3KD6giL
owxiWHxM07FnBPUyO7fcOWTw0S3YG/fN6pxsxKoVi7inpXa13s8tbrkadlXpxp/LFRzbI4/iscnF
Y1H2N8aue/HGL2VgRSHKPCdSZTXWGyvUYII2Od578ds6lnN3dOaiEPsVG254sMFUhx8Glc4dTYl9
snyOV9VpwCup5ZZD5KR2Le+slTXxaGMOnbtQU8JV11GW+F6RscUWQ8jPX+ok9zg1pqqsuJLITOqd
G/aJeuk17mhN1NheyN+XOQXWK6/klPqEJ7VS13Me1N5T4rCffFtrBuxRd4M3PaR16U73M8KW9Bop
lKLdjvDZBNdD1XfDD6dZq2kHZ015YzSNTlpfxZObj0+6wXbjnYsoMX07GcvFNRwylrN8xHZet1fU
Y1ODea7tq/pjZ1Mz/b6WoKKdndtNs28gYmmFCXrYCi70U2Ia7whJzWTqqkzygtbQLLWguzpxM3ov
zqhzj/NVJ+VHwybC+JCRy+Ds2bMV8xZYz217M69lsX61Ee89LoRaHsgxq6MBeRjtN3M90vzgZl0W
fsiyLJ/KDRFS591ZOtT6s8BdKn/QJCHEvstZh1+TvmVNbrQXhx7dQU7o0kPpyBfM563wccEhYCZ4
MpbtXVU2Rj1HitDB8L4uxJA+L2EX8PPZ6vXyoExVAOdoi2Wo7rCjzwGEJampntyZa2TUNL6yj3mT
NO1tZ+MWf5jGTOv3ntekpYYquIjyqsBjvGUX6N2PI2qs5mGMp0kf+nywrDaa7Cqw3qdNm4gXXQxm
PHDytcA6ENDhKF8Jxax0ctFv7WHK7VvAhzEoxaaC1Dd3gdds8dIPcHzGN7o4Msori6CHpERX1+hz
JXu0egPJKIIMVOW7yQMfup2CaVBvraSfxXU3JVJd5aspCnrB5rC4h7ipVxjIWGr77+dwmb0NpKix
5rRJ4j4CDt2PN7ZtUv8tPn7lBNmqUsWQQAELRvmWNBzUlnyeNDuhkTi57WE0e/ah6ctA7eymn5J+
SxOxhEsn0rS65fKppmsVJAAky35Mkj0gw5n25bXy450n15xgV2VOextP2j6ZkY51pm+yUpoCLYhj
9HC0F3BUW0G8W9xPiK/645iu1Fj9tKjLJBp5Qv9KVUnm389eELi3pU1JZOv5Vt7wsLQhqchNgtW+
iTtf198S2L7906ic1nnAdVwuBHC0yvgPGPDrbtf1Qzfd+kb4zVHG7cCe74yTfcxkh486HaQ4UEDM
GmT4BQYL8LcgW6fqPSSsGOOFfHXaQ+cS1Dz4Uy8brlZBrtKJjJEIy7tCV2K9n3wGGub2aM22yI9w
p6S1bpHzZRWQAmtRIa6bwrd+xo35h8y2OkvseYBcrTqXyXHmRMS9paxbVDDUjb9clkQ5S+214Beh
InTpsZjt9obyun2vq/qyBgC8nV/nrkQ5jIp70nr0IH5Gpnfa90vQxI8XPft5sw7scNgSbm2OrZ85
1yIt8k+nG/NPCl2/KrL+Jv9z3qaaGAfu7pLpY1EXaZPvpL/i1+jILj56aJFoocLMMdkOvrCY9kuJ
jtHGU/slCzWxVo5Z+33GRBpImHL1WueNhOS2RJbsFpeDKKANbivHMuAP+kYm8UEAEoEFphuhoqJA
43pnharqr5Mpc1KmdU9NzF6X4mdOrqcM4t/9wLPMImLpZUjy2RxDRfiwn7pwmK/62DE/antw9FZj
ovKzWvA/zOPzvtkZopM19Ut/nPC9s66LrA4tb+tmjl1vw3olDRN58Sq9LdkEKxg3KVisJUIi51ge
KbHVXjCmd02/c7zB6vZzEffdVViCFbz1p9iCr1vRuTXu5KAtuCCq7Yqqv89E4XMhG4ZmDAbcknvg
Bw8IBs14j5lLSvDQp0F7fdKX1RZsTU1Uvctya9TerpjrXG1Fl8K+3Bj2HXHQPozZw5R0jnlf1j21
DQgdU5nOIJljDLmIZonfl0Preg6JmHZN+nRjx0tbb4XBdWgHcGTup2sZzOF0X0K5xQ9Mm95U2fbX
JfH/Hex/d6k/fv/f/+tUG/tnB/vD1+fXjLbTn//mXu/IX8jM2cwXoGto008Kz9/M64NfYDcJSZbt
dxt6ttvfvevFLy7Icazr/RNNgfToH8717i/QwyWQNpp8wbdRJ/0vzvWnjPsfqxHQm/SVD5Ace0+I
5Hza6z1TFoFq+1JFadfmjxLbly3Nk81u7oX7k0aV198EGw7GGqPgeDZUTCXCs/U/NGpBPOGCswSw
o9qKYvu0il2Txv/NxP33b6IQ4vPTpAIN+vo3BVnalrMHJYS81haZKOiIeZl/m/P/SI77m5/jB7xO
J1ACUnd4dpQlXtC1nSLczVR7RXImeeiXbqAZEmTJT4oC3q/VwD/eEr9I+v6JFOfJQIQBUu/Xvwi2
VUq5n2ABMqYLXncgYRe2ZaZ37VwEDS6zeZhGydr7uyKZ3PEGThjXNJI97hSNsQ8iep3mQVDt4mIc
YZ7WAqUxHRpXQp96fYfXoe3iruSW04ZchBD3CVm5B21c0R3oLE++tU4cJjvPG7GDtmpVfwq9eCk3
iZkr554Nnf9T0PT4IwPs6sHJTMtp79aT9yNbM0tt+AjJvb5s+WIns5zvCGKzZCddUWvCWuNBzmqK
EGJMrvxmMwqSy/e2rvwP+Prw2a694pQROiVEVtq51TcFzQcKkYhJNc06JLentVo+z709PUGTUfkm
5JKfghMn7wKsHrZrNCi3vJ5I4Js9GpX+pdKmjHcFhZDniVTNp9mU5Y+yyLy7ttYGZJebjm/J7ZN3
1okgf2XhO2KRhsm8p6CsJRZaVW099+ShPsQUJz7Eg8c1O4MHFEQCG+AhKkO6b5+CPC8oFzhoZZ7K
gHzZGtSMdBXo5osEmfAWYy6otGIw+W1pwabh0qzWDGJ9ODx1APOeqz7Lnlk149d0CfGLzdcarGqM
zh1mmSv6r8rBnnpDTFx/si16RKMiKctkS+OWJlwbWvNZsC490qfLAgAH/cXnBL7uvXD78LHryF4y
mO7AQ7ST/jSLgNuuq+eHFRVVvVnHQb+rRsKSTaVL+dGZZvrkHDjhz1kYDp/muDAfW23FQZT5S/bN
c3UPcNAXxV6QIrrrtJmXiJ6awo4ILObbIJz9ZOtMhOVRiqP7CwqT/NuU1AXXaN/2vMim5PsoEtGO
W/CkvRV1HlmwAxGMc91CRXGjcMis20IUsQ11rUKfModDXG9N6VWPgx2O46ZYkUBv8b3njuPQJgTS
al3L9RFmffKGnPr0RRuVPifdnKi3AUTQp9FHWBARTpNE69ogSDeLhRwxakebiLAlpFp3U8vRTFza
xR1YNKf5RhuVGwPjUuOT05Q1AaIy7jf4Z1CMW6KPNTolq2Ecq5o8nJ1b+t4ChSqjevD7Gif0tYTN
HqS3wGWgroGplADCA5KlZFH18mXKMwk4tXVY/ICAdAFTsWCVFXwjhJC4a747aW9zdem8HDbzaBkJ
hXisP3T5tH7QbPvhtqNw8H2UhQlJw6aKGk/rP4rOdeSmLlScnx5Gg1Tuwu7RBvQsbpbY4x49aEc3
3E9s5r/d+KHcNqs7Q/eRpfe5763sW9D75Rtwunm9XQCrtlh1c/PYZBRDwMKGbikAYMUpHKh6np7W
0tRDZFh/32Ym0Fs3F091GPO2qI+Y+96Zl5dgyphJYxtrwyWnQssX6jgAlVmDcMJDuioiDR/B2rYk
RD6iRFdfutgKDLbVrmm3bDhdeQz9uPqalUtiRTjMxMyoZOnyfVL3Sb1xY7eC4ctNu4QAtkA/6wt3
uavLdjhBAC3zwL8rPyCB5A8c6CCkk4nuy21CCenH6jBV5nCmmBTWfg9eO0OyQJY5TPtdVizFo1g9
ktJUSMzbhB+g90St6yZo/Gnrd4XQWxknrUL+K0nVJ0Gdz3tcdjw4f0tAEnjqvRyMUi5cE/nZ5N8A
izafnQr4AWaDGc9EAGuKTdMMgs2sqPUbL3YseSXsWu/CrLED6i9zcqradeX1UBQ2QUDtdM02y9IR
kNush03hsj+rON4C3DouY4CCd3Ko9UbApu0Q1lbrvemmsgaStnbZN3qre5JZYgyzLW7e1MhyDQyO
/juqgFE6hunnokmy5XquvOQlcxZP7hIPdJcsynzakhiilyuwh/nd6MsCEGgg22VHssuX2AqFmM2B
rAwzeIzLkG6o6Pbf4ike001qj265dYuGzbe3BueK/noRRhk32XbbqE5+qmQFOa9XatqmmWW/jBDJ
ZbTglg5WW/lXbrCkPqlZgZWLXAf3iipie9SyCkJIY356S1DqUZGK5c0yesV7Gx+GZ6v1ui9OMBdg
J+nq6remG5I7j8v5PdW9xj2EDrnQXR1krbvx0jTLtiXMyA+WauxnU2fzW+mYrtxwulv6UPdD9qas
YnLUQK66b402zqcknZY5GowV55sYFFketTmVo83oq/YZo1PC+zFwq+0o4vq5MoV5rDvb3cqyc95w
LKh7QgzbbKxZ7IWl1DfD5xO79OkkNsYfxu5KByZ4WIx/mudJxyFDkgzZgiHUex/3Zfo2LL152XfC
Vd+1jIW/AYjhO1vVwa7cuYr9CwJg011bmQvphBqWnWwWY3P6dGII5g2ti91xYPI9t4zGsAl9B6e8
yVXrFfljyJll0mXbKuy9h9mpsnpHPte+8iokbViDhe27ZFLqK0yzXm2oGZi7Rvo0z1mSutOOZu+S
jJboD6UfUAGxs3z9xNx0vtZhK61onR0OkHxc9HBw4S0uO2qkRRMFTT58hn2X6C1BNTtA1hEPUrCR
84OSgyxv6wXDs6gTSy43ZGvbzx6TT+/VWhePeE8EP1Lbbe5HDgrmEasv2YRYL3wRw2l9QAUb/a1j
J+B8gJlWn9BIZV/I1aRs7GSyr2STePvMpSK9tTrXyM2cBZC+7XDidADH7n9ITC+HjQ2/G/DiIgcV
ld08Nnu1jIJegHzhdxlukyFFnKS7pWhI3bK0XPp32c6o2GXbYeBU3k3DGqZOlBgKYqD7av2IsLKg
x8hpCYOPbeLJRwFbxkSUDXl3LntUz0UuKZYNO3z7PJFqL4iDyfcGpIDRwBbIJPSUUpA0tgj0TTW5
xj92KfsWE6d23N1gsulNnghRH8agd62beQlTiHpGWfiTt8lqIkep7j20d4oFOf8kiDzdDAA4S3zh
gjLork4xtN7NpU8n8uLlmGN2I+kOZpuenys8P/0tdVzqQRamLuA5dYk8QI+p+wDPp3U5SCzxKHox
JPt6ypcu6k8YmjcD+bgJouXC2WWvIrjtMHCZ9tng5/42T2xf3qeqofAHb4+L3Tg7fnFftv78tcvr
VmBV0/rFVluuSrd5HkzfOyFjbpApasATAxCEaSpLShZCnZ55XBKyCRVZXRh660C4Pdf995HiVxZ5
PknTSCeWU4Ielhw4Sd9RsepCGxSn1ft+v5kH9mAyzfaR7KvVbUujKDNaKU7pj+s89/3dQMY+3IV9
TKuL9uzpqiAJAIA1tSigbYsJXG/kOL77rKheqp0g+yt3cREKmvs6j76eB1iQYj+GFqmxEqUhCwN8
+1au2VBduyE2v90O/dFQ7rM4zhy2HDHJqxgj2rjZ0nUHdF25yVpuSauN/leqCKhW4pgghHPZTir/
uW+UOwN1VQHHwZToUN4he7F4rrhonpwYTuZusREvfYwNQNivZPDD9o2WfaveNEKmHFNNwhnMvc7X
L//XkhPN/1sceOfUSvvPOYmbl2r5+oqod/r735IS0vkF6B2xMUG/Kx2yCf+TlHDJL0DaIyPgAnj2
w5MVye9JCZB5qAW8ELQ2qDtln7qQ/4enJ39RkqXD/27Dh0btHv6XrMSvnWF/BLzKlR5W2ECmXUGA
HQSnx/tzX1qcWqQ4K+fZm6vYEU+zk8+cJC60afMUzkXjAW/l1Dxa05i/hAviNpZgNVu3lHdiQ8CA
OCw8YNzE8tzo2BmWz38ayje/Pcqf8e2vw//fHjDwGQsfs10abRiKPz+gSFTdxHr8PqccdzvXIvzb
eGVRwRhnF1eHf/+213nMAK6d7wvfdQPX4YLtnkvCp3XuKPpQLc8SJ9lKIr2Pzaybx//+LS6cRHrV
Reg65+Y/abpoNxVAc5OlZdTKvD9SUpx+kgc6ZZT+eLW//RaCilCIE36R7MnrkQvsOkxOrJkIlnS+
nxpj34cUr68q30tuNL4jOzttXuj/XH7y816/st+/mCQc8kDg3va5oLttw6k3kuzMYpLisDiLOXa9
hZyGHoGfSJdf57h//yrJ/dX3JJqx8w425BmU69cOPIqTY808rEOUru1XY60/bLf8GdLkLz8swF8W
9rsrfeyJOUpfj2hYZsCKbSeN9JJ8gu1o7wLZvyxAn3/ys06r7tWro3rHV0jlhMr5LSv550lPYVV3
sk0JBxzHIrOWlTt8jCU8YAJdzzbVTdjF/63HkLEMyIQS8AcOaU/2gzPhbQxSOp8LQM14XasS+Uoz
/nBGpDI/ybL9ZY2dvueUWYAZzX/PHaQnsiMIgfielfPoyYupmiA+y5//fY392g98NoYhh/Gv/7H5
dWd5Q+45ixjQPUYyR5dEH18R5eEkD1mi3zedvCuSelvkUNe7eNO23RXT5Ur703G167slPNXUu/re
9dc3//5cf/frnUAKTwh6COl/fD2HJqrxNcqBlMSSVx0dL18iPcU/m0B/M1NDQZjApu6g9DxvCLbX
vAwQARETmM4Eke3UMxxr6iSQ2ElUjT95pX9ZhrxSIQVqRnU6Ts4dP2QYayvIkX9i6GvtjQy+oCO+
6QPvOvGQ//z7CP79l/l2GCKNouP+bAS9Wjk0IvNlRpbVVbnaw6OT1dKPuEqKXSza9mdT6a/LEXm3
6yiXg5LUz7n1RezNeWccluOE0/x9ngZPiH+vw9qgMXLxDloP1vCUhdzoe7HFkwektF42ampbjCAs
gtqTMnap8o+pVf+3vrTTqhUub/pUoPCUdM673/zTuckzp9FIzyfaEpA0wi2X47+P+V/nE9+CVMml
kEFd4bxh1YmzFJvAU8Kut/3lZm7SZN6iw4zNIYm5Y/5kPv3KpHi9ePk+MvG8XnYDBv71KnFNbLfk
NhCi2V1PKpn6fLGp11T/kF0tST+5SfKUe0me08XZJ8GudYE12egcgm3H1fc/tT79Nsiu4G4PfNj9
P9Sd2W7cWrKm36XvecB5ALobaOaoFGVbtiVbuiG0bZnzPPPp+6OqajuTIpLYPuiLRuFc1DFKkWtx
DbEi/kHR5/5+dZN6ZlIy/CSymurYIYDfH0H1A129Ps/vTwdZOQ80rcQzmQBKbb7W+QTCUyw+ZqQJ
O0kq106Hd5kBa4bLWaXJIeqyMtftovotqzqPbDCBrS9ty1QRqY24iv7Y9SFSSbUcdMONWoegglw8
G9aOi6XVpFgMFIz7dDjNvm4mxcYQ1JyByEWMlDIng3XPqLdW3grH6xOqiPL8Lp1uAb6ZJKvE5L9c
TqnIozkFxQcAkkpAcYwlKl22WlpVwuGYeuK2QVv6q6zyPrbdrDLajdwP+A/QtZasnxIdhocgcVPB
tJUubWuJqyQbqSVlQmtmf5HfF+mP0vca44NV5g2APApUCmiqvPOgZYRj4T7V+dBIJyGmtcyCjjp3
U3U8ye+FToqTTVMCIvzsA4DM7tKuwJoNBsXopoCTck2VKVp2kbClyDfWWxc6xgfK+J66weRCMDdU
QWiGWTL8sB2AsbqldgY0KjEtQdhQKQ5+eoJn1Vvq+h7FzcwaaVVI2J7wE+oIZJSVK/RrkhQBSlkZ
eFWKQebCZEMSPzlQ8C2LE/tceyYhUhInKuNSpkRkBIAHi0QzAC0qbRfrdh9D9Nj4bcKTwrN9L5A7
967kverF90ASh9K6FTNPLcOnME8lz7C7GMFai8pU0lr4QlpSL1CAxANwMLdAe8vmBoHM+gWt1vpT
Tq/o3jBzo95UVZK127AEa7fBWzIftlEsjV9ApxXeQQwpQWwaPOKe2zpJfpYlT3e6K0D+ttVghMmm
7VzrUzQa7lNAaYHbH2NxEEvstgCoCXpkN1JcTt6mfRno2wAJ6WCrYrLin3SA408tSJrydkxJomhY
gNMuNy15YPkdkGFBfcyLhadKicEibOExYcHBlaEJTLCvFicXrSdBhT8iqJ88K0BbpMCKoYZORJq1
bfJ+qpuYbnwADJKBGEnrIbcVScHiKUooqrmqi91vFgmSv7O8OMhv/TYfHlUKpc3eLdSk3WIxpx49
vF+pdStAFqHcZF3BFo8SqBq5koOHRT89y+zQb/rPfpkGyUZAA/ZjaBbWfWIZPYJmVNAjOgcweatt
iSUMJWTEUYL+LjQyQQPOP4IXpGVimV5FYNCcrDijK795jWQlmxRgxr2Qxa2woaBXOlWlUsgmH5KM
r6ky9uLnLgnLyk5QUbQOuSqNsUWPyWvTR+owzTannyd+icxeh62CjoF04CWqG95JVTMhNamS6XRD
bkKuquCGF02qHxOI/RAmfNCnByCc4icDGvhfIN5r/y7rA6vcpm0c0MwQYvODLwF1Z0QASW0aHXQw
Ofppl1YemF5bGzqXMuZQ+a/aELuJHflVb+3ilDcWjTWtEiFDhVKMI6M64nNmtbSkOB90l1Jenmob
fOfEZu8XI5wPnXYoTGLPnP6kpMpUNOlAUMwCU+6y4Xq1Rz0BHcKjbtayupUrc3RC0CSZXdCd8rct
qIaSRhDodd5ymbXLMeH0aB2XEV0yQ2JBUGuMHTrPAH7r1FNpUudxHm0rxH56Hpe0B6bWziBvdGqj
gp0E9fgiWaP2LaZs3+16v41vAg/JsG2b4v5DtVXIn8Dbd9ZTNEIq+qa6Yexva9mNfhQx9dendix1
+aB7amrdZiVutCezNHJjRyUyKfelXvGALtHMfG7dOpb2RT5y1yhWXwhbVxfDHyjVxO0hGXzxKPPq
SLHjLeFzFUakgyFV5d6yqzIsij1ZgKEjDq9Kum2woYcNj5LBt80Q5PEm14OCNlamfo+tJvxFW801
N1CmxmbjwdpRbD+Rku+RJY6J3SVy7m8SJeWUUPBTwTIDKaTQjmhHRxuhzpL6kPmR9tlr0ljfxLoS
aRt9RJqzt7swUzbt4PnxbRrXxfCl1qVIljZmUhfqQZb9NKfIWPultAeuKJa7po3DzIbMFnwURoOK
tsc+G6PHTrc8MzqS9JPE7oqgKXO+YmkoTV2/GqGrlU+Jn2t1YYPdk/yBtViywwCTtc2nHjb8jVCN
2TP+YBL1TBxvw62hFVEErRDQGidO3A87Kv8i1LcSKAy9wVJJOl3b8hChvn6w5EGM/u0D/f8ClPT/
Xd3vLNnYvtQv/4YpfXhJXv/X//g/DbjTlzh4uSz9/afyJ2nWf0k0SHSS5qm6N8km/QuOJEnyf/HI
BZBEO1hXqfL9XfkT+N+QZmuWqpP2kmlPCJS/S3/KVPuj9KeRFvOs4x3yv//nBY6mmv3388LaLAmk
fghoB/AtsCfVpOA1paJnqaaXZEYNrUZ2jI9paqe+PXUhvmf5No12Z9OyUMKj+HlezXgXaZbujZ6r
RgZyyw7WlnYg7rzgpMf2uMmkD4hGCKq2kkTPHojv4s0yvl4aPfDGxKuNj5APb9p46/ZrWKGlIBpl
EkRkZL7IHJaUq2qIxckgOaKkbsP4WU5+lFJ48LM1iPAsWX4bDeVPMGMaH11/p+VtlEE/sPedtDJv
Cnb2hJWI1lQXF6IYJMkqpUL+Q9H5cjXELbIOcO1UB/WO7ms9uPkmFgOD5KpSVlLy2RtnGhChKE0o
ukbpeV5yNvoypIdcqk7RyebGMOIRCqjvrjzZFr4Pz2GZREyRwN7NPVdaADsSrw/VIaUOtvTfvzZe
5+/G3MzvBnDgK2tuBifGGIFR8ZiZyESqrKpz+UrIekJhyqbq0CVq5I2AN/YDdIcJNBX0XsBsKiZ8
YK1sAxtfQ/EURV750pTc/dsqo2m78zrN7WjHjiVwK67Tlybscm8vgYz17REfsK9ZX4807cXwl1+U
XbANUrl9Qh9Wbj61+FcgmxGBcI16/nFlePMH+dvwaHbSLTAp2717RTVVJ6re2KiOEmAGU8PPVqPA
2/qCqR7F0eA2Ej7ix/Ocu/V4iiuKHkUJ8P/6QfJWszsrC0y/AqUUztOp+QFOb3aS6LkLs6llkmVF
kLZyD8bAqu/wjQrsagj3gljstLymQyHe+OW4tuWXJsEySWJ0asA67IDpoDs7MtXMEN1aGTVHjSik
KV4+3KfSZzqNIwDlOnaCUN1S9i+21DdvIvrRHzUDasXKJEwdj8tJMCmqWzI3AUVa9Z3MqymHSR00
miNLUfFdb1L3KBrmE9lMdAxkucPVW4zummFsDtCV0Fui1Xis+lhYqQm928fcaVxhVERY9Cx+7rfz
2cghVCmdmQm3ejToh4Gnw5dRg6W5MtypTnsxXMJoosHRpFPGVealJ3I/CNpyI9ziWWO446k38p9W
JIy2oouwxn0gFpJJ8lgGd96X67GXRqhJIpckxwhVqNn37jOJUji6OremdCrJ+Dt9hZ7x7pCaxvY7
wFzCewBwIEZyJ9zK8n0ynNpy01g3orZyFM7KlwYFWUqyJpV9FfzEOwkoQGcScs+WdUuDG+ZuoH1R
wdoHJaaqYehGRw91/t31mVsY2EXI2dqozLJMYK5ZtwbE1ydJfjCjh0p5uB7k3Z01G9esYdHB72zb
TLduPfG5S180ic7+SitrYRwkbzxNRU1i8ub2N6LCW0ZQA98RhHETeiaPOzj73j2y9Pvrg1lYaxeR
pl1/drZ0VQgLDVE0ZxJByjTz0AT9t+shFtbBlInSESHvk2H/XoYozFbukyL0HR5R/qFFlcOMvGqX
UhiKgObdVX7wz/y3uBU1ZbrsaWZRk5fpZ12GbOOhqYu8JqRXHoqheyp14581VN6FmC01wKsQMcCR
OuUAClkxoMnmoFqvT927FHYaBz+fM8jSyL9nQaTRbUpsgn2Hjep67QkniIHrvGYZ8AY2iy+1qawc
fEtLz6Ckb6rURWRzTrJqEEuQYyokjiffiZ48rTqhuw+qf6ZB+e9P9DvOfIlLuRUaLUVnB22mgwpr
zPaRoFmZv3ePjWn+yCst2BlYvc15QmLsloHWEkT6qKe7TAXNE38ES3RAPUAAQPgHX+ss2myhQ/MH
050NvpN4yUFukpNUij8T3tOZhRY3iCLqkhutM1YOvbebd3ZVXYxylkRLg94KERI7Tul/Foua4mqz
9YoTkgW+LH8HNLdFksmmoG8HoHCT6NaPXz3/mOCYHQjPXXmXBD860MqjV995HTo72S7UI0yrqNMq
2qHPqOMiCiEJR69ca9ovLrezOZu+4Nn5U4tGYSJ76jvA0PcSOQVTuO3B2mrJy/Wvs3QMna+F2a3a
achYUmTzHb+5L8X8QzH6Pz1qh4Ev20Kzpg72Jif+7qOgRmEBIQFEN6d0tBYgbWNUQJ5qtJzNY5X9
sqpnaQQlPTRPSmt+9XiQ9sV3IdwmGpSvewrU0HSGbUYVt0lPYXuvh8NGMZD6MHAlWuPpLVxjEE1+
/8DZzLv0fPA+tjj5s9jCGUAZPzS96CMNMqxdy0uXDLATzTR4evGmnG2MQISKn8NOd+A+lttGo2na
qOqa2czSUjqPMtsGAwg9+Bk92yB4qZryrhOe60E9JcAtr6+kxeEAb9FJPnkQzPPxMK40VFnYb5EI
qxvFKXnNqGHp25h/R+D9cbkrAhGuNkR836kFisdWaZvl/Z/kMRPDDDyAaiEpN3cSgWU0gPoeYSVI
996gHDOxQJcpX3l2Lw4FvMVEPwPvNfeegBidKnntcgSz9IX2MR+fu3zlbbIYQ1csaiI0FqW50Kus
Z6IehKC8w/TOHZVNVB1CrVi5GN8/w7hMEMr4O8psFSvKyAhBxzi9nIp2UqvyttI9/2bE2QGap3yn
K/n3POgo6GtPWlUnO08p12hpS6fY+Y+YLfJe88Cwywx17KHMFLFqgXMNFBoHvWbTv9ohdrBWpFmM
aYi8wKe+qfg2MWdnNIhzsYgaPuGELrXbrIdlo25U+ePw+frGWtzBZ4Hky2Wv9XpTtsgbOU3bQM56
0agLcUlhkrnyLdcCzVL4cHq1TDqRCMB9qdvc7uEIT+2EPN9dH9HiyjRURXx7q/I0vBwRdxs0Ywop
Tio8eKGxK4cHIVhLABZHA1rAsAA80mqerYlGLqD6CWHghPIv/JXtSTnOjLcq3dbro5EWTz5Qb7yM
J4DfXJK/R1DNQPEmcFrwJ8VQb83kUHR36V+RT/kjPeKUFdqjtRXTfWXBr1v5bAuzaVJV04DEkBVT
C7mczQh1nMDop4Ei16I8+Ly/1o6S97WeiXF7FmO2NORSrNNeI4auCgeyYOME322X73E0Ow5FdRDi
n4IpryyThXkF/sZZDCzNpOowO1oaA10bdGwCx3S7+7DQaIZBy7j+8RYnjzR4YiMjlza/U1yjAROU
JoHjNtqep7GgRLvSXUNGLo7kLMrs5dWgtVH3UK8c342xnoErRpXu+kCWQlCFknRR5/+4uy5XQVZg
OC/CDXRG865JS4x/9ZUICxuKhyrVdZ06Mb2S2Rqg7R57COwECL48BvJd12effflOEdd8sJY+CUeD
rIDHnnCQs8kKcJ/2Y4TPnBAF3OSz0D1A5Fr57AtPSJotv2PM9kxW0f0IYzVwVH9sTh5i35sGZuuB
kv4pyY1vIX4g96JZ3HdhtPb8WhvfbB7rUSyEBjygU5mfrPYx1J5q69f1xTBDkr+9Iy/GN1sNoxlI
dO/1wBFgxOgH7agP9tjChUKo8zWBrGhIB7WB8pZPrjArk7u0UM4nd5qAs5uxlhWsWTslcDBxB2m3
K7RvAQw0K/pxfZSLcUifwd0rDHmO3lTzxoxEXyOJ+g6PpWt3avFVFD//QRAaPQghkmGY7+R1e1Wn
7cylqBhHNTqg5WncxmtLYnEkZ0FmM6ankuAro8GFOFjdTquCzzocLfrukbIJetX8g52s6Ba5C3ev
LM0FiY1IFRI0rALH8EEsePlWr09xkW6R8lhZCgtJEh0CkF6a/FZ0mt30vaoWTYk5n0MHHfz0vRx2
Gz1otoiN2Umzom29dBFfRJudHBLW2wXyl5yB5db4BgwF4MO9NNo0mPzqtkGBK+8fOjSpLGPnwf8a
BnVlZhfPFbpoInA6kKDz0hQIeGgXBmdk71EvgF2ItN4A5hc1MXVbSpYLn1kZt3hddIfMzauVxbp4
tJyFnx0tCJNJtTRNtwD+tQkM2xUeVsuwb/nM7BFPHUyf2tUGONS5O+0ID0sQm3I6oGtbED4WLexV
8EjJ94DrzSq/GQ9SdkNWtKWftvKoWahdoRwMCQedEDo/2mynYOdLUcxvAudxyODQB/DIW3+TRbdG
r+wV4w/eaRfhpo17dpRlYeglcUk4sQdjZNzH5esYPl4/YZY+2vmQZokq4la9IffEyNtTlr0Ezf2g
rcza0jY8DzGrapiC7xcFCm1OvlXlu1TeFcLRHF4raWX5L+aJEKv4OiAQQaHP5st1JXSqB9Z/Bf6Q
lBh3hc9eDkirEX42fu6IAKM2aXsD2nGFYLMcWmZdytaUBc1D512MufN0pSe5p9zoYxLYVtf0WzQt
zYMhxq3tuUV5oL4nOUpZdQcdpYiVeV68d3nX0AmEviW/c7EIhTgoRElk/PJ9pg/ZPmoKNFCVn0lQ
3il8AEUYb6ayoZKLu1g4tN1NkIorLabFBXX2I2Y1PRHROy9Q+8AppDsLZQ6xul9tli3uQxUZHfR4
ePnMC9WmhnZjXGckUKUUbZBF12803Ut3TTxqN1EOvbcchltRy9Uf13fL4lJWyQpVKv9k7LPMRodn
kLUxges8Fk8SHJJQgvJjpmgMGJ5mbjGKXwPcL39WjYY7ej6QAecuiU0+gB/F2drpNeGuKR6i9igr
u6yu9zCCLOqRjfmIisUukOIdVaVd+3R90EvJvaqpE+9uSu/nnIeuNhHvbadXSujeGbWKDvmaP+zi
ojkLMVs0ZhjoOlbmnHTZ45gXm1G8U/RiJR1YXDW/g8zLXqXvi7LhE0RI8u9kp2H0pTcaFMKC+zb4
Eccra2UprWJxIrn8phg1N4gcXVctBytnTMlpHLAKiE9Um/01v7nFJTnJIkGkogk/BwW10mgWrs6S
7M3BBsa1MbTnWEvRp1zfd4tDMmQAF3S+qBvKlxeSFIflgGoaU9ebmyCQN3X2C7XandatHWWLC8Lg
SSzzwTjSZxvN6uK8ziuO8gwliN796Q97udmb2u0YuxvMBRDtsG7hUtuqvnHJsPS03XfDz+sLf+1H
TP9+dv+mtcFlIrHxwvDFL9HLDk5j8Nf1GIuLkirRVAQAgDf3mkzM3BeBcASORXqmmUfEbTZ+8cnz
90aOD+JKtOUR/Y42uyE9Nxq1AidgR5u0jGG+V9AQ/PvrQ1o8L86GNE8pUjWOgphvVyNdpLvPyLT+
yU4+izDLKAwFeFNWMWnQ5Gv9s4eilO+P+7jtN9ZjCSj6+oDePsK7nPMs3ux4ahA5KHu3pcYWunBC
PkZRYYfVxyy4mVpBTXDK0bGwNfFzqCUHTWnw56ltjxUZrUF+VuZ2fqhESNJAAWXkPqJNoXHvumuc
zMUlYtKgh3FOt35eygHQj0UB0u2OEDS/qsYYb0Zd+572SraSMy0eJmeBZrur6AoNLD+T2kcvUhJt
kHMEpo1kSlutLJe1SLNVj1iTCkaOSOmoHQs5A6N+D8xhm2Yv1xfK4tc5G9Js5aN41sCh6TgwRq+z
A/01Csq1tb/2fWZrf1DRciobYozGQ+Iru7T6CyX43fWBrAWZLXgwwoaCAhDFTz5K5P4CcbCaxC1/
Fc2iskteYc7NxEScI7FJYaElUnzo0tEWkl+D2Dt1sLLQlgfzO9Ds8yte6luqx4whrHObKK/QinZC
aa4sssV72JwI4aqqavAjLy+LvEalZZBJvjGFNkBxIY8A8ht2jaTtUCiSbtFZDlcOpuWR/Y45rcez
CyrDSaCFpBnQnHkRpWHHisv7fCXI4g0FyhGIs06KMT8QctHzedmPvCqyX1Gs2Hp7VIPXVoRXsO9T
8eafrzxN5sIH+q7Do5mGfDaktA6b0Ootav1+Kh6KTED7zA27QxVl8UqotybM/FingahqgEkpLs8N
EasmQv0GTCSQpPFYWYjxcGlF8a7ys0OWH6x6Pz0iu6jaRe2wNcZ7zWi+1I16qsR6EwmI7I/1cLg+
/qVdoamgyUFlvelxXI5fNls09CN+UxD0UDqepfRXimdu3+yux1k6qjQw3hDDJ/b0XBq0C4cccZ04
dGLv8+D9ogl2/e8vrZrzvz87CkPfpfKEPYaDy4YJn1KRIlR5vkF/hIiClVG0vR5v8QUOtht4JgR/
OgWzgBB21GKspwHBzN6XRaTCXtMVO+wz4+hhaYranOVtCj2y7Nzrk++DBUb3+o9Y2o8Tvg1oGGVH
ZBsuP55iIOyp6Qxa8h5lT4SidBL0x+sxlj6cDvncmpgkHDPTv59tkChFF3LEzctBIv+h4rU/eems
eaItHWYcyTraDzKCuXMBiCIohiGDpu4UVQq/VPQhg4IG2rY5yotIIG1ivBz+4JyhJatDQKKijpTs
5cCoC5cDokyhM4h3XvXQavEmyp4kN9kkCTIM2cp5PX2L+eY3JuQ25HJNhch+GS6ILXoUfhM6SMA/
5ijXNk+hfOzTY9C7n6T8E+/PldWxGFFXZdjHQEh5ql1GzBQxiIVYD5222pHzZGbKu2WoN5nqUTI1
bK/ovxeaub++Xt5EEC4HqsJUZ08gNTHVLmd16UrLk9zvPRoVP4y9Gm+L5BbjjeYv95UKTS9trN4p
BuB+G5gIbXQaEcjygbd4q+X49yuXH8KbzgK9zXzPFXU6wIRoFRa+Yw1OgzJrurKAFkrDBIAeo5sM
doI4X04wJMJCMWRwklHHk6MOtuNRKN1P+lCApH7o+tchzTcdyjNoB30YGn1lRb0/8ghPZ1JCAQN+
+ZySUOSGPvhj5TvcNTaW4XZHR77FJqfe1eoTfcWVeO83KRQw8gjOb4ly9KQadX4SxEaelmmT+E5h
YJ7TPmOjBKn5R6zv/SQ8XF9FS7E0KEeTSIvJ1TzbLXEuJD5+WDSiMMyTky/jV8EYgULbifqP64cq
bVeQocDSAEDNIVAWlk5+hCSlI6i/opAkKj5JUbCyVN5vRfQxOD0BTKAbwll9OXWJVAvBmFAKqgPa
I8lD0aNd/DLoL0L6Kn+zupUX8cLKIJxG6YxbfeorX4YrE7nXkKqmmtHFdEWEreJCpd3L0Y2ZWSRU
P69/rKWNcBFPvowngEgJUrQvHXT29rkrbdpcu4l942BK7aMCbtjrf431s3ATB7W9VtFYqFdOk/t7
tLPJLX2z75Ay5gv6wtEw0UcYXcSf81MVnMIIFe1G21W5eXS7ei/jDpC32oY3wMruWEgIJg0UGkRw
lUSVr3w5CRB08O+ZKiu61d+g/7NRxechfBzi4FDF1UZRnoYGSWFl7e58nwSwKS3UvqlPT3nlLK6b
iNJkHMcxp0e2iQcRLRz63GtLeKEoAYwesONESAAfM1/DlGsDWOmg3cfhp4iT2Tb3hw1ixjgrSDbW
Yg/ajX4Y22Mq2Fm10uxcOA44Zim+o1lNJ24uvDMdEMXgBVStjB9SX9lx+LUsX63wUxj+WFnL08ky
u74uQs1yKhOxTlPoCFV0L+HwmuG5kWTw6D8b40HVT665z7JvKzGn/XEl5rzKgm+OlNNMYb9GlV19
8LVjkN2G7qH/qy4/+xr6SSp0Mypoh5XAS4OlhUTVhaInj+zpIDlL7nD2Yrp7to4fO2r7KhYv0Wsl
Yv0WNRusklTT2yfC2mP//ZMDdCLUXz4lDEkeA5dBXSSKm6HnfdyXu6mw6yLQm9HVkNOVY3ChRX4Z
aZa7mlE1Yl5FISaBmA+LUai+paW848mlWHBmN5kQbwbx1s/9T7KcHHzrszv0K8zBpe3JO5bCPOq1
IPNmN1lfuWMoTqNtBUHalEKXYwMLQERXwmyz8jmXY6ki6GmOQ+g2lzM7uNWI8MAQQKVFgVipj3H+
0UNH2jgWqoppmvkoIWiPEvjWUJPd1CWU48jx8X4uZffh+o9ZuPLIdH//ltnc63IbYjlGXy6lZJin
lu1aL5FR2jg62CMaZ6EfbFar22sTMP372Xq2oGVNz3nOYCl6sHJz26XG3uxe/2BoSGTCywJGx6vl
MkqV62hOxhbbdZSOpXlQGmtb1/rWVMvX0NyOqrIJG/F4PehCNsvTiPYOzC9SzXnHN0vbRhd9idpL
DE2izVUBTQllTR9paW+eR5ldJnImIHXbUXzBbu1Q+/KxKe6VjsLDGg5gMZDEwQ0zme65OP372ZfC
vKNt3EZgeVBI2wHnyw+ZZvxS2YB7CVmtlSxvcfZIltXpLaBT77kMV4+a2RU4OzjyAEJmvB+yZnv9
+ywOaGIekh5rMD5mSy9qUPMrBM7wpLAwqrzDh2gneKfV6uJSniFP3bD/BJrNXDMI6dhPgSQf/7zE
3xX4CeDDdkOXYCtVrW4HY78XrfAHZYen/94gZ8sDYwIPfXRi6yNecvsi/pQjtil5w0oytfi5eFdR
kqIPjFbj5ecyc7iCrgZzhnxqA1lHSdbs6RdSZNgbMBGnxxPigbNrXonLLoYqAvNBTrc0SV0yZV36
HtfBPqfdbPQrV+3SyQRbBDE/MPSEmy0PLLkj/t8wB8J6N+hAYo/1P++kwP0/CzFbGIOgtCE0zsAZ
6s9h2yPrHNton698msV1fhZl9mmwqhdlIYMJgKkXQzCMe+gcY/5yfaFNf2WeEZ2PZZaY5CS7KA4w
ll5GXTsuMMG5jfoPaMRtME67HmttRLOlkFgpDWFg5U6TV3dmOJwy/7Uvvslh+fkPAqGjgvQEmCHx
7Rl1duY1kdBKtcjuKcRhqxaP0qDcoenUe+VKIrC42M4CzS4oYFw4/07PzUrKyc2l6QVoac9uWmgr
t9Lid4KfOulLT0zRaSOfDalMcslKI74TugCbQTlFdAm/IuiPcXbm/7o+fYtb9izWbAtJAEd71EXp
q6CO/BEbBBEhJ/NjbUivZWUEhzQZ/tLFMVvZuYvLA9Ubk/OIWuu8ci1VcqL6OFE6hlhneFDDFclS
90uqYtGDvWW/sr8Wjz6LcgSmAhPmZzbKCmM6tdAIFxvUWtH657KHwrey5pdWCJVrc5JB5BaeP6jG
0s2NPI//BfVjD9fK/fopvhZktrGCyExac0LZRNIJ1yQ4sHd6tqYPsjRfE3GCSh8lHBKjyxXo5gXY
fItaR2UoxRcJ5VNbE8Js5QG60LtRAfX+DjP7LKHX4I2OopojWVZ2TMNCAWsXP8dlmOzj2ApBFUvD
1ivHZtdbjY4YbCRu8RH0sevW9V07RiiBoe11RMzVIvkd0ZTT9VXqypTHzM/N8585Leaz/dh7sv4v
EFApbzJMfMOq3vUeQhWKdjTVU+PeKla04bVXr9a4lr82oC0FaWEoYrMZkrAKsKyAjla1g2htDvv0
4fr+XzprJnXq/wSYjU3RELIJRqpMJDy3QAzNHX4LO0NrE8o7/ke8DlZ2/mKqNeWniG+Lb5Xey9ns
Blp23kA2rOU5+neNkOHdgMuOkHbRLpKx4C0aL8Xji0ddXmf5U6lla1XmxWnlJCDjU99OhcvfEIed
3viuzO0kPcOdtMLS9qO/rs/s0slKtR56JiBjAwu6yxiphxIIGns0AY2tKJ8KBUsTXv7pM4gFr1pp
j79VH9+t0bNo84WCnZKYKpw9gSzuDXcjDgOZ8nBPE2jX1vleKJ8TZSApa9BgrG6uD3XxuNDQcqEa
i7bBXCHekoLcx0mId0d7KM1N/yfHN9/q778/G5zbDuwNgb/fu8lWwp15DNaS4+nYfDd/ZyFm+0Do
R1yB8R5yVEzuIjnYy9JtNTTHUPyaKY8atvNryevizjuLOP372alSa10oKCODCtUfcY8eLUYwWxSf
UDb1X0Npf/0TLa74s2iz3C8RBdnsRlZjCHh5LMqP06XRYJDzJ2F4EaIMgRCOOP9SktmK4Rt7IXop
wr/C8PQnjBBuDYrCuGbAkIBHcDlxXAwRznQcWaO/pQX3NTW3RfUVQfTrQ1ncUryUAIRPZWASh8s4
DTCK2BcpdMVhc1tn2SZMvo46gN1at2NDtU2lQ07Bp0QRNIchMdeKw0ufjEIe3VscRehuzj6ZpBdq
kHW85jX5VwzSiSZKQ+jro1w4pfjrfCqyFvpq836XoiSBiBcj9JqWlppS2XlziENlS9EC2xpUL9OV
s2JhoxGQtxpoFG6AeZIEbGQwXImuNBC4TeiGH1WRG1VGRnCwHjUtODXiqTbW2rbT9p1tb5CusPIB
1GONMk9oSkEvi0YvQqe0qN3puvC1CqK7WsDoNBXxw7w+qQtfjsMKSDuAUDQ4tFlhJFOjPlb76A2X
EdOizKW7zry/HmPh+LiIIV+uTi1MIQG4YejUNCgH1T3h4mn7/V3XPJaBub0ebHGVTH0K1NJohsy7
lG5HDqdgdemo41sfP8HYUVP9veyKON+L3YuAhxnve/31etzFiTyLO7tDa9WMR1PIQwd3LNW7E82X
ak1QZCkEw8LLd5JQevcSQSg2EK0Y/1CrM+88t76lYt72K1DohQuSFwGaZzAAKDWKs3FUetuIlkcQ
Qwal85oZawzypfUNuQDCqzXhx+fnbi9VGgRJI3SmLBGJhmCPp7mdup+vf4+lRXceZnZLVkrq8nAD
/RDEyNfgUWreyMegTLZq+P16pKUVdx5pdjtSdiuUEolvxxj2QlumdiyK33utoNkn2am5i5V/TmlU
UW/7PYXTLzq7j1O8K3NMpUNHsV40404Pdi3WoxBt/nsDm87HszCWMdQV2WLoeNINHjA2+a8zFXui
x6go7TgvV87bxfX9e1jzVknYKlptuArre6RLa7jVppo0Hpvk1/VxLV2XzB+NRIhLlOPmQLwx0qwo
xY/RaVMQWkbyhCXEjdiVH8Ks/lG0+1Z8LV81n5LgiOr9n8wqyAYwqMihATq4nNXSbUsXZwCQaiYg
vypPt7qUQsMPsXw1IKuNaDj9uD7gxRV6FnJWD0Joyx27hJCdJH2MG3KRFHHGECWPqrpR43zne9kf
nPkTfuM/o5wdI+h1pnkrR5ET6eEm93VvXybY7WQdFvelHx+Tro1WQi4uH7K56aGOls28r5iPCMaW
E4gYS82GNntIebLSVxoJi0HgYE/kKITl5tpovVDlEFVow6jNC5hNv3lYbVsufi2enRP/CcEkfba7
sUANEcXlxRd08iYaIJeJf7k5r05gjfJRdlcygOXdcBZvts0jIcMJuSBeHoT3XtHZY34yxzsp2Ldy
tRNdGbn8myh+ytfe14tz+TvwnFZnCYWIkINCwVq6wWTqoOvmjub/p+uLfzkK0MLpymS/zabTrHHo
DLCWc2rq4UZ2wkcC6anD9SBLt+bkODYxlbg658R55PuMoE4IEmrSZFVx26ruy/UQS+OYAHUUW5E9
QUH78tzQZb+j6kKICIz8kL6o1gOqfH8QAwElOAX84nfN6lTD2VrDuZEuxUmA6ZcMpR1Sfb8eZSkD
AG/8dxTpciSm16JVo3uc8+U9rgy7HktyKTlpgrZyobxRBee59Hmk2Vmr97GL2njNRel75Y0Qa4nd
AyQ71o3f78ogL7eeUhv3ooCiIi4W+qdQju+rrnsy8Ay3BW/sD5mEg0CumtnWH4ICx6VmtHtfRFa5
NL+ZugfNPoNZXymedVOEmJNg1eYfjL5unBroPtKdPIRar1pTWVlcDuS3E0yefv8cM+LmClI01J+d
ESciI653ZO4Bvg/XP9UbeujdDEKv5f0KxRns3+W3UtyR95gHzFmL98CdT5YybEw1mXgg+m6Qwwc5
/iKrE+oZlFd57+vhoxQWm1b/pKR/YeG2Hbvspuo+oIucmPeA6vei/OAJ8kZLd3X8QUDnzGZR76//
7KVyLa5RwIXARgGGmL8CkhCFCTwGSTLz27BL7oMWdO+Y3Wh+uBWH0RlC/67+v6R9WXPbPLDsL2IV
9+WViyTLkmM7sZP4hZXF5gIS3Ndffxs+db5IMC5RyankzVUaAhgMgJme7hIYcdpAfndMQaNcDfum
6/zKgWCIYxyXDIpezaJKoq1w2S4+jNvFEO3K684CZNse5mDOaz87dmZ82B6+zAj7++XFbc49ozCA
2e6KLFCem/mVupLsiTDgoTMZaG1GV8Q3TDbN0sBfWtwN58fcywNVlYQ7YZC4MMCNIe2ablEyGJgK
CLg8wL10/TNJnrdnSvRK0C+ssK+4mKkqHyva5Xhsz+4NHY/TfASnQ3GX9xKHFJ3pl3a4N0ILuTE4
EwKRbt05SjgDfQ1C0FbxUDf4DQ/cHpUocQ08MIgBADvCBuBXZ1hdyB408DJchQx9DSYH/bNzCcDT
Y9dBwki7xSN/hFrStl0WDD4Eiwuz3JpVsaJV64SESQv9Z9BYmrjQ+vUKPfvU8TvDC+xZ8wetkWHr
hat4YZdbxWzK3IKwJIYRf1KBfMLANDTEWV7U4ka9PUahLSZ5x2j3Qf/IHV4Q54mXxcJKjs6x6Ens
E2g54cJ26OIMCV8Z/S+bsg9TemGOO8Fyx8pGs4WDeskP1JVANPBUlZJTX3gDRCMEqA2B7YTWAxfk
vbY0rWpGb4Iez0wcPj2ubqCtP2J0XJdgcUn6fV0qzyDNpW3+9C/z+Z9t/hyja1OO8wTbU3EfL92h
N7sASCC/dl+97F+yXRcD1bnFS0elrWoHPR8KXkF4lhTQNgds9oGStfwHXC40OsClxDqeUGnlHl0m
NLTbakIi6ra2mkCvwTiszpJaitAZL2xwp8k6gF2whNbUqVMHv+/dYCl/2G0eTqClR7lve6WErnhh
jP39IlZiOywViLTzU+nUXzUli2LL+a16drhtRhy80P0MThWwDKgut5vtoUmgaISWtNpooRpffKpj
67aGFGNV3ShkvavpsfaC8qfELFv7DzvNZYRvjEIUcIbr4c2DSp1yhdkm7sIqd4KyfgLHVj9+mevC
N8bKN1AC3K+NDHMnPEpRJUCCGe9KtJNdG1ZwgclXqGxAVaF0Aieb5xuIUHb77fHJrHDDizX0Obc6
swK+2kBxIF8XE4SvbStCHwEShNGkQruAryQC9TkUc4uDxwFn7RB5jGx6ldTi2fp/WKgLG5wfmg26
G8oZjxQjT3WWm7eCtVBxyC1pMKMn6f84JM4de+TZbLvDkIz46E4/tJAQWcureEQg0kKlGdldm23z
i51FhtlKjQUmICE4G28WiMr6Lzkt/8EFWCIeeDrUtB2Xc7QFGqPZNOEsKfoVUIWbJTWjv1/+Swuc
k+lJbhBd7/BacH5VkLmc4k/Q5JYsiAjWjRwLiBmRCwezG/8mUbJZKZQJx33bHdGJPENXEuJxKO2G
Jl5jSzAXZ608KGq7o8ljSe9oLJO+FcVdtLihOAQaUhDlcHF3IesIlRcsmAkHB4M9+McGMxogd0ah
3bha5Okf5vXCHu/yhdd7EKHDuVW6N+hdD4yhPivVInk3iFpp0LpnmOhSBucQal7XjthA2rEoZzwc
hrEOW+fsTYtfN0ck1cAEOIJIMXX9Eu83g4bKDHryL4NMe4CNhN/cl1/A+WiWq/VIF3yBS5+HFoqQ
pRe4uYyTVxQML61wflqRjMxODyu2tcsc31Ul57JsFNzZb9RrC5gBm8f2Dt3/OCMnhUq2gXgMwKSB
NoNJenM+OOqjYpEeT1w3Nn6mie0Gaa2t4b843h8jnONBvValMWvMRUIoa/Sja/3qYypxO/Fs/THC
RVhiMcHIld1xs/oQJ25Yz9pBijgXWnlHiYGeEXwI7Il2EWTdsckrV8Xdr7IbsH4MoNDrIFvor4pS
7rZnTRge0FTPhDsAX3e5bVRrVb0kOUylmh0535SF+HN1sKYkMv9p7gC4wqZl8nw8pW8B/UWktVZW
o1YDmrww2HlXSpLeovOJobr+1wi3KQ2zt3B44ebn6Znta+sEtblpcXYGk0FHuVWGyBXOn8VkCpG+
YR0C10uVOW4LOTAVrm0rGhKQfR6ggybdKRqBnKoHwUk7m0pJZkbUuGygU/o/q9wryEzLeu1blJ/W
rj3q3RrYmrpfNFBbVTRaR+/GWcZQ/2GO3g66rr/RHXLnWMnJzu9Xkh8N5YGhlRijzLYzCf0WPbCo
NwB/qvH5a0ABGn31XFy7kX0jzr41k8BFxfT/ZoUbvFV03WI1Hk40FW89VEq9J3uRZcmFfgScwbs2
JdpgOSMQIVZL3HTJqdLdEOyPEFkNVm8J1lHisOI5+19DEC27dqC4QmfSoij5e66cjOZRdXofIoP/
Eh3/Gw9gKddm8IhU827EeGpvDvXEO9gmCQspxTBz9w9n4oUZ7rQyu1xhwBewI8T6DgXZe7TNe3kW
DP2ZNQyi5+Mfji/QSoLvAWwFaGXljq8yJrmqEOz3VL2bH7USY/oHd7u0wB1e9TRBpVhF2Eqnz+n6
uoznIZPlrkVOgO4RJpiHdhyUe69XR69q4oLsGpdRmh/SyjygzzqHsPH2xhEtDrCZ6D/GxZ2RO1xb
URSnSwaSk1MGnWzwUEcECABUMzSFBkqz+nkuWRxRcLSYiiXrxXUskw374hwz0O1rrHFP0P8zZD4d
lvh3smZO4DajG9QepAX0WPuXiAxcF/RIWDsOuMqvjcZz4bnjVJKTaX6r6Q6H6V55ttIga+v9P8zn
hSXOM6yJQuA7ackpHqcd60FN413rjqCvQMzzmik5qIbMG4VrCFYoPCVQJgSVw/XoxmbSK2OdyGlo
gJlGYbba171R3KwegSYVmdUIj/coI7ktyaILcx2grfnPMhcRlyqeIdzdkdPSQs/e0xIgipfzMGiQ
FgyADkt9HUpObf4TyG7JeSfaHricsBwmiKHQuH49aFqgNVavLAKVA/J1pstyYy7kW7bYiSQYCweJ
vjsPRCuQJAYW8trS0qRuBc14vKCnOqpiXLnTYCTVzvrZGfbtWD+Xkxd27u9tRxLtkwurPIWEvsTu
WJq4ulbaOe1vaa0Aafx5To4AakqmUnSuXZrizoFy0kGGyaoIJSAjHSBtTXvusgRFwaftMWkyS9xR
oGBMKmHorLbyaVZAyRsAo7l8BcCNxMhQOeOOqIVvLqhDxtO3odzn87GafqzVeDfJtirbivy5BB0Q
NDOhrI76IHfKDk5SOmmF1K3d1iH0reay3m2PV+Sjlxa4ic1QGgOZDCyAczQcCJTL27P0YSD2T/QB
okyIu+aHJiY1dnCnzGbcoVNrX6AjvVLRTIQ7ZxyH0zr6lTHrfj8Mt0oha9kWOumFaW4Tuq2WVfGK
l0Jb7DTE72T2vbIFeXwfTLaUmoctyMcF+zNQ7qxyndLCVR736tR7An41sJNs13cE2oW6uu/M/TSD
0NJTP/W5Ijnvha6CZktUTg0oM34ACMe5oycWg3YlP9z4LUkkG0O4Ly5+nwsxdQZVGtICEQf9m7pt
Pzl0b6VVBHZoyUDEhpiUJZMvxxXpOpblC/HmYkHG3dSraC5WCNZp+5XuFODxt31f6Bq4gYExirHF
8XgPy8xxs2Tou75UA1bIhfp2lHVu1BhW2MpaQIQ77cIa54ip0REUKDGBineOXSA/wKVvv2yPiD9m
oT4PjDoEdS2Gk0G7yfXcFYVdQAoAI6qdt1IfA7cYg/UZXPZ+WYL+YfX+Miz/jz1G76OCKQlWr+0t
3ez2ie7A6Qjc3d0B4g/xrmCQ4Zv5uXu3g/c3S8WgTdBkK3lxI0uyDkkL0LsxCiHIUoeDk/u9rkTb
sye0AuQA0j0ALoLjgbNikqkfe4rHU1ecreEVWlK7ZH3dNsI73ftQLoywj7gYytKUTTOsNe554Hha
mjdUUzvzfi1DOrXhtik+JPCmuGCErEszdzPGA1B16IKhS/Y6Y3v+MtrxBrhloR3J8D6rcMGZjK9a
Cr02G815rXnjFHWQquaNG88QbQMnxfbA+BDB2+VukzHaEeeEYmAQLvvdOyDqzebfq63criqUd7Zt
fbgQvBtDd5iJ8puLBi7Ox1u8EJzEhbGxj8z0QYX8ln1PS9zQP1GEWojAA8rnAMxU2+dE/ZaUOM6U
CSlyGWOX0D0vPoQ7qq3a0ydzwocARRhAW0oHG1G97reHK/QZtOyzS6sOcjBuST2In0/JCPfUEkhy
l6mfFrLyo3D1Lkxwq7es42IrI7wm6dK7Fhl9qJ3tUsf8XXYyjSnhlF2Y4g6tGIQU08hGk3Vvao0W
wvS1lgnDiW1YJhNftE2ImF9vaEgSaJM64bXYqjRwldfWrfzsb3sU350QKLT/NcKtPaoTZT1gv53c
9UEB3Ys6nsdFpvklDE0XRrjTYyohYJNBqeqkoyQA6G2tfNHQ6bSOVVAl37f9TDxr6A6E0hIevbxa
qa6OS9K3cIIWirlN+1Sjh6qVUYgKjTCKC/zH8fMhgZ8BA53WAzk5XTz51JrGgztX8a6viSeJtTJT
7O8XYX2qCk2LoQN2iukzKPzCqXlYiAyqItyc70q34FxE7Z4zAr45OsQgizl1rfM0re6rAuHG7XX5
QEL27mmeDvYEKAACIcBdv/DesM2yWwgwCMngk3S808zylpZFmPTDLiv7+x7bFNxDZ6UmQTOiFTnJ
oi5LQ2Ikp8mOJW9b4cRefA+bk4uJ1TUyxqk9szFD43l66KzXmjxvD1oQkZDXxxUctD8ucs5c0Gvp
iHEO8BM6DIdZdfO9rUNyNi3QRTWppaS6/qEGiCm+MscFwFr3qjGZsYxlPe0o3pnZ9FNb1SdXncCe
BUHp4oY4N0pn+EZZRhT9C5lMWUdwUQSkENAPdKUheccj+ZU5Nm26jLjqoNtZRR3ZUkDjq65RqpP7
fH5IZQ2uAte9MsgtI7FTdfHalUBCwHD8uXGWyIypKzm9BBHsygq3QTqjLExqYlhL9ebmYb3TrP1k
QzSeRNse84GQ8X0NLyaQudSFW+KeMeR9hTVchsfUfoAibTgY5/VArHuCvWJWftyeexrOwyi5/Px/
TKOOgtK8CkADt0NNtXBV0hk41OzPBKdzUu8ccAaTPdEy9HstgVXFZ3d5nG39DjdAiXnBfsQUg6oY
VSdwovKVNzrn6kKJTk7rWIakPwJa4SvF4/b0Ci6WaI0DEooBEOCd3Lnt1gWjKERWIntDS0b7EJu3
BQQuivWk47ZXyjoLdaF3/rH3oSrfVUmrjkCSpeUOTa7gmz2kD0MRDtMnFRwERYqO75dO/7LQwteq
KDHBh/Jbsz7FRUCtEEDIeo60T8pe0ySxQvpl3MEPNgGtJxZmwkarlO4b3+M9jrLsADLKz/UXAOeH
vfugpZHi+WoTFDV6kCNVvacgWT5QP/nu3WyvjHCmoP3FhE1UNO5y3wPdjN4bGb6vNt9m+6VyX7d/
X7iDwbePdK8OzD2fe1dA66YhVuD1P2u36fScgUEvDRPrDfpYn7ZNfShHvu9hFF0ZuzeauvkiTK0n
Wq9neC1rmk+UrxPoBMxnvV/9pe0Qer/ohhYWpnNyqwRw+x2dP6XWrmmHUMH137Zf5vt/+SC8bkFD
gTwuMCLXQSXDh6azhw9C27M37u06JHdVDfFV/WWgj0Vx2ziA0rshrfeZ+aSH9fCymoe0yJHSkrGt
ChcamUe01INwBaQV19/iqClZlwz1o9muAsv67mWSQ1e4xy8McKfg2hoa9WZ4Utw9D+6yn5r5xnCP
VvOrNd3vs/FcgLN6e4KFsevCJBdWtBx+UI8wSYsnMzsm+ehnhQxf8yHZ+e5W6HlEJQfcPyDgu545
xMxKy0uUk2mdVxGQYHZEQGkHZtwUZ60Hla84gzhGos4kzEwl3o9aNkoOQuHkojUbEqNoArZtbpuW
9tRMaYqCZlb/ML7CiyK8Wyn0DToD4mbOw/a8Cm8T2Ecg5bPRmsdLRo+qgSagGCNeTOsTolU4Qx2r
mw7WSI/kflb7vwV0/s8U/zHIbZRYrdLWmJEPGvtzsuIBISUbFk4gA7FY6CFlKqDXi0iyWrOImxEo
7BHgI36UQ6B1Af1pkygG57hiye72YoNgCGDJNBs7/dpgXud4KBnY+w6KfkVtQpELLTN5ESWlEuRW
CBm4FLiE7YX7gEt/n0g8j4CkwUChHnFttelz5P4T1NfTHl0gTallaNyv7XDQi3hfDrPn9ysERpUC
qAjLyw+6s7SPi5f8baMi+w4NXLUAB6PTBdnE6+8wKKSmyYDvKMFk6ieB/nV7oO/vSS5VdWWA25SJ
oUwadM6QqtobYfkjiaa99q08OLv0V6/6+y8g9Fij5WTt00cL1Bd+E5G7HMqDfvepkKC8hQHicrDc
3RHikV0BclbCNLvsvVapkWa8jda0K9uHdnjRYpAFS4Kt8NJ4aZNb6HkdFRprmODzgi7ob2dI2i5r
RLNwwnsOYSFl/7fnXHSCaMA44OmNXBIQAtdrOsVeb84q6G/RKuOnzZtuf9828AGm+j9e88cCt0mr
VjFsUOOhqhyku/lmCHsSQI0z22XH7OBFBjpG/GzJJOOSmAWA/npg/aIOrduh87oe/dykP/Qpmm/V
YfxOq/Fm7j9BZyGZnxP6lEDqblXVqLMlAVe8nNCYR9LdQ8jgG3vNpsMRgzTGye7rVzLS2ncWbVeA
8Fjp50+FU+whw2yBAFhJDl2iH3WqHySTz46QDzsK9zTXQJEGsAzOo5a8mOukQ+5f0dJnmoNIJUds
XEGaa6OHulUDVZ99i7bBkCu72fyXeAnNjf/Mc96F/m1MgIsjANwygRnXQWM1vv5bS80A9NpqGxpO
Hm4PWXR9uDTJuZuW51Yz1+xQHX5QEHlVSMQl6t+ST707NQKyp+mQB9f460NG+0pdtBh9fytA6uoY
4XbfTt+M5EWtTqXVABPYSnIswoiEqiG6qoEewLWWC7+EeMRKOxURyQE9uvGtn72Q5N+yMg5XYKHx
lI2n9aEcJ8n5IwoR71woqO0b6K3m7DrpqDeL4yAVTGzfnXGrlT1XWSzlvRToD+RbQGqEGhW3V8dJ
WzqiIAjV3hmUEOgdfh7mxp+Tt23fYN6+ZYe/cKV6nyoJkvPUnMOij7OA9YcGlj7gWMEJi/cEkREz
iq5dl2PTuTi01q3q1sihrmTnNs/zb7d6GUK9nSBiLWPGEa0UrgdghUIBH2kjbh4TcEsAngrQ0FC9
KXHj25akdCnaXHj34B9Qfh6UwK8HA+2eFn3jSKOvn/PurKDlIOtlEMz3VrcPqwRYJGN+AM0VD3vN
VZokXoHkRZ/1QGCiDBsuWdUD8ToqQacY2mGZEiWaaQaG6bEYQmfqQSlvNZavu239UoBSg3hAViZx
HKTOxG5LSxvNFYju4k4pA69IDMkeEU0MLkW4E+KrNeRdrieGDEYK5LGCq1E/B6S7cV3oi8iYv4RG
2BWMac0j88uFNsWzzDEjTXFa0Ypf4qn7Yvb32ztE5EE4sLAHdRV3AoPbIdkQAweZZsWpQMZfG99o
JaNnFu0HvOIRSUApBhflTqS562oTikGwgCu0grdH2QEhZJ8RrgeohdWTJGwKJ+3CHncEmRTvVxcp
oVOiP6DBczdWUyDNTYsGhZs/ukVQ+zGR/L9e/tQaLao7XQHcBai9CEKKtkaWOkceum+GKj+YXXX4
+5W6NMmtlDUqHdq22+JUJz+Qpw5VVwbKEd5fLk1wTu2phdW3YAQHHnB09lCK1oNMTadbr2mSPcXL
Lmirft3XKuhElKxG8sWAu5RpoT00PXDrkj0m8s3LzzGuJ7lYC2VwLIw4xWuPuMSXMrSxDcRHHgdJ
MxNxhx3szJcu8sUgxzcbp+pBC1s94PiJQy0/26fqpFhBLIGvitwSV0KwYAKYC/ZF7nnR225clGNd
nKwRqpUP2gCIo/K07SKiY9WBpCxqB+jC+CAhSVKrbWONrV/lBSMFaZ9xM2heKN1jwnnDocNoX1Cs
4KPf0BoQS4f+8AlbJFhnKMSoL7n1klLrGKdVCFawKCWy3JfQPXFMQLAR9waou3H3EkgPKUqtOcVJ
7wpfnayHik5BVpjHyvgyjWtkLF9LhwROjjppOoWxB3Kw7QkW3SeAqQbeBc8nNLhwARnH0Bhra8zG
na5gN5kn315pHvSze1wcGikdDbctCgINaC1V0D+C0QDCVlw0W82pqvQZAORWWYOmuHXqcDQ/LSsJ
7OIlkx33gvGBNASnDZP3sMG2c70fYjo0YP/CuqLBVCdf6fyr/VFXd2A+2x6VyI7DAFEQVNPABsON
ilDijFlpF6eJ3poxuLKsT0vXPVngmLF17ce2MVE6BRcLaH0CPsQkN7hdTrzMdUZmrXNK3V9HrQ7r
bqmBWM89lLe9L4VXggOjcKAR6EHoXE1BykSKVtlvf4hge9rYnlCuA4gO1xxu1E2ttao2lOVJgTbe
WP9ah9DFbRSiMNt2BLsTZNGMxhAIOhSkOC/ttYrQea7LU2siyTn1fufeNDegodBW3zRfKZFd54XL
+ccg/+6dqg50MhozCFrDKkKFff2q9ketiLYHJqoN2PAahDi0BaFEyp2B2OuMRQ4z2OUHmvnAPN7H
Ztingav7xWOCVMPXdT+/2SCQDw5FHspqAcIVvLDPHZA1mq7nzIL93MbbQf2s1OC+8Ea/z2VNHKJ9
76KOh0w/RvxB+ctItMmh0OY8VXGkqPmO5Dr1LTvdTZXHaNhL5Kx12UZhByp3HIINA6l4JmsAcRAu
wOpUSRM37suTA/nzu7lTIQtqAzzhxaBqmYqqDtyalLu4cK27IVnrve7O9GkmNA29fFqj2tDw+N5e
c8G5CYFXwEEZx+9HTT9ziqnuxqQ80WQs0RZbDEGWIiA5oy6D84jcGJfU9+AHKAePsmpJ3eZp7hUn
Z3212+UIoc4pxGNuP4KvZntUIvwazhCwFmsWAGyeyXlyrRmZNma0PGltO92NqRNHMfqugT1Mk8jS
texQ0cqNMiACgkWbgPnAKRGBMKSOiqntIm2iI6AQ6nQ7rxSyN91fk8vgZgsJUURoECwD1sKfBb1B
SzCUtyWqr1W1J1Vt7C0ofO9IZRfRapnZvRnHMuph0QZjfb0MTYp4zaceoKVoQOu5KaG6PtwljnG/
LN9aG9TzKlD+20vAnJl3dpzlDrDMTODP404FDbpzyUTh7HV7tOyHopJtYcFYwBKFBimNCZPhsnR9
mFIjcfs1wRLX1uOYPSoxelu0oDEP2+MQeC2T8wWlJtbLgRdcm+mzBIkUbcE6Qd5gcu8Kd/WtWfEX
vb9p5l/bxgSTBhkf3OpQBDbAcsm5rUZLL7FTDbuRfsr7c0nVv18VkJeBYwC3D9RaeQTa3FFSgKET
Eb6q3YgYoM3su975+5MYVgCq09mbF1WW6zkDNye1xhhWXoCk80o/yf1CJlItWpdLG9zy27TOoDTM
RgK0EFJcJCpp0AEHUPz9g/dqMOxDLh4xC9x4KQYYGlAyMOY10OYnJDAlCyMbDnd5UbtxKeMKVpRh
P9fHNvFN92atgqySFGJkhrjbS6zbjTKZMDQt+1UNjLf6ZVpCW7Y7RZ6MvQkON9yQkJZgf7+YtRE8
btB0csuTZ6JS3+KRGKGKpktmTRQDLESAd7oOKFlwg+nKGQo6a16d1C7+4cX3cersJuIekkLWlCQ4
JwHLQTYVzwSw0PBU+L3RZkazmlifunFuW7PrwFphlofMTIxoOwgIBsWUg1lkY5IPPCCiad05pYpX
nlylCJfmqS7fjC73x1aSfBQ9+FDshWodKhkG6P25LWSVtHZIrZcnlnd8VMznwf7ZrpDOU/1JuXWD
1Qim/l7pw+3xiRLvoI8DG72Bpk+MkYty6Ryz24VRntSqPywpiczx0aPT7YQ+RXtOzpXVIoN169iK
xLJoZoHvBngd4Q+i0/q1UyaDF6OEBadkL9zeNPyk+g6pDlBHbo9QaMdB9EPrlwahdG4z10prz42G
FUya3J+gHAxCmfZMZXg8kU9C/QFNQ4jkH4+mpAM0ux4yeir0t2Y6e/OLlkqihdgEoxqD2oSFRoDr
GQPjX9yrTklPs/JCnZcUuLCpeNieLUGoYIoEOPAgh4MyOOeGaTm7aW5X78OwUEbsyn9ZjgsDXASv
anVu7byhkD44A+G9rhDYac/Saoho1VkFC3sKIBRIe13PVZ1oNc2Nmp4gSA/MruGEeKHFskAksoIc
AqTRDOAGPij+UXUZW1vL6Ukbb2s3803yc0y+ZdW37UURmkGaFzl4ZJWBFbsejLLoatsMAz0BPbyH
ElKCOdP7wGskEfwDpSruwWBH+8/Qe7C4OCgWh5BWqUZ42OD5httHMLgrSPaAS2M3gmV1jbKp8Qvr
S16A1H9N7JPbecd17n0oC3tf/nrYgPO8X4+BY8JF7HrY1qrVS5+ickbpizl+j+1Hxb7PrP22FcGu
urLCxYekHqZKoyhkF9509CKLLCDHViXBThRmQceF9gng2eGVvJ4sOsv0zDFRvQLiolocf9pjLhtV
DeLiaFn7FZwrukEl7YXCoaFowyIfUFE65zc5lPuaXAcYOYOYd934uXKv9ZKDS+CbjH8BWQoN9AhI
+XCL5HSOA4ICxhqwhOOUBEtV7ZgIcExkNAzsc7lXzJUpLv55LeDpjQtTi3q28/E2K3pcZm6Q8woU
+pp29JBo0bZzCC5oVybZ6C82RGxQtZt7YP/d+akJaXULvlC/s9ZQW2RckrLRcd4OrjGIbjowVVtR
/Lw01X1u39LhpbXvG/I99mqZS7IQyE8nEsyodMIzIJDEHcDYFHG7aADEr91Drup+q6T+UjcRtI3D
JU19M/OnKtAdPBjKxv37EgG6jP8Y5+odeKOWml5jLXX6NoHPTzMe7OH39uKJ7lRXRjjfdPrUSl2X
jRD5M8j3/YA6t5MgmeW7qe+p/qL4tNg3liOJo+x3t2aWc1Q8kpNlohicNlbhWA9hYjeS+WNRacsE
55hLv8aJGgMv0aXBtAcA0Q66sLuRFfhlI+Gc0tFs4MQSjZym4+5vVWhw2GB1cF/CCxhKDnyBAR2U
XRV7mCXkaPWT7PAQnWWXP+9xuYKqs0ctZpX24mZ5Mvfla3n0guIzECyf2uhYKcESeTd9IEusiWfs
v1HxuiN5OXT1ZCKTqPRtd9clcRfFmuLcSFybff3H9f9jhtu8pdcVbVFidMCJ+304+4UPUmS/iGR0
uqKwxPC7FvQ2kIvjG58VqvZaQkAhEp9R8FFuUwUQgBDlf2Rfgu1ByUxxJzHKNAZtB5gCVYtveFOQ
pG6otYxy+VvX35DhEayBkq0qs8n+fhHgFXVp266BzQq17HbaAdTmt/mOae1R73ZQXz3lZnuUQgf5
M6F8DivRUwVx0cQotT3p92jU3f59UboVMGhcNPAQAZkY/+AB9WsX0xjdOY4ReKfH+pYclcj5We07
/5fR+P2jejB3WbhtVXTVuDTKzaNLJ2UYHRiF3EL02EvGJDqGwZGA1CUTxkAf9PUq6RlezorpAWyo
f9eqM0Q6Dnb5hMdPkd9vj0N0nbm0xPlg7KSalubAukDzrcpm/2eD2GrKyAOFXncxHm628MAacTTE
7GCag2mqg9m6XbvbhEBpRkPfFsNZyJJaH/0OuUx2v8f7Dm9RngCJ6knmKhbQLx0ADztNmx6mVpW5
gaD+yKwwUmcIFQJnw7277KVoZqMoCpTHZugSKrt8DEBmsdehk9Ulv5YBXbBzdjs+xzIhkI8rB8tI
o78nUwFh5+YU92t7cCmwN6Pm+TsdFRMjD1NJ/lFihGcyt7s6w30ayAZTP08FBEVAAmQ8xabEjKAH
9mowfPGvmDO1WHUAe4pGPVTJt3yo8biEIC1gpW3/VW+eNGRNvPm0fMnL/Ugd4B+0+rAotaT9S+g1
yOihJq+i1+pDH5zSGjYUwIuTXd4ZKD5a69P2hpMY4BvfjNJr66aogONwGj+mL7ms71Pw9MJcMnIQ
BvFkZfHr4EFcYyhbB3Opp+aBdNau7u6peh7pfQ4KpZYei1n1kyWXnCwfb2gwy3DnSLvj5OTD8GJ5
7AYyw2wR4QnW/taV+zIro151Qyl2UTiLNhIegIyw7cdtuznXKBlnZgwqDI5yj8e0ZDgfAzyGw4ov
aFRjqpXchT2PLT1dU1ggqY0bNNiQ0QdZVbIUhMwMG+jFeYwEGmCezEwJiBUjTOjoebGGfxoMQ64y
0k2kIK+tQBxDt4Z4RQ2phBrM9IB2SiWRZOsETdagyYbLWSy7CegHP2MFyp6mSjCUO7P00fTgdXg2
3uXD3tRfrM4IIO8YpAsBP0kCqLpkXwlDyKV5biYJgMdZXGJjgekHb/S70v6sZ2AYUs9KofnlGCo1
6FKGFze3ol5vDk6V+qWCfhNbSunx8fhmhOHI2CODxbgmuePb7So3Bk0boua+aX8lWYt28tccneXy
Sf94L742xZ3fc1JAGb7BqPOW7uNmlyZ3S0Z21QS6oyys3NLXpoD++vsYdjk+LsLUsd2Py1IWLDHr
mE/VKDu72Q9c3/bZqFx0OeD2gzOcG1XTqpWqrkAHqhClckGRlj2CXisxD/Z+flJkRF6iyAWORMR7
D21naH++3h3FqtbUXGAtS8Z0p9Vg34gXZYHhjtzYg1P444AGfccpwu15lBjmsTVOa1DLTWC4ZPWO
QzKFhfZrtvYW+ZwCBbptjPn/hzn9M0o+ZLqtXuc2ZNxOU/bbLc/xIvl90VXhYhZ5ODkk1ZqkK9l9
pHJ9y3xKrASSbuANpbvtgYgDDTSoGT4b9QceveCAvcZR57E4LcgiTv1bmfR3dXruflXKUTd+KcZe
N+JIzepgNI62DKsrXDQIcYHHAZlwZI2uvYWh9sphQMQ20Mua3CCZoj12YR800+v2OIVR5MIQF0XG
XDFrYgHx2c6voxnYp5xG3QDlGll7lcwQt9vycpmHtceI8u/pDrz/S5ihCUXypBEddABjIG2KQqbn
8CL1euPktVFjNHP5gjb2rDvT9G17woQeiKIlg9TjAOJpGtwqnWuv1HHjjxS/DLRAdsURTtSFAbbF
Lg7rEWAZMuswUN9o4YimySxQJffP9/aYD9v0wgZ3VCuQw54rAzaqo+0/mT45Aqh9vPei+vAKgdog
9ge/i9rgN8XrNgjc4Juxa6I386BIvkS4YBcfwvk5iIwhRL7gQwzrJu/v1GmnNp+3F+z9jbI1WM7F
QX3V5l0FG+1JR//ybXNLfqS/jLdu9qFlGNW7MbBav35UPruHJhwkdATvzDpb5jnHH4ibltoK80Pk
7OD3weqXR5ASlHWw3pq+4jtBtQNiLvHz5zpq/Qwbow21T9lO29Mf67P+s/ypRdqNjr9sz4wwyACC
w2gAAGHguQCGEhzPg2IgWP8wQguQx5N2sG+c7PB/M8NNgJ2riZ40MEOKY5mejemtBVUMPRjNb6Bq
/yUCXIyJO2bXuXXXmAHLrTnx+9gfQZk7GZLyjNBrHXThQ6fHAp8S57Vm7BWKO8CIkz6hbc+3leeu
HXfb0yZItON+cmGF81utRNt2rgOtDikzPxvCIT4Y5mmyvo/OC0qvDVSrQItHAFtNZUUhYZDzVFdD
bc0EepJ7+RhVTDMlxpJl2jDvk9Uw/QWUq6FWtg31G9eQAYAFzbcYLErweA2/n7dc1DPdpJ9AyYu3
ubmGQ4NOIr8IyRBaxnmqBx+3z6DFZd96IAmKNwQoClPiOcLdcPEFXEzUQJKWKAO+QA0m62tLsB/p
vjgCvOFIWV3F8/tntJwDeXY64SURIySt4Cj5f6Rd147cyLL8IgL05rWKpv24Ho15IaSVht57fv0N
ztmz6q7h6cLqrhaQgAEmWS4rKzMyIvw1Jk+CDw6Q+NvtPbQW4oLoQ1pIfRY8CHsaILMgQAQiO2iv
YbUtDLsxXvJouteCO7ltHbkS3NsGVxryQe+KW3FJU4EVmGWoGGUNPElpCACKVau7ZgDleKu0sRP1
/QA6sSQDP5Q+u3jiR9tuKkIHzXvCxmqb7m5ISoVKRV/uhtYXzoXlf4ewWIdyOTLWWjWBpwF9pSQH
sYPTZx36i/LO3CVhrQKjNFpHU4qsPWCswfb2mNYWC+pXoCsCqFn+whSZBoXQAEKaHgSzcZGNJWUb
0VZMnNr890wmmD2oTH32+OCVKzN3vxYNiQ6214OGy0munSCviCBy1mg1d7MgI5cuHwWMkMyuWJoC
/SaEYxn/6t7RWw/S9soZEWGCU7bhuMrVyftti+WVgoSwGiUyThUS83m104qdJm1FjZfaW3uhAiKL
mAzvuUWv+nriRHXWjWDB1c8BdL7nYQrs0uzf1HyOqAUa7zjpwBNdp1RVMxBS9pNze4+spmgvPuDL
OMu+RV8IUOYlZHIJ+l/OMrVe+h9BT4TBhgLUbXtrNxCojcxFsh2ryOZaZLNSi0DEeLN0AwTq5EKy
87aF9V0CDDUIYNBWi5ri9ZRGql421SDAR0E6xvTmfZu5qXoMlQfzJclJ/3bb3lrYu0C2/2uOue3i
MY2A54ZLRJH+Z50+Q3bPC+TS0bPYbltOULZsBzYmQ5cbenrAyKJ/ITkY27asLQOrpQh04aD+K23G
U2xuNTO+A0r1ZSw0zqFbHR7aZFFvA7YJEe/1bE6+UfVN2GeHJGvtoNrrHdrL0AKC6l+YcG6y1c0B
wBFajUDPIX4msS5eEHWXyJOUAANfVLVbCaUjFtauKHl39vqQfpthNogxIyuVxd1iBh1CRej14DkB
ssiW/XkXzWbL2fOrZ2xBLC1Ng8ZSsrqeQzH0wfVpoEtILr6N7SYGgWWd1xs1AF5dpHVeeChehdVr
26gc02uxwaXlZcYvZlROQ5RQ9SI79IHdaKktZrYWjF7bCDtsOwp9lNuHYW0FIY4nozqMgEj+TE5c
2JNSIZYrFa0TUvOQ6xHNo2NU8CiQ19bv0ggznfq4CCr62CapAZUXyEXFhT101Eq8LuNh+lYHhOtT
Ra8eOg3YbhVJrwu1CzUgfvVMpb005XQWQH8JYS7esFZN6RDk/aTB/EL/ZsyNZHSQXDkUSq/vY2me
7EI0tzIA+5wzvWxw1ougjWHpQMRLAIXa611RKJM+T6UPlK9ZEqEb7S78JoKCLOGp7q0NCZseY8Fe
gNdSrg2VeRp26GzKDlOyK0CoK255uu+rQ7mwwOyFtstbc1IAlA4bSCM5fU0zf5vzsvdrx+hyHMs4
L7Z1nIg9qCExjkhzhTmxh/5RVEn1bPq5Y3b9+fYh4o1p+fmFtRCM8J2xANrxFBydOVLQKNlBJ7Q0
QheCnp1929zK4LAPJFRn0dwL4QHGnB4PkEtScac04UimeTfoP0ByKbe7vDplCcdBrIwNSX/gNwGk
Q+qaJWGyiq4oh25xSNVmag7oBw91n/amc3tMKxsPlRzc/sBXfnqj6ylM0P4Q5ECVHUR0Q2smrbqd
JvAO7IofujLCTByKC6OmLN0ASe50NYWkFai28wqUKxwvvmYIdTYdxG+g7wMnyfVolEmbJyvBeUXl
MAxURxjfdSElnf4OtDFnN6wtEEC2AHyjuAfANLPVZXnKhNgX0IQieX7ixMUOBI9cuTaeFWbqjFJL
pGaGlUzaaTlohYhcPcS8YHMF/LLUSdDUKcP9oKl02foXJ6kTKnCl1El+yGQUdZWzaSJj1am49Y3i
YDXqQWk+BADORNSyA9X8SETVCz0fJY1Q2is5rwiwlhkBlwzwFiAXWkgX5OvvafOpzVU0MKIe5YRj
COEpwEiF+igVAQmDezWlimV3/Wtg5cRPpV+3D8UnnQzj92EeuFyAj9GPrTHOUhXaaQwaALrzJPJK
fzcM20rY16GAkl//gFvHDZoJ+ZmG1hDHplr+PIgV1AOO0Ijv870m/PINt0u8oTvlwPQO0q5XfuVI
agjyPpK9rN2aPJ6fFYoc0DksYAN0RorAFDNTVmei0IVzA+i+YacRaid6sEktlaLBJ6TGz0wjZTA5
gjRTQ+gJvqoXSRGdkuEojTFpZsPDc/VuaHgv3mWuvsylrKCej7ZsUEUxW0sc9R5vXoC0BbkInBFB
sleqVcspG6+cfFNEvh6t7MrS6LH8/GIDB6Nah1YZAZCW7kQQGyvf8V6yjHteCXylvxw4fyTOlnfM
wr/NGOokv1G1GmwL1lM47PrwLyN/y0GMUygxTUW7Hub92AR31ve4/tVmv8Kof+rkmuDuM8Rkg9Z0
zlNgxUEshRC0JAM8hLYu5nsGbAUDUPKFjz+hbdp9dLPszbHxOJQ8N75mCgyP6IdFyUzBJFzPce9H
s18tWgZZlNhmuJW1mBRjTK2ch5pYt4SHDRp2sKRfSKvUOTLVErD/19byhupU6q8TD/i0VjUAY+dv
I0xwhxKukA9dBZg/JDdT36JC+kMwc6oF2skYfzZerCGbMPWuqbRPIZTvQ3/TKr0bIB+M5QQSTDi0
/x5IB6GtpasVpa2lbYVZzlgwoRg2AxA416+S70bDTi/fRl772sqZvLLCnMlcLLUWPYJoCfDKDWdD
Ll/InHcT7eCIYfWlfZ1tkdekvplbHxDbttmhETTbada+Nvcft130StwCN4fubzwS0Z3L5q8n0Cuh
tg8COtQBzbkkwHIR//EPbOA6tBTkOYG0ZoJyvQbSH3o1yJHLZ20+ZAG6gHntBGs7feku/a8N5qaZ
xDTzqxo2kNwFYFKlceLirIP90rJvj2ZtzRdlKZD14XKAfMf16YWj6Es9BBg0Kk5qBP7xgMe+sxIf
Q277twVmV/kW8PtZBgvTvBFHAKosFyxQaBtAY4SmcYazOnFoywZdC5pa0UdzPRxlrDFxPWBC0aMW
OZOKZOoudG5P2dpWBssAfv+S7QbB77UNoHpqaCXChvRqmD+qR6N7rgJ0fHKi1tV5uzDDpDaNHE9P
o1uQdu8C0J5E98EGL55F47HhRQkraTHECBA+WnA3wHwy262Q88Ccc+C287S5M9TmyQrEU6qj/mLG
+lkSRA+9+2hgyUbOeV1ZrivDTLQMecASOpfwOHIw2o0qI78PeV5dI6pYcxzQ2hgRxsqLBgGg3Gym
OFBnIxB68JvOiBlnaWsNP8s7iEpIz4rY0FSX3du7ZC0kQNXgH4PsqwO5lC5JW4QEflFJ95rRBm6s
5MkpGNvMyeoudutUbkmXSOie8KEBpQB1Qq2xnmgEIjAy9FHvTkjYnyGSGeloUNTywpVBEulCdGzk
FOTXkmxXn8ueHJCvKmYAAlYzUxa5w7CK7mMfrLv+PrJIg9pNnAV2N07E1P79o9ZaXA82NEBZX+Qh
EnQmJnKImdLwEmylifTSD1NEeVUXOL5bXpwzcw0t6kEIiUywsX4R1PbzvDJKGcGK0oBiuHLMuCWj
ZtogS90ozV7J9gG06FATpI2Ze3FIJMPNq7/yaNP6li2WnqXTYkT6GCTlU0tiq3xVOt7JX3vnXHzl
F3bOdmqC1C869KNkTt+8IWNGpumuVzpXAEkugOAv4TC/5vUWQtZKl9zf3rkrjgeYdigPAn4EDm8W
OCbPpVCFCcKsdGEOe9B96DKXVOonEviKDVjr/9Mes/PSckiEecCatNEBPUZEGdRtYG3LNiM9in/C
H5kDGg8M6ajhfz56L94EkRCaY2JgckFRSgTzWVAaohsDESD6IcjnLmg4d9InvvzLpvskPlna83Gv
X18YJZxZrk0Ql9EGVH37BC2JcURCpd3Vgm6XoNtT8s2UP9dxvUkH0Y38RZx6fs4mf+tLj9l8KBUF
pMjxXVu4heUGivnt9pKv+WEFaSVc0yhSQFvr+gtNvQqMOkIbjdz3wGcIaOyXjdYt5cnRZ2XitNut
uWJM/TL9CLWBQbm2FpZGJxeQSzgkReGoqQIpLxx29JQpwX3VaKRp5F9zrm9uj3ElNlzWHABlJM6W
WsK11bbNwcYEhDCIk86CkZN53Bjz620bq/OItt2lvwvYeDZhUogV+vErxJ9G/L1t9aWjYaEqjXgK
DWt28BAAJdyCEwFY8HosfhbU/yGRleNdaU1EVAKad64e8NJZyy9it+6lISYIEeRGyQMdgWgTdm5W
BefRfICCSa+23lj7jtIE3u0ZXAmuwGkFIB961RcAPrM3AG4p+vYT/es/j4F6zNWj2NPSNHaZzKO7
W7UFFlZUxEG0BPKy61ksxKEPWgntGGakguN96JwCdKWldWqTaAPlLh5f8eodiyTEPwaZLVj7bTpl
OvDUUfZzFtw0VJ8l8QcUG+yio2PwMMeq7eOYg434D2ZVRwlyoaOAiAnzZslTq2/GDi1Sam5D7Fqh
U2hnvKfEGnTWwusLyRz03IGvlFk7UDFrTawC6lkbVrDphQUW31SzbcydivKSKXi57qf7PKmCva5X
oxOb/UMoBdZTVMnaUQI3Asf1rp15aOcu6VhAqtA4cr3CjdGHVpUOwMo36LGwPsz6YQx4keXqsqJc
tySz8Bca3q6tVK2h950iAUGkDqcBgoTFaNhan+2kQMffrSdHkGsX1J3WPSTt7N5e2/VpB5vO0n8B
b8o2leazkhvjYOChEKRQfvPl3q4mSJ2LZYjH41D1FK6vpWqS+3bcjSZ6nsactjoern1XCgdxhrTw
7W9anXdg2JBj0pEDZ1+VYjZCv15bcGRdSpLYIPP0nnQ8luu184uVNSUQDi5if8z5Na286YphIR1t
KnsG+MMR49IiftTFXtVlpyZ7uD2sNYNIcmEfLTSuuMmvF9rSQVbc9+jHa2L9mA1vkojW56M61zs9
Sra3bS0fz3reS1vMppot3R/npdGqCRdhWNkXnGBSDc6luLp3oQsJLCPe/3g1LzfNRTRUqGY6BFDo
PsRWVbogrImdMDR9F5xwUHKdhnGjid3kKKOUO3o6WxLJc78+TGame7cHvHbVLC1REApD1Qnref0l
SlFPeo8+7IM6l+Dh7QE4DECM7fZBMtJUCVtIGFjnIWp7jpNYu0wRBoIAC72wBl4h14bzoArV2MdM
98pHjYS9pR6bLrbNP8A8I/9lwQxyE/oXJYhSTppR9TFAQIYQ5JhqskGdoLLbKeA96FeHhEybDqih
CJZIxt9PPS6BpsTNpimA99btMVEg/Zt84PnP8T5rJx3JUkCRFnkqeP3ryVNL1R+apWEhqx/RpE8i
qHzJ2fQH/gTCTQqYf7EzkGu+toKWchDF9qixFojSj3guPLdKaGxmK/DJ7V24NnOIEZHLlj8hecwR
l4vQCjQTBdZ4cecVMYrTmP6lhZzn9uq0XZhhTvc0532UmqB4RAVXjj6CQSMWr+q+OpSlCoDiD4QG
2M4jAP2T9hO/aNUPoV/aoN0zoCsXZt9vT9nqWH7bYd+LKNbltZnj+ouaehGyDiH+USYc77DmDvFk
Rxl3oUHXWJY6OKYywUUCdygpoErKbB+b7fY41ufrt4nl5xeucJiEXGhzgDBL38t901blezQSin8A
IsfD4LcZZi+biP9qucZIUiAtpOfO2tb+r9sj4U0W40rHuu6KAB1lByk0iVBVNBANjtNcX/Tfo2DO
vQ9kiqBWCzW2ZIDLsQ5tE81m4I3/EwdjIbjBlauj5ZHV+AD63AoMH4Y6NXEV+buSoD/G/Lg9YWtL
j/Ig+M3A6Ii0xzKhF0tf6GEeJAMgUTiOlvHeaAJBu489xi1nGy/Twt7qC+sYHr8WkNKsu4z0cvJn
CwSBOiLD9CHqv6O/voDSSCi81GPgSOO/DlmAAwciCsA5/P8Fj1AlQHkYAw5nMqLFY7qfzYaIAbD8
crId6rd/O41oXAOrP0j1lAUDzuy7ZKxAOJIDL9DkELr8mIpDObwH4Mq6beZrpABKZ6QqFn5hCavF
OE8hledZrpGgkr3IweZ2SkeiKecMfV0pGEE4jzYIaNioLLOIWBiZZdVAjAzg99BF2xQzt+5LXHAT
aI90ihsEKsvT5vbQVuKxha4aTI7gmDWQPWbOlaYM05CFSMWDujaOPE35UAY/JgC3UQEUOImakDEq
aDJPB9H/12catpF4xKnG1KJr+/oURKmILFCKSg0u122pgCZ6GNE6yjsDXw/btRnGz6pF1KpmuTxG
q4bEmdsi569Lj7rp3p7LxZFen7VrO4yj1bVKymc0YR/MIXOSCvDb4TgoLR2n8yDyZEK/+sPF2KJ2
iA2D2IGJuKRqjmNhCBFx5Xdpeic1LVgQOAx07EvPXMjntIX9QEHXMtSbmOBEazqzsGJ/OO9FWgWk
O4Uu9HTdgEJS7GH0Pm7P36csxsUEfjHHnLNWnMVcr2BuoAUab8gRosVZTWsH7RrfxIMjv51qpGdr
Qg8GdZ4j92MgmZvYO176gq2lfPkSZnaLogACeBKG89E07HfzV/JguaNPHo1yT58/2u/TgYZoXbw9
fq5V5law0q7tsxJW7eDRzUiz0dDFJzshQPAfBMAOuSe5Fx4NzjKzRYovo2XOYZ9qdSWamPfpGWF7
K2x1iOZAx4aOPdHF1+J+rGj01n5rP6opoNAsiFzrPKsv8UmHgDWt4x+3J4JxhV++hzmwYWyESdNg
HjIkqoknuuampCXlhMSfz/Vb2405rw2qNk1fw0xvJzPNt+LO6Ehw+haT771Dnjqi3Q2oQTzKdNzO
6J403iMvO8qvJ9H13qzvNak9n1Daf4juYJ/eRFehD7z6Mtsd8fdcQMJlKZEgm8/sREjxJEkuBuM5
IfCPFLg3B5w824D+W1KyL5aY3Rf5Q1aUEyzNrj2eY+TtkvuWJi5n2tkb54sdZrcZ6mhGqEeM564m
7/22RG9qE5FdYm94igzcyWM2kjI1XamlGJJ+TE7dqTvOJ8srG5J6vLPL4t6+jIrZTLWuZ1ZcY1Sl
LaDeYogQ3enJKG8lg+QfT2O4QYtVucsyiipQZZJK38YRrSEiDXQC5yJiC0B/fwyqDxrYqBdgwvXF
auXIBsgGdnZ5OJozRTn/UQpJcrw3JlK4H+aGzk6zjff1cdhw7vT/cWf8ts3EZPrc4VFdYSLG2ja/
j92+vq9VWtW0dfRz8aC5LVDRSBnedhnrZqEDhDACdQokX6+HPCa60oOQejgnCRRLH4z2Kf6ZBYqn
gNO+hwYJqFv/UgCk0sotr4mCCQ//M9sXppkRm2Ue1eq0XFvWSeioGZNxsi1tP5VQ6eKMc92WvlCN
I3uEyP56mFoAmrWxx8q2breboRRJqm1m/7w9mTwjzLWvWn4LWUIMSN75nrVPyZv0LeMMZP1sojXw
vyNhLvukKwp9XryvPJxxt42ADd6pk9dmu2k6GMWzGXCu1+Wwf3H3FwYZTzpbdagUHUZVOeVPZSdR
Hts8d0jq9eK0syXX0O4czhqxq0fEmvChozN6Ced8s+xAf++433PHuFC/VBqUMWHI9DS06zvoculy
+iaTXYz27ZeBmI5Jb+8JtnH6b5sAgkA+Cf01JrNeGXptkNCHzYEaHfU/0CseviXOffo9L/eZnTpP
tw0uB/brcv22xyzXFIqJ34ew12o/US5/Lt+hJNs/W23FMfQ/XMdvS8yyhWheTfI+HM+vPwIUoum9
ar+lm2HTbHiqTLwxMetm5VEcmrGFAE97iQogBX3acBDI/2MT/h4Ne+eJaqG2S8AgfiTPYUtyItrd
PrAFjpNYv8eRJPnvhmA8bhbXcjtPmLbo4xVO1t1C2GeyZbL/I08B6AykD5eNx7IgTKIImgC/WK5W
oJk2dwZ9yc4x2dzeb+uX5oUZZjy9EqhtbMJMp4FhmGqpK5DC088vyc/WyV4bgegH0A2R3hN2H2ip
rPY85cXVuPfiC5iLpJ9rOag1fEGM5w8dSQNmDpN8D3gTuvjvL0frwg7z5o/joGzNqlwmNKSx698j
97h9Sx+GDQ9qwxkRe11JZhIrfgNLhROcQvrob5ItyMU5volnhbmv5iKN466GFeUpPOs0titbdOeP
j9sbZN0D/p421gOiLTQu5wRm/F/KXUEAKv5lOabtu8JD6pTHHY++ed0xXRhkXGCRlU2gZzDYuwa5
K47tJvCU3Wki1nYvbW+PjjeHjBMUE3GQugC2rA1Ya7D5NOegvvJEk3hWGAeoRaDAMpajLB+Fjlgk
IOKTcTRJwdniy+9hdzja1iD+AtrIJUNyfRMPUtso6pRM51bsFfBu+rXdR1Hh9eVgccKK1Vc7Kv5o
z0E9HJxhy5gvcrm5NvepCOmNs0GCfX9f3oHsPbZVYniSU/jEJ7obkr0Jwef3P3rgXNhmu70hqqiq
agrbbnoX3vnhfe90L6Jlm45fOLc3yOr2v7TFnDJNn6LGKmGrK/bq/J76JI3sqdumjunbiXivA9Wa
bBtbxulTvf+ncSb6aH1UpsGaDUfy4R/3tg7a9ABP8iW+AjLIsR449taCxcvBMkdvEuO0VzPYq21k
yV8jR6DiVnvI96mPfNRbQD8Kn/LI2FbjuqXVBP0m4OvEG+p6K1XmAiVIlyvo8ehG0MCkjzqJeirb
T08fPAmf1Ujh0hoTKUSQlEfaENagjXQqE9p4ARIau3nihSTLZH05jRfDYm7WugjiRNfz8Wwrs107
MpHJZvPhO/qJ9wxnkayfUerlmJiDX4pgB40ajOk1PxgkOanflcw2Se/wNghvTMypT/QohJeBob0b
0v7F2Efb9n1j+xQYdnp7M645zYsxsSS70JyHXsUEU8G3oCLNQbBt7rzxbDCHe2rCNEoH2Pg20Nd9
cnpXbDe0o2fNyUpCn5AM+3Z7UJ+54xubQmVO9ByYetr1cCf7u4Ymzo8fFdke3XcldM6qHU9OdwAd
3VNgb+h4pJscqbXtT55uN+/Aqcwx9wECV3xpWcVj6SYBDbbAm9PNJnB/bnoeaeBqxHy5kMwdW1e1
UnczhjzRV4Okd7qtk4XXz7B50DjecjKORPPTVqwqWEqIHZ1UO9ia5KfCufnY/tT/HDZDBwfiUrVS
WeYWcyjTtKolnGv1e3uXyk731v9AK/oBD9BHhejOxn5q7p7osEfyCZR0A8G88tKJq1f9xUcwzqUd
a6kA7zt2rn2sD+G95Lrd94r028cXJNsCHsJvNSjTL+wxHiYp+roxYtgr7W+vQL7R6q8TpQ+8cS2/
5svxQHsjCtEWuN/Yuc2mqVHKTMPcIrBwhm1IKK+kvr77L2wwU1cmcTQV6Io/29n3zHD6jeXo9kF6
3nVkfyyQk+Eg4Vcz7oDZ/jMoZu6s1qpHMYJB8f3dIPIuCdyAPD4+zgRV1V3m3W3PoV2BUmlXPX1s
HoofD5vQoc/UGT96J6DPG/r0AN/H28jLOG/NNePL08QEsKBScWmAkXc/bW97uvU76feoP+/hiwAx
DQvNyEr8ejTgBp76tNttHh4eOBHv6om/MMI48Kw3JMgdwoidVVS1wWFHsStvj2TxT+w8GSJo+kEE
DcoWNtIVawm9J/qMrR8+Kolkl4nMuerWwi4oZgMBjk43xO5MSBIUSanGYzad8yF2oe1FtQpCIjrA
0bwbj6Um/XReBgTdFwoNCMSy9XYwvHWNjiLf+fhD0b2IGC3Jfj0CGOFajnrvedR5El8+6vfkL1p7
sfMBUUUosjs/Oev22RL+ZVIvvoNZuK4N+67qUSN+tY8FqchdskOBTSX4FEGkxKM1eYK0E/58pMeB
jL2z5yyr9HXWdTSvQmoPvfGIPdlbcIBGeK/67XCGhhRQvbv+APa8mJT76NA6FsJrIIo36MPiLPbX
LXttlrkOfb3u50GDWY34WABze0CrkcO7Cj81zK4nGGZwMuC0kaTX2B4JCVwCit9Nw1n3IMfp74Lc
sUj+NNsoB1jE+hFDoctWaXnILVsHl+f34K88IHVD1OrYf4t5wkkr7uD6exhvI7RzC3mIGE+ZxNJ6
uzAqayt12vBRiqUKynzJGAtSS1V1tqbeBFWtYkREHDo5Ir5aoJFkULOc5wJZwSUch+WrdMDpcbQX
KTic/QsnlRmx7IPZALl4UhDBAlNvjY7Zk3zX2KePnD73x6f4WLzcdihfL7lro0z4JSrgsPANCTUA
r3puXP/uCaHQ5raNtV32KZsNSZ3l0DMVE0s2BwEtMssum5zECW3Ng8wd4W2zleBO/4889992mHOc
Zm3UVCXsdLR1o2+zW79Ip2xbkpbyEkPq15jn2hazWFIyGbFVwNawyw9nyELfVUBMGDY4RJXtK9zH
bh8QDfzKHbRnW1vfyZk9OcXj1gtCO/4+O6o7Uyc6WE7s28bDcJgIwNc2lHGPNjdH8fXWuP5YZpG7
MVHTCfsbOyvdVs7xbNqGI291sis9n3Lc6dqOulxtxqfU4qylwA0vq/2KE378nlPugJbZZR3KpQ0m
uPbjbrYEFbO/rDPIRlGSbzcGFY7CrqT/Prd5PXvMjVgZUxUOw+fsFeSu3fuuA2o4ThC9dgFcjogJ
BP1KLwBVhJHqKHlAFvBQDOtnEAAitAIBR8cCvdJgaAfwFC2Ajrvgl/P9o9l/+5NT/tsCM01dMwpT
MsKCgVMe2+XGJJkd2Fw3uWzWr2v/2w4zU1OnG7WwQGU09+41pa8Fcc23/lvmcoPzxV/cssTEyoEf
avWYfo7oLvJiO6M5wTN42HAfwesH9PeYmAupEcVYsSBlfm6c+FwRBOMDUZ90AshN7AV2teexTaxk
npZN/Y9FNm05VVmpxRZm8VvzUNFfMz1ld4HNCS9WL9pLK4xHjkM16S0dlTCNzO6P0Bbf/INEARsz
7IRzkXFHxHjkSM9D0V9WKyOd46Ii+/Mk2N3mz2ZuEUNCuLbwNjLOVBeFoNHkT5jJe/CA+7kkQFwj
/Up4qLCV1yEW6cIU40qHfDSqRPo0hWyFW9DwBf1crnAKtjT3soZWnJt6/Qq9sMg41kYHf3uZo6IY
b0f7R3IcdzNgdoH7wAv+V/3RhSHGWxh+kzdqguxu5byCIYQkNpi8trc90uIJvpzfCxuspxD6Ooqt
ZES9/DXFaUp3nOniDYJxEFoBUL9fIqu6T7fzpifJFpUhHjHfZ2fvrWEwzkFSZq0TOkxV/lq7E30P
n44NBWAO0QZQNTuRSltoLtoFKYGRk3+qbwbVieqarvOmd/hHY0/3yXanbQcenmMZ340vY5/VnaSH
RVVhtxzV3YyH9SL0wRO1/HzS3jLC+BBrbLs2U2HkW5+T47tPU8QsGnQTjua9r9ojFUnonHaPxHIi
Tzzb+a/U4x56zkp/OrqL2Lw2Ij9NrE9HZhHxeETdDB16m7dse3qmBTg69UdeZL5iclEcQFvtwjz3
lfcxHRvIKXTD+XV2keBuN41dPHGijjUPs9TM8B8krhcGLKzwxbgMkBpF/gJjga6Ti3SC2+9xF1DB
S52QfPj05+0TyVJtLW8ccL/BGID20JL70uud5Kow5djL+0anGZ6cR7cAqhIBaQDCC1eimZ175mPW
EvHxtulP3llmH12ZZoYqyHmk5SqcafWBJmWku8YDuGCWL3gNj6X9DoAtEU4VwT9C26CDK9+rTyP9
njyNJ3VPaXHYWdtl5wVu6hn3nOhppYZ5PTPMtSJrfQ1Sc8wMcN5UwtMBHIEnzRli0rlP5sk5+Sdt
yys5ryAuFqsgYUHbIBoiPyuOF+ufaw1UHiJ4MAUWoVqCeo2bQoEUcDCDooC6e4Le5E6wwRmIFxtv
N6yEPVfWmdtGy/DQrn3kyEVP9o6yI20QxTvjriTGe+4VLwVvuy9rzO4BHe1xEEwGSg/Y/evtnvhl
3/kqhquRGpI7nYd3A9F2wm6543jvBnm5w75YA53Kws2Ni1xjHHeddmOfGCht4Mll7F1XceWdQeK7
eh/R+CR4peNsHgAnJw59mwj0RcjtLb96uhc+l78/gB0ugsoibJfaSou3p4TIIfOgZnssBnICVS1Y
Vwjqf38Q86FjD3BpJLOgpch2TI+znoWlYiINKu/QRey6SOyd7lHVDP66PbyV4od+ZYk50Q1aauJI
8VFi2YzAgqS4Ame3glKTEpCIBucc8OmZ3keOI7zHNLDlgGQkphvjLN1za/PL1mEX+3LYzPnVJnHK
1b6ezpY/jrscDFfvalKppKz6cF/HRkR9M0PzhpjVnlqW6sYfAHnnzAjvI5iAER3sUR9UmHvlKba2
KVr+ewKpr97tNDvVXP/NgAod6VJaAk1qAV7ugghJhFPrt7e/ZNXRX04Hc7Q7WTHSrjNQOals4aCO
tFA8o9ioCdVtcdwd45BO08kItlG7T6nsiXT6YSg25ytWIsCrHcJEmXUrg4JAshCgYCfauo2mgoMP
pa2e6ntEEA+88sranX05aibizLNajU1QM+DAFYiIXt56byK8Qa1EXVeDYqLOHPlavAowKEUmYNKR
pRLEYU60bQwKkcwsS4g630vWS2f9jHtXjx6j9iyKdtU+ZFrHUVdYyZ1fn0HGxyVoRdfSfDntc0GO
GZk7+h6d4u0x38bb+mfgGE5p2NHW8Do7J28QMrYdM6M2L7+xgv7Hh0DjBKQcIH/VvnQI+q3oa1Ew
nb+Nr+/m8R21c+t76p1sgmh4iYgjm5cEXMvYXtlkznzpx0YvxrApPmhwLNLTMdqoDnRw7kO73QxY
HnRL+ZSXLlgLia/sMsdcGKa/t7UB4lWj2QjWxngy8ndwpKqgpq9dICd7gCTdLKFVujdzVzFJLT8r
0k6IiZK9oIEobFxrIOK8N8qGVO2xTbZlTYOn2ydw9QAuNCVoYbMWmtzrC7cRdVRWqmg6K65KBWrt
TrwsDc8CcxrmsumFcQinc7aJbYumJ2r9vD2GtWscxal/xsBscQlkGJZYL2Mgyg86erxttOo0/vn9
QB1dz5Efi4XcThiBPWOSyruWvFH/x+0xfAZyzPUEWoildAjaD3A+Mv44rVCbwUNgOjc72VMdDZYe
QV1Mf+mAx/UP3NBjZVmu7DGed1ZbTZUF2LOelmw8suMNUKH6NvAG1/JAMe2KgEOcb49yxTOChgvK
TYB44KnBNt0kEnjf6wmFvE5+yAU0GVkntZZI127yAPn1kiN4tLJwV+aYrVc1QWG1McwpOIaCaRA1
f+hMk8ZSQazsxbc6Wkbfbg9xLaV2ZZTZjYFU6SEgHxPAD8W3zuuOGZ6GfzUH5TkC5vC2scWPsJvm
Yj4/fe7F62AS2sxKExRow6A+J0Vo11O4+f+ZYF73ajfJ0ISEiayD9kn9I063f2BAAgfx/5H2Zc2N
Ilu3v0gRjAJek0FISLI12Jb9QlR5QMwgQAy//q7Ud04bZ1HKG32ioyO6X7S9kz0PawMWBfVOFqnJ
0PIqaKhM6DECUS3H+RrrPgWqOn+80ogC4wX0WaiFod/3xwDD6mer5agu7+fpRxp9hETWG7mTwUAI
VFgptgw42lDjKeyUvoojJhj7UM2aItDod1AT4OA0GZF8rANlhmkACqXiRA0Ta8ZAUhpRY6xDIiZa
OKRif/S8za3ljpr3MXk/5iZZkvf11V7Ha/KKlU4zs1eHyyYzs80HasacBIn3tIx38mdSl0ch/gxh
uJJKfm9xeLoueXngpBaNmGXMRJWoWKlOhP6IaWl0BIPW6eYSR0hu5+LuCSFjFiIjxIk95CAYo9s4
7T7EScWAGNuORIf9Xq6QD60zsiKHMCPpw+FL3395xvHD6xf3dWGqCj/6sn/gmGqzOr52KaRV2J0f
u2W6vz6IbvoRoEjOw0ydfFecOqCzb0CUvD3JSDGUMG0EScLX8y8Z0eWPc8MNtCYdyogEo9pqpIfz
tAcJhFRoym8ehuUxc46dh9rfYmGvW6vAJG2NFP5gLL8+OLZ+UjxH1BnNPwOeRI00fFPjclLLlyyz
04rzvSYZxOuhAIiJH5xT/Glcuj5Su/AaDkdcMXmXotBqjM4MuuqjKYXaFmPcg/Bx+v2+kEzyhVvX
c9Qm5hSA6ydRpcSg1xDGw/FSbvx4e6kfRYDr/m80GMaavBbDvEqGY6T/zpsrMaTVLODdb+Yxwiid
YiR+IhgRTNflasry8lqIdonw/z4rk7EbzlkAzAVYf0D2kn6+16AVQyMO+XDronn6YkZEMjN9JyOz
RW4B5ZBDcKpwRU/d3vDhkEmxuKkoTPSa3hUDIt7NFWUcnCtdX47S8++HfOeQ0lprF/J62aePF9Iv
D5np7u5zPFXZ+fEHMP5BUbu6TJNqOHqnLiQBIrnH3t78LhwnNfehWVp2YxWlmf2yV5J1QYcqfEBT
llfTuTXF/zCqo3dgBLVShmAuA87y+Py8KdZvFfnd52ZAFjNzgaW+4HErYRUtts4Yq42QFnDUf1I3
R9QZEdaH2Qw3ZS7D8VrslODQ4k6SUDz5amFLVwS1vmhzXp2+6j12GXHuBMPvhRrsehjd6O23B8P5
XW06svwMzYUdoQZ9MfPDYTezdjxPLE+q0jezLKKY2sRNKhmUtnfSF2/Rx5vyNCCeWpKFfbVb63X1
67Bq3a+VQMzXq20/RYTXDJn0JzeAaBxtBOAjY25rpQ3OaZ/hvaXPfLa/KMf778v7ffoEI38VhK0y
K65Q4yh9i/WnOQ9scOr3JQF40/QIDCDTmFD6EkmV2NXz4ajN85N8vpyMvPsXlhsYVhRZDsN8QG38
yUIbX4ehPAvD0S9DYvTLRn3Oe+v+M01VVfD+30Qon6N3GhSjiiJ1gNapztwUEixiXg7Hl1Sygsfa
bh1MYzYp0Y4cstSKstJPAbHR1lcM4DAxyi5oUSrlDXx9G3WzyGwNzH+bQWDUORBVldInQ1qFvpnK
MMbevDeMTRiJWkLqDpObpAmLxCmTHEee7/9d0sTfBaBKXMumR7mw4s38XeG8vWQYoRBh/WeSecYI
l1Nu0s1xQCdh9oSWa0RWxgpQKCvXbdxn9z75qXwTQ8A4dgcsXfwHC18m62GaBtEgHq3TRjHDFU4p
2KuvHcfWTQ0ejMmwJ4VKPb7o6gAuSzslmOlJ33AS+ZU/aUNtGPOVf9BhlMRXk3OftqAzcxHPbR5+
d4AUMoeFDeNGDjuX50OmnDdGRTDGQR0aLh0wKiMHQdlfS1U8Ymw0J+eH5QLGdC049oqjm3+6Cw3S
gR1IzIXjVprAqI2OexZl2GDh0nIq0r+uzYEX7kwE9z9JMBbM1/usay8JgvvV4BF7vdoeeo64TwjC
TxqM6w/KcJgBTh17o+gMl+aSrHvL5jzVhFD/JMLolBQivDgDmfvozYjyusUIgWlhxIXn1bgPxrjw
mYAhRUShKEpvZOypZHveZj7vozMu2+/rvGgu9KNXu/50mO85xpjz+zcGR7bYwM22Ycjx+xVSyYyY
9eLAsS9U/n8q5I9PcZOHEYVQvmIi4AoKKqGb8KF5dl33g/cleHxQIzuiEhRDWl5VfIj4l/ELqGW8
3Y+JVutPNiibIwLnCGc6BkwFI/9W3XyBp1pBqnqy46H7TAzT/6TE6Lka5ahHK6A0PGxOjXk6vZ1N
9yE3fz9snALLPB22LR8QpXFicp7OsBVkoQgulUqVXzy9PV4JWdt2RJ44mvmneabMYQsCgK/0qB6j
MFk0r0P/kmMlBMMYMMxIMMjwel/kJsDWfhJhlGYwSmlWidnNUj7tHwC01bn7fbBpamu/3sWDZRQk
wOgqqrocyhz2FKbUf77SPXgJlM/rZo+Zl3VVkrMTLmpXx5OK+zV5sfMl1nOfMGeqvX4FA3atdFPm
6sNEu+zHG9ymZUbyWsyA43QR8NDP+tPzBh7DWZJHzVxf7Bd7a/KE9i+G8J/vyq6aVnplBOcM5MoS
3Q204ryd9a9M1TcJRgM7ZY7NNloYt0oS5+YLYPEi3lnZibb2z2djlM+ocQy4xVHS48ZyHOdTelw8
rm265hWZzylnWoX7jRh322lnTesLPBpqeoPz4Ij4SIuLm7lr9GwKTIDyMYb+TMN+8sd436uQXNoC
PZTj4DWOaRzvy/9frOT3N2L8rnrNcCI2rcDRKd5usHV8RGuWnN1ia3HnUP7MZn+ywpiSGLN1kZTj
9axNBzSIyMHSg0nsQ4gJM8PiOYCJRvhPcoxRySOl8gUFkuF5KbE2+FzL5ePVXHzW7h7R5QoLxgYW
PHiO7S/x0j9Pyi7X9EKFXaQZ2EwDU31bQRR1DIpVLkcYpx3oNxkmbs5xc1XFmjYqoTkRlvMHy215
gw0S/Y0/Q4FvGoyT7tM+vBhnKu/WyalMTLOi1jK3iG2bh2KBjU1e0sFjijEZan9u474s++P8SUWW
6SxT81OxFliCe8XKK+8JuZ+KMR7yXKy1XIWIZDmAyYJNdVphu36343yqiVHCH6LIXjcQz3IRBJQO
xBA2A30ATMYubNN2jSWOJfPqVDx/qjJGI9LKwRCSAr4kxYDuzZccP8k76uPIqUw3sKwPjh35c87p
J4eMHTHOihLOA1CMycZqN5UDn/JgcYhwnDV7ISvyUYptCkjHycIM25EsUfPHSi92hz3d5unxRM31
J0uM/ajiSmpFHSx5IPcGemdnTz59Z2FnmA+EXn/tPj4EzlmuSXMvSToOlAm4mXNLXkdRAJaoKsT3
kBStIfkJUKr3n3Bao0e/z3iwou0zH/dZ6ejEMzYY3t4elijoKQTDQDqe0nV5Gk019g8TMiLIiGIH
1AARhX+oGNpfQCmjib3p6Pb19T5nVFXv0WEEMFFxlufa4OFUV7Hal/s/PlEBgyyMuGBcVzG/pBoO
ZdJnA4AnVqHX4ko2V67x2BJuKDhpBEfEGMFrtL6a43AT2tcJygZoEvIKE9P26JsCO0YQNMEs1yKw
U6CG9ACz/knNEYoHgBTh2b5JyzCixfipq9xjCNLHhzGc6KFw0e08k90HL7jg6M2tZjfSmzr57+eX
DwBsX9z//BPdjx+f/2ZvR78eVMK1SWiw/Oz930TrW+w6x3KxXKAQvx7M1rK329RKHRdZHo+1iXrj
T+qMl9L0vq4lAy/oYWh5WCYittAvWH53atOsfgMu0f1wD0+Cx10JojpzR6fYFcU0ueBqOU2OosZM
/NeaXHAAU3LOMsfocQT+ZolHz2tksywOgLN81B70pYqqKUcGp+P2kQwyxuEiDrO4zukLWuhlIMp9
QG5Vo5HRWuaqd3l9C565uMnTiKHLFejUgKimJTMN6wzO/xlZy1bNlfWvqgAj3hhroRqZomU6hYfA
loBmiotXc7Xb1RzzOp0vfpNh1xMvuJRQxPQJw44IEIUWiIXYgZc0TkY+gSXzQ9pZfP3WKP8jdJ4l
2Krrrx7K09P1DWtMXA8/Gd6OeGLC2y4UczEtqVik5Lkk9dpR14gqNJSDAfBkx6cVN+2mP3lHpdji
cw8oXMCH4muhKkWsinTe5WDguiI9Ln3faE1nxiPuGLNRlVKTqhG0CtkPTX4+gWaG4MU23S9vx0MU
mC6CjagxgYWgR4Ok+mDMQq9g46Q2RoeW+8pavK7sVU8OLtIT7+M+i9NxLqpSACtRdNy0Z3yLdO3m
dSEie5WBm/hQHI5L5CfSktj4fC7Wgr++2lvFj0N22tl8k2XkpjjLs0KXbmRPpwccI8YVAhtBvalu
aVBvfmGOt8CcueCiLcNrKk70L6iCfFNncqQQQ/yJdKnRFjPrdXR82yxJZ4L+cbvloXP9JVz8psXI
UITrVYE6gJb37NUWnQwLibNf1Gg1wHbaCLzvP+1fhPabICNGZaCUwoUmzzTjhNkEDOvcWqD+tZtv
ObS40sOEpnJqVDggQ726sDhhp29Dg2HfeVnY2182omHbcjnc0V/8U/u/uWP80FW/RlFHo294cpJC
ZDC6sfh1WXBR/v8SM3xTYgLWMhVwem4G0/Zcv2tEhnYsF5k7INJ/wZ2QwVQcwEZx2PuLm/0myrgi
7Vz9p5ha2bXlnTGhoq/JAruujWl+qMtdYH088ybCOOqAPjvefORr6/qsXA0ay14s6ySYG819wBx1
ZXWLhsPfX9z6f/nT2Nuq0llL05TmMm/Gg28tiYKau3nLqHmDZjJ9qr9LiiYwJqYOW0AdnGnyaTnW
Aw3R9+nCCb03FDlRgQF/67XtiqZ5cC3grLmhtUueeCW06ergP6ZGYzfrYdK19KJRBwndd44hQT2G
DCvUD7hvO+2Lv9+WsTTXmTaTtQsVWCATYNEyc5Fg61uOx5jzyDD2RZcDub20IKPHxDhj++zUm/J7
SmorCfF/dPUVC2sVWWY6/ozl+2Kxfl2tkBcdbJssz45vvb+/YIHlhHlYY5evzQ8fSfNqZSN9xg16
Tro+XaAafQDGRM3mfhX5tLptAVavWGLLeYawYccxS9Mp2vfbM2YpxBZm59OiQ46VW3P2JjjmzuWB
elGLc0+iGYukiVmuBzSFHpal5ROKdXqfjemCzeixGPNzDaRaqjqwERMUD3cnzKpQ7Lw9tsxIDVXd
2mb4CGjJw87jotROlzn+eUK2LRsVqm8INEPcgGplGrbwbq6CmhPTccw6LnT/NHaxXsURrjBCS1BJ
RIyFaHVxJWsUZC/mAaAQvBYOx6TjNOxPgnnfIfONUHLz3kq6io0Aa/84B4KTRL5WuK1wiBb3vyJP
5G/5wcieN0WHcaZbL3C+8lsi7mAH1Bb5hvU/EmIsTn0Wir6maXW+8F/h7nHdwD1wBeN+rKixTdpI
6GJd7iAYz14BDBRjK7yGh8Tc3WLD+xzd8vE7KnbDtBs93XUmBaE6o9LxvNmIcPk4rEMWsZm56A0f
TFd+1XgCwvFTN5c5IhmreisaGR7RO2Ok16ys4Ljjmaf7UROOvPyUwQBI9nWcgq2NFboofTykp6/y
Bcc1kFJw4W9vR3HuPSJjRc613GZiBonvHOvNw97k5uG43Iebz2PysMdsUi+Tz09CzAoj5kASM9be
IT70rst7WU4orLFFuqhCdppR1btY3untwTk+4mYPnP5hpy0TkxMM89TulgmMPmQvh0NSUrZnrlOc
ie/KtkmxaTkfk+MF2DqdGka4J0273IDCvVrKRi/IkFgCT7d5ZJgcKWr8/zRcHEd10Ug3zD0xf63Q
w4fu8UJQjg7cUuPR0w3Bfw2Jt0Gn238EYNx9xeYFnmwh7lqjylPNoWX9wkJB6WEZObX3DqtPFx14
s94ci8VW47qkUAe9gySEq0+sin9weOF9GibYUItUDkraQ7cwvk3dCcbHFzb9Mui8PXOI0R+7o8xs
Ie7cJS28JXgBEsHbEXVTf72+tTm89DevnPSXytU/MQALBdsXRigXVLab1BJUks3dSHWTbp0YB7mE
rJfKIqv3PRbeeKfGOW/KFueyaywKVxFseu2X9HrZfnG0dmK/eVxz+OPoZdOESZTRsDn9tcH0eWwu
ls5GWTgQxX2wQPuZbG0sMrXkCwNWHOnnEmdikGKG2edLBe5y+4R2xfHNsTxlI5ZWaw6F7Tc7/cHs
X6yd+3VINlEOs+X9j9aRLdvVTTQfdExK0P4PQJkRJWPcI8E/HF7/Umb9R4Zue3ojW3LJZLGrFPol
w18YI9NM6YSpNQ4VnrgwSRCyuijHAVvM/uRm4c5Jfux5M+McmygziUt/1vRQiDG2gqw8XGkLl2el
eHk/e9xOzIxIDSpQOG3SrWC+kQI1KQCCL2ZLjhHhGER2BK6RlbqZUyCR1sTli3VA4sV+8bi97NG5
55Ci8fsde3UrC4w+fxA3cdvCnRwtq52TATPk5BcqmWdOkM0RAIWpmSSzsqnDARwhmcwBa4tkReH0
dDjVNYAo/4za5JlQ6EmPImlrAtjGesDF1oB8Ip8m2CLdRrcxhApn2Xgg8dMpi4yLbIaKJTr9Jjij
N5QC0dcCaoYN99mJ7ePc+kShxkbXnlZL+DPFk+HpiB6jTX43O1dRhm+mEq9zjaf4932hmE76RgQY
XaqxGpFgwxySji0g5+03kj50HRNCXrfole28fyeFI4KMi85kLdYbn74gWS4XvoOpKeLb/f4+X5Nq
NaJChXT0nfQizbo8pGH9YAEnjmeyJ4sao59n4/ggSc5GSVVpvgsXCbm1BDiGlCdrbIyOixL/SRZO
HlC66HD8J9LxtXkx3QMqQzyeJqsM3zyxQXo7yPq5pdXx8/o3Po2GO9DeHFguhiW+VrxO3KQJHxFj
3K4qGJkk/R8xa5M4wrtr8fiZNHcjEkyYnsxjwwhvVU7FFPcvqPIjQeWF57e09w+jOqKi/BS0JrlW
aSjj1RLrDed8PjvAXxHA82CEJyjs+0LNJcZYgzJo+17WQcw6nS7rlHitqWAy1FFeBf2hXLpV43Ao
0j//HnuseSgzCTB6oBgDKT9fEFSHCRomrrrkSTvvczF2Afe+EErTgV400bGog5GohYqW8xrNEqSl
xrLF4uvzfe54QsgYiRmGR7K8plqsXMgsxu4Jt+XEez/GUMihUVwNKoTZMtx0nmF2mB/+osFdhH85
Ij9do/kWRjZUb4ZuXhoGqD1vUNfHEwJD1toDAAv/oPNEERZwVqAhAlrS959yukU7Is145FiKZ1Fv
QFAugCmlQKUa6qStaRyKh4D0j++tc10NK3kTxAihXfc+9elthRF11pzEZX5N6byq95Z+Vo4KCd3p
9jMPNmO6kDGiw9gUZegDKR/wwDLxAWm/TVsc31m5h5BXjJ0u0IwoMXYllGqjjRQqmxs6Hggk+Ri6
sEJfzeXhvkxPbI1oMWZFSeVUFc6IAS7WqbHR5oJjrglOUWBNDi0gzrfiaN0f0Xse4AAsNf0WRh9/
Bwjclns0QjA6gIvzXPvM8dRsJK/OVX9W96DWmJuSBLa4wIEbjt5Nt7JGD8gYEg0MNSWtnDerZI2z
B1+yp6YkwMG+LW7ofHFjKB5TjFXpGl8QQg30btvTiWW8zR7vfyVeXMhG8UMsU6ZAwnlIbRS5ruQd
I7462aLUu3Pl431yHJlg43ngyGa67FOGNoklbjMy33MrKJyQkF1KacK2l2r6aJiyI/tPuopgY1rZ
3l04TpNHiDES+dyoNK0AoQ0u2C5DDpoO79cZw1BEsiTrtGDtzYFnWi3vfwieJb1dwhgFzolkFFkl
4ecbs11ZHT14/j6syqXp8UJ0qhR/hhZzZFKKQQ9cMzY7VDEhVUbI4fTPxjJzC7cceBcXJyt08jcJ
5kv4s7mU6xlIOKInPSZE4poXHhPM16gG7PumPqIWjDxvNs1bZMkAbHjpSbbAJTZMQ6FexPlC04HS
N1OMtdb1uL3IPUhKbwnOCK8f7deVyXGo07mHgqNQQJMFcC67ZyIO+lm8Fg2N+1LSmxvEY5iXqQn2
n7AHCDfEiR8mDcCIHhM+iK2c1nTV8Ti8J1jckVewm5x345Fg5E2+XMPyalzppwKeAMbIHrArsUS1
EfU2ONaY142YjsZw30c2ZANgyywWmVr1Sj5QeNDGTElYkcGlcCI0Kns7W3ro+e+rA3Y0QifbyJG3
4w2wTYrmiDwj/P3cz67NGeQfgh1ClK+A48inizAjAozsz85z/Sr6FJmUnNebs/ngRFbztCR74QOT
gN3igOWr5IlXgpmuYo7IMvKPx9aCfph3x84aSPoULjBnW9WIajn8TcrLiM78Z2aXGd1MSHXcznt+
1vDVdKt/KF84MjnpyEc0mKSHjhjWWglePMsHYhHGX9D2Vl8/OGTol/jD1I7IUFEZGXXcZ72cFXp3
sNyHONayv80womV16HkMUSW6R4k+6ogS2lVtoqVgKLoCk6yuTOLEn8EiUJe81OrWKvo7KYmdzZJU
/VzOB4ifh6HQ+WcsAe9aCReXANXz/ExwuYWifJ8dYfth7bQIu9meyhGR6cDvn4eV2KGtLKyrqhfx
sJaVFIRgwC8j2f5w4J7b4Ui9xM5sFcBiiQ0f5wa94uqhc5bCdrjacseRlMnoYsQQYzTaKGlnMVDB
jlHiBFlAqmtCIsD4XpeKQERxFVry3PPr09NseKxlp9WXnD/gvqj+iWsh1+chi+hX3Qhm8VqF2wT4
I72GGqFvawUvb53ufo4YZqzJgIbhRTTwrkq41IWMiLHZLKT3y3Mjm4JCwpJ0i5X00XmDrZ5Pc16e
NxmhjMgzRsZoNX/eKgBUTr/CmISPq4DnyqczyREJxsYEuBOtVRFkFHvFgHmKPbhygiM22uqXbB8s
7lIWjyXG2MRqFghaQr+g1f7CjWFaHm+tzr4Q1+QYNolHizE31wBHc/QQtJ4teucht3H7xcq3m7dm
MPUDyZfrdWE3zvxBvQC8ILZ4hQcOfXYyK7zMAbJdQXoyq/69teGG7qsDj0F2JqtJy6I1YuqETid/
tQxt2G9HWqJxR0scVu567mruuKbFLXVQybtjXtnhrA5g12FOFcPaFB/Ljhybz4A4hesrJqC1XfV4
n9PpxONbTNnRLD2OMGHU3ejlpLXPuIsRr+dOhjIZh9J9xy6xPZwiVHG3ldo4Gpf1Jk7Qrgv3PSF0
4nb7K8cBbIsT3U7XjUbMMVYmz+d5oYRQ89x+Vr7qVZGQFXeX637AJ92qxyPfmxhh1SgDAj5swM/e
FbNbpVfchb7/ehwHcbOnIyLdVR+KiGq3s/+6/8vTIw6jR2IMR9G0SVnQcwYXq9GsPjTjvaYsLr59
LUnxbGwwFNW4OQ8Hjyt4jA3Ry1meXWs82/mMII8sYK4w+4XCHm9phqNRbD+nkS9dF9PvE/+KDsMv
9/7zcUwR276Rs3koCz0+zMZfOJqTckwtR7jY2Spdi8tQoa+Eub8Yjf1XgLLdZ4AjWbd0YyRZaj8T
gyIHA/4S2x/V6v6vc7IxAKD+jEzFa3PttZZqx2nTrug0dr3OQqdKTABKYtR0dzBN+3W7XxQqz+BM
Zuzfgs1OWOEMkWSoNTU4q5O+Q6ZUtNYHbxd2OmUfUaHiN3o/pbhi/SsFg0BZFp03CnCwAKgy2ie4
d2NyJwjpe93xDzfPNSIH6JCwDWP6nol1qYkpEbwjqsVoTHLDbN4DMpZBnAXYw5rBMjQXcjrl6aFw
o+fBP5x5OR/PULNjVvFsXl8aat4uTrXxUey4LPhAFPezPlz3/vmlJDH3A5leS+lxaOml3JRXYu74
ZDgqyy47Zl0l6Y2EXKxdbeam/hibV/TvsM/VW3g5T37kzrfy8iEWu1aIZSFJFZDUXFSMbYJtBtcM
nA/e2BbPV7AzU4YqRGJFVapVrRxndLeHD/UDDTXaJ/wfcyJ2bEptZWEoa0hfjIZW+HzFVb6rdcUp
sR4Ybxei1ytbcO5bq1sMcke7bgCqI+2KwzgP/AQ05QbgIfuEvNeAagL0EMdrcIwu24zJG1lSZhGO
Khk1CX1S8Yz6X/IrTJHgUotuKOyWTxler5lk4GgK0EKszJnt482ribtvq0PoWFz8xem2BUA9/0uO
sfKNlusNLrzTRgLdKNzF3lFfKu8hThUalruKiHtwdxzX+JeP9U2Uie6aQhCNlB4lGR48Z+nMzGGP
Y/ZfXAtPk+8/heKbDmPhqz69ytcZfUsP4JwPS9/CyDhFpLrgWhtw9LgEp6s53wRpzDGSwhpQlsXZ
B8ELxiHp/hsWNCmAJo2U4VfgVrBOb3FEfzqQ+SbKGHsBO0mNrEMknz2QdDZti1ubj/5BsgTA6Zu7
0uNdDv2L1f8myYSApVDW51bABwTATEX0xzWFugPIF4ezaZf5Dxk2WzwDUW+40MTjOVlvenNwUC/K
N31Izwxz10E5wnLjefTtjGomq1I0o8fBHOctOyq/4pj4zq+8sTl88ZSOTRWDWKgzhZ6owt5Q4KmO
g9Vzd0lWmDU4PG2bpYzIgDfeMx1Mf78lZX/E3qwQfUXPISWpZvk4P30OOVzxLBebJmo+Tk9rV2pK
cGtVIidlgc7uc6sv5g7K6RbHy/Bkg7EhuREHLZpvMMQeVv3Cl/uid/P1d0wHmxtefTnIYvVmoqyT
tMIVbRwZ/U0htzpsnIRmjfXydbrEbE8C+C0rWWDv8/6fwH1PxpgUtVKEcQcOi3W6/Z1ZsCHVev2y
hjtweWO1kym+pum4cqnj0Ckb7Jc4syoVRYT50Ar4Zbik4ADSBBXg+yxNBlgjKsw3S7pWSVsJGJmz
2kxUu8xtFUfAomVUeGnNEcfJQXV1Lmv02hGurLEo/UAiKM/znm7LW7BR19+5Cfgy2H9j+zm3HjGe
HDiNFzjz7UcAwFPd5ny+KX0bk2d8T6aWOvpcII8bqjkms86f999ysps0JsCIh+iHPcDG0QH0Ns5v
53O+rF060IvWZgZh/HieOfcJTlbUxwQZPyNqaTZvU/QDgVPkKXbhho+u93yfyJSEjGkwjqXrasUQ
QtA4nRyrAz5VVHKy5snyxYgEC6Uf15c2kumH8TbFIXop3zGfEVTmB/co8pRfHhOiSdrI4l4b8aqH
FK4Bawr+yrceMSCUkDWNSd25zXk4Kk6svRoTo5HJiJjeNZ0cdiBW2VjXtnneYzJR0WRVBfC/iP42
Wy0Rg0YE7LRAxxw0bGSLNdEBvHYBL7tZQbB6weFnShDG9Bh+rhLGuNsQ9OSQRC8JOe8y4KLeF7ZJ
FRoTYXxiIF7a7iqByMU5eYjWGvstew1t6bUySLisVRT9W/D25fqCGS1KLjDEzYuwX238B1AnN/pq
bVCHc3U2wEjEqK9sfpcLgjRQXJDBdl2RM6LE/YaM+a3amYrGBtgFMXtjAdt9fqTFux5ccqzfZIiv
KRJ6y+JckyWdSdllSZwNZUu/Hxg7if8xgtGW9C88m3FL//94xREtRtF6LBikfgVaz55GnLfiUXOj
hw69OOsCuDbr4NsYAjyYcwc4gXBq3Dry9MOO/gBGWOMYG3StiD/AOr35wEFEhuEiGtZ4Mc+Uko8f
lZHXeZDmclqAjgfsl+IlONzXh0mdG7HBSGMezzq/u+DnE+RJwrKxbPfCxXiequWMeWCEsDnnOcA0
RLwVpr3eliRcXE3FWr9k2KY1GyIuW06gOFn6GFOkrzpSsiHI89LPQZGWI06OM7MrhxwO3B0oHmeM
Q+5CpZVwIYZCPGHf2wAVc6Xs73+iSe81ZoZxworWd2KCujWNarCyiYP0CpFeOIZxMvQcU2HccFuI
Q4ABAlApMJ08QBxSM/MW9tPKDRyeqaDa8Yf6IkbD0JSuY02IITbPM+xZqTKI1fSIhi2i8enCIHJe
jgrWHTJsEdHwjUgRRAVk6DzTqbO0rUIwXY7e3L96vm+O2EJi1SWqrw8a5cjZZBZ64Rfz0SRnhNQf
3f/HXP60tR0RZAxQcJZiSQ0kut6FFbLTb9lSrASTp1881ibH1rURJcYEpYkQGXGMV4QqodpwfqyA
ajBghMR7FNC5hn0ND4IHuh9zm6fIHEFh64q5XlS6X84BsW/5j8NifVi5X+pSN3mfj/qLe5LCmCgg
0BvxcAUdr10ZDlYCXoadaO5UjCzel8npAGT0moxpCkMprkoDr/kco06PATunwz6jYS4Wiy107Wvn
6uZ9klxRYaxUMa/zrowhKtbFUm+DfZ0jW9Iye5asFe8lJ03iiD/GWslnKdDPNRTBulIcA3mbn2Yq
rDx3wJun3IwNUYZ5mUU6bLyAosN1OdsmXvW+/WpRuyy5V3J4n01hgpvrTCyitMMblm/yC/a+FJnU
NnmyFwUC/BpQGK6uLHYotMPUlNwK8aSb/n5Udva76CIlFC+g/lzZOCkebJ1Ns5BTgptTw+5VeNk9
8yaPp73OiCRjX3xAgmYCzgfT0TEYzf0rrOYXzkA8cz8kR8cVxr4kKXZFy0rF09oU3rWoycxWXtyP
+1owlZqNrJii/AwJMBI5y/0WelfKi7BezLBPuRRejHpzn8xkvIZ5bRwcwyVHVWDUG4Gxrg+Sjsnj
xbB1+auh04/1/fuMLse1IM2vc/x+aVvAj6bHMhqnt7CHep+P6QB3xAijxyFAKK6+AUIYcjeteB+s
gs0gmPOGXDY7dP636rHjjO3/xVB9M8eotHa9JJEog6YK8G0i2DjkjCb0u05W55J8fHBRBSZlYi5D
jAUR76Yzj6ngkPPVp5J3QWT6O3tIn1TsVdQoxdZPhRkAxpq/ckl5+MPTzA1dx0Q/am83gLRRaCph
LaE2fNwXBZgC8L9nRHXPoiktuwsO5PQkdtxdYkrCv/IBI7KMOp8vw9UIpWhApAodEyPz5cl0G8+V
uYZZpfp6j0NGn+Uat3ikCKSs+VtOZCezcHzE2WNJ4uUTDdZH++W1d0TTJ0+r1QoTpyea2iCEQffr
4wNYbub2FbnUDoaG43un5Wv0CIwNCFDwj/Ucf9lGdlVYtC0OKAIuQ1xydIf+zr0XYKKJRgDMmkC/
MVjb5BtJJsHSLMwv+TH35jaH2KQfHDHFWJxWuc5LKQFTiDxPuHqEYsJWxAMmJq88PQmKiJNt/8gu
oy/+cL7q856SAgqOvjjJuEkRxLa/dimyj+uaALetybzFoj9W/WlciMNSWO9oPOTj3PrUpKkd/TWs
hdLOgZoIOJp7st4GT24cw7y5//OTEhDuxtIt1Lz3URnjVM+0WpRkkKNd2sE6O8v98vygZyaqYmFk
uTCKvqlLbgFUCojxYUUvTu2eeRHxZCjwzTVbyxRa+SzGIWQLn6C13ypcCPPX8gLb9ehv0jteH/8u
jRqRpMHzyGQNVaT3SQ/O/Zg45UqIyAwxyMIOca3DVV8b7jQB58tqjLEK/DPWbWYg6CkLBB9iip7L
SvBCXKACXsUHr5o0XS4YMchYLCXCpdDhSulhTD469A+uCzBPjvXhGH6NMT5xEXa5qoEIGqgpIETR
puXWnzmmV2MMD0r1UtTUAT1T7DmGowqmDUcG3FceJgbPlGqM1Wlm8J2zCtw8Ix7FTZWOBMDhp0vv
nGe7lZnv6B17GztttSume306OdCa0VrDXhKsDiq24lYAdHe1/NqhleObc5sbmXLsuMZYGNVvKmF2
wXPGONZhhTt5T/cusX5iZjPyv5lxjTEvkTIPoNiU1oV4p42UmcJHgRY7TpgS1fp3OeG3yLPF2iLL
ai2LqZN+qxbxU7ABAOMB8E0tma151Z7pMOsft6Ez9iPMzmnR5jBZG9gs53eGjDfzgHEaHlzvX0bI
I84Y44Gd3D6eAV2HDjGeHwak1HhB3uIYT/51xmR0nSHpeUDNsBXvOg19EQxIWqgX8K5PcCkxdqNp
JV1qLpB/rFjdyozAP1qjWeBx7Tx9mTuapjPWQ4uDWI6U84CGEmZnAE1FQbgRt/BmZnj2VmeMh5QV
ySySIeveqdpcSeYWBHhEEnefeXLqYhSwsAG+r+RZll7xdv3inBMEY6E9szXD9NdZTYreKi5kTqo1
oqUP7xxujat5X6tvw3z3npSxIDPNyP2oh5ig2IMV0bkpe7iknFihDRi1pV+aPsCOnRaDoVJoB6bu
wqMGiCVovsNHSuLKEmNkGlFK43kJre//H2vfsRw5smT7RTCDFlvIlEySmZQbWLFYhNYaXz8nsuc2
wWhMxrO+r2vRC5qlwyM8XPvxnetWljFhVTywlbktKiTYqnib+fWU8vdLpDcYJ7MwFxIPeUKC8oiF
UVsgPB8fX3QTu8uM7SeDGhEa+qh1GWswVEnHHu5rQLvwUqpOVPpZS+EOSnZxlDAo6G2iU259xsdP
hDkMamtvZUmNEuEZSbyiN0ANUzVmbkfWywTvhBmhruUll2Qoj3tOix5dKdnVaeDMBHiQm+mDVWNa
FYslFUpK8zCP8kG5+j9o8I+A4QZwelSzmAXy1QbsJSVKAKcqFpLeBz81yoPtjJVvmGu3SKMj4ocv
xCwG1o2y7motQloQvX7UQjJSJfenUCF39Wr3PPg7hAQnEQHSJ0sIWaQoU6focw6IFZAiyd1X20D6
YjCbVzkDtefP9PW/k0J64kATkL2oycX5XniWZlPNUNcl1YaYhd+x2h21PETK4NVAQQ/0BpxNXoUR
sr2LyWIdmy/Q6xiYimFX6KK3+D0hr201tBj716QvE19m1R9cfghlD5NQ7MOWvDz7aLetCepYU47/
vpAzQAL285nhgK42weiybiC6U1R001GvI8w4JeLKBk41Jqghrf9BWmLcJfnuf+qvbzLU0wiMtuP0
Pof+wmwXBu4Bl/dEyjksb4xBh34NsjALrU6eIOKQ4CHAuqIIYIcmDu42Q6vGd3Fu14tcPDstRENA
IIEh2F2XIC2NmxE48MjmEZuDtMCeleNdneNckiRae0GyVLDHSk9BEo3NgLJ5P0putlOO3ZZHJS6C
XbVv87jaFbskSL0Kqe85fRgIj+mpAozy5mHyGCRY90X+vuBpmOQ57boSPL3Oh6QyjYcY3hLpG7U/
WVuEhHUj+rcQ0mM4qawmPN9D1p9fobJsFR0BgDfaAHmBwRWR5hvSfp1cX3Cl6HygilFF4kebt06h
VVRmvZEv2u7rrL2RvbD/D5thWdxR1pRTRBU4TiA6n56xz4GkmGO73CeH5AJcFVbr4ypm1FI4KMUR
tEWUpwKRxle3P8e+DTcPK7tQE375/PpiAvevuyTfd0cpEL4JUIGWQY7gkbza8DU3mjVcmApk1SfR
JRGI6Ab8LZ4SyKnJRrWWdaSSgV42PCiOsrNi0U09Zvy9ytGCEhWQdGIiBzqYwgEqLzEGqDA8xW2B
U8BQVWvFLgUdsIKMRS+CjlWVP9+YGGZ567cynrHsXcoP43F4qyu0De2Dj9tyv1ZH/EGJchDGWuW4
XFdAaf96cj8u7cuj4fz5bSLSB4h9ag2mwvSMV94aZt4EXtANlRRXqAvz+bCoisCYLypyNc+cWVjV
YOkA03Uq++lcHkvvf2c5P1nKa83fQw0M4ACiJsk8Ggl/Hmw0TZmQyAUPhez6uwtZb22+TfbdL2wB
YWL7XSeaKKXygxql/oMyr9Np7PhrirbASjK88F+G25gfgRm7j8CxSa87B99+1Xe6i5G/0gL+ymaP
UOv2Na+FPqoIxkWgUAiaehWDhXqLeqXs8iHkUT3bH0WnklEIh1fNg+Lmy9iSRUwMikSZULz/oEhd
cstP0ThidcclvUdhWNOAt4p0MHqeppcH+NXP7ETLiq/7gyL1Oqeei4PZj3lSijxKtn8hyGdItzCX
G695Ej8oEb2+OM08zWaA/CaQoh752dM82+Lny8bqNsblE3ZQJACDFrpFWVZKXjEYqiiIBqrDgHiC
CP8kXBeihDAvhUAp5uj2EOL5ADgdB6vuNRMWMrZIdRRZGUwKVJ7+pqMr4CN9MTwrHq1hv8GyG0Bi
W+Fz+Whlp7Pds9KGay3vP76QuoQ+zIYaK7Hwhd0OhQmsqjhC3ubaax1gBeJoLNPSD5lsKmTXpv4B
RMae1fe+pj5/fAR1P1UiJ1nI45gAZ62YGN5FTcLVzZjpbpHz/oeQL+6DMuBxHBhFbeTgFlF3fxbf
sovz9FV9sML7tUrXD44o0z3MM1y7EBx1O9veGC2Ax1Gt9R+Oe8WUzBCDjaWbHA1MFcCj9bDC+Yg9
JRAI7llLNhazarwW9Pz4Hsq2iwkssdqTa7btD/lt/lBt4LAA7bI1e4w8kpzR3jcYCZy1mG9JlW56
4RpfbFKBUN0fp7voQawACxja9/LWCw4j0gTYzBU6k4nFEWjfa/afgT3tuw+WaltVNN+3Tne/xFoQ
joaOz5hQREQWxKs3vjtiy6qB1WsMNUoc9hsSRiPuDUGRGmpa8bDPeO5+bPePGyQmmINu6zptwRQV
OYhdKNdcdyXkIi2eSqYQIC0+WhzGOTDQYYG5IGfuGrse1i0GKZWWAIyJL/oSDBbm5CS7wpo3gflx
csPSVNB6c5emZmHDSS298270rDtgNlldBDgsomFJUI+SvW4lL/+mePVD2ihVVjbFbIQq3hz06Suq
V5jxwm49tt1iKJGr0l9YEy1OAqBM4OT9h0kozcwPTN3/yuwgdsPi1+CbwWxzsYl1GsZukt8ZArbi
0/7gklJhRWnIPe/j/JGM4i0ucuVPOUKX6Fy4rHfDsF4ypcQwcJjmgkau2iaLQ50A0/oHEs51m9Bj
qUzy3f+QK0lSeUMXREWjG5+4juuaQcOpppNrmOlwp/q/+L2mOf/m/BZ0qPPTRsHH6YHOs2v7sYks
CY/eYSKXDEKrmmBBiDq9QRoHI2xqcnrEwCe7zn0LYQ1uk1nrroV7+H1ulGZHxrBVfB9kOqu13elO
2vsAdzyYv7ewLLm5aY/XzEV6ZCZLViXxmzI9ahvLetD3HSiPWIv28sd3g8/YnEcrhQJirmFbfXQL
YlQg0KnAwhAMou5Ep7Ei2C0fagbLk87Mav5KfLo80au3snjfadmHWK8CviTzuBfQyK44b7XHSmCw
To/S34rmK4pcggp3gnf1hmlo9Lug/cK6LR9rKa0f3ND62qiBAEvkXdUsW/zj28DTlktMKXdbzt58
klaX6PTwwKC6anIX10XpYl3Mq3SIyBn2VnrSD50rvrZ3dvn0xdmfocdcX71WgvjBJuVCZnom1KUG
ggAlEOzm2HXm+av7gK5irh0XVvXigjlKhTRNzuuZQmhhKdV7ZbrbwEyB9XZm5gfXABh/sEUpEX6O
MYSQgVRpty7ZchpVFgaLDVO1Eod7zKL9bNUPX/PT5px7XxppHWJYAULhhl6+ytfiNWDLUGgYRH5I
HFpY6u9nVgfaWpC/ZPL69wUJHSgcWdWCRGddNwAj2uZmjLZ/bYCfaX2yoG7WXSfknXRE1rwg6NST
yBKFawbMqlzUXV2aw7H4kxyzp9/hZtcm9rk7Iebdk4Im4yTXWmJVcUGXehSj1sVC2YJueNi/1hck
pKQdEhnWGU2EjAe4krL5QYp6Dnww1lHDgVRiphfhDuX+8yfjia9q5AU31CtI/KAudR0kSvt46l80
B6Ny503qsfKF6yHqghD1BvSKT5VOnuAZ1BskJjMz+UJVCHN7pIdQdGrdFB5rp7OTi+OUmEF3uYcB
Yb75xOppXnsKkqDyWJ+GAhJSM3gqCzmNtJD3FXUmyagysaTKtFlO0GreRxJFRGMC/ifTUPpNkgQN
3+rktbmPfu/4aOqtPevrYUATCkaAGXe45nQtyVFHKylFPE0FyCWm/f4+mycP6NOpefe0YXYMrYag
S1qUo8JNHIx4Q1hDDHx8PV1cwF17/kYGwgmS50z/a/W2vo+SDj5TJH51Jf3rKFVrzOAMIdK+BN7o
AGL18yFk5VKusR2tKhcc0nFmKvkzYgMN7zsypY9k3nGCE2FX+07f7xwP431/zINv3u1MgjKkqrsH
G6m8T/URsGi/AqCT2IzbXVMCy+8hLshCXkW95iqBnDifOXWz97zHEPi9v9+sCa2QX1Yruv9qiFdd
0qTcGm6SYiVtcAb719cQSWLz5W4nbvw7hvvEYo1S4brEZXWVggxefydgtVU0PrTir4Cz+NoztMPt
k2TJLo3Yr0lqEKDDDi//EphkEZpjxNbW80y0gCPUy634D3R4xcTpWfM0JBENKYJAksEqdZo9apHY
G+IjWOGArGy+AnQO047FaI6VhdIMS2DWfNIlOepUsx7WqWlADk5UfxhjK95YDz7G2La3z3P9aX6z
RRlCXyuKviGCqT2e0aCIidHbv79qaZeMUOZP9NMIgFscGLFH0QrPgqe+7uQP7L3fBCfmcNeqj70k
R5nCoBXVWCeqBktxU9su5c3kBpYzuW/Vdte+b5jj42tIi3hm3ydIKe4sHnSMSIBBFKpzG+t/sIOI
QEZ692R3gEWq44OpO52pOqyzXQuPlqQpPT6JSSDqaShcnicP5hjLG5PBVFmizxARuk29LvRGKkoc
aXsebIBToMGAoUJWI+cFIxphdKEeq2YopxlrXuDAEKhKAJxbZJjyUT8APAK7+X6dsar5k3l3azX/
5d3R3elSH01joQc4QLtzONwcsnYey21fKx7/oEKpjnwWlbrPISHP9nsam9jTHNzz5hNvoncisMl2
LJZ7S37xn+bvb5mky4SjPpZSbeA8u9oUTH87Z6RXAxUE1Fy/GJe3WjKQsDcDdRUZnTU0VE8812o1
Kplw6SbL5p8EUq+6K+4t3WXB9611m6pLUpQy6dtW7FUjFYhJs/lgG2Fo0ulOu0lwmK1mqxp4wRal
SXQxbbE/I4dsvNqJU28kywZuGSM4WPX6FkQo5aEO4yA2HYjYemXyv9XNOXthKGBiKf4hCwsSlJLo
5XJOkxrXM0AWNoFzaczK0rfau2DtWpUJ/bIu7d/0aHVRlbxYDzruCPU0aS9syvsys8qqdDjDDrP9
ODv9YNaukdgA1hdLTG5KsVN097fZvrrnN9imVUqeY2eGhKTpZd84GHUve2gVMjHdBeaz72HGwcw/
Hh9RTLZjVwG8lHqJXjFDtt051VYtzG4LL5/Zk7OqsBdnQ7mBapaXnTLFwqXUzWTYzLOFVNNkfqkZ
w6yzXopG6RyjUvBUONxCLtqhgbHSTfiw2T3tqtJkYu8RCbp11JSvoqSdlkUTjprkRY7HbQyws970
Doe33Y6J0rjWw7fUAfRgTMTNGVK5oHYcIxO7LmNLfvVfWBByq5kJSdEk5CaAbaHS687VLmilLi7w
bKzgTrIrz99Kj/lmfJTJ0t0aQS3qZaifSJ+JqT7dFt51e7ggTr3ZKO5VX84rAV4M4I2PJ9U6wdt9
bJHbqp3RItX5jS0//iuz8U2WBtkoU6FqsQ1LuCjlJt/cWWNgyXu0VZDlIv+qALw44GvFcmHzR19o
JV/AAaOR5di7hYn1W0ZvI/+/Z4KfrUqoKiPJBHw8NO1Q56lIAJ/wp5rYDVd0VAsB7+NvE+vEducv
AKXevr11g/hNjT7GSPTLLpsaAcklUpQLduMHGVFNSht9BAxaqwZkQYvynIzMKGdFAmfHYxzY6uDI
IppoK/epfT8nWAvjsSzWel5kQZHSYXHt58pcgzvJ7N1ctA47wNs6oyMaKN7Yn/P5NoeMq5MoRRbX
pV/M0iBc3MHLN7J75hnbtZnXRamvKEtmLh1Aoebs6b4FvmyCDTrbPWtqcF0nL06OirXyMJalLsfJ
2UjTRQ6KxBiDRLc8Gxx91WVfUKL8pLYBdoHSjAKSSa82iVQvgnmpngprqx+8X5aVnDbn1DnD+2T1
2azrzQVp2m3qlCERhxZM7t+P7+5lqkxsUjStdBOaPOnVf9iw1BbrDVBO1JxkpS+34BbnqggWX5nR
U74n0//nqTXP8a77KD5uS+Vq4QGoEP/RKPR2+VDQQqk0QJP3EKGjPW1woqNRW5xnNeUutdhJtFV/
9JsinUTrpCHXQgVi+gzwntBCv/zsVdvmQ2eFldcn9Q97vqBE6ZS4/s95KgVQKVDhcIl2fu7f0JV0
zF3jUXn883jBVsnuadxwIRqEiq06oHrFim+JmN76EErViEUr16NAZAmoDvUpdXNA+r1eL5VAnKKX
g3GrjHdD45doQV0XaYwX2qJz331vt4bZIG2/H+BpuDv1A1U6BsXVSG1x1pTySesuMqSxIy9VOGHB
9XRtQZMvc82MsiXWcVL6R2xCg9dn0Kqc2iVLIV7zw2TpwGYuTAzRCR5A3N5Gx3nxZEAKYbYGC3FR
+jFse886aJYwUwpKEWVVDQM8n/xAZOyjsdRTjQfLjBgJT7dEiFJHAlrgM98AzwCylz3AJgJ1LX4p
YSNzx/pv5ZVSRK0vCLmkgVicWse9+1EpVll6+p2NrtTYiv4Nwra6UEIy5dYUBLtR5SGue3iHiOsi
07BgITc+sk235fTq7t44R3pDZtlMslJExKI828UuPDUxpr6221NuVxanmK1nwUncp1Z4BOJmevxk
dsVeN2zc+gJKKwWZH6tqN8FMu8c9tr4cT431EZnJbktA4Z10sytN0X17OjOnzhguiEKpoSAb9bwP
oIaONvpxmxeWAVuDWVne4/XvC1fY7wWsbhV63GPvHtGrJrmlWzwNhmM46JxC1HYePnLL6r0dWkC9
3711/3ifeR06Up9CYPgAocObPf501zvYeJ5am+dx8EZGQL2aWcUaVpVEQ2jkp7uCoqbVuGriiabi
NhhgTrej3SS2Erlcag5b43lXY936/oGVX1qtSS8JU0947EOjFYIrYf5BMfPIxMDH65GfAL6w6974
6ojRelZKctUrXFKl3nIVpIZQAWzogszg6+mYPSaBJWToppMZT2vVLVxSol5xFrUqkJIIJQN97rKV
t1aPs9xJjnDU3m6/49U+0AUxulMIuNqdXCQgtscIUlC5yXt4Ui9ZaHdbq9Bgcypng5VgmX3n3EnW
Lnc2eNiqZrLsHinQ0q95+R3Ua+ZDBN5FTZiuQ5t7TCfTKncExeg2v6uR9JIO9XaFIK/GzJjBL8bI
TqfKesTWK0+zHHMH20bms2OLVTpe0xdLmlTI0rVFH1YzeBs768ONUQxAw/aOiZHOEtFrI85CbVRy
8r8ium/PkvcGyMEH3WJZauKA3LooymnI4jlQcVk4QON0PCaYxUbHbmiQttZPds2SXMctapRfEPdF
pYY+qPm1ien63a73fpW7B4b0rbl5ywuiNIoR9W3eBoJwEZMt94h69BxaPsea+F4bEFKXZCgVonSG
2Oc6kb1ntCad0Jq0fTTvXxxAKwFRaM8GpGbdFaVJ5lGImzgld7VvbVsB8MMT+qtPlRsq6L9lZlXW
fNcFf3QTxjikKSbAQQ4oSoab7zEigX0zaI64/YZXS4iqiqknVZFFQaF9D2FWQkECguGlmDcaSePG
1vwxhPbTDiX8GL4HM4Oz5ikvKVLaqRUKLiwECV7jvkYTMYeGBQSTyIQ9PHCMgvaqLC6YoxVUGc5d
NxAhwSnKuaXgEJ9vH+CqPlqQoPRRrfYctg2IwoXrzOqovABxp7MiLLz9V5ZsQYjI50Ih5TOfxlEP
XgbLTu8Lq65NMke7Z6KyrXn1y/uhlFIbhFrvR7iffe+b8LJ3d9junJwezgQ9iFkJWpXzBVuUUuIk
ro1HToat0n6XbwIWQmSCnfA2kidM3ESW5FGqKQz7Vtau4rB330+zWUEcUEEGvAEzemCxRamnii8M
ABzgEEsbKEWzXXjaE7eDmmAVCMlr+YdSX5wfpZZ4AEQXequQjOGxvwiPO9F+Ipb3tpSvZp4WQqFS
PWFFGdV6lIMMEsqy93p8fz9tMYaBVacHBxXJJ2sferdJsjQTjQDZJ1ze8wkkAwiQxxqhrOiEtRvf
7cvYRDD0Xx6kSumKQa87yeBB7vmVM+UtugvQsXGbJYY6ottcQq0aWyEGiTA2hz88uiasXmRJxLpl
RMVYIzPVmmJQGimYsEgmAeIvIirfg23cuts/95HlwTACfMnCQlJ2/mzV41zQpJQTNjjKbRioeMUY
/3rvD9MdB4h/lu93dbr+KezfrFGqaWxHMawaQgajm4D1m83SxXJt5Kp8i9VcQ5TBLVqUYsrqodcz
RA8XgPELj765YwZ96+LwzQ2ljiKxVoSw0ojqQ2zyeqyc4xgC1Fc6yq/ZqfS+NmwvZl25f9Ok9BJ2
HNXArwdXSDe+1qLZhqbmpL+C0jwjX82wjev69psYpZtmsVXDNgWDhNgx2t5+TatpYvVvoVN5SieN
3RDHiQReNPcDrdSPj9t8Q7Lh6PsrsN/NYpBbdZ8X5Ci/pdTlwZ8VkOPgTbwOTnlO9/UzsFxsBqE1
la6hOErAkWU0b1JywQ9hnk7oxsAYr+2/3Wc2EvuYW2RQWbNQSyqUJIyYIkiyDlRQSjCQ1JdNR3Kw
D4/BzWpP4ZIOJQRxWg3SVIHOdY8MwEYuW/TDYt731y8sUmc1g642py7I0YYqEWfA8GcgB+wd2w3g
T1zck2Z26GE5Tg9oVtDMExllMB+bt+m+VMx7ZzrUWJqKkeBNfnyoXoB3dPuoV5Msy2+iJCfDSugq
bMiFjvbxggl7E+tg0TQEjQww0k/jwHh38pruWhKkbJkyaomEGrsI70P0ksmU3+EdZF+oMAzO8WRG
x8fCSt3L9vERcPqjFT8jx6dYQGjPDDSyOoLj5OadhdoZC6VvTSMsP4yyTaUycmJd4MOea7SBGGy8
wTX9tiRAGaIp74puLMlRu8fGSnlT8v5CNhTeWNZoNf2xpEVZo94Y84Yn7xRNqxgcRAYkt7cXAN7y
b7/jF9UstiXG7Z8rn9WCxjpF8vdFKCC3w6j0RMYl7Jw37lLntryuZiOXjFEKSMzSsJmut7R/fQ+x
/PlRcw6Q1hib5plpiTUrqGmGIRrYRgf0AOoUtVbgpxEuy6XudsBzEt2WXJqeHHSN4cSuepRLUtS5
9XzXTjlGYi57YAy+v+c2UG0cw8tsTC4z1CuLK+oIAT0cjkoOUrz3fPyQL4nL0KurrTpLZij9PSst
xs5TUCjPvYPJAgIowZCDdRPxfTWU6jYIQL8WgIRN9AYWtm7RoMPugV0NLhas0F1t41zKUmz0RJ5d
dzpewtMf8zfpcMLM6te02cQe63r+D5X8N2t0B9sMDKCRnztYpdejC8xF6ELvHi4yGdxjZTxW6ztL
/ih17It6r44C+AMwxqV4CMxgl4ZorjdRC/SwbtE6l5X5BeBz7p50M38yZHE1l7mkT2ldMuUTzyLo
Tx46FqAU0ayKKIBle4k40B7zkgylezWl1fy5hbhg7qUxg2NL6iUMmfw/lO73xVHqItWBNhFX4AVp
EGzNNpMOoJKxmbl26bXW7gtjdA9fEbYDMN7Cmve3ZI7SHSV89borQBfiAh2vv/Ub/qP5YJFhnSGl
N6bxP6p3b+sPr4Z57H61G7lFV1qMWwPysEe6Zxi8rUVvS94oVZIJY5iKEXjD0oMjlv0VZviLxRjr
/Chdoqp+UpbEWBZmei+jAnIdXGNJx7rj87d00HDNSl0nnS5BBCHnirv9SHaYGpgPcPcMC887fLzb
Wd1e3ot7zEgwTpHBIQ3frOYKB40PlbJ3hX2wM6zKjdw9oBYZdNat/zePlDZBqVjshBknuUclc2zN
gSNNFDZyWYDQ/MhaVMPZ+xhXJzEWMkIDOc/GyPNGB+4Iahp6j65Ahdh9hnGM3/fe4c0JneswRsMM
VBhPgh5j5UtlQmmanOs42+4WrYVA3Thz96S/H4jVzGo86x4pDZMM86QVEs4XrRnYHyttsIe9sdDl
/0Z2NQQuOruwg/r2pbLsEQ31nIpaiewGmMRsMGAgYWsvfzxA5hwcjOSzjnSVmi7wuiLJAiJaVaYc
SCPOOD8hLB5nFykidBuYlf2ieDtwiLZbk8Hd2pEu6f3jSFtdTkkABCS8HZKHjXlBa7g9SaZi3fHu
zsKgooFGGFYOZ80Lw/SzJioScS4V4SefYlqG/YSdzhBat3vX0KBesp79mnQuSVCvUYmrSJAaAdJp
26ePwT0zlPOqc7QkQBvv2QhEJQUB5LxIkIG2DMTPmH9yMHOCfUYMemsadEmOEg2u6KuWi3Bkem32
AXrN/zAIrPa4LilQwtAp4YjxD1BA1RiVuw8zIx4QQARvCx2TDmWxAUfW+10POojsX4GcGVoXT3uA
6wP8AgYp8sm057NkibLaYTSlSHNdWbKhGFNX8ICah6fEyqithmZLSpSp7uoqxF7ZmSgndAsKDSDa
5ZZo/tDcAdnXZqPdrzkHS4qU4da1vqiRVMF1VaZ8gUPHtmiMZ0rnbIq2DBNlAImONOjBd4Q3joz1
C3okHr6eb98VQ77pqkJeVlKsRSMOcHLCyNUF9kLodW33t9ahKwkFlzVF5uOOlNbh6+ck9rTRDDmr
jqxKAJqkltqiXY6X24wxFBFdXCjqycgHcohA64gBS7XbWKxtDqu5vIUs0HYjzTGNjHdFMh6vr6ol
A6YSqujgRJc7bGVmSvtqKWNJj1IVcpckek+Ukf0qvPJfhVlvT+hUzTx5sGaMF212hWA+VaH5cP5k
PjXWNVL6Q2lmeR4mQtwesLuJIDay9MaaK7fkj9YbYzWlIg9JwehE89hYZK1adn+3wSpZdDkzJJ+l
EFVKd/STP4lpSCTk9TgCmtG96PajZ47e0yfDnVlNTiwZo5RGU+bYWivhlQHdXdo0v5W3z9vSvuqP
LijQOYO5x8oE7JYGM0fYXWkTmRgOPj+SyRO0LaBzzzsPWLa6Z1V2GaqeThzkyjjPQoxDjLwHZjMk
S73TM7OC1CcV3+HXn23l9z7cIl+NamR/kRUrTQF3hzQPs6r2f3iDf+srepwtTH1d4YKrTUFeDCtN
AAT7EThvwGz55VjNlmWZGSqYHqCVAD0+ajHxaOr76P7MwpNmaSl6iC0RtDpFow6R8wL+ReJkm8Y8
mlFgSoEp98CL7xI4AazXzDxHSmGUSTJKgIQgIokt1/MmtMni7l9YNrx5QOfOf/mc6YVPfD9m6lzi
BcC/ObqCfamwb1jBpvAtVNUnS1UxbDS948lXBqWKxet7U9zje/gZPCT3yaXYQlf9f3gIlAIpVTHI
qpGQs+Ekvh6fee/VcGPBCgrTf0RBLMLWydsqhfX46OSBVvszIGKv2hiZF/f06MkXz9ntrgN6TKQ3
hnmh0wWVHklTroHDAU01r8ejjzJz4WyM2Hlg7b9guAY6FaNUWdvOsnS9O/++OCA9wKrrrFbmF+qY
Tg/0eoGWAxIGAS0ewTIQ1d9Q2zqjXMCyLavZ1CUpKkJJsqqc5BzPDD1dACZDbI70bYAlqPf6wTQP
b9iTgm092NVDFgOxoIRYyoVe/oRu4jAQBTAKQAg3teuN51kOOqQQwZDOCkYQc0VOvhFZ0HmBXol7
JZlArrOQqEZqHBuiRxMjlvee+XLIf8HvOk8v5/ShJMj8zImzVRCH5WFTHkqaaeqoaaCfmDk6cGTb
j8wvBAEMPlkOg075JkCdiThOIroTtfXMCdFrz0pPM2WU0imTymnYskRkFCHGvJG8J3SO2EwjznJN
6H1OAlKdkVCBTu2+onkEceclRSXatx+3rSnbJoqrlmNtEs5iJSNY4mJQCY8emKNzIoH0K+nDcT+2
WIIGqzBuyGZZb3zwXU81R+xMOVh3GHwwmz13+EwHk5XxoRxbjDHIyLig90IRgAsOYPCfiZdZNPKm
h5E/yPG55W1Jeo+jXfx0W2FTao0iItH9HzqvqWHJ6fHBCH5x9VGaJlNUnXj8IwTDhpNiMx1L8zZJ
Wob+oqlKhogWelET6N6M2M/DepD8+NCNl0G556TaNtCJqem6K81I0Ss8Qr1aKx2lkDQrbK0sr5xS
z5tdmbEwXlcPWeM1IIOQxjSeio58DkuiUASMD1FGlkRFxyKLrdFvrURnJUWJTl2oob/YXpCiXZtp
6JIuMeJDzIdew9dmIwje7aOlvMK/SBAAKNEQBIM3KCM1GWU4qGOYHKTmKIa6rWbY267OFiCOTE5l
OE+rxAwBh6ZLEvqeKRti6F3PkazDoW7C51HdYRbS5YLO45KtXnYDQ2qomOEv1gxZl1XIpAi8g5+v
QZK0vk0MUOOyB19LrDrfpbNk3T6/1SsydGw51EiqlX769VA2iaJFySFruXcl1qZ7XstCxurxNZED
OwLWx4m6ptDmKAyjSkmkMjnwc27G2VFTeCCrB1gamHcMUmuHBsPCi6qqqfI/IQKN2S/juE4O8k7w
rfy9eLl9XmsisPx9yuIMSlZy8VAlB02w+Vny8jS09XTalXzhDGns3qa2zo2uG7qK/SkiTylmo0p7
Je+gq0ZeNbNiNlHwtvo8Y0gabUevooYmvr/pUKKW81PAJYIcH9L0kBSNGfKtpTUvVRCZgp+5aP8z
x/JPk7AU46pgiAYm1xQg7Cs8pfD7NM3KNoQuyvtdMzRWWL2E2Wc6x/btc1yTcu2bzpX/RetL3XNF
qwRQRHl2qqNTEzq3f3/1niRDEWRZhXq/9hwufl8HrqHfRHFyqASAX9aOke5Cg2MwsSp6CyLk7wsi
fVgkkVjhqSa57SefoZGehURtzI7bDS1/vM0R7Y78JRILapSg+xnSgt1EdN3k5lxuhkpjknm7t7Lx
1EI8TLN+Svmzms5WMDyELeL/ptqWhjOHoh0F71n9kHVbTbcMwWrSRx6NW7zWAppPebz9pWv2XFMk
UdElFYZSp44lygVfbWScfY79hty7qHKO0n5yg2Zy3LaRnoKEEdSuXvaCIHUy+tDIkYoc44Gvfbs1
Sjtu4eZOu9tsrd72ggr1NLRQ18aIB5W2+5MHucMlG964KLGdlgNDsFZfh4KeWBmwzRLg0n8KlhRO
ETdOUM+95v82kk3fjL9vM7N+ZN8UyBcsRBdog9iKVzXJYSgLp6yz2Jb80opbJWI8xFWFomKTINCB
ZB4rBX8SCrNGjxqxTQ5G/O7HkZUMu8HvrJjxOuik6F+vY0GHfMeCIb6IhkDhYGaydDf2g5X3+zHa
60PllXXvTKnlpx+h+NR1uTWNe2Moj1ocPLRls8knONZFwzjgVWlZfA/1COpKEYVWxQGPthbGm0HR
zgUHVLGq84IWKax/cZ2YOuZF7CLQ4db+5D7pa1/l+gJPzkjNstrV/WwOJeMBkGdEO4+aAf9U5jW4
QDr1AHJgeQzzOCcHRRteq1B+kKLGLeKDWthdpboox7QMX4jueLreqs7LmoF/PC8r1MueEx3OWA+S
gS5ZA7fps51fvXJaZynVXi0KW5Y7S2/gtWD+9u32ma5JLtwwXcYEhoq2RordYjCmjEtz0Obuubnf
GkXrjGln5XzHiJpvU/pHAKTKXMPVPG5PmKtdmHOuXj8MhnKPyIUhJyxKlPuiT3GrqSooGWm7l4zp
lAbtkcs6i4+SkXF5ayrm+/wQ8/+USSNJsijk0uQQzZh9595r/X7Mf/2LOwJ+L5rrCc71P2gAYabI
MryydvBkOdwHzTEpKiudG4ZGppEV/pLEBSXpJzdKzXEBL/Z4z5NuydEINBvNMXybqzNbaNTPYJiO
6Qgw3yy7n2LRyrT8QUuL+zCeHWHmN82vpkufkrh3g0CYTEHzkuEtHObNxDfYHyKP25BrZ1PQMcsx
8yy3bv0hSQYCXY3XZUGh1OOQB2nWRfj8fJifYrK3PfLq6begA/RYsRou2XeKfKdk+j4MWpMXJIZ+
XhU8TVIEjThkikGpQ3Rzl4Moa3hMmZ94Qqyr277IpGdpFqq7mitLhtlZFT6sQkdnjMgrhkGZHUFV
x1hUZAhf2jS2zHfq/5B2XUty47D2i1RFiVR6ldTqoJ7sGY/9onJUpjIVvv4e+dbd7eaoWuW93lC1
D9sQQBBEOAD8jgNTNVS1dritg6u+umVhCzcSJYja5GKPMCZKUwW0yvBRKNV+Nq3SLfPqxTTME7Gm
VytqdkYofFq0j7dprzkKl6QlrezibqymWs3OuWqXrqkL0x2FVu1vU1kVpmWinWiJsans0GlznMLX
02H4gW/FTe67O4IhH7eJrGkIMgYUf+nod5PXFM0hgT9ShnBveXecTX6Ms+aQ9X3rIK+50U+8JjZb
XcbcoV8a7ZCS91NmtK1NriCQ17IXc7RcrWzTDX7WhHZJQ9JArVO4EQ8LPxEy2+NdN3Nv0yddFdri
WlkmI9SWs9hWXWiFntuwSt3o59HXqlLcOOn9NN16OVZFdkFJMiCTjaPQQwuU6G+Lc4eI37fPf1Ve
FwQkC1HVLMziCPJKyB7pOCdLiLvpwmzJS/In+thMQ9MEF51yR3MkiZq7Sfga4f5/YAZ7FwwCPwn+
i0RHH8quIxWYsZunssBAyul1Tt9u01g9kQsakn8SRlY25TGUmCuvok1cGIMNFV6VlrlMLzAM1TLl
+W2i7fLGKrL8XGclJvJ3+44+1Vm3i4ytKEFu6VieV8Q61KbIghKbyPE6Q52w5nYPE9Mmg6PFcOgU
JRs8VRe26vRalAUiCokb5xhAyDAUl07hXZ+nTaCLLPFKohQ7U8fMXEsxft+W84piXn2apJimMo7p
1CLKJ6Jxh/HU5YYzWBsh7LoAdFVVl6wfgf279i+USBT92CvpmaiRF5XskEavQATXKHWX4VszOcZ4
UkzhsKhyEwP5hSAdsOVbmzfOfI3bZY+rDk9DNeAqXH9HYqqCmCWyDGaj+J2yszPNpeXr34v0koh2
TWTikcVSASITUluon+4SK3M6k2y8zCv6y1C9YHibCJ7lP+11FzFhHo+JZRoFzHyKVUMcJZzRU6DK
tNiS2holW0O+A6lo+Dfyjuiw0NvGUEAJ37GrldiL+8pXzUAftjy5RdukIIzZVEU8RNFSSmTLEmEy
bad0iKeREU88rWMnk4vSmZX2C5JhpSuSKtr9/WldkpQMjV0ZBQYTIBsxlalThdNzzlJsD1S922RW
ZWhgzbaq6pRQ2Y3KGswhmtUJpzVog4N1pP2hFoe4f9D1nP19bIKwDuUWlCk0JCWWb7nQjHAarDpK
YZ/Z9Nodcv3TVk1rxTjrBIMv/2zRRZwmEVC5yHu9i/JzHhvc4bqmu6PdbMXHK5f1iopkmkhe1UTl
SQ6fyR9RT85gNrux3AhPV6ngVLACnViaIRcL9LqpVXVO83OoIq04P9fNndXVG57s8iJKeo2Zw/8S
kVgBoC0prKjAW1OaGAgwZC9kaHQvTjvLSViZ7zqlt7x0TjciyHXmkOu24LurRJ5mmcZ9PwsbWXai
jolH6nZXdsPgmf3fB0Dg7186kn3PFTtKDAEh8io92PwtNgfHLrFUVmwYvRUDAUIWsiWGrtvoxLxW
7aGp2Zw0TX7GsJFDWHQwEuxey7WDUFTVmbL4ePvargqQIs9ODG2ZVSHRo3bfxGbD83NXaD4CY0/p
f7e5uaEea/k9LHXHnHHDIMiJyss90QEwa3kLtoYxghFXI6fL852ZkbtYzZypD+8H6/uQmu9RF7rd
fIoN4Wdp7mSfbHWntNWrxbc4XzFYV58kca7bsR4if5Kfx2YnEBJl/LC8Y6JPNsKV1SP9l/cPs51K
YU2TaPOzCF/HkB3UdkC6q3T56Bf93wKaFldMJ1jmaGsI1RFaSKYr1toOoq3yczkp3Vtf5OmxHtTY
FSrTXKUo+JNVWf0zp5HYYYFU6gGs8I0NLH2qBbff/4N2YduewajNUC+Sro1RqHmZztAuTQdamWDS
T2USj2fRxuMjD6H4w7VKTIKhjRigBajD9bWxMORithXIOJyBo0AyrIfh0XmD5ZNPjRb6JG33Iev3
glE3JHuW/S5QBM5esvxpjDeUfe1KXXyLPBudziLLRw2KlbaI6gBLiMdyVxYbLueaVl1SkTw9HRXo
cuI4Z5J9VkqHMUewPdW/bFXN17AWiLP/ES2VvL1yLGLk5msUMp2+cbtm/6tq3UlzaO5ML2bl9KH3
O9ww62t385KmlBhhtC1aasFckIruClQBirR16+IVBc4Nh3kttQa/HeYWDUiI9WSPuUsNO1IITkvU
T2broWYKgzTrJzU9aq0XKy+KuctUNxUvt6/GWt7pirAk1wr9kaqaDJDrGPqKOA39bqZOOfpG96cg
SJDmE3W+cVNWlfOCXUmyVd/kUWz1MA+p4SiidcIw246HVqnoSOsiU6eaVF58ELXYDSBm6Ew+l17U
Wo49vCrDf7kBKHQD40QQdprSnRdtozRGhjvfq19j2uyxJBHxyFwpzphvbduTEXh/DIyOBCxcDDSw
oap3bWA0gxWKYLw4W6zfdZp6BErmEM1+Z7zY5BgOYhfVO73+mnb/4cAMAveGaRS0DcmzSuC/R2bS
Fuewuh8ilN4Gy8m3iKwZk4WCCdDAAiiRiOiNWhitaRfnxjR+9gP51FbCHwtMNQB+a0y2XNIP3iKs
CdBbTAM+hlBiS2/UNCLTrKTRGJi5i5KlQlQ/hv/bomGXsn3UjhsyXKMH1vDIEA3FLzm+wwCpPB2x
hyjQerv8wc2kcWHyIi9Gbc8XXP+G8pV1KNN23ghUPqoNODUt8Egtiry5nBYltRFit/MwBF1vpI+F
HmfPY2Z8TthsH3iWPRBa/+zRhXemPBXn2NCNo025tmHkPhwvvgK2jeo4XngFunTpB95OfafEY1D0
FPnYr5zrTm7Xe7sKCAr9tw3bB9uN+BnAJx2htIUn32bXN6UBUraKMhOHO95Tke4ypt8BEHNIuLER
2Xx89XEtVWAVAFND0PkhT5fzKM4mE6S6d3Ya7hTXdJPX6DW7Y4/pvXJqXsvv7ffp+a/5A1FkbJFj
QYb4w/OuzGPRmNYYTMD7TUPp2la20xQ0ZMdbCJUVUSIIYMzG24TLL8e509xafVl0UzBmwrHrU445
YZV6x7O32ywtR3IVvUGO2E1Ml7FayGHJUFmzKA11Svsp0NLPUf2ebmEv1q6BDtwiUh7IqZIP1tNG
aa2gmYWJYA1maZtvqcpd4NfctORnbJ30Yg4vvzLdWXsfDGv/99zZ+AMHFBkeBPXXCklJP+dlYo/B
Mkve7SJMKS7yety4YytnZQD+iQqZseQkZFcXuzmSJusATmiJvjM68tQk5K5sm9RpkLq6zdGKPTPI
UrOBaqgU+d1rjjRt5nPdRhCnUQmvE0btiWpoPF5qxffETMi5xHEc4ESR3W3KHx52kyxJcQQWgM/Z
wAhdU45nM5mmQh+DKhdOrHaLOtbGRrC9SsREFYkAFcpwr6+JEKqUaq7FU0Cy0GmXDQPqnab9rYu5
cGIDGo0nAQ6EHJFOakdo1idT0Oe/sgyrIRCc2INrbQhsxfQiKYaqG/uDQpAzSaUWsaavyRTkxg9T
8XVUxfL8xOzEtdDXfftwFkWWrjGu1hJmMWyBAtbsWm46hriGSZfMAQoL+6KKPom5OE30N/rkXE1z
1ea1N8YNJ2ztrLDiCuggmGA4rJJCjANXanwKTLCROiF74lbuIVeywdmaFGFuTROmELGtfIVtYI7i
MjGnoAJAJlN2VUt/5VN131dmMOR848xWzOFSVsRgBstCNlhuaiwJwwCTZp4DnvTNL6vIe4FNq7P1
fPu41iyGCVDtAnygODX1+rjaMTfKlOlYjxy3zKsMGzaD6vRBZLD2pdppX2/TW7MaFp5k/IMKAUoE
1/RoxwY7NOkcqLw4kCqgsfJDNE5jZn5bz36rJxvez4o+whdYsnIEMEIqr1No0942MxaTAFOydrE6
73gGCBV9M9p9oe1G5qE6tUFyRaYgCZgTs3WsnNEky9j1aasUKUjGdex3drFTRofXv2i9IcsVhTRV
RDco9qhwBORxadNsIoll9CQIW7VywillX8vSjP3KiK29krP8gcxhvf/rA1zKIIAtM2otWyquD3Ay
9KTlpjYHWD9ttb0f5kGm6o4d6ggbY6fgh9v01oR5SU9SmAoxONM5FEZPnGI3h7tun249ZWuCvKSh
STxNudWEJZsDoR/N/Gnohp2t7Y38ruryDfGtmCqgIJb6DpDZJlJj16S4rpu8nIopAI5qr7RAFRdi
1wzhxrK1FakhhII1XGBvoCZJrRvrjk+smoIJs+qdJGyeRrJLexF01VZtc42UpTKCfB+MFXBB1xwV
WdYkvOB4wyo367JXhRXE0VvNs/Row6tfE94lKelilWiRpL0KUrn+rGboqwWUb94wiCu6ALweynA6
TgkARYmGjvCNYAz5FBhYCaOyB/ajF8BDYNnuVr5wxcLDtKNgAEOh4bmUtK4AB7GewfSGFXUUIEy1
+dftu/MxvYOQEc6ZgZz3UquSL6vSxZo6MhXMRNVTmTyG0cHqPlXk2AzJTmBYQmKeMvLpNtW1U0JT
FGwf9A4GV3J1oZNzUcQanhRdmRwlQXsdzdCTH/VP/4EQQ5kC52WpH+5SSlMaDSa4gzpEYe2lDSJ5
NM3eprIuRB0kluAVdKQraxlDg35BnFNVYk6R8jsLvw1+8sDRXS2U+2kLJbPyQqLkAv8WmrG8yhK5
ZV9GYir5HADh4EUEYNXCUTJzn2qnZppOMVU2GFy5wCCIqMEi6LkCDuj6AoeknOO8reaAjTrAuGX5
msQATITAWPjVrP3YEOcS50sOog2Em2WoNvwO0LwmZ2tYKtCP7RzUNRtO1BwyZ0TV0DWzYThUaJly
JpZiDlUTW0GWjPRAScIfDDM3GieZ7C7IiplvvNgrVxGldzhBgD1jDJbclaWpszJp6IwOeB8T+Kh2
6oq6apzbrK9cDFCBBtkIK1A4lp5OpI95FNX9HAwn8jT9DDd+fsXTseHCMQLwG5BccpKuI1bESDnA
tQrNPRrYHfps5T9yMzsOIQY9ZlGXHelYbtz2FXtpAxuBQjUyd8SQa3dKD1NimBNEZ4xO2HJPTM8F
x1PQzl4/f78twbUY/pKaXMYaml5jBRfQ1ZP5Xr9hMzH3LW96t3q3PGpb1FYlipwO/oaRgSW9VtVw
rKHDLSTamF1QaeSADsJDHRqfpv5Hnj/o4Su6mu5o65mzV1dBTXbakJ7rAk5f5Bb6c0Fickjo1qKM
tQuL1KUJLCXeDVi/68+KZ2NGRy30iNJnpt2lQ+qw+T4ttthf2Lu+qSq8vKUJE3gqnX7Yx2Y1FABY
WCJjeGX2i4mafZ3flc1vXe3e0oS5lv0QGicl/PsYEoRRrmPgz0DScNG5C2hFVMx9Zuo1Trn9XtvC
ieDeWsI19F/N11h34nYLOPrxoAHigAODV1LVkONebu4FwYkYY57VDZxMwu9hI1GA7XGC1bnX0G4x
HNNKHbxcnzbMzkeDsJBdECSLI4Cq9DXZwZ6xa7SDKTTyzwrdd/bLnGyY24+vyQJPga0lJmLWD62T
TZ+jvywGiZLvpinxpoE6zH6zpxnwy9IP/xrnu8w2g8OB5kYkuZjsePZm3io6gzkguaYdSobKLyKY
+KtaJRsJmo/l/D+kbJsimUyQnJQ8tW6a2YinZA6qH7zm+0LpvZ6156Ybna6OvUEgpIw4GqziYGzv
h65+KuazwXK37COBcv/gslzdONE1RYLCWrgvAOHhz/WJZkgmqXGBt1QtvqDnxJn8HjVR7dBG5w6J
xr/2hxHX4ooChb7AXuSU6RzVlpEaZA7C8n5QfqNBsd8CFX58Ga9JSAyh/NKEWLwCIQ+fxfyd/n08
hGYgdOWg9olOP41K3kBXGAavl1gZCHRfpxRXL+7fFDP528YjKAsqnTCaSFmiRV67PpiuR0t2FiWI
yYFuNvY9cCbHqrkf95HxdPuN+vggXlOi15Rmy4QtrUFJizUnVXvftrF+2qLBFMVeaG8o3Nr9vuRL
egsYsofqhLloQaqcfmmdG1FXn3aVsr/N1JqlAsAM3crIa2goAV4z1Ux6oXfWogY89cK88iqU/8Yp
3ODmYyF8OSa04iBvslRUmGQRx0pv4MMgu6DAZBiJM9AeE+wm7oxx7Q3xT243L+pYPQxZtKeK0ya2
c5tReUskMm3XXyApPO4uD+HO4CnoUl+J2/NiNe3IPk2ZjygmJ91bnlR+Enpavss6F7NwD7c/YVXW
VMVUXwbolSpHoGHfskF0kAGp7i1gDUr9rHR/21G/cMkA9FxytXhjFzt28eDpisirTiDjYQzf+PyM
nqfNBPqa5cA5As0AfUHVRboHA+Fdh3cCXoonDs3rbRl9dIHw/Rc/Lql9wbQ2mi38eKecsvK5iu9m
A/2au9tUVq8yIGlIscEHQkLgWkpahHJllYTwbbHer3R1JRgwULFx+8G/TWjt2UD8ijNf+nUByb0m
RCYzVLsKhFDXuVPi+SEPs1/o7X+j2iEMxScN0b1jlhv5wzVFQ5oD1xoWZKkXXVNNlVxkA8lIUGWt
mzZ3ivbAgY//D6xdEJFkqJMUOBo9JcEo7Lcq6nflKHyMJnArS3OtTNs1pukXZbZhsNbsIuK4pXIJ
zCm4u+YtmVok64ca9r75ZJiPRt07lD1AsmmKeKH5fJvJNUmibQvlFZT2UHaWjAaGC09QVlCzu/G9
VaJAGdtzoaTH22TWtP6SjMQUt+OuruOKBAnf6cIt0iDlyGe/3aaypowACvzposBbKdvgyMbUIIs2
JIgOuXqv1Y4x+WIXKh7fY9r1bVqrglvCVVRGgXuXES1TzYx60PB86Rpyx3G0U9PPNp6X21RW5WYb
8PD/DCKSkSV2z+sWrREksJLDhC4tQR9MVNpEtpF1XeMG42owhAfpIhttktdK14Q0SptWwJmBkWAx
d1QITE2//z03l1QkZWs4Leo+HkgwPPXtL9V8V6a99td9O3gg4Fkjrkcm1EKYec1KAvimyEtCgkk7
TdO+I27Y75N+Q2BrBhYKhroMevZQBF0EevEMKTj9apooQefoPQcPrG/dMXJtMe22K5PLJ0vhLCbu
AF6Ef6so0EiuJh81JLhGRQTzDJe5G7PUSXkzvtw+nY8zNlCT0dDvhGcDmsBk6Am+nTTpFIqgLoLa
fB+4H5YBr86W9kVR35raC9PT9Is9Dum+4EGCUR/5dLZeEuUUH0o0JmVO6LLvtPfafOOVWclkXn+a
JG4yta09oos0KL+JY+49z/vJ/0LO+pfbIljzoa5EsNzHi2NNM5uHVgw6HSYVzHdDlDq09Ex7x+kx
bh37y5A9MXqIXzftyR/H5eMh/yt96SXNcPR0ECDdlMeEHGm41zlSz46mnvT2UKSfWeKq70psOlPo
h4WbfCqVx8rHqJoG69Xt59lAtjU6Z4eZ7TT7V6ftG+PczHcR/mcMvfPj1/S5ihze1YdWOXELzduz
E/INg/Un4XCLDUlXLXMQDRW2CFr0vSenJn21QtXRhtdONbDnpHJN00mRb+pjfx7cePpV3rVF6UfK
c5LuMyDI0/Joje96FR9ZoEfvav3IOTYVY79uxdAR5+Vz5uq9w63XVPndDpGTYKrE1oDcPxXIW2ws
T82FIhjxaNr1GA0B448oDo6VN1PDMaLDMnxmdgQWJ8c/CoxyNkNvhr3suZM96KVr4BTqIAdGJj4k
5r3iZtHnyfKEfexE7GXpW0nc2gi6h+RpPEYnbccw4c3udxCag2NpTmrxUvrlozK62vTAniz7qUhf
M+V+JPvKGV7Gt1p1kuxB3BuZU2rOiLY/7UzCB7vwMO3GjjecoJW8JW4ekE10GTO1dFtfC6KaLKUd
kXIIMDELkL+paHdGU8/Hoi4j1xq5FqRlXjgRNR5yLO38VLQ95rdh6Onh9tX8M/bl+kQ0FfEnctAM
rrkhD61Tc1H3YkiGYIa6AIPpqrr4JJDvRmbVnZsusH7VJnMaACnKWt3ltrGj5GhPXzPddtKB7kbd
wZK8rnOUPHHzARN1O+WwJHvzOHNq4tS94nb73mgO1pLZR5+sVQRdaxyIseG+bvIiCVXrS62u7Bi4
RuU0xa75rh8UXIvygQZRthsjCxjc3TgebOwFKjBqK0a2GKXJ8pipD+kDNR2mHJJdIvZl5oaaJ8qf
pR+fkGA06VPZY8IlZuj+tQcH8QN9BmcHxRY8Rtd6EFelGKhRDMFXdnykj7cPd8XuXv+6JJCExggq
c/x62GGjMWn8Qtt3FnDrpbtUMxT13hbzrpuKLz09t1WEoCneyt3KcycRQC8fAcAUuguhavL7Z6VN
Soo+HYAomR4UojxiHphTDvFjmeknnmBPq9YAvAwzVqJgMGkeqd0wzPelZj/31vyCNR0/kL+7ixuL
O7lo70QdHlC1eQ6jAofqYseGF6F3UfHtUT3wedh11KdWYPbPAwcc2jTcSNm4vx8dSPAEJBjaJrGb
7gOIpCJUFLnFh6BJC2AgU68sBIoduxA1j9tnKO/4+F/xXZCSNKRqVFY3UTPAdzCeG+wON0ZgVkrj
CVNBXqmeeDlXgPs2PUKnOzHk7yKrPP7cxb+wVcXBtJmDsIjT029Dc6IFczV93GvFhhn54/59MCML
wgBODgqjuuQehhGm/LbxPARRnpj+pAifc7X1isgwPI413udSCe+BGYfNz9iuV/Ta65hIPaWdbKfO
uerOrcJw8frerwEo8RnGUJzjiGP4xMj5LqktB1ayQJ5lNhAydobfaqx7vi3sP8CwD2zAlwaaHuYZ
MyOuryMaHzCRw26HoMTQR1PD0EdsjHSUUj+yWexb/WhZ+3H6xhTXju9qO/Ut2+HqgFUR07GCJzNk
37R63nj8F6LSRwFdgyIeiiDoKZSHeaNDTl1EOwSDFT5ze9+VT2rE/L4tDoCl1iKI527DM/zoGmsg
iT7QpTQJl1W7lsNYo9/YzghIZo07pyeMj/wvTNHFMgDQhtiCXlOoOnNQuhzodw4HII73nXZvarnb
in2OmnN/KqcNXPbH0AIsXRCUNBQtklwvSxAcxh1NHAstBPp+0ndi68auvO0LJfvPmAZU5WQsdmMr
45CPEJ5qHtIyPcDHutPvI3Lf/mjeRB76kbphJBY7/kFDLihKEWCYW2ExR6CYpIfWLX8Ab37st+CO
q0TgsgBgawLbLk8K7yOWWUapDoFVhU4xfbVDxU+KZxqLY198FVuFgFWtvyAnKQhnxVyVMXjKj8Md
MVzroT0qqcNP7YZirNhyjKb8ly9JMSaNTXU2gZBIX7WygDf601TOGNK1cadWoi3oxQUhKdrq29wo
TAs2kr4X+/5X+KVw6W+G/k6n3ShurKvgBamF5ws/O9fmzqRYURKkj80jJVgc3vuFZ/jNCQ+IuXGV
twQovVAz8q6VOYLY5BbPaOMfHjBFYsMwL6f9QcMvGJI8mZSitmA2i+we4kfROd138bn34hPx+yMA
bf3nDXrLjblFT3oIslhv2hK+RND5aA6oX4s93ZMzNrAfdSCKt0Y9fMwTXWmGXLfj9WiXzJwG1BgO
or9vR+jiFkhg7W27VD8ZvJCIvrMTgvvb506duMWBxw6fvTnQuAu9iJ04UPaWTxzPFLv468YtW2UR
OodaDoDgaAK+1khlTDhXQphfdCOc8haWflQdvtVIuObxopnqXzKSLmJ5XYFh8bjMUTBTr/zVld6I
TIPwxeDbceRiK6iVxjvMt3I3XKAtBiUNNRVNxcp5UGbZzkr3sb635mnrGqxeNWSUUQ3DoCk0QV9L
sSr6KO2EhnCBH9k+PdOgzB3DTR+azjF6bJXOd0Q4yhNrNhzedYuy9IyRpYkbA0muKXeYrpJhfghU
FNkQoc2H/t3Wy53JAysbMPUVXUfVF8xMcwcWbtiXP5hz+TIuA2zQ4bh0l8gxaj53bdVhy0iQ1PET
y/et8dnMxZ7x80wedIqhs9H3hjksxTQs7U5NEo9FQd/uh+bTtHyc/YXYfsQOfz8k1lzwNkA1AnO4
YEMlKxEmpcCI2ByNJ8lzNfxW5q/T8LZhidb06l8aH0BiqZbEHXA3Y5CedeOA2Xp+HsT3mNR/wLip
J+PFGY50f5vmKsnF2cT0L8BE5LlBROFmVKlgaxq/tdr9WO6Z+XSbxJozARD+PySWT7h4oEwqtLpH
B1YQvjKsBOkc+348xVuu2JoPcUlFUlodQ6UQfGQjTN6LaWPjR6rs5xyAF2PfkGPbHTaHgcmLYpZw
DdcDuFDoOjIqcv+EVg0Fx1SJMcCwjF15iHYoL5j39Z2Opa/NQZzGk/mYfJ99Yx890ONtoa5Zh0va
knUwC27p88zRU7YXqJ6gO+9kvN4m8bHxfuEPVf8FQaRhsI5Eo0ACSGUtaDTessfIOib77pDtTbfa
s2fFL3xroySwuF/y5b8kKPmBBcnY2FUgOGBZxdbko1WJXXAj+X4tLQYz7QpIrBjQ4l4/qOP3WBH3
OMGNO/UHfXSLD0njxyacwlGAD+XFr5+rT+0u+oYZS0fhWMf5kJxqLzsZx/o47vOD9p7em1/C+ylo
Hzdcw9W7DVgNxqpgvCm69a4vnpaGrNMycKxjuvd9ruiOWvGtZ2rNW0N/DQBfFkgRuXxtAY9Y0eXM
bD957V7Yydph4PQhOTf37bEX/oZOLo/6B9FekJOeXpoaWVnyCl2Ov9uD/dLh5lE/2alBdRgeh/f4
Pv/2gvzvxoO/qjsXVCXjn/E5Twx7UUyM6x92gEu6Rf0p6zeSeBtk/kQVF5ayICPvSwNkhHVQmhcx
P8zsftrKzK+lmQDL+OfI/rz/F2Qw6B39PWYJMvWhKDxrXx2N2nG4h20bnnpqX5gzY4Dio76rXfok
TurJ+v/JU/ZtpqjEaLW+hjyNdzLu41h1smbEGNsNd2L1BsBDJEsvDAAni8AvOEW3KLHLthuDet4D
RIo69rTVkLpqsy5ISF5oYWIAb4gEfzDa2DfY3qsQ5YbOL3b2o87/y4Wk82VSiXSywEXxNNQO/6Jr
Ts7vuHgGau6XQdA1CsT8BlF5i93/Pm4XfEkqb5iRoeYd+EL2HBvzvs/n6Zu1bw6Yguebd+QHHF7j
BzZv0i8IJ5TK2RrRsAIHw+vzzwcAZX59dqzrx8xuG3zA9NA6xql1jZ+sctoByRwHne/f+q0B5be1
BRmxa4pT2wiSVJAzRkJYyj5Jdm238cKtmy+oIrZR45LZ0lEWkWKwRof5stDRYbwV0Uv9iFnDzmYN
f9WJxy3+h5J0fiSshzZsccWyt+GEabi+dqwO4aFyMafkPxllOF8m+mOXIcbSQxO2c0yMvodB0bwH
Kpy5dOj7cD9/tiPHOJun4afRu+GP0kOky6OtcGX1BbqgLl3yKIw5U0xoalq4WOJS/raR8jtGvzLN
QZbReql/tnyzmLMaqGBYzz88S/c+aSqtFoD8AKeOyqYdnQn1aHtMH0ZKXCtvHGt64vYxyj/Hxnc7
jh0788PhmHQ/soh/jvhrOor7bqKHaauJaDnZD+bi4sskHasxfKtk1XIazWemKZiTtJtNR/vBk6co
d7P/FqleikJStTLBTO5ZFVC1cEdrT8WrXLtHlOHxXKLS4/DDuSq85JN9/C+G8V9O5VyKGrJ0nkNw
mtbH/LGZIrTSfTYaPxKfGvVnnX8VKlwu66nbxBqs+8YXpCVb0Ss2GqVSHD95Cu+Mp9bFNHe32g2e
5dTeeGocbcNyrL4zFwSXR+LiKetsnSThQMYgskrVq5URXYmhQjdSN6seyAUVyQNPNDWftHQAW+mh
0RwVsYWdndhmpLuWc7tQGblQqE9llkX9YmoxOeKoiS8FeehV5qShQytjKcuXygOdxMartqj+jash
DyiAz8PIlIM9zE3KXPs+9K3D1Dn159uKufaQoCcb61FQVDHQWHJ9VkXYxGnezWNQTolrjHtRwWvc
GgOzSgTtKmjew4QrULomMipqydOWInLXTnalunX3pOlbzTFbRCQrF5cYp6KHGkJc+hb1lkOMY8ef
b0trTbP1C0Yke5VWTEStBhpW+BKm3xUsertNYM0gXhKQjmNoBvRJqCAAfJU1uT1271Q7oz6iUWQs
0ay28SCt8oPcFRocUQRH0+L1waRVq/ZqCXLVUXG3RkOsHsjFj0sHMsZ6mpU9fjw7oCT4rmxEIH86
tuUbsjQL/d/HS4exZCPHscbva3eF8zQ+jFhP5NRP6Tf1KfrUub/xH/7t01k1pZck5eOxLGvoTBUR
ZPKKOUAA5oWnzqzdvtA9q8WEqPYXxp3x6aWqG0AECaarNr0zRV82vmMRncQ62lAWxpHks9HrfX1u
TRixLjUZLlSeFKYrdFp9s6wkPmHfcR7tWK4b2Dc8EIDK1JwUL2FcMUyvSFV1PGaNaR8E+pRzT2E1
yTCWrbBOus7Hc6fbPbZ+8moLx7/2vUtPKU4LtuZDD5SVWrnSDYtat2gT5n2h/CjrOt9rkT25PNTj
wJzpVjPIKtHF2mCrFJqc5ILnqI0kwcR3RFTiVRu+2e2xrhjinp8Ve7l9HiuavvSRIwJYsvxYKHd9
HAK7WfIhByWs02Yeq2PjkGpN6SIwsDe0foUpzO7C1HQMvEXsK598RCulZwSoWux+IXWGfs75jKVc
oXI3GcWn22ytPEEAuwJMglTJ0sYgaftkNyxs/4e0L1uOW1e2/CJGEJz5SrImDcWSJXl6YVi2xXkE
OOHre0G34x4RxSi2T+/zsCOOYzsLIJDIYeVaRgTg/aB+Q+UVUCv3LEby9PqsZjwAkcZG/XXlTceI
FaQABeuE7srE2AM6RRhvJyomGdx4X/LcDRyI2516UMBR6Jscbi9w1ZzYSBSUMTYr5/ZJ5VT1WAE9
7IIyU0eTRGHGIVedv7HdbT1PKx8Oc0lilkXHCPsV62rqlNBUGwtyb9QRyIM7P5m4n2OS3TL4S8e2
Wk5r346ASA+AEYwKYU5/eSTbJrEtBkA7uJT4Pp2PjHZukGbKzontO2pX31uL/P333RQEL9hJ4MpB
ELo0Odixqkalo97n73qpv5eshdzEb6KZ7/+FHXwygE4IZuHlWi9LOxuKtj25r/LXysh9DKoz4lHa
bjyOK7cargOZL4iBiUBDLtdDtNascjaAaLFOvttusx+5GYD+dOMQrjXgMT2M8VpwNujISqVPVdOc
WgAkkXtNafiTaZYsKJGF7clEpp3jDvZunhj967iZAprcIT4NprPF+rhyOoVEsCDDgr7UFblCr+VT
nKJXeO8AnsryYV84zd6J40fmarsk/3P7C65l/AtzkmchRlIbkK8g93am+g2ako3dBsb0BhfqFvnB
wgNkGbE/VdY+gRDpvwdZsA6ef0AcgW00pIRomknUVuBjva9J7dkRnjweHUbXAVz6sWkOhWr8KZRm
Ywh25ULivQbXjZi7gSCPZNQxdEqx++S+rJIXKOpW36pBPynqS20We91qNlCnax/UBK4RBBYwaMr3
3yFVErkDALsgdgqqDODyqHlI23xf0hiCqma0UcBfWx4CV0z5CpEhVWax1XKuqbVVavdx4nMVnVDA
AeP2cYjBHN09ZACw3D5Cq+uDjArGwkDEji7s8nKyee6tGj3n+5r3niA+dh/MIj2WQGWX2hY518o7
gYmc/zUmF7stPk5Oa1Ptvh8w+zOQFgNNSGrLNE0ubNjSU5QnxnE2oLyM2wgsJ9BTpkwcaPQoUdSp
ZZ0VzJ21Fff1QqsOpto2HqjR3qgN2W47ddBbH4pTGcVWAJWMg9n8naL0pGuN7hdd0d0ZZJjv5s58
u73zMpPox88Du4Xg0QCRxvVJ7knsllFin2OH3I8K5g5Y9Jyjlly7X7W0DyyHBxbtjxEmQ4BPLo0H
U7+jxNmRIcT41MavEV74Uyj8f3+NICbAI47xHJHifCo2jEC1ueBlts/a10n1bCf1rB+uzxMIXXlm
/5b+JqPvXuz+eNuudP6AcUDwheYJ9IMBIQZT3NJsb+Ua+Cpz98wHMBYk36Hw5iv1xeYv2wru4uFc
LHFpSw5kWz5GaY9Y6IyKVf81eu9CgEfAt60dAD/dmm2WLvL/LAw3ShcjiWiES7HspAPiVmUMxnRr
R+tnNimeUsVewb24/m58ub2N0s26sia9fToZ4sYA0/C5st7ZTD1MX3mW84Nj0OG2Iekx/zAk2t8C
1GkCBCkdE9JZs1K4SXQukBlhmgHCSz/dfqueubYcMYgGC9g5mFmeCgsjRHh20gig0QCxKwU5RwJg
YnB7LXLE8LEYuHTBA4TAFVnV0kyH5Y2FDTM8RcILnELnxaWfHaHIUPjxvyU3/2MM43XYNqCkkDAt
jalZb2TQHY/OEaYF4ywg1Zu+xeEifrB0wiGUiPWA91bHKLYUOmocIZjaxMrZtEoajGaNUvColaeN
fVs1A/ZNVUOWZoP/Y7kUlhUgIkgK5Ry9dhfyYpA9FCH7vzz25nl/Z30xBwx2Hri5EUiufS/wpyIO
B9kiGGhlOiCoRHZKpavKWcVTiMhuNk2P5j+t0h9Y5QGZpDWBUW7Bb69dFEhbPohv8SQLTfrlaju3
VVKz0eMQdN/ewP+4jIIw5s0m3810aw7z2muA2QPEGHAY2FyclaWtNgMyUKl4Eo7V3yklL04PkZA+
qID1B81gMBob7lduDONUwhZIRfBfa2DnktHnUGKhHa/7NDTgn0r6q/dzNWyHFFWP4sw5Shm/R4DQ
+v4LtdGDc0HKpbD7HoNy6eCVzfdBf7SbEn+AC9MBkmJs1MBXNl8okAJHDjIPTGRIR43P3IrcdExD
J3oAx/deS829Qv820Xel38r15AaP2IwPOnqR6eH6WFJsOZh0HMHOB7K34TmrfkTjK58fZhOzHxbd
jQQn+k+reJhp4WCVqX5XXYhxacP4NoDRj5lc9XRSeizXvTY2N/zu9ZVDqotzDyYxBFAoyS0Phspo
BhJkPQtJmpcBrfLCK6ZNehF50EPsAI44McXMGOi9ZPI7Pkc8KowWU3kaLjNjQaHmp6JM/YbANyoX
VrenvlED+1s01QBcBRrGwCxMe5Zx6dnFN7UsfcUKornZzdmegaFPLyYox5pBmW7dS+Ewl84O6BMU
ApBTWhjUkUNl8OZFdjKredgnPq2ejbrbt4iTRuut10boGLneFgJr5TBCyhT5DsioBQWa5F6TCr0S
SLXmYefegWiA9Jc0vmP0YUIxbsPFateLQzPBErwoDhYn9xOSuGzLVo2qMKmHPUZaML44ex1WOmom
uCm7MModHMMoyOevJKoe22nY8PLXi8XeIi2AhoFg75WdbZ/mdjNGrXlWFNcHA/cOtZ0C/TYC8NQW
CuzalqnjUUTUiTuuXmU9sTXnneakeLcqk2HsQEm8eQKEKapJFiQGBS9nr28V7deNQjAEEYCgrha+
+FPEy4uEl1BfUs5pQ3R/NpLR8Ss3JjteDDM4Kyj1GYYlvt7+stceXhCxCDpYcZ2vbhiprYE02qSc
eed03K+a1LR8SFg5HTx8TUE+PkegY2xSFUTqqqKW2tYren20PqhbRb6HkX+U95frRoWkNMjI8Qui
OKkxNKn1OxVtv4dKK0d/qHBRh6KsAiUS409l/rUsMd6JUFY7mKxxNk76dUAJLi+EkygNQU7lit19
TIAcR6G2CBN1IrtK0SYfNksva/qt+GHFlGArs6FqCIJUpPPLhVejk04dBp9COul6kDut4k+d1nvt
NNsbmyxjaeBIUVgDsyyYWkAJDaNLW7UC5rW0z8qwcRLojukBpIq9KOn84d5CrAK/oU2vuMcPcCLD
HFSdfWRFeWjo3jZrr+um/Vy2b7Rq/a2usgyiFz8NR084ME2oD8hpMdGHIklYWYZq5O7GEU89OQxz
GUTNk5b/JF3v2+Ze5x40gZh9X5TKP39xDBlh0A6Uf0IfRWZPgXcFRrG2yzBS74zKwJ0rgtI+3L5m
V5cbJRQwxEMLRFRQMVu33P/Y6EEiZysV4hrjLoEMWU+f3CnzezOswEhz29h1YCpZkwIH01BAIAiI
W8id4eS0o6dGp2YKXrPHtAAnrnnW9K1IUe6hIR7CCk2cMiRI+Igy9R7CMTq4U1eHFFLt0EUY6l2m
VU/90PzqjJnu8Vil99kAaee2L+dABxPKHdA8bAem1zpookz5lWBmY+Pjru27A0U0hOlIe+FhpH0f
9JnNw1yHUAXHKUrt5MTZYGN0MvuZjEW748ZcbJQEZdzYx1YgHRFj7paom0lGOyez6EitOqxGm/km
NbRTbNjoW45lvKcdBQ1yDEntQlGUwMrL6N6qlB81sdvT2DLnfeMwiJB0EZfgw4gyCl40xNOo7Sy3
QHXG0aaNVofms33U77MGZSVv8KZ33Z9yLz3VmG/aQ4xkw6w4Y9dmQavngIoQ9VHJ4zTqlOt2a9Th
xOtjC96I+Kmbm4BCb8slqZdbd727L5KgNTeYGVc/uciPHGRkNhpdy/W66WwCEhw3odqzV9rP2S5q
9QyTyBwzLJVqe9bIq7fbq71y5dhjVCtxw1GcReYuvd2mgv6Qwnkdpl1q7BU9A81fAyqCzrC3CKGv
Im9hCkRdUJwQxDVy0GfxmSLWIk1oRz917dVyX28v5SogkP5+yXcQJTGtKjOaULOD6GvGfGJ7XetX
GJHf8hlXETOSSuwZavXIMtGekL5UwTueRYXdhPl7c2ouObARQdv7/UtibLiBLUvSUzuSzkwKV29C
0w1t51RDMSb3J/plflbMgGzNM6+cwMW6pBuXatwaC7Euo3gGkJOYT8mvuHzZLECsfCr0wCGIJl50
8e/lSW+hJZubzoxPZQXzUHrje4uISY2fwQjm51Mb3D4ZKydvYU660Y6rAGiswhx3funZS08ut//+
tY+EHgMq8pCVQBCmL5fjKo5TpS0+UqGBLYK+WPNdHr1H7Ym0IN/l/rCpqXIde+AEIp1HhonyHuYE
JZN5HQ8sznHY6QzVvMe09ZvUmx5QbP4TvVSzVzsnaAQWdOM4ru2kGLBHhgGAASgdlivVULRUqY0D
4lRgBAWwQ99Ss9uyIP78UzJBE7XJKwcWBsaVXZnHtZfPKOLf/mJrBxBPPej2NchKXOk8IFpSC1uH
FRPUaS+FcdKpV+THbD6AWOG2KXGWpedEA0gAxDEm4ieUpJYLsrJidvO0bsMYvUPnkRRPWgleTnvj
7V7bt89mpC8zRMB3UCrM4CCw6i7ZosBZMwCBMQscdiKXlvn1QSUxN0h42tBxqE/Kx2o71hdbIW3V
Bz4A8uo4XagQLrcK9BauiTpVF9r9ne14oAC2TmOQI8TX7b2aXoh2HGZ/2oGahoJsH0xTHlDRIzh4
ApPs0VYp+43zvvLxFr9I9hxV1pZ0stHgUNgRlI/iLHpV8j6o/9wPQJ0MXIeItcF3ZCKfXK49VmoE
esSm4bTPnNdifGi2ZlNXnPvCgvSUZGXPxqyBBX2cfXV4t5z7FPEsyUDLNT7dPvQrYYWBAjoAnIDO
oIQuhRWTahVtU6Jr3utM8VFrTJA3ZMWxyNBF/3dTOJSgJ3ZE4VUur4zWgMgxoSzkI/FB604yFB7m
w20jK+dAiMwiEoeIEy6xtB7YnR1uMxaWEQ5kyQ5Jnv+y6/muHZuNKHAtCIdIFqYcQJzqoo4qxTHZ
SOFitZ6FCUvuCT1AJHGvGs+6/Wznll8a2R7qRZjHMY5UsQ4JiDL+da0EnQgo7QAzgzVfDY+UZg6N
yZaG+CG+E/0ttBcM/0z6Ftjp+owgbwafhJASRQ1BriL0fZJmwAXSkCiFn1W1V3faQdlszF+7emhz
YEGo/qEohnrs8mKxLjY1KB+wsALZ2Uhe6uxkcX/WXQ8SzH5rnG7v3oo5VMCgrALoCv6R+7AT03U2
5joo1jCjovT7ONsN1Ff7FxDEtOrWYOb1nQZ9+X+sXXVip2jiSUZY2L7HT9Q4Q8Xq/0VnWST5S8e8
NCMdScLmuovJDBBM9XvOhmC277v2B7EfhyhIU4QakeGx7M/tnby+czCKghYeadTX0NVefrixppOr
lAYLIY0d2F/6h+z1toHrsG1pQLrUkDVw+zyDAe0w+5ZPPCvQD3WQbtynlXO+WIf4GZ8imigvurID
PjZMYyAwQU2IWtSmfsDKQYDiBBwTUmb0NuQ8jhRl08x1xMKiOWkpvWMjCqBR5Y3tU2Q3G9595ctA
shnZMTy8jfKPtHFsQJ3XScc+nLPqD+9TP4up13ESmONWTrwS6ArKN9TaMPQFSJojvYtsVq3RiLU+
TE7xuTkNv9W77iU+sLv8gb1H34cNR79SgVraE1/z09dSy0iZMpX0IdszQZH4Ar77nb4zT+zfX/yl
JbHLnyyRUc0apquwZLy6cfvG3fzntD1tI/ybdHcx5oAyBlwf8AYymq83rQLDDm0fjtljlIEHIn7u
zJ2i3FnduzU2jR+j5eiSY8ZL39XrL1V8vH3NZFw8qkqgKAYfmMAu4t9yHYerUao0fd2HrlOAjdsb
Vd1L4nsNMhrmhYNapQCzCohFk8AsLgw1uMZ9KDaihBW3vPgNkjPRtDqa+TT0eAVQqmUPvV48OIwe
add6qs1/cHWrmLZy7UEyAMAmQgYc3o8e6afPi0EDOloVLok2H0E0WjWQ/603XMvqaf1sREouhso2
Eyef+rAALxMEuTviTyb3HPWLjgH5+NRBrvr59udcu/zIOsWZAiDsKkivtay0SgKTDJSwehsa1X6q
vkUY6/4v7ACaD8gwqpGAyy+vB7fcpCwsvQ/TzP01zjRwEuUNRLSzoW8E+as+BpDk/zUl+Zie28UI
Gc8+bPYIC1jAHK/poOi170cvKQIMCHdQbfhBty7Gdb6DiwHqM8GSj7shF/D5kBGuNliiC4mTNH9k
GK9p69RDKycAnmY3crTD8RvIEO2bcXpVK7qhZyBWduUcPv0C6fxg9rqz0gS/oBi6S6axVzPZ+o6r
9+CTCek79pnjjhUgVWGs1TtKMBQ3PBjWxjo+AvBbC5E+Ydm3c5orsKIf05+09Zo/bxiMT3ea5Rut
VwKIdD8cC5SPUUX9jpY8PTZ/67dq8i2QP2YeRQ948rO/mziUrQ2WnhM9StI67nG0Zg0SX2Rnj1v7
u356MQ/hCkVEAsD78qIQzl271mEi0zxMabnQ/Ai6029t2kP6NvuVn7Qv/8XN/GRQerhSoSWZWmJN
d8Vp2qv+qG/c/euun3gyPpmQ3HU/puqUITzDk2G8FO1jGnu946eJ37A79C1OZmGBE9UHJd2pAhIs
d8yH2Io9c6IntUFf3xhAUjt7JjTGnHGj0rISNi5+mxT9FC3iudHB8ttdw0BHEj9ZTyR/pantTdZl
7rSNjGIlISRIJkT/DbojGDaRznZC857qSjyEPfuizgDGuOljlAqElvbIpy8VCvccNcBSpYfOVI9T
0ujBv39xxA8u5jeEUJ48SWEVjTpbGh9DZew8PT5QbfT07jdmHW7bWfMVgOZg6EAHByUG25ZHuQIg
XctdMiJKQZkFpfU33m6Rg61FAtCbA/kZBncgBSflMnqe4xPZ2RS2vN1l6oMNNWN2maYoaKbdP9J3
foQ+gEOCABdJGlpqkn8t3V6JNKucQiUf/DHJDib0eODRITML7jrba/P8oM4bX2stF/hsVPK4nYI2
fFHmE7K1v0m+t21gqr5b9QmJ2+3P9dHnkLwugkqMaQo0IaCf0vcah9atawuWbNBxdyn1K6c79ip7
aTQWRPmbUf2oMCKc0jCl9T4znINFfjTpr1oZflqpc+Cz4lldtZtI4Td6tG/HP27/zNoS4LlyK7Jf
CVyAEUcxAEgcJBNyJkHMJMnRLZ/CUj32dWB9BzN3PO3cufDL4o3tyt+pu0/+Vs5uin4nrTdsFHbE
Zsib9dm+5Ked2JkoQGc4C5l2am3l2Zm2uHbkORZx3sRIIxIlMYh+FZzZXUoKs22nkOMRiKL+p6Of
LZM9ljU0XECgqQsVt3fA5Xc2N7c2eCWcQc4MlDFGlFRRjVve3qI3e0OPxjksenf0NWc+qhPAGqai
Ry9KOryp+nweYwZ2kFZrd4naBXlvZ8HEybgRWa3ccTH9iM1A1R11fumFGhRkPazM8EsM9Udb/1Xd
/gKdP38EIXH/U3U3Jv/XMhwAkYVuuZgAu8q+qROZxsiGGa3HxifxdDSa3WCDiSspPJ7sSqBUAO2b
m1+l8a1r3bD71cfRXZFtKZtfj0JgyYB7Q8RUdCXxNZafwKmoU8SUzyGrwmw68z7xNP3eHg4OhrbY
frDdQzNC1tglpxEye2q6V60zI38rM9447WuvFgbigBtBDx0EV6rk+gYI8sS9OoOApr6H8EL2twkg
SckBvDxrw85+5M53O94Y+lk1ir4NugeI5wEZkO5YpPB5zFnJw8ZuIFI/eUl/bFtP7TlaBQBXQt8d
/Ah5DDZ1XT1EGKLzbrvElS+AAQxAwtBZEtOVch3fSuups02dh232re7HB/oLWwRhG7f1WzAQJVHj
Kxgxmz2My3TKMe4p1G7+DFX1J8nfbv+Wa4cD8ibUjyGHhu9A5Lzb0eee95rKw34CnNaCbIJrQDfl
tpFrr7o0Ip04kldmYoNOLyzYXd0cygYdrt24xW25ZgVYdahAgBICj7b0pCXDaOod60BjmcV+bYPE
qfTei+Hl9lrWNswBdxEg3IA7oeAv3Z5stEdTadXQmuf7UbNTTy+djdrZSsoOJQu8msg3ITYMdsCl
EaUDhLJkTA2T/i6ajha5S5VHlp2LiKKTCyIcaOAmRrdxHdeWBukKdKgBpBP18KVVrQFBph3Bamx1
szfyOd9BhHwLrbf2mYRMAw64kMaWx6UTqM8W8ExqWOPv7/LoAPjeM2jkfzVJuvv3b/XZlLQg7laQ
FCxMNSQG3w3zY4758/8/C2JLPxVwnCiJ9bY1YEGdAS1sa8/Vi43Y/jrgRQ0FHhtjJriq8JJLG0mW
anZngsAFmJg8SvZq+1gTvrGQlahAWEGjRaiT4QpJzyHoV8u+sXF7qsFLfBc5EVTd7rSgumOP1c9m
w9z1UUPdC4LAiEMwDwH5h+Wa7ISCf6AztTA25oB1h2Jwgttf5nrX8FcjzkBFE2gLwFCXFlyqKDSj
hR6qHFi9otuNmPArgc+6beb6NCOSQsIlGt54weQGxNShRFszboRzk3u5emKYbuLmXZpv4WlXDAkm
fDCAodCNtETyobZSasOYEyOEPNI+s9JLEznvOsUsCSu/3V7TysdBEgd+YAyqYlBF7pYif6sgA5/b
IV5KL1F/NnCkty2snDYA2ICJFiP3AEfJjGZsNsyKs9oJbeD0ygfWzk80IvDao+vRDFJFkaX8MtMR
iIvp0S3RqLj9A653E+gUeCCMuwgHIXfgUoxBTtxI3TChj30PwaPu0epQwks3Jmo27Mi9t2kG9U4y
JG6oJJkfgXlnANZXc09D8XZ7QdfRrFgQVEOwm2iny72daVa1bh5yN2zcR0FY5GheRMwvffWLxOSU
DvqX2/au533F8RAJOIY0MCNmS1FUbYFnoFMMJTQTZng5ZJjJnVqPl04opJRQn0pUH+wNRvTo8ifA
/6Ed9acZdQQy1FMBod0SIV4J65Y/SHyKT67YdZhmF6qjhNoThu+V7ybzThFEe1+qu+ERApz72xuw
suFAcxEXIo6Q+FTlDdfjCBpQjpZcbAjLceVX3uvHTml3aSRIbADB24RyX50lGMJEoxBTR+sYberl
Ah1zjCMtbi1Mij27MwgXlBgl58FW3kdojN1e3bot4dOQGgnq2aUt1vVdmTijde4dc75LKX11KLju
u7az95mpb6nnCee1SHuxNCHrCKw84mJkA0tzXQM1HdaZ9lkdgqZ3zg1Yl7vh2bCir9aQb1m7Ks7B
qbliJgStScBZZUrduGkMRsngnHv7u2V/G9r43uw8UCJ5VYbSleH4BugVbm/o9QphE7EVbqigNpCn
OIsuqlGOyZ1zN3ArqFt2QWx56IYIhediNn3TxZDZbZPXV1SsE5dCDJihtyT78TGvSNPnzDm3XVX5
sHmsbYse6lglR2A77vU+yh6SXGGHvK5+1Cg5+KlrNp6ZcOu5dtufrUMvQCNFYWTxImiHjO5u/8Sr
Rxry6mDBRzlPVC+vIDPQrXFTsMo650xhmAbmuh/35bemLJ9v27mufwtDkHJHZAt3BS6/5QErFTIY
cRG7Z+sR6/3K2YFX3tAEJnvFSIyXPuvv8wk1RYNtVTyuHlNY1jFKiQQXk8Ku/G7TzjWSoW/cs5IV
4550GFzE1J+zESNeDyjADFJphIfIG7CdUrhjunETdYXhnm21s37OcY+3hiSG+93WOH1rWQknPY+x
+50TBwe9j9IcbI7wNc1+mkfo9vZpYhfHhNfDoeyccUuqeG0boHUKcXjQ9aEcKP78k3d2YgrhMnAC
nDse84fYBmQz0ebxsPGdV8wImWDMJQA0jEaHtA1WDR4KqkUYMrdZc88R/Lse6YTwUh81nsWt+pDb
s7Mz8tE8Ex1Q6cpqYp+NZb9TnMzeNT2kx90yHzcC3iufA2CnhUkNUV0E5ZYc8NB2anI1y8uw1LTi
yUgTcoijgj1FMaF+InghMRkUea3TzpjLAjPG7Y25umgf5i0kXChnA34sb3/Sp2rfJBhDsks3qMDD
u8t5BOWSAuLNt01dPR1gHQG3BOJGNH816JMsv/TcpkUGpFVycTkd/xQlAvwhJR3EgQsV4zNJ/+u2
vetkGQbF5oqxAZG2Shl5blVmX6RxerHob2N6GUkRTBjtSl8bjQMw0O4jxVegpXPb7MoyhcsSvFg6
lLDl/CJOhg7MNE56qXSjO2qtFu87zoxdbtHGS2eosN22dxVvWCjafrInvchjjYOKtB2rtO/b8Uur
fMkxBGKiRgvumK3ZhY9Uf/EgwxqiGoCeMdsBdgPxnH26rpSxpKCoRF9GX98PR3dXBENAAkzWBUVA
oIGU+4q/B/0s/aH9Li898c3KH7dg0VePJqIPEe8gnMVULniIlr9CIRllPQakL6WJolyVV342gCbF
MN/aqHjLk9jZ397klY+KkA70QygMf5zepUGtNwyl7YvioqcPhEeeyi+vM92S0lg7sQszUrhDWmoM
qVIWlySJD5gKs6v4nsQpJPt2dRz5Bbrfve4cG+JsHKIrL4QN/bw+sf5PnxVy7sVk50p+Uas8MMHr
W4TtdFbJBT0oKAidrazZeOHXPuFni9JBGpWcGbicgj34rLhdwI6oIivNvku2enYr3w4VbQdPPCDQ
SF6lTbWVJhu0VCsvRoeC+pAeyvQrNCmgP0E3rv7K98MjAz0SQSSEGEsmqXC6zGVcy+vLXNt+yUwf
+5hO0DHcZ2V2JMSvME1kZhiKu308r3McTMMA5gYBQ6GADnew/H5jV6faaHNQ9lD2s5180BpSlO3d
vZbsWHkiRet16oGkxdFSjI1VX+/v0rb0Jd2CTRNXCWxPz4mdgCL/WPZQgfq2scYrHOnHGk1xUE10
DFXJnVdZzZwsbyEwTC7U1P2axocpesjce1SMURMFU8LFVH7ftvqRiC8dnljdf6yKm/PpZsxzOtlV
XdeXAQ4uf+2ezbf8KQuHewOM06lfH4Cqfqj36j1Gd8P5oTlnu+LAL+oX7QsU3PdQs9y4qtf+fvGD
Ps7gpx9UitIB62l9IUwJFPDymJPhl92JqNBA5J0fjf2P23tw7RyWFqXYqUumLFY5Nn6gT7EKN88f
KwoF0SAdzzFgor1xuG3wKihBlAYsCi6RKNiDBmS556xsqgERS30BN5A/ECWIHe1YVhukcmtW8Hjg
f3jTUAnUl1Zc2jpuW/PmokfglfWUn5v4netqlgg3cV7B9IlyFiCMSxNRPFVI15P2okRgT0ITYghG
VwXlqE71HWvx/9EpV0E9WtR+oU/lN8z7lD6N7eZ0e0dX7ig6miCxwKz3R1K1/CHVHKWIIszmkhoj
8rV4X7V3mCUBie4WYcXKrqI6gP6xiaADubT07eoGjVqU5ZpL3c9Qfp4uHXBoGQZHbi9I7Jx0LZE7
CU5QlFhBVyE5A9coc5MPZXtxqmLYt4mq+mbPtyiSV04+Bk7RlAVvHWqCshUowrZ5l87tBW3rvRmN
d6CqeMrulXT+QRTn11zwQ7tJhyyCF3lpn42KH/XpgidjPPe1Q9vLrEA1O/sKZWIv6e5KZfAqaLXY
Zg8g+Glq/EpRXuMuvdze2bUPiCFbHFn0FIBxl67FoNlTUoIV8BIxc99PzB8GkGgq9carsWpG1FhQ
GhdModI5iThqWm5jtBdIQe0wMd16CnP2c2P9ub2cFXcJ5PJ/7Eivk5Ok5gi8Q3sx7ZPWdhiGfyFV
5/UPdRFiLn8D3iX+NvnbQcwXqFMBcAX2dPnt4r4vhaxld5loxZ6MOrO+9nXu+uga0oeh1ppdRrIt
krs1NwPQBBIOMSl4TR9lFyi1tkbZXcwsOaoMl7v1TPIbtdVc/wJ2LuRXPa8OQjz+nzcXsnloqwKg
hM6njBgggCg4DViRLtystV3lvAytAzHIKn8yMdCaMkjduwo6obetXt990RzQYBR5CGoo4mh9uiA5
QAhloVB6me0OiAlSJF+pZWVPt62sBHOomiAvxigVwF7ABCzNVG2pKmlpYHHlnB9pMlt3Zuumga6Y
EETHUPCXuh2nr5nSY37b6pV9jvz3uPEjxNu6PFD4EagPGUi4RC9JOlBW7rC8IC696F2rebrtoubW
ub/IZMQnPgPZaA+CPyQyS78u+npXxJ2Lamz2zwOcooSE6iSyafRmANlabga0nFRRNKGXHpWIHcAj
7Mizst14+Ne+7GcrUqQxOB2aVimKi5BWG3fIWUC6NlO2u72p15dUrAUPr4MKIogaJCsRprlpWmJP
Sd/e6yzKQOUESSUtOcRxbPqJ1W9AfK59HQyCEAMmgdjGfVluntampa64MGiqs3sgCfmtkajGyHr3
jzLBCJiQEFvIATQAlwQaYWkJFU4bI4wdu9DuzzB91ftfbfnaRRs+dWUDF1ak9LtC5XfS25pdULrL
ghQMhV7S2lAQGUvNA4k1xkIqe4uwRj4bCEfQFEZrCe+xCXIqaWlzh4k/tze7C3Azo980bYcCeWJs
eLQrXyqbkdamQQaRT60DQLtDwQUFMqQyKMa/0QAuDfpkJ3/nmZ4w6bIluyWfEdmu9OzysZkKlIq7
i2t9HbMDm1+n7Ovtcy9HMx8mxB4iEkWrQXZosYHOcEFjerHznxotvQ5w0qHSdxhngXIUpmsM0+MA
s9+2Kqt1ouIn+NMEWEVwHKDkvTyTLS+7polmuGtjn4Xpq/bDekkfh7vooXq3/fiuRsXI8Gyfnor4
Lps2XIp8VjUMZsBtoUOOYpFo6yytz5XVR1GEtkpaeObvakxOmWMFLTEDyNZthE5XyHPZmOStmyLR
kjIm7OIWKIHuVTAFtB6tZoydDQYGCLiSz3fTBO90NMC5bO0UraKJz/oOHKGmbUbpISLuIKbXG604
Ri21Hb/IU0zHWWmRZkEzUJUfNasAzgd6PZB4bvnA329/MeGOPr85WAUAoPhSQDWiKyKzZiGvjC1W
8OECHaDsoKD9c8jn5B5DSNkxmrtq641b+UTiYuOpRTEPCAbpyqVNPeplUYwXTAZqj2nJlFc6l/bJ
SsdkFykDhXtpOAqLKh18PW+UoGl08Pha2eAjvdP8mmvHrIEUj6ko2imDMYRe5ebEjVyAwL4IQkYL
U/aIsq6Ef2JlNiZQF4+XrI9cz9Lqe9Pt6I+Ck+6h0DPdm1Am3LVWnZ4wtEPuOifnG0is6yss0F+i
vQ74F15ZyQlWY6U3da2Nl3Q0xjuUfc4KqBS+G13Ddqky1WGfRq92rJ9JM2xpOH20IqVzgZgcnh/V
dGS1Mvi9gBoL+uj6dMlirQ27Ipr2IFGf0T5KuI8YRd3nOkYCe6IMDy4v67NVDskRMO9mV8bN+Csr
suqcs/9D2pc2x43rXP8iVWlfvmrpTW2n7cROJl9UWSmJWimJWn79e+h56143W9Uq32c+TKbGKUMk
QQAEDg4MPchHBfSchTUigaFWoTF1jk/HqoyKtIWdbZhzwkxoEJM3nD6C/nAMes9MfDyIQDJbJ1Zg
q/OznS3ejqucHBRuf2Z1ywM0fEYK4kN/LHvDt6qq3nh2rrgHVGNB3wvqZhHjywC8ilBWpGo2XVLv
51DrIZmVKkhf3ZoeXKpfpgRoLH2HQPAzvvD+tVy5JleiJQ+BInFqAvM+XirderRo8pnZ2rfJo48d
P1EFKff74m7iX6HuKL2LvndUxE055OsacN9NajFdMHM9cGszzEHqC4RsUOgGpoT1gdHXRwx58HVi
7jZk3zr7a9mSnpsVHxzmVNOFOzOmYbRozFn0kBf7QflRJk6ge0k4V+DvMDu6H7Odo7oBINNGsQV9
XNv0t9cN2GjRWSKHbl6uLrydGM47x+j34ZOKOICjp2/u/gJxsRF8rK0aLgofa4vGCFMKsp3Z64yO
L7hguYLaY2JpB4t57ON6BJpHkaPBcB9QR0t65Bpp6WGG0XSxS+uJpzt7MdEg+NvE9Mb+ZeMcV7YP
RTgToE7YK9hO8fN3T7XaIT2KSPZ8yfr2kKWWz9zXdj6aaMyZR8XXvOVkdd6nykGtE3VnrHX2Ur92
Dp3zqwLwu2JbM6Jv4yyAGIGTAdcSxmvDilx/0YwZ0VbTZsuFJCZep8PUgTUX8ONshiO+v/rb4xR4
SfRTYPFw3vLr2GM5MaqlXC40sTApFsF/lNRGFd6XshJ0wBXBHGE2DoDySAJcr6jmVqWQjGkXSngf
FUXWHxvVrP3GNcf9OCv604zCPUihCdmR1nBC9MQ7Idh13dDiC99rReKcqVdXO5KW7UNfF9reUUcn
SNlQJeA0HIwnD0S+G4+ilbgQiRKYFgwQAWoJanL93bwpZpe7uXGZSRkiY2FGaTh4f83Bt5udBfq1
Ocj9vvRBg5GFIFisvi3i3jG/2Uomrpi6608RJ/lOTVEXdxSrxKfYJzuodml4YT9yP9u1W6GOCGWu
XaiHYq2JfDPKp6j6S9pneCMdNaMyLnB/fhm1Jy3Md7+MUxJXAf18XzFWNB2y8OKDKQXVrdzOsAy1
SmwNsnrE91XzqjkR5lBteInbWBELQrEL8CyoH8BB1zsHilSednlpXBh9AX/fLp+7CNPD/DTd2jqh
Djdbh3AOI7XgjIAsvJaUGUbr9nZtXIp/bOXgRO1+zvcV2yGnppyWOhgPluaXW2TTK3cYeVBQXKNA
APSMTGqZjxmUNFusC7Ps09zOZmBZ1Is+fFKww6DrgacFF5HMeG7oY2ZOlLmXXuMsdGhf+DNj56XP
8o385IpOiBlTACaDJctFJHu9iabOC30iunvJLSULLSfrQ3Mwy9CrQWtzf1ErO4eOUww7R3Mx/ngz
W+/ulGp0fZnmjntRWtPGKBPd3aG5Kd/fl7K6IGHLQUEJBJ0sxVE6o28mxb2UncGOHFFoBi8y5F97
jDR5+qAsxL1gF4MoKINohbjePEchTdFkhXfpdLV+ogmpjZ2iu5idw9Cct0klerM0KB3agIAKEq1h
QOdci8vQ/uY2jqMg1i98D+NyvOS7Y4x+Yu3HofQNulzmdmeiT9tmrU9Yssf/iriCsiTZQCtLZylm
kqNGBg8Ohiz79oWW2oVOHbPV8QZ06A6DSWv4in4J7+/vuhRBeA9KLMCEhK15rzG0SwYHFORxN/bT
Xs/sv3aVbXZyStv671osLAQSQESjS6c40XwZenPArCXm8sZnfb5cKpXNF7NrugiDVzEuurQi0oAL
vEk6elbqYvTzKV8iFEIRp8CHnhp1sUEvXE4bl0buAPv/X4dXFprA0G4hO3NwYy9I9I56nKaLz9Cr
pKfentrecdSqsCxiJHp/DNkQd+xJdfdV6/hkeWXlHrDuunY2XptiK96Z3LePAUkkHAjqhqDQltIZ
iqLmpWJhyhcadAf0ooHrgNX7ZMYEerohau3swVuGHlQANMDIJwUxKVmsrtYVLe4UazhQ6BryHlOz
8Xx7yzXJKxJgeNFPjXYJGU9cVKwp+UCgYmWhH5A3MA9jkvKDNWF7M7dSnxfMIg1rl3ytwZ97stJR
3Y/GcDQT+gXowuE4uOO0Y7OjRVrftrtJX9C8PHIjMPGb/ZyhEcurmBK6faHv5jHBbKMETW2uCzS4
Zyz2gVvgGKiqVgv7UXm1DFoeU64l2Fb1WzdM5o4OZRrdv1li9+Rl402B3AUmeoLNRzL7rVNTPi6m
HrcJKkSDqyax2TT0l5l2/4wld9FIxtxwKpjx938QjMYDwd0LzyaP20kpSIF64unxotg7ljSPVVrt
mg4kjep8MMh8QrC5EfasaRJerSrYv9CxZJsijnhnRZRsYFNqFkacwg/6JDtN3bwV2ctpgLebgbge
c+6AKBJkNtdCWstsQMdoYIZatQfLd7tHCeofb/GzxB9/2z83RxvLOOUbgdKqAG/RBj2BwNyYAIiO
tJ8K9Ysf9meKPsMf5EKMcEj8TYog8WtlxQEEG8UnkPnBR0s+yGyoozHu6IDYXHgaFp/og33m5k4d
fO3R2nuvwwWtBvd1RoYs/7tW5CBhdRzkBOUKdFeZ04T3Ky7pMARkecgR/o+RpX5182g65ZjMhpmt
r7mq+EX+195sQZJC2n/Fw/uggQN5awxEuD7bqU4w/29M9FhR3GVf5ib7mhQt4JSmS8pjWTcjsk72
Ei2u1v1iRGl3LXHqU01MPKi89nOlaMS3tZ5GY1axc8emDQ1f82DI3yMzg8Q2ImLJVmaegpqskhux
1rjLMxKdQwRme2tfG+PWa3nNcPxX1E3Zj85zhb5FYsSLEYHrJ7DNo6cn/lDURwQFZ30LFSAD2f7d
/P+sDYiv680f6WwznWJtyIAj3uYPc6nuRqV9xKN+l2MKcaPHGtpMFHsO0rENWPXjvvatrligdTDa
DIHXTXZEszigIJkRm51b+8DofGtUNdSd5Xtj097PF7KvMrrxilpz+28YEwxZwyMevAPXy7bVZFJI
jmmzmXGik7tPUGI2Z/3RW373X8lT26O1d3oALihGWTxc8CGtM+6BBEP8snX9VtQL9x1OGDEIEPmu
FCAlxEuqdMFsX6csd5n1JemUuM3sIIsK/jgPqq836klt0Ax8YOWzXSUX4n5XE7LhOlaCD0SdGqIO
QQeBRs3rLUkdgiZNc9TipH7EScP8JNEM6K1C/lBU4e+f+uoBoNMdSHzMckC7qxR7VtMIMtZEx8hY
woCdmHZlNe/dhn4dbcvXx6ORNGHWFxHGtGDeaOw4JKxK8jSx7pJVfaTMW9n2NRfjCPwBkOuCXEyO
U/lsp2WtYK4rU9vXRX9JkQBPivKzx8vImtFyNblImJHp2Btf9WprrNPa7iNphbgPMT+Q3sLLvvOi
A7XtwZsQj3FF2ZXzSetoVOEdMo+vmvd8f/Olooa4885/ZSE1ci3LYHXq9gyytO40v2Iuy2j63lf7
bCMrt8Ubu+ZcwPCAyFo859GgKHnuHEfvFg3VY9Pg4EabAw+EXunvp5x9qRWQydvkwe7nYO7TgPGo
TZ5mc4tOUOyd5FTRjon4QDRcIGEn+XLPHnJqDh4uGHHRrFfZSeA5Bdnd31UZqv+2raK5CAlIBNTA
kFxvq45ileqSDI82nuw18hPv5y8G6wKb1ZFjpCdwTcSgYOU9PaotGmsxWn5Ydk3T/E1nbe/BAhVj
FmTkd13xYFqAIm7SPW/VY062IMS3RlcEUaimI1PwRl98/amF2eDdjf6cGP2FI15dUUtesj7qjKMK
jlji/Lm/NSviEIuCygc5WXCeyu0Dhp0rGpvwyGoI2gbG2QM62jowTNvNOGYo9myGA9/kJVuJ4WBN
kQ9GJfoNyyOdu+alFUydpsfoN4sq+2cJOg803XhWjlbjk+285suvov1tglW+NEqf9tOWlbsN58QX
IPsITBNedK7kXV1MUVZGZdZjDG/Pg24BrVOTnAc1+Tu7P0vtb6rkn8loHZFW+ZNkOvx8FfBpiyb1
9r6Lr0AiBXAmZDZk2wLQWEUAU9Bj+6W0nAgYDn0udwO6DAcUxlv6NG+9f1aM6bVIycRUrCYlL/EA
sjAjKMyo0e6cZTGe9T4fI3d2ytDMzeo3aBzLHStAdCRgSL4yNOrhvuoJQdd3//pDJD9TA3yQwajr
safkym5CvfMye0uxMxlXn+6LWjEAkCWK1SJSFAWl61tlK5ivXttYNEuBvDBN0LiY2Wsu2rysQAGt
lgeYnl9PU9QAjWTXj4XiL6+9HdjJp3LaudMvZ/BnLcgxz8+mmApBo/tfuOJ1r79Q2g1CUtqzXsec
7Tr5baaZT/qd4XGMiPeTZDo1xWcME95l6tfEPZblGeEf0R4zvLMGbetThDW8OZh3myVFPQvDrNgF
P48HJ3A+Y/ScpgbcOI4gfmyDsglZ/sH6B+wzFg9YGNrhEOKgRHR9PGlTeL0g7ouRKkXFevxkj/4y
nhmGu+WWdtTd323eHLR6P2EWWdXvmPZlztp9n4KSrd3NJB5o4JKNr5K5MN++Cp+DlLfIwmCawPVX
tXrT1kqD53M38OKLPmddVBE+heq8PLDEUD4tVo5CIbKxzznvPBiwSo1Irz1piVP46In5x8GogNBL
bDdoa0GA6rn8kHrdD/yl2MOz+QICnW9a79BT7xTVU0318nHoiyGcMBEgMIG2PPKh0/b3dW3N6KAN
ECliD/3EoLu8Xpdw+TbnylsKZOQ+8oPzU615DAiSWglq176AO8ep/BqsJABVWu6G7V3zOR4KMXha
iLyj3O5rumWvGwvk29wMWxakhu27mLaRVr4yA4jvlVulGW1FJHiC0JaOs0Qa+c0+vIvhbEdxkjat
jLi0h8FHbyf7PHHgc4esSH9ZlTOfDZPPqHN1tDpYtUqDZjHOhKInUy+yOWSMgDy36bWAZG3xBxVC
0QvWpmelTYyN+yduunT94PqRtQGEEbojAxfpREBopnEjVgkw9ahTAFE46OEw0QETIJLxw+lGA0xn
gr9ATFlHlH2tDRg+p+VDz81Y6b/pZubXW0jWFXWDwQBuGDMQxCgGyZzwjDD0lY9mnFQdyMPasHVd
37Cf7CwJSDEcCup3X+9ruPiV8haKSgi6FZD/wlDL6zXVZc2dps/NeBH4stJQ84diYIZvpK4WqEOe
o4cZldX7QuXSqbAXcOVo50UohVKFzF8AJFovGvmsGAOMv9nEPLZG+iXJvMMygOSUx4RM+27JTmbS
b5iqFfXGOxVcGngjIuEhp4kmr/Jai7tm7DEQp/QmuPLy2gInI5/sHfh8bbAwKtkfVhG2YUuEDZR2
WngKdKGhJQRhpPSGSBx7cBO8WOOCez7F0Im0fWXzhvu+fSWIpmUMMBDTf1AcFD9/d3vdRkMiCnWM
GGwqeURmMMR6SrtFX722iRh9hpILfBHK8ZK5n0qlzvPZsmK15/FoGoGT/piSY0rSqJlBHN0tG8mr
lQwPHiMgSMG9wCBvx5TWxRXNHjDA1IonEpJnUWSB3QH3AfF7zLIvA/b9b/nBIbNCSREBAfaBlmxD
vDGu9xJeoRuaurRjL3upyp1K9xmAD8AdBBUoNe/fiJVriAI/CoSo4YD0Vu4616eWDCgi2bEzYDy3
rURaqwWeq+yNqvS99Nt9aWv37y2+AzgayWgQTl0vbdC6VulBORz3yoMJNE0fVegXrg1wN9InPrhn
zwzLeotr91ZtgOnBjgIKiBAGGeJrqax1AeaZEyfGSJuIVBoPuIX3gmczX53G0DbKPPDY9EHeNpwj
xApiIYRNgLnLjLidJ2goeurGOqPzrtHyA6M5OW5s6e31vpYivdNmxdTV2qzceGjTbwah/qJlz7iE
YeLWO6NLwlZpL+NXg0SFl8Zdovg8/c3zLGo+CF7+d72w6chIYXoF5rVeb7OjtLmiDsSNm1YFEegD
Ut7NPPi6l6IMGdxf9q0HFjCt/8oSHu2dvUnQD8lt+Iq4SvPL4k54htuRUXxqimXL6KworZAl6trC
byDvdi2rmEazRZeUG2tiSxWe/choNwUqbWg4EEbRJ830EyntKYSddR7slo4b3lJo6LUNNxF0Axgj
xmtjnLsUD060nhM+dm6spMBbqz0mdBiNudXJurpSA5NvwRYNj4w81/VKu5GY6lINbkzyz1PT+GmJ
dizjU9lWwQSW4hw0Pwtxwzz79fHThM1DMg35BpDLCiv17jR1h08DBhu7cd2W7XEZp+nJIuqDk07q
g2GP6sadWVMeQZYLb4h2XTiUa3FU6byK08V984iK8mlk37MUjxeM9L6/rrVjey9Icr3eZNRz285u
zMsmwJM5d1v//yZBOjEry+ZhLCFBNWPde53TjeBhzXSirCS4jeCJAHi/3qppGJmp9KobT8riJ7/5
E8YOLPsekLetrNptDAoiMkHoi95muHa5loIB3lY5DYobe/U/aNNGJD2QsJijoJr80dpgz107GDH4
F/EnWgFR8r1eVuYybFqBsXAlBbmaWScsaLR2i+xwxTRrKor3gH+JnlGZHpL39jAx1jlxpbzUkxrM
Lhqn542lbAmRlLmhXlKoGaZuoyXM77jqN9rD/1mIrMjGULlJM2AlBQHiHUTbTphtAThWVoJQCy9A
aJvgPRI/f2cFPA1Pd31O1RidgoexSGIw0wStycL7V2ZFpfGKgqlBAhfoPDlUZfo4WqAtUWM7y0IP
A7gbcqZmCNqpr0th+HY3bcDYVswNWmxF6x58osjkXq9rFqhaWGw1bpy9bX1xgtpgvreVoVnbPcFz
CX4ukKXdPG0qlUzDXC5qjNiZH9wM/A9K5ezSaavWsyYIsBcBbXQB/75x80RR1V7H/uVW/Z3ZGDuc
ehfOtkiwVsWgpAr0CwzvTd4VBU/0rCQQY1CQbDkPaf55sF4+rgoivhf5LOiCbN1SkFmBjagDHUbb
A8S4qziPePOHV19BWb1Vnb4NtcXkG8z4AZRRkIKIBb9T7wqPIhd1UDUmj33y0Lc1+nBBx9Gctho4
V4wbUHioDgqzg3yK0Md3gnKdLGru9Gqs2D/N5O9YfzgdgYW8+/2St+40nZrpiN+/zI9u/eN/+/2I
swQgE2H7W5Ty7vuNScsLu+VqPLhtB6OJxgnqscP9o19TL+S3MEgG7AWoakkRVWuVKWtyTY1p/acw
2mACekOrNuKa1SN/J0SyzWiJUADn0bESnkVewj9Bj4mV/jDU7/VHyS5F+I2xj/9dkWSj9Y4QyntV
jXve7Q39RzUNmOAOgiTl4zEBBCEaFmSXKnDU1/plzLaZcxxdjBE8tZ90r9PybEKkvSu3cherqgwr
A6+A5C7aIq9FJT3Bw7XzYKs7VAQX3za2wAxrxhl8C9AzIAjwh3REJvgWFjzx1bgqyx96bz6rc3sy
cr8gdHdf41YlwULD9wCcBBtwvZZUsRYnReEzto1dafpWi+eoX29SOa+5N2GdUY7HEBYUpq7FuMDO
pSUin9gaPH/AxINIQY5Y406gqimK1Rux9No9QuUd2E+8rcHAL1m1JqNpbSCFEDuJ8ilHpRp/J6rp
P/f3biUP8wbohbdBaCho1K5XVeaAEQEALir87UNFphjU1LOfV+6ut062N/h9RnyNDc99Tc7oAwuT
ZSPSXttX8Lx7KgyqGF4sGQxw1npoW6FaPPe9bw6vtXvxKETNewYm1OLp/oK3pEnKstiN3SS0BMK0
TH2GGRsdUdGV4/gu2S3KHLW9UW88VtaMFVIyDhwU/gCU7XqLwaVWMK23EKYkexO8m+7I97r3J2dF
wM3p58fXJ2jOUNoF7w7gj5KwNqccPLJqPGI+RD558YAcjEvmMG99YDB9Cw3Q9yWuLs8DkzqADMjC
yhJttDdpUw1F1QEM1sWYtKrF0IMDss4IMrdQE2vXApBdWEg4SkSz0vm5dr6gVNhpcZM9N/ZJTx6s
fAPmvlImRjjxToZ008slqz2Lok41IfIH3gvXzwx698uoaeFsYkJadUA9jGe/+i1yzLW9FLEf4hkL
85BkDw2POujdyDSRxlvQl1+TX6OtBNO8R7i5YTbXdhKdaSbwnMgM4PZfa4qWcmOYCWTZbRIl1Hqt
2ibou3JD+9fFYLIc6nkW6DclMXBB1ky1AUW/+skY/A4KMhZb8wLWXACUAZVKoJqREBT7+i6yQR6y
VRCIavFI2mCkezRpo8fwskwbb8IVt4kOWGCKAc4TfZPS7QLHZqeY4i0wFXTxJ5TrDnrd6dH9G7Wy
GmEmRLJItFTJWZvF1OapriY1dodyiohhdpGxaD4nEyjQGmXDIq4cEN42oj0HUS2SuZK212NtGemI
WMrMP+eYqdM9N8v+/oLWRYDEDZoNSgHZQyd4MA3JAA9dAE4Genf7AXwuPEjbbuN8tgRJa5ncjjYt
Fhvbzd8hi5v0ad6aJrwqApUYkTQ0Ed5KDrNHzVvPxFpmUES78wn+y6+2NmxVz1zBbojgCcTNkp6V
SqZk6ZhqsaElmLw1e+YRVdOv909lVc3wTEfFAGYARKrXl2ZEf4tFtUaLC3PswyaxwK1gWsmhX9Lu
d+YBWntf3ppdFdEmCJv0t0eUJHDpvNGqh0qLQSM4HEdFWULTQqc/Uj0qckVKGjlZae012kLReY62
Ck1vQq6MWwiotZWLfLOKzBiGUMsqj+GHiHmUHCFHnftEf+i85JVXoa0MzxtLFsGLlF/G08EVnb8o
kKI/93qP9RFdz9XcavGyQycfZmobB8zz2tMvCBn7jefjivNAoydepqKoDTyJpJkTSgcYGAZZQH75
VgOSDgQYVPOdptmZ5sv9la3EUQJRAPSioaEhQF5YQ8Z5UjucZV3GZRUrLiC59vdlaELXeB22Jh6t
S0NxC9YdNFxypQA89XabMiyNwQOX0YSKZGD+blmo2f79da2pBpzUfyRJN6/vcxj/EpI4aIydn035
fbTGwK42zmrNirwTIwe9xehluTIiaOrcr9xmgZr+KL0Nwy4+Vda99zKkUIlM40g7LvTBd/eYqzU4
0WO/BMPvsdhYzZrmIeRUgTIFIwaGe15r+eK5Laf1hFDCaPTQ7ZYqMp2MHRGiDkFVNuTT0qdbXvJm
ecBIItoEdhZYGtQDJXXvslx1cmAgYn0B+URCjiPh3/phN3mYn2KCZHv5PdL09b563Jwb0kzCLCPG
AGTuZoqpyjKTM64rsYJxiEp7zNXy2bO6rQj0xmwIMcDCCuSIeHDKT4aiKRVQnShxUbah5n2xf4MZ
sUWfFFrvyG7I2uNUbSRTV1YGV4BCLhqW0FYjv9cruqCpwVTTMwUEKe/2PV98b9xQyS0hkgeYYfx5
S/X0nKlHjPMiNDTcbx8+oat1SFuXJFw3SgsiUrvzbWTpcIObjTDjxj2Lh/K7vZJUT2k9POrGOT1j
gvCOfdhn4LcLamNwxCEeQxHl+jZx9BarIIxNz2P1iJy+b331nH+KaUemU1//JeUcuPzjai3y9gDi
ojUQ4z/Fub2Pn22zqTHyMD3PI9DPHgNRgBNMW9NLb2yrWBjySqKvBB8uT6gZSYpSUG+nmN2tgsaJ
AvOByYXlaeZ/7+vAjT26FiQ/o9TKtZVON9IzB8smmjjL7JxgmgqA1uoWwutWo5EJQoOhADJjTTdO
N1GM2sb4tXOGa9OiglcQP/uwt8Avfi9EOh7emUiQLBCipMlJ9SBB6XZl+eHLCSnohhVhLUgBZEB2
Mls557lZnhf3hzlhEG9xqtKNk3lLW105JbGUd0KkpfQ8pUgXGuXZIQBMlWPESydkDf0GgoUHT3AL
jQnzwbQfpTNQiAZDi2HTnoFTDCbWoBlpK32xdoC2eP9iXrRg3JEcfpr29cSrLDt76bkB3wgm4LRb
Le0bMmS2GfA1mXmqpdl58r4z1QvEHW6HLaTnlhTJ34MYyqs7hpUw+8XClIlS+zzobCM+2hIiWfCx
6uYmE0I88pyp4F2d+9DCbNr7F1hmswF2EUlwQCWA8cHlQm7w2iB1epbVrFTLc8cLn7rpYU6IT00f
gAl3oA8YVhLVQ+2DGeCs1V8z+w84n3a8K4HXpgEt/kB5DmpnHvWs8Rc2hvc/79aQ4X2OsjO+EPlz
EBtdf52npmMDHFd9bswO0GFHobtBs8sg68sumo0h29+Xd+tvruVJJ+vQhmjUSetzC/iRuXRhMvwf
JUjHSoshXfqR1ueJksC2/2Rb74XbaO16CZJb5moyp5aFJaCeyQeM0sMQVlv5o9lPrLZDpEUje9pw
pFu7JnnpjlI8KZuiPhu1FWrWA3fUjV1buQxXeiB+/s5temPNagzJqs+Dtp8WL8ZkR4tmG0jCVSEO
no/gjkLuSe7an60sJcXU1GcMRRwDFG6/8QY2JKnYn49rmfD/eKLjwt0Q4tJMrdHg2tbnMl2sCj3z
mfmI7rAtMNTK5XmjAUNBDeTeEHS9aVoHHLeC1uFz+WyAw839NnbotRw3LMiaFAQZoDkQ/NugULmW
0vWFN2SIas5UicpGfWpr9a/ZHYFZ3wKjrKgZTgZtc2DIQw1DbpStwORUcLuqQXZY1XFip/rOy7rX
+2ezogSiAgliX1QQAK6RLICKDpHGLM36nKukO04aIz+VCWR/PdJ3WyZ+bevey5K2bgSDIVLDkJUt
L2rLjpb1zwSfbG7OLLqFxeHRiIytSMMgKkT57vqQMO0cmRNu44Y6yq5ARBAsdNg3jAWGgYlCKtis
W/KpSO1j11/ub+iKPboSLW0okkqlYIbArUJV3Ifu62GBUDSto7747eXMd5TiPGSYoHJf7urmgngX
jeoIFjVHCjc0mnQaZXV97vzJfSpUQZHlfHD6gvCe6DD5jxB5JDAIIsAlwnGT1dENk+ZlyFPXrxy+
VdlaU32kSpDWR2sw8vvSJgInqpooIkAr+9TEePp6Cuei3ZqHdBvNixQayENEawg4V8XP31lZ3WUW
NRPSIHpCXVAp48kZHpEJ+4WhXgAbm/rG63v1rqEZBPooZr7IeVGjHswKFOv12c3qKqIzBgQrBXN3
tZrqG9qwtoFglBRFGDA7ITN6vbSODpbNwGV79tpk3+kd2l4TawBG5r7Sra0IsCJBc66hdi2X6FB9
KfEFdXPu3Mtst6GYIN+VPLovZWUxSB4I6BdwUni8SufUZ4W7GG3fnE11j1HykPA/xF1IjCAk9HQL
lC6yK0z7XClSxtszzZqLWxdxnS5/TD39Y1XGh107mDXQRIOXAUhPUL29PpmhKDEe08vKc57/UOqv
eBWYztP9/bo9lWsR0uH35TAOvM4x3lh5mHjmo8lCq17uy7g1c5CBfgckagE0hQpcL2NJs4QzGzIK
3h4TO27Tl3Z8cMmzUexV8NOoG5omtuX6eXctT9o2O0lQNtMhz0O+Qn2YA1q9jO5R9cL761rbO0RD
4AFETh2pGPHz9zaB4h9k8Mtz03l+Rey4yB5MkDN8VArCIczKQT5MjLqVaz1uXhNbqTCAeprMaJqf
uVmFm8mk2yOCEBfM6KDaQBuonApuWxjP1sbjfmyXoJ4c3xzRa8D/ZukUoNmy3nd1sbGuWyd0LVKy
2/2s987A8dIH/1+gja8OUHpQiHErbX97SpDjAX2MiZaAA8t+CMCizJ5UHXJGMyrRIeWBaWATQ7uy
GiAPhJw3mgp51PIMmlOD2k551psicBINr7ISSQP18+ZR3Vo4WOl3kiTnPS+l2vQWJHnD1wyDx8ct
1qFbAUBkgXFdsP6qSPtKB6O7ioaE0pzEbXmoaLebsy143u1miXYkAf5EjADwp359cWiVGlrT1V6s
DCyiyium6qK5uzpV+uY0uhVRCO4wowNdiIh15KrvvGgNM4w2AYzid9WHnvqKgsduwYQIffYVkLVz
5YRmZ8WdfzbIJDT9mbCj0WeRtdVAc6uHyGfZSG4CxQtoutyp12BixGLwBXRnszueG4cX0TKiTMA8
tTzcNxm3gCq8nKCIwO+hWGU7njjid5YpZTmwr7RPUAvp9437p0/zCBTZh0nRTxNmOtqVikx+52PE
e9YsL7Wef/i9KBBjokbhAaR6w2w4gmqtwytHiRuDh7pxzshLRbZyTbd2HstEgzjCI/h8VAGvVznV
mFYz9siwtmay8+zJh3Uks7eb0++D8eP+lq6cHhQVhRCBHwBBsPRKcC3WGg0n2RmcjT8L53ulPdHK
er0vZOXmwYDAVcJHopVTJjlsu7KnrUXJGYSbQ7iA7AycJ+YWTmVl2zwxgxm9xjCMqJhdb5teDO0y
IzkNtN0DWFkeje4xN5+0kp/M+ef9BYno4doT49WLCrcjOmNhU6ToQi9TkNckChJ1Lg/LtDsiOZ0Y
3U5Drb1o/rb2Rg3w9pQgD0314pRww2TqxiFFyLykXnY2k/lgpsvZapTYA5HG/WXJOyiy00hPoGtb
kHPhP693MDOnxcnogCRnVvK47ZQWJaSy2qm1gtgZvKFBjt344JVCOxwSL+gwAO4H/zak5FWZk8LE
KzQ/d9VJ0V5ESan/e39dsv5BBHphBQu2YGi8KSx2SeZUOs3oOXXQnlNP5DOxyq027dvNw7wGwTUE
RX+bxyJt3ujmHp17ek4AYXOBrUgcPZr5+KsGY2E+bmm7rBJiTQAUgT4MYCkxm1gSx41KtcDjdnY6
pGhzH8nLzPnn/r7J0dObDBf5A+SUoOpyTckZ3Cxn3kTPVdUEcwNITv3Dni7gMsAcji8l8zn7/nGJ
6OyFL0HYicebpAxLqWdl49Li3DDtFxvAIZ/X5vjJhWEP247lxzSx5/3Ujt2ett0WI5d8rcV64VXA
6IT0BRhDJP1XJ5DUMjUvzqYH/oq8dw/NYH3r3TEcxmlvLKfNoGdth4ERFATOOENHHtg9sd7MdFCN
nV0xKhcdvwaGi/Y7DOZw/EKheWAVRh2VTE38ElwgG/f9hhwGC8Y7HNhkmDHk8mT0rDJgsNpkFdV5
GVwEq1nL9pZW8MBMkdV1urHZq33TRlRvhoPWeDl4MafcO1bTNBh+ZVdzpFsWf677pIizktXPRalm
G8mklcuL/nyQrCPEFZgwydZyYiUgP9eK81Q4NCoUk30vLIVt5CVumKPetgIoOpwCaHx0mWQBNGKV
q7VucU5e6uZv/gl4Rwye/QIixuSB6kEzBc0fQzncV/cVmyFg9QA9IpzBFZMusWckrr5oOP5G+8v4
n/RRV07l5/zlvpQVtb6SIoWl5uDUJeo9xZlWMUFwRBtfc76AD6u1Cl/dovmxJd/470b+d03SFbaM
3iFNbhTnvrSmYNQZAXeNpUZJYSwR6XoS3l/diiEEVkRMQhVtkWh4vjaEnFAKvJZenOcabI3w96fS
3HC/a8eEZYHpSfCm4Lddi7AKOnS4QcW5Hpo0sNTce/h/pH1Xj9y60u0vEqAcXiV1nKgej8O8EI6i
cqIC9eu/xTnnHnezhRbG98V7AwZcTapYLFatWguPInostdx5rvR89ut2LdNc+mgAqSAYIq0WqnaX
NlFBSlhWwB978sw3nj/72vyTNn/S37e3byECgRQfdR+8WEzUryQ73KWN6rR4hncD9GYgYGGebNvu
HmpSNhs+KtYB5Vb6yCvlB1Cza62xRevg4sRwAo4ByqqXq1QyTKeDFqe4b6ZsS/OR+3XzzWmAz25B
s96+zB19g1z67SUveSiSa9QfPZTKkNBfGoWsUwMcq43KA8l80fucaETaF3dz28ySY+KGNvBOA5AK
M4GXZsrEYs7YwgykTzqQ0RjxQ73W8l/yTIxOvjdyMXEowwpGw+pHrgobie/sAV6YtMBp/bFaCVTv
oyrnGa841ZCoBxRMvEuAnr5cTDLE5uhBNPqeQ+A4SVAWUgNQcKddZKi+WoJvr9oWPTAFby1hvlI/
VV5IFG/T2rE/pqlPiQGQNXMwGJ08deNXje7JQI/1vPYyXtr18x8qduzsidjX+PlD2pX3Bkh00bD2
Z2M7Z8XKt712ITxmwPsEuSIkKao8jK/2DR95BpyYPrxmJwNv7lnL96AmX7uWrpeD4rwgsQTGFWwn
chhgTQ80Y62W91NR+Ro4mxTtR9Onvgo5DsEJYo3AEzH6qmUvrqrgnZ8BnTr7Q29tqfLrtkMvpAuQ
kgHAFZckKsRXj8VyxDAYtwnwOO22LzfkMfd2bP6VFEckCFvKxn0x6+DMNu7c6VdtJVFjtAG3/0A9
6vYvuYIw4Nhe/BIpas12Uyu6gl9iO6HJN0A8PfWbYTts8wN9do/DwThVg58Nfpdv6+pxznzMX9z+
DVcNNvk3SNdqbQAPAm5qlJjDr+OGBtnG77+yx7Wj9w6SuTx6l2uVYmTSMkUpmIcYuek32na4Zwdz
o33yttURd90xi5LjfDfcMQi2PIM9dqvswBq8w9naxU9/9sVL62Msaj/sqrDcgG1466yE0+ubCr8P
5EY4C+L9ZktxDtJdaQMi1PK+ybIW+nQzzr/rtIGW9/1OtVJj01GbbMqSrX2ChVMIy6JGouPNAEqg
y7NuzHlq62la3mez4rN61/RBm/sdO9z+0ktmwN6EyWQx94WC56WZQkFaoE5Nea9aeY6XD1QjzOoB
InVBslaOWdpLKPygEGPhwWq+CzqdRS8Psdz1akSvqQVZnwWwaD/cG+QOTGrA4zTfrGwtwIgfL3uX
yJ4EV64Q1ZbSp9nNOSBUtLzPm4OlNltl/O1gYekbwRA70TBQnoMlNr6HUNq4wi52NbMgTtCZbbli
g2FIwoCKLe/b+adHd52GAnb8LW9YSBK/qaJ++lkN27hfeVGs2pWiB5nrNEsr2IVC19YZvbDonit6
0I4e/KgygrkH/yN/q6ANctuTlqK5i5kIUeY2sXQp80j1ai4HyHsCa9SmkGMrUzTiUTPSumqtx7bk
SWjPChoUpFbQALt0WmryEQOTZnmfWKD59ShVdhAo732HjPO28li6SW2nBx1h2awcl/eUUXapM9Oe
VIgbi2bOgWMv72PbCozMfPXsNzZuNS/dDiY7aMyG+OpmBs/mi8dDvC/H6ZjoX6Y2fyB2u+PsGYX6
vf5sN3hl3v4AVxVk4XLnv0369I6ZGFBkcvDpvaPuhJ22jynGVASX1zbmz95mwpsF15e3clu8N82u
N0VMtoGGAoIukuHRZo3XlNiU4oRCyuEJHOjks10Fv1tfC1BZ8VmQb3S/9r98g9pJkIUYMwnqINnG
W/H/WYh8akM2t7dDOMHVj0LtCNV0AYqW9eFYy2xPgSooXoa7PqmCij/NxbbKyx31mxQq5/MaTdz1
CcCkoPgIQKqi5Cd3y6HlMuk92Nvu03y2fKeN74inxr5C13TgroP2uSGU7C/9P22NTjczBljf4N6R
zPkSg86rNd2gVVc20bzaRGFJwJQF3SwG4C4tQaJoRBUFQA2vpz9QXeqDIS/oyiW74LiXViT/6Xq7
p8wegOxyPCSBLNDr317TBHjRBbyafWq1G62HuIGygaxC59eWuVKbW/x0qHoLbndMdr3/wrO7yTLH
WZnEjjreKwq1rfag6q+3/fE6aGGRmD1GvDJQQZBv2qRxu5KoY3U/Rg47NkENtWwakK8ZXYkD1++m
S0Pim56txdWbMnWAx79nHsbiQ6XeDfbW+qS2K8d+0c77eRcVbqzo0g7PDLNJexV7xiDMOX/R0hev
64OkPbogwr29eYsef2ZLfL+zNVHCGreOYYuBHcjYcI0GcbNZLYZcxwxs3ZkZ8TPOzKR9q5jEnQDu
grK47WN0GvineDOGMdtM+vb2mtb2T3rNubHbFgXXqns7+ePSFIXJU476n2KvEt2sLUu6mnmfFWWd
64B19RWmucqH1JlaX9cnXwfaeSi3hGtP3IhXJoPWFih+1tludiP0snIbC2xn8yEn5t5Jh9Aa96hR
+I6xgttcXiOCruOIGrtMX9tpUwz8tAVj0x+S/LJ05luFD2fUiiRwnidtXHHJ5dX9NSh9vnIG7IM3
2FTN+pESv3MbSNAT88k+3XaT5egIetX/tzLp69kDUisK4rr7NLnvP1uK+4mzzZi+8XbYzePeQ97u
Zf0B73SMSK346PsYyuUtKk7EX+PSNwQ/b67hDV7fA7pe+kndZb5iZajkt4Bd+rHNvzoaR7MCGExn
k2YeyCyNJvlCbDsN7SItjy5TQPGpgMl7ZVvE1XP1y2wwL+KVhCqCKZ3VIvYGhYxA2xWPyV0TKI6v
vGbP/Yte+PPzv9gSM9tCUgqABCnUWUbReQnH9UDdXWJ+NSrfIFNgv3RQFle/6S5ynHr3TzY9lPFQ
nRLjkZenx8txi3QWYhHbctXaEO/r0Lzo7s42Tsr4Gs+/p2blhhKrkHcULG8AV6N0iPEx6RquNa0j
Q4EgO9clBMq9B6bxze1VLZ1S9L+A7RA15yvuiBF64P1YuvBlZ88QBsbijvZjMKrPBYHqK3trzI+1
YEEtDbV19BKRvYh+oryo2QA1PKjHjag1WUDTJyfT/XH6fHtZ0t3+bgQ9RAw0i0oi8uDLb2Wkk+EQ
szUid/zueNE8dkDB32fkwDCnVKkrri9Fnv9awxSJGDZGfU6KPGrXNoAZTEaUzYmCCmSy0fu825iJ
E9bWeDezYeUhLY7SmWP8x6B41aEFgSqIDCL3pgn0tYCrR+O0SfsIdV8QuR9Bv7OSUUgO+F87gk8d
1QHUPKRIZ8SxllcgG4ra1OgDPOvBeR5ra3X55dX8tSKFtDoZIUGAYc+IQnHR6nZUY/4UN/4qvkwk
JdfbhgEMIKpRUZS3Le+KJk2Bd4lMRQ0KqGAkleUTe+XiW17OXyv6pe/FUwPqNIblYDBqO2aPrQFF
V631PwrU+O/X+WtIcnKFojRdmTAE7/P78gTWctdZycOXPEA0yHFSAWWDrcvFzHxGZ8HAQeqmzLxL
i2R4ysz8g/TT7ysRdSi4Eqpe6L5eWqm8fsz1mZlR77248ZOlVsPJI+qu1oeXWDEaP9Gn6XA7RCwd
WsCPgTsVyGCI1F7aNJq6TwfVM6KybTdu+5sop7mA2PDAQxRVtreNLfnEuTEpQrhk6vK0VuAT+kOd
fDPrA20DssZosrQkQdoPGk0AnYFzuVySMjA221ViRvqYfgZz/uylgX6v2XTPdGXl4liyJWRAMV3k
QEpY/mRG3iQ9YpAZ0U/J8GYDEhobvwo2bNI1rMuCC8L1gB3AcxDyF1cIYTPmpjuldhSTuT2MOYC1
aZ61H1+PiHImsDsoiaK8fLl3IK8GN1qcOVFc9rrvDlY0aG1QAXbgKyT9gcnIrx92CRR4HVwXYFgF
PYz0sazZBPVgWjhRjdMXKnphBU4DCQKSZYHF13SKFhwQZNUgQBRs66K6fLk8lo1dVXWwxplFi2CI
u1RDzRe3f4AyifvD7lXAQW6vUKxACrcQpkL5EZeiKNdLcb3vEwPlXtxSIKQzYlQ6C18pD2Cke6xI
+tTG7cohWwjvOqIIEhlR7rma32rAj+wVnWVERANlffW9ELhrjD/fXtXiTp5Zkb5babC5aYCajPR5
b4BbpMT474j+z/xB2mIRFC+WI21fqk4Z+hm2EWnm3G8LDXAo8G2hptqsyt8uHGaEXXRakVELYifJ
OxpjpFUPGbiohFC3OUcKT56beLgrjdzP2aNnQNGr8hvIykBj+45bT8YYKnGAiae5yAOradZKp2Jt
V64jCDNUgRcy3nWfz16qpS5QSDUxohlJrwc5sxwozkdq72YS1RhH8bMx3n/8u+I1AVoD1NbAuyN9
16mp9MwuaivKDd131HI7ZC8F/027tdLJgpuCaQfzT0hCDDTrRbw7W1tXckdlSmtHXHl0lchMNoO9
8tBf8NELE+InnJlIZ16nncHsiM5zsnNL+5Cp2RCSNLd8RJtq5eW9EKHRrQdfEbbvXT/m0lwMPs1U
dwnunSqJ7zxeQ82+JNVKhF7aN/H2wkMI3QxdbjK4XJsSNmRWFDMU0UG/OLRo3MBDb/vBwlkAjkJg
Q8VcH55El4vpbCTxfCitiJqbFEydeUn9WanQRXhVpzX21gU/hzHk18CLCqit5HRFOfQApLZWRDz0
TGMWjEPI2h8lf+1yulV138g+317eokXxbAYXLoBucg5ceyDXMStY5LH+alCaHfvCeO1aoCW6CWKJ
Tp7Qw8AVJZwrh4e3jYvlSMcaxCEYYQIlngoAv+SXJc9ikkDUJ7LNrUW+G6ESqP1+7I8pW7kLlk4A
+rQATuBTYk5OyigbpElEVRhOs2L4hf429dTPSRdka9xMi+6CjqaLqCnwKuKHnB012xsn25yJFSlQ
k2Xqb2Z8d9oT68ftOK58uiVTApchAiIULmwpcHgdaEkRouxI87MH6Oug4LE2jSXjDMSlg6D014b0
hZjrpLmWlXbkQjIvHZvXGOQ7Xvu7KgvgPWjQKZB/islzmqyF/KUvBlQRes7AD4IwSSqv9JDsjStv
tqPCLlGJN5xQH0lgMe/J1ZI/t/1QrqK9L/PcmOQeLE7auUw59Lt0UiU7NQFZ86aw8vreGTTvpzaP
9j4xEhsEtsNxKOb6Qen67I0Pirulmjv3PoGPx0GX6d6X279tcR8wpgYRE/x5Nbyf0lEbJze3I9JU
Pzl702NovcXFW0HW1Hfk1vR/dgGlWfRsUa4D69el70KspPnPNVFxxXfmUNFCUqIOxJQALJUU7K99
1f1mU7HVte+3V7l0ZYDYDs1ATBsL2NqlaTMpuV0nxI7GbLPLx5WrYmkPz/91KZm3MDSj2Tn+dYzL
cL7Lgnze5a+3VyBOghzLcBkB0YyJP8HxdLkC5s4dd2PqRG71iHafP+los3z89Y2twWHH8xTR0hIR
4Sy45FbO8lKtnIgUdxXW0q8xDS5tlGBaFSgrFFJlpYKET7GjNY0TtXRjDQGP99DGSPqVctXSVuGm
EUKJFoZXZelvoLiqrOMTGELsHU22zcvqfOJi3Do3IbkyBt8KdxpgQlXineM2h9xLNgQ48yzd6A2a
sZN6SNoxSGvt4+UeYOnFMxjYBxwiKV+ACgcKFyJuVWTTQoxV64DnMI96P/zD5Xlm6H0LzpzBywcl
G3odMYt2UH8MNOte0VCQU6DRBbYlz/iXryYYITFyJN6o0sJ6o+UucPh2VKMzqnrVNgY1ZNaWK++p
Ref4a0buaGtsNsZ0hhnaOu5T0Wnjfhqnn12S7W4f2KWQg444St14VmFwSwo5CgWlMIrPTgTMuF+w
NBjbfHvbxNJxEshivEDRVIYa0OV55bMx8XaOEROUOtDHLpj1qNBB7gGlzQ9bgrvhyGJuBR/HkxJH
Xk9UwSvCjhwMYyLfnts74Kfm8h+y4Qs7khMQNs3gHceK8vbguCc3pX4PdWVHjzgAPbfXtOAJf20B
kiZlAN7Yk7EUDqcyw9enveKC8Nzc3zay8IkABwIoBM9c0F3IrwigzwZPTXE1IFCYYWWUtZ/SGQDC
FqOcre58UH5K3LHgx4MmKXCDSG3kErrHNBdzFyi8NOxnpdnA0b7cXtDirp0ZkL5QGs+zSkwYSLRv
Wf7YAV1UrknoLW4a6Ad0lKuQt8v6PFnB4q7mpRNZQFRZf+r5PqmjLlvLPsVPla5U7NVfM+JnnEU4
czA0pe2xlByyqhurrbKdV6AnUFZaEnQd/95XvXVo7Mp7oXm9Eu6WsiFgEoVeLTDWoKaV3M8AoobM
JbhcrLQL9IHvy8E351e8OH3XaPeUopP5vbfAHbBGFi93lN+d5Ny0FJp0CBDOiQPTBmxqBju27bzT
aBY6iFI/S3Dvx+SdP3xfevlTR9ZoX5fXrmvAZaJKCDp+6QeMWarqYH51I1ZU236KjzynRxRBNozf
jya50216l9Z16qdudaqyr7ddeCEym7hkkIWiFH891d3kZjZUuG0ifegSP8/1LEhUdS3dXXh8ohUI
ZidkU6JSISVT81zlVdG0boTMEIzv39Iq347mKU2rAJjxsf9ze1FLbww0FoB9QI6oowspHUwrtTNl
IqobaXE4TS+ZG1bVBljDWiUYnlBCZrfh7H5Shum1biAYTcPBW2usiDXJJwrPOVBfAAcq9vbyRNVd
D29lICR+gBI7UfcDSO6UMF/r/S+ZAfgTmk3vs3MytC8DUM2JOUr0ymhvRm/Yx3hO9fGmtu1DrK/k
QUvBCEMoeNTDIljbpH11+sbOutG0I3CpjVu3RD8y7wzrUOi1vdXdj/JKvh9O1BAAt0MNGwUhyW84
V2IlSww8TCFvAqHx2vBR0x+CKtVX0v3FlQnlA9SvBY5CikDukFeWN2BlfGB71jll0IJowW/ie5rY
K/egPNXw32X9NSYdeYtBIadDRhtNWmKl/gixv31tVS7wJC2pwlmdB+BXzC404qTaaFOxsfQUOAum
f6pIpYIqv+Lb0aB6MBJHe3Y7YGunvDGOeBWVe4Wn6b2RrMkCLEUKsTVi6OZdgPPSnykatmpb2DZY
4PgrVO/BD22v3APLJpBYiRlQJL5SDpfRpuSQQbKjJLd/11rzxlW+Rsy2dF4ECgJD4uBTQT3nchl6
nHUT9Aew9yACzIm2c/v+bnIhJa61O6bTFez7kl8Jrjk8UtBAw3Pv0hzPsyKpoLYRzcWoPVhGjmYd
98YdCJf4j3yahuh26Fu0p2E4AyhfXKUy6bXX884ePCSn1LB9i8/bpKv8rgI7f7m9bWnpY8GFMW6P
hSGlk5y4UKCAPVYiDR6cZAt1hQGcl80Hqd7ej4pI6g0xO2ujLXG5f3Vn8cquRYpVjrtMrw5s0IO5
xiss9w7/sKAzU+ISO0uBXMiVapONNqTCUApOSMJ8t7A/KFD4nwW5OjjCxfi5JT8ldQG3iGniRB6p
ddD9sw76gfOwdaGUufKFltJT5L3/MyV9oXHMMTQL/edIrezdWNiuj0H7ys+nVSFyER3luw5gXoDL
UVQCXkX8krOtIzWbMuiu4fFVPqfDH8VhoY2BkmmbOJhTq7KNlzzH5B8uIxA+CWIxoaIgv1655gG6
nsKoVWNCqjefW7d6Nql5Z9nd6R9cA9kEcgkM0aItdrk+2pCRDzlqNaqZPxoULUF1bfxr6eDidYzk
F+QVNi6hSxOgvLahhDM50dCww+i125TEn2uq3puW+uP2apZC4JkpOdvOQU7ZQJXaiTKzO1rgqTW+
6H2z9cDTmBYrtpaWBTw0pg7EWDVmVC6XhTxhQJHGdaKx2sSQGiwCb8Bw/+72itasSJ4+a+qYoqTr
RBomK+ZTPYWoX9fVynlasgL+RPgc3sqocYq/P/NyrFGrtQIRT+8xGpkc9djw+QS4JbBZH14PmlKI
eHgki1efZCl2Z5BYifdQjbmdAI+ur1qdbFxWFL7rYfrttrUFfxDjQ6CmQPbjgDLrcl3Eiw1utNSL
pi7ZlbOHDARfM+BKFUxZ/7swSL6SAS3cHRYIreDtIDkUbA+XFkug+Zoe/EeRZee/mwSo5GJS1kZx
xM+WgpKFOxA+h3wVkwaSU3QFGOXHkXlR2wd67rcHeAbpMI/k129Vvbm9hwuxFlh5JBXoXgtudrHi
M98oNGQVbtJ7kZZi1FmFzKnf2cmn2rRWXH3pY6GQBm066LRCgVY6UMSjzUyN1otS7TeYdLxW2dow
lld64Bhf/mFRgp5bPGLwp+SGSMlr7rXci+L+BJBbqT1ka/XphTMl3mn/MyGWe7ZvWUoTUI4N2DfP
DNAo2ca0hLhVGSbjB2dBxM0rHkPi/YK66pXSsT4lRTM2WM3g/BhS41i9tnnrz/V3JIkr53fJ9YBT
QX8ZUy6Yo5Huixx03N6AblYERsrEgUbX5jEF+tsfX9BRuv2NluoHoFX8a0s6vTxz25iDED/S8qA4
zj+A4PROySEZ/I2Sbdxpxd7SB/trDgx7lx9sjHlVKRCujRzQR3V3enM/fbHVX7cXtbx/4G1ATAUy
TC7mgsFZ6VxuetE4vnXJZ818Lbxw7Hrfi58w7RVOa+OxS6cKwJP/GZQC0mCNlhvrswdEWOy7dr5R
ta/Z/Fyp90PTrQS/pVBhgwhThD9cJDIZTzWoGkebzEMnPurGT0P1PDZsJaQvfSWk5uLQQpcWHYTL
rzTbEwezSE6iQR+hHBxZYBUm5h9d/377Qy2txRH8CICYoSwgt5fKJO+Y1sHRCWVZCDBpffJatXgo
9XJ329LiiixwfIoOvJjSvlxRzND+mE0CvzM+q6bmV8kJtRX6D50XESDQQ8D7Gw1G6dKoTZCBe2pL
opaEmRVAaa9wPt1eyftwt3wxOehboqKL9uv1XVEwU8tVlUQgVUq32N3u4Gqsw9RimQaswbyylqdf
oNjUblBLm4PRGZVjWTmY3Sw06NhybYCAAZ13BTXUjTFkwGYZKn/QaTv5DNRXK3ebiFby7xVADhSz
XKD6ZbhkYzp8Yo5HIjarD6SNn0vlviQv+TDsLLSmuPft9gYtHcZze1JEIymNq6FSSASIvddBVnMD
3MP3eI2Ydqlx+Q5Q+e+65NxUVbBfmkVIRC39l0c0x3fSImxROQG0xU+g+mZVZJtizKc11+oCSwcH
ADTR3EP19erguHOeYWjQ9aJk/I6RF19hP9x6rdaxdGbAbgYzeFOgqiIlJc6Yu0bCUhIV3MnBFApR
Ty0zvrHGZD4aWGuULAvfDQRnoEkEIA3U6VdiqKPuEUYRdCzrpCd/mn4Qp9SGBGuZrrjkwgWB15jA
aMAdQe8j3UJePQMVXOdKlCl9aFbpjkINRhvu+SBUMQIzI8Fcrd3qC98MNU/oBkAlFdh+OccjJTgU
8toR54ADHeZTJfbXnHLJBni5Mc8ikN1Y3mWYa1plShVuKlE66phVLXxSQgohW9m+aysYJ0DJH2Pq
+GDI+S+txFpjTVMNx9BxvmJq+oY3+PraILFwr8u4cWnlKpYSkH8bCYnsEpobZhXSNbb0awcXFtD2
tUDmh3l/8fdn2SNRBSxxLEmUs/1ofCUjDRVIfQ7PtwPS8nb9NSMc/8xMP6oFMZIK56hU2rvEM+ej
Rsp9VXprHCvXR+hyQVLimEydmYC+gUSYGra6kIbWzttNa9KdS1ZQYAUeEHyPAGtL21YkHRKQQffE
iFZB3EBVtw4QVWkHEQdjJdtZyE+RAEOXApRquOquqE5aY2KFVtfwAgbmqCeVg8zIhEZaESj51s6e
c/1TPEK5wqtW0CEL96ywLPSPQCYMhKf02fByqbvawmZW3Q8tfW1BZeiAwq3Y1vZON04z3XYNEHaJ
+0Sey3arKhsMTnrTk0qzrxh9/gQuvfC2I12HLfwibAa45QBSQFvo0pEoGSwjQY0fQ11v5TD5iR0M
1RGXz/Sq9xjjXjG3cACFyC5GD4TyA076pTkUF1sw8uHijnMExXZQaJhWtbmSay6cDpGmQ+UBWCYV
SruXVkZFjedx7LDNHOEK1I0d85u1qcKFncMYCu4W5HYW8jJp5yrw1ULrFgF/bqat1wX58JkCpYub
s+Yh5z8L59ftT7WQHYAGCPVtgHU1Fc1LaVmaMZqsZK0SOVU3tZtG0bTcVzAqk/nuzKYf9tCmkDHX
teKTgsZUHzSA7zK/65j3cSCDcGBwgIvWm+CTudxhqxsaxS0tBaSHFprzTfN9Moe1gUOZGRPvY1gR
FwKexuibXr3s+DB5vDKwYDfHQHxxMJ0yxOCqb3A38Ng2Lzcde3CN7AkjC9tewbzWx8GD+AkCyQtY
F5jQ5KcRBOrsGI1dJRr1Y9p+gUKX2wUfZTL/z0LPrEjbWbc8s4jnKJFSf4WYh8FLFA13t93nOmfG
SkQlCAkKOlbyoegV1kJfKItPKJ0k+W7njK9pFfKX6uMjjyjOYKwS7C5A+aFDcukb89hr46wV8SmN
dwAPh1n94M1p0Gffbi9o6ZSf25HuDKez+47ZeXyiKYBvvDk2YnavXrktFm6mi9VIITuZmy62bGxb
ms5ojhyrYU8s2y+pEwxrn2jR4aELi8MNkhrVlpUpmqmpe83t4tNcfcuNTW6GqebuDUV7tswDRM/C
tH228safok5vDj2YwVYip0y09+6J579A+nh2QeNaUKWePic2GDF9w7fHsIhA7+L4NAvqBKWjoCXB
fVA0K7fj0k7jVhb1ATCWIBe89JtGz11cR0N8MjOf8I0Qq1UDHLiJr5yEJccB3y6eOiiLogYnPdxn
BVTaim3EIPR4quuN2+/ouOKbC2kgWOn+mpDuOZCX6hWZzfgkioiK0fq28ejkdLc69rt0C7ma0Blx
BGboiratKF2HJi09sWeeHLvk99TesboBy/33vn0iarJCSLt4CZ0ZlN85INZozVZl9FTatj/Mv6Fd
uCnFAgkNZvW+0sBnlZzqPO1WynxL8UvM54KKHkUqPCAv3UP0XZ0egtOnrK23mWshTfoyoo3MTfT0
HlwwU94OL0uf8Nye5CUQzsW96XT05PWa3/FozohPlJCvDXK8T1tKjxL0xpH8ilsd/yMtrAHb59SV
Iz3p2d7iX+rujto/R7fyW+cekDOkwlX8oHdiqFub36bypVO2TTHskg+K3r6f/fMfIq3YSaiKARad
ntoBrKpvnf6ZTivus3T0wFOAESfgVYE0l8JLDiLvmULC91TDTxjRAzWrfDasdauWfAU9MehLCEUG
jAtf+srU60bq2XFyYjTUqrepbj5rxT49MYd9z9xPH3eUc2PSWXep2WYjcynSdxdppnmXac+09fWO
bf7/DElZQlNoQB51Dj0lSRbW/LeWl4EJdhemrImwy/uHCTRB0oMpAxR8QFonX60Mp9kg6Rg15cZL
1W2nhXWzBTNrSOeNR1au2Peje34CZHPSHdtrZooxu2yMTNx46PPpZajRH7PzM7ZPuq2FLv/Fk62V
rCBh5AsHmCGQuuOZ8D6r6MlS8zp4Yi2LGGo0t80W9O6pb7rjqYUWXVB12YEl6p/bH3DJIF5bqBGJ
bi1Gqy7dstDadrCzQgNy1oPmrb3P1c8OeHOJlQRD8kExFwA3hYYtVNWE/rcgzr20po+V04xGrUVT
lpSB1Tk/SKluSet+7QceQQZl7VEg30VgksdrAAOMeA8AaiMDBtyirroaIxDRDLVeZ7DuS2P+rCrV
EXXtIM77Z6gGbUAVtlILEW5/7j2SWRk8wBMHREcZzCKx+OMhSfHU7vPtD7dmQgrRKTgv8MykqP9m
+rHI2RYNz5XDLUdGAX8AEB0FdhwjcAFIX6utY1r3ThKfvLiAmpK3w3WxT9ovtxdy/YkurUgnzbS9
ZCA5cnN1yn0MEwWl4QVQlM7z7EBRk2DeAxqRL7eNri1NRJuzYlWeFEQfGIwaPWZaYyBBq43XaCun
WWzQpRtgaUIVFjBQQNvkCiLPzLmeLFgxy8432iZwwP+EadIcshG317NmSfIG4vFSyXgZn5hyRHVh
UjdTtcvW2uqLuwZNF4jHoVIOxNnlro1W2U9dDSvWbISlB14XKDyu3cdX6RzcTqiOAN2DY4vKv2Sl
UWooHEzIhcfJAaw+VvzOwfBx/txty4y+zzxnmJ4LwRkR3d7F6zMFy3BipK2ohkFI7nJ9ZV6aXdlD
b9ykIAXry5SGU2o629tWFnYRVQpkjcg1wD4hV6/t0ow7gtvs5OnlARwKPtPiQ2av0FgteMSFFfH3
Zx4OAjU9owBCnDTX3dDytbaPlNVbpVkZ5b96IIrPhfc7HogoPaHsJJZ7ZmgyoG9hFkhsDPI9gwqT
S93QKqN6+tO0j0X31quaz63DOGEsY9gBcLK5vZ3yDfZuHwVhoFiwqRhzu7QPMD2AsHGZ4JbUQmol
YTm98hcg9Ney76XvJiYABDYfnFaWdMb0uHA7j+IlkZJ5Vw7Ogzooe8dcuTqWvhsGESE0JLA/eHte
LmcCdtDN6ZScNCsBs4sT6OSpU4F/rlfetouGXAg9I5kHJEeWkmF22Tq9y5OT5e663D4gZlCI4zkT
WXnAL50qaLihig66M/TA5RXFTZyVg5qciEHfSFxkUCKI12QsrhI2lOih1SVcEbsHL5S+DkgKSgXK
TNmp6F8LHvVOHc4aO+Tm1s2qLeAfwdyA+r3y14aCruYohGU8P9E9VAGawYm+/GJ6zyGwZhjpSXG4
b8WlP7s71cZQ+tOkzPvGSXZOHfTJnel0W5U1YZt/bVMzvH0KrjcZAEJMp4CyA3ET4MjLH9EmhNRK
QrJTFZWnNeKaqxIMlojBd1Qn0It/d8vLf700x1pJnTg/xQVmGQ5edcjIaer7+2TI9p66yYC/Sx6d
rN65dOeV05NH91WtR4g4K850fQgxioluMF7d+MimJl3crZmAXGfgxYnnP436F3CSzbgS0ZZMwJMA
8wPKFPJHkr8mECEaPGDQT+3Xpn/SHj6MTsNugv/nrwHxA84iJqW5VeltVZyIZflKcwcFIo6E+yFF
of62VywuBZIZQskO4F9HegfylAjt36Y4jf10GMnersrH3FQ+nHxAtEuoydnAnQDcLF2b7czarje1
4kS5DXnBwtfzHyppngv+6/ZyFlIDWMIZE5UJPKLlgosD8Y+YEx2fJu+CpMmFxkQJopXsWPVdoPE0
sE0kkWQNFbd0AC4MS6/3ObZdrqQwbNcnOjb+UL0m5rGezF1e1EE2KGGN/2RBN4cGLp6e/0HqCiln
5p1ub4H8DBa+A+o0NL9BTQAZFOmLgpQKIO7ZLk7N0PtxCkbV8VM1HmyEHtN54OiF/4O99/wf4GRA
eqWFOzR3HRRFcN40/mrWzGz9vC5blFon+zAaWhrMWplvIUw3rDzBr+91Mc6JgI72ElIMGU6eV4My
gUkHtIFmf7RzvASc0FXDxDW/TMq0YmwpiIMLzMNFKEpeILa6PJNNbrVNG88lTkqBZAWwkyczrZOw
r0mYKhAsLFjCtlZhshCTcMqucqGARZqxPWhVQfcx41noTmW+Muyz9LnRnMW5QsQAFZMUKkYMPpa8
qRHSvRJ6l9ZrYecHIycHXpPHpnxqU8AXb3/xRV+HSjygTKLBhY70/5F2pT1y28r2Dz0B2pevWnrV
bG3PeOwvwtie0ULtFLX9+nc0uTfuZus1kbwkDgIE6BLJYpGsOnXO5VQYCk1GlprlyVLux9dk2EJd
0TPHZovCbxNv+yZxq/7RtA6qQt0FJENe8kMtYiRcOdBQxkPz0cLgB0wV5+hVA1xOHJXVqY3R0DZr
jR0ofTYJjpPrSxAwVEC8IleNzNKVEEGn6IWKt1N1srcoB73kli8LVnAtBJ9b4DaQZkytOsuwkOAK
kqq/k/lJF5j4dM7Ld+aSWUHfDxo9gBbndanp0KkD0jvlaZYdF9UZXXqNAnX4pW/tqXPL2tejnZrI
7lBCguqQ52/gSBuOEehti4+pei3vQc8wj8HQbQe8uAx1w2RUWW671co8YIohNAZANjp4dW4eOoll
5aigO9fMJqha0N+1Ds7RpBXlWa96lREhUY1GPyvY2eyFB/nSfefCYEqp9yWe9lDntmrbTzPZAyI8
YMZB/lmnLzWq47XhkciXhOCFFYe6sM7dw5xynocyQV5cBl+VfT8P95JyIOnbv5jM5bWzEJcjSb7k
VM5uEKkJcVUAHBEWIgkPHeJ2DfEzaHfcNvOZVOUcC6nq5REOwgg0JnOXarl0IklKEArieUfrxJXi
hx65fwoFPsCthuyurbfZPOAFW3mOfSrTDTCIoEHzVAIqdfuQPafpQzxuutFTaubmzrgt7VCJ2oM0
CJ4zK/FiUWUFHxqiNzo0lkh6PiXdAO4p1SpPeQUaKMNGTySriQgUtLa8wIItIjLYcRAJvLRSO+M8
9qZenprhLR7lbQrG5kVvwv64PfPXSTHUxBeaT3Q5gQuN74uWlZzYpMurU2N9cQB4TemHHRFvAhDN
+TnkT0NkCtZ65bi9sMhF/Wzs8ixB6eNkg0+uKf0mK/2afKhN4fdSKjC2uklB6wR0N4DXAEJyDqwk
WqHN+lCdpsnLqgFL9VJZjw6lftt2XpyaLyCob3sdOQv9qUkFuZG1xyJuFAspEs4XgOf5GJEDcYc0
DO5yVe2Ww+jKaXIX2f2msaTHoZ5+lFUMKYz+azFSN5rpLDh21pwVuwpZcNCZ4YrDOWsypdD7A0zy
VMqRtKFdU36bqCQLUgkrVhZG2kWkBO8YiMxcOqtjJnmWN6Q+jQ21gsGex32RtYrg6rTiqsiK4PKE
l/3SxMbNJZXMxrF6vT4x/TWP79NS2kayslNSZePUlmcNQEL0P25vj7WR4bG79G3ilYber8uRtU1l
tkypmlNBOtuDYoTm9b0uoh1d2RIwAO8AUw6SdbxmZT4nZSxJtDmBIOWrnAdp3O+sePBS812INFg5
Hi9scedGrWd2UyE7cDImlB9n/ZjQ6WA4g8DzrxcLTi8jZQYEERIFPKjRKCFJTJuyPcn6hrFR2+lq
o2/aMTtkWX2vpu2PrpPVjWUnotbN65ssLIP0drlqAdfPQ3BybIQJwkHtaSoOFTQwmXOPTJCUEV9z
TnIk6vi5ns/FHBAIS8Mtcu+8h/QqkGeW2Z4K06f9UaruAZoRRLGVycQXA7yGhASqWXzbdbsoVDp5
2Z2UoTkCAPdg0x8kPYJAcoMS348qDTTh9eba86Ewi8cfLuZ4CKIr8NLzh3ZQG4tmHaasNjbTkKme
xADQvL2/VmYPXfhQW1goI5dUxaWV3mzLXMlNdmqtX5LxVBoVFLdfb9tYmz203qgWiMABLOK1dp2B
NKlVG+yUaYovpxIuqiQ59DT3DqZqf5A6BtiIbm8bXclWA5cOLSX0EyCBgD+XI6uG0qSEdN3JKLSH
qnOAVtT2Th+7KP40iRHOkHMlJHtlJPHNKPX77D7LqSAwr+Qxlq8A3ABYNBRd+fhfzHmaRazqTlBG
8M0xwEHpsjyg03ddu1ck2a2q3mvQEyAY/cq6Xthd1uTskiQRuxmGselO7GOwfVt3iXSq9V05+8Z9
8mIFUxKMqE5prlN6luiZsnLqXoza5vJERTwbOHRhXU7lt7b/PQxbKCy7o0IDRPGJ7kCmBQ4cX8eh
e3vg15F8qSMpYEMEyBDqZNxJOCK9CSmhFpbL34axV4c9qVHRZO5MaXDb1GcG8vLOfGlLvZxjkIES
ghcAPGzhZNrW0UOnv5QDaAwgggFm6KmR3Prnd214KGmMjEZYOL9QhGyHYBS4mWjU3BNan1DXp3Hf
ndSk3xsO2CDGbW68FaodTnoqMLbyVljGjVQ4whLmk3+EQoTBAslh0Z1qM1d/29ogH5AvciAGXMnt
B5vZ0HopNC7ngIDcgbl2lMnKnrRtWW30fmDBDGn7+rHpUKKKC0P/Scuszt0USvdfqqJUaxAzkMEI
ZlNNn/SsVakPinoibRU5r4ttUhlM3o/UzCC4K5XJQ6oNpYgxnldztIFDVJGKQS4QSipIynAuTJlD
RtWYsLiuHFTbcZc9aDtrFx3koN5LkIFwB7Y1j1+qn2bsGnvfEuSmV+PX+Qdwnpy22tga5dydutc6
2+hu/KQGBTmO469Z3mUNJC33beMTRXBhvX73YNxQ+VlQoEBu2LxT10NGWIJxs5TlXm1GkcvUstiN
VtR/s4ooPgl20TKRV7vozCDvu6SsWgc0Q6dsbNwibXYqcDiWuidW5XfIOhbjS6HPniRqz1o5X1Hi
QNMB/o0MK0/ehH2a27Widqe0UDWPxGRwjX6ON7eHtxaHgZjHAQAu94Xr+jJGSEbXdrKVs1NTHLv0
e6S+q5rgpreSxsMD48wGd1OwotiSY2gZnUzjVe5PTX7o22AIqiYcQFlAjwDC0GeIjx5Vetc2bzEA
2LcHuRrvz7+AO21KdZhjNhCGW/ohidldSzWftO8JQU900B1trTu2A/vaERFXw9oiIv8Dd1165sGT
dDm9dUJVR2obdpJmW/5SZbi+oDMger49vlUrSCkgE48iEfKll1bAURM3tdqyk2FU8j5XW2gGo5NY
AE9ceSojq4cLLAgggMhEeeXSTNT2WVQTjZ3Qu7fR36Dn5VWeuq9fNK+7L3XBSakuG4vfeOfmuLlL
tL5jdaqy05Ci5dZIRwLW2JH90Acz8aEVzMK6leYHtBKiZV9TyqNmRsgDKTbzQNiTBvMcdz5yGvI9
2rczVLALe5+PZb+Rk3nYUAl9uLoaNS8NcfL7Sp5Brx6nohai6wsWgP4LXh3VAyADrrj4Jzx9dJra
/amQ6uS31kCeuhxa5bEaYiWcaR2hD1vLwWwArQYQ8NRzd1DAJvvrtodcbXN8BZ5Zn63SYNrjX1tM
s3o6ZfkA+Li2T8FL0ibxvutEbElXjriYgRsiR6ehGZsvfUvJBKCWygbsdCN/je3OHMHrMqDX4fZw
rg6BTztIL4PveUlOcTFZk0oSD1M7nBpUof1cKz7KHoyAej5BpSqt/NvWVicPpHb/tbaM+uyuqma2
Uca4MJ1Mp4w8x8ylYM7B8t4iUfJPw/HnwFBmWrqM0TLLHaoladoxauhwQsnBbdTokBe9b6Wz4PBe
X6c/ZrhDtAHoJ9PAm3VKbOMrWtujg9o7iSDur04bCABAJKwutxUuKqUyG+o06TFtWbstlTEwm/Yw
2Epwe3VWfeGPGR6kxRyd2D3aSk+d+t71h8GZvD770qijwI5gOBq3NBaZa0MysDQ2OpUtVDMyylyz
E2mRL1HtIuohj4Q9hHQk0D1oPuSCbO0QNSXROJzkrEm+V1YERtOkjXp3kM0+0IERhwq7OvmQFhNl
EVZGCLosVPdARQH4Ev+iz2uoGFhFPp6YRD07x0PQhHgxuqZvL9jaCEGgikgBdQvQnS2fcbadEiXF
rCnViGRWUOsnlU5umo+K1yYYGrMBEy9EnTsrPrJQ56OTE3ANXJq5SVVrCg5BaFwDNaIVbtOyyrXk
7D1NKvRmjN20uz1CkTnu5LJbTeszcxhPwzBsHGumbgf+ALeOitE3IltwLq9sZjS4w2GQHUHP7hV8
qlPbUkvk8VTmxU6X+y2KW/8UPgqnPDfBbWWdqQP44tTxZObfdDr4VLoj+lsUieRxVj3wz1A+D9Mz
1yhbBlS2qo0nkn+DKEmgkAY6JJMgMPEXGSThFjEhJNzxX4uUJ+cO2tzoalZE0Cdlr/JSEWqR9bOU
+qg6yaEqZE9Nqb+I/wDLZ1OASaJWcKRwe+DqCzgPceIm7VJdqkKmbyCpTYiRuMSkLrGKYw+27VlE
ucbN7H8MAqwCtAoUHfkroi6jsxhvpSrU8x3rI9Rbd8gle//I7z+NgDkXnIK47eK45I7lcS5LSAtk
VTgav7XxGFWAupluLAL/8tf5v+wsA0FGHChIXo9c7uNkJoumrRPnvq2+Ol6Osp9iuIrnqFv1Z199
6RJhpYjb1Z9WYQ8es9ykcL+5jFvypC/3Tb0K4xdJOmQhLdzsq2xuirL0tS00l9zmdwTNhmbbTN6o
+5Rtbk8v3wz1ny+A7BRCJ4A3/NtXnnUIfUkWdNgPD42LLgn80TaO+1q5m4U7/1C/pa/Nt9tW11wV
3Png0UB2EFjTZVrO9qSG3PygWJBRzsGX3uUPKdMBvKm8IkVX/l0dT//sePgc5EKBBLQNcLxXd7ti
oEYvxVod2mP3XLXPepXelflriaKvJTm7kXZPtwe4tjWWZhcFaHIguXg8gFKDkNKpkiZUIdl2P6gT
2+eDdcjbSVSg4jNTf40N/YgLzxgwwhp371IIMhqtlTbhsm7xrtvHu3gHpcZA2cQo723Lfb23D/Gx
25Od7kW7NrmL81D2gYgIQftxe9z80+Tqa7jtqrQzAUdK1oRa9b2SMi+yX7PoLousLTWlTd0Yh6zs
3F6k1cznA67scvdpqttzNBmwO47jRkdVt7A9yXEjsHsnrkI8u5F8J36N841y6ifwKUIBsfOYaDst
Uf7sprV8BrrmAZhFLgl3bZ4xoDezqEQ2qQmJM/iZdZeBjkkZmasZsaeL2C0+WZeurAEyBywTRJav
wCBObHU6OHya8AjSCrd56UIIyrvtptqhWdP98RO4Fzfx4yDZ/PU38d57b/YmXwkiN/YMT/YVbwwm
X3UBiRGkTNdOxAU3j8bDBTsMNq3LTU6mvpjoiLnQ2ew6SC66c/p9NsZHas17OUOeeL6TbLYfyBRM
Rr7rGkuAmlhZDQ2JTLyG8aADQpuLrpDKhS7NUNAQr8dlq8duO+0T5SEr/yGQcFl37HPEF3uRBLH5
DudUT+R5KHoaDvZ9J42+lt9RufPK+dCOuy7Z395lK6cGrAEjjHMKjBufWY6z8JlZg1r3/UxDCpaG
7exD2rMQpQqvdzJ8GPlugE6ABEE5h4vRBq0SQos6CdGZqua9T3Y2OCBy5ueq5aaN39f1faQ83x7Z
siIXHr0YXe6FC3B/4WG/9JlUIqVjdEMSypBMDOZeLUNpSqrA6ltyVxZq5VFVIx7T6AOFUqDgSnrl
L0irLN2XYHhCtgE6bJfWwVtlzhX6ZcMpL7JwsBTAqPQiQu+U1R7iITZdMrFCcG3jrtoWWqjwaEH+
C4CJpctjOUrOF3Os0RKBy3ZYqbLXRMr3kfYiFrCr83axsTCZwGHgpPx5G+mUjaDYT8IkCUojkIlr
OZtoo+c/4n9I3/DXcM5MLXN8NhyN2GCurc0khKt8SbXGNadHoz9Jjf6olKfb3rKyXhfD4tarAgkv
g45kEkK3I66/qK/x76hfSDZvm1nbCgsoG8W1Ba+LdqDLMfVMnpCuUeAX2beWmZ6e3FvNNj+izyM/
Ft28G+t3gcnlJ7mNcGGSO89itZe0wli8oh5PEI5Ff3jnpaPhm1Pn2THzUgB2WTQ+yWPsmpY36+8F
EWk2rc7v2bg51+xp11rQcsNHWH5FN2RX3AFBJAmi9PIrV0NdetSh0uPgBcUNtaegy50gcRLSZHLz
YvbAjD4TEYv89XG07IEzM9xgJtKVJbSn4Zh0q1btduFBdzQU2NKn1L9TmL+gcWe3EKHrr4I1Z5eL
o5VaDJITwW6ivif2HMyjDsUTt2g7QfT6P0aItJhhA9pwxcLkzKiIlCjxh8TW4yCt9dTFCyL1nLn6
omQQ8SlI+V2pp19VlxaeVjm1NyXlV41VpuDsXxuzgpQwQAg4ndAUfblhCNIuAHZjzEStDwZoq+0+
cAbQuQjsrMVOdBoiqQWGHVy7uLllTpOatLKT0CA13bJK/WYNughXsBY8z41wES0rKiXTJgODacm7
OXjVr1on0IrIPDmtfRNC9t7tzb86eyidIbuuL1yn3I2eUaKlKOrDU+VHMn130GBlmV6nfrlt5vrJ
C89UgSUF4GS5JfHaebaBvo/MGdKw6v3E2iqd6WXZoZeZO30BRfYE8M2jCvri22bXpnMBtqHnAWTO
6Ga79I0Y4pOl0Y7wUnmXoDpRedZP8NvIFXS8RQ3ya/5xbovzjwGaUiQtYEupam9AL4uwz1BkgXMO
CEOp0zjBgqOgHJShf4T9s1Tc54GKci3ARJBmRUGOyxHbuOypOZ3TMHUB6RbcJNdi7/mPc66W91Nm
Q4skDeWm9Ubzh2HUXkkFeMbV8/PcCnd+Ak6RlGa/DAFk29+guL37ZW/ywHR3t11LNBruJJHV1pBk
CYuRxM86Q85EbiAeJioOrC/5nwXhHDiPgIqb9CkNZ3Q3p+yp0P+fK855baSblZ1VmK5Ijb0yeaJg
nbs9UaIhcF6rtR2UTScMAblRd3KQ5kkFXRtrMQwFJ1w5QYeBBAh3kQdTXkJUG0vRKJbXqFNQZjaY
fH80Itb91XCyZM8g0gq1Vr6A3Bs91ZHcxxa39b2RpS+O9kC1E84mvO6Vu56IEvGrxyy69P62uHzR
2Q13VvXGqNGSHSaPErIqaMmrv+THyTcsV/HMEt1zgvNg1a3PDHJzOciTlZlIWYWK9RyTImjau8EU
GeHBP59xBjkEEB+oaJrH++tyWODWpm1D5TRUn0A0pRzl3NWf48DcsoAcix/Gk77J3eFr9mYd0Ji3
b7KNSPvpE3LM3wTxDEKtaMlnAKdy+Qm0kYpRhWZCmEPb6mn+BfRgc3Siw1w/GTkIQ7UXiizWg/QL
FWHX0vzbm2LttntunZsAmuSo/2oWYiF903rbS8GGJjd39vBeTP/mYELaHG/NpT0ABefLkTpJlYCV
VF+2uOm4FRkKH9wNpmBEa9scty/kWGV0sF5pKoJqBzeAWktDU093jpMdpkmUWV3b5wvEc1kwJAp4
OtOyo2whFEBol2VXBxX4qzm9jKMgnbp4OO8YCxkyZPRA0X+l2DWAw1rtIF4fprY/lwAaoOlGZ15n
uPmguzP4ZLUkF+y61VPr3CjnjUTDNteBkg2L6QfqNkMku+3W+GYq72Y8bUyW7KP+5bYLro0T1Bno
NwCpCuifueO4i0D9EWVOGuLWJSGZGwdzaD82xeZfDW7JT6JbDeyHuGpeOiDYL+2qokkWWuOIp9AW
zFbWlII1D21QyVMyam4GfqRBlB/l8aOfUQZNP+h6RI4UmR7u5KkohYBoh02m4dQBBoe4rIBsCTBM
yJA28f30TVIemqg5qNHTpHvqz2LfN5v2PTO/Ak0hOAY/AY28X5mf9SswN0BlgvsayXZyCtWZNJyC
8QtwrE/2z3nDTvETAAZ7VNF2mBifhP1Tm3rxTxQobi+3uqznLfvcUZLa1uxARA0Br3KjO8M3fo2P
o5+6w1NXuukPZTsfnUAKgKvto/vYm47lPt+Zz7e/YtXpziaBO15USmkqN/BzdXhuTBRINdttZ68t
dqq1SVBDyGMimPi1QxunNXoJ0ZUMzg/O++o4I6maQaMwnzXg4T1msbseXVmJs4kfRfpTa3H93Bh3
nXLSwUliAmPTId1lXxiwyhtRGFx9S4G+DT2L6FpfaAIu91OqMCZVLM/CXgM0tjA9w+w+YkAsJl07
1KR5XK6lmkPu4uh7KuzVWN9WKCBCRwdVaPzr0nxVx21EW4IxeoiP5KnK/PJL9jpDb2Y7PLbxJn1A
l+j36ov0Xfo+CElCljfIlR+j8wb9URbKtPx6WipT5thAzhSaintw5UUvhLjNa/QYodnu9fdtf129
gKF0+EnJjCZFHhGW0BrSrjHNwrYbd/LwNNzZv1LmqpXtSsNz13qG/8wEyZXVTQJHRUMf6pZXagMW
0s516fRZyN6sHXsmXvWQg77pKGJ/X90ZZ3a41x40Acq6z4YsNIwXZ0a1zgYVVajrb9K+b0dB/Fk9
4pY3+H9HxZ03pgqnhapiFnb+B9JSXyOfhfM9CpbCFOqyo688BK1RFmoWKHbz1YRi7pyISJi/qsi9
Mdk0umugB2SX2oG5719GbZsTt3qh1p2KMmkkSoCvXVMWcdz/mue2ZynNA2CmGOhm/Klt0YP587ZP
rrvHn9/nAjmBNArkKPD76p0+uQ6IKpzyzrK+4sVTm4bbCMz9Hwv3xx4Xs7PRHhQCWERYUu0dAojb
si72nf0YVaYXGftovI8h4p6LHluCVeRLer0yQma9gFltQ8KDSGRm/Tj8s0q8XFtVom+INpjFfjMF
0Vu3AR+Hsqcv0qvj29v4kORuLrvTr+i79UNXXPlu2uSGq/5DWta/7ihnn8HtCrXvweVF8RkxSV1Z
+tH3D20jyoms3c3RHgWWF/QcLDf0y4gtZQlC5rL1Zj8+fLd2k2ccu2+pFx3bp/RLE2Tb2x66GljO
7HGBRdYr8DilUxaSalvoC2MkarInbbgzpodKFd4vV0+EM3PcHBpSC5YhG+b8WXWz3i2e9O1c+01o
Ec+oH1shkFxbCzBnBpf/f/YqrxloU/UY8zl4RTA94SJxoOHv2YvdMaB7EevX6n4/s8a9DSoNenWq
/GmtDlVP90a3/zC8j9trthq1zqxw1ySNQdbbRvtqWOzsR8Azj6K21WvYBB6A517I3Y3QHlmWiQYL
7G084i5+Nx6LoA4ygI/Iptsyf9xOJ1K6t8f1iWu9Og3OBsaF47ko8SxO4B36Vuk98kN3S5/6gKoB
l0AOTkBrt/k6Qfvkm7SVd9r3xGu21Q7aoQEYm/3Ejbxp0/2LrNv5VHAhfB4as8xtLGmkF7BjWKBY
KJgIKLC27XFnASri857EF7hBMwHkUyJlYQrQfhLVyDAINvrq5AJVhb4KSHEgi8INBCke1CdSB0+7
TS/h/qcfhkOz7X9DjTccv8THMnSQyYHW2I6G9bb7qF7ptviqBV3A9syv7+Nf9VaY2ln2O7/i5x/F
HVhapKZxPuKjpId2owa1T73OTYPkzfBqT9/c9i++j+wzgp9Z4/Hbk5rWIP2LloNE91IvBartV+kW
Xunm28mV/NvmPmmpbgyOh3HPKsqXZoHBsaD0h934+lvZJHDo5GF40x7koPs5f2uD4mBslV30UOPY
yu5w3UE73S7eds+2O+6kbQHYjuC71p3tb0/gC0lpnjItkvFdvnwnPUh73dP2UCkpoISKLvyv6Y4c
phdtV77h0Xcwj8DHWE9JYHn1O4TBKJ6hX+Nfmic/ymHmRveJwFF5VqqrVeJCNgWZjVQRrBI6ct2X
ZvnH8r7PyKIe3oUMigIH1LiIbUMqrNEzGJMPjpu62nbzqri6mwVvorfg2iXp3Pm4qG0YMWAYy/7L
9XeWP2r1RyFKVa7G7XMbXNxmkpyhRWFxcETN5EFyezdzk820if3RA+mAm21fPm570+ob89wmF7Qr
rZUMh8JmbE+bmtVeCsWkKsq3XTzt6mg+SIzu0qED/TV7sJ3kvh+iTZ2PvjRPW01pglixn2f2IImq
GcLZ4CLeOLHMoRO+zPlCAICbAm3HAnA5upUneX0ADYHX8iCSaVu9g5/PBxfS2DA0yTBjnUGUc5p3
gGQ86X6xafxOcFdcu2ycGeKr6WAvikyZYXhDgBb+o+462ywY3OTp9gKv+q2DjjKQsS1kmNx4KKHy
JBUxCUna+q2yLazKy0bBpv88fa5i5R8rn7N6dk/T+4galYQuSaXdp9mHMiY7y945eDWNU/84prWb
mI6n9rWXlczrtWGXKF4RTV4HiFs+F18HELWVrNtqUbWZ6w5FPn1HGimIszboLO3Bkdu7qMm/OJCP
6GkT3J6kZWNxnw/k3UJsAAJl0Bdx1/ZaGYDqLbok1OvZq7vW1bXEU+PnchCsxpp72YD4IZ0EcrPr
EkHRjfo4EgtQuK7ZVXb+QNtNSgJH3qrkmWng/YihaS3KP6w4Aa4OIKQD45oDwD3vBFPe4oVH0zAG
+K3tk41m4vZczQLghsAMn6+aYp1QBtLBMO8OSZ/5k5J4nZwLDuY1K4AwLp3OaGEBZPLyTYCFZEqm
I/FG4T8Bk9+FpdoVdwBC8o+F5QvOvLmRnKrTKQqp+Vweh8o4FPa4advpZWaiNr4liHGeB+lVBawr
KHUCnciF/Kidm3lSURVWc3AMpNBoUCBYNM4+y4LRpPm2T0QtOktEvzYJRrCFe+ya+jQdepC2Opg/
qLCW6uhCdiPImAmms3IHvIMgG7W6WtCW/a817oWqWHS0lApYBH3wO/ONRD8j0Y1INCDuVQosp02Z
pKZhZ83jFj3kDkjyHKgRFuM7MxLLzXRdlORftQmZmaXXAeoePOGukqClU8pR6lM6T07uNszaNvOm
FFUUVw4J1MX+mOE8kdZ6rcYVaqdNq54gbrNR4siTOmk3zkrQgD15wfZIoyx4yq1uAB0JDPRiQoaT
R6fkatFGBjUAhsiGX6Mxbx018QeSVx5BG8vt2Lu6A5DhBloJ0Rea4JebzayoCplsDDFV9o2nAS2r
efXsNpuoFpxSIkucK0q6OWm0RF0GLVRK/NzGrqqFWTB1R5Gm9ap3nI2J80i0JXQVFMg+LRGo66UH
u/Qi8jxE/yYWnhniLtsyMFe6TRZDmbzNqkM3k0DI87WWmrfBxvz3EnERd2h6RyIzlgi0tttUNTbV
W9JvTbAiaj/yYltaKKeZiRvTyaOtYNGW376KVguxK5Re0BHBP/rQTCiZRoMihDa/z/HTKOoxEf0+
5xSWFlG0BOP34/TDkH8Iz5K13webg4ziKAj/VXNxlbOzpLep5UxdgdOqbt6g6z0fRtXpBXtobb+e
G+Guyp1R5JVRZ597CHgvgg6gTH+02cftrboWy9ESuIALkYC4KofpUzekJtSTwta5I+S9VSVB3Fnb
N0ggoqMY9XIolHHjmAybljnDZCF3ZbbTVoaQBqKDqxQHKRM+MFaX5swadytKiMUiEO2nYZaAtNhV
oqrzpyRGG00OYSHC1D4oZNJ9rTL6NFttv7QbDfeMlYY/KAX1h3J4tsmcCxZT8FkGFxDtua2sZFiw
T2kseYMO2jvSyiJ+/NW1RMIKgh4AdCGpdOmXLW2mrjcbADa10UMoFC/m2tmF9ry/LXA7q2fl2HUM
FoBZ/lLlZCONEdiGBtdk+17X3VrVD10qCBcrHoReLRAg4sUDWic+aaN0ibJAA3BymZLX9eRIaf3I
mOwp3dIrlMS7f7wlLuxxkd6yi7FpGtiDH7kJWjys+G5q/sV5fGGFC/NJkuOBosBK7dzp413OPvL0
jpmCF+mKSzjo1FlaKpeZ49nLdUfXiNzgTlPa0S43sj0ayOx/7twgAwT5DPjzNOjKXTrF7blfSwhe
/Bg3+QzAN5PoOJdoxrJNGad7KiXxI+2qYMpSxU3ByLSprOqD9ISEmdkAd6bF36ZWm/d0ZKJW7euu
WxBFA/xigtJkYUniOTnM2Ej1IsdpHDv5sTSbgxy/1ST6BqG5jZOYrlkjAa+hdXN2swrnpT25dr6p
iLq1CDnm+vBdzsyftydpdUMAEabihYHWss/8z9n5o8VOV+Qa5kiS/HQOjGMDhlgI0IlScSI7XDDN
oqbu5AmXq6SuDn2u7uS5d8FOCK555dhmlWCfr5x4uAz8PSz+xS7nZmEMEPpC768LmF0f+aAmaajg
8SKycumt/0Mtqy6mBAtauHL0+Eqsl0gko75uQjfQm4ZIjEfgZRxWMqOLxhbzpmZIzY6HASQ1r1r/
dNsLRFaW1TvzgiaxEtLnsAL92REyFCGosIVRauXgwprgTYm+STT98GQJDdX1jM1AnzW2zdxsNCxv
IqMI3rVyi7+wwt0RgJOxS12VlkvIwbIHT6faNpofF70hsDd5XXq4PXXrjv1nVJxja2AuRT4gRVHe
6I6ZWT+T/EedP8omBYq7FTjczcGpaH65XCdIG+rIxQLVlGmqq1gEfCe5K7+y6oGoCx2UwC1WIz7I
JVG5ctBzygeHhYwWqSGMDWIROCfp9yF7vj17+rJFuPs7Io+x3IBN9LPzLDW9bo9V22BEThenQVZY
jR+DqdebGiK5U19mX1kpGyCuJnnQZA3ZxHbzOmp0cB0p1V2lppGH2wtEJbvmYxoBsoqTRPPmtC88
7B3Hm8fhzcgpA6F7Cel4aFpYRRYdAW61XZpocYz2zgjoDUhjvjiQxvB6JU4eZpBq+VWFrtO6yW23
bEA0h6RI5emjOYZKAsoIXS6tQIkHyS311gRVg6Ztbk/O+vT/mRvOlRO7AVVQFmdhnQx+nfS+FAuc
d3Xfo3EM4CZ04kGD7tKfEHVshrQsstnGkxKH2gStzN41RLeutbQmVvmPnWWkZ/HFZLmVVTLsmIfC
CfLIlQwv0nFXPqS/pL1WCSZuNdKcmVuGfWaumjNUIiw4VfLoMgHjlWjKuFAJAadOjRT8dgXEqP7Q
Hubvt1ddZIBbdbPvWrOaMFdxFgWt9twOlherj2P28v+zwwWuMte0GhoLKH3nh67d2kAE0ztZFWxw
wWgcLmKxClp5hYbpip7Zvf2YfhVpK66GxD9rzd0Y/8eS+iqHGttShlVSl8rok90lP4cOirqCCVuN
9GeWuOsksAuaOhewpOQbtJEyO8C7CO2Wsqiben3f/71bHO46r8bahNI5DFmoy46p2yd32Dzu7eVf
HQ1KGWDRV0CTwF9GQb7EsPrL8rcnBwAryWTYlbZrvZsiyorV8SzPdfyFPAd/h6FSXFblWAL4IW9x
/XW1EdRZIhzZ6nhA8L3AHwD44/nzc7AZSKnRZKE9+Boa/0pquYWVLCKDjSk4F1d9DslPZK2hQoDX
ymV8cZooKqoKSSFaBFkajP0GCLyqQGNtUIswTqux7MzWssHOYhnS8UMmMdiyWxfItERwAoh+ngtn
6twXkT4AwswYskKU6JbPYhGt6KoDnI2BC2lSoxWtJWMM5XjfGe9GdQCfn+BqtLr+IBzRl85WUIxx
R1mMEgNerUgMIeOezGg5zBW3zaHrJIcQF7m9d1bPs/8l7Up7G8eV7S8SoH35Sm3eEiexk3T6i9BL
WvtC7dKvf4e5792xacHC9JsZDGbQgEski0Wy6tQ5YLiDlwEYDAkrblHCqhM6yFkD+YliiTv186Mx
UNEPm0JywqmLbTSnPajmpDpTN1ZkNKVqJRgtTSkr2aJhGHAfJOGv3SKB0DQemSWmdP6dhOfxL3pE
oTLwz+9zp4NuRlWR1oBbU3CfFqlOjOInVV5X5nFpFGg9Y22VEObCVroeBUhMC+Q8URGshn0mUmoj
W31o26exy0guU1JAu8kogWDBgqb5c9KZ3qC1ZNSeDEjS3f+YxW8BkB7Sxozij2e/68pED8YI3yJB
g8lBTojaZZYd+2btKbxoiJGsALKvKUj7Xg+6Ka1ANrMJ/T6z/DkHheUqsdA5Mfade39IbJH4y7UO
lXCQxkIv/JZYpWzHqDI6NJyV6Wtfged2OhbiNpplu2m+lWhlnPOVbbgUGjGDEnJEEPBCM+j14LSx
S8e6GfGSTEMv30DjjUSJPYWyHUwhCdboD9hGuxnhhTnOTaO8heykJCG/FhtbycrP4E0HyECipBbj
7V/M5j+2eERGL5dgBOgxNLN8Q7s+iYaaFNZMxhdFflai2RHX+g+WGkxAPoLHEWNpt3BBv57NoqVx
MsdozyxGT5PSfQm2pOzFBAWqaeUkS5xor8dHGg8re2HpVDDQ7vqlWc1YAji70OuAJBQSGxGNwz/I
x7e2MJTSX8SwSyvsbXhxtImJNeN0w+i0PtlUCp44iTdD0Pn+si25yKUV7tqWZ9YkdhmsGPL0XYZo
uTzvQEtmx+oazGVpYzN2Xx2PAJCK8AmOBs4RqSKeywHSBZsmz3+iUVm042j8ixoA+K3wbEN/Jy42
PKX7SM28D9gbQZ/N1s1nKHtkDV3Tt1v0gn+s8CKo8hQagqIiYSMonyre5KCFWfGzxZQokCcgLgHe
xQSvz7ULtAWaH5UWlSmNuhbQ/q1XvorCIw1Jqeyt9hMar9NvdMNr07ckLOxstvNyK6+JlyzdHRjx
L3pN0TILlO71Vyiz0LUGrdAEnG7jIfSickvjx16fPCVaa89dcke0HX5pBgKfwi+dYEANrKqB6OiD
3O8b+yPPIKLYr2mfLcXhCzP82kWSmVeGyHAVr11K9IGYv8WPIDmma00+S2fMpSFuE4+9okG3FadZ
+qf+gKl0JC+z4OqBs9ZesLS9UGZGVIJIEDukr1fJjBt2FUKsP9YnEMit9Hot+sDFr3Oncg2MQRZo
+PWcCcCKB0P7BiEPYmgfdbC5H5GWBgLyPg35aVxW8fy6Hkgu5GBZYx3axVi/6FSDZFu70YTPv7CC
SgPTVdIgrMstzBThV1sQAB3yNgF1KlGHkzGt8bQv1lhQ8wXaSpQZVTt3QkELQWzGDOCasXYpihYK
7RzNOqe6aeeFRbJpY+W+HvlgOSGFshNEw7s/zKX9xMTB8Q/E06C8dD2ZqVgnEM/GZBp10qFJ3PIq
YLOcNC9qEgph9K/TP0i7ohv9q4cfXW3crM4d2P8rC0+ZdqR234LokQ4bljjRqpXrxu3AYAkHF1we
tOcgILse2NxZRkihlHDAAzAGwwxoZsS4dkc0BAaqf38Sbz3y2hbnkXMjdU2VwFb+pmdkxjLKKxaW
R4PrNWs/B0cqt3lzU6iKRsPzLB2A9kwkJdkUZd6QXo8tYhqp+f+0x23nWcGmaPoOuBABHS7WH6X4
gx22yniyPHFIjoOMCs9BXvWqrWlY9uqE17lQ/QB29aloskchzNb4kxYwNjL4MYBvQTOohTodC18X
d6WgMHOzCDEeKSuIHEa2kYsEul8ODRNc41uiW8kma9Ba0vzoqm1bGe59F1lawMsP4Da6kIO5e57x
IEysV0l7SIUHxR3WoHoLF14ME68i1H/RUww9y+thikWjCg0e1Ycsdtu6IiiBRkPihDRHZEELEAQR
e60gKnW1f1/suDLN33nLUDGDhvWSFejFy3yAN6S1ZMsC1wnK2pC3/SLtNUDieT08sPXnYjW2mMRO
cCGmZX5U6INHpQPEIE40/Ronh2q9Dd5uBSvapSAbC3ZJLr/fX8sFVP/1d3C7Q8+qgdYNviN9+2xs
fVc72uFn8BF51Zu1o56w05/yk3EOnRW7LDpeP9eu7XLvfUohua4VcKLwLSzcQrUZzqMi4raSd2Lr
ouesWMtzLuRqYBP5IJBeMFJYXjZRtPJyCArsnLBo0YWv2s1IgLF2GRZOD3ZdT4nSHaI1PdSF/oRr
u1z81uu2n3MJc1wSoSTHXvcjR32ir0Bj4rbXvlCTQFArSsnwPv1cmWfmRzfzDCpJ5MN0MLTwfS9V
nIKGQ0C0VQWoetW/rC5yo2j0ZWv0uqh8SNriKYs9Weox8Oy7VkCF4v4nsHh08wU6bvWgRgC2l6ca
qas+oBDfRf5oGh7FGu1fVvMTd6x3Csr/plc/7ptbDBxMEhYwRBGttbxGSDfnFPrNM+gBxNIB0n0X
C0NIpsp80V7NxG7E93qEYBw1SCquzPZSZIRv6YwHAecAz4ZTGxRF7U5GCfMIXy6OSuFmK22Ki7N5
YYLzJQP3mCAwJET/yDGhMVrU4J/SiRB3Nl0DC96++uC3F7a4u0Cuz0o4GSqS2535q7VUEkvCy/3V
YlH8xjksaFkBcYL14nP1U1H3SHbBOWbcCpVWcFF8KnvwqkmfsfBgCh3EIv/1nRujwgrphgZSOuwJ
fNLF+ano8wS1Jh23KQ3bX/8OjidJ7lbi2+IyXRhhf35hJKnLCsz6Bh7MuVW6iaWHbm+JZG7ShFRG
G5Ga5tGKzUXvQ6cIYhyYklBhubZZJybOj1xLDqP8VogRMdM3Y/xeAoR4f82WxgaCZjyxIAzL2Byu
7cQgjoMyGDbYiJE4QGn2hynQekede2ijD+lvsD1IKzYXYzcrTIMHjd09bu7AQdRPuYUzedD39H2c
nvQIDQlxaCuFZY/ZzqTPubGy15YmFGKq4NaHRDygA5ynpEXS94qJ7RyBjkmwgwQpaOFJLdf0Bxcn
9MIO5yxzqo9apsNOP9Y/xfLUpJFvvYO80puEwFoJxypWh99xINkF2pKlg3EBuV49OldlKrRxejDe
JdArrPGGMye79/OccyiVLI/FkKcHOn8fwoBUYMCvhFMn7GQo10/j531fZD93zxy3RFBsEwB+LdBO
NmikHJ5NULWtknwuBanLKePWp7HaiGY1Awb2FniqnoIhc6TxWRsdy3TTEJAvulKLW3b3i1Xi9nIh
tONYFzAZln5Rb5LwDaS6pEeOWajf28aXtG/JrD7fn8xFf78wyl25K1BbjjlkhZD4AB+X9IKOHCJJ
xxm5nPuGFm9ESNxAIhhqa3iqc1nlrpFTaKWWKWjj/FoH71ibkXCwID7SRcdJiP1Y090RUo51uu3F
wJPy2S1PGqjCZrHcQ1B7pVax5EaghDTxKEWDFWq515tilLIWQlx1epjEB0N9xRNxtX1gaXK/Uooo
pUFclR+yKlgq1F619ICcBJH6P4zpOmx0Iktrs7vkriilIQEGNRsdnHnXgxHlwhLorKeHEhSO0Tbs
pX1bhPuM9X0XO2VOz339/f6CLgUVxsPM/oKoNo9T6A1lEhtFhfalMpIEb9JVANpCtzijv2VXBYDQ
EI65wFLXVjDEFEVBMzyi295OhAfWJTo4Q/593ksVuqsUlCbwIhXdZvA6fWVLLg4R94YvdQDW9Hc9
qzQSxipnj8K0MwsvqoTXwoKQ2v15XPJDPHb/a4TbgWoUTyH48fAqDApPqVNSG6O9zv+6YuYr+lzc
TsKGWq2p4CGUNfI2HJ+Rm9ys++GiFYAsGSE5Olr4u11VWVDmA+LnkMxo1CgkAHBpIf0QrG6N3mnp
0EEqCc2yIElmjXbXa1NZHQqfJm4+lZDZQ2b5kYVauwraYYIo5HdNKEIgYE2McHFHg2kdNJ5wR41X
Ww9jDSUqkV0P6u0kGHuK5o8Oy0X/anhMvAF0lCIYg+Tr4SlYrrpgwwPofpMoxgYcWlqCx02seHk5
QY9g7bq1uHQXFrmsgIi22ajUcEem6bRVqN9NkGzRVq5Xi6tm4IGBZnOIbvANW1pNlaDt4R+p/g29
M42nBVtpeKMVDp/66f7GWty9rLKkIENtIixeT2EbZXWOsg9SOsbQPoW5LBzLnHbufSuLIzIBncez
E87Ip4Q1vTSA0sLdqkOWkdU/poE8dg04dO7bWVyeCzucQ4iNkcaTiSZ62f0QyUoMWnRrNJEwGlIc
UzyMrtfCrqSRiby2jC5LebbbUYVM1lOZr1w3lKWDCly/ClACrP1H570Mu3aW8Wg5mM1gfrRCqjlT
MFo2sDPRLmDNqskcIm0QzoeEJrINYo2IqGqn76tecJF71x0xy9UNHaXXSJAgglTImVdZSbaVJgW9
8kE1O02dNO9xO2oeeCpEYsbIkJZz9tLn9UAM6H47aiRXxz7Bd4RjJ0GwpIo3YzbEdqkDcieW+uQC
/ZP6fZlH+xC/TJQE4CgoHukrU7/0EGDaUXiggiIP96JrLwXJMzVLbU4Po5CeplY9IZWhP2epkjm0
CqOPSKi1FZOL5yoQzoBp4HEF6SLuyKlDvdJjZcS9ZCK1I4EUxbbepbPxnn6Kv/LfkuEktQ0E3X0P
Xh7pf63yRck4l1JRSWC1ckqr2Y3GR1h/Ckq4HbTX+5aWdj5I3i20VKKIAkKF6zlNNfR7NyXmVKUA
HNZieq4DujaJ7L7KP0NQNv6iAgAxBH9/RI6rljphStEQJW/G9j216icR8CRr9Km1yYuBiBklXXy+
P7aFmhvOtQu73OLF+FWhh1rtISohFj+I6essxfRYaYG4z8eweA6LMEHbyzA5g6kJ20CWvhWhpDjj
lFdbQAbW1E4WHy4XX8Tz2plAwVEB7WHQUCLVwfgZSp78q/8hkq50zGbFi5ZCFepv0N1EDRhvdG74
QtNIbRfBWJigZa/eZjmaf3O3w1zfn+hlQ0D8IAmAUgRfs4ojdUotRN0DpHZEVB+ktiXGj+jzvpXF
TQHMIug+IH8FOchrV22mBuyfNeKQQX6CUM7erYrWL26GCwvcwTF1ddcXAGahuqdAg+a53YDFZKO4
vyMyOYJjgj/o/pCWw8uFRS7GZ5qRJv3Qg0TZ+FW7SPJlavchFO1GijaATiN1OZkPWl8SBfoARkb6
Yk35Z+lQZkjQ/5tVNicXl90s7LRpZLMK8goHdKrb1I/P0ZqHfKWVb0LAhRl2Zl+YmQSaB5BvRuxG
FCXQDPehfeXHJPyOFD/xmgMatmLnHXlAF2UAh27DY+++fs7uGtRvabxIuqEgjQsN2ja48fZKD8IS
OcCpSmc7AWtODTbxir5Nqps3Ol5m/1JhF7ACoAqBYYDSj8Lgm9zdCmnCWJXyJEMbMhQxLDH+jQbL
xzxdS5Mt3XosDfcEYLvRHs+fjlMNGAEAJrDTPI/VTjW3oFe9764LJhitMGZNZ+kAPstoNHOW0XKA
PqarvWf7aI1xd2GHS7jBa1C0RVM8TqNrJ0HJq6vicsxY3kMFamBDe2hE2nKwEq8Wx3Fhh1uSRu2N
Qrf67JBXf4CxBh3CKhp9ISQCToIOfAwEncC8YG4Yp6kp6FN2qDLDm/oH1rbaiJ+rCOvFoegWAzej
2q3zTe5RaAli1unZYZB8rXkYEhdAnL9Y9QsTXNwNzcwc6wQmgFxpih1MgAP/vomlqj3DeAEWIzP6
KL7JAjneVsg6YHACX9sHXuLhuCatPW1+v67lf5ZuBVe2uCiPNHqvRA1sJcmrMeyUAazgAIlaSknE
yCl0B9TVdekO2YuS/VpLYSiLjnExUi7ix2FXCJSNVIiI9cvMyLQPH/uD+Dp7SNHa2f6ntGmdcd+6
sdc53Smxsw11ytfOh+bxfvLUTe2ikBAz4tYTmOZWI/XCZe1qergAWeh1peRset4kR3RHMm9lWDNs
ndR24LyXTyJoXt4sErn3fWDRky8mhv35xQkB0Z05qXA/O2RD4NeaO4iyb87efSOLEebCCLfzxw76
1XoFI1p1xvU6F17E8V2yJ2vFob/QVNx5dzWL3L16jM1S1dhoJKcj9LHbSZ651W0F74fSjuxkK23S
x8qbHWOvO9SWHr83u3obgZHPVxxQpzuio3qgcLO7E7S/ZC97lqBNG20momPmFZI6sbfOicnWlv9q
VmpkqWecj3wWsbKCicoMyAod8Xozzc792V8qPgPKh0MXaUYNFMDc1osCsTMyAWIKFRr6FTLnXpCi
87h9azI3pKTKiKHnx9xYObeW9tylWW7PybrQZFqMYRmJ4bUjml3SUT5IevdD76M1xdKFCwbGCDVt
lr1njOrXfqzDjUNFwxhTWd8mjY8sm1SEXraxNK8x/PszuuTPeJsiqYcbBsQiuNisxkGgVawvtalr
OxGLPXLbblM+x+IIHut/n5Fi/Qr/NcatXp5BuSHoAdtWoulRM5qHsPvQjd6Ja0pEKfUGdU1MbHHh
oBQNygyGjTC5mGCGyPlVBZqukgbQvqmiIF3W0a9U1KpEEvSGbO5P57I9JGQ1iFXIeGRcr52VgIrM
6tGuFErb79skwX1trNZew8zb+E2GFAaKKajTIpHExSAxHkO5YR1JlfQmVpXXI20jxyeZfovU7dBt
QzkiGVp/jfSTqpu8fr8/xqU4e2meG+NUxNOcBRU0FAIdsN0S2atgPoW0frlvh70ub4eJCjhLOyPb
w226CtxHIZC1aP1SPlRR2ytJu6nzk2z+oNJTluRu367RTCwP7R+T3NYLgRYGAASoKfRLNA4o1j7V
Fhi/XKcrY1vadqi3/HdsnF+GSi7MUo4lnJLab3XLqab+uTWryFZ0SgRoDNyfy6W4fGmPc5k5FgI0
hTG/BJNRrL505u/7BtZmjnMKcegsKWAGqrPWRXZVnlRtJQiv+QOLmxfnO03QotFT+F3RQZ4sAx1s
h1NOfALxnpJm0FX6owDjdX9Yi+skocUEW1mEWii3ThOym4KsAIRcPY24xYR2OmxShbTVj/t2FqcP
CUKkg/EyumExDKiYBjODsCWN8XMK+tQOpOBhHNcoOxf9QMF7gpG4sZ7k6znUaKaZRcvgauOr3m0E
7fQX4wC9hKia0FyA7Pb178dRVyIlBrzRAKqpXANyBbhSsV+jHVgqcKMz6h87zFcufCEQp1TQB9Q2
BAmmAi9PwTSJ5v0/SMP5gyEDNkNVO6vND3RXtaRonrQUqG55PORYzBDdsffHvRT3ZQRjZJVlhrrm
xq0II53SgVXIkCvUtkjnzykx14SAlq3g9gkBM9Dw8TpAAjSFBW3GqIEMbqqfLZ6E6vCkpit3z0Vn
BLXc/5nhgkUe6kMLWiUUjsCYCIHjdEQ/ULaGW2RTchHe8fi3MArE9a+2ePz39RKqtSzBGVvppNY5
iU5D4outSkIVNCExdaS8W9nK3Kh4e3zmNBjVJG21RjqN+rYxwCwcFGQWV3pb1oxw1ykAO+JgijEo
ebDcTrVTIEoC8fW+s/GP3ZuhyNdTJwvQdhhqWBGfmx/Q9fJfgt/15lfySBE3Vk4qzueYLfTQIfkE
TC/kAfkO/HywFJDzidKprGvtYAWB9BKUmvgzwpPeAaZEW6kkLtsDroK1l1sKn6RVE8UEHAj2esOf
tP1YSkSQCyC1jM3KLHLv1P8d2T+WuFkcLLGsBxzDp7B09WxLLVwLi4fEUelHkx1xdRsGecUHuSPs
PyZxaWNgYfwPX0hXUakbS2WSTlUxD1uxrlAnq4vCQ1pOd9tOnF+0pM4mkqvquAlHVdmujJn5H7fp
UESRoZeAXkZ0EjH/vYibaGdIWlYCP+VvyW/akPGsPQ7fckgQtI/FuDLahc1wZYyLI0KftXoJa6cm
rva5WLtZm9rT1Lorg1qzw909cssoK6WEnaHXHS0Kjx01wW007yi04VrJTjuoYUEMgehZcawGa2um
6U6MUj8NZUeaev/+9ywu8sUcc2cB2uzBazRoGHY4n0N1J5XzQ5xSe5KUfZwBFV+IrpA0K7OwuG8u
rHLhFIp/BbTaYXXIOq/VQy8IYictZK/tpxVTK/PNw1tGoUwsY4ATteCBGdT5m9E8zqqxlkji82z/
2S3/DOkrGXDhrD2E2gBHwZDE/E9ufOvrbNdJJpml0o1LmdBM2EQ4MkR99kpBJehMsPV0TZNrZTW/
YvHFR2hN2ZdhD+cSkOqPB22HXOajmuh7re0djXbbLAMxvrI2x0sxHpuHEayBSA0VBbYIF3ZDmqqC
EQsIFR9ji4IY6cls73q/eK7QyED6j/tOy2dW/ney/7HHbVaagIMUmVUsamRuKgjZVrHilnlvjxVa
nVQkj1BOysEkN4IZurFib8X+olOBCMNg/X4ASXLR2LJSraW9KZ2KDriBKXkYpgSQs/5xRlGltwZf
m5DLmvR9MwPih/J9AmXaeKMLM+mU4/2PWVzzi2/hXp71KLUj+AClk5J5g4ieBtCfOcbkotQ7I2+a
/s2RB943zC5Q80iQXC81uHVphj556TSNH+DcHmZPgmLTmtD9V8vTTey/MMONCj29TTEYpXwqMmgd
ADMGtsaqBlZeFRMoGXUVWj/tZGgs0jRJYOcaMF5NWw2uYpaW05hzupObMfCjThjdXp4+YmOkewOa
JTsIOanuLAP6YaTl7KD3p38M8yrZ3l8X7vXy5aOgNEROTIT8ksTXo4fQwm1eDeVTGtBjW5ensDPX
GuWX/BB1aBBEs8ILhIKvFyM2k65H/wdmSZ+mTayExtZsJLTkB9C/vD+cxQCHZwxuOZC9RAWVOynK
YVKRJ6/kk5Eq39NE9/TMH+RHWQGDIrRWYtnJxB8Rje0sbVxtRE61KC33/kdwL1w804CjATUKnrf4
B9vverzGWM1BbDTNGX21eKllNlKCTqD8qfTQCeWX+8Zu7vyQWECnLW5AeKtrABZcGxNiYVIloW/O
fVqdBCo/xyM0rau2I5U4b4W5gt+Lg7hyIPPNgGyMCCqMCYClVNETe202BFv0nCtjc27myTPb3q+y
Q50+Y6MJzey107caZTbxHLZuL/X+0GxnyHpprXN/8LyO1ddnoPwJfhE8rUDFyH1G2oDeejKt5jzH
r/OxUGzAn7LeNzoSoGncnfxQcI0C4LaS9VPtY93LJbd7rio30nbtBC1WQg+R5McKQR08KMHG7XTj
XspIJxyb01rugy+5/+d7ZQV8guhCwZ2Ri0uRQZUmpUFzrrbGz/wzdnubQv1v3gROuxefalfBedRs
aq/1hk13gATXadi3znwUH6dNsuKn0k1QZvIcF1/DhS+hVFPBjDF7st+5yFHbnRsSwcZ9HQdjQH59
Tk5C/oTOyjNhYX/I4OsFAwgIqKDkyv784hzOu5mGViG2Zyl2Rr20O/mdyWlLJSImYud9F7mNCBCZ
gMoxUhugoYXTci5Cm2kI2haemvTVxijqc5F+WHXlp1ELHajwUKaSM0uQTdCHP63w2ZnvQ7YGTr29
erCPUBl4DBlz/M3t0iRo5V6o9OacQruj1GsgVJPn8FkrnUSV7al1SiEk1OrdgA6sy0/6tjILC2EC
uTCQlAArAOpVk5vzIC5i0Szi9qwm7wHEcofyMwnlrZIXpDNEYlTHKo2241tTb4fqocrCTR21dqM4
WvgtlsAkKqsrNwIeZ8P2ggIcBtpbQX+A5kPuWBAGWetorrRnpQHbmXIoa1sI/RG30TEhpaU5Y/cn
Hn09eaLiSEAJ4qaKvJJcYPN+dYDjG9Avhbw/CP7wL+4b9KGoiwDn0zksKaoXFpCS5iCvYShub4LM
jIauLKaNpBg3Qgl1NIFZuO/OaAFvQjtP3dR8i5VHg3rZcA5KB32fXfd7Zc1ZMLkeHBNhYlh20Bci
OHJr3lsAiIpJpJ3MeYOy3vQ4jbY6giJV21sTwY0Adctx3Myrr5nbPQfwA8gfTDzHkVMDLux6hwvg
R5YNKpsnR9h425+xi45lItm2vl8JJbcHAGeJ21iZrLWaVMPS5FeHels4I/ksiOnMKOqqNjQPbE+C
zFy76VGo7d3YNx0dgnOSGzvRLvfEfejNT2vthl8tylczz30VuxFdRLhSUzpNQxw4dfZkj07y29wV
2wLajpB7IMpe2mRe5pT2J2BWwG846AhBbVn3BF/2DF8mE0QfU6/ys5WGkJt4z30W9yCZM0VsWJfd
abBBEGwbbkEqALvWFLn4Dn3IcV0vP+d4EljiyjL5slO+QcUdgy6cc0h+vf+oSUCaQ0BEsuLtX6zo
N3OOTD+SxcA7AuNzPeeWKAy5VmjmafYGzLmy0TbzJralXfI4ObmDUqzNVAedHebVv7/T2Hg400yQ
AXcQYH7ArMiZLmTaymPcW6eoPJvyA4VeYFJ/xNVDhgrpfVMLS4gULxo8ZZydLO11PcpB6fWoTtCe
GE+kpDYA5yEasircW5CPccQ1yUD25dzILs3xShqzFM1wZSqcDBRAafIzb/711LHqNXQ0QDym4KHG
TZ1GR0WqAfc7K21FFK0hZuWBGcDGBcKWwrWmuduFYqhq0LgyNSZkyrkNoAphkyABAmuAEQcKiLo+
5He12U9rormLhr6E8LDL4Rnszy8CQKZOfVm0SnyWTQpIhZufK+TP6IbGK6forT9gzoASBzGNaCHc
cgdYh9ynZghxcjZOmQ4Yipq5ZdASKthZSWJRdsH0c98Dbx+96H3QGbGPBBCzdrNkyPSVVZKGybmF
5nn38FPdTfYfgSTH3EZLpJ9Cv/JDdFq/wt+Ru1aw4eHaCC4wD4ZG9MWAjheB5npqTbUV21HJkrP+
Su3ZgWDnpvHs7n1llDePVs4Md4QNEk3qJMqTcw5crAZ07ORSEtk/ZyJvazf0VRI9dk4NgGwGBNHH
a2WHzto5IjN/vN5+12PldkeGC4vRxPiI6lu4EQgEg+yedAjdMwRhVWd0n2ZoBINfnVS+SRBc0WV1
FEmxsuRL3nw55dxxpie5FOoiptwgk3RUDFuFdGu1T+vT/Um/uaRizpl2CrLlBm5jfDBo1EnXi7RN
zhoSg2YRQfJZFWViSM/DFurD9419vQ35yb20xo2Kdl0McpUmOTc/Ujeze88icCfbdGVbtg0PYAjS
eZUrkdGZnZ8vAJ77OiDusV8eIDQJOFhLmg+ddFuR1D40Lv3O/lOTZCM4iQ2pemd0WkfYmitrwYMV
v/zfYDx/Ijr4cNZxnx0lSV+nspqce09x+v12JuHGIN3zDJFqGUDtyRZ3rVNtqZ944fNL5w2eTsqt
6CkZzt4fuVPsxpGcYkd4WtNHXlw/nE6IDoYKoC23NcehxWkRs0/rLECBNm03Oy2VNjruGYlCcvHl
/hIubQ/0rugiiG+ZOjlnTzZTKxd6mqITT98Wc2aXwVYXjIOwlui7vcDDMy8tcdGg7igedSMsiRNR
vJB6tPMCY59RX3UE5Ba+ieX2/zc2butHtVUpQlFhbB0UdaKnbnzs45G0K/gxvuwPd0IvCjt8QcOM
qiSvoRvnaSGBXiE5y4ZTd/s8O4e4jM5b9KgQBTD8TsV9dN73wmbw05MELpDPZi2m364jvgGaKoxx
B/coHuIozkOkSUKcnvVpUxvHIN4H9EGWft6f0cWhQoTmq1EFaA2LuzuN8oiXt5im59GzjsoHdfM/
1VPiyNvUNXwAoVzIkZSErqSiV8zeJCAGtLCF0ERIz+2h89Xn8rlxOs9y513niV61MxxEnqO8Mtjb
kI0LInYhy9Mhv8tj3bMsHLJUHtNzJHjBg/rYpJspQIpBWkFp8OrIzH9w88Du03WQxt60TIsx3r1V
KGbn+dA8fzMIJbjoQwzFA7cwefGfDod3//Pp8zP4NhzTo1CRfo37emGoyC1DBAD5axA2ffVsXty1
csjYg0CLFufge+EJPyQXitrOiuvcXrNQ30UjLuA9CugJ+Gv3VEk06OuxOE879a37Hh3D78BX+NpG
eJl+t+5wCt4RWB9SkZSVk6ztURZdrk8qWGf8TGgYA6Exn0CvB6XNaaQU58oZD6gK7EMfAGkou+Ck
zx7WAJdfudt75riwKk2QU0o1Hea2+SZ/HqFmbYtb67He61uoYW4Uh75qj40HmQq/9eNT8WqdA1fc
dO9GQsxH4SN7XV2AtSngArBoxYlQWeybAICvPN2mfuQBkO7ITukFj2sip4vrfTHjXPStqj6u49Io
zoLQktl8VrIHbTqqnW3Vr8pgg7z6voPd3javV5g71CuhN0bwoBZnMXiU+8xR6D5W/yUlMtuq6PBG
17+G4iKyody6xno4KUYtRucGnD3Se7WW5loYBEgTcG2DpCkewQo3iL6wQCcpS9FZM36P7ZNQ+HGw
Bjla2Oy49aOaCX4G3BN5ytZRy61R1cvkfFQc1X2RSbPyoLpNS+JtcWmBOyWQliyEoIIFKXxB3xMx
kycpexAnv9R+m7JXntVwrx60HxZEmlDDve8HC6mTS+s3hwUqUrksT7Cufg+pPbyln5o377OfgxM+
EGUzJa66jatt9aoQfU3OeuEYxqzKoOOCkwBCxmXK1aJQOqWmePLkZMBjZ1M/62sQNbZxLmMLrhjI
xcMIKDI1iI9w+7iZh7jRy7A8h5NAUu3RREZ0ZQr5vcub4PZu0QVGG+YwURyGP8IvDOeNvsk/8l10
ivFW0nZpQOY/2WP+NJzFlXzkTaL/P8bR74eZxBj5DENfD3VpTgmMn5V99R7Z0Uk/ZK7whM0QkbWT
gd9xvDW2Wy6OvrQcaTUya6AHcMb2kEVIa/Rv9yeUv9UzI7j7StDAQr7pBiIJBqmZdqpYIvSaukdf
09weZ7RIrZFY37zseUPMPy9GQ4c2zys6l2eFBJMd7svXbC/tqkdzs3bErZriJk6fxcqUQcx0FvbB
Q7XNjqEfHqKXhKyRHy6t0OXkscm9HJOVIuzqMGRoeLEHvyn6T1L//gItOh1KOyqqwLgAQdTl2oik
C0oaSFJ5HnYqqDJJ/7N6t15BqftqPGkJyVeKJjevISwUkp0QvEMiEok7lVuoGidNxa4kZ+UoZ2R4
aZ7NI26ae+VPfFwLSgved2WLW6kW9PZhJGT0nO7jXUuCDfW69zWCRfYjXFS6MsKtUqSbI3j+YSTa
Zk/KRjzKhzWXWxwH0IGQwsRbEkWv6zWKAUCX04rS8/xr+KE8Rj+VmsjvwY/7rvDVlMmNBEc8irrQ
w0NPMF8Ql7U0A0y9pOfsW2SP+xff88Y9wU3xMSDv9vMmId3mvsmFuYNFUxIR7Vg9lzv1wXCYdqHY
0HP+ElIiH1sfbrdCXL6wi5gKBl4ycDbWB3c9eWEhpLQUhPosSg9J9j+kXdeS5Day/SJGgJ58pSvT
1YbtZ14YY+kdQAd+/T0cralC8RZDWo1CsVJvdBIukcg8eY7tEADT43jj4lgzgvIc0NNAbxDoQ14a
AWVJKQ9Nwl5T+ZABHQZKQwtAgtuzdX3/4bm0ZO9RDMSLSUTz64VN26atgA0xGxQcC2h51H1R+P+b
FWEopJfQMw8+atQbXySlduqJb4zjCgCCacJAbPgAlD7wIBIucr220oxFMNHLx1n7RiQ7MBTXMJCO
emq4w4POHWrXjo+SCg6tQ1VtbInVidSgQoC9h2eRWHORcyPX1bhkr9MAQXNIb5ZuT7m8Ncx1M8DU
A1qMWqqIc9GTPuI8BryGovNWB6W3W89uNbjQYgFEUvkk+ddh/oquGShcyltMN2JAtswxUDaLY0cL
NoCElztylkpA+yLgMxpO9zr5iIzM58o7FKE3hnm99S8NCSGTDAgb4O8mewXrnluij29o0N2xu70p
r6qi4nCWrzi7CyVdro2kBghCd0AXErD76Xv8qwKF96HaA6WEmmDqNbu9OTpTQL1QcY6J0zu6t2Tf
YyTaX3r86+1vWlteaEuBimWh9r8qVCdzrZclmPhemZkmz7JNbG+eE7bhIq9KJn9GDkQ/LhGwDdqi
VzZnPieWJXUoJlhH+a589gLiVoF8ZyLzBAxqsTfuUPNVPNc+bFzWfwBglzcC1vbMtuA7+3YggMPC
Njg8Pu5RjHYbjx6M4/DIAmSEg/rwrQ5K752AS6XwX37enuA/zQy3zCuXi14MjSr3cdy/AoIZWLvm
UUeKiOyaQ1Q4yLEH+m7am+4YoIjxrJymh+q4VfW+wgiIsy8eo7GcRqJiBmLLrbvv5sfEjpH52SWB
+ZFprpzgkceCvHWYvKukeVd2UDXzSPWTq6BmrU8gEzXMGqJgklezDDwEriF5pY3/Oj/38a6efunQ
JhlBhl/vbRLcnsCVUBWpAUC2cSmBwRh1z8sJ1MfMSNIe2JG4cdPmxGLfkO6kPfuo7u3T1mW+dh5w
84EOCumuxfdcGmt6mdBWIv0r6b8NWu7IY+rdHs+aT0NYgsIFcDdozRNixzRLNXPK8v4VPaHFcerq
6gCmQOqS3rYdQODbDXsrwSqgX8DfAP2FXhtZhNwxnqO9vSh7PF905z570e/3L4C0/b49rD+1BnGf
n5sRN5lZmJWUwQzfob32qL/oP+S7ILiXPeOJ7qPTTv/q7BzneXCeD7afffOlQxgSJ/ka9sB7vDQu
d35vDF1dztatb1pW+8zhEspm3e7xTQZ3cusuMwEteyZJYKOKgWoiMolh+YaqVvM660H/CfkC0BsB
kW167Z6DZY753Zua3cm/O/nAlO+2p+gOPUXcS7byX1eVzuWMnk+fcDfQknVVx4r+Vcnv2HCvNi5o
FX7HQeXanjs64x3+DXIaTuZnPt25yrMXFvLGUfuDZrg1X8LeVKaBSEpU969jueP5DsD0mnwHXium
rr2X7JDpR7sMy/GxbWZHHe+K5pCS741RuIXpoF5Slq4qfc6Wm9+b1LMNj9vPA/Duua/hwawdRyUo
RzC+/m4OdAQDgSNLO5o/1rk/WS5U6+X+IWkepugpY6CEZlAdBMHH6BRQmvmVl7v+ZDX+bATqIf2R
xemdFQPT7MTTJhXPdQZFMUErjL9RVFuK7Jf7htlsAN18z14/vz5+B2hGcroD9CyfJOc7VIpRel7K
z8juS6AiiUFRtfypXfxv/EcJoKKHh6N/JM7xW7F/U31wIuJqf4GIA0BXHCnrv/6M+8rFGbh9DNdO
O6RJ0PGrISwFK6HgLXtKy3IyOcJC81AQ8iM1+nvtI/tmSnvDDiravVr9e5bRra1zfdJQFlCWjmZw
aOA9dDljap0WEbJ23euoD7PD5varltmfJIvv7XQmG+d67UoACSlY5VE6QjpXLAGrGU2r3lhwu2px
V/JXpjOvIZpnIjNtfGbqYzk4rN3KTa5FEhdmhePRqi2hygIXth/BNdM8aa1TvOTH+M3wRuDWVF92
FUc6EE9Gmk06MHDStPvk7xZD4ClQzlkSzAu+5koeZDTTRpPAffmqkGPq2FagZLHXvfEXkNxNKgAK
Ph6Ij1qzEb0uvlLwDaimKRC/AX4IYq/CCpc8KzVKEMdI+n2txA5TtjBDV6jJPyM7MyHMr5S0yElN
UffayrsGSwmWkkFJdkMc5NKxcesG4e/4fdjF4/vtU7OSNcCcnlkWkhNGkyl2mWBweMQE9AA6apzk
X4Pz4wfwDVhO2aW4pGLPxp8tHMZVfVQcthBzKFpczX2SABx7rx0H9HHCp8THBD4FeHjlE71ZoKQM
+Baf5xVgULQrPJJHM6KxJWG6mU8B1Uhcw5UBGcxPOlDwaokHSeTUQRXmng3gi7JROL2qMwjmxTeB
XUbxUINOGCnI5iQ9mA/28/RhPpj3067/bj8l91tpu/9nlZHCBdwajSIiCpnGymDEE05ONDnle/7c
vCTBvLfd+keCwSdOCc2IL+rrC/NJ7JRe9GD5t/fZSqJy2Wf//QJhqYkKREGpYakb1TcLN9pBcKzc
52D+zJxIcaJH0vpk/Llhde06Q5MKaqdLtx1Y2S6dsyWRqFIZwiD5x3Qw0M8K5fuvxNfUII0PaO8m
TzI/WXhcvmjFa8+AiFXcLt9Y78U/XPuP/36EEIuNTC9IYmDyraIf/USGrx5TtXYHo/m4Pd5VT7Wo
M+OtYIGjWrBkx5Ot1I2O9or5l1LfE9q5tw0sq3Q1lDMDgiu01aYHaRPpXqeT9KnvdTyE7uY3Y2PC
Vm+5PyrT/xqH4A7lmVamOsrda/5b/SF95r/sN+ukvbSPVb0xoPV9eTYiwf/NvGrmVIWpuXeUr5AQ
LO+LxG0BF74jp+neBu/dl9tzKC+/UpxEMA2hDAb1cGRqBe9jEpDVgH+ze21A8fsFuKUv5VHXwbg5
vUNwh92Zr+VHXEElbyPjsXrLnBkWpeI0RiSEFTY6QfAIpydjZ3/adxAUwpPgdxmkT1uK4WtuZ0lh
4dJEXIRNKaxjVqELtVLw4uvaezyqE4Pu9OyNam+0nffd5NeoLEFGowBolTsT2WuaSyvVgWZvXx9p
GblVXu3rKqi3qInWpuLiy4Rl70eqyhHHo0PL9kp7p6P7ZHhKlC9VDmWgh0gK2i/d/Xwssu+3F//K
IcnomwMIeaHpQKwqNiJTKxm7HuFUiH40G0B/w8Ul+NzzpzaivjxG6Ojfwo1f52uBqVwIh7ECFpi7
RK6ONGYaCucNCxPpMeZhZEvepD1WHRA79Mg/EvDgGae6D1QQP9texnek/3V71NdZMHwCYAHofFvY
wwD2uvTDdWMlSWp3LOxNtB07ErgkyddC6fykJoGsS65h4q31kPJD0R7MxGvLJ0X6PXOO1q320Yaq
zM9YAuuu20sbC3Ll0ZYvQwfSQgGDS0isSs9611P0jbJQZYk3aKdW+t2x15F/doa9V3Fd3p6Jq7tg
MWeAdBsRPMKAPyfm7F3e1aUEdpCRhUacQwrhzgYjjMG2cGfLtXbhYQQrijDdulUW3JhYOJa/zW5w
ug4M8EPrMYIMEnnO8yBT9lVUum2/r+Y3qABsuNX1BT8b5/KFZ+MkfaLrMdqfw751s6TamVLnZ20F
SSp+YHPtyamr5Y0zo0SZf/kytSct/9p1b6CU8aPEi+qjZjLHzp7QeybH1f4fLAKSsdiQBMy5YvxV
KxVJjWyGAgYgCH28nyLmFsPh7xtBsgtNXwDLQ/hZeEn3lpXSzoxYOFjSd8ZSus/Nudihpr5F7XCd
5cRyQ1AEz/XlcAFCfTnZTO0TEKvJXTiQ7quRRn483c8pUMraTomZCzaJpfNI3Velx9TnoX9Wp6Pe
79On9i6L0D1Vdqe5eEmUABRIydfUzfwR/bBl9Di0h3rY1aYzgvejddt2C7Gxuk+W0GwBgEJbQaRQ
qScoLs+22YW5JN+B88mXxsHhCX9O0dyi1ZpbWk8S+70IqCYMoan5He9wh6VPYwpkMUSC8iJQPnu8
T7rGKzTiQed4Yy9fhwiYXhvagiaafFCJ+ZPAOtvLGudZW+pjF7ajB/GSHDfSCV3kkT9Qp30xfwLC
yb3bm2flmrgwKfjLTs5i3aAwCd3Y8r4H3kianlUeDnioVN/GzX7BZTOKDmNBA6M+jVKrJta6UjhI
ZJziPux/dx2a4w3Hfi6jZ/40TtRBnLpP9Y2GtBVHCPYEiKmgnWRpwxTeA5MKlGqlj1OIbM7slc2I
fpFYyaF4aW7J1y5RhjC4xbsjh47WY3QZCFExqW2ayHyeQmCuvEaBoJUdu3W77+MNTr3VMZ0ZWn5+
tlHkQYlp05EpHLqdWTROlx17vsV6dBXjI4A4H40QU1mM4Y5lGM2Yf8TZ9yZ6v731rvNoggFh7/FI
NtIshgFddmRzP/RuwgO0RaDsCW7c+WF4Hzbi/esFAo/B4sGIgso4Bnc5b5rSF7kZJVNY12m9S/Qm
v+tGwj1r5jWQ6coWz//1nY/yBhpokLBD7y/UdS/tzZGeAZJBpzBOzX33WGixE0XML3nvzTk2fJxt
dYFfLxoADMBmKDCL9J3Ygz1ooKlCMW4KC8tG2jRFy3demVtWrl8WYEL487CA7DqclngR8AJskVaq
YyKH1jzQorQC4BgUdyRN7vW0bPaTJOX7guJtwXj1e7B67qeTOTgxBDh8sDjFDlpMhgAQvdi38qnY
qTHdSjIv03t5HvGVkBtVl0yeheb8y+lPBz21W5DWhnYzOradugSoQ3m0PGsMMnuLBWBt6s+tCYvN
bJvpCkfcO7S1FzN9r7FqAzi6NiBFQespGtsXVQFh/0JhVOtHLeehCrBX9Jbq2Eb3hvpO5OfbZ1O5
DuzgnXFQNHTzI3YRVVPzIkp1rex5mDR1kBRfCQ2g4O5knTs90iczRnuD9ZFYoweVIRzbr2n2XMa7
zL4D00GD3uPhh/6lSk3HWjg5po1Q+tr9gYfjTzVdRyYcZYTLdR2hEm7zduRhm8enVAcUxG650ybV
Fmv72pICDW/hYYmULI7wpSGj7k1llDoezlb3EGt0r5TJ2+2ZXjWB/klMM+oJMHRpwpRAh6qNGEsi
J3iyVDK4h1uyKba9BOLiUViwsLiUlkZYERrGa0NuqaHzsI4gJRLBL+xiU+48qtedm/QW/9BTNuwr
KaFuyTnzIb5aHjtKmVt2meLdHvTaAuJ9Bg17vNhxMIVnQ1GMdUMzmYc6Mx91bJyiLx9Bb7S7bWbF
3S+CvLIBNi5UtkVIV1GY2BsG4WE6Js8VWDHyufIp/ca32MbWzqUBNSVcLksRXYzzZ50ZSqvmc8iG
7BfNba/CPxzUiTxltl/bjm2VZ67DNrzpzwwKJ6DrlFi1xhgG+243ypkrNz+06rUgAG47ivVDHfzb
U7kSm8Iiqk/gVAHqHk7/cp/OIHgsSwCVwjI7yr3qKfIxMgowmnVOjGd1rP3kvRbwOX40SXZgVbzx
lFo7J2hGBKXikjlCnHxpf8zkVgWX5RwCQzm7VI2bHSh+t8QIrhP2uNhM4M3g+GwTLyrhOHKaSGWb
mkhemPlebryBezR1lM6LSsPJXlRzh6ZlsHDtGsneNX3rqbNyB2YfhtJsmn8djX1WtkfaqS8b838d
OOPD0JcDKk/woeMkX46/VFhHKx0fNkmPBmAsiuomkq+0j/Kb2gSp/nXcyvGuHVJMBABFgGaj80l4
VyoaSuW5ps44PbEvRWoATMWhKrZeIGuHdOnIBYmmCv58seilQJd1Ksg8h9M0FGguz8BeYbXUMRIQ
KI3Jz9vzuBKRIfgGlxMyVNjIorhelzS5PXUxCeW6I7s6zd+sQtJdEqvdqayycldS2fQHbdpqXFk5
sTAMBlFIJiMbK8YigDtbGmcJDL8oR/o67pTRnatj91vuv9we4sq6XVgS4pCSlKrcZBiiXVaHVgfl
B6glE24+3TazNiAUOxYitKWfUnQIWlnMdlfVPLTuCxdnpH1/rnVXTdyaOLctra3ZuSXhtuAViG+i
GpZoHtjGL8AIXUrCHP3bxHplQ3Db2tq4gBrCpgfw/JpZLU4aMmY25aFJCt9MYgCxZE+1PG5B0Zo8
Vw0KpNHrbZtrI8SjZIFighLnqmsKsvGg5C0VjBAdCVrI0dIN5rgKBJXBkG2A9bZsCQmzIrasqLBx
9xKXPNTA8YOmQrmrN6ysOVK0CgBLDRWspVdL8FdaV5ul1Wo85DYAiH39WI+Vp09ZEGXGIS9OmeRT
IFDGJz0dd9XcvUvIOEQ/beOB6KC6d2nIrZ/9/OP2RK84m4uvWn5+9nCeJHmUpBRh0BSj49kaDkoG
Yhzwg+UgDr5tanWezyZAOIaRhUNIeqRSYkUrHFah6qPEEI7ESwQ7NxuxxFuKuCthCEquEK9Hezyc
jBjv8CrOs2JO4bE7EkbxromIbyeHofgO3fDbo1tzMgvRIsQscDOgN/ZyIiN5zgeq1nMIcF2/HyOL
B5KGp2Cmzu3htqmVsgLgsxjTory6uE9hx9bcgN+cmznMixeqvJf5r8L80T1amZfODx19L6SPqrnr
Sg+YSjDZZbvb9teGisADSEX0xwKXIdyDxJLYmBQcs6pN+a6s2A+opcb+zKBecNvSmuv5ox2GK8LC
fSjsTgXUfTaXceOOk1s+qy81f1TvZiUFwUEQJ1sbdHVci1LZv6wJG5ROcxNLtTGHeova4wCQsJX6
bR9vvFmvYXdLNgIXO1oq8KJEB8flVuk4AvRYk+ZQGzyouxOk25vQtr9UtHFKBqBX42f6fpCoO2Y/
KfMiZEfyp0h1svzYskOrZA64/4vGVeYHfXpNG8vJR/PeqDYeJWsHFtlXINLQuooOEGGdo6nVJkuP
5hCIbeKoVH3qQT3vDjmVXTtJB4+BDNutre4fZInQY4CMDfKiUE0R074tZw0zwZ0Xmp9QO9AU5lkx
IOKHsp288uP2FltZdERZKHkjlgQWXewdzNHpxPH4I2ECIkFfTkrZabo69WlfNPvbpv5kI4Q3J8pc
UOfGowhJN2OZ8DNnm2X2OBrmKIeWGb8aBSm9OkLkXEyy4s6cQkwQXOPeRCU08s8GGCr1WQ56Ssp9
DEf2TNOpggh2Sp25N/I7C9FvYA7DGKhpGju0sPv7TNEqzypkCgGH2vIr2kNKajYi+VMdpt5Htln1
gYUonwpOkucpiS0ozg61V6Dfa8NLrdws4LZYHrRIOaHwJuzypu/aLOkrNaz7U9nR+5I/WQwlA8va
2KZr7vDckuiPyiSt23ko1LA0A+AXACCdEQlRP6nqvZw+mAWYwaAUlydOrcVB9pVHd33FHXOSvtxe
YA3rJ6zvwkKLNyGBsjfqQZfr26P2R20bH0LkymMaEuxbgLhr3BaOxbmJZTufbaFOKufJrnI1zPU7
o34wKRoMEEuMvbIzp9PEHkwgAZFULfipM7irgJ0o81WgfrLnfzJWPIdwo+PSE3uq5JzlrDNaNdSJ
dFKlwYXW+NYTb3lCX8/nf20IWyijPZG7rlFD7laqVxi70q0L19zRY079NvKKz/9pTOJGUga0VxUl
xpQi9a4DmQUI9m0L1/gaYIPQkoIjAboetKIJQ1In2sxWJWkhmw6T8ZtpH52j8V89pF9+tIovBbft
XXs3mEPLGMovi9chwgXKOmWmCQj6QuzMIK0ep3JPCrZh5HrbQ9GVQN3KgItE4VUIfSBvx4wcLJ7h
mKB1nVcdWLlRVdo45svMXG4GUA/AeS61JPzDEPItEivNuJYMPewCowWN/HySXCkNqf75Jmdb+MiV
eUNbJXpA0IGNbKcphAJFPsQsT2M9NNry1AI6JnmVOvxtVC3U6kwkjxYhbNxy4n6jk0lG1WQYUtTQ
ACLVFLoZHVhgIQt0qqYk9Q1ttoI2H+X92JigeuvN5MFUu3rXKnG9H/U821jLZWDiLKPrDgklXPq4
EoUris4ZmImGRg+Zb5mfEnFa7ccIuJm0u70xl413aQf9ddgZBnJooNK7YpHqZgOU5EwO58TTierU
P4wp0PlWi8P1OmpAiOPNtegPoLdGGE6y0B/x0pDxgmyLHejUICFJVdtHPo3ub49o5YG32FrOtYo6
IKA2GPKZa7ZxhRKd6XIozx8psz/UKfMVlNZz4o3MH8zU7U3moGWxs2bArnapoexzzanrQyoBoPVK
NS8H/mb4efu7rtgtUPhCGy828jLTCKMFH9AaoH1PUbsKR5BodWAC7cenpv1k7fx96GS3Rc6yGEBW
GxNXzR6zOkXh75G2HzUZX1sgRYxK+anO1sbD8/o4Aw+lYaLgDZHpF52GPIwjBdGhEsrS0SxrZ+Q1
5K1ciyZBPb9PktPwDe++EicsJmFt2XTLNXq5QNMYV3KGn4TlMx9KgPUjL6uLzIlJ7kod4gaSWc7w
0NqOkauPyegTPXOjwTzEtN84Zn+SQZf7H7RG4Ademr7ATSzuf6ut82HkiRaONLJ9xczLoI3kaT/w
loW11hCnqaUIaDFtcCKrNvYSENvoQx2H3xvbY/HOV1+C4y4vem0ArgqPyZyy0oilVAtNeXL0xDel
Lx06sJmVOTIYhIuHziV3LYSITf+25esdgCk4MyxES6TLTZVpmILcbsApyWt0vJR4ybqlfZTyJ5Zs
vLtWMvbgZUbVQ9EXyW4iprIjS5IBgqJGmJzq5LXnIwjAd1KYIQUpjU7VVY4+OsxWA9JsQC5WfANM
w91B8GHpaBbR0LlaRlI89EaomqmTlqpja1/HCCAWOAeSQMW4AM1kQBtfZU78A26ipn4DpdSo2XPt
Ps0OcVz4tjVtfNe1t18+C84ezCkQfBPxGYqVdlWmjUYo6cpeZYcmBiX2LHtVrQfR3wfByroqQ44C
rfgatprIazsksjaqOjfDHi2w7YmCJ3XJJmY8yLIXDvzvIx3va+2QZPzOlLeCyesbR1cBsyHInGD9
r9Kz/VihRGIPZtip/giaSyN6GaBA178Uw8+ifTbfJ9BlV1O2m5c+sA8gt/i00T6/3DbCUbv4BCFQ
IujDplM6mqHRuLIUKPk7sKdInt5b3V0GjvDb5+v67rscsHCwVUueK0mazRDPX8MdG0g2mQ0HlsSq
tx7s16BeLC0KRIgDEWUicSsEZ2PVzUlXamY4JWiqbN4TlN6MO3kGlluruwOyExmAF6ZXRPd5/3R7
nKsLe2ZbmFVo+2Rgp1XN0DZ3afNUR88xVOA3nMefEyqsHZAdKo4JSBPR2b3M9tntDgiDXrFCzZ41
iWCHtEWkpV5sRgN4ECqWtZ6dySgkd60KTEfaga/3vmXy9JE2cdM6GTqho/1EWPqthWDNh2TbUJVB
kaV6yMoJbA5DzaFVZOP/HHsVKdCXMaRJFe27PCOW28zFbEEsA1heb4hH8xdak9PGBVtvXbrpJNM3
Sx/LTy3h0rd6XrIBOAWzucvUEre7Ps6mcQRhiNQHmtYgTSinwAS6UqUtvxSC8+6Yd8W3bmbQJgLj
B8hK1QgySQUFEMlI8uljJH00elVqDGjTVOXSrTIV3Tp115qVmxtl/ZmZU48XmV5LTyXovMARhgKp
7nLoCFpPE0Xs/gsU5So2wTghgwEEOP9Oy5FVzlRGevUww9d99KwvQCKPto1TLhdF6zY0Kj0wj42g
F+ytYgJFViedZqLGEI9Cho15BuYm90Z9Hr8bRsJKl5UDii+9otT2Tpp1Lf5W2g08Dun1ug3SWgO/
Ji/rQX3jTCtOPAJCbSPXL5w8oH9QHcTF/m/hSeH1YE4ar5Ia+pZqgXJpKhlhn1aDY/Ubd7dwg/5l
Z+E+tyB8A5C/YAecM9E8Qyz2VJeRfZdx23LVctK9Ni9TMJyMdEdtZh1qpfUkmf5NVrF/WYfKAd4w
S0VUOPM5L/Mobs3sNJzs76j23j7Vgq/889shEYEnMqK1JWF2ed6yRMkjtZyzU1Fwn5rdIdU7d0Rx
q2xeFbarjb+HILyyJ3hLe4qt1pRgz8Qe1aQcnX+1s9kmJFy4V1aEmKdumFxJsoxmdWPCCtn3M7Mf
ja47Dnazz/INz7j8tjOf9Zc1vEQ0ZM9BWyyWyBdOJA55jexEtZm4dRlPrjrJs3d7pcScxl9mwJaC
FyNgfYCVXi5VU9dlh7bf7NTqdaCRvQTooOJSa9zNyEnzovDQhe6xbCu5ITj+K7vLz89cctMkqqQa
WDKjfLCHXVeywG6e+mZrgKvTeDY+4ZjpRS4rdbuIAU8Ofxk33o1rzgKNB/+ZveUgnI1CsnF5Dsvs
KQx5SukbiQnwf1ucOqtWAIBcVKMgh0OE4zQ2etZOuoTDaje7UWGOUWoIc/5ePPnXipxZEQ+RrSfo
sYrRzSm/G1HjdgrcdEH8mv9i6tvtbbd6lGwL9RokT4BhXZzj+bwRBjcLZuETktC6o+ogGFTzlHgK
jbMdNMlBHt/kW8oJa9MIAszF4YI6AS/XS6NxFcnYZml+krVfHfTBkTtHN0V4e2SrRsD9h7Qd2p6v
egkjDLdsrCo/TZr8MOjkIe70hwm0BrfNrE0gtPogQwfgNB6iwmINZTlwJW/zk8mDnH4ztVMVeyCP
9PKtnq/1Af3XkuD1xgENIZICSWnsuwOo8vCavD2UVQOA8i26QojwxasoHtWpbzoYaEnpW9OOcHTd
xBube83doBz1HyPCETIKULSQvs5PDTplcr+Oj2a1m7eSgqtDwZWK7OPyWCXCqqgALM85GbH41Cct
osPKTXCb356vtaEgSF8ar/D6A5r1chvncx2BYVrPTzTxNbRaRq6NZ7ji37Yivnr/uINzM8IRJQiw
mKmmxYlQNJgjyTS6dJa/yLxGzXOOjAhi52XhIUOV+FPUo8esM9Fyr0m9QzqoMda8cVWTVzu8USW/
owaIN9Ip9gZ1Hlx9GqA1x9X59fZXry3A2UeLr1QqNw2QmpibcTjJ7U6dfdnYuJfXYpsFkq5jr+I5
fFUAHrIsHmiHIq5x1/dvrZY+Kmxw8DiFXOavUaUbC7E6JOAUbTxdkKMUOz5aEtd1L4/ZqbS7zBs6
ndypFMQzNs303e3ZW7srF5m5f5sSlpxSLZuyrM9OzDf9Lf679XEAFgcEjQVGL+HCn4uxl+kybwV6
5VEPcJNmdu1xw/2uHg6UaP5tRbjuqcrjudBghSmopebNUeeFa/ffQM7ycnuyVseDbYDOC1wquMcu
jyEDWL/hoNU4dek33QznOByLfzIYgLeW2gwaFERYilH0LS86hIDo/uWj5pgz2pvtcDN8XnuKLKqC
/7YjuC3NZrmkzIjFyl719QY9hhK61iTuMrDsQIjNtWVQYyYbE7gaegIlDkyzCZzIVYMRR4kGUoMI
nrjeuEnxiJzyDpRd0zBC/yJ1k+iHEpuuxdD5envpVvc53iXALwI0gATu5dI1tZJN6ohAoMgyt41+
2/VW98Tq5jizsPz8LL5BFkujCcPjborexumI5LAz9u+3R7HqiJYCLpoxdUMV+SST1DBGI8MTzqp2
JHUjNPrKvs2CDAJqW6ihtXDjT7H4X7aEGWPjkANoAVt5A7xwDb5B7RGQLFOjgaJvAYdWl2dJawKP
iYqHmI9KjDlF4wlCKCsmBMyl1VNdFxvZPFHJ88/1hl+9dNEhWkMp43KFzGnpE6RZfkKd0LaYg1we
S4/BZH2TFL+r37UXEN2R4gP95Rmk/5jqgGFrmrxmzJ1cqYLba7k2vwsrKKBnSzOM+GDupW7mU1Hm
p4FUflWGCmAdHHx5Vgn0lL0RQKxtTrTQQw1q6W5Hsuhy6HWEFG9KEDsWh5qUTmvfl1ApuT2gNZey
HOxFSRvcveLrlct2E03Q8Dj1nXTMshL0MIXfUOLkg0wxLBD2l51T69JWp/ja5gGIAygOQF7RVSME
ep2Rd3JLkL4hY/VSYc3GKT/cHtvqYp2ZENxl3mtGL4FZ9ITknmFqL7J+n6k0qNrenUx1Y7G2jAkn
r1zaayVdX9JRQT5CsRFMOzQNYm06DZq1YWzNpZxPnuC2pH6SoboNY3nDH/Vi9oxUc4qx9M3ogRWV
XyibYebqZlTRB4FQamGJEmKOcukyVRqWn0qGPIdTIbvXuww8rhB8TxRgIY2KgmTcKivQnfYyusAz
mUH9ldfKd63szNZJkxYQVISh/Y+Smuyp5Hma+frI02BJvULiiI6/YpsCEmKyiLwmk5lGjtHn0VNf
yFaEw42k472UF9NGqLg+NhuvGpSNQKcohDyyNeV5D+U34P2QH5KduNuDnWXjpK0aQa8VEJ34C12S
l6c5ilH75UjnnaQod5R5hx5Gh2jfbm/51VOFAtAfkXD4TnEXSkWFF0eOR+AIraEU9Kx+PQGMf9vK
Mh9iygv+HrNloS8GaoOXQ8msuacWtJVOaJjoRzSpAER33ITxrI4FuGLTBPiW4AK4tJJMrGKmCfcH
tkLb7V9vj2F1OZZeG5RowAsqwkIyC/z1zMJv1+23PHswE+p0yfttG6sjOLMhOHCiQYe6SvFiZhDw
PER1JTltajHvthWRb+uvKxJv2QXshCK/mBqcOykCiHF5M88BL5xP6547Qwzg6h45+iJ/1vekzFzS
7/S325bXfB5gaSgz4sED1jphhSYOJgOjMHBBpSX3WdyDZ8KsoM0+zPWdNJKToldbEvRr63Zuc/n5
WcQm96TKWKdh71VjALGDe1CB+IxOG5O6PjQIvelIi6PSILqElDE6jmZ+SjTVg46y12aap5Dqye6J
U9KNWoaIVPizhECq6bgOsdmvoFDQsR+0Jh6w1yEpOzwkECI60gpsJsfe2HWfe/v19sqtzSIyyagU
L11nEFK+nEVzqlDr7pA0aOunwlCQEgU1RVb7t62sTSJUQoGNA6wc8ZJgpUnVSi8HCWulcw+915yB
e86+G0h5aurqH/jXpWMMRMJAHqBYcjkkVOTwlJxVaN1n4Pprdx3kxvutBoTVEZ0ZEaIWyTAiZFsU
hEv15GYDgJ9pMKuTG0WWp/bh7elbXSQN8DAAtJeDLezBmlfZ0CbYgwOhTj2GS0lv2EInbBlZRnx2
nrLazkdS/R9pV7YbR45svyiB3JfX3GpRlRbLsi29JLxImcx9377+HqrRdhbNKaJ1MUD3YAZQFJnB
CDLixDkwkqF9l67RDvPrAIsRwXkSmWFe4Y6Wo40p4dj2gzsnu0w6i6Q8RRaYpDQW69LFLS0pAVBU
j2C0h6QvsQRwQhrS2NQHiaZ/vwlbuFpiY461BttlG503glKvXT/QI6MXLBSt0EVA9Ln8IMYUGVVk
0UOTmq7l/EjTzC9BnPYB3zKhcECnEinb6qUVpWx6R5OwDkN+K9tzTAbQFHzoSG6MMJ+kJvkQ2bmd
nUgHVhID6HSwjovaIbzLCMZW/l2JznQLsppMTUIjta0cm+95dKPkgQh6wbVhgeuIEulTGanL3UoB
Q7C7IsLlN/mqDW+ltpuSU6MLvrzIChPBlMUmCWZPEZSVc+ljUh3X6ftxFEQVvhXMxlHmdTppe7mW
dsQLVk3T/NQZ5V5NjlnvQEB151Tfr3sY/bh/nRRIbP9rh/Hj2CaQrqgxcweMg6M6nlx3eKIsrg0p
PaL9yEfZE164RGtj7tjVgE53nxWohb+kztNwa4GHBOwn1xfGQtzekzUK+rgUAOZGgbWXOwgIDtIl
9uJUrverre5nDeTA3SHvPa3He0V2O/21Xj83K6Bnmh5ct84LcxhcRt4GQptS3l0a19cSr3RnBhwB
wsigj23PFvly3QS34EdnhlWUXED6wU5RmpmsdE6Krl+tR4mnyvlOJ8utNYJDJv+kLXcDeEZLYDqN
7j9OQ9GtVdFaQj2A/hdcaC9XB2kXDVMyCH5r9SwBr9q4Rn7sZQ/t7bfri+S4CiQvFdTlYApjV4x7
riC+WOa5wUgokNco/elDE+bZvhRV5Ph2sBIbUrS6xSrANqtUp43S5idbl55mvfs+TtahXOJjheeo
wDM5voE1/bFFf8sml8dy1UD0ts9PVn80SIBVJaMgRnEuQBcmmA+kNpmxVBaWMzZIgAUB+56qpfdt
nj2ATmfvQKzm+nfiJFwA2EF3rtO+I7Aql2sqNK3pKh2+KCdfV0BmbVFbkxOnLgwwK8rtvNPmHvfG
VcKFMWjUZRcXB/s+rpLQbLvdf+Xb/sfHKdUD9G/QL2DJiuu2N5QcclanKTZfJdW4h2y44HrPdTqq
OoCBO9BpsbeU2VktaV6wpn7wyl91fxM7+7gWXOm4XwYwPTA/QZAL+KHLLzN3cgRBDQT4EgMvo22E
yfzfL1tIUX8s0F+w8edVjp2oITnOTmK66N1gguMjJ2ZjgZ6ojQXU5rViWWHBVB8awHfy9heaqR8w
gq4QCGd0tKDgxpdGjNRSqjhHviism/rH4BwiQU7gfYmtAWYV5lQvelbCgFa5mGCdMsEZ5B0R9LUw
pYPOkwwew8sFyK086mgTYwHyWLu6EWOQ0tnnquVaoHPVpwdlkR8NNdlfP/o8L96aZU7mvPT5VNZl
fkqis9y9Sjrq3xjLjEVtJl6+w7vxz/qYnDqjBJWaKtaX5jY5RaUqeX0/5T6YvO5z4y5flLuFOC/l
pJtopkci+nL655mb0oV55pocK+OgqzXMt9Hdmn/G0AZkKAbQBS1G5XWRoNbA31U0FFCxQdvmnYNr
4/Jk7JK81mANIjgJQLYqdN7zY2mIaDu5dlSNWnjXl2a8Hi9lJdEdfD1gLNbhaFTHMj9CCuS6j1DX
/mvvQMYFCM97oYb5dJKlp228Io3DRDQ9YCXCVrXIBPN58sTqwDwGE7o+IP9k1lcgvO/sUjR2yt+w
30thSSozy8GEtI3UmpUU+gI9lbUJnQ8FIwz54caDdyzK0cxZrgEibNoxP/X2kx3bPsLRVDeCgMEN
SLQiCNwsRrDf5Xs2PqYsUhtJPbZMk6TSLxo0Q6TU+I/8V++JFNkNt2ALJxSlusulLH2pVkoNK51i
+vj4oLtvFPBqj76qCNyMtyCkIvRwwKtL1dgvTQFsXVpFr+Qnp66gf2Plsof69yLYNp6nUWoL2IEG
yl+wJGlVjRFQbsQhAhS2Fj1TFobckUVdb56n4fWCY4leBwDcTOaux96ujFyDRwPvs8sm19Y8Ygne
mdzFoDT83o2g1+zLLcuVqu1jVcXJxDVk/AIyMrsThDLeZRTcdf+aYLkTFi03k17FVykgptum+2U8
m/FOkS1IDolqmTwP0CjyAvN0mC+R2eVoJGtWYyxOXROHeHjRsvP1UMa1gDopvr0KXJjNPCtzVcKb
OcFdRJMyVwK9YPkBcB3mQf9YYJ7+RT3Ohvb+PO6+d1lxLIc3OX+KrVyQuLkJdWuIeVwlsUXAkYCl
AOwYxUdMnGoPxhPqzMsY6uA2mz5ww9raYxw6HTRnauk1jm4dxXG0oCkQvHx4hwaclJg3ACUaTijz
eexsWIbMxONKjbSd1Jpu1kFkpH+JKhGhDtcSaDmA9sf5xBDl5clpiqq1BgUhWpO/VM29g6oC0dAD
K0RCMbwjqgNagdeVBiwZC1lLnD4Ce8r8/l7siHaAM2TCtMZz660R5uAgCmR12iOoxaaBqsERhAYf
+PrgWFZoXxUvHosuc5NtUn2IxmGEhanoMBsEgIjxKhuCtwh3rzZGmLypxYpkqgX2SieF7wxv9ICC
acS/HgNEVpgr76SPcdYRWKlLTAnmo215s91ALw20JoJkQ/edvTmBig7R08FUIooul7vWLHoJBk7E
5/Gb+ZY/lmvm7iXoc7RfRc0mXpgG9TYoSgB/wpuU+T65DEmGck2Lk9OCYnkt2+lXF4NPJ0lk6WEp
y++jOYhopLlnCD4NTR7g1jEEdbk6JZ6gXZ5nBVJphNbn7LVZ52rl6JvT6/VPxrNkmKjUK0CZ4j7F
fDIiJVJTlXlxUoxTV5d+nTyAHNiVWsFwHM81AO2itAGQ1oAm+uWK5qmtRycui9MQRI33oxUxvIj+
PrNjdTlKdltgHbJ1M1QnwK7j8f76VvFcbrsE5gxhTmsua8jS0lrOPN1k36vpBhhdb9Be0RrA9OTx
uj1e6AFRAACTUCeCfjyT7xS0hEqwOhY4swsIenR3+AC2D7dBWioFMgY3ESYpqF3bzTGE+U5ZE2HK
rwlK8xt5bkFbbFVekYmE6riJFcAfCsEB0h8R79IJihU3z7qoYC/q7rsieajQIohlTLampuTO+Y+4
fJtIqESr4NPxvHxrmNnKdoxUpehguEtaTPxBBpuMYVQ85CJgMM8NwUdIi9uU8ZWl9+mJYZSLAzeX
hp1VHaNh95GWJ6U8/G2C8fRCrte5wzzV6X2ziLcMxzF+u+56omUwrg7OnjSeQfx9gvTKlAY5OVvz
7v9nggk8Zp5ETgt6XLpTmJPATumV4ADxV0HRMaiUU06tS3fTjBSEXW1fnFQtXkM8wyCXp1lvxqLE
wfXF8EID3okoFyBToPXJ3BLSuKyVcoQle+7BCdEoIx5yBhDFTjvLkFWJ+/MQmc1+bXrlZR1VUWOf
u9I/9lk4UJ1DMcWA1PrJlF/wvaLs6WPfywaZII4vggZ7dvtYymkfE0fIrj27gtry6umi0QDuOd0Y
Yc6pZE9IwZZdnEg87eJ49qfxgdjqfT194D4EbNbv1TBX/DxyZHMpDEQiEIZiAg2VF6sTXLl5Fwfw
vAL/DToRXIZZGxmIihojKk5aIoPX+tzZrVvKkhsIbl28AhxyBG2HyngW/1USKyHR0kna+1ok1YX6
Z/Jofx6TszAj8Va0tcQkcaM3u9IedWRAqD4k5VPUvOn5GPZd5Naj6BVGvzV7w7OoNKAB4Dl4XpnT
OwHxDZUmGMveKhDUYdTiRvPv7cFbIjd/MYUqn7wztLXHLG4syEiUFC6hrcPJGs0ZAlyVZ5ema/ZJ
sGB8AIjieTc5r+A1C5NJPfaD8c1RZ6/JTEHk4m40KhyUARJyuazulRyNYGuDMtNpkI9TooVDF3lW
edMbj9GkH67HLo4tPAzovBKluP8LdAlBisXG5Co5SbVj3jWLbLpaDM0HacJAltUVFTTXqlwQMFkx
DFr90igknl4DQCvDcvsYhdUTqFeQE4ZbvOgLyETAFT47bqPeLXUTOBq5V9JzLo0gH3yZJ1SUla9K
NQR98qaVIqodTtjBj6GFXtkCTTgLvjInRxqMsSYn1enDMjQ6UH+AfKmpBE89vh1aTUKKQApn7j+l
YSRyqQ4E8xppE2LqpnN1ncwB5rGmPcbcGkFkoC7LHCGIpsn0P7jgY1rpMgFKIGGl8k3Y5AGT6msW
lf4wG/9RmOCfT7mxwgRtKIsSS0thRcPkc9mGCQlLMxd4Ked0ot6HyiLQS5h6ZJs4oDbrEr2dyAmM
7jtLvS9q6RCRj3yfjRF6VDZP8boo8by3RzRRMBuafo60V/BBaoK0wHUCuml47aMcw1aXM9Az1oqF
lYyqdszk4HVdQGmVCYqL76+Dv779xgwTPsliLOoazeQUZ4mXKcfMvCO6tKuNxZt6/RGEdq4aPyjl
0yIfnM70nG72o6bzdfW2x2O6DZz5ZKXfwThi2ftW2+Msn6SsO1QTqGWVO+MA9Gww1FIQdWdbdHPj
xSQASTHCpwEoYrPTj6M6NVWiaOQEMrZWumkO2fP4Wn8ARYZT/9sKW7IsIBc99jqs4AqKu52XgWpt
6HVBpYK7FtQpgO7EKIzMlnnnQkGXmVopNS9Cg2ddvfg+6sEe9Pm/B3KkC6CoUSMG/II63sZ7ldmS
hn5AC9AAnPo+t+NfbU9Uf40KaWfECyrYNdLIdZu8Y7m1yZyYNZGmvBuwOKQMzyy+z8qRDIJcwTsw
mKbHCBXqlgZGfS7XZfQzuGJykp7Q/AH917mzflTWLg6vr0TnBUvMKyEDoA6HQimzFCXNazUuYKYJ
9N14kvbgWij96AC6IA9s6+CAcy1XcSsvd4swCbPg+elr62nHpzEw9vF963WqOx2sHchu3NbLDpn/
pXRLL93lh/FV8FuxYvZsb38qU2IdlyGJiJWkJ1LiLtT9SLTddQM8kJi2tcA8aKR57HI1wmZoZrZD
Py40Z/Bpyp9ztQlmcJPZ6bE1KDm1ZYGTTzTgzlLYvqeUjfn3qfGNK0dTFpf6gAWq4HcGHdqwut0L
4JdQnrgbv0ff+u/zLWTlkweU/K6vnO8FICQGdIzDBgm9olFO8wocLw1UfvO8rP3EUgzBsWEJF/9Z
IND5NlIZBlEcJmeaUdkgYbcgF5NCI32JJhJYZrqvBzcDtxFxobfioiFYLn4/55/0aY8epAnpL0x4
xiB4WoRND16UQlXh9w9iDplTQGYzjjHRbEHdvsXcAySqZtXy9Ai1p1mQzPnLp9QVOGmgnTWZUGUk
SSGD+Bnu1S1eHWX+qiZuFn1LQFM+nLVz+WNWK1cbQ3VMw/msfJKXMFbuK1RsoLZ4/YtzV775Lcy5
b1KoqVXgjzpBgdxaf04SuJ+qfWW6dSbqXvNmXTD1aACyg6ouvQZehrIc4g+OMWHKPpIfSjBJ9knv
ZspZao7RYoVRTNyo9y0H2tPBTGn9oDIxjYJKLPfqvf0RrO/VBN0ABSPleMFPNyOilrd259gllRt/
7t+c2VdeUnfBwMPn7rNo9o+XMLbGGT9LgH/RCw3D/0tc+LP5gpaVJ9SwotHpr/iI6jmlzsUms5dF
h7RLM69YYXvIcfFV1WNXHqfih6ydxvE7oB0fyFCYQwHWFPzJYP+gQWUTroy1Lh3IZeLw9MeGoDMJ
1CepUPcRIRN4FVSIMGpQNULRFs8C7dJSnNaRBAheeiqz0SuTT41iebSbF4HqzRkxxIEojUfip+tH
hDfgAyp6kM1QpnYUNhm/LbQstYoE465z7YTNmntrHkbtr6l1lVOWOmdnfQKz3TEVXJVZzsB/wiRu
MgA+456GbsjlchU5qbV8UtOTo/5M1RmNxCowDOJO1U2ZxH6b6MByLW4POdp8XV2TdHu8sQSVCN79
A170+0cwwWqOSpJ2BggEZOsrEHfeBJoCjHwe0v/Idvq+WrgQYGpAiir4xper1ebCsKGnmWG1vt2H
6/c+d+PRIz9tnEXB+4CX59BSwCgIcHGOyfZ9lNksJAgI4KlDjFcIy01QxkotQWilP5g9hxZmzTFk
hyIG5tAuF9Rl01ogp8BtjADymkkTaN+r5DSAUlDUDOZF8a0pJq4AAIc+bQ1Tk1d9UU75Yw3UqPuB
Y7A1wpw+vUrWLJtgxFL9l2GCxLE7eunqquAABhzt4bo57u5B40oG9ZIK9WjGmpVWdmrHsBZZ8mHR
afvZhSrqrIChA4y/ncDNeZHZcgASQdMeR519DVkgtqcYIQTNSSNe2URnJ8/fojYSJX/ep4K2CbSM
0VVFfGa8AkrGsZPJ4BvptXZvKBA4KW7WfgctciW5gShB3JQuMW9V5wv0hdopzGVz341esn6OFRFm
iXcMbHCSAmyMf0Gs5tJD52qSW7BfgfNMq7ODbfVpQOJOERw2Xj7CIQOCFkzOmLpgIkhZrdpSz3p6
Wsdol+RSUBLA9ZPOh8C825fHrhkfUqsWJHreB8WwjwrGB9wr8I/LtYEKB8MfaIKcktH2wPZgQWZW
mGp5G7g1wqQ+Ral0ZQKG/rS2D/X6RU9WwaFTee6ytcB8omhFwcaosHmJc1eZgx9hUN8oqqMMUonS
Wt0ips/qYpCOSXGXZmcJN9bMcNMmo9rpE0bcdBev/GDKCWCc1m06BXG+hrq26xS3VNp9r4YWEc3L
i34188mzpZUwPE0/eXZaKmi+2xDceCG5B0prwQ7xvzME2sEnCii7Sr1vc/sASYSRVQ6SJJgAgFci
roSSYq6E16MR90MDLI+uCW4BGGi4tAKNCHXMIlhJWhtAc+KBf/u6Be46NhaYDy11yjrPPbasUgBU
nUzPBgl3KYIn8a1YwMChDktVIS/XMcR6XgwdToU1W/6I1g+tYc3L7vpaeLEbAgG/rTBrKUjUJCAf
ANfRelYjw3emVzT9xjbHZRTkvfF/0+h+vzlAIR5qX0DEoIrPeFs1LbNeOOAKIeUt6nnFnJ0HsGwC
qRd/xNkAq0L5WsVEocEsjLRRVnbR/A8V5YIbgzM9qYqI2ZX+XvbigGGD31aY9WCpK6TwVjjbUAf5
AL1EiMdI8XHtRO99XmimJUboS2BOGZjfS3ewzKztrQgfKjcJwknlNYZn5N8wqlHrWaCMASqk112D
Gxk2FqnrbI4rKa1YSggOUleNfqSq4eI0sWuP8b7qk69tJGq1cF3RALKMimlg+on9YlVWNNmKFWZl
62B6uTX2s9kdyhK6DU0eE3+CP0FgKhU9Vugf/usjbgwzHzEBE+ZMSuR5k46YD2dVf8Wg1Uf8ERq3
OiB0lKdQZXYToLlojcCWGznaDojQDFWUzhTcxLifDMxh6OEi+pnsCEwcgTSa9IgZaIC6g5Ye5q/O
CCJvvdo52SC4NLMaFPQwQ4QD7RpKiEHnmy+XpJfR2PUS4qBdEzdR1j34Kh28tEZ0xCH2WnnJWT4W
bjDk+c4yA6v5dN1BOYePqpdDxxcNMehNM4+9JNYkxcjzDLUplN/BiP+tSUCzXU2WF8WV4JLCNYZi
KyawULSWbSZ5WUM755kEypdJXkromuWjV/WFBrV5kgW4kIqIm7j2bMCTKekHuuXsachsYzKmHhQI
s4YB11E5FkvnydC4Vkny8/pGcg4AkNaQEYCGD/ImW1EuGlutZRw+tMsxPRDnM8pKGI739TpKBU4j
MsUElW6p0kQCdc5JiVABIIOrzKnbQpzj+op4hVl4JmIJpdQF8yxzpqeY1AvaC5itNT9BpcKr/Oxz
dpDd6K461d4YGkfJqw7S4bpZzvm7sMoEaVwLUqmQ6U3KSzzLfbV2mX/dAj1TTKyCchSaJpTmDh1G
xoKUQ+1lsDCn2U4j6GdkKCol0/N1G5xUg5SG6WDdwTvLYV/DCbRlrNrA5KTeJDNkeK0bOc6CtYKg
hxJUpHimamLS23WjPMcAMkQH5QMm5tF3vgwmy5SnVaXZuIdiLitrX3LU8SXR9+GkGDS3MIGGKg0G
JlgwbmG2VtrjAXXq487LHDWU40/GMbE8WXoSst/ynAGIXwQLMB9BTIJ5PhbLYEJeAcaq8kvhGCF5
0dLIndLCA6DvA5uHKSAg5ikP618sb3XdyqAXwbrSSnPjSJJ3AGEVXt0uIkVv7qo2ppjHmrRCFkGv
cYAJQAFy/zJNnxb7rkWdpKlFiZnn7Bg8QbBFVQvNCybAD2M95MWEZTnxpxE6vkWlC7Iyr06J1EXZ
Pm2UfzAQf+l2aTYl1qQhh2CK2I2dBnfeBXiaxcugYkO6dUeKXwaK3478gZlYyrWIp7xuY7iXdXhN
MrMpTjE8XENg/nlsPDzpr3sFL4VAmQYBHc4HuQ965DYXOPTukxQVNfBiLfnnfJghz1UdSeoERNQG
5x3erSUm2o4JWQaoUYHZrW8hB0NMaCBHs+rZRi4LAqDIFBMAId6VzlUFHpImeauLt7F9sXUBqIm/
bwjkOLoozpvMwW3NwskrC6uR9dSrpMIDQLas4pAMgnTBXwtAY/RFjIlf1r+bOl/bGmuZ5mCs9lQj
RFCY5i/ljwVmKbZWx50OTzvZi/cDmKHo5iPTLUAk/THBXGyjdYCsMKVPitTnpHbb8fsqSnqifWJi
DqhUygRchuAOqA96aEDybn/9pPCCGgjqKEk5hIz/ahuY9ZI4CwHbB1Ql2qGGotM5iw6T/fDruh1e
QNvaYT5Hq2VQHS5hZ4SQAPhVpbTY/XcLIMVGgcVBdRRh7fLM25HhVNYM5qxW8YGHWbQv1//+O0iT
vYBsDTAXOKeeJDXKKK0CdM+1LlCDqvLQoIv31vo4kbe1PKRovxdrMI21V3+FEpm5QpjvZSkcNz2m
8aH2wS8siQhAeD4C4mmMjeK+BzAZs/Blkfq2s/G7LBuMtNLrHD8Iwbi8z4duFhpoIBlBrmXC3NRo
szVaDnIfJHdrjB3ohuC88hrOuHn9McEsI4rVwqkkiD71RbqP1fOSTp45+0Dq30Up0OdaJLsKQI9z
87lvbbd5zCofMmS7Ssl8LflkkJu2FuFaeLcmimmBWwEFgMfWpU8tWj1m44DfFFvVWTUfk+WXkjY3
aqndtpp+gGCLCKZOV/mXkwHeQt89dNaM2ehcXtURhI7gi6juFaUJa+vXQCvSxY1ZPF13aB7+DFJq
dA4QuD14D3MDqCEOVdUq2LPss3ksT/LePmt+Hxo34171jYfMKwLzkZz7u/UHaAp93YUomC8B1tN7
ul+E1k52xdLIXE/786PY/vssFZBVz/CjIhWHSE/3uHZ7o6PviWzvsqXze5BQ6sN5XnTPJuSh7OZ7
u7e/AukbXt8fHhRguz9sFwSdkT7qdKQQ6a7YS/vstjhGofI12oN38pTuhoNIKpl+XPbj46tjIBNT
7WBLZoKkHmW1OtOcNWCaNZlcdf461qANF1QPeF69NcPkrQKerkoJtngeH9XGI1WAJJztEZ96gSVe
V1pHcwPU0qjb4Z5EY9f2Itbqo5Za6GEOjf7oGO0vJ+5v9Nzo3ZV8tiGVmgUlYA1Ra/lKawpyGy8w
4mmPhwhedAqywqXxbpAKtQHH7ynTdtFqeU2fhHMlQqXzTiyg2YAyAAiJEiWzm7G2aEaTAtOHUOGa
aSMBjQkVUgcjEvWo/0w6SdCq4hpEvxbE3e9KqExQQmWq72cTe5oc7INBwsJrH0pRGYG7dxsjzN4p
6hSDqFkHahC9mhE0hI3zotqCE8Y76xg1/L0SxjvWZAQA2zTIKXQFn/6dmoE9Sts/zcTRoe6srKZ/
eglyv3CzG22X1kCo6X5/kl+7h/J+vVG+aWF60D28Fu/BhrBT5qeeHG0R9ESjH+Tab2EymyO3eOw4
+C1O4sc3ya/EM74ZIVBT6ITnQXTUTkqIxFaG0ynpb+YdMEXZvX5TPM9BdRf9LO762yzM3PnJAdjA
vx7kuLea7UbRYLE5oWOyylESw5sQ3gKwwiIeBDFY7YKFeAWK3sf62eldGw7tLQdymKXb6VcfEMjJ
7i3Bo0Dk2Ew+stRFJSt17AIlqvwL8dNDIhgq4kXYP6tFnr1crSTXfQIVKri1P5zNsD0LtvO6R6MH
d/n3iZFXsiHhU8tBEHvXP9X17cG8wOXfLvVoqgz6pXCr/Fn5qyf7onnW66ceit2XJhwpi3DBw883
zRu5OE7mXrHvr69CtEP0/9/4m2Suw5RTOLI0HnFG3U4RqUaI9umvqBIl6ODQfcrdUQMvKNQTfmVg
70F94/paeI1vEK7/G8AQqy4XoyDtxaMNU35U3areG4C2z6mf3arB5/hmeiKN+wqORjXM7tWbBa/p
XfZtfMr3oqld0Z4yASaVI13PAAk5rfa5mnFLS0SXc+q3/zuE4fJwudBVkeO2GZAOdOCtNTfzlS/9
Dh3MO0guW3fl7vq+ityQCQQT1NS0NkfiLk/h/HUQ9DO43ZvNV2OLDxoERtuYLqb/tdxK3vyY7XJU
ohZX9epHPO7Ivq1vp+q8iK4K3Nr81jITHtSkrRalwcIqt/Yd/OOUjm68V5+7Q3OYds4tRtkmCMYJ
/JTu15Wv9w4l35w5fUwwGhrBTVdwI9tuRcLOcEe/XN40+zEZBM4issYEkcaaJQmEz+TU+pja/Dbu
s0PsKV4S/L+chEU7zImkz0SlgUTym6QOMy0PGlOQL7hrgXoIZoDQ6MMYxaXf59bg1Ci8YS1I3ckR
aDItSGav+LrciGjT+G65scU4R5uUiRmn2DdZAhJlVl1nVd15tnajA7hMu0Ak5ZtSuUlePJDBAhA6
35m2sbPNYnT7TAQA58aUza9hso09q0m/2EgFFhlTb52tT3qtCdHW9K/85ZkbK4yvWPoyRTL1zOic
+2to7eVQO9knXDdIOIaigXZuZthYY3KPvWiziWoxsj9xC8x8HKzJr62PXGo3Rpj0U02Z4swyPeOl
EizN01JIAs8XfRom6wy60TeFAwtO+VJMN5UsQlzwn22bNTAJBVNIiTENsCBpX9JBD6L0sKRDWGQB
sCRkOirJ6FeQfLBRMbx+qkUHjkk0VW6mckcdongjx2JXB8qN9KSj8nO4bud/nLZ3jCOF17IxsSVz
OzvxADSqmoH/txwMU/XIkA3Eq+eiVHxbrhYDD7psmVyIP08PqWJDULhZrRVSM5VW7wdVKckuKgsT
07A9QTp0Sk1EpUYX/PcJ+fM7mROSjOjyokqBCBSF+oz7eFu7Qazez5NgR7hXY/CYUMUSjAuxLSdT
WVVTo/NEbRZ5mLCBuHcYTY0/Sq+Crece+o0lJtDJI9HseImB1u5yLzUxNuNAWP7z/KnHJOOTDoEK
ExENYlua8njdNHeNENk2dDzVQZbK+LXROblUagUkG9XCJammuKPtBGakHfGdRfd17pfbGGNcWVvl
ahxmTK0kZH1Zplg7WOVM22uJ7DUjRqUW6JuF9tKKCsLcMwS9XGjboo2NCfzLpAX109ZICsCE++iH
g+oome4W9RRPYRvfpUATAZRyfVu5K90YpD9oc7/IDUWKkhEGl27age0YeKXbGWw4iYIukmH4yXq8
bpDG0L8OhY0xC4B9MGfFfse1gfIHoD04vG+pVh4XpftiKpgHum6Fmy6gq6rp4DimpHyXy6oIhPXs
uUtPoQVNvXkHzatUd2MRjyG3EwuwBv1gmLSHyPelnQl4wcWqsJoSjAYrJhfVnxXZLVLuKu09BlPd
qgGUVoRJfWd5YzcR0jPwDwy+ogXHLI8MSTVCMIVO8M2nZW8ek910jl+mT9bkDg/Fg3lAFv6hSu56
U+/LhyWsUP4dHpvBbZ9Qet+JXlPckLz9Qcw+9FNqZzH9QYtnhU6QBZZX7dqbNMye9DC7057Th1WY
6mj8vLYLTDJN8kWboghGZaw/vf8R+W0g7VZPOf0s7kUPG55HbVfIxB8LTDdWK71veRm+YrjMLYPr
PvsuEHhtPczhXzvdIGSCCTSbbh2oNN86nXdCpfVGvW8/NfvaG/YIQqFyjJ7jQ3scDvLX6z+B788b
x2LDQQHlWHPAT8gPhq/vsmPvtm6EV6/oCcAL55vtZB9yUatGRebAEGh82v6hro/gwYZg2JfrC+JF
m60ZJl8BWLhC7QzhDYVy2dU8EdxUE7gFexcZ47W1zRLr0O6a/RDMaMJEXv2sH13rtrrVD3GwHued
9mh4U7j4ZJeXrh6UP9JwvV38+TY5TV/x76PqZj+SfekZgpsBb8YLIMPfkYIdc0nXNEENE79vKb+0
AP6dda9OXJJDcskjt6UvWz8i58bEM+X6xnPvoVvDTIiau9gswKOFEOVNnuymnnWju7ZfHFTXFhwc
Xg7bmmKCz1qOTVHU1JcC49DeoywQ0IqnYEEiV2KiTaz3GrSWYOU8/7rPDrPbuWMwwqdeIbNxcO4K
Qa1DtCom4IxKvzQkgb3eNwMnHHy6LpEqhOgYMiFHl2ubOCOMrIor3a7HDDau79s7oPVKVGPBSgZ4
f7AMTCNjfBNV6Rp06V51VAPTN77Ud/JhGL3xXN7OXyqE7+HXd0jAXP8F3DViqJO2ZQFb0hj3cFYi
p9aKHO20D5iJdeaXTnuyBkG5gRsIQJ+C8UKMxYJJ5fImsGDQKY6KHsBzw23KwYM8W+r4a+wJFaX5
yRYDAhihx40DkMpLUxWYJMtCw5SA9miB/d4OJ0y+2OTLrCjhaKseWrDugNkLa9DBM4ThubNRfC/A
QHJ9X7lNVgzsYXoTA3SQaqWPhc3dMZULc04jLFnpvan+FZthUwcjVCW+EfmlBZWSuc6ukxZBYZxW
7SjCRfJoFHRQe1OJBsy6ocpzaR/BPbeNmaLTa90bsp/6Mrs6uCLLaT+9FWk4QYp0OijzcXZ+CZbO
/drgHqODg8CasozPsp0Yep0ARa7ao4u4OlfPBJQJmEWS9H01yGFf7NCEpsP9uDZ6vf4g9427LrVL
1VFEWlo0K/91xIA4gC4YGKJBsXG5ESUU1Iw6p7NoWWm7eSs9DpXzSHro6TkYqQzSPE3cCehvUGxl
z4KtoCn0mnEmxWZ93bZSjYkLCJH5Sat81rXnMT5h+uSwpvptN4AxrYiD6i35gIqADqwvOrjAmxsg
2bxcNqoccdUPmMuB9Etvn4l9muq7WcTWyNtcOsBiUy5cnDjGy8uKtGZvOsgu7XgTk/Ko1gNW1nxu
EhWvpf772irfQBD38/q+8jxsa5YpHkTdivmiFWbVXY/BhLguAikq3chqzv0yCI4yL7cBtA9PdkBX
CzT95U4upibV/YqdzOo3iAlWmLcVKkfx8hl4j0C1Ss+syj5tOz1PEgkFL3hG7FXaM259elX6WRos
A9iBKkUQ9rkVexCyo9eO+i8mBZgwKatN9c9oTm2gM9p9jxuQ/zedW7YPzn7IpbBO0GXC1LTsoINA
9o2Kwm2/BnZtf68TWdA8424xJmlAvALVAyBFLrd4kORclxJ8T01vXUl5yjRM5Fqi+TvutQtsPgYK
QSBGxPv60sy0pLWa2RLOBHhdtMPQZ66cWZiLHP0xDUC6otceKT30fq67K3d54FuhbLrAqb/3qje5
IFpXo0j6FCp4o031FozZ9KdI4Kbc1YFxwoCkEPwIiPvL1alKr+ZaPQCdTkh1Y5ey5mValwROJKeH
flX7EPVP7Wap8T9V9rM2NebNgGq7oBbFI/kA+gpIWwrdA06euQv27Zg6EiqOp3G5jzO/JZML1URX
M/aWFVRrYEjaGUJRzdr5cZk8q/o+0s8SihAV1bLu4/1/3/ztz2E8HdrYRouBG0BNrXQ/gPRlnZ9K
SeRbvEAIHkyMsIOtATPzTKCHlHA5Tc3/kfZly43jyrZfxAjOwytAUrMtS/JQfmG47DLneebX30Xv
c3dJkI4QfTq6o+uhOpQEkJnITKxciVsmrQ3HsN7HodrkBpqDdZA41v6DIZekzHksyoxiAWWOIsfc
wgRLtkBRxfhB9HvXgZxG4UHy9T2wOo4ffwjGwLnQZ+s7u8RmKagW4fdn+tWZOfFSscBVWlqxb0UH
jGl/FbzmAR1SvJoUE4f+R4aJ3i8Q94MJgO1T9xSp89VBiA5IImgXbNJ+bYIOpupO97Xhphxw/1io
LWMsCTu+U1C8JgMMMT40UWIPfuCa4Ub1ypURctBMNzftTBBjjcPgZ5KH0egHsfntZc9T9Xx/IZzf
Z6d3Akyp69OYxwfLiH9b4Ha1dN6DJxvD/udQ/q5BZQ4ehH05EJZpfADSYFeBBwH/SBtMd0PSuhow
WYyWKvLy+wtjyyxXUpmYwiu1RFAErEx/H9zxj7dXV0AObr3X6dd9STesBzrwX11gSZp9Xeh03Lzx
YTBrV0xMtFWGrTtYIq/zj3EO/7MiAOlmNl70BTD7iOooEJddFR+ihKKFIgK1EqlSom6zBb/wd3tV
f4Ux29cFWobCBoQV5mP60T8IPqlLDMOxM4JZ83TYZahw2u0/87JXS2Q8kR+qo9wLZXxo1WI7TqjH
AaMIRi0ehQcTKP3IkXQLwRhYM2Yg8aUv8spCDwrPMJ8ST95PyOO8QsNdrq/H5qlJf4XcfvBbdiaD
wgJtlIiVcK1dCgwjEN1hsqb1pPRHyVyPmKx5XwtvCpjzE9UCMckV+YksdrUONkjrqba2qvk4+bwU
/9aWIfjAmwKcK1gHGE/UgsUwqQzPe8obmXrS40xCH9apC7ASsHdqKXKSfTYA+DkjpN4yoLH/6Vu4
3DKpwDRxuQyEJwzGTkeiJ6rdhi9V/1J04yoFVKO02/Zo5XgjehFDkqsp8SxXKwsa5RwveW0MgPXj
YQjMBLjDwE55+Sl53sV5WQzCE/q4qVINToq5e1bE4UBgC4lYMUaUonUTrx1o1EYudCkmEUqj9LLI
P2x+j4foTdPX00IDynEVfqoerQvum8K1R9ExuQ0LQkaLVbGVS+ALMjXQkvCgNyiBw5eU0yLbJ99B
KLl+5oa8UtgNpwz2bYQ2M4IbEyvZGMAQxGFADhseckWjdZAuVOvV+tQCW5NoKyXryQh2Exrs7tvG
LbEgNQNkHHUMtJCybQORoeQgXunCQ4100NZNvCKlVmc4nlL1hygts5Vh9aijFH2wisNSeraQ5Lv3
P+Jah5CTmSq67ZD/zcMjLg9X6FKMHqun8FCEo0kx+xvm0+TCqtA8Hmsyk9dCjzByYw6zZGByrCum
e6Mb+04So+xgHP2auMM6OtTb+6u51pxLEcxqlFbzkqybRUjEFJymJQaKcpn5NE3JJvGXaM53/rlE
uE5wTaL4MhNyXe5f54epGYpJdqjALeaTySKZsvUtO29pp6pE5z0A3lrhuTzG3ylaJimxBnkqKuri
RILCkTVnitczYDI5yYf7y2Mrjj+HdiaPJS3wkmIK4xDyBImazYdeEa3dBGjrb4plmtMOqINw1ZQ5
/I9Kg6cG+GPeQD+2jjx/AyaSy7ijEKCj42XW4bMMM60TsYsNLzvoZUO0bTU+dMKH5++k9pTmm7b4
rIvfVkrM70F6anLTyXKJ1mFClCHcxHlOEj9dT5XIsZwbN8H8WTh6+Ec047FtEi1IN0L0teGzUlvw
t7q5TX9JHwoNDCL+9o91SqqFtutXtStjijDHedzQAwhH/wJYg1C6YaeBRU0CSKIe5QeptVC6sFs4
/8VQIGRAq2myMziGdZ1ZYK1IXebcG1iTn/T87AiyFo+DlSJkh0DNTvFBNhEGpc9+ES84+nbDScxd
/CD4QeqHpc0BxZmguq6aMZKT/NA3H6raE8vb9DbsKnV+fQOw8x0Cc2aeag1Vjhxwk03JyWx+2AIu
8kG0V4MNGXMWcaooNDAfMLaKGOq1qB5Kp9jmD8lKfdKf5HW08tfmanqy3oNDf9IWwPXYFbVWvIkj
bKHDxE1wIZ9Rds3E+PEUhc9DBk6Urj6GZQiyQhvU5vhjjwl6QDc9WiPaFDvewOCfPPTe2mctONv8
qvCzAR5cPcg0WwGcCSxXs8mWzRJtD5thGS78le6izw8s5fKTso/d3JWX8iJZ8IZIX1+N8y6gHgne
LbC7iWwXV1+KoMD2sQu6tFOLD1VeI2kiirjShIWSHxrN7UHxxtE9Gctjl4/WfTS5zxxW6JS5XH6p
F8VQhqV20Ij8DX5TzCjd+VsMBNp7JH/k4W+uTxqBBuJIBDiIclTMkLwUJ46mXreyoB/ekkf/Xc1o
GxH9sdghVZsiW+SEcVeGBYwY4kSQtgKwMjc9XUqL8VYc+0lsHWTLabtVAvZ3lY5EUDTeNt6UBHqC
eWIpVsdaUN2VddXmiXXolt2me82O5U7+5aFPxlzGj9GidoJt9ketOWJ5Uhm7iccEz1UepI7Bt/ck
9N+YwEWahRFUPL8//9KFmsw7ebY+xkrStvLrocZOFhU6CF59ATzlpU7aQyUCBU6t8UUO3vFKBHVd
tuhiynj17aucB6k2Bov8PO2jdY3NuL0Cr5pAxXqHVgPsXdnE1PcXD/rzfXO4scwLKbO1nDkDKfGK
tJ9675AS9/Ufl0GYJTCJp9nmgigCRnxoH4DXNB5P/d5rSUFQhl/cX8Z1+jKLMuDKNTB14bpm1lEm
ILgVesU7iE8i6u+flpsdvV/iCoofhdR7tfa8qWjs+wNIWZFHgNgXvEvg3QOXyuXWeaPoq60m+Udh
6W/Czh42Foi/16l7bJfi72pnPuSvmq3ZnJXOJswopg59wMAscNKIqE9fitVQop0CNQiOqeoiW6kp
Rkoo4M9XMHWidHljdm9oIQinUfeHw5xn7TIGV1amVfZZGBwxTWdhpKRHN8ajlxKR05lwFXrg5BBm
Ie8EaBCOi4l49TzOwglMVkga0E73lXdH9M6TseFhdq8VBTzIJkQY8yvGzGJ1uX1Vjklifh0kRzy6
mQv9TyWS4DV4FXAbbEM3+KN9Df8M6AEM8KVE5sAG2fOBcvaTo/SZFaR7xcSSGo+ppOO90Vw5R0YQ
o5BqP5S+6GNpoU8Goh0MDHhXlvfV78pfMDLYwEnujETCFXPs9paDQPT+r3NPh1E3EFiaZaTg54NT
/lDTyDYeYn3ZvtmprQmIBAmgCByR8xdf2BOzIsbRd2Av8OsJInvnd/+cyBTAlSfHbNYe/XrCuN/7
4q4iekbafIZn/tYSu8mo5gWWUL+EeHtg9xHtTTtrr/LaHW7JsuApwMkl43GFBa9KcmuVUi3jrHIC
8J2AEsvn2FJzOXeG8TAK19sIuAqEgCUC2F+LHcwTDEo89X7cH00hiB7bqK/xGGvwiHauVRyuAU8r
eIaELABTLrcvEBuh7INMPcap3WmOhqRw0+T7SX26f0zXag45SPdwmyBquxq4qmpjkkRCqx7B7yI1
eGoVaGj+ui/jOjQE1P1cCKPsaTqpZdkP6vEt/oA6hIfATV6zF/2z+4hf78u6Tnh+ZIEvGq0jOCHW
j2eA+IBrb1KPjTvE7+p71hEk1pbymXr7OF5pxUCSeNNjDA1q3tLTTH1avdTVykKfRUvqbcIj1rx5
kmDc/f8fxJhdr01SNCaSeixf0tHJMZ4oUkHfAvYzZcVZ+6wUlxaOfQaCCK/Kc8mRLW0qxdTWIuYJ
Hjc9fbPQ1PeuOhNG0QR2SAf6qz59fHyP5NgSXg/V1eU5b/qZ4NlAz4zdL/UsbgIF86KeYx3gyOjD
X/H49VmUFK6XcyHger4UIqrZZBiTDCG74lisfnureGEBjGUtwMbt3t/K60IRI4y5PfECgPIsot5j
Vy1FFIYejYPikwVp1ujpJf6+e9A9W+Dt421L+e9GXpl9kk/WJEbYyPhFOclURSO89GTshB0Kqs79
JV4FIswKmUvUKspEiuAVjnb5tOpeBE6J5TpqZH6fuUANaWjjxoPey09pSSPZDvZjarfgKiKGU8Mq
UxstL5/T6Kjc1Hc+HcYQcBlYoKBE+wlqWYw+ForQ40030I7VFlQYG2/bON4j9GRRb3gUzreO7FwW
+2wRWXla6pqnHsXFsI1s8rnXaOXk22F//7xYcqJZ/y8EMSpZo4VHFUIDrvpYnVylIc1G/KXus01t
t7YJ/G71DLRIQYR97f/zcOVSNnMddeWgYCCLpR6rwPE33n5PpoXwri2mb4X6AeEKvOFQLtbKKCdY
sf04rrCpGplc0emW1qJCxzdnR6+v8stVMSqaFvmYloOgHnsarbJ9ufNLgt4LbKhCu+dg3b7WnKjy
xmVwsS7mJgS0t8rA+a0dzUVOtoPDsemrBYHtASkhxlKpqI5ILGJCjZsBcFoVJFFgNZCKV7BGcbbs
6oqZJRgSEEszUhX/Xjrh0ErSOUM0jsWb+G24UQRjFmoyuglCcSe2A16kfKUJGG2PYSfIy1CnwOzN
+e/PrpYqzLU0VCT/BBYk6YTedcydgnFjqo0RuWYFpIMGHvBDZwU8Z3zlIGfJiPWADEah2GBbrwIl
9LspHfyTka9MZLolQte+/eJs6FWW+yMFpWHQjiHNZcNJz/MDzCPB+rQycJXQqdB33NQAHizUelrp
RmwnC6nxF/fF3tpVtHrhRRK1BHAtMseoAFjTYBK6fwJgiE76Dq9mtMDwujxYSNGnkkzkvrwrvZ/5
5tHihfon3DFGE12eYqMoQaWMcnAa16Ljr/2V5PScUvd1kXWWAe2fueFAYc6+/aXCEFphpwanYKWu
h+2w0Vf1VnUBy+QY8fXVxkhids9TytGIVS04Va4AUi5QcK/LXbWMaeGgxegpXElrDL7jYQOuAyBG
LLOJMabvtv0Esf062IdLlWZ76elX9FCuTJeLSb+hlxe7yfjGLGgnQcj14BQ/nHxMmztijrcb7cpl
ztvNebcuLmtmWYxPLGXR92IPyxKW5sJwQbP3hYRnLTniMtgJnMDupiKeKcls9GfupE9NJUgyLCt8
eJRes4/c5a1nji2ulwMuRFgWcHgscDVTrESLRSU4ibR39LW/HJag/npEHeS+SV3HA9g3vJQBXjNn
vlf6jqJ/rsd6FZ5yZ3JlOtmJDdq8jW7Hq4kqFMZshy7aKJcvHMHXqjFP/sEDGppD8ODPptuA5OuG
B6D8j/qDwhkvKcm3sVA3PLryGyZ9KYk5LXWQKj/pIKmxu9VEPLdwXhWn3uSce/MaPYd+mvMlzWpz
phZBn4feNC9JQdr08N7tP13T1najGxz8X3gY412jvC1kbrVijCYA1SFvhKcSqOG06ItCRZVLMXBT
EDimAKHW0dHDgtXDJFVLkPhHJ5Q18bxuSw/mo+SgJfOoHu6rBUt3ZgKuBFDoX1FM0J2Hk5EAchOd
SqfaJm5JE/u9c1OSLjGmcNkXZNzLj+ZjudJ+eLvGw/D5hQ4S3qxZ3nfo85acnWWU4lYvG3xHv05W
Eiyj2ZpPeP8S6ehkru/4i3DVu+1bvEpeogdrodAGvajGiqtUs3ZeeoKLDWGZjAOzNBFh4kMKu7Fr
MtVUODSvn79Aub+rFqHrOZ4T/WNA19wZhilqMwpYxhQKxmTiVM47DbPwTp0LdIOyDei0mTxq2uJj
uW0+1jR6Knblq8Qjzbh2rJdyGQtKk2wuZkGu/6GupY0s4T1Z5KjYtWu9lMFYzVAEIXBWP1aDjnDy
W7e9Y+ryroj5vmGPDW044MLXAMpGNHupP4IcNmONAUOnTNvW0X7UvryR57xZyrsfYzkXwlyvhScV
VTtCiLhQ195CXPc/b/K1GwJg0S68Rb2oltJ6coyF7uZ27vZLXrnoOlnAnLGZbnmmxdRkldGU0Wp8
BTTyyUkHn+6gdCSO6X2XMJ8Hu5PnEhidSNooKiO5Sk4dGvnG4iE1M9qNjhBjZutBafJ/fiNiADSY
6mfNB7U7+2IUyUaEmU1qfKqVp6GljQConeP3B0EBZ5jkaIAgeKm4ylt5UYH8EGxbGB9s5+imLLZ6
ACqs3L2/AbdUCRkEhgTju/BYx6hSJactTFHGFntFa6O+OtkpRqY4cVd93Jd0XYaA3c+EIkjMMBwW
dnKptf1kmrneF+mp/a4fpE1Kt/6q/JSeo52054i6pThAv6J3Ak+DIB+XL0UVcdQUTVimpymZRpmO
uV/8Ufs2FGiLxqg/RtPkBsYhN9MWHVT12ygPo04T3+t3utTkaJsWrAiJTi0kn7Wmt+WC833zUlm1
O/8+ZitCPRp9v2zSU5xvhmzcWmDOCCa0sIuhLSdfOe4EVcswura0ledgABCjf7r/CTd3SAdpMyDC
IJ5lhyRqYij06ZSkp8LU1hYoboUahJr/WAb4kueBfZhohOSRueaKNG191IHTkykWAK1Gsk+tvLM4
GnwrMgIfjzFDiOC0NI3xEujLQEPLlGanyu7syZYQzpor3VYBUbfWePBe6hxkx/XTGFwvxh9iVBMe
nTFUg8kHMilVBbAaZScQvs5EoOiB3zsfxWJp7HkB5o1zgigDfWYASOHCnP/+LFTQjK4sGi8HBozu
efXV2zt39uPMOixvMLKxKrKTV7f9oyVU8ps2RtWTULQtDeaTJZLY6SYolo0COlnUEgY5Axir0EFH
TWDRmKmU0LpIZix4YNUB52yv30o0pORACCt4N4OLYpGIjWeMfmEa3UksqAl8SYD+L5BLPZX+nwZd
x4BDWYe+W0VyeETHHylbjBSvT34b0BFTpjxbERxLAc6h3FY8mrQf9b00Ynwbqlh4LQcWEe14l0cj
TmKZ6ELVn4RyWfqSW3i/WxEuOjr4AVrBp+WY1U6slSQ13FAIV14H3BYmNaYlETCr5G2w3hphC9hK
nri65gTpMgm+W8wENh9NsInh/26rHah0wg4g86kgYNTTx4bkhSOgoiXiUa94E1SQFO7KorZF7zMT
cyd4CP+k3aKKf+vRm9WTGnD4+1Z9fWVqIIn+wYtjFKjM+lY40SbqJK0/pUAjkEzvdEdsE9FVo/C7
VkuQZMvmV9cKPK7ln9ue2W8UQxU0HqAchLoec1dLIQjPGtEEGHB49bRhNYhu7q/y7DDmBzHcKwYY
sl+s4SUUEC8HpLAkp3hUfusrWVinW/EYGXZkmjR6AL1U4VNNegxqIDlX6kY1XU23pd0YgmB7eDJG
p3DCvWy5mAZEiooMu1xfdCEtlWfrj2zZ9zf0Gm6LcACYcNg4GBNQfmKCxkyre8OrhP4kxgEAvmAO
Uh9B5V7r1FAXwbRrywIToW3jSaP6RvOPurErq4EY0cJ8SAMSxDysqzK7THarz7+IUe2hUod4DLz+
1IUZkdy+dONyH1u09htaWOli1DH23MarSL7VV3rw0b14AamEvSbStHkTOhvzBz1zCWXcjYEzGbac
7jJwkgi2BOCyt4yTEppDx2bj203Au/2v3lYAr8eMZozrwKRt4LaYeyfu42KY5CE+acT2RmcckLk6
x5Foex5R8lX0xEhiHjxi2QjVIuvjU+QJ2mrAzHFaTYNp9xJ4ve5ryVVmMYsCrgrtJyjcwAYuvU3p
mV1SThOmlBHbGN2OAiYDtktejnx138xiNPgzBdepDjL6SzG12UYJENgQYwFRjwippbLZ8G61n5rx
hYJBDFwHjmmeSAX6t0sxkiUXqSHX+amuBmGZ+WoOVlkx9OKFVOq5RvPRQC9P0qjVYkratqKJmoQm
7eMxrkhXisA+CVNoFjTDfKiRZt6IMXEeRjUB+1WEdbSI2rbzH0JBCAIyoGVHIoriyceyUCyoJsYO
dTTVxzohRYvpMVQM4h5etvIsFKQCvf9ILCHy3HbKAoVOmdC9hzlI66lYjQaPqPL6GsZmKEClok4F
/Bq6ui83Q1SrrE8tKTkNbrMqHxS7XgRuiCe66OFDXSYDaTm6dB3AMBKZU9a7tps6H1F/4xbbXais
056GKzi4CVMrBNs7cPHFVxHvfFWi23emogMbB4sWaccqLhQAopBnPDRuX7tAF2OQW+vWndNkL+qm
/grQyoA4+L7ZXBfoIBitzOhmUHFtgKDucnOlwvRGKUzTU+0YRF3vAqqvGmc8cZz4fPkwCn0hhtnR
xAjGtME0slNL0+dfx28eoIy7Dub2qy1QKPgFBHgLY9OQ7YPiRIT+c0gjs13MXSQa3VQU9bwOpyQR
3IxJHgIAMijnWG7pw/mxMDeMFk5ebaU4FoBgXCzJdX2irkziU2MdkX9KkYWh6NAC5Dp4+APuBIPh
L7Wgq0SzCpVZnN07zUr+U9uke6mI/vp1f2FX0REjiFG3YJiisS/C9PQGDpqNTyIndTmqdv3KMstA
0gYnjcI6tPpyMYiR8Lgz5pDhPmLbVtt4e3zi1mVvntCZFPlSSmSWJXrKIAVlB4m40hL9nYCWPD8X
9JuTjN7aNGAHZupo0PzgTeJS1CCZcSKFfnYSAvKWD2CAj3yyXN4/mRsXKKp7aHER8WBqIWy/FJJX
llKqSotMinjvymO26ojYLGjNId28aajncuZ9PcvYWoS+gpBBztvkEWtH/FOTkPXR5LWB39q0czmM
SueJMihWCDnek0xrqj/iQcXhqNpVHAhNO5fBaDPme7ZtoTfZaeNpBH1dXwOP6/G6KsSIYPyaUBso
CbQ1titZyQuRCo7wrtAj7+l13g3WP5+vZN7Ns1MRp0bRQgkriVb62q22c5PiyqgOakaOwTOveHrr
NjiXxii0JHWSNdZYFLoRPuKQ0G/Owcwbf2c57PynBMVCvdKRuTcr1Y7WnF+/FR+cnzvbDVRkGEmJ
2YDZSV9jgLjm6OShosuvkSqkfL1vljwFYEuiRqX7XRWU2WmkCDjJPNWktNOthF4Zbl1wjvzvbRtj
m2Ac77q8q+ZzQSDgyhGJ3dAVbI62cUyTLdpEvT4I1QRla+zhiIHvi4qGNm8mzTUA8NJy2NpIngxj
P8bYuPI7ctXVH2uzQlOm5sTHcSlvZKRWL/ePircsJsbpI0HzixEC7fDwJ92ul7wlccyGJSzOvUT0
FBEC3lQqLdXPhPJeFHgSGDfQF6XQTiIM09xtJncgSLZ5ts+5Z9jLLFD9KYk1HH4Pdo5yUTlrpOiE
c2PejAH+ehh00F36sxGkWrJRd7Mmj7Tbgib7q3fXS5MKq6/7p85xBleEPZU/qWmlwGjsgEbW09Z5
FkXSE/W1DkhGeV0unPvzOlNQal8Shdm1ubaGMRy0+EjtZF1Q3hbeCnDOt5BxBr7sS55f/DiDec6H
SSt3srVltQG3ekNpQjn7OIdl/7vzQRfP5ZH5tanmlTKbT0zelU1k6/b2OX7kGdH9OxttvZdiGq+M
+mbE/qFsqK5qzDRfchZy34uq7DwfTJIe5LCC7iFRbY7mPthQh5q8xnuuIsy2fHZlZ0Xd9ALoP07i
NyG1O1EK1kfCu+ruewRDZTxClylSNuoIo3qKZ06TAgH8GNCQqqT7yJCfGt/tVlhkDi+huy13xiqi
UoUmAMaZxn41+KhOwHs7lb2rCWamc9z1bUf0VwKzf6kW9qKYJ9lJOuYHgTZrBQ+1PBZ93jKY7ZNK
ra9EcEAgqn5HKd5dKvv72sYTwIRSoj6EqJpAQDqRhGTE/Iye70v4XxTtvxvFwjGsFu0y4wgRu960
dTo9OErmrOnIwyjPe3HtAP7KmR3EmUKD/B9xVRZnqBGIL5FtPj4nDsc2OWeuM0nOPFVJxQDHWZst
IqDDbXDWxY4j5H8J2f4uhPGcUdFpY2VEcDGuuUiBfxZIvKjt6CFZ8sxz/uB7e8Y4zaSvUiVtkBpG
2w04p11TIR39Ne0yuuRVxW47zr+rYhynVDZdH2khXvXWbyHRj5ylXKN+fuK1v7/PWHxm1aFUtTgb
qV4bRJJtSSPSg/CAtxuSuhVxEqCfDof4T0iNgciIrjgO4baiKygezxx8QPIyHkHWOq0I2vkxEUO8
hpVEjCXARmAPo7y7btaAq2M7k8S4BXR7tkmh4U1W/lP6tEJJJyCWvRl2BV1ygu1b5dP5Ofa/q2I8
hJFmSRp2WNWItheQQG8/qJMs198vCqIUmaP7NxOvv8JYygLUxnqUgyEsWAVHWrr3XdFNZ3f264yH
MEsr9+AgstPL+xSQQ/p5vP/7N90DSqEz5cJcfGeOpQQqGAwQCH/twbbT5fgcpQSR1X0h849cnf2Z
EOY8iqKsCmlAnGMucJEuntHz8e8kKEzwWwloQQp8hNjB20QwQAU97OKSEx7ePOi/q2CnDIP69H+i
3sPiiaOxN0/57KcZJy2PIXCcNTZIfukXGgYSqEvOOfMkKJc3TdEUVozmVrgyYOsa5+gd/uUSGLfs
AeUGjAwEJPuO9rbDTaFv+6qzTWK8MRjS+jEwoKog2jn8zum+t8VtRTnr4Ogq+9yVWBWoplRIGZ/e
flsfiDC//pUxsC43sIRGamUICE7TMl5sc7da3Jdw89o62yjGpsexSXMNT0inZOU/i5gIx7m3bt/2
ZwIYezbzQiiTOU9SFy+VrWzMYPYZmDvLsWrOQljXaqj9FMUlzKJ8wGTdU0Z5mfmNwwbcSMOIIoCe
RCAKL60iLT0kFI2SI2xBZo45PS7JfJ5G3dquCynzMs+ivAIt5Rb+g6dNR3F/S2SFARZ4qhl54f0N
G7+QM//9mRwpL7NBnFeD/H81b9jI090bB6IB3AQIPYhzdIlF0ceqglmLupYjE3flBHDWoeQc+a0a
1oUIZrPA0g+2FQEivPfW6V8eC7d+LhzRll5o/BUQjrXfuP4upDFbZhW5NDWFnp/evJ0rllQFgwZm
CtDqz32T5MlhTLKSzb5J6lkOMOaYmf1AvQde4sWTwVgl7hBB0zvs3Ej1hfeESqMN7HxFytP9tdy4
B8/3jK00x43RG/EsB+zJJO+4xYQbVRFNAsp3BoYCTsfOzLWaXpKECXsVvvROTUxMzyYK4kW++d8q
ZF2IYrbME3rwt8kQpaEL1kDS4gaYag4NCJyRiK+8gs/NE/q7sp8b7sxA60hp42hemUYsV6AdxXzy
b871ctvbnAlhIkZZ9Ye2HSAkJtFqMzrTA+okz5xYiCuFiVhGrbGMQISU0lEXu3hTUv9Z+n4eXzmC
eFvGxC1DMcWASfxsWfshLfWjk71/39fna7QVSGCAvBbRqAm2cwwsuPSbeS/1VW+oc4rs7eKHYjWu
0wdvcfLscBfuAIXY/hpexm1uAwfh3Jf989tMaHwhm7mBfMCVRYz8QzEjoMlXZYd2jTEudhUsUsdX
ly1Y3kt08lf9urMBBcccmU6hojNScIYMv/J05goJN2jTUL/TteGUa8VNcmJWJN2ZO3kdY+7enzIm
VUTS35WCCS0keuu3mW/73rL1U6rskhSDI5fih2cuMDlPfTVjGgwfQB2G1amZFl2GCSarRiedz3kX
vXH5gtVCQ28l2haA+WFi9i7LQABeSch+JbvYTBp5Dm1OpMITwdhCZyC1Vax+ronL1NW3H0de48Wt
qPRiFYwhKIKsj3IjZqe8Im+lI1PFJ5mGfXzi9fbe8lYXohhbaDG50dQrrKZ2olWR0DewIVa0TOj8
7mKsUs7deMPPX4hjzMIKZHDmpxC3Ef8ACiX9uq/6t1zIxe8zqq+aatJMQIyepke88htAdAU0I8uX
fCkf7ou6ERhdSGJiihLIBcWXIGlcyHRXL8zP5b8TwIQRaqxVkaJP8yOSSH/r+4qzgBte8GIBTPgw
SHWeZRFMBaXhlepUCflYfnOOm2cr8zecXU5lH8p9G0ORQ/TcuWPrjMqSV2+6fxBADV7KwITcSs8N
yGi/d/lCtYsXj4PEv79TIOe+lBArU2N6Ik7Ce85Jd+otQnObcu5Y3jIYm/dKHdOFSyxj06FQ/9z/
U06ymTXjv47xqgMnkepBKUW8puRkF5LIPmCmJ68Tg7cExrjBop/5Qz2i7iPiUTKxMa+Y09V3I1e4
WAVj3p6Q6b2UzO4jXAMn7Mo82DnHgejsq9MQh7XseZAgbMT1bn41AZXW4D77Nq/39b5t6CJj3yJq
9FNt4ETKkpiE+kAilEuuf5+1n4kFLnaMsfIiNzQlbnAmb8itZNzyBi23xsuaE1Ld9+s6SzSDFrRc
yVQs5rRqCC8J4ewUG+JCq1UrSvDjYme7E0n/hLum5BaTOTv1oxlnvipPU7XuA/jDniru+9xXqZNw
H/HSXY4z+XlyPxPjqUageTkUTCOuKx7pV+5wnO5NCRj8BboPFSMarnId3QQ/QqfASAygqfKJaE+k
/+JEQbew1ejL+CuFce11pkyhb8kwlKVB7DpZlqg+uBiia4MwOyceHre7hQhQcY7AIn7QF8sGrfjt
67fzIT6ueXXUm67n79ewKoJYPFQEEWuOSf5e2r+Ar+bs6k0lPJPAXAK5nOd+6UFC0xCLCvtND3O9
f+Pf9G5nIpgrAM2QRSZnEPGCY9MhJffIfQm8RTDRXoTHIUFtoONJZbshMbeBTgrKUQ2O/v28pJxp
eNIGpdz3EKKRoCM1Mg/r0UVbTH66vxieHOYyUFuzDssG2zXS92pyLTRFUEd7vi+Et2NMmFcNZljr
OJXTptq6wCba1UvFKU/xdJe5CMKuH+K8hwjj0e020ZLn2XhqNS/x7Dxq3citssZ5oNEY44xBLny8
v0c8AYwrsLIJ79rw/6fp+KYdWpeLq77pmv8axk+yfbYCNRqCOJ0p6sG9v7LIW/wwEDxrJmvfvb8S
zlH8NAqeCWoHBQ29AgRlnzl5hKWHXxwb/5mOe3Uhn62FMfJaaFu9lXDapdPYkitSDe9KmN+Hh+YQ
PaVdRY0npyLHLx4YnqPJ7EA/TQ3auQdy3kTJriPyuu6J9nV//zgmyXKEY4ZSMRYlZESr3jFfPqWF
sZj+/Dv/8vMCfnZIg9laRWZASE+1HLRbtkR/VQ//Ughj94pXjgloV2D35Qsc2EO6QtMV5cFzbr0q
n9+ibLchLthm7GaFswdrgXbYjq6aU/kWu+rvjbrkibtmW5izgDPlY1xBVHtd39VQvrduK+lOuN2d
0IW4jwd0Fw9r5YXSYbCxTil2vtE9+n+sbJx9AOMqotZPNBABzEq485f+Wj2a5GjY5v8lY/srhn26
Vbuhz4L5sn4TF5vxB6SCTsL8931tv12nORPDxARTYGRF6eH0BlwNwMF9fXg0W3Bs6tbrxfmh/URi
Z/ouwlmMRoA9A5a0dzC+yMNATjCZgpRH3kWkgPfgccdwV8YECqEXGmiOwwbaTUbyiHygjha6Sww/
+ZdbqF5eTkEflaMaYguRlabP4eL1I6PGnldR4/g+9k0uEQXPSKX/R9p3LUeuI9v+0GEEvXkFTRXL
qqSSfWFILYneFT2//i5q7hlREE8hdu+YmN4x0bMrCSCRmUizlvLV8tsT321t/vZfLoQyGBin7FOl
h4h9unac6D2rHDN5ui5kcRkYZJw6a8AKTY/wgtm97C+5jkgBoM7POcDj1HX4N4ZvJoO6oUUcqpyQ
QAaYj0Aebwob+WnYspKoi47iW8ovj14qCgrW6hS7Rc/SCX34U7OvxljL8mt+Joa6oKoO9AkN8dvZ
GszgxiAg7ibCpj6sr5/LV0fLL6c+k0M5dTA36H6dQ05crECl+uKRCXWMmDYwNN3NoTpvI5dz9E1F
NLyICgD1YqKa8QRfTuXOPoK6szmwQtUinBYr5lv/BAIh9Q4+5DEg3Cq1WL5k2UTMxFE3dww8DLwO
UJTtXsS0rCW0U5OMuGItazH4m8mhwvwwzbs0r7TpaYfKBHlqLX8zfn5eP0HGzaKpXC9pm4Q+DyEY
QysftmJH8DLCMMp1KZMNuKYmdKTfG4EH8Ga05ABoiHSgovmrWH+2WdM6Z75iyNJgKNtJEVUiWxhu
fv93K6CsQyjWGG/q8Ps9ZkEOGbOtYbooV3aIdtwYAh+GWMEOfZVpnTffDl3zNbJZaAhLkw2Aefiv
KaUbr4JORFaMw0KmvgbRPI4EXb+ge2P2/zM0i/beba96uedjRSkB8LPZkOD00GBImDsGN4V74Vct
qsIY29HO10+KYWHp2XdO77KpDD29wo077tiegRfgqIHFUOnF5QFsbOr1Q5M5vY+YP7vAvhowOs1D
vY3d+9hiWvFFCzCTQVnXoQtjrusgY6uush2/EayeDJL5+nfvTB3zu8CrBHQUjX4A2Kw49EFEjrN6
SM4AXH7wSQjMFLim64ez+M6cCaJsmtqmTVXy0SRIA58LpgNZbcbLCj4TQcUjYHIehWSMpzYkAdHp
YFfmR2/Cl1sBYWWZF3VtJouya33dD+DYwr61sXkAqh9eEKFlsGKGZY8zE0MZN2PUx0KLIOZptMbd
jXpsdqeckeZb3jewdmKKH9oMuoKfFrRqxwFEENnU6tA6+Wv3irjUrKwhJ7IjWkyVmyKQXwbvW5w2
6f7MYFcR6MI4vsjxmB2d4QEoheRmNL0nwWZ4uOXdm0miYqHSyIw2UiCJByP2MbBk8DKlWBBLGRZ1
eyaHuq2gXG04CdSRZwvUCxz8HMeo8S+uREOHBghBphF1usjfdHIbd+kF6gY0SdWc4o4p3czuZF/y
13NB1JZlnterqVdP1zQ+hGDMai9WvXvrSWmJf6AR1a481+bfHNRcKrWBPFd78jhgAyUyPqV4V9YA
mW+RE2IJmn6I1r25ICpg7IWW64e0yc8a8oLJs2xW5DYjo305FBtGinDxWs1lUdFiEvF+Vpc4s9pB
BDfYwnSrnMoqYC1YpBVL5mgui7KuytBACVUcWzuh5a4xyZFbgOu3rttwgaUd09/Prq5WSQaIvSGm
QL1zQh0GrukRTBVQ+dasbbCQ+TCDTFg4lljK2KJHVtBqo5oM1OhcXIAcWvKrbKN3ubaTQ/8iPKhs
fvulSz3fUsr0xgnal2PgGeImjDlpHgZbczTHeOpeA9NHoUzTTV6x0xvmqBFTcSh7HLZSrysXLPeC
XcYAm1lsASED7NhixQSjmJTw/74Qv5hVpDRRxUSeFMcRJ+T0nSPsVDNVbDLcsbRnKaj53lGALf3U
HjyzI67GmAyUNHkXbZ/86azG9bYnhpZOv3NtTZQ16bqiq9UEcoBC9JbagfNR29lBBIkEM6ZmLYmy
J8YYF36XQ9ToyCj/g2AIhe0MXY/M4Gb6pWuLoqyJwskiH5Q4KE2PiNK1jiR9DPLJQPEx460L4uqL
pbbrrl4ZzWtZtP8Ythp5VBCmyl84agA3ppQy0cLwElTD1HSpoSYkwZnaBV78mXn99Jav3X/lfHnC
mYlBxK1wfvMlp3rpHMHOVn/RPwrYTCBkAUBdx4ATtRROl7k60fpJDzH7OJ0Zt1de2SyGS3oIzlcN
tXpexFgYZUH8zuAqH1i3QCvgTSeDdtwoq/vYeb++Y4v2Yi6HWo8iVEPQapADHP0/oNoloTs4xkpA
8dm3WL3+XwdAK+JMGn1AfSjLqSdCGkiFyVu//TM+bFhoSV9Vk2tCKFMxet2lDCaz1IGiLiXSHzzn
LHUgwDKyjrej5eD1euO7smz3n9F6Y7gstpbFMsV8mZQRSUJeTFseXzC2GyXf3m9P/qEhPDl0LsIu
naH1Sx5uLo2yI97YxBo3QpoC1AEkMpqn+vW6lizdq7kEyn708tBDSeFU/Ff01rWBqbnXBfzmXIaF
mEugYhBNHPhaqbCGiyVOoDajlaEPXCOKm5KnvX8KzYR0zo3sW/29bb1uMvOTZSWXnubzT6Dik4bT
jNFXppALeAMxErki+WRhu7NkUMGIFqbgcplCrebBLezafvUt1jIW85rzdVCWo6yyetCVL3XQwH56
Rhex7Vktuk3u+a1xc/3gWAuizEeQ8EKeTuZDOjqTmN4cUPi4LmP6jSv3mU5+137uVUMNP4lEkPgq
kxTUbeBWYEQYDB2na9niMIphH0JKB7UDuPMYmIfPf7cQyixkcl/pHIfNskIEuyQ2RzNGxxSrr3DR
HgAvUlcBXSgr9JPciAohz1s+P79IzujGN/L6+jKExa36FkA/wgsOZM5hOWIdWWA76kY1e4BARETM
yQVe/ZBdTCZd2mRifinBTCZl1CMp8SOthN8FIryZExXD2lN0q1qtyTtmefy3a6TOSizz4hKn2ETE
77LJgRRRvE+c2FTPrfka2JzLTwOu7YqhhcseEuD6oog7LEm0srddIQFsU0DaYdVa0XNlBjzJz5uo
Z9Y/lsJPQNv+VxK1o5wMYzRIkKSI0PjaUci+z61x1YjMcSKWKGozO03NeyEQJw/lRFa8320Aoc+u
wk4/81tHvldEOULA+YZ6KuHMqniNdDG4n2Ui/xFssxsdln6wZFEuEQFtVkQJljQ6LRDHowCQcpJZ
HU8hRlRYOaLFmvb8rCj3WHVKlgJJE6M+QGCS7HRnXJAIqFfTqwQtg9t8jXKZGayuX/RFwzvTEMoj
ApW1z/kWUiV9VVUPRXOj1yvlnk/u+cZJeXJd2mL1EelK8H0BcxnJcWpL40LjOT6W8Eo5ug7a7br9
rkf32N9UbOdiqL0EBV4BaEN5epsbpJGJsC1e1DfWPZ5uz29d/F4MtXdxDeh4wcdi0NNXkuBpGgbd
eUR7ALrh9X1bPqVvSVRM0YDyd6wMPHp4O7U/ErKbnpCsGJN5OFMgMHtaXYyi8cvpcKxkt88sIOzD
00s261ot+67vxdDxhKfJnBpATHZjOb3V2NV96fJ3/WtHIvNiNYz09fTVV06Jrp9xCSgncg+3+GnM
SHEo0N2ZMTGmvmz2LykyOMyBdjrRTE/mcbZ3Agfw0aCExk1QeoLzFFrmQxOa8VpaB454Rme+294m
tsdSwkXNmMmlLDzaH2S1SCD3gorGS3l/U96cruve4v7NJFCGvUAXY6RUkLD19hg+NGHXGSfEWgNl
0weQ3qNcBglgXUnX/qH3AA937Kq13/3N9C5S5N/nRBkgJbv4Q8lDFgb4LOGWJ9nqxJo2nKzLT10A
iLeMGXEBnFfar4k7WfbrJDfk5my5LDc7fd61n/553NcP9neI9/MzqYNVxmYI/FFqgKhSOem+c0xW
wZW1EdTBdoCA7nwZG/F2e8PqS2X9NnWQal+naqPht1OTyRO28L76uTW0//ANrgGYdnOWrNvKAlyP
vfPhfO/e7x6un8HCzMBPSZQPKWAJuXbaopi4QC3uyBYG4061iGPe3War7YuF+2ZbNkYPbUZH4Fch
+poyUV7Fw0RlfGmhAHvnpbsP73U7NT8APr232uNtYIHu3TXX4Z1tNtbd+pBanuk7hvt+fQdY50g5
HbDGRnx7wUc4t8iNMvzmb1fzc3cpV9O0+sAPOn68Jx+sW76QVpv/+K8pO71RlMr3leb8ENvcIV0V
bwkBhnt0b3EsBrXr154et/s3Gw6+y5+eShS88aKI04bfMI6S9ZXUdS+5yvPCErr8r395kjzzru3Y
SIY3mSpgR7MaO68roErDNg4cn4bdgK9WCCGMrPhCnvKnjlDXO4vTOjQmHQH6/W1l2GJ+f0puawcp
ZWv3vmuAGzpsd9JDrZjaPngLehLtIhYUvzgd6f990X/N1XWCN2j6dMdAZm1KJAbrorOb8toVydal
83Q/kNXa/vyX6kDd7EHTspbjsbE9MRk/LbFUjbrYfYHGz1jFb+NRFpckPuWrjX3cDeTWtE4N2a1f
zfe7ZmuurAnbbSNFVsmKYxmfQOW5r9/J33RL+g89+QrNZwoeBgLGOUasZ/vSEFS4I8vZe+6FiMT+
AAvAdWng2buuEF+mbSauE41R6xKoZUlcyyBub3FvMXmPUTKt1hxxLw7GClOSl0SWrfiwR4OM4nK2
Gzhbd0B6W/SJ9HZUDk91Zjbi9twD1B9suam9Vwjvk9L2C3s9rpvVU7U66rwt/VFPAtjdVjIofFfG
TgKfHgl0EoJ8st+UQLYg+l64BSoI8QO0pSZuk5D6Rv0U0EXpAn4B/4fRCrc9mDpB/bVKdo+fUoQS
vX64WMJdlVnRTeuBwuM22xW1nT9oTm7W+Fzuj/6qRF8dEVFGupXkgFu0MvOdh+RSuhLA97G/ySe8
tI8979bOqnA+DKJgwtVFxczkN6W97yA0jNe9FTWoaSOlobzx9rjtjyVp7466HZhIZIOJTDUDq3Ai
nTy5JQHBNLxZbvZH9PA6XE1cR1lBU43UxHPUBGywRF53qzWwIG61VWjbmo2M9N44+dsiQxnjpG9S
G9CenVOgdJ68KWDQG8lg9YJpfGhb0ZVroqSo+B5uAivviauGU9+UukWC7lSDXrPzrHcF0xk6KTtz
98q/pavNY7k9lJbycBRbuyV3oE/LrBR4T5LLWSdvU9xrZ6UgQFwFpDFIg2wOofEKgMMC6hrqoe2s
Yc3bbrO5z9/SylRWgWXqDXBjQkc7wPfZtakVQPLCXBtaNKAjIBOIR2TvPNcu1ncdkYCJm32+d5Z4
XL/fd4+KREiwsdTN4Oq3GLjYoFt2TS4fakdWGxXKP3Kk3pskQ+RhyjBdf0DRdNYk4lxAXRF9aKbh
Rge0uhyJfXchiV1asQWkrxYcx4+t2YLHaRNbn40AGKj1hbgbaW+Op0Po8ES4vdwHsIBnBL44j/Zw
cPEvOx0pemwaMlctvsXyTez+Wn0/KOgMMnX8KHaCM58CK3sbVw7Q2TP8T8HepsQB19Ijh2L/u2fn
bx0grhM058qks8LCNhL7sH40kw95dcy3h8bESgEooaEkvArBj3IuVsaNIGwT0ljx/Qe83ADN33k7
gMcW+3cMihK5IO/8WiTVetSczSrZ5OTWePczEnyG1vDkOffaDSiri/sGNddNjpFjCxeNJ72NfP2a
SKuNy2WW50MrA7sxsz0K3itTeX+NTaDHSrcT7M+msarKJOuEYGv/IBPKuYekJsOx2ib2JSZk7dol
QOINCzPTvi3ecIh34mNB1oPpYW8+YauAR0rq7f37U3p8SJ3+FOyjVyvrnXHN4zI0yX6jYv3XDdqS
m1UAZCRrsiRjyJc2n2oQaRwXei16cCUHV78nL+FhashIrDol+lF1Jhh4w8VRbUL0fTPcEVM+FVMJ
YyVdEtloAR8ppKawDc9nJwSefuOgd+gmdwtEztKNATOa7RkviK+1Uc79x9qpqEtNg4jPdMguB/Jy
NoBiEJoeQZZyfX2TF5p7MIEw2+TJIc6cBs/7GsbBufb8ZIX2Hqg30qF8wmVRQOersWtcv7NrP8VR
bzBfr5NRveBMi4I8PgsPEdkKDi4Aa1kL8R+WJYFSRRIlFRB1P5clFm0gtp7fnQ2Can/GO7CQGKXP
b9DrHgEPq7xhIsgtVACmtX3LpLYyLqMm9XXIBLJ7FsANgtsldD47xtpYIcrPpV0/ftZvUZ/cS7kY
tQUiFOuW8ZW/0z8/Yx/qoAO/Ei6gc5sCcIPEtnJQANzfkZwhRmTJoWJxQJDlXJVAzpMDQDVC9kfO
fNmffRuujqxBtvSwtXly97Bm4SsuaNgsH6R+1dpmF8ePq1JIp9cLilms1wsrEqYHoDS9Lzpuer48
bFvHCaxzhD6SjDyeEYA4t2Rtu8pq8xAQE1Dx74O58S1Wu8xXDzhlgX6sjwrGPVlMyrrH+p4sa3/7
fjyuS/KM0NLZ5iS10UTpONDz3Ny2W88C1RTw33xijSiOmp+rU2/ad/ZG3t7BNZCb0Lr9hLN2Nx/r
jwMPD/Uokf0+QAi21u3rGv01SXrlu+k6HGe0FQAbEAULztGz9u7e6vCpL46yrvBswLBa6khkBwbD
/Miq4DNu09d7YKYS0SiAjHpK+6SmzVI3+Xcp7seF+noOzn5c7YKsL6fHhHX2yd6ddnpl2m9ntMQE
BGFaZjWW9R7iLTggpzNFa4plIrRSCZ5OjNzuF4z/tU3+aYP+RyrUhItFfAx4Fyz36fbRP8nu02pv
uaWp39TEXq9Mcod/YnIGbQWqbeMDzdX6DiSbgMlYs7SVcRnpChQXaLraTocOREWWK57WQq/VQPpf
AlkqRiZ+uZJg8NM6BWkuHiwXAWFQ96SvMSbKWdWWdcpL1mwui7LHSoC+MkDatbCaod2u/3jkbjrL
61dkKbgAVfX3iijbPHhhGveqAoQncx/fvqVm8oppBiYC/AIEALzhTA5lm41Er3JDgRwND77OfpHe
LqAEAdptBuByDi35YDkl9v3nxbm+QNYuUinQpopQ4U2+dpG3/RcNvudO6wirKY4lRv8ZYwSRMYxh
geVZiUeklHh/UihFght4fTmLmR4M6oBDVDS+WP5+ClICLc69XkeMthcwvAV/cFlzeHEGaA664BWR
Wr7TrTU3+ZgQFkrGZV+qKMylU3ddKKRiCMtJenN7W7mZ/X59eYsp17kASumHpLoIlQQBQuqkg5Vr
tuiZz77LV7bxMHgWjo5FXPR/yAQ+pCZqArjOqbPjRy/mBgOXem8AnkjdREiM1/Zom9n9X63uWxLl
RzmwtTZShNVZ3kM0WpWFx2tsNWseB8YxMpOLKaBp1u//L4t2foAQzy5tiGUVlkI6cE4KxHN5TCoB
wl8DKhFhLG7JKc3l/axc/U8s96OfClhc8jyulcPKFFGIDTb+3XU5S08xWJLvddFPMS+oPDnEcwiJ
lHwtW1LrcHaxRSuFuE1B0JXsPcQVeNdvItTQ1UOpEZZRWQrvf3wDdQ8CsL9UwXSQAxJGsV2v9Z1g
35Vv/3pTqfvgRRyH6XQc4gAOHcyPgErHudcPfzHJP5nn702l3EAkiqXRDl8LmlDsUgAtdA7YtVbM
FU236bcL/ZZEOYJQ1eUh6bGiiS/UAHRWi/F0TM8dpuk5D7FShDxFiIFKpmSWglKuIOO5i2EI0z13
AF15o1rcyodE4ea6gi67gu8FUuYkkoOMC3w8/VLMjMSrBJjLryGzm0icVOzaPlK2pJF0A5RLODH5
1CGjCs5fEwDCKDAWCGwN03NCQI2uWljPTbLnXP9YrVn9fIyjpBsvEq5KRU+Gbx3M6r5pgBmj+oWl
Bnbrff7jPQW+rSqLIgIvgNxSR5d2Q3HJOSy2dZ4qgIRdMHlwx/Kty/mPmRTq5NTGGEcfbODnB4ME
ZtyTHoitPqksEU0yiR06/t3wxpS6cJA/1kYdpJwmkpzKUMvW+Yop8VYVbOQinQ2TeWPhwGaifs36
VJ4Y+uV091LCYzZWsUXrjtWCK7GEUH5AUNXS9wHyiOEKY5s9Z8iT1WvZLk/G7XhK9GmEGf1uZoFA
JV9/Xk7iegfrnZHNPXKkloURVAvoNRa/NphN9ktR6I8NoH1Hng5ZNp0w9prXzdI00Mvz5u1uPort
Y4EOQKKuB8K5g4cq2nUVXvIZioBmUEPG8Azo3ynZmcL7cRTBLgwmZgG93e61YIaHXxPulFX4IYRy
TGkXdegHhZDSTg/GQT429/5GdcuVYoenGDO9k088ZPZ62yMV/tmgIeszO3FIoZMBgxas5MXS8+LH
91D+y4iVvqw0fM/F2Ys2L5NVb7eHGg1arPFy5v5SLizltKJRK4iyvKkOEwMD+f7OeGa9mBbM+48V
Uf6LR79togQQs3/zNzc6VKYjqn1dVxav0ExVKHMnNiVfygNkFDfe7mLLzglveEYoz1oHZexiVYh8
vkb2dR/dhPYfbnXBE+xvfO6P3aKMG8Z4xOjCYyWlXdm53dhowoZ7T9mEykth/FwU3dCe+EKvwPF2
Z8woE20rbX2U3A65U98Xe9a6lpIeP4RRRs4Y0Qstc9g94Sg88TAke1dD9VOwHAwbvsibYe9vEkuF
PbGeG9fMXpV1bnLmzpZkAtPmEbN0N8FeQh0KRTDbcw6bdft8XYuW0l8/PpK2OEErFsm0I3qPYYXH
UELxC7POWufk7TpQV41EcskKLytgxkfCMRzIqJjBaF54M0ltL0LxCI3zQ2FHgRWNm0txqsoVX9wx
PnP6jCs2S6NsVoSdVOsaZQfe9DbKo7/tvyqfK5vfAiB4HRETG/T2XgIQJXQeGMKXr5qqSRiykMFe
Qx1kr6qDkgc4yMHsXp9Qq+xIjYJ5ZoWbbp/oqO+NZjESOzzLR3iuBn8bk25rWIXF+JJJ0q9tAAes
ijBHF3/RZfIiJ/kcmCURGEctEuUCyuCo3n6U7k2/DjHK9Iza211E5C2m4CzWUNOypf4u/vCUpc6k
i2cELZ5VUmPGHyAeTV1c0jvGKhetzkwKZaT9uFCFzMd28+blnTPjZ2TlWbi4y55gJoQy0QkgoUQ9
ghBEEg8qhnRCvAa7M09O149sIRsyr5fRaNYNX/IXuYAcYA7fincSXoDr6xKWjdpsKZSVHi+pntaT
esKptceP52SdW4zYmrldlI2WFIz2XjLIGMCcIayLbbup3s1oxeJBWLxq32v5+o5Z1toPWtTMvjQM
2t273K3qtMhRXd+xZaOnaJKsIkEmI0eLazaTEsp8mDVF3CFtCmwR78GITWmLXhGE1bqTrM3n6T0m
ojtLRpZAebis3hkqvhxkzr6A0nE5SPx6lILu/NRnBFCC/qbdGuhcmMbqIsJvs71+AA4lmJezFfM1
sWhMZ8Ip3R8MSeb6GML7BkPabka8nU1a22YY7aW2VvQ/a6oig/jUMGRqkWEUNFKgXDrcMRmdCm2I
MwWYhtln4GLbh2t5UxJltOrHJiLVGSyC26KE2eIjgEWqj/Ed/lwXrK6xResy+yhq8Sj1aKOatIib
wNmUxKZ8vgfgf/V4XcWWL4wuSBhwEWRJ+OKimakYuGayMAGByHnYjKgkPZv3zELDtH2/nIEON8Dz
KqYNaKpzD6QIfeD100qyJ/VlK5+So+r2t31KMnD1vpxYjbRL+QQFI/ESjhN5IFmjDjTH/LrCeUl3
Dj/jh4l3dsosh+bOefxzQBXHJ9peOI3ou7kLVkVEGFs6+Xh6vQAVRR1CF1VFkqiId8j5vI/4tIMp
HTBfcTnHNjArdzzIW/vVHWtSWZiMwDVxlFkNc6EI9bjsADcDbojy4PSA8PfQfWVyK4UFh/ZV6/sl
TQSvgqJpuC40do+fXboy06EvF6t3onOdmr5mqpCWrG1z9/w8IhjMn3lMRL8ztnVJjcSZZCq6qb3R
y8O26v4Di4+Oqt2U2QAF7rvoiKREho/hEpdu4FwgFXL6g+TlXIOlBh7ZS7uEKAnhnZpl5JesHFTV
kDRt0hqVUpc2HsfkAgBxdLPpRAIdYJmZlXxKC3AY86+97qicYWLUzjSA9ZQfvOQ55daD9hoFImmL
TS6gvTFrW6LmayHAMD/P+MCFWT8FLdbfH0gpWCXmoVRMtwlXSXPijU/8/YcHyIxn3+TXScmG/VwK
RuYSKS+uRlkr6T52XgLyXblJKljlSpq6EDnvSVXdw7g3UBAKzBYxPvAomKi2S/GrCJvIG6pqKKpG
fUAQcpI2RPgABXiVu1sDQwW9eeCYedxlS/UtSJ/yvDPzq3eXYawnHXsAsjuGop5iItuGk90JwC7f
yNAE6/AqbguzyUi0MW7qPSvHtVSFw/H+d630q0FqxTbmS3zCdsIzb93uo9wXj9l2XKXuK6ZIQW+/
tiN7Ha28AyuRtBRGibKqYrpS0MRfgLhj4olJUgx4UpdT1gy9fsx+loXhcKjvTAZ1lrKeoAcvh4x9
fZPF5pRL2SBwWd0jL0nQQsNZrJTH8o35FkmXqzyhLLqhGzsUopVtilfY1Cxr3wCwPdhzluCWb8zC
36LTmYmkrKPnxcXgRXCy1kRrVp3A2A3MMYwaQ2vYYDCL0hQJJKmKKhuyTu0pPyYtWEpkuHTXCXkz
swB/pB67Xf0SbQZGcmfxNYdc+f8Ko12O16TAT6kg7EFDrgW1YQH0TSKAiRJWJLiYNZ+LonZRDZMY
WLVid/ZW9TsApIKDqLlV7uA/pR2gHNffK6sRaceuYVRalkqcYM/9XiXlbYwmGdQuheja0cgxEu26
JuiTSE41ejLQFc4KkhYjv7nA6YxnpifNyjQGX8mUY4oEpBhh4ACzRji0Lv6N51bUidBP0jVRpULZ
GG+yITWUKQAElAnaqaY3RG/+Ea11YLP7ChYfmggUZBFvMPxXobRTilWOAwINrEovoRFYb7h2JPwl
Ho9qCg5k0ja5UVtFqgGEtPXKsCR1chEuIELUG9X2GrH+lDhN+HN9G6RJ7K/QCSO3+sSSbIhfLX+z
DefHmMuFLu7PCZ5ssik0T4O4SSTSNx0xgtzRgSmTvPAAYBUwWaPfRuOfJialdEpQIkqelFcjQU+7
Ur4lwknMiDg8InVnV5d9Ln2mYmkmaMsU3+KCxDwaw0mcmeplNVQuoBo0lVGRXzTcAMhBlA1MKINe
S65EvNZJUX8G5WCkfrR3WQ5Y0tf4Trq/vmvLh/ktiS7MlZrgX0QRkiLXAPw3JjH8t6HfxODCwum9
hMEqQlarcxliFwqsCqpz/7vAr3HE2WFN0ZoPcLIeo44CeuxQp5PMTc3M9C9FOhNtMlo1DPCzalRs
FfXSyHOoIZ9DEJmOh+qGlQv7em3QWjeXQF0GXeLyGOMz/VnL0a/KeUQd7MG+ZBgHCTfjrjdI62bH
QjaVJzFwk2DlFZhrATlLSJp+DXi2yhQli5dALdrteeTTImjraA6Fq/srbgMSyFY9JLrVFGuD+ZRa
io1hEyVekgV0VCm0UZQ6Pk4LONKLlX7uW85U3QJ8K7ZZfLR7dti3pNVzcZRJHDO5u3ByN9ng6eW2
P2eABNPsx6kuotufd0iaMpMcSxowl0nleAZP6St0qnfgTUce8Qg0sBz8LqqbArxjF1u5hdhvrbAg
eRYDz7lY6omcFU0ajiPE5sCyBh7EERAKMEVE7hDdy9YUGfHrDg2N5TbfXqxon9uocjLSS0sWcUq6
oAdM1UAfTulmrjReqlf81F7wlliaPZqvyYo1b7GYw5pJoXN1WYRHnF9KHa5ySd6OHEEJxQRVX03q
u3gXbbWSNWKxGADORVJxRF6LCSCisLDBlj/Gs+W8WO1OtvybdiWv4z+BzbBWS/HYXB51T3ou49HJ
CXn7AvxKYWF+jIcYRN8oyEzvs3dW+nPpLa4AyUkQcDF5EHP/jB1qLi7SoUVIJrdeYgUaXqh9WCcm
NwK+8fralnXkWxT1PO4GjxeFRkfKeyU9VQopNUvDkBYHMF/RGWWGtEV3owDiUNYAHq2jhebnyvxa
Db1AxsoshLbVbb7xLLiXW3UbMfsDlzfxWxRl+5t24IQuQlg0gG2zd4eSeBa6C1BCy2yruuNcNA2w
FGXpYTtfHnXj+HLsQzQ4Tw9b3mwOvv2nsUa0TmTM8r086QDteGai6EfQpewqiZMgKkmhF7UpyIGV
qKaAPqxxEzdWkSV28t6n+zwPzaaxarsbnyJ9JB0wyLKNJO+Nzuo8ZAg3YeUqvg9VNi+N4zWm8dIY
5yTfeqrdJn/q4Kkq9kbwPgLAJFsPsRMAY8y3c7y8Lp6y6+QjXx2ifu0lDDrTxbclOi01QTMUWQJK
0E9tQeJY1xOgMJ+fti+8aubo6LTNk2F9Fhifs5hNSl9RB72nc3nU8Xm8lFet5PXA5h7QBWkAe+QB
pT3LvXVvNfPGfnzWBmIqZrLe1Cvgk4A62T9iFuH9+p38Crp+fQd6P9BmJ0qKJlPfkcegu830bjg/
PSFnMQJAFbh+4xqtCj3GRsiO2K8Rugna1V1hFqtPMIujFrk9Xf8KyjIA4R2sBVO6npcR6hsKtfmp
l/R85AfJTs4P4mgaKeFeIw7Hbg5nWSPXhVGX9ZcwasUDfxkLXfCTXRHxt1JpEL0u92JXMewPY00q
lQ9KL3quyznW5AF0ciQjT4aOeInpo9c1Nzv/361KpfxU2XJeilG5ZKdihDmp9oVwUjWGslB24Gvn
AIGm6yro6WSeDnEbVeO7YEyTHR+BUb56MRqf5MPH9eNhCaGOp66AKZ8A/3mXSsiEdrdCCmQ8OTYH
Vrps6YBUTCsY8A+agkv/88aXWE7RJnmy61Jg18durxOl/egEZaNxilOk6DhNU4ZSLC0OLwSFn/J0
+GP6+9lbRLioWj+2RbLTIp4knlvovhO2kVWpDHu2pORzQZTzk9RO7MS0SnZ6lZgxv8nDd16VGKtZ
FKLCWqI7HVGfTsUqhjIChmgSIgYBNuujFleGz6AYWJAhoC9NVKbuNIlXKL1G130T8RWf7jQ5crJy
MxggH0JnyD9WOkEUZDTC8VNpiy7PXrowGRRDTndZx51UYBXqlW5qynPUr64Lkn+60ukKQZCmqFMf
rCwblNJ5rd5kQINNd3XTT8sptYIhYTrZmUH/jwRR4GFQZV006Bqd7tWXqCuEdCdUp7grTGTfzSTc
l4bvVMrL9dUsHQ7e1f+RNW3dT3XuBzVuIx6HkyWG3UV2LYP0vfvnqjylJmR5yrQgTJ0+YnZn/CQQ
Wq+Q0l2lavUuk/LE4S4tv5Or9h+CO/1n7+CFUCdQQWVNl4+jjM84sU2yXciv6jq1GsMNLxeGri1t
Gt7B4uTpJKB0UZsW6oou1VmU7fzwBB4GIiA9qAmS+c+PRsFgOnZOBaI4TTok+6kawLFlO4ur1m9C
7P7Fz+OdgrZRgZdVOpPbGt2lKfI8210CW1D2WraS87+4+TDL/xVB3fxai+QhjrCCbrTl8f+R9m1L
cuJMt09EBEdJ3EKdm7bdbneP7RvCnrEBAQIEiMPT/wtP7JkqNbuI8XcxVz2uRKlUKpW5cuVnUVxY
//M3VoGnDyGOh8q5DpXJuWGaNap0UVbPIQgig9IlmJ6wYcArTt9Cch2URw5I3QnTohsuLAQ4ClJa
i+yGDKUv+8nzvmB+zu/sOQjdMcIA1U5U6G9PCilkTdvEEtFU7X132RQlvt3X2Jp38f4VoT8FqGob
t8htEfnJR899aR0k0TMSmCbwyUa9vy9sTXGL1lDRgpkBI3K7ngLkQRaVvojGTJw5iDhwHq1K7NJZ
He5LWnPL15I0H9NbRj0nPRGRFXzZggBvrWL5+5X/yggIdtKaisjL9ob72Kb7tnwc5YauVjYGGAmY
MCVLpdvRpHALXAxpbRTRXHydxv5sidNsZqeyWECUG2WAlRXdyFq+5WpF5kSYkRqQNVzcKdt1IMeJ
CmvLmtek4G7xAOaxULP2tBVJuzUqQ4kyMjsBbh8jwfid5s8ZeewdNcstWrVflqvdm8tV9o84bVHz
xNMcZMIQ97VN26BtP7alPLgJ5hnJo9t88sa/PBk4eIrxA0si90jQXjtEvpOEcCM7czoZWxpYuSlu
PklzHGVS8ZL70ECqHnoRzcP7lJz+s+FDBPhLAP3HPe5rIRzwCg6GedVlZE+YrJR8tOTLfQHra/hX
gBbwVIXyhnQRQCkaGZyzkB8G//C/ydD8REOlM7WGLKOePavkZWDgISk3nLgOzlligxtNLQu9Mnqr
dxUHbSU05ZE+tK2se2atz3bEG5NwrJruvVMn1QEI9nQ/F3kV2IZpHTK3y8/d6BegcbY91P5V/vH+
4ldc1813acckAaEHzRcFM/Yspr8M9f1/+33tXGRmN7lxAuWSYt77XvvQp/lGCWrVRoAqwygS4iD8
0fZvNtqc9CYiohG058+GdXn6jSWgJoOoG28V09O2To05TYwcv2+B8dxOL2O7dVJXN+FKgrYJyskE
jadMRFUvwxJ1dLr1cFjVEaJ58+9nkB4FO7ieEmLMZWTwb9l4McXXVmz4guUj33jAKxHaIiZnJGKS
ENEDSVeiWGEfzOeJtRvx75quUAZyUCgwiQ+84u1Bcs1W8abHAyXrv5nd19YZNwSsqepKwC+eiquT
OsX9YJkZHnO+Wx+NoX8sifnIk/znfavaEqPFpy3JEz4QiHEVOO6BQ0yNTSKEDV259q2upsF1jHG2
sZSkDyz2yWZ/3V/E2p47lkNcvBIwbFOPgIXqPVMtuhKDfcIcxh/EeFfTZA66eauVYHUtNl7wyEsQ
nHTt3WMJl6YpptdEbf06KhJU3hbdwXIf6gaMsQb/SNB2xKg9f6QpFhPPzU9Bc7REDOeqaT9R9/OY
P8403ZK4tSZtfzCseO6pvaypyAOQ1xf91rWzfPPbNTk+kAYYY8N87VD2JbdQ8KJlpJJC7aSV/vBt
uZtzgOgcEuZIU5sMbTDe58qczmbMDvftYy2sdGzqMEAdHMw5XxRwdZbEVM/T6LISYWWN9GWaXhrl
Xqh4nQf3KM1xCyi/rtB/5WmuOplrvJ8IblnlvXCUhtXGVbBq71fr0dTZ2v1cEQO/f7B/up+/bPz6
qkuAwpGtAF0E4Mq32vL6znWQsSqj0Th4LAsm86GotmxudUuW7ARK6SaS5ZrNOQkeXBVNRFRO/HtT
ILWcjHvSngrb3W1lfH+xTLwxPwzgBakHJL5Bulh5nwxdhozIUCgACtD+F6gpmU8zm1RoAZodmrlH
nlkHXBO49fmBt81TzfkXxYwulPXshipJkp3lc/+Uxx06bZsaI2r8ftx6w60qH8ALZL3IEshryi9J
Lfumy/HOUl7Q/uBmD83897QHyNqAbnRRLMFVqUXkY1G5VJYCkUQSh9bshxVkjfz1/qFbNdIrKdoN
6Xe9U9oupNTJrhuOmftuli/sz/tC1tX191JAIq2noTgAzFOB13REu0vnH7LhueMbIu6tYxGh+WOT
8CFPFm3lYj/WF+E+1nW4mZLYWoh+HpAHNZIUUpr++1S/KPmul8f/TVfaI8bjABEPw7IQ+wm1HN+6
zPP+N0Rg8J8DJmibgvHh1nW4oqo4S6WIYgZw7uSBVtXAHCDkv3b3Ba1uio/HHsOOuIi5bwUlsdNg
7gGek4MrD9aYBSK1AkLAHjpuhPWLmeq+Y3m6o3ODIO2lxxYm72zT6uA7KOh6DRDZDzsW/2VMfw6M
n9Ly20TjjbWt3R7XErXjWTBAdeu2FBEzjSD3X+OmCu5rb2tN2tFkqh5kaUCCMYwnqT40tRl05NIw
MKTKyO32Of9yX+Kau//lbTyKuS7ITN/uF2ZTmSL3cU5HE++XYKpCQLTEVzf+dF/Oml0gyY4MO8go
rTcG6AzVTOsGBjizU83fFw/9fMjzDSFrG4SstO2bGMqH3h1NfVNZ8rKfXXg2+sPhwG/y3zhGSICh
RwmXPMEczVtttb1FOK1xOY6pKL/QopEhoWUacQUa4/sK02G3vzICxDOdpRvKBU+NthjqdDHm48Ar
eLOfBtVTCxLPhGd7045qE11JoLCV3o8SYND7gtcc3sLUQHzk3tHotfz9KiZreEXrNh1wrpppX/M0
9LMfaIT+z0IcFORRebNNBOt6tE5TPox2OuYR9QryLOsEFLejM17qTsVbMe5K3I4AFzDfJW/tosRz
u6A6k/2QsCmPqiw+NGn23knHg7K73dwcR3qJqxGhhgnwvfNijyBX9tUTUT04bZkPwG9uASfvZyhF
Y3rLfSWsnImbD1vM+UrTZFCdmfsqjzCi/kvqY4Ip2gVJxk+cbvhKHTS+GNONKG1Tu0nQ1Ov7PMr7
6SDMoEkv2fzSMz9wnPeWc4rriIzo3c/2Y85x/WS731kqMM0EnTI2Ts/tUitPmUWMTAnu6jaYkp82
oMeVd7aLz/flrBgv1vmvHO2Aol44+S3x8gjsOfH7bijLs5dNn1oluo3zuSoJ7baWbeKEUn3MLfNm
wxvqOY+cROw872uaYoLgSA7316M3Gvy9cVdiNC+gGhIXtW3nEUEbIvWzENmGYBbxYbbU91y58AHN
Pu/ko0rQ21sNB+p3R9ce66A05z1L+tActjoJV5eOows37i+lJ+2bJCFzQwccqAw0VvYZLSUB3yj9
rlxLcHmEAJOPzkjELbf2MhdGNaHSjTNrsuwkhdwV3vhCZPNUmv3ryMYt9OCqQAyqQ3C0VOp87SyO
8dCkeLnlUWL8kVbezpyD6kufD7t8/Hl/S1fd0ZUk7Sg6HmJj0kDSNH2yrU8GB3AcvRSEIdk/HdCM
cF/cWmbZQWIP/yEpQuF1b1XJc5+nDTfyaODmHJpNyfdePQBi55hJ2I2gbhybHB1d6LwN8r4AyFsl
zcmthYVJovn3uO7GXSrRcnj/u1aNCJ2vKI06rofpVbefxQZ7VJ6Jz2rFBXXmoJllYPfP/5sQXddT
36cWqA4jkKOgETEarI3LcsWFuwh0KQpjiAk8Twt3BUB9Nbco0MGT9Hfu9NQvmbSkfgJb3rS/v5hF
I1rAC1kuPDkAHgiwNR8qYogfa/g2TzhfpexOad9+uC9Cxyku7gYyKIJBRFG4NLV3Aq+UMqmAwrq5
OQsGTk+FRzcJ/BbtcDawPs1rhU7psgoaUnyxBx4m47ijKEAMaDwVE8pW3dY3rVjKzTfZt5bS2B4K
dYzlkZ87n+dsPhUATbhlFgKHPozPJcYuC0vtVPdOyhbGbH7jdvXVha/M3WwjmFhxEzffovmlLuaY
95wABwc4oXsmqqCBmU/1hfY1WrBmA7MBynk43t+V1Y1H9wyyMXC4b+haRJbWQzdgUxqPt2Gdtnh9
WOZ8vi9lVc1XUjQ1mwnGz/SJj5AsPfr8PQHTafx6X8RaTOsCmvLPSjT1DVkLTtwa6isxmQsxlY3Y
y5Q/WfIzBjOZnDA0ljono9mi5Fo9pjZbWkNAegOCgVsTyntbih4orMg1j6S8pOpb92K2G75gzdNi
df9K0Q5PXaXNPLtzERmZh84te+z2RYEZK7LurGKXKWt+oMSXf/CBy3Pdj8Y7ZLfQamM0SWgZoB5i
vMVMVB7HG+HfugH9+2Ha1hZtlYqh4kXU7tUHY+M+W7ebf39c21PSt1MMJwjYpimC1mt20/gjo0/3
LWdrA7XbYnBzp5UMhtMnaFhNaNBPP9sU1Ppsq+FlS9Ky3Kug3BSdv3BZAukwHhL7cT6p+SSd//78
ubGU5SOuhHRtPvQ8gT2O/aVZ6CPjMwN1x32drfoqPOAczPRDaVLvvc37BrnuBbPbcUz36Q9wl7z9
7oOBpfp2X9Kqff0rSYdr2WU3Y/Nxl1t0uMz9R56R33FOVxK0o0US5O0nG85pJ8x3lvpQkZf7S1hi
1jeX65UA7YgkpeK841CWNXjwrpeySYOSfuDmpyUwSdAMOm29INb3xzMJ9WygQvVMO6msmKcT8K2z
Ktvj3MbJU1vGxwRg/RLOClF8zzdWuXpWPbyCUQL51bN4a3cV3CAMAq+Jxv2S+w8t4YFnbCEQ9Zax
v4OIKymaLmfCprEcCW6SIY3cMaz4bgCBy+ii3dQGPdDstgEm/z73CEAHJjEWI2/RhYo3i0Ie1y9B
beGBvdnDdCQ57hxAsjpvJ/oYuZb+mVpiK+u2EpGj1LGU7zEphXh6clSNakED4XuzOg1IO+2G9E/H
uRTm5+6R0K2n8OoekKXd2EEuAhRst3uQdRxL6Zd4nMlHE9fSsevtsHEHfwNHtSVo+fuVk1F0NLuy
QtwE6EDo0Sfa4aWRTMH9g7N69q+Wo7kyzEY3VEGwnNw8AUrfb8Q+elP/38aETcFDm6H0amurMFog
z7jEKhpxscB4YolzLvqwK1GC+SQysku6/TPd7CZbX5bvAjYCEC3qbbfKq4qybhF35pFtP7k0eaTK
37iUV60OSbb/J0FLVRSUjuhFwB3Q+1UwOjSwM/NrljwYdYORoWk0uluB9OIk3/i4K4nau30ScVZP
S2tKkRqnmqTojFN72gtE9iD8Tf0TGc7cMndzWvzRNlsZ4Psa9d5UhDBPxcwp1iuJONtdeaqajVt1
9er+Z32eXhCSvEXoN2J9zeAE/Zx8YJn7vnNJ4PKt3oStxWgurk/70c8XVWao1zxuPVu3fl0LqXqj
A3HGCFU1l/F4un9e1w8U2ikIpnmgqULXksqMaphzfHrV9KHk6qgqskun+Sxm63NWOUOIQuqz9Pvn
VKZR2m+h+lcX5wOag3Ysn1A9r80GgxrW0hjTYvBBYKNd5aNo5Pj9/jLXAJfIXwMdAUY85Oh+dd5e
eT/fTkun4KKIkPkMZ1TLx9LazR5ejYkdVvUDIHTdBGLJCxoPs27e58o8xEV66nKMEqXJYbKas+TW
YWyyaEjJb0RM11+nec26EyXPRnyd2RZB0rKgzl/vK2AtoMFr3vRd32II9DQH5vTUyesGvUBlcU5k
u+dZc1DDhGZtRAd4z6uTcPnuvsy1iOZapubScsJEZdBF58k3rtwwyfuwrD/FUGfe/rwva9WOraUj
3ERdE9eEdkiUW0hOLYRP1HktASAsG/9cJeOXHFxPsyCPLlhtZLIfU+9rlmNy4Ib4df3+K34x8yv7
YhVPS5ZMRYQ+MlB55EeU7tGu1hxVYz523cfESHcjAXBXPjSoEIkhxawSJA92fbpLe3kAiPPgI/aa
4zl0xdYgjLW731oaMxhbgKV6EcdKuyEtPSjHmg5V9q78lLcb0cXqW95yIASrY0CK6G/qnDiy8vHa
rTDzsYjBsdV+tLwqLBPzY8usUMbxnrVowFZbql92Vr/HriVrjwGrAKe7sk0432EOshZjdIZ3ovsx
1j+a8YfjgMJFAGHWPBgIK63Y3bdbzuX/s/ZlFhFFHwRq3bebb9oJqxSVuLvNOqTNU8VAs2KYoZrm
cLaBWffLS9I9yExteO/VE4YMkAvyXuDc9Lx4V3qDUskApcd2VHroi2mdsK9kQFl7bLKtJsZVM7oS
pxk5AByFzNIREUPyMR+ao5E++Zt9JVtr0iK8OZPEqtweaRNHBk3jYyDAN6u8lH59tvJyf//crgpD
DxZaCpF3donmNVg1NOiSg+3Y0g+zYS89DN8wv9ZI5M3Zxh20JUvTXqUaJuSSD8rEnrd4z7XfJyPo
8fohbrM1TH0t+LGuFqZpsc5H3CmLsLTEbBh6YZZ9ANw3LHAW7qtw3fNeidIuLydTZmIaNhIL5Hsp
q4fcfog9Y5/wKpzod4SuigMr30R1rTYivFV7dBlYq4HytN80uM4GkcQXcLoWS8Nu+CmzJhzqDSGr
nh2vMxtlaRA86JhI0MBVVtdDk1bKjiy5tLzc5QrOPD506hNSiUFnbXEnru7elczFlK5uEwp0GckH
yPTlubS/Chdd1k55ZB79eH/zVgVBdcAUUNTCf3m2K0FoemNCdQ2u6GKcjtUEPsgOKMxdayZ+0PXV
xptjdcMYcqJ/l5+ZdtzSLpFNN+AeKpIysOwXlcmAbCUHf8Vyby4EgFcR07qIad90pplcVV0NrziA
+apjbX+OKcqxXm2FZc+ClhQvkptVMP/J2+JYA06hrENa5qcZnOIT2yptrerYx9Voo/UbOtY2U3Zm
0fc+rFT275oW41dZ1QeuO+8djiDg/n6uKdi20F8DZkTQQ+kt34kXV31su4iCgDiFKKVe1OaJXxyV
rt9rIdqCXNvs2mz00P2f1jspLiUwXfeXseYqryVokSPoTQa7Swl2sCpCu//LUkeSOkGHOq+N5r/7
wtb2x8Y8EpBSoO4IKO3tYZt8vLQThG8An1RhI/ilHqdzm75zepyG+6JWt2cZirvw2Tl4jdyKqgEh
QRDAiignPJSgT2mBrtpqAdwSoh2yknZTmRIoz/NfhGqDLNsXZfE/rkS7zNzYGmjmUPBaqAszrJCI
R0NunZxVQ7tSl7YzIkczUC2hLnMI2anZomtdrOiNHQPoDoZBF3Gbp61h7jn3/BmdhYo0n5BeDeWc
Y4aTexlt89hW9Z9J6m+obdWwgdU2PTy1TSDsbg0AnKlG7uAtGmVZE3kE0BrnnNWoHALpjCTnfWtb
VR8BfBg0M+h08jRDqB03btouR3O+2eEuBvPekXGnDu9LWTU3AqQEmkHR76TbtCodkRpjib7BHOS6
3G7c0CW9hft4EMf7olZPKmHoT8dlhW5tLWM1Gtz3pIkWRX9wD7X7KtPkMILrkPJ39wWtr+kfQXod
vwNilcYV2tzq3g+kGvf+8JL3ZGN/Npajs000XYs309yUkUfjYCjZd8k+pAWmFpFkf389a5YAmjRA
7JBfBKOm9kDJp6poXZKUEVj5gbgibp//ic6ELYNbs24MEAEVBPha0BqjiSmU4/Y9we0zTOphMnDF
1kn9I+2tj65EZbyMn+8va02B8NiOv7S6A2WsGTgbyiRpTHTRNlKGgv3gNrInRnsQw9N9Qau13GtJ
mqsA5WcyD2ZbRhxEO6E9pUBM+6331LqMHBKT5WE9ye7sJrlCH4b/oydxEvaOaYB7x4+40ZCwLZ3k
N87D9Vdp3sTIeKbGEeehdl4p+8syQfV5ScstJry108A8BBOIsNGa4WqLtwdRpgAnwo/k9Z50l+U2
GbotTqE1bwyKCuB0gfNaMNy3rpEUjDmjjYZAu2oTkK/ukr76Srvm0trGnvfISWfWxrFYsx+cCXQL
eAxQKJ2sU3pJJ1BHLNFIOTtBqj5g4DH4VQsT3KpbbnJLln27PADKOoZ5xkuUQT+LbN8XfJcgIRDH
8+6+sa6dQqT50JUPwI4NhuxbSYicKnCDemXk2GPEPSvCBM291XZHzAA+1EW+gYFZex8BS8aA3cXE
EaAAb8W5lnTrsgMIGly9ZUB68q4dPzu9/5B6Dw4gQPhXF38kGx5aJ9z7VQgCjs0m6H+ioB3Rzj4m
jJDRSNFm66XIKqXdU5y17wWSBCVzjo6HjO0swrLij2YzPJA5DrKh/Q3344PRFYzBaAHydXdnTzyb
bIo+XH9qLkND/yi5E9a5OtFmqzq0aj3IXAO0jK0F5OtWybDJvLI8dDeIeQL36vCOAhyoJu+Rbcbe
K6JQjQFfECZ7EDzrtf0UnSC+jxGBEROvTGISVj/uGkGBF3i5b6ergvASRCAEii90sd2uybZqTzQU
O9hYjx7zPojyp5guBqH//dHpmeg0AJGIZSHPod1KXstypMXQReEa5jkBrLE02+PvtEzfSNFOXeOO
acsUOidqpK04fcq8JODVb4SsN1I0L+LMXVqnSxeAUsZ7BUwmMZ5tA4N9kFLusl1Mt8ZMrJ0zSFxo
ffxfd4C2SyDZH7ysXjp4KME4HVKEfv5EvNeJ4Eav95WsgipRQWP+kYBmDg065/tWsnL5gI0bYcvC
MoPzrll+5QtDDZWJc+6OQV3+xEPjd8h/bmRoz82WoDJi95BRunWA0rjD3MArv/3GQlDjx7QcijtH
x3dkRYFaZA0yG27/pAKpCPnE/S2wxdqZsk0QmDCUxlEi17TVz42pmqqoojlzq2M/kTqIS+dHbTbv
waglN26aVWngcQXLASqIEHd7gnvujp6fM/SGJPNZ2piQ0zTPmIm0E2Jr2uDKpYbRPIurBToGHaKa
4ZseSBszN6mi1H+RcTCXZ04e6HBytrij1+zNxj2GbA1SSL7eitKYdl2T2BARaaq9iLsL8sOPuXI+
/ndruBajuYuREx8F2byK2hkvpSMtA3/Y6CdZTqb2vEUb9b8r0VRms3YUnsOraFBFYKmfPYZl/M4i
wF7GgJTBC3Cxj6vsYd+mZkV7LII0rxBA/BdT/bwvYiW6WHrB/xGhGTQdOzZn6ISNLDQgB9mkZOB3
M+AJ+zwDx/bo7oymfjBK8npf7lrEj5wveoQslFY8pIZu11YLBIcd9UCyUUnn6Ndlfawzpw+yGOPM
SpPB9SLQOo6j7b0ODkULck3DXHBnzzh1zyh98tCsJ5BW3v+wtTOHVmwK1Dc6HQE2175LDungI2sb
2c109HyKx8h8mJzHat7Ki62hv0GwDQ68JazDFb0clavtHS3V4kGAo2Bx7zyx5jDnZ6dhezr4IetC
E6XUIfNPYPoJkw9+5x1iOuymKvswsDG05TNxt8BSayYNYgIMDsDykUnVTo2cwB6RZFUVicZrAibd
JEzdWIX3VbzmAq6laAdHDoNdKQc2N46thP+UXminYIJk8VQf7otavV5xv6KJ0AEtLjI1tzp2qsrO
rFlUSAb9pI0VDoCZ1dlSpBxMMBg91NZptB8mAaC3T8+kGX/DhQObxxbKMzSa/GrJv9rjOik5KYWs
ULq8YKxE+bWt62DjDK/pE+86iqeI4yOk1HZtGjAypOsb7Fpr7LLiOMt4l44bz5AtIdqmeWMJ6giK
hVSAtyH+YuDFtrfI9VaFINmAqwi0nXiD3O6Wb8atU9ARQtIn5ATCRj4KNfzGlgAPAxAoqk3Ql+Z5
/KGcK4Q8NRry2yqgxWOt+A/bQ0di8TvhAhBSy7RVYANQMLhdT8tBQ9d1TR1x2R65ML5P9p9WmT3g
8N6385XrGzeE6+BYoYpG9fm2Ezcz8C51FVhyujjwa+NgdMmFUTwt+LDzyj/ui1vZpxtxix+5smra
xSXyYG0VsX4K4uqblaPOVDX/3U+gI/dXoYkhsPs18+5KSjyWjZnGJuwamGDRtcfklHn5xi2+1qtJ
GHoYl/1x0TG5rPVaipnCose6jlqDHQff/ZAmL3WfPYJw/jC39a6qvgFKGwougzYujwCPhHnRbZyu
FceLchpYZH+xiALgcfsRaKQQRda3dcSq+lxJeRFb1LsrFoIGP+TEAe1cvJF2tFC16IueF3UkF7L+
+F3qHhPMEHPKNIjHrattZTlIViOsQJ3MoUxvAKEkEYwWU43UiOXMO1h/89VLUzzZ7tvh2qJQVcf4
IvRnAXSmOaXB7eN5nmz4C78rDmVjizMZBD8o4VpBXKPPj82pu2GWK4tDLI4KE1YH4mx9yEKJut+g
QNIWeUW9z+ceI0m5/Rut71Cdi61a2iNB2nNrEJ3FPMMf/RodGD47drWRX7LUNy5uNbYbJ2BFicsu
EXtppqEYH3ErSkizR1IX9ZIM/8Nh9JRzcZs+C8hMnIMQmR/QqnM2kgZrSoRAZNEoikPgU70VOnZ+
b5SxaKIilt+MdIGo+/HxvnWseCl0CaLhHZk6dD7qdIhZ7JlyTN0mSttHBuoN6ddgrthiwlqTghwZ
+wWwBD5LO7q5F3NRUS4jB+y5dH5BSVga+/++kmsZ2uHlyWi3Ds9lVFROeGzQ/2flGzCMtQ0BcgCv
WkRLPtEzYJ2a7JYNmcStyE9slj9K/jtN3KCeQk8YYHLYE/2R6XSWJ3unluhkJseEYuRek+z7Pj7d
19ZiO7cPMyzCXLLcLp4WIDS+tS1RyXYGkyce6SSJpPuVWDKQZYcBwluEm1uS9FPK6wK3e1qh9eKZ
8i9ljB478j43vtxf0Nu9wYLgB7A1eKy92ZuWU9JNjsLt/t2agm7rSb7181qaoQavU9IjIoownW3n
0Z3Iye5/W4AWcrkNyZK0xwKGfRv25/s//vYA4qkCvnuEV7h0wJZ7u90ALExdTfD5Mj5SH+Owu1eW
bvjIVRnI1SJr4MCwdBS32QgkhhOKHZBPLHsFdbFpv9xfxtouwIf8I0K7yzxbtkkzElgtmwKhXkFA
d1/AW2MFCxUc7nIscGHqx8IVZjoVGFgb5e0og5SYfSStGlX5uubhaAzzxj35K6S4PYe3ArXTUY8D
2pJARRNJFbLpWNe79kU1e5kcjEsmHi21YQhbC9TsOBHCHU3UKyNSxU7I3CY+j6XxRZgApjqylBse
czHat8sDCwR6uClC/GVDrwLHMjZS0Tszlmc4w050aLVyEQdYg9zb6q/G6XajVRlBPA0b/u3thb3o
dRnMhfDKQ/v4rWAVzxnFsBnkbNSxrA+lSHaYCRC3aZjlT/dtZm2NS/1g4VRHA5XOdo7WMd4LGwGW
T2VUgv2OYvISZjew8mDHPKgYDchWUPf2IKC7EJRCuCVwaROq6bXKKwdBjtlGjvOjWyi2N6DUK+q7
+X1NfcLmdMgd/P4wZkg8vIsDnryvsiBnG8pbsUdcdFAbIhBgxXQqiIWi03dmu0VQ/9dQvIMteOjJ
KzcTSasLWsSAXBtxjj77pCxbzKQf4zZKiXeqKXhRPvVGFc6NuhTeRl1wUY5m9LjCIQiBAt5KOtIB
83rL2TazDndrFlSgtXFTvCa+3Le6VSGYQ7LkPReuFy2kkpUxJ8yFkAT6qvir6g9F+3pfxoplM3Yl
QwupDAucUn1SdCCUMUNW8AvmjYYjxkRMmblP6x/OkAdjZ2cbL5ZV42YUIS9iLZwszfikcmMyTWUH
9pGPQjwNw1bOeNXo8JrFkHtUKcBbeescClahma5qu8hsPhRjjBzNuINHGm17f1+BKytBfRgDtkDR
ihzum5WIxnSmYeyjDBQOe2do1LntMn/rEllub83ggKvBmxWVbyCg9FurM7o09nu3jyYxh4VfvFYp
e1SWdRjyLiDl8HHqy4/uLC5ediT5xWKvRH29v9K3pgLYFeA9Cxst3n26o8f9iMomcRS4U2KxT4Es
OHDDRlbYHuJA2nmxTxOU5jHa5OyNU3m+L/3thkI6Eocehlogl6Sf7q5GWNg1TEVouAuVPwcFJu4x
9PaSjSfZWzdyK0jzu5ZiIk5iqqKcn0RxGOrDgNae5NEgW3u6nN/bPUWlHRcXqo3gKkaQfmujbRZL
1hKFudQDb3KQeBfNxXQE2wsQ54bZDAZL3y/jEOhzGdRjYh0Ms62O9/X61sngI9BNgwcvXiOoG95+
RGaVhHew4Kic492YgEECA3kN6W4c+JXtQ14W6B4cFBQN9QT0GMdi8gbQMbJhzz+0ydIqGaW12BDz
1kaXtzsIQDE1Ao8fb/mMq2CkRe2koLkEq6DXmA+108+PqYFeJ0cV3zoKVm4yme3JLaZnANGdjYDk
VybudkNB04ruHFDMARSOsXu30utZzWysqBV5IC6aXAzDmjGB+LH4a+C7/MGfP042D0yMh+wPXn7p
PuKHjlP8Sf0U7nMen02ShVscbG/1zpY2ZrAsoi8Rmf9FYVcKKW3hoaM4taNsbOv9JE1Jn3zBVRN6
qVehMa9GRWfDJa40KoFcD0Q+S8MEtlovD6veLlRXzBhnRFXgoPWs9Hu0N7IApKaB2/i7qqD7aeZ7
Sf67O0bRFjND0HqIRBi69G7Xm1i8qNrCsiKnNDAFLyde1GZd8+n+oVnRKsBAQHLh+QBuUz1X1BRS
Af+eQKsis86mItIIKrTjBb2Dh/YAKoINp/T2lOIOQzwIENnCParnwRo+j4zWkx2hu9IGZR8Bl9b3
QnqyfORjlbENS155s6D65f/iC0OF/035r5Koa/CqtSKT7MomdCmmuQW1swN9Pga8+e9KtOGM/9nD
38rUQhGTx54cWGX9IsOohw/9rvIwNnyLanrFRYAlFlYJLB5YSpj2wMwbPCqQ6bMiWrpKhrPXWWVY
VFLg3VLkTRUCr4u5Iazu5l2SzmhBKw1QN943oLeXDGJv61dOHxwQb3idMbiMGaOh8BGGZR+RY2K7
EZxnB4tLevbm7DD0brZxLNdkLjE4SNmQP0E17vZogCh/HkGvZ0XjxKKJpI8TKoBB5fgSoz7MKPH5
xiLXNA20Bgp+FPA5UNzdCiwMp3U7cBlGQgx/pimaFcE2aZeAWIJ28iR4HhpVGzS53LDelcOCWwDH
H7crYDA6XteSqS2zET4PKEFjz8ah+1bZpR92vFXTxiW+4glA4IFLHP0/wMjq7Oh+WSLQxDQDcDwl
HzuFNva82fcEXESITe7bzNtIE7ca6qdIu6CP4A1pbj4YtVQghMMkADf91hCpDrYhzQ3lrUtBohig
Tpx7HZeXeFk1W/BAEXDVWVBOdX/K62ELKb62RXi944dgFigMLmq9upaGoauGgnInYkU5R6bT/3TT
pAsbICk3vMq6pKVVGNBblEb0OxknLed54URx4X0fB+958rp3hop/3N+cVTG49RF8IEQHZ9rtglCO
Rvm0KB0AbWwQ+IyJf1yyJae6MeeNJNxyhWlRBtZCcL0iDMfFvjwVrnQ3p6ZntAmxwQlf/B9pV9rc
KJK0fxERCAGCr1XFoduysC37C2G32yBOAQIEv/598O67LZUZ1c7s9GzETnSEkqzKq/J4coHGKDot
XopSpmnzMJUkB//+bdZQkYPVmGBqCct0OdaK2UwJazTir+rLa9YnxMRwmyKCjfkpdqhCQ+LQgYnc
5czgiMhqctQAEK4DRFnFiPqpe430SywwSKNE0HGFQsuwysDgDFJ+LCHPlwBE1KqWWVHkKPu1xsk4
/hNCAAeHkmuoJvEjMWYdn/JMK/QBXLOgSpYi7gn67Pz5d28G1496KVadwKxj7u9WEuS+VCMs+dSx
ELVKZasyZ03hNh1CIFJnxSR6/PvkIHcyanGojOBhfUuuPvslMN3C2SqZlTVpZs1eDQ1X//tQHei7
+VfwMUyLTjkyfV20AKE+zlahVKwGKgBh+9vpGxO9nsisYVsPmhJ4eB8zSfU8kYLZqjkfn/Bo8VHl
m30WiSGaxPvpHgZCQK39TlLCaN8emRqh/Osb8QxFxbcqlrwcK45S1T5ORAmCMUIa6tnwDCq2TfEb
Usu2lv1TCAhnPTdp0AKhN8BYuwxkZ9H13Kf0Y9VnixZNuZZxPYDNspTz29Q4sbYGGqYh8q0/AxYE
Kv/hCQsgbw8vPBcmHqSgNPXXk7zcAIvpJFWbSVDgkSrIho5zBaOAVXuA6+bf4m0BNe4LnJ8SHUOa
BUpol6fjQ57m2TIzKoHijhgiNJehzwJdpmjz4TmrAdxep3KLqCFEZZ5Ik+B5hk7nX/f1dZTKUClD
nIkIjJ+6PsaK5mdKoQCZKDoVJJsqpTNB8Pf7PpnBNN/6I8DEf7dt4/gQW3IyXpwm5+CUAiD+PEsS
FpkY20kkeUoLfXKx7pMa5QgjIIBewRwIeu1vJSI/KpOsrc6I7NRjQ4ER3AD/Y2YIKhrjVIblzzAP
MODD3185WMDu9oYRNoC6iFLzEROWka1nocHu8/JDuoHcC6ONAbaZjAQi32EptQDiCwB6tKrTgJS+
+oiFcayawp3P1P00rwRHx+PjoYowyACcNZotMWHFtwGgch+XSTNRvJiw9bqZF+Rj7s1JwciJvG40
Sl2J7QQ88pmAH0S5WEWaTk6mkoNoOD8zdlyUXwt3+Xn/IDnV/UGDu64LulMiJGMUj729CIJhvm/y
x28Psn8lCpPz7Bj7CX7bXl/m22AekQV1fUtAhk8c/SDDqVAjKX5lotHee15rJCfbC5k7vx5WhG7c
vcsE5/Xtp68U9gc1LiQ++31ZzoZLWbLDxH5bt4/b+eMvx5KczZkC+ouKxODbn96jOIS0V8fYIQ8T
F8MxsvXELuc9ewvpfD4nJ9ciGWmsKX2KyP7LnAtY5fMYP1jlDEavyl0slwNhQDW/9BDy1hVyN/ih
v+buhyb7+v9ztwTuFWG2Ry7uPGKPD79eOptS6fWT3Zf48RtEF++wpB7ZcJ0LkdByX/elLine4czW
dkW2jyF7dH4R60Qm1CeLHXuWbAHNUS6vaHKqXKO/1vcjX/Gyudw7m271apCNlbNqu6At2e9lsnef
79PkW8P/dX1XNDnVPibtZWoi0+axcI7+VNoT9XOyyD8hLG7AdjvR+Me4vboiyOm739Y49N5UvJYG
KlEYc336GdH7bA0/8kNerohw2h4F03aoWimeSuUH//F/PTROvWe5nkV4NCjeiUEa495qvMtHF63c
xHGfaPm0S6iIJPck/XFPnH5P21Q6nhEaeB3NE2T2D78ozdaz+c5doK/C3gmlkXOePwhyeh2bNZI8
x2DqMf3T/XqeCJIGPLYL//t8N9us70pVPkLwlmuJVDTHH+dVYYuQuEwkDt/zS3fk4ce4QRzIWtND
m7Hbka5Tst5ut978UZ//fngg1Hp/B9lFS9inKBU67nf+SCLfiRZKYTWVJqC8PFzYOqT2fP5AVgZ5
DSilnwIp4cERfxwqZ0EmVV1dNBmXFq6W7O2togG5kAfdc84doe7uM/gQHq3AaPFNFGWJyYdG1sHg
0oZfbfYJq5yQoQwz+epIu3TjfUcCFjlCpyBQcr47pTTyaYK2e8U728/rdfiwjl3bDsj8UWXOauas
6IQqrKTu5+6+cRFoBj8sFcSxnscpVPHDO5KAiDq0hZfIWRe0I5RJNrieNbsw2+7Jo/NALMta7L+E
kcp4+HUln5xdmRnpMchaSMzyrdphMeEDC5griBH+QgkQJSL/ZGLymbP5/TGaRNNJPAVHb3bCegjl
/AG+dBGRE925u92U3L8ifujr34rwhyLnADAkf5l0A8VlMn9r5mpGEXg16464OxGowl+ECn9ocfdV
HuvgMgG8qJeSZ/Y2YZ79CMvyyyE0sZ72u92n4Di/O2R/WrM/BLk789VJFhR6BNPMPurHbQ9YcYZV
97S4kJ7MsbmHrMjFej8eFu4+CMlXSJLd8PRw+4eYwEcJHvbjrunP53CewmxP6iSuwD+L3a4l6Tzd
M9H+p7+Q0/8Q4We/z0Xmp80ZPOexe3rRSpu4Twv3uSb/GzPfonwVRxtKPTv3OZjRPmKP+rQmmiC0
5OdAeNn8lqcrEie1xPb1NJx6z2yrR1bLFgvWErdpiUBQxmNzAJf8W+94VMk0ycL+hElGb0o0/Dm0
Ft5Yk5Yxgd8R3o56+/posuwchScQWkr7cO/Xlk/cYL87ymQpIPUXrvwPT5wtOV0Ac3+MBuFfH7Aw
nXQUbOXkTbbe0qdkGXi7E4JlSpPNK91HgumZ78TEHdXjMzFtbaS+XB0H1TvYb/bc+7ZlDiEWnq1P
8Hf4I5KXcT/3h2POvjSzoOpnA82aPuuLSmWbBcIV6WH56QrDFa5h5odscqYl7+oiik+QzeWyo2tb
IrY9dxriWHhALvBQvm+mBZaD3+vYFm3RRSaosdAnk9352f0ScSQSzenA8ZW2oZEFiDPywBFWDyzW
Q1+4d1piAC9TRbZDSGuIla5p5aj/XiaDZq9tHRjcFPbXljzRG0rkT/n8fXf29ZP+fUuHjurO+u2D
eOTh5fW1Ze94gAtuScgWF1UCQwQwdPEg9BOEeAbehvTIEsoEcdV3ofCOck05K1KbYZLJ347ksD7N
3z4kgjc+AjoysxxikPeIPIUIGDqCkEFg9kdjOiT1NSAgDBNeHIsaptOmUzWf4oFQWf2OLQW/P/jA
H6xd/T7Hmo4lmClw0RGYm3iBIJV/JvJnNxfd1Kj6XpHhjKMKG+xrAxvPCIZn6401PK7v6+z4w+2K
BhdaNcbRr2ITrKTkbMNIrO0jaZbGkcVetA6dE7sIOnOEFDkDeIkDP8jSbLgcxTmzg0kww32heNG4
IvcyHjhecccZwGN9nmGzXjr1Srtkw01dVmXCnvbu7kuUVf0eyr0nFFzgZPRB2qoqTrIGHWaHTF9Z
UN+diCmB8PFVCkWV1V7VwVOEwQhv/9WS4EMgFALB+45Eri3fKZu1pxQkntcqLZ4akmCm2rCF1nzQ
kztH9m2qrugocYEt0AHodM7yoDtv6UK6kGzjuoXo0MaDpz+SwDcBmEaZ5r6G21mvIzTBWogqWlLA
5QrzfqLD44xD4ksF4GxBqbAObGvbF/KYLX8lxEKES5fPuXv/ssbdxxVnnJXARiIsGT3hEKckJQek
N+ePjzP6cCYPq1c3oQYVXtuQLb13bZzNiIv+cvbRu+Edn3XJuVDLdXeml76gnU/w8hMyxxmLPAmC
CLP9g7FAxDsj4G7uPKpDFcaiC1gMgdf6Bla4xxtnMYrcP3aSDoJYQfe2XG/t+Zn0m+oXdb92u39w
kmh2QMEM/SlDGZV/BzW+iR4+9YxwZoA5tmdE3YUFa5QFBgqMl/uC8l3su2XtlhgXz7QYImgmcQGt
Xh6QvkJiZ+445g41E/wj8JAjmehbYoMMXam2KTUFQMcHYkhxkn6F/VEhmxNrU9VDSUhEbhC5e7xx
Hr+o1LLpW5DDAvYz66iyKAhQg9lsvcKwjqdd8IahAv8soskpeqBmXRwdy6mHjr00s3LMjrfyHt26
gnv7Gc3cHiWn4GF2TJPLBLyxA15GAHk5WlVnLzJr77q9JAx7f9qvW3Kcdk8iyZy0NdhaHtayTrJ3
eQVFu8/TTx92S4NT66xsjkGLKTivaJl9CKn6IGNZFKX3qYy4/1synDJ35SU3AD4yRXViKQMFyMoD
ktJuq9a0niDgEEnhIGX3pJALAWZGdNalCvTYdLsuvVgi/Rr5MKGVEkge/wrqerTIlsr3FaW/yyeR
wA3HcocNvk3qhBCj1wvcTtyRA4QACozI6dehYaqVho8zAT2BfPPvH8k0lf40nNr6+fge2u1DJjLq
gnuZctahCeIKE6tgqNsdlpGntkyX7OT5hMTCUiDZI+Htjczxzx5JO87S3gCt5zWTyJr484biibVv
iShlPlJ8uyXFGYZZqJx1w8fBoXM/OpP6IQQdUTZoJD95S4WzB2Gaq+fcAJXn9aF+fussk/SnRc1K
fXg47i2qk9eEkI30ulwvpe16yWixRd0YlZ//1V/yaAP6MQe8+WUQ/KNOauc3gK8QWLniPgyRxHCW
I5YTo+47OOaWoibYRvMZBaZXphNGmUD8BbZwyhmNehIF1TlokKMkS3ZqCHrNf8V7kWkSKJk6WP0r
f9xXAEBs20EsNbJmhmOSt7etRxwHa6ND8iwwvIPk3bEgKhdqZKUfxsA1nHqHS2BppFwxkwRA0bC0
XROuxXUPVUCPizYqJS+VEOBgKElsw2KxQjV1RtnkwWS1KIE3UiC40Qd+sE4ulEpOhpOEU/HfEHLn
xN7OUdYJ5sf5Cr1BQm8p8mM8JOus9s9B0YI9BnO8XZN03c6pMPQViQhnToKqMPxzDyo1bRdpR5D0
OqeESE+aA0uJQoPILAsiDb6pveo6E9jkkJJ++2zsCpSqamEqaOThd3tdXKhRhvnZb9tqCOgPrEfG
68J8Zx2H1n2RFx0eZzB6LGc8t+ZgJVPSLzPBr4tM/Y+xtFNYyk0DLtLnXCfG4niilTFXMUttm6+m
yIcJLoZHUM6qqgOi//eZNUx+Nm3ls1aI4lauqOAsEm0ehC4yEsAYTUGKrRHcTpgtryu7eIUnEyUF
R7L9N5LAoz7VXXlENz1I6egZOOhArMSfLapcFZkHC3lfZtbFKaC+X8LnkMho8A3uRaZX0+4EfzJF
mWNtKxb6uY54EaXrmWU6dUOoQp5oTU8sWwuMscC/8Os0lCyu43RwZcnZUnvqSTQxmNaLXkPCm+TM
x8RHSFqXoNMNihYyPL8SGzlLhFgCjkZSbbc3yYUkk6rv0unlNEXHzvMaI9T1o7bp35BsC1B6Eybc
Rkp8t+Q4E6I0mDwrhgcYmiLWpw+DDMHcUljlHr76jtPkR/Ax/Z+msgYyLX0+zLY2U6y2tlCM6i3L
PWv0vsEayXTccsXFHaWSd7E+PJmftQni+2V/IrLTUqCPWJgwoyQirjtjhojs4PrvcMkD+QaJmgIz
ajhMbFk6+ZTKJGZfgS2KjscNMnDxMP+JOgDfLhznl6hs4w7BcU2xOUDaqRUVBVXjvPyhwYU5jTmp
O+xwHIzX8vJiIcVBvkR1lL9I2/whwsU2hZGWl94HkcPQBVrReUrRdLRBx9Eic9x/+H75Q457K83i
FhgnHaKA5fqwTte0YnSPNKLg6AZj8FMK/lAZArqrcFTXs6neYwGw93ySCeCvRBZiOJR7v88Zo+as
GPGkxO/H5Hk9ZZPNBm8wV9ihNa6yf9jgDFGRNxf/cvkWgOrdtPvl2sY/aDI9f5o02xRH0q5o58Kb
GTb9ip4EKjzup/+Q5wxTN0t9taxB3t7a6IC2MAEsCAVGOpEHK/GHBBfXHLNCD1Vt4PAAB41G5K3n
oektcCw0waOtdPFlsi+BcIwbXCCdDLgZ3wv+bqVDitUWIM89nkQhiVbxJnmVf6vbep5Z2Afs7yNX
2L84cpIYYsESlQHCDmCXHJsXLTUDv+llr/OrHnu5psFrEJ+xaD46yajx9UdllRtm5x5NBcvoMAq6
QYz0N6esUK7HTigMyGvDUCQ23XOajj6xiSZJiuydql2UBGSaWUb+cl9mRl5KQwsJIFEwRDHsJ709
2tnR7+S8KhTvEnv6RCdH4FDep/A9+sPpHkgMg0H/Ghbj2DA0TBgoRakgrI/JIZkja/8WlHSboMYY
bLbzyfJRok7mrl500rITAaeKXa+q1cZ6apy9QJhGGQbGMTbJDbBXPBh+DCBnLatPaB4OkTKYFkyr
RFgdY/GIJgOuBlAW2OIEYJDbQ01SzDsH5wDR3ZkegFsaEnNG2hOJW4JE7QI99JeI6RtfcNIjRhTA
bwN273Q6Axw658EDQwnUulRAVp2SvHGbC1DyhBH6IBHcdQJGEEDRwG7CEl2+7QgzQ0lQ5CYswLZ4
a178lbRYfAHfX3tg9wVnTO1vKHFOIdbaoD+FoFTayxmJPNOKJyxm7rImBi3t+9TGngOYENFMLEoY
1pDwG87zpFARIMCyxSQm6yKzGoX0ARIjU3TJPDZUxaRF1W+k9UUnjfOEEhcTiOZYkQQdK/IAUzHg
b/EX2AWXS6n6EkLmhbL5uLjnIzm6CNBnspPO6dHOKOu3Ihi4kQYQA1Sx4GUyYGkC/OVWWiNNPved
nKretJxHplu3OpUB7kejx5Nj6qu6o/UMsAPk/nmPPcRx1pj+gqxiNpGfRZNb4ELM/InpITFuNUtl
XsxDorzsRLb8u8+IE9hhzHeAlwKiDebYb/lLpUjPLsUUhFjXUVa8y0N/QfmckK0+D9BUKZH0vcH/
m64nIX3BpuSCTRcyQTspcOkmDyIfOhZp33wQZx6iiZmdE0kxvcoKNuvEPi4q+ha4EpltkoQ0m8jK
Q7ITdSYOv3rvGDjr4LehrwWYUveSIzEf4xUUae/ev9ORGPuKMaBE3570pAZwYgJsaq9rWBYCQ355
WarzoyaK5kbCrBs6nMQatVlVkwB0ltG8tjqTNq1tblRSedRKMoaBfrLAWuP7zI28m2+Icm4sOqtp
UGPE3wPN3gIgTyOz3H8/X9BHqnn3aQlE5AcYaRbEmlqc9EFmlUX7PmVtRSI7pZpONosptfRDzoRp
2vsSosucvQ3bRIr6FMfKyrlkXegmo4HApo8oI5YDYeAemFkakOb5KUqpqqQkb33Tm7IpyRzs8rmw
3ulp8CRtz/PmRXOqpwgvT43MtHUQY2GpHcc0QIFu3j+e3hJSnkmceIHmiBAofnIPUFMZS2uAfCSD
eU6o5PMlSDGd73t9wfQKw7jpPFdNbGRBm3CS2DMRmO1PeQI9bJMAescALaVzb4VLJmMxSRH73kG2
PC+kqFwcRM5aH67sVulviXC2T0fLp3kqQeT5sP1t20uDLpHrsids0pDUzZ21zZZrjCFs55hpDdxw
+/C6WFjh5n2z2UwX6QNe4zugn5PF4mjTxWJP30XJm+9y3r1PHO7l6ukXHPtA9zV8IkOH/ceHiex5
w3K0M68L4jmbBZqm+sViQnvLRasANomIHNGguD8+AGgWJnAM0CLIe93+GAA0t/R9VAN7G7uENbd3
29dTRxI330qvoh6W0Sv5Q45PeKQAGYv70vQ91TjRSD9ohQCcYST8xKVfUeAkOSimQIdpQKG0s/mx
Im8Fka1iUVCThpvg9UQuzyVVBLb/uzmaP0bgm2CpNWDLZBzm7T0ei5NxyfJMHaZic1IQlW6PxH4k
DvqOVhCnJ3TMiIRnZJoGMQRi0QGQBNgn39XXa+GpEj+qjq3q4VExYWgoRXtOwfzt5r0luVVbM8Ry
+/f7xvm7ZMtxekOU01zMsvsT9QyiJYPWVARjScffPpvb68Py02Sfn7nL2sYtcqjNIqN0p2Nt1Ins
/r4bvGWeU27sc26kc4HvUJEIsvNFwo67YOc/zEl3yCz9Rf2QvPusj9jIG845XVVkQ+uiola97Eje
TlOiz4HCLIqCR/TxhggXqASRUiW5BiLM3L7pvx8BmXNxUETb3eflZ7Byc3p8r1VYZbNLqTSqZzjh
9vFhupA+7xMQCSc/bdIdTzNfNkGh38pvZySCpgwTBXOHqGx1WbSHhNCnVmDNRiYowJaOTQ8ADgM0
Aj+xF3cpYG+TDqeHUXHMMASWV609Ig3DgstHZ0YdqtG9vOzIMSNfu+lcwPTosV7R5zJtknrB3mzt
MihHigbEoYpjF9RD8LKex/ThZZix3jztw0VoIWsuuNOR5Ogt95xqIkLLjhH2kXvN4fiuL6CZFxcN
lzDq1sPLKp9vANQQitoQxkzfzZlzioi3Pv56OPNhAJXZW8315rqEObjHmWWhqWTx1X0MJx4wJqxi
jWrL1XlzKjntKh3pDNBGO0aAUuBzsp+TfmdZ6cO7uoqQgqbmP+mHuD1nTkex+bSZ9VjrhieMnTEP
xs9R0YL5OhPJ88ibGJSQgsOiU2RUAJN161Z08xhlgTHBjUJ9PibLuZOQFYAILNQjjqwjou6jEZyP
W4JD/uPKpeTHYHae9CC4ZOs3lAIhQ48Ge9SZgxZTZYhZKRIQwmrPqGm94nMIG67Jol0Bzf0gi/6S
9cmeqPNko6w+Z95yl7wNQ0+igshY4HVzspymzvo0n5kXUKzpktmxWziNe3nJqfn4G91DzhmVpven
p3Id45TN+U7bzuaGlVjqRmDwx9XninVOaZVzqE3CFB8So+NlbTdz4E1jMMQ5rlar6eJEFjlDZ5H8
X9Rhx0KlmzPgNLfAVrWJFoN0YT2jnw1zFblTdgh4ZXcnnL8aifhviHGqqvrT5tJU8sBn9NBkXp1T
bUZK2Yr1rR4Lnqsj2bNbOeZUVJGmUn46DdR62mSwg/L+dVGhzXE3VEXZfbMvOkgeax1guFKAHdnQ
mjWeFwZpUGHDRM8wzwPEEIGZH2kDv+GNB6IzSmw8npYwesa6WADlhRAH00QYZsPYMc2sI5sJ3NpI
w8UtRc4M5WEcH+MzKGooIL3ZTjx3BSc46jj/aIHB2Z2qP6dG0oLCidmaix29G8vaLPDcQeQjSnaO
+8krYpy1OU61cqpluK6GGYuKKJR53/HBg8EcyUnc1JaYxEQ7jsaDkyuynMkJzTRSJjHIpmS5XmOY
BPGQPTcYIb/IqmV46i3cwP50RcM4IhNjcCYmwfqopMtB+PmwREhi2xNYmPxJsojza2XhVbnYSyyj
CY2oSFaHe/vxWrjimTMx0TmpWrUF6ZyEDzqdEEwswJms0CZpvVt0j1TfzvgHT8BrU8Mv3Eg7I0Iu
G0TlYaQKd+ul9HHu+LazUdBVJRBdEYucqYnCODHVGqZmudRbWqJAPFSi/8l4xI0S8lsjzlppxCGA
9b3wNdwrnzpqqNJrS5Y7kaB+tz/euTQeevdiTiRdjqeQl3ClbeMNZqvX9XO5mrCP+bDfgTw+wj+u
NgpG8Tc6QTi/smbOK3D8jwPyR/zxv50wnzaLgnbS14O+KtaE4DpJTJ0VpnZDS328T2qkNen2kDk7
dM60iX6pccjQUInI7/b8Qgg5Uojr08XBjObuS6QiP6uttyQ5a9Sg3yuRMw1vlpOdbIEvK8/Rz+BS
iZmsXe6BuxMw81VaVaIixHen5L175gxSFAVamZzBLDZPMmxKp2eJPdpITtZO4RP096JveagHoUsW
erRky727p6+vLwhNevq6QYvR/dMfaRe/PQrOUGHNXBmeZHgBfV1YHxJeLvOJ01gU2ZOafN4nJooA
+cqIIZ+qsKtw7vEXEE8tJNxsYGHNj84kJcqv12FccbZCMoO59B35YBjK+x8wnO690+cCIj2M66yL
VDjVj1+xaJXBSIHp9ig5q1RN82kbtLjbCGpLgM9mbd6t+wwIHgvYmHAbtV/68/Ei97B8WrC0CxJj
rcZDSDFWIqFsKJG2dvAIOz9GxCpMVybZk0B1hhP6cYJAP9RlFNiBUDm5pS/7dXCMsPjEW2Yr7UP9
BdQoAYXRsOSKAhf4lN30jJ4AUIjDnZKumpp1EtUk8nz/JMcDyCs6nNkBovQsnPaQRZmi/mg5Dy8v
Ezo0XyJWFT3Yx0XjihhncNIz9jkPzy3vbJLytDW+mvQJ653JJbMqr1vWaKgVoY8PinvvpjhLYxpd
k1UTnOPx61Bh/Yy0qEWLosbfyldsccajDKPKn6QGKrnkMMBgDfgVj09PA0iS4LpEcscFNfLlHOhV
hwNcHjPWL1XWG4wJo1SR7HH2IVPiCNtwZkO4eMCs0UUmycfFAjzGkX21rgkwo2dhP+I4zRkyKlgF
qBo8aoUcmXBFaqhhZoslWxhCOKKvdolHjPspLPgPyvNTKP5DjB/cKrVGyts40vCqYGuWYMEHMwgF
doWQ0qiLxR6Bf7PFz3AVRjdRguCo4XWBQSST5AchjuP4i/OKBmcquhIrrDXF/05hvDUhQfOEo5AF
wIkSRyB/I00LMO5XtDhzkfdYbdv5oGW6azZFX5atzC9W+rqpRaPi03HN/XN0nLFASwh2VCkSLCAu
aShNvW3XtXWas4ra3uPjo2PSk7VyVq/1agMUi8XXFxAChXMm4y/QK445A3Ix/TDwSwimaWfDFLk/
t+u5shQ1EY50+N2eLGdE4qNa15EfQAGWDQNSNB5oA0pHtkQ+CLWjBd1ndLdjIqCt8cjnij/OpEza
JvGnHfh7PqwPM7te97vN0yA+VPg6GrNeQ5sPdmXLKvDsuRtt6qaY+m2iedUC5dAcS42QHpGej3P1
gEALwebnkt13b8Mv8oqODR5YoaAgN6ryyAaBXJzKMp1qnqrn2KV2JBdRG88QzfAUsOYQXYKovwFg
nhMPLQv8fCYPPJHThJSEvk9+i3zYaLhzTYSTjaYOE8locg3z6YS9Ve/xRqaHZfq1PmC98xSpHtat
/gv42zEzeU2WEw1VzXX/1A9k12cWHofB/wpTz753JhVzAAZlnekCQvl5/9JGsyTXdDn/o+Z1L7Vd
OhjNGfj9BksCpuTKegKunSgoGRPKa2JcuCrnxvlcpifN62tqFJvUX/TvYeKYTIRIMappfyj9CFrP
ldb4WMaJ4zygF3r6Eq8WzRPQB0Ucjabprglx0WmTxlpYD4RiVIKAIGwjnw50X+cBUwyKrYmxjIYf
/GslQB8f/v4qiR6pxlmthwuLCZAI0eVNvz7FKBTCA+ScDxaAN0mFByvIlOxgODOUu2do4zotw8cg
IoyJTvJ76PMeY5zF6qOg1qbYReYhV39Ya0hVHyRXLkhvMv0XZe7zgFXbLfA/Z4dJ26enhdXTlyxB
UzYFvI3oe0Zd/fXNctZmOi0uTTfF96DqZKdW7lweG8udtsJnwdiNYicucJtQAcKKE+5GS+DB1Ze0
BSEpI2vzoABO1g5QH9iLlH0s8LumxF2q2kiGGdWg1O8RPksJnRHTbmBp0AYKczoksgmESWBixrT+
mip3sabSpbNLcdG8yCRdzFJHPiN11j+g3jOgYSnI/n6K6i3Db/LChD0XBhqTNeC6851ODValn8tO
07zDYQK4pRwNj2RCQlsz2cktSuYTS0MmdkdrN/WBF9o5AqZFH8BdKpaXIkxUVM1DP6b/jt3Dite4
ckiD9F2VKfprc0wSdIUzPQoojzqwa9a5S47KiyRdErCeVax4RoVWfjXpalUj9YxQg8ycFyqjLzLc
9aLt6KMP3GvS3E0jIRvoSQjSp1+KdSk9VZnraHWvffTBtUx5NV5Nk8r+Mka3eLLIMVMmOPUxAZ8N
XcW49AmWK3K8y2YGxvtwhkQ0QL226+f8MdiFCXl6al9C1DU/79MbAXwz8Tb7Q49jOE0xz1HPQG8Z
nRCfhxOqs4b4GAQ8vaCdGfnvzl4Bl9lcaUAuza3Q6TD65U7/wWSbiZZDRVUVrHIcorBbrxC0cqwB
vG/mJZhbklUSznatrS3OQ22lc9uP3U7tCRp3RHo2ots3dLnwIS1noY/pthme48ClBmjGocBIq/fR
Q9ce1bnq/cqA/Lvo3xbntSvNv2bCWTHRF3AxRYHtcV2m4AsCV3vBGPIHZlp3zwd1cVhWi8/A7lzB
pY9J+TAZMMNOPuxvwszO7Vl3J+BqpGgT89r44egpDAWdbpnaQxpnVy1DR3u9L2XfWB2cMbshyLHY
JdkxSBoJUobebmwiDOn2wo6u3FjSUzp/X+z9zX5hkfD5u76EpgG0DJwBWB1jhkDwKYPT4z5FxbpO
zAxhNhNrQrhPqbDB8mK2leQZgR1fUqLOPOOjlJzy+KBhTmlyWrTT17yfEa39SnM7rndRy47mhRzl
Ezkp78VprUUliWACEyCBunG0arFCLts2Bm0ucympqWJ4pbQJe6sA7O/vVNQvOvasvmbhuy5yFUB1
p7w7n7CN05vsq6/pea6YISB/a3PtT6zTTpoXPm1q7/65jYWJN0S5MLHr9UlrpIXkSTIrETvZ0ac0
sbRlj3DGpsTY0sla9p5k9LLsRN2YY8/qG+KcL0rCdBYmJjjOajQb7+NEZsGDPn3sTiwvsDZYelQy
Qdp7pLsbKvJHUHjIiGJqFOrFOEmeptCisn2DThSshfvdLD8AGTz9XZTz+pdPfs000quwiUU0ETkD
gayqnHHuEwmTbwrOfKrQSKG/H7dDafJkXSQLY6TYR+EKLnk4xxvlgFZgLsnAwlBssf8BbWbUhizJ
5cX3AoPa63xz2qtWZM9mJEG9cGPRxkJHD023AqX8lth7dDnhKk9GpIUK6FaT+fmlXGKRHEDkKzp1
kUhh3lpGQS2xiVPZjpcx2wmcCOFzFM73iWXqaN7MnIROH+6fxs8E9PdpYNoGBwFwJt5ManJ+0XVf
8b3i2TwSo4pJ84Hi00eRstLcS3JN9JMg9vkp6RxNzjwZzdnPQnWKRuvZr+nS3Gl08SSCvPpZUrol
8iOjmQM7FJN3vockWerC6c3IYXliTWjpD7GDYRvjYeZbGhYnAxbIhgdGke8LMBJK/7clfPgStNZj
o7Q2neA/bj2RWXRNomQ62J36KPhvP7YDoHRUsczHhM0ivAgk7Wf2nSPIna9caGWYNprvXUr3fEaz
dfNZr2fr3io3m9SDybaPyA4qroDuzzjrli6/ayNrTpmPE/e9Zfy1PMSbnKQWlsXGb779Eh+HZjl0
GQyvF/Nht092+51Alkc1+89BzzgNM5I8mUwrw/dyjcgVOcvkbEm79AFRDQz2fWI/50cGZjGvij2u
po4lxFwGqg5q8yyroeQtVcffRQ/Zyrc6ElnoaaLqAjDh6DPFUozA6TEP9Jo2Q30es1z7r/vf8TPO
4b6DiymxO9fI84nkA07AiQssr7aUFY3ZkR3tr8g6F+RrqVv3af4cpOVochJthNL/cfZdS64bSZRf
hAh484qCpW26di+I7nub8N7j6/egZ2OGBLHESpJGUowimKiqrKw0J08yGBfsUmcNAyo1o9sY0Z+z
4Yfq2d6q7SfPqV+iYbHrVf92sKxIl76+eu3rAi93ybMdVXlqVDHxHvBiTN9DPDF5PRQ3d0unh6eD
3pFXF0nA4dzsvfd4x5NwJZvttmXUVaSXCCV5S1lVn8GqIKucUbWlrrZZq3b7KZNMRM91BeXU+JQy
soTqraOJwK3bk8uoQYdue8p+fgjMuLTJ0hVQcyJ2GdeORod7s5LJbYXxQ7jl8FPqHeyo3mHQBWpS
HgpEf58Le4jYFIwZwmspSSLGHWKo572smJbiVBGhZEJFevDTJWtKRi/UTjk/l/OY6PwVhA5JjLbj
cKoTQZUf1EUuBXBIVC0+1p9NiPSquBeuX6wW6c3FQspfWiQTeMwi3YudggabUEqR8sRYzwwpM+wl
H6ib3BANOO1LI5bmDMc4thsBGf7GwgG538uwa5U0SCGrGbEdh8YyOKu9hJ/n0V6oAPNg9Jd+4t/S
PepVgNV849q065os4Yvnnv67D+HuPySVc6lOE3xILqr8LlBWoqOzpJMPtfSnInGtZu3CXIPH7OG4
zzdrn1zXMOvpbggh8nW97bTsr2F8fm7X67WVgc2u3Ce4xSLZ9z/nMlfrix6fmTErkH/geU6Wk7Sz
NwjlNF7gMBMZnUr3G8AwaYgCjECdI1evM/BXrWl3n1UYam7UiilHROx2/ofSkbYxS8VYUPXRSD7c
XzwhSJcCNIH+44n0TOG9um5hRCXV2SboUfKJG2itwYLT9286zgRZojifXTCOQEQXMstwvyblJqhK
AioM01rC9Fpm32Br6TRZ8gEeyrv4eUFBkgOhJ0Yzi9M9zRy36+vau7DyDiADEgc2Fx4y6l3kQX6b
GBSJdRF0AI77mnAf8pobCDa4z1YCuxYCfVCcBW9z9r6hn1zi0FkOSoJfk3OzaIytL1IfmI7LQB28
yu7yA99euu6tRHYvI3JK2PyV7SuVK98bVgsGSW8GdXgN2i9JIg16lCU31bhBzaIfqiW+4pMhNVpx
K3EapsQXfrXkL46ew1QxxqHgGBHPY6joFErjSpmDIdqNe+EMycEshOidl+AwVok61CqfEpnTk8LM
XdIjRItfInfBpfh1SKcfAEIFAbPOWRBETDGHUtXGZZQL3iVOUMN7kcHAr8GPS+z2q+K19msA87RW
vg7Zlsk/qgxEGSKY5aXvNCWArgR5oAlGDJYCQ65IzY25TV5Pqa/hmF9ihTCuSotHXlF9vel1WtBj
ycCQWcZ0NopMFKMLbfEtG8iw8+3aUdGBzihauvJEw0GH+l8HiYhztXUIRg4FscpRau1r3leL2V/O
3+dXdNZcKZzCy4A0jVo98a28snYE2hG9CxUQb5+rwTtL5JVHIs0AIzzBBdJ04BET9WXPa5EVanp2
XIXGl/RlSbagVYZite5iemfmkZRQKwOLyRizgctkYrhj1uMlt+dxx4Ytk6n+QLKXWqJVoXCtPN82
Wz8mVKSmJznVEsoSnFPRqc2xEknNL92uR5OCb2ExhRBuMLL4Uze4R5UrGfrAv1ToTM7sntGiL5xw
/iMERh92ahaeC5ewjEYJq9EPatUyaNQeJQXX19nIoGxFIEmoM81bSy15h4/GCAlm/IG7BL8F1eh7
ExtnQR6mbexfPJt694zUeSkDi76WCL13Tq5maKpO1ZD6M/zE4WdAb5UAzQK0xf5jELSC7+ChQmiv
xlgybuIvp10nFlVb+Jeof1FOuD7CJr6gzFD3B6r2weJjFD8iMvCDRstmfpKahXd3JjID0QwqLMz4
zGEy2mQjfCoeCsajgksOgEFDyoGkEkl/Suct1al+3eZgFNk0alHv4K5SxbFLjdzVW1lNv919KGwd
Cm6fUQb74FgVRFhIQoxO3b29uf+6UcduLHTReeXAjV9XoV3XI4GPhwkmeNgq6dGh1abSnt/rmQBZ
wouAigCHScojs8u9wLwY6r4avPgSsJsM8zC+aEevAy2n1+nWcQyYGP9MFxbDqd4lDciQq+4SguEx
wYlJ2xgZDmIeGhUwZuoGOkkR0A0XJpfaTDDt5sX5AMQL1lVr32o7utDuwrMyc1Hv5E1UIBYxZNsJ
IC+hrwqeOyAnn+/qoz8zLoiH7w5PSsQA8ftN7eKEkVwlSS5gr3QxEPjafv9/dKeNXtFEV+6kTHSF
cdBVKbpFcmlkuz50a86o1soKyWq3sFKNX1P1wt0ZdWEqkFNkCUMQgGhhp0kF4D0qiuO89OIU18oz
uuq1STfPd24mdASX6I2McdE3FyD1x9m4OWRk9nvFqnSwFs+USa+LHlWp57LmTolHcAVzLfGCpEz2
z1Fil62aKr3Al6h7HdmuBLzjpc68UoudhHNndStrcs2yJg8iYSjTi/SnLWB3VHrteZsweKWqvfhe
1qRsjCjVny9wJs8KxxP+rYjOf7xKv0wUN5sZ1DmXKL6UXTzMlB/gQEjvYWI3lIGxwx63aUotDnX6
hbvm0aAin12FZ7e2qIOrbCjh02cClWXU3LVkwLFaVQg0NiZRYknSe0W91qU9lLpc2o2PbMuqh2eC
Fr0efmJA0vrkLOVKH7UPOUo8XuO1gjs9jYezhGs8v23zi+drgvCZJlu+XghEHq0vRCCHgAyCyCLi
Ht3Rm/2KktKhHGXIL2D7VrvuVABm4B/pVrB6OzmIx+fH81hyUGQQvHEi2KXgNyBzcS8OaDiup+ky
vyAZ2tSqxJDG9grTq3eiXWrFkTkKaMxWwhD+5l8xN6mlyzbaofsLjQ/AbVaQvYO/MqW9CIK4jRm/
w3o7gO1AieYi/Q/kcKs2W6ckykttZfzCi/PI6TWu+kboJDUpdS0N9CaEbrsze/k2voNTNGjRmgHj
zKpCY4ehE8kEyclJsEnQWM83fe6IlTGawL3H3LHppc/KxuGYtsovwqBljtp2shl2QBUripZ8+RUR
Spo8l/jLxPywyyKLRYMAhAFv4P0xRwpXOXndY0aTxnVGirpikjAqw+ryNX+tQVWUq4qeUMShtSjR
Gd+oU7XlyXAEzkb1171IElTevvIAOVy21+CZRWg1KjA0yCNFRAaXlC/dT5KRDpCR2s7AfuuTeth2
nlXElvjNlqShrDzTM8Qmi8xZj7MHEEiOpHNYmASStqkSMR3ry0MjFBePU+kqIlHxFsTEzY0i7AnX
fvqpSTuvimeEH71w7HiNb0/cD4pMggDSfpIoYHAzOFlXYitAeacE4LqwG8CoWI1GKIpSmGQpneZJ
65rRUsXA/ykgn/38kH6b7yaHdLeKiVYyeZSJtCAWF7S0+4omAXAkbTmwcg2b8jp8Ay2BEpBjJj+Y
Be5+DLIdBAYjmU5PJNkqAxIOK5Y2e60XtaCy2sRUhpeI3vCUnmZG4RDvKHD79EX69I9cpvvcm9ti
oiQKy73u7vk/laNL6QYzEp23jloXJieuROUgIaj7yQOziDXKfw0Vswz3IWMMlOWEBiuQYpci5s52
fZDpYZMT3lMHE40SHn7FW1GCGoiEg/hNmet0YTAN6dsX77v2tFxhkcrBXy8tsK+esLCdj72dE6UY
38MbS+pXJScWMl9c2FVgb6n3fW3GuRohl2bSGsg7PVWEa6sOPxlG9iJ61ROzMH1jqfwvjMc2PVYR
TQPwLkGEwvxGAzffkTeUB2Iyubhw+/Yq/Ul3+a6yPYMBCYR7jjdGglkz+54MRrhzVWkrmMEOE1SR
nr9E6hsB2yVGEtGYQYZeQ5q8YpbvxRJM1vD3wUL0OJOClJnbL50ERn2RcmFJScWFlkqSlNexXVs8
JUfBxKmGhrck79H7uZc3SS/nWcdxhYudYfaFUaJeM06sHUALImue4diOwez4fYTZxfWCBZ4p09xJ
npYjuYQWY9gM6MYhfHXXjXAcPvhtK5OyVMX6Y+ht+B2pFoSrVIBqsKfnV52defVud5qbXPU2FB2o
P3ZasVjiu6RD0hlooHcXN0H1DdTkNM5O1wkRPhxSrlI9XXP2CE55/h3/D90UQSaLZjAQ801OQEAl
tI3j8TvW+Zd4KEm3TrRiMFgR0eca14Ue5z1Gdpao9ZV+y166XMuRaNlVf+mAKH8kK45jVVjlZtro
Qag6KlWqSk4oMBvVxqg14b49U4zZDhuHVFqsNTuXVevv4NDAiKxCzZEW1jTjvuNsJQ6YAqApWOm3
FH1z35i2j5RY8stL32peB+fxKqYKkZPIqtkNTeckyKldIf3jqBlS4UMhpyArSL5MTlSmm1jwBQe6
zOtOpNavXeep0qe3dpuTuMToOlNtGqVJSFPLCJqlX9t3s8acZwHJoYLy4iG7U/54FWuI1bZI3wAM
4jNrCP4Ija9WnOljYkFNkohd8Chmr+7NB0xycYFXey2dhuWFD+0IIFG43XYV2nK57hasxEza736t
E6skDknhcTLWSq+21D44Dwb9tQd1kEhiqxpb2ZDxq8a2ffJWg8onthGrqRFJSKV/ZWpuXCPbwuQE
PFXENZaiqpmI4O4gJhcIHYNcH/Pjx4U2k1lxwKtid3x+Sx8Jo/CSSUgvIiBAb8rDLRUTEWnPyv3V
6KD8yIVzJFjCPg7BvypdxH6d1yaVGRKYhCggJrZ5hTytXnUfHXgRe5P2988/aCZjM36QhJgOn4OK
zZjpu1U/2Y36RsTpS3jCa2/XGS38PnhNFWaAUpsBI3wEmsgKQDwq5bxERPgbrZIlAOecDiK0BCuj
iHsHZuX7rwBaWcxyoYIOgrO/zg3Hex3SP04JgIHTLcQpc7LQRytJ0jgumJ/mLvMsDNtW9KoL8NjV
HzgyFDLcSBai/oDM98L2sjMegzwiUwFSkeDUTmJATyqbLh3y6sK1a5l5l68UOIclCeQ/auianFAS
2dXzMlyx4UJ6ZS4eZG5FT+41I2Zx5idZdSn+MN8hxxGu13iBpJUM8iiflGrNa+lJFMxuV/I+SYAy
SIu1vBRoz5SAgQi72YLJpU+TNsVQ47K6YLKwfQ5OAszch2SeZCSL95LGLlyxWYN6K29yjxs+czOa
gTyHXmHYYMhuc8yYzQJUXA5Va8s1YUKVZojUWNJZaRas6aznpTDciLv/fUAmJ65wg5NSVV1d6hgF
lWyd8TqfE6fbZpWgF0pASgZtALnqiOcFXRt/eeqd3kqeHHif1CJTosXoEpStWidwiqWYxIPu0qgE
/oSlNlRfSf4n7k9lvWYV2+3f4op0H88/45EBZiwFwkPmYFNomvt1mG4sSsh4nRBJ2IAeTvALWNB5
jU1Ivu0DVblkn1d5dxBQw/ENhlwEO17LeqDXamkJNrt0BcYVP+wIymw8MsEja+V4O28+xQv9mstT
mPQm/Oy3Ta4jzSiPmZG+xTDN4YtK1yFvSx7x35m93GppZj3fjF/v7+ELwDqKBIGM112anAk7jl1n
y7i8MO+pLry0SAhWbKTytE77a8QpgDiVJvDCZWf0a3CLmE6EknzwUyHaWhUF6mD+Owbubj2XCB2R
fBPwwaY9PP/KOYuInN5/P3JyQzMnZ5VAwDYVqdrnxMfrGq/zDGVal8BrfC7ssbVq1A+FxeQDUNnj
WCbulcDEmG9aFngCCQiyRNUe0C+AQFPr38Nzb3s6Un8L9arZm3EjcqIHtZSEYK8qy0sVIpuIwNVz
dkmgBdJCMDBTQLxf2xgs3ChcUQcpZo//rk0B1Ui2qdEWx2nI2uvoi7DBXLrhQHQW6QkopZ/v6+wh
joje35Z2EEPei46SqJGyuikv8orZt25EigFSgnofSQsP6PgYP+j0jaTJATJDmymRB0lVAiL5NqEE
wy3zt+fLmSnjjFv5v/VMzszlAqbhQaZ2QUrtQn2L1yC3EmA4uI2YqHRqe9vSWUgmzniA4KrnGUZk
FIHFXI77Laxb3+WlRgA9deXpAWxjmH0I3IKO/Aakk+27kzIxCbXTyT5IsspLu+oJr9c/+ciFnWm1
leuVFr24a+67Q1KOIbTREB9/50hrNzptd+iD7XbhaQkhP6M60BoQ+o7VMhk9ePfrVgoBmduAKi9R
++ZLGLXdHBq0pfoGhxi6bbp/s8034ib60/pelA+UU17y5KdOMVxF/s5Cf+E6zJ4lj4ag8ThFzFm5
XxM88GCoMJr3UiskdK4xh26KcAkQPCeEkWW8LDSDBL8wOcqM6WqqD4L64jq6y2NibgWy86W2slmF
AewH7Vwov7Dy9A2hCpGn4CnWl0KL7E5jNP7HAwfpgLbUAm2Sumz7JLblfWgjZPSOYBkHvSHh9oBW
6LzFaoV6fX43Z5A/gPgjz08j1YAq7zQPprSOrORpWl+YRM3N/MJ807Xm6gopjQo5LokgKY2GY54G
jYcmbNZovJIMnqwbNIZ1ar6Olh76OQ2+/aDJaUvhoNQJn9QXiTn6IkmjNdWu/NDX5EB1eVcFHA3p
DCOWVZZrV8M7a4oYtvEq9gumce4BwAAjBW1xKICID4FMx3SF3DRFfVnHKLSDO8xu9oMlHft9j25o
JNcjPVabjZatmG2x8IzP2OU72aO23jw+DpfLTUjjVDoU1QdmW3Xpwts96vPUdGFk0gh0w/QSSZrY
5H7gyywe6vrCxQCaddsqWzu1FZUvvGMsqNhoBG5FKSMOBz2MqHEAxYd/uV+M3zCyVPNue3FbrXoH
nAmQLBPAigTkj1s0cvYbF2w0Mmk1C4XF58If8k6oP/Do2wAyCShSWZqiVocu5YcsyptzGtjvA65Y
9e3sQfbdbtKF12CquL+SRFQJMZQFOaDplM8mqp00Ctj6XEcq28arrKW3XoBJYl51CHobyNmFjZ0q
yX8EgqxwhM2geW9iskSfZoOqkOszxSIfjL7Bhi8X7PusiBE3jtI7MDlTUA5GiUdJqPjNOYpR6WU9
NL/8Q+P+uwg0HwJ+JCgohE9CPFHxqCT2i+bMDKJBKS85F6qumy+s46HsMIoBhARHM/Y50gp3r4O1
WDPNMIopNNEsNrIpr+RV+yqvXIvREo3SJd3HTJvcZohipna2q23PYtUW9m5BIacPzfglQMvxNI+y
GFi/JwtmBrkc4Cw1ZxRafAsRlQw6AjWmMC5p7dEWvWFTu/5O1yWqH/9ctKwgL4MhFkjM4Dsmm0BH
gVwoYXcWUUnw9X6bYjp8sKuPIX8SyjNf2w27FdkXIdGDHZj2FuRPTQ5WLgNbhfQoh0ccs4sm4pXM
y4M0786+75GcAu5RvqAaVfJ2KS1Ertx4nvc2Z5TFobEDOA7gQyfnLbc81bpuDVkSreJpVYID32x5
FOso9DTDnqP6JTWxFiCCEyUz5j3SVH+dUhe5Qu2LN69chdlrW64j9Lpz65Ax00R3AjWriMisAMM9
MdVKTHUmBNox55fenkeTef/5k5MSCqelCglbVUk2ix5YRkXFzz2GyjUKVYVTI4VEn/9GOxiAanmA
KaCgE8X0Pd4JPa/pzqGsVaVV6ly9ztbNiuX17C1lTj14khS7CXfCRw104L+RjikzCK7hiShTxxW9
/pVED1V3rosj39WkQP9x76i4zqoD2CPHqGxmJXKBPIxNBTqTkrR9ZeRu4TvGjb3XGwW90HgSYSXg
bfITHRWBmEFg2dFnOgspkrF8DF+zTxaMwBh93EkBggNAazD+0+gTQRXy/ibkKUv1HVqyz5Ecqly0
7XujpV+YQH++qQ+9urhtkIMa/K8cWPF7OVAjJ/Txn8/dXjmlhVquOrskKAefnY1MqYWrNqt4s/lo
7X7trXxmwbY/vIi/4iU8vABSjSnTe/GN1GCyXgrxwsbttn6rZ/5Hw6CcyIyA3GFhtQ/lw9/V8vBi
YV8FHgjOe3F9LXaIRiCOyc45Y0m5VSZ6zGEOU6D6pUSqIbM8DFEu42wb1PWXn5dfmH9Fgt7Ml8z8
7AkDNymKUCQE8pOd54YwSZnxW7oC5MVdZA7BtqBeQm5x1eMmTnUJ8EhOZNFnB/M+2eRByHkUTn3m
LJQ63x+SM58QmTrGR3as73uIYYpec+t9RzEqQExaGMYLLvvcMaMRCdgZFrkK0Anc77soO5nUZhFz
jtrroJhVdGBriKTBPh+dhZxecHsespLjOWNfZTSFYM6A+PCMpX0Sdo5Eg2gQfCjq6xoTbD73e/ts
N6Cm3rzVGsDe6slDE6V1eH1+pebO9Vb2ZLdjrmQV1xtvbrery9dinQP0Xw3mcykP+LzfJcoCYG1w
7sYa0/2W1kHst5WUMOct1gZ2SN5EnIPxdqqREhNk/6YZgiHaPjNqqA8q2OwunI6/vsau+169LlII
PQSu//kg+FBg9cFRT9FRjeQEUS469FlrQKmckvPn9vP9fRuSgdRGa+ZatCvMtXU67XYHsG29Pd+P
h8LDKB42DFNJFRmjDx+6ZluAkbuwZM5SqZeXGHQNkVgQDvn3IMkx7pBTWXiQh2b4iKVkpbwsiJ+7
YxIQeXgUQdb2wMEV940L17JgzhxSmhHg3YVVeBHwSgel+ezaGI3Kl44V9ErAsMJQ49pzHo+T0J5/
xmgzpjd95I5lYd04HsCAe6WQ0JYUenzHnFnRSCM9b1HV/spe2dBo2osPZ+a5uN+S/FQeoPgwYmih
RDVvYsOKWpDLLGSYs5juQgZTUM2hU/Aa7zAfvmrRATAIFhdpnWMojlZml+CVx8Q7MTQ78czFquhu
RIF0GD4UDDrdEMyHi4tvYLsiO+22Q5mofaxnS4P/HmpGo6rAucRhwSIhfmfvd6nvKjB7FLg68BW8
92HtoyjGWwwYtk5XMCE+36MZxZBQCQQueZz++0CgAtxbGFGYSXvm3oFMBwf1z/Pfnznyu9+fHMEg
unnC+RU41P8i/SGgV9du1rJgWs/FPHjmYw31f8uY+iMKSitB02MZn4hBtF6rF+7vwjZNgTWx1Lt5
TuH3Gc3RlC3z8fzzHwp1OPO775+ceSX0DS02+P2RH1LC/9odv2ps1fNJuiBr5gG4EzUJLBSuzaRM
gShn++3rwjY4PF/L0laNDupN5ifzHYHrx99nr56BWv1in82SgPG/3wjw+7CuhVGlQhX9aOqwkdFu
pNUb9N1fR96BZVa4BSX+pWy9kTg4XtICu8Zj/FCJKW+KumdURGAAh/wBlk7vjW5nXZdAVDNOyd05
jSp/IxQtilwRx1gmhleIhPqy5OPf5yc19yjBxiC9hPQgIqZpjBlSYhl24/CsLb1NTgxJV41avwQY
IrduF6peMxf0TtREKwLf7yQ+6THK7SNcSzrvq+x6iWh1ScZEMZQG2QqPgww6JyVRvV29tGHjAzV5
UGREVwgI0PmCmHxyd7xIoisqYkbVA6KOADRggqK2V5fkPETPYwvZjZzJbmESBMtTeEbPLsrW/Jft
2pwZvgBCu1tieRh/6dmKJntGhZlTJD5WBDZ+ZyEUnT2Pm1VMfEAESEIaBvjtuFSBjW03i/mgpX2a
3BE+FYqsHOcpnTHX9QjoOG9w6CtIjkuXccYC3B3IeFlvLqMIWHsxeBC0do/Gd0g4vdUWnKOZ+34n
YvyEGxGugG6FgAK3v7jaumtHa/TWpheeyRnbfytjCrAKwI4qBqBCPPvH2oxeFW1pLOesALjYoBqC
jy1N3VwpcFkHwCq4EyqjuQA+P7dYSz8/CZAxsyhL+Rg/X16Dl9QceoxGfy5hzvsC9ux/K5i8xLLD
sJUDAzA27KcqtOrYqT8rxTxZ0cKBLy1mYkykPk2aDpnOsyYge1KT9LywlNnbgQGzqDyiH+QhSROF
sdfUDPjsweGaqr76U2rs4ly3mdd4TH7/V8jkSKqkz5uohRBPy3TlH6cRR0N48+uT06ClXMj7Gr+e
IlJmiQG6HQFDqpa84IcCP/yvOzmTs3ADvwnLBPzuGqYCH14TWzAYi2kXyZBn7cjNeiaGvR24FkYL
6xl9lxgT4c+ZqS0c+6zZvZExMek4Dzr1A6zl9RVpeSA/4K9glnflquzmcDgsQVUfsH3TvRv1/MZw
KaJfOR1e97Nv2VvpSC4nzEhav++0zeX6fGmzJvJmZRNznw5Z0fqhAtfyEBm8vRnA4ba0nKXdm1h6
3gvTQK6wmsAuVX+zuh6er2HO1b9TtYmd79GWjDG6OJ7t2t0l9vl8rMD3oC6ImVc0BeRnoIZkgcO/
P5QhlJOiEoRxMmmC7sgfNMZc0iWWvTkhjICyGh55sMpN0XUNWEYCOfVArEtks9cZREZgAVCLBT9i
zlDeiplemgwdZn2NiQiy6VuI1U13AXg8p1e3AiY3xildiaoGCAAK5ppf2Pc/wapfupZz1vhWyOSa
OGlb9R0NIXSEeYylyh1SW9wzK1crrfRfvPO3siYXJcjBdSR2kMWazMaxUnvJnZ8/EtQAJdTCgLyY
WH3wHoHVucN8j0FBH6nK28EAn2jhpsypF4gvBGQQkcFRftvzbgxLJTZBWDgchwjondOKt2SNbAzJ
CHKisGJrjEV9/TcSkXORgT1H+n2a7x9ot69SjFU4+2q6Vd1V2pndqtkRC8jDg6D9pYyadPul03qY
gTFaUDD1/FfsRDX61AkcKpA5zKLQBFoNTgla38Bup10P4He7XtF5iD9LSwY2VQCn2ZJ3+5uNnUYB
tx8w0RcaM1EbKcUHYKcHA0/g62ulhVtJV19ejkdmd7p6uqdfrb/P95sdn+8HuSNEBV2zY9fJ5GYn
jdPGdBaMzyEko7cyvojgzM1AzbzaEZ3BcTvnAPU6YIjVxVXPRXO/IJX/K31y7YWG9YOKhfTXV0hf
G0xIHFu0XfNjhTa5EzhvfS0xlwBus77GrdjJaWOqBVOJJcQ6oAWT/yYrDCwdJ7g839vZy3OztZMj
7fyMp90CUmhR248spJ2KMJLxFpzY2RzC7Wom76VUVjUVNZBTrsCJmKrb9lhvhUgDturwd8GG8nOP
862wyasWVmFFCRGE8dsxUdZGKmc5L8rxGwxjn60evDka3PWx47vDipt1LL6kzMjBnBE/wxCnSqVe
kh9QgLra6bq6fF1Qalh4eIXRVXzQadRfUQZGgUcQJ6axclpRCOX2Py7e+3tkS0hSSapsjnygnTUe
xdm2+ZeeAQSdJmGsq3/+hCArxxjgwsr0CnDLUgt0Geq/sv5ex4SWayTkmpnX699FmzdvfJD8B6RB
AKJjCsLhWDdK+xhJoFJnD9mmwzCcc2p6hvdW2EZplqprO38SkyMrfw9+RS3V0LJtP1fWBxz2rwW8
+YiJFgVdnIZDhI/g9tGGQzNrdIq34UXZ5pDmGt46f1miVhxty8M5AaSAmiO63RAi3XtIeSsVXJYP
SOlmTUZGYigCRypbuIaz7h7HcDR8MIyjAh3gvZislVM08eWYHPWO5ld7sFse8AwN4Cp9QfNmHfFb
URPDwrYUJ8ZSyp8BURts4S2xPcLkpvJ5lQKAMFkVNDtX2XA1cYH6aM5/uhU8sTWNDEJWbsj4c7Hx
ddw+IqJhYMmgPQLhMIELjxQLcJpCAws1idGKMvCBPZKGc1bmqtC/BdWpD8ycF8y3LgI0mSlUPlkq
Wc0sDe1CqH8DgId/TqG7Scf3QVM19HmtCHppOn9AG5Tulxi6Z16iOykTuxbxVdawiNvOgXB1v6ia
NJjyMhhR97f/W4GuQvIWq0yPTy9u+9iLAtZiQWClyY0L4yaSOISj5wzjRpyIM5ThtfRQa0e7nZuQ
rClOAFuXPHGEi8caC/f9ccH30icLzqq87vKGac90ow3ofsgrznBSX814O6t4IkpWEbJrUDItyH18
QCBXFkBlxoGNkeYnDkcb9bXcyylgSb0RNStKKtUhHYDazHQ+3Hn9tVCMwAV9WLcWBMzsUKQjoLxm
lRKn+VvVC+/ZjCuAzwEJ4NhRDBzr71ty4+HyrstKoVJ0Z+lPyR+G4pAPVkp9NlexAe3CCW9obS3R
Q86YiXuhkz3wefi9DA9oFkVXusyUelGrTbfJJQynDKy+f6cq0ATZctp+p1of7FsGtISUrw7JV89v
q+SycCbjg3hviO+/Z2Ih6bxpfWh/dx5yrU/WUoiHMdXFBM2eB5d56VU2SLVFnNSvb/koFiQ1oE9A
imnaejlEbZozTdud6RXrEok/SmVnuqxgltlnIH9wkpGL8S6IwMl/UtCP2KXbrLTDweaaLReROH/p
mFatvDPXmyK/l/18wbUa1/3sAyfn1HhoaStpIACDlnvPFMoz/dpbUwk7LNzGh0ZgIGOhhv/biskJ
SGHvUaDz7M5u8Ro6Jwl8z8iCog8/zAxKPEtoHuw1DrAnbEG8KnLCOluqPAbMoYhODGvQ7seCTsxZ
JwkwPjRMoBiOhrX7V1Pwh0zmXKY7K5Evd3oSZyFx+ZD/Unp5MBIh/6mADd8XQu7oNNOtqQAoSZSx
v9pIjheSkKMtujkHtDmAN3/sqACRHEbd/aIMbi+pV3plkRbVJooMIbc++9B0rBJ9MLzu/8Oc8K8s
9CsCNwMgEiDF03Vj0GTXO1W9CWlKjRiFKIlCYoN3+wXlGpVnsijYP0BCQEA6ZnAmj6nTlWhKYdh6
U9XNqyv3saEoFLcgRJnZOnDeithB7NzYdnx/jPVIJ+DW5bAphJRqiMj1EboOkob/jpwoqzQhoBJu
12HIX7QO0LtyVDhPVsywESNpmzop2ljkgpOH/0PaefXGjTRt+xcRYA6n5AQFSrJkW/b6hLAcmHPm
r/+u9ge8q+EMhvA+692TFaxid1dXV7jrLld3GO3GazSZP7WuMqp9YFjxN9tIlE9lICvQDE1OR89+
2+uP2jim/a6WlPolbwq6W7uqdF7LKdJ+l3NZ/zA6dXkCSJx+KlK1ec66WdpnYcB0E93Sqo+DOg2a
22tlVu6qpR9fkrnPn+hJgtExsRyp3w/aWP9QizJ9y+cg/pQEUVa4RlGVz0G66JlXLYb5oFVyHe3n
AZIBr27i6GuUqjI1toFKMm3043xQl3ZwjiDiMohUhzKNP+llEZXAKZ35odEbST9EsSrdgcvR3swg
keEsLjtNho81zp6HXFqKxyKWGEKzyHPY7SOSijAU5JANh3Kcfl2sofw2Wq11m8j1/BU7mEKxkfRF
6WlFY38vkiyr921eDvB2gvyP9xmzuj6GtTrItKbS87bLDaVOvK4reJqzqGtzt+5V8zNEjlO/b4uk
BN9K49z3KC6N9KafZroFgh4K3kFO6hzO1rord05LwLtP68QJXNiUxn/iIiyX2569M11jGJn7Mk9h
voXdXAeL4i7R5SrmbjKsGvJFYWPe3dtYTaJWHafRhyi5mDxlHsqWTKs5Rgd5ccZsF2A0XvqmhB0s
z5z4Y1d2VsyGaEzEHfqSo1BqZ2B2x6zk34MqAztkpZBJqgxIAZOpQO7Irhi6uVMr0x72GWy7qVeZ
cQ7QLbW6Bzu1SBzFMzQDXqBZgsaIx+gBVrt831RL/aMPlqbeOcrS/ZKqsEh3xWDHcMmOMAkKZHZ0
T3sjBjnOc+lG6bO8P9DE30zHzmlAKGpZNhUu+E3rZWpHWd5JsxFCoD4tMzPBjTZcKheiPIuG+qax
5w2vX1zelQmhsYjssuiNgVZuZUKSeaiiwpxHfzQrrxuPphYdhvqXlG2Bjdc5BnGSUKCQkFOgT9S1
dYhqSxTKejmcfDsJlZdFMifXcVrzADmUzNtQA8btpy5x68ImyIYXadcHlnQorbmmndGB41Svk61m
gAsWFC4Bg7w3jH04bysXdtKm1Oz0fPI1stOeZjHCLzPN39cfwpW/ysqJTNleWkBpP4Kl61SHp75v
yz7WF9+0jAOjUL3I6u761iT7Mf9iRO+Gwb4kTvRV4I2ajqWuMezLYg56uYSyX4IMfuoDnZE5Fcqb
N/PwocwXy9MYQL+/vsZzPeIJEmUKIhGaj9aPRGa31thO0uLHVeLsjb7Pb3hv+zue83JX0hCzEQSI
N/RUb4U8jowYksEe1kpvh3YqOdRI9qMktrww1KsHZ5AGqrCDtBHYraLHP8dHB4csY6LplJFXLpw1
kqBr1ET2ZSOYbw2z+K529nicYqgX9GBZHgtT6bxMkerD9T29cGUEDTrdoLzwInsuArB3xk+WmFNW
qtriT1PtObW6l+3hZuydZ7rCvVmH73L6NHSgX7XbuGyZCbYweqsKtsBg68yy2AFBvUuliao/ed7V
d+Bzts7QFYoPPb/sDSXulWuN5sC4jAIKBCYHQsrfmB6mEoL4JSYTkww0R8Z9yl+ZQjcfh191bOle
r3TFfd7L0oMsL8vnbmxpwI7yZkcxIrstmsm5Keqo+khBunPnYg4ORZ7Uj3ZYdh+vb+75zWdNggJK
c3BqaD9c7W0Vq1Wr9rKvTfNjpdZfukrT/15JTdTUYdsITyi0nMqo5rhh9Mwy+UvYdQ8qE6V26HP8
Zqm9c3N9Oef3AeQXuQAF/CdZlXWPRa4NcRlpleqXaa27jtHNN22+5J4+ddPGfbgkijwYyTT4s3gx
1jtXmGUy4T34JFPM0WuDI9Dj66s5dznZMlFNoSNYoK1XZplxeZGIdTS/keP6Xu1a2jUHw3wpQL7f
4xGA7+1NyDAnM/ScZWZu/HX565gejRcfQGuc+Bcmo1UyrHGyxtCoWvnKdDDScXYDh3kP6Zuk6ztn
3reQ2ugL/C/yeBjC0ivm2//yAdC0k9QkucmI81PVsXNbc3JT7ICe7/op3DPS1svk+s7Sl1dF/lwr
9W1haX4i2U/y2LpD3G5Y9AvHjOtF+IZ8SwwIP/2Cukf+PCiYvTIfPjeKXt4lVmbrUF0EZOmur/fC
gQvvgFY5cV20P+mOd5Zu1KykS/RO9nNZa0pc9IWpX4OuH6y0HV9HKQ72rTqkh8KivqQtpBauyz9/
vmjL1TT8CDEyB5T56WLtaJICtEmGc1hx7o05HvZoeYtPa2bfikL6yy5doV/qH0IfhRKlDXvDqbxA
keSldgzZj4vEvLGUorgLAzs72KE6fMjSIH+UgpF8RGnVWwlmsZTTl5P9ZZ9VnUSs4Aw9Fa1mgT3a
A0vN1MgLSud5TubXUlB99iM9Ss5zVEaf2oTecn0rc3f+kgrRtk04KR609UsKGUY02bB/+bVcCKeA
fNw/ZeLrZuoCZ/bi9nj9VNfZZrHNJwKFjr9TKy1mZrneI9CpR1eq/0nt9NBq+RNzFF2I2e7iKL4r
aij1R0vZkH3h+sBEY3K++GIEBOqp6CXNtMiUatU3czvfqWmoUCUacrTaSDdEnT9lum7pJt3XosxO
1uFU1EwjK9D5QvUPjD7ZcCbXaSWxhe9/+foNiyv62Yj4VX8qS4Jwt5j6O7swH5Yg+ynH7WNHW6KU
1rdVHb+MS7RX38Zx+JI4LSxR0j5I6QWSgVknv9UaKtnR/HD9iC9cXB3XHa9MOJ08gadrt2fTqpKp
U31Do3fWLL24/pYUo5dCdXRdkjD5q3tzImmlS/0S5kExIsmK9pUE1Q9lyCi7/3xdytZ6VrcT0JfJ
UMBR9dN02MnDQ2d2h8C4rZytmVIXBZEzxMJTkoFk/nTjYMdz2iloVL9oncex+ZZ01cEeDboiN0Dj
lwTxgDLZA1YT+gNX7oKRTBPt0bbqZ0m2K8zvZWXeaNq4l1JrQ1cv3QNCS2I5KrfguldG1QksuHb0
UPONpCtuQiv/jB+xRdB9wTVg1A7rgY4ARjLmgp1unALgXgmzVPG1Ngi90e7H2zZTwsVtTLVnMLqx
7E3GJt00thiywmjj/YwbCn+s0312dGvY2N7zRVPSEpacWjXv5tqP7SJJH6Imlf22VRd3aJf2SBEq
3V1Xy3NrxmhiBisQ3UEFD7Hi6aLT1OL15CD9fEhuFzN46Lr+NjQ3PMvz9wEHFlOpMbyBrMSa/aab
cymVo0XxUxVWM8Yd15VBFm+5ZxbZdzjFnrUtAtFz5aRsxrg8KO4ZsID9PF1XrjujM5C/9vWiWJ4V
6Nd3aRGYd7bZL740mlv8PhdOi+q8hmNHDZRVrm6dRMLHLpcGt65Ti/uoNJnlYkb0RF8/rnMxJmUx
YnExUgdkzsqdSRoKyLE86X6Z6ww30tP2OJbh3983gGO46UBdqayiF6ebl0lNOkQtUiI9B880kdEp
+9zeuNXnqocUwauJjRK0Jqv7tlh5EUydpvv2FNQ+oSPcQDitz3XbboHVzk08aow0MVCLdpq1V9bm
yhInWWL4UtUlR6PKebHkQr7JM1U7UkKeXyOp33q9L61PdO7xzpJlhzDrdBdpIQ7youwMP250uiej
PkmYdEuGWXf1tgyNv1YNWuBhdMbmYyQJbk7FlcXcV8tYG/6S14ZnD0t/6NtuixTm0qLEoBRCUfIF
Z4wtTpUOS01/gW+FhVsuT04Kw0miblilS+dF9A65BldJVdet9rkOA6ba5aYf2zFDBAY9uzUzbbyx
gzK6cTqKARAYhfvrd+vC0mgsEGScVJQMOoFXG6ib0+D0uuGnZjXs7CiiypyOlTsrTrch6oL/CkpC
0E2yOkEhsjosbTbSRg8cw69tKzuW+Szdw4Rj3phK0/u91YS3RRb1N7Nkap4+qsl9Ps3KJmZD3LBT
z4dJojJUYTqJTNjJVjcwnoZQHoLC9B25ICqY7jo93OvFP2YGc57ilgoMyyaVC1fLP1qbQcOl/eY9
hzQJCgPyDuLn73z4qnHkMFhkw49SiybeNpp2esRUMnzvamO/L4oi1qZWCMEsMcqpqHCSLKnvbdO3
TZrr7w2tncYPyRxnTFqXhknbqEmeW2nGuZAQ16FNMnVrjYXJsyyqdQYR+FLJJOYms9pf1RTIG9HB
+aKEFLwDg1ohPsvKo2wXU8K6yqavNnbzXR0c7ZBplLvcOG23sBAXV4Sfp8KdggldE52XFsC+TIIf
0umiEa5RrR0ZwMg8Wn3jUbgoCFILirkwecHCcHpSSm0bRTtwUjzWxWsWWPkNo+KrDUqJNXMJwY94
3QQ52R90h72CAbYJBZ/SjAPfCJ3yq1PljgvZuPTUjM1w14+GfB9Oi3JXTNK8T+CdP6SJnB/bPO9f
aiW71ZMk8+Q0YKxyUgdHWxr0bzLwxy9JNVdPVjSau6Hp0p8WpcUNM3/h1JmiSVsoRwHx2XoeojU2
hP5xG/hWHgZeGZJONXPjo5FtQuLP8wlczj/zBIFLkldYed29NVGBNdTA73i+mBsjR9FXk7caStJC
in/UpVl/YnxqzXQZc4iYNJmO5euQGsrWktf4Q3FaOKi4w2gEJfF1MafMVPjzksj2AztJdlUiT58a
KXK6nR2mhzqxgpuB6du7NMeta2A22ndz8BjnTvM0RmP6kKX2q94k2n2G4d8IUy8cB+4L/hg9uijs
euKarPSD0/Wh7du9OX8yQ8qSZR5WzwvJlo2rcf4oEs0x5ZHpvRAZ0cR3ejW6XmS5iip9GJ3cM/Mf
Gj1DTU+vKzMU/3boFVvu0HkMRRHUfaAj10ySsxa2vVFa+UNpP5pO4yoLPFbf/vbBFSUHsoNk0bFT
62QwS6G6lkJnvhRUZvNJ+anDouaZITmr65LOogHagalP0grBvYFHYWUqtdQptCgss4eAx/QpS2OR
eo0sLwuM5I6rMxyuyxPP98nDKoAoECxxYFQHsWWnRxWJWd091fWHIpf1jzNplt2g93TDR+OvJegM
0CndslMizXlR5anYkH4WbSEdx51EN/aB6sRqtX0ddFrTDeXDkIb6Q1JAhVSp03Rso+5XKkXxUxnJ
jRc5qfLx+rLPNFQIxtEVyCDeinXtTutzLVxyp3wAPegsrqaFTPGSgiCExxzWkemQL13zK6mm+W9v
IYIxUGSaifWo+6xMVcxQjKFQouqhXwpwJniUe9Qpdu1s7DZe3XPXTciCxRWYIhYY2NHp2SZGAamb
BseTUY/Brmgqx+8m3DSlVJQPSyRHv20A93dBN4FOs8JY/aA4U3FzfafXMEF8Cr5CTGOgiCgm7Ymj
eOc8jXYYAWWoqodFacyPugRsRTYmgV6wmParMoUrGefiIEPy+TE3emN0Y4jGnueyy9zFSc07oPrW
oQucNzVcisPiQJNgNswCS7vq+/VvPTORfz6VigOFFxJta+tdxYPhVHFTPaRBou8zhlIXeNnHqrC1
t+uSzpwHJGGHqWaCG6TmvoqOKfukiimBg1scJd7V5gC/rTzlG3ZYXJ/Tyy1ul+jdA6oqyoCnWx/b
bVDHZq1RAQ26dFcPhUr2tzHz566Vk9Ezi86Ybq+v7HwPYYCAj0o4sCKtsbL9xOJzxq02/VpfwuVj
UacMminAF9VP1VQyy+tvxemUhWU0i/t8Tvpl9Nq4dH1m++nYA7SyqNraD7BCy4Yby1HY/jVaQ8DP
uFFiQh+v2DrXVelNW0uzbfmhmjL7LJDtZDgUkHeGG575+T5C2iNYlmB0EZje1eVFZZYmLWLbn4D4
ebRbRLELVCz9OAaRsUUsfa6Op8JWrwAZvMgooHbye/A9LhEVHKdTYv+1tSd0A8RHSgj0DeDgU3W0
2zJa8kGy/Lge1KO2NIx2RosGN9YBjI8jkx1Mo6OHtdHMdANkdG7wcUPJeFH5wVnApT6V3QbJ3IxG
5PiLPe2qIbiPpxh0QPtpGZRjLX26rpUX9hNuMOjRIFynSXedqwy7uRwTPES/r7PZcmdDziSvs83U
2XAXzrQE9itiHGhUAWGKlNHpsnS7VohBqtKXzfQmtniv1V6R9o66VTfbErR6qc3a1oLCKBnAZw6M
vvhdjs9WFW+8FWfbxmqIEGUDvknKAn96YN49FUEwt1EcTCWwoS45JGX5qZD7fCPDe1HIH7gViXMa
m8XP3wlpIimTAptRgv0QA2Q0wj5+lMOiKDaM70U58Nf+/4HwzF4/lWM4GSkjxy79KYyD2zFnFA91
5S3W4LVe86qj07gxgLroQ1jX+KIutwU9mXFvzl5F42HfJ26Q7BtrPk7hX5p2ZAHTg3hNFZztYPtP
VzSas2VURmDcZ/IHu5u8emd13e76zTlzF/4IMUXBzyEBAozkVMiczSJT4Zj3cmJKYFij5HXRreJ1
ICS6q2cn/NoRq94tYPSOobbEnq21+he5N8Nnc2qYxSfZhdvoYXtXVFnjTbn+oywdjbl5iR6aGw7D
2n8VH0vXBcH5Hzr+dYhLfBck9lKY9+GrVe0PxlHZDw/DP9e3ZN1ZBwCE2hSZBiayUpAgP3u6JZW2
zI2dZ/Y94L7cC/SipP/SkTxqPs2RiuC0K+aGOQtTbe8SO04fzZYWBKkzi5CUYB/clapd7wOrjB6t
tg0eLCkuPzVy2b1kuV3txnmUjssSBcmuaUN513WK07vm3AseTQt8txspIHo3LNfaN2FRMBhaQMvA
fJI3XRkUwNX5Mi2mfa9nM4HhUVHbW6n/lpLfuL59W4JW/mclz+A6Wsu+H5Z7oA3MW9XcPH5Kh9f/
IIdnlAwhWW2KmqentKhF18U6cixjdqXF3DtF/K3S6/20WIfroi5cesLDf0WtTMts9qWcR7Z93zn9
hyA3X6360M0PnSG7qjpu2MstYauDkixo0lSYBO9TlhXuHqTm5abbYsu4dEgODyJkA0QKpKlON0/N
+lgbQH3DMr0U3qjlxW1bNvaNPfePujUrG2e1ts1C+YB/WPTLi47KNQm6PGhRoJSIGxtnclOz6HeN
GhcbmrduDSKCYBQQDpxi0RcHtcVKJVJyXolj1ZE/qnHFDCIjDJiZE3XDlzYcLAbZWKP6vR1bYUvn
LJq8qaV9xpMntZu9tHT6T70tF9GuCaHwdsmra6HmzmWqa64WzsvbYObZs1kwJHtfpLoa4D6FmvJD
rhrmZchz34z2jqIP4WyshvVWVezM+JkKJTG6fTFJAhm6uli5pk+LkRjSPRD++vNgueYNE8ikhOlP
Gxt5FsmykXi4EKWL/g+LdMWpelStmRS23Yc+VJbdoX6s3eJNNL/mT9XW+3OmGoB5KVyqpMoIvs/g
2Mrcx4GlTKHvJGByBvsZRP+N3jBmVS4kt1O+DTXTXbSEylj+ZeF/JVx3vR/2s7SF3Ty7eaefYq1W
nZOuUcp4DP1OusuZZ6r29TGD/XZk3JdUHP/SpvwRRocUY+OBoK3rtWNXzkbUzaEfZ19iTdoP8+8h
+pQxdWSYvl4XtfYlOU1LFoUri9MUTT2npyl1qQYcfQl9Jal3anA30ecwRxtcLGcWhY5Ush48L8S/
wqU8FeIY5aDKpRX7TW4/9MFroKTHMYJAuN+ILM7gSSwHSayF1ltsl70ykIPjBEHEiBxfV6R7wyrH
vUac0dVa+XGsaepLp3LaZ4oRHsxQST9Mkd0e5gi+8zGyhyP9OOqzPAJbLxVc6xrP5UOAW//UF9pL
OdA4CkB53GSZv7A9DFvH/6VpSxyByAu+84L1gN6ReIwTP6L1Rr9VQn8ybqn35h+cOyXdGd/bn0Gw
OwTPxS+++fr5i9/9Pi2BQGQTQWN/OZx1NtUsgqhVKEz4PUO7mR9c+ssz9ApOcpxGBulcF3YGljmV
dkZZPMdA2GsNaXXyMwrr27iad+qiHzEzB8uhE2m+HyD6L75gSzNr2VjrRfEUh+kEEBO4yMecbnRN
+08zy0biK/ng6nUJKC2gfGkMLq1Kbi1PPAvGB8P4J2y+9K2+ixIQete34IIdcd5/wuoqlEqaGqlh
st/z9zB5teYO/vPd0MmetoW0uvAmCK4oEBnU+USYf7raaLJ0uLVYbTDfjPXvKYDcdPiW0+Wohp+N
tN+Isc61GNYgdlZUAPAc/rRuvdPisdC6rFH7yFdif7BNr7FhWgETbuRv17fwwguEJJXwB2gXUP11
WGIHcagmeND+cDAgkKsfMrf2IpMRZ+2Gwp5bR7JmYhYCkBbe1nXWdpQq2S51LSKjpYqOCyaifM63
hKzpJHBNkIIVFrkYknTrkmyitAsVxDD2x/3kB3em92Lq+3An7Zrd1tz2S4f0XtTKT0iygt7QDFF1
+UuSvPC5cO67ZiMSO2tUEQsCUAyNlIrPpa1rTmYyt3FZtLGvHusX7au8pxvPbazDc/2WTYKu5fN1
jbh0TO/lrTzWtJ4NNemRVyqtl1W7LKL0NG+lN89N5emqVvcpNeaWGXZIiZd9vD+AcVL2zbPza3PO
yrnbA76eMBOLbJHAXTvgkhVqVmAaMb0oXywt/yCH5bG0ohe7SQ/V4nhx0XqN/tUJ4RKwu+ZpmaXf
NX2oUn9zfV8vGEwiKAJDQmtgCSz/1ITUuNGVleeJbz0pT+ar/dPc/Sh38g0DPPlzXdgl1XwvSxzy
O/uxTHPlCLiV3xZ3lUpDk/XW1L07TlscUZe0hfuMh0DAQbAr7OY7QVlcR3Vmj4lvSolXMNKuN2AW
SjZ8nrPys7gEtEqQ8Gcqq4g8TsUIOEBYtEviU3B+Tj6Yd2BC85f8hZEAPvN6d2UK1/xNv2GxLu2i
mGpCOwFpf1Kep1IjvZSiRdcTP5R7l2lDLu3OLjmaQd9wtS5aLYH3E5MP4MBZO6kWcbyCmsb+V+Ng
zu5yPzK8O9u3twRAG/7wRT18L2v1alZLMimZhKwR4kvH/da6X/ASICXsvHHjgb50+d6LWjnEbQNx
Gtnh2G/3xv4//XKAU1SUQeDwep2ejqwMahQG9Di0SQeLVT66wjHb/f1FApP7f0JWKyA6VMxlanAn
mYRtVt1TpZVu6jyHzRY598W9IotvOYRpZN5WyqZCOOI4aZ/4iZXDMiMlT7IEH9f15Vx87gFf4VQw
NIs0/krKVJdV02Tc11kdpmMTKTyTzmLsGgDClCfsH7OkydRMjWzfFZOzD0Zna2DfudeGjwzED6oI
rjIxzOm5Ec5PJvVD7GBsRDvJse8b2tD3kaz9ntvK2E06scX1ZV+yUg7Wgw5hePRA0pyKDBa9mYJU
XOTEOZKsWW4IflMvgdV2Y4MvmAy8G2AO4PnoxV6Xwc1K7uuxCFNfMX6X7B8ugZY2nmik/eslnQha
HWQY9X2lJ1LiG2q2B6N+F4yGDyHG/rqYC++0iDVpf4FlRLRAnu5cSJf+kMdp6sejU++roAhHd16c
NzNhqCTFSMZfwwjtdoU9hnT5j5sQqAtHd/IBq6NbpLghuClTv1Xkr6okH3vZeMpm6SaQzdGdbP0x
MbUvdVjfzGJmGSVO8JNJDf9MAqXrlOWMNQWZvLu+LZe+ihwbZocyN727q68qSrB4sDukftQwYmFK
9tnyYlXGRobykjJRbqPqTFqPJNEqlq0TLerBsIm1tw91/T3SnhQ1vnFI1Pz9cpiHRioKZCYGe3Ul
Y/JQsexkLEdr9opOe7D11tZ/XdKBkP+9lLXB7jVrDNo89fu9CQYiKj4r7a+SHuvP11cjdPI0DBfD
bJgJ6ICtBT+1Ws2oDU4yNkvmS6pTeM1QlYSk4/66kEsa8F7IajGz0VV6WMqZH2UQu6qF+x/ut0W6
jlQYPeC4P6cXLw8b5jkbFc9B+1XNXhP1pkl+X1/CJfWiEkWMCYcsNAqr+EWp8wBCiRoR4WMevEzp
bR/szPz2upRLpwEIlscGUAFTe1YbVfeB0UwGFlGDnvoXzWutZxj0OW8Y3ktxEsDYf+WsXuqmrUpp
VKLUr75meINS5AYMPA6GwJXDzmtq+Rjk2V1W1e4y+5kVPRaKvnFfL72uJ9+wOrSyzfrKkvkGkmDF
T6pW5i/7n+q+sXdRuY+er2/shXdUTBAQbczg5cnPnWoIUWHcGmOS+qXkz3H+NGVMrmxvxhQq2mqr
NeuCupNAJVXAdG4e0TUyv29iPbQSJWVk9uJ25u+Q4U6ZZWxcqgsaSQsP6Flq/mTQlJVGDlIdjUEz
c4b2m8x0Uik8wEPDIW7hWS8uh2Qw3WEg1s4GXyWh3dftpPJM942rlqG3LHdzsYV5vKD6oogqup9E
H6W2Ws5YF3GbWBZm1TbRxtCT2+Y/7BhHT80a7I4Ouv5UCbKxTcKuNVO/bn7Ey/MwwEQGK2DafLyu
bJdOhsY82qZRNRy31VPEUAwGxxkOS8EP1sYInqDQ07IjVF0bF/nS0WAoBHaTgA96jNMVUehhUGgf
Zr7BQOJe/+LA1GMlfx/ZCVMhcLyC6GSNcU+HegjyoUWIGbuhvXfCJyV6qLMtdMkF94lSkkByiWIS
CNvVYugqmdocOW0auHGc7psmvk3NmvGr/lCGd1Fv39EIcbx+WJdCPOTR2YJa8KKfdY/lfTMvo8Lj
5KvPdAz0rnwsnmzYVXb9zyEFkrdxaOfpUYGf+FfgSj0qOaHBKhUCP6n7bCd9XvbFXtt4SS4JEeg0
0HAESbQVnm5maixyng9z5i/Kh3RicL1agfc7/NSrLxv7JzyElQdh8CqSPwTnT753dasSSPuBLmoZ
zSpuvrcZl3NgKq/1uvxixN28VbO4dLfeS1tpfCFXtUTeFGUcQlDlb3oI36TcetvJUfGbrq1LGKx3
2ZqlDJXIkHR2sL9frOxm+sbTWIz7zvTK1BvS+zg5tNWur+/Sw/UtFabummRx699JrkxNyydHpavp
oYr8ad/+bHvXfvvfhKxu2xAuSxxaHNvUHr8l39N/FmhJX67LuGSeaIQmdMb5B7KyliE3Ue/MWe63
XfKzpPmmXehmMtvd/yZm9XRIrTxFs5TnftUaN0UR3S7Z/M3Sky236dJycAH/gNWJMtaGEKhboBVL
mvsjXdBuT3vNIR1DUWgwtrJpl15D3g9AToJXEdf8VAVAjQCAUorcd7TE9JSARl2TmdfX9+3CXQJy
T0QGjpTE0NqDmMLGccYFG0Fu2YsMiARa1aM0CiZuQ9Kf0Hel0nQCY/QUivcUaVbX1rJrO+vtKfOT
/q5vI9foHtXsS10e+wrkxQ95uJvjtzz8Tum5Vgxv7rbci4trFSQ+JHMEj87Ks06CptSmEXUv5RuL
oK2KD2MQe+GWs/RHp89WSk0F9w/gGj2TpycXtXA78l/uw7140L1l95bfMfTJ1chbF3vDSymvXD/G
y5v7TuRKWZY0nFN9jHOqHsNBvhv38j52o879oNzVt9Ox8IwNiRcugilbdI87BENgPoT2vjNQilIa
ziBjGoMsP5bwgVGdkqIP15d1wQrCz6IL8jhxXmvmod6s6PvogsxngB2tu8clU7xGe+6CV6ndSJlf
eCxxa2Hu0Ok/gedpZXA7mJlrI+W2FZDfuEMeJlACJvkxn/XptuqJJ3N6MB9iOjD/w06K6c2i50Ak
FFbPNMkaVc35x7d0fxh+9X4y/D2AhHYz8OrU+DElEKedHpY2BGUVhVHk991bBQxfNmiF7O9yWlcd
CtHXD+2CZpCRBTgC/k20l63uORxmrSktc+wvUeUV9V0b6gzc3gjmLtxlvENcaAC8hOPrvCwkn7ma
Gjr1MP05X/qdbPw2HWoaf48eEX1e/8pZqUVsRTiGOuUwy3gxA2vXS9+T8gVQ94Z1vKDp2HjqbsI0
ooMrh9BWjKmBtjb2oTzd2wQMu9hQKM0rOJ95+m0ZKmXjmC7u4P9JBDN8qhN6q2gVfQexX1mZpxP+
q8lLAceqyTih/6AQ7yStzWFWJYVSBJQU2wAo1SizQPP71FsbQcpFxXsnZ2UDnb6eBGVg7Oc1FTwt
2Rk5YeQWMYi4KyvjjiNDekYHOkiCbnWX6F8LUsMuAFE0xnR0lPRm0MatMPWyEJCJNOuASlwfTjq2
hjwmZLOowi5m+BtG7Z/XD+WCvWMZ/0pYHcoQhmmfKUhI5Xaf6d9h8PUa2bqRlAd4C3aEdt51gZeW
RCRMVf5PiL8mSOidhBZgE4GUep8KmBHkuXm9LuJcATTx2gJkEhANNu9UpeH8CSYlx4ZLle2VUep2
3du0VRs53zghBGo4wQYMNn0lZGitdOnJk/tlFRwyx3hMtM+xqd9H0/QU5R10LdbN9WWd31Sg/TwQ
1HIxRtjU02U1gaQ7YLhznyZtd+Ahmj6E9qch+WuDcCpmdX303sk6qS9znw4C+JWt/nGpHs0tlNzW
YlavQ1wFXdQUFe+suc8yI3bjlgxjXmdu4/y6vm/nNpUFicIS1TuLMvFqQaojZXYijzmIoKcgrl47
uG2qqWVZYGgjc3dd2iW9gGqABLoYX0ZjwukpBXIvUSjAk44SKvsxyTFpeq31zqub7jf9TttJmTN1
F7eXkhnerGhSXLPnSaHVTfJS9b6eJc2uBaK5g6mrvNH6aYsr6IIofAeYG8At4MCvwwQLbFU5R8rg
p3HAqKQp+zoxmfWwWEZ/vL6NZ2aCJx1YhKD4EK1M8uohbAJTlep6GHxKqjvJqnZRtpEWEb/hxICf
SlhjI/IgM9umYi3cVsnte7nfI7E5LEXa3QDeSzxJbtSDbrTObkon5fP1BZ4nm4R8nnjqpgBfmdZx
qiiRXSoFTujgDz909Vn3bhWLkUgFGE+YM73GazfWe6aYf+SRMCHmoriz7nOy89JMa5v1Tq1X/opA
Q8FD3+8WaeOZP7tuKzmrdQ11ENHyqSJnOoRG7Vrqp3DXaI/qZlH+ojZa/65oddW0Xk/UwGFFaHz9
CrHsbfzLYc5Vs4+9z7/lXXrYOLOtpYmfvwt2wjCOGKaDwIflx4dox4zFjcfxzCqKvYP9m8wnVWOe
sFMBeOxhO9bs3fKjjL3FK9Xd/rrabUlYGcOyIuOYCy1ozfsMWtOgNaA2hSH5x3U555HoaikrA0/3
dq/Whsb1il+Sdhc3H3Td7W78YHCrzGU2xJeJ2eMGow//R8HCsrw7pMqowyULEWw8qU7FmNrxENXe
l/GgyTfG3T/N98rd2NOLevju1MTP30lcujpVIoVT6+TXVHvQw9dM26B92RKxUvUyiOU5TnR2U/sw
TG+j/VBq3zY27ix7uzqxlXaDW1zyXChfGuU7aL+cyNO/Vq2b7roXpzgG6oahuGTiYUSkIR3/mZh0
tSZY0hMN7tXBl+P/x9l39cYNLM3+IgLM4XUYN2lXElfphZAtmzln/vpblL/rszvLs4QPDAfAgJqT
enq6q6sGwnq4jIU1lbSlabs0QQ2pDtBOHflhv+cH0m/kXbhy2a8NYfa5FysPMYYMNjCEJvrgm2PU
Pa2syZoB6hoMBI6pSzHo9x6yD8UGjQNl8CB89m53UB/Y3Tk8RnryeN/oyqTRFO9J4wM6q/j9PslK
I+dKPQc+MVvTdlu0Ar4NEB3O2RZ1/v+LqStCcA8kGZbGG3SeAAhQrfjSpfsOJFN/DVDbCyQ6fVI3
cb/PvoDd0CPJrVO768wqtMW1UsSit8MTDbogKop9IIe5Hk2QJR4PJqF+P3If7ExDbiFDRQICiVVV
Fz+wSCujW4pe/hqce6Qpg108NJUyG9QLQWdDXfnRgKWlh7QMMmQr23x5Kv9vdDB2cy21ca9GeY9E
5vhbI2T4/bmC5FzYDSBCwhsX/RgIj+kYXW2VHs1s2HNF9ZhFbhIcxsi9v60XBnFlgrqQ8rwolBhk
p3uee8+TLxzXMj/W6P8/cfnKsZ23FhVaXpmaT/XF3ubbAl3HkHjZp0mNRMenoL4PUBDh1t6gy3ZQ
7EUp9lvj4trO7Nz6TsAZwhbQelXPVCTyoAwjams7YCHywYj+Y4lydDMDBjcqOExNHukx9HrEjDFj
QWe8gcgrs7fg80AarSKlAhFNDVie61H57MiPapH0wLi3JBMn0iP7dX8vLE4ctHu+n9HgM6Scj8QJ
UxMX2NA9u01L3wJlIhFlRxxS576hpXlDwhoVZXTBoC5P7QS1HKReTNoBTf8tCYdNUryq2fucX+Pa
f4/vkR5HeX7Wj5hxINfTluRRH4ZCPgAn37k1QzLOLEodeJP4n6FJINK7tEQNCrJ5fs+K9bCH4gGY
qIQo0NsqW3tI36KCZjOAGuA3KocIjK8HBLonX5FCKAg2gl7sWdPLbZZxBplMiV1u8rXu3CX/cGmO
2na9ColTZsBSBUK8k78Y3jfC8ZX3TY6zgTL+RzoXvPeuBket1oi8pDbEGJzURUaasySFavM/ch8C
pIaCHm4l4IUBpEE7x/UMRhozZFE9DS6QXdATlDJxo/ryWuGCmrgbK9Tdl8VBEgoJNPWkt6i3QaXS
c6BZfIKoHtO/3T9OdEMDbYvunpOjSkiZGrZiZs+k72oKUrIP+YPP9iGqak1HgtiJHvLhmR8f8LJd
q3bRaLk/9lGMBYkVXu43xcsgVEsBnG+Di/5wMMsZaWcScMxJm+iArl/Verk/3m8c0sVNcmOPOmqZ
nCkhFnlwRTtpnqXJ6CCkaUGxOUMtL7N7Z/yB305ojfiT2SS2IZv3P+FbhvDeJ1C+sptzTrUEWR+V
fU/UY4MmnzzrzDxyarSsRjsFjRc9Fx7buDGq/F1uPkeA9qZsg4Khrua7OPiVl6YMscFh1xQNopOn
KbPjWnpQGegdqr1eMKe6KTeNzG17sdfHlXrA8qYBYklF1h/4A9rbe40st22gDC7UJVjds+df1QbC
sPg70IfKGng72Br3543y/H9WDpC8b5ZalHQo71WMGnoseWZwB8DcRKPISxR0/FEMSQ8mZ8NTxgmc
b2hav292ecdc2KXc2FD6jSzG8uDWPF73nRFmvSUhPhC9Ewo8sRhbPfPKFbbfHVpt0/sgANNIyBO5
l4xAfktjoH6lXg+hxJnt8pWvoxt2/syKgkouWDFlPPqosDVRIb41dViKSoyIHH4lxQPye4mKqtMG
HEVKz5Bq660WHWjW1D92Z+adOZUIyC71EEwYEU2oPlZDCjorksH+AqYR2YOAu5oZnjYS308ge2cy
3q5CzoA7FIWLrAUHDoipDUk6CTsFYunyacy3BZiV7y/a0rTgFQTQGdKqYAqhQ55O7jPZK9TWrYaH
FNJFRfiEvTqIoR53GXQCXb8g/bhfk0df2KNo0RLAB4i2FtAG0bOilBlU0pjOndiXmsvtSbbrvLSG
LDWF/t8eLPMKwBaIy8BTgtIODRTQtBStDqLaueJwLMSAdP1LzFgyj6z8Dr0y4tPKlFLZjD/2Zvwo
4CzgnaPpTTuRyaSJEzp3jNv8eRh83ixgFy3eos6iTcgUEgjZhFjMZ97vlW2SQb/y/jcsXIwg6QUA
CEyaeNjQotCFmCR8FWqd+6QGPDLMImHRRMl8JVOlJ2tdtd8FR8pPAwIMTBJ8HAsqSeqqSCatZbJU
7t1YHrOHSZSYp0RpGKgXxr4MCpUm3w4tdrxQVKPhN2BbzlD3z0atNcNx4vfMpEJkURZGffRAsoXw
uLBaJVL1tinbXRuqZ+hGCobCj7I+KWD87rwi00sNzgwit40pQPqz4urCZtqAs5geup/i2IikBXu3
JbIjUsF1K8DfSEI5rbj4pY0MnwcqENRAAOilNvIQsKUfpjHSIkn2Cv71R5H5ofSPXflQC+f7i0rn
7b83FgDDQBygvgipMSpyS9SmBzdL3ruiZ2riBlqlG42D3lZQkKL/3YF0EGiw17Hu9VRhgCpeK6PT
sKL/+wCExZDXRTGQRlkWXetPClP2bila3qDabRlYswRskRsgP9xV0yYLtykq+bL4k22f8xYEx6UM
upi3LPJP92djaYvL4HOGViVUHfAMvI4wpWySOlEqepfxPsr256gd44JUMlHyh9UAnUp5/Bk3Ck+o
hQO4DUT1tS2QjaV9kLW9yzfRD8AwSazIiMHCo/yzYwodCsAtv4IGWl7sC5vUbepXA1/kfNe7gsf8
FFQ78uy8wBXqb/OktgFvMcYWbDrcQLxsMvhmFS03T+DNqUYfizaXmlmwSF8PeioasFlyTe+m4k6M
NmW7l5JD3B6h1tuY4aDn6NKpih0XwYVORnaY1piYFlf44gOoo1W1aSmO824TAsaUkpQMUmZ5JxHk
4S2oxZRMXInx10Y8f9BF8gRXuBxFMpY5GrmHgas3ZartpXYt/7h45+IA/51Z6tnC9JBQ0yLM7MjU
DheXBotXeSFvQmYgkLFDtmbWewusSCKpZN8/Nv9lX/01TudYvYFX+lHEIJvEOsiyXpjItqtv5nR+
rp2VoGt5BaGMiKt+lmyg9jDjVUiy17ClpO8l6zTxcwZ85/gkeC/aiqnlSZ2JB4XZGt6d14sXBv7A
h2zVu332qw8PMpiqPbzeMwPta8iF5Z71O29+/y+TiU4s8FXP5Pg30VPeZGzT4ZC2uLtU0O1YEp5L
BbSWdUYjneSobbNpGyf4dd/wN1XxzeG8MExdBdCrUpNc6nE4JzDwPYGq8jyxgJsU8IHwg8GsX5xH
hA0hZudDJmPT94eiUR0NwV3fRDpkSTeR6AblqWSfea8F/bGNXNeApFrLdyQWHbVbeVHO/uLeJ1NR
Ql32zdDmmCtwCyUbFRk2v3caZq1ncWlqkFYDy+XMqYlwj/JbwdDn7QSxCjfSDpIVmFmrC3VB0hdP
smUf8tZGAl4AMA8nP+qzVrlMhsaHySO55p145oAXvJwfQGS2rYA9OQ2T3QvOgPf9/RVcOBrA77Bo
AgLHOl4j1FeiEzngCmaeDTudtoP3KAkbiKAbo3gspTWGw2VjECYA3TBuS7oPwwunIWZSCecwAwGy
4ws9lAmIHP9k0YOfddFK9Lmw0hjbf8xR/g2QcQ5U7mLvaqTae7aljP/T5P01QAMookGSoDXO9m6R
1HrJyuaYffpb35Ym9Lj1a8T088akNu7lcL49z8W1UDJFL9YjhrOTSLcyVd+4lXs/nHKRYiE0cdbh
h/PRswcgHK/UyLeIm8wvjUpsjLo5Mg1Rmo2Kk+INLIiaRCB5qmPlVVs+bA7xuJaiptOfc7iDAaPP
Dug89CLR7bjgX+Z99K9hb7L5SVO84iEYk1lBvuEVXe3H+L3jpF8I7pWtFNVVRqQ2+0fg9Z9vQJ8k
PgDoV2hBXbvzTixaLRCwZYvyMeCfUEuHNLjs+7rIb+6fxKUbcSZ3+WuKijOicsi1SpBxOkrlWGZO
81YiHzqG9Z5ltuHPSjKigwceFm9NBX5xY+Hl8J0dQHGL8ohC7HlVxTEw3OYqYbQeWsVD1KxtsYWw
Zn72/jUz///F/q2HrIhG1etddnTUcLS6epfrQ1GR9t1v7ao9tjt1IqAmSkaQT2af3MoEfzev3ezx
iw+g1rIpuKhKpADJ4M1gdS7kN0ISm61d683pKFmC9cGQyThELBmNhy5xGn2wGx2viNx5XFnreS1v
PkUU0W2uzqkHmrbF98a0RTUJCbnkYYBOOTAoLMhEKyOp3qLIRvxHavGpfGvqhgiT7k0PWvvU6K33
fv9DaELOP/v74kOoJ0UZ5/mUhjnSQscuJ2+Yf+6pTp1GgTiBnUJZNMGKPCmR3uHdyvf7KX7iKquZ
9Dpujaa0wAASHwN0qGb/SCf158uQvccDb04000TeNUJgTQ3DwRW6/C3Uyq+x2QXp5/3xL64D+rFm
SnkwRtOPC1VoRomLsA7ZwDHI6oI82WNDQ64yM/caMF6u4QcXz9pcSARuGhcufdYyVDz6tI0GF2Qf
0Vaop/hzDKJspZ988ahdWKGO2qAJXqJwJeYubsU9RIv9XSEEgZVLjfZ8fwa/pYRutjJKKwh2NEic
0xQpastmVdhgChFPdVZjjVve5m00zZ8ZK7CLN+wWa/hpRBt2W5vjeMxtf/8ab0ZL+2gtf1OYrcXZ
vZX9Dj4lRa/bDf7szOfQSvS1gGApONfwUP/7rZQHAD8rEAUFPEDEByQfycAhK+AdoPkT8zxRS8fz
n5rD/5KJuzJLeXYPfByh3GArM8UhZD9y77kTNmp2lAADS08FBy9zf1EW1/9inNQLMo9VLg7UZHCV
Lhy3+TBUZt521UZWw7Wu66VkDAaHFNaszohzSg2uAstz6ofV4OZmv20s3s5OnMH8lJ/n1QUt/l62
Mrt27g9w8dxeGKUG2DHD3JaQwX8yvbeDIlioF1Uu7qs6kEiQCz4BAFhZCfeWb+gLq1RAmYJNT80C
DJXvc3NwpGYCtPlYOdBTq7IDmI94D1ldk0nXvMbyev6dY/pRybWIND1Utl1Wao483g0oMKlMv+IM
/8vx+I8Z+jJIoBTXNgUKXRrS/KdYU/WO3YYe4ZUv/73LAqJwz8xa7LlUmkDan5+5JNE6LdGA8dTj
Y64FjZ4bso6farqCnGkTQjE3NOCMN9Iw6Y1nAZ5sV5lvAIFkiNypzt61+rNUNsynz/zmhx0413RZ
XHuyLJXOrj6O2t5cxXRZLOAopZ7pR3bdPjaRq4rG2G9StAboEC/PDSneRa1KGlAcaf+e2L2yT+10
JtSgb81g6YvM10MzzfexYjZFpSvFWv1/8b2Ee1eARB0YmGjROEbIuk6scGt44hs/OnL7LjNg27Hv
H93/stz/MUOFm57sZ9MMnnAjxhJB04BSiKg+N+kRrT5miWYlhDw8oCKqkWCvSdgQKuBqOeKPVHHY
/DgwBUnCHRd3Oh9yK2d8bQ6omzNkxFLlu2ZwwRGni3GgZ54lMflju0qAuOw4L6abuowGL1c6jm1x
K8S5FYX7WHsoy+i90E5a5GR+sZvYd2F6Stlt1Dhe2xrgvdwy6r7U1gDrS4MGXQEujFmK8kbNN1SD
ZpDyEe5FKYdPMexmO+JgDIXM7bs0ldZmed60dMxwaVCgngKNJkZBCRCB/1DLJ4FtCIhw29AK823K
r5ULlu4KlBZZkDrPLIk0A4k6NgI/5B5O8Kef/6iDDQu68LZU7P7H/Z29ZAg1diR7eA0twXTXlcdI
vTozmblDWRpTASfGtOei6p0pD4+quOatF+p7QDkhqQn5vVlfivIMY4z3udehNDrlih23535IIdLW
6Wq7FbSdVnBbIfytZf/Y1fodl1+apS5Bn2uEWAqU0Q3BEFJvw/ItXuN8WNoeFyboGvkkDWOeMdBk
7Oq3vjtW1QC9PStMRKLGbhWv3a5L64asKQcUAhAZ4AC43o1M6JUCkzOj2wRI48R49imPfOuofesE
qBT+6yZB4z2o3+D/UOyG0t61MV+thigIoIIpArBSWR3/KXzkPFHilXvj9kxf26GPmBpHSejDDqNt
G+VjUt4K9II+3R/M7Wvm2gjlypsugQBjBGQMkA6lzoseu2XykbXuW1l4uMMMxNPm6g+yqXR6G2KH
I9sBKu9KA6cP6g9EPwMPTlpzYgy/hrRIt8nf+PCLGV9SaaeMXyMyCEXAGBJQA6UYOUHzMwh/iYA2
jNtMLRxe3PC54eOm6dseShMr03K7f6+/l5p7oMVDSemBOkvz0zg9Nk5tdDJBK4vsr6CG1yxRC5AC
qIJ2GViqlE2gbmKpNGP/FX15OhuxQGusYPYWsDUYGS4IpMPQX4ou7evdi0ExQTxoGFmcHIQucOrC
rLrnQRhI2bfPGdiCVKuvWdLHEwGoJBJZHQ22JPTsht20nc5ln1EGPsIeJaUNv9akfhsny3DzqH+A
A0xFeZj6vL4DTepQ8yPqIJxnqlU5krgAv3AXR79W9uTC+ZqvFAVIOHBD3/BaCTmn1oD58K5Y4Yoe
dA69XrmpjM+a9ASpm6I8dnJAYua58iV0QRIpfyyYxwYwo/B3JO2iIPqZql8K+t6g2d2+QYSSaX0r
b1Y2yMpn0johPlfAhXki73ZizFugpDUbpQy3SLjGp2Bs1tpBvjkNrm923H8AuMxUpnOxjXpCgIIt
SWNgWd1dTpBOK8lR1n/8+CHqP07719fX9/f3h4fP7RkpNvK7J4n+9c/LAvvI46C/b+bZoVtBi0CW
e9C0Sm6wB86CyPZgSRYYkQ6+HdrNTrA9S3hK7cmRN5yZH2WTtZWIJNvovErbfXs/zypkysy/DtmN
m9b1UPNVOYHmmSsBmECsBoJTPsitmPfaWYMoLqTKUdbEfQIGkhkqTCvPcEGkhFWryC67Dd41a3JA
6vKQmTI4wu9PMDdf7/QCz3Q7oJdEz8pNWm5khUgYW012c3IcdTCD629Hn/wSSWmc9u/bgPTk5b7J
b+zKjUm0SYFDZo7faFIyBa0RBbjIZdfYHaqTe7Q+rIOR6KOuheSHtTmidZq4FoFbeapPjuPoztY0
bRJh8MbjbuVeXXgQYqovvoaKf4IJZXM2L2RXIaGZd0Z9BpAvdCNH18v9sE2QTdquQZvWjApUVRk7
GkK0A6YAD84X/WP8USam8CrspwcomnUvDZSkn/3nlXmfr6k7804DONkwwhM8KDHvxsH4OByt4zEz
rGOgM+SjJD/mSbdSqM2RfFM9GJj354jonzzJj86jdGqJs7IRaF0ZhJ7z1IMYBq8UbebGu759qiyR
/XGoZdc7tE8Hq9onobV/5S3NtNH3o3O/HoHv/D1ulTV44uKmvzA8e9mL0gVUgJAe5mF44gxezw/a
c9XZZYz3v9UIb/enfSHLhFGCIOq7L1pES9C1sQH0HXnINjhhKZn2nXbuJ5B3nAb/4L0qoR49BRAe
W5na2xAY0GBIPIERCm0G0CG6tgkiYqYPB191C6yoZJ4LO3dWhnV7N1+bmEOZiznMQigp956nuKwt
bgG4NSMrNBm9I6+vqKY5orMKxVizSJ1UABFaIfEZxR2Mzuh132Eeql185p54I7ewQZ3s4K24x++q
BHVmQOQKoKcGiWFwLlBbVObKkfeTGqMER363C3TNLPUfgQG+cj0hKP9buZWRp9Iut6VdH4CGsOY5
SG2fsNZTYoROZAzkJNkViczoESzZJCbz17f4V2GHRkIY/RXwRb3fSZvkwGwa3bc8PdiU4Ml/Zix1
ZUSLO+NiQNRulNMqDRmlUlyjsPzHc35c6+P7LhBQUwZEugp6RhCEzoq01xtDQZm+STtFcRtD1IWd
d2KeCiuyMGPm5MQfgTE5/ra2udfaqoi6y61gF5DGbuwYi+g98ZgHkHs73kO/fq8uuEDUavB6AbZy
ge4hUrswU5NQdaEyZ7bmR7VRrGnPm8R3k1D3Xu+fkYXUGLARF+aoMwJzaTJlkeq2JvrTAc23FBN5
IKKZn7kRWpEdmIipiWLct0s3b86O9coudVJ8rw7ESsAwZVvdNpv8ISQD6UAj8FpuOrt78Mz7Bhf8
6TfaWoNoBVhJ6N7NqYIQd5QMquvZkSE4zQ4La7FOueJz1sxQwagA0TBkTWEGYaAzbPxHzY6cQlfe
749mATwBbRaAx///cKhnRwKJZ6Xse9V9yzZowLHiRyBin/yDvJ/sFgoZCq5IJDXfuTXD8w+mjw6Y
56CbjlYq8LVSA5QRyueJNKpusy+38qe8TYzKFA3FHp/jn9Lp/jDnzUcbg/QCshciML8Kzb7DRl7J
9V2guUJphiKBh0IRzUd7wJo+x1I0i+zzfyxR8+k3QgAxvEhztcDsdSkArnVfC0bcPstmz+n8Skg3
u7DbgclQtwC7ENz2vI0ubqYarSvNlGaam+2jZ/mZN9Ykz5Zn7q8ButoPIUFu9GYD8oFxgAx/8ves
Ja5s9uVZw0MDWlkSWALp9D1AKZrSyaXmigf2s9zyX9VvEJmZ/BO/8qZctIQoYQbnoEkVSazrCWtT
T2yVptdc0GeUT9FPBfJpFoqZYHeePpWVbbfonC6tUTmOJpa7UPJaDem5GS6GJpn80X/kDtVOeWBj
vfqA9CSfkrUX/sLFN4dCfwdJ3eQRGpg9noNZ7Qheg2fxi/vVrrEfLzmoSxvU5arlhcKFcachoA06
0n+iI+xY/c6tZoU8Y6HWoOIOR+8PXqNoPKJhB1zoQYUpzTzXiGuSnPrzhj+Nhi7p9Z4zt+ExOd/3
FQuJIhgEgItDLgZNxjSLZMJ2GaM2MMhuFVLaAZ6k0q7F/RmgKgyeecJbKTAAgg7BUr3d9T9WWVAW
5/biC6i5hfawDzErfEFloKHrkShmYAk/alvevD7wBsg93pNzZK+JK976EuAg5uIZMCVgbhKph9qo
VikHMijPVdjJ8vhNWXHb6TfT9Nb9CV6yA7V0zC2YEmeJhOsjWMllXbdFzbisVmwRh/4sJ19xQPnW
mQU/sCsBwvzTrjykiOQChywGXghgo6Kbx0YhhsxHEfNuwsAJx32VGTnUGUxeaIWVeFO8WTek4UFZ
h3IU1LNmBO31yPgA8JhxEiSXmR64cssWOzXaFBpR0InmMa+e9xVCySQ6sICZ+M/TcJJyIvFnRGm6
ItjDF+t/to7iPReJPp05VLDx96/qM88dTX3uK51Fz5O/GwcojnmW5xttbTRoXpAhnQT+v5S0r3FC
ms6USwTmKWpg5yHeCf4KQufmSsAocYUirpyFDW/uHBHyLGk2vyizQPXMsh4hdKogjRiBOMFMwqh0
Ar7wzbIdvZWds2RZFWfmf2jQgOx43lkXt50oDWAHZCrZlQcGfd0D+OV9gS829YBJDiUttZU6zh4l
bVwr9C8t7dyhhMQsQiUUW6h7o2eq0oeCggz4DXASHGE8aGzEWyk7CxwpDmlgtfkWROlydJj8baQe
My3WS+7A9jrLOQGjTyBL/qGNu2my6or48olrgcYsPnjfiVVTAFVzbTH5S/I7LA9p46GH026Tdz/V
O4m0sa7u+LdsK4mPrDpZYUS83qrUvYB/3T+ct3H89w4Gq5mE1B+aC6mByiI4S5sJ6ThI2Z7wfqqA
PQaXZFsWvlPUzWhUXcIbcSV0m1KqH5tEBlfXWD77ctoaPOepuqR5Rp9mv9N5hNCLyfVGSJWQ8EIq
kBJ8eKTLlGFz/7tvASAz1k4DMg3xLIZAx5NCwPfy5KvJWajVZAOKv/SBZ+RNkEDfIASAvRugmCd4
g6UVOGsIiQtLSqN/FbeGu1IkCTLFeAzOmWTauXU5gPJRNXluEUHKoeHyxwhHVqx6AgoTUmIlY7k5
BcpLyK14n9vkC0yreLmDahyiGCwdC4qeLJRsxfrnNLe9XhecnrM61u4bIzz3zRZwTMn7Ja52Wc0b
4trBwizGDNkcvIMlWpJFjnOBjevMP0etpposg3JR77GeOeZdYNchB1Herq6dKfDELR8wnYW+EtJG
U2GoEG43tb5s1sLJm7eFCEYVXpOg7Qp9EET9lJ/oGvCuR7V/rmIRmbao1mU2lvRZLNuqhHy0WkAK
jbgpVVvz2QmaaHVmNWEUbdSRX0Mo3CYJ8DUgm0dZHcI1cB3UfedHbFiAYsM/c89qoKfxYfzNgphr
0tFQGuGdJRp9b2ahKXhHTjRr3wI0JxdLwqbHJP/J73n0fxdOCr2thESojn2NnS1F21wyFW4nCYam
vShnX9QVZm0e5/CUWto5WYneHNzTILae77sLf5tKEGfI0x476sWTSeDjvSvs08dWeShFjdTNW97/
GnfRZKfytOKHvjO0N7bx+kSFCn+CSeTa9ij0PLQNCv/Mqw9wHp7hP40MoHEkKLatqvOdE4unRrJY
z+CN6jN5ZJ/6F9EcB0OKdpyumCJPhJPkpqrRe0bHmBr499eczu2Fj6W9+Ej6QmpLSQnK3D+DLlE7
MrU9CKagbP2DhLphc+RMcQdd+TfBd5RHBl6/MjidlVaW6bswRE0VmBFwCmcQ64zfuJ4qAZ2hfSup
/rnuYzN/HMuXrDQH3/ZyXfZ+Ncy+K+yyfc+miAjiPhh/Vqwhc7YCXNAgES6zkWPoTOgjQlmbsIWZ
dIbI2NOI1oSHJDEj7wShDLEymdhpNcIlpvQofKFC6j1rT020qUAl0SC5y/wS5ccAFAQtd2i3U/Ou
aGSAzGu4CZ/jEXIs2baR1jCc37Tn9wZP5RFEJu3EFEJNZ/lQyxaaHUk9PIX+Qev0eBtGr2VJMieN
X9HShEsbzfnv2SnKnVgypmDvN5YsvfKDMX7J/sZnnkQgw/OtMhotPLZWH2UvIUL1BG9DsuGMNvRx
7h7Rw/6kyBb47JUPT9wo3TmJN2V2BMowmDXI97JiidMhK3YJcKUh6ZiNr+oFCsf5S1YZhWKWw66y
Q+WxeEOTyv2bcOEGR6FJBkAfIRpyKxKVEB+VuvFZRvbPTWzJpQ5sfOlvwITfGQBrJYQPbbXRx0Pe
oF3NRPtbrWfo59rKqi6PB3FN1GPpWrr6nDmou3AiSQYxo772/PN4SEW0/Vp1bPQoogcsyYOXZtRF
0RTZ2FD5NTqNhdN5ZZlyX23CD1MqMv6ZyUiaJuA5KnStVogkW2BWqrKUoON8ZfZvn/yIjRH9w9nP
HMKgp7oeLtq7BbGq/ODcsA8Mbp5oGg6Br5K6AJ4im2kSzbgeCZiTthyC5k7FcQzGjaau0trdvLPw
JcKfRqQ5v0a3XKdRwZdiKwTnXJV6kPSF2oPU8oNddgqn92Od7WslUd2c609+wza7TPMHI09HkIIF
HP+Wy62mj2wSG3zJ5V8F461BvW+f9vhCCJNCZYAHCR7o967nCv1ISpjWQXhuPcGpwsjQlEoHlL1W
7KK2grYza2aTRR2U5J4i5iWp9lplxQrgyj/un5nbIiWK3WDeQliIhVMVmXLkciEKo5zm8Vm2Y0Ca
uFfFGg9wVrGo896Gl5yK8O/xEVRB5/uWbwFCs2Wo+Qq4YQFhlKhYpQMWg6+1IDnL5UOmWZUPTh4n
j0+Kdxbkn5FySGviod2CfWhks1ZrI/PYt4J3BzAGBNkspZEDaPrWs0BWJ56uFuEWpqAF2OiC9BWo
4IoJVh6AN+kl6pPnsOHiRHNiIjKIu+IzL6fCeYAbsqK+roHiSSAhUkWZLg55sHLXLuxmFOEQiUBf
A0lcOjvBZMD4hmyVnCtAIvb1GrnNvNWoa+Tqx1PXSMj3FXDq+PHc+KCML/2XImyLh07V1xL73zWh
a0vIQqBfB2Ak5L6RY7qePaVKvVwI4uQ8JtPWjw7iuOUq5eC1+/JcTqLZ5+/F6HQ6YguDET33/n67
TYAivQOEC7hcIDrIQZn92nzKM2LrBV5wrriZBivqSTyi49PqkkNWRSStbHatd+V2v1ybpA5XMoIr
iuu04DyLicR8SxKBQwPW+zRJvxgkme6PcB4ANb9I7iqoeYEsCJR61IEa0nwAU6USnoWgT4ygnWrC
5qzO9Eqs37d0W9THXEIWEsg+TYDXoCP7vKz9gVOi6Jxnu1F+9LsJtD/oNeN/IaMjfYKvNMnM0uIi
0u9l9ag11nQAPw9pa5Lxu3itgnsLcMH3gDcSKXSwT8/ChddrqzRFFPFMEp0b5tDP9BK8njJP0qNn
MRMpsk16VFGSHEl9Es6afKoGxy+Q5oOsXLYyNbd1pflTRKQPABedCdKp81SwQ1rl4Mo6V+JXUbhd
9VgzJyGFJFRg+iGRPTT1R2dpMATUisWtB7k+hJd8y0OZ0ry/TEvbb3YYwF+i9oPL5npW4rwceg5K
HOdWEBAOaW1mV0LUAJebT06klImBIGHt/bJkFORM4PTBWuBmoYxKcR1waRDG5yRQVUfsanbTt+9c
0+2AQprwxIu0lRfTQgbkmz8BKw+B8Zkr4nqcY+lBnGPErE7iT3HcjAoHTQa8N8SapM8DgvE6NLnW
VNdgwUsHTgJvD1rw2Tk7RoVZfN8WER7h0VmRu+nAgeEkTtHr0lTTiu+a7xX6ZCsgoOKQYAGJH91s
I7Q9OypqECPBAfkjIYTzWrlklpwzf2liXtaLq82Db0aXfxSfg5ojnBqTdkLc/iUAuvDCZu+jQKAp
Vcf7aCDDSmlqacdcmqaCIdkXNIRDZXxWC0kBNcvA6FHCAZJUKHjuKrkK2qk0tf/9bCh44aN3SQbi
kY7ApiDgJlar4/9H2nc1R2402f4iRMCb1yqYNgCbrkkOXxDkkIRHwbtfvwf89q660X0bod0YKTTS
hJgol5WVmeecYzPGAMw++1JphlJA46HAeczWtujlLTuLI8kIeBT0CeEmX0wv65JwYhgj4KqCzXpd
hIr6UO4mYXqE6Pms5KAlZoBYdSO0BTrDYkB15bCNzIarQIWgT7mVoMfebmv1S4tHCdRWXLTPJnEV
0j47qIvNhnITEt2Ad4HB5/xTGxBjFNkkYDmyfasg7QqoHtGluxp6cNMO0FS+dpI1vp6r+w9TBF51
KJgh87Hw4DxTRkkeleRoZLUJKm/onj9xE83yZ+S6pcpu8UIf9H3Nm8D88sFaFDQf1eWggaGba6MG
SDWWbDMN74vFJBbpkWdd5HFMB4RaT9P7WA6PCWjsD/kEBTdF9zM6Fv2ff70Xkb9A3Q0dmlCX/43R
T86eIgVJMRRNegQ1EdC2e0kx+9KSc1CyvN+2dAkdxxY8NbVwlWBWhQCUVKdH0QPmcvumpXbjW6/t
W0RBIGClNkCYuyKhGqT+skMM/a5NcFBXq9GXMS06fnU4M0hRzoLWiyMPOV5pSqI0OyI9XZtMFMA4
lkBi+t9fgGdmFg661FmaxX2SHbMpBkp5B66pUNyDPWZYy3VeeUedjWgZ3IplEPKtDlPSk+hMjGiv
+h+IJ+tQgaGNhRRYZA89Qe3raWVFxcudi15lNAEiEpuVlBfxBnj8466KiuyIdjMLCfeP8Vh7sf0d
H2pix6aO5pLerO/VPcRfxz3uj7Xg68rldPYB8wee7t5RjdCmmGfHis8NMqpGagXJmNu3x3klm4IJ
PhnnIq4IZIbO/YJlx8JU/fu2N0EdJ0KtF1yYNidu6mex2qn5ZsXqlbvpzOrCGap6XUHxBIPTDl/V
34ygNpWY8ttAkQneVlTaUWv8fLht9MpdAZugwgY1HR58v4mWkwnlAzEAh0GTHbkEL0pQo37i0oCS
RdslNOoizml7caByztYaSq+knufnOHpq0FiGnOpS9x0VnACFojY9pmDnO8TNUAi4igO5pUHBCWjG
UspJf5pzby8Bn4wNGVJWKW7BWMNoNCbZSxjE3VfCGXX3hfdePSIV3bUcKDkMvQoBHynBJFsJclGZ
fKxqkxcoE3hEoqouVBQjeuMvB+lgxR4SJjOkFA3FEtIh/JSGKIjMdoirxIOQ95BTlqu4EWSlyXvz
9vRfPcozCRhuaVyAKCqdb2iRdYpSFmV6RCah4TpTr4kQgB7Bf9AM2rsKCtY6TSKwQfUU+F4gW29/
gHjlMoJK2z8fsDjSssznMUSx8FCON63Co4W0jSBNnexqqLFLNAHj7F+wUw62jvZSlEbssCbKnmvB
sNz8VNxb+IJZTpvHJsCMR8TInkrVQ7Xlf/GZaHUGPSqY55HBWTjxHsDXsYinFOxh39EHv4ldLpRB
ylvZUWt2va1WpNMJHkm0DFpaKW+cf5ehE7ujRpXSAcF5svV9C2XKRKRVsu2GbRXhxielRvg1HYVL
ai/cfDLK5+jxRbcmXmbnq9oiQc5Ng5Ae2bgp1X1bJiQJbeQHJWCZY+m77SOrQW6/iwXSJW8jGOj9
XQQFlgTwHxQwy60uvRgjVXug2V7H+HFEe0NmViVH+rWi+zUPgDcUHvJ4z89Pt/Nv5cIq6sfYSI+o
6ndm0KqFWWajTwxMuYVyqkrSNGObquLW2LGuPGnmTkHwJs2AHCjcnFuGtpJfJqqMWVL5YFMPUo1G
g3G6U7KyWLmcr8UAKDxCegTRNzjLFiFxoZWBUk0RHLokyOCzbkcrNtgLyjw7PinXyiVX7w8EtVDx
Ro8+fi0OFYf4MmrB43LkM8CcBMOOW9KAFqt5Vkcb9YDoNZnMMVy7tmZnsQgspVOzi9vR18PIj8s2
O5YqUct7TfFafq/bOKBcsi8GZ6xWHjaXXVzY6CDvRWYZRVc0kC2WcFDKWggh2XccO+Qg0FkEtaxP
Ec3qNWnFVxRD9PsQ0VBscaPZ1VSzedykaOo3wGU9/QjjzpdXPumaP0O/DGhuNbTOoEJ9vqn4UuCi
luMQG4VGtwMPLVpHGuVJ5GrFgwh1uBdYGVCeyyLaomN35Xl5LT0gwUUZeHihNA6urHPzieaH4DRP
8iNEiYgav2kjqnvyhtN2kuTkQ+OkwUOl11a0JvV2NdqGUVGedSCQe1x4SFnI0EXUwXKvkKF8qPnc
NCAM4sdW0mW04hmt1deucYHlJ0FmK2oN14i3YGEBZj8JKOSFEOkEr9jdEL3oqcn7FCx8t934lWMI
nVaE4EgNIme1PIbc2CixkAn5EUrVlJO2Qd2BE8Mz1vprrtSH0MGEF7cxpydVNImcL0NZtqpeJFJ+
TN3qidtmpKYQzyKPj8Lj34qIa1yO13KCZ/YWu66f8q6pQthjxAtt+WcGbTx+T3f3iauS1wJ65sca
aomrt/eVE39md3HR5LlQ61Ms5sfuL94BibzPw49ccxRWgDIDKk6VTnzFA0cXPzzV3N7H5xRmmlgD
oEPtnhUWS1c6Sa+cv7MvmrfASUDJTbLq49mZH1Ekn1EChdnxGXb9QITwux5WyUKu2kOrGg9+SoA6
l+xC45hGWl3A3jgAPrlBspVsmRM+DVhzdNZTntDCm1EyVldSuumJ+ZXt/Zq83N7Zv50SC987xyb/
8x2L45d1gByHBnbAHjQkxCASCsIEdK7Yd9/tH6c23RwtrQXZHZ/6z4eHtfTrtVTwmf3FNV7nnVQK
5TzvBO2s4CCsXLxaWOwMO+Zj+CEehZH5EHzeHve1Ssep3SXzUDS2YJmIMO6WjgoByB6PbJr6kLdw
TGl729iVB9KZreW1KvdRqocYo67tO7DAxs29P74MwfdqY8y1FNGZqcVVmumJzEYJw5IOGeA1yMQA
Gdzt6x5PW1LJd/F7jxZFz1/LaF/3XP/so2VhRQkCBBUhTvQobFhJWkZ5j3/hp13yjc6cKTE50K4w
q3wS1ZV8zVXnfGJ54cOwffo+nTC7vPSgCmili+0BwnOrwfFVnzWnskHyisaJJZtG1aucrAbo6VS4
/dzzqNiZALADGPC3HHSHtbm2k9jVh/jKKy3ldduI75CfzFAkNKo19vJ5y1we238+ZuGu8lZIw0HA
OseF14XWgHcNR6G6ABh8ir6dfWZya3mx67v4H5Pzn594yPnRC3IZzLOkuEJsN+BFld/QVyysUoks
DycqQmD7P9GHWixpNQy9MUrN4IrVHVpqVIpHZXfHZx4ecVxncSs4maUTurC3uI56X1D7XoFAFLM6
gOrjAzsid2H6pCEC0Ich+crM0DM2t93C4gr4b6voCQV/D5IJyyNTCWigq5tqcMdyH/kViIKRCyv/
VCWR/C89teU2XIljFks4W9SAPgLb/NwBipD7fAmnskrSNu+hu2WWXkE+dmuYx3lhTrblhYHFbVJL
asdx0TC4veQxJSSV/+/n7GwEi+tCQtKZl1uMQE0Gq09i2hYE7AOJIpFU1HBfFEFh3l6mxXNvOabf
zXqy7wfQkCQtB5NCCS0+xcPDAGIcKyuzdNwXVhZ3xBikvlHIUA1DF6AtvUl28+kqu/GtsXxkI9nr
7TEtr/3/NocHB0Q6kdBfqlo2oD7O5B47vqfhPaS9tpC1JDJRnNpWHNmMkCWtHZArunfTAIk2DljU
DODir9ufce2gYzn/32cYy2dHDNCXXkDM3E3ibTcGZJJUWgKu0LUqSWKTD1qiTVTi1ZWwZ96Hl/v0
H7vL2U75Kgk6DD/dFs+95f9p3eKRX9mryztxMckGv7iMQbAST5kBNT29BkW+KbRE7KNZwf29bN+k
iFk8OiyZ8SknChmRBkLBq0/WUgjXt+8/Q108KXww9YLwHEN9vqdrJIIr2whpo3OH4rO8Ass1fngg
yoSDdjHIWEw19BoMNeZojTh+0kw/eyxDCzRHU27X0FIpSYpOZSh7t05X2qzzt3JS0GlygF5ojLsa
mhu399l1v4csGgpIszjV4rZEf3o3NgaOcMs7NdrYALs2UFu0fMH6vxlaONhKjfUKRGk4xTb0rra7
drMm7PT/2VT/jGXhYrkBmiVJiCPTgLEhxqkVbI0IZvjRgdLwwYTmN709puuHFLkSFN+gjYf+kfNF
1oWglf2YH9xIQIsi1BeqpiJp992iYUMDnNq/ixu7jdZaFhZx3X9Oz4nZhaufQImhZCHmcuCfjICR
9DWQfcIFa6f06gH5HzsXqY/QUHW+kmFHMj701Envuc4Zj4ATzjs4/NMF77VZdBKZGhH/jOgaKvhK
GIAcJo8AAMkoNH4tUi9ioQQxcDLwEhEPzA5n9cUPNDjsCYT0YtTZ3HDk/O3Kms6n/sIBnhhdOMC0
7Rs0QMEotJofdA5dgiEwWmyHXgZF2Qcg2xNfZC3d8jivYY5XEVuJuZbtUf9ZXrh3JK804B+WJXQB
mlS9OAlw/UqWO1Lz3EqJ1fj1u1DaMt9ZrTZuy75EatUMQV2XQwonEZ46gKXEkG2TAGpI75rhtam/
y4KV62GZDrv4uHnPnNz5fQVFOfDcwa+piq34mdkY937rSIPpV16PKXkUxm0BwfvbyzKfpItVmbng
4JQRqS0fpXnGMn/qZ7N+QKfAaSSaZoFXccbHNCiWrnP/Mu/3n4GeWFzsA2kMxWpqYVF54jbP/r2w
G3bifWka22gl5LjuuE5MLW/DLErDcoCpOrME+9k3VVNx7iyIvjrpnbvGxHDda52YW9x7eRnlMdqe
B5cTzHGiUPRUXe6Hy8ziIadr6Zxls/LFPC4uwlA3kghw+8EtcmU7Te0mKNFhKxLFVUFuEXq1LOCP
XiSkM3NkAAKIIaKYM+E6qqT/Tbw64x9BmmVAeXuxpCoUxFgRiPiU1hE7TxGfC2ll21zuUxVIOojy
6HgNA8i2cM2sLgYpYMLovqE1woJHXAssLn0iDKBSjxwofoN66/n5m8ZaisYCBrQgf+YqWoOEDvmM
SLbKkkE5+o9YdCux6NUxzVpn8MEAhy1xMj6YGJsJdRxXeuvRvxVTyBbct3N7x+0z/osvOz/kGNKJ
ocX6iHwDybwRhnC6Rdp8IsUobcYXyRRItNOswYq2tf1dWZBAKwFEMI37/vNpTSPr+miBzEOhD5fJ
byXoxMEBEKAOSoUJFlUa0IrKe85ca3q4vMAxUChDzlhg/Lwlb4Phl3WupuroZjr1ofihl5YQm/Uq
4fDVsZzYWZy9BNJ4UyUroxs/8yrJK4fLSPVa8Q+tyFZioWX1H+f8fEyLi4ET0qhoeG10BzshutXY
4PZxIJa70+l4RyZQTBnzL1pZYEehiVPAv+1ysqvozG7jr0bgl8HL+fcsItsyMVgiZDq+B0+lNLZ9
tYZC38qorxsBxSQCBpAsLHtHy6FLpaCHEVW2G5R5xwmr2Ky4rSsOex7KP1YWsbOB1r9C5WBFjl9z
7bF3cggLIwZKpfc+sAwto9KgrIzs8mEA9CDEnkH5h6OAc3DuZ+RQH6HFA5taYsfG3z52tOauMKgB
MPLtY39lk6K8NpMoz9OICs+5pVHIZKmoy8H1E1I9+6Bm3PuHamfc3zZzZalAsabOtNB410Mr/txM
I+ijkdTJ5BYxjzlrD4XhTlFp3bZyJT5C0gq9H/MdAyPLC6Atmmbop3hyNXZgj5VbYFRZsZFagjbA
AYTxIDhP8W8rZi+Xa2YWAAEFNqGgXpTDNQSMWpJjdLrHkUO+bWzeYtaERxBnfbe2FNIRtB9rSa3L
pTu3Ov/5ia8E8mfqCwVWa1mhItvn6KkZqCI9B3FMm2izMsg5MDm/H87NLXaKPMNClAbmpsT2Q0+u
wD9TPXf9zn9MUqfVOEuWLG5mWQ4hZ9h9/t/ML3dQkKjQT2yyyW3+6sceHUcMVWAbmkGVE9gglIgQ
gK9VD1bWdUmu2pTAfrA8n9w8KqjMv5Xq6/jGIxfU9z+3h3fdEuRdgbhG74i+8Jdy3aa4LThsk/Yp
5o68/x5WP5L/zdYYcK4k9LCMsyY5+guwWX9FfU92jW50bVSM4eTGrWaWcWQlZURw4XJIJNadXTJa
+Cmgx+4ocA/Fe9fUK5zGwuX9O38BZKlEZe5RXnbETymadccmndxwy6wmNFm4Qa9aZflP4aOx8+kT
eI0fwu/k9fYUX8Zus9kZ84KWf/AtLKZYzPiGNwLs3xHdHCr6KRxhgh4CaZqUltpOfLxt7sq9cW5v
XvKTiRaztskqHb5o5D1ueqo/GEX+FCDmSCfFtEW+ZOXSuD6xmFCw06MP6IK3FRQRGdMKBg5LG4QF
llcd0HQ4/9rKxCdfMYq3wcrteNUHnZhcOAW9lYY66IvJ5amwBxHaTtlqZC0TsWyLwV7BVP5jZcnG
WmlB0oUTrLRWfhDp80RCOm0Oj58d+RMAnY53Ok0dMPaZEl0Jv69u1hPTi5tYA5a0SXi4gGYqaSSj
Bj1VIAU5AP26sl8ur8jzQYqL/WKojaAwWJJB2CkGpppNpjLZCf/M0jfQKhWhAupvR+QDWhTCFi8F
Otbbpl1xtHNUeuHmTwY8XwMn27aqc70eDGwiw/8TGZ/JsHIurnq6k58/2z/5+foEFFMYlvNaZsWj
7r+k0kEszURee/teyeQAmYIWdfwNFmO8O88t5ZXi12mFXTPYoHR5mTYDKTbNJjU1+5ATaSdQOAIb
/DQAx7yuWr92XZ5aX8xjH7R1x8Wwru4UG9UDmlFIKnjVRrMiOlB8APVpZcpeDE5ReY8UO1lJZS27
aH6PDVrJ5jgSj1bVWHgg0I8JLKgx1Y1dW9wBPadWYCtmbRVbcURuFu2QjUaQchZTG3qgjK4mO665
B/DVAVYHkRuUpheTgPLXWHdhN7nspWlp8lg95/fih9aZ+V3/Ku6B9oX0GLRJ9/1hDaetXl2AE9uL
jaYpqZ7LfDu5pVWSET3A1ba6H7b+D5g+H5B2kU30ETkB/fhT0BcFr6CWfoHs0zo6d8ejTiJq0MeU
fAT0j/Ncky2ojgiHvifrww3oYLl31Z1oK7Rxno79Xn1ciymv+Z3TmZu9xckxaadUE1mGmQOrutvs
MxdiHCsOZ97/y5OOdlH0q4PPEg/IRfxY1Hk6pvUE3x2knsLCDJRHtb7heD5F5+HEeVkPzKeU1x1l
Kgg2NFZus6qNUR4KJPv2x1zzOsDG4QWC7jKgSxaXc8N3wlhG4uRG5V8tPOTpine99DoYJFhX0SSB
rlV+GXOkaPDz5VDR3UamaCJr3RzE4beHcKVaj8Z/EQSN2O7IPi0DjEis5VTrY9/Vj+ULD/Y7tAjS
1B4ob4vb0VQJWPhSq3+9bfaKm4NZcP+h310QZs72852ihKD+q8XKd+0itKbXrCTb7lN+RkgFkVyn
IONWfkW7PyhnQKXC3Q8rL7srlzPsq4iscMDhZpb02VwWSH0L8i93b6RU3Ykv3F3ynn8NRNwa74bX
m+y5vG9ABFtvFCrd83drsN1LJwMmAlDxyzqPrmtp2bKGDibfL0TVd4MMhBzQQBjvFe4eCTIkNHtx
5Yn5m6Y8PzXn1hanRmgKwWCK5qNCzQh3iD44MtPoiE5vKXb0CLZHO3FUcyBIC5LnR9UMyP3dK7oW
7wSa3ffbweJN0e4cHk0BkwUhGvP2frg8SdB6RuoMGG907KJh83w7GOGUaCwJfDfMSyIDsLwmtrLE
WOBaObew2HAgJkz9ZuAMV3Y4W3mrHXYsrPrYvRrH6o495Y5wH65lJ69E0+dGF5e5nwHkCsJ0360f
m/0EXubJymlCcrrWVnHFUyAdAko2EGBBLnR5aep9EWaDjvcPZOWhWnWXWVLyIAsJPP3thbp2cA0e
+p0whnUSf8P5Exfvs6ZvoAbOuRlYibzwvttK+/SJeQVP5C2/9Tfh3egqR3kfHPw7zl1jzlwOFBXF
GVgOCK0B2h0AiM83ipCp3VAWEudySNEF0VdedCSFRmcl1ZSVK4O9ZgxBALJ0GCtS2QtjPj+KKpvi
wGvqbX6P22WTBRPRcwB3pxUqhaU7mMd1amqxU5qxqgAGTQJP8v0tVO2A0S85u6yRqAugaRcjS8AH
a0+U5eNyaXQR6AxjUICaB+Orng96bEaeuk3gbbFFP2/vmoug7j+W5Nndo0aJDt3zZUMqUsohtYT9
ADFTV6SFnZqxWe2R0k0RtEBf1aoIs7ODcb8mAnpxCJe251U+2bFq3cpxCzSAa0B/qA2e1cnp+03g
Rduh+AkmcEpGX7eHe3VeEb6j6xz1HICvzy2OTPS1msO8Co0jKmY58IR/i1lANP9x3GrRvw2Zf0cI
p4mKN3worpVzeyzpxXRKsHmmKH1KB2aWXU6EOkBabSsdw+xJjI6BP6OZS3aI04dUK2gNxvaZRAv4
o+JbnCJyewou4orFNy1JZFJhqCDPgTkwQoIE48HftV5yHHt4icRlLgARd+12Frolqw2I184SuCdQ
rkOANOdUz6cjbPq8DZMC1HBop/Tiv8Wr/6c4tI5GA0ivTJJdh4RzpeNoc9s1DZYlJRhuL1g+Mb5Y
e6Ev21EvYLyEEkBmDfvmkH2olNHEi1wlpAjOx31n8U933H0HJNca8H8ZgsO+LKITYKYZMBAfL0Jw
JsM9tpBy9oLcydpDHT4M/r0orMG21swsDrSU96NQtjBT/3S7ia54w2U48DsIUN8Cnj+DtX9fSSdH
lleEKEeABMerd3/8qNoGbbKS0PtNv5yGRLMNSQGTKUoIYO9awrNC6Jzgnd2FHqgoncLWd5OZ7WpP
2XicpX7VHgOicWeYk1c8gAP24CNLs9mg3IAiVeoZqOn/+wNz9j2LGyDNdeBVwOPq1dVLp7+jDkgY
KPLAWfZHL49jbWLzVJANrr5qN2lJB67V7Kggt3P7O64cnrPPWNwJuhFpXCRiWlLQ7hpobTekB5kD
q/5OSpxYWbF2Ub/FKigosECtZ1aJwrP//KxWWQhUHhsiL2QQiUqo8NrkZBwJOHyhHjBlaBouLPkw
WEg4/Ix73gxLwgDdoJvbw74owvznQ5DeBQUn0i+/cc/Jluu1dJRCtY88Y3gSFZJLd30A+dxoIOEm
OSD56SlrT4BfNNZiCyoIocAEPvfBI+dzPnhhAIJsMMYIxGOuZpcDQPx2pe1i2Y4ehnwjGbZcAnsO
EZGvwM5IqLt4DzF9ZQ0ukuvz0E8/Yz6NJ0PnoMXWB+oUeVLw0Qs1LdAv6teH7N4H2dmwb4tnsTAL
6IQBls0pr7cn/spdCeTn3EMN1nDU2Bb+cqhCcFEEWuwl6qsOulof5LGCT5J3BsW1CPp8ebHKonMR
16EvAa4FkFwRGdoLuBCUjcoiScvBywhDggSctbQmKhWt7l6l0xv+8/vn/Z/RBIMwnchrRRITWjLI
nxToY5gQrXz/KhJNdKJoKN60xDB7PIyoySO43wdmgUQZiKigyXN7rpbJVjyVdTzVUfdEYkoFSfb5
Qk2FkbQtWmC9rniOuIBA31kJVw7CheudbSDCnxH5YHFaIgjTMOwCn3WD12oF6UHemAC2ensYwhKm
qM0DQW6PNwAZlTCOxaK3DdenRhiO3kjfvX1nbuhbZU5/QSexQdZTpJ8DeY3Ie4YZfJMtcrBzE4z8
6Oulh+cDeFEJ2b4/b/9CRcV8nQVonh4eJGLu3I7++cnIrrdlopJ7pIbwgE3pZm6quRMc/LYyfzr6
8dNaCWT/UtrTH/UgA5Il4V+/OlvB/0sr+0knA9VJsk3JHZJsygEpeseVnNfe/JOTo5sSq6W35+Ti
GCxmZBHC6RWPTtQxwIw4U/2scCb/d8ixNXlwlGyNfCUfIM0TfOZ5zs0t65Jcx/pW1mBu7717PDUT
8sLI1vt63zqPnukdtpWFv1xrt/tw3O/KeduYt8f7qzt86wsWb6ssGuKsF/AF6ntjVq5Kt+8H+9u2
7y3Tgs8nT1ZHHJU4xNpYdy592bgWIfdkR5wPU6drW/KaRzjZkEvFUnWU5UCb8DUJKa03ja5Ss66s
75LrvQvVKDZ6GGggboF+BVxyP+0391dtLaAwc2z67WTVe/mQRg9AiPJm/gY589tzfhmTL1Z94ehr
XQdHeImPYMU9j+Zc9DqLM4COIEaHjnL4xfl7Bv4GgEQD9P6gdJzkwAavBXdrk70IUfPO94NcxmfY
LzkOtfd2YISn+4R4YHOhzwSHj2IPvNn2Y4P733Ws+53jPr1KlO6PDziBX2vLf3kTg1IdVO4oNyCx
DNy4eO5Z/a4zxiICMWMmoj9mW9fHmuVm+R7lr2BVZ3VsZrwLQpB89Hqf8jW67WuA+QmACEa8JkW+
lEed3SNELGc+dXQegtx2cTY0Tot7hZtS742DqpvZbIN9bnJ36WEwc50oEH+D4IEpONVG32KCGgeM
tj6cpQnea7O0f2KvOeZrbf9X5kjEqwJxGjh30WT8m1I9DRNKLq+FPKy9KGdoYgaC3sNllJh+4fOO
IfqNJSpB6Qjj0FhgpGv+yrlobMFJnN0lWpqa6ZiHdq6LkZUbY+b0NeM8XlMDa4r4NbTI5U2Jb5XB
kD+nV5GtWuz0QZQnjYlx7RXsTytBWDl7ioc1wPelE52NYKVmIlsVT5XzTVNqRlh2Boyoc9b2GUD7
CaQ0OlHXuMJAHjD/rHN3ifoC9oQqofF13h/ntgYmslKquOEZUQ04T1K06E2QJoG6utwGwkcgd/Hf
KRxSnkLWB5BUjmu+xxHSsg6gST70Vscsd6sefKlmBPGZ9yovhbtx5KIflibqrD3bG3gaS8A+pgXC
8d5g/mFCqu+lyvsCHF29AlqSrurQRdlVXBdsJBRVnJ4Tg8ER2il/DkGYptBYDQdIT/gpGm0USCs6
44S9RPyBccI2Vbr0tex6HSzYUjUAkN3LzVc5xPpLxcpQ2hagnm0pqBtBUCxq6fTCl3VdgxyszNhY
uEpRg5yIgNCOj39CSfMDYPx0H4JWaDGt+8lmspKzbdQa2WhHid6LgDy3bfw5tpyCYE6SqsaMlW5C
JBGNINtRg2YaKzImUgTqmCKRQbyjhmpppnUUK3cy01m2rY0cgDihiMCS50stiKBUJZ18Ok4xui+T
rpZ4q5s1w6hUJnrmiJPaRht8CtpvuIA1X02A3YMuZZmlFNVdULanPFridA0/GOwvavPKdH/AoVaa
SN3LPQc+8wyUGlugnIfHMk0q4PSZUrhhqjad2RVC/TBkfPA6xVnzWcmZyFMGUl1PjBOjQRcTKJNK
TTRKJ+Z5xpF0lJveFMZOMRWWgNMpKOoYBPqFnoB+sO2r7wFkX4KpaKxKTehDlbigpDGO7TGSEh9v
P17ZFk0mfpcQHOGcXM451J9zDhwmTB8mO9fm5R6kVlOInmZNCOozrgkciEBkz77GA48kRkoAaqY4
rDizAVh/QsY26WXaGDmfWTOkw0vrmZm7r5LikOdh+qQ0KUtJAFx5ZGdV4TdkGtPqgfmREO8nSBFi
TEXYOFFf+AJlHC+OG600mn0/8OOsAC8E34nKIm4rMbBNbqOqEWubAXkSk5HxylfMKg3CIT1LDUvk
pFQi1QDYcyWBL4OGneIPmxZyyS2pypoXTENOwr8s09u/htQBkBRzdQNstjIATsNyvXnhaqEDZ6A6
Yb2CoGkhaq6KFegP9KnLrLQAQa6pyp2BTLWcVMckETUeKi0GOPC5rI4kszLUAAJfHTKE4MwSRjqO
HThC4pAPfxTAJEFZUo2KU8ShIFCJ0xhM8miE0iOshs0EIB7MNtLRKS9NQjvueqg9c54GbKzu1Rxw
a5aQRwwZDGWSRYpKTPcx9JXxPPi8+tBjGh9avjGcNEcvMwUZ+PDVgRgRumkRUuRU4CfU4iLWSC+T
HMXHjAOdeKCooU/EwUAuq+0CjJ/52GJEG1r1lc96DSsK2cNvYCNyvJEqEDoGcYSj3+D2S4jUAEuE
7v2mhv6SD1YvsJYURkq0OmXADA198iK0SZNQ5KqrzyEfhq3AZWME8hIl3OdaaJRWoXeBQWes2mZg
BlieMIusxxeMCTYIn4mk1QvtjSulvNoIcZt2yMPG/mROfhZafFnNNzxTOG+MBSQfQKlaHotCyVq3
08UUs5VE3KymI2ZfadOXoIxpW3xoNKmpThslEyJwekQi5GkZDzqnBopwz+jsKFEQ8QEeANGmgrca
EO3Kl1L5PQgp+tDAoFU1QzOiXwlHDfDF0UQKQv2stAZx31QziJaEfJQ851E2fBR9mYRA58Ya1EnC
eVFTI0JNUosLkFr1IB2ZNxkcgiE21Y7zgUIhSa7CYTViquTWpE28tImB0/xsIeCkAfjl84olCWUQ
uWiArUGANPqo3eA92JOelxIBWgEjFqLrjV61BCEeFUgOGT3eyfLUFJQHoeKbKjRMBi16yzpiVCNv
WPkQiGAejGr9oY1zxJhxErTbXA3jlzArNc7R2jx7NXKJq7a6UTNn4oe2cEDTxgSCNeESO2WZoXth
aETxAxReAtHk6gxM1ijE9PuhDeI5PwQoF6lSNfXqqWSqMw1c82QUCXeHlHCSPvVg+gE5GN8yAZ2C
8ixCJAWA2cHrv6Eg3Y9EEqbms241o7GQIog+BrSlPo0sriUidrryAHbUpqR6rlXPU5OiKiIVg6JQ
oIol4Je0jO8cHUHjZKVGi4xyFAxttpVlvwbvjh4UucNFqdqROCjZc5Wg8L4R1JZTnVoZ/cMg4Kah
atJh0JycaZ9DnZfJYVLKrqFZCozBE69UqFbIkl8W3lAXuleokDmCJ9JYaP4XRWeyZCcOBdEvIoIZ
sYU3VZXLNdnlYUO4PTBKAgEC8fV9atO9cLSbBxruzcybGekh7MtNTMt6Crekdg9ExzXEB/sBkUCz
i5Q6q3rJIdMrnr4MWJ9jmaJg4jV23YCb4U7EMpUG8Vrk1ibHg2wm0ghiEwssysOlHssgBEUum8jM
PxBCZ6+63Zof9GxbxwUdYAmc5O1uPs1bNa23Xnr7S49Is7tMrU8NNCS5htU5nHf2/ZV4DDy3NmzQ
GxGyx3uR3IX1MhKdFHZ+/s6oyOEVoiaH5pQos9pCeMvxs058XkLFi8afzdviX5EdvahUTP+ThDjK
8NIocNyiCvxqv0smQxIJ9GDbUqGvrn4Dhs/7k1xnfPNsgxcRh4JOh/va9XX2YtucVTRKP1tKO/oW
47EPdfaJ8zxB5ORnjWJaj8VdVvk8vos69fFUn3cPifRQL901XsZYnf3a1P/2pN/Hs+yS7AlB0Qdy
EmVbfxo2b1iKOd0mNmiLWuxUAYaak7fpcCXoOfN8gpkj/i/XtZ7QO4QeJc1uTLPc8y38Jy/tXPUw
B6tsbiRKePV1r3KbXm2gly9ZK1RX2mqc/cuUyn56qNvWe/CqevyjumR4dYklpGdpBmQFaT2u7Tmv
lw0vsEnH811+xLH8pD334Y5QK1whsAEA+tRRaIMLduv2ZYgXW7/pqJ/Mkxjnpv6SLEv4VS5a4HEN
dzY/pEvoLLe5w+yJKbvJb9/VsvuguXEFzUTlwXGz7JPbSLqhSi3dciwIO5Zx/aYxC/932GFU2MbE
4XZDBdvWBYV7HlyqZRqo9ahBUfLIyDZ0yTq1l7UPWtJtsP4862wSI6PHy5bc6hBH1NdD5WFzEuOk
6NV6fD3eqr0K6pPvKqza/Uxvp9qvhvhTZrOjOx3zOtbXozEaBSgmiPkdDQ1NcLD3Vv3y6jyr3yr2
kCw8D1nYaVvF5lNh9dRPVAsi29yb7rUNPyueSp9stkffFlbHz7BKg/FSHfxja5ZavuiWFrPIkfN+
jwJvb8qIgZrX2auP38nii+ZMnpt8kTCH99oKehXbDv1bXSUdtp+r9F+jXUACf1y6lJVDKP4AKDQ/
Ibqce5VVL+qLkvVE+bCapLn4jTrGslmDBnv8Uddd2So7NYWmYngkiWv/HQ9WiGJr5yknn6utENul
hm9ouMSighS+mD8Na/mnIVFguki9mn9y0NXXKbPBfJ44GocyahNBZrFgXg+2ydTtuZJZ1BT2kNC8
Tlk8xkzkz2XbZfXnDrURhYs/hc/cIelQ9MKpH9pR5hRzbmkqXLuxj/b+wDpf1rzlQmxtk9N/DNb9
DZasewn66mDYb5G/c061j1REy8FIFiJ2JpQa+bdQJSlVh5eqldGCyD3m7dzQu/jRIc9hx20wLk3+
su6ZfB/3oLr2KoTR8fLk2h+++Fbjxv3Jesq+EPFWVeUQV4SFRdYEP/PGB7lp1qnjcywixlM0ifsb
6WoZH1SvaXPNan9azs207uo+XP3RntuEkLZi9w8cSOD54/g0x4vZPvOKqL9bYYDVB1zYYJum0buv
Exrjc7L303sVroDgjaDML46BEILCa3bm6eYlFPt52fs8O/dGN7R3E95TFCNV3J6SVfv6RDNzKEr3
A6IIQJ0priFrxqb0uiyf/rot451Hc93gk9m1srvaLp8Xji2un0faL22upkvkXVKbtr9Fno3DU+ib
cX7J0GZKNiZ31nCNa892J+a9cXrJhmgolb9i+GJjoBS//qg0wmigRvN3Eh9LAuIzUehAEKvJ3Zl+
X5VKvkVLR8MxxhuZvZ7oJvQxi90+e6vJZbGlfZ/AASC1Q+9vd1M6TfRgoevxOCec1AQ9Gwh3gnQS
Bfy+ERRRpGG0PtQJE9cykfyqPN70p3BtZU5lFYj7qV13lJIpQtviEN54FL2f75CNbfa9Dltcu2bl
VoS3u8PVP4lV/rRHOh6LYapTiKk16dMinmVPWOTw4dgJM+J+V3U2+LjP5kN3apbUaqY9RvWi+977
44s1A2PLrcQCcTGDKvGmw7zYsp50mbctXmWJiV/mYVvEOZ5NNheTV+91YWSYPXpNnrSliyFKCoa2
4UempaUS3ZCx/zNQN/hAxDZ+mPgzwu5sMjwxY0bbLqNe/rXh1n8O+qZWZzEatmSXKtGWA1VTXQ5t
H2X4wGcJMxSd4pmS2Lpn3286c/FDDhpOlCn7wspr3uzWCLA6v6m9U5APeDsPKjRP+65rcx4OJpKx
peIF8Hfo7VnWsd+d66lvaaGsIFnnCPuh9NNRbWW6rerzmkIu1EGHKSqF21HTxu4Wm3C7+WR4Movw
bYmG7hVb/RScqaUc9nVPlp/8CAohns6fiHdiNxBaFwe8LBmO/d9OmoDg7KTmGGysyN05T4/mt1vn
43Vpt9idogqIg/+k6x54swaP2yDVn2VC08pbz7w3Fw7xr0BH2j/7pkuZswz6KD2FaA7qIiAs753T
epenvu765VZljUtPgs7uhxiq2CffLZVPsj329Jx7Q/PD0a0CC63JkhTTSDmEk+8gnhjMVTgSDI5T
NzRem79uyRrpa9z2DdaLaeKv521NWvL1OIJvEiYVZb3RQ1CEsah/BHFs1T3NhA4oCVdwy1Z4tKsI
Kw/CDKph0ufMBXVwrqO0v41b57Iz9l7N72mw8lmDRze3cOqj6TbJeRrfxrweuKxXf9blZhUikmGS
sia3Spn2IppjiU9C99LeLYE03/FMFtyMc4I5s5TjUX5coVkRH/5IG0wScFPWMh6D2zHsU38lC3iJ
LkFDvStafHFLjWnMweURBSRMe0HwlNYdJ/eu/PnJhIGmuO69kH1PWhRudtoLm0/aBGZ9SMxKw8iI
IPwIAtmcWh8A/8bYcXPgkxKsHydlyJTs2MQYJjeLjMYiZQkCte9dxesK49Ge5maPRWla+oAT2PA7
f91+ZdgGxKmpk/XbIbTey2UymmbMg6p8kp4/g8AswFFFvjPdcR8lwd5SUS1GnAjSyJjpYiWEZWDi
OiC/grmEIss6sgxq2ueJE2oO1UPahZV/0v42fI5ymY8FzRGn3eGrOCq3qI67Mspq9O79XOvsXOmj
x2NFqgl9JsEjAUdfG523oOuPN7Vpakn1MdRSuKjypnIeUjgEEHaIe0F78tc/tPfjmJIluKRU1wuX
Zh9HBCUz3V6odF3yp7Gp8wqwv8+eRlNvOTDhHiiqy56fQYoSjiTa1KG4DVEif+bBdLyHXuiY+LDe
/i+Ux04vE60BZuUxbtWictVrPnms+C3suf+yqOYaX1EUfPM6Yekvkh74KweymtjJyl1GwRFN875+
nHoHc5YX+ukRcdgQz+njisEXXuhuyAgICVvO2JXId3EeOo+EkMZl61xu3e6Lsqvw/yibPV1+RLPC
Jq/pahMXtNegPc22Hr/EtkZ/lItS4BuVhG92cjPGZDO1EXanMZtZZ42OsJbXPXdoHsnftk9zVaYf
FT7goJEc4HMdfcgx9KrKZQmYBhjygXNsa2meKuk8j77LZkz4hL1+qjYnjrPw97E+ES4SRU/BXu1L
2XMc/B3GPvcLG/v6URsVAQ22ev4WBsmAXax/LI9CTLo9OQ1OU7QNrq6Ped+nzS3N7BxcQrdF4aXz
LHxw00vFJguqyF7geja8SJIP77c+NH598mwQdTfL2f6cJ93gncI2BWACSsracjoS3T4lzuvahy3q
VF3MQYCDitlINyK6SrRx6aZ1+R01SzCeEqAVcc5DBKHlGMhW4K0Zh/8JBl35Nkc/WQzaTRyej6ie
TWlNuH0TNrOfJXG13AJY669lWE/mp7d6OdXrvCa4eKuBQE/VdMQ6bcGYft+SDwhyRwl5p3NPb3ej
9pupHF0Q6bOn1uSWg+a4k2QsIChULYNbttKAnPN8kO1VOSlFAfWTc5bWnvg8LR4BSFNDVaULu3M0
nMgXjJgPdVzYngOfWWszvE6yH4CMN51m127B1bPsKKxEYZ3YDXC/jhjQYfSJjJIuFlUZyNoHXJYw
q5d8MiDDE31ZQ9wjfoW4S3v9CTGnBNMzTfwwx1NmbnX90VpM/c4Wq7giELsDaKKXy6RZymDas+m0
qnD/2bHKNBnlQ0/RO4oWXCtvxtNmw+7eW1PpIZbxIkAYXiKm7T03IGVWPD6QAgOUswOWfsZYnVzz
nK7tZsiMn4mo3P0N7FvqT0uz+jxCsiIowEQCe55Dt79FIzgDa+e/A+r07hRghknBpBj6pJSZNEGX
jFsuxPZRtYEULeJf0OaYsHvazv41HDOu1s4h9T9h4uGrG4WI1GXAGv1t+VxUBS5usmvmwIW/r5Gp
flGRuaZsur0l3XOcxnC+6T0gyj2bfOndd4Gatsth+VcBkwQHJ6J1CnH3AZv68LsRwEJuddkJdb8w
l0TN6Vs/Bf39Vg8pY8ZjPCWkUzIj+17bvR9fvMHWgV9sh9+Ghehysl/2HgH1tO/OQVmtFaG7oCol
+EqUFP6g7XEyfYWlbQZE/N21OxWS1t32Six39T1pjuT3VHWH+t4rysznmSsk+RJyabu7o+qD5pmn
3MkG8+eEqw2fuvDBT6qw+rlpc/DB1DR+CsZN2lLlQ61L9pfF3CzKJuJ6cAr5YRicYjHESnyZNsG4
QOVbSXHi75V6c2O/caxJicsupZGrxVYOi5aYJ4g5xc6y8kWsn7Z4n/VdHS46wOhKp5N6G5wX8C1G
m7ZPfdd13imhzOVLG92+DoNuUWHRLdk/g+oWAUAOWUCbj8hDpp9MpIgKqprDl5eqary85N7bcBdZ
bVKv90vnZSEHtmq8k0e1ut1jDxJ8BR1fHqeMBu7aU0UQV2Zslzy6YzP/1YMwjoFwFS+fo8HHJSFq
nATBpluk9c61gKXnb5J3srd2ui3pvg+ndc52e29hqzimP/wlqNyC9VHOxo3vs0uHFuRBp4zvgsAz
+TmP8W3YV1/eFqvRJxeJ2JfqirC3D85TVwl8/DBLaEioOfhcq/X8H9S6aVd0ovdx+hAygQ8KouPj
mUhgL7fRx2JF6o3HW2WaPQDYzfOZyjTBCF2t6VzEgUHd5YVAHmW/2HR8NfRIw7kVnKMnsnmq6YJF
dl1dmQ+JvsYZVQqvTbTeqV0G97Mh0ZQach2ryp4PNGTEy2526O6WfI7Vwx6INT01HWl5p7RfZPtt
OzgS77qK8qYC43NBExRcE0vyN/JTH1XdEaR3Sx0vaZHrSPxgyjf4Lr15dH/apc6q3yB1e/bC9RrR
hDj1oUw0kiKpCQiUirXO4K7agSpWgdRQ2jfebY5jDdBlGo2/aQW0BSuAWNHtgGMmzo8bJ5XxyyMn
VeSfsfqQD17SyO3SjJl6Isx8QhbnHRFVmpkPHAUbEw5lO43qeO2pQ969jgKvdGk6fIFEh8rBsVU7
7z5vcyu+jUOIE9J0UEscGGMNd+7g85Sj8OV4qmdfZ9dUbjp5yregxUtk7Of/gjZKUeS6beiLkSCv
9CbwNX7KtrlLCzcvwTntyBquwlaF57Gi5DtHWh4Pu/ZNWtRVjjwyJtnxT9j0fvZo9bT6YFEAYRSp
6Z6WHDhzgwe8NeY10eEOz6Glz4Bl11Ps1r2MgaR3IUE4F9HQioRMVVglj7twEt2X5sPk+jx4KfLP
1RK3Ma3avVqq6/YOSQPwguJuTItx1HRETeWH77xM8UyHsT/2y5b+tDkfq9BxY69Ze1SiyFI5/ziS
fIkKmQyUXM2URjWrIJsQ6Y/tAkC6mfQlAMeU4AVpxtTHNIm9AARwpBpsqfelB3L3ClScFce9InwA
48Wa9jkfHXkVsBix4Wk00ygZdzS7aArdOeO0/rK5Uf0ywHfPnV2owzzf6DImrPKuHcCezqOj0yuD
fuGZ2ngwE/mB1v+nZBAtRTxOwfeh8fSvOuy9tRjtLl9jCqz4tNJ07+c5NOZlw32EPC/y8r6tg6JU
G4VKzkfjJlIbPwpM+Iu0f2/Sg6Zcpg1UTxo21Xs/kBXQqg+gfqHxPu+IHlpq2anbTs1u2+1k+yHN
2Q+xecvhoMGoltahJARIUeXcjPl316CsvBso/j8fDBG+1a2Fw6uCiXSmarPuafAMEHTgGvurrjLK
/aYdEG4EIGf3s+r69LIFqrur5g1/YAakDjwqgDL5jjTyrFEvzm9QQAkFTSfTZwcG8M7lEP1G5wMz
JGDD4diqI/7iddzudEzr+B7xIvGCl9zphWckoQyJasNf6TqLz/MwjTAYwTT1pScWyyEWheZ9yf3q
JYjxXxDLkX9xoup9qB2LGXXQGoD+YR1A7PY2MC+MtSXdmdORqkTWdfJtDbemvU4Ztu9NnPjE8cBD
fdo3RQCX1ztCdPd8gZ3RcWdNmVIB3u15LDVml/nyp87gQArAT/k1rQMFEAZo+IoVhNrOSP/nvOy1
87G1C5o5KpOBIpoewlZ86cZF9xmWb10x7a393fiKOUouZYDaINmm7UYNaWNAeqjskml5CWk2xnt3
GefKf56qyc+KbQfnKoXe+b5r7G/L1YzE9ZDCzkzQvoUSLtkO+9feVt2/bcwnVdZqyWCRuiX9ojyl
IyzaIv0O208mdb7RA5dqHoS+8qvDz3UTt0cxb21+7SIqBjiIisFn2bavZjrC+W7qFxZVTNaRpknE
9Y1N7vRtnDrioolo6d+aaT4kEZv5rs7JiklU6UdO/D66iMGzVVbbKwKB/lnymE9rnWysiPmD1aAp
Xr5rb9GfAAbqP842M60jVduvZYqOR9mHQDjCpfcy+JhdsUuevEVNkzCxoYb0n9qPMD/bbk3V2x5B
tbEG3Xi3Liwr48fhN3qLD8jcZmjMbK30w7Q2wwzgFs7UQ3541wyuys5zlDiUaGnf/MqHfXkhmY6f
utAtuwv45F6V+xbtv7xYKXVxqxm/o5Kg6hF10qYnykoP73DwgPstdFhqbluNx7/yW/Jzeum28dJR
8r5lTXRMP5CcriTYmETP8hp5aGhLmXnTxdtrMz2scw7TnEbuY5V1kz1u6RY28Q2+Imygy30p79bR
kjS2pztJHs3iHeGtG3L5rWOrxSC1Jon+A4tdgq8M1UbmB7Vljbpiw8UH/jtqLqHX6aDk4A5+AMCr
9Lrsc+ufB70tvECzpx5tFP9rwPwMcdm6Bjg3IIFekmcfXQDlYFuN031yUMmeQhjhH6mCGj9VnFH+
WQ19jGQCeh8pOd1He6Mvq7ZS7FuVX45jwZkp7oGnrnkXDBPzZW4CpMg2/VfkEFAgb93yntGUCVZ7
you0CBf7kg2x/B6EkBJx+ME4U75uXnA/UdubSyRXQPBCdpP6qmpImt+CP84extb32tKMpIyeSWwT
K3RELaPTQXic1xYO6iM7mYO/8BNnWpw/jNXcEQQGfs55UmXPiUvjf+vk/Oq8iGAMitq12U9B3AVY
hL/6sMEw8Zc06bzt1jXMiSCHpiFFzORjgezm2JKraRYNZECWqTefk23nkN094MkL48npfGbZgQrA
Vcfo6A6nGKi3HhtVOU8+R7pv26c50WCjKegJSogYdc09dWuMQVirKwxb2xgFUcWVK8shiVtVRiZ0
VK6TSN78ID8InxodrWQyTz28vcymjWYvb4DSIr8fLshgmJJ3MZIjWM9MQdWtIvjah8EHzzHgsXO3
u63KCi1sGnBu58lSDk1O87NS0YvCy4BItxyOtwSOF/+xj3dEI+O6wEjuy1yfcCkR7mvYG258IbfF
OyOdGrt70/odC/NooMUsMor0bFO61pIDNVuZkqpddMI3veUFuU7qUy/DaH+qtzmA4TXwc8fZC+fu
OK+jdM3zbuoUV6MZBuo5iRD+NZynNlufN9C07aQSfTT3erSyfzKp3/hXGw/hdpebDbhezp3vPSOp
2ptbmw55Rru5q0cx63qhCPdy230FwOstjc5o9GtkXOs7GJ94bL8EVdLnd0JnkC7r4CUJbxiY+Vvd
jMF0VYEEo88Pf/sS0Z6lRYPL/of5bjMPp93lm7vmlc7A7zqP6XPtjfsftGLAYQQIZ/aCzI8MPNDK
SF/6/hDzpXKQrTp223828tb1EniV0ielhdtL7zAEb2yxRqDneC4IFrq7Z9nYtb5ZDFy5n9RW7Q8I
7xYiJQTMbNkkFjjCB4ICuZSbysv1I3yxpP7YmEOSIXNycjlAZMVixvG1lg1IPRftdpyDPmFuYmrz
D2GRv6Xu2k9i+UGXU79kew0fEmbtHJYzOoYJ5AP7rfPSK/to4PmPi/SmusZEgcLie2ezhQm9dhTV
hY+MEE4NsL/kpo31chq3UeeoKsIjB/pQ1fQp78hdLoiH2rpzu2sWk1yiHVGZmfT+fUCqSHKcCWf7
fvAr9ctcocw7r4mMmle7wp5/r4XXx4jQKgy8k0AP1Nz7IO2TYWzgcSKgafkWhIcd8VtKJ3ab5fIt
q6nFPLYOZqxsxxpv0ryoCIZr36SEoSmrmPECYGDIXUCt5qgendIxdFGW9U0Bj5GqO7SSe3yvZmS2
ZwDrdr+Ma84sqB3zPbhQoYr0DIijGDHgk1d3rq3NkweJpW+OcZbubc0Bs959MTbhveLqaf6sKhPL
Q+AYWy66zE/2m9v69FOgs6W51tUuj1I1LsClNEWI8ljtAzPaqCrxqlqPA3Su8cRBvw2p0H71/Cya
SWzIdP55yT2x/ojHqGN1xfUW3h/UORi+VrExpeHHytOxbB10JIKRFV+oIeDW6qtMfMJdKcuv6w6/
eBuGJe/BSlOquXKZ2T9XmOB5LSIZxsEFG8vOnacoqXJW2ZIhyEjmuLlXYmNVbois9uuk/VT9DSb/
aNFrRQjdljHPJZzYrHfvq4h7mZy71au6KyqNvT95iQ3GJ07l4XmUAdegDrJxex74eflNmX2o3hVx
jfbVx9+dR+e6qh77raK83aWtfwcec9mfgj7jZE7BqL0H2ENiCgbwXkwaxibo/mx7GhL6MOvInOtd
x7Cn4PDVXdcCDKDYOHYYKQ7ufTgf+zYE5I+JZPniQeksH7QNfB/1pkCTCEhdNXcreZi/QSI25RWI
biJ3UsZVaWHh8Ia7FSYANjmXJrx4Kve2S+InWLC7sBP1ferpJbwmpCx/yVTVHjfPdWFztRb+u5hN
XP3u0xp5zsrU+QBLwrWtC7AYgF0kLzQb9McrY1aZN64nmHHU+J5dUq6PnMsacZoJP6Qkc7bcPL16
5oFtjpBBHDLu/1MD/VjhwilIzltuw/QU2zUBJgrCMcU2bVfdQ6oz+5BPHS2gWzxsmZb4iHeiEDvS
Xnzi2duL53oEI1Gi47gM5wTFL7ck16o/OtoCU1FLTz0s7FWjPd4LSdFjCt+KxTtJpTC9XquwgdkG
9IHGQKDFhE0O9Xnu1JR2P3q9+D9VPNkJzMGgw0N3kZvCbFn2A4Y4JrlK6OCN/giPIzd1MUdfN0/t
Z0gTuV13BdVz16noYy8v/s7e7+SeQlulO9e0idOpnHpjyKc8fH+hcWMC/N6rvZBFcCSA22HSd0cx
xh/9lVnDyKFbUYG4UwwAuJt36A5KVtYUZF6cRB8VxEwvyvh1kp9UhWyCNnAQ2BGtR0385DjP/6Qm
ya5Ouy49S7iVl0OnoDX5qnzGgKvseOfkYNJoog99iXLI0OtUzfvXzWsY8M+1ml8B9MenXExtRQs0
u7cWQ4/t2k7KHJeB5v5ATThFfxWrKSmAeahs2iByMZTpkUIupluAuigXy7/Em118q9M14Mfj+dGD
DrkW344s8X5BoiwtqrsxfZ0dTFu55p2RZaUWFGWm9u0jHhkW9xUqlOAWuDzHq3BxjsjMfWm++W0e
/qA7Gz9bica7WLfc70uL2ji4GWi3P14YdyPC8VSa0idduz7Bu87MFGbd9IjJcc1gVdMh8nEQB18z
hID6ljk0Qv8Z4O4VaWDGskU/Ltt7YIp4wvlSWr9Ydy1QldWs+TOasW2hAgxZcL2ZfNCFOd3/ZnY4
CBYk2dW7LLVFVbETLX9cUZL5nyy7pz+pPNkoYfkWME9JRPFq5ja8YgCaIw1QQoZnFYGtnVYku9wz
ceTaW+Vro4Ef+kVdlW7x/mO7MlmdpUsHpCMa/+6IhMe9mUWDxa5BJA++n6NTNCNBJNwFXFooDPam
vqRrJ8LShhQdbLBZjefFD5Ej7ikELi3Wh34wDded0TSNbglWYQscyR0VC7yyjoaH2sjfb7Ps7OcG
pbgCiqOCwAyrwwnDAC1vZ0rj7ubleTA+QqHnX3L4/+GcxauHTn6WaVKu3nBEdx1y1P0e5oDd4B3I
qs+y3agFtmhS6Fg7YKEybeuJ4MAx27+KlP6oBOUkm3ZLBzj8fs5NezapjIPSP6wPyyfX6dV0xGkW
SSbUjy1NRiS1zlbpLVwFz2z2+XO09OJvojvvDUlO9mwrg9ZgnFH73fMw4F97Fw5DOaabRW0+Cbyc
aAPc7yWbEvV9N6M/Fply4Vz0aVcnz5AVUYORnvRkCM1Sx0F4N8DRsewglwNU+GiNz8afk+NrI4Bv
CxCoFkvqJcLltI/HdbjM6ZF8Dvg6eakT006fPrQ0v4DE5VDKY2rnMlK6fq06Q0UvWVn3ECWs/Sih
p7yodp7fGkJ6SH1xkInXZak90M7Zr75z3h/iQgl6VCdZjUBzZmaHl9mhev9RZZG7Rcdco7V1i6LU
bhfgZX55733PssPQefYtQzN2i+Lq5wITdPsIkUgQarCE3TXx5YzG3/T7m+fFiyutAPL4qZbI0K+M
EwZ8+Nh6Ae77nMRAGb17kZVTaLxSQ/5ENjJXcomC0Oz3kiPuCzyM+G0S1I13g5jXnxMaiuY0JTG7
K0RfvN1ak0lGpLPZ2RdNTBHRUo2bm29ZvDXbhXerOAaXyHu385Sl567mHC6nYUn2+03XlcnQdsTR
p41pDosYy0SMOLZJlhegCIe9ZH2Vpxfb9voDlunzn9kYiP/UGu4jKmAVffGkmb/Hk0e6JSFMrjur
tFpdubaHeJnHvuO+5aQxlyHtAo8B9hqPKQQcI/SsEn1UfUaQ2c6nxQqsyig7kukNNiXFY09TiJbZ
lmIp748jiPbipP9zjW3z3M1NRHxW5IAah4F27XOYH8RKj3W7o4bZvAl3cbWI8PQx6TGBYOzmPdxU
OJXoQ6ovG8FYIwLYtq25EjjIznTG8kFmi+BSi2tQaOoqBjCAk4dvyh+XP9TP/f6oewNmk212FWfP
hLq5a/kKf5fkf9LOpLltZcnCvwgRqAIKQG05UxJFarBla4PwiHme8ev7o3tjU2ox3uvNjTuFi4Wa
Mk+ec7JMklfbRA4CJsXNs+q7AbTCqmueUF3Se3jVqCBs107YBMk3FjCEmk2G2q1GJPC43/IaZyvH
spNvJc/j0RzM8RUObqKW3qzgL1WiV81ybkznWzdaldq03JwRiaFTGZ9EclbJUXrmlc4LX0/fLTQM
x6SEa/a9ruPR2Dewos0VfL2ouo3xFZyf5oBS5jJyYlAFqrzgwWtENFm6B032m5+EQba5aT1nlDfJ
OObl0RB1zb02zoO16K2B+oiqa0vAdBB+Yt22k2r8FQTBzsEfp+3tR1WONrYeMZfAbuZdoPlGMERw
8UrZh9t6boZkE9pNle5UE2TuTc8TbezBiCmA0hWWOrwj7FaseB1DcxNIRX08IBkD8/CC9jFqNNm6
qezq8xCWzrQoHY+Kr4Az9eToNhIrHsMU01SJrB1qRUg5tM28ist9dsr7cqLFOuFUbfcbKNiCX+1P
0OLpwjFCsJstLg2K4X2+rWqjsO/Yjm6wHlvy+GUgAMIXFUoLe8s9OHfLDP2ssdOmgMXXwgrj8yYl
rdPNwXjFxKF6Suu27h50k1r2uhhM/7vTwDiJUpX6qyH3w5/BaPvWImitKDqM7mQAyCDJCu8klsjf
QTb0975wSYGT0VTeY0q2b0I1gdGWbBPKZVCMqRR2Tz76J6gYYdYQfio1chZn1zc3TdRO4X5Q0H+5
p8xwWJm1VU2bdGg8/840fcnLNXiyPNEeJaTfet2c+Xux4zbeq22QK7BJ0+llKNpEbIWoIbx7fqnF
Xe/MVH/GfJ6sg29DgNkIV84EGkLI3i3XOSKLqoPhk0JwAwXLxzLcqmhSJYSGQpTgAbZycXeM54mR
DEjGeaZt4yAEsGzA6RUKGTKF6PI5o+SYbzIAgXlZNb7kbtBZ8jNiv8GnpHbqkv6ItltnRp4YvHPn
JkyxGQ/WNzexGsRA2hpQr9HjvcG/ogln8GdisWHo6+8ldbBferJzRIQSY8NHY5zyIFyUhpcCY5RT
/ZzErakJwg1pFLetmSRcUWlQvtSI3ige9WbxdS7H/rk2p8561GNAK6ii7PIvss46e9ln7WAuFG1i
nS90FihhjkaweRcyHDM24DxUQIkxwZRcDqOavI3lYYSBVsedi804NeOttGvSH2hqc3gcQKoEKXME
QtPhQlz8sMsZ4Lj1ipbG6qg3rGzdDN78eQq1d8oQK9XEyzJ2DyZwZUazZ78N7noZxt4aFleUHGyz
zoOH0cpnqyZ80lEGk4HwaoJAWYzewwTFuf9EYVx8bUwqRGs8PIx0HbZwXbimQ5eHFnxhWAR5h29I
LlT4jNtc0u96AcuaMs84ZkfLl2e9DZq7gQSQXhlrPzV4Nfw0jH9QWDeB9yANdPrk1JjFPaUehpFL
diLvC/Rq72vbxNlz4lLjQUmTZcCy5K9i0yTaYTf5YSuXEGHbO0q/ZK9NYWf38J/P0uqxkcNCikl9
rV1zzk7UP4meRoyWg5UrmuwV3MriFaMWCfenUwXKCQHw3jsxXZHVHDloJvIzwdmMxODdwUeg1JZ2
bgM7iiQsXQZJlGje5ZLav6/4r7+Bf4Ng74AiFZvIgapE1AHRnlusFdUK4afIDj59L8U6IuKFBOOl
PaTI1LSy4RgQMUb7wY3nbmuaef0aU73GenW2pp68X/TRwo3D6teoRuc1NKuSayIX8TLuveRU+IP3
RSAFeXWNuIaIGKB2XgnXa9Qq7wrkobUoktd66AxxGymBTgIqe9SvZaCbfTK0in7FcOXUndUOUfcl
rlXnLzjCLj09KKbWK9eJYDh3tgH7t9QWjvxxnlrUwqvReyGspoGogygBlyc/QJcG4x8+pPankRVy
O388azamcMGnJ97qk1ZVS+TfrUmQrui/WTaZGL52jQU8SNf7Mdh5dmmjGdVn5R3FJAL6pUEJKUT/
OKEvk5C4H1TdWwfQirYDY03bH/nouehtFEgocBMymvkX8dL4eaTY1m2CsiQc3QQu/Nl8QS41rKQT
pri8kd+RfNvJ2C29yKf9RFMVuVz5YY3MIrfD7KnQTlhCHcmcetn2cYVtv+iNAr6Gnz+g22Szadmb
NwTqvrcyjSp8osOBbdzOMhP1Kh47f7pvnDAj9q1Lba80IH9ACOZwV3EoIHfUtWhfaKXVOMvOpeLn
Y1XTU6Hzxhc/6sLhZR5nwOhaOlEHteu8TYcgsX8B17AOMfpLf2fS4ZTYm2PNKo2zJZcUDxUrafd0
FbFhZq3cyjbw2hjOAIc/n0OlKrBQ6jaaqiaE+si8nSKNtF1mkf1cBVVF/0ZPQsRxgqABTwsMo6Mh
Udc9U/jN4eSkaBDA/yPfX7myHm5pDxMDi/Ilj2TnydFpfSRFIFFFtlRFN3RrWmeb/aJrzippZZiU
dCPknvaCsqa8BRvpXvtE9MNi7OPpkJH0RTyAvj9u8/5M2aQKbT6MJh/lvm+pWOwpq/UlJoFN/gPy
fEmarlR+zweMR1A6uK2UQSKr3gidFNQZelsgMILWiEaimOtTY3RlugrSgozf0PyItbJr75tldcgN
gEJhoWe27AjFA8xn6dw5o/nmOGQV7IQztXMwMtJH08tN5LuQBJfAmvrFcbXzPTfjgn8G1X5pU9O8
I42N5mVB1elz4BMyL+1hLpAOdH7y0CBiEwsP1iIoL+DcAjo5+AqPEpzfEpj5B7dvFWxg0iMZZElG
azNG/igWykonznugsQInWurcQzSb7SmIjOkUSpGbK0rUWbV1Mj3+zioUKYtYtdQPPVLUT9Qxyk9I
kHimPCtN1E40sPBvayqXP7LER7UwJ1av1qETJo/Yqvak/JXV3auSMv2ZDsAzPDZV9mSPdSrXuKTB
nAzmMb7x6dOGIi838XVxSuWS/AvLz3Ou4KjUB+5gA/KXr6QHl0AYUflqw0fCAQeVTxN/i2BEQlhk
R2Q3wjaqYVUrpRGOBPRbeDBN8vCTXeVefcPd1f/GdcCu7ki0unBbZSp/GemCpuB3xUXzHJd2YWyi
PPXuI/BJ3tbIZGGZCKS63gQawUrAgopQxjYFPdLU1r4VaCIr5E7paA/rLAfJ/DxnKjgNI4W9O6BO
8zExvbS+jbUDqt1apRXdD26j6ls/t87E7E6LcJ2ORO8IkZL5BzJi6kfkOQQ2pIEUnikUB1+9htiJ
/8NXvy0XXJfVDQvaIjIMpd0W0uGungdPL/NU+kfMpaJu3Y+6eRgMuijvFdVi8cWvfevZbuPm22yL
oYKn1JXhwk5LUlYIC7p1IVBkiREuukTTh9B1fWfa12ZqzreoYQrvAX319GTlCYSIMa6Q3Z8Ds/am
Kd1wZBlTZH6oPaimjWnsGau4rCsIlNFg+WtpZjwWEKn8HaWC/lMrc+sF6CWmb1DXxhirN47nLYMw
qF9nz7MgeffmZC4QfUTf6lm3XzWRHAdwtJGjjJBPf0oiJMqIDTjOEnr02L8MRtJRyuu4FTdUfiz7
rhEjeTGaovYuRfyKRE4HXEck8clKT8VoLwIvgzLdA0QUvAkzJcLOsk1UE7hjOhvbJM5/0MOg9clF
NQTLzx2CRwPUsD+OzqAxZ7BIbXJQdwPCLYJOH1sqI4dUkyFSbZdmVdTWzrZCmGgJOYW7mijs6WVl
B81znqge/VyHTIjKr+uve9sy7X3VFCUlm9Ctv5a10TTbPkvRsoZdl65EHTkOt7efV7Dz6SdIuGV+
LfvZpB6dlwWAa2xlOwHee5ax1dkaZEI1nJ9xzpZ9LMnjOluGuyHlsrhBD+/Db48SY/hCtJNhu0Sx
K7pPINC0v0jjckw0Uh9zoAUYaeryrofTfYmK4PMgW8izeUsssbCkHKqnydY2fL4ZTik/11PpZ2LS
Ltrj7dX/TEIESgsISxX3Q+laX1VuTPeJObEJi6gok01fdeWnMR6zJzdKZyCJoZpeOx7rnz00Fecs
lOpOeRgZ5QqP7knC7jdh9breqJ6UP8EhVLVnvaRheb4KJtfPloju8pT1INSDBwi3chFVLU46rQ0t
bKX5ne5i4i76rPCagHFVR8Hn1g+T6MmCz0X9n3s1farkGH5KMm+c4Cq23Ql0uC7ZijNimi4wvX5H
QQggXgVtpjamQK67KAEgf7kTceaqseb4vp18FLoozhoYL0jjnlM86Hw4uhLrFlqNTohspih9befS
Q3A5GNBVeRq/mRzvegWJNH91wd9xn0KL2K8Qc+BjkA+mu6REPbzgEDfZaBHj+Ihfv6b5nmca5rYl
xDzAjQhfYCPBqFflHGOvinXHCxKvvt5gURxUWx/WUwBRvEmqbzPvODGYmVhP5JleuMysHG6/GTX1
A9yTMbqBtxTwr51hzPcO5jLF3Zxm3a6a65pdQkkpYu/aDkRoCgMvOPezBG7T9vfJXNivtYR0unDp
fYyJbj0AdRsaQQ+EIgfWFNBw82yTpP9A6ZG128yvxW98Oyq5Hun9RFcgavR0zeyD82p0MoJhj6nZ
3FHhM2eFWKQsKfBWpSyspZuUE/bpTMC4d+u5+AxARukn8If8hUs3vx+JCcwlOK1HtNRE3bnNfRj9
4AboxAJR2KjvJlwrKBjLWN+AF1tqBxU2Sx5tXAF6plmABtZd6xEm6mQ4uDbsLK68EhfRqCKkWkRJ
yoXTp6pxPvX4soXfkK0E4TZ3+vgO+pSlwRdxNmLTws0oASzHHeBKVe2asMNWQcWQKJeOjOmpNdmm
K5dz6Q5oA1Suf54ZVoeeKoK5nRtvUATs1VTfnrHkbxGGFQkUBdf6lCipwc7HIfSOhRia6pFqFRqz
zDtbGxhRIur71MrbZN25ufrSxsGE6TDR2dGn8kQsD/HpSykmRC29zGeK5kY05bQ4nkiRdZ/0VACK
IM1Bjs7cDVB4NgJHoULiaPY18b5bTeI+b+bgiHNPfNcJBx32gguuTp4yZHv63nGHXBCltTHK76Vp
m4Yw7zFhIY3YFHGlfA9qb6ea73NGP756BXoLXXaRebY7jBv6vfZG9wAdX1Ti5E0d+qqtCGWUoelB
D5gFj3rCYaG69SyYwWSK5FtWsHZQ1CsXgQrq8GhPNz/PoG+zEqlBnFqH1TendGaTDBDW0yqJ+hJh
eu64/ibyaZ+Tr4paSmxJY4/oGweo3sx/l01Qwcykaj0MB6PQtn6Coz57a1kMA5GXGWGjYBWt6y86
S0y/LLxbipvZJ+CgxGCX+fMQ+Vl5E3ITqlVH94lXjXmTeWqo55/V2lzy3k+jz4bgJN1JU7nxZKJx
qByjtNsnRubO29wa6P989hMBeBmCLPg2T06d7adyCK1dC+YZHPSA+ecNrn/cmbKZw2w1mLE7PrWc
aRoR567joM3AEeFz1cl4vm28RPkHFEborSQJKiouaqKQIQSnv5ULCHnIshY5p0sRtyIhWYN81MYj
4AnSnTGhgHtjYLE5Lkw8YDg9Mx4F+BilkHOCVk/8sZTS+wWZ93AG+ir6YQ5ZDiVOC3HCxDeBWd+N
YkZKrCkTwLuIP6m+dr5JRDS8F+WgH0U55zQ0lkCeEwVGxEJpFhPZ8O7kJOLaV4vE9aeT7Su7P1Kg
4g3jRNqfGsujBWfAGb/vjb7H8IDl1jeGqvWPMayC7wkfYF6HEMNNgAaQnXVXO82PLBwIHwc7Agh1
M6pIvjXwZ0b+PKCcs+X8tZwDw9/JpDTqHUW88XOfu8MmdxzZbNvGH/v7fKyxXvFgFTz1GqAP8gRK
4N3ol6hOcf8Z2Ctugvtpzw68nwte2NvQhQAEeZLbAcOg2F9T7q53cza31bpoq+Jxmv68d5YYP1UW
pbhVLUNqmQhocmcZMq67DActRpBylaA1qTp73PlFEr5gOhKRNXSZvkPOiuPJYKfFOrWFchfwLeCq
Rgoy+gIAtyt2XO8ld5bd4/4zh+EDYJeoF6TtwHWNSQZ2Bq6EtW5QYj5RyKdAbVWpcZzCEOC2DjKk
636vu9/D4LSkpxygch3DqiBVBy8uAAnRpd0HSER9jB8K0e1HMJRbb26hTo/0aKeBKh4+8razSg+y
ddDAoDAp0FYcqGyM16FVNkwt8Nv5TrqAoYjTa79fDg3YNO4iYiYhabAfPqW1NUZbr/HCs0yrqsw7
2aMuoIBggNuV9diPKzMj41qS/5owKKYYRpZbNAhKgh6jBepy8SJopFWsZBIMvyDQk/v50E4xyQzd
zt4WjRsgJOG93hZYi85r3MHUY1jhmbDCuaN/MAePQnfn+yROsPTYZymst0+tX9mUjHXTrFwbxBkC
nVk/YAATgWchXKjvXIzGPk/FMPr3BV1nXzxzqleJlF3/dbIofIOmTzom7qVqz/mmWotcFkNQWI51
rxcUd8x8iU0oBi8iBopcwzyB6WphMQDtgtRMoNis1Ut5TntWvsInmF/slNle27P/qTZdVM+Ub9WT
W5rTCml5f6z6Ot3M0F0D2PRO+xMRPwwe9CGg8Pj0kWzMgL/mmizePGI3o896ZaqlCxDIBMU6Em6x
NlA5Yd0BGxkmIcwJxKXlTLldZnX6kmRD6t96aWqMML1Tc5XFDnYBWnj8vS4VLmeDGuZDRdL+o0Bs
gFTdGOLHcK6VREqHOGYBD7mzqFbCMN7Egjo/+0w3t4UpfEnnE13nj6UdgKPkZt78zkVffi+AhvkF
de6RpIMYTN97ldXu2tPVeMyAtoZFlPuW/uWYBoUkiwr9NhCJpn3TJNonTCScEuW4l5EVtWWewReo
rJvRrqmkNLkKg33hNN680hSiyrXXSfrqeHDvb8XZaGg9FWF/5GLtkzXlJrhoguvA2J47t1n3ZdZN
wy16AGQTAw4kYl9FKMQ0STVsQLNpvjuuq8c7dCPaOYFfaxt1LMIOd9QYSvVGypFDaxga8c7JOqRg
ke2G39ANxPCCGz20xzAYneZgdeOZndaL6GCjoQiPSZdl9sHs/ZGyCYKWKNnAZvDYuEOCMFCgAf4R
gQF/0ygvTrCH4HwTUPQuNkEaxSN/L4uDi8DB2JO19BJ1cFuk64paVIEjBEIaQIkIptrCJ5Yylpoe
Y8mmTkmcOFkRtcFlVFuGXDmp7/k33HI4eSrLOFOJMNfDjaafh+4ELR8jczZ+6WFpEszw/tqliuzO
OgYNNYNwgZ44GnjUQhQa9VJwWWePYEAzCk1aj6nN0Oqg2GmVIE+k5NZZmxlvTvt2Gii9nZFgyebl
+V2Rms7hMkpF+3PoKuuU2fhap0vdgfIcJhoNYkWVO6bPlRlMbXUL1SazvwgMJSgFK8MYHoCowvoz
nMkQQbULl8BexZBe4MRIioRgg/iq5J8jt3d+pFw0cEAsahTu3NtUfQYH80eIbW66GmrI6HDCKb9u
sjJp/X06OL27xaunbrZ6IGDhQYTJoZdmXCcljGdH46g51nF3U+QZmuSwr63DOAZmoEGpQ2F9n3O7
vpM56P4XF1qXOLUQEM1lPU+t9xiXbeXfaaSSoBelYeCTPjPMtkJ2a3wRdtMX9PPlT3tKXfD+na5q
SvpoYCQkPETiiZ2tpB9UD63R5nLfgS14WDBJ+RTLKMAK3pQE11UywO8xzoLInGKEeUPMG8T7MeDE
7kJW5bGtBVmmrlusBjLXC19JMMdmi21md+qlWzXraHC6HrJyawR7lMWBuSz7YkLThRRBGLce4D2m
Xb4O/Qc/KeWPuDSCal96VenBT9dkIQh8nVeulBZ/oZaSHW5OgdcngA2u5VFCayDGVF+KmQewREWX
hclNGMZm++qZxNtgA+jg10U0Vda9wp0u3BUxfASM0XCPWiiAPBoEp3GQvGDUMgRnpq4yH4uqKYsj
PYBpMVFbdtOcGl1BeptZMnOPWiggZpeGsqpnuysdCtVdA+jRDzi+rbImtLMTsPk43lgO5B+jtxz0
AK5d+IjZut4mUhzVcMB0ev5pe72KIOe28fcrJrhvDa4lFoZwSZQpeX7lhblq0mfCg//UHmAPd9GT
TLN1BhOPAaE4mYvZCJ6DOd10hdh7u3a5ZKWuuC+L99xJPQnJyKQ5CF1CLn5C5eRuOWp+Al3tJuyu
gzVGIivYIYdsT8OKZbC52l3gbGB76R9Ku2R1tvS2kCxeGKIaTKtP3aA7DGk1rfuaDig1RCyqwgPt
BVETQK3Q3GrJWHUbw3G/5gjX9mYfymOAUMG/YkX8pn2EkBpOKf3uXRML1Usnc9XhphMWRXeg/LHu
p12c/dLBF2y6riz2W6vh8ziYvfOx8f7xLr70PIhOolDqDt7D2D4Xy2ncuwdlrNulK56j/FCvrGCb
YcewLOjmeMyudWZ5Z6X/Gf/CVxgAJJR4LKBA/UZGXbZ0NFVrRH3TT3UYNhDMd1ROQrEJ9ZUPLN6d
OSCmpju2ZO6XM3cjWvGZbUf/lXI5d/czrhkkO4G5xYFA81CqEl3Bb9JOYOd1eSYet/vJ+i0HY1MW
yZUt//Y7AMCZ5nm5z52m/3SC/8s7uG6RefY4lx2o7hyDakMJ7RBXjx+v9ruDCJo3sL9dR1xuKmq0
1pgiYzgIO3uA0XdrdY+x/fRfDEKqShmAyExeth5P8sBqHdvvD5jZftaO+IV2/cELrSsm2Zdz4VgQ
giAKdDW4ovIuzqtj6Mb0VImXUvRSi0fpfvKqK0Nc7hCGECYUE9yEFTGjuOi5Jspe01lcxkfYqGW7
rhGVOrs63cGx+PiTXR72y4EutiIhtGo9orJjXD60yWPi/5b6e90dPx7lnS/2z3QujlpEz4I5rUV8
bOrvMvrp6eN8rUnXtS92YfiswiSlVskXS+1l0x0tHq9pDQ3cqa/cG9fmcrH6pTH64RhZ8dGNPvnq
3rd/2sWVPg/XFuX8E/46kVixjbbu+VyDf1LBPYtixo9T8x+elsulv2jvEvYWUiuTUXASXKYCswzv
i+08/P9W/rxsf00lQi1gQwONjxYClMT4hYkg8ssr2+v8yf9+QP93JgSWljAlJ+diJvADSqM0nfh4
9iJbUDi7MVvkuB/P5N1F8SjGKx5FB67bvzMhkYPVTEOUY1gePRxlYyxHRfSzHsorA715Hs7TkYoL
xnIBUizr4rS4fS7McErSY9TegW5EzZ3XYecMi3Auv04K1I46Fy6Zm1keffdLgsG3lXnLkcpMCANT
Ywb28dQvzdQvf9DF2Rrb2Z4Mnx8UznKdYoIWKUmpN1jVRomwjmYqLx8P+N63/vsLXJwxWmD4TgMo
dOz1Vn7L8ZfMPOqaV7/0ec0uN87f41wctNmtAE2rID0muJhmMJfR28EOwvRNbzHV0wgwk3HjooD4
eH5/duTlwJ7l8upZArL35Y7tvESYqEPSo86NI/JJeHUnLPbQA2DfZzwlj+53MsX+Lrtx7jJMm4DB
r/UZee8be7Z37mZAsGc7F984tkLVTTD4juUq7NahQS8V9P0qvzbV8wvyZqpKOBKdgaKzz8U3noTn
Qz1s02PVPgL5LvBMS0nSxFd/4T7YG2y1IPSlyysf+LKnhyvp3EQ445gEWI50Lq6EBIpXDcA0nSR2
HiZ5bIM3BA2a4/7RGZ5FcQswGAPYdO7Wk9/HKj2d1wICzIRJWLkD9dioPrvyq968URc/6uIybKNo
GjF+m04d8stpfI6wQ9AYjHWgF6LYfPwJ3lyK58GIrS3sdbSkd8a/91WJB6jKfL6AGzyC/Czq+td/
PoDDn39uDYUN02WmBGQJxUiV02mgimdZGHUbXz8e4U+Y88/eYQ5/D3ExB6MflUdqPp2IhxaOdxfa
P5nzvZ2sB8y7KYvvMQLpK31lnf6PccnEXFcRgOmLswHmiwNi3k+nJL/vy6+YIq6Ms3hPHw0PM6Tv
Y4fp5LXubm8OJJPlM7p0CKTRCSHsvwvWIGipqOnPJwNL6TZDIMGZhLlysMMrZ/K9kWiNLcg2aZFB
45B/R/Iq36+HoDJPdoABO8ZSfrzHPRyi1JUO1tcGuvyOOh8TO0jNU4fHwD1uvwZwJf65HNx0307a
W328Yd4dz5Xg83+SGe/ijZ4AF8iIR/Mkm2SRtk+a+AmP/CrbfzzOmwdROmeMwJYSeNSV8mKpVAA3
Cd6LiQzePbYq2bbVc1DVGCvZlGfkqS/Mp49HlG/vDoZ0iW1AJUg6Li+0DIV7Yw+TeXIL3FVT2/je
+I73KZsp9WS4ft0q2ypuGsp2N3Yzi5+gfdXOBgVd4Rjb3GcxJa1ZoBJe+EGc3Y4tXHc83NQNfiKL
ri1fW3QvCLRVu+uxp1i0lD6WxmDcZ56K9zh7hl8RmodXTtp7H9JCC4MtFjteqoudCJmmQIYizZMY
nvKvccI9uJz7VVvfl1e24jtnmtwWp0hwFq5DcdmIlXKMUTSl5njhHZ6UYlM6zjqabyxvXJZ47Iwo
dYYZd6d5Wn+8dm+X7nyN0NPc45J0Cez+PW5Fk0jadozzyXWMDR4IeIAYmz67CeGvNdbrx4P9aYb4
753572gXnxSxv+Dl6+dT/QNievt1/imezBu9iTf+yt7LfR/gg7jQ37K74Ll7Lm/qzcc/4E+7mzc/
QJJ+k7cq5fxpMPdXyG8bGPhARp1Pw03wSDnhlmaRxr16dFbztvx8H50yervqfbOLDzCyrgz+JtqQ
zN62PFqKK/4izzfEX4MnmCPBEHbnU9Bg4YTC6jZ01M6Osy8io/aL2zMOce13elFsUY6tWmv+8t/8
Ag3Qyr6WFiDBv79glAo2PO4jp6YxOFz1Z3DbvT+uhljtkau/IpaGi+94yaIjrv148Pd2GhEPrbeV
OHuzXtxLXRTMcUPV/2TlzbN307hLnedP2fzbK7f/r5H+7MK/vnNI1R35ivNnTxcLG+U89fibbE73
xoDOycs/fzze25v9DBsRqwN0Kp7Hi3XNLWhPOgnMEzO86Rx/gxU0zhDlo9dfGendiwL4F9UvjzGP
/8VQgM7hbJsZd9KxcgqEHz/i5pm+cDGSN8MvF1VqrqvCvXY/vTvDv4a92Dc4DFpZUjOs4Tabut9G
bY2ApTyksf/s+xJO+ToMmkNQ1jhFr/D66ozhJtLJugSdr6+1Hz9H5ZeHmNcGhNJVWLQ5FztplEVf
4NJqnvIhjba6H3/TbmjYjQk2AR+v7Ht7lgxImVrQyEhd7qRM5go2K/O2qb8lMzbNO4iT5fBJoWH+
eKg/UOblrP4e6wLtmuuxrOw0MU+D6lB90VlmSfl5Zxv5J0gV94O0jGVsj3dzVT9Q1LrNZvspS+e7
GE+rJT7T8brJIEMrTPYXrsazKxcWki7zGGAWHc7tQxAJXAyNel4VIIg4XFCY8cXP0FNbCb1xWUl/
7fQDpGzZXLn4xduAn1It3heeNiXop76YnFvFEfTTmqBEKnyNrfa+S7oXU83xMkvzcgl/8juGyPui
sl+pDR4iL7xJ60KiI7Z28LLnK2/7u7/H4gUALKWJsL4Ixgg9QcD9zjy1xBKLQcl4CbfWvjLKO8fV
I0BQdL+xSPfAKv+9b8tO028rMcSpWODrejNsi2EdH+EDx9UG67uPd9DbQ/rvYBfJbI2S37CsQJ68
Gv1EKe8y936mxRrMbXP38VDvT4zGAQ51IcuU+uJCsLCCtEoEPSd0IYOziVfua3iPHReC+U/jfzUx
ZWkpTYJnbV5MDEL0HHUg0pwM8lE8FUP8UyEaIMX5eFpvLxa+ICEsN7mm4nUZ8WEtlM7OxEBz1+Da
Iqt529LdahsUVnAlSn93KMekcK6xTXHkOfj8640yxJSVHQnQqab+/RvJWLQMoiH/4UTOj48n9fYO
Y1LndACqn9Smd7lU2FIrHTBSDiEDysYy7W+gU2Q4aRXpldKAOAdw/15iDKbxataOJ0hELq7mJLWT
hrYlEtJEiSUwrDv3E82ldrb73LqvGSSCKPqMChLD1V2CztMKr7Rnf3uwKZs7ZCFc1x4lwou9koco
CKuBRiHeBJWdECej2p45/8VGIYtzbUIZAXfzYhQszgSl6UGeCOpNmDE2fEKZL+Xjx0v33on+e5iL
196uEeTTulmeipRL8MaIHnB1hQv28SjibVzKNzuHMMyIfX9Z4y2buTR8LOlOsfVrghtpJM8thqp5
tkvSXxCWFnZGd3U43g8fD/zeGfh73IuvOJXg75Y7yVNAAdfO7Ft32Imy3Xw8ipDv7Mm/h7n4ipZT
WsOcCXnKC5wNPN9aFfQiWzc16P+ZFUpHj7bfkwXV95h5RzcYUGaHxE2iuwmLgiu/5jzYxQGhZb22
bd4engXn4jTabY7sfwjc0wRzB6yBzBeXnUVQu9YaC+Ju/fHkz+ftYjjtkptrnh9W9nI4nzKKk9iY
APbxq4WrOFjZMhgfZMmObVH2BN1tWDVXzuDbQbWJ4F7ZngO8R5rBj/rrbkNK0yNjS9xTVImdkS/m
p9Q6DZO4S+JHz7nRzpXx3llhHCtsTShokcjStvXfAS0/HuFUDvokRbeucABpoocq2WPkjiVdvah6
aCfdJ9sSSxfNL5fHla/8Tl4LSdlDknm++YhLz1vwrxlrJDRebE/hQ9Z9U/qIZHVhx1sBJS4Zlx30
nhEXRj45XQ6M7AH+4jwdXFRTGEJVmId1TkZjyp9aVauPl/+9L+N6ZCXaopEoOe/F3i9QTkPlEf4p
QXIDlcpsiB9vIKb3EONDOqsCDCE2/uJsomvtmt+wVc4PAabg4pxpE09dNmvvZ6uFeRsED0MnP5f1
vkyWbbcBYMQF/+B241pj0FobmFDpeVtkBxWdhLELoubKkfsf0r5rN3ac6faJBCiHWyp0brtty2Hf
CI7KOevp/yXPwUw3W2iemW9uDIyxXSJZrCpWWGvBKaGBA0E8HmcIWfAIvzwdTN9gSEqI/RNmJi1J
eeYnZFWqx/xTRO/GAQ28fO6bwNqx+uJN8xnu9zqLdCmccvRFpjQdsDP8U5zpTjkC5hygC4b8B6Dv
ZoGuP8Fjsf7O2n5557HZANuX4J94II5TtyEEmQnGyST/BAgnDB6G6GoDnKSxBmgKq06zcNPn4ALX
Dp2FskbXacDfNY3aqPkn9QBwSTncZMNR6w2SqLGdl2+czrhoLHnU0uQIXCqgavNPRTsXo4Auk+1b
EPVhmt8ClOjty3Od1pTQeIJeIyRr8N5GlHupN+jlE1XgoESnaTz660TejP5Bjn46HGAcPbUyquzA
xS+cUfWPSY8UsikMn5EFbCbOFLmVwe1qgCJ7wFEtC84s+xUmBQMgmidRyHpoXJ355adK1HsGlIrA
54/b6JQ/B284cP2+/C7dwW43yRbdaK6HVnXG9lxFWpRIysr3II8Fe2Efner+TQKld/t9e/uvPCX1
9ymbCnA5rVY9/H25A+iIXpoYFC7D9659+/dydFFFlleFf5TokFXvqiYbpzE6Nf2LXNVHvYBJStXx
FPo9xzinq1gca9Jl3BcEjvDLPHVMWan0DRd7WJOWZit+yBNAkJZ4A09Fvq7Htttg7pMRZV2/1SS0
AyHagDmANUaK/lKN+REPUwDITYfWBJeJ3a+gnRvMPoTMtrWr6wlJSK5K84MaCRo6LE4VDCqGnc8f
kLG2hg13DE3d4dchw6tda8alGMqpjYYWpBEHtut2O1jxGs2rIut9e63cswgDRQ10Vczx0+WeGaGW
8pwc8odmg+y0heElUluf/r25BeTU/uvfauCFMLoyhHwlePMmbFu8DizDFPfC5raAa7W7FEBd1WSO
j0b+91x6OzD1PdoHGGciXlugSxnUdS15AxBJfcAftEfMhaQYasH8zcOwx/a9eHeh6WFlvRXeI+l9
7D+Nk0f6DWZQHG3fMi7Zlcf91cK/z06XLs+uAfVvmfYRf6htA3UFwzS2oaUx1nv9aKKkzBp0FvL1
mK6pATQKDbF6G6h1jm7Jn0QkyGUx1rN8q/5ZD+X0AHyWtl2E9WD+bBdZnKmdxDVnscQs2okzndep
awUIY0wbZzjB2kY3j4WEIOxE9t6tWOoosE6IskjAxQCWcAdJ3slYt/Z8iTFfcordYmccxY1klo74
Au4vw5IYTot1E6hoDAT2wFETIVk0A7PYSbbP3kfW6ijbMZVdXGKeiz9MjuGkw1r6QPhtZjuZCCbg
Sk31aNwDsNVoLZ+5vmW1REYTARmaWRG1XKplmUVyqATJrJat7W0TS9yUFvpIHHA/MazK9eNivgJn
siizIooeiAhB2HCYD3G047W29qxsHawlO7cS+7YNW7QvZ8Io+5IpujTNg1OHzcOa5SHnf3sRMVML
oSxGhaRVKaEV4NBBE0M7hd731mCbeJdb4cvtdSxfM1XV0D2CJAAqYZcnBDyclOOykkcPebwGYotd
7OL74uCZEcNuMCVRJkrmgEgfSJA0X7CaeBbwv7bZ1jNZt4opiTJRAsCO+XJeU293m5qENuJBS95X
q5zR4LpoC882j7JRBbhpEn8sZhs1WLI5u0tt2/zvW0dbqKwdc13BgoCOuBk2kdUQ4ccEoNfD/6gN
lEECHoghRBIWVDnAcSA1MY6xKZhgl2JoA2vnKKvUgvQ+82KsqIVXTDA0ghjQbE48Y0GLxu+fA6IL
K17BtZJqYD2DNTtfcYMivsmyPAtWHF2BCNgFGDnUsqnTQas+yqMYcIaQwIwgZNyn/+GaXsigDmaK
ZBCQ6b8qDZwhizSE5Btuw/K6C/t1IYY6lsIAARYGTeZjAXOvycP5gZOCcfbX5Tc02p1tmEp5BR8Y
COEUgsG7JBjfN5s9eEatCLY6BPw4hkkSU2eJlK5t6oVIyjmApEsG3BQWJt2pp9mucmYGJHnSWry1
/WHZhSW/h3KwgdcNch7oGqP2UQA2YJR32uz3hk3xVuwG3CLtPbTA2sdY2nW2b97Nf2TR3dY9uEe1
ovmVlR47IDc/9LBGNdIR4BLbi4/enWDmXyJJtvzOe2Aa29lsU97qQjy1s6DoqzAb+St+NuuJhfbR
39tcOuBmMAO88xhGav6LVxLR7IhOTewvWoPx+7NYVxRUIQFEHzY3JJgv3xW2TAYTlO8mMI4ZFn5R
V/FaRV8oEoiKrFCOvqmRfm/qWDikKYasA5T11ZOCJ9jr1J8Uf1unJxEdStITKHJJj5FvjVNZ6114
YM4P5r8/Ydbts/UKQRnGwJoV4M5EM7GMY/aBAev+zVujrmrqR27vmfkHzzPk/o4Q0vt8Lpdy2NOg
cIDEgNza5u6ALF5ZoaWb074/wq/uxefQTAGhDfI6y7tr3oFJZdWsAt6Cm0DhzFDx7kUp9CobAuwX
7D16PfG2VsDtawVP4UP4MFtZMC456R7cbWAeCx6yY0Vii2WoFq/WmXjafXB1goQbqEcPwV65a6xD
tZe3zT5cO45wXIGc9x2sbj8TVC9bMXR86VYphipjxBPDDfhJnbnS5yI/1jjzU2sr6/oQwOd769mM
iETcsd8Jvzm5q9M+k0iZLF7tRl8KG+EAbD3wFNu9qT32qzmkyda1Odp4WCJhA9Sq3bDpV/ND1ltP
pgFA908wKyakdNjvI3EhFEary9/boFCeIuJCDBdP2AZjrdzpJ1T3T+12csACg2ALNPXZR/0JKvpV
YYLXAg/6Eg8LxkksRPoXn0DZt94LI2Cj4RMGK7HATWDlB+9e3ExmtM4OIKY2uSdWQLH0lLmQSRkd
PNdqlQM/No6hKEi8ln4f2piZt9Cu0j8aa8Ya5228cfZ0p4FWSUov6ZVw+CPtAsTlA5SsMA2LKYh1
npRJacAVnyY8FibhOuXH2uRMYMKaAEfpLXBpbxjrYtwihXoIVABj8aZ5Xb09v+s9BBnptsPy0nsP
9sL/T4/Qi5OjXgR4Z2lVGs0nh8syP0OHfW1qD9l6tNCbzoqimYpChZ4zP4zMeVDOYN9Z6RGERr+n
11vAItoWLIfA2k7KKA3NjBqvwUS0cETdBmNqYGOzGgtYVba48dYejAB3UhBiF6YG5QFHOHJdzFNd
dApnRoGyVLoPGINKxamCkfc3LwSUKbO7m42VbAH62qzvZztgWBwzmSfNvvbGTaFDVxXMheB+wvnq
J29bHmEKbTBtHv2XxkKbNHb9Dmm+O7S8rQ3wypJumzyrlTWZ4KrviLZtreSYHEHg+h9zgOe6p1KW
CjTpuqF0UIbcfq7tGjnO+5Vy4gnLLS5Gt+gaNgQV8x4Iqyklx5R9HLVxLxzUw/Sp/VoMsBXb4AhZ
MxO5S8HeuSxKwyuu7dUa6Ce/aUDhcXD6VbcBmy7sf7b27xuirZLj7BYjXGhAxpDbJmRW6evz/mep
lMoDO7wF0wHEt1vgYJpIHMPpRayGVtYiKY2OVMkLAfUOO2Uicjezu/A0m0XQGNz9p5fQ2YbSLhW2
XgDePGSh6o68avfkWd3sPXF8IpH/22MPbZYYWUCLLJrLKK1MpAQJplH467ZGe/0A2HjYCxzepsN9
0J3Avn1ki1EbQkYVeAwyMC1V6szSXvPTDMSOB5An/gyW+Cw1m6fSElblnhttwC2ti0PuBIccD01u
pbBi1qXDhHUCNIQmApiP3uB2BAxSCj61g4GboUND0fdqAivLQpTOep0sOe5zWdTmlq3OJw2wpw7j
Ci/2g2EODw3Jtv8f76D5ntEX4VwSFZIAFHCo5Qir0u4AFv/ePWnrCA5V3zc/1Xt2LB0ZRQDPHB9u
H+Z128Y8lHe2m9TjB3YGoLkdVghy0FN+7BCTKjvPqn60rW9K3zxpgDTCkLl4guijm7uiQOtJG3nP
84S4UloRfo4j3V2+9W2c4gpz0vzuvxgY40wWdYICIGTCcmqgLeu5GBp+1xs0tDOC2CWPeS6EOrxO
USohBiDh752fTSfC+pWCAO/2xrHEUGelVHU/M8LM+xYj995tgQZP0MXNuOCL/ud8OXOccvYgrsZC
RMG6E1HY7e7qk7Tz7RyZqm4lv4SMeXnWkqgIshF7UZtA4v1bQwa1dm2BLxnazjoh5poonxrCx+ko
x4vwqXO879uzWR5MjwiH8uX2MS3lxzFj9Y9+Uz41BldmLvhYVGVh2OYY2gHKC8Eawdv/qBCUJc6z
CUhLs3IDrn8/56Rmu49FsczgfApXxulsQZT/zHOhVmdGSXjp2afFa/l9PM6PVIApWkDWt6Z8ZXz9
b7uoUW9TqfOEpg4gdC658kjMpOa0BYKf6THs0e8YGLU8QLXwElLVOmgB6J5pLQUCciKPIsqE/TFe
o5lhL1mfDboAeguz4e8uLppdPj761unE2tqFAOhCNnWENYA1UwxGiIfda3Ev2vFuIsDkNjsTghUT
6LV26iQr1t7OluLWiqkDbbRSKsQBK572KPsCLxfJe9Dg7NP74agiyJSeGIe5kGM7Xyad6akBbCcq
CZapkYNg+bvCudvc28WxvnfXX4w9XbApF7Iokx9N6H+WIyyutcEZiwdbvI9Iu1YYl28pDrqQQ1l9
YxhC4PFiTa8AD3/jTQ5tAdNm841GX/L2JjpA2wS5H9SV1aomL5ye8Nvko2ro9KfbPOswbkRjKLGZ
cntMy8qNk3jFOLAFHy0K6F6SMa2AaTd5/oYzHxCi70eQxnq+8n+VXeJDsWuOc5We2VyxvJ5/ZFFO
AAjfEmCWZ1nmbwo2IIC+niO7OfWEmqxlcMxH1pJCold1bpQ20O/HU+trw7FqW6ESD5FaYwTS5vg3
Lf1RNSboxJIgkUdrLLompRlW7XIj27SNUyGSxYO86vCSRxUTybXNA7pjbdFBrtHi4cIZh7dkVM5l
UotTYhkMMAlkCnfeKX1on7MNb0vWEwiTzMrOnpNj+tQcJbtf3xa8dJDncqmDxFMk58A0JB6AMgrC
BqdWvm8LWApXMRf0z25SbhyMMb4mx5DAAYtxxkPWLK/Y8R6oWXI76451t6qKjzbjNoXyopdWBQpg
Vv/5kn05/wbKvQNAU8gaTBgceNPbxruP2PZt/jD7J4B3woz2FsoYoN1Etwnr5i/10lysn3IXndiC
VK6TxAMIY+342G2kvYCR5o50JCHAEB4t1ZHsyoS5e2JsPUupKJ8hC4WIIYLZU30cPgBMS54eVqt7
FAaG1WNPWFWoperI+Up/re+ZAUpzKBK4ZfD0MtXVZH2U5O5PYm2AiQLnqMIzV/N7eteTr/91k38/
7Ux00ACZWhixySBzQp2WI9Pm7ml1P2dB3sGfhOTtiZU2YOjUb6L+TKRcidqA8ulsbnuIjBwAiyLb
znpBXAM6AYcUaBszBgBGjSQa6VCruBA8UcqsP2CSiPadc+fcheT7u7IrG1RN7775w9Cb2Q3Ssca5
SMpNSg1w0EMfu4laLdor8m2JNE+zrR7UdWEyK1qLJuhsgZS5BSFa0wYlFhgEyEg7hyf/92qIr/yn
suWswrq9Opa4+fdn5ybKnBamIcQpcU4m/ijnEUPCrze/tX+UUTW6CKwT3v/TRtmU7dDOTZzXfAOS
dWX+gIeIIXPxqmOK1QDdmozhAsrCcUixADdAFQ/Zqw9ews4qXtB2W0o2KIRv7x8lCaNRaJBWFHEu
42MKU6HsmSgCFNbIxMx1AIrvCrCod2COW98WQkdqf0mZUWZQ0sbgG51Q7fmkEOJCztxntN1EdwFq
6EAoAyGCuQWuJgGBx7pfP5o9ETLW24KKo65EU1tpcJrvJ5qUuTvLab8Da0K7VOZMRO82GVCmTfMn
OeQffWH7TlybjHOkATCupFPbq7Z9H2cNFl591nYRYpQ2Je2TKT2jK8No7co59eQ0F2rWLMny5a3/
SzK63lDgxgC4pFK3PpS4ADTRYeom0ifYqgZgz6tlQKIpRJ+wrj/XAdAkE4AbbwBoXc0c4Swovt+h
2rOL8/sJsHFAFlJFlHjpNJMmJz3AxKvUHcDnpa9qkFUDtMAW7REY6eb4ncbOCA6ZeDXJG2MVH6q7
qkSlWXZUkLzvhe8ptcV13eyicJ0p97dVkooK//o2TGDqugK8GUOm1KKP/A7kiXzqGgKYwrlcFzEt
lEF0VJigGmTVdGYbcbUVGE1HHI+5fJ6G7BkrQS5VQ0nddBhBx5BkRK7AnKMLq9vL+gVPpQXBZOBK
QxbGS6n4TBrjXO7UJnNVlKg+wHCXc/cY3QGWDv8MnLWS8N91AUz8HnRL23hTBQ5XORP8wecwrDDW
o0VW4tlTCmD9rR+CMWobv4h7+QEjviCk91A4/fFTe4qtoD/d/nR6buz3SM4/nToSsK3EcB1t5uqq
1Q8pJnjAmkmS/sAjnNpx0SYrSb7u71hJ5l8gmKs90+ZxXAkDG1coNWEMVihfgw30VFMDRwB5itG8
2Vn3AMEzgbs1rhpQ15PyK1zV7sy4Aw7MBsmBT8Bi1/tQ3rQK4xjpvoC/9uLskyifg46/IOgGfFLj
WKMt2+O3s1HvVxl86WfxI6/huVMH400rTJw93D4HaclyYKLt7+2gVCgQGi0ohSlzo416it9f5Z+7
8EHbqZt0H5rVzo9Wjf2DRKG5TR9DR9kcMeN6hx4R/H9HtFgJSjpx+LsVsF8GZukxxnsFsMVz+diM
ZZq7MoAwyw3ovgDYD3rI9LXrBP65CUHXaUmASMdLXwyzx3ZK+WfgzKevuWQkPsOfLNkNJKkUCbPu
eIPQceIY4HdgYMjdtgkmh6/zDMT06Wfd8MpjV/GsYfFZ5ynVBB4zUHxkCelMjNnj92fhjTFooD2v
tdzFRLm80UNBdAq+FCyNA3eTVILjMakSmaF99CNn3nKgruO1jI5PGTDsVAJHHIVYKNomd8XEUhVS
RTauZJWvpYcKTTorYXyQrfJQqTtJWGvo36hQHGEF5HSk/NdHoL4lA8ZVk4BjdLl0aQxGUSna3OXW
qnAQwU4sk3JfAoxxJNh1NDZuatnOQKHUOoADLT61ze2LsKR5MKKYRgJuJCqKNFiXHPiiFihl7n7g
iVma6Z/8qcGsRPjBkLOgU5AzA8nKIPq9cg5FJkoTH2ClHvpEsNB6eioDMNNDm8oYXLggzQA5naAA
6JUjbeWb02QrzzFAZ0rl3442/m47OtEEgDnMsEdXiwZVZ+LLGc6+cpp8624fOWsr7wOCIOXrmZEp
XLL5mBAGSA0v8SrQ+mZbdKbfVReEg6+MuRsTBCYIAXYVSE8yUzmCQrYlWuYUHGGFRlRR8a8lwpwA
9hsQ5BiXvhQK/gVOaMEE6vZ80VtcOWpEbAV5XYAvkHB5NhKtAw1YEuhPveF7q6njWSU4ceFi43Lh
sBF66PwVsn4nlJGHm49v8Dz+ZQh97isbJEOyMlAvAiehyoE1jwCqfwLPJEq6Rq7X2tGLFQM8pV4X
x1aM0VxQ4w2JD7rzsW2jPQbb6tjix1h8yQpJfgFVKubh+aDuMR+vhQJ8hpYLe79PeIMYYh88e4Wo
PFdZ3aHXUONkV+qygjVEvOTLMOcJfkxgMWJMmm71S0CEWnnGTBeLvkbVBp+b1gEUKSZguDG58kN8
w+dwW1Ei+X1fguRIMNWP/rV0VM/UBRNgaUTlG8a7h+57nZUAYAn4HgyoIwykAeJFEF9WbSD47szB
o6HvLxbR9KhqqwEcYlsfEyk9yNiSwZ6k4+37/vt6uzTqmNdUgE2Ppk/AOv9avjOlL1tf1mPwS7vW
65/RzjboGGg2HPmTkz/YCHJXYxSsNHOUMfUN/D0h5qP1czqZWwzxWfs9zCBKZwl5M831Cf+tR/L4
mJmPhQlSdXQmbbdb85H1nri2UbgwEnpi0KOKb6f9HlAh01IyPO9JKN/AHUfqZhMH98HAcD3X1+JS
DJU9CLxc0VsATD8hzWb7ybEGhAgAhDCxu5NA5X77IOghSujApTTK+vh5CccTQ5rfW6NZbDSCxpuf
Yn84HBywUGy+P0eDDNvBJPvpJ75ndVIs3IxL+ZQhErqm6oFX5T1Z6gq93gfnozZBPEQ28v39C+8U
REVABbYjE5j/jDjm+kFyKZoK8nQx1rV4Fg3aQrn4EeK7GGSqt/f3OpC8lDEf9pmeg9LGT2FWvKcg
ccu2JGHDuEl0auavA1SkGU4HqRKgq1xK4MBq1k9Szj2la+/+ezVsu+0RgJZfqGbvFGtk6Mt1rgTr
URAZQ9zMyUDtGV+qfidVLfcE6CwyNJuZem0EiWj50agvvcKozC+eEGzT7KY00GCIl2vzxEqeuLGD
NAVTB/Uq1Z4ltIPfPqKFGMfgAfEFI4jLzSOsvZQyTqj/6xnHPeV2bKcrfa+T7Y+Prl9WUnfJgGBf
ZPS5A8ICD61LQSqa97R68LinwU+dodhGtUTq+lA2/z5kxorOBFH7JtVyDmpYCDKyHm83tFDIPHhk
NRLyn0kysTZwyWKdi6MsVl23cu1VBve0A4ckJlPEE7pFCd7Xn4JpZ7a5VXeMh/LStUJICuAdxEsA
GKN2spJKKZlkLDAxOlsFWZ6Cd/tttVjQPQSAwpwbRIUTuN6Xh1UkdQMW3dR3E7V6qcJqD9balgRh
at+Ws3CjUEcFeQqWgyfHb/vvmYXQtaiPuqn23azOtwDOufOU+NXIwg+pHEmZdo4g8oxrtZCVMi5k
Ugc2yEMQSHruuwfnDlj7ABvAjwEZ+A1ZbQicrblde8cEb9pHRrT7O6lEOf4L0ZS5EipFrZseol9f
efNZtZ97E3yPa4VYjrMxbHzCB9LlPkG+oQL/2062VAxwmc0KWcJ6vSss64eRmV3Q3osvmhXh7AA0
TjIipSl9NwyNtTqBa1zh9+UgWGnVmHUtMjZ/URyMzPyqAqmUSulVJBS6J6a+78YgVRbtsFWAybWO
m12Rp4yLueRcUV8WZAmjykh//jr/s6WJXVw3g6z7brstdbP2saESyXSC8dK75j6zFM+sPdJgZJv4
mAX1iOw9Ab72vS8rkr95NeN76Fb22VddfA/lPcDWC3htTvRdTIoLr4cIrREOaPN+InQNmR7DM1Ll
rCthlOsFw64Sd6C1d+tpVT50e17YvStIJCmH8d8CT/0lC2CjmOFCDQFZx0sd4oaGT8s4CdxdSg4T
EQR7/PraPSfITX31a4kFT7kUtaGQ8I88KqceeYHS8ehTd/to0zU7QB7Gu6BzNDAu8yT01sgPhBOw
7BMrCSRLknddeCfwr6mxEZsdOpl4UnBbLbPBkG0N2T72NEbc8/uApO/5+RdSWZsxSCaP76LAxcw0
OA4dFD2AFEsQXn75W/Mo/BHnCefG/n66u3Me9hw6vM3Hk/V62K0f5Y/wLrQyc+3ZX5rVk56sWf1x
y1fjnx2kO3gzSSsmOYgDV1R2kUialxoEsJgjV81I2wKbOt+OADkWq41oJadRPZRPtUCG9+aBy8xR
OxUBIxm/kHDC3Tj7IMouIDcShn2NI1VAd+C9CZxgK8Za8gqrbwxXyZ0cqLESck98BczubV1Y4Nc1
viv9AKZ6knisqtjC6xAfBJgCEIYgKwG4/UudBojPUALIMnB5U9/Kdr2aXsT70ORfeyu1PA+DmDzj
xi65wnOJlFsaM9FImyAPXK1aq6U51pgaz8Y/SM0HrBzm8najECGB0GIGK6RuUIsMb6eM2O5SdiTA
L6SW/FgdA8w7GnZ/TEhmacFdzaMYsJpAG00SzME93fb8y+ZQUWceOJDfISS83OF2Zh4HByiOvFlN
aoX+H2kb+e+9b5Yi8rtZtEn1eCV6Gtjia1NhlSSXAl9UqQFkCMg2Ca6IslpKp4KiOoP8caWQ8gcE
9REBc7RgmrHD8Pt008yvhcRmI9cDsgGAA1Lq3U0gxi2zMXAxa+v49TMYw1MvsDr+JIa7SJ35rs0Q
fJ7iW1kQn7N4zVS0Z8aGL8V05x9BqfRUGDNQ3RS4rfbY6qahrwVMKwxEz63xFAencawtIQ8B7OaM
GxFPfLUSGT7wt3GDNozo7wRlBcw34Nyob4iLSUimBt+AUqiTJpbQkDcMlx6zo+u6qRNbGFsgPzB5
p/+y+DmTDPxk0HnSM+RDreiNz6uweGZqa4CY4jDosups+10xv/IPhZE6XvRRCHL+lkedeFhrcjko
kNdu0cxaPWX3sd3stXV+UK3gvVpLx2nLrY5gfQBr1jYg7QdmyUzWkc/bSW83GgiAToP3qgJw3Ms7
VvlVK6ZJHYLD9RG81+FJq2yQu4n+VjOOabz3v7itxGLSWoxyz6VS3i8MFOAGdpAaSKbz+ucQfLar
2qyJM/vBV7zMs81oaujsUUP7XiUqGUMU047uEbxepCLu4/iyaxmat2Rddcy3gw8CineFLWiA2NhI
NS9ww2IVNE9Vu8vENw3DoENOWLs+W2p612ejgtyeJoB4goqpQT1ZTInEI73X2yHxt+MhJDoYao8i
0cAT9198JwzLzBeLeQ4gwV4eslGhAVWKudDNW99W5E9fI5JoFwOwTQynVe/53Awx4J7/NMAo3KeR
BQJvU5XNtFolBuvxPQuj1o7dBTOerKN+eAXkhjJYWYa+GLlGs1KTtcCfem8VKYwAa+EZgaFxZGIg
YAYapTRskCJJAl925HbNlpPMRrJiewzu9enrttmY/w61GrSraDKUBpEA4tvLrRXlVtcbhUvcuC0s
dBsDZZbI7SY8VNI6FH2CLmfGw3th/yQUFWWMkgEAAk+zS4mh0KlBPBgJ7NRdsx0d5rjRgnJeCKAs
cFVHo5e1EJAfp11mid/FDr0fiPfQV2w89R+cc3sLlxeETDciKbSC0KCeZYYQoJEhTx5JV78o2jGb
tlH2flvKQjkFiWlVUmHbgaNwxdIlpGkl1mWUuhgMzSvSWBqJnpp9twcY6x5v6ok8dKSw7zOgymSZ
3TwLSJM/rm9/xfx8p9Xl/COoix+gwcnvWnwEGONtGdNUuf9xW8LCbqJGiO5BHrGpBAtzqR692GpC
X5do1BrguKdNCETUvjz5DC1cWAichoxYBTCsIGyZP+Ps6VxlXlKMORZSdemzxje6I1RVYd9ey1IE
diGFWgyQmORABue5mxh3XbeV9l6YmGDnSYTDmL9K06oewMDIisWui3+o/JytjfKJbQUq5akIUkT2
sfaoTD/1dIrKY+Y/CTXeQ5uoZ8QCC0YEEa4MIwKISzSXUBnWKg+NLovj1O0V0jYxieKHcXirGmcQ
0TgYnFjv8SsdgUGEIIASI2mMlwt1eJ0mgldQzTM3HCMg5CYFysYr0CSFZhKLDEW5MsSULOoIZb1K
ByGKM1eoNSsCMV/AOylawEOQHLX8522FudJKCEMQPaclAUOFxV1qZZ5pY62F6A8CV5Lhdx9dVX/d
lnD97JtFzI0PmBNArp8uVRYz7o4gdOhTRGNFgJpQ9/oqACpOcfx7cbfjWMp4FZNj7gHXCy0WoKMD
myx1VlIBohaQOBQof8NgYeybAySZT75VTH1PgPtAMHx7hddPf0oidWKow6tDzEmFuyuG3Qf4IVYd
uoG/I6cjIDszTy35Wpvxp5WzbvvC6c1JPzg1oAry6AikTi/0wjjyw9LF68b6Y+wAJeQ5xBet92Zl
RBazifzq2mGhaKYAQjwcqYLHxqU8P8xV3Rv60pVXOYrdduCAi2OKSfE9MJKaV7ElJWl2uWfWMkoN
pBk1SGrDr0S1HluePI4j46axljNv75kQJeLErJuFpEQezUxeqwZxdc9iPJRYYmgXpnKxWHlC6Zb2
3HgcIRFt2HFAhDflKQyd28p43f0x7xyw4lFk0GGwfr362aIQJyogv1VLqL/6R//jpH+M+thugIH6
2JOkY6ngVewDcTLq/TyGnmUwGFCLU5ugbgr0Xbroe9XILnwvc6eWrRc1IxgtVFPmjNN1omWWONM2
iyICSRiWy1PjPbmogWtduaiujWTCaw+cPSDUudOQtcKQgfyEEcPc0jyzSx4b7iH5nlgR5XWihfoG
SnO6EExsNRjEXExTtDNwuFWkpAlMYHRst4PC0NN5Dy9iIEoatceFpnVeaQyVWznAcN+xYEmXLPTF
jlIWk68DXcrVunLLcIN7TayDo5eEr9+G2FpL99oTk8NwDrlvrYiymBiOi8Xcbys3Mw6KuupeORHa
E6Wn0tsaNdpmCSsVyFQbKkaJtEKJGwlqI+UHgbOmFO2nL7JdpE70WWDoBiP7AOFPRXRLozGQCFxs
Sm9olVGYV+YqWsJxzhN6M4MiMqEK5XObPkYHIpfWruA/pACI0jOiCdvJMxvAJvanyWbV2K875uEF
wdb8y5+Eu/+bSzuzCYjhxzaMvdodqtcY7XBu8qIgJZnOberRUSfaIduBNG3a6o6ERNFti7QQz4Ak
CvYI9HMy8Ompu8LznRQlhlG7RfsatWZnqd1jWhBdZshZcBmgQptbCTRENBjyoOxC0Ka6kKeNG0UP
k7TWXL86QJF6EgwMtA5pvhCU+oIWRkBdxkB1Bpynl6KQEynBDig1Lm+3yMF8oM9Ic/xt6D4dogoT
1u9bEdkXoMsAbGzl32WmaT88Vt87zNRieo41oLgUf+BzkIsCExwgU+geiqkcDcXr1cZNWjMA+6eT
lna2D3fa8IOTXQOwcjUZu7jZKNNaDEiPfDtnyUf9J3mtYoZDuE5HQtfOP4a62v4URl1f6Q2caveF
QULA/qHNlQBIGmEYKh6ExOhLC2yN9ECk27FSN7M20UejiNABBJpgweGpoxHqQu24YmzdSgXrk2dI
k5kWILS+rdPigttT0emIV/HcaYgA71IDqj6VvBZoa241VQQMQeJzUm1mIkdSp3YE2M51AOgmjfiT
LferEs3UNfjfI9K96/1LoO8iede2Zh683f6u36z35fIFNDRj3n9+YuIn5SrwmI9aLRUHtxKI+uCB
D3rVVbb0CZijNdj6Jn8VyGQszL7cT6LV57Yg3SURSfm1lll9vEMzeLsaBauovzwLdNKyAV5O25u+
YnEyb3/rwh5efiu1h2kS57Hg84NbkwO0EgmGP6gazJ0DM1xAaD9lu+KomI+JiUjiiyH8Oii7FE6p
KbKMoZ6X04An65/EPIw2cpYxKB8+5uTp08Egf15C8vaurATTNY8v7wz5153YM+3azMyAx9H8/KKS
UpwhD5leKgPCNLAMxPa0TtF+GFdWBkIB31JIjxl7z2SIvTZcl1Kp25FKRqPLijG4zXAcFcRnSQ0m
zXUqsDqTpOt7eCmJitJEMFHKYY31OSlx7qw/ozk4rT1hVKxB+4Vt7pGl/gAkI0lXGN/GxHhFTH5n
wloTVp76ehaF2uv5W8/cn5Glg1oK3uCmz9leepEBIz6tHxKICmCPSrOBwvlfRkSsE8oGQMVgeCYa
OwUIapebQd3KSUDbkdDiA/zyS2h2WUAaeR+3MhGztzgq5sZPQIIThopf2yhIFZCXmYm/AStMJUm4
0AccqMBh2UT4dILH+z8b7rPZRI5Kivd3SUM3rHfnHSWSrHifzKiUjA+49sj4ABClIh0Jtw+LdLnv
ih8a4qT7owvxY0IOmMl9irc+efiWv1YPm+RxhVlBTB5/yMev9Q+geFlF+evJrXnj0ZoEtmHMlqD1
6vILOC6JZC9NR/d593p3CHcf4N853qFUFZKHYrdarY7240i22/d6c3S3iR0QNP2e1s+3N2I+Xtoo
n38FdfxC0oi5JybYByAgVi9aHRMgxDGOe+nC4Thx4jO2BfrCL5eK1oP/I+26lltHluQXIQLevDYM
CXqJgtwLQhbee3z9JnR3d8gmloi9d3yMZk6hXXV1VVZmrpRVPjjBaLqVYsacZt4fxtxyXlqgjnRZ
uZnsl8XgVAko56SYCAIObrTyOMWQIjw3h0WV5NvYcSrf/zMoav24IezBsZwNTm487/coFmRkOzy8
vu7fff34VOyfcMUbKac/9sQeie3aHnkStnairwgxTSfjiOOD0hLw1dP6HJKNmR7QHOv8pvq3cX9y
5jyrMKmzoSUT7aF0hlBkpgJtgsPWJZMY70M4vufoak7UhWWetQOINd4OgMtCH+16mUN3HMNkOlM5
cuFT6lNFcMXKAFDUv/dHNLdrp8I6WmgA9ILg47Wl3BXydtCiwcF/1BFJQsOgzHekRQb0PzJ0Q6PT
Ye7i6ZBqyZvLb2vWEbjX+yZmZ+2fsdxoN3dFBanacIAMNZifvV2ChwEXvXj5Uq1uYdJogHHbSJ6G
23RwGrHHAyvFOUwhR1pEvn1/RHPH/WJ1NOowSnU2MIMCQ26HN5WGOn9W/xvrAv1LhLhwnVNH0fUG
aFRezNi4HJw2agwuBnjUO0jhQrqWppD+uxsvrVCXRKdAg7ZIYQWpol0yPU5e90fWPFqnfN2Sx377
+AjeqNZ8+xB58sESA/0Z96fyr15G++fLT6BcJ7ATrSuW2IC58brNiKLBzewt6/iIq2o1Hk7CQ0p2
HxCEOa+Bo4j1Bdcxt5R/jTMC+gKBb6CO9MCjc/Bv/zc9QOJZStTo/f4I53blpYXJs18EQFUeyl7Y
Y4BVBMyCb8jec84tIfT+j5VEN8t/j4N2GFLCK1UMK0G4TsjzPpvQCUf7UUJG3HnsTl8i6RB7tCB5
AMGKPs0lejAW/OPCUP9CsYuhKl0IYVcVH1FP/lH7kZzYs/7/s4kiHt5+aKAEnQR1Lri2LxrFG3Au
0L1dpZLlFqpdaEt48ZmXNIqFwPSArQppDTQKXa9aHIWi0PDtCLwLeK+xJ3sbzeeGHe2JCfkzTy83
ykeur5eay2aym1eG6eoaxNxSGZKfoyOQ0l/JH0G0rd7ZU9ESF41y4lo7ZZ/3p3QutECQCMVdXJ+o
6VEblOXKsBayanQSgJiG1BQBCgibR7yT36NwIXszTRt92mEHvfxoQWXxSL6e1nSAyk/V8aOjDilp
4nPD5UYuEPaVCR80Id8kxVLPzuxj79IktZJhnWZZUgkjHnvbARzfgAvp3vod5FWW55Ck0VPgHpYw
Q7OvDmTdwGULCVW0VU9H5eIodHwahWqrjs4YWVpsFT1L+igzEuElYEjH7prGRLeqfX8lZ+oPHEKG
f6xOV/GFVa/R+lQr3NFpIfIgk7Q1ASJWRL1tfjldS05QyAUFQPLq8uv7lmfX9cIw5UbLuC1YPodh
XjsFGw7aJdEbm735wqrcJEsMaHOB6eUoqU2UKa6kaOlkzHvoIAkv/eTZKu4flrAlNHf43/U4IftY
eAEFMSR1z0dorPUSQRqd/b7StxaySOv2qXAYc4UuRj2wWMPh9K/BMj8eEriIZp2vfkOz2T4sXFKz
AwY3sYgeZhzUv5fWxbJyhSsEnaaNDjL1gmrVa8HXoQG9VFmZXcQLM/S8VlkjagPMpPm+PQ4F6eAI
UjC8qdpzDQGT+1tmNgUlg/YZyCAE1GADuN6sVcNB1jj3WYcjts2Yj575dPx8l9A0evy07Ucb5CqW
xyzikm9vfAVgNpTMkKNDGZXWTyuaJm2ammkdduQdRsp1SVjycsLtRTjZQFspWBUQKLLUxslKzy/K
JuwcRDS4iWVd++S2uIlJerR/0vXXC0TNgZ/bVDU5rx2X+OuPzRrEOYrhvSzM8m30ff0p1CwDYZAr
sRd1zrNAhCPIPwhn4QEHCFGymoTqWHv18oYeuUN1PD8USzjVWxwTjuLlTFB+UGXA+ztEMK86r8Mv
ev/1I0esyTjiO3n39SIewW15ONT6QPz3X1Tr749/frX/WQnKI46RWMlRjZXIh5ekPhbKQq18Zhdf
D5DyfHXXxYonYoC5AX5269US9XHqvqo9cjJTlHl2G329/lbNRWmOaRNd36XXlqnjqjZsp5RZ3CGw
rEA9xeJFamiekWiRHoPIRanWWrzyuWMpneJ0m+SL3cZLH0DdrGOtsmMXYW4F8hod3lGM8Y0nYW3b
RDRWJmtt8s0ZHnEpypyJza4GTseAij/2ETfZ3bYIzcDzFVtPP4/hCwjxN7pvrpnTGs2y9/fRTHL/
2ij1VEoYJUz4DEY7XWoIiOfe95/t+Sl6eMo2tr2SzJcYyeuUsNYbgkPScFMJviOL/HAzl9L1h1AP
pkHq0iz48y2FOR3nznx/r5800k4Jmr2sP4XG4yrdkmS3e8sk8wAfTs5T2w1Ifxdu/aXT/RePXFxM
vNYUWZZi8zPr51fwXRSIrWTdssHjDCr9xx/F3JkKuvx5wjmbB814WDjdix8wHf+LD2j6dkgSH6sy
kQGCiQzRHe4PTEJAQOy4ytcnRtFfTHODGYj3D/5q4QV9ezNfLwbl3oZBlZKWgX0f7YVut1VzhwO1
iZvqYbHwjrzlnLt2pX+94xdjDVWt6bXJlRZmgpLeXjSPNlRcTia3Oeg8LhJjadMvTi/l3IQqz5sm
h0mgEiSLM2z/7JF2igvwrnwE3Gm3Sww47g06+l++H4Rv+XGpr38mjXw9xZSbUyKXgeTudNpBarCd
gApAK7CbcoeFnsit+22kK/rp5QXSFKCQMIWBmNAJTIl7zAkg6lj69Xph2WmCb0SG1x9Fub4oTQqv
bKePglLREblG3O1Ifz6uvggcX3CCzwe397dg3/dCf8+GOz7/b49c7IFR85kkmuxGRNwnxKh3e0tB
r61rPD72jzvCPGArAGWHd+nCUVvY6X9O+cKyC2YdN2JhWSgKG/kqa8izbVB7ehiNVtby5v2RzsAm
rmaYhruVZZX5SQ57pfFafOyFHeJBsuoslOhOGOLZs4yFRZ15s12bpKM2zeeZKIbJ3HD37kqygo27
Fo/udljymwvx4d/2upjMOPmfG2zq1drv292YkeMxBeGvR9zd6oSUWyoT8CmfsY0WFSyWlpJyWrXW
V5k2nSg5WdXVykXHfQIpxtFmosU8ynQ6721YKv6KVDfPSw22hpURBuQVV1RBLJSfMFD78aToX+r5
LYMfM5zfB9AbbBe2rTD7AQoIiSBkM6l7UouqDnEVhimiJBGE+A1Sm4VuPUb7R/Up6HQIUNnRg+1b
9VZ4RNUiw9EJLD19mC6rtTpOmL1FIOcMZAT77OKTqEur8AK1rEN80vAgRiBC2cOVE1sZgR91rS9y
QIrurOMtsDAVs8t+YZZadrQGJkUiYClAT2XIeq6+JUGuu8Uq4fT7h/cPRXWz6hemqFXPFEmLWw33
BviOH9qv6XHMIvjn9c8UXaBYevzJbZ9K7AIbp/pw4A0UfzNUANGla5XPuxcBMF4WZEEt+Slr8sjb
L431Fh6kjQmSIOMBbQJg7N7Jw9IkTXN/78upG4+Pfb4XxaRzGpc/NBHrMJywVJ+fqYlPGwBoXkCY
2KlGeh21FG5aBJo6hU3ISClTxIJslIvTr5jjAYg0dHWY6GFZpyiebb3PdbHYPna7F1SWZzVZEZBD
nRpWr79gLPiqVWoULBs2NsK6thuXKXXWTQ68qpCUVWLj/pbgpjFdT+yVRbrQVKQt14V+OjgGw5Po
Jwyhhi1uHxgDm3HB1K13vTZFTe8Anqpo9DG4TmdX0nG7VfXtHlxYiFl8o1g4VbfvaxhDkRQeZsp/
0Qg7rs3qsu0xLtfXg4Kg39VYOE0z6MnJhIw6EFYLNIZUzjuo0O03jCjEgl5jarp/f/fWoCUYyctw
VBty0B/G1Lo/hzM+Csh5kIiBGR/9hWi3vN4gGmp2fVh7I+YQyqIAjH0eH8e1bFQWcL6ZTXQnNDvy
Gy6qI8/cwkDTi2iMAE0Q2hboPmY3wouCaaTBCZvN0Jm5IoOa6FDVgHSB91Wpv0DYQNJ8Kal4e09c
m51+fnEltzzv80EBs8icmvjVGQSZu9DTmYUQ7pZLQbo2RB29sCiV1ke3uvOMJFtqHJEPibZP4MlD
z5+2rfTPanUMIAbIIds4aTMf7Z3JbyE/6IBueOVklrxuV5tNu4Ko0bnW8ccms84sYcmA3tslIMvc
9gbFEdJlU5cxyEeup0WuwzHOJX90uOGcbovC0QIr6vyFLT7z0MCkXJiZ3PLF7HNiVWhlh+3Gb5qH
QkQXx1dMVqZ5mApVv+fY1Ne1tT6vPyIjXt3f6nOuEPlAuGJRRblHpXY6X+RJngjp6Hiup9fa0RWA
Rwu3jJCgHVJdMDbzcJgEgjUeHM0oiSsS9XrX3BBVyAx1gXTHbHOQ5GELMHg8PCr6J2p0LypWEaKU
e2RPytUSFmraWrQPvjROLSbvVmXZxEjwevFafs5lBDsKsrz8bwW3VRYIQOpF4ok5v39pk1rZVvO1
1kswYG7Xo4U3XyuKHjDgPy4FMqAa+lIoD/cXdM6DoAFJhpwfUBp4ilCBDtelcSvEXOsoL3D5oDTO
rEI0RG3fOm5i406/b29mVq/MUcFOU0Kdy+vZ1hE3oYGeOHBuconOVCfPX7n1AqvGzG69Mjb9/OKg
iPEo1XGFsYm6wlhDahTla3GsvYU63ewcIjKYkLwo2aIx+dqO1tYyVALqzunZOD7JUrRXu6wgvjtI
ZlOUjN2FCUdEMFgnja+tJHFYkiLjpp1B7VYcFPD4g19tQtRS1zgQqpCZFrTWCXqDDVdSPjFZMpvk
hX/MPotPoSPJ5/2VlGcihyuT1KiTQOby1oVJkV3l5VvzyXCfYqDnwZZNCVcYQUQCzvb7NxbL3BtS
vi/Shxw8tumq1/ax+5wMxxpwSgmctz+RBq3TdKNCFnTYZ+6jiP9bi00ZUQkWT3oY3kFdIPeWPxpJ
plcQsVBXcbpqoBR/HjcCqpL1dwjW3E3K6kX94sdfsvSVdo9yowudLVWVnrg7OTd7xQ42RdiC46TW
QewqD0v6NDOXAKYFzgpNTejtkyi/0fYNaiQlSiZivh3PFaczViMeo2Fqqcr8TdODyNkUVHCzn1K0
YL/0S1i0mcv56gMoJ4LEwxALaYC0R2eIA0l+B/8XJeqkXTXyws6f6S8ArwLEQKfmEARdf3vk4oQJ
bF7zNS4jhy8sieSQac4h3maFx9YqrXQV21vV131r3CaOa40x0oqC7loJnrBn5f1PGRs8GMzCvTEX
A159FeVk4rxnoCCDrwK95avkkj1gsxN8ljFfGRD1VcG28Vd67iz40hl3A04dVpVBVy5B74IKVhI5
l0EnHPdOOsrYoqyeQuA8RUq5QNte+Hr/+M0ceIFT0A2LotxEFkCFYCjAqnHWFb2j1Ezw3OJ1SkS5
dxd280z5QBU4FRx9ILwEiwjdqyJpmc+7KmD6CgRroGNgxa6h9b4Bqqa8JaXijCivokrvIsJNjEAA
KKLT407RxeEsl5uqAnddyaxz3+QE6/4M3PJ/gttNgQ4uUH+4wAByuXa7oepxQzQqvROiC6q3ymQn
Sjl5KPwfHlwYKFaCURhv6cpwGb0oVh5L7n/AzNP0+gPoo56EARwyoOPJMxi+rPfOfDW8z4g8/K5R
WVmD17XwdP6tZUkybPFvlnJwMycdLAATYHqS4kXP9/UE8EWLx1aJ51QJ7DqyRW5nQF7TOo6EPcrH
bhecKjvcrBdGPXOFX1mldl7djeBz4gFc2tZWDMQEiQ4FEaBk9PSYrH5qsuus3ZeiA9ba2Zt+7+gL
HzD3Or76AOqcYS4QnorT6xj3AGeB0qc1+g/eA0TrbNwf7NwMo/AtgjQA7fQgxbye4SFjGdkbWESg
6D+TUKjon9PxaUzWg2Yr6tJhm7lRBfTaAUgMJQzsacpzywgV0qrnRsdPdOG1+YgAo0Dy7URk4+vl
5dCaaI8FdeLPuYww0qVpXbI+/fzClys+U6idAut1sQcHJ/ymgMYforkjGQS9QCgDYpdorfg6/+QX
hyVh6xk8DpiZgKGGZI0Cilga4hBHkRzl9QBolWIVe58jqvcLIMDWx0s2dneedBzbtQdZQtb8fy/y
lWF64GWngK+px3sqXPPcxpMJr+4UsSUZr/vZwuttJjxAJw20RgBKRWe6Rt1NWpE3jFriWVELu/ZT
1H7L/klTFkYkzVxFIj+lBVRFAmUI/U4r8ELkag23g0CeB8g6Sq/ht/zb7zgLbPe6ZBXkfbRag9XH
nbrqPjgoda0AbRj1/AO3dLFrzd0b2hw25mq3Mz8GmzNFyDbZL6O+e9tsfpd0WGeOmSgqIOPnQe4A
V0Y5UiVt2S7M+MGJ8wfQVWqFoUXotKkhOIOg+f5qz5SFICVyYYw6ZSWaWlklgLHt/ih/xAbo1h2i
PNbrr9XKRFc0CCQZcK7zL92iw55xnVemqZ3WakIDCCY3OPyqQFgUkE9r+/28r9BFFj9rq80HY0sL
HmzOW17ZpDZcV+WpW0uwmZDiWSGvob3nDvlzuOA+5h7rIhDYigzqEaQI6I0di3XFjC2mNUMCLDUy
XcabA5TSrI0HbIX4y7VqU31NjOLI2MrpW3oC7cXTkpzPTCkMq3vxGdSd2LqhO/gdPgOE8Rx4fA81
JpffjK+meGSc9hO9lj2a98D5ap859BNKC9tr2j3UQwwQdPwuo8UCdAPUEotulWEWcPKG7KcKD5X6
eH/7/oFpbw3gccGjO/sWgTqGI4qpfdU7gHO8Q4HSGHfis7oBdl8GnCCGar23Ks3ILkpDWTlnlEY0
43cSCQC5GnNq0cBYQz0IWpVk6RTPD/2fL6PuZTyBCzbp694JFLbaRp6kHiQ1Pt8f/zR/d4b/h+2+
uKXqTqsFLi9hxOXfeN5rnosU0SW6ltL9fUuzw0G7G6DuoGG/ya16AxoXmgIT7Yf+uVDRay8sXfhL
Jia/eDEYQaqkNnSb3nluBj2BAASW9Jhbf5igXWKj/VAW9LfNGTXq+2ObPa3SxeDoteJ7ZuT+LL/y
m701CYpmq8dghcDdKAzzjcf+WP9qdoyqylJmbXYJ/7FNp8vlVFDboml7p5Wldcc+s9onK4/m/RHO
3bMXA1SoyI2tmR78RNiMXvZTu4bSv3CBFfqJ8W+YQcvJRC2CDkKa/rivQODTCn3v5Lmnq/WnJ1ht
fq7w9L5vZ+6xg3jhH0PUVknGCDwq/NA7KleZSYpubcktCXZQRlI0bvsADkcBkmkh/yuEip6Dea9t
UZ5yJdEqlN72ePFZ65OFHTxZvTmNF19FbSNBAhheY7GUI4qYT3ylRpYflwBK1sCf+H4RPQyt+Fky
qrAAJZwLcCQJVQ/0EKJvU5pO1sXJSSAN4koMuqKrvH7o+MAsiodhfJZSfstqSxn3GVg8qjtoNeDx
AkZ7KJ2I7lMGr/4CeVm3AlgmMOSSpBoQ46SCiN74LdZo7dvELzWYXEDX0f/KiT4KYD5cyGfO3uVI
t6AX4E9RkT45ktRqEK4BCrj4TbxXlxONWDCzdh8KH4pohT1EdKCqM2qvC5tvSuvTyzyRmE1FNVVE
/e56tn2fbyHy7LEAe7B6hjTxnjnkJDm5L/5CDmUulwoaS+TNZEgcAINAhSvp0LdeyiejY3AvHEhN
PlcNit0pqV6aBR84E4zhBoUQD4qEEuJkypIQyWPppqhlhHbd6L1RAQEHDef4cellA+Lo2/kDehod
rxJYGEQk2q/nr4kqsY5yBP0aFEv2Wj+6slnVSAZboDfmVBIXNe/rxeiKvRXzCvNZ9KL7OmR9y6xY
Ne1l4k0PQxL5OBJ6JvgSaGRbmcl+esGvo6cmhbAheiRU0SOsB/C7DhnwKH1UZK8C6KgskIcI4iyP
d2qtBLIp56KWmVmC7O031Otd1oKaHKMiwapmga6KEjsYpdiy6bH3E2mSHEPHsjm1lKZW2gDJSngI
CzOmBlEIgXjRMARG33mhbHdjpz0ISRsLx0zJ+ngrDhnv7Us/KBlD9hlXINDuztnVmKGOsgWxAh8e
k7SWylclU9rs1IZBqdl9DbTkqqxiIcfVLgfAiI5dLFpaHwvcNsuHodzwiexONQTelfc8xxZoTulc
gbPSuPKe4AP9/pwMQVztfUnyFb0E5zfU7KQChLNZGYR45WkiSM81WQzqU5R0eWiNQIw1qyTT1NIQ
x3xAa8aQQP0ucJkITDx8zDam5PKCv+ZKtQ9A61SwkZOJcZt+SVICJDvxR2TJPhM+56FlFrkZ4x9Q
HxDzBznpNHGt9CDmf1CKxkdP2VAKDOFrvsjMuFLiAVNf9sGoq12SJe8pGKtkM0DCoPqqVd4rv8Sq
STywV40Vk66bTNS6jccwUvgMRhs/NH10wcZPWRTyUUHKCp10UDRIQvnQtooUOJBf8NDGhhoQmui1
qM9R7ylbDUl5z2sU6HpXcso9elnXjEaMfy5qUkgN/ppraepEGjR8zS73Wm9blUiM/MYeF8Tdpmpj
yT8wTSNLb/hlcsAjEqVr32uhrmvI16XaUzzGw0B6iBnyZtEkcWa4BQiZTR4zjS/SQqU/1CUDzehm
CHl55WVxEO4aXvOhE8aLbiTtkKBhgq1bumy6Z2IkxFZwICp+UXSYb4VRbBiStG3Wm0OQpRCEz9yq
SPSqzKRIVwv0A4P+qkqH8smDuqEQQjlF69JznufKuEuVAoIjMd/HjC4yaI9aC2nEQ25ZwSRxJEey
ojPwLbVn19BXTcHWnaac2TClkGyLjE0xeX5XS1BLRVTDofWtjtSeoFlSY0hbdUlhJ0nHFScwEMQK
4L1DMQxrN2Aq9iypPSAzoyaX6rvXKUr4OWZlLq28gZErFD7koDVbN9YGneeD1rc42YsELJXQi4dR
BksSzkZTbDh/kEFakUOgfhVXZZyCsaXgtC8mTSCIwHqNJxkj9N5+NKR4fAsqlp5/9MvcZw5cmXKR
GSdeUZuMGvSZxQU8m5ekZZl4NDw0o6i/XZoyJuhaxpce1D4eVI+6/mfhkpm50kGXjIovuNLQC0Jz
P4ljG+EWzkYnqKGxHWrbNnRY1lYCBzVKokn7Pn1v1aci+gQehxR+8Nv3uaG5P0ECnlftd+FzZu68
fzFfCWBwQ8Gbuh7KZEwBNJlK3Z7F1ASiddwK6WSVcJKhFqv71qZfjLpgUVVH8g81I4yebpJONc5l
wLvKOqmsJpbAqM+SGlgp24RGyA6Jdd/azLMDVx5krBC1gNFDomJjoZwC8BZNjEMoFUZaB54J3Mzb
fSNzJUnQaaF8AEAMqFr+wIYXIZpQN2rI+mhfjBk0mOM53uQHrsH01UjOS0/SiEaMmuDhVZuxB0oN
rTQyVTXkxf5U6qJHOgkMfBd66lToHDVZpwkF9NQFjiSjLkt4Iwe8wX4138ESMoZayBtbVEDMymVZ
8qnK7xGLh7vHLgey+v68UiE3bYGOAavKG0U5wGhyBC14pgHc/K1qYGsk+RL2bmHi6DeUFHixpPgK
v5f3QYKgb4R4ykAETx/WyLbfHxYd+P1rXFPRFBlAZCxpBhQBSpFVJoXCPgldq/V3QmmAOtdyxwy+
91sLDipbGwJY8BbsTrnFi6N3Y3eK3S62qVx1qZaosItiwriTUaOHCEWA1hQVv3P76ti9LAF96b7l
f9kEPA1FNZCg3dSIJbaLcy7yhX03mMm6kwnUbTW9+sKVBe4Abq+9LZmcXUoR4hN4KoEPjqbyq4Ck
EpswEvbIraoxYUUjlUjwPTyFTh8uLeXkP26mFK9CsL0i6OVvuHqDSo0biJDum18QB67bNXMQDv1z
9BRZgKPdX7/Zgf2vLfCoXS9f1zaj1GkpplIigAhwTzIC0ifvOzPUz/uWqPvpX4t2YYnymowHpRil
gyVV1aXWAvnjb14gbFjakNRj4cYOfz2iSCxlPprsMITdB+9qOImTgLWz1aPTsC6d6lOxO4XIzv3h
LU0klYOvStZVRyER9m2ih0FqFsJPAmlSEAb4OyZEnPPyn9mjXvA+wCy5G2OYYGxHJoPNLaUk0Sl8
LDfM6T8zRR1xNtDiog+xH5lz9AheJ9MFE/zTwJIlnuOlOZxuhwtf4jIty3l19jcm9Zl7Ac1xEKDP
hPN0TljY+Lf3ALQJQIX9p/qAaIna+H43RjHIlrV9X6voK2FJHOcmnx9jAGsZqNV7xdLGvPWUoOlF
EgBsBNPL/C87cTG6qAhzFRBedy/5kB4ua7NwVTvlwI84NEaKcwcAT1S2hAkjSBifGmjZDIy4RB91
ezyuv4I6HjkTNl42Ju5e4X+GaJWl6FNdiMaWTFBHgeFBvsMMsbtvRN4KYxvvrE5c6tWaNYL8FYi/
EYuBieB6r3CaNiC+bN195VWkzU91sWu0BYTA7X4EGA2/gelSRAKCdo6iNDCQ3Bn9gxptpFfumAsm
G35X2jFGx0xVLiQDqbASjuvaGuUghwwid4AJ+QdP8DS9SVKOMJVY6vcPM43ugRkV9XEZAgUg1Ecq
7Gbj+0mYK0F4qMfUTrJzIKI8rGcxwbPKCPNnPMMJdDRMbSTlaHcCgHhKTsC0fgzb3Azl1nSHJQa5
abGub7zrb6KGXvA5U0dIgBxCUdsU6VnoNNuLH9p0affTVfK/0UNxFOQGYM0G8ofaNnEzkcehkfig
BrVRKC95CqloBJmeb2gPLPEPfED6H01acKE0Z85kF0K0gCaAog/I+ps3wxhA3iVr4kMDpk4UK0yU
TFMjtLyVZ3IGY1aGagDQRcpVgsotwLIrGYpOteVw3+pCGpRGnd18C+UCRi2swRfSxoeYJ61/Qj9Y
UKOhWGhJ2mxb7pOLUj39FqRVqCq6CkWCoSZMvAYIkGdeayjNvweJoTZbhjG7gkjhS5yeE9/gwpB4
x7IwwuI4SCR+F0o7QvqAfdEWlWNvzwo0BhABQg4Twug3bQrhGA18UcrxoYizb7ABIzDqz/cPyq2D
uTZB7Uk/B9lKHSvxwQMeM2vtXjaQNbtvY247Xo2DWgpRaT1Qc8IImkeg9DTWhA3NPl0L+9HUJL2p
CZ+bw1LQtzQ0ykELbSAN/ACrEHGM2G0VmDy/8Myic+3TJoOM08RTDLAAkraUm2E7z5PcqsoOTFlY
lXLiyrMYNXoHYGo6GLFka2BQ7qpo5TcLpm8DzWvL1MK5Xd8IY1Znh0Q9vwtZaaqxPm3fbkmRbebN
dW2JWr1K4+U095rskEeWwhmeahYh0A+kU1f1fiCdvxBCzI4M2q+qihadyZVc33m5kCShVmcYmfjG
1EgxKch/5m/IEZKAXwqQZnwyyDT+MUZ5SrYXk4BLcgyuafUwPArNh5KtSvC2LZyBaZYo5w9DQPxC
uAmlC9olK2ExllGD9fK7Qq84W/Y3CNoVtAcw4Z5zz718AmDLnw7hgiecX0AVSRYe6rJAz1CpDW1M
Gy5jiuzgjnbpMwbkdFhSZuhUdRT2VLq7Ply4COha2HQugGwApzSqqxCaofNi4ATNO9WX80PwMVrp
6ZPRu5MI+UJThd/nt3qzjh1lWUHkNty9NjttrYvgk60CFclhJT8MzYf4k7SAZrkx4guzYtAQvJY7
0/3iw5Wo7rvjEGlOq+p9/6ZAI1v2zPsLThfPb6aAmvW695DQl4X8wKxZXbBCK3J4cGr3W6hlxHod
QlNl1EFUY5agk+jIgKIMlETN7EVc1BW+jfCup2X6+cW0jEMOeGKO1QjtEYyxQIEgx6WnazSEvmr7
Yheuf9EZyZxUk7Pvz8LsgqD4OjF4o5+dpSYh5AuVVdI0P2R5pg8SXqeDp0e9FfJIDkHIEtQC/4ZB
eVLVA6EAuoEog91Qez7Sxvmhkl5BrK+z3T50PQP1jSoD1GgJ3TvjPsB5jbcOVNCRlqZ7+AtlZNyh
4fNDMviHyE1XjFuQDG/jRluKaKerhHIgkgiHOMksIEdz02AqsAkXlEEx0cK4RrRCcoY43pFfALTM
xXCXdujI2ZMFnxtD2Gmt+Kl+GsHyz5HwyJiF0UJunDERzO1RHTBcq9c/BuKdfVNdJwDyQ6HyrNlL
6hozQRC+R4MyqiSoCvAL15uXldMQzispDmUe6lkW6l21MLVzFvDwgfAQXKRwowzH503YS0JaHKog
4ba9ovpmqKDsen9n0g2gfw4BWM5Jk21ScqK1ZbQsb7myqItDbvP6BIaO1qwpmtK2JztPl9ejGT/m
utNNiKxYX8rtzQ/yH+vURZdpDKr+fAPralUCG5JzJ94PhgWv91d/oXfp5SCp1RKlLimbEoPkN+kT
8xqs8bxjSWiAeF7cqVYABd23hffr7Mh4HvOrYIcA6X+9Qcq0hYApiqyHaARjVLJF1XLBqdBVin8t
3YUJKiSRPKlQ66gvDtqa34RfIHJz32SjNKsdZ7pbGcqsS41TszcoOB3/d1TUeo0VJwZZhVH5tvQl
vGJCn0Oj/Ey3gY3atLYJH1XLNydFxvvbdC5aQPoXEA7kf+Up+3w9nYEXBpWv4fxLaUaESkeyyDVY
KHCtUm/P4ZWghsXCAfw/bIJnWkLHqsrRIZ+UQrMnQvr5UEMOnTetUwxK1c0SzdX8nMqI0jE+TUMF
7XpocY+efGHoCpDEy6toHVuMiUjId/VqJ0DepNkK3xNj/2+4JEg/9wKS4Lb/x/LfBFzcwCUo2xJu
hGXp2BsliJSkR6AejqP+oRnNVllYw2k7Xh1CEayGUDGGLg8iMOT/rscp5VmTVyDUOaA3KNNLxW/W
MsS8zRIvMeP+dqHZ2qBge22LunB9l9PC1IuKQ9I/JeH3z/DuQ5vbYOrtoHlEFY8VSiX5gwsqlppI
9TF8x9+Hz7LftI5nV4MVe/zSdloaP7XOXdl4XKHim2ThFSTEnGL73Jnx34rR11mfRHYbrUIwA6Kn
dFiNna5wC77+9l14NStI3l2vgKAJvcIL+IK6+3XX7n+R9l27kStLkF9EgLaKfC2adhIltbxeCEmj
ofdF+/UbFBb3drO5TdxZzDlzzABKlsvKyoyM8P6mUGQr70als+rRgXJ3Pr5I5Rql/bSuZ+s+ZV1Q
FkWHKUIRoORnVguRhy1pGhfYELsgD620l2lmJlAw5v6f6wt/McdQR6O4lmU4CegxzEkfQ6o0ZUlI
5ZZp8lbEvpMV0L9ompfrZiY3NxsSyuog94CWLx6D83p/1mudlkD83a0H386VxxBNq12Okthay8XS
eE4NzfxtXGNq0waGgBV6ivLC1FPjdlTzlWlbGA8aOqbk2MRtAUnm8yWial0AAhRiPIVbQLxUD55p
4eTGWol5YStgIyDOQJCL9PHci0uhCr7lbqjc4UVNmGpW96VqN4ZzfXUWJu3MyuzwF6Rr9VwdK5eK
mVlH96E9Imd83cblWdKwp0FninSiCEH4uQYSeH0KoBOi2pWIgLbftlTA9SlVrYV3jZVHGjHj2ovN
oo1L05D9kvW1ENstj9eqwEtzSnDA0C8z/UZmbkVM26orNKV0RdqyRFM3Yvgdq5np0RC98GtJ3EvP
inHjygCvEZqdAECcbZUoizo50f3KHYv30f/OSxk1bkuRUWhDDVrp8q1Q3Cd58NwXjvHRcX/DQR0n
uYG41eTWRC2C0AZYT1Au3Rk9aAmur8ucPQ+5jOn7kJ4EczCKTPOtHFdxm4mdXrpNZWx5lpnkO1Am
GY0PaR/VZvxUUBYoW0HcJ3Ho6Mqu6G/rgG50zx7U2wpKsMnL9U9SL50FOiqQKgXxBcipdPn8cDXN
GPNep4hxh/K1NEKTx+pKsLmw46kMUBZqJYoBZbTZHkA3VdBnXcndQhotOdz3aASLyYqTWNho6JXW
QZ4BMaXpDJ+PI2xqWo5xzd083kvj39IwrCgyTDkYGVWSlezsgkc6MzY7w0nuSyQjFXe1Sjfl5i4o
vtviJyQf19dm+jEzR441wbWkqKjv4IY6HxMqLH1bBXnjEv4lAM2mG2i98SEsJ9/K4rOGUsx1e5fP
LTwGwEGCNKKCigQ2xLlBpfMLRSVd4wb6RuER6g9+amn1G+cyUwy33gEvFlJ7+M6fxEO8y59AUmDE
e+xUlxxqdXv9cy73jYrkGwJPqJxIwMZOW/ckAEzSZBASNWzcNLvn5EdPbyKar5zIJRtIL0KHC72D
qOXNtn+g5okA3pXGrYDpDCHUlyPP1P6veWcMYcp3YBGnbv55A2aRiaSOmqJxR4fjfQDyQHA1go90
7bl8uV/O7UyDPZkwtJtrwEPDjj4geybaerSJ0k07QiFm5Uhfeo3JEs403uaAofxupBNLgdKpBYpF
jdsoJDC51N/J4INdWZuF4SCVLYkIl8FQBobu8+HUpe+PaBxo3cxyYhOpZqaupHmn/Xx+wCC2cWJh
tvoNKY0IIObWBcQFlHyQnNvpzsNavnzezg6vD43miU1AlCehwLkDDKmRV40StW6iprfdE+kQwfOd
UaFVMXxOg4exKd7EPt0NtbdPIP4J3sdedWqimlC8958CwIPR/5/c5pmplI95mN+QMXHQ0yR4x+tH
bmFd8aUUAaoMzZ+L9lZ9aCQ8TsrW9fRa2PGkDe22Hn6uG5m33Pzf+fivldnCFlXVV8VQt2463jY+
ZJfNJMD9rH4G92ram9qd36E71cjvezF7Kf6SwIlG25eTFf+yMNhfBSVIeAAlIP2SLZ9s4jYnXqFn
9eACGs2MtgGF//WBzkkepoHCAnwqIkrQic3xWm2mdGKRtgMSEuhzV97iY/TUvPQ3/B60KRtiJaAR
De/1wApGu97J7A+xr3/BdOJnG1wTETQD9oswEG1O50dICOIuFmp5cGvoS5A0MKX8kNTcum7l8jrE
MNGWqaJjCFfvb1R2MpEkydN87L3BlbJ+S0AaoYGnIste5bWE3CVEARMqYywTrAPiz+q0pCeWOp4R
kdfV6A7maPU75VA8+mAf7s3OyuzhgA7je9/8G23Gx+sjXJrHU7vTn5/YDdOwyUShHN03637t5T3t
9vkanf7saXZPfrYqR1xGJ8noGkzdfLUHDm47zXyInTXU6UJ0fD57sxhpqKgAOgZYGsyvdBNZ+a2+
U3fZdtzUb7X1WW+HjeAQF1lpaE9WlmfnKydu4UAgLEeDLaoNaPuCgzkf66iPNCu7XHb7oYtN4PuZ
J7xGYsjUH020IYOC4qVJPdBkH3P5paqdvAqcOOvuQg9c8khSFmTctvnNONjymq7a5XUDDNakE4jq
BJ6Zv2+qk3WoAhAvyb4E+D/g+WY+oglslEmwTfoChCxqShyBiA3K8ArZXN9dy5YRI4O9AHRs8xwE
1XNkaJG8dCtgTDpgLzI9ZWK/8Xd5/RZCgfq6uUu/B4CLAoE6YH0Q+8+9kk7FSBijSHXDitxqQuGA
6GYl4lmIJMGyISKdhoBc1zRlttWkgaaoKRqqywO7uI88VG13o870TfqTuOlN4coCi2XW3VSppagO
h3igdC85oSWZ7Wom8dI/nX/MbNdFHvQ/Y09X3eFBBCkBOUigvkIUFpphv6ubrQ655KfxBXJtA9/K
jtHsrk/4ZRIVIk6AVaEKJU69AfN0e66X3QBOCdUtVQGAT1ORHtBzQ7PnIpIZafZJcCs3+1jfaxKj
o27qiRNpX+CW6r6uf8llper3S3D1QscF6ep51ljQSlqSEQ2U9FtPgPpmKj/G/p1ghvdaeJeCi0TY
pOVteZD3wV51owdyV+2T4/gjebbM5FeJbgG9MraKboIGaFy5SC7jMTAuaTqK4AYuZVB/nruHuKrl
vIjwdQP/bkB/yY2HVPn7V4V+dCngWf56fTYuaxSYjVN7s/eOAOa4jqSw17cbuu9uXAMyAc+f7uOf
lYEp00V77uRhCXxCmHNA8C9QXn6aTGJMseYqdxD71dGhcd+Pjn9Eq5vmoOs12XQ66/oj8H1VzvxD
+WJIjnzbvo8ftL0VnFG1Ze6M9EEj20zozQKy0qUjbEJ1TVDj8qo7/9JZyMDjireUpBpAMi0jJTTh
x72mroEdLi89WEE2BNBuuAm0vp6vtBxIvU/rTnO9wYyrkRkqXhHHEN1kfVAxNWCqihaWOHbWIqLL
FoFpzRHjgt9LmlqOZ5YNNHYPqdBqblh+awdhEg+1stpqQbQ5bHl4NwAU3ojHMVwZ8uK8ntidhS7a
4EmNVnMNnu+lCp8yrHjxT2unTz05VJ+CzlnCoOKdMMT5qLlNyN2RxttW5xtF61def5PzvtjMJ2Zm
8TuKhQEx+l5ztUTbaF1CTDoU3xWSsonRpnaYNMXKlbVwQ04XFXLmWDsZie3z7SKlpQc1W1Fzk+I9
rsD479SxdkSrOuuEcBv0gn3dMyyNEOpMaNmcOFkhX3xuLycxVUafaG7XZ0z1XzW520TeY4a2yb5K
Vwa3dB9PgFuk4BA8QyT23FgaojcVdK2aC55JwoQRrEV5ltEVF7QQ/QHU+kv2jXIhXnezKzloBA3t
zLLqEpCLZTpYnONjmryoGnpyVJtgo/S2AYE4uwPvPwU31VecOaUx9XCjZc5Q3iOArTg4J5vUXk0o
LAYMRJfAN4dHMrppZpOgNeHYyDFR3SxK9rzUGUSbLQHriwaNgMgMXcemBr45z/Nyc/yEeAH6TifS
eEV58o1tob0aUPV+hIR329wk4Vpq7LJID7eBxteJqnzq75sjEaph5Eqn4woH/yHTFFOGxm9Vbz0L
TJmfngVodKMdw3so2VqD+FyvdXEtbsgT87Pp6VUk7LDdEZz2aMrkATipw6gsrdpHAxlmE9gIY1BW
TsHSxgTyHKJzFOAZ4KLPNyY4KGlHB1xanlzXGyS4IvBeQkdw5axN3z53J9DGwr2PVyRg9TN3QgsF
DcGdgljxCRG+bavsaJg3R585HwZzvjchuxVN6Do71BUs07Zv9q/2D/u8+Xx+bA7gmv4TgKX+EYxa
79vtw3b79vT34RG8gdbB8t23w94zDw9rkKml5Tj95NklWehdy+sBu5WP3OyjZzocOlo6rXQnAa5x
fX4Wo5RTY7Mby0v9sdYHVXUVQOyLag/Ao0yf1cyRvoTSUVU7fVb2+k1UHDwQsV83vnRrndqe3VqT
3nUdZVgbJXlXkbzsKgtd7Ndt/Gp7XtsAM+/ue2JR8J6q7gFci70zMfaAQA00TDKITumk52THds90
Cwo7Pvr69/UNnseQHLfWnshLAahOwWEGMD4ywvNTHquNoiQx7hl/+Mj7bTvd0z7j411YH0TNqbJ0
ZX6XjhhqIuC1gvdHQDTb+yXXS2HiTHBLT2QaWqiClRrC79tiPrlI0sJ3SXhh4A1yfoiBKMgA40qI
60Df0Nw9jeyHWCr7pjY1fzzr5z40S4swOwKK43FLd8nbS8qgmHH8s9YIt3TOT79k5sP0oVflsZ3G
qh0G11M6vMA+AIRY2U6/i3RtxLOLDvwMwZBRjDhlwx78nW8GdAO+amaw6ubty3na6dbPr8aNZZj3
390bRJpYwZBgBiue8znReMXOwyGHhOZLY67Rxi0dKBBeShAfAZk0Eq3nyzGWgZ6FRQPuCDB2NMO+
VbZ52q7sqsWZPjEymwFB4xVkhGri9vAVOhCWoEJpwCiaf14/uYu798TO7IKoKbLFnGMwjd9DfIvW
aBQp42ElPlqeMvS6TxcROgamrzhJzIiVnhlj2xMXPEJ4KNy0w1YCv8f1oSxFmAaWBLhriryIKp8b
ATFI6wdZRtxBB2TyBT0JxTPt0SmK5ET+dd3W4vKc2Jo5dFkEd1QVpcT1jcP4LUZWUVamVK8FzUvO
DIStvyVn3N6/GhAn8ya1TVeRoCRuATLvSNnVtWgOQWn1/QOCqR7FRMM4Xh/Zwr2IdcLzFte4AfzB
bHfrYGX2i0QhrqENw0GXgtLmobQZC3JbI0sEJp5wxeLCFoRYLPSxVVAiTHji83UzBhWCHAKcilKB
1yhChqetn64PamG5zkzMsgQ0zGUQRsCfSLHKFMB6VaRNRidN1zRjFjY6Rb8BHgHi9Lcx2+jJGPo8
lmCoLP8AGRKgW37oV3oJ12xMf36yKUYuUp9WsMHjD4yloVupX4FDL84XkpmqhkSHhuDt3IRBhjbh
A7Z3n5AM/B7DEyF44qsCOL5itHFcX52lLYdmLwD3NPBh4Olwbk32sxSy4R1xBTkP7DbIwVk96jHz
6gCtU2kYbJo8WDnAv/rnsysGaWJKQRuHXkks17nRpvCCRkpFDBEE0bcUXM0v0ealsjpIP5YQ0ijN
O59BeHJzvL9/v9etIxugGXcjQTPO7JgMBsCOrcUuixNx8k2ziUgFgArB9YDdY/AnHva6GesNpBlQ
iIGgMmu1QmXXp35pL53Ognw+C1EFFhR0wxGoRT0q1TGSd0m4UqFdNAF3AiognAus8bmJLutTMApJ
xFXHu85/HNFG1ekr53vJhQBg9h8bM6dl+CBSD7kKPzl2373Ev4W8tq/PFJmm4mLDnNiYnQmuiFWD
TD5aKvbD/qW28aY2OfYOXtP4FbPqDfpQzf5NYZWDIPjpJzeFaWOBypWheSE3jz+7I47PjqAhKDSh
TQO5SS9gPf51IiUFVRVimNfWhDSSyLaa9fAv24soSIiAfgJglPmpbmt16IecYrE1X3VkPwGdVJq/
FQPZyY2c3hH0TFkrs7YwaciZQvwJwD+QoM0mDXF6LHU0oa5Gn4dkhxdQDsUuOY//9wAD7f50UldH
Xz9Izs83WTo0Q1dJIUUYgxYGMVNyK2lRfe9qvVs5MkuH9L+mUCw9N5VkWlVqmoD9XFePkdq+qL38
SkOJM9Cha2YALVnn+iTOVY1QhJ5aQICkAcLrN+d5btJPdNgMU+q+cQgGV3hQvSCdYyVmhHcWur3M
5K5m4NNyuKXbnfkm29DGJtUWxYDrX7J0lhFcQWcdWd/LxqZM08o+USvqGsJeIA+i+GMg9rluY3F+
AUshaOFGJDeXihBorA2tn1O3DMbIRA3sHnrySM1oyCkr92O0uW5ucUhQ+UHNe9KmmvNrA7g0yqHH
qQs6OKahHy3XP/n4fN2IvHShomqKPDkaYQAgnHl2OgSqEA4NdSuo+gTdoQNrFu7t4W/P78WEtbpj
6GiOFO9LggydugFjX+IdsrFm2TYUjn0bM9Q5WC/4bPC6Wz8AeRJEvZp7cQ16fNmVMG02HCLATgH4
Q9fY+Wbrel7VFR+o6wUpoOKKE/BDh4eev5O5pUkmQXuGWcvGP6wDxSKoU68X6o0zF151ig7WDoW6
UgcFakr5gwCGto2HZONKZfO3MjH35Kemph14EkBVHfoEhAimGrN1evzSUCwfwOePdAValIAiO2a7
HjLQBiKBO4QBPYtNH8TvI3oXE3bvb358m92EmAUWGGawf3hoTOMfojwK2AcQncAeifNrEwn0TEvA
IOKGI3lCEPREKlqaXi+LK+ftN7y6mA4E+5BlAXoUEoHn0xFAmA1UjgZ8NG6qZBez1pKcwa7ZHcpY
W8m6C9lPy74TdpPvCpC8gSQCVV/Jhq9jGPj1k/L7vrj2NbOXlTRRVhc+viYhA1MbywDX5x+h22h8
42UHkrpRUJsKQc7OQH8OhJUAv4f8Sr0bclvtZLDM9g5IlqCyBFi2cDCUHXDLVkEOQ71VooMe4Tkd
m5zHIAh+k4J92oesie/qxqkFUAPj9WsSnYluCFUzNa2tjkDswd9pxWCSdm2wmNlrY53CmpONKERg
BB97Cq/QotkQRL1o3bw+nUt+B6Vi1KunNx3ys+cW6jgucMZ93aX9PR/B2Rk+6QoYEJuVK2opY4Om
LZC6T+AhADBmZwpFCz8MMixbhXOTszdwMlkUsRFqcgy3EmgxDPT+EROb6QjBCvvnW2ff3yojv4oK
3DbF7yn8GZhuP8QWMhHMisy1AspChgBaMFDRmNR6iEJmL822lDlVgkh3Ff9THD6zvgaj2WeZfRpa
aat6unJbXpJxwJWe2ptFJVHZlwovYI/qX6J/6ylOCcG8unNpgFu7KJlYmmnH1MQyDmHUmUbveNku
QFBIhgcux+Ch6c1EspVBwQaEKDxQ98iapo91aSXS+yCZI7QGU4EV5TFpX/T2MfaYNsbbWFjrrFi8
FqZ5m5o4gAmZQzn7psv9Ukt1N9np/bsHTr0Axaadum0hnq66/UqtdSllTk/tzb0SjYkRlLDXgip1
zNNXzXgVm8Akd1pu+sZDocNTgxxhDG0SP4C+0NPGlUhvLpjwG3edfsPcFwUgKpi6EdzeuxMD08se
QTPOQujMSJZhbND9IasPiGBMhTpjCqLT3qbipxhWxyqArpPHpNWu3WnLzF0G6ragRkK5CEDk2TXJ
xUCswhhbqsP6u0qJDFD+XRQmIfvE35bRiv9YaEOZ6uwooSJ6hwyiPNvCJSQyhNwvdBdqEEpta/ca
sGeu37+XJk9rNoL/I99d91lLhcRTm/MaOLLshUf8HNMOBDQofJzA7LeCDfIedq+z1wx+AnRoFgQu
XTRiW+lKbfyybRHH9mTM83zEQMo6qCf7Wu/wmhzaogfysoVankXqTTDUJq/vQJSbZgdVtup8rTF0
8pWXa/yfOf9FopxcC03vR1zrYL80ir0ivOmKScWdqKB/MghW9vjifkLkC4kw1AdRXTi/ICI10Abd
q3CsB4mBPco0aitBRBrRg0DuZaU047Vi0bIrObE5u/ZAXA2aVQB3XUWx1U1HoVeNyUUhGMgHRvhr
8Sx5f6/vqaUoH7V3PA/BKIS+iNkwdS0qwRzb6W6oiRbP3kSgcfL46bqRxXVDrhZcxWCvBMjhfC6H
qpHUvNKpG0WpGcpbr0ss6tlcrU1hTVjz9+V8sUmwR8CYjgwdXr3nxojQAq9ewxGg+9uKdtFOhCw6
DiTzmYoqkc+eDNzDAVigUIUbLYF9oQq2JTf3+U1nvU8YKY+lu5vnjv1JzAyhHMhRUEWRnec/12dl
cYfhLYfEAybm4r0cCESusw6OXAsyV/ewg4f4EDcWXiFOPPQfcVWCwv3tutGlmx6yJEAZAw4KRMYs
HBGlvEE9HEb1WmFZjGjkJt00BqjXcsQk0srzbnF3nVibrUXJqzgqNWxoApdYyF+q/GfAa+36kBbf
kIgn0N4INVPs49keHow0zmQhgOsXXtKmZgn5autd0z35/lvCtwlnDYB9Yojb6DbK3FTa9hoF+UcO
LMhXZNwOE1FAAxqqobArpXjlPt9U4abQN0W3vf6tCycBEQJYf8A2Dg6U3+TriQeLVWUMOtDDu349
gDn/XfWO6BxkcXdfRWuEVwu9CIDjAU4OcB5KS8b8pRQbdMiNZHJhCPQRl5TbINiMdDtUKosg9ZpR
NvLYipGka1k/4n/KoAR+0rqV47/o1yZsIDjLJCTZ5nrBvjTyshBa3ZV8O9DsPN+kx6YyNSQWAkCj
pWO9dj0vbfNTi7NogKaqH0XB5NZCvNX9UXj3s9jOPY4er+8q7t46hCTXl3bN5OxkNV7eRMkAk0Mc
26OKuJ4/9cldji5lP+lsVdBWOvXWDE5/frKXUgxvrNt+Mrj39mkd3sTen9I/QqzBysJ2e314S95q
kkiEY8WdeFGp1BpZqStkcNwUQiVCdZD0bScwAhQjCHT1t0ZYCbAWc3vowJ5Y1Kamvd84+GR4XdVl
QE8ApyYDIqPve7ya/G1xrzhgDmQfql0ysp9qEhJ7ikGe1LKn2hwpnr52lqws7bRbZleKjhSVgWGj
vxWELeczLfntAMFx5IexkW3qf8lFveVUZ3m3xs205B9OLc3WNBGKBFwbsJR4H1ys2PQWkvTGSmJk
x4SVJV0clgqdVnTv4fKfz7DfBj5UjQPqoviECCpyVBkyLSQ3JXEtN/wLdLqYwt8WDeBPUNKcboqT
1YyLdvTLMqQT+iSMdmgEGOmO5N+j1QrvcW/HQWHFz1Bk4F+DdBPWgwkeCMBhmp3SPw1kI8drFckl
rwQ9RUDfkEuCU55js8rYqDIhRfI47aC1Oz5X0lHV7YB8FEK6o/m94ucvivJ6/RgtLvCJ0dnrLUZt
gfQZjLbwuUL/A+SixfOfBn0iqF+u3IxTXHUx6bgQUXDFjY/M8fmki4JCshDKGq4YprKZJEAQCkm5
xvmxuI1OrMxORzOGidiOBRJy0n5IUYlDNahFF3wHLe9hDTCx9O4CLwzutUl+E0jP2WXfKSADxNWN
NNgbF62vESreHkh3ohv96L8kKwijxaFh6nBG8MKHJsD5BI5SGSVZVCOtH73rHE5c/arrV1lYA7Us
LRRBRAbgzNQLfREg0zBR2nSgbq8/haOr85VQc2nXTQjb33gYivOzcVS09Ti6I6gLLmamle89SCCM
7KWE9E+nfV7f4ZOLmm869NlM04VWnIuW+FLpoihCmxs6Qu1RrlguPyYjajAPNdLXa555Kb0G6Oh/
rJFZ0Qn1kEQGfpq6Wa3vlPxWzMEsFb1Xwk7KPgOQanlmpcGzBckhSgKrqCRw/Iz7PqlsCLKzMX7t
a+jF1zs9eKF9yjzjzuseghwCKqYAtvseSe7wEEMtRdxNbcBjvQfvxA5c53qLg3tEizDYQVgmoHMk
uwGJdTMwIT1SP2TyYF2f2YUr+Gyss5wlqJ+9EOQX1K3l4NjxjU4EE5B4dFId0PLT7bi0VnJa2peQ
5kSfJ1KX8COz2e0QPULyCmuZ0siMMvFWF4rd9UEtHTEIN6BhDqcaiZRp0CcXg+E1zQCaSurGuaqy
NpENkyogAhBTZJQK36crl54yOYiL/Wmg8AqlARB9ztFQVAzitOEedW/fNGYB6wIo5suU4X/7uP2K
rC+ocrM3/O4zlKTNKa+v4teGJGb7fH3oCy2fCNDRM4XHGArP4PU+H3sQdOg2l/Epam8rDUuplZJD
HGxJsxPHXdvHZufyGkzfexFgtzHAu8VB7A6WRL5G37EEAj97LMy+xdBDxZf0UneFckt4uBVKm+Bx
MhxzsLsaG+Q7suivp5gV3lc/IBMZ1irVS9mlsy+Y3SOl1EOoa8BzJUg+curUdbNrQ/DFaQ7VWNs9
TL0f40+RxCzNd/0aGmPpFYlOfB39kUgfYkPOIhS9SVohb7kOMmz0M1ey06TjowrcDU8eI+VO9m6h
EO9H3zz9qylPUbcbvkewsGuoNkbvYjiYfcEkpWaVDKlYBIaS/Ie/p4/9mk7z0rMOtS+UvFGaEgnA
lue7plEF6GmVte56xhvesX7qWS1aDfWsutWG1NTVmBnRIeVmcK8YmVl422G00D9jSWtztuAeDHAM
UNSIET6hcHD+Ja0vpWHRSXh4j6AiyfbJmt7D0m0PC/jJIEMwwAA825WBr+QFqSEKy/VNA1XarcAf
JO124pMpHwqisrI+hGsMENNKzzzEmdHZRuyasC69TNVdI3vSjK+p0MUVZ+XsL7ghY0qGgcgKakpA
ZZ7PHXZJW+i5gEyAGAGknIJ5Xk3VEuiE/DmDezLboI+cHqBj1Hz7aAuaxupWjBr9gVCBMKkw/iG7
CmcE+C4WlIIDY/b2qOUySyWO1eTCrVRuvHtBOyRI4afH60NfCBCQBwSkkSIbADqj2fTWvIzUMsb0
xkgKiYj75fjQ1FuULHxEc8Fa9mFpNU/NzYY1SPng1VCvAvn9LZc/i/BWAx33/9+QZkfSEOKiGQcM
KWqQ/YfgV+FIlcLk0qY30T/E22gwxzJJysSzJM52ji7zJG7U3HBTtBPH0pPSoEAovDXy2oZY6ic8
szRziSrorfI4y8COIxevCXqABiiZVuqm9hza1YfcYLT8rBs85Sy+BlpedHNQHqJwx8jkACN3fkCk
XKmNJiwNV96o4yaO7xOIB3iNqch3sWSgsrfTmiM39oXyJIDRN3pW0Gi9pvc5+Ze5K5gcHPLWsggy
0dnCqoOqhLVWG26Lnn4OQo9RQ5m88s1aX8nmLIToABoA7Kkhagaj78xSlsshj0bBQENSZmn+zZA2
jEc7KXzQu5fru3XpRPzX1AUbYQYlhN5ofc9NxX3tgaAALeMABlw3shDcwK/JyDqiXxO94XNQXe6F
0SBE2Dxh8lhqVpaYWvMm1XgQhLd+t0uARAh3XfpBBUB2StsAL2KzAf6NC1u6Ahm5XEWkOCREWfgH
LpJ5oiMB0I63BCcmKcT3XCrfAHKBGg3tnESp1x7dC3kFdHij/xfJzkln+DexdRLRiqUExGUnYSUl
zQS7VFFNSVcNIboeFuaQOCJTC/v6bF8uKWyi1QYvSOgby78YzRObXYxcf88jz+WIDH3uNJCG7Vbg
QcsDOzEyu+5rLg9iqAeeWyd/o+hoOFnGQJhJIGf8LSiilY1r7+LLqwJaClC1AXMEihb6fCrRSD+I
HkoobqAAguu95yFxK1/dtMGfJLsBLuV/n8Vp1UD/BDjhBQVLqxYBSB8iwxXRpzmM+3InltFaEXV6
M527FIzpxMjMqdYKWBAqJTBcVWtsSbnJodJADbR+yZsseuiNV+L9GYRi5cwvRFIwi/uCQCEZycx5
kSTDfVzHI85Al7m5HO09iLpBE4NVu2aCCVGnC9pN5YfWKgZ54Wlxbnp2YRlpzg1dqAy3Qhmzj58f
eujVbXsLilBetMks/Y/BQRzQOjS3Be3p+pr+PwaONDKAARj33A9RFSIASTDNt5Q1LOt+IiCabhV5
m424zUYkO03F95/rUV3ZTQvECMhSSYCEqmAGxE09y7oQreBVmOHygHzM8QkERcA6f1OTQPVGMHtU
JCFyZ/vsY2T4T6SwN9XRGg6GBawV1BIBcXeuT8XSaTr9ntn5jcpUgU42voc8ax3oP31TJnaL5Kck
v6urfDjT6Ob7XAVjNTjqAchAnHt+f/sh4GdE5zhMOnQWQjyIQm1Tim+dZzhVFUC22PFUOCtJNysP
9Sjo8iq3tB/xvNNqE+LQYvNHrByaIHcEust6Q9doC6Z9d/mFoERGXy5EKcTp2jhxmrqkxD4JRsOF
EvZ9IASQNq784/U5v7zWsQcUeF9w9QMaPFeozKWE192Ay8AAtXQNpo+oP9Y5pGjxtl0lOl5cYFQW
pxoNuiHpLGRCw3+uQ4EGB61WzFja4UXoA1Cr6zmr5YxF6OdWhDsx3oRCzwS5N3WyyYsRLVOxXeuU
qfqTD9Hl6zOwcPmi60wxQIuEZlDAWM9nWU2qQKWhh+sQMDft4CGxJkH5ouYrx23NzuxZ0chVPZYi
AiihUW/rMNuiTXCv4ukWrfRtrBmaPSjCKgD9bAVDQ29rBuPpJgjMNazN4t48mbVZOBhKeVoYNe5a
0safehAD4wN9lusrs3ihnyyNNkvvqXiygCQfIxk90wPKTt342DfP3zSy/OZ+oM51ews0DTgMOpoQ
8A+EhHP8kEYjMZGG1HNjJjyKAD4GT701gTOeQIHOkWWjGwKGsBu6d1sQ1Vy3vnQSwVg3dTWpYEf5
BVednPZE7dUJp+e5VAtYhtgPXaNK9irWwCq3K21iS+HYqa2Zp0X/vCS0aYZwrNtQ9aNMH0ptxcTS
WZ/47yjiPeAJ5sD5sPYSD5UQz4VkPQUVcCSxpj94yk5S9mRt5abdNveUaFaBJVReINY9242kzNAM
NdaAlaXiDYITE50rlhAIPwSJ8EqXb+Tuu+pWXkQrRucUsRyS3gUZCs9thgyoZaRFjUMl4uUHdmw+
JuiApsCYy8Fa0LloF8KHyA+Dzhz9QOcOy8ORyOOq8gAgUve8wAFn42B6klXvtbX35eJGObE1uyQb
NSvSSMTE+tnfIn7S1T+l8C8BJ+q7/xnPzAGnXu0LaoTxaASw3r28q2xoL/XDRxTfgnwy97UVj7+Q
N8Cz78TizBUrCgctqAyLxOvvWn6rAtsi6j6qKbd+fiyQUwbFLpFu+i51KjnYXj/oC4nkyTwYwMAD
PsFNZrs1T0kxDinM66hEMYnYQ/pVSJ+K/2AUj1K6NbjCRIUl8T4eFCv7hxv/xPqv0z3xM+M4oUAK
7gGNJLESICOtp1vaWSk0gMnKnbd0S4BtH3+BrAJx1myrRpWaxZKPZx9KW1AwCDbXZ3LxJKAHHh2E
kJgHZun8JAxwBFqjwY2FiOZMymurDzVq5q23aVu7f+O5CZmnFaMLiR8s3/Sj0eKBKZkHDHVXGnqR
Stg9ITdzcIkCHyVs+9FKIBqllm9cd4rADP2PEJ1lTpSbZfnaSKuSoYtze/IZs00sosYckw6fETcK
NJxYQx7HwvbtwdE2vQWmOw/YE1D9lZgVYWUPLTl3is42JCtUfYrkzie+1kO/z0M49yHa8vgd2lbA
GLMiqVgtmbm2xtSxeGJ+VYjoFAsj53duLwoo2OVFLDSgG2ZP0udW3ZWGqXrEzLMbzkNTBEtvJcZ2
gVqMCGLN5h+us6nJ/f9wdl27kStL8osKoDevNO2kZstrpBdijIauit5//Y3S7t7triaaOOdhBoMR
oGS5rKzMyAgF7ZcgXRahzXk5pRKZ4ezRNOnK6cYut2hNCStPUe6tcuVmWfK658aEONlS+m7QZW5s
fuUdXPURMmH/xgmeG1Eu59Si8xQxAteOcCOsay9TPqkKMm75PQmZKw/RjqHB2OmGeVPmXj7StXPE
F028tLF5MJ8SZFnAvXn5AWGnNjRmZhikyF1SzQUAx0MPBFBLSLixu7bfdPSXVR7zBDJGycYkb//c
e5zZF+9vcImiU5IaIcQwfdrgsTnSp8qdpE2p988SHv/Jai/G0pkFvAFHB1gtYLaFhZ2kNCW9YuPc
DMaWZYGu/J7r9zq8kwq6DbUBrsv0ILcnt7+qKPVBzXk07NXMNbciTjxiXIQOoKZABkC4cJVWaktw
XhO4TXSCTM9xt7cqkI6BdDBqQS059o4JvoBKTYOikJ9vz/pCbwavCYAQB2KLIPoxhDtBsYaqgU8n
QXrP1RbHDbi0kW7BAkAPI8i21j7xCfOVYZO71W7t3bL0prAQaiCBjXYEvHuFJYi7oakzRSN82xs0
8+Jkw7Sn3s9ONhro/FB5WBnvQj4NBkEui25AG8J7gq8cQ5PRjCokaEzJbSviA+LSTVCkbxwr3Jrl
X8keXHX1dC0s8oVZ4RUoM1krsXokKOjzKD8oHUiNTQvISAcsFxvQWCJubbw6XmOOX55gANeAH5bB
QyIms+U4idW57HDng1FXThz0SbHZby2gx532rtPAurrG4sc3rLChISEE0RXAk7j0iODKEhy10aph
ciLgLoc2Vgxdj0i/A/vE/vZqLlx8FmI2kCGATN4AW/ulz2qLbjBSgku3L6y9hSyFldwxZu0sI3Fl
9d0Ek+htg4vHhVPjgJsEDQOqWPUs07GpJk2BmyYog6CwBPo5NCiNxj6xGNrIHqG37kKswZcL8OCZ
oHAGrk1DBgdRtZcqP/LoWYle1bUIYCmGBoknJ9QFsp0TyF3ORBzpiaLmKQl6CqUq4us5/tynKhwX
3nxy7jRTt42arcIGvyrW4CD80Igrfm5dWAddjqKu6WISmOHMnKYBvEgPjNKpeh1EaWtQzMVVB4OE
hnoJ0OpilT+htQLhmBLWIAUap9jWrNtNaoIwAx0KtIQukryah1+4K9DCBuIAVBZ4wkx4euVtRzqs
JwHeAwp6itJ5+cluN0V4ysPSQZsEqGyRN4vBoFrcKdUpZ3fFuHJFLg7c4OSYBhpAoGh1uchqNtCO
JDkJRmNrVe3GrBLPRMkYp7lW/0Csa2W3LwQ+IOKArCWoOCHSowkhQWOA/3tExgfazYbk2SUKOAmR
c683izUClUU/JWNyIVaOc4w00+XY2lEKoyxqYAu5Chd7eUdiadz3gF95Fi2OkY2e/YwW+mEo4smN
ZWPtIl6cXdQ68HRBARcFsssvIFNMpy6WSBBi59oUWYMYJau7DowxafsR0/cVV7J0E8GaDKUhdLei
7Hlpb7aHaQwZVrNhd2Gaec1fzXD1Vj9B8cHUMwfPb2mt2rh0UM9tCiuagT6qU2XYZLVjzKVT+h16
Oeiv0L09uKW5hFQ0J7BGwVgTxzbUfd8S3SZBbYQfeVVsSgrKTFAf0U80b2httFKyXbKHYjgq73h7
4rITnp5FJisdy7B2nemmbbIlp2Yrd4orVS8j290e25InOLcl7JMsSaSw4PtkGGcn6YC4X3OnSxfo
uQXhnFd5a+ZtOZHgLW4V33CbhPgEYNHb4+BrLTptgCVwWyDBiUydcOKM2mhlZiP0MirjOFq7aHyx
wn1ZgX9ernCB+PHjbYOLwwIKjfO/o8D2DbU8S3XoWpE2HLQQ5DMkqYjttiGEYFRpK63J/yw5LhTU
0XqBNIcKBbTLo1V1cqnkDEFeqb8Nxn1u/ojXOiEXb9xzG8JRqih2Y43EbRCCvzr0m7fZ2pmZiynM
HdNL1C/7y1orya2MyxS2+Wi1NJx72LSVv7T7a9mnsv+4vUiLjvhsXKIbNFSCRIqB7a3CB0n0TgYB
shpI4Q754vorep/rNWbVpQOFllkAh4EnQ0+pEJLb1dAmnSVFJ5MOkjer+uTMeb7GiLFUV0b8C0y7
joQBtGKFG5wloRLVZQlwjlc5sYsKI+jJTL/0P15L8FxKuzWLS/v93CD/+dl+r5qwDGUVkJYqt8HP
7Pf2r76Wwe5urxysxaGB7wW4YGTdgQkSZtAq49ayEgOlWrvzMnRZJfPP6oCuh3wAiL48ZPUxtjcz
LplJRgY+vDfSDzY/reycpcvl/CuEU6cXsT2T2AQEi311oGk4tD9q+xXPD2DeRwd06BJ0Q7yxCMbE
DZV7fAnp7udsDfG6NO2cBBEqP4YCgKJwMKkEXvFBGcMALEJOmQEGmh6r2Xb6rF3xoEuJMCSh/mtK
vHaMaLYYtWZAXKAvaoGKDLiEQ26kO7Sxnga7RzrqKcvBJG7JR117qrsVjM3SyYFABOf64bpN4mO2
SctGz3O8fxrpOJEYVBIr3mBhSXEwOcqMY8xwwV5u4d4wC9Oa8+jU2KAbSyI4BNx52Wdc4UnXrAaB
C0tn4xmHZldwwCOwF8zRUm6iTqXxif3VDmi2PoEk48D87Dg+oZkifI5AWJuiM3hze+fyHXFxE0Li
lOtsADgkgSpLrABEE03VqjfjE+jgR9XjqAOtgR6Ioyf3pbmphpVoZcXetws+dwzTnA9tAXtykkPK
8jNWqEOmk928QQHRq/NDnT7cHuHVOnIRVyT3MD5bB1xdOJqd3EbFEGrRqW+oX+Xarh62NHusbO01
JN5tW1eLyG0BNwRUFGcDE7uTWFX+ry2gsACV2VagHWtNsl3FjKwZEhy6NbIuSjMrOnXhQzWo4LmE
UjFTnGqNkGDREJ5b2JAchywSR1vIUNV4MUSnsVe9FD1ClvaQzva+UH7dnrprh8LnDkdAw/0EmT+d
H/iznUFTCdS7QxyfQNBUD5CdTCcPSQ5PY8VhVJM7SoFtAxcBWnmwR6Tic3WsS3vz/AuESeUsAEU3
ZvEJ+IsxzPakPzQGxAA15mUNtAcp8+To6/awl+aXq07KeGKieiEWjky1bKhqs/gk4XEJVgltAHlU
uF+tbS7bMUGuD8AezgL/+dns9g2arvWxjE8a3UnRFydeAXlF/I+pf7GIeJ7/14zgxdIKrbJGCzN9
NPllAjW9DMxoWeM2FXhY1jbndcDGzXG4MaAKSGWL562soAmNVxjMtZMrw4d9pMnghHEQWb2vv07k
R5bKK2f8GibHjUJFD28HPGGvEKT5NFUtneCpwRa2JbvhMb2P93ETqFtjrbTGfZPonS3DQoqeC4Mg
Q365alXZ9mMsDzHYhtGkch/hIBzD5JUo23htI9r8zXNli+8NcJxwSK6wdBHRrX5q+/h09+PTdBr/
dJKdk+382WxO+w16v06bk/PkP0GCwXl6Sr3N1wuIDl2Ek97Ll//w8vkQvH+BktC5B6POIXA/Av9h
doPY//P38c3eP95N7s50OucA/tuP3fPjH7DMP7rPj65/WFmgJYfP8yj/NxDB4dMCjX8mH0gUaA+t
U+80Z15LmPCJvzVZ3JWcHadMnRO1L0bYiFLEPkZnINCL1oKC7yDq2gyuZsTtAIiLLbygSDTqDHSk
J1lPHaP42WuJE2dA302/oQ49a4mrsHHblz7yctWwa+faBYOoK2UvtfGUQ4BnIAUawlQPmK/tbcfF
neGtTxO2JlpggLciNRzXAdJJP1egGIvzC+5OPJc1eEYx3WeQkSapPMenDIR9GUV3/0rEvmQAbasQ
leUBHm7sywXshkzrh8LGyaI6XHsFVxVPdeXdnqQFr8slPxEJQHQHMarwaDWKDPD20EJQ9+Q86K6y
EoQv7Y+L3y/mY8IE+byW/350nc4xA82/7JvtCQUDx9x9leaLJXtG8kYYBdW3M2peOTlZuZfkvzGl
iBr+BVQUFbPzISuXE9u3nV5ZEya275l2skpd3qvhsNJtvuT4UYNAJQLjA0eALViJ+7xPUOTCVZ3F
aB4CReAO4rGp+giB7MzBq2utm/4aoszHdWZRSBkNpmpSOYTF+TfgyM6L5b38Oj1kbuY27g+CHlg8
85z28H7/4Y+u/8dyD87PnTqunLrr3kvhM4RjByKTNovVMD6p2b1kQasCLZgzEpm83lRRA9jwozal
HjU7x+ysO1mNtyOkLOQ7Yv1p5cLVp1+l8hFHL8OIRs1tn3qdDqquOHHhJeCBVoLvhQvsYtaEY5ay
Yegjg2CDVuAelLwUUMIObB02fS9ohR7ywr994hac/4VBIc7JWNRITMP8oMT3ENuh10h3dhh7pFjZ
ggvBIgxBjxwVJzBjiKx26tAoSdxlkIqTPqoekMzcU2XwyTUeUyGFpn/o84/bQ/uuVwoul0cc6MzB
kxetT4I30Yw6T+uCJie1/iFb8OxyCz3sWNkqBEThob0HPZlvk3FvJK8aIW7XPswKgEHDGjfTgvNE
m5eMRi9eFALw6PKMN0ktNUWEsY+mHINGcgJlJCv/McML3+pnVoS90+bSlLeQtjr16ae2TfVtF7+1
uQ/K7NvzurSSoJKANfSxgLZGiBeSDm+StpvSUzujyysookPY5yDO7H/lLHZs9Ju6ePfctrl0Ls5t
CvFDaIQJYQQ2bcSPaHr1NT/qjkWsuxBl+OemgLBFbx4EAdEKzU/MWahiVFOCF2KRnuTW7bnmuA+k
ZqU9hO2RrKaFFt2kriCPARYtVGUNYWB938sgKmhhjUk+gYRjn/La4PBCym0Yycekh/YqlHSNRxJv
KmAsanRG2cnLmGLKhyGo+q+BqL/ZL+2+adx6/AmF3yp571BoHBH8pM0+NnYmeG/afap8ptoa/c6S
/wBIEPOFqBtPB8F/JMbczSSt0lMyt1sUwgBkM9g9k8FVuVbBXzpFoNSRseXQRw/k0eXChG2SUWLT
9KQkf5BgTtfS9Ev72kDJFgjB7zSZ8PubKpl0O8NS2AhMST/v0/lY0XtoDznAJA4tJCjaf6w9iVOE
dBKa7VGfRsAj3Mup2YDdC/JOp9xAy5DaO2l6QGJ05fQsztyZFeEu1vAiQk1owMwZqe2w1vqDTP2a
2N/i9J0ZEZwcJi03ZLtLT1Lxd2RH3fbk/E2ydrGROVbxka51Xy/FiqA+/oZzAPb//T47O6fyoE4I
5zB1cuTF2T2VUsfUwHyUr3HSLm3xc0PCwNpRbyA0CUOK+SzpjS+buP9Pidlscs277XsWTaEMhbiJ
p1BFrCK6hMeEzA1OU1t7Sv9kdyj0Eteu31LyddvU0rMcfGAA76lcUxzp78vjJIHED4qdeCspkf7A
pnxn1ZLDtYDCbPKzcPZUHcTGrkVek2QNx72wdrBt4o2GmIBThF7a1qg2UKLAdq8+leUuh9AAXPqa
QvjCbF5YEXyTEY3ERiY/PnWWXDglkKdGeq9CsHqcjadM269MKP9oIdwAkQ1Q/ahlozlNFCmblESj
yKwnpy5VpLswo5UnURMk92Xe+ZFEqa8Pw7wd5QpkuqUZ3plNkh5jwww3aK3KUeYsirdpwMuzNbtk
ZWctnE6IJCH5Dx/N31eCo4G8mxwiFEb4ZUfbBkQXSKv/aTXmjAyt4GroyU37CTn1n7cnZWlOvqma
cHlzGLm4BAR65tqIy3QYy5csY885COFUdS2KXXrfgAidM85xaJcqpsl1pYna1MzoCeQ80xbU+pXT
zSk0R6OAAESgtBECvsKB6lGHyLNcU75dGCZkD3GG/odqS7wFe1VRWcV6eqrBdZ+NrvExQ7D69lRe
V5ENrq34/0aE+ymbTZO0dkdPw+RUE2jeNeKAc7Ry0p+FB+6wTezftrhwfmAQHbbotQQ9o5hNSaU8
CUP0w5zq2sp8bBbp2FiyDchcHv8w5aZ6iDS2xi0qGkV6EuhDTrUN8AkuR8EtxYYUsgS0F6dB6YHj
3ZpRoAOEVhnmNlVXsiZXOXRuDO0rIGxCMz2Hll76IZXExtyqMBZJH2UH7muZOEoJRXuw21gn2/R6
+aODQBWTnNCU3cxYKcqJ+4bb16H8YYAUSFOQvLm0PxqhPeZ1SE9qSB1ks0fARDL93xjh7CtYRpDJ
i+ANhuKHnQExfqr1xjH097FuHbIquLo4lDMrwi0ZzZCzkLKEnSbUbwbMX8G5O0DcfXtPXj3q+JTh
D6Dn/PGB5ROmTBuadGhlesoyedNYEBuM81c0OGnhTj6Y8lbS873MrI1GWiiFNGC8gxT12lEUnyPf
HwHWQ+AKOYOoiAaX5Zr0nYUpBYLR8trQA8uW27pAvzvk8Pznz192GoDsuD30pZPBlRQQnnLKCbGC
jLJqxCyKzVK08ROY5pDoxP4MNzL1C2kN8bN4NLh6Dt7NSN7jOrucZzNTYkmt+RBnKHWUXo/wCkk/
XiSnSEo02bhP7NGp8CaZIbFQxn8ZeI7/xYgVPJs5cwmgWsI3QIwlrGpo4pwk3CGuNeBajRAe+ZOJ
3uOwbEKHFmOyu230qksIiws1DTz8kNVHZ7FYJAETxBwOFqzqYGMh4Wcx75Sx+KCKaw/g9gDr/+CB
0VO1f0k685yphWoGStyqvpIxuVpvXkYH+IlLQlp4Y/GfnwW4UleENAZW9dFSieRLoeQaUAx152mO
kKDSQYRZsGZ7e/D8lJ7HMCBzRkgG9Cpua6Rqvvtsz2wSPSZjptrJY9FOsdfEigxcvTKvXCzXm4ub
Afce7ksVtB8ijEerOSGXBjMgbmmHr7asXHWSN3mbbIwSNAXDe9XexUkPdswgqYKWtis+8SoT/D3Q
sy8QPS8QbfrQWsmjQcFUQz0y3fXZva6VH6iGdb3soLxIRwa9od8jmhrQ13voSpCdGU6rHEm4Q3uN
uvZN/Bl2MfnfaQfctIjPTKCzhe1eziCYZx0WfGBysU+KdNhmVJYPaogG7SqqVWdOGxmgVrkFr7du
HLOyaL22SZSNBGXUBy22eK9u2w6HuZVnx85C6pISopgSLm+vZO1brGu/SAd1+MpOUj+OkQy7vYHE
yJ4T1OD7UV+E09AVcWUhBlvRyaDtsZPDzs81yfB63EDbdEwhGwEN2f1te1en9dsgAGFww2hFwr65
PCX6HMeEtFV7jFG+ytmT1T4piI76+qmvR8fsP+tB3pN82IbvzX6I7zr9F9zXHJsrF9N3Xuh89fiH
gAcEZBwyamnwHZcfEtl9bg1F0x4h7bGP5EM7vEP2B8rfVexGUeJrFSj9wju7hzY3gb5K/xDFfvhA
u1+R3m/K6Jhrxq6oP9B7GOM/IvTx9M1pejOIvB3WCD+vGua/vxban/gYvFTAJXT5tWOCnF1Lx/aI
lM5hLBy700CdbDoThchi+xJlHbR1vww0nSA9fFDz2W9a3YP2BjP2Q3lgNSdZD+JGd3Owyur2sz6N
nNN0Bf7y/eIVZxW9Ct8ALQT2ogaOVNctGF9pd6QmK2enHvTyMZe5KK8yxx0wVJGUaB6tDWo7XWTG
d8pEk9CpRoi6Swkq3RZaZkFbqNVK8lKVgFE7RqdZh7QKx9zvWC0Hadahx7MK0xyoKGKx33MaAb5e
Rl36u6r0IQJPdl0eRzwoPuOslpC8Vep09LS8teZNrmYqEAIzWyNjE2MMvkIa8l247dGTgx7KyxXS
tAS0Uzqyjg3YS8sw8fT+by5/tvEEMpF7a61TQrxtvs2BS0VDjyb6cr9d9pnnl+epMyIT5gDXCivs
VG/jYK1vn9arMYHjHBch2vOA6oWjEIJEQx5BRR0X5Bgl4ZHRELuvPpj6fJeRo5a1eDuF8vttk1cO
CSZRUZQRfYIWAkJZl9MYz5Fao6JLjkZ6QK13P7THEU/ERHu9bUe8OXFXq1gQPjITSAdRTE/uor7P
sHOCzHWsFd9yPQbkg9AThngMThUv+MsxdKNdmcaElxCZa4da9a6uDtCF8vtyWgl+xCieX8vnloQC
KSuHvG6oEQWzNbsKmSWHDO0f0lorda6r3SbYEdwPbao+QqUIdrTuHoGmV+bRnR4xtAKnv2m9Vj7g
N+eFF4GDQxDJyf4Q3YGt6nICp1LLzKjEBJb3CGaOY+iBW0V/xduglze398H1Fr80xX9+do56tVC7
uIOpmIaH4Umt/LA7ZuwTER6ih5XNvWZMiBiIXJgaypaYxjw5WBAbARe+UzIdTdXAgjWzAxLT28Nb
WLjzmRQzlEbUzSBjg0WNPScZKiRW6M2gP0DzbRz9vW1rYdtf2BI2Y290RMtKOwokADOSwdX6+xwv
jclYeVgtbPoLO8JmHJPG7DUKO3PxAXQAmK+VjVyu7Iur9A2O1oUVwREhlh7BqQArA3lPDOu9D9lb
Hip3ygt9rDSPRMmTkqMHTp87KCCu9KVfe6dL44LjnYvSVms5xK40X+3ha2L/8K3yPTgO/EVrHyLX
b8rGs11vFGE4sJlEAbVB3TDKevLcGcrgRnJdbvqqLIKqG9eyyEvrBlIBoBoAtwRvqeAWe0bmaUja
OBioNDgpkO0HZk45rmRpzdSSA0H6hAd3yKCg2nV5qg2jTvAoaOKg1aqU+OCmQDRbNAy4XzymHmjD
ohr8klUxbqu56vxQivo1DsGF48BfSxBwRuObhtb7y29gFK4lmpIsiIYh+aEmNvD6XTj48tgSdyrr
ZqUQepVUxaJCntcGfA9dP6g9CIMuTGrPo91mwdhDdk8Jwf2I1Cb0EaN68LM526Zh6HZGEiggXbt9
9JdtA1SHLg9ECkAdXQ62aiZNn3U5C8BvTN9Su5C2k1pB/c1WM3cE+htcETLxK5v8aOVh8KqqiFbu
wgXnijAe2UhkzaFkItbmWrNMFTKqWVDYfcU24zzrz01fAwdk2XFRbWJDk6ir5lWeeGGSxWsdPEv2
cU1CQwSfgc5KYb1bM8yJkc9pIE0qNNvSim71rulfJSVCEwre53dSTNqtaTBlrc1mYauh+QU1XR5x
g1BLOFnVLE1y1nUMHPFydCrA4La12zr08sLa9HWlbW+v9pI5vHpxuMBtAAJyYaNNaac0Zl3lQTTn
YCPDc7ZgnVvBFaO/aE2f9SqDiG2NHkpokWJ9eDsln/czX5X3klUP8VwESmt5ZtQ5AzX2YZLsMuXI
otkFrdBALKeTDZfJ5KSh1tww9a4z166EhQWGdAa6i7jECd5IwixnTdzGmlGVQYUMU2mCVCAutnZm
Hcp67Nw07Z4Ukvi3p/qq7IfRf7NYgP2FU7yLWcSUZwYapauCurB2ffSTVI8VezfDkw1ZXyAG9LTd
JdNzpKyx8C94a+DhTeS7Faw0WFAvp92aCrSdy3kVyFr+tzUjP9UHdJamdOWiXbIDJAWvWICpCYCb
SztDFmZ9aNllkGXwkBplhmO8hVQ3Vuzw3yPElMg2cE4QHBEVrbmXdlIUnKE1W1TB1CQ+q9FJjryc
PiQbjb6o+kq8vHB/W8hwoNcZmsIADPATdLZno6QLCfqpkQqLWPEokzzfRmDAXAmEloaE9J/NTz46
IsU3TAGUe2jaSR2UqgsG5p01ydsqjY598zpIawjBhXOIHchltnGd8mtcGBM2KrEHG7J50GHvGoeg
Lf4wdXgDtid9y3yj/Azn+xzSr8z8TO217Xg9VrwGQYKAEhM/CmL7hCQNxWSoaRnQHj3U0aekRshB
7nEZeHaiOrdP3fXyXRoTbrMuK8iUlVkZ5C2UX2pA/NeIh676+tCQxLlQcWOChBcrKJggddIys7ey
APJwm+Ig34Fn6UvfNW4ByCWQ570D5e1qrVrH1+jyEHCrqEdo6KDD21fw3JllDBC0gFVZov4ICqkM
TV9pE94zs3y8PYfX5/rSlBA/dxC15EqEGcjzmjTxLPMpo2topjUbQphM6pTUoBSlaIbM0VPflwkF
pz+zPKNo27fb41nYgBdTJywYSjkDKyU7C1hUOXOxryg2oHUnqYU7WyscWGu2hKOGdLueJyaWSXos
jI0+vrW/ILbrUrbWULnwyrlcJf4lZ45KB7SiTBksobOxmN0RfC42RX5xUuPnOK69kjyz9H5AETsC
RG2Q14KmxZHiVgXEFGBLVRVW0G7DLkbxARtyyN08qt/TZthIU+zQCI/+4vX2Gl4/C5DOwm2GfYf0
AppEL0fbmtNsjFJGA1pB//PYlVst81p9R7Jj2Dxq0p/b5hZn99ye8N43qVJMTIc90Jw6kp97p6ff
pTP7DIxLK6b441o82WemNCE4UeaG2nWGJrI28qXijsV/xxZyrpMLkmv0RqOls3VspIfLsV8xvbSE
SBICF8cXEN1tl5Oa1ZOlzioQ+PVIvMSJtMCykPPMf2drvf+LTvPclHAu4qwytbqAqXF+n9ERIEON
V+k3YQFt+F2RTVvV9KJ5AKNxCWaeyk3CjdGMTgO15tvTfaViyN33+ZcI5yYOtbnTjQKeZ18Fg997
oHhsvcHvnvITIFof0XF4aH3wikPOLysdNx9doPhvf8Tibj6beGE3Q96niqDgSwMt+oH7Y/4BhjfQ
TXUv7LeUryQk1mwJOzmkiM4Gq6SBGW3zuEQzCeAsm6py2B9wzOr9GpvJdZ2ITzBvCwLSA71hInsY
p1YJZbOjwUw286ZB/wH5xYAVZPNOnp9I90c99PMxMaDzy7y59qduY6ylIRdetfBIeEsCDKXzpLSQ
0WogJD+lBmaYVeCt2Y537AeaUBnqFX/m0YnWcvrL9uCeoDwFL4XTdHmUakIyZraUQZ6iVmUHj/0x
cvIUMhJulPYyTzSZVYsqWVf8Zah6QIFLkoDirWqz+hfXHTpPEDbyJ/VVQ2WTjmMrVdjgutZsJLZT
cKYneseK00jHlY28dI2f2xIOUyWlKGXA2wUoFkXNKyUPxF4pTPGzILpH5BqADuBRB5b0cmYz1Si7
roEntrPBg/Y40g9ebIEqDcxs44eVriWgluyBLBXzBwo+0FgKgZbRStqc9xUNwvkYcdnNL8PYR/3d
ZHwO9u62H1i8ZiD3YYJaXQU0XXyYJnFiFZNEYKx5m1KHQcsb9GVpP4LWWnYkwM4iwyWV7ivz72kt
Vbk0UpAsqqj5gc8bafHLmS3UOk/iPmMBkUB+zuIjiTbMhJxkl7nE8qGkfXu0S/b4YxGQB4QNuojl
qSNVTUZ5RBN1Ih10cgdsjxuGT5HmmTl4Zzqw9tw2uOT6wD7EzwGmFvojlwPUaC9VHdMYLvHSSJ02
fPyaYvz7LWpeInUNQ7M0PIsLc2Dv4P0otsSOZjeDL8Vm8HuhE4Gwx4hA85G7eoJMR/5cxOHKU/UK
WoG1Q/4T2vPgqEQrptjEZ9II+KiG5ME8A16BBGVXqMFUvardXau+9PbwSK3wOKhOqas+elZc5T5C
MRzownLu0fise3PymySH7v32vH9DloQzi34O9B8BAcs5HIQza0flHEYhLQIrT/dJr9/VbfVLtcs/
OsDPIJUcsOF09LJrjbStiOLWeIjGThQjfJW1YhPWhivV8wNJt8hxr3zbQtCjmcBaIREEDiwc9MtN
oRr1oBojKQLT+BrD6TQrqWNBn6KYvYg85aBjqR+NOfO6PnbGcKdZnUuQfSb9fg4h+IH89+0P4vbE
uYKyEqqmOpCYmK/L70lZrYVkiFgQWqGra2iN1cz8mAyp4pXR821bi2M/syW467rPJSOcNR4LeKTb
ohDqVpj4hnrMXOO1XhuXcPhYlFAL6UxcDWrsq2gEVp6J1G7yYeW1unT1Yvuj4Q3wQCRRxcaeFDkj
q7DhxuoB8juZVgJIUUDvErw6meR2meTFVN3MaLUz2Vqf/8L9B9tQAAVAEuUCsVIA9oQpZX3Cgqir
3SIx99lUv9qrrGBXMC5+0i0JVWnkb2xwaAmuWs56YjZhwwIVQPa6GX0pGe676Lkzf9HI9lrDmQ3N
G8JkFzXDT017pavSgvzMivsUzHESx36jLdkUHgtVV6vzHOZwb4ZGXcUqoHhoG1+3N+jShYjCMWeQ
BrbHABzl8jQAKJPFeo2BJvlfi0Z7FjNfH40/Uz4edGBdzcR09Si/1wf9aEle043e7S9Y2ra4EHEp
Ag6oXVHRKmWvaxWtGLrtYK0FVgcCSxF6hppoWvHfS5sHexZ0DbxZGKWmy7EquYrFGloO7pFkx+ps
Ao5lW/HlcFpLxS+a+r4loB+N9JEYDqM7xUBTKDeV+2ME9dmpae4TJA1W3OuyIb6CkBQGy6wwJrxk
qzYxB6yfqoEp+TUZgE3OVuplS0bQtAPAJhrwQYUpvJhVdO+xwkYgQcA56vem8meoC8kxWmMNvbW0
6VFNVpDmBgYa6PXLJQpZUUpliAiiJgOSRY9FMq5M2EKMovNTjUZ8CVpoopSx3veWPVZFHtRzX4QH
Nraow4Qo3mxLMrXhPiYq3soknOzUI6ggbnFRScy/vekXJhSZaJQrIHTFi4DCqQOL9VTHbZ8DofWk
Wchqdo4NqeLbRpaiAhBBomwtA7tnI3V0OZmsoLFloHwYJMx7t/3e+QKJtvsQvL776P133joHVBIr
t+tS7vvcqJhdsUuLaSmD0aypPfDhQ4NkhD7SVDR+ne5b2x17cJH5obYrs7c6ORAQFt8e90JcCEoW
Ba9QwIsVSZzcvqDoZFKzPACizdiYSRz6NVp1QPqMTixLLTe1Aem2WS3XEu9LtwYAUmji5A1BgFkL
h5ElY6HE+CvAzVX+rKR22BvFqLnQRRj2SWvxHSWn23JKRrRJV4Y72EASJHLKHtFhSFyq5s3mn08G
6qwmdhk8Hz7scg+MUG2kJZRFgopk1l1d2LLfIC46KGUlHaLKjvx6KCdP12Lp6bblpT2OpiGVKxeh
zqzwn5/lS6V46sFCnZcB0edNWPa7PHWnStretrIQYaFqxDFXmHC8HgXXJNnxPLZzUQRd6FfVT6Xf
vQ/639V06JIZdAoARQhHiySLsLKo2o5NIdWYxjLDKtIUoeMo7YdZPRX9rHtIQqw1vS84KtSQEOXw
5w1chXB6ZxaPLM+KEnpI6kHO0UYNYi9qHgtV9nS667cSNH1uT+bS4T23KSIz81JtQTSEum07PFvR
MZE+e+upo9KeIStH1ZMGEelGeZgBTGX5Sx0V23Itz75wA/DSGe8bAn86roDLbWPLIanRN1ziXTW7
ZPxsirX4VcFvEAIriISAUAAFasQb4h0jAVKT5dWA4nS2k1NfAiq/xKPR7/u3gb7JU+dE9IVm/poW
6EKkA+g4YgFkreD7xS7KfjLGMFTxeuyo0vhMa3+qkElxMzORHFZapXd7MZf2D1hteMsZMs2Iei4n
UiJZ0bFpKhBYdXPlGIlUOhE4ex/lHvWf3t5XmQFdoz6tIIhMpJVYa8EJI2hFXAccPJjCxf6zAolt
M00IipA2wOFN7EI3KaObWt0NJOeueKXFYGHboJMZcRA6SqA3KuI61P9wdl47ciNLt34iAvTmlmSZ
NqyW10g3hNzQe8+nPx97A+fvYhFFaIDBntkQoKhMZkaGWbGWPyW9Utb0IbuvUtfa8Z6y1saCqK5K
y5Q+wx0Awa63M04Bo/SgzS6xotbnYIJgvdDG6V2jpMnFKmRQU4IcwEgeGDstrg1HulSqEEI06UTe
zAEMyjg0Zj2XF6jyqFdZ7XPfTed4/g+tXHwNU5jgVcCcrQccQNN30jAltP3n0QkD3Q6Uw/0juZVt
AJMArkpLaelOr14jyDSyQraAaAS58GjiZPq5dSrDNf3aDvriQ2g0sPYYvTtUpu236bHN9oTqtw6K
THaHErgE8mg9tzvpaoBENmANP4loo31quj/3F7lnYJXz9405M4OVVpcmfxrFr2Ph73np5aitHBiA
7wXiwz4S5KySU60UQiXz+VB5eswRoH2A3EZ1i+YsHxnbkirb3OufbDx/BqEU4RQFMJBTK4t5WGVx
NAXVJVvIqkPRM2BrVw+FApHtTsCytX2MTS1DWhwUso7re5bNpWiWRVNdCqOWDkUzi06QRjs9mq31
EJtIgApU0vv1IdDFRC6aUq0ualk73Sy7IkIVehPbEFS9JyPeyTk2PD8pPPBzVTaAu61R7nBYjubU
FzUi0DS/gvHR6NSTgoe2w52FbfkK9o7EaSkz37RhKCqLZDVJfUliszqoVvUyJF1xzqOdQ761gYva
2ILaWUaDljf2TXA3IxIwNp1aE9ylx0EIL1J5YnaRNn/5YZfIfONIoHpECgPCCmCBtLpRelmHSayn
DdJ4xZfZGp08rnaaHlsmiLKA7MCpRK18FWwl2TAN9AjBjjU9dCWGHx/6Lt1rdWycA5OwhlVQWCLy
WLk/y8f/pRLAKrk2n3ojtoUZiiY9c/vodN8JbVgiWAUtw7jda7Pj+vsI9FtThRm6C5Qorhr9bosv
IvSEu2Sit/sGFm1RAgEqRplqDRWThazM1R4QtD6L5suomcP3oKK8eX81t6EMVmhvgsehKIdfuF6N
GMnxIAWEMnnYP6tDnsMggrakErTWgx/DgDCOZolKcCMczHayDvet3+4lrpaYFIAyDgNQ9rV1hsrL
ghezuDRDiYRMGmvvVd9IXb8YqZGNRriz2g0g4+LbKa+C9KCiuQ4URxly9FAty4syBMCBZ6GVnhsx
Nu1UEoznscnjl7khFDDrDJiy3vj6P3pfIuGUM0N2vL/424vOx8Xj84s4SHyG68VHejaEuk8WF0nT
F/gTnxXxG1pNXVM5hrHnljcSaKzBVATBMF0MwuRra22ThAO6NgvCUS4yt2nK6hseRhtstU/l92NR
UNsW8goKnlyI1H+guVLl54H56dAZkhqGS6UXKtTCZqPceXW3TsEysQysFRdO+fn6pzVWnxlRJZYX
SH+m4H0bv68jpx52Yr2t7Ub8DNgZ+Gyy2dV2x3WgxX3mE+s1jX6egsI/aX4kHdIk1lzBjz7CSCXv
2NxcGfVQrjDQe3Od9PWTmMdqTDjR1uFRFIRsUUt8NKq4dCq9+XH/PN2G0UvxlY498ReBurL6wlLW
akUuY6wpJnvph1gQNCIVO/mJ3SXWgYr3zuO75TwI12FPIfPC8a4+XEH4TAyA022Sj7L4vZQOofGo
BDA0NurvWN/z8bcvMAt8Y271BYeusUSYr4C6xO07pJLOo/4NVNGepNnWQYF0aqG2NZmaWNey1Tgo
KyMn3+GPT0MaHJtx8sae/EBOgdXHO6d/0xzv/UJ1zHTjuqbWjULUlROn30ykUxSCJZ+t7s+smD/F
6VcIr8j9U7LpAkm38AIgW6iVrwLOhXCwVlWpvNTPSfJv58rH2nSTX02HqpUjff5839zWN6Opu7RZ
aOoCsL6+20nSCU3fqCVYTwarG9DxEGtY0x6J79ZFg4ANSi1eMT7d6uyHgV9ZRjeReqAsmTdi6U5a
8G2c1Y+Cqn+5v6QNVBDDxQysM+LAWA2jPddrkhrDD4VExhh1WFSxzuFQHEfZYfAxUpxZI8Urj/L0
xbA+iomKVBnB2/AiGt4UHe//lK2zg1dhJHsRmLwpduftWChpZVaXajrI+qWJnpr6kxGcNXHH0Obz
8dbS6tQkWuoXfmhUVH5t3XC6Q2Gnv7TIZvz5oYANHPnMxp33WNQ2GqJsNXQW1DrJy1BRuN7qqJ2T
kvChuswowUoUfWF0fEjr4UH0NTu1JHqh4+e4TD/P5V5VYgPnt3CPE0wuDTyqHyt3U2dw06XxXF16
AH4kF0zs1JXX1t8yQ7WL2EulD5r8Q2TAvPWfkgKS10x4h8LXTt6x8Y2XaTXiMwrfBAurnyFHaUWP
iJ3PmGGUjpkjD9xUxd0JjTYuKk4cJMHCKLhgMK53Gh2OOQ19obp0snFpAQxG8hN6rZ/uH9jle13n
1zi5N1ZW7mAqqlmOGHu7xGn6qOsOjKE2tZdDm+8c2M3lUIZgw2hpE/BcL2cIikjToqq+mH13EM0U
Ig75oVXG3/fXs2nG0EWdsXs4Wtdph9AF1ejPrCcVFItRXRkwe5W2p5Dawo7j3nhslzzg/5tazsmb
vFAQ0amFDra+hD0HIPG0OHDCWPgYtZDUVlZsJxX8Sf5eU297hXQnDaigqJGtNjLqDb9WtLi+WASp
6Tn65e8BajfPBHhDOiiQgQJ8uF6Y5heE3VW4JLyxzYTFoSD6VWPrkBQ7V2nLEn1cNOPI4HGay1rf
bGFXNc00xXV9CUBWRKnuKskjQ9DHqv1z/1hs+S1EC8gvGIxBpmQd0loNUtxjMNQXqZC690kx1Uep
nOafuSa3p7osEJmR1Kc+MubjLMqPbVTsKShsuY0FvvkKcAAetOzFm7XGcKzWzDjWFwjuXD1DZ3n8
FAjHSFCPVfcfLttbW6ujqQuZ32Vtz2U79fof88Xof97fz60PR78L6T2yVOYLV8+7UMB86CdzfcmT
z0GK0st3sJm+9Pm+lcX5rJ3T6yPD2CYB9HoILEi1cmgUqb7ASluUJ0X5dv/v3wjQmY0FsSVDOQOz
9MqT61Yj6G1CkAKFXPYSss5vmVA8ijH/rzIj85C2qWijnvr3s+q0KGmPgC9gjo61XZ+FoG+EUR8Y
BEu7Q2l908L3ZrPTlNjyTm9NrK5W3addHmoi8UFK1yOH20qkG5tPH1SrPYjiu1Q8yNXp/n5uHfGl
FEcuZ1DEXxevuoaKO39WXbhBvda7vfq9suy57xy1DnYoDDZvNDzcBLGkO8BBVvdJ7INI6k29vtSl
/EOIROnYG2bg1KpWuUw0SUdJgdmgyILcbQIAb106WD/+fr1oHgPgIE+m8bz6CVbWBxAiURlsm8cy
sp5JYD4GUXSSAuml1XfKdssHW18GJi+pd6ITxNFZXbmYZkndR1GLuG+KQJYGm1XqSztv2ta9fmtk
5fqDJgc4K4ftpUV8fYhPs/VOGOxy/g9+H+F5Wp90l0CorMwITHaGflcSsFuj6MlS5mST8djEluqG
hRK79z/T1qIskLP6otGD0P3KG/ptztQHMs4XjkEFNQm89a1UD26qVWdfb9sdcxsfiq7n0pd7xbus
q/pibNDLTv3mUrctZ083K4dWUAKCLtxT3trKAmjSW8xAcyhQ3l5nPoqfWGHdtRcjLEsGL/7NY4Dd
UaAq7jTO1qVlsulozoJ6TjtROTZylr8MoZEfwyw0wcGW/c6X3Vg8jQYIbhb+HFDRK7dTRebUGGPc
8MoBOwtMW+k7V1d2HM3W5adBw/T3UlkhE1kVOix5rLqwDruLfrKqR988RNVTazQ01h6KojjKRsTN
f/jrY4RNOKrJ08m81gycjWHEDAqn3QXiMZMe8yUtfvz90aGuKJLGIupImrVyKLmfjbiZpn8NKTvt
QykpdtyJzt8v5K2V1X1o0qBS6rnuL8Nsl9OXrnUL6d1Ap/y+mY2joBE/LtBSsnK+0vUjJ4+xn7Z5
NFz04vcQPoaSo7S/7pvYuNmvdLpQ74PYM9c+ES6UQqS3MFyy2YujzyWwaj+RDxZUzfcNvV6klfel
HA76htL8kpCtou5mEkfo15vh0sXA76ewfK6rrxTG4VdUhozpSIZuKFMr1rnIpA+1AcXFtz5wOhlB
op+D/n3WX4o8tis+aK1Sp3iX5i96/1mPdCcaQIm1yVmPq/f3f/XW9gD7o42ECCDiGasfHWUwYsy+
NFyMKHZzy0Wixm60z5Ee7ZzbbUMcWpibl0ruKpCaprRMdaMbLk2ZnWDD6SvlQxAV76YgTXZMLafm
5kOQDkM7SQUXpu7rUzXO4jgmiTJcplMQPwy6dqKKGuuDXe/Oe9+Gh2jycQ812EloaK7DmahPx1GM
4SDQe3AyvBftU+xG4a9K+rcU/r3/qdSbZUEggfjC8qnoPK9DXQWF9ZneD3m4NtojPnzcIx+4vY7o
4IKvMiltUkZdH4Z6rvSgyZZqdFrLLkU0e1CRL5XUvxW75KwxoYe8FEyOwCvWz23czDrBX0x9JNVb
Wwwb4MfmSYzgRUwyZ07Fy/DSJ+lOPLixgVSFtKVpwWwgceH1ufBHI23miaRVUisPJsHvkpXvOIGN
Si1wjkUeVVl28YbLZRQbU08iQs4OGhk3nSXDKYzsRW/D1LUqGGRRKqvdpKZTJYdm445z5vhQZuxc
ga2lvgJqGYPhCbRW17or09IsREopqKAfEiE/qP7P+6dx+RuuLxl9W2biKIJz9kEBXm8mjRO/DxtK
XGVZ2lmkZPQregpdte+VqtS6gan+68tgOsVq5226vd6E8jTGloVR3FiL7Ai9plHnM+pLFKRnjcKK
HnrBAl5LgmdF/Xh/mbduC+wdnC1wjtLupKByvUxZBRHNqGx/mQA3PpQKShCyGcZu2LbTg6EU4s6H
21gc2wnEEYwjoYu2itaQSiikrC+wV7RnMGNfSx/SHwFlIVud+kc1UY/3F3jrwVjgG4Ork1InUxaU
ctVfcss4y8xshZVrgK6aOaGJL5+YJjvdt7jaUh57MHAktCTUUFjcZCmSGijDaDaFV8USPKT6mD9o
Q2o6qhTPT2mr7TWsV17t1R6VYOZjJJ5/5jquPyEykabmi0XpGUz4qTRPIwr8lfH9/qrWYK5XM7B3
Mru5lHzB+l2bMdTGTGkcYiZmNgUZRu0RZlzY3uOydGZjUH61U5p86Ae4KaVpMp58SR1dOR+Gxyny
s51UcHWOll8DWAhUJWJDRD3r0rBV0q+MZLnxBHVqjtIcfc6N+JOuQb5iBZn6IPhQe93fgY195rkF
FUBHjH1eVyzyrAkQf1QaT+EEM3wshFDjhgNhzhzuHKE1lv91ebyAVIkREOAdWW22WmQKLM0ySk2h
lBhH9Hx8sLcdA6xWEgkE+ZGewG3a1PXXsEh68yBIiHPYhSIEv3ykV//pml54n3RTbdpZN9eQxSJp
rcB8nhb1oYb7iyntPBdDmwnjcqfusm5Gvf56tLOURQ2W9/YmJh14N4zKbLxaSsvBToK4OgfGnLlF
YaBG2PSDQH8iyI9NpxenRBjFH0AeW9kOu0o4ClUM9Z0odI9xhDy06kNX3Zd+vfM51wnU669c+igL
KxoVm/X3TJI5nMLcaDwDXg+IL+L6fSMEgMPGdHYCM62OQtOljqaHFm0eHak/RBZ3PvTrrXnzzPAj
liSZesbrFC2p1fWtKiYfNk+KYd7sJ0g2ZrKvBa48zsuAsG+M5FlF1HzhfvvdMQRs2B1rsKGtnU9j
8HPofQWA2dBWRGZSX72Y2aQ5tabFj5Cy5AH9EnMqyUFHaIDNMNTzn9E09q2TQ0hPntAHyid4dAm1
RMWf50M6dn4DX9gofvrbqyOBG4KDT6GCucCTr1dZR/OkJ8PUeoUsFYe8biTGkkkdes3aLXMvgfZ6
R3lXiI/xwHQ/VjvaVUuSKorYgoXc9YNURtGgiVECtHzTLQLf/zwaBRBKIZzOtdJxEeT5G1rM8c4B
WwytfwjeAgKXhUAcGqrrRQdFHZWCxvkqjNFCMif65Otpcs6HiFJPjHZs3Pzd4/p6mChIM+u6SCOj
i3xt0WhUrU7UufX0uYQJ2yDsamcVVn8YkQ+cs+EEFK59uP9tV4HS/4yCcyQ50GGCWNchoj5A9TOW
Wg9lzvo9bcMIWqO8cI2qmw5Eg82pk0L1FE5T6Piznv8X84Tb3ONlPnWNjBChUMq6js+tl6gwq1o2
fENsQUIyQ/2dZE32oKtC4yR9LTvUZvfQJuuG7LJ62inEaryICxp9lfZpIu1u0xd6Txeb6GOqN0gi
qSJ8teaonyIYFQ/KGE2HsSs6JyB6PzZtJTiEOR8UgD9OW8mVW+RD8NXo273u3Cr0ef1tZOqgUIHs
ydRnr4+D2I2MZklD6QUBlQezZYqjVw2H7ESyKwp3700aae/K1FJ2Itjbl5I3koIwY7XMvd0w19FL
Kntag7XXI+432nXQMOxpCXonnnyVi79zBG4DLuaBIJakEEZRm09xvc7Z6MIhZo7EKwBAvE9VZr5U
vZkcUyuZ7khKLfp6/8gvf+HqZjNmgWd8ldeAUPTaYBTEYTxHVu0JcjwfheXgUfve65ZtLmspHlFr
oW67Hn6maTMAQwsarxt9PXNaqVfqxKFsVQrvIj+difQEXxnmnSxywyzNcOjaF+Ip2GRWu6lHMxjA
ZXHy9F3SgKEB/s4EeHyCdifF2jifhFHacjqBG96IJBulZNVkk41XIRLXpppj6O1BR8S2A69VGsWp
yffYADaiWIISKgw0YRhSo3hy/enKoc6Tvut6D89kfQ209Ouop8WhTDPNDTUE46xRSZ2esNVO0DFz
qIfRGI1UDRnK3t+jXtw4SOihMKRMKo2/Xk9PjnFR+g001B7jvOqHcAzmY9o3e9X4DQ9NaRBuThST
QUiuh75LGgxVFMm9l6jZS2f5x8QQ3UmAnWh+KGooxQzl06CGOxH6xjmiasSkMghPdnvtmEdpznNj
qHuvDrreDgHkSG32XWzCc6We79/HjXCZ0YiFtwxdKN7aNQdiVpCFN77We6LURh8VX+j0cybEveXE
rR+/6HGXf0h8s7TsUMFPu2LZgBtt6yr7rQRqchzEwrATnrGXoIzGdxS/v1VJI52JcZuHOhGkd72C
ROv9X721QWh0UlJFnGcZT7g+igH4sG4sg8FrmYoZNKsHddL/UMaqdMo6Pd03tnHXqHQu+hjE5Es5
79pYqQ9KVufLOzXWvTPVs2Gnafq7DeTvYd+6TQkoU2334r4tq1BEMY7KHIlGxn9tNe70zujKaPBq
XfvYZM9z9atPT4lPHNIeNEQt7i9y46Djs5aS2+vE3zopNIe4FMa2GLym189jYEAt+iWHl7VMDpaS
n/LfPopz902u20/LI0uj4vW9owlL2e96iebExE8ipoNnzCbcN9lkPvSpjuwJZLmnVhX7E2S0xTmI
psTNNPMf4sz2IFHrtDMrPGmTuTcHvnGslkcQN7f8c4Oel9C+COKsGTykn+In+FHb00Rl+iTjGB6E
dN6b4NmyB6EroA7uH2/icgbegDrmbpSEjmfek9TZLUDJ29y8H4FS/EMs2v79nQHdSDRDSW4Bnq0O
VNZarY4c4uh1QfytooRjzf+W2vQ50KsdmPQrEdXqkaf2BiaVJhQZ/5qAMeYRikUr6rxJl6dP8Gl+
7pr4m1j1pSvG8/wUyKnlhrVifGJOpXDSoalfEPVKDoYYRchHR1qc2VOZ/9E7faqYWbDKjw0LO/pU
cO0w9mU7LpLxBHuKfByoOuzc+HW/hpPJG0eTbpksIAtZxw9NIRhm3SSDF6tGDOOA0KUPpA7mxyBQ
jknfx+cga+v3aWQG59CAoFmSQZ0Pek6mG2XGsQyVEbpLXXFbuianuoqtY2dp7bno8wn9NKlFm073
bTE1P4RZLLih1ZHnMMnmZHghNynTx6jvQZ/27R4PxsbXQYOcXotJ9AXeYo3hHZnnsuqsHbwqQdMN
YFH0Me6b4FNEz+0wDH2d2WGjfGa0eHLaWRmOuTGNB3mqY7fvhvnQTcBDx6ZvH6HQ9h9NHJRT0+A6
WVqgn/JJ8+1cjBCkUyrxEHeFunOQb19+fv9C3L2QbOCzlhD6za2pRTnpfE0bPH8ufcZXhRKWJiRF
73un27uJFQJIHn3cIiz411ZMZsrFJMcXqK3Qunkizc+BXAzH1BB71xg7eWdVt/6ecjwAl6VGSDiz
ng+S9EZp5jkcPT3rZScxjeEZAqvZVkOlPxhJEbptaxbIHGh7NIxblmGboooCjBx82SquS3o4kv0S
L9SMpX+K5OBzPEPZOvQaDNCiPD23rXIqm3Gvnn375NBwUZYBYWo3MgPf1zusZ50umEM9e317IgJz
YQga32t68ygJp6l0mj0WtKVocO2VFnvwk7wWIjVz+fM358agqTTlcTR7Qzmc5CiyFQnJvuB9JanO
nO/Re2yujg4IMkqEKLxy19ambtlwrZs92B06t7YqcByWoHDTNcuWJuMiAKB0p2qpOun6vHOaNk4v
hXQGkZbsmjLiaq0jtRnAiOztIB+n8SEOvb7+bv4nI2RZjHpDMLWG8bWlkhb5BGNmLbXfGylzo/T7
oP8JUTe7fxc3vhyrsaAggyAfXMMqUGBwzZAGsZk9xn3C+kWML1r3WUwmB4aw+5Y2kpwF58li2P0F
nytff7Zw9AVdTK3JC2pyFwW88SEK3ThxGooQqtN+bdvUrmWAkZq7Y3q5Z6vzuch+Awnn1Cxzgtem
fb/oWzmYZ49Oa+9QpmsHhzfIPHJatCdrDCtb0CKKc1qYuZMBQVJY9dFO6rHuUi5PH/xIlMJ09oDY
euX3UrWrx8bgV+Syq3z1P1H5cHVbdk3bAaF8f8lb3/WtrVVkHTRdaFYqtrpodtXUnqnqSI9aGjq8
MTtfdsPLkSZTJqK2yX1YUzzO0iiPY6GKHnWXZxoA5kBcp/FvBdK/9h+5rHci6ttKDnUVfNsC8WZL
1+Aqau9jkVST5EVa+iCQNXxCeDqyy1zYA2vebiOWkJhBpBW4Bp/u+uDoZVg2zeBLXgOVrfzerH73
+qPY0s2agp1d3FoUzpqaIVEdrZxVxCrXSm1YaSR76By2T3lthojfCMqxK1vh2/3DcfvMozbzv6eQ
NsONLnNbSbURaJPixX1eHuj2dM44m3sLunWU4MyorRPwLZd+PRUyGnmeiYMoe12vfpTR3hBry47Q
vK/TPYWT5TNc329M4VKY0yLLAg58/ZnILHR9igzZg0XtnSK6kviMyMoxmMQTRAunmqoN0+47Janb
D7ZAFkntKCqCqjVXzxC8T0Nitb0Chb0PpSnNDAF5ih4ezJ2TsZHNYWlhw+UhIBReQ2vyeg7SOGN5
pd5Knta33/uWYb4u18tjVgTvJBVV10qAvKk3UE5KpGq2cT+hPc/VSxW1f0mQhiOjiQH8hh4nkQ2V
wOvtptTXD4ovKl6Z5Had/VH8L/cP6EYB+7VNssTQbPGNjIqpBbU5N5KCOqMYx7bUKQ2sJj6s4eqE
/xIbuf4SVdGQu+QZ5DWKVqcgiUHQtU4TCd14GLp2FJxQ1orQScUQ3iera7Odi7TRrYPalnxm0a1i
XGc9J2FVY1jGo654RtmodpqkxqlL6v6pCKzKnRjkcLSZU68oPoKflfmzE7pp5xhuXDNIxjiCtJeW
ls7KRQ1aYnRD3alebP5QuoVO65xb2THz5R2vu3HJ4ENC05RLDXnAupw1+chjxV2jwsM/AW3pUVBN
DUG36zItTppYxoeyGtOjkLbhqR+VXXbvW69FtkBZFh6aJe5as2wFQhnXUj+qHgNLT2oR2bEYv5va
5jyK0VOQQGCgPKjRj0iK6CPAwK1JaPK+69F7u384N+49sDPCMsIZRn3W4BTD18aOyoPq4a6ZEJEy
G1GXJwbJP923s/VhFx2yJXlY8JqreMkSk7aO5VLzLAiwrWY+TYiADH0AR/2Opc0VvbG0cp9yVJtF
YBaal9Q1YLqvURY9NuKP+8u5fUrJJxm4pgNDD4bI9tpp1GVJE7kdNQ+GctRWh3FwUAr9DNEOnAId
E26T1NX/4VNB4QLsWQMcfIN0VXO/4R0xNW8cKO8OkwH0w0zVY9lWe7pIG1+L3gudRhJbhjDXLbc0
VPSG/1G9oCzf6RZ4ulB81urfFdza9zfyNtxSlxgBghDK88vA8PVGTmUUWgXKuR6iS4+C8VgqkRuK
sMpLP5X6Ty4f75vbKGpgj6ITHJD0STF9bQ/IXV927aR5mTaLndsTOcgceWk6Sd081s5YhdZTABnv
P2aWQ2Te0pQ8GULO6P6kVjACDdKkXSrJikS711FxdVJNWQSdGAeEhUtrw9+qnIXg8I10KGwhmMXn
yTBK3VZiI/p5fzUbWQirIQJnScTgFJ9Xq/ElHQ1wWfNQXJKryDb8yU6F5FQyBG2KTiwhoiK+dIDk
p2G0WfnO19vIAhZfTb0Q6/zHulioKkRfS2HHM4LYUQv/w5Ay49Z8VcL40n41xMesG+y2PaahvIfh
23quqIjyHYmZ8eDr5v9YJQDuYIby5PFHNGsOuMHvSfMOYl5ahUydK7Gjy2PJ+Pnp/rZvvB1kVRSA
AZwTT6/RYFmyzB5ole75PVAbfwz6Q5i1wjnvLQQiZLE4mLUpIbtSjvCn0+063Le/4eF0SqaEhgvg
GmjL9VevYDEmvuqJRWE0doOxSF0NALFTRUqzk3m9rmUVjPI2QAcJxQTDZOsCgR/OmjKFRGvxHB+g
rXVj61sV+S8JkE1fcaawYV4TWbygP+r1p0BdaMbPU34utUsZ/EmnkxVGtgTteEMRBfZUiilHo4Wj
Qnm4vylbx2GpYlCnBEYNY9Pist+UbXyD6pGip4qnSt/8KnKrxvpNJ9I15eel5tCV/bEelXOT7BGC
bmCxlg7j68AxkgBs1cryXAhmTOBERBucZSU4+f6Zr/aPWY6OnwILexar9Kwm2slQWtfvzmHUnv18
PNZaeE5D/cP9nbh9m5afQ6TJq86Peg1H32xExHRqFqaTzqzCYTBd4XKRp6/FnhTCphXuEvUPml23
1VUjmbUQOlgPZebCKWdI+JO4Vg8kr+QqoH6phJh//bQvjMmAMBfJOXz4KkmZlNgsfT+CsbOZh5Pf
+KUby3JmZ/0Un+9v4u0dX3iriNVFaNNIYVdRRC2Wul63qk4UYTllqsBN0zhDVlzmUTmaQUfepxNd
tO/um719eDGrMBCwRL/c8NXVLkMtBMmm656Qf5rqd+H4Kw2ot+69upure2Nm9W7IQp5OYmDqnhIX
R+r8fyTwKkrevcQDYyNEopAVuoOwM7W1t7jVDeXi5llHCODxribn0fCMR3OvJb5xLNlA2OyJWRlz
WLeU+rCrK0OH1LWql8JNqAdP4VhWD2maZ64plO3BLOHOvP/Vbh3y8tX+z+jqq7XhrBthAk1lzzSi
S5uIcnxf/BNUfnu4b2nDy2GK0Q3yZmqAN+XivPUnbUg4l7n1I0J6xLDOeCZHTsVzLj8l9WMfnsNy
77xsLvCNVfnaw1VlrwFixyrOHNAwsW5vB3uomMVNXj81y9KWeWW+HD58tYulpAthkGk6nQ1Xms+7
klXbi/i/v3916PVSBbHU8/eT4tlp+ymQvuj+Hq3PnpHVGZfTusmFbrlZo+TWhm77sfZcqn+dCrBV
4PHo0UpA4NeVvMCKdQjpLJyvFQSHhuqh02X5b6p//fH+gdv8KEQbBJgcO1LW6y8f9OVYyUJoeLEG
sFKX4sopAWv8BytwKy7dRooPDOFfWzErsU4WJiFvyKXiwRwkGsAm8dv9tdzmGlDZ0rAn8l9gjMrq
gCX6DNDYb00vFzO407NKdFIrNVH3sppHqHZmeyiqnyl0Nzth8pZhIKN0UZcH2VpXNVAmmSZBHE3P
H2a0y/RMPzJTmCEoHM2HMTbSs9TKzUlL8uJwf8lrrTiqW8t0GVRkhASERmvSIkUZQKALg+lp5adZ
/IKK8DGLhvOcwckYfR9B5CbSWdWEQ6899ktdhwYp4+52rE621RRnBoweTQixIjF6NJoF1LjbZ15e
7dW9R8PmNWSjtgoz3vXHD7I0Lo1I4N63afwHCpfyUyeIPoGbX72oglo4ZqUkLmUU9VTqM8VQhEIg
4wwdKAsF1wyV7lhJg/ZCH1R06lg1P8fWoIMF1Su3k4SfYzYnHyJRGHZO7cYrykwI/JkkP6RBa9Hv
sitVM53wisYsOfGkuWLuFv3XUHyYi19t9U7Svt3/mhuXkYiEEIhmHcMZaxzwFE1WOfk5jFKa0B2k
1Pjut4Dq7hvZADWQi3PVF61p7smaUtio+gK2WF/30qnyCuuQGU8U8lt0TOxktgMrPM7TT93/k8eh
nYUvAYNGfvsU6BeFtpuUD8fIHJ4a0qHaToZDbX7qzHMlPxcNw6GHJKSh2uv1Ttz0KoS1OkRsCigS
oIdMBa5JzgWV1oaPV/TEWSo422ntf5T02voUtXqbOWOiiCe5M/oMATaVC67KoRWADc6nfzs1YvKy
os83H6Eri4A1hFXxza+tKLAN2Reh+jbSHJTzAB1UaCRy68oZlEmhlrW/xlmbETkbkkhxpWRWf8UA
OEJXVqJcdBri8AYuUr9nYK9ou/QgaDCjumUYdxk403iR9skn67tWNYZpa0JWeYsedQKg14dFQE41
uDvaUp5TGsJT80jM6H9AClH6Rw0TnxJEI1O/KLRE6vBlvmDYXSolsQMtqnVKzUH9GsxKPdjWqNWf
2zATY7vum/xrii5MawdNEZC0aFYHEWZQJi7YTQAdviwEjmBFPI5NNjWdOw3w4T3qvUF+WdcUaQ9a
V+jRCUYnvXxo2qb7LvaCJB8EGG3Uk65N1feCWvg3Peiz/MgW+YFjdPk8nJGSNRQ7nWWtPMCnmn8U
O1pFO/72dWb27WlgYJeqHG1gUPq0M9YoNbpoiiDgWJAFjefW1pOgTm2/Aa3syHIsjXbSUUlVoFAa
bUGgRauGVvrOEFAntsPZmp6KinlfcTblo9IDebOlXhp+W3UafMmyotnppa5jVgY3EIGBYYEXfZkR
XAUmUWNY7dwIFPYisTwVEhysUjnGrlX0/lM0yO3BD8W/DZT/ZxRgLMUjFKCNVYIj1lIkFn2ke1Ny
7r6YherOxUFqjm30t+WKxRKUxjzuPEXMAa2WV4shE3VKSU5jKbYf6l+sqnugLvSX2QXdcFwjeROz
s8s89SqGyKJSLcVMpBwkcGE1V/bhGRtOirI3AnJT9Fos4WJ4TshFmQReRcNpXvpz37eaN8X/j7Pz
2m1b28L1ExFgL7ekREkucmQ7WU5uiKzEYe+dT38++uCcbVGCiKxdAywgQ3NyljHH+Mvvoa6flKjc
9d1DmKV202lPg6nsxOzUxNbPuF9TqVzeOcQGcgbIdF4rjHQRWyutSZg8Mj9vnOXGIpdOq51l2p0R
VbYExVNCqK9dSZzmL3S+nc6DLtaKAl4rTiAKPirBzyD5KmB9F/7tG2oeGKufaUU7lD8sYiSWXseA
AfXHtozsoIk2FZwSH5OZldttmW0QB5kn4KSUQaghLIEbbRt4klxJ5qOUZ+YuqU2I4qDHHWhpkiu3
jbzxE913kP6ogcOY01ut14VrdtZbbMjt/Zj20uPokSklFdLAo9Yoj4KONaPQxNFB7VDX97RMdz0p
WFMxXpolwsJEB4uOMOp26Cyw9s4TpXDCHFGtI+8xTHxbiafMDoT0a+eLrug9eOauVO+tynDEWaHE
Ex76sdpmxQjIrnWKdKMJL0bvbytfsiswIZG59vsuqtGUfykTosvITwOzJC9+X1PFvkg93XuUpPeA
jxiVrlSf4q1a+ptMnPDFoRimcLdJ9UNerX3ZZXI0RwfshxHQXLjRlhB8ucHwR6kT7zGF8mbnoSDa
gaevZGBXx4joJr2DeQ9eOAUIUmAUSAqTZ/TlH8UAcBDJe+9d8BxFeAy9+lXze1fzJRfRYXxz19De
y+clg8R+RMGajMoUYuSLJ0yQyzR/SGUfTTWzfTF1RYjkNZyV27tkLcziyFZ0L/DNbhQe5XC0G20n
FL8lbOtuB7moZcyDmbkLuCDwmiXpPF/PdYJzROxZwmNlxju572zEdvUe+IH2veoQBk9qzzGLxknG
ZOXGvWAzzKFnJyUegtAC4Fyfh06jRoCAEvlHT0KXz9gIqrEnuqZ/8aQG6eTKnhTt30TpXoS2+YID
668efeNGJUUb7uRMp4D9JUwcc3y+PScXyffHDwPWRQGfyaFHfP7DAkrksV6m/rGrt8iP4N7hKIgA
lbmbaAcDrjs0IT97TjEZxyegQf9Rzp9nEyFc2DZSupdA5bbR1yjfWtZzW7lylG2LYR9FHXXoygmL
O7NWV8zsLu8kngs8MrkVmcsLBRPgaJHiyQW/WXBH8NxEovXVhkg6RoZjikxdYUKkgih9e7Yu76U5
8CyXQ1pB+3o5WUGkajC4/aMVysfe6O0RMQlMGbdxGhz+NtRHnxcRNpkSP8Db8++SSIYvJVgNH0vP
NDeNEbm1Kk1bP/sB0cP961iMCIgvhMu5ErzoUSZULqRUnRKssYAl0N/b+5l3R69v5l6uLLjLb4eK
yqdYi5K6ISdFCakJq/MxmRnsXr/Jx3FjIUXgZoH5Fgnq5AZiHB58Mar3/2GgFskaeGLaM8vEt/RY
TlQukqMQPYi+q+cPSRVurHati3UlYwPROxfLJEgboPoW5xnV7Cq10ig98jZzWh8d3+prof6h8LCd
6PQmnd0HuzITNlpurKSll9eShmfEB11mflMvdb4Vc0g8q8Ecl1/WvCDqK92nWqycbs/kssLEgwcV
fd48MGUQDV6ygEqkNkxjwEFW67zwbqBD5wCvLQAUDXLI4ETla0odESf7qvJWluu12LNeMvsP/x86
koutgTpWNggYnnqIBfbYf6ll7AQCOjVIVsWyciqU4u3vhwuYmLIWa2c2kDoPWUqtLFitgmkt7srh
xJpVdkb0xjy7cd1ARf52O97lCw3MCh1XCDzsf0T2z+OZ8phnyqClx6yD+E7Zow98YVPkQ599qYY8
kndWbE7VHrRRbP6+HfvaAprlrrCSZfVSQTyP3Yx5Utb1hGttCo9wGhu6p4qabf4+ygxChWLEgQBl
4jyKjLcZmCQRo/EmSznbROnJKqRxpRx5JX0CuwKwFq4ioHPuivMwftqLadx46ZHOom1ogdP0UKe6
vQiHIAgGV9D8baPbQWq+CF77mJhrmc2VJBruD+BektRZd3i5WkWDFoOljdi7QtOwRT1q3NJIj6KR
/pS11nMRXQrsODc4jobGczJ1+mmUzT6qxNH1sJDYZU3yijhY6sQ8xuwZo+j4jdxuDSVV3ZDW69/f
PKBjKMHzUAftveQwlhMe9zESO8fGElyEoZ4Gbvi6+lKtKjJfuwsQuGcbQ2kDmrlYA6VoxVapzlNT
ubp0V+/8bdjfRbD6tnjT3l5v84l7/qTUYFiYMz8YfRlwDOcLAS6V3Ipilx7l1ou/4RzsbXAZHb70
iaWy8jR5ZeVd28G8ltnDSAfJqCuexzNaxcr0lF0kJu+WFdtgf1Iu8/4u89ecij8cQC/GBnyX5xpv
2Qu9BB3lS9DqAvOIXd8p7hCwkX1J3Gu+lT4E8PU3XQOdTUyFamulAqc0Krob8GbRLtKr3FWU1Hog
048cAMeKY/Rht0n8Sjilvg/ZXqrN/Wg1xqauA+3e18p4R/v2yS8LYatGWbHrI8W/E5UeOH5Tdu+q
GYw8T/PEwW+zRGZVqQ6jXPPQzQ3TparnQZ2Mm5W7/dqtQAkOdjvnCans4gN3CXhWSop4MwrTO8n/
ayB6tiTFLnvIUWvfGUUwvf9hUdH6nXk0KHYu6+OpYHpyNVTZEaWA+0oaMfp5UIPs0Wi+3w50uZo4
wTiPeWtCTmX9nq+muGlCAWsgLLZJmrCET6Vk03B4xJPxlHbT6+1ol/uSSx2pVzhClHxQ/TmP5k28
KS29yI6K/qsz9jNDKK3sqv+j+sk9WPVn3NJvR/zAmJ8vYUKiHwb4AYwsNjbnIf2hCXtRwgxFC3A/
A7I8NrkdC6H1u0EMabJz6LU81BSryh1qDnAIepzYnpRgyP8R41z7KiNONNpGV0ytbeS60tqFGCuH
qcnk73nrFS9WoJU/fVAk3UZMUx8apFZoP2ocPV0VAOfKgK59MKgBoG4+8CrL663zsxJcXJ8dhQYO
VyHa1MPBqY2vsdk7WhutqZJe+2S84uj1MYX8a3HcDIFfxzy9csAU+mGEm/3oZ6Ob4C8beOLeUmJo
nmtes5c7jkMTXChSbHhGsOfOv9nY6XiJj3521JEMKyw303+UZn4HLKEOgq3FY/r2IrmSVRNwZp3D
XZnBm4us2kzl0AChjSW7KDT0ItAHeEsB6N/5feF9he9idk6qxOZLANpcJ0dLKIcOXY48XKANYJ5v
/56r40fMgw0C9Qt6wfn4pymxqPOXGVdKHDtqRJcwyDoMFbs4o4Vo5SdfRd0LO1xrJfJ8li13CzVZ
XitYOs558Hnkli6JKMZsUHNQN50uOHG8UwLxr5/ZTDOJPo0opo575TyKJw04BHpjduylPWoKdhI9
d7R6+nxyDLGHFxJvKWusAPIvs885KMoZyB0BhVoWnGQr7hJxnDh7enRK1CdexyuZ57XJQ6pw5j/C
bKe2eT6sMvMtz7dm+3hEInJyv/gxWW39X9v/yozWBmAANHD5pA4MT1LI2bKjjwdyDMeiFJ4H78UD
ieRPz7fX4WVqMyskoFk0kyh4wi9y3MYfSmUcFKZMSbZTp5Lgto6STVu5q9cUA+dvvlx54MFQ4eL5
OO/DxeSFY9UEsyF9LOT3nv8iFl9F1VZ9fFxIbX6O5o/aWlN1u7YkQKexCOEAYquxiAntuAYNiUE4
nUzPrQ1t2kSIg7i3Z/FKdZDCIGKIbClkD8jZz4c2dtALFbnOj1JQ4K5C1/hLkJWON75me8zgN4Wp
2fFaBnFtMcLrZAtDPuG6XRxpndLExiTDn1aN+yJ9TbS7SlyrRlw7pz7HWNwN1HGyLugwkK+jEeHa
w1RAhkdTHPk4BULjymq8tvI/R5t/zSc0KDK5laFUPrZmWrJtY9nJjMJWim9R3ew1Zc1q5draAF4D
WAiVeO6GxWYW+zaKhI73naYBFoka8jzk2dc6cFd2GPw4xIMtkhTgdIsxJYNUNlMWF0dfz7JtPRlK
CfS9lXfjkIb7DHmqlUm8MizGxOsYgiHclSUlb7KipMiStjhiSRK4Pn1vG7Wfv7SLpr9DPwr48Pxu
MEExLDbWYJphNJr4qaiD7D11LVJNZiEYm5WNdWVFzFx6SPwo4xBpEUYA1B7jVDC7qlCV7V+LIXiI
xVe16nngFl8SOs+NMh7m/0eDa6ugbhJgX4MDhZ2nnUspf+MF6kqZ7ANIdnaSUWWkmkO9jx8FFX7x
TXl3dlrNmI+d0Q7fkzEOI6eIYDpv+lHN902phKLT0haINkoYC5su0vSdqkCh20htWmo2VvDGzxhs
xM9m9HAG8ctGtlmFVe2M0aiekBOr4ChUVrD1sBsytmoT9INTVrCYST7LBoIEosG/hVZWfVeATK47
ND7796g1h8FNdK9vn/NMb/p9VVSxYpfoF9W20VtyuPWNbq5cZl7MH/1RB09RILq78uXmI+9ijiix
Ue5m0V+YdcmxVfRWEehksaVy0NPi4IkpVe+6Fw8ZqEbHmBpjtMMgqGW7rtAg6SxxNhbswwcTU4EV
/ZbLBJBbe2YjAbkBWEfZ5Pxswb2JtyiomyOfqbHzRDnkabNRrJ2UKMjX+neIV7sTZC8/jk5T760k
RBeH9Ud4il08L0HELoWOwyyRzNZI9GNf+25W6hLvlNAJvDxcyXQvTuw5EFWD2c+TzttSV6Asozbq
pkI/5mYGGAbNmaTiBZHaVQPpvnnovZU9uhLQWGxRq7QUYF65foTpYbfoeVpoAtfFRtJU24jfBevb
ysqac5LFyuJCB4EN5JzLdtl2Ck0jaHqR3QcwvNtyUuX3Sqj+mVp4HZAJMG8M80l9rUsYC12m5G7R
9/pOmJ1/bv+Sa98U1DYflbOQOIslhd222uGbBZiskjattVOlLcW6le95PQjQFz4qSe0ytSBBS3VE
JfVjA7CxpsNJT5xzf2W7rkVZvApSi5KN72VEqe8aippGtlO1lQTwcqGw9CmE0yik3sEfz3cgAq9o
O+SqcvSgjMIFlKW9Fx/QNnOU5JsUmivr8qMjc75O2GnQS+iizLthWfgIRBx7Ki1Sj6RQqQMOeEKZ
etTEbRqe5PjLqH4X5W8iJWpRzZyGulXVjS5O1o++Cn0oWbsxrw3/089ZPoka3R8Uv+bnKMqD6iHz
qT801rdGdofovs9WeiyXGSkwJZIOYASz3QWzfT7ZrP04MjTBwAJc1B+GODNsvwAO6ZHNuaBNq6Oc
+twFXCmnTitGp8T13L29Py4yEX4DHkxonNAFRNBuUZiRlSAGGWoYx4T7kU7XJk7f/j4CHQDuYLBo
SIDNc/4pYTRnKStrqs1jIQqqE7PZN2JSrLnDXPlylCiAl1KPQaNpeaTWed3mmN1ypLa9KyjvAIAf
hPBRPWB8ueGZ/tfHChUROigAN4C6KUtNny7EuLUTYqbNFO80mRJ6hl+rmutrjrSXm54uHw8X/hfk
LBja89nDiLmQZEwNcAzu7rO6CenPhyfJs1Z24kUKDPb/c5zlxpdrGhUiceJ+sk2UUOLwG2DkbbHm
n33lkp8jATmh+cCfPlo6n9ZDyBI3u1mIKONQcM22VmzR9xO7BYu88RJPOHTN5O0RJUbZzBsEt20z
jeMnM7e3F+aFjgLPaRUbPd4XmjIn4YtbUURoUjB8D8PbUbB7bNfS9Fsgb7NUffWgm5Y7Y9qUxfAU
adlLMQyv9AdnwGsSlyu/5KK6NzPDuCzn1INDcEmK0P0SRGwtW0feKPSTpaw+lInR70cli7ck3h3k
U09yy8Y3Dt4oS4fbE3EtPERwlH/5IgplhvM1FuhlEVkZ4YXeQlLVrzeFQRqYRQZe8tZhQmxcz/Cu
1VaGffFw+MBVcQRS2JwRaIvzr65yUYtQLTm2P8vYBoHi3Q+qna5UnK6Ojjn9f1EW12bI5g/9OYp4
Ep3uS/u1ixz6JO/lWp9m3oqLuwyY2P8CzUftp4WN0E+jphOBlNymVPgteb/9mS6ni+YAz2AKGEBs
kfY5//sjLmboHlp7VMcnL3zTKEqG07uZHTxt5fF0OWUq9TmkbYC+Ica0BN55oxCjIFYNx8lCTldo
8VEZHMH7hxJr2avUPgUH7eyV9ObyBCLojNzC7w4T+CWpZeyVoNd8eThK2jN4MbIPVP6/ZPq4kqxd
mUbewnMsPIvQaJz/+afPVLcitliBMRxL2Jeo/ditmUHTB5ovvUhhuZJQfRwi56tCpbZFoZOCJ/3p
Zbsd+SwvplUxHrsNp+l3s7QHkzPcKVW7Ve1Yd9ClsXffv760/1Q74S75AQq/2YVuMNjF+/BenIq7
zFl7+V0uVX4UCwlZFOp8F2WVwhfb2uuj8QhB6aEH0VEIGFNla1Lr16aa2iV8HpVOycV7bjCjSqA1
OR7rGvZ6/yUIwO5ndoP29t9LB8zv/c/BFjdYa0LAwLhlPBpTwPJ0xLzaWKL/qCTpn0z9WdUPnVA8
5MU+FFZW1LXZJOmYNTRm+N+SRiwKotp5cTMeA/0QGsIhi20dBNJf736wFP8Lstj9U5bDIRbL8Uj1
dmeooZ3043374AfbSVj7ble2Iuhr/kM9bOZ9L1K2AV6jZcTVdFQiQK/hd6WWHVH811BWko4rGTC6
GWQBeI6A1gImcr4XK4N9l+ntdBQq6BHGznwTG/hsm5wcH3nxbZas5G2XgBEEtT9HXNx1cS/HaIQQ
0Wgn11Tz5/bLhBibQz0K7+QhfxjMYp8NttytRP54BC4OglldH6w/0ruXj0S4OG0oyv10fHt7DG33
8XSf2z+eQvvJslO7tEP7cdiQ4tuBUzr+9hBv4/kPduD++29p17Zkw5Xafnn+5+E1f3NMu9t+9+yv
gT3asl3teEDvgi11bTvcyPZpz3bbGJuXrf28e3i4+3O6D+w/v//cXpEf/MZbI1rcrJVlDkbdMyLN
zu0n9/6+c+XtuAVA7Fgu9ij3wFyerK33oG+sH/UDapuaEz41J2ff23dA3+29Yq9c9te/76dZXlzC
UVwNuu7Pv+nJy9JtVexSSlkutX09/lmdgOXV0/NaijH/pYuJwNlInUmt6Ahc5G+ozvdjKWERF0XU
xENhGxfxypX8seeWMVCjgMcMLA+ayGJg0EzF2NNy8SjZufMvpkL8G18/J7H/+fozsEX7qD6vfN8r
xwDMwP+FnM+9TzdlGqrd1FuEVJXvuhPvk43gNHbqvL7NC/YHOhx27aZvClN8dP6YR+UAXs/Wty2y
jaKLPoee29wtsvu9X9NUvZKhnP20xWEvjVEcGhI/TUyUrSYUPPtwfQ+rpiZPCbf1GB6VGt0UVVw5
hq/OCbBknJ4UaB9L9JRE118alUo8Gl37pcv3WXqozX9jtf1+e/IvB/hh4ggXdD4e8QE4n3tgl9VY
Rb50RPW3bh6sorPTAsfvzSh3TiYpW6P+fTvilcMYLrOiYAnDGQm9arGd00lNGinWpSPqbOqU2lEt
OXL0p0/Q8Mru9fYu7voDMtNfVuLOQzlf2TOHGo4OVehZInOxshWtNXk3a9IxexDM/aRKFOSxXxl/
oa4PA7bJXko920rG9nbcy+RkDkv+A2CM5tyyNRclLWd1a0rHqOblEd/Hwo8Gj+XwKRRWKiCXtYnz
SIuMsyvkRooGg2/ZRHb7U/RfZfFbVsab4M5DmfP2sK5/RrBwZEOglmCwna8csTMadMwZVz1upyeL
TAHNGE/DajSSUAH1kML67XPN3g57bYzMFw1qWscqz+rzqKGF9pqmZvLRNOB0Wm7QfDGwzvWcNvwp
iCsTem2MLFF677MjCBo5i5OpEsN4isxcPqYwMPt+E9a2CqmyNLcpN2n5KHSxnWCjdXuMl3t/5vvP
qkUURhWu8PMxFk2gj1OUyMdSfARn2sb1Nhtf/bZfySevzCVx5uGREdE1XhxupZcoYalX8nEoasfM
fwZ4EkZhAfqOA9/S7rBduT2wC0szKiBnERdfL8mGbtKMmq+Xx3acYP2R21n3BrBGUJxyKHedsFFr
C39Qw6bSZwuBBVdkk/PHZvhVa+W9Z+2a1O5LfJtYZnVo7DJf3yWy4WgKJJfAvf2Lr64AUJ4cF7Ow
JKvu/FvkUSq3elvKx0JwI4/qQVRtMhdAulSibFrangHNf03L90rtChUYUlVqJByVQKPOowajVIBq
6Vh3gfYbnzJnsMKtqGwK3sjibx6veAhUdmsgUZ9a+9tDnv/uxTHJlcBqpz0GwWHJR5W0qp/aqpVJ
yk0NCaE6dycviVcm9sq9g+UbCSoaaOjdWIt7p6/KyUwDj5UQZS/eMB3LSXHysN0IeoY0gsjnVKiG
1yuH8bWZnRWoKckBgeRzLr6nHlR9JVApP+bdL6RJeyKMAl73tkJWbNphZivvtSBvbs/p1bCz3tTH
NgMxJC8+aFfKRV0J9B/gaI+VWwvjZtBT2xwOuvRWxMVXXXDl8AG5yZVM9drn/Bx5cdvmUChiI/a1
Yz6UFfz/nsylwYXs9gCvfU6uAZRCcHnDG3cxrUoSKlnkBdox8ujAxxD3mz9jeRAwR/C7btufysjY
3Q55bWsCd5nVAy1yNFA953MqThpdYrbs0a9tcduMLzK6s2W06/OvYmK4/RTb0koOcTmZPB5J5uZy
/Kw3u5jMERUEAS+X6ZjIkbJt21A/1IJRHW6P7FoUsCikRrPY48UOHAN1UvKgmI7yRH4/hljDIRr/
twZT5CNco5RMaC7A71hmfpWH/UNcltNRF6bUNUPEusxBCVdOk8u77DzKYuHnqaUDduGd1OEX/mDg
j7bF8pXsXjaFg+Wp/crcXYnHvUnJCZQIXMklYHawJjnx4lg6epGi/8g1a3SlziQ90LygskEVRStb
e04Bzo9L8tgPZdP/m9EuDrLZArTiWUbSBUwGkoXXBBAu0XEU8rLpVrbZvI3Og6HYb2I5DaWabbZs
BwXZAFIU78pjlYq2MfJqH3iXR8+a/z6Z90q0ssUuJ/M83GJXD6XQpxbYcCCOkaMlo8OGc2rta/X3
gIzzQPPx8ukFKNN5UhtfNICv5b+SInkIwmiyW9mWjcAWjHtB0Gbp6PZJ9b73mLDd3m9z1nExq3M/
BCkLnlpLIR/DLHQrJs89pvDnf4/+Qf9eJO8xopG341zuayprM/kL+jVcrOXaTOowKAW8XI9T5f+b
wo/hovPSlRvucj0SBKonWAhe71Sgz6dSwlF0MPPUPFpJGjoAexkTvWaoQU3/X8bzKdQim9PTzNQL
hKhoH5uZbahFtg0HtKj/w6x9irJYhL0/RV0+MiDTS92mmbC9XZOJu7YAPs/ZYvkh819nnc+HSY1N
JhSZk4IEaI1XU0/QZYq+3h7QtV31KdqyHTjLAeW6x7RJWlK7Vuu1G39qXkbLf4ircVpZD1caAywI
etboVFAWvJCbVae6CjulNI/jmG1k9BG9pn6sLWkrRuZm6u6spt3hgXpQ5dYR7+IxscNW2kl5+8OK
vLfiOe6Mdyv2bGXaKRKPH1qFQSw9pYpuj97GQPKMVbAbIePkqt3FHSnp8+0Ju/w88zqWKUeRWHAj
Lu6QqQrRmwdNh4blMIGd5W6XN82wUb1DppprZ+yV0p5pcCfSoyQv5cG+WNbqkBSWBumD5PufyNrD
QE9z7LkEO6gQxw3b0fGG5o8ifAlS2W5T4a8FIWAVz+LAJDWkGjR0zndwLcyQc6FQjh1qsxt65Iqt
RuIaNuxK+gTjwiQWucOsnr/IZfxSEODohfqxVAo7qzE93vLmM77hQ1u99k9ZUK0cs5frnj4YanIm
KibIqX/Qzz4d8lYO48v3KiBSHdYQgln+U6QUncT4u1Ba3V+mvaBNZjtDMu35K9IPO59EiQ5zWHeJ
fxpzxOnZA3/iyV8TEFge6ARhIGA+YYXS5TMWd79ZUpAVLDM4PW1X0qa1v3mxBkTBkobK428WbMlZ
mZoLMNTyZy++vNG0eYr7ZHAaw3/AKxw09Ul4o/OKG5hjJZOrqActfi2CY+Yjz109+rJ4P+hOZVru
7Y29XBHzD4EhisYSbAMYFIudJkppjft2HZ0aNUJcOIm3VdVgcakYmY0u2V+uP6LRjeQ/c2kFoYrF
sAVE95JMlaNT2U24usi2FMDhoq+VrBy5V4aFMgdIMyropGrLtYfnVRG3lRedTFO4nxAPs9Lp3whK
sOGvuapdKIYxKHCss0cVqECQdPNv+bSptDRRzTAeolMYBV+G4ns67cTupU123fCvVm9SUbcj6UlG
/xSeEf9tdqIQ2hUF5ehdF5KV99HHA+hzKvXxczg76RxYHC5LYBs6udJYi118Gqk4g1GMMsW2rL6w
iz64s0B/PA9zgVK2fA2V99zcDlocHLBi6++ZygC/iDrd3V5k134TTHvMMsB+INpgzBnTpykyQB6P
0qDGJ69PXnkRPMVmux3FzpZf8woLuHyHORqqu05nQpFHOdxO9JWld3HYMi+8HHkbz2ojPJIXScw4
YPrUJFVyyvV7SmTHKD5Bfw3UQ24capllKCR7XYzt20OfR7b4GkgJAz5CNJSKzvLijJPKN4uOr6H3
qh2alW0Uf9pgTVH7ylk19yg+RN1N6paLsXWBL1ZaGSanUDLBpSPbZOedKawkm9dWOqgkznOFCgNI
uMVhUUSG6mlmn5w8OaVAiAg5OUnQHDJtpwiZXeSjk3SBg7iBjdPvpjLvu+Q3yqabqhVsVXhMwbjf
nt6LTIGvOlsIYGTAFUNbfjFyPYD66TVyckqC5MXysHfNq18aOkqZ9QvtYfR4PFsYgVe9k+s38bhy
fF6beHooc6eOk01foq0Foc90WInpKRtGcysN4zgrOK35FVw5zVA+YDMDZTHQZV3cpFGkZr2UNukp
7UDnluFhnF6nNHoR0v80HnIbZMKo6fBIOt+onRCmXaDqTGeWUyE7wEhbWUTXNgQAERjWs04AN/d5
hFCaegVnxPRU5T4v2V7/5Q1ttPWEbBVxPE/Lcu+ZdHzAokLcI4E9DxUnU5m3ZZGdxp2I6Fyvu/G4
H/STFz638hdhfC3XpAmuDA7bEwrHDI+ii76YPhDAU5qWfKi4kzXy1E7A2FU5iPLX28t+fg0tRsZ1
g+HUrP6I39xiQRRW7o85hP2Tqrw2B6Q1RYAh1temfYiq50peEyGe9/WtcIsky6siY0rGLDuJWh67
xqh0m7Zo3sNxoPfSWdWdYvprSJsra54h0iYEJskzeom00bta8maT8lMkvU9t4mpqgYfUKczWsHzz
CbEcHPrR7CuSBYQyloea56WCmtTZyQ+dBhNdlEuGr1S/M5ocopKs3AfqtSVCZYzFQb0FkuLioetl
oKQD3ABOUTL5DzAlwq3XxN0Xuc6GDbKh9a73xWGD9bcEpAFD4rKSZQd/qXGT+fHgqp3YObkmF6gc
KjUm8aJi66VqOUNU6IdyGEQ4ShYqsj2shCiI8nsUq6W95fWZA5cP9LLetG7FeeWG1gBOrRjjQxUV
0UNdhprdBaH8NZEmw/GYFLsSew5xP8CgHdTDrkopUcK0+tYLZbPxBTm4i6ukuJOTQHyqpwotXKNt
V7KHax8IDPEHtIzS77ITU8ncNvzD/DSC79yBjs1ccv7B0YwocoY0kdyuMqqvVtKurfuLngG3C+8/
CJ0kyORTy+wYPVelTlUxP4FYtlXJ6SR5Z06HPjwN2i7GrbgU5+uucLu0Pdze4tfWP2810mTiWkhE
nx9ehWBOZtlE+ak3zZfc+taFxcmYz+SVvOjaUfI5zuICRbhGzinM5ievdJX4a/YkqgKMyNnDCML9
v42xgqq4dpZ8jrdY/01ZqrMcWo4rxg+ze+7hG1t3MbL6Bavn9hRe22ogdaC5GOw4XvLnU5jTcwkb
08pOpRyqh84M0S0xKcL0SfN+O9LVSQSKhPSQbqF7sTwguzTHJIJBqd1DPmiOWSNHiCNu0/5C/e6f
PHmqrZUn5IcKyvLcgngFmFwjB6JJcT46wUI/SOkEDshgIxWgNXCSqn6G6msPe1BLoq2f7k0tds3c
ycHY9iTcka3teUyjxnGHDQlZthxuGusBPzUUmge71VCWWTNe+WjQX/5Og/SfbwFpYzE3TWBaQWRx
4BWbuUvkyDoSag6Jtr8VD/VbXdiYANEYEO325e+/Cirr/z/y4v4H9meGnhbnp6wxsZnR3Rqd6qmO
d3hCu4VXbsUy+EYnY2VHXVvhkDggyZKzIW2xWOFmmUqBEhX5yUSup0bLM8j+hNYvPXmNrOfbI7x2
NH4KtUw/2yLPqkpmbjW0fLkaQkeVkv7R1IfCUSa52hpaQnkxAeJ/O/DKGJdll8GqFUxmc87kIXuZ
9NYepYeiLDZD+JbEv2/Hura5qFbB2ObVRq9sMZ8x5jKT3lX5KfBAL5dP+XSa4ifRjLayFeJW/ihW
K3vrQuNzPvfpZ6JBBEqdJtbi5OClJRd6GxenSTJqu2zKfabN+h9KqToJDZ97q9Po1cWTsAuGadg3
QZC7pQUXv1cmVMv18DdwunZTY8C4N6Uu2Wde0e1lrnjUfdOVlPraVQFEhcY2GH7uyUXWSUfIk82B
W8obLGRTkjQ9mMmkI9IkoNoXVGv6CtfO1fm5BWwYXDl2IucnT2dORYJGVXEa3MPgrKEf5125PC8+
/+2LXTslCS1Qj79dMWtX6l/i9Dv6pZ73pEVPqOW1+c/O9JFw2JnG6fZCu3Asmz87GGiQ+5S6TR7s
5wNri8wa2UTFqZmKLTgx6hYvjWI5amhuS7l9aePfhbLRh7uhei6T1ra+TMn9qCHmirxq2Pb3gbgT
4n2T9HddkjhecedHdiqsqd9e7Hr4aJCpYC1D+Z8Ny85/pjhFeh5E6IPpxngv1aUzeI9m91CL4r7M
o1eg82v6QNee2YzBnMusvAopdp2HDNShBoc2MDOd3+2CauDRn0hYV8jZ5ESVnNwF3Hs2BtjlvtG0
8ShHY7oLldbatBmU+tsf6mpeNsu2otoMjQlxw/Ofo7al1MZCUZzUwt+W0r4GBeQfMuMuE5zpWTHG
jeAd41+3o17o/30sjxmIBnUL/uFSJYkK2dhMZlacxFByhc7Oa+nO/50EhW362ntVDCkAKvNHnLkx
sHLB9B/7vnf6YuL2F978KZjlrPeF8KdGydrs1lg1185JY84+qOvPbI/Fxik0AX720Banvuh/kKla
joDmj62aaXOQYf+j+20me68T1K3Q5qtWdherks0za4jyrAExxQ85/yaN2WaCmZXFCSuLEdTwkFJz
jPA7+27x3nnoSx0nB6WaMrSAQnPfdSUK7Van1Icmwt4VAV6/uBeRd/unyNqeVk8+dA+DrBaobGmx
thXQg/p++4teXUck+Owl8qhZHun8N+uR6JeFKrKO5PEu10AClZ4dZaS9yJ2nL4p+H3jOVKkObKyV
LOFaPZLHBcV3MkDYpUtYm5RgoREPMvP1Ft8ntsm/FSciDfpPY/xfnMX12cRDDCuXOHr6x/AeA1N3
POE5Kb5PlemMNfJeui2ZNbTslUz/8ppgl8yC6ryfZr/uxWlaJnWZGSnbJTSdpPdsI/idrgqJrQVZ
3EVI5OJPEnNb/B/SvmtHclhJ9osIyJtXmTJtR9Xd416EcS1HGVJeX7/BOdidKpZuCX3u0wxQQKfo
ksnMyAgtSpbaG17b+DEZ0TPBIfCXH0r6pn+zTZCUIFORQ2MHQehHea4gO4RmTugPCEQIMLGSb2Qm
i41uHnEdGnSnl8ProNDjxiJep7LwEgShM3KAQKNf4URRO1SGCbJTkTqjX9dgHkWlF/CiYwZayKTx
iY1+EuVzHW9EQtdx3qVd8ftZ4l5Ji7FRddi1rPuF303q3nD3YObWPyp+JiZR6AYj5NKB7FIk51XW
ukMqUO1Freni7ZT2sU9MnQEGkBgfP3mwhWse7hApn6u2QD6RPtYszqIq4Q9ZZzw2HchY0MRAElxX
rDk0ObnX4vqIYsmnjYUUd/NldAPbuLkQ4eBNiizh5YSyeJnZlM0sQgdbF0wNAg1bSS1vLHMo7Rjo
TpzroLVywIDbFl1RU8ZBFT+2x7rlzbHp6q0cx7XbFh+EaBflEddEHuzyg2J4O3MGB1ekV9oLsfKT
NVSYf/tXbc6o7YMwa9qaf7GW8hyIjB6MAtWLw3Np0tSGmHZoR4yGNg/tFKLekAKaxwhpdI3NAVpD
PRRi/AJiSRWQ3ZizDZ+45jRQcxdpWsQ0YFy7/AC978oM1SdsNqtHZEnBHEdBvbfMeKxtrPd1bO7C
xj9T0q2Yd2W9FOqIsdbL92nKESq8JyN9Txr1brG5z/XxIbNckF7MHljm7tsBcM0UqgKxsp/Nw9Rs
sTWvjR2FItGCh8qLI/NR9QVzoX5MWcQXKKhTcC8unlBMuD3utWGjQ0pkbyGrc4XxLQxaTD1yPZEV
D/u2AaWQ4v5pjOagsk088YpvRI4OIE0xy4YhdxMbTNGzqXd55MQkZErjK4MT0Q40OyWyc8tAXusa
gjDowni0tsDpYqdIW1l0NIJ9S7SDgYXqcieh6lDbi1vxyI1fa+vXbG9EKCvziBwPgG+gToE8iewu
Gg386Aqw4JGCjiyNeu7yqNHHZEsBeWVTXJiRnEBq9H1jqjDDv+qB8al/vb0bVv88aNeAZEAqDuXy
y1ni7az3C7rMI6qPvkLDuRgQgwT/hRFBnIoTDToiGVbeKnYGQYKJR4vBfZZmfo4S/KgdbltZWXAU
cf9ZkaIp1ieOOvewwgPD+/ihOf/bclVHyYbOwkrwKAdXmk2Jr+jvTPvhpP/Npvo3Bhn47yRKxugI
O0t3dOIE1x733HzfgJz39mSt1P1xpQieV6jrwdfLqXtS9fmY1xqOJgX6IUWGeUD9oPQysjPwfJ6f
QTZGqz2iz/RtGJz9bfOrh+fMurTtaFYVI6OwPi+Tr+tIMVoz3l0EWL+tMr9YdskPgFgE9zqgq0gZ
yY+fajKyuG5pi81nKTudEbon2jAdDMBN6AjMHs80JSiQG3y01GQKbw907XyB2hW0uNB2AsxATMRZ
lNbYdq3WWtVGMz/FaG2gQ+4t85Yg6EoSAAoNkBUBkhFkLlckRgRkJb1mNW3EMjVHJm7Y1bq2g67S
van1OzchD015mFN2dK0+yBd9Z5pk4/itAKfEN6DW7kCyCWURKdjW7Ip0qgOWpMpMvjXQJo2hWkWU
cHaFWvp9j4RLI8Q4Rs3T7LbymMoeyKIfUp7sBvMVGkwbN/zq3OOBg5BVcBHJsgTQiXLqKenbKAO2
xwTVKE2hA7iR8FgJ0v6+ov7XiHa5wAnAtzpRhzYiZNnPFrrYZ7Cc/XCSk6oc1S3w1NaQRAx7tp2c
NNcIBWYvIh34Pse+8GYrKjX0i93etmvnU7wN/3dUwtee2dGpQnLE4m3UxZ5RvbrO4nXa12rTDYnb
6+pwov6PUhDwZ+CIvLQzKI2R9rOC8YDhsOu1MEmP6LzzWtUI5y2mm/VB/TMmbdCsrM3STGCsst5d
91vivKFqrSN5fHvu1hyOKFYboKEAR4y87SZWI2iY5i5ieB8p1a/B/DoAKjhOe6V41ZL7ov562+D1
6RcAS5EoAY8huobl53ymD1DeTEiNqJ35YOgP0AvoMRe6Irg9lEPxkPcMOsSZZwJp02+8Q6+2pDAO
Zm5gFIEe0+RebHCTQ2egRm6Lum8I6HLeee2gfXROkVdFPxo64RBO6pqc5Ew6sNEtloWERX+ajsmx
t3Z2vFfJvU6HIN1Crq4M6cKaFEnQgvTFrJgNcHog+er9Ee27TFs23NN1+U0MCi8Q1xGEQpAcuNz8
duXGeew6TcQI8jD2aDGf2uxuSoCmxhvM+DTquRGirSU7oIWg3mtEI6GDjukdn7t73JbMQ4pnDFJR
bb+9pVZnQPBA49UPPJ4csbnMaYt0iJso9Y3iN19era1W5auTLwZ/ZkGa45nm6AXJYaHN8J5sqh2a
PY/oNBxb5VFPNoZznU28tCbHbz0zEw6yHWzSBkSxhXI08g5iia5f1M4jFFM9juxiB+ljeAdmq4fb
s3kVmUrWpYUm3bjQbrGbyCRx7aXWEvuZ3WzBBa5uIlgBdAvFH7geQXZ0uZ0cBDnOEGOMTrlfmkNu
HgYCBYdjidLfphav+OQLxy2M4aUqyup/W1UvjenNDEXkqWCROVt3PGW/bf7CRjVsCj9PAm6rYTuD
bwI1t5DlWnR7Pq8TtMI6GE1xa0BYFDCMS+vVDF2NkmNCUyMFjdO70RtBbXSvqVlHU04eB9u4S8fk
ZC1bXeFXd8hfy6gy4KGO7kBLiueWui5Vs0hY1DFl31XtjvzgrbsftOx4e4xrJ1BQTkD2FrqBptx+
nqd8pgtHIkShHC0wzIGUksMBk0A1ceN0XG9PnC30U9tC9wH9DlIIM/TzAHEOlUV0oYs/2Qy9K1Zn
bAxoy4p+uWZ1RcyhyywWTVoQE4+x4PaErZxxpCdRc4PKEBwWyiyXBgilFu43m0Xpa9vnXg2Gr5Hu
M/d5BgO7Fe8mtnPKJ0o+37Z7Je4o6BPB34kHNGqTEHCVPNnUgVpTbTO8ZTi0p5oUYa85IWDKlIbs
C6pqqEZbuU+LYgxGy7G9mjjzAY0RiA4G+gbgLpTGE96cdCOdQl4pr0uV88Pc9LU/KmO5gyr5jsUK
oiJDOdVGkj4Wsw3uEbwUwzE2hl3GHbAB2GSrJ0V8+eUhFyPDAUfBVWjGSH5rWdjg6DRFCkXnYc7T
ED2/u7oLhk/I//XdiIb/fghvT+e1Fzu3aZnS0dbj0cXGT3hEvpRvxXf3c+9B5XYLJLG2GVGQh1QY
qFARjomvOItvTTQ5FE7ZIO2xuIC2K0vhd4vCNt4GfzN28gQKnkDwSOjiXSQ+48wMqXhNgcXgkQZJ
p5R+mWb0l1eeCrQNkkf7rskDC7oluT0GSlL7SbI8pUvudSPxneyXjhb4GuL0Ze03yPYW9LkZj+gq
2JOGfb0969duDVVrRCAIHwGLuUKtFnrZoLRf8qgsXpbpPnmL9U9Ufb5t5PrKhxHBNgmwLfQ65ZZ0
wBWmxXWQkdPiT6D6f8izwe/BOY+Mc+CmG12z1/4TxjRU4EExCDFBGQlRxW61TAVHes4GsKlgByWP
EVptkVGsmkGZEMw4ovgjF0fSDgdUaxUedRkEEZbayVDw0ZWDNtNi/19Mn5ASEDT/0FiT3DTXY44y
hMqjVrvLXCWYqkMK7WWafEm6jclbO/io+EAFRCjHoW3hct9mGWNJPts8Ao3W7xLQsAQv59FTOKAd
KjLlSvNFYVtg0lWjf5kQRSMwOsYujdboXEWLA3JCdr+P4+k+H6B38qrWvo4YprT3Rf/79oReY4ng
uXGzAkkkLKLP79Kisii1RioLG3KvHikJvui+sZt3UHLzIFznTz73upDv9RfHjzfc3NpZODctudZ4
tLqmXAgWk8TkxXQZ+GW6oOEMNE/lWIVlojsbBa5Vk1CZRpYIrgih4uVouQ2Wv1zkZ1hxNEIKF96p
6MnYJ+UWc+FKfIbYUKha4gQKyk1p/xhQakPZEEmRefqeIdj2c5CYFxaY7o+pY+6YcnL5Fn3OX3lQ
2dkKzRzEfvAvCGkux9ckLTKeWdpGphrU39lb/Ta/5c/xkfh2OPnzVw1kfMPx9hZau0cAnsTrF4G3
UM+5tOmkWqerNWsjoC4AtumgWvHttoW1UwGFJjSGitQ58BCXFkqe1JWhTi1C3VNefZ/aA0VvBOQu
1EoP06TyjXQrybR2BYM/DygmWBXs6JcmHVLkxsx15M0StLx+zet+r56oywM70T/jybgRfm6Zk+7i
NqG9HcdGG4ES1otH3QMdzA70Gz+4/qhq9+Bi30gmrBpEaRXlPzRpXCGmKBQSSd9AxN6JzWWXOBBM
aSDQvS+qqjy449SFdYe6WFwky4ZfXbstECGKRA1qq1dEMA7X8xb0opjZFrqCE0vbXWLnZVAnHQ1u
75u1nSmarkDmiwAEjKWXizikbJp5nHURnWsWdqMGDoIEt8ZtK2txw7kV8RVnAY6uLmqhuHkXWZBM
zHIzNNJTkrwZjG+s2aohXLIC22XDs4jfzwxZ3WC6Xdx3EVeYr5E00Ie3TP3SuVuGVuYNEt2QkUXD
KLa/HM1njcuLzk6HSCshk6MUffVkx0nx4aQZ6DSAYgSFNBBZ4N2+HM5AY2gND7SD+Kf+BgxQtKTZ
TjHTjZBhZb8hKSea4DQNFRC5Z6yklcv1xu6iAdRNKKt7mDUdROa3N8HKxQIMMDpthUYB4lx5MIoR
z25W9lFqpZpP+goaP2P7PgBeuSvRhPjQjNaW3NbqyJA4Q/Qm0lOy8msB5jGVkRQ2s59d+gxSeJJ9
vj2slS2HSwS1XVDwWgLIf7lGc2O1oKGt+qhVUAijo6kFpAF+tC9sM2gBSduYxpWdpwPkIZhwQKcH
5Z1Le4APubOWmn1UtS7bzZ21HJWm/qhkLl6r4gyZwH2JPmSZX9KMFzu2irFHlmjx1Zg/1At4/U8q
Az0rrU63p3DtTY4mMbg0HCSkhuWrpG0GJU0yc4zcUp2e0q40A5dwLUI3pnkgeM/6KXPH0GJE21El
g8CTZg07XtRbHGNrexQ1KXQ4I/jBkZDcITNy1LntfIzUzoJiCwEunqtTYHXVq2YVzzO298a1tpKV
B8QOuTi0eqOnDDJjl+vptk3bugYZIgsaVYENhGrA1SzbuU3RodbZ1E99VykBYgvyhPumuS8TFykL
BU0jik22JLJX4oiLr5FuWYJk0jSM1hBNHWT29DruwsFyiZ+WbhVMhZ7d9Y2OPr6+7e/UIdlCFq3c
uUAVIZgAVhnNWnIC32VdVpdlOUYVLlqbO9/t9rErLX/p3he2HKCfukVrvTrgM4vi97MbA42YbuIA
6Yr243ZfD9/YWxHzg+ik0r3JfpjTL7f3+oq7QNoV3dfICqLSK1+40M8lVWzVU7S4P9QqGt3Jg0oE
yoEbV+6K54OgE7KPaNlZ6bnT7cE0ee5OkD5ju55RD1W5u0r9ens0K1ZQyoXeJSDlyA3K71oHuDtO
tXGOuAn9CYJe48SgIelaN7xtaMXr4bYVClUQ4wLNuXSxK2OXLNXQL1EOidW7ubbbgDUa2wi8rq0I
oAMI+OABwJYk+yFmgRra7c0hIhkkVmvuGVtwsusJgwVUgvGURGsKchmX242lCUmSGNutnVnoMnRG
2HbuE7YlsbPiUoUhxECAFSC2UyRDBcLSQZ26MVLmR6KnDwyandaSn0ShT4MO+Lcq/ROPv3qo8t5e
qesNjiqVeIeAkxKJM/n9aGRUM2LaTtH0K3PDAainPlC3tJ/WplF0E0GDWIQtpnRq9WRIVbTVThGf
WVA6HZqYa79z3m8PZWU7AIiPIgkYVqB4IpMdtwPR7CRpl0hJnpsGdMDLz9sGrt0dtgI6VfDXIUyE
Z8blblCHIedWlSgRt+sxbHLItyrQRfgEdF9QlWCTbjRgAyaIjW/cuGuGIU7t4vUG1B0unkvDdmuq
tFgyBVB/x+NQ6Zo8ayH+pPjZAGwC7TaO78p6of6LlUI/LDKdcgdY5sTFaAzpErEJ5KvjwSoGb5r3
t2fz+vJGMgpwUDT64q0ND3s5qAIpKviEconq+VC2P1MdClbKs0jpm/WGqZVNDiJSjASJQ2xyU8rL
zE01jbrLF3RqOLuJDqdltIKxM/c2WY63R7WyCQWNLdLPmECwNUshCfLB3MmUQYmGkrq+3StpwDlr
NsKQlQVCfQ5t0jizeNTLOfzYppCZcyclSsrRr2i0JMy3t6gQxXa+TL0IBDz4mLHnLRu1bGmBMk6g
4qQrESvDeXkmheNn4OVNjb2uD35XxqGm/Lg9eysLZQJFj8MrcE/I7FyaBBYcRJYmUaJ+MtNd3paF
T3KoZhUWO3ZQU9tYrJUtiJIqBIttIBDgfqVzFavMMJjF1Kh84mblM9vexeq9AzwTxE52t4e2Zgtk
PCDVFs8BULJfDq3uNbdpY0uNkInPsilop8zPivS50e7Hl9umrnljQPgBsgOQphkuirkyu6M+q33O
aatFDTH28fSYkiSkI/csTveN8nNuvSRJQBCj7oyqfqRDHCppFS5jc+xT9amBkKQSu19uf9SKDzv/
JkPaTb2J5tl6arSoaLJwyYIp3hHrrjP2pfPWG93GAVlJVor0GrJrSBpideUezSl1FpR1CyUi1oEm
pRfrrxmnwcx2dgkF7jcUedGpubHGK4cf14NqAGKBZwmin8s1zmpujJ1dqVFXztBrsIcJLbOxvr89
kys76cKKOERnMbBdGoO9tLkaiXHVJjq31M6r+OIn2uzp+Ya4ypo1JNQxjxpePug5u7RWIuWVFmxQ
o1aFiGrja/Ej2oKnLijbjR2ycvjFu0oXzypB6iLNnmYWjRInhhpl3A7NHDzzKcsHSDkBwlrRrXT2
yn4UbVLwNtCs0a+aapk5VqM5x2rkjm0QW8kT+Dpy81UdvqskeSRjdHvRVh6OiB/RcmMKdAUSx9I8
jtwuaEWBmtCQUGPD61K/61UHvYn5aJrhVJOdE//s6+LBLdyHIZ42Ns1KWUTEr0jk4rJFxCxfGbnd
UctJGM5f+XvOky+z5uxYqRxJZ901tu7NgCEVXN8jctrlqvKjnWY/sYYjqyPbJm9QzXpoTug4vz0t
1z2ecLuYE8GmBalArP/l9urpUDJmI3lQdzzQwbebGJ+4E6njjjrf8jwNkfp3UKgq/vSul6B1ggOm
Td+GZvFa5U82Gg85esxid+vD1hwIPgwFJEALoSUsrxcFsiEBZAzzhcfLzBMvT+ZASAXYdh8mvePN
kE3ldN63vbGxVituBIId6OVDzIewXMYaqmykRueMWtT3pusNZGBAppOtKsfacUNDFkihQPYimkgv
Z34cTbUCfEmLDPZ5GvPAbBekMvRdXG2xpa24EPH3AUsHNuzaF7d5pqeOXmpRtegQQU0CoF1A9QOh
YpDvNFvak+vWECU7GkJmPHYvx1VCZxZ8J1i4MnfsHTPxrEnQCrubJuJ4E1IW72RMq49HEjYkRFF5
ALuoQN5fGs0sCxyt9qwBVPHZrOwA8OiwJ48jiGataivrs4IxxO2CJynCZ/HekalIDJ72HcQ1tUgl
S1jPoI0Gh4yV6OGizAGIFPzYag5W9pRkP9wmv+vH3416GHVQkMxbhMhruwiJEVAT4P2N5lNptidr
VNmiLVrkzEe3/TIOr7n9MleH225i1YqBlIWNJnzcONL0qgNE06aOaJGS00/qMD3qvKz3ptP9jF1r
C6xyjXmHTxKdTaDcQ13iqmVrtvKyLuCxohLibITv3WIHRPjObIu7SWlfkuxUDb8aN+ygMri4SqjR
LqCljf/bgc22OjVXxo4TCiFBNC4jNaBLF8dSjVOVV9SI6nLvTiNIgkrPnF7BY3V7jq+bR4ATOzck
TXISm3pFpwKGjHsyAqGSFMHckw59kg9QS32ZnRN4Tbh6hJ5pCPDj57IlH21hFlA15LAN3Mt43cgP
z9yGdLtQIoyWKk7CrKuHQ5xzxa8NtBPcHu6Kkz03JYNHVV5kCssnIyprMPNO9LUAi+JtE2srJ3pT
gPcDfBPvTskpGGBFhdKXESlVZ55aDSXecqzJcZrmcWdsVwHW7GEJkUnCqxD9pZK9qqTEHHF6omGu
Qm52gWW/NaYRJB8V2BCIwnND4kPOIlC1V4oc/gBzx8AQU2Xe6GyES+JTpbcnkvOgCkByCsdQ7hh1
ek6HSWvNCMUgln5ybcCmN4BLa8f8woY0XfPcNrZSchMGpnBu/LQ9uqS4V+N2NyvHRgOWeGnAKR/0
0yfXHO56/tz0b6Oy42h6+fhOOR+uNKHK7AxZCfQEbkga1lrri0nN3CZ0t2791YnFJYVA3kAGS07Z
z2Y7482IiaUUXGAViKDetHwjL7sW6yKRjagOlWrBTSG5LNdiDAQAthnFZUepV6gt4szGRGrT5kNQ
x3ryoKnDaTBKmwLtnh31GC0pdW83D46RbrUZrB0LVPtwCLFr8Y/08jRd6KJXQ2xGU7+v+vuhfTDf
NjfslhHpHgRzXTwz0B1GtWZ49nIfp59oDAGH/2r9zgYjpSyyHhg7ZXDNiBeNV+bfDTAmDmQjmlnd
JGdGpCQWMmllVnDMmFXutemQpaeh2HhWrrnf80URv5+5kLpPqiTlGAfmqjV+jVBT+PiRwopDMwlc
0ehWlm6z2AXERnG5FaXuL64ugIN+W/Qer9b3D9tBIeWvewdxJlLDlwOJQZY1ZEYFOymoq9qqqkPb
jXlYFxl7ROvY1rjWkjsiW4paFFo9geSTdoDdtB0HN74Vjco3DeK/EPGwR+jXV080TXwLZLjFbH3K
rH1ueaVpH5zuOLwZgsU/rLZInld2PdTw/hM0gLZfThH2Rr3kFTjfohivt7I+EQ55BA7Fp61ej5Xt
cmFIOl49750GUTe2i5V4qLyCzvvjoQc2CpI2wBAh0y6X0AsU8JUlFusIqbEmR1odmLP49F9sljMj
0q43BZ40TZgVce1hth/s8h7UKeOHu8tBJgxMDTK2qIoDkSJZAUNy58RNb4njizK9h/ML7vKN87VW
sgIIAK8QBRUXQLrFO+zsBA/Q7DNn5DoiRvP5YTTjNwL+smBgAHvZtFLAoe+CZhCvpeaoDo6zL5YC
ZOPAZG0Jq624K7wrIfcBNIwQ95OOoA607lwP1I5U9802F0+3dmyzULZqBMlwQCAVQWAkfj8b7pyN
08jszkbK/Qi+J127j9tPH98daDj4PxPyOPqkKdQaJlwdGbZU/dE3X3uK3hd1A8K+dmzPDUlLl6rp
hGYaZkc6/1akQhLlLemjod8qA2/ZkeMAEqOro+9hpz0uo/lSJvNTk2V/BuXDyCvBkv5v5iRnb1YO
HXhc29jxaG2dvDZ1vDR9v708GztAjiOycaSxWjd2lCsoNaP9eMjuyji4bURMyWXgi9wnCsB4AKGE
g+18uc3svostOrtIS9qmEsLvab5VzHrI68X1M3RtpFmSHlKn28qHyqMD0B04DhX6Icg9AVQir1WP
bEnb2dMphqSc3v1W27d42XB/WzakZWr6dBqrmkynqZ2BESr8HmIEQ/z59hTKCaC/I4EDxCsIqbvr
PjLSFDTm6XyKESq9pB1Be3qt5AfWqGVIQAzwZMXz+P22UXnd/mMUSXK0z8EZym89BkmhXlHM6ZRy
w0LnQ0xKx2MpA0H9khmgyLcz44sogOzGlMTtRsB2la0U5oEjhmUA3lF6FCfxzDsxsoAgkmBmx7x5
cpYD0R9McM3Uw3EA38wIvbTeBAp2o8qyNtNoLUFKGwIOgAlKe0Z0Zi0gnJhPRn8yCDJeKeAD30fr
bkxfb0+v7En+jg8AUfTVirf0X3Les/FlBZSDUjedTrZLU6iP8l1cF5Zn16UCJVxjC7CwtpoQhwZ9
LvAKQGhLDtIui3msiD6f5kRvT247TmizRvF/2LnpDFGRgTv65M3JXIEI0aqTrS7itYkVgDahYAHQ
vVwHNSg4jKpBW05Lw8HklwUONE+nrvxDyfQN1dd64zK/sgdQELKW6GVCLzbyipLXGRSDlQMb+pMI
fmaEDCMdfD78JOmvqvrxwaUUtgAXA9E2omWkTC+3qqovKE0Spz9Z2birGm2XThNYg5IjaNdvW7o+
FTCFchyYcBD/QyJOGlZdjIPd6nw4WVYfWuMjtuveiKddH/+mduMlfeP1afbaW2RjPsUYzr24DRg4
3Kmol2FKbTkHbZcAhRejM4L2L/Gn7KeT3mWguKdoyviGl+i+V8PbQ706H0hXCpSpyOUD3yALIVCW
u0tdZcqJgxe4AttP2kTalO9qOnwwSMHQYEnHOxpdJxihFIk7acaB5MyVk5Z9AZ6ezfs8AUIJzLe3
R7QyhaBuQd0A3FkOMoGSnUTNpgmvauVUcPsJyZjQKvMHFDxRLEJPd/7QTPnPutzIXKxN47lRTdqb
SWpCCc5RTkmb+W16VJLfOP+z/vP22FbNgNRY1OFAniTXVPOqS3s2Y2zpbwXSMVr+2dKYP2+9A668
GBwYonNkBPEOQGpefMaZ02y6pB3VolVPTZp+02bD6+qgNNQnIx0eCg1detbGLrx6EwDyh8YZ1N1F
9yziCOlCAIYtUfTJME44jbulm6E0ZO4dAGEqcGnlRLufIJej9M0LU4r7Kft1e1qvMnpw1GgP/AtY
EQpRMjMZQkBSm9binLq233cQ86qLfcVdbynDWnlxs/dm+pYvUbVn+iHPitCyvpNPzhZvj/Aql4cf
YBkU/xF5oM0WZaHLaXfnSq/AcRefKOEp5B8qcj+i9om5ULdymNd+G5wkwDQhASFkO2QiosyZqUot
LX0pgUXTH1zyzFpcS40fF28bcyu+WhoVGvMRXwCeCrpbudAzJiQt7bnPXvSWmndJwr6OY6Y+FXOl
QfyHlF9cqqnBDAUPv6XKcmSq9dwWY3tXVN29bhFtI+C6mmWAkwDmQu4ByB3tiv7WbHSwLaj4nsF5
bodXVPND1Gx2G6O+OkICAoW0DmQYBepbHnWh4rykf0edBKBzfR6Cn9Mhf8/88Vudh2B9dzwa2oGb
e9OnTdrE6/vrr3XRPAB0K7rgpMxlo6mxpk9D9jI5BeCMr3b5gnx452Rhob3XDQ81bfDwOLg9aJEe
uFhpYVWwNOIhCpySvH8VLbFrjWJmC5aE5mz4nblFinjtKCQbUooCo6qGORWr9xWhlebngRsCxDu8
QzbtbYsYd30ez0Yk9tKZIyQZrbRB6bKXPhzHMCe+FYB9wVf7wM6Drfrz1vRJXtcwSVGTHsYIempj
/XeWbqZe1va+uD2EHDcoM/6CKs7Go8du2Scj9kXrNcfiPomA3L0DO8IQQvrrcTyQ1y4wm40L+crX
iCUTbECI+HUEU9KSZUhMWKAIzV5y3MS+2vSgqKG4jzvnBLaX76WWbGTkrm5JyaC0apSmoApJsEeQ
KvZKN7nLtZ/c+mo1w4ah1elEKAO4GA46up0utwdYHmihmVP2kqlGHgwWqBsoIkZ/dJQtFuotU9Ik
2inVSFnD1ExfZuARFBc8zeUW0df68cLTATLx4gqSgzQLpdtp0WIcL+VPUqt7K+2ittQfs+mO0uao
/xg1KNVT8gRwy8Y2uSoj4+2LJ+E/21IMRWOda53tZi+G7S/Uz5yg2am9z+OfjDwyzbOLYwI4senh
WXPbca1sGFCeiM4xQEeh7iqtY8LNzAJIO3tR7PpYsPnkGpMLvkM1AgPtVsluZSVVcLrjzYSHGqSt
JWPgayPFmGEluU4TH6/FEzHRUTY4Wy0vK+cOqSCUxAHVQUpXRgNVowPif7GW6rPZvzAjzHQv42G5
bMze6oDQsgGHgoYNzN/lKaCmnepVRrIXROQH4r4V9Cl3ttgirqJ6PE7Qk48YG80OKM9I+79PemBX
OM1fUJBYcpBB84Cop1zd17jhpqYL9K1a1lUHOfbjhUkx7jNnWeiphnd6mr/U7yOKvLX3FSLk3/5o
v1XbtzzN9awD1INu78SrCuh/jCIeBYYZ+HZZ0BjIKoSIKSQDF90v3+un8rsRjvvlaPlNcSwH39lI
gK7P6z970m5sc5OhEQf2hv7O/dLQKFW8DG3kLNTMPfl9e3RbxqRFrPhMulxv8pc8dcMmxusvAdPZ
FNjkpXSP4+TgabFVAFpzaVjGfyOUlnFAe1RPc4wwiUfgnV4BppiKoAHBLdWnsIj/JOOOI1djjhu3
w+ZaShc6taiuTKA2e1F/1X1+HFTnQN5YMr/k3cMwJbgwbN+BDKebP/XtVr1XzKUUjF0MW3iHs91r
0IEBo4C5ng1ShbQZFsRJrApvr+hahIQHG5wntBRR/5IjTV42qKDkVf5SPUDeCVSee1ofM9BIpyEH
b91yv8XVs7qHzgxKz/sSqPzWVbCc6BY8gKKtxlks0M78ZWOv/o3QrybwzJB0HbHYBd5BhaHs8/ze
vNj3zp/yR594Y0ifgWj+RT397tsDOJ7AWVudVF9925haYeDWB8hHUzGmfO6wferZS07z5OmP407Z
jQF77fb2MdgwJ87BLXPy4RzNZRkmmJtAoeh/1/58Mp6bUE/9af/gfgryP+aGxa2VlA5mk3ZmWRBs
HR4/Dkbqmy/QrfdUJPXG9FS/5nm2uz3EtWse9MYofxuiD0uRDIKXFfxLBlZ0bJ6mcadW7/Q7rzeM
rE/jPyPSoWc6qHKSus1fYqaVOwhi/Uw1rvqQ4NwSBFgLmHD20JGO1Bqy+HKWsiryqmVwby+dmXuq
fTfv4qP+0LdvpgU9o18MrGGvvMi9HP1et2fy/3E4/pmWRmm3mlnpTZe/ONNzTP+01r3e+aAbLVkC
ZoH7Vgs4+2W99j/y3jfazwmI+eJftJm9FhyB7hfD2eUfprL/e3WeTYfk8dBOzDo3w3QkOYkDkxX9
rgRWJSCu8UKWMfz/nAIp7EGOuMxqu8Zl1kJg2QD92UIHj7o/E3P41HUZLrY7i/pNcze9p7l6HJ3D
pO7y4rD0u6bOfA2ccFWk68eepv/Vyfq3OuLknfn+1uAON8XqKOW9dmdBe/M4eO5b8knZEq0RTuHa
afyfJbk5x0Tdz7RqMQkmV7155lnQGtVWN+36TfpvaWX6rtpwU6cZMSDXfdPssHgYuIfG7TJwvuR3
6Z/bK/sXBX01KPSKizy8oEeSpg88EqRLugFXTBkq7lM8U3SMv9Y6R6/Djrlv9Jjzt7H175vfTns/
9ztKjq3qqd9uf8f6Ifv3HfLdarmQZoDOEu5W61AvvrnrwVWwPFKQo6v2c2k9WXnQNa2nmcHUdd5U
t6IcEhr2QwEK5fjQkx/gjDNOG5+1ktoCcvz/pkd+V+SA2urUwvQMQ/qNOLuqBZc4eIie8VhrKaQ1
e+YvVnPHm0Ph/tLyb+XgZeoJCf9Zz8MK2Oc0PjTzrmIBNbMj1R6Tsg4Wbt/ro0edOSyzrbLKuqs8
+2bpMkdfBC0q1DVejLf6O30pIvZY7qfwf0i7rt3IkSX7RQTozWvSlJWlSlL3CyG1usmk9ya/fg91
sbersrhFzCwGmGmgMRVMFxkZceKc4UV9i54SX1irAy7eAmf2uLs7VSZIqphy7FdByLypMUeiVkFt
t8YQ7m6vx1WDzuz34P3BfQLsOWiXOV+cZnWLbBwOR47OiLjIbJqFO7F/ViynFKF4yJA4f1GYp7c2
M8Fllr1MIZGgN5bZDYJ9owVge2XrLoaF59/E+eKSyppQthXm2xQ2DfuhCvismDqFwDyl/ZWkIFnq
f6KGsXL7Li70uWHOK0OynKlVizMThYci95UiJgp9MCqSs4eCgnDfDvZD6ZTGka5JXC29t89Nc26j
HCrFiNFf55ei8IalEOLwmJUSid5NOVnx8Et+98zW9/yfeXi9rEGzhH/8upCIKgL1s3Zk5l3DO8Fz
C1ycrapgMUWxKfYzedqmk7zLqmbLCtkWjWgFVbT4RIP6GPR3gAcD9x5nK6T6BAEVjKZBMymhrvBh
2OWmtMe7/m4iK8dlzn1fDezMGOcKGDPauuoHGBNd1ByGzumN8gAZSRl3SrcV2Pukr7ZILK7XmVHO
Hwg6iteNAp8powkDkHGt3dayXb9YDyb07CCtjEyG2dlzz5zw2mQrp2LJG53P7/x1Z7slH5vUkBt4
v6AywfCHnJAD7kjcWwPC+5Xpnafv1vTO33JmKyrzOi+iOQorDjqzM/FOEmsSZXdmR4Tx2A/UDuuH
wjPXQpH5eN0yzLlBaTRGlkwwHBnbEXosSGFAa50kbbChxpfxcnucS5fg+ZRyDi4RLK0u8fL1aX5f
i7kbd4MdKj+DHpmikCEadm7bWx4dOO+RMYSbv2JlHsH2Dt57OPmdVgET50F+qhw2WeuYvlKv5mLn
E3c9mX/Ncfs1VJImG0wMz0qPZemGd9IzeIwngngCUE1kodfeZosHBBlElAjRVI9c+uW2qeu8y+rA
hMEIFLjKQBlEOpBEuD2LVw1w33flmRnuepBpLksaxb0cpw+RQiTmGdVD1+1xQGf436D9VgNPEVw9
JwU6sRXZNvS1tNCiZz37Bu6eGEsrZVqMbxhEN9soB0ki4u8it8vmrf5SHktHT+5T6cUs9w3Ygdti
Lcd4pZ57OQlg9Lmc6zDqqZB2Ei5nEUXWfXiCkJyGZvoEaKENmL9UKOMmz8lwNJ+Kt6TcWMKephBE
m2K7l+NNZlDSyI+0+jGYz3G2Ru+xskYaLyGRp12H5As+LxM3aez1HZjCNl37yRIvj0lteix4EpJj
K/Y7UWDQr+mJWUkrfmzxfP93ka6YfFkwqv0g60ifbazIyVK7f/LTFdDI4r2HDgPQVnwr5fDs1qks
d5UYytS3DkmMioc8uSr9yoxj3v6M6450peTUpqv1P1aOwZKTPjfMHQM2JIqhDBP1g+S1i/5kL/eC
TvZiS8LpSwABzufTbYNLW14BI7oFVJMMwjnudJftFGVV3sBvaPFmah/E7NSEml3Ga3H3khs5N8QN
jKasRSNkhVojGh5LCkVa8/X2UJY2xrkF7vQGfaUZbYOhJBo4DZLOZsMRXNxD/FnlntavsSkumkMr
IIhskbGSZG7mMomq6M3DSrXoz6ggMhgkKcmayQkMLbaLTpUcJV6jo7jGw+BJgXZKCOZBQnquVl16
iFgSIEghoRQHVuBfgl+MjhY4jxlEk7aVk3wpri339patIMQWXw1nZnlOqQQqmyKrYLZDbp7UD+FP
5Vn02E/xTfg34e25KS7klGiWD/qA4licBrbeHxTDacMn3VoJE/6PIYESGDBJGT0PXDgE5IvaT8qc
rk46ES8QYXSoTItTTeujrIP9vJ6SiYDKwDqi+7x9VBMt3t3esfMW4e9yNHX+9xO4wMhqTEXIujj2
DclR65ZE3a7PJ5KbB0FdCa6Xjh8QjN+wFzC68xnJTmzHXIS0uR+albkHo75GkPpaExBcTNCAkQnF
4lmrEN15l9vTaPoCFzneJsbk9+F+qF5x7hT2p/qdA7KpPkFznNAvpnnxZyA6g7UNSnd4MD9vz+vS
YM+/gjskBchyhKbBey8MRX2jFyVQqWK6BmdczH0Bhwqo1twZe9U/wjq9D5oYwXsauYoB8q5edjXh
IBSPAbIKmmlX0Kw59u3XuJrd+z7n/NY5t81tnZaNg1FbCAP18SGndB+0wr4rsl02nmRx34tzVTK2
x+aHXP6ifWpPkpf0x0lAnXnXN5+T5vTxVpN2TeFh/zth8CGU8S6R4q1KMzvMhF08Ji7tN7dX5v+Y
M7y3gN4F5ptvhtD1NK/bCdHykLlh+1mId4yBYRQtbwFhr1Gyo8iH1qVnrFwOSw8tdIIBpDzzRwBZ
d7kxW2ZZjYgYyW8iFRCb1FIOphJVm0lAa9HtMS7uvjNT8xV/9s7SUzTS9wNDuQYdBG7UlmxbStKK
+5q38PX6/x0P9wzozQCYzVbEsxU8EMkeKjS2HoJeJwz8IPwIBtM1wjUY1GJUdD6J88jPRtZXIKgQ
MyyeKYU7kAvYGiiEDQXP1Y46oVI4EdCROjuOUCKI/ymf5hwbo2t8xikBDw0Jl0vjqQ74/DDgHaKO
Y+fKhZZ7QhIJThLr/5T64z+m5k47tJricufGKYAgt7Baa05VZaRF/Z32DoTFXbHX3TBficCWdiZQ
EzMUEa2fKNRejgsZ1kqf4ijxlSBqIBsNiC0dGup0OVt7PK6Z4vyimk8AtGSQDqnAHLRJ8Bx2kyQE
oXVmriVzFh3U2bB4ERGxS4RAjvXUF8s6VdzWrNuUhFZjdF5Ne1bdBUxCk99e0JDLssVBUUsy0CF4
aAYmaW6CMIi6pS5TZQv5sUTaZcwIu0NrydAlkmmMP4dKDnnzbjCE7MkIC1r/kcSoQh5Rl8fNFGhx
QbS81qcDiHcaUA3pY1Nta7FsarvvxaaFwGdUmDaOEXirV+7bJYzKTLb9TXoNxgheJcOaspRWspIg
YqrcT0Yq53djU/IrtGsS22tZx6WLd+Z1RByKZiG4Bc6/VSxJceDb1K/NL0mv9wbupEANIiAqRF8o
fjdgz4wEpJ5Tduym/G6grpq85EPgDcrvUfAD7cuizddtT7gQIitIxcwy8aCugOO93Nq5NaTtWIaZ
r6JrVBZEkou5h1441yo96F6Tcvhx2+CSh4LF736JOfNucdciAseymQSa+a3XSiR3esEmv5UPdur8
bE2eYNEYiK6gKQPAJjpgOB8cdxlIQ0Go7uNK9bNNV5H+Nd3b2UO8r1bAQAsnFxiOv6Y4j1REsCWD
UMJvU1zPkWn8jsroQ5OyNde3uJHOLc1fcubjtSEI0CoLS9N+SLZdsUElIphOSlFADWxbCHe5K+Ax
rLkBNIhfTfFNG7Zx78TlaWUplzYPvCFkdMDuPsueXX4IlBRLo8yqzB/ru1F2k9FOxdG1Buqd5Pf6
uarc/CnMHbR1Z+JEUjD4yCQaN1rxfPtDFoL0GT7z3+/g7p3aqFhcCUXmZxl4cyZHqg4oEANaEhbb
25bmReTu9AtL3H7Sy1wfBguWco8+FassAwshw8XPc3vICOk05QEmlE62UThxvYmTlzgl0yH/XX0W
Eel/Q9MqtsW3aZufzPsBC78WMy9VTueOA3QWgjAPrXDcFdSmaqT0eovtFTzWO928Lzt7dMSGWCB6
/1H3tjT8al/DcZ/XpFHconuseiKBiRyPzXwVs754rADoU0CHCE5/i1vbLGd9Klf4mm4/pqXNgh+9
cMhMFKKmctsKB2ACIu2Hqj+MXetlfUNSge61aIU4Y6k0BuVry5wbEzWQ03FbvWXJKEhKn/mvkvrB
8oKYJrrsexcym1nsyGBMknxV+JGoH4OydlEtrgjYWRFVQZFvbsa8PGdjFVS1CQJ2P3tGy6e7U3fs
s9rQTbYznnr3ZG1aW/y0HPG+2DaHNVHapS3/1/hVwlOM+jovVZb5pZkAqdAcMnEVWj8vIn+s5rco
FGSAYUaf2+UAtXRqDJqI2HJsr5d2qnoNih3HSLe11/oE1ZrWALXSSpbyOyNyyyqXHtLQpFjX4jwy
p3cGN3doQlKvfVDtYCIj6ZzkUdgr7o9d+6Adx5dN/tzfQ3lhq/0pHFSAn+nninNZ2uvn08DFmRGk
txuzwAdpRN43H6X3GdmNHX/dVeg46J3O1XxrO9jB72r7VBwsfGN9EJ5/NY7hhhvrZEJsi+7abXiX
kh+I5zYS/j9GjE33EpN0ZfauOCQRgSPK/7tm3KZsi6oN5R4fC9F79JllT1S3U7+1BUd+c6Vnze22
wb341u1ae8UJX187QDKDSGlGZqPoyee45aYyYhWySn4KmjRFTCDh5KFk3ME9IcsWIOl7e12uvfLM
Xw0JJzDUASTAl1dKJcn7qi5b3zxhoP3uFyCa9WvmrOVfF/JdhgU4EGDtkPmYNZq5YzCoZoYOORii
uwgAg+7Zko/DAGqjsXSEZFd1aBNeIeSaj9blIYBNC1UxZCshh8czsDRWH4L2vmh9NdYOUoyOXSv6
qnvF6+Xyz+15vPYkM+U9pBZmmmx0dXHbOxgzlZqAVvlhIx7Bp4aXFF1JXlxHApcmuE1pxkNe6lPV
+sYwemlTosa3hTwqNSVgZFbuhJXh8P1A+ZTonUZhC7Klz2GaeBDcXCl3rZngNoRY6nEhgXwKubqa
aKEGOtS322tyfZaw+Hiqg/4P/7YUzkLUBEXVaynWpJwCIqM5CyweDqOFo6WFG1fDH0usV0o3aza5
Kx14G1UMQFLmZ+DqUkAyPpkhybNH+BPS9cDaqNvbg1yaRpAlgMgAGseg6eGul1iJjVzNMY0am3R3
MmKN1Lr4ftvIQt5snsq/VrjrZAhrNa0kbO+KNCdGIic5vgUdYXtbA/H2Srp/eQ7/Gpv//uwNQNu8
YOBYa/3JniYCxtGf7UQ0+/X2mK4vpMshccdpJsezjABWRi96iV7XbuCl0/p3xq5EI6UBqxC28D1a
o7oC8zWrR4Dno1OjU1euqyU3d26K2+dDUgJwxmYf3vyC/gFpUu8ktGsKActWwBGjQlQGbo57Hkgq
ZOgohRU2Ck5WbiiYfSFU99mCufj2yqxZmrf82fpbVhSPhdy2fpFbOQnk8JlK+QG4o1ehKv7xyxa7
YNaVAUGNgQc7Nyqtbcck1ibstSp08ghoPOmTISi7PaLl84PIGuJWQGSjqns5JFAjs1JiMBPVd2ED
ULZcu4KV70qTEgOCyUZ4HwWKXYTKu1YydwzHH7e/YHG3z+E1mq1BYcOrlNEwA0lHLrZ+mvwooDmk
pscwWoMXrxnhDq7eFXqdgTvejyzBi4bokArDYybQFR+7AGyEyuWsyDgj9mdegMvZDEJL6KCHjQ2S
/Q6QWUL3oA3EloimzhqyyElGUvZbHgrUfjL0Dbhxn7ldgXpEET9oSWHLeIJW9KVk0fb2LC8Ejpdf
xs0A0CoV7WoDVw4ekY5QO8FzDaD7n4C52b2xHSSggh3jZNxrvad/mb4ZNERT/bV3zbXzwWegpo43
LsjhUaq9nKCuVXMzGHs09yWWHcmPoywd0mw/gedXXy26zVfaZZQ1Z6rxmgYoeq4mcmMWBEGbGrXs
ZjQyo2TKdnXyUViu9jOsPvDGJUB6CtlvsAmtnN3rq29WRgBBBN5VYMTlKbLNcgRJiIEWxsj4qemH
Ovm8vZoLMSsMzPwEoCcxZq77y2msO5UVqRr3ftsMvU6gyCZKd32CSv8x60yLbvBn61MSzE5x1Mxk
BtGTytjKAnBazu1vuT5aaKBHrW9+E6A7lK+AiwkLEzOIRh9Jaok6YOEQt/GkQ6NNNtU1volrBwxj
MoRF5kfBzDpzOe5OyKRQrvLRF9J0p2ZQIy8l+IwxHvF2zNdC58WhQWQQ/AAovMMbX1oLRlZ0ZlOO
PmAu4n7SA/1+BGv1TjbEeCWyWDQFViLwNCM/i7cBZ4rqEIxVewxsAnUVelPTrawVykEJ0Gx4e8EW
5xBMGpAowSvO+AYznV1i0OzpqyiQRz8uKNRR5G2UlBoaIUa30ybm3ja2kO6feaWQpQQUZG664OYQ
lfcB0XQ5+eIoWI9WqDc9hDxCMFuBUMiCkIcxlckjznFqJ2FYQ7KkNeo9rYz0s+x6vPmMIkhHkhtS
/9IOWZq93v7A66OK70N+B29NGbqVPP1U3XUFy9ES6AcADx8yQ83nzq410crrOUf/vgqKZzyegYTk
JVoMFhpCpQiTX6Gh64Au/GmvC0K0a4uGvojqUP3jJwzsIXEB7qKZKpJ7Jd2eoeuteflbXBCHBJEM
zRB18vUn5TPZ6W+3f36hWnD5+5wvA6VLGAgUvy9HdvIzOUQ+2PUJmsDKUwZC5bVm9itSWZCtX8wN
H1hlsdIlCuxZ0TFtD2mzkd5i/edYb0ZgRU31eRRcqMyAFjuObBTpyAAxt+irUtd6+BfSm5dfwnkz
VupaWI4KumtDV+kO+ode3slIx1UfsVfltphrJN1Y3cPHyozPaMnLe/HS7rziZx7AklWBoXYz+Z31
XlZOnWwb5mWBh1r1W/gr3dw2t7T30bk4w2SlOQHBuTalh7hv1uTMp4mM6ntBJ2CrgweLVgHp5aJe
eXMs7idIJAKTj/aSWQftcnS0adMJ1yPzO0V2dPo7oaR6CXY/mLTtetNOXWp6t0e44EMAHQJLCaI+
XPi8fgooLBuqDCLDs0BvvFiMS28y2rVE1Ryt8Kt2boWbxyq1omAceuabdWHXUrApyk13h55/EhxM
a43YfPbLV9agqgUdBvBLYYkuZzFt0zyWSov5lhlm9yLeCSRtjWonCY2yadTC7+O42P2LeTyzya1c
L9XDACcNm2IfAyRUjpusKsyVUHhxtSALisIkKPP0qx41xNqt0VJUf2W1vUtN9j4Aq7RiZGnTz+SC
FnIfiP94hz8mEGKDdIDoy+0Y3oWS4cmB8pwaZu5MVFNXJm7JRcPbA2+FFxzoiblLFulLoQjKTPQZ
rjgoFHTtL0xzfq/lXbV2oS85Dx2ZxJnOEAyKvEBj2KtMbQKT+YA9KtB3yFOU0pvCVi1zsvNEDF/7
FnVHY4A+cAXRoL0xWPpKtLQ4u6idK4he8B8+WpobUyRjQO6CIW+6jxPIbFKlm5wEmRM7YubXv9iX
JlC4c5QAa9y+ZImcjUYAWjWonDUeyySRmHUprDiupX2JPgIDKIWZ15QXP9EyQa60IRL9woDKcJJU
pLO6538+knMbvA+xOsGgKfZ+kgkSoX0b2r21VstcKJV/qyyBLBXCThai2kvfYSRGDg2kEVaQwd+j
27Y5GOZk7YJxap87EYm5xIQObx2CqTtVa+BLw0knUhBObgWgt6tRwfKGBip+UjUxpxN0+hKWKvQY
04mudHItHR1wwKCmgXZEE6oFl9+KUnqVW5ksAv8ZBE6C68nvWxA+dXGa+Lcnf9kUJNgAaALRKc+b
K8RyHjZQdvQboZtsOY36U9GYKtEmIEFum1rcS6YOckK0A6NaxMVso6ZRmjYK9pLYhfcsjpmryq34
b3bTmRXujmjrTDEoPLYvm53qRVA93OnpqkTY4rRBBgCcv3hSI1N0uUKmnI59ooeSD2YLMHD2wA6W
TI7vkZJa4/hfaOTAzv1rS5ud31lkVKoA4cSCKfoZMgqoAJl13h+lcSqGbagwsTv2E1UmIjSsh4Qb
VJKnrUItsSGSwRqU7FOtQ4osBa2ISLUmJG2tofW5UGM0Ktxe4eVZMUC9KkLTD8J+l1/aiUUntFIg
okEuKfdSa2jvkzg0T0FXWCsll3mC+VAAIq8A8uH9AoQ0d0QAiTPK1kokoBvl08i0z7qSnyPNDyU0
gCB6nrEl7UpItTQ8kE3Nd8ws4ceTCtWRyqqxgc2hLiMiaFVnl0IUeQBPrKkjLUU6IAO3IIUA/e6r
t9mEcKAH17nkR3FO6KHVodfp9o1XDysxwdKhPDc0//3Z5gqCIJFjs5g3cv6YRdSGqOVK4mnhYsT1
BOAG8l2gk+XJjQd1fmrPuyJswn3eNpsY7B5EGzIAW063N+BSnI0KLVwmmHSg0WFyw5n6OrLGHsMR
wXVuy2Hv6G2kenSsx3tThXZhS4vh2NYqKvuaead35vSWCUq5MqsLnR9Il4BjC7Eq9go06S6ntUzR
Ox1COAAwCZ2ERXo3qujNl19rMyXoMLCrvdqC4CeUnaHEC3/S75u0c6HG+JAVxU7Iw3HlaC6cl4sP
4q6/si4sYZDn8xLZuko9OS0OAWahmwaSDBN4hI/qGgh4YW/NFWWMHu4AbyzOFZtjqYoRbWAzzBw1
fhTztV7x5VH9tcAFQVAatKy2hgVI8gVeioqeNfoQaT/VfY1kBn0qx+BYWcNaSn1tZNw2Y0jrlmnd
SlDa+9KTN+E+tJBBYtMLNMk3RUxJ0TrlRG1LqVx01N4nBaHWCgHrQpUEkwuRRQhvIMy2eJL0nOWI
qQX4CKCyFOBUSmGwIfpk59COK4c8Q/Ix2Md6C03lUSd5rByVcY33et42nBu++AZuWxkNbhSozUh+
PSTdhyiIePnlfd+9jT0iJQay7+OQ9LLDMgj+3j7ri27lbPjcFaxDskii8/ANdCMI5i9Er7ZqfLJ0
LZm87FT+WuIv4Kqu4hCQZfhIPw1IHBPhHsnr+LV6GR7UzzXelIVbBlMKViyUn6CddJVGDyiNIHQv
+Xp7VBVfaDx1WsnELdwuFya4Y9P3cppOQwXvpP/CiMAyKGcf4WDiOtv9m0X6OxjuoLTZoA26joOS
QQGKZVvNhGSyXjykq/q6yzvxryUuIEDMOZWhCFfQIT9bJbs68/RGtRX1t4w6pRANjiRBzFx5ZEnm
jeam7LF41KnVyZt6/U3NlN8aFb9uD3/RP52t5byHz25XCW8zKdMw0ab0I6KOGJREZfuB/myEh1x6
UKKVEHuhBgOfgLqsroOXGT2HnMG8i2mMHAXihp7U2KvQFS4/9K9MJiaQSuVzswaDXfZCZxa5my4r
oHkKVU4JvTqBW1YVxNesTZk80SncqMIHBJWHTt6UBSRnm/5Va1dc8aInPjPPOaAuq6ZID7oZcmnV
m8iUYtKEVezeXselGBzzCswS2PBnPCy3j41iBGFeDjO6acunnYrTz0DRdZQJsjUg17DXnjGLR/TM
ILedWwHk3oKJg6NCP2RKa9KZsitIP7Iyclr2fnt4iy7nzBi3a8KuLSmzsIZlUf5sOmh9m7EEAdI0
XZPOXTwQZ5a43TIYkzFMIywxrXUz7Skx3VrZNvrRmuyyZDaSUfbtsS1eE2cWuQ1iZUMWDwYsGn2+
MYPt1L83GZrmeu+2nSsMKZqLNdA3iqjNocyKmtnlWU8rCmLhNmAn7YF1JAhcc88Kkvrpsd+yd6Ha
NK/mTnckQJZt/a65i9XNCM5ODbjtjdns24SYpfsaeRmwXU/d9vbXzaM8v6e/Pw4vCTBHo+FTuupb
KkbRSGkvnoJKr+2hr0q7kCDgUpaRQOQRfilhHViMRmE1N7dkGt0dqO2JiP5VmYsCLVYliEgG8RTF
RH6COMDYyORj+jT2dbKxJI+q9vhn3IAbFiwq7T19iejKW5Hf3vPgwd5rKBDJARCCh5OoclUnCTXE
U6qlA8S2sonIFdhny6CPVu67q9LibAvVrW84LFJNfDeaiEdhNDaFeHIK8rMiP98792fzXpJ9ubm9
ot9AAX5Jzy1xHqLpUNlQxEw8ZaR3NJKQgsx/wlvfCbf6xiKqLdoVURwPXZr7nDxC9oSS7mVy/tz+
kqvUGj9mzn3Q1Mh1kFCKp/fi+yPuJLLbPBJmN85xH9u5vfKgvEK08AY5LwJhjarNlf8YbB2DOOhb
dip7Hl/vhrZtD86w8n66ugF4m5wfiZtQVsIOC3u48z4/rfvNPnRskfjbtcHNfuLWus4u9CxmoIPR
dWM1G+o9hx3AI7KzM6e/c55Wlo2/OucRod4OjBP+JSJlfWlIi7PS7CFqcypISO2fUe3Wb+wZTxU9
IDbqYZ3zFf++bXPJF6AGJsINoJHgCryQxkEh180onjxNsKVngdn7J/Tn/P+McCulQ2pAq1IYSXcA
xh8tnAqULYnl3DZzVbOd5+98MNxCpYbQACkEn1qpXvGW/lB35mtsPUUPFakMNz0UBTGQT4nRTulG
BlH/zUZBYhDwFkDx5ozq5foNhVUr2TRIJwd9rwFJVFKpCBU88/3+ZCdrYjZLuwWFKTzkAZoQ0R94
aU2vKtMcAnU6CYW0Q/JcysSVG/Q7EcTv/HMT3IAqQ880BtWvEwOhCnlNPn56EvF29aEn7LklyJzc
qR3Jyb273T4BvvZ1e0G/b6Jb9jk/ViQCEksxhmieNBC8E+fnC3WLjenQTTLs8YQmcC5bAb4lcLWv
bmXbrk0w59REaQSSxNSmU5kiV6UX4J1s0hUb8whujZA7Gk2JYznUxnSSQy9qWlcUd2ZZeU1Qvdye
y0VD5ow2Q5ME0uTc2dDqSFOZErOTFJ3wCLHaPwXz1LUSoyIvjAcNCwo6hWalNp1bMVSNxqww0fH4
qhDcA9L7ZL/X7877g0ReRpLZUkiehx/Udt2S2BGa5/xT82ivuex5X/Kzev4V3MpVCYjf61iYTkb5
FGl3gn4Y4n8Yxc6+5twEt3ApldBcmWPhVLyjEgPCTsjZ1d2RIelxe+Wush3fptDiDsEd1FPxkLw8
6C1V5GLMKTvFO+0920oHcJ3EnyCrKFEXI2udTothM+DY/2vO4KobWjWYUZJg8noQNdmHuzFyRsfL
nV1hbwz76A6Oe/oRPLz9QsDmuh/+U0f+MbsMN2S+HxsMxGGmsoid5OmuMnoC8TbRdMICyo2dRLTm
A9rNQkLXZnrhkOAtiesX7nQWCuGGLgLHnCSSyU7Zvf4aVrbkdXujPhRezHYBie6RaBps65iAMHet
HHpFXoYh69A5xRqjHqpfISSNNE31uOrEUx9+jLJfpG+0VXFOkZ/4yGi7YcNj1ICqIlH9lvY7UEFv
KmiEG++dRpqstU26rQInaz+qCA0i4R+wnhNxJcO55JARJqABdc6gz6n0y63ImJ7KiTqyk3p39y4h
oD7gXhh/jR7eKylilaJ28vvQlonth87T68pBmKefO9bn1r9zLWeBGLKaktLkEzuNzb57HgySGW+i
4I3KE23Q9Qde/hWDC95Mx+U6E2bMr0iD82Z5YfZ9L+nsFEAE0gAAO7TcgAbulNyLAgEC8A4caHvx
JZNdGVDtFesLXkwHOhworBmcjO14OdmxLtIOYq3ovt837vvoOcW0SQXXjjG7Tj+QNdjs4uqeG+Tc
JptyNppaKJ7GSiMlSkLtYBc9+mkTZ/zsEiChU7sGVV3Z/wrDTVneC9KDoDg63jf6ZlA3NXXRhwyJ
GTtco9+cTfNLDzaRWSMTetMGT8CkF7nQClmLT5PIT5Rs9I8m+Yc52PkA4l5ECzFe5FBO54Kdug1i
q+5xADMCpka2tU7ja3q6vaZLb8QLI9yaJmnUtboMI2hzcmS7sKGYvIFj1W3HY155BAvm0Rt0G3Uo
bKh2AxdQ+dFePOR31FvLQVylCr+HbKEgJioyLmzezSpS2UPbrBRPoaH+ijvqys0OdQNXSP+owYs+
eLHwu6OeIQ0kX1NJuMI1zsbnaj0qJqAQk3lMhVHkY6ywSjwN4Pgdu3dKxE60RahepPtuZASpARLl
kldEjAjla7oGpl56LuhgM9JFyLrpKA1y271LGVgSIqxFEPud/l6WT/qmezVDGxVk9UX1FcDF1Ua0
p2bTRITlTts9KP9Y1nOeBjQlAaCPmhEa/WYfdObU8NelTlNdPMk6UcTH6rW2HLprIketHQCAb++/
JZeCIwQBv1k/yeR7HQyzYeqQhtJJgroQxTkCfKFrVt5B8x7mz+q5Ee6SmKoKhOQ9jFjNZtRfYwB0
0IPcv98eylVm/T8T99+x8C0FQA01gKgK2D+TYRvWj7Z/zeJDFD2Z2l06uv1QEGl32+bi9AGqZ4HV
CDPI0wcWoyEJKYukkyK71j0Uem//vLry+/yQ2qTqwYxfyCclDIEIaUSVPqGdApLAoQjqL0JDNhPc
xTn7QINe5gs68p8k7ENQzsd4KqIvyupxM6khpcBGTWXqxlowpmSw8P528y6xjqNSNLjBwIINyvS2
w4uGSYjl0YRU5eCUgUR45GaDkHyNWdr9jICgHchYM9wISCkhxQ6uA/MDHGQouOXhBOA1haZqvpG0
fmjtEo8MCMcg86/YeZlpD2KP2MTNlFR9LaTcVJ0Jbc4NyTTaFptyYpEX60xLSaBVwns91OPo3Z7T
5W3yd834LlpQ6mUQB8SaOW2D9IOxzTYz3yOzJxRGN7eNLT2Y0SHw3w3y/Tw6O8zioEyV0MfSqT5K
jtfYvZPumEe35m9PttsH9ozyxP10ND3RiQ7frf8r1ZerDq7vU3H2BVwOCboKk65V8xYVH03BBWtQ
3zxoyrFKgYd6DEVIdG7N3HTS2hOrd1W3oNaUO2rwNEVe0vZubj5a6Zr83vwYuvIIZx/FpSqiQpOr
AuCsU9q4cDwiygrBG4qC29vTvxQknM/+fLzOZn9qWlai5iidwgmFtiMaE3troyDTlDUrJ3UxWoci
HHpJEQ6D/5WbZovpfZ5KWGiNaL1NkdU90Nd+120yONSYVEfxqG4jIm/Tffw0fII3o5ozzqtJ0Bmi
dz2zf7+Dm9mkjPJCDDLplPVO+9iWzngwj+hZc22zfrs9u0sJVwBbAYbW8LQHhSpnS4zSsZuKXDqJ
k6tvwnQr9ahZONZT+L4PfjUPqBZl/sqSLoYo50a5NQ0Y0HOTXkinaIeorIF68DzFdUgax3zoT+A6
TBP39kAX7y/AyYAbBv4a8fflNpLDCEiktpSQ9ZL3Re50jSuvddQunogzG1zsEYZlAwkF2BAUW3zS
c1fMT4VTmOiwWglrF+8UsInitpq1IHmsBNYs1xoo6p7MdBOkn2g0FIv/4ey7liNHkmx/ZWzeMQst
1nbG7EZApmAymUyqFxhZRUJrja+/BxzRmSBu4m5XWXdRwhERHh4e7sePr3gV04H+QwnBgAzqNDgz
7HzC6mzshB7XxXOWGUUMZlRwIexyoBvvpd4JpJW9tyZtNnWD7zUxumjDxrpWrxD+4E5hkKimp7WS
8UV7cjGuaREv7Ak71hFoVCBJjfUaLrB/jzx2236ANOu2xi1pA/g8wa3AgTwFfQmvBfHl4Pk13KZz
8BV5BA1NAsKFrxnbE26NXnPxPLyUNRtUhshYlzYlfx4PLJwJLSAM90voFKplNDuUm3wtqrKkgJcC
p/W8mEW5CSRl0CAwElsSprYgvcSft+dvSSUuRMxDVuqIDmiCCxGoVU6McffWbtMn8Ir4K/GPRWt0
KWiGmM67vh0kD4KkYnQYNHn0xyeX70j5PmLNCg+VnydULfsN6QN5Re/XVk6Z3RTUPvPaOEv5s69t
RlfH4lUpFISkx5QG+cqeXh3q7IRztb6qWh5DrUozrmkWO15+z1SbfBdkDyMLPrnaDBq7yles7+Ix
gyyKjI7qiMChOuZaX8RKLBI+rvhz4tNxiu7oqqJ7ol3mh/4xRmt1p689Q831GCkAc+z027q0lDAG
lcJUEw6WHwFl6Nfy+SpjXOxRBOJqWtanNKeD3lPJELINF1qsvKtEpxd1lKkGKxenpej5lejZVmH4
oaxrXFjP0i8zsiVzdLA9yx1DRj02TYa6KS1ohGb2jnIUbXDOxRt+y7OEx18UqVvibkSnUYQNbk/J
0oH4x4yATvB6RkAslnQITrNn5A0Iwq9HZWXOl/YvmHGBmBRRsg1YwLUAjykAC+1K7gyI4mABUNPl
pPep94ig64qDvBh2mKo4AEyb4MDibHmHTKpjT+zhi+rch6vf1XSDDNLRpf9bKOzkiX+3BQASFGWN
3y9yYff6AU20vY7jzkCeAHJpu1qm93xldG2kl2VBgvo+ztdoWxa1Fzy/QHYD5MsBI3k9lbmrsO0A
QpWzZidk9O+0wajupSeXJPdGdNpm2zXffik9ge4mKBGHx6RN7FjXEltBaMch0rhzRLblbt9ZsUIK
k3r6WoO2RcuAOUWlIe6yoKObWYaiLyPfL1zuHAxvHfPJKE7n/ZYrJzVyqwwp7+ssa5QlDV7Dbltw
K4f0kpJeSp+NkxGrQXOzSbq8BbGn+F54z5HqlN5BQlR4revP0g0DdWsIC6GEDtHfeQfCPqjwrSHg
z4MVjZRHbyWNFOOLkBocmIuqCHEio9ynkZ38qgrjJMZGhoBZltsSqi/13vtKPQA9xtfbpmDaiTNX
D5CdiW0RyRBwPs4OwGrkBC5TueGs4RY/FoGpxWtp16UdeiVjds41Q9LKfAoZTCWaHZOYIiPu5Orc
NTbITENvDwIfvwQ2NuvMDN350FDk9iBX32B29qGfM9+MEfLe2WAEVWuVYPaMwYPUwzvjmG3tetu2
EEjm1qQCmZmoJU5RrWCkFmcafTHQsV6Z+Dtm6gZmj6pvenY4D0L71rsKoLLhymLy0zh+rOaFjJnf
qSpZDn5WzDRaGFrhznd8pzLeDh7BXwuNFx8QXHLEg0xeN6eGrEWAl/INKrIrIF6eLCT29bXlCBuJ
6+MeCfaX/duHh47HDE2s2o6ohcT+Gecu6Uhl+9bxfwtBhGm+FDzP8w01cBrA6w7nZrQq+U5p3rv0
JV5riDSt0M/Z/c/w5uV1YIvMuraEFtUJWIe1ormvEtUeQ4Tc2IYxb+vs/2MyNUS0p/JeVBRfT2bu
/3syG1rr+/0hNSsrQNe5B4LZfFVJ4xTm6fg7Xzm6l9QUFz+gkkBUCArU+Rr2rDS0YAQ5c/Im8h7Q
+mNlM34buvk0XkiYO/ec0IclolpIypJuoCgRslpA+Q6PUM4YqF9tr+17WpNfCZqieSQAbTVv9I5P
H5FW+XwmzKa2JMpRRNcp2mF2q4nbaYS33m9mEpm4lrw0wPsBbIf4IqJ+sRmamZXt3XvXSahl3J1D
IzJLKzFjA+Fb2hHGTEHGebytAksnMW6P/1mL+QUhUTsNsIdxPANvCKB9QN5SPduPd0P4Z5TtUtLM
QMpKyVWFhjww2qYhKINJx5BVxwfLKUA5rx5ylCd4id02tdbITb+dwVvzPWnkhV8VwZqg/fG37LdH
dFUkoLAmvpMQuB0Ei96T+1/oRGy0pLY/d885KckJoV4a7z292q6ihBYPCyRwOHA5oQMU6kOu30cU
KwG9B8YBc1E+ZpGdHVW9K+9QKZJwnB6YKQjmInBGOyurvZANVy/lzryhVJYaMNZDLm+BJeyl+nQ1
QhPTXtngS9fOKzmzg6gNOqHzIsiJSG2yG10aCT135PfKcJasJVqyoDoUeUjcu2bDaV0h4Au5YyFG
+nU4PBaW46EPhj4+gcu7IyCsXbltLW6XS4mzgY3eVCjYQWKR36dSDbAe7WKEEx10d9n5e026Awfm
yiiXFg0eHeDoIPrRkHa8VhYGhWMFOnCw532rI/T3FkSW52gyaSK6Ro27uHCXsmY3nQBxYTRoHXBt
a8j+pVP1jCrjXkfbNeP2qL5zKPMtqWBEqFiHSwhv5XpUqj+4WtFxwFizKm2sQtmBbuue2ySORR48
MhKzMulXulc9UNUct8Ljk3j3pOno69yRtVWdttvPd8HdC6XIqKman+1hNY4pJ2LU+/DFOyqU29Da
8qFBX9j8K0r73d/tlrCZ7e+U2AW36LSc29H8eDPfGquz1I0J1X140Cjapm/vHz+NZ+O9oM+gDjrH
1I4NTfdO6/fNJRC2igAsaFhw+0Nt72wHdb0axRq4z851K6bbIUr0UotVrPkoGxWQ9RuJb3xdG/vs
wDIeDit3ULZRKmdPgZyyjoTUnBWyo3KHLlQxfg1tOIVRVA4V/pCg8bQVC7bosqigasPdWALRijZ7
YWYM/Hxk3CmuoLuWwhIRBNqsHto6zkbNOWYfX4xubyWnISpdQ7tMO22+dGD7Qxn05GP/AFsXaa76
HQq6z9VojNyHwD0OIH0kuTSs7Pk1QZPCXpxXapgIvotg/7lVzm9ik9OgPeaY0HytteOiO385pNl8
hrKQYUgIoygp0V+28EcapH6N8tVXiWQgpiKhKuFe3eYUbed+20+3rcBS6AHUnODGnvImP5czKUES
gqbd3DkvPdQN7SXhUwwj0gQBFZkvlykpy1CxLZBxJBXYCDwjEsfH2y+xqFOID4D1D1lrgGdnRr1O
czdWo5o7p54VbUeivT9XplV75N4yDO/1brM5Kq+wOly+4qdyCwfYRIGE1BiKQFTo1GydUbWujCXA
g80mInuEXTpjHDDfJQJMR+G+ISvu3tJyT4XWCLtMk65+owkuFKuP1BjdxjDfW8EnWU+ey68UNR45
uSNIhaRU04ttSgXnybZvT/KCx6shSIeLBuBtGopqrkda9LA/Qsmz57QztfSt8H7V3S5mSQN8vRDq
Lb+WH5kUd7ZXrwTOtpDEp5LaAwZ/Dn9x2V7hSl1W18B+C9sUF22OlUVcreUf/BUgd2HkrICMpN0P
rTHSYNTTeoXRfQlzdCVlpp4iWG5yP4CUsaLe5hAcIxvdugn3i9c8IuqyjTPRTronNjdW1GVpe06R
BIToQAnK45i4XrVA9sVAa2Ft1TQgnnrSuF2WGElkAFhS9I1eMgXpPxWZDAyNq3P2cVtpFoYO48AB
6QWALbxlabaIQS5ySTvWPLCj/FH5NUExIsPilDv2xQ2IDRRCZbjGWu/NBUDEtdiZURxFn0nVDGLR
k1IePJ1PAarba6ba2SUa7AYxyRVT0/EKCVoCPbCIc0i6uGuftEgvyhXv5KeNwMuAeYHF+CdWsdnO
ab2uinCX5eH+OQHxt2tJm+n3rzfK9fNnc4wQutDFzYjBov2CrDhi4FOEFqk0btPyJMoMZau9FurF
4GTjvm7XdOznRr2WP5tsBCH6NpnGx4PP5rm/r6RHN9Ld5CFy38f3SD4oHVV+Z2QgwK+u6NdP1/pa
9mxr5crQCoWEsccxRc6qrXKCXpL9c1HZJXDShlitpRImB/rHbIO6CoxfKDAF3fr1jmr4eoikArF2
IapjoDXZNlGI0sQooFQ6WTxFLliPmgrt74p2HCXapb4kkLiMZJmIBQtoYZuAYNHsCzXYjkmU52Tw
u/4jGrvhPWOT8XemeEVi3J6on4YO83Tx1rNrwTgEMa/JQAiVok/YSrYF4LYjfyv16GeixivSFjQC
RQsTbnfCeqIX1fUccVydqxmKpc6B9CwWjho+Jo15e0A/jyPwzIGpD9BlGc2R5riUJlY7IR3aCQOT
AM2Ibp1F5TB+pCv5kxDrXZzQLFsLgUw7abb2ogLwKqfCdwRMajaLigbatQbUgecxKkPLT+L3vvXX
yN4WfAoE1fip4whKmcEtN9OwtBMTzw18/ixXgPfHm6okgbhvfB4gWdds2wLF9eWoq40ZJC9lbDXJ
MUkLIoW/1rBVC8kXvAq4KwUcIdrUO/V6IcFJ1shRm/Bnd58/omWzLhlOsMm3lW6oZDRSkQiPt9d1
IQUNkRPiG1VLODTmIQHGVwfwwCFVNxzBVYDYcEJFnbvr6V2kS3/Cf0MUGgXZyECC5R4Lez1AXJoU
8JTFABHEOIkAY8x/s+88TWhAVY6gF2DzIuOLD91zaK0MdEmDcWkDCJjjUTc4n9tgkBmXgfNx9jN0
EIPtDGzXqbfKXY3g7bY2Np+FMzHd4uro3Ba9YMJgCv4j+fv0vPAhUZaZxB6fC2eujSiTW2xHEjBL
58YY666/YgsWbqjIul5Im7kgDD92GQOK4zP7levFnaA73iahqAZ1D6UhojzMRQCxRmtNUqzl0xa3
0qVsfra86igmbgTZ+X1fk8ZKdW8roOaOsr5BmY40W8wvTZ7/RMjnetCzM7+GB99ECgQruR69izQ+
SP1OouwjHIw4XHEwFoI+kIYCBljcqVhsTnqZ1giuqVoPhEq/7VvwNpLfnmTmmg5sdOe/j9UaJGbJ
wF8InBOl8iOnjX7b4tgFgB/86jzh4cfuUOIubbrdu/u8iXEHWbu9r0mdaRIC3X1doGP0uU92bEqr
xmrkPzUy0EaAThdGHrGka40BO1dTR6EAvA3/VDOiI3CjXoPOROLPhYCuAE7Cqm9c+lWB6Io3+dBm
XLur6O0NumAa0PxpgpriFAVZ8czsxn6U5WyQCueO9k780Tieiflc850m5Z+dZpdS5ouYZz3YCHlI
EfcJEd96vbG4t+Ilc5DGXwvgL9xbcd7j4jqVuatTmd31vA41jplY/h6SnthiDZec9g/q46/ul/rr
zBONI/KW348HFPyiexgYeh7Stdvegt27eofZwdpXIxppSHiHCOU3Gg2Ce2HjZqT78LOVBVy4d10P
d6ZGQcyGSjMN9zAS+bflWeSZCJuvzNBscD/e1paFbYEKEoCmpqmdwrHXU8uUgxv2k6y9ZPxe1ZLl
p+MOBx5rABW/IQsXh0XDy16mCZlwLs30kadmYj8EVqWzppG9Qk3022PhFi4zGMwf4qbXuRBXRooK
IO60RqQ0q6/OArAaxyF7aHanxm5XKd8XN4E44bmBn2EBmL2WJ6lckUdpI5zdJCTdphUMXt2HH8ER
FC5EvG/LB3bcVWm2Ns5FXZx62sDQAFoxp41rQgTTuqjjz/oLvxlxVQnpHToPn7sTAkfHNbzOAshs
ilHhFBBZ/AG99fUwazVqBrRVB7AkMXJWR4cVF/3HYzZGDWNkeLGqp26MOdjleUDAz0x84cgpcMD8
zmiHMxdv/XETZzwFdVUNEEi+i3hd8U8dR8WSym+Cj+ulzra/Y+RR1mjiF6hN8PbIMmhTmhtR7tnG
9XOgpjup4c9PYG8kre1EtLVZGEfc8ApUnz7wW71SEC8Goc5tfVyo3bsWPdvIYVdIUeLhzBmO/BHJ
Pr3W3WOra0QKiPDMlobxitgbFQPy+mrdtXs7XS1sX3KJp4sAjwwZ6uZwNbhevN5DUZeGHt4ImYPU
0Muoy5Gaoh702P2Ju/yVqNlMy24AnPAIUU+6/iJuCo9EDOH2LBw02xZX0C7fvNXzEwjMBIIG0Ccq
4eZ3aUTfFK+McLRKL9U7+6Rse719FO4i41Gh1o4DhYxP/GN5Pp2E87kkxHhO7R1BPPd09MyVHTlN
4q13mS200g9ojc6ogGOj0BSUTKYkYrnFtYjF0r7nET9F83osKQqNr9eylQolGtRRONfSQ6iRJLU8
o4drmBpBdL6tu0uet3Qpa3YwDEzPu0PGwnTrKI7RTiIdP4IzYwzmLn1XyWZj5/SLrkhdir1dSZ1Z
1BbZjirseOE8pQAGwu3cjbxpH4ms3xu7XUl4830cKbq20ur37QEvHVXgs0FUQAYVC9C813MbuHU6
NpGMm4aKbvUe6U7hWrf0JS0Bbz8Cmmj6I0rfF+bL42kMuICvMLh4AChXK4nQ7MJk46949As1ZdO1
BWQa392ipLkbyteeqiQMhtKhnGx48p5ROnxfgZChtQlJdr+goLgS/2rJJ2N8CBXxB4tbmU15aTov
32HmhVaS6HtcoArnTMoYlDVFVSxZqTBqz1rhF+c6yoZHj5OUT9nV5EbPGhfV4iLjK/veG1ELqBVt
nRh1N6QcKkSKQSASelGh3xRaUn3wiQhgTtYiqUSKgqnQDM0DizPqSNwUdbdcGCNO5Unpr1gWk9iU
3QQdh5nmY0TJyd0AQvGWdOXYvAKP3zgj1zeFnmiMdFb4Sn7M8jS+R/+QFiGLms8Lmg7gcqJCKgue
UQHR5OFjf3gNM6VErJTLc5sREzhmtaIBcO6H6j6ShNjOY2W0/Vz2fvMScr60EaWMxmmdcmRM2nqj
pjzjxHmqBCTmcqWlOR83KcrlYxbti0uUYRJQCQA6nfrlOxt3JUvkrmtcikLd6CPBVFUEcQm2XfEI
F0+MP5buRyPHLmhR2In+1efwsVABckafYnSl5DPCOP7WNUCU7fnm7c236PJeypxbG1WuhhQp17O/
k6l/OoS6d+QsDrwQsRFb0uttcQs5P+wQZJBRQI3d/qNiQO3iVAtTF9pp+Du9Nff7yC4ATMrIi3QA
A9p7llOx0OWYUiaz9JXTYnm0IP2FEUcEEiWB17ZGEgN3kNFA9yy2esscx+wYPYkoFCrRHQg6pQgg
LKr2TX83rGHjpifPDyrhD8nzE8TL+CQfpUA8ay98TiMilBaf7bLWqtr7FXdg0QLAtxAALcBVdA7x
QE1oUnp9KuLC/aIN+6YFaGAle7Fs6S5kiNcTif5afCCxkFGa+y3IRcAZ5OsPn67p7VpKjI19+rIV
50ldvf8uDm5qwoLmY8Brfpu/C1POCCMzcN4onrcBxNzWzslN+rFGF8+eeWwNQseKMD17OBubsw8A
4O3nL2/wCwEzP02R+lDWcghQQ9u1fAALX7IWKT0R6TwlJ6NwzBo0/8t2Xb3itH17m7fGNnOUCiWB
AhYQnRn7/dvBBFqLdAXwPmAb3O0K5+5uwxP9pITE09eOxSXvaYK5/nvNZruu98I89HxWnMoO9sPX
G+4jRDRQIOQ8xFsr/3p+TR7vNmcgSI42Ygh/atP/IX6OSmW4nEXPOgy9feF2h+kC4OoPCh0OJ3RL
Ca1wRYsWjQwubPD7cT0FyH421WgyWHFcAJMaAe24H2gi6bUxPG7As/PbXeNzXJrbS2GzudX6LvTG
QUIYQTSijULjB5t7XVHb6QyY6w7WDhYF7Y8Q25/ti7SNvNptYhGhCjPfsia1j7/tZu3OthRDwJUe
8Qq0WkXvvrkHin2B5vGwkEFJ3S/zoyCpi3PhQ9senNfW8B/UUr+jQkTO7TnST7fHuOQhAuiHiib0
jdDwBtf2LFaaRChaXjyH8kcxvA/ZY8K8D2tdAxcAsbhDXIiZjZERhDSWKwHW62Wymj5t70Mgpgry
8egRH/tBJGTHHFXS7WhN5QjklYGJ9iS6poO7q0HG4fawF7UH2BCgRtEuHDmy62HnPl+w/KCIZ/aN
OcSdJTdOxuuooJDv/4wg9EcH9hxdX+btPxS+4LRM9aVzrauyKXywrp2mRhvZufZ1W5KwqEfIe0ky
mjuhwnl2n2A8j8mTBKIyozIUwpxGcxRo7LztzYDkJxTtfnpTcCom3DH+MlISPYJKE33T6Qn98kz/
fPt9lrIZyDeDB0kREOgDr+z1HLsJo3GeD9XS9x3dl7uMIK1Py+d4m+ykjS/Thq7tWH7pJLuUOTue
Vcn1mTqGTDgaiH6Afmsi1O1PJtSMWL/IzqgLatgTBetRf1oZ8NICoOgI8BWgnQCfnZmLqhYnpgPY
W+aUx5opxC+q/yCAJqhPDfCehX1O1cKC+8VAu9eC8Itn7KX02RkrBu2YieowDX2vl/fas8Ki9Jeo
If0C+529MtZJmeamEV4BGgNPnBmIRl4v7ojexxwTyOI5QTlM7RSWV9LUV/QobFEXrup9qNf+r9tC
F8/yS6GTj3ThAzXBkFY53Fv47E8v7h5QLrI/VMT57O7v75+z3U6gd9S26dOauVhQK3AGAB8A/x08
a/LMfEVF6IZylUhn/gskJR3CvDq4anrGuj3ABR/vSsxsx2SiF0d1n8NYoJe5NYYq5pQJQjq4yEDc
FrUUbQG0G54saARBrju/snsyeuWObSGdEYskE2Pqg3Vv0ZL45AQ868rWmLThSltwuEEa9gU74au+
Ye4XCxeNbNHFktedUzX2dL/BwJrOb4yVMf2w6pMY9I2RYXem8P9sA3aIxEulp7bn/hDdcbpgJ3uE
xT9B12UFVNo/14aoV7rWHleGp/3YDTPBs70nBVKYgtGmO3vynVtumVPtCIkT+CZQrW39rvC/k4Gi
h84ORTeZGfnmh/Yei0aC67n2ylcVqfXkodCDfXEeGicKnsFPEfM03vkWGjJULaozKr2C22x4j9kh
i2m7085c+Kwm1NcTj5Txoc8tqaBVADowOz/JxX3J1WjeQAeGhHb6XoADpdJMj8c9V7RzlPluAoBA
w13C6R2vJzRCjpKkQPhJqtEJgKPwNYnu+ql6f19ICUFhEJLtNfMMNhPEBUTD34sfYbVa2j5tpR+q
crGG0xpfqIrmBkhGq0p7llDQ/1QVVKhBh7zjQOaHl1GOEmNUvqE+3FadZc1BTgqNXVFSMW8BpUb+
0CrTAnKmf1AQq3I9skZltyZjZr3aDMl99ADrzlvRQvVbvuXX9vSyGv4xipn+930+qIWHbQayej09
1IAqPEVQEVJs3ffbE/YTa/Ot8n/Imql8NxSp1HKTLIJiQSmzhdiQjncuyQk6VZndlqMnLVkhilmc
QkBgcAeG8wbO/GvlQMuroqrZCELrqjEbN47JwEW9kXVo3QLEUV/3T6nPxmsouh/2fxoskhmodYYZ
A5ZqJjcLEyVtsXRh+MaOqFfjUQ1zlwbchCeuWCKAcbK35N8Bv8s/2UOp6mgrQMTm/vakT17pj71x
8RqzOQduckjZNOymbH9qMkiDlxiyawTI5xSHRBHM2/K+s6W3BM42Yyhlo9jXmG+xMGufSBo6BgSh
U4p6/SuT0LUFDQTQpcqj8r0aGIkTKXb2i/tsO93HFdtgf3NAEWbPt9/qJ0p3thoz573ygyZD889J
9bLYjpoHiaP+h5c/ajTJiOg0L12wm5olp6SS9YjZBsOKufiZZ8MrKFN3e7SoQE3dnAY/RR/oJsml
7lzJ20BGjPg+vdcEWmcwua+Sm5LellISO4WE3gooGQmJ9sAFz71gDiosu9Gj+EVCLLcjQmgJ3V4W
HWkVZ7NkSqdzcCKwhBM+j/4PyI6JfCrjJUsib8IeCygfU9GRa8vrrTjYRNJbpd1LwmllgZaOe5RK
T0wZ6KeHm8/1dhFwq6wYue7RvWPHBQ/V2NOxB/10EdyHwlsvs6D02ZS8ybmhwQR4Oe2tbFb27Pwq
gCJH9CdQUauHRtYsrrcz3Y0YV6mkBkVWL6L1Ag1RQ6K+4mJpZVZiBQ0FUm2wIxNlIHv3AcgqXd6n
gJJI339vT8hkHi620Y9Xmc0HA0gZ0Pwje2YBaxciNM9j7wDmdpOVMc/vAHNB3Mw+CqBgaCMGgkow
HAbc7969V4ucgNvOkErJrBOabIWmBlnO29CkK9ZiZp1+CJ+FErxgbMWsYtlznT1m726CHs6boLUD
TudqU2ZWgmuzo+CHtEn5L/wEjkWjI2bA8kZI5siPQdehbU6jJ+UhQcPh2+u3Oq8zx9yNNbbPJJRh
pg5reJVZsHba0B6EOyHKuoXUlox+lV7je7XmagO8BYgVOBlcKd8X/sshBuWgjDxWE+nQVrXQnsUM
QaeNbhFAX3Ifaww3i6OcKI1gKtB4BzDP6yltQhakqIDin0PRkGIq1XboaIJdDPdwIv34q9KsEicu
567c6+aAie+1xPGKho8i2GiA370WPEaFEroDys+ExnefZLSXtHp0FSZZ6vFESPzhbQja5IlRhdDh
WGWwE2ZAGV6cvSZj+RVxSWdVipgdY2DhDmPGA7fESu/5EK41LlvayEiEo5JJ4NE6fI517hPWz2IX
LxpUZoPT0OesTBfUlN7Wt3m47HtCJk8DCBL0Qke5/PWEtK1bdUhngBC01JEnouE9WDrvk6NshL87
qwbNPWNIxk4xA0eyOj1xWLNAqgzkpsdI1xw0LYC/HpjMmoM5C4j+eK+5hmQcmr8LeC+F/5ST2G7N
ugqMHmEdz3tTOlxjhJRK/5T6X7/6//Y+s/t/anz1j//B57+yfCgDEMnNPv3H/2mqunyPg/f0L6Qp
P9+bv2RffznV73VQ1cGv6n+mh/3nl/9x/Sme9S9Z+nv9fvWJkdZBPRybz3J4+ESPsvr7LfBW00/+
/37zL5/fT3kc8s+///VX1qT19DQvyNK//utbzu+//3XCOP3X5eP/9b279wS/NrGvBfH85z/fq/rv
f2V49W9AXKHoa8r7sEhtwfJ2n9/fUoS/aWCK+q7swNVXm76VZmXt//2v0t8mMAXwBRPnEYs+F/AW
q6yZvoVw69+wwXHtx10Zi8oDyvLvV7tajz/W5y9pk9xnATrt4snQxj/sFNrZ4MKEuCOKqqcEI2BP
19oKvuk05L1yIAV4qwQ6+nVdWk2TitnGG6Xwf9dReRKH5h2gPQNzFAr8QA1zLS5nFLeJahHEg1E1
SL977JMxRsw8YMSTJ2rluGKerr2Zb3kAKisqRgjkG/DK1/KAbI3KIS56UjBs+gBkqPxYBPIawB7U
FNfTCKAU/BRhqhHBMoNlYOYl4Escw/nccesczIOtmyYhJvpGmbpu7ik+3+v4v65TYuMjfb81HeLg
Z/Z7fLrRdXzP1jf4HpKQ06/opuMcdBvf3eOXHfwopQ6eZloEj8Tjpx8xEZTdO4/mwXHwNILHEWP6
tumY9A0/glcgdPoKPsYnBiHUpjbk4mfxxHvrgMdvdR2PesNXHIMYBp74ou+J4zwSx0BOFF8yqAF0
1PRjBn4fz5sehj4dBCPT93ijh0m8ZdPNk7GZftTYOOCHvaM6PsaobZhZ/CLezjTsHaWmszenF8W7
WfjNB/qOp9r40c3dybZP0zRhoqbfxkUbuSiIPVF8+WKL/msfXOr97HokzVfsOyx0cUCDprIS2ZA7
7s3Dm2M+YlAGfaf2Bli325JmsfSfkmZbrK7KmK+hG6Z+fPkA+dGBGK93lF1LGX5foC+28o8Rzbyq
qkDppzLJwRK9OA8PWGeK+caS2Nu9vqVrWbzvyN8tgbOj3+XqIgRb+XGPvknQFqzTysx9N+q7JWHa
dheLVPG54rYBJBy35nZSaHP//Rf/Ht5M7I0DdHWPJMnbHk24sHH2b29YS7KzoFiIijqWZRmWtZs6
SNEN3dpQ59fd7lsdd4Te2Vhv7DxsC50et5RgfxqbI91uoX2btbLmVUWYncAiC98gxHzpL/oj9g1m
bE2rvynqbk3Y5ARdTNgIS55KELE1QbNlYFtiux+mDY9pe8Afh1j4aNrVHsEIN1/A5YG6Qrdt+6sj
x9OKow8I1m3DOMddJjX8vmRSyoPzeABJh426VNMyp0nfm7Bx+mk/mUksDBbCILCBdPpUP5iP+qPz
sNfBMoCXJi/bDxMPwFAOFrEe71tMnw4r8uBY0DtjAz3PiXH3HpLNCUut6wAGHKEQbxo5G3ewJKZO
bN04wg5t9pOBua2q327urYmf31gzBr3Joakw2HvyApvbErz3q2WSh39aZgwPRnRL9a2JlzBgd2+/
ATqdr0z17AwalaEbummqX2De95iF/WTX9if9oNOt48Ba22/YLTDWsPg4JUBYUMC8mibmHEePPZ0C
+gsWx3zTncMBBht6cwC/CnmGFoH454BTwthgF77Aam/Ity1zLOfgPHw6Hvl8mB768Xh4C8jjSD48
4sDYwQ4dHvDp5ye0ETbfpncn2Fj8e7RPxsn+ojD59ok84hTpCUGSE1v1eXd393y3sY2zs7F/n444
KegRxwH6QZ108r7DQWQftzrw6zbwNJsdbDag7DihMKvf04yRf2G6cbhCIs4We49zeb+ltoEc03SU
bfWnE748GYWTvj2+vEAR6e+VFbm+ccwNPwoMrzej6rkZo+CIwSm5xX/QXWuv48jD1idU3/zzkKMr
eoCG9zf1AGHxa7FRqyhtBrGQienYH7D/sdUmqdPpXRDsIvIxnfUwl9gXDsEPwjqYD9OpjIXGwuMj
8Lph/e/gEJj4aPpdx7Hu8K99wqTpG3r8dmwwrYBW4As6TnwM8dtdsDcbbMhJ1c1JBw/mZE59YkOF
MP2w1qYOe7ydllG3X/bwdHT7oON3bi/AdDr8sSena7eIgCtSSaDpQBBp3sMZNdGaxzZphVbYDKCt
dd4CLCfWxm0p16v8LylTmEqE2wew7mznZ26Vu6qQVMRNQxB1Ngzws2kfv3n9iKxQpDErqKifowLu
Abk4oAHRdBgXhOvljblRkbReRYPoUhPNQAVBpB+3a2ykS1KQ/Ue9Kq7MU9HotRSuUQPQ4rklCUWf
f2aDInHqvB9XlPXn3ElofIUqC1xC4J7P3eayiFkfQFhEwiPRV6iv9VlDolKSGpJpQ4bkZtH5j7fX
6/rGM60XylMkVLwhOoNAyRyyo6VCkSftUJKsSP8vZ2/WK7fNBYv+IgLULL1K6u49edie7RciiRNx
kEhR1Pzrb8nn4hy3dmML/h4SBEji1aTIxTXUqvIfKEGZd3RKvqFDGh8s74YpZH7Ic4Af3cKz3Sb6
bUNNM0DOzdRjm4+ZhgSTAEOPk019AOC6sZMoaoTAImEbgTLcOf+ojXVKdNPlo3DyfhAyvouRvj2F
JsjeTZ1J7l7fxRvn43d7e3zaAlJ+E4+w12lvbe8aj7XkJMdYHNi5tYWR7wHdBKzCyzl4UIyBUMBE
gNvWlo+FlKtcyl4M64+gGo+G0G9tIib8wTKEvHzTGrg+9Jnt4tTJxebV4qtyGDv/LY9jYJqBzYAM
WRoeOKibi0vRl8JQGKRl950IzC+wtActHQSMhhAdGumfRO8nUOeFEM7r3+uWKbCdQwscwot4mnaP
gkeiSJGZ2nzpKNQG/Dp+6yRaYVlTdQcX7Drk+3XBMMD3/0zt8pBxTdrOeVhVtJp3nCdQO1eL/QKW
rvBpChUUqNLh2+uru3Uafze584ljKMg8KQ8bySmG+DsWnVF8qg6u800rIAuAQgn0E19MSris5d1K
eJe3IhveY3BWFgTzgwccPjetbMAc4FXAFbAfLWERCy3PEpsbByGhYDYx9LxNfHl9x24d9Y0+HEUp
jEVBoe36qHdZIjphY5uTDow+RYqK5UMdN+y/pnX8UwZ/1f8PNxlbt6HJ8CeGe8JpSXjdAWBq8x71
sks9Dt+BuP/bt35yen1ptzYwoSHAKjjrGGLbrsJvORBAQLyaIrgMzkhSTI1Ly7AGoOJ1K7vsdzvm
KOqgnx1sNIt4SHYel5NUDHWku9wGXQCphGACDQ6Xp7Ztq4ueDMSu4ujCmFKXIOonkttRD/lKwyPt
wpfrjXF1UGuGbM6vcOR6vZlokFiOeGU83ddoErqQu3seDI07+IK7idn/s2T0S/FmbgSA6DVcW5pd
lXJvNgAaCa4eaO2PZ2vb4JMZuzdVTOaHzrXm1Cnj5QHsF/OieIFv0Ht9dj8sxB6EQi89TYbHFTdy
Y5zBRO3u90wL4iMyzjZvKThawL2bNXHu91MVlBMF7UQuujH+4Ia+mQ++/ss9h2XQk4UY3Q9ehkeL
H8zN4OGlgNxZWnRGqmINMI/z+hm7ub7frOyO2DK22VpZOG2kdWM5VIAVTZYRKBRV+ZJ9NxgZLV+3
eHNd+MDYOEwNQqv2+gunyaQDRJTQm1qA8yLZHBZj2B/Nlbx0Ptg9DCRSSGFC1+EFNtv4TLmkt7mq
sviDSRd7CpSD+MVQy7970a3n11d1ax9xZDGcBFsglt95BKYMCvgRXqRYTmFbjjYljz6jVZGmjXvj
j0vWg9EeUeDBKTmyu4sn4qGarTUYlKgb3T3KyZj7lg/rGzmQ7nHAIExBlfQO3N+tzd2iTdAEIoBH
R+76E85t2ti6A0uPEl70rSfDPJz8bJSXSWe0heQl6b++vr3bn3idZ/0aXN7gFIisIf99bXEIqgka
UJXN0frSZWwxJx00wJISPf952IlQepOOhpIl5mj2lO4gdFwVqK9AZDUN9YmqdTjPffTnwTQQ71Cc
QO8F9KFo2lwvSC/OmBD9+JwkG0mpwniukskztSoCvRY9OJ037tyVte0U/fZeTZUfuzmGt6KiZh54
tRMVF8zv1uXgZKQvv1MCTRLQPG0NUFBkXBvCPRY15yuklEfqHnhKgKfQDX0wDXCDbRKPn+aJEAyA
oIx0NIx84ypkdOtWIb5GQr7vviZqTlfV4/VfSZ99rG3kv/OoP2CMMbL3pouhgNBCF+1gxTdO5kbs
hBcCMxrbJNv1ipGTxH3gYWQo2kQt2iADG58neS7oeMSldWuBv3Lljb4Cg8HbT/ntK6atW1xYtQio
uBkf48EO903QRw8Cyst3PUsAwaqtO5KSuPFJUeJA3QGBSIpR4e1s/Wa149Zf+x5WgyH2wX4sBMjB
hXEPkQkGqEUZmes0c4UVozhwbi+O7fboQkjcBzE5YDp7pgRMqerWWniUSqZt7lMdnFGLGQ9gMS++
IKyg+pBtORnCrb1v6dgcdNOKM7uKHoLgbpBriRS3xsxVog8QirdWBO+C8BMUsynk7K43U4XA4kVt
3+Yq03Ob24GsP0bi18nBs35zTWEAGCGouCIAnq/tiFW26UQH8OV6aildu4SPtB6g8TEP7sC33DK1
0Y3RACLEFB3la1P9xLQxTQNTtoIs6riQsl2X79zQ5SA4vLV5iIVwBaABmIG+5dqSbVIuZr8FHX5I
BeanEevyidvT60/NDSvbM4OnEZsHZNgujXVVwjMrBFxYtM45jR3wsaY50u+4sWsIqLd6HmwAZr+z
glnN1pdu4+uJRgSXcFQnM6fymdlq/f76gm6a2ngENp4GvDU7D5X4jeWkUiAhsgM796p3hQpGkLR5
2UEv5tbWoR76fy1t//43V6HNYtm6yDbP4vFLmujgpH3WHpy37WW8CgUg9Y3y5Ob/4HfR4r824vWz
bYxHII0cG/pk5Ww/NsFk7rMKyr25meb58vr+7YBPyEk2iyD1zwKwIcLq7oSvtpb1ZGExrDJsoPV4
OWutCpaNPrQiMVR0p+exOi0iyi6aWv8/spAHF+n2zINJfXj959zaZHzIXzqmv/gor9df6boZUoaT
k2TjWpKWACSZ6n//3AgmxXyQFyL7RC3i2khsp1W4NjIQAex8USyTjPvS0ayNDxzVra8JITPUcsDY
CRD1dnh/OzIsVJoGCw4nJKHnQvIAmpsTOUOL+U4DwHdg7dbegfAZhwcELZg32cVBw+ww5T6aNk/6
iD2qcbH3Lbxo+eebB+J+jPFjlB4+ceenkjrpgqWCR5SuwVzbwJsT+KbFQTn2xlo2/RLo1SDt2NhQ
r3dOaUNUBvp5xKkJf1tPWVh4IuJ/WioC/geiqKhFgUQONcvt+/32fdJ1JD3Zzr4SQfOmWWa/bJk+
FHrYLu3uUofA9yGbQC8Fmdu22N/MNPFqItqAokkOTDyRJQ3OHshCzQQUXUzHt+kUfWgJZSfLE/aI
evcDBsbbg/flRXyFtWL6COMdUNUDu9vucV4tHbK+qhEIxKPvnfqZO/0+nCM6PkXDNAXFDNSduAdJ
vH9Upr1xDZANAIsFsDhQyfvQjhge0aHJQCvcyEAVnMYLFATFUxBWYTE4hr//8RnF4wPCceBGgVza
v9qDn8zNSuFFQs7BkeWC7pw069FNePn0QBchQYUMJwhzp/t0ADXnau4SfNaYYwqghlrX/aJXkDqz
7IiZ8+UOwlQKaCpyb/Dy7ROqjZ6IdhF20KhIkHIxtU0h0829z5kLop98aiZ2cM83v399aAGb88Gu
iLk/TPHvgQdc2WiubABGVd2QMsxs9MUO0/q3HRIoM3ra/xtlkPmx5YG5azr/iLfy5XEFDheBATId
RJLwars7oy2txgkTJrTuwHEYJz/rLvkRaRSobKbBIxweRZUvXc5mcdO6AIoNtJK7W+omIYXvWZNr
4iNptcNwt6mIn14/mpt73G0rhGUgwxjhfOLt2blPX/ZAwZltVkKSbi3A9S6+2XVpwrJrWfjeqnEV
uUo5akZJXbujN+LGmY1AoY8UNkT/Dlnd9bZ2a5sojfZ2Tmpmz1Gllr7ImMc/GdcBz/36Wl+WeNF2
AnZzoyNGHQU5wbW1wCcqnHqKix+79/CL6pPHwKo6hl3tlaHj0UcFhPOUQ1zU9WefMYbRbefsZ96F
+ohA+MbOox8LjGaK8HoDjV7/GEjW9t1qJzh7y3Fdx6H/e4oRz2s6Z3m9MPXGpV88W/E/fsqwCWij
o3IGvCbIqK/t0iarI9viJEdLWJuir1iwXrLRO5yCvvVtkXgBgxognQSdwrWhRmvJgDw1eeUG9nlc
ZJCcFi9jj70Ih+Ty+re9ZSxD2QoVSMh5BPsxlz70fUybK4xaoLL+0HpmeDvphEA7xEyfXjd1w/n9
Ig7CRAvCGtQhrtflsTBaEo11JTJhP2UPPcS0T8aL0nV9h4Ym//q6vRtLQ40eqOMIFYH0hZxuHRLR
DIuBXzdJWhKOBmbXVeio4/85uCE3TIEGFL3LbWmoFu/OhoibtnK9hNbPEnYQmJiHgaHtp4N7z9eo
Bb6+sBs+FdKzWBi8HJhKfrUnfotD5KzjuhoIxlqbRhbMcCdzYtH4K1jq/J/90o30YvHWHGROt+yi
3LiRo/wCk+xu3tBPXg2hH9idNCo48yDCt/6CRmOnBf88mdA8pSBnPwjubu0t2MnRHkbwhX/Y/v1v
qx2TMWz6TUcJx3QpmcYtbxWoxZLExQelnBsnFHQAAA5AFy3AOPnuhK7BNCTjhPk7BnWrYhN4uCzx
mN4NHZPlpCtyUGi5tTSk1Vv7BPViJIvXS7MTZAfmNNNocYbxvU9WDDFXEWS/IZdxcEK3E7h7r7bp
G/QaMHaKvdy9w2FsQXC3YKiPVqJ+G0K+sJRhdMRIdtMK3t3Ij9ANxEz+9YJo06omBuNvbmVtwRdB
00dO+PTHtTAPTUdUJEApQyOwc15bcRytt3gBY6qtozkpgESvl7tQoq9WLtDtsgcu8tapQIVqy2MQ
VGBw99ocpWvcDQJ+i/T9x7FfnxtjJ4xLInpJrLQHH+qWNdT4NggVysTI666ttdpBX6rF5e4WWz1o
0QVnp6rknmIy+nGd1uFgdTc+GQaJUIkGNQRsRrt8QiV+O80YCsinsW3Rl+XUH8vKYKzxYGE3DjtM
bIUx1GhDiHVfL2yGLg3vBe7xPI5JUzbADpSJMqnIhWDdx9dd5I1dxCaiNYlOO7gh9sZA7DFrEDpq
jGXySJf4OfYf3YVgB2QEhVxU/sMjAskb3hEvNqqliEkQcu+f7dWkzcxnX+dyFKxQBMLcPgYk3YBp
/5B1cz7P3hHTwK09RVANpW6IAqLOtG3Db76R9xJ0OSREjOkgUY9u4qluAhDIhv5Rgf3I0rb63yzF
LWBhQAXpvB16Md7DVff1SS9qhM6aavEpX/9+tzYTelsoeCM2wZuyW1jTd2nNnafzfl77CziyyPsV
nJeljSDCTeZseUisYF//B6PgE/kFQUK2tDPaNdm0kW9i4nrCJgpAQUBCEH/mse7ONLbBeXI8PLB5
Iz2D40dUDXwqYAt7UmqXgnBMBhDOgZ6Il1dcP2TtXH9dGJf/mCZofkQN7cqI0O7en+bm4E6+jKW3
rhBcKCJqzF3tLz8NTTIHtdD5kMze8+DrJa95V/1FmB3erClhEDS07g1p3cHL99LrbMcVNwVxNAoK
++dI92EmetQncwY2/HdoaVQnGUj/+fUP+tILIOtMUIcErAx1tP37OiYaonj+JvbBBv6jgn4CL3vj
jD6HbDY/+iGq/nrd4ssN3fJclNQ2QVC0ZXdOjvdgGKUdIoimF82UW6Gj9xk0zkFvgrbKOQo0GAd0
RcectUweoRZuWf8VxUP1K9kmx68v6UgMFV6IMJS2La/LhOBionYPtUJM6ddgehCarVPZzrRVdygW
e/++vvqXTmKTecScHtoSGC79Nfjxu5NAR2Jjy9e5P6vgHn/9pdpwuvg8Tc9/bAklUlSG0Mr5VWC/
XilyBz9ba7ySmmWJLvWaTqBbVujpn2PIZPMDd/TylgY4RwDMbnA3OIbdxjpJFIQwHJ4Tv7Y/8YCU
apKq9BRDBa7X5lI1i/3eTkl7kUsQfnl9sS8vC6yjlA6iN4j0oCC2W+wQx2pwsA7kmISiYkyhPKT9
P76Sm5VNJxTdHkBMd4EAbkgKlPaECHEi2YNcwrdjOpP7/2Ep4CDBrQfaE6Rb10txwPoRoNKwkdPa
vgconWEMnNLxCAt24+ajuO2jVJlkgA7u20non0YNaNV1XtEwKjOLUcfMa6p74P3mhxRT938ckgIH
RzdqWohyIjvaRW2u8hdjt09EiAxO9ZjWbyPUvU5NNYfvX9/CW2cRyEv6fwqWwKVfb2EjBUW+BY7b
JJncPZWQU0YxoSn9ZarvW9fRB4t++3PUyfY75uCOhOhv+BiEcdhSVJ0AiN9jg6NajYB+IPhmc0V8
0J9m9n2Y1gnqmHPSffJ9EkGSJhT2UyiqpTtY/Mu4ABEWRljR7EEFHMI714s3ZG39COWX3FsN/Y6P
AeIS7eMyFgOvageoo1IfKjJH/4PDgWHgC/CR4Xb2tf9eCGerEUnA4llXEPzC+zFd+TcvGdRB7Lq7
7rh54D4EqhAJAHw4IrvrNUJBWDdZuIiSTi4qvbR2F8+MR8Jq+6Le/28GFCeoIuLS73M1zIM3VASB
KCV6FH1WD+VYreRkqCSFjR19i36iflABec9mNoMuwsue2dD/4XF+8TN2HiFs6dQjuBWl6Lomn6Ok
uyAwnC4maQKIZqwn0I70OW4zCm8AM55ev0y7F+uXdQD8MmAqUElFBed6rzsjjIBsjCjTqhoeIhsv
J1oN49mI8ajNcOuz/m5qu9e/P45rkCxRM4pyyDJx6gMIgPizMwcP487x/VpQthWGIaWE+mi2uyBk
5CriQnIIbXbJ9ECBgmWFW1rV3QeLzOjHpO3ZH0Zzm1Eg6XEbMWMOppx0u7W/LS1YQttFJqvKifHq
TQR4U7lVrg6C1RtL21g4fYxBYB4HEqvXVgYMizCCAlOZzUvaPA5eHai7PmgS/w7j+g4zQEkLj//6
Adk5nF9LQ+tyQ2rBNpKRa6OGJYyLJRRlM1PJ0ABuB7FCtNtNXperOZmzok/5OF2qwaLb/rrxF0cG
/XycfaAVALaHr909yd3YJyFhOiwi21d3tGNLEQP4emBl59FD0KUAJI4wCm3aAL3gnRXoaGKAxfhe
UYmlGoslqM07aefsROIZRHULXutGt/oc+Gt14M5fXD+YTtF8Bh4O9JtA+l/vbiYNZQrC3YVHDffe
+1E72i+i730S5sC4uP7H6xt6yx7uBd58xHIbN8m1Pb6Gtc9I6xeLCiEaP60Q4ZE+aGKGtSv/2BRq
9+DW8gFwwj3cLa3FRFenAKkpGLKOE7N6LWe8y3Bptjv4gLuIYPuAQEGgxY6/EhDK7c6oVLGFGsOE
VTlqHjnT7YWwtSl8aL186Ef0+Nk0yEI2c/A0BdF08BFf3MvNPFojCOqA3MFJvd5Un2QZYmDuQ/ih
Si8E0sN5GHcoTFPITdjQ0OfXd/blrQg20XH8DWcGi999xLaaFZMMbs2vVXinaj2erOD9waa+XNWV
lb1io8qCjFgVsAId/aSo0hg8lzOQdx7PnscxiA78zC1zqM5u4GwMUmB915sYadRORRpXJZwY6PHO
bdgtEBXmUR3UIJnWEPvVp6WH5u35z3cTwCGUARD6o/C9202OUiMw/D4pgtTE37lCG9O4P4QD4SOB
7QSgaFR00GTCjb9eXW2WmscpDYsFy/meUaPBJKzbg/7Ey4OBAQho0m9jGeB/2j9DErQC1SQhu+z7
6PpEqTBgZhPe/Z9uGKxsNSK0RFGY2pemnAkm3qZElm3oIzLDyOtZUHd0Hl56KkixAkAFKBzGQvG2
Xu8YSvVsCWwqSzIukAYDAf9ZTJ68A0XXfLBtL564DdGEmArqPckvZttrU53ZpmyFgAw3RsX+WdXQ
fIqiyp6tjObSpYY8VCiiHpz3W+sDEgLqJSjPwv5ufd2KDa4sdlEKbtEyBpTd+TrJZ+JNBzf5linc
KLwvyFdQF9lfrZqPAqNf6OCsQf+u5QbEsGPqfQ8BMPzjy7RN7wGDhIr6VtbbnXO6WrG0Q6rKdlrN
JXP1f10QH0EPXn4vnAe0I4D7357Nvb91gQfmIEy24gAmy+fBrGu5kpA/Ye7VvaG8rd/olXRHvbGX
l+va6s5PsBiyViFnogy8cb0bW9FfjBv9u9cv18tYBE1NVNDwbGIEHf3N67MYzYtQliApIekg3jdq
WPMlmXXRhK3/6EGpqMnFxIK7kPdHbLC3FohHDJntJhwPoPW16Xl1LSHzjHwojucyHnz1pHp6VEm6
aQVFbXT3Ue3FwNq1lUgOQDyxSJSJP47noDUKGDLvqK778sgjp4EjhHgdSiDRvsxiEtpor+eypMPK
houZWuefV9mp5s42PrjOX/9q27H+rbmIZcAcBlJAoIUsCtnk9aLGSocW8iSyZKsNL5Wy67OORF3K
bqtVZcN4RN1+4wqg6pdtaBREHC++Fe/DkIzJJMs0QbTR9x56Vgkx6R0Slf48Alf+NCbOHUm639hW
+GOAbmA1xpu5+3g92YIvO4J+Go/POdJyvWdiQEnXIJk/Gpq/sakI/mO05HDxkFXtNjXTdEmyysrS
9T0ECEfgHIIC6IM0LkScOX6nQiOaP3bLKDSCt2t74EATlu5iuTCZJueGoSk1mqEFakvsUzz1wd0a
mPGf1w/NjZuAxhWuOQrFaOfuEVT9kKALwMemBI4+KUZvjIp6zX7+L0ZQiUadA6Ng+3SYei1U3Uzf
lABATyeuKS31lK0HL+iLc4HyCZ4x9P1Qs9mArtfnf0byhuaiNCVmy+1zjbJ7SV03XfjixV9fX9AL
B4nzHm0NMUSJGOfZo9t0p7sNXG1LaaLgEwMyi92LdcGQa2lYR7MSL/eU8iKcWqt+yGnIjuRp0UJ9
8emQPwEqiQB5Q4Jgwv16vUjnFIY+lT0tEVWYAydrUPv1+7FeXaWKuAldAw1e0ax1lmN+0sk6p2lD
IYnioXXH7CkT1Gu8j2sTLPwvoYDFCO+nOm3JF55oVCi+skVJLe8SMjryUzeSsLQggjIic6FGreSJ
ThVlQcEXPVpa9iPavfLSZ7ILPo1zmxFTxJxP23/PVxt8twlv+v+8nrbTV/CRxsHbrkm65qdVYT8U
/rAI7ySJEVbm0uuhLzi0UjzQRMYSzTE5Lt9mrns0yPVQdTI5+6EAeyqIu8cpyzdd6e4NrTe2BBnw
Ov2C8o4fPsaYpaQ/M4fZp88KCWEgc8j6GU8X2JkmgWwrkYPGjzcze2g72fQFOrd6+ugtJMa4pOkl
Y2WDJrkq5NJn3ec5DDr5rjMRCe7qLGMoEGItJvpu62UI1jKw05xEd51dqzU49aOcCajnaZ2FyV3H
HQHxZgOoVe4Q88/85C0ixTBtk9msyZelZbQ0nAXLBzOsnv4Jnb3YF5ceTIFfrUM6CwbPzrTkLfCy
hr3tRbYC7Dx4TiBRGR1+agxkyTdvqCiGWoNV6/VjG7fAtGYVqCNOs6O2L4YkquWz23hompIEZMi+
RmxJ3I926Go+FCgy6eGjMxJF13zUsu44UlmWeXc88Pv5QyxA540soloHi36lpCTclAa6Yf0az0ld
fRZROlpyBoPANNb39TAO/DnZ9AvHHGMzafg8TYmpwfRZV9Mii60rixhbLPFsvnYghKbIu3Sb9V/W
JZjYnIsxWqHr44Kq/ifEi+1XRUNIWrlynTrpp+j402j4aGJOo3/9dQ0rhaK0sxziJdWYSF6IdOw8
VyyDBe9lWWVmqmAeFzn7BNLYBpj1oY3T9bJAflF/TyHaKFUOvARf8LbUQzL9gK8cfWjCDqFa39sh
BQzyQly2uCD3pe6iqoDOUzB0uUhXn/3rOu1HOMosdhhbAMewR7+l4bI6zKyH89qNRSWJXb63PFu9
h8lvw/VzqLuh+hhk0PT8hOnWuS6jjJGpwFjECqVf2jNoYRqx0DcNKJ0w8I9i/PqlJkCP9JCijGG8
m2zytCwyDr/0Mh3Wc8oMPFAB2J3jtMQokVcRkPHW6Lzm2obL8l2HDS7quaELaBryRNEVEBEtie7o
Y9BB9ywrthZ4RkveE+7GE+UpyoD56iv0Ah4HKFiuWeGNzbD+jDhBF6tk3AEFlHtmoSY8AyKkU0zM
eWRdvFzSVU/fgbAkssoxVc70k+9XBChV8PwAlpwvJq3UX5Ht5lYUSUVX+iHmLcgTMLWzsEzmaw+I
zJDDwUbDP41cJCQ0iV9l3QDNSzU695B4tQ37t8rQqO7uu77m7XDpZowGu2JEUpDEZRvELHrSgYyb
AdxFgmt+38NbS2CkvaxvwcfcdFHhh4S0qhDDlLb+/Ro0cF+fWR0tw/BBq8Cq7OR0lkze544Z5D6I
7qA4ILeeJIEmaL/O82MK0JDzTy208aZ8ypbBOzm3gBaozMgku/eNtIu9s+DzEBKIwt4oEL1H/pT9
TBsfPY9zL5f4v74VU/LoUeXoj0T4DhpbCSbygfoDWAnAQwySmp9+AJ+c+yOihWKaxTg+0hjMhZ8W
JMjDF9qbrr7UdRX7jy4FH1UB90X/TvoGBEdiWNr7jq31ZYqYB5KIyVbQp6+m6k3MfP4uw+TB2a8z
9Q59tRb9nibJXPQpFVGjTig3dbOfo+lt+Lu4HScM77aBDck3P0Dt+x+sSQTf+lg6lAUGQrILfhZa
Dh5Xw1IAh1AHF8Ctaf0IPU0WlfGEML1QMvPtt2DwU0Jz0jS2fSKRyuoPvhK1ffLwArP3NhTz8gR/
135bQ2/hXyqdWfZPsoq0eZaKpMlzb+kK4UgmrDk7Q0RScq8dlwti1aXPx1kDNHqypGH/msx53XvA
VkVznisxZ3/jyBqcOeYB7vLcxb7WPzMWyhiDhR324WTWsQv+FeGI6nROTOfjVOOM0Pk5Chq0p4he
+vijXla7PnAiQ4z2hzOr1RdWpT3Vd+HkYpecKSRnZu9uRqLAwHM/pbL7b0yXif47qtDqKee9Fw6k
cD0J/b/9bp6HABP0eo7XEhMao6sLMCFV1ZxnGRfQ6Z4M31CpHQ/s7Ip40Vb/C5k2SuvcpNZhWpZX
fp/9ZUNJ2y8QjmsEIgaDg85zIMPW2C+gdRtAf2DwhqbXcKTp3F3SdKwxg46+h30jSDQFOYAyoAxK
zQx/DuiBG743wIV2OWaoxADX6CmvUMCBAGPpGYJG0mwEYEVUiTD9MldonH5hE2l+VrqVKaqV9ahQ
DW69Lx5BxawIcBaDIrFV1/zjhjX9AIAXXuwMJNrzc6yn+a7C/WJPigcc0jYDt99SD41fPLCj+u4A
6vlQL0b+jEXUN5CsmYPndpriZwyeVv2vZ+F7lXrdjDlHFz/oyfLhIyKFFCVpHmXNxa4gt7iA0IT1
J5qwcC4Ck3XR3erA4p0D7tt8MV6Cj7Ws5L7rFuqVqI1ymvMWjAcFgHigI4hsXcuzjCP2hOxmafK2
qde/BMH7fd/2vg1PLXcTINg9xIM766lznC5eeA6pri5IPsAa0i6qpQC1McvLtoFCWDECNF526F4M
lwnP2/cAWMy6sAxvTBGpER9FLDWYgUagWvti6aZB3TsxJksejimwY2CLyyowCM3TWIqFuPmhAu3F
kkupkzuIoPYzKGum1CspwTOUe5upYjC+AubDG1hYdJ6JSRnM/uwBZFfxD3B3/lcXGD3m/pK5z6FM
qs9RNbP/ODo7z14H+hPsCCH0zIVBH4kmHcV9MBISFlnqEKyCOKaNn1rWzOrZmFW7ix862d7PBjM6
5yHo/fmzwqS5LUObEJHLyE1oAxkczdhlTXhiS0pNIfH/vNu+AyrhizJj0TPmQwrJB/9YGa6IRYBL
XBo8IjJpxjzWg/9XNkXNYxWYdS6BbBZYA5374CLIajFVvgr5w+DTiEJMNTkHmPyO8Gs1IEVR1GrA
/hrlF0h2mrMMa/wjyrCIwSuVQto5kF71pVNSsruwYpOfJ4hUAMGQaWYgxVy371Qdp/yc+BKcNpkb
4v4cQAUBLf1sVdD3XZ2B9NMIZG9OIo+HuPoNjU4r5EM+TAk0xT42qpJeMcVE9nkzJ63LFbfz/CZK
qhaj1lWQVYWupsQrDb5n+9au1L8zlWyiexPUM8P/RCDrC9ENb80DTAaNEIbu4czcKsL6rJuRvPMB
rTJ/e0ZBUzGFz8xtPA9Q4qos/thAJZk6jdmIiC9ORFQBKa6Tx6yWSXhBjJuSIa8zrf5VazBP0M9W
7ltTt3hPJBciKLXLsu7crxXFWjzIVCFaCsHIPQHu8cDmLvriR4tLHzTDHEDBg7H6sCaVpnkL5P3j
PDIEl+M0Icgb1zbzyxhCaHMB4qkMtIt8Fu8X6/s/XJjxJ1GbJsx7GlQ9nGEmRaHZCMc4rR4keX26
/CBGsSwnoPPyPvhDD8qCCBCH5pvq7IjamHL9oN/iWi4ryBZnvHwxE5S854hrP60DAbULNb54NF40
ZIUB8zcCfmVUVVYVT4M7fKpoPK8DnxyOqs4+jBg3kSc2i57lFXrU/E5MxMYQ+aomlY8YY0rOrGco
B6+ENVAMN7P3LZzIBojCNKc8owjpTlkwAg3KZs4uqz9S8BBFVdVcCOLpFmJgwZS3aaJE4aoBvgud
jUQ1+YQRyeauw7zre9Te/LpE/2j07m3SQ3bHEuQsuF+xIOMljOgMFbAw7dpHxCrI2hQ+iwS9X4Y/
h8ohgrzYHGIcHgMs/Cva+s2/vrdWP3lrpp+gf+F/TZWqn3QEbB6EDUn7fpWD+qQZqeeS4kB9GwJN
3YWq4P/j6Dy2JNWRMPxEOgcj3BYys7yvLtMbTlXdapzwICSefr6c9Uzf7gQUivhddK9TIxxqZuvu
/ikyoaIpcPJEHAIaCv8idI3bXPmqnV/h2YNiz5j3md72pfOfJzx29ogDaTiUrNzjLhDcWhkyXvKx
ciXjimawY0DVyg8fYeUJp2B9RJmc0Og700lEU2T+1F0SN1eLbGiHF+1Ex12x3YsDUXX+chzIq6vS
UIjysy5wzqeI1pz2tWbtxHzQ7Zj7F5Ti/g4RRY7F199DbDdrwiajvSYrACFF8s+ZPPPPWUTyb5YB
k62u89Fmq7OyaIabhfsMgZ1iGZvbesc8YDxH93IOjDRuO35t24bTpSj9tknnZPd/IEuYgZbEbWiR
xfQnzqP+u+2s8K993OkXrhPGVQacPbEcNgYFPuFcaYaMle1oT8pydN90n2uOS78Xf8Nu2O7DXeZf
yWLF0+p761Mikq25GOh4kE8uAa7iqIV0OlZ1zbIutslXx8Q1cZ6WbFm820ZlnJOSm/mOiCRt0kDY
5af2yUkg6aXzw0NuvOhCOZN2AG6K/Wt2pMYqP8SdudTN7H9vm1wjPD22/2IZZrcfozWu77zac/55
a7vdawEOfvLHOfzShapfy4CUDCyNar5ew4IWKYBM0alF46MvFSJcexi3qv1nRkd8d7OpPeqbtS9V
z4redO53VT7U1SihTVvd/bpqnmy22aRpjlZIpVBuqvVGtGaYGBDs+K8IZf7X+kPxtHKFP4aqXD7L
JYjbVPPUfqJxmW5MO7r0+h3vPCWDxbiZagR9oFLl2bYrZ2QLjrSKXQRlud4nE2N4WptmYaqy5XlM
iIPq0fVa050GpwpA5F0SjU56tpqltmMVRBcwl+5nuDRBSD7JLB7kFHDcPWyXEUAVM/zBYGufUhkZ
llTXKAli2CZhE9b0GSwcjTH99Q7nK0+bx2B/9MYF2nORy3IR1TzrNFnaJcz61VtZajdHfGS5lvIh
H+PyDeWFet28FRyIwW+dU39IRofVRD01pA1j89yoIvjVfaLutrmai2tTCl8ek5gm5jSZNl6yZj0z
Kk7uFlfuGKnlZEySvHKn99VBB1V3U+PwXq6mXoV/e+2LO1OLPTi5cVm+FzSs63VUTMlzmeTW4H1s
8BiAsQR5ZstxPMauidiB4sqOLSNykP/Fo28QAXW5upH7tL/JbR2WbArmsCPyyIottbyZixYqcjtp
Xe4feWGsuaVaBO0p8Rrv2Mp42bIRyQTt7FAw3OX8eJ6OTewHQ7f/GjR+8dJMGH3TahkDLy0EPcDB
a6zzT1V1e4Pd71zCQa/C06SrIcpw0SyP0WI14b2B7/IA9i3MdmxZD+S6+SYrhz3sUh2LcDwWtO1B
JpR0rgK98TMTTBBkQbZbFKWcZ/kDw5f/cQY5v0vk9H+hCexNodbaZEupkvd40/1/IIHqcVqH9rsO
dv+q52dOGSw546+BJSItA80/Orgtya/8blYxf+9q+aJEvmzH3PG1l7oyH3my1AxwEC+YnxXhHgz7
HqoIqmc0Pmqm1C0lyLd2bwYrgr/azsFdFNbnjS2NfPcjKLR0lmr5bmaSp1KjwD+zue3DlrJXKy+d
1jn+gmGmSV7LpLjdg9FMKSt/+juWeTgV1iqz3g5rQZPiuKt7sHmkemxdowhTy9zxKZBmfcZsnOXf
7Q1YQhBu9BdyqPMmtXpiy26IrZThf6/68YLlw9tdHp8Xg4RQsUs6ll5UZHPZx+uRrsl2mZz3+gOZ
fv7oreGm05b5aM/a4ty1jVL3l11IJmGqhzDqs8LHsH8dT3b68rSVr+GeSGq32Lunvlvi96DwXXuV
NEXzOix1/7Mgsb4jPqK3pyqsEsMqI8f/cAxAaupxA2P+r0b3WemOKyAvic6kxIbRk+mc6H31B0Y5
VMTyrdSaq2PrLa6fcGqMul6c2r9RM0Myva/fr2zcccVHFfdE0zEz5AyksSTMaaZruW13Frqkg1Sj
Tjni4bcQmyqOJdtYL7EMdFxTRdM8dD7zBDgQnPKFGvP6dtoJSrjIWeB8Fc9N9Fu0srtGv04XozQt
hrvE5hVkORoPyJDzLTOxiMtDHAwI6BWAGHGZ+ObvKsimn00tSXhalt47BaGmo++Weq8yb5rmT2fc
kscQcR9a+45IkrQJWjVlCfmPN1CZ7BiEeKteirZZhmxYOk8RyqrpvWKCo/x08Yv2ZU1EtGXtNvh7
tkjX3Mq4sAlX4VI9xyTxsgR6WKro5Mere+IdDzudG1bn1pvFJ+Ii7O6Y3r35EKhgvlW447bLBpbo
NRLbVF6THMnlWNJWlym1SFwmpWP0hVMMUXSYghiXelBQZCRg2XXuqv1hXtSYHHdTNje2s1PAABZY
P02EnR+qLeRW66ICGlOtU3dZRRBFxx3l4UeQD/vXmBhnPPAOm9vVLJ57SLaZj1s1efu+iGb4Tlol
WbhIh/IDyWDv6mhbygMzc3e/GCvUo0MUw1I8JwMg8MH0/sJmnnytpk/Xt+yKpQLI9V7mXhEe4i4e
7XezC2dOu2bhFLBVjbfg0KozGc5+41+cBQDnbXJT8hMG1cQq62net88tX92XGOLw0mqn5ODsev3o
2y35addelafY7bo3wtPl+9qLeso2X7SfTsWtmzpM3H92UScEL4VJf3KnkK80CddNHcW8JvHRrPlQ
XU5g3XPqddLdbwuV0LPsjMUvoZyBF13jkQzgA2CrQzU0sUmJK+3NMY7rvgHm8NuXxhCcQHz63onU
TKX5XGRNG+pFbhcdW8U/5tDrkb/axGM0H5zdmjua55FZ1io7Zi2IXnXEnd+2YGrD+CWsDuPiR+1n
SME64/gU1yKOjx5xPTQb28hWsr0KOpCpaF2cTFiz91wqA3t4ezjtf56NHKJ/eQ+Vdxkk2/B3zFeS
TvNoHf0MjJmxxkb+CtIjwn64nqUnWHHKhQQ6RLgeKDEbZNus2/fgca235lY7YusOZtkYhYod2V5W
mokg+XJahu3kefQYKGAKZMDt0E4NBI3pnutp9Rz+77q/d/2avs3Wu9OedlBfmYVdFT61CtVAauw6
gLg1bXRPLJ0fpcsQrv9hiDdrChjisDOR1zywdE+wsHgakuJRW4JxUoCSxrnQqHa3Q2BI6ASHTuKJ
T8eTdyrP52dIlZbZ3vadey7f6qsycqVME9XEH6/oplORu/rV22XyMLQsdr1Arl8/zl3heoeAjIin
JSHAkUzvhdR3tlx60FVuudIJOLPnitOaABm9tWVdoPGoC+1mfd9V+10jG0Y1NkPWbRova2COwy4I
7xRq39RNNcXu5TQMi04H+P/Xkq9qQVmj4hKsQvYFxZi9fGmFVqZIDXIvBtEwKC7Wwo/3A+HE7FYO
8nop0pjg8TwL19x8yU4tzkXJlHoFpuo/9NEW/iv9RK7UrWKx2cwHFKWBUrtzavai2Q9T7unXLRCt
SF23sjPZGFJFkDBV1GZDOyD4tmRjmRjRhb9vwLzoYZv7jQy1IIOn3Ua6/S2+gySa/uRI5BwIf6AQ
8my3HdTPXSACqm3cBevFZ/SjbsXdpFypvkVZ7YCSMmlecxj64dhGIrGZYD54TExN54S7aCpTx5l3
cGarmqvc9/D1LgZaJg1IZugOEZ0rW77h+Fre5N4zABgZTFlQD/IlmVzmapbJNc9QPi4QxuiuNELr
2qRLE8NJ2WgZHteKlvdAJndz1TYlPYYuhB4Peiv1t5dbR9HvbcNt3bTKvfKWXLxOu/Sf0P7ubRos
eQLC6nTTdGxh++72PgAAK4tg+fN/kiFNdDL8eutkHkSXL28i71nunkxj/Rv4DdfpoM3+vVkxPfi2
K3/HnggPhgM/fxhsF1KC8t5700qS2atBny4jr/d+8pWSx0/lG4MX3dfDarrpb9QJgPl91yRurXGp
sCQT5UJeWx0cuefkAwza/Myoug+ZXwT2A5G0+NvBTHCRJaWZU7W6or4jsRQ+qVhG/cKu59Ki999Z
fTB40fQ7OWS20K2Hv4IgRydjGI3vPW+rQXonM/8RpqWzLpfVuVP1udKYssyfOq7PJdsWV99AjuC+
RcgciTSvZhZ/m2CXIdRMq56Ma+l3+Su7B8+IkGhDzX0XR5piNbGF9nmMu3q8mfPIMxBMrQ4ORaSA
KYnRjr3LdZREZQUkrASHxe3sP57QuVjRajbZAJz65m4lYGmzMm2lgQT2KIgmCS65BF1w7TaHCPf2
tn9qzkkDp6Tz7C1lj32DDRlENg1j0f/LRStl1plyZBTWfv9cm2TeMvhyFjYmsiP0xTOV+zTRgjhZ
iMrncab9nygHcQn5hH1kxRlvnIkmuzAkwOftoFnXasH8hK4ieyVxBP7GQV3LtHVX2WZ8JPZDr7V4
Ldx6qqCCp+mra3LQWs0yuSZdjR4eQ+JJfyZungeQZveRzN7eexzRwudAdm3D+o0zQ2zqzp3ec5A/
56L27frYOu7c3uThsu/pyPEKT5gR4f9qcQ49PucNH9t5ppf34yqpUPPMosqQ2JbfXQM2i4lyYqAV
U9NAEw1N+ejhhl2P06KnY5HPUPwGKR/P13o0FZNywqfGbZqRR13QK/SoQb+dBmL62M2U4szWhi82
7p3o3+I79lnaVc83Qxxy5Vg8N24W6cB8gYNHMpsRIV+ERN+WV5VEHn++5sjEHIbep/3rC3A7Ymi8
PAPW3T9qo91P26jYTbXXiBtM7/1vGG0AzwQ9E7haQwG/ryrSUaqcFg4/KKLxqp0F/+V20iMtrYxU
kI1NHPyD9whgO1ARnMniFs9VJ2fGLILjnR+wE2DxjqKmswb60Lu1U+v8UUKO3lGws7DKtkrFZxw5
h4yPSvDfA1ly/XOz+fbboOT65AexpYVhQ3XHCHdImMlRz8vFRn76NYCPs6U9n9AL3VKnDoWfCyfr
4134F9Zd/E8n6Ko3VKrl3xVs9pM4T7e8gKdu38a6Cn6nvS9NStPjgPnDzX0P/SjvTBKP23QMdOL+
IBwf9tTLa0IA2EYhmyunUdt7x/qu4Noru3w6LKhB+JAxdv7jPJoR9HCEJ660srR4KG/GY9iIcjjO
UyVvZtImoJtMJ39zvwUJcPs4P5TTFm6nqNpRE1Zr4Agmhl7MxV0R1C2/GWZAZIbv1Z76dfVV1vLu
rju3d+CSMWT+NsO2PA3dTlMr8jkPMgtc7R+DLjB1NjjKd272XE15SjBR8Ck8AyPUFbG3nGoG2Oeo
Ee6QJYEQ9qqaSu8VOSzJAI5b0htEPRku/eKCzhTnPiAt8nx4UJ0/KIr71r2ICXqMW5qNH+nuDtGT
M4e6OG1iaf9GA91RVnWA1akSRcB95qnhdRlN8B+eC/CZrln7KJ2WDvPFhyTJ0L3zrfX222ZiWQSL
nHPQJl0E0QNa3aE5xNzDO1R7PFKURLBir9OkQ5wKFrioi1yx5fbGo3yAPJfj4h7ZVVm91k1hgXuC
TVTHHl2SBM7zgJWHJdwzz66oh91mb97wdYVt2pJnUfDHp/0Qdt6+pFyRcBwrN83vTIiuPMD4uNfh
1uYNGZZJeB02sTAA+pt5KXmUb8O+YzI2dVKxRLah9mW69Eoih7t+HE5AQsXjXJ7zOdQWum/CKdd3
/B4cv27NEaDYdjDzoZTxLLNCDEgxZB57V3PN+ftCJ0CBlFEH0eX5FNuGNovD2XnTkLoVEAPhJogj
yU2cGWKrcFzYDdS6/oVayH3jNojyozQMEalsbHLq9CLq28BueZjGxjFVWmiSiTLVAahexjYMfodg
LN87SkrJQ4jWq96lJTrEaKDk896o9dZKp69u6c7C221wou4i0J2usiBoEdXQOYDWuK52p0OrPQEA
sxd8PGUQ9J+aFdnlYfSr4qll6Ho3zARYfERPwMEeD/mfJi4Gi5tyj6IM4B8aAKp3uhkG2pRTC6be
ZIp9tyv2WX+6d9et/xFKBNWN8cLgEvf1+hNqFRwdr1zHe6B7OK8FU6SlKI3hv0S31X8WbvVXgb6+
ySFEOpEPJPpkflPQvS0jrfmh0oN8WJB7oBCDgyVHSVsD5aBlk1mPGHJCN7fpK6p7iuBagpZzkyzR
lNVNNfMqtohPf4mHTqZdOcu3BOnRV6lc8+aMUbymrdeZr46QaPdQl1o80U/sKFRG/vFR3P6Rcp3e
GtM7SUqtdms8UOhOUI7JiabFFkNF5FHY7cxu+7ykFQEwQA0kyANzDdEUp+5q5FfgLvKP70TrkxQM
qOkc6/nHc4qOfoQhaDjk0JpXLT+Qli5f/ZuKljTMVKXnHs0KudWEffoE0+oBkQVHvx0uuAvL70hu
wUK8tN19cp7GKjxIEUTVIecBuhmy3IizmvMdZJXnV8iWyQyDPx8QbKXnmoxphRcs04m1UrddDNwJ
I9cMbwRMqf8ao6ceFf6uHjpF53m0uhigtaB320NSa2lOpobWHk3YjpmNGskvy3GJHvecCwZuPDZ/
h8ZpvhgI8HFXrdhfPdc6uFbEuL3KwtbPntUuoJG7wcJxffRDhl4DZlrFS/+gl3y8b6Xn/5k6Jv0n
YCdfZiPKq78WZ91n0dv2ZQ4bWmwU4DWasCr338rA9jjwbeXfC2ju8pJF2+NXqfuzApEZpEk3YtyW
i9XpGpHqNeG+EHatoZMgE1/DEFFLXRJzmW5jt/xqDBd/Q0bQgn7D53z6NAl0E3BcybEPt2rJxnkv
/riLi5hogNE5b9UooSuCfuM5Vy3x0+m6eu6T8Tfz1LKc7Ly0XtZfKOoYQuyi/zMoi9u0nM9f8TzL
qr/ch6b76CGE+aATZapMAAw4KdxBmaSATkBRe9iUd+UydFE2SW/iHt74Q6exlGvJeo8ScFw5wqpL
2eYIh+bCLE/FnCOxqM9C+1TKjV3rnbeKD2Zz9eAHQN08+Vo8DNNSPGKnITw3dzt55bkLGPB0lihx
4IKAgMimX+NDBKj2Bqg4fDrF5gXHyFHgsnqq3Hs0k12Y4SsBuGJeC2GlazeyGXUW8QatV/dkV1bE
HMTo88LLBSr5wBHA5VGg2PsQpT+Yg19a53IT0O/U8MJ8xUOQvwZ0MTynUKzfrr/D8pPgWbFmxg0s
g7rYyjc3r4L8mkjW7aEbSYw5cRQobEjzuCv7gF3IMLB6LOjc/Qm8qR1CrgrbT7dCUlvSaCmW5rAo
Oe6pCG3+gN9CP2svXr61XOR06ZIZctMpqHg6tz6HlpTBFzjeRvmLpuKy93HYg8VW/YWzjSh7jBTD
DT91RtoQeWWZWSxXvxXfD38DGe6n2WnDf4MsVXgUk+6+zuWBKQ3OgyxvOomrKDctsYbwpZ9jvLn4
HUq/6LihRAw8A0ZxrybMBchjwvx+jxQb/XaAOLQI5d7rQ5L3xUBLJKvrPehAsIccnToABuqP0yhs
c98kPZdnO7abx+cz+ddNAOdE5o3TK2aosHl2FlP/bP0e/S3RgyPILH3nfd5HhqJAkbojTYnapvAc
PIbF6uS05aH23/kK61uk+D8mn9WY+d1AtxdV9OfRHnskQnbKuay9AT2T2SE5Kdj1WB7rmJY91YJJ
NK2h6xAbJZt3hSinjI8k3bGbKeyE/9UhhqNa+VzDdaedy3IeORIA/8nj7A3+4wAC3R3yzd8+R49b
k49Pbt9ex7qhtG7q8EbPaL/SLumrt81Cl4FJbcEdHuyNLxxxZXlcEfZNZEMNkmk+amAxwsl1rnlx
E1qNxojXJjEFQrazALEP2Dh0oUddUXDz7nPCRPqx+XN/3zmV8S9rNTinTphFXlBcxyaLln4pJaoJ
IEHWAYEnKH3ddPCf7plJRFMXpxGOUn1pkqCFb2ircKYCeYC9LErB6EBWPvS29hvOEy8hn9AxLUEI
8aHju2ar2Gg2+8Djd5jKQA8604QRu2Um9LnAEqAV3BvlctRDpPwTm4KAtOvVnz762tt+t447iEQu
GOdDvdjxJUpcoW4R+lY3NdWizaLtPFXBMfOPQC5TFWlE7/VBDqm4wbUIjR3tW/0lS7n9wvHxt07N
3CQHcCsVP0yyBRBmw+HOPED+LaxrFwfTOz64Ibgpg776g+hgWWi49LAimakEmhGDlaXJpgEF1mUB
pDbfYqed7zRC8zWLgbv2SzYkDlX5ANdqvFcUFvs3jZdGD28imc9vS9FgBTlORHBFVwIq/4uU7+3D
FL5ZL+Dk4/6QMBWjsVgF6ZDM14DbRbSLz4RINGK74jC5L9cmKVGDlTHNdd+/zND4CKucyvkWyCO6
w141QX5EHJIgjWI0bQ9yRiME030+AHK1hBV6XazHLOZOCemwI5RmMH3J69KP8dO++psDWbnzM3Eo
jxcobbe7Xc878NtOZThAjKzPBaLpFX7IbUYwzbh5q4hH8A9r30+k/qACpMlsWgtWPAeUnMltGPpj
hCEukrFlWdCliLKBYhB8NvC3xDg2wx7llyPYckVIEQ1u1jselCEUXBeeiB0byGYiSi0+gdw33E2+
BzUnkZGTGTftjMvdpD1IK18ULzSPmz6WJKheEybjgrA4nRAMxzOf72YcUhXGurV52ljKOzwigM8V
qeAM0whOIrRde+1+BY3X4B/uiNEkbVU35tD6Wv5X7h01UFRso0mF34LRJjUa4HSlWD9PalR/ECb6
w5Gp3rzpomzLK0HjDbdRDf5TVHgkbBl34Itcwm5xYQ1d926jufkaax2/EBecID5iW1F+VMmOpXP3
veV+iivvb9l7UXCoa+Nc7UHRDw9T0k9Pm+0CB+1GjIK9P7f2be43UyadFVUYHbnAed2F83tXKubc
mlhQijwizvwAMi6fKAdwSHjMkOT6nRIC8ZtYHylTu878ukHjONQkGm3j/+8BuSQ67Z1+uaM0whOj
I8o/cGKoS0uyqjkgeIAeROYzflr8cfNhRPA2XrM3xflXmC72LxwBxpcBE7hcJU7IBkmKi4iP7uYz
fhI8vvzXFt680VA3xRsZu/rJlpPmhhnC4mtcrP1XRMjsTs2UNN8Jl/R0DDlYMBFjHY9E0NQRulBL
y5nxxUN2y1JwbnAx0Pgxejc/YPTdVz9E1Za6RMO/weKC0WzzYu/6fku+yH5BzQNjHIywAHuNZNkX
8X+qbvfvitmKX+UqNG1rG2mZ1VUdLGc6L9CZU0Xqb0W2K4t73B27vQSpg/Wszp6OWSeIRbt+bxGf
OA4vv4C2u5436y2pE3lbwDmQokRlVBfTMR4SZNfcLaxUigu5FxmE7HjP5jHHHiIndG6DomPZQOVu
qr+gf2zex56qTBOH9Gj1Bko/gsf2B7lp/YivdUFnWHmtOKIIzx8X6lOZ0ea7jGlVv754aMX/DHA3
r0EIjyC5HW/bXvnPtfJl9zTW20rUTlJpe+nF2rzM5TwTg7pPPjFAg1ryC9v79fM6+DPI02YxrVhn
B22kdyE0dffiJj4yJYnwWMmecdHMYzgdvIVTcyyWylAfk23qrjppvBU77ibjBGw1oD4E/sL/XGLn
+RmqfRAZWWs9iQa1a+vvuEc4cUFEhs7vNDMOgi421T8bdHO/ktGAV+2ew1y6Aqw9lyVyMosCBnnD
4qjvbTL5a06n/x+hUGeY1ZpNUgjoAY9YcfxP/CAoPVrsQZ9jZbjIp8VNLka1NbCsOITaS4O+85lZ
ZWCxce3NyOcDzEGbu49uNiuciGnjeUqhMAEkOeQ5Nhn6yCh6BJum2wxwBdzUE/K7Q8WKyRjyYOV6
Qlzjv3l2rL5NjLI3Uyqiy8X9N43Z6MT5Y1dLdEZ0/jS50K5lc+r9NnwRrYeQZyU05HEW7rJnY5yv
W4r9DTXTEDn9axNV9m+8hu5LCKHlHN18d8ShTBLICXZDFVXWTC2tqRJ+9+TGS/zM9sb+0xFzgGCp
7wsvox4CH7IdrrvFkiY6fM2T/0WePIJP5Ljt1YTxSh9dct+XjH+P85rjeb7e961HIwKA+t/cVMWn
B5qGonY0bQUTyyeWen4rLEpBfdZdInBDHIAE/j3vbCkPKJJ2aPgoHi5Q2PMnfbR1Pfce7BvNMZL8
dPXJSTsW0xLdL3UgDKVauQHYX11/TENTvSZ5kzxCG4K4bHm+izPAZfo0DgXWFlNJ2n1LZfuiaWDU
8FBZpkuP2SHFWJV/hyVQxWlOxloeLFqIBJ3XYq/lHrZkXTjnG6Z2RlUdpS6BZRWKDv/otnH0cJ47
A4rKul/N/VxMWb5qsD3ym7zbWe/yT9FQxVICLis2EDGWnOJpoJ0hvHn6t2H4u63GdvEOenLgy6sY
VwFPmg8yC5axUKnerfjAgMg7NpZI9Lja3VffRES1jOguPaAxWrR0a3oP403TJU9Lk+9ByrBe0jTk
rsuBcDzxZ6v8/U9e6dVFEH7GmQmDW79kPftjtm/gMNnOBor8nCtoIdzAjB5bOxQC+SxjdWr9yL3D
Ljbdx0mB4DhyWzr7QkYLy6KSYTNUeuh5b7ZQvbtptvyEUFQWl8qdkyfRlaRoJAmM/Y2vN9gM6PD5
kFP2ZywW3PVXXi0Tkc4Lu5SXbhLMogu0+5FhtauxIdZ9/+RZF1kAmrEZE03uwHfhkVuPoyntcJgc
48os3rFAZ8ZZ1y/tb2I7buvk1qekTBrOVJmEdFoIUHfkc0VRH1wgweo/UwDMHNdduDprewzwNGa2
QXKRjF51Tf5Y0t5tuoofg6pR48HXu8Km1aOxe8DyA6m94lPgYYx++5/bdO58suWem4M1QFanoqQx
Prg8xemwU8TpLWpYKh6sGoQLKuTlz9UY0UuMrL4QCD01TYjlrP6qzrBQvcL38dwvloSX8xqAOxYi
LB9oZiUkZD+Hd2MA75z5ux2QFsdDTRajzF2Ut1SuVECk3Lu5i+TFgKSixNuQZR8U/qH/+nywf3rl
1g8SVbpzFgyCHYPGRgyi/fAvzjXDH7guWCHoIR1XHUDYLJFy/tLxbUvGiNLRguopfnAHf3Qvchnv
fwuxOXdYTLVzg5nM/28LXP8MzijkmewSKq4AhssdftTpHjAX+C4afn8todlZcJAhAuJERaZ2nkqW
HjRZLx1emHac4HWdJ2jlcQ2hdxtnTq6sKJbtYuN9v+zc4OZSgmZc1aAnT4uvwZDIOFtvEURwS/ao
T+7pDrgulDP3Ot1nQIyLuBonACwPN8ELmKSiBem1h16qa+KnsO0Rw3LdFA+jQkmcap7yOwp1/XAe
9JDiOAo/mBD9/IhPMv9pBhDkTPuGCUOaWCETYaXKZ1JaDnMxlDZCn6WAK9qaYN0jaXjyRwG2kQzr
DeVrKbuFyddJxk9yhkIFyNapn8IdJ1QQeQOkhJtbDWjSu+HV7VEAUGTRX8iAzOO0mllKfuAU27+J
DXdNH++jBdmAagNUOLSN6KSlepYVXoYMFir8DuIpeuIOmv1Tnxfw3Hy609FZiokWfxr8ITtXZ3vy
asCdY20WYOwg3hFGlnH7cNag2kNpRnNH59LN4WUBo22PpXTjkWi5UdzNmlvzsul7/yoGE/HSmIB5
RvjeDO7DjBnwf5ydV3McOZbvv0pHv+dsenNjZx6yDIsUKVK2Jb1kyLDTe5+f/v7A7r3LQlVU3uqY
iY2Z1bROAQkcAOf8za8mUJdHG7Zo548AK/pDt1B/e4J7FqBtqjglcxOZVrnDxatz7pfOzqrPvAuU
z4pHYZQ2UKWCz7cTbrndWGlfs2IxVe6API9+emEyKD7PLzCKgQZp6qaqQY3/4eAa6tFy8QqLJGFQ
GgNnG1KEBwAUz59Alw74bXhQl/ZGBZfHL/sZL9rLjGuh+/Ba3ADzAKQ/kWtQETmjCimRuzNttrwa
4A8NYVP/pvRl4Pdp3d846Tg9KUqG2KsShHy6rt9maa/dXA4vE75FeLxaoeO7yNjSBTvmWsNhbTpg
K7kP9YrnUAaUuT+ooAQN2J3VIz0Kz18sM3zTTBmw4MvBZVcxDOaIrqsqXUfDFvopx9HxCbMtWneF
nwYcubtGC9hIObaAu5RXRQysiSpaCDOb/nnMiwqO6C4tQJtwiaHgXdvdl5VfJHPP5V8kSawAeA7q
JudzhKVJHqaFuU1CT99wVfpccxUm8dALb2Cj7bJutND3cueboqACoI8h0PCZkgN4Em9lpmQJgJef
hYmhUL3VjBNlsXoiQ/cmT+IiDym3wp0LAXZkVCPTtrTL7eVZkLUhRDSh8OEIdVMwMZJMSjWaBTbv
IEGAA7s/zNgxgMdBl+JaOFnTD4x+9RURnXPLEMk9zbbEGtQsSfoCgGRbpi19eOiA+pMNzIRrrgYW
t1OnW9Bz3k1VwN0uDfs6+wdhcWiDNLbFCiS+Jq1At4SBCP6Fdh9CeFCuKP/G1afc5Cy4pRJEa/vy
1J4O9DietL5mW4GYUlUQDwt15EU7zg8zcd+AxzDAitfdtnbr+r1nZeH+cuTTlU1kxGcsRI0d/KjE
L3ulotjOVqnFJisbhyT1LgTbysFblVdqtbzMJyaBLBsYGRRxjqMQOja8mh1tjFp3Zwnom5trdzTl
xw8OeOuVdXO6L1DfJn3QPaYhyNc8DueaXuDlCiu16TjNOkrDGyqOf0Cu0Q6Xp+90T5jobDi4kdPu
Qd9XTO+r6YPK1TRTzNkQ1Hp9yw0GLhb04XgDwBNWckM5d8V2/WxEAyEmGPBQE2T1Qo0Xdp337Pkq
UsafwUyhy+sSUUlsovQJtUZ3RWfk3ArBOsGFCOEi/ySri484Qph0bsnGTc97xVuqttpWTjsU/2Ap
YkGEJrxmmnw1aS5jwOTcKJjLpXZqsM6dB+ZoqleinJs/5Mo1wFO4oICJP/5iowNON42I0oEQsKEW
esshifRmN1FjpYNPLezyEjm3GD3VAz3AtYxsJu0wu2yscHbFEtEG791YIAyymcLQUXZ9xqVmJZPI
IkVip3mGozKLJqoRsk1J6fUZd2CYx40W5t9jGnrgQ1OgK0t177aFsCRWuuHz5SGeSV8cDIiQaeRK
jN/04zldAncxLECiPpoCMDo1J7hpZ+qtRp7s6yxwqUIY5o1pAHhcGe6Zr4kILN1mNJlILqZ0URn0
uIzcmp3eBr37VYd4nXAWa8MBs7J+H8KP3l0e6pndIC5kWLMYGkeSnFra0evA2GX0soCHbi2ULfe9
Yqy5kp/5io6OoputoVKE9LM0LORqwqQQey7QU20C9Z62yY3Rtpq61woVNHKcqPOjBv43WkloZyNz
EEBhwywQvfTjTxmA+5863MD8xO15R0OGCbZBy96gSNJqP8jtgF1HqJzBSuAz24R4KrcLxK7Bt4kf
9iqTNlDeHRimTGxaTXdtoQ47lGCVdx4VlJWMdmaMyP8ZGJiwVYRd+HGoOlP1ZbRy2Plw/7ZKA7Rs
shqItzENpHcVMOUvqeat6RWfGaAntOHxD7KooKjSN4UwjQbzwCaJNQR01AY4EtSW4CZUYSlcvUg9
MB8eLhvY3iCCeTzABNI59SQGGCAItPU6cExjba3pvZ1uBeG4oGKyaqH4ZsuSgOrg4uJR4wOjICDw
mI4peL4oGVauYmeiCG08/kX2REJfSp89fJW8sDya0Q4Y0UorLNA6kX31tuYWzZbT0VDUVdTPjmds
UqNh4voOyALQSP7YIK5TbstG6db215nhkJg11OxVDjlWwnEgOkpmWFA/9ZcRZdI415sNgMUVxeHT
rPhiKYpeFhbxXH+k0ehcWMapoMjJcNM7kmc87+IW/Ec1wfrfwbCu5q/XLjnEeDFrBKJuCWsVKW/E
wLqpH3BjNoyKJ1vkVvtqnqbt5ShnBua45EVT5XCzeecdz96IfmvYpDVPca+mZZhFzj1mMu3edfpo
U03hmjnP+Xg8ATAy5X4nq+IPuto7DnUdIAhKS/8PO1G6q0EI0yZRk/JdPzXGz8tDPLNAGCI2Zpwy
aP6fPL3Rx4e1wkTOURHD3C3pLpTdcv16R5OHwphliKzrSfLbXmvDcYd04PeZGjy5E4SnNknnFffK
03sBpSiLo8ThrIQSL+3dwI6QmxLymQbWdiC1UWWBNTN+ALLv3XijCwc3DSdaeG2X31yexjNfjusW
eoEWXoUatZTjlTLEalzXGJb4pW2GX6AAWV+g5pntPiuR7fDtFEjR/nLI02MFYwqmUnRyOD3lQzsa
9cIbcdH2A6NYbixQWd8yhY7kvaLzPH8KYPBqfllH1HMvBz6zZFxkPV02oMv+k7Vm8b3kAoveoD+g
VvU2sczcb6tqvPoey/A8dC91CFdIfkvnV1lNcPldgF9e5hY38BoDRN6UwmErZFlurSzQc0uHo5lq
oJhRQHPH3683sMQCp8q71J3iG7S9wNZlsYIqfeAkD+gRzg8WRbsbg8v1x+un02EacRtxWT6WWFqv
biJOTO06tC3Q/4CZnjQ0n3Ylmoorb9RzC9TReRNzh7R4qkp3ZjSfKgPFeZDJdur4LYCFb8aEqif4
2/oAT6Q9/INR8ZRG6JZnD6n6eFQLciolFEFWp1lW8RaWe2UD80Ika2U1nh0Yr3xx+eD/utJbH2Uq
YKEoNKDgEsAhwBmYhklbelN2SHNLbd8vMH/WKmFnggqTFN49TCZHuHQwLDow5WqBZzPj2EaPCgrX
DA6+RNcmzPPt5ak8vcmxOHihWrxTORUMKbfkYwrLFlkdKFEd5KJNvEx19gXul1NPMMTnUV971b34
ohzXg4VlCi8rl3nl9iB9vSn3otCmNeF7bLt8Fw+d+jBOKIh5cVccApfWkRbX7U0EMhIPQIX2lB/O
Dg3BHI28laV7Jt94CJ+Q0g2b3C5fL6MRZCbuUCXYmibcYaQLhC9EKf7yLJ8f86sw4jO82oeJ3WWD
GuB+EyzLZPtNL8S1sIo0rU1ueN2jlUfKrTrSX3MzFGurjFY0wuUurjyJuuJTdW598cX/MlYgM0i7
tURMLnBMhhyCHd+YoFWfjaZOgYSp4d3Q8ka7PPhzU0zxm7OEk1OYuh2P3bQXvCmQZfQdy6jRXYNB
5Mz5uDKqcwvZwUhcQxzf4FuKUb+aYZDBZjb1vBOQ0Ku/BklIH7HWw+8Yb69dBc4OiDeXUCgH26tK
E4g6MgABjQtHg4n4NmhABNKoiVYuHGejQCoh8VD7IH8fDwheU1Dp2KZiExzG7h6ZIrPf8tKCAX35
+5ybOex7OFopvFN8kK7xDZd7F1IrgZRO3Ssg07dOOTjvKhjDH/5JKISfPXGxxgP8eEx5O7Wdp/CR
qqmrHt2gi+hwusB4QRONyad/EAy3K0pwXLE1+RWOnE2EOjQX3oEGzL7vO4wvQYhvhy7L95dDnftW
XNE4AJFj5oSXxgWGybTbnNKNYVj5O6Qs3Le2O7gruUr8LXLiRCTZEeUhTghZi7nIBnuOF9Zd0YKb
9Huworckx/FzRIVqX/WwfS4P69zKoNgHRBG0Ej0s6fgzOkjjuU3rDD2tYpMs0OOaBJMw7vXRysc6
HRvVEpNFwcFHJUMe22hqXtaCqRZs6uYmCup3pdvcAZWzD2oTDysDOxPNRXcZ+wQ8XwTc7Hgdjr2h
4DZOe90aFfsuzD3lI9ZOUHe0fnlCoi9YuW+erg8q6xrGOdwjdJiu0l6OVRvAvlJCaqfH/rXSlpma
mz6+v/y5zkbB5ZBtTCmDnufxqBRlsKcFdSYQbSiwmkPYvAXCueapdGbuxF2IRguPA4rO4s9fJVrK
9bCjXHD1xTAPT5oWCMgErN87Mx/tP/Q6yP68elgsQYpMOmr1dHikYRl21sRhxJMAhTEu67n+Ky6c
Kz2qKSzwHjBJSyR0Dg/5SqkriE0Uy8DzrjRQ0W3RjqG6bBYboBgQ1FS+2cpuPv1a5HUL+03elFwx
5YZgPVQwcAYPPF9W9/fOkgQPaj8a49XZHUqF6uBc7pDddVfK7m4O3gcASIoyRlfu8jR/XgTUrLGT
NRuskwHZhsYL3FF5Iuu4l0ubCqXfRulViIhaPcdf81KpdmkXXV2fJwpPU64TwiyBAR0vP4CgoL0d
5IYbaLi1nxYuUjjjPKbGw9BXwPaS1gNEB0+ezY/SZb3aJzs3TpE2eJGTQeg4Hv+CjJeOIPyCXmoy
sDJxY0T3Zmzl157/HCfCY4uDmZOZ1HgcRkUevjdFGQ9amLv1jPG5AGR8uLy3xF376Eih4insQkQv
3BP/Pg7SxEXbdK39rYcjXJXKOzs+5KqzLzXdx/GGCw6kL/waVtbkSXVBRIVsRFnXFIJB0jcES4ha
72R/m/o7L3Lv82Gnl8Ems5Ptsny5PEA5FLVjle4DJjlUXGFAS8kjRldiARoKK9iewreonQSbfsyH
Nwp66zvVhqdGZS/aXQ4qr5CXoPT46WnqXDHk0l6C6pA1llPko9+RvoMfkO0Wd3a3l6PIp/NfUVzu
vIYhjPWk/UYTOkQOmKFF0JxGQCWKKMWiorSBV74GmDgTTJiFwEOj441FhpT1m7LEpswSaMQoINZY
ue850Dgxpy64cuEzrqNQ0sK37CBwlppQcBNHSAx5cIO4yrVXNhGFyg/eGNTVyCRSXux7LQJ5jzoj
Sca6Geka02xbnP3lb3S6EujOwoIgT1Ftoj5yvL9gHCyJZUNODOKq4hXbRigsZtdmXjo/R1GkXcyD
BE2AiccjgqCBj27WVzXVvl4eyekCoByBNCvmHKLb5EhfZcqUTg8XpNQwLbJ/aRN6DhkEXaEr4axZ
Jb0s3ddpiQsGwSgR0C2hvyQ71I1oJJjzQBeLLjoqMtwZFcjaTnvfKHn9FvBtue/svj8g/qpvpjjR
b1HJzVZy48m3442M54kGessVHE5pxHmNwnoeOV+8GAZAjcziZrLTtdvU2SAgPJhTOja2KgdB9gUZ
4fBrOte5tzNqw7or8Krzbq76egIRY/IQooVCIPxPpFzRZ9nkRfY0+pjhRSCXK/cTuilQSM0kWnnj
SSP6KxS3XKxa6WFjZ3i85I3AidOCy61v55C/Wwa47TNFuy5JvESh9fMyGCwwZSTCUpbISBURTJtI
R4ENRvS9oS5rDTsZvvdXGLoLwnyP56olzRu6OQP9MwUY/WA1h2Sq53tU5Pq3Vh9aNxEPZphdkwUR
E/7WmGKiAlG6D28tdFs2fNK1jS5twpefY9MKEFuQC/FJPdItdCT0kIoo5ynzWzPN3kzIGexjuG0r
htwvuLBXe/AlFjA5nYVD85678fF3NM0c6eeZ7xglzccecg/SWcbNEqQHJIsPVtl86+PxW69hn2MG
Hwqr/zLRgZ659dVdeosu/VqdQuRK6QdxkLsc6J7wypXRQlAsYOW6SOSrWuMZzzn6r+ld0dLlfEI7
s0j3abzk+ns04eKfS4wa9Qpa6czkCxtbFagSgAnE944nJGgWvUf+c/CBhqHha5flFvxwta2jJNte
3q5n9tBRKPFTXr2xam3Wo1ksu6izlduUBXHPZbS/fqcSxWOPgmQTZ+FxlAZaa1Bk7KF+CaO97k3K
vtLRmvoHY+FZpdECpAlhS+vIw2UhQ3qNdVQmyTdY0e1bZVDs95ejnFscQD3YEtRH6N1KWQfARVgN
OazqNNaSGyxbIwdGiBbuQjPs7tUKVQe9r6o7Y0iGT9eH5owCVQbW43SjQK0utDGHWmhQnHuYNGv8
ji+CcgvV23rKUZVDOs22n8j9a9jA02UCcJ73FnAlLtOkhOMPqIy0dpQmQb/DNeuHJC3KQ+S1a92W
06l16QDy6VRX5YEn1+sjtR5stcpnH1ree9W2vg+m+zFY7LsBBRc0W7uDYzbXwVpIPlQkddQCKLPq
QHSlYxH+0cizu5hhniJW8MWrEAY/VJoR2xskZqsIzcY2pAmDRGfy+fLnFCvlOM24GucWeAbaL0Bq
pNCAZyCTpYR2bQDZxhQku7KK6h1eR5Adumat8iD+vtN4Jq0QMMmAV6WVO2tLYIY6ejjtiNyBPuXJ
H1kYBntw1gnkRqc6oEW85v93mstEOxCIErBSVo5cLY/wGoQYjb4igkbKJlVLZZuarbev0NdayWVn
Q/FmhwSKliEn9vEiRahtwa8RkRmUA0edA0RN1V3gxUW+15JFs6+7teEy43JWA6hgyYpevXRiKxPc
adeCgWFNaHcoDfpWVYpx2pWLRCDVCUH2BKXIy/J4UF4A4GxBgwqhvNxtd/MYJcU2syPrF9wwFy20
KlnzGT6ZRymkPI8ZBEAXR4MNVM9qq5npc+Jo3Tavs2FlcCdp5QWGD8SB2xV9a1s6F6JljlQkkdAS
nev+Fq2SfAM3qFhZF6dRqGvQhafRyZGKdvvxFKIqOiRODUvZS1trV0fDgmKTvdxc/lDy7uLuwq5i
X7HKdRcl0uMoMLM0PJ9AuvRBoL6fvAHTpLC/nQ1n8DEgmt4P5Vp76CQkM8bDRcC2BWpbfvNlmmNM
RguRIm4bbTuhX25tvLJTnjSUlR49txN6dXO3uzxQ8flfpxGKYjrXNAE7JChgy+OBZtPYD2qKEVS3
j/1+M+7KG+NB366VNuROJknjOI505nBb7O06I061/fa52OK94f+6e/p+eTAv75FLozGORzPZbQTz
jyj6DYACHy+PnfYWmZct/icba0frzX/T+HfI5/vzH5djy4/PkxGKhfvq8sXzOTMbYamlHMzNuAEE
7/90Hpy7a89VeSbFhn8VZ8oK9CAK4pjvgpsaWv1nAM13wcq6kE9vOYp0vEDHTzJFjGbZ4w2yQThw
U2yqlb188k6So4g98WosRtxoZiK+10O9+5FuPj5bN98/f1hzznwx9720LKS0C5A5m7WYMPUO2OkG
/QH/M2Kbj8vG+YR+5+3KShBr+VI4KeV6OFaSPgg3bn4g+ur/LPy7PzcfVi4c2pmE8Xrryo/zvC1a
BylQMSoUsDYUizZ4Bm3crb39fvO13X5CK2jtg62kC5kA1blG5UUi5rDlYccGi3d/LP7PT28j/6nd
fudN4CO2uXKwrH0/GVxvINKhZ+L7zZsfy169wRFr1+6jt/Ft4Gc3vb/y/cRZf+H76VIWSU04lNAL
xSCjTc6/TB/Fzw3ibCvTKZ/N0vKXITumghVRROfSF4h2fwigQpRNfzekztqY1taKlDRcJ2ndQmw0
1/rSB4cYreRKx+ysSJEiWWs4v9TZLk2glDwSV9EtBMf+msDsEZ+GrbPHA27zKd7G2z8h3ZOIVf/P
tVG+3D8vBZbyyRjmeAnUBDY+6Hft5/JtfWf8CJ4oNyK7XX2fPxZ38aPxZH1cWTFr0yslmLCbYrsU
K8ZgzaC8wPocDtzyNoHvbKpdsQu37sbdrEG2T4ot8gKSMs2sF2nWio1BA3IfH7Ttx3yz+M+BXzG9
5V73V8/xcwmAhiAgfsGWA8d9nLHb1M0LVSxZTIh3GvvD2HrcHMyN9ybfYOH3rn1C0fqmuTHvvduV
WT6XV1/HlmYZPZk5o0HCXWU77uzP2T7aj/t5m+7bW/2wVjM790npJ9C0AFRHU1x6ECQIVSdzU7V+
g/q7qsG+RZ7KnJ/7otkmy7vLQ5MTAdd+6p4UOwwDkD+gheNZtbtYD6LMXDaK0Rl79JFQVdaaGI+1
eVnJOaaU3AgFspNGPxwk10EX6zhU5ur2pA84ZwWw1N+UXlGABzaylRwqz56IYtLB4jUg2LJyXcXE
pRo/SOSOOli5j4hOOnfNkLUbddbzx6TK809QmbSnq2eRCg7PKi7tNEFtsX5e3SZKhBKatsKrEcPJ
aocuKznV7PJ3yNVna2tRpLDXmYYB8oajcAMQ34J+Je0D3HiaxXOUeeMUQ+Ft0L5oPyH+hoZSY5VG
+jHThg7B19ypRp/Kdqv4aCPmT1kyB5+truhKBASGYbitc1t/B5qkxmOoiSvXr1R8ky7Py8nlm54r
vTFbo9QELoze1fHEmJhoFJ3jYGKpDQOeI0oWzmRDNGuj7dTi84oMtDVMyR6H0+F7Q+fxZ9h6obvV
6A4u+6Qy7DWGu3y/FD/JYH3Q3kLqFR+j45+kINIU4xI/bbBYSBEaNnQfM4r8K4V/xAjGanDv5krn
2I2HaeVqe7rZDD4a8DTqwVToDel0QslVGWfYIZumc7/VgDc+dYgPPaK4uYYSPRNJMGls2vBUFcDy
HA8ybIXlnacvyOklNlAKuE7bck5QC6VP9Xz5I5/ua0qY1LyQDYCrocot+dBRp7xEymrjIIWz65oJ
g6c6XGmfnDxy+GywKg0gmTSQOQLEiF9tsZDmhJEs/bAJlCjwJxxF/SQPDZ8Fld/F/VLunCzIdrqa
mA9087NnK5+1lQx2uvX4DeBuBFsJmJlcaZuXYQzLmt3louVs78IyUD6YqQom0OvQwrlFvhgpl6tn
V+QxCD5AfTQq9cfjzq0oN8osgGjflijgzGa6z3PHOFwfBXCzaBaAOYApexwlHAd6U3MyIPOCnydK
SKgMY6Z99fyZqsFANCpr9CpfvvGrb5jORup0AEM28VgVD5nZattYQX1mRD10m/dTsL92VAKzAaKS
Dggrx5TWjD6rbYYXLfrwSxzeJaWy3AZ4sqw8Ek4TiqtbcDYZFC23E9AhrF9aerPbbvCHLbaqiv5N
hkj7QXUtZefm1ogy7NQOt4HS/g3J+q+f0/8Jn8unv9J++5//5r//LBF7ErAx6b/+5yH+2fDt/+z+
W/xj/+9/dvwP/edxeG66vnn+7eF71f6274tf37u4LOR/5uivINLfv2T7vft+9F92RRd387v+uZnf
P7d91r2E4zeL/+X/7x/+9vzyt3ycq+d///6z7ItO/G0hP+v3v//o9te/fxdAh/96/df//Wdvv+f8
Yzt8P5tnqjV//V3/8w88f2+7f/9uGv/inASxBpgBEyHgQr//Nj6LPzHsf3HDMmwKbBTZWB981KJs
uujfv2vuvwBa2NDt+Z6wvUT9l6318kf6vwA2URG2QFdwgmi//8/vOvpU//vpfiv6/KmMsSvjx7Cl
/vcch6tHw4CLEBUwDXARBcXjLRdbCMlEiosvLI+W/Rhq9g692e7m1Wz8HfV1lOOUxV9LshL5ygWx
x+1EvkxG+KnpiKJgnYNG1pcOxemDU5TDHWpO0YAc8ngdP+MlIFVzSswgcOnVyaIMEzyM3MEYzJ9q
SHsezsC3XTx2yN6Clro8tpMZhAOBQg/Dg35Fv0f8+at0Ms9dQkkKt7UeEvq3tpgrIe4ffbwcRSoV
vYyI+jxHG70kDzUg1uPrMJo9h5E29Yi3IVL3VDhBGfv6qDQfdEVBsjIry2doIfismb1u7Cek8Peo
qxVfWkRj9riAZd8u/6Djs/2v38PrgH8xweC1pIXDPWUk5/B7EnATuH04gcLh0LXfwx5riH8Qi1QN
VgV2mydfNsMizfMiGS1EuT3nsarH/iMUAmuL8iYiaZdjSW/ovwYG7A1pCMDbEGel69GIQ9VcjjCj
MJI37uiZBx/xqHJ3TamUD9aAYXC6WPVdhFr1ZkSYCCM2VcNTvdBr1KQTe5OrA2KMpZ4Mb5Ium/dm
FXQrfb4za45iOYsNeiiYEZl+NPOhkeLNcSrOlWIXCIVzWtBrLahzUWxmgYK8LTql0lNJLeLeidzU
9h0crxFdXkxkJG3UPS/P+PHJ9TLhrCCyGec+Sk9y6yn28mbEx9v2bUw59vYCECTh5fGTm2JzayAq
7PoR9/odJBn9w+XQ53YVvWDa7LA/WVuyyo9uAurliYavXhOVCHx3tnPwQpTd94MTaI+Ismq4mQ+6
telxKp8hHTct5paO1vpolZTPg4WHwuXfdGbWWXXQp7nJQvWSq28oHtd2mabkytwKQEGiQlwhgPTx
cpQzGZmrHFoktGt5d8uoEOTvx8L0MGLqNCU/jBBzkPmOGxPDR9ta9iDagp+XI54bF/1+aPwMDokX
8eev8mSA5kJdxqHlh02T4FLZhpsBoPf2+igg0gFMQPYASCWlyVGPNWcJPdP3UlvFnS7DKbVU3Kuu
dC9LFhw1AdgZZH6Zob3gd6Lhb2zRq6oA85eIf7r1Uq/oHpxJsUQRjCmTJH0C1lL0RcuqnJOFi4V5
o0WjtUHsp9yOinId4PJlQJ7o+LETACucJD2n0CobYx8L+fk52LpTGmwLhOJXdrpIGEeXDe4+aDLR
sRdQAS75x0sA37Y879SOKC2MxFwdnU2spTsjsBFa0D9Ec4w/jeE+DZG3kjDPTCWcC88RWFzQxXIq
cy0Eh5UqpjSJ7rZfWW2+75fBxki1UFYOK3HwyYNES4tqg/UC6ZcG6eS8LiaOcnzNyz1KPHgjYLQW
qWGPE4F+V7f9vDKtZ3YWb0nQJlAWwLjJCdTCWKHrss70jRk9trnNMaQ3eDtd3lnnptAkPQtRNBsx
KGn/6nZeL/romL5VDMahRFR53yMy8nbEumplE59bJ5B+wGYBmRX1x+N1EkKJGexRwX1KtcNbCjH6
bQ7JAy8gXbtPUAve6EqaYVgYDnu1MtceiOdGStcbsgKkNJP3/nH4EpVXRLZ1ckhuc+zhkvpge033
kGlhtTKp5xaLJSADsO0opVnSZQNz9AX+E7rLRjM+ojT3fo4xH0ub5U8bK2E37NcQGKdrBd4WtU9Y
Ei8qGtLU9gUZ0h1KEyHk3NgnaaC/Qah8jbp/Lop4YIv7CaB3xziewQlQDMABXJFircq3DhLJe6oH
zlXcVZG04JYL6Tpa6xS0ZFin1UZwqsIKfdaytj8kauT97Mux+5XBFl55wLzQio53NQguXtWAqjUA
1nJpQk+jhqHyguFu6ODxHrsV9tHIJhuIsQ/WI54NPS7lLs7ifm4NRruz+I8Y2dSjij+qOcTfFlgN
yE54kAKpNWDGtbHQPP4zVvFV3k9j7bSbROsx4DCMPP+ajhHisqqddcO+xOzsYXagIyGdPiAoHydK
/cujzWps4kgdKh+knDkhWq1bwvEHtS/EMKEqFzilZ/sujq0fga11fxocio8Wxix/lO5omz52W/3E
79Xt8Q2SfObHCEAquNzMK9p9yA/+GilLn+/0IrbuKfeGDNGmqhY4bpRuWdYOWHMPK2/cPkxsi3rD
gikK8sV0VypvZ1aUBoeTexoYN26JYs++uj1kE/p2UajSX2ot/SHvq2/uDIb22hTHzQQoIjuSt6ol
nxJpFZUt4GkUTod0foMSVHFAkT9C5TZr1xYUv1daTxRfxXmIRAJbUcoxWAurTWnFpr9MeXYD0sqm
fz1b4RbN3MxaOSDOXHOpfBuoyfIC58FgSNVm2sdROWY8oAqncn6OvaWhY59V3lMzVSN6EIChKBx5
ebDRGhVIZuLq8y8jauObcEqTd7XldStTLbXuXjYvMwn+00I5EbSiyIyvPmhfGbC0uOLi+KXjzF7Z
LRAjit8HvK0LBxftzEW8mtXmGxaGUpsRg6m3cChAp1HmBagWxpaDS4pR8A7LHNxY68lV56vzM9+b
Qjk0FJC+lGqOf2Xp6mVbTNxYgjrXf7S1Nm3TSrH+5NGvP1NFt9+GUdI/X78MufzzGoHPIZxbjoM6
URarUTkzNXga3udJb2LFG+Ok0qXKCjj79PwB60dBAdE12jkgR49DoZWX8L5Cc8SKeMiq7mLjlT29
a+LyebaStw6445UZPT1ciQgBFmoAD5CTGq8R5FaehKJc0o/1oa0s/XPG/3Oz9NMUr6z7c7EoN9Fi
4TJxSvUqir7kEoahCsdQf6vRZtpYo1HdK/Wy1no/G4qlDKaU4hx77XgiMTGHBltyZVlwojk4ucrq
yHi5dThkXr86xFoU0mEcgaZ0to5LPid45XGVnVV0uTlXOzxf3GRf8jhdE1c8l3bxgBAwd1GYl5+J
kZCOKPA29kenSh/myVz2PJjtH5eHdCYK3U7eU3RLuZ/LrBRkKrVBa0lPUY3ympBWOSwqwgArM3c2
DOMApwmF8kQkyUMroVVGlsNEWeMW61rj3o4n9XD9YLiVcCkR9DhQs8crgURGBUw1hDB3O7ybPH3e
hrWnr2zc0/c7jzX6CiAXBVXSkNKnhWua1WGI6fOS51A08z8DrX/SYtTQFEopl4d0ZnEL5QRx8rqc
Ho6UkGh4zXjIEYwDxviilY6799RovMFT9vrKFqVUHu+0DV0TNLuUkPCxc+1kxM7PUUP3vl0md4+7
9LDyfj8ze3RJIHgLPR2xk46/kdVqIb62vGXcTHUOrtL0t1M+mR/qzkVg3xj1lWKp1Dd8Oe2ooNm0
7cBzn7L/cdJ2ZmaLOlNVAH92ilT/A22h7k6hIP1ugSb/K04X7QO4gdLGF7cfDiO/7+bydzw3bEPs
L9Yl5C+ZBL4Y9hQEXPHw8aiWQ40n3s5JFP1zh5k3TvbduLIVzsUjcyBhw3aA/SOtm5w9EtD6Min5
qMVtA/QCC+4o+tQtAZYxGBO/uzy+M+uUjohqQKKnNgPZ6fizNsNEMfylTqy0/d7tPW2roeO1o9T2
5R9EonqGTKSNyIws3RUnJmJAmaCwqZG+GeHLbrxkKN5k/TBeXboASYLIB01XmAAngO/QKxUNNg61
XtV8ao3C+ayE9fJgo9i3sjxEZpLupBxcHpYDFjIYJ0wxK9LhhQZEavQhfeJU+ICE9bwF1kuTJnLs
fDuojX0Y8T9YSTBnMjMlLmpcoiELMkLa9U03jSnNFQua9OR+Yg4CX8+iNZTRmeVoiiYXv5yLB//p
eHlQ0vBcBWUC33WgAbrK8sWpuf2GWvTcBuP1CZr6BcmSAgIAW7mGURvIVGFDYfl2CKXP6vDns6I0
xAVeHXcV1ZSVZXJuCum0iE4iLS/aeceDy5ZFEU86/MSaenqfhU52M/bR2o4+FwV1XiHJhRLrCUif
y1ZW6QXrPluiT2lg97sxWX0bnA0CtNelmYbAsiwVnwdB2dYB71DUPecHu+qttw08oN31W5iqP9VV
RuOcnDRY/taaUrvI7fGavTFj27yboF9uSy1R/sHyphYC74XcK86c428TmZ3N3YwL/VIFCU/lybtP
esVaKReLTSJvX27x1HboxlFjlbJt07jYjvWsgCku4wNW9uHObZ1yPxjLcjvWpbV1lOq+gSKGNdAq
Y+Rc7uX2xvWAc4v8IY0xjLUZT9aBLZyn6uesasPvce/pj4VnrEETT0O5XHsgtIpUD0dFyhZqgrLX
3FpcFwd8GVslHj5EJS7xkzGEV6dEQtF+R4oA/SHGdvzlxlrHKtHCMitXBlTf0PouNn1dW99jZXI6
DH8olmPPI1qG+8vL8zQZu7xbuBCTQFikMjGlqZfFVtzW8F3XCm5SHsEf0tJyP/EGddGuwPt3x20v
3i4z5lgr6/V0gnkQcgGjTUMXnR7R8ai9AphezuvCB5cZb8TD7NClWDPNpXOdTrW4GL3oIIOm4g4L
q0l6zQSBC17QpKTlKL3zlBZjJ/BL158vPC5oOdEpRScLqsrxgCiyVsmUMSBsW7yNhQfoht+yBjo4
zVtEoYspLgXs9ZcqzKuShltGM4mZ67iO6sPBrhEjNLpc3V1eGGc+DkufLCK0gsQxdjwWC6C1oVWu
4Qf5ou6MbvBQeMJlum3N5fZyKHEgHmcU5D7AFNGuEbg6+f42RzreLtTJfT1v449h37vv56jrv4dj
q74jR0e7IdK1qw8ygtKU5DCjUXOiHRCEjpeFzUSRMwzCb9O8xEhmKeGPy0M7862E2Bf1RIo7KFhK
6UqbUSOCiyhsymd1j7mZuaUpNG//SRRSMs8n3nxylKq0UyXpiNKggbzjswFhyLM1SPO5FUHdkqeZ
6KzSmzleES3TE6WdbqAvMyw7ypbLBgT7gr0ZILfLAzpTtiMb8hBEFYvi3YnyEazUYZ4plPm1UyLC
HZdqsVOctIdsxsXyduIE+BqPpr1rNcwRRnRQf/FU9Ty/nszmJlOibGc31vg+aQtswK3ZvLpOLLI1
/iEvEgwglI/norHL2Zy4L2Mz0+cHs3RUfgmOxJen4fQmSRT2AwUf2qVM5nGUsAmC2EvZg6ET2n8Y
jlPcpe2C62sGDHPDARlfv5DA61IpFUE5FqRPPLudF1Y1n7hCA/ZhzAy0tK1kXmmonNkUQtRVFBQE
hFBuqOhK1/VLbBt+6uTGJ34GXJl+beedKUaLRAxJlt42NawXXterNDmxZGarE12MsjIf8sS1b+2l
qD60TVekgMVDPPTStMIvuCgfUjXMfuHW0qfbEeL8g+VE+UqWO7N9qDQIpBi1J0q80pKZG9dKwVXy
MXlcvjdzJ0Y4qe4+mN2irxzqZ0Jx+FC7E+kAzVDpM5oYJauNDrYjybvoMU/a7N6es3Y/LkGzshHO
haIMBRQFlCBPKimUUTrFXy24unTrH65dtDdzEtTbYcjiNWGyM9vBEvd0ioECVy6rXPWjMkNVp6mo
akFzqJcpeRspjreNB1vZtwjnXr8bBLGCFyN3JJ6F0hfzTF4gSClCS6sDa5eUcXywVUxKL29yeQaZ
MxTcaZcaQueD9+nxJh87q+6chihzTyOo7nCpVzHK/Qgx9FoMIfQE5CgEGgctabTCpAHZM20/3CVp
eNO12ygpmppIvq4pwbwIqL0+z0UYSsFC+AJNczA4/5e6M1uOU0nb9RXRwTycAlWl0mxblocTQp6Y
ISFJSLj6/ymvjv0vlbyl8ME+2BEd3R3tXs4CMr/8hnd4/kQARLe5RnobGGYee613qFWFGWyTbtpJ
FHbaG4Z2uhZV7FXWPnKzjxv+3Fs+pq3d//Xb5bdwxSPA5nGuzjsoKDfMmxkwvPXg5SVO7tpc81N4
6CNn+svtcsLI8X7pooDK8Amfzx97wXQdtgWIjLAV1SU2r/JK4pP5xgOdB8/TKswaGLT+nrCfS+Y5
TTO0JUc/HqSvv1reKj/hjPL59T35h0XYkr+V/skx2ZnPHwVhgUIoabrI1gUdDp62THD3/Nu05STU
Q1xGIx6ZAc7z2fXmi2Xq9MILqx10IHzy2iuvi96SyeUv4tc+24+sg5WHQ2VF8GW++/xpbDm3C0Nt
J8Y4wvveg2j8Ore4qW9+j3ruZgfi1yQi/bEWWfSEb9zw5JR9xVxsqVQZF8DXZiy12m6Mhz5Y7wl4
3nBhLk1w2cwIPD3UmBTXid+JYDyUSJMe860X+UVQiukehygIQaVkHnQkB+6uu65qGc/r2fmOSZWx
7cp8NS66uXes1NhWRyUdRwU+HJQXudPtGKArbS/DdeEtqHcOOF18ccaMPK9FUTu/EMssxoQ7JLxo
Rmk8SRXhfTXPbeUm2kYMat+ZTY0RRROua34RZobpJz1JaX6nI1XfNmuwPs6u1atk8nrvruDg4l1R
d5W9b9pxQzDUXLfxaLrNABWlb9tPPYZmH8K1FGsSQTa4acfBeTDDyXoSi+3KOGgGtMwk5Oz2oEld
sl3o6emGhKD+uiCwoPEj1q61HyNtRTdDlRH3itLuq2NVF42djGR2+QGDKFfsnVBjyVy79obkuiW6
Np2034WpqLxiPtjArfKPxbDoKRl90QYgJ+fmqtUM8lPw+JiXZoPCikwYxigS3x+WJ2EK69FZl2FO
sKeOhnjruujB9VA1OBay374Xjg/kTkZa2QnhbXznFU19786jQNQr0+1n0payjpdqRBZzHVHKi6da
YCTnleNixjka8Te24biPdt+ho689v340+e/s82n2L6RRI1AV6XBQ+21CwSydo4zwX4FqbtKp3WoS
gw0Ydtz1yyLj0hSDEZeD7X/Lqs5+nLNy7C9y1fH/mINer+TI3vDjZEGf3YCs2mpE6w3nIUfJRe/s
tso+BcOKi1ZgieJ9MKvwXmS1c0RLJjqWhTtemrh7JQ6wuXiBR/B1NTL/kRa+9GMgqFDtYEsumIpv
TsUIqBwWnHNRXeuRS7ZafZB0Nn6YOqjLVLQLOnxlGJYGQXA0vnG31Z9rM4tEUqmhUXCJMFfFhLtY
3o8eTnHpIMg4YxkMQ3tJ9yxfY986tceofnGDXvM5eJwlDJ1445//Ps+6aRGpCfV1F4Uj9Ngpqi4a
UzRZzNar+NzVaCEsi+Dij0k3wbdlAtmDZ7CZjZjoVsUnDGjsLs0Wv7/3AdqE2FD3I97ilg6zLkY4
1jWwHRWq2DGu2K7HsGz1HTgK/6kYS69JF9x6h/1U+9O06ycfhAOWoVioV3ZYLXeeHB3nwWusrUj8
cM05DEMz5UnnVq2DBE20jLGBDUf3DpyE/FKcRlQHqBOlDR4Hq7MvlSPN9qbcimVOZmOsP48uftox
3jUe/LahXD81ch36Ju7qvjrx6iAOWlGp++vOb+vlQoA8hHnILOvLWGxFz+ZYG+LD1MGvrT1RIPqn
5/GzMvX8Pre8XsdYyfTHzqlCtBqkDMtLgaPMlk5WHvhxKxp3iU2X9Bm8TqNJviB7LGk4InsfYyA/
AaJAt3W+9pClsS6qUnXXqP+1kEIxi3zEp9z92ra++YH4L7+KqWVaEjoDGnXdLE7wJSG+YKGBupED
PRORxcI2Q8qqsR6TPFqmuwoTWC/RpuzyGOgof+hB7Hgsyjq/n1e/nOJ1sjeFYS6UOPre4TrBcRy9
X03U73M3aJ6wHc3v62yA8Vi2Zr8eMt3wTnKz6qJ4pTxoEpEVrsbaPOxxVY/0kO2mvHTupnaw7XRq
tqVPImjgdryVa7SkE2Df/ALqbbPm2DkKZR/pizZ5lWxRtzysYza/yy1VQzopxtB9HNx5DePKm6yv
GbTjr6MiFFwqy9POk+93lMLHOXMYdYowym5Wzu+SLN1of0Eeeu6I/yXOpSA+a2+Hj2p9Tz+NvTnA
wy33tWdAG52tEHHRIWrkuxJvNJS/wlqFB1tS3WB4jmbWbrGq9XaMNqR8vJl0NOktc9C7QXfurVFm
4gFbEbOOAcIF3qVfqPknEK5tSMzSWT7Uqwat8Ul1zVAch2l0P2J2IsToXyrTaX+tOWLEcVZ422WN
+/YWd1EGXeM0aLJ3HA2pEkU9j7WAZVDPRpkZlsnsWHiGFcDTElx3w6M3GaaVYspsfl02okBaGWv4
zShA7vN8uvkp3MzGa9vTtt5Lmt0bUcYF2Vv28/pkRH3xsfF6pMgXKJHuLudA0QtvmnJMtk1UbOC2
Kf0d0OPg/VYyNQ+U5eQpkPzs0jFM1EMHM+S3u3m1Rjv4puJbuaheHUKwOF3quwO1x9aq8lhO4VLs
naGVNGfdAmFJ3itscm1ErY4XndWHYanLd5NVLtuOK2xUMJ9W72KOhuhDaNZtzofEdTA2mT95qZUT
MnYuIe+d0KXVJ0WtkHQkKTA4+1GwzQkSZcZVrcVsxGIbVHPhVUX0DuMb7SZmPQy3qtHjrZoCF9eQ
Yst2Jjj4KEGlwb9no2866Tou+O+WUxQZviJhPd+uGpTfDUKNfXa3ZXB1t3hSWfDLbTzD2Ct0SM07
C1hstZNQTNyvusEp5cC2DqY7U7klscNil97YflHZoOD9wn9fupLYV/q+WvdFmbn+Z2nXet25ylDD
wR4bMFWl3Lzqxmjs1XofRYtnH4w6K+wjJU+vjsUWNGJvFeXi7bNK5ktiRM3yNIppUXdrpZz3Ysuy
bI11W7jhRd/o2dplQcZWpSL2ui+qnJ1fryfEL4o0BBFQ1QcAD7DjhCd7nkI6dS0J5ys8hnXBBN5u
vaR28/ou8Jf8/vWlTtXRWbZ6Gq6cihaA/0weni9lOBa4EWfDeByUKfeS76f+6LDXkSvW+9HP1GWZ
S/uItOa2k1K95Ybzx0cFtECD7wSENM/LGCi+ddFKyphyi/bD5Dkfh8zRadi8Ka73osw4yUxQhvKU
3LQvrFoKJBHhkgJLhlu8poblrodBTPovWxSUGSHdJhPyD+MVwG5nL9Q3uyxYuLlsPL53VUD2pZQ7
AZrC7P2vvx14zlO/ABgTbPSzbshmhs02YVcfN7h60852AMd6ZYlaYeE7twSycl9torhRVSAuFy8L
v7++/p9e6O9hDpAH7D/P1x8qI+hOqmdxFGbDAWNcsVs8xqivr/KnHQLtha4F1CEgSGf1vVDtRiW1
uOj39WLnakPu3IDEYl2yt5SRXz7Qyd6EbiSscOiV5yXiOLmqHrsQaEcZVbuNqcCNL73w5+sP9OdV
4DVws9Fd+s3V+1erEK9hMhg6TrFdgqu25xAXU11Nb7y2l30R60QJQdGcf0GBPRc1L8sQ9EHOMoZs
ljvq72BXee2cgIAWRjpKEd5qqRWZxqxv/dYycIOrayP2AJscQznPNJrzkvFq1L0xDDmfwCARceqy
A4pgGMcJOTsi7TpItyeBjt3NN5/y2TP2yBq4e5WRoodw1KbYV8VbQJA/vXaI5LTWQEEDyTir/7No
VT1X6inSWV0i254kXhfO7u8/LiMInKeIZYzNzlbRtVomIqeL430b7mW7fDJN/dbA4mWLAW4qjRk4
1LCOeJznMYYLrQxzn/sB/H6ELrClPqMdZ8aWrIN3fWv9V1zj/wUXXvzsPsAa/zlBhv//gAF/akr+
3xnw6c+uRRnl3wz40z/wDwPe8v5jgalnYnnyDqDRyTb+hwEPy/1EEmHITFMSavzJruu/DHgv+A85
KH8G2wKYK//xfxjwnvufE0Q/QiMCghxcqr+iwD+PmicpUgDQhGUAenTW6Jc/3yJ9Vxu6KjcS+1O9
SR5Yptkk0Hcqh/7iX+/k/p9k4d88+OcpxO+lEJB1Ty1CXNLpez1fqi5JhlwldWI7RoHWmWPvQTLU
1zqYu2soYuKwjG3zsRJjeBDlXBxfX955frD/WZ9+OQ1tuABIbJz+/F/xVC3FmrX5BlvZpfN0b9lF
uLN1iE9a5czdEBtly6UfDSt4wNzyhyDBysr6EDhz8D2vguyeszaiG9+sZhtXtTdE8WaNwbDPaqO1
9jYSP90hsKrlF82IgE6PX4CaGEJe6XgSGkiquT9Jo49D90tnPbYIrY0ca5wvQ/HA/gnzZHSH7Fse
rPOnefbsj6Y0uptoXpGMXxDd/vj6CwHQwBP/b1L33zdCTgUI9PRFziGDq6D/4CNJkywlkNZYcec9
dbMXUHILr6XFgu/oJ7OxradGMiFPidPlAjBf0Bj3N2f4sbULLYKqyLw9w83cT2WZi+/S0iKIo1lA
qYBuEwYoxORedWha5XxHat2zDrlXTw/ZZC9FihJ6881TxdDsjTkc9UU4if6zVqHTk7Bn63tvaIF2
j2GhEV/xDYTTabJM3yu16gcCmWx3Bk+x3FqrKm5nLQfU31yMku6KTFX1Hj5zK4/mQGXPA2lwCW0k
fJVq357GXb1EPoJ0CDiPadGWOkBatpuezMYEgd35q9UfpWKQfkMRHhiplE5IsTyE9UUfFIvYFfNo
bfty1EGQWigUB2m3qekDmWWe3ztdpe0kG8LiKRhRAbuw4SjpwxJo7ld/DKQdS0kxi+dR5ohYSE9O
qbmVLpoGY2nWaeXhKo1e0OaBgNxmV6nY6SLlJtzF5pBOGxZG17ORRcGVzDI5JFQ2zfvSj0pzF2ij
s1Jb5YtKXdLk4KK0AGR/54F972rNQEEmDGXy8l2dhcFyk+VGlO25MUS5L6vZavYNuwJdN7Ozm2Pm
0ONPs7mW9m4SdtTdVSgx13HfVvaUegVT2bSprPHO9rutT50mWCKgobLzYy+bZfZNbW5R7t0J0fWE
j7RuMTQuf0i3JXKLNKgj2Jsmd+GSRnU1ksCpZtlTgOlyb66h+Zab25+CEVBBrl9cJk88nOfBQFbe
Ws+mmpK8D6KDD8c+lb4c7mrLnreYy1nvNrqJ+9kEwBg2KnujdHt+Nf8+ehECHXhSgVc8iaQ9Xx/i
eV42ITLMosq73TT27pUtVXlpu6116K2oemO6fYZd+GdBxq8kNiDk6CE6zxf0h8LqheWi8tstfTy5
Pr1p3Y1XtG3DJzXo8SKzNzedPHrU6zCbx2YQzrd+qft1r6n3Ylq2zX7zDOfKMar8LZDS2WD89PuQ
RgGEiu8Y82H3vEiwW5MGF13JZDAyZHmi1Tsop3J3i8nQjk5jaaEWpgtmEhgSx722rcSZYGT0LYIt
Uhl/x2Q4/R7uaqA4wPm4t6E3Pn9fnSE70A/KJAN0BzuZqyWP4mCt2jcmZ38IwgCkoVkBcWAM752T
+yxRw2cIVzOBpTbfF00lqx3hzKni1pXBT0NjvhrrCnD9SadhpOe8Yh8Wu35Bv9VSS4UI4rgun2nF
OtZe+eNgkoy7zaE1cKRLVd968o3f/HLzov5OSYLcEm+GJOT5u4H56AVzdvrJNMu/WU4vaV5m7b4M
uuJDuRlvQffPGQSMLwEgQnQFSm+ipWaenVYwNriWG7ZJ87mhb5kBO8ZDzV9o3eeQUBmgdMWhtZr8
rorq+nFZRsePl0Ea+9evzOcpBHkLmQuMbATQ0NGDSXx2ammKCUtY1ZC4obG8a+CoxCZsyYfXVzkv
yX4vY0V0BWD4Qhc7R9hYyyLciplG0hP4u9gquugDPpe0sVSzfldoquwnOW4faYPP11ne2Qyuza4y
YyT86npvWGFvXfR6QI5m697ilT2PnKd3AIDj5JlBLQ+JLToLJCKsbOlmxZAgXJIdBy80drqxikNX
zx+hbFe70J2tNBvq4ooRjvzw+rv50+oM8eH7/wYAng+ay9GWuat8kQRwzfLd1NCN6usSEu5a5JJZ
fm/c1DPQvdQSptqNwba8QWd5njT98/y2TQ8MLQXoD+feJKiWFCR57IG5o4GZTIIWZTxVg77vhd8w
6mnKC3uV8xsF41mAPK0LLBDAHlhcgsULKoQz9L49ikUkbuX05S7Dgupjkw+kRrOT1zfkasHOkD26
La1fIditi0XvSw9xyrT3mk3sYT0UOn39czyPBL9/FA2BU+0C+vklW/Nkwek0jqGSLWsYK+CbcmSG
ox5d9EyvZqYMn15f7xR1/zdj/b0eUHJEVH7n8PhQPI88jt7szai5xazOidLaMLxdbdXNybNh+tCK
INxZDOz3WR+9Jbf78ugTgkAw/LMyNlLPV0aNBFJuzSB8qEgVcy+r6e7q5o3IenZN//OAlEgEud+S
g+f6fAv0vcYbxjnBsKS9yJsyu3FGhxkAzYgH1TDL5677pqSFrlWLsChmH/nHaMrNG3e1okvaFfWx
Gt3uiSlD+MbZQ9z05eunE0PL8oQlQZ3iLP4xdcCqIvKHRIrlPh+c8B1QcDTGGOYrkEK8GJrkU2xv
00wCd+vBno/qNvUq4wBnXgNHqKr6qh8Db4xzSkQzdpyR683ZMrjOVjP53wHbTGWCDTNaLyKvnACg
h1V8xiaDVlsjSZ9FJpoDG3+7d/PoU5Wb+TXEeSvb1UZYOFQxZcA16mGmQNqrfnlFVHx2DY0zSjdh
Ur8zPfD5SSvNscMhW6zfUbMEzTstKG0symt1urXTrNOstrN07HyPkBau4ouLmsGdIRhpxW3hz0M8
dSx+Vc/hhkp4BKQiNaesvLONk8yKFJZ9NHsRySM5s6CBh3HNAvhIeB8QD1tOnpL4jMYj0yMmsSvW
TYyu/bkjcW+d8dCV1iQv11VP+7bsrSYlfQ5/bXlobrFepuijb6loYbZmcqhzWWsJz2YYf6IlHLSJ
A8BpwxLeKC+7SpJN50a3pc2spgftOf3nJivlzzB3hi3RXtt54H/H6mdhUQIc2Zsus065MqdaR718
I20rx3gjI3ow3bzVyFRFzXjBwV8YH5pZne/hzGdGbPXWetepxvqpQq2/hVZR3FIcz84DDxMxMu9q
SoBSujfKsDrK4t4uyrgs+34hGbUd5NYNFZUxWm6MvWxtTjX0tb6zQH4Sw+JFbPwyboYhvG2EU35u
mV2vqW2tfFDIaLWIp0yNQ6rtIjpsftCVSS9ElGqrWxE9psl47MYm2OAsYG9HhhDWP1ZVb49uRjyN
Z5rfR0TzrIpZ7ToxmsYobEwGjykeuHZZPYb9qp6qeYpc0Aam+cUmL/1BGbEOqbJahEvqIP/MpGLq
UnAOlj6uDQPGuDA652E06uFLrxbQ4/CB3xnNYjapuTrVZdtXwA1wwJNrYkdLpOkdbPp2mrdeJoZw
1uDIcwXfQVc2AN7boOaM9a5z6dWhDz8CoC6+ob2jxp0tvHy+yt2Z8tDwZWgfpDbyfD9TCckUZ2c/
S+eJaWi8emVP4VlrjeJYATi7WQ2Hx1ChWV46PkRkIIy1Ym9mgzsR4AvKUsvvhydG+gh6wlMTS0JH
wGZDit60klnogSmdLp7C3gH+4+lNhcla1uG8Q8IGibF8pgXFm1RjvauhCqPzO/pukww0lI8zBmb4
ChXNWsUT9/y3zHA3jfLa4ItLnlzoW6a1uXWoi5XESwEWphsjdGWmU2ZlVjxvDrV7zH1QyYMrkAKK
ybwFhgGT78pUZebaHUrJPolrQ+bOvsG5jI2NcshnCvalSsIyc25xA5t0PJqT317Y/oyCyThVvthl
m5nZqduFzkOk2glxnLyObnu+UZhSR5sinjncgi9YTtcD9ucyzX3kguKhckP+wja3PwNPqHHH9SIx
UEtV/iO6q/ac+hN63EnTZdVn12n6FUJIqDBxg8b9VWADk6VV1FvftT+Jd3BxZJ8oYw38g1EaEd98
zbor9ICKFtiWCN73/lg2CcoGHKVmcqIv4H7CX1MUZZ9bZucPfdsgfBKQK3HsnEg+rOtm87s3EXY7
i2kx9O0y54aRQWh8sbycdGtCeZHkpvCc+xxIebvnGvSmC3Qc7Jspd0W48zdezc4TTZAsYh5oIojZ
fR95EEXTYAzllpKRDkVs0/r+IFaul7iH+M4MlukpYynbG9kg29xel6XlCXbsVCBKF/XmlWMO2/2s
y+aDaS64bAlEExpwS6NHG6cp8v4iqhBLTRSCchpYlzAuHKAlRSK1b90ipevoPV2g/MLaTju/k1X+
A5x63oD31OZlyY6I0rYZLffGWl3KqghAiEqCbGbgHE4+iZZscBbNwbm/Mxa7+2kCO/rE3+D+kkam
lrTSQ/cFcNESQQ6sS5wOstLsuONKfMfW0O1Ts/DzLnaQgSbiyc57v7he4Vzp2bRTBdy+u8MPcsqS
fnBoFZpj5L/XmG09Vp2eg4SyXn+am16Ly1WyWS7QGFrrnTeDV0rCicI/ZfLaNBfa2nz6Ma7bq5g6
YvtF5LRuoyqjgh9kiBCumtHWSbfKmZg4CtM/qkUHJFTjkJ3M5vtmU/uFmaQAJZuL2r5Ti6uW66Lw
5X1TgL9KN6v350RWjWyTcdQDQLZOtF+7bQsWdlwD1ByH5A2g8GyNTE/LIW+dG2voIuvkn1R5aV66
gbGDqzHrZC28UCfhLLJs35tqnhJXWAVxA+ujS06O76Rt5M/vIICpvVWX/uNgr8b7rbe26bg1bX1j
a8lNWNiFSY/VUUodjK3eNUtvXC9YtJcXblYPVSLH92Xmg/YY5hzJjUHetCj9/GybRnxCqeh+nKm1
yGkuRd725VuJ3cvChYkys1cLLQGLif8pk/5X97npOZ7l2CyJZ9cWQKkJMGayYDKAN5E31t9Lr1JI
slXVdof9gNWi03BKDESxAi5pDVvJZF271YjhtSoQPUGhvoL9ExgiDHjOp4iJlYyrzLUqYzo1zVt6
mH+oPyjATz+dLi86di84vRo1q0b74OQGE6+L0KkOYm2jKFXCmn6YwfABQ3PVI1dZj0eaSuZ34bn6
oXQ03eLZ7Jy3RJ9Z9UU6ShcCQADMthO++TxZngpKha6umU1GROXL2RxPJ2DpgS+FPp3XSJSRSDFf
Lx8R08rLRIz1ECbWUlaPremoMllCa34XdT1J1ZKb9Es5yD46/DWN1zvpQI6GdVy0aYQSFfDIIsRK
JKvsGYxp1K2ku4ZR/ADNV827rFjcLrGVzXnIHdF8G1BPtS63LhpQ2/YC40KBCOSSsAwDfA7syQ+q
teaeycuaI1xlFU/SRGkinXLl/KJLa35pttxFqygaVEt2kHV9Yi5ur1Os+CbwNFkY1XG2sOMutiWw
yis/b/2PTamx6y0yZ/xSMD36AJwJXEjbzcNIb7rsDk2Y2+R30xQMgHsQUb1y+soFfpUrb4t9H3h8
o9f6VymrwY9FSS4QL+QTXuo6KGqBNjX96xOi/2s4j9vTDBSuQSAW+6s4kJFppLY7waP3yO3anXAC
vCaVGEnfyH36vde1wEoBvGW4I6rhk4pGK0+VFwgnaSd6skkno+ZrbsBzjTOvb3b4yczWIQxk/csn
T3Mv0Blw97jcL4SizREF+nGo3ydlBVQaR/h1uos2YM4xbaHmmisMXfDBFEKmui7yKqaMFTfkp56V
ZL3BJHuJijcdTF8WxmDhXSg+DF9RufJO4eBfx33MrVCZMkPNfQz7vbW2Is0qh7ug807hcvxLlRL2
Pr0IuqeMeRkWQm94vl5LmuMtY0hYtjvvKpqM8hNqcNglMkHP34AMvAxlHkM01qBbaaMqeYYnUb0R
lU3WT0ltyWbHkyK+Vm1k4CIwruhpdzt7asy0rirzFvrBWzyil68WfimTVBoOzEcBjjx/VGu1GxM8
u0zGIlpvtyITB2Md3dRXytz7flm9Mbd82fABe3CSZzBhSMGWPHtcobdwqSXpRaeH/HMoVjfpLKX3
6GqKj9FYLWSGWfPu9UbHn94x7hS0AAFnIHN+dl0wFhpxnfVlIqNSXDf47H6qpDlfbqU5xToz1NEo
VPaxnoW9w/vb+vtnRkYWPjsDAxAY5lmfxejKkNZDwfJ9ZdACn/xdtCzzBaK1mEwUlkjMtTaPrz+z
84eHZg8j48B5CfEFOeux1O4cNFiqyMRp5PyjYwu4iTWP3DFLKbppPxkwsRODkUV26PzfymRRsT4V
k5059GUmtP83gaop4Nct3w8WRrBJ1ih1E9md3yR2MFKVuEu4TPsayOcX05HkxbZoHja4EilqZm6i
tnrd1RBxbpCm7AF+TgGmKW0w9uhnybkHPtqFWsRr6za7rbM73J0YWetEDitSrjmTQ3mIjF4yhjMN
YJdmqTMw2UH2lrPdHzpSUMjhqgcnxSBmB8/PQYXeuUk5sUBe6rJP3Pu1lzRNt75lf/GHnhsKikAV
aPtCvX6BVGPlqRLYX5ST5dBnDV3qCKCCO9X37zJ3IfSSxo8oso/wGl/fEi/POtCYk2AJI4CTlubZ
jkDMGIcVXTAttQvrEHl6wZy5ChMRheslYnlL+tfrQb2Ge436xklX8+ydmvPYbxg5Thh+Rtst1/hQ
MnrX2R3YGV0mLbOYv9THOEVu2rq8YRiR/Ps5bg08Jf+7mBjC+86YFBMS2DH7OfhLFODvdcLglDBB
aAd3dDp8/7qRLNVLObpE7WCV5T1nvtor9LaJ36PxWbV0ODwS8SN9yXmHymz1BoD0ZeuQEvpEpKeD
yQjyPH00zazYzBn0xayncK+UE91bCgug1jT7z3/9EdEQh3JNboaSwzl30QyxeSYs86TBtn4oVI6V
UJ8H/S6MqHkQopGPf79gyFSVh2NKBTrn+attQIgDOkQHP6y9ah8yGLnI6B48DIG/Xg/+Ur2xnn26
cp63wYEyQlRGYO2kRHPeh+271Ze+yZ6BJhzRpho6hyIBn4B0ANh2sKQVbYd6UeuDwO1bxs0QuY9G
Xa0A6YPBrBK/rgqxz7xZ3UqNtmkaVLk7JjCi1PtqMrwqNcVKX33tI2GmSy6tt+YZL2M9j3CafRMp
8EI+3/Z4X0hrRQYTxbFxvRyVru9aXKFie/DMMQ68PL/Ui+HsZFc5mLloZEhe/2gvr3WCGshpoKIM
FJiuPP9oYNsj1bkZu0RmRTKGrXPQ5grpLqt92ge5jn0TOMbri76M2adIincSLlQMM89jtoiCVckx
miDBsSk3JldQDart5u9XAWnFkJazfpolnD1aH0yW3bAKVMLtHQwskQAREW/AM3/Lk5ztQmR3A2RV
yVTAc50FZ85VQFOlXRLaF19pJY9XQg40wak1jrAMAb5bBrImBg6M7TSsu6os7Nu5a9d9bfpZTjew
Gc03vuqLUTHhNMQ+ACkgqm3EbO3nzz5vYzSUNXjVKTeyu9DtxEW4Vv3jZIlVJb65+LtQZC1+nlVZ
fWETdFQqb5p//alahjnIuI67GTzNuapjN+VOUc4tpaka3CAWjFM/yrq1PwzQrwLmVdL4AjktzOi4
aP0zHOdovW/KwvpO7mwDj6vDMH9jhPiHHQ+ogdE1A0QsB6OzVyNnnBQCB9LLYmRPnZuvR0f6zqU5
620XlVSGC5iHN/oeL5OHE9aEURH9O0Zn54KdYWOEjc4Llbgd7lyImqAK7dYRTusQIwLugt1WzeZ1
Mc/y++uH4A9Pi2YE16pD6s4vOAvKuSYmV1E0U1/X5n3BdPXOsFcUzxY/v1i9cfrWdFX/9Pqi9stV
T8BhiNZAObjnzo9eX7b5qUfG0fP7MUwMT9nTLXlNKVJEm/jcskZmIimGiIFNRm6odpUpN+t6sLvp
U6AxTmFk4RZdsiKuN+5pMYYu+C14NJjfdEtFO1NYt8DOsIaqQ/dnMXmEL8fKaMrAQfL22+C2kAXJ
eP1DsZS25u6T6027ZfKNe/bllQ7AgUvdBAhzAo6fFUZG04SiD+kdGmr2DqNbNzsSK8RQsrI/vv5e
Xyz1u9yE/4GSEYjXE1L238lLnVVtVfTIurT29LANhj5kI44Qoii8v92w3OK0kk6Ta8YmyMo8X6kM
27W1FtpcdPTLFNp1duzo9SQmPF/8Eq0sHRwh3yOPLfevP+NL2AebNbROaLAT7pzf8Hxp+gOOl2W4
c0Z+Y37orKKJnZV++Bj6aMKum3/fdCAAjY1RHoMU51ZWsn9nFQMo8ikPjnU1yFvZn8LH67/sxa3l
88vonXOGT8Djc4kLM8L/jkffkkr72c3/sHcezXUj6Zr+Kzd6jxp4c2P6LnAcraRDilKpNghSBgmb
SHjg18+TJOe2eFhDTi9mNxEVwWCR4oHJzM+9RoSDf+mlhfMOIwZsPzf4IqCQ4QOH1nhkpIkg+rx8
AF4x2JWS9rxBJmUJ95kVGWLTB01p7wLGs3/2QSn/NGdPo7K8uQWPiDESo1JHpnCSaPkt8cSYstxE
gtZMjNdY+1c0F+GDzOVs7UQ91eG1TbVe76bCNG8xjxo/VmHXq72XmXkakyGpdZvYuUxoG5qu3FjK
8MW5ixbaENPD7duNAYyZiROdJ4FORaXavQV7+TrKVVLTlqXLHZuFoKG4uJk5xN3UUpwWa0ezMCuG
b51lAfu0qxY0kxtUQxszU1x/DmrIYMCLUpiXrRhceZGqgn781A4dPH8Ks+58KvwRo6AIgbLzJjIS
Rnac9ca2mZyhOxsYiwY3VQjNc7umLIhfjpq8u0jN4w8vlCts9qrKI/QfnQacYdsuaF5nc+PsKVwZ
mLVgkmsU2Mf+ISkT+y8mSV2EqVNakVoOM315b6zUp77qEwYHdpUAdkYU/6cXpItuPKuMgYGv3O+Z
cm0J/VUN36Dwub8YONuX62yDFoU63ERoKmA8u6mWsr5mAGTlF2te1FXsg70CwYMt9i2DP0+QgiI4
trFhCsMpB98yxCaCMQ4w0Y7qKIDNZ2znyQn4dLdpb2svbc1DIwEeQyXtgbGi5LB+qZvavMPVIsyh
t2uwwcpiCGOmOksdgzJVyXbopuZj6s7T9xB9R3NXo1f4FzqtmR0r1VR3cAR9b4fMVGhgAVA4Cuq/
H1VQfm0zAQQ31bSPQfiKswBnquIw2Gl9hsGp2Z7RPAjLfaEay9y6ual6Rnsk3Fug4QASFARWSe7Z
279cTPYQgaeUHyiROOLiGTxDSxiw2riuPdwTosmW14DyqghdTYOBZwW3Ot2IqtbjgkoaDRzYpkl3
ANimBZwQhLItkrcoZlhJGjgHUU7zQ8O017kSdhLtzcHv3N2wtCpHOdlHeS7P3PbPllPuk/RFiKST
UMM1gKP6ay6U/XlgOi93XTknw3aAMZ7Cb2+jm6iyxec8miN/M9GDfTAZJz4gtzLZ9KEj/8+KXM2P
F2WtAOcBl4LXyaYFWaxQ4YEUMnKEpNolsI0s2r4gTQ37DunKZte2q/pOATCcV4XjVDEiZWOxFWKI
vtNRNbK4G1W/r10UlOLec3kwY9cDE2+nIFR7mHy0blxcg8pNTTsRTHoIHBqSOlsyFpWKfniIHf1Z
rrS74144LkgW22ouraWPfi4TRsnbxBdozJmdj+WDHFBHQGugFoyXXR92lIP0Wb3tQ29ERi0FrX1Z
knx+IP2Hm9QaEmAeveHUfidGvT6P9bADnx1thYrl8UninaHoUmYTzV43VeO2YG0fGqNZ34tHr3I3
2i5QUCJtlkI1fXoc90iRRkwtGRIPE2PTluXyFxoCViwSI7xgLXWf7DIcLxu3WQ6lkOobWAPWjCxD
tMA0KGy11dm8AJixgd8cmCR/a6Rh3Elew3uewn8XPYNAi4FHmJoBoz3J9zr6biPTXXPTCzeo96ld
B3e1HzKwyBmzXTL4y9c48Of5hoMnuVGMl89rBR16qtNiuNS4J58RhdV+ZQyS/5sS+cjHQ+CwzYDG
JiPAV3wvctCyhhQybZC+cB56RvMb6dbdNynFOyno6wqI10bCC24ZFxo9dHwZRUFRyNJIukkbsqRb
OwG0T9YZ5j/pivgfhzlSBzksGNKnVXotEGm4HJnwvlMcvg7lGOdpnW2dyiB+fbJEvUY6BE3GnVVl
G4dpSewY9Ytvjte7H0Ymhu+UNn/7cYw/GEbA3qXceHnPMMZlEwb0QkcxOh/wsKsekOsvziEjQG2K
svdsbV91L3jGzFp4p6Rr8H5OUt+CKGOYGe0r25AKUFfVoKBR1ct1bYp0l0RJcDYla3jTMYnatWFC
7Hs7JXtVZ+gLoL8FEhVJdboJL29YhukyrfAyN6YM5DYbquDCadfg3svzn2NeTX/OwvW+vv2Zr5Nw
PpO0jH6NJr+eCriZRilQ6pLzJsmKnAla1pzPwEKAoqbBOyfco/fTy1QQNUeb+I6+ONKRpyqssDAN
4TJ03TDUwhgtA7wyx0Pr+t+mKQqGy0CM3Tf6DmV6cHOPLq1vZtkVDHxCOzvbvWlEOnzNjNy+7Y0U
VBCMk3U4jF5j3fmGlSiEgr0P0J+SIyoxSRVLr4K/5MiWhoCxNubDWjtutvHBGB5KWm13dROJ+8S0
U9BZ1MmXKIFH12s2hmJvu6MHoKrH4z1M8KeI/bmrg21jqfUwowuSbfPSwUVTtXl9vwSICOwqw2ke
vI4El2HrpNVdUCjY9kYO3SQzKhNdddMQ3iFw0vEXvedpiW1EFhmyTVGbXo8geNRxrASS/XSpgojB
15gRUSETvtc2+Ju9ZbHKkG+2EB6GlPtyqTF66FF8VVREc/kN0RT7aq64O2OcgGKB8KjfWdp/83ma
dktYo3uFevjJQY5abraCTSKBiaweKpqLuWqYBU21MTjZtixs870j829WtgMthh6WdjbHjfjlLcLb
8gyL/QTqdl0/zAS0OG0c+QGkTHcve1HsMUeytvjTLntaYi0oY8DmQeH/2UTmcgZuLdyNuemgDVLl
7Ttn299eHIEeZWmqbQTOX16coVChrV2qImXN2VdHMPTPUQmmg+X7/6boLWEKTV1tdgHMg9nqKfOg
H6pJGA7aYApFf+SdlLpqhtW8BGWq+FaKQwK++p0btP/ujVNpY+Onu/aohL+8Q6SwRGZ43CHeh1Ci
1OL7yWVd+MLdN649+iToSZrtg6m0vwplQJ+MkgYacw8QciuybFyu2JGEuSWnoRW3aVV8b8LEKRkE
5uorEK3+1qMFt27azkXoa61U+JG/6QY7+nLDbvTyQh2aJpe/gAYzIxyMsQ/fOdJetwQp7HF6CaF9
aUvZU1vmkY07J3T4NqE/tF+wLvP2NHCrEfWZOtqlSVvBx3OMTTqCXBMlotfAFHsXao3fXbUqas/e
Ps7/JovkesIAdjjTHvOUzNJaCMsBnga3WTfIZPUh85mY0VH6Tl0PIfm0rNeMLnIfpj5wnU+HeC38
06jppmljpkt2Nlim7HcLQNnjEtSTFfs1IE6mX7m4x/XD67eWjyEccPIqvc9nAAxxiQrRedYmXhO7
0q9uTHKL4EKhqwjcjo2pNkOwzEc6R/PXrDRMlHWyCdNetxNGBuBKJOkmYch4WaTF6m6wHZE/qHyt
n4U9BxTjplffQOHNr4IlEp+KEihxjCNol+xD0wSjnU+J+mphVALoMADHtgFG5P8qcQ5b94tQKVvD
zr33BoOP/fMXMRBUH6NIYjyTLJRInJfbIu2DME+yxtuAZrbk1jfgxRpr4kxAYtYR5GFgfaU5Z9+E
Bh5lW68Y2+oCPHH1OU8C/6YY3To9knp07j5hyjZcGejE3dcLTOhtg9qX1s6mvtsFnYrkbRDkKtgR
UbP2iXv4/2UB/sHYVvvl/bbvtvf9/X/8RMSvXz7cVz//+Y+tLH7I//gf//H5vvjZgXgiND39+PzH
P//175+lAhzrD9ovUL9QIWbcrn0EnqQC0Ir8A588OpLotyBPo4kvz1IBTvAHkYvCAiyzDSdJS0l0
cujFP/+hfwR0hQmQrhbpgfv/+K//+X3+z/QnDEpEwFD6O/n+d/7+6QGmxymsQqh4TLC0C8bJMQ1Q
ZZWGV8pjWv3K3buZOV0LyBly62Yu650kO5ECZha2w0ILBdIn+u3JPV/RiyvQK/63HfHqCk7itEj6
wolarkA1CUDbOUZ+bSvDfDtdL+egKLehOmbDXxX9d0Tw4sj48XgB/w9WMiBq/jtVtuDZf5cNWIhU
9P91nX1vZSd/9ae/pS/nv3+NN/R8eXppvfhm97jMjsPPdrn52Q1l/79fpv7N/9sfPq/Gz0vDYv0u
h7rXfy3NZP37QtVJ2P9Z/2JzX9//eLGw9e8/rWni9h/MYKDsYa38aBDA+nxa1Egn8QKfl3Ho/GGB
twjBdGlRi8e1/7yMXesPTIocshIwdfzA+7dWsS4F/7WGKJnYPvSbqJ50icxA4uWpCsxFuFOzZNdO
IdAm2MApkRq27UNZFxdANMwk3DvlxGRw67Uz2hgAI0iBzV0BQyOCDmJr20p6xWAY2o2JPjf/HETm
wne203nFNZTQYggO1UpxfWfOdmpOW6WgavAM//sp/91+0Dvuxb2AS0M9igCqiyVGFi/vBenIxkoG
s72SI8SP+rtKU+HUMMN8Vz1AlFsV5AWlcn2BNXo93CZjDfXQo52lHgRCndzW29f0KLj/r2siYdcO
PMRFk8cMhdU+KRfCZjUNGUzpLa3+dV0eOiFq4W4h/9Cru6tCb9C+wmixgrws6bc09ac8FRFXWsKC
6ab9yKujNdvbY553m2qtusk9h8CUBuah9wHe35d9IbHnJMgjFfExGt02tc8cFFQhW03oYebVtZMm
RVhvwjVA0O3o22uY3ZqL5fIxXmEszXqb1AOSskk72K31gUcTOiLOvcDiuxQnpiKDb/54Wd3SRSrf
u6gbOOW2NKBctAjNGrZdbGY1IHu5taAUmMhI1FHnWjWyvMjEIqO0hquFrlJWm23yzoj/sST57TEH
IV2VR8MDznUQFKdiyBWHTFO7YfrVglfAi23WbuRlUq2FNMSLmqVAITuQuTwYs7eix8f0vaxnkG/N
kH0ZM3+SdjyBc+aR9JWVIGI7AKSr5S7l5TBiGI0e4564dVYPxG7YDyELvCCt5mFDAep4A4QxhQtu
U1aT02xSMDbmjNjHoFS6y9GE4LpS+ihcVwptAk4WTVLHl4isVAgxXlRz0hTAcgBMBEdnqlK2Y7FY
Y/CjlYUl71yeI1dXG6b+g34rTT56FunI9lsQ/ePXPcr23j4zuiIJbg0HORACkkp607pcnbVmFxaJ
IV1vDyDKa6rrtGbP/GhNB+Y8QreTnINt7iIvGGxUEo78faUyYxyvQkIaD6Ho+4TvEHHVZ4Xy6Nll
B93N5xLYWbNrHEo4YIba+AOmfXi6D0PGbSM96KmHt7eWLvRevvJA2xvp6A+645WhRlv0kEMZeH1Z
nRYF43Oq6GSdLsx8Gn1vq4T0e7GzUwCM07kc5MoiBzA59fmZVSXo/Z69fTkvD1JoANq/ICSpxxZd
03FJVn6fyWYeuMtonpO7jj41SwMiFgINZO/TYgD89mf9qMZJVI04GkiO++PVjA4rMPy3r+MR2/zi
uZCRULNDm9WVBDX8ywsBnpvlQ9MFd4GEJFJ9GFvOmvzQtpBF3GPEC0n8OIU3UZYr9KNVSZp1arRY
Whloxgm+8DroLyNDCXJjDJbRRP0Y5OPiGB+RbR6ZIDr9AMt6lolTXIdVYfnHt+/iZQ3M06THjhYY
XAZCDJCFk6PcsyLOJq9Z7mYIBALnNNhsPEaoN2hhHITTKWe8iAy0m2f5Xlp1QqTgw4kiYHjot+kU
Ey2ol0+wgvk0CCZvd37lY3f5eRiRdUVPuPMV75BCWn94kI16D7gg/XObeXiHbOh1vaLx4nxonmKi
yFK9U8fREoTNATa6XhepIVrikLCCPPooUfu3vYM/1Po4mUam+sEG0YpFF2LWGnAKy3Edo29JVeRz
c9PUUc4uRp+nZEYYeYPhIspLBGCTdU0Ob3i/2JIZy5nqupLLXOYl4C9HTjNw7sDfHLiiCgVh/oGR
ZfpMSozZ5+VjUoGi06YdZ81nzLD1bkkH1KD3NoAHHc/Dp78yKl//abPXUlnx7Hb6YJlhaPM/wxqR
a25vrvU951nEvp/xB+LDXYnsu/ieZOUwLZedMydTE0sfLdkHDtGaJ1x3Kyf1DsNXYcMQKEH2I1wA
IY0A2EaMCphLgQFssvMlnWjeHPMmA4t+QNU9HZNjUwy1b9zLpwOS2M4o9/Os+nJuvo1WX/KnnQV5
CO+rWQDita7K3JZFcYa4ucxR1n5OEXDv7fnVqSn1VYPvbbivKE9H49Yde32qVU/XqZjbGbd1Qxel
R1UgADHNfNZukb9aoLN2VpwN8NeRujaToTN3hHPyDB9EIa/p+U+lunbyP3pPJ+rcp3K+qSqzm3YK
fh0mZl5Wzj2zRqn0y81ojOXl136cwhDeZoBecHJRiFqvs6kfIn+4tM2l44ypdR9a7d/elo9joxeH
C/UTe48QRKmn66+XW0P4AGvWNey/SKRlUTFP1jWiA/B85hmqnXlk/lisLJqpzi2+yFpNXN3zrzhZ
1im1pSzvjSPNRx2sHWkjknzoGRpPt2ObmBX01LLVSWMkbL3L0DC2/IN2i+5oVRdO67m3uTXDy8xi
M+owx77tpWf36405o0Z7gzIkWvFXCsSraa1A2hpFlxxYkA6gT1mpNIOUD3j6hpGCXt/yabVb46Lz
njzM9ZntuaOxkPWih8Y6wLoPIZVPjSVRNEd8HQx8L74+RztrBlLFODdt8gFZXwObYQVjeal5H8+J
Z4upDShLYNupae7rXAx2cAX1t+2+m54xsXGt3rOJsY61DsxUjbLHRAJqs5sm0a6qrLWeDxVEL8ff
F2S7PG4Inqv9no/LydxMwyS11CR8C+2Dw0l88qabynU4k7ziNvApCcx9lYwLWaBdszjtzXNqmLhu
lWebfo5KeF6hlQvLu3QWZ+JUXqUyM/ffjG4YloCIwW6IHhpOHq8SvTVrbEwusvbO6+2Jm8dpW38p
cYnsouu+YaRxQ0ESSs7r3uwAMUQlYM/lMKOILozvi9mbJMSRNQ+Of7AnOUKBw9Z6JLpUc93nc6za
JHeDayNE7+28TXOS63fGgS/HVRQFNkIpUAioveiZAOZ/uYtmbzKGxlb2rQXYIDU2GRCHFCuegtyW
3Bris6ecc5QT+qk5tAvtRPvz2xv5JFvhCtjHFvZ3Dq1ONvNpktC2ljetarqlK1IE3tfJhAG27A2c
8FjyReAU4xILv+151/Rw9dsF3eoszxqZL7oqv/cwXl8HlAUPYCAOzzRDT59EoVD48kGV3D6djTbW
QRzI7HzC/r5PzJnXQp870huCXU860otK571vP46TdINinCapxqwzU/BQCT15IXkx9K3wnY4X0hkS
KXNCteEgsEeHwA5/+cyyuuIyd9G1S98pXV49AT6YTAfxM5YCT+Ekb1wXicd5sTa3NGd9qj8Oi4BD
akwigy/Ph49TD+0izx2AocuXBOWG8j05SlJnFt1vRztAWHpm7CpQA0DAH3tqvyewUxlKILlRcyvF
MHP8OU8bTOQ1b++sxJ0gh3dYyJbt9pzEVNVST+MV2uz5ZMLJRHMrh5T82EgoDJPcMBsyXVr3ng4I
buM93tPTH3ZIJAUVarkk6FVMYvbaENf3xuihyRqIjOcf+6TqpbEzGS1F9nnoCrfwL200zziIp8T1
1YMHr58o1waI/beA1Nw0a2/SKNSrGMDRkC8XVEjlmOEuQs/b3OfCtLmU7Kkc66MW2xncHqZJR6qn
4z8fWX0PKErpJAcutcq7qxEXgExrS5g6aFh2liKpBbjB96K9PXarvKvntSXGWPVKs+E5AkqzXQDs
xThs9PysqMuKi3WlR6l1uSIX6TR7pFoAL301PK8sPtTwCK35OilBfmIIAQuBmO85PTXNVdtUK7Si
fkkAyu6TECRDFE9ugboAiNh6ZkKFwAt8z82a0xy/47lIIi2epbzsPfVkwSWsnie4BPmUs6AwatOo
z9Y+EAwYnTrjZ6vd63bCJF3dIWmwZuJSMgQLubAyBAyynPthK/hj3rzoZg/yUjopMthd/ObzP7DY
1iyUmphLMUnOph9w4gD3zg5k/xk5YiUsUqqxd3UjwcxHd67OCPQ6A6wn0gVy0WaO+GI/rSjUE3Wi
1c8+akDHsiHCmzvLSzhCdyQEOlaDnTL4OHcGLNyi3sizwgIAJAIKm3Fdgckd/2TGUSzp5TDIrB82
domWqdplA7oSR7OPsGbZd2PdI1uaYHhC9m71eISilSlljmBNXiSms0nxp6KYYpTOGvedLIdUiyqb
3horTRnOp34tHMTL0YioxtC4qnDOymAOgz1WqDcyiQ/Fr4p6AAMGG4BM1B2Z769zcAG/T+dtOTCu
APuKEEusrkc+NOPs+GK45joqqF6EJQsjFDMnyW7nzjGHfdIh53rpy7TImg9VsszRcsuOWeWqtlXi
JpE4mKWf6fTVdtWabYFMhl51bj3tJzPodVevSpvKG7f56EjukzQN7ut2yZyCDwrSVhcKz9XN8/u2
fKHTo/opnUKaX/+V56hsDIY+uaF5GDySpxT67YP71empFek1yAUiqobjnhzcqlQWPHMpbp7iBx0D
Go4OdzQfvWkeiV6uP+lKxDUK0NGxDEb29tvX8Cp4AOshbGhMGM0+xrYvo7nKAolDkDEeTRtc+lGY
WH1eLzX9xi8I3VDr7OsId6L3Gg6P9/biwObDLLAgmvgLiOq03Zn7Ff0qOFw3WDggl3uwqkgLsNup
3czGbgLAKTp0JkSH37gFLhrKF3uxWCBEFwmI3btIGC3uVOgI8bZ3lSqDEE8HBHiN6KxjgsK7FmuO
yAT6YmvSwzW1SoUjzeK1NC1Vbop8OtiN2xYWblFBgxCDTalnlYeMo6tBAtVhVGm+U4O4LxEAhGma
qfCG4MRigML0+OSdW76aptQvh5uoXn2rZSrqosv0PWu7gfftSIsPjcF8DhwIdbbYuncp3dVqtxn7
Lfzcz6nL/6OLoytVULa8qIaai1+QzTyhVWwuieoLauBBNx3ypz/sGiLP24t+sGZ32kV4VWFi5Bcm
++sS9IZfZTvRp+Qv5z54HdKXauwUD7uvDR2NLMcoMvenCgx/9i6tNeNK0qaZUQnrMlos08XcTJDM
dqZRtOg6WRNRKAHTb6MfXMUqMaMhOwJQpnF3RoUfjcaegfFogcrtosEKwRsTb4aijudl0W8Z/RTE
V7j3PrPMPXu3QtHj7aV/mshSAOIy75LBQGnBMvMkecm7OYsSPKqOgIPGsfmTir6Yj6twUvaazlk4
vUU+ejyN2XZ1F/ntzz/denRCYeDS6oJNQ4/9NH2UirN2KarwSIO5XL94T3t9QW+XJWCLcuQTSeA5
E/7tz9Ua8qAztJM0bn8vt7zXTD7+Z6t7NF2Dz0VdSfdxASTr87GbHVrpQQkc8d3e1MuRH2tft7nh
OCI6p4dIp3l7KbJ6bqd1PY5gHQGC272qHMCTT+kqB5Sw5YWsGEIau4VqvPE+qZKaLYvbXCxVR4nr
5kF7LsWsLA2iIg/6kxZDOE3DO6OPEwgq1wojk2a2Sa2Brx/H9MuHFM0mNjyuI45zEg5UiWEh9EJw
W78L/yIHyNNoa+dV0t7lY0fPZlOny5x/p/4byHWfSxFUtaK12YisL/N66zgNAKBt2wT6Qb/9Tk/6
yVwudZBnouMKwhdjjpN32kEEDee68j55yMxxkPiZ0Ktodp2F75rHwJFNIIG2MOTsajmYDDaJLIXt
JNQlb1/Mq4UNwiyE4q0p5hqMcnIxOk3oJb32Y+0PGXvJHFydXDlex1hu26GxNx+7esrWL29/7iPv
+fegAttba1jAY/TYWq/K/iid07VtXU6aQBk9+nCjbr/WiD0kaND1nm4frlIOY6hzTyGL43POlXaO
Dhh91CWkA1O46MTaQxyLy37uyFWNwt6UNgGWgmR145IO2QcrFdixbJH509M3ho+Izfx6+6YesUQv
bgrWPIGSd2vpfOF0u0buglYtAhLH545sBGAV7K+lllDssmD1m+ZspJm51ltwVqpIz7La7nrMCM1S
j+LSblLcTd/aFqngSN1SStYx7aqbtXEDEHl0ZX3ASmbfUbrGjou0eLFX/myWRhxUAi7PedDjregc
XMRI2v5uRFvDNHZPyYI9ebpJm7lCTw5amjqPXyiGu29iBRVKbzJApmveBQuqOc7BNzLXQ3un9k30
RcpCgJ+4GNTYG7erxAWqf3h+Hesy6o7UOiz6xaGjIR3KF5wkU24uLa2y3WPdp18HHbaK1fzcS0a2
jhCIEE1TSQSAjIaYclU6Ul+fAoe/TAfqvLBae9SBoJXip1mZjbTIgmeyYbiMVibeAzy8ijaMuxE5
pbGLKMHrtel7Il1dQG7HEfkk9uQq6bw+oMIVsU9pBetnGFhl0p93qD+8e/i+/ni9KbSAjS6VqdVf
nmfkWllOm785PrcyXbs2iS9YuPl8fvY44sIeTI/BcZnjpcdvL+MTNiUHKnIgGB1DnwWOiPDwyQWI
3s1za1Xjp9RPdVWFFVere6ROOuTDxgNiPaMCOzDlHS4VLQdeICLmrJGdEeGKqvbPtZlhT7pvOHAg
8z8TmCO8+PppJvCczsN0Zy0lndeaAcqe6Yg7sOE9furzykLwQ8/9W7hVlXe24FoBdi8y+yH3t721
BJiiUaNyaqCBBkekMt45IV8d11CJcV6nYaJhEFAuX74NbM5wvGV4++n5iKIccXnlz8NqvLks9VAs
gjNMm/exWhZf1PNxqtp3C4DThBTQOyTrkJEREDUtBP3yUhJs77x0KefPVQ262os5y/iMqRhKjmpc
nvrztxfCq94syhHcDQpHekoW0cJ7+YGT4fmpxI79s3CTzHE2yPRQsMXWQveKlFGKaLyfoNMlcd/1
iWIIzVlXzpgX0KMAjtQwsHlvc75COjA34xHofJDZwOuQ1c0ljouyEp/TKNUnyYKbL+G+YIZG+vuU
oE0MieZjYww8k2oGf0ub+DHOENbc4toTy6QjLz0KHqO/elTXXWbot/d0UFapU61fgryz8+YAPNK2
b9SUMH7edGWlx61PCagid2YXdv5CNvo818qcTi9zv0Ih/7xE7CevYhw4F8bvlc+gLm4CMwmuVFT3
5rJJjaDx4CjD9BfYc2aw+8/qIUOI9WycEKykz4EzLrvfwqGAy0OfUheb81Pz7u3XfZoLsOkZKjOQ
h+jr4whwsrwGDArNiDnB7XNlid1wP+5lZo4gMgNvyfHobtje7yVE9INZR/+KmxAROebIsBHW4OQB
b3Ry4JgT7Fk7HO1974nVCGNkMWqXoU8UWYo5TE/po2iVZpEPxhSh1iTdAXoS8qP9NAjxHWot+ywL
YLI9WAOdBjqraUjX53mu8zyyHFFynEZkhfqqhegIRsbosZtZZXvdpsGEtH4VCOHmxFdTT2LrqRwC
8DK0a8oP5QT6jxkbRRN89ucxS5mCWYpid2xGDqJIFK1dx4MedD48N7Zk2dTKwP8BU8jx0NAT6jJq
lc5rrqUFdKI6GJHd2fdMyEspd4tXOcGXYk2QJ4wD1xg6FK/HFbTNpYJDK8zDOlALfZhMRkDpdi1F
gxUxREVcqg/lEtXJtaUjBOWBF2F9ui2SsUGwa2k7pqqkTdnK+qGduabF2TIysV/OzY49Mm+dKckM
FGIlsmLMobouRP5qwZMGsmTntEALYpiy0vjsTqapdYGRcV1gWdLAsYNDhlYsh/20hP1KQrb2S5nu
srHrjFuUnzinqifkVmIaUfCdfpHID2mZ4NkTwxhkEwOZ6id4JNACH5MUn1YiH+LNRk5GaCyksNtx
hoMKG8NBdh4ua9IKZEoQYFmG9nNK/yVHV0FFFL3HVeZ5pmj3ycBENdcbmuJ+EPNkPkTKwF8UbTzL
SjfFjFKV2DR2qAPd8/i5fzwkslAgtbRriwTNz6sxbHT/76nt+jyTj54G2gavlJPnCd2FeLBOhDCB
1p2scSBQdeQ1k4eYII2ldvzxNAlM85rlKfCMJIj6C237djs5cmQOk4fGe9I1miv0co8RyQE6oK4E
HJBKksLj5VnO1kaawGq881GKzBnjErNlmX+2giRgsFvVAlNosGOeDzVG1mXUNtT3tmZUlczyt6gq
Z2iI95yC24b+3tU09Xh+u4OVfkb2EshY5FbpdG1j+9NtsPT2L0yewcBmJt1Iiwt4aLKUxQaBlM7c
Di0/wzzCLgz5MUezrrswGtq2h4GGTrYVMhvvk65Y8r3jZVO1ww2pvaFcggeraHeWm3YNSUwb1Pmn
c78x53IvHayltwrKLV5T/Yy53tZCZ9m6REeg+WAEpA6x6aWst6ES03YKU3QXaxE2MFs9GV2k3tiF
4M3q4IriAm7ARNsEc3FOglsUAKxreFAjQqKrY/8FRS27QGIXW+xsCPIPLcK16BVn1pe5AgFf9O29
L4T6Ylg2rurIoOMf0sM17mJQiUk10q8WTNavFOHKDrez565ZhIpqiz76FT0440c0ps6BAV21XZBw
2jUNizXwuvCMe7Xo3VBkx5J5wGdfs9y6CCrhMETrFfxpN42jMljuTNwA9r1ClHaDr1D3EWuL5hOO
R+11WqTrvlh67wZutXOA5y53Mm/0KA6b30uSqfpgumLZgr4vdQsquAaVh788E/nPZuN53xY7FHdJ
17fHxWiTq5T++XnZtX0RD6pztxLtdBp3+N36cw6VIFrz+dx0+uFS5tn8UdqdtVunNt8VuWvTdx+R
vYUDsfxoEP27VcCCPlWu2V/QZRcfpkC7QiEronbahB5/izK6pW1cXlhp4n0K7RWvvRw4QlykZXhp
DqCkS29o73DazQ/gNozN6LXJmdcODdEEb+yNZVQG/q1D6J656M/eYieLzCd9ZwYYy2jcp3YmryLZ
wESz7P7WKnx7OzWtg4mUtK9tJzW2E97JP6E0y4fUz+jhLRCp5Vi0cYd77gNqK+VZgGXjmZN5y8fV
NvprP+2ag8Vo7VxMeR87ybpclk0W5huk9dxPQG3CeQdQB0WYAF19g/7AZdO4S5yHYRvsw7JIfoXF
/CXy5fCAFe94qBaUBQoKwrjrPc7DrDA/uxzAOwP5hY9eGgRnzppJ+usYiW2RKfU+h9SdWmcdBisQ
blnfDxUE6pgMSl6xNDFijho8vj273ij6s2yZsLCuUhpR93PmGhfKRl8loX489zhOjlJmaAKANf1C
L2qN5Trm9wK9+XIzwen/pLyp3iR4dZD8MMuIETN0+k01lfUDB2rlxDZf8pjAg0kBwyi8121D/bkY
wbD3sGk+L4Zm4MwQa3FkxtYfJ4INqN+uPgxAQONwdupbf8qUHSeVRAQAmcIR6bEObfR53Jdp1X2z
EAP4IJgP7oypwi0gGQMzQ1R6Sne0N75MOQOteZBfBQOpcyCZ38fO+eKXeDfjqzLvjSEocPK21b7w
g8Y4t3pVRFeRm6A21iQlztn51HwgoxDRvqQ2GrdKoW0YCyPvRRwmDcdr7QL6tK3cvG8NA9JN5AHV
dhvjmwGKUsRNm7l1zFWVP/y19s5yYbiXcl3UXxHyAhcFvDM2lztfp64zXQwoxMKY971qSwWsvk3E
Drjznn/HnEUdq+R/UXYey3Eja5u+l1kPIuDNYjZlWbQi1c3uow1CVOvAe5fA1f9PIlMTRzoR3TMr
BSlWFQpI8+X3us50TzW2CRfyjPx32xqq/hTHRn8fjF4A3ZQi8LuRVulK57TFWqO3IdmeU2/Injrh
TDS/4qFFquIF9SEKojgN/3SrJTzaQ49gv+YO38NUs08mVqcENPvDWwMKcZ5s9GSXGSnrW1JALTnU
pJDzhRrWElgAb5TtxqsFiPG9cVaWnyhzHuFDYJzMjTfvF7jC59CZqt9o9HsHgf/n1xiLkd8LqNPD
oYH0uh24C+1nYrq8CxIlaIVZ3BNK0YTZF5fq/y4w1vTDHZzhhsMYUR39kh4nf7PLg4ilLoKo1eoC
QtXdZzaulTTjgRfcAp/3rM3+ClvidUoRhq+91URQp93krgylPHEexjN92uSh2ub2ocvWZy78Wz74
1bduI66U9PEMRYrD2t0547kPoaAfS6+N7gt3jJ6zQLhEO3o9KeFLgoEFvpqEzBneo9sK/xC05hd6
cO4Dtuh4jpfOeF0iC6t1g7l7yvq2/HNz7RTymtcMB1IAorvWnfvfiLsvQVyKIns2iGk6sgk3b3Uv
5js/MrabyWp2Xcj9vXP57PwUzK7xloYz+RJNHRnlReQF7lNFEqb5d4MSfHvvhtgHiCCNjhNlsVmy
t5BtnWy0+YXPwandKNTQBUORo4q0oyRLppcuLaC86BNo280ciHV7Qp+FhqUeW+dtCgeJ8RQsKDBj
1BEtHIuUs05aWSD85xH4qoyQtSTLhnl0yVgeTzkkZv7EU71viit5VAr2PjzxMP1UH0xSiIsVYSIY
5LvIxqT7I/YIX0fjtzPhoq2eQ4eyP+zyW1R7tfuNuSn7jcIYwbKl0yrngXWa5+0JnkjS3/WxYbR0
sZN2Rf3mLH79nFfTOE8ksHtjfp4guqdnY+id/mQYtYTg4noNv5twBuJ7OJdW9WC7BSUeQZ/mcukC
t61f0eaTNTB6STO2tDmGJnsDjY4t69i2Bc43DzRohedf6UklXYbneF7D1llggK7nccb+gdYY/jQH
DohJm17iJWfjOnBI9wbaawL4oVSH3Twq6/Q0WVQ6J9hq/He0IybdtrU4gHAEqcbvMGaKacSBwxy8
v36AVXYbFk+L57XJ/Wr6TLEwaNprXMROVR5Ht9j8rxRkQXae8mUyrl1nFfUnTSutNkvCE2abYACj
TshRu3UhZ5CU24h43Br+DdgvOf/musjjAjEosqlWtFkDFUSVxhmmTxx8NSsIsxVyrw6hXAVeNdSk
eVRR7Ja+f44dNr/+mVqKIbxw0OJMb5Wl7KY7k71V2LaHxrAmV5CAls/MZofjurEBNd7KnTdSJDSZ
XlVvoC4dyUZeCf6iq8A4l6d5ECb6AVU3lfwAK1j+DsRVspY0e5nEZEmqS81FooIE8/AR6hzRCvzj
q7PkeYgfHcUuq+kI3DgFtX5wM1VbNkhx26IF38c2d1FdTeGEPLxatf4HjnS8uTqej7Ml3xbVbVyT
NcUfCuuWBkjijVvpzk5Glwz327G5cvpee/slnpseWRQBSH3+wLm4I/pmXkAq2vsNQaqYj7bJ5l+d
J4iUzFNFuq7hGg5QS1IR7izVJmiZjDQN5aXGNP94UmtsEfF5gGNAxAqUvcKCO12hKeX2NF3IaLt2
6ZJMtySDW/I+Da7EZ3wC0sUrmbCy8z3aVUpbJbE5HYznMAPq/Q4DMWloa8dh7QWMHj/f3qGe0lbp
omRMwxuHdbByUglrPFbft2WjQXO1mn6SzkjqXmGKJLAW6gNjtoHP6LbzxBRPerbtLXW/kxiSusjm
HGoi85x348qDiZZkHz51L1tHNRFj+xNBJZjiZLo/Jo0BJi7GxiusxWZDDYCSWj7QmIKl9B7zwm3J
Q6oykCtc2p2KW5D7newfcbKQmCEmu5bIr9UCC4naJy76lWoQ+JhLwcmy5B5bdbjy6mUwYDijlJBD
r0PH232sCumctmAM8Khn1CaVbEx17u9AhhJfHgFzSGfIck4OTyLxRDgB8KbyO00rdg3A17krYR+/
m2fOKMKNUrM9lOAv4l2AHwwfzYqdsvfQRBnLf+lXUvMw2EGQcRULuDPmSd4m+1RRthIKBEK8ii85
y4L5mwkFpWV1jtK8ukwITOYvnNqyr7WkySzHvI+s4s1MywnOjHB6+FtDT2jLe7oleflICC3bfM95
zH9Va8no9xJnbvYdZkwqI/tqeDMBp4d5NGm5GoR6ILLaD+/dnMl7PnUYtvH/pL3w4Ks5k3fULkcW
Cg3eFiM8dKreXZqFUo4hWbeTpHBAkKEDh/1f5dO8CzMSJJ56Zq33ZQkAlr41KaX0R+GN8qDf27Cy
vR+TdqekqS4Qtv1SGOV3ZSp7BAjrx7dqbeLqa2sDZWBvtk5iNfFbgBGUHdV6pFuW+b44wcGRl1Ma
dNWvaxVG6zEOapccC9X/baMFdELdor4o2qoj+zUkdJmiL6/En0FWc2utoUm4U64iN247nKx6lGrH
LiI8ZZgGwpW7Pfp1uc87NFT45RKbEoCUjj3iVa3Reptfg5w2a1SszvfBa9wFWwzY+uI14rzO62vV
p57JfOGFayAZsSUMDpvsrL4pvd/UUgazJmdO6C5oGZrAjYNqoEgY1RhflrWXC001DvIPp26hYRuj
Ouk+JruVE4m+l7xES2Bi0EAmA4WaXmLEB1x+XwF2NIdYUAQQt9xSxUIlVo3gIpN/0XSt/PKKSwNl
V24/28JxnfWrtkXT3PLZrgSaKLUQYzG+Mg82z5IAmoUATnYf5zjj4iLU3TwuNV5GF+lIds0z7FPW
q4N6bHv35xUy5k2sNUqZI2FGtHap55siJ0qw9KqV5aQTOTqg2+zjHWSeaQ3KmifB3Wm8rXhf8G1q
dh88cKyywYjhUPm+HOAKr/3Bx1hjiYnOqJ5ZbZcw2/VB++QJUlMOev2wfeg923sjycTNoesTudz4
Syy356waJKkpaAJZ4UlGpHhFGLFzjQADDfiUGwxSit+JZf8J4zAeNA5A80SwbVYPznROET2U5T3t
z7Dr8UhGrlV/qiMcoUC2fSzu1itd/gLrFQtdJPK0okpnWCUzFATod5MLTzMKDwUKeT+/QyMnyTSb
T0e5Af/s5SxHdCdHq282DkJoEgPb8dtQWsTmfXZ6t3Kzk2fOa7BcLLyPuRcmEDJ3xtn1ms0cSaI5
Eg2JeIPmOPzjl5SPr/6+5RjlsO/fe5M/4QDKxVW7nnNQ9AANQIBayhtIJJGsAFoSESiCitnjcWpU
XW1e/N53koNDB5eNT4N7M06BQXowAGub9o4mP6DTfQMDiEvbiI2D+zGam+F4uM+RiXSaDY6Up2Uh
pNt6htTN0fSUOKkICrIudmIvkJ2UWEZhEOHrluMzUUaXWc1kPYzVhK7TeXTip4RMwY3gdODBpvsy
WJhBnBvUDPN66lDs8C10pUN4gXz+WWUEzvgBZX8fXjvgkiRNw9AuotmjNPGDIeNemW4vV90UYiyF
mfBdPHevrU8f6DVTVbjZxZJxrW9gIf1jiTFb8OXlqDL1cobmMfFuHEYEILp3ahVbYMC1hVvYY1JY
PIFYD3nMOYV8Cvi9Oxlnckn8C177pJaLA4JYuVH1bKW8Y1VyVIUdULvyPbLZF7yxBoaMAX5CShzc
zongrC8nAbHtnB8uJONwdHktiq4bnGdiPuhzoK8w5HtabMG8LmmqjXj3Ii8x0zgJSLW89WzGCTzf
seIM1dzIOE96GPgj1RGojrBhIh+3ovQNOs64Z1XopPYyWoP0dQ+RLrzNhpMRKPcD+ULNxZOwlD6q
o2jhwtDls7upHXGOZrl5Gx79H+80hpB58JsfKomur4hZWrjmq1vY/dei8CQZRpe7NGF6HiDYVjrd
mn4dGEh6zPQtFre0+SEt80tMKaF/XkOMYfgnA08snrACqynHqMrktBF2zDwIS1NOMn1foQjKmRIh
4OBCREzKWXY0F5YT7xANgT+ZJ9FD5K2Oam+jlS6JdCvNyOUcOOZWN6fcd3L4E3rM6JMHbNX9ADKA
Ft/0sp8p2NxTvEyI0SZXpY9JK3QfDIZqzDfAP9SJNGmg97FT5+nIPVObvJ7TCBrVd+dMnF86Bcyt
VoB+4jAj35oLorQybplesMkalCRVvnwGr1rL36o2TxkHU06PYb0GiqsUro5cdTXk567oUoAV1dam
IGaSq+SWo5fsXK3tk5lO/DKfl712yPOGnxT+nKWx216nZXMW69bu1XdI3BAfYrQO0p+HNLNY+c5T
B50mv6gbrYZcRGXIPVK/snH3kzsAt4ANwKzk3vnjaU623NySfpAP33QF/aYDVHK2gA2XFGa0M1He
U0nVbNUrXTzMKw/rFpGecTCd1Mc+MgHZoo1Py4m4Kj3W1XNwxlA+dNMb2OX7MJGXHuygqi659UYe
QWnho6JCyL1Y/0T7QD4iTTngQCg3aGvw0hDOcOgmHlQFNSm6oZXf/weVMB3l3l+QD8dwrYWQVUxq
9XL56GFdyoqZXgufp6Uj+pLHVtAC6OtG7sJO2qfbexpD65NMKkA+Sqi9BIKmK4e62gd81dCgR7mL
0rYNAcBlcDp5781VkC6AQt+V2gCOdnLQmupIKhm63O/EbuRJTKswZyuQfZRoXVqW3K1HsAwNg/YG
VKN5EvJhrEo4iXGd1Lxo0mIVBpLhog+9m0cKLhehOLnT1Mr5OcGU5z3lcU1ey17D6GpxjhaYkCdJ
/mk8QkBJLFgwVtvxds5fVOMoIuTiP+4Vm2raJE5IB/Po0R0MkkPAdsOz4TC694bUSK4Mhi2HpB2/
X3Dn3kegJDvorRtxOVWmq3wiuhQBFGWYYuIqpmRHV4MB4++tEXun3gITyCJPVVEDuZMc6FWlnxDt
zcflaqXAYWJu6Y1S3sTGvaV0aHY1cP6ZEiR7cvFWXDnMUnkseqzre2ekjuCDVbtFzzhVa4psJ7ev
irSqhavOuIJF0PWX5VMco5L+qIuOI3/AQiYfr2p3YXq4t8nUHqr5wmZbzDUFXjEYG5FBTK/iOZhK
c1uOnSkii6pHHmeavJcsB1VqgykMDB7tsOFs5Cpd4FObfXOA6CF3wmBZZBlLkoEEinV/znPyfV7E
luQw7xfLRr5K/leCqOjdiXK5eGsKBHIuub6ro0CoVnl9q6Fb7S0Mulg89cAfJJcmEHFqi6eQdqLv
Hn0lwbZsankyLMEN2eNcdRLfbLNhLOoFCEq0rEtU/0sdgAwBceAJkQa2PRcA56WRqTXygFQNdtYV
YFv78fcnUradVfukM8GGTArWUd6iwSncoKzB98porc/QDeVxQHc09ZGes5is9fVPJlxP/kQ/2UJp
fpmmnBLVcNAtTPTIa9+/QyeGvlv16K1fdcuF5OUxsC/CFuYl9Q15S0HhdqrKPpAV6Qwl4sjNq9Va
pVxHqBM9iH2OMQxXdSzsRbgMTxXLd/PKsb1aX8oOBmh4cIXDKIN8KTVS0OgDJoXeHZWgQROpBzSg
LAYZWeeZdfZTfBDne6utqFUuULT7GUmHQQRycafXvWDB+Si7irCSu17nmrLs6f1WVjjtXqMl+Lqw
/ul+SsOhjsc397Ocqvqo5PiLLBuwwJVKBr1YBXUsBXo9DtlsMbWq3Bo8LPllWtHvaW42lEh+Qljm
4IU/L8jaWqrM3Q2hsDsp5cO1Ox0FfPy4oMekr5agLzpKL74wpCISZFl+ocRfsVm6wgEOrfVEj07y
70orcJiXMOP4AWNiyQymaS4rK3RjjLqwgS384Wx4GpK10XmSm7/sjUPVy9Ok2mKfREFO659DaefK
MqOXyRz0euA5yylY1cA7p3ExyJEBTmIpY6MeFlkko7qRPCD6pRtf19t6ORR0YTKrBvumKilNDKdy
3N/ThDpEF1KVNXUVyDXVQPoegIiNBJWaRwfUhkbC5tNlulu8MaB01GdJB1iYS1H1gbUf8afJquzk
nHaWOxaf6S7LwhxulhwCWAXLR2qtACM0Q1HBE8GQ0rPqoAPspLW0NPyOPxx3TqMLzZTvrc7Mjevu
HbICGWVzyGDYsLhrppWeFEFSATJE9HSZfS7iTm4MHFVZ+w04DfJ8+jpdA2Zm4Qz0y3UDQm0AWqhD
EkQynatw7LMB3GkvRXXL2VTNYx+OJo8wVVVfKIIaEAMhhDwMEOkoz6GiqWRPYZmcxDWPzVIT3/1u
pNBGOVGGtWWJ+w3/5Z6aySf+d3tqUb0I73mMkmggQij3NmLV0++iN6mhLkFR2/nbWMCuIUXC9mcv
RFJlJRMWPAHUK2r3fiM1JfeJvv6O/qYhMN1A9Fg8c9Qmrdxv8ciY/hhQULjhCcFcmtMNwjQ/OLcx
zaHrNgetf5LdKOtpyIO6e5g7SFHpNcLadP20pvNEWPdaN+V7zTD6t2cA676X/hTNFz8fNnDNvFp9
2vFQp+6bpZv+NNuub54Dy4mra0w0JTEBlTMQ/nIt7NBYvfOw2e6Vnl86fRI9Y+tS2fEqLePNZXuw
CSI5FU1u98RC2gF1QcLyC93EjQhkHnGTmk7mIuB/OUO63Pfe7Dd0ajjfWY/1VtfLqYXc5V9GYL3p
ENnb0jyEWbmZhHgM0TjSAyReyScAvVwMVKBZY0xPBuzhcqWOJcOZIQYEKIyDV8dL4SDUIzQ1AK01
8GInl65fVlhIYY7N9QEIu3fFsclQBOWHDM8lUktT1gf/ZDINnFMXuqb3GFPh48VvpMUcRPdWn2Wj
f3BmyxQkSIBZLS8lfor918arYbVEc+otGGETSXZZXRJEkFKW5l2W5xU+7n4/v7TIHjGZp+PpPkXl
0BgPXoOb87eQRbn9RpgwJo5Y9eOF9aXa4DsVZ5S1szsfhglxIJ1hMww+/BIXDAOi4h+4xAFf/ehj
t04CSMQQkdCGx8adjvQa/S1jVAdO88XbKK9ook2COlyLa1TjMLCSxHiEGWP7nyDJcGcOvRutjQOP
vaCcgRLMmSFbK8+9S4BeiJCuJpMuaqOWZUJc5WmiVRuFLpRViW/vS1HW4A30R0inncOBKpGaJJad
tHzvsNpKgqX4m0Ro0AMWGM0WTyCBlFDqTXKFX7L6ydpcvYtl7Y4naK+AIzSWgQJxCZlhzIN4PYld
Vqc3HNXyVBBp7NjdvjY7sM2OUKjlxJ8aWtnZMcBCH0GJvW3e7/Hc9Wb4IjDJx6W2GC3KzSwjmWw5
bBZMv+8DarKmBlKThej/PbPJ4khYHavbEDZN89uIoWr9gfW8H/+1YHE03YQ5m9XrWI6utE2VRh/q
266677T/ajEiTsDZusgsDA8jZRswaCjfUTeRs9jQXZxCor6NhOBbJ43lRl0o3Cvbq5KEL2nD4cBc
JasfvSlvw+sqRqiZWDEjGX3prCkp1yuGNSOqmQmzz5J04sZaBkqKqS5eMH6PNwLuIApA7YBIOR+L
oqBfcHbGAkesr3Zp55ZxbYYyS5r5LRh4+6C7g+pjRfNDSvfKn40jGz4psVj8ZlmC6vrYtXOdkLpg
eu156ru+O0Caso1jRxXePLci6iA/rQt5s/PihcUloyy6eOOSltdoXKEnQfLGthmrF/tzYRqd+TwA
FJ5QjhElOZTlv4ox897HsKX2sMPpG5vP2J6CzVyxF/fi8QTzkA8tg3R8oIkIM7af2+X7nNGDu+Nc
17yldDGfK2jS92E+z+dpiZiII/1l968W+436NKCs7q/pXIpvvQul7BBu9kIm8jC1H13S2v0jHqz1
KaCZ8rn3wv5hMXP3EcEKGdrbgrrqYntV9+x7Iv9YUV6/sLqVPOXcTWnKVc7vadsbd0HMOu+5zTrf
2aW19OgWHMf8guaLVa0k3f4PypDkfuDhYxwZN5MTnBK4njeb7vdf9KDFvYOtHayPnrCFAxAEN69o
B/sDCKLwnmyOeTVc5iW3jimAdnfo+4wOuUVYyjUJqPQOGbCWf/O8LSvQw4ZJDhnMHnD4rmAgJTgG
mgcX/A4eRZkux9XO3IOdm90TFGvQ4joo7eJEXvoKbtc1t6DKMHq2nOUxjxPrz9Bsgi/TYmXfsrSY
7mE+Oi+LsBhlkR9fopacl64r3Xt7wYT/ONK3FwdiQ/p7LP2af7G3sTPM21D8y7Dc+pImzDuOer9P
lZ/+GXMewk5lyT/VZlRdRnuMrkTGiotDqvYXm9iN9zjzCCaNCtJO8IZ9S3O4O8FilyCxE47KeN12
z7XrsKRmRjqfYNhV3dWpguwv0RjW5yEcUnEmNqH/BvcVMzSYjTQA3dSY20NbJKwscWvhB90vZFet
3QpSbRTtcziKfjibk11VpzmqHYimZjZfAz9YvuYRZ7FTnQzm0XaJQLYK4T7ksWc8eezxD4TTwBtM
V++zVXflZcpjnI8qEd2Ihk7gRI7LEt/gbk7JmXWp+RxOa/LYdMg1zi0V3OuSZMtfdjtiMZrOIYi8
k7ek6/BFnM+OlO1/MgXyJZDoPDSPbSLiJz6W3Ook3i4ohqpvpeGs3m95OGNZwysuocQH/p2xZ37F
a66O70xj9qffoxUyk/cULiII0jPH7y3yf/NCnpAo8L+aIdFfSzeF0IvTAwAq2RfGlNoTXYwmtpzz
ttIKRlE+VuJlw3p4fLIXaPg36DmtdaOPVlgf6zpGIj+G0RJ678kMo2M6BBazjbXFpmVMZYf/S/Vi
mnZVsPEzIU1RnYrV8KPNOfCh1ZC/ZMVWwCQaJdC1ZffQldnfy35dThV5MsGTMHMTJLpBefe4rAnQ
bj1jknK112z71Iz9EpBZ5A2fsjxyCUvBJCzF+U8QN5YfchOA/W5Fq9Yc2xKs6IQmYlyvrLudeWMY
lM6nfCq97R9lzz/zhKXpkuvB/kNrAs0EwsnPPGEbj0640I34tBpmJNrvAGtDV75jVVQV/2SkuWdW
/wfx34aHbDM4HVQtxDpQLf38Ya7Y7LBB4PYpbcB+CPjBh4RlIfXalpXSS91ZNHeEj9nI4QrPhLCR
JK2Vky/sTfKflkBs/lADfY7ZCyj/u4PWbDmr/Lv9By/GWtE7AtfhIonmggjBL749OfwuR/PDuQhz
EInaTKML3+3BRRoKlXxcmO/2aQKw4C8Rqm1cRkh3w/hsMaxlzymfpvmdVSjfxHnOYSzCbjTc3okP
mbpQ8qLlFwsIYuLFcWIG5XNKyDMDslp6j7fH+96UX49jhTDhvTlDxGcqG64am6E+vnh9EkXl77W6
EQu7uFj/YO6GgXu0rXEynRd81OZsva8gpfnThdHtud2DT1LWsL0mmI/wBWoXyMI9+32Rcs8yUn34
4mnE1l0frG6Gs3a3mrk8bc2oaf3qzhND66ZnD7AG5xQXbKrM4MHRHLVPJBl1U/GYdEvHA9uQ2Wbm
LUWUt8WfStfPrPzSzG4Zb0eQJ+mjQgoSFh2vJKQ4/pe4DOWlZE7t4aZUcNRHbaGfAZNqkG/ZulQ0
b7qlFJmFj0VJXSxD2p7pWW+O8wy5PsTDnBwkTlM3p7A2SkOjT+T1bXhm4IppRVD+yJLjEMwjN4T8
yphoLByLyPXeKCzSoZAN2hA1IN+88Rqs1tQQMtAt8mDs2oom4xyPFOfVqcGqqk/PbeN23ETXagdG
KC7BZPfeFTGgDsFEyk6IM51lxveZzHYWd9jq4a90SiYjGJInc7bxrzv0BDN69rVYs3kKnluzEyL9
DcC0Aj+x/cLj01tMU7gbbTABJN7w9GJkEvMJJAdPP+TMYR5mZ43c40j2p/U4KFNI/PcQMD5JH37v
ziAjKjkntjv42UsOW49rnDKc+f85BVQKwn6azwECIma146I18DHL+Xk+8+mYRoqy+TSjy3N7EHLb
MYgGqODd14eubgRCTmf0aXUflWcfvQTJaAmVjeeaTpZX4RzS2NJ+0PZb+PrvBiaGYfLnEjN06Co4
vkECtfYvKQBw/GsHJ7yKjzBK6qE5oTc26uDAJkFhdBPtYHJ3Z+yhQKxwdJSfp21SYccAHQovpn0D
E0B6rG7K2NXjLfg78k5CXwZ5ZVTl59SFv1sdWnvGMC9ZjAJPLVqyFJwQsFsHKU0Yr/IcVRmzNFcp
x0G6zGifty6vSzzZDjDdIsZyDr4dB2e8zJZ2fCgtyyFIS79wtcvOgGc9MmIrCpk5WLsTwhqXf6gk
R7KdNitY6j80wpE47Vy1F+F41YxKx2DU47eoBJepDdsfasRuGKT9GZG7SA9G2kdx/7K1BZ6mUJWL
Fh/DOo86WqDwXnZ7pWZIs6Z6oE4VTXpc/VVKObWic9iS2MjGo1ERLAWHy4WunLz4PuoqRmcbzSNW
PlrNqb0Dc29wt+4TSJRndXcIZ6SXkd2tsheJ5NghRc+b8ZeAM4G1DC/XFoixvUtJuxqiEDmcyudJ
q7rsFvEicBkwctCCvsR4uFIXdX5O7J88d57twePIdasL5IQwbJPdXiZiyK0ODr4G9nb/EL7ws4QX
xwbTcQg1CWzM7QLL/jULu5c6zWLPMkfTRUOx3VX9ihWoQQHtWqGpGH+v5PtZs8rH2zR4GK40Xcgw
+K89fAb1bSo3FM8a3dY0KC1dVdh7klWyR4cqSE4q3RD8f5H623LS/+eiwITEBM6zMMlHFO/8qivE
GCWQMGDOY3OnFQbQyCClUsxYDUzjOFWDky/nuW0a5kq0SK1YmgH14pelOAx6tGLIFAf5p5RyovIP
Ka9jukZgJsw71RBAwyc1YxPATfZ1Iq2pmt+0fbg24srYgP2KNHurpab++7uOHckv35TNCIcS1nPM
zTCP+VUv6wIZI38dk5c6aXAYO1OOhHVzoRRh2J8HDCGYF7Qg5E4DU8ZHVKiW8AgH/yqEl8sOVt3s
sCPRHMLBNE2PIxV8fYl9L+e1TBeBwbUzp/VBwYy6S68wmamEx+CdNFtKMU4DF3NQvDKjSn6q5jJY
cS77vxwDgT6Og4GQdz3TUpKbfzj18k38qcUn4FAMqQWf2x7plFRuVcjOPpsHDddaQYc51gPYyWE4
bDGHIQdJhLNbcgk5GguZnB5GBnvPFMoOXaHcZIl/YXm0veFQY1WwPtpQVOg1h4bRs4GXc7nb34rE
ITp64CCRTQcQWVTOF832UqCwuaT4Lbw60JKKz+g6IUcpJa6o6PiDXEjzSjm0C6ffLhNM2aY6R8q2
vBh32t86GcNC0cVjaB+UdFi3o5AdSkAgrHo/a+7nhf2uOYF50GNqjCJMF3EwNywlpodkqyStYsgx
vu+JeJdQgGu2O4uqhFELPUKB/Jpx2HdgMsXdYJUJVFHNBx2FLSFeBbPnjVtGd3UEgrze5wp91hcc
dJYkoYx9KB1Gh5XMaczwzUIiVqU9xIF7qOqy7CU81Kyxe/Q4HRv2ock5zU8vnlnj430NaSmU9sXu
Uhc0bSnIv6nwpxAJ17WqmzfVNDeC1yIrRDId4WSsmXGxM5olmB01gSTJjnCcmYF5Qo8jec3mpU36
GyGuJLemuJZT2LU0q/kATa4xDTfn1ez4HfXgGoEAfMwtc5kjTmYmBpiYRot0FRM6M1GBD2sQ11yY
1bCp2nf6ZtoGvjj9OZysdhsvLOkhC3y/GbIE1C+3zWkA13T4TyLFUAgkzUsc9Nj+RYqeSIiHBFg0
YDUKafNzFCNcqrc1qwRdXUVF0PATmyRDTP+gkR8cB+RTH10BnUnT0rWXVWEZkNbvSPfaRkLUVquF
sg8FMTQ/t/iZFNTQnt3jFh77tnQ3bMi0qx0ifi2QvaPmRevJaGZ1QE5o2yWW0Z40JzdRDwwgVg4y
hatELdZcIHJTSY9gPQxqrE2wZG8LMU1ViCpBAjwr5/Rkr0Z0lVAq5F31EufSZEG64LWTed1xQGQb
f0YMaS3mPYHZ9P/PIFPLQrcBHQxDx1v6lrA3MQmckZ+bppbAIXr8YqTj6k9T/VHuy8jCtGQ9YO9v
BeKwbAvAq+EgJ1scIoWjahHXIE1w+T9kZpUW961tuF17KhszmaPnkUMoY3LkvM4ylId+B99pUR4d
BgGnXAnKKkn/16ixatmaI/GwdL20XdY8mzvVCQsOSgnNCmDjkiiZxYKC01cddXKlXpdJonua91b0
k2SaGgUxC+DjfEcuQt+9bTQGvnLSduZ029oh/IRLo5cgDlBqBMWyXvY6s4pb+UoIMpNFgQkGY5vn
xiohEOHdHc9wAyujz2pUncRo5O1nlKwbLyioMwCii2lKgukeIF8SN6RBC9cdA7QwI4u4l/QP7Q+l
oW6nLslPyypfRF9d9OmsTnYBKfQw+muXzId8GNAAv1oinf05P+ppthhLLOmG2dJvqNoOIu8zq/xE
UyrFFQAWzD6X5xBSZvWUNWSk45zqD5K1mimpANbaJobYvc3Rzfxhyxxs+OvZBT3pVDJb2zmS1Kgm
N9mJLkGG40ASHRSJqiNwuvtA8Ch5PQV6DJaChG/LEqLwhz5DrlA8+NThcGXiCCZq8NqRr8UVCQ7M
/J8ux11FtTHofs/VkdSOvAzf1yAI0a8pSoW+Hk2HUYQRERtu67zp5zUpDrmFupRzMW0AQy7YKaZw
MlIhx8p+vIC3Yc3xpI1kQS47uUyq4+DcpnKALjVQn/PWRKgrPcB1jK2/J5IK+kF8O9sj7DlI1mJ3
D0kV8xuWp1xjBsXCZHnebzJLPzBzmNM8Xx6rCqAqv2sF51zzPAc+KoqjN8ACWq6+0iu0ihGfyDSO
j5J+AAICkoVCqTPbxV/6C2qWoKOoXnTqJdytyDx6iVGEK0350NtlrKhuHkGI3H29YlfTIgky5m5X
iMRHFiCdEj7AdzQl9u9jPl1/IjJL8rpnhaYCmMkDS6kACS2fmdQGqakGCJ9l/aKJSmSUSUsosGbJ
2tIdg65oZWPHq2fJGUi8cefZ+LDJmObw4vlWWpAGviQh3UKtgNtu39LvbF/N1dlcRM2MuoC4s/7Q
TUA/4cU2Qonce0oFpKv53E4kzZ/OK/Rhe9mNISvFItPKkhLDBrb9wC8lyVmLZBQDOxPxEHu3gVXT
FPc2DqB4WurvrQeRvhk/SCxwgOXDUTRkDVDrr68X4ShgGjqHkULMz0/JgpUSZYyFoXlwTG1MZm/2
DPsxviyq+KtJ4WXjXj07r5oHMbZGUD56PSIswFWvi5fvGOKwWJ7KGD6My8mqC/wvLr+kllU9tG6O
HWc4Fz1oT3CoR092txIqf15Fr1m20sLQkv0LxkXIy+JJPho7CWkMDU4IwHbYqh4uwmEOg4UPYVT3
NCvcJq7H6Am1by77V3DpeMfeK+U/kZthcIsNjRuLr84MCPBlwXaaL6bJc/R2uUTMwrjc0Zk4YMMb
ptK0D35uF+3vCC9kn87pQ9mnGzYhR65qG1FADPygG0WJagO2fSsn5ZSBMBmQV2LJ0P/788SvpwnY
HtihYPnDoYnT3H7a+Pb1LaOF/3/+l/W/07LvEVA0zvOSsc2Qx1cGIgeB2rFRV427wV62JsOJd86d
/EGNu7+/iv86S2K6SMaR7dP/4qn86s0SmKnhu8ZgP4W7fklPnSJlNEAb3c+1uZhlBaJJhJXSSKSq
Mvr7i/nFKMa2sMzD+Qe+i0VWB54wP/eX8rgZu8GL56fUE1KuJWaqLFaYnSSqFRtwAtD8X//+g//r
WXig6JZDlU9b3KLH9fMH22NIkknkTk+e2nADRNM4dWtDtcntcBfUtcCcTWRdfU9U3f73l/GLiQdJ
CK7jOXD/AhSkGKr/YpTT+d1qecis7xwL29QPzd4agZ///8xm8T1j1LGPBBa3myP7ry6FIGvzkCDU
fyIOQ/VHU8nzp1kuWXQ0GKQgRHcN/v47WqSR/dQvoH2BmyPfFMtV+jG/nqKRbiWYTMfGY6rUJyVB
wZZ/DvOu7ZGr7kotTYMSShc0hZ1c+TUbx4VXGv9mtRAo/sl86tfJYFsB98KjJRJZmCX9Co74UFmw
bovNR32W17y5cVclqsmgRBU/eIJKl+Mpvc0/3Kdf+yo2FnGRSzqBhUkbHr1ysvzH+tD7CPk9F7wY
hMrdMItW1DCYc7P5tiZj505IgMfA/FoWvmx8W05fW1+7CSv+5Bh1JDPQ8E6CCF2NN5dwVv7JmfPX
NpgfQbcgutDx4TqDRvxyhWZscjzoNvdx+R/qzmy5biPbtr/i8Dt80CMRUa4HYDfsxU4UpRcEKVHo
gUTffP0d2IBOWPS98q3zdhwVjpJFcoNAIpu15hwzF2KOPhlW3cr0HL6ICRWIlYOp0yFhLH/WuUNU
f8Y+cdlOteGIguFmdOAODPuCMo7T/SAuDRm2L1LLFkrYF3aFmP03NxBvT6C0h1/f5fcvPnwP0xKk
gcJhscy/wUWZn3so+K5zvck6t+O4hHrChL+aLcTJG0jyE3pObc4tbvWvL8L6Gcdq8fHEU6LSYeKD
5vo3HCtraL/UvqfrBNsci1pfNaWor93ezYKncBwVqD2tMiHkuptZSXiu6ZoYFq8UpRR6mXnTOtYk
0yOWbBXtSNCG6UukaESEGJ7daD2YSNGxt42P5kQDm0NJuCC0Bk0PqcVRCKbvhSR2Wfa2bW+VU8cj
7EZ1FpL7Vlsuw7FHrcbKj7L+1bUtl5prTQ1q+b61rseQKPmR3UD8ESpEgUkqZVMAXahEQlXpyAFS
dQE+MKaFYPu2Ta02ZknlIRSuFcNsMnqn7vdU5I1GFEj9kogi9BYCqPaVIkN+g6jr8mO6WrNC0Swa
oEyPokjdOxabQLlT8QG07UVdRZB295QPIvXpH57eu/nMgaBok4Nhu7bmUAp9N2n3yJhrh6bTlTMr
NH2p8gW5Ee6U8eRH/B+tk46KAtcy6Ks6S77VCbj2l6mB7gECncTKr7bW2ratqdZNC8FrMTsoVhPQ
Y/9QBH3/yjNEMaG7gvWHIvTfNi1pXy1AwUFexVHi8CLknEjsLz8+P3MAGN86brP0oAINHts/5Uv8
7fMNCipoxZZys8li+W7KKbIpaiehRZcbS35gwC4HjZ9iLnLNWnT81Wra/fXT/tsF8JgRrdowYNkI
M338PCvb1NRsMuCaiyVJexnd5unksU3OIWrNZd6wOM7GRwvtqfPp15+//IJ/rbYLlIKsmwuvksPW
3yasdBxMsnvC6TJh8M+PQnRQraLGDjj5ctG10hxsnXSlf5ii3sUmWzp7It5zF0ImeyTG3LvfO7WM
3pjzsr4kioF44xvHlOX05OZ1Mp9vbeUi1UrjU6vVS3+XvsVyBti2MHGgJ0tRsEo6dvONA0B29skW
oA5yqPV8mTu2vjWV/mUGokuXM4ZwyCxmmN5g6kPjhFi1/Eh/cdEG/Pq2vl/5wTYzsE0mK86wy1z8
82MN0OOM0A2Sy9btQWF4iI7j1PHIUSOVGmRCSpr5j7AMa6J2/NqROtKDHkDC1dn/8JB/JoFys7nX
PGaxXBVNnveb8iFDQIwyKrlc5ZLxyXS17jzW2sivf/m/fxwzFy0NxGGOyvLx7tkmMTwQt5+ti3Dx
lr7+8MpmPRusdhVc/8MHvksX5B5TfUGDwpssLJVw03cf2TTBuFAeqovNbLN64ccQ+yQAiWFpQCzB
Y312GU1I9jQU3zZwoBu9Q5CYHUiVCtT6EuJDSn1pK+FsCRRWqC52j9XdOJ7Mtas5Bls+4lKi9ojC
uLXmrs3wk/JTqe5bC3GBKJFgWur6crWQsgo5DOGNihAFFLRJrTgJMFer02aFsrp+UbQ7cb60lNuI
/qO1E90qSC2GpSySQLKlXlUGcKfu4vXogBEInk3T50vuRd5jyHlytHjZdvxYTes+nlU0khV9D5/c
CfQx8dqN6AtlcZ/NTrFs3klcWLwkNWEifMi2aS3DwqJW08tu+ZV4f/jk9T40ib0UUVEPLuWFje+A
FncxBG2S2HXHmy2HodcJsFhzELVihq031Eo92ccmJynCPU+qmYSu9cSqqgO0EYybA6bEgxWSSXa7
3qxtM71Nxwlka04aWzVhq6CWgL7mp3DtplLsOdnRTwfhtWBGxWEpnp3YyGphqVNyDIhTmTR/Rblu
JxWhu8vNdKp+MYRsDSK4BUsoYnyqvK13YP2mbctnFmZs3mW4Fns4HJR9TGzD1Hbkd3Y/IvGgUiTj
yyrkpdudxa0XcrsJvMihVCYUjOLTcC20xR6krK5JOuV1cZC8Vq59ketycC8hCTbdY0KoHtkpFF2t
2d2tpx13QQsXB8iBTU6TiDy10ICfYZpUT+D75S9IgGLHb6lC29W+V+XiStpgKyvnA9eTEgJ5x0PX
e7YGDtPYl1lKVITHf6Ks06aJah03p3TB4dpFuqcRIfE8r6VerMmt8SFM7SGbdltlcmtlY/FdqnFb
bS7owOW+4lLHBO6RHJGaN7UKUQZv+dyl88fVEmNU2GTeckxn5AtGyRxZT6tVmIZj133lWK+ZT3QK
++4DeaK51A8AmZTpyTFnXI0fgO8s9lkLYzCtodQa5gbMbjJrTbZr1ubYVjYljm3x80JtXezkGwbB
oYjHYOUsZ2ucLGRSUuJ2aMbMh61Dymy4CM3nHOZsf+eItFUoyK9lx820V6+zwLaBcyfbjD+hntaS
u3VYd/bIK5ueXtwexlIFrrUXelPucWcvw3Dt4AYKReAzqeiY/v1+1bisR8mUFB0G5upsS3Q9sVQY
wQQBzjuJZZ7C6cYK2uBNdgLUrt7jE7U66loZQn90kHXQ3zipEQ5InjbOcDFGLLbbb7oOMTHZ+Pg2
58tqEdsAR+urngpXKJ/gKPbG3l2nrq0hsnmD1henPWE11FPFd7tNP5yyCbBXfLOrpXUtJVP/Wmg+
qyVv5X5sRh8TqjVzD/mfofo0tuwuMOahvOMFwnVQtQ8y11GHlobV59Q118rvWra3xbiMRqzPGPeO
GwhmHuH/07Llzrjhbm0tbGZCcy3/bnAnl6ou0+EimKtet2TUzYhVo/hhggeKimJ/paqokbZUnist
sqJrKy7tGU/YOlHGRSCYRPOxtBh3aRmpKfpPVyGr0HMVE4dwtWIJhvXnnSActTFN4iOhyjxdL8Dl
ja2WjCkNPfJ2BFofzY+xfZr1Gu4Ck/zmTFtnSv1UH9JEvQhzWGSXVWBjnq09zR++vJOXc3NXhhBa
QQd09vLV2yqxNSBXVsY2Pazlts3BvtmvNgNdjbaDcVlAksuyEKxZHM9PbqVAdEb+xQGt8wulXrgk
2mosX00agNtMdulEwyF43UfrOe1HJtDJzPHfgw0vXbQbJqTbILIxlvP1xnoo3XoVBSVprn/1+W4P
SF2tnTq45Dm+T3AnIaDYljnTadnTDGJe+gTbuT4tTwzkZsUHTas5BhcZVfFrg20GFfzN39mu84rE
1cOi1S1tOWWPOs9SS1q/7dIAYp9Ol+NZrv5aHHfTsk1Y/6St+Ilx/fR174bIYjk4bAKdlK0S4yhl
Ql0W465g8JGVtKgsnDU1ghNnrl0nipjUqwpLEP0HiW/kS03qR/QppOMGkpojsPKWJfiV1miqbDVR
bp0aiSCLBXEr7q5m9ZX2UiTQNAmU1ntGrLHGgri0LRTiSQiIoZAUhG6RGgfFRg1XImE/+VUb8wS+
MeWwtHKonpqZ8ImICMJiZ1Og6pp9p6qkl+7bFai+DlvXOAW3bTuBbbknYZYZ4Dyu9A5NHMHac+H6
YYVIPfKx7hrKfMiQrDMQVp/fNiFvG8dtoK+OGC2dlr3F1rQCwIP3djshbuSdTV7gKqTAweBaiWHb
HrdbN1Wb8EXXjUWDAXVjMbiShbPMOiu/ySp0i40WoefLPIsUvWPAzI0djQ8tTbkWquMaJlGvcs1A
5zRXeokGMo08wZMja2vIb4xpc/uJ7A/5iZC7ltpdvjqAN8HMimTC07ZYkVSWAq6qoXHHu7CuR6tD
SjlRsqJ1dlo3T/W6PdzYOls7LFybjys9cG2HbcNztT6uln573ZCuDqlm3dmiwLWJG+8jDKLoDpFp
cCeZ5C16wwnYFV70WBFLjOo6mjdXfbK+c8ki9V0QVr2ByrFuENQ456ItqjLGthPY5mu+PuzyRNhp
E2LkiH6LEF7dGba69D+NPgyb/jEI+8IqYeUvCWmZcBaNDEeApQu7yhyU5OSltdY+HRWaPENdBQFC
h0Rmspv2t8bk1FiASg9xQC4JnsCVX0end9lUJ6uSSGN7wfOvGggK5a06xIaGFGclv9krZWq9Sds7
hoB8rrudEPGc2edbsUIJhzbV/BBnVmR7VdKfiqGskilGsZ7JCJuMSneL1uWq9DIyaxFY8TnABTxn
CjN4c9tF//Chj8oyFjWWZEbOdpO3aBxW6LIy/UWDE403zaqrgKoOlmbPIWQs5c7EgNskn399vHtf
oyAt3iExgP6NJQgAfZ/YNFv2WMZhkV3kmUSmvAFEN2rKtPZ0NhbKf/TBBqI8zA30kKiM08Z5X4rL
UqOtRDlHF0kWVeJ14qTgIHeXRFYS3VcpY17sCygATPO//uBT2ecvZRnKtxxohUkHiao8IQfvojQU
RRg1Pz06K4ZJCvM8MorWDi9cQjkRM9P37RxxxChba4gL5i5qssI348kg/tNmTa31q/REg2vVXGCv
w1TfDfL21xf5XqmJPBNiksbxATaH+veM2AkJgOPI3jhuCqpVozVu+dp1ArvTU8UoM+WA4UdGTgJV
TTjiYWx7KeWxzEYUXp6OJV95qMtYKUMfJRGqWy9nGBj53lyDzasozzLsO3GmFOg1rRrsrhexUzWi
fQ5QmaLy+rZYp4rv6df8r5/CgJt//4s/fy0lPJIwat/98d/Ht/LmJX9r/rV8139/1c/f8+/HMud/
v/yS6/hrXTZgM99/1U8/l0/frm730r789Id9sQSv33Vv9XT/hk+gPV1D+FYuX/n/+5e/vZ1+yuMk
3/78/StZwe3y08K4LH7f/ur825+/L6P9v/7647e/W27En7/vOGx9rV/a+Otv92+ye834P+X339ro
7Tcgd2H5/ie9vTTtn78b2h+GatEaNujaCchz1GlgV/M3mv7HklvnuvQrbZrrLm2+oqzb6M/frT8M
hxo9pf/lfOUQN/L7b01Jesafvyua8QdFNrB+5NxoyKhpPP645Nv1fVofJXdo+/NfY5813f25cEdV
kv4lpXdt+UenlPS++i7IWVBGl+CkaRyCnbvk+GGMjuFffS/VpkNUO0kcMCVVvcqbXFwqO7XW9c/S
VprU0+whRJCVuRDbLZKGg11QI3DsW7eAxezmGWztfJ7pftiqc0sscPVio9B6iFJFYSVKY8XZD8HY
zV4CBo14vIAKqtcbUsUZmSaOHyNja1j6o9L251IVuKcBml+ZoEAQQLiUjtAOjvonhU06TgpYeh8b
JyzpbeBng5YShJQjDIK9lcOkzHV03g1928IOzpf2iT3bX6kLjZ+56a24LFM7VXCYldm3oCbh6tCX
ZXTdqUkcElnBiRFSv1NflAZWJo86zkzQghjKaV9M2GUo7lTBx9iIi68WuMruDD4BfOIppv/sqU2b
PTaco8mwRXLMRq1Rii+dOU827kZNR/fJXoJMCUlFd2zJBQKkPDwo6Qhsp21dp8LyOVSfKmrUkhcj
qVRPa1SOvFprFOG+DcBq0LVkh32Er0YEhN6OEp7p4A7PQ6E7KSQIlAjYaePsizDLXNv1es3nOFlv
fp/UdP6Q6xOxlZKM+/sxU2bzrI1d+d1RhKLSP4r78bzCDlCcKSQfUwlAHlf4s9qJ1qPXUI6s9bWl
H+JGybgjOFQeOFbAS1XRgj3KJLW+xBQkpZekrXiyesq/Rx3h7VMZNM3XFGlD66nOqJ7wTG8GPqUn
6taTYGQEM4oy+gl3EfSLb0D3Ks3D8Yx5e0RQRcHP6jVS0iSetiXztk7QzkAr8rRe0+y7iOylpvao
UylYOLE0ytRPY/iV12mTqZpHMIfj7vKyUsW+D4R6sMlQMzBvW8qXqh2nGxX05BwcNVlExZldy3Dy
SDdLLmojdEm46NVJba9FqMTInLs5LDwz69D2oHYiaKd3hrgmc7kYG4G9y6lGMKMpMrcr2oNtkfoj
9YjgpkbXH1CbQiqxF241xU9F7dbGgXNISoQH1XQTmxNeGuvLpJv8ni5rYbwvUwbj5QwSsL9SCaCd
z4PaLdWD1Cul44oxoe2BXZcOLpmUTEopKKv6SW8buH5TzFY7O8hS9Vop0DQ9GwVwkYeZAGqsgXZn
Wj7FonnYdUGUqR/7LEMA3Bd6FHwhCz7Onzps8MMNrllbXnapkljPBfCH7LIY4H3pnuwq6b6Cq5XJ
feYUfXQYaZCY92quj5WPryeojgTeD8MNAWJOfynhexClQkWE6hodKaxRfScGYz8006A+mOiiGdYJ
1TSvSHDmwA2N+RjQEFDyweRZnzNlmMN9l1das4O0Yr+iyZdEGRlzYX+m9BjpHqt09jQouj34uB3x
YYcKaKC5zidxNdkAuhJyAGB0DJnWnuOXat/MHhbR9UBkL0bvnL6an9blqHygWCE0HP8SaWMdREb3
MkGsfgiSmIgV5t0kBviC4vhaq3Iz2Nt9lTf3amGng5+VwrwDsYMFP3KD/g7nt57x3CMmJTxhAxuH
1hquANcMw/dQR8Ktk1PUgXtJCjzTBo/Uc2kHdx72B/2B9SnJH6wkju9jJKwkjBX47YdJFQCwYIpg
MIAVMgcHlcLHXdpMzVcg9t0zyZHya+zgOTgMKIZegd1z6kQOV4NcxXkWjZ8rNhoUbHFKJmcGOR8N
BFeDLm1nx1xJ2HI22tdDnDV3bgGL3+uKMVU55xVt4LdTzM1SOhXYWhhobc47WE0fGAONeYw7E690
Wpn5daS7EznYHOsdwkd1p9i5XVZ+aAUO8hQLUuVO33UK8OkRBpkYfWx+I8dlkeXZAUi8kEdEy9lF
KhNcdNxPM7hJizb9CKOhqPcj/TzFcwPVvkXo4eB4yAiR9ytXMVQ/jOL4ua164zORMEBJCluTn007
sa39ACkUroadNdV9pUbyyprtNvM1TgOkF5R4h/x5miN3R+WheNIq0M57rY9qxev0ePhchInzoLR2
3ewi8GDTtSbD9AbCd/AdNQDE7gJo32MJzmU4VhoD78w2loZRIKKQ9h9sek5oTtHtYnTjtVez5kCm
dzQyEEwNqAJI7r48GlXnUqhNlktNM2ARaA/aGCAY6SYMjsJlKFmcNAr8uTLr94Dqs2zf52K6Y485
fa4aJup9lCZWtnMR0zG4TEUNL4RBiAnGxEZWfmiMFplFUed8HA2M5T6o4p5MFMVoUY2PunFWQq5k
eR6ZzwiX7wgkikgj4d9KqV7lUm0dz0xcyhKFHjc2uAHOvGfpMEpcTpLozB1BdYrmm31jS9iWmXMc
gbM5uxawxqNepjy/bpjc+4zQm8DLkjh5pdURFeB1E6azPJjL20bXgsCfQCB87OVsgMQdCPVhTKjw
tq2m2QkZTzM1XgtGg8ws5TA47fg5K4b8FVuOE7Ei62zgQeC6yzA2lMeoMaPnOa3cb7AWhmLZAqQ2
9J6Qi7AoXbW+4+Yqyyaw9cSuuZ40MyvrSiUKS/U6rUt7YkvsnG2DGGbGPelHiHJdvdhzJFWsB8E7
M+zUAv+Pp4SSkIVmrJr8CrBamPt1rilvadjY5YEcg8Q8hK0iz+dQDBhWTC20fYFz/7l3k/ID1gIr
J9q3iZnd3bL+oIcZYIeE5Tre62PS3VI0rdojwdXoIceWzRXQ2JAYJ0wruYqfgrmpbsug2hsRtAsv
VbS8wttdqDFlHoMvh7IreiACXZLCBJLsU1L8uMEhTKPsitQCIc+atGODRijzNB9nXAvFzRwr0+e+
NvL+SB1i/m7UDvQgs4nJ8rFQ3eRXzSjscRl785VdG/KbNcbKp5Tm5WM4hRKUUju4rxL+M/gLPZve
ctUJut3MwPwM9Qz+xAD396oOugaOyAQxxOM/xmdEoc0vRg3dCKA5IgM6c4bCGBVqQmkTLyXdE4fn
M+mNc0PBTXZ+PDKZ+ENGGBmHLVIAjLFq9X2FCv1CtfrK2Fe0CO8KtrPfyCmRhFbFTf7Q1BlJNP2Y
fAtBMac7tXeI4ByJGPhSDeGQUX6oi49dVExvHMfkbYJetfXFrLqPteOmFxWZzy9sXwOeHySSr6zK
9R1I/ZGTd6mRypXQgHmKrVj7rtfT/OCW1Xw2KHnJFZPV9gVhUn7fKVpRe1qZkYc0YaD/ajYEF3Oj
Q/e1yvrw00QR+MXpQpen3zXFq5zrOvO7dHKvWsNmfxVEMIR9dpfi85Ircj06nWb6ZZRk0BaMoc39
Ai48/AVVB6fizlJcDQ6xD94UJmO1c0vig3w1d+SrXaEs9qdUOiirCZV6DJVxOCPAYCQeJxzFLZ05
vSOmm+A0z5xn92EqMot6bTNP5xpTfkikUzp8Yk5TkUaPICOYlx0Oy3AvSRsCAdCX+8TMrHovl9FC
QJagiwvnJd07iyPNa0RtDYd6ku2b1Jv6i6kkDTk0Qxkk+yGqysQz9Vb5FIz58NWmRv6IaVAQb02L
EDALm/yPU5KipmzmBOyU29rzGXkYBpuFrHRD30DxHGA/Bum6t6wW61Eq0W55AU318kzSdnM9fZjC
0KdMlFIzUVJSadqkNtgwV4tTcXbYT/t1gveDvHhTJqg5TAp67I+VR3Tu7eDjIZEXfEvwVBF4m4Fn
iSZlJ4gHwOSdAvzY0/+fzGta9EV+VruzbXkVTF22l3Zvf7I1s9E8GkAy9gRgayqOwJV1LxUFiztt
ofJtHHvb3QcD+92dLrDEe8nksrIowIPpmTYFXm5jZPGRba9+GZWBE2AfSVLdUgAfQNwhgcCPVPnQ
fTyMxjPPWd5SX7U+1wSnhX7X1cONgt36OWh1em7O7FI6oycQPUV5WIkDkq9ovuRsWeY7TmDm7Bcp
3dZZTQKTS9LUxJdN1YYHXpfuLCjdztoHejZMHkFQslzi4vSGtVGV5U6MGNrZIlvEW+SZhuYtqzI7
OpjjkE+7Pqg4WDawAxhGbabLM6GScgnRoFVbsNgFQZZmx1xzoJgJ/kBHZcujiUIF8ral5fLYILfR
PE1rxSFJzGkkWKaF6NOFk5t6wlTQymf63NU3CmXq6pi5TX6NIp3YziQUWulXowJNLbeYynZtNznE
wRIqER+6wmS/iY4ywxVgB3APZGbH9kNmYELcGUrIkdSB2BuelUbJMjUGditJl8SNdMznNIg9CPya
3KG7sYtzAntE4YcF2YD7pJ9Y0FXQq+zFZ9AIO4uVxfAsYyyKI5uZ5pG2RJleBAu9lsxpmTJlpBpo
pEzSgdn1oWXduPApBOCcQbkfc7a2x4bcuNKb8K+511jFppGeo+BXSwfX/ZbUBDH4lbOch9FQy+Ag
OW1kQJDsZroA7ljFZwRj9x+rDOflUdq0+L3SbXT9ApGrG35UoazifIpTGrL2hFfTrzFH196UaXGz
430hZHTG2VntnLEmBdUldYFVtYrd8gjRSESH2u5jUkl7FNEH8kcZv/A6Im0H8z5TdhwJq2DXI1gy
fSxrvUYlPuvEkfzYjGgiMHqcevIslWdZ5STROX3U0DkLWZjLm4Cwx+RsFqHMr/U8iOMz1v845P1u
7WjvujqmaamSD+mTvu5gIauWv23HsYgOQot5zLghmvaWbfYgPd12K/0bdnwpD9JWi/wmxMpWAPEJ
s+qGHjQrpZbBSj8mFlqJM9nbkbbnAtPykNK5hOVj5Rz0285q632KJgjIPQfE7yQqzdrRWZb3XQvt
wLgAY8LehwAoS3zoOKtnBD7G9MnHuZI5yyZVwnPXmlBEh9U0xntlhjd1MIe+KPxeZ/TfNb2uxlDQ
0sA6SKzA2k5x1aA8mmoQON0O2FJLDUmvasBpBgqk82HECPhhkpPa32QtuX2XGnNEdkdsYB0/Bk6V
SaAcQT987q2Q8ejF2jw79/3MYfPKpXJvYjBMm/HQY639NMm+Ti4GRvUSnSeh1xpuHASPHb4tTbCX
pt1KXbgqCIfgiFtzTKdysmdAVS7mPH5/P8e82F2lbaUBoamMuQRzbobC5wwvk12V2210piem1PZ6
1pK652ZzVO3gO2jNHoGJm7ymslSeBZqy6kISLimgAIty3E3c4vwg4qJtr2qjmVpWVNIkju2ERXs/
V1Sij7aRc8oU5pxQjQLSpvm65rghu20AKPthMHgY+kxE3L5pmyVXsRpteR6nedecs8B3jDSrru37
yjCj5L5zCg0zjjXLHES6UWkHMtO60SftvdBJpexDVm6DW3k03NG4UsTYTTsKrTawJHpPk9frRn2f
2FnygioOHYpsJDlfxMSy9a0b0KnY8Kk5AMzMmhthFw70qjDPvanPui8CieJxHpteHHXeKBsD0lxj
duWKycksLLaEUclYHwpzeoiBvIDFI+DSRBqQVTyZWchHTM3uSAlAa1WP8mMx7YkIYKtZp04hfOIx
Rbk36f3cUh5oQ/yQo31O6a2kw1MmduhPTZJ/FiMhTNjz3PYmnst8OigcdJ/jWrhPbl9M0sPKC+gs
6GChabGZvk7aNCs0jkTJOQv2JktET1yfZmpx7aVYzDtmS2qILOc5Z9kx6jKCN+tskjs9d90vmdJq
KWgRm92KxmaLpSSxG9huCLy/8fIr9c516mq66PtGmz7VWPry84mwhCdk1j0sR7uuOTWGAkW6j6Gu
K6mGhWmXXPMyFXXB/R3b4SaTHVjlI5lfDRupUuXkbPgd1nTQpEoeZyOQeptz2xFr2FifgWnsBnBq
ShI+5sHI1uK2xnJv3DQEhfVKuOtyM5UkCuayPah2Z1GrRYjVyAc1dUGWWhSU7L0V0BP9Smo9xCSW
MwsBFjomgGJHK4gBFhCpAtLuUStzq9oLKN4dCumU8BCMaUUsD+CK1QBLNWZAiKANvjpTOZg2AiY/
6qM+PvR1rHSsAG5mn2WOEZDSUZU26VrM1/PeTDnAQU0D2G8dFz61qI/QnmftpSe2ub/PQjo7Z3Qd
LZOHbYfOPbiSaXxrSBZgh1pnHafKyyF2rPJIYUDlCJNXocXKwwE5YrpI5QCwMHKjfrhWJf3L59pw
1F4jvQXEJYBQJw8J2BwG/LcJyUj5hOc0qafgSwtrqHtMg7yleEmPlVOC15U2hTGvKJs2mZBxuZb5
zIY6ah6tcCaydKa5F33Dxjksqir2vvaDI1023zBgEPl75B7GOjVMs08+hAyN8p4FKbAqD0GwhDwH
LGJvzll1AZhg+gjghxisXhj0gGEBOTdqvRR4E0eneqmY8xlH/8reVbrSWVhW6vx8yduqLjqFrsKu
jcZ+9oYxyt7UKajeZEkQb0vcJozWoVKLvQGMmtRCxBGSyXUk0z1E70ZoAC5u5RxdRVHgBmydK0e2
tXaBEx3V4gB6s/EHzYzR4BiFGI/CiGnqQiBjn6xxDmcWU+T00Cgizr2hqYb2wpg7cIrwjyP2sFUq
2BVVhZbvhOumOseyE7vZpZpEeUitnl1NRt+UBE8FtaRUWcAA7qIDQN20n6gwzb6b8mKfF8B3bmFG
aTlqMKJkKROFBDJVuLTZKLXxnoLmaN0WeqmHHuV/OHZ1uCAP02jIvpWiGJ9AiwzKLs6EFF6vRGPH
vNLImVc7iL9rVEH5FZwIkRvWy5EigI69fEf3gizVthT918poCRamWibZDAatpu2Taaify8KQ/MJZ
r98nQzv2Ow2i/VeOaeEhdrL0PkVrNviDiBRvho7yUZDLnYPVtZx+17Z6w9lBX3orWj8kYqdKER6G
pgUvyGjmND4aGmRO9PTOl3IcEEU5oV6/9U5no7pS+/SOUKl2CXJ1GGa9OsuzlPF/HxSOaPYTJfZ7
kwMKcSFZEr2RjezeUw7h7vQYMR5ad+ooBmLlSbkljXWrAG0ruLgxYNbFfwuoUOZJfJA1NETPLkBN
eplSDp9y7IKcMaQ5X7tOXKFTGGc2mERYsxMlA5dT4xBR+tvlLH/pPk5JeSAPphYvSuwOEIRVmX8v
w6x9w+4fw6+T6m6qmCiulMBi+Y7rPOCMTiGapSwml8rLoW5+JlkJNm1VhlT7BxSEj3jG3ejczRAO
0IbCeL/ToZYMvgld4HqEsAFXPTGTN85R8YLvLsUVPplB2ReBuuSGCBtFbyGV8Rz6piD91M3i71ah
2rGftAXtGkta1FdMSHnWTTJo6rxLpOowp2Spmexi067MvUKVRNuD/1Sii7oLS7bILQWkMnURIzRq
SsJtxdwI0g3N52MYZr0KjyRW24ObiybwXKYlE+VVyE6fXliRLhUa2kG2qDlyShwLBFzVtv2ANlJ9
Ei1O/0M+G9Gdga6UUZTM8BIzKk3fUiZ3yiGDaCV1HAgvHmUMU72opay+umM1ftR4k0yvD7TmRnYo
X33HLpW7bA7jmLp4OZHv2bR0veiEB4+1CRmKgq2hTb5RKxzmkaQr8Q1bQnGHHaAzAYBnfGfQNm5F
Miia/bPZBmiy67IqenarEUBY3hv2GancA0ANQWXYx+yPCBf6Qp6i6ki6/Jyzn/7Ayc25CEK2yPvG
TKxxpwYydxhZ9OU8vYc7D/e7mG3fqIwatNVctt+TCgIvqsas/4YwNk/vF+O/u9PVpQC82IZPtqru
vpWzq1zaTmGAHrdGx6vMNnkGSa7eDZy/2qMpzTq+ari+JZPcdbyhC+Ynk7aThP+BG4F6TyG/4+mY
uyWqh11Go6j1CF1Fi+77vClfsCNWpE+pVfNUuZjAPFVm5df/vHX//2y5/9TJ/yDfioe2fntrr1/k
/4LmPNbqX3Xnb+mcd+FL9tcu/Olb1ja8Yv+hCTouCMFtbCF442iDr314hRa9jkfEpOMO9d1RMSxt
fXiTFj1yGOQemq6rODto0W99eEP9A0oeijCCMEx9acb/J234n3vwfILG1amYVWidYIJ7L34hFyKb
TTVxfMDgzg0y7fiub4LqIPowvsiLmA2pNM0AhWgaX6udHT385V79X2QAJ0HRX9Q3NjxC3i3EdOh5
uAyNe/1XqyxkIkA9uOV8rlT5yAkVy36nM+mYxXje10QmYlbSenYtTXxjkWzG3hgYFVlBEE68UlHm
y9Gy5RPom89M1o30qtEYHvUwIZNRodjeH+rCQTpkN8dfX7r2DqnIpQsUOThgUEpYpvbeylfZU4mS
qpx8m1CKHEJnrNmHJpYmRsJJd56nCmXXwQVXxe8UzHp8XhrEFl2iGWgC/9cX884Mi6sNTx+OI1QV
i2vTfmeuU1K3gZgwjv4ImjIHh99p9pldZjZFMurXVEjoboGQCVnkdmnEevMPF/DeFrTcDR3XM44n
0ol1HNg/P8iK+Jo8jIzBLzG6zdC8YHh45tSl6mHUouQ1Ea11cDSTvUQA3L08FE3fBxQP81alN5DH
0QWIzx6GtmIFRFIpgLD22cAh+mjG9BYukf2Dpvv1bTtpTH4afjYAB15LWqdoZcT74dfPlEFJaSOX
x4oCfAo9Bj0/H132ZwYOabZVpZtEF2pg9sptboLzzGgMlyMWBfbhwT3A9KGhrLicRQ0NJwq7kypu
n/7zy+QG2yh5oHii2nknlRFuDMQ1WCZ4lTgtD/QzCoe6TA8SrS5KLr1q8VnpXQn0a1b06EbOY5Qc
R9BQ/4e7M9mOG2f2/KvcF2AdzsM2M5mp1DzL8oZHtmTO88ynvz+6q/tKKKvUH3bdG9cpVxmGQEQA
iPgPAdXbpZ7wemg0Y4djFJiJuDVG/ezf5ygqBrMFEVW0HDB0YNVYS4GHxzbX56bUy61X4quBpw3X
zy2mJiV04nm0l51VzeU+HxAE8anec6exuZzuTQVI4gl+96uDNzfN0wXmyQ8cJeq9iXfXeFZb2Y+k
Rr9/Y09pc0vVtHbhS+KmvCtqRTF5H2CDypXS43zuAQgOVw16TlBmoOgFD7QcxgdQ+xkmSNB4QB30
XDO/2kcr6e3DPnI0xwE45QAthpCuCh/IWTK9mHsn2w4r5GBLrIT9JldV7q+jmocJHk51pm/H0aQL
MOvqU+QOtI66JqQgWNpFsK11fC6/mBYNLGFekIxt1FbYPDQX/6lUUtOp711zBoFDbcE5auVYH8du
nhLQ0Yia/Uj0vIFfgyNof5bl3bGI+5Lq7YhM8ty5116hcvXTEIU8OlVGlWdQ9m2CHFyv9uP9bHjf
vMIyjjD1xnhj5b0Wban0O37bNNO5162AgWLCqFwvrnig9S1luq44bdy8OyAJnfhu6ar35VC8FkVQ
bGELPGThYl9iwhTjTjNTSKZwnW0tlQZPUI/+rDrbUjMhmTgGTZZs/gWrud6gVPR9UnGPpVZSVmej
0rSBn1emeqI3UbbTnQadVJc7EXAidV/U3ZKiSBtGr2mD2fgGzn6zblXH9Vt1ijD7jGvrwpuzdo8h
bLjVnb4/nafplsaZdQgR5z5Zqqm60+zwrl1oxiGZqJ6AsMSjfoLgzSusSPd0GfA5mmxeFnWGoUxo
RBe8BLSd3gT2d1LpaWs05s7xbA81cTU8sQq9OKXWi0lSiC7nZupA6G0RLB3yXRbq1lNth+ArHOVu
SSgttrwDjgiIhQcqWfme+nizo/6BJCCC8bdVqT94QZ1e6fBCNxSZtA1SrjOd3eag4Bwxh4rzrckn
5XsDNh/TTXVFMKhJt6in1miP1qlH6eFt6uv6NacDh/oApZc2PbTZlF1DtZv82g1y3sXd91j3pr3a
F2/GpNetv16uXbA0rWFtZtVebhStSX6oDXqAW1SGB8TBxyD5RbXRea0hil97JjTcZgrct6pZim6r
2iNUuC5SLs3EBnXfXnDv0M28PwKGKk5QJMcPRS3OYLt4x0qDDrE28Cqf3p6xW1TH8HaIVoFspeB4
M3bdeATRHRyNMs/Lw5iUzeUwJC7gHZuWLTaHB3sYyyNaBfZOAQR30Kl2PxpzcAiLxThLMDahwD6a
p7SbFZeSSmYeenQ+j90QZicL9WGyvjWUD1U9/BzSsOn5aEXzAhO/+aGPq2pSP5oLZVq9uLM6D/dv
PbNsyhjlnIIsLKMXD1r4oY8U6tgduD23rbonBd7vlsOc55kOdCnbuLqCHuNgJ+O1i0RuRx0QrEHd
Z9TRKYf1CZGUFi29cYzkj1E7xQck0Uwk8uNvII2MOxyVAl8ZqC6RWNOT0dTr7xEKY9f1MI5bFw8G
jKEw/WHRa9iHMYVCEux9nYQ66EDHxr3GNYE0USxuNoqe6g8W2pI0rENyuT0RstREwLmB/Dqf03q5
CBvqar2lpls9ii8APtC9jUwENC1bPUMkoqDxrZqHeux/VOrSPyATUuPl0+rT6RjbDZqM2BHmuZmd
wlC7zsfhuevNYT+pbnP0Zpd2icMt2aduOD6XqKHdoIwZbL0x1W7c0Yxu4RooRx2iKtabc3FoEFo9
aceouZ9qS213uZOaJ1xqrvm3+BFHgOQkdQZr2ABMdY5hbIT3meNMPwbFTr51cxZgZAAYaUOnubyc
B2050TBZOUF4D5RdE8zNq1YCgwATkxTPXYrBx6zoFDnjYT7BjrVJN/CW0aw2iiZ7SBdYEVmSX1GQ
nX94S9htMZMANWa9oUA3pvQ/leiMh3R2lzd1etnryfBrimuVu6+RlOdwer1DkCjRCd7S9om+GHw+
Ix1d6g3TWKwguvwBjeZXTI6AWyldeZtrOVj6zHBPY6WhBL6siwDMMfqZJ+OCj0cereoerrejyI9B
LECabWgFYG3BNuBrqUUoZpueAX1KiSeqKdTw/Lbuikc9dY2r1AJLYjn5dG6UrX2iqchE6kH1onXA
zIpuSk6ttpoOLZj+Pfoy6WUzQQmpYJ1SYW7axwDV7fNsbPTj7Cbz4xQM3XWN69tV2/G3jfzfoQ+0
AcLVAO5ymGbfgcp2CNFr3XIDG59ioFeXaZMP1sEOy8baB1lrL3usjOorl3rAJm7GrqEPGoZv+DYi
llhB30vSPL60cWo8G+3O8xXuUPzT209L9ubp9nABrL/Ab9turvsEqYZocN1ta1PZoGH1iLomdgjl
WlVpJ/ubafAnMbyilZrWQbvpg2AsEcBODHwEZkvjYTWg+o/UIyjU6FYb9eaYlBimbzT8JCFpeUN8
dIAgPdY8zM6DUrGx+uDUAyKhx8iuufohi/Peb6zYQXh1Un42zvBGB1I/BrHunnLjpz9sD/ziBGS0
DeBcWgNFnJy0M++ApqZTkrZds58aV7+vJk0B0tibr0preOdulAO7Nrt+uIp7fT9T5UmUqn9o80ID
RaPa93gT6/sV3ntc0lL/Tpdh37pOxbKg5fmGGAHbf9YRfTTDtVMDjG/qq+WyCrT+MkZ7e5OFcXu0
q5ECZ12lKgan1XRmxMt8BXS+Phk6anNA4fQNGcA4i/MhfBim6mlYPO+Uxr5C/9mZy/MqMMHgYkXo
YOiensUZr66FfXJokrE4NUGoneTToKTbIKPjEuv6W2Wb450yjNneXHOLCw5h69aTe28h4xCCVcTZ
bZx0bQ9TuLwjsrOzpYbXum0auHTIacYbMzBmgA6L6c+lpTx21qxeorDpPE8YyJyEdQAs1ggoTs7B
ZGqbIeUhVGuDe0+7soFVqoJTGCeyvIOu9pvGw/SauhFE9Raddt+cOoAmRPOLPph3OV6sW2TfD5PT
eXdBOjXf+yEL7wZknX4hLZe+hR6iQnEcpHu7U+wTCnYZ7a42op+ElCN0XHwjjvbascej9BUgSXTE
TBqbp2Atv4Ov3pVNlF506zfTzVChoAkIdpPGVXwC7BhkCQyqjUHd6K6My5aXBeDi7YRU9iGZFm2F
tmvVxkAU7EbXGyA/uZXGrwhi6Wc65WNe7oVi/awAbN8FxtCZfjcG8+M4VMoNSI5o3ClLPmob7PWg
ssPqpU2ap3cDxaonKGWzxaq4r5Fuqe4OIgEZwIxaYNeFOl9bZdXy1M4r4xTtZvdKoY7rbroimsIt
gQWg0CPq9xjnRecYbZaAlFJV23nq/Nrj7QZuIZ8bfW/FtfOMhlKM3YtW8ivXP/eB2qKjrkjXJNix
WXu6nU1CSVRBL/I0wgIGCHlZFHst6zGFoTZgEe2jiSAYSbvJzXHPc9yrubDOq5ME4sXezRBXM5L2
FNqr6ARtV47zoNYr+yRAOema3ZGG5148h+M+qXFv2I3qPFh7PbZJOCGt3pOe6uGDFvX5q2501Qm0
o/5XSNuE8xVL8gtoDOE1Xtt0AIaecijaLqtEt+r1wTaikkpbqSguIpzsgGNiI1Vg0AG8yxi48uCH
8MzJG51XjqaeqHjehNtkoj906FWTqjb8Ac4NHSmlA+rtNBk6o4rOE5TtlG2T9GCSO+43O06e8pnG
FzroGlLMD3bjtv1edRdsyAo9K8fVYc9h7yPGoe9Db8heu9FwH9AUVy4ndIox80HneYUmlcpLwLGV
bblilqAFXSe8R0ExeFEXF/DKjCj2AbmLqcTKsXYfRhAbxaFvM+e5QNyy3U7gQ7sDGt1es4u5liPE
jSDIC92MZpdn99wI7e92rAwVR3mnRjCh2vQSqyIEfmfFKqxNMQGs3NtjU95OXLa5kyCBmW9UJVKL
3VgjB4b9hx6dZ+WgXA7wyDNErxR+xddtHOk0Fu6DVgNePSypZ2lnCo7NyhbivJd8L4w+OieUC+VU
pe3bHbge9Mshma1S93ll5/22AwOYnaF92iVbMHouzEbYKY8uhlnaBt1RF7wP5W68EOmm0G1Ua9iU
mmopK9WgQnHM4N4Snxlg4h4RU+4SJK34or5b9WDTnNrlcky3JVqdHTuPW7maOTfAD+LLeRwzFOlR
XdhlmZp4UDKseWPpdXGh9JP7HDWTMu3orBp+geX6bblMp6Ed2de1GuinlZ4oLzrsUjpTJuX2Dc2d
VtmOla1symiMDgOImTsraDgaclsLN1pjek+rQv7GLe0ac1lkA88g6RgvE8n7ssyq4ZdHLdIkjJTy
RI/MjpQXNSa8nDznzdk3OhCH1O76bgvIIqGXRUPI2jN1w95PJpT3rQLdRdlVkZV/Ja20lmE/PPsd
KFQ8KhyqHha1S3Mtr75T86ppabVry2LjQDdQtkvE62e1HyV1etUBgUbIc9kCDIYjNrFf8CEC+N0B
5aFnNegeKN6sC7urMkDKw9dcK8w3hrZYnT/i28eBFnf9c6+j4Yq49ZifqcBSEROhj9ZuYPTRL7EV
nIe2g1pnp2OWmcqB1OLNvNRW+IAaAXrb1B06Eut9IbW2cZ61yebfCz+CBBGVHlXnVrMqannuP22p
8rBUELSac17NUHDj2UOKPKeziByTefz3v+of5ToHhigiVo7NFrdQblu/x/v1LmKnVHmub5D7CH8i
MJUDEqIr/jaPTnjDTz1uVaPSbhCX423B3QFnPHuhbddZqXaR2XNypWWreYIRm9PlF5MT68FMDqkN
jcK9q9F0Fyen1u7YVTUXzBYbvQdYB7wxGzzSEjZ7nQ/nY+gm+KNNYE26JQEs4GQ1EHJ01HkG/vtc
BBrv728CkXe1OAFB4q4djPfrFFa6HiXDkPOeA0BCj+8s9/rJD22j26OJY30hMfbHLeDyI9NuMjQE
sD7+dWbhtWOMLvwGJOkLzjjVY4cg57bsbO/l9w/2HzFE/38jf1Kz+5z8uX2Z85fiv45t9lK8tu+b
TCZ/7u8ek+P95dDC0SyK76Zmqv/D9VRc7S8T1WfV1Oy1M2Cvsnt/N5k0/hRFbxiYRDBqxhZFzb+b
TPwnZBFdlPIoaFIid7X/pMn0W/z2XXXUsiilIBdrErDMwhK7E8XEE7yoIm0/xHQ0IaeVVzrUBC6R
zl5rp3DfGVr8bKrmKwSD8NrBRO3QLO1OrWmtVumwkkNL70SFFL8JmxlVzCp2dbgkWJq15gAKdEiO
vT08Z2qq/fSiWTvaCH1/kehEIb3fPwZ5x1wF3kzcINYweJd9EDJI44YX+X4xIC6H6YMDqH6jrwpK
1Kaj/nKGARnxitepd8AbwNlzMgDFlMMJ1l7xVakv1SHTJvscPrvB6c+bvwIBgr04NIC7xk0rrhvV
k5olX+QDQ0gIFH/xGzJRozV5zHiuKJKnu7yBQ8QR9y15POIV39y7GLg8Y5Y2VFuvwWTcnqrypZzN
4raqx4eojtWLIlxfbXkBBsw0iuR6UPPqEeWwbN7orYcVFY52Kt31fHyL9ME7Yo/xPJeNcczVaHhR
jAaEtDvnxU3n9nhBqnNBvUF1jvAEdYdSUITEPU/nkqJEUe3nKH5S7SwId5gWBQOWyBaAWyPukh//
eRL5v+xVD290d5u3/6JV3f4XeOhXaNhl8f9E15rj6fO0cv2Sxm338oGFjnbi/84ojvOXy63GsVFi
oDv8u//8v5rWtvoXYgm0jGGWwyLXNa48f+cTw/lL5Y/AHleRFzbQZPw/+UQ3/qKJDarYWyUWbLQe
/pN8sjZT/iedKLqGiCYVdbHFiFFzxGle2H6JQjaImCjYICW1f7cOf+hIfzb4GkHvgtu2sZfm3m77
yJY/0jN80M3mIDe0kDfgtsF/9nLLN62CB2wCp8xLFlty9PUHejdxcO0xbMwSGW57uqpMj2JKm32R
+j5bFOEegeSV7UZDaPv9oHzPJ2sbqvD15VZF/zhvHtJtGvSK5Ze6eZdN6Us79pLfUriPhDAizGXK
bd9ZYghmY4DzlpV9dR58tijrPfDdghtDq1A6Z6cEFaTM0CmPOW2OndSqiC8Ko7KceSgDy6dnFW7H
3vpVG/Ae5QYXWrQ0McY+zVjysDV5reQ85VBOklv09XryflmclVMFBMxEhA7gFkJ67pGWTTfLbRdT
iM82jOwBMLnl02Z8Bru/sSvjQW5ZhPgsx6Vpc57GMLhmOKtdfZ6b9RdPl082i7n+/rvNkjUZCBu9
tfyqCkGF6wFin033JjdxITyDpJ+CBiU6H2eq1ySrz+O8vpYbWohOdomHcg45K5xrn8LibmyDLxAD
67L+IY2bQnQiT2NzC+ERgoU4yBg8W65CHs1npN8vtH0+W3QhQiMjUqA9x5ava+rRUZWzcHyVWhZD
ePAvJmS3UY0sXxvtU7QfXqqwk8vjhhCcwxDVSJSGlg+xZzzmmH6e9Zp+JTdvITh5+NZBpgZYIRvm
ub3kJzkob7mhhcBcxhFFvTXuESvwI8hUqTqeyA0tBCYYz1jFzcfya8V2T0NHaX95hpM8yI0uhCY6
3eixJoyuB/OTCXsOwJ3kmgiBqVPEm+E9zr6i6q8LxmeINmrPctMWIjNCC8Ka+nD2R3ea95AsQZUa
Zi2XZn9XvN7lq8KtbMrT7eTToca5iwJmXN/LTVyISgXUcm3ME+bSlf4wWuZrHLjJTmpsXYhLdBCM
EObK5IPcOIOeezmkwxfOset2+EO6Ep1t8sXulSweZ7+PMwNAcXKJAeqr3LSFsJwxFh5KFXeDAqks
SvcwXtDykBtbiMv1nQcveZrIJ2YLLdL7peSL5JoIgdk2Y1mVHc6kjTq+VUr7GBrf5Wa9foV3+y83
J7zCE1a70fLLvuwvsZ8M5fa2LkSllhhm5aUNyJW0y8+K2O7ve70M5fL3bwm3dzO3G5r9aVVNPk2N
n3AI75Cm+uLE/GwLCidmgynBjM/X7Ou4xVDW1U6LIHLlLoW/Ebrv5k1TBkVE/B78oB8PsGBu22La
SX3M9a34/mOmaKUovVfNvqHoNwZEeTuI5Ha3JpyWGdrnNbgTDjQHAggSBedRH30F6/tkvX9jXd8t
SRKC0LKqZl65wN8KOzvT8ljuZBBBwzikhBB92CVpodCmHHjIuoX1lRvSZxMX4jJwKwj87ETfDQcd
pbEMcbNkkAvN38X5d6tiFDpMl5qNMvTKMS6MbwihSa6KEJmhkg6morHBkZrCOAZm0tbIUrmrrOj7
gfoXOFEDwFpWdd/UEq0CQLPncjtciMysXmhGOaSUsqH1XDjgz+JU8lD7DUB/t+B16ahaXXGo2XN1
24XRtz615RZcFSITr6QhiFhn3+Aye6u08fCUZI1cuhKLjbVhpKbb5bMfBcU9lLXbhc6o1HqvlIn3
GWVKSgeNvXw95xELnAf3zbTkPqUqnJfwDaDogG70ndE4zT2ToqxxLzdrISwjA+O8Xk8BYa/NZcDu
91G6SI69poJ3myRMrUrR8ET2SwRr/QwceJaV+V5u4kJcrkCFVQmLu0/j/EoApG6ybigkBxcusmM3
gHI1YvagjpQitjEvcOhv5CYuxGWEgTb8UlY80roLI9V8q43l7t8iZQbkpZFFbsIWXJS3afRoQy4y
gbMas338llDXWycyWxjpzqDuAnozm1qJbyWWhMGFE3PQkKTBc5yzoZhvU48KipOmX/RA/3jurOKi
HyfeZLlexaDRVghuvYeQMx71fFRkgp7RhciER9okYI0nv0Omww/HPtthgxbLHA+MLgSnk+KiiHzb
4o/LpD4jvee9ANobj3KrLoRnYk8aVEpr8hHAeFDt5Nb5ygfvszUXYpOWWZ9MqKT4YDv34O+RIDXA
cMlNW4jNVVhKbRYWBS79TYFEHpZOX7wd1q/2j/cU6y2EpgKOFTJLPftqH/vVoPpqN/4Y83ynxfFO
bvbCSxPxYoQG+3Lxpzraa1YICkmT24uuEKK2hZZNCJDeD/WqgFbcP4xUVKSmLTJowgnbpGpB09UB
LYQswTJtcGp5kxtcCNEUegSCO82COm33mDTjd9gJciML4Rk4Gc0/3SCPw2jPOueNt+xXIJNPNrkr
BGeE52cD2HDy1bx8LvXgWo1+yM1aCMwZWRDVw1nC75Puuk2Kp2gJJfeIEJmZ2sR1sZCvWgDo28lr
rd3cSNXEQNwIkWngeDEjw734Szzf4fp1B5LPl1sSITIdhNcHBysfv6jyE7Ow71qzkjnrmbUYkXll
4wTbIGkHPATctj36uuy8HSEmh06Bmz8Qk3WtQ9VT771Z6gqOUrxwaILA07zGUtFaW4YnLs2ndmfK
7RJHCMgyU93RUys+ZO7cJaH9spTQfaS+pCOEpB1TZ3Nie8KDEzkJEz7IJo7MB7nBhZgMlwRrJ7XS
fQvk9uSqGJv2MoV7llsMSmRcY9VkB+ZGda/UbeqHPXwhuXkLYQlIrYZRqM+At+MLiLQnStjdyg0t
BKXduXGJtDAqrIX+DWjZnWvm6kZubCEqY8ytU90idCYsVbY29UfH7Z/kxhbCEu8r+LwY4/jgrX9m
1fLsKtlXHNtPUvfKe3//MOEaF7dTSp0aKPZVidLMZubhIzVvWwhLpLOxXQnAyzowrItgOKmM6ItM
tYbfH64nthCWtouAcWUvXE+SzPgRD8G2aLQTdN03DqFvma5kGImgKAQ1MwVVdk57I3se9X6XdcGr
3PIIEYriYaouC9tR5eENEuphsd1vckMLEeqoLUwwpON9rB1u0wl0belJDi3EZ2j3A/hKqoWh2l+F
gOCzopYcWojPBL+OtoVjQkGvgqGOUfvWKGXKYhpiAB/3edNBKkbFePFj4F7I2czTsSiV+Yvb8mdR
JERo1oaITTsNGVGZu+dkatoL1P/aLzb7J6NbQozC/QK6F/LghHHzM+ywAjMH+0Vqp1hCjJq5NVbd
elOu8vymn+DNjY0nl7dEJNCE+fdke7QzqXNi85mi2qIiqSY3ceHwRIIiUUsSou8MzoWOpGRoGHLn
myUEpoF2jR0hRO6PWXA+DygVNW16LzdtITJHFPLHHuyj32d3hVu/5J33LDeyEJic923gGOECgadA
rRKjszOEQJcv1mT92f+QcFcU6vtzQjfHAsw2y93FUVvuwiibrjJr6W5bFNOindSPIPbtEzhjmCjx
I1hufVbN7pNWuQe5oYV9HlVGQyKPWJ1Ze1Ea5TKZdbmyiiWkFoxQCmRuacaiIFtsBrX82c+xXEq0
hMTSqWgMoYs2+boKJFdz9zo+pv++Ip98URHDVESWqi1QAnzouyVmKqvjGHREWwnkkqIpLHlfNnYW
zwkF5jK9i3TlYZnd13+f+xotf9iN/0AxOemkmQhm+0bRW0fTGBBaRI9Xbq+IIKYeHZGwyqiMI9f3
5sXocmYLRDm5qQvJxUR0Hssqnlc4BtToXhYPoZp8EaSfLcv6+++qzG3iGnM2rzsx9m7grxyCyZZq
WmmeKaSXSQmLcrZJithuwFiI7J/IQsdbuUURs0uiZyDfmXgezdE2nJJ93spBGJm5EJ9d35daOFN2
DxK0DoBzH5DQNyU/pxCgkeJ1Q5SyV4puHNAFzskAhiK3EX/rhrz/nq3WlQMi0j5EwxMM2/28Ga6l
Vvw3FP3d0CNCEnPu8Dl1tcLqoj8d0uRRbmhhh9toGcYxJCp/UfB/QN0q2S16JFd8N4Qt3qXGOOEi
xZs5SK+crr1sLMl8ZQg7PMwiKytgwPu1nfzQuKjA1buRWxJhf4Okc2OvZtZVBFWYj5m5ylFuaGF3
ayly7wgpQ+ecQUPP/RkIB7kE/ltL6N0ese1hwjhEY2+ji4HAwGWfeF8cPp9kKhEJhKNT3LtzsfiO
YhQbKiFng5PJTVuEAilNCSgytmbqygMqUcFdG5V3UoutOx8TLP7h8How4/ADgLMnTgBZ24XNJje4
cKMtZ8WB5e2RBC10z2fvpFZCX25oISRRE5i8JiIFjuZUXQ5jrB+zepJLJb95Re+2SYTQBYJhNMD7
GdJ8i4z2pihKuXgX0UA8IJQayR+u+bV2oTbFGSxsyUURgnKK6PbWDQrciBXj+hnavxxUxuUWXIhK
NzFs/OfYg9VoXXbooiGt98XQgijf3wQLzFSFI8dQ3Qi5AMqGFpbBywYrpA5fIi32TlXTbO9grasX
zjK5KPqgejdn44Xm9stTZOrIdOFGjDlsZtv6fpgMsz+supQXoz62V4aKHO+m6dTgSHE8usFSSyll
kK0ahLWPgVN2XTshhMNaO8aTqQdnuK+fSC21iNXB9wrR7LEc/ETLHvWmOwaIQnyx1p+kKU2Imxl+
WJXhTeMvWMzU9g2SVPdysxbOsRH7CeTAy8qfc82P5xEzi0RyQYRzDD8D+AMa4vZOkZ5XuNJYlS13
tIsgHWWICxtTHV7Gip3v9Brt1tQZ5ZKrJsRMBMlfQTW/8gOnrbdmgCAwpBkpAg47UIiaOBrRrEYS
xa/VPN8v8NdUN9W/uKitKfoP7xERqKNnuFIGiJqhxlMHt145PLndvE11Z4/BpSfXeBQBOy3+TCXQ
xcpfxi7GEyDovEsKiM1XPOHPNrtQZvKcMa2WiH6sPaLwYw2noad9kWrXePnD+og4QFAeUK5V0qGr
tMljo3BlwZHD1RDmLVg1qZASUUfB7MVFq9cVJI4OP5cxt7HInKXQhpDwxNPZS1oTXZbKb4M03mTY
nCBdLJcMRMoq8nUozKbMXMXxJFX1fZHU3+UWRcgzyzBqMZZhbBosE8u+PVXqSq7uoQp5JlfCGIl2
j8SbYYmzcRoPyv4ErFZu5sLxHDSWUjJxE6Chg24JlextrujGXm50IdnUcWh3uQ2m25jHJz2Z0EfT
JNvhIvZoSZcia6ms+ovanGtR424W1ZT6nsjefzxIkZaw3MJNYSrhCuEPEfJD2WRJDi5UbEw1hRbd
FJaPGU+86eLlorFKqXeKK4KPQsecBsdlUcZm+dkOxdGJXamDA6Xfj2uCOmGdIl0OC0pR2g1Sr4j6
t0hdyOwUVKA/ju7kRtbELaPHeuorc3IaG+MXx8afMy5CEB+HLrFjdRKEUCCFuk+RbZ+7kxRR9p/a
ElqLJJ4ZwDeNPAQ9o9B7CxxuGnJLIoQmfrv4rzTMW+3Do9M5F4MhF5e4qX9ckgaZltRIoW1CS1f8
Gq+DyMndndy8hTuAmdUdNiuVjczu4qKhpN+N5pzJLYqIOcLPdgKWkTB4hXfgoD0txSB1o3NFyNGA
6ixSbIDIljG+r20NSyK5XofrChfzGO0q1YjZJ3aRx7t5MHEGzeSKY+gNf/yY5oJETN7C3YJDvGzR
JX3QS7uR+5gi6MhawjS0A4dNGKqXboHeg6JKfkohLkcOB8uqF4yLKGMduwZVNAsVf7ks6wrnJh9T
RcyViaOd+EiN/Klq7AepDS7CjqIBqx4UeRh6dLAWLRucMByp8xh3+Y8f03WRAJzNzPZjxHvVuT7D
/kxyvYW4HFGSTNpkhMDuaKhHNukNBnyaXP4WcUdoWWX9ULIm6aKcYTDebpAclnrWuv8AHqFtm009
E0dADWNPatd4fUnxwFeH2Y8L7sR4byAOaPnz1G9tp0BYv7yW2ici8qjrLTsP48HylbE8R9bKTx05
ALPrWB9njQNOYC9gmP2a6DysCSXUZjnsmysij7owy9rIZEmssXkMevWgN/mN3JIIUWlX/Tybxoh9
pAtktFO204B/pNzYwnnp9Cr2wANr4s4AdfNEfRyivPomN7gQl8HYulGGIK7fTBh/WWmmbpqqk9zg
QmS6mlJgAwPpXqndi3z27kc5JQLNFZFHKgQ8pJ4H28/78pAk8XXsulKXey5PH/cgmnuqAsp6lQqo
nAKvbNuDblpGp1IrLoKPQnTLMJ7mc84Yu1vI8vlKqEkRFFkW4cxEoN9py5m5m8ojMuyoNSu9XA/P
tYXY1ADQx11GwWAOzJcppbw85J4cht4V3Q8st1NHb90qvTIu93Fs2Qe0kyq5094Ww1NnnbHGhNKv
TZeGmV1gPCb3NYXg1CbwGASR7StNf7rM40mAcqfc0EJotjWSlUbS276Z6ReDjnisa0quhxCYKDAN
sbvWfhzTRnLRaON9M9Vy7xIRcFROyBW2S2T7mR6eBUiWp3MmtyQi3igPi1hzupj7vaVcGWk6bxIc
zLdS6y0CjrSV+BgUXFGceIkPXhse8Sj4yq5hvfz9s4blrhJt75vrQ+lMil6x4oU9Zdu8nOIfGI96
crcrEXMUYeXoRiaiL1UVOVvLaPNrem+B5AcVLrRVifp5qLLqGgKmCG4H6lWfltYPuWUXYjPoB3PE
VIKbYWXoSCOn1cacW7nwFIFHwYw6ddszeFoGPydHw7BjXCT3ixCflU6fKg55sunliHKxihO3M1pf
vdrWrPqnDSOE6ISJHG0UEmKOvfDFEq8C/X1uGHi/20Mld5MTUTx1Zdb8DDBO0yC6jOpm06mtVOvN
FfE7NpLrHBZrFmgsbZtjBrgd7XmRu/OLEB5dL6ldV2zJLOJ6mGK8su2nxZS7AYgQnqpg8A4bVj9t
rFN8be+nwnmW2u2mcIimeejMjcWyIMtsXkY2YntdOkZ3cqMLkZpAs/KylC1puNbzUCyHqmil6rWu
iODBIp5LS4FMWNeg85fFOrfFCs1puYkLx6gzVU7IPscnFuGTbdCl/QY7Ick1FwIVV5yhm+CE+33Q
W7tKn4DAuksklx1NIVCVptCdWKG8EiXWOfeYE9uSQ2Qh1fnx0MhGDF6NjIlba1VFi9KWzr4m1/Fw
RTGicQqb1quoqdr4VcTmom/gGgZyH1QEH5nZEmBHxkUUx6ZwF+jaS1bK9RFR5f64LMlkR4s98SYP
5uFMQ5stmL8iLn5yTBtCeEaK1f+9VTA9mAbjlzoMt1JbXMQeZRPulYHOrFM7yPdOFP8s3MSWXG7h
EK1DXL+tzGCndMvRi4Fiamb5698n/slJZAixaSlzngNpRkMJ36THaimCc06neF8Og5Q+ieaKikRY
CoW2W7A2rQl5Xk+d7tTDOEvu1igikVxvsvEYVln5PrhMkX2bbFfufiEikaI61Q1lYWhXdeC9uT+w
JpOCY7oiEElzgMHFDmtiterFQKHPWQ1F//2TfrLNRSSSalZp0Tt0JZR2Tk9H7HP3VorVrNzoQnxG
KHFECIRafqa4j1NBIcRTHSmBH4wthQjFTz63oO7QUMnm7FjqoEh5y7RyW0VEI2EHYeK9zKJ7sfES
pmMDhVGvJQcXghRvC7eMOwaP3G4Xd8aZm34FLfskRkVhoiruwxBpVtMPU8NA+N/U259TobjlBpcE
TTKp/xZPfofVmqegDhAFNv0xTJLzplCGLWZoUgIxq2Xpx7RelklTJzqbcjJm7IIGe9yFuvXFTfeT
BRJlikrHSdW8IUGOylDcztFPJ7F3WAeZX4z/SUSJGIXMqSjLB+vkw/7OruqjqslRM1wR/YQ1q5KH
w1pbrPT/5uzMmizFsS39V8rynWoJMUjXbtUDcI4fn8fwGF6wiEgPAQIJEGL69b1OdnXfcjKjog3L
ssyKcHc5R2jce+319Ynp/MuKC7tv49jqn3pJ82WgMjwMrb4VZj0VjD/uWga28ifIpRug8fDcpYab
t+2GLkEccF9ocWtUBGSnmBfYah9yCNYOjSZX2gM3bt+TbyZqRcFTmAxepjPmdqD6PqrFvlJPlKC+
H+XEB2XUBEBBaAEkVSBP8S6jOQpIwfuW19quZCDnRZ0HTy5sbrmO1c5hspmbPpXcBgHCxHPRxknl
uo/zmd6+q7u3+iewfnuU6qNLxml5LgYg1Q2o9vva5u87JQy8tls8PLid1yTvm2fPqH3je6sYApUB
1hwTVsNY+2dt7Hr0YCO4b4feCoZYkGs5AhJ74BymUxHxDq61685O2eyhtAASK9cYKX1ePI6Nu28L
+mFff29uoLg5BybsMS8hRnhaCLGHCsU22X9u/CeL+FYzpBQIF0iZnYPE/sccZHvUwl00/bpv2hP/
/ViBOrsY+x4GoVExLPBc0MNTyya176i4BWgMwM63+YA3OtRzkI0ge6GIx2/2hVu2qiEvIlqRc9c0
qnsKGbuMyL6ERbwVDXnaTp3KMYWUAmm4KsIHOQq+ayjGW8ciIXGALifcnkfgbSpdv67FPvFavNUM
eTM0yyAzARjcCPDR1qlN53jcNfkBcH0/VnQw1j3tcZZrJy/rBnO9aLbrVYI4/L7pyDO4zcU4qjCz
6oTZSqVVuLz95yn01+eUeCsaqitwzwTDc/tC3crukw7Y876WN5umighI2+c7HC+HLDbhCpnjtE8R
H4vN1CSceTFFnOLQUu+20a9z0L7se+zNrok1loBrwtCyiL5Vffw2rfG3fU1vNs2RAljYw5D0gDIv
QC7UMB7GfRZlFByg96OkBgiJSROcz+LxE7JQQOX1u2z70fZm03Qj4LjG+lgIR02g7VE+cIPrLgFL
vNUMFWIc58ihV2RI0kAP99pFuxbweKsYGvyyl/5Cg8MardCWD/2jnYddaVvUE77vb1IUPeMM/Q1W
yZK0LQOizjS7dvuYb3bNgDtgTcvzzqO6/rECl/6FL0O+t/nN1PRGBT5ri36pQHkplX/biH2B+Hir
GepH6RoAqAKsJ4uhiQekwTWfIBvctz9sdUNWeLCCAzXosKzTXWCLTBR83zq79SsCl24F0rZHSs4B
PG/W4nvBltddU38rG1pDgXwqQ483fnE3EqCQOTXRvqG41Q2NHfibZMaDuyi+Gzz+DPPxw77n3qiG
QvCPSe8gbB4HNZJkkJ27rOIZ8L597W+2zTBaZBjlkH7FdnytAYhCBrrZOVa24qE1gnS6KaBGBGb8
0DF5l0/7bNvirXQIxq+eDjrkhsH/9q8il5OUBs3yi+l/XkP+nOvDbvN+bQHZVQ1T20MnCPphKqqW
vUm/NGUihqLY+WY3O2jhehg6gQmCevoJRPF4SgDANr/4AD85VcSbTZQUy4q7JlQQpO6CW+PBkxgF
M/vKPQEZe989BnipcHLoHoTPrhfFvokOTMBdA3KrI7I0qsrSIgPahT1PieKXQJOO2b7GN/soQf6z
ETUOt4uNsrHIqzRQ0bhvKm11RCFwGrwg5woHRUswnG2Jeionp32r41ZJ1Fg7Np3fAfngyiORzfO6
7itFAk3q/ftsR+pNcNNBKjHnwK6WjQFUcJ+/Km7I7xtXTS0pFl0IcgTQ5rwGYs7ycu8b3czUaCbg
3MUAYUSxBFJN3JNoX8Ic2ub3D047hIeVogiXReB6YmD+Pg07h8pmejag1yk5QR7SVKJL1rpSB7Bl
9yVAcV5+/+CLjDoxQ215KIIJ1E1SXnsD8MS7ptBWTKQB/14kJdFBw2j6LtASWPRI9vtm/1ZPRH3r
WDhTtO6D6UnK8c50/dO+J99spaueqxZOyhFUcst8Fa8DT8q57PedAbZ6oi4sWMWa8xG9/+5X4lPN
d7FHzmTr96+zm3Uku+6sSl7yr3UE3K2di31mVHG4mZ24ezbdamrEzOQKoWxcLv2NF83iw74+30xP
0XqN6pEfQnkjxCxkCE9wBWp3DkX/fce0EfhuOu/OKYQ/6OgH98sK0J/sn1sToByEyBpZM1xCXZjf
rs3wjbNc7bsV/ckFCIcLRR3Oosx13oEY98OaYd2lfoj/pCAarRzyXiHI4kR5qKKugnpD7HN2ibci
ItXNqhccrevGZqoKlmQyO8uzgRt8/z79oTAL/kHoCfTgpKLsMyvGXWoZqCjft20MMOCRw4WuHci1
6vyvXKqdPb6ZnxRIIBGe44g0zx/OTUfgfe+aPluQmZACzPgOK/kwi4y31a0M2l3Rz3grH6qZjrxw
4ria5+OQzjgKiZp0+5bxYDMzjW1ct3aos9Gqesh1dzv96h537tS/OJlv3X+ktCJaqxUn85KRA/B0
4TdnPURz1mISL/t6fbt/mpx4YLcj53y2H7BMJSXioLva3iqIPDI1rWoKvNFCDY+1WukF5FA6+8+t
n8+xf9E7WwWRbrqQ5RqX8zqfqxvd9vlL2I8QWKLQwqsTUfvxTR0H9MfcRmxncGqrLBqafKw64OIP
jW1u1nMMJofL2S/W+HP07K8+0Wbe9hEDo63EtoriYfLS9GHjHyrBe9SEzvBlO3TTHHqJBrjYpHke
BzA8ZJ7dNxC24iOzNMKW3GNwC5ZxCsjqazeE7BfvKvjJJzv//b/l7kmJkuKxwbtq/eij6QeVUprv
s36Ot+ZHzPV1IGTODrOdVLLGgZ/VwsX7pvdWgITEulcuCwZxWJH7oF39U7R0v+LO/6xfNmdjuDPP
uRjw6N3SX44t9J453bfxbnVH86wD7dHqnPFBgAnDdXqEXrj+haHDTybfVnoUAcMr2sryw4zCBn0o
OeUfiDJI+Y5DCSQntkzSHWNdL8h7uIb3+7a2rS6JWDODFYkQjnBBCFhI4ImbnGpL9g3UP2mTkI8E
yAOzIKrGNtEtnRKPqn3rob+Z36uwA4nzOj6wtvFfxsBV9+XYV79icf9kMG3FSawkUnklBlMcFamV
fE1sS3emyrbaJL8d/ElKdEw9TVW2FOyqlcXOaMLWKSmKPFHzBY1TUXVH4jVfh3XZpxsCxv792oM7
lteP3nlhK3h+UetXy4zedxzaapJGyEraYsF2kAv7aFTT3FNF6C4NXryVJNnz4l7KGhhTMuLsGfEv
5zqc/7x5/uRosVUkzYYutSIC+r6ic98AIqpIgoN5x7KhrZfn//xLfjIgt7Ikq9pCEQ+9o7z5FQfo
IaGaPu1re3N+JhZlRMuIZZlEvUqbEsJkXYc7R/tWmBSRRpjZYvGMQiYTAwfJY+831S86/2f9cn4p
/7YbzqwpowEIK5xcpm9+rm7gkr5v/dpaBcFRinkc9gmHcaYp3JfvjAz2Xfq3QpmYIudsGPpkXQmC
w6X0YUVk95UoxVuHoCGwJjY1Ylv1yqaE42ZOl120XhpvtTJmJaQhFbQy3mBf4Gd4b2Kv/MWZ7Sfv
ciuVaUCL7zvXnMPDykMtKD+UuftVwOIPQdlfnAi37jprOQxVOQZQPzQ9b05OkilOPFF4wUVT2/pB
k7xZEiOwgqa8KOMPHhSkY0ZDOCEkXaMKlzmI4M4/D4LScWpz/1ceBpT+sVj8xdNtZXBS8JXIESkP
1CDx/EbayA5JySvfS9zgZJyUfRM9ldKpIqWRCc1JGzab9sIfBzeuSbuscMOFMKpaKP5uRlVHFdDi
snTx8mMpdSwSqKdVJqVwl6MZ/OVYhJ4asnbRUCMvQNw72Kw72MWFk6fhsePKOMmjtnk1axXxg5jK
ucmqdcxV6judfwvHpdVZqdT0YSatkreQH8YuyXlXdOmyjO5pWsY1/uGrJi9ggFWp/kqbZrpfgPUL
7qpC8egGZlyrvFlDQBmulacLCYzt2utXZB/j6XqZKmOaZKLhkK8J7/t2BgidAAgYz0MD20gAoPh8
BFp7VdDHGgoBIavz4QRMqyovzIQA2Ee7+Iu4WBZe+2lv+1x+AMexe2gMLn73Kw/rOlEs0uWVIEFF
7nTVU5aKFtHsG88UzfQQ9p2eWVLAFifEAkaNQFC0Bq21SWtVs/HG9WIuv0zUp+2lXFTkKIrIor58
9BgoOzeFvzq4LlFHYvPoAidbpG0pZNqJ76aRPvaOaHuJE73kSTMbbkH8qZf1CLosoNtZ2Oe1PQSF
NOGXQXtTFyd95fx6ySyJLedwPFd2AvHANUp8n9oupz9AWui7FxZD+XTT1uGk770g9sR1P3miuXd8
HfEC+Khyl4DaPOowRbn+sp4fEmm8Jo1R1VC8jJULzb2sQl4FadABudUmzUDNcAOWQMRfld8j8eSs
WvPiVBH0MmpESnnkxZqbNomg8nqSLqTT/dA0CELEuhirdGombX8XZsp7dxg6DW9/1nf2GkpnPjCc
rkMeEZQ7z+OzzivkFWDSVNOXOi+Yn7VG8qy3Lakyb20o3noYEFD6dGCKlKxTtSI90wx3Xex3d3Is
A1giykZ8zgPeyquIxz1uejaX/YoP5FU17n5dYNKIN+fOaS8MeoFmjE69zQYVlh/Jaoy9YKLxrhCR
7D2EaYuGHJa+DR5o19DLgY+sS3VjKj+hS+Pio2FS8UQEwEknvKvByBRBmJtkHGvEpmvgHT43pZ6W
hEsuadJ4yFcpS/oLDkjGERZy8WeUfiNn2/arSXUxlHUW5FO/JJQ37UXfTuzT1EdLmNiwbRWEyiWf
MrCOpbtow4D9Xg6jBxJqFT3HvTAGVOhqzbMwDqQ5ma5FlmbsV5mQMRQvbAltpkU0zUcLu5PibpbC
O3ogO+hLyAvt566j8qp0RfHVVxRPpRTsCtN6iiZ2OYi8NE+tB4RXWlB46mRr3XQioW0j+sdu4eqx
NqiTT/oppw9zrniR2YoQnkU1r0Bua8ylEWv7mLceLmtL6OVjNmj7VNsuOi0xCFvZzOKpP3qNXtrj
0NNlOuD0HKoEVhvurZeakVtSKFMkUKB01bVsHHJoBgVi06WulEn73Kv1ia25tgfsuYu9hSr4UvOp
f6OrRO80ssqsN0qJdaZjl8rQ4VUXAb4dGYtuSCvkiR4LVOPzxCdL+DCPXayuwF8KoQWQlQ2PLJj5
s+qocteBbVEKVJh2Ukfn1tK7MXXl7Am8mfla18AlJ7yFK1M6SuZPDz6r4HHIurU+Nv0yzyA/k2X9
0Go+X8TIkdyUQVHpjDIUGIcBgho3Yo1qks7RYlAtaZS9qaMp0j/6qdbxUYYunhOheO8nntHl/NiJ
ArkQydYG/w5QsYwMoOL0QKcwV9nS6BGKoFmU65MJi4llsBFGZR1x/foUhFgygJgQrfrsxACrbBDx
RpaVuphuc6h7keDmw1wfpsVnS8pLWEElykXKXZR1DbZtErKxThgqva8pK9hxbKr+VSxgGU5Lz/tT
p6DoveqXZekfpka3OXJOEPlGj61ZKneLvSgPb+0glg+LaGl59FYUXl9U3IPnQqo6BiwaIDXRDxlH
FvXjgrAc5YClEle1gznfpYY7r1JJJTvWZm6AC9btMJaiBBaKkuoaI6q7LXhZoqx9aiSyr0D1HJau
oNOjPlPS7llYGZY61dIvQQznOYTzGgmL+bNvygfexl1RXzMJ75MMNpgkL+G6MdCsDDg5DEb+qFpv
eEXAfs1QjIKBXgjRpV4MLztcD4L4sUbO6mNkzfhdrPXcJbRysUhzkYeXbclaePBP821giXsqq4BH
qelhCdiqil3bcRx1EkymuUbERqYDyuhS2tbkMrBaXM9mHUg2wfgBzA18U/W5tUX7JUD97oMybTFX
SZC3kckCg3H/BIGYDU49W4lO5tiS4ljVSlRpNdVjmHW+iz7TXESIrHvDvKaY1YGXGN919BWTyuXZ
LJTX3ch6LWChV63mqGxeBheQWVVtgqFnr+vAwhGdrLS6LBgAwqnHXdAlsN6LT6ao1iGFFUVfnLgS
8S0ocp1LTOnV80VYVGVwxcqRti7t534ZpqQni2X3rSriIJ00gEWZULV8rLs26rLWkvJF+r2tE5JP
bEhtVQ+JdsCBJX0UqenOq0Ts0tIKdWl03TTXcxyv9cUQK88++T5dXQo5DtJ9TOIIIvlSsiPnrWdO
ZVXFiPy4oEng8/N7Q0etj30YVjYToaRXajZVecHBr+kOZiJlVkfcpiwYcZyyKjQfR9CNx2Sw2AOS
hdafa96L6xIV4Qm8cB8q1QFkW7LKx0qPEhqVFTPl9ujjxJHMmIx5whaKTXokvLqb66JJSqImAhb4
eBoU7hDxROOEGcoS/CaT9SK/n135aWmBDWZzyE5zOXJEYdoIOW82YB9zQQV3T2+GLv1xIK4Jr3JX
hDId59a622Ht8zGNrARQqe0KLzqytkN5qUSJn+8SHGLkdEmJjru0HppKJbO/zurY8mjo7thYOJcO
Q8PkyawKnsJzKYr4aohxHkm6rh3dj8WvQ5EEaw2034hD+JTZfOJ11nXSJ2lJcXaA//pM+o+8yD2b
dZTnLjMSoE480GxfECdry3SF+fQNDvWo2WdhPv4+OQ5/GhPkpEwnhdF0HcWduENEds0vvBCHq4va
2HB5EX1fhxjL/kRSLYeleeiKkX1qw9bHHFk8gxOKyL0u5bCgbZAX902ZWQuLtwvmwYXgyHKABi7B
gqxFxjiR8kmi9oncNSJc4wTHAXlqNPV89EDjD3eolcqbrJimXKRtLehHF3uzQuytjJQ+eQ6UzUSX
OLemIiwbdldDoVCkqrSouxlnq+5Hf0AatAhg4pBEK6R6p1AUqr7uCk5fEJsf4xTrpr6Ifcrvq3kh
Q1ZFbWmfVtpPT3hu8o3xHKaIBqYH5SVZwUJJYFLLx+/ruHD/AJo34nRzM0xLVsWljV9RXBz1pwhv
X8VpH1Mhv7lmABl1LZGlTeSsxUvIzVzB1LmIyMEDFLdMF28g+ig13HUz1w9uuYbHlOvTQGq/y2oH
J7sUh35yU0o9jzj92lpfN/C5+ginFE4S0zp4T3btMMNYNG7nr8LXMy0gMpkmfbIjFuiTrQdtDrZX
qI7Ds44CfPkqLCCOxNZ7cKzz6nus42p+Ng41RtfrUuCu6s+Lai7nORR+1sdgNmX5TFee0cEPgnSl
URecysnnWG9Gv4Bl9zAsw4muEa6BUwX68SveOQuvQRJv+rdWYwu9CKNg7b4qH+VFKYuonB+WsFjo
Ixs9VxxgE5TzTFekOUZBTD8Znw53BcPen/m0cyFuC82A+geGouKsDrp8zYQ2zp1aO1cs40GlvUtR
QG33iIMocylAm2X/gTdr294quL3hxDXqGaGPYuiPBC3f6XzFAbNpClZ/qPywcTeVDmPxyavDwHwa
/YZE93QeJn5aUMX7MrKQtRhndXtvxj4sTz34PmGGYzVVaQe/f32YndB+iuIHIt4Yg7bQJCVdJ8j+
FufdeHGUD1dBi7RHutZd3WLGtGZNuioUUPDGkNzFVxj1Av0PAx/vviR57j2AC4XjQJV7mEF42VUR
1Sinwns6soUsE1InMD9LaDQ4gnqFoH8JhjrCoEPd+Gw+t8ZV03cBE8r8+6Byuv4uRoxc+8P3MVHJ
mdVY97iiCh7lqat94pIlNjM72O6MiCtLMV07Zfsqq2fsXonqJS63shzKr0ETRZ9mALzOUflWkgi4
+BgzAFmiSR5dgz1zyZiH/+aAACg3zdd5MHVmeaAgXBZLKkamxjbDWlBovFTHYYlS4dJkMr+yuL0M
xeLDlg85SHGAza9VGSvVYlNwEHySQIkjW6wKM1xCRly2X0eFonMEoVGa2MQZjo0EZu9RnEMMnPCx
XoJP1K9YjJOGoV4aFHUp70c6MfmGZbbT2SQwlo6F62J+ycOxBW0hFHMvPoui9+2TKxAheNImbuvU
hpGWuGVIB5BwzbD4xVhH80NIqSwFBF4DW2/xWqPyegX35NnXUVld0JGN3b1nGfWzEStMdWVMNz0D
gApia6tdETy2pRpxOkWsgLy5kAX0EBOUFp4gahrXtMeRe3y2iyVjEq5NU18tdsrHi8JShjTX6v+A
smciyWTk/JWgiOCZO+lQDuK1toezqWM6q40L2ut4mso3rZfcton14S2GI7xRGIUUiEN1nGoSV/iU
HF7/tr1rWm5OmITuU0HqnCdsdPzkRyv/UZEY19WI1HGYLkiW2ANTZVzfDngrbZWoziFKnSxDY+pk
rSaGN+HW8AH0axS9LWswJwSvN5vsEIyZH3b+QyQGX18zpOsYzj7Y3hJZ67CHgLN2PqyHLTY9kC8F
O/odPFUPovWZ+j5Tqd0BvqI2AN6woAJzCwfstG175FUGj6C4ZA7r8N4XwNs9hCBmmZQhDK3TFZfk
OivXwRbX61yGFutbXbAEYmkUiZe4fw6XDAb0t4tzskpAlZr4jQ2WHncoz7DSJqDKRh/D2vLf2eyR
4TOh1s73RYxKvCOCujCV9U2Y4yPMOgQJDOq0Io0Aon9EE114M3KPD1iHKHXocrjIwU+46Sp1ItHU
AJjuuIlYCu8K+koJIk/JDKuJZ0VjRGWAdMlx05wjwy+x36CcMIBY6hKRdRMBbKaYQDwHFgwp8bq+
hFQAyxyMXsYZ14CoJUHW5QY6NtfILr/uqV5BIqdx7qe44vGnqehEnBAxcZ223JafIpiiXQ4m7/1U
+g3/kDsOtXTXiuKlk130UblYhSklqvyK8q/1mQMTgYecsKHj5hOIZCyYeIjGvPwSE1fTzJuUvsQv
WR7YwrwDFlb1qGQ1+DgszVOTupzbi1DOA7lsqgUK6gB+CnnaqhDAkmoECOm44hggjzDTbiX2OQf6
1JRjybzy+skUz/Is/P3SqhbHHB+ZmOAHynJl8dxAXo8UDcUuhXgN/FjTMkeg7U6Job6xS0gOlfNg
41OiO7pD31eKP8EUl0xp7PlYdXPsWtplSJ+HedY7HO47DDCPIpTm1X0SzogipetcNDCdRnQkCcv5
oIS588N4+TD5yp1kzclyPUij++92Jjk2i2YY5JW32AZVkISXTIxJhZKah5kwVqdCdU2XBDHzvAfW
LcXtwApOUjm08eXKZy+/tHqG/7dRuSw/NBL0vIecl4GPMyod59SVUj6S2AeBSVjX3IV2ZACQ1LlZ
bmdcqi9ZN3XXS+4HLsXdCS5DYY6NdMCVTD3oIODfaFPXZaZinEwSE5bimYEueoVUeAsbKzf2OGWO
5fyKGI3GCdpDoSuuNpUZrr0+jpCY7aflIzHTdJl7/cqSWuTVXTua5kdN47jTiENQrBb5Uq/NdTPi
wnc99lxUiVupm9NFzbjnh7r2YA4V4p1d8KoebZHARqfMn+NQtvzaq7zyqm5VPaV9oGbvys+da9Gb
8fAGiKCSSeiGIk7oGizdRQCTqc+Oz/OY4hyX35f+5N8EuXh0roB4FIZ3fM6wbK63lpWtf1Mjyf2G
Qvr4kcOA4PPCcbm40gWt81NPaxJekCBa3AUwL/2QDN1UPoUoT3wMhrzokj6Pl88oW4w/+XrSV2pg
+kD0eFwKxFpC/X1imBJJYO30CfmDIIE6Bqc1ZOuxchpyJ3G/vGeIf4OdZSEROIw4Pr0WdJ0vO+yd
j6ihsd5lE80IkdZRPj0Gwl+vRhuHZbLkor6S7cX3dp2SYQHpbA7IlMUXg4C1RBqdI8EFreSzX8vi
E+UYXCUvNbRLQeguwI5EWV4P+WKbDo3Cq6iAIbpbZO3fRXJdvuYI8n1owtzeL60Y6Elo+irIkixT
/yOU48ta1xSB5UHKqypc4XnGIem8DruiuMSL8ZLWArICHc3ULNlg+6lJ0P3hh9xb5zGLcHjuU+fV
JbRCiLH9YCsM5jAbGGLQIDmKJ4FL830pHL/3WNVY7DqLtAnFsMU8tUv9WJFpHo9rywJ1KMoFcdeR
BN1nUFyIj52bMUTnG++RCm+4pIwMQLvkk/4ehOvyxpexJQhALmGHLaHhPzSc0H4PwrHCj0bdqNIc
626OuAdC84hEFv6zLxGgRond5D53vm78ZNIMZgZ13w95ZkRc9Ykvw3zG4XCZb9w8l1UaIj7/AhUM
m+HE42mJS6mdviBE2OrjGHX8DRPLP0XReqc91tyJiqpbtvajSqKWufsuEvIWy3X8TTWAkf9CdfGT
ZBPdKEzh6zzYNiwhi49H/xK1q0vKmNjngxNvzQFqgtCGrzQUIxji3ojjVu17n/elazdCF1m2ZTdW
5+QhrU7ViOWI+tM+1E1Mzt31b/nUbgxKYwENPszzefy0IIeXq/P21SJs674pM0uRYxs9wGuT8lMZ
kfXKt8iEHnd1zbbwG2r1CgFvSCqnKXoi+Y0vqk/7Wt50+rJUCLUUK1RXgU1WGT14kb9vJG4rvpFc
QsGHxliRMv/WTs1n2vNfCfv+epRH25Jvp+M6ZwXaDmX+0fI1reJ9CL5oW/Bd2rIOqxnZ2sLTX8IG
eSw5ftnT2dG24JthfWVwBoChmQbJIZwihiTo2762N8IhNnSFwK0QRdmN/7YiwSI6Ou9KYEO49X7y
IHWEgpjuXJ4Ze98AiRsyKutglwgNFkDvG8fNZm5YiAJNuN9UWYUL9CtSaN0uRUIkNsshCxYEEO15
EDqa31CEKlq27m18IxsqsIpPjTIQYzp7Fy1V6rd2l31MtAVFwCsSgfcIxVPBML8itAiCevFx30jZ
yHn5gFyZh2qeQ94v7KFURZBMq3S7FpRoW/aNtGgk1qJAlb2HVM7UeZdxVexzYIq2dd/hRIiISAvj
LobYLHIXkC7gXr2rX7Z136Oc83iFfRekd+J17JCTQoBuZ9ub2dnMcOZHpBvykt4/1bE71Jru2nui
bd33GK1dHnM8NmK5x0lXX4QyX/f1yGZq9rDPjMKzsV7M3JpOTC2n0to129f6ZmryBcICmcPesXLC
AhjeZxRQil/smGeN1591J9G27DtEHAeWvaiFqSeHs6NkOUCqPZkhu2At8sIIa1WqPTURnf+F0Ppf
3+f/km/m4f+0bv/53/jzd9MiZgA20+aP/3wxDf733+ef+X/f8/4n/nnxZu6+Nm92+03vfgbt/uv3
Zl+Hr+/+AOQuVLKPSAYvT28WFMQ/2scTnr/z//eLf3v7o5WXpX37x2/fjdPDuTVZGv3bv750+fs/
fkO59r+90nP7//ri+QP847eT0/Jrv/zpJ96+2uEfv/n+34FDglqLC5/7vn8u1Jzezl+h0d8BRcTf
Y9H38X/OFaIayu7iH78F/O8hD/0Qtrz4hgjR99/+Zg1uefhS+PeY4eQpfBgY4eqNivv/+8nfvZv/
eVd/0655MLj6WPxO8Ucl2v8MkZj4jIQ0xkYvzr/pT4wY2LpZp885TMu9L/l8Qbv6ucjX4WRNHZ6Y
X+sUwTByBAM9I35+hzscOcXN2iGRgPRvbCjSttrwDI7CH3J/iZCvwoHqfzN3HlmSI1mW3UptANkC
KsAUgHJV4+ZGJjjmJMCJgAOr76ue2V3hFlnpJ2Y1jeNhqgoi8uX9+94fZFb62oS0F4E0becMUXnQ
Y/NCinS/b2znw3TTjBhs2RydleCavqYVz+zKt2Wyv48SKSj6QDorNnXjDqe4jtY7wzXV0R0jMzDa
KjkZqaZt6ILoKa2r2Tsapozv5rieA7O3jd2aRYe+mRPf0O07W/Pes4XA/aZZz+k0nzV9zn3N6LVd
wmBMmm26tr0ysBdmkpqbq/ak/KRa6zByI7ktiqjcJaLLH2YnFggTXuY+xUmtNqLv8o0qBUmKCKQ0
quCzQgLbEcBbjpxG6KSDeGo0Axt9X2tPjWumJboC2oFlxONL3oHfFGlEBzT16OW5AxPF6D7HhT+r
QayHRnra08C/uF7Opp82M3LZZhA9gk81A0D4pTVFp1RL9FA5kQ5IJnq0+diJw2WhvxXGnY1qqSVV
/eol466StYbLfGne13yOt8wR5ehJL5qazBll/mjFyNHohOvAsuSWxnERWexdycA889cI+MG0yLeL
RoaoB3JNU6Rybp1Fs0swJy6OyHqmn5n6jauXwTJI42VkyMkhS5byoDjp7uem+IZ49qMu1gtzyEiJ
rq3lj6LwbD9PtEEFdZZhElrXk97c6/E+0/synHM7C2pVjAFWmcpHI6HBKpNheV10+jmz5coPWm0n
3S79tZl7FP/O3K3K8kt3sR4XVKtDN9rfaFHuNE17m+V6MGT0tc7j27xdd9Us9qVePrSe5AcUPXc1
Xpy7wfD0H13iWH5br+2RLkoZOHFihQh8s+8iCBpx3mw4Vp+MzC12g156d1bZh66KkddapjHsvVQO
57gxyx0jN1SINvzVpEW+Qrl8zJ5mpUGWtNdhr4aXbtNRVAeLBeDGwaM6+2jIy5eFvnzsmyLXtnTM
CvCQud1Art13P5syU+M+Lcw9vyf1jZ7GiAquj5O27618vPFaWfqWbZib2JKc951kOeVVLhFld55s
jcOM+L7JDKZOFlkxP7cqBq+w+/Q8NJD4rWJkrNMV8cHAV/BKOp55mcaaYcDZ0IwB0sNzVrVvEpjE
p71MDxpkKfLJh5RhJaAuVQ5tY2WvnIGIu2yVvvMy0w1LS6ZBadfP49qqG1HF8WEwIhXS9C8CSEYE
H9NOz1KN35ZiYIbv0vK9oowxPMMiWCpoKbgB3eAEZjphnl1r4WgSSZACDIYGccYXE/nmYe2a+Wx3
mtgXg12dc6JP31zDetQSQwZdnT2mSXXUGpP2DJPWAtOrXNaPMXmYCluEUm+qg207t3Xl7eqEX53j
3YhyI2j6y2omaWjO0jkxJ1pd0EB5hx/rtvQ2meV0iIOx71j5H/YKRWZoUxXmoyG2thvXt5ES50Ew
AJXEwflgrlI+pKZOs4Fl+tiw9vMMWvHGRhy5KNgCP3VYZ2MtWKqcc3BzlZL3Tm1cPD3dKXrDRcrm
rjnjwa3MS9TzvnXTNwN5JrA8ewtzqXz61msU4PALK5mc7eYeSpZ+f9du1sHLN7CRMpjd3DkznjEE
Svih3Enz+TnHcWnLwKuoOMekaJ7bKla+6JyHsinTe4+oum2h58Wxidx1Oztm/d2egVsRNeEsyzTb
AyM2T7ZoyZqcgUudNEhaM9CG8stiVavfjrqf2/axGovNWulvCyeVg3LlCWeOFYg6RX5CNjvMti5g
A530KSnnImIStegPyi6Ps0vnqwItNiYm3hP1H/UBMT5LaIzyea4q/rybakjxDvcgz+aAI0vC9a8u
RjelQZ4jh6KdOYG5fO/0bNqJoSl3vHTzPjXXl3EcmKis2XE4LWp4sb0yHM16tP2RcYQ8xN54l7Xl
hx0P8Xap+2aT4fHZ9KtNs3maj1jjlS8Lukrkefv9atwsi77vQWbu9KVb7iKV5kFDjmW5uo9ulJxy
veaLiTyUXXqnRc3bZM4pXtVk2TjM5X21Y5pTVlryI1l9AgbhBIYsY98YeHjMrh9vHQ3QOFlUaK31
Judi3ziGY+6WCWEYJW7+Msaq3xfFenCnLL8COQWPh6A9YDTD0UzEBnEY7uu8uJ3jZ5VCAUxg3HYM
YqWnpTrQEbbgOKv3ibSJJmfi0QiT62t981h2rXusFrn6CYNzd3E7R4eJMYu7eigj1vB2Cousuq+6
agNs0h9js9rRcy32I5zPsafJ9tTrN6ORTeGwjk5oF2sPpZGJTS1c69xlbyskSLiISBJ2WfcPZq/Z
e1LG57DttZeky5OQh1DfS9rad0O+XMdd9s2BPcLaFywhQR0b3lZUTZoE/ARn58BuQHG1gj6IBjkI
cuFTmpXhag8XUXJrhlY+m3BAptNvlNXB9MKJ+nVy68Xl99aQoeoK9o0k+lZwLfzB7d+KuOHfZvMU
CDaaLZlX0avSxukhJvbiEmWCY20J1716yXzuRdPDbjrqnWkhY+SXQDobSSGGa5vlJlzddF+usRkk
UzP5Xs3TRJTtlmX9ZVL9Fkp7x8CS09pk5zl/jUs2zOyVztANgMOtWkCN53pnw3H5bWI+OHoVdObL
XC+PVWbfx/lXj4686RXb2PPey1YLEWvBQEN5RSeHV2Ngcx27cOzrW2sw9wootMmBjq5RlSQRZKyL
Zv8wRbM4qsoJY31u/VS2ByeLXyyhjWEqnAc1Jv0ePrsG+jbvalpG1Vhv0FEh68axY8LIzpy8be0U
Rwu+SdnbQXjtDorwgzlvt6LDttgYj5o3vTbEJ9rWcEMX9rat1V3PA8P8RFoFsLFhZ67dppNpu4mm
GiFV2AeNsjWo9CUNozHymBqlxzdFEu/XxmgARblH7khbsqzeAeFyP0nddy2fjE3X8bhAMAt/rN1r
MA+huX4uZLllJwO5BYrbRGZsHzLlGHt6g7u8Em+raipgH30Nojm6U5gp9pZT6eGgQbyr2XocCm5l
LpaBw2WqHhqMI76jmvhbqrXvCUD1xjAKduw2t0/2gBvLGwiokBUz35M22pIlx8Au7UcCWNfaEw+X
VoWmar8viXdZDIUrgCiuPtnmPSWYIrnATFugtevXkqp9pWDjb9CJa1SYulRMpDEur3D33MdsLF95
0Eq/0JqXArRucJ1v1SBoQBr6jSaKH1RnzbG2bePVbM37UjAN2ynoGSSJ72iPFqKhO3Y8SsYY3erd
9AB8+TBE1a5lMYCBvl5EczvYc7Vb+KA9g6Tqj2WMs0eviOdDmv0YaiugWbuFSqgua0HV0xZOMFjd
8i6shOTckci7tmm827KABS3XUj3wTt25ZfF90rNNbemwjFopDiMtOCxKErvzaJhW2DKu4GxG3eQP
FqYRJeJT3YG645OUj2R1JQLcc1me3bSRXz1DuAF5TPk5UlmCyYINXi04OOlu9GEyVizmtRpCfcJI
YEsTS7VsK0jdNA1qx7kF+l02UR5TYsQJ9gyjOdd1btxwUoJAqwFwo+jBcZ30LWqTs2Sn7xtwp6Sh
CneSQp1KvWu27MgAVjnfEdA5CeppsD7MujH25eRoPp1v7VC7GkuvbsIJZrSPfZnRFoX4ftIMi33f
0a3yZHjFeErrPNswkqHkBGUPx5pUq8c5Wbtb+tuOLyxZPmmLnoeAdWXvxyWXo5Kxd2C3VCfRevE2
lVKHiIdvMYs4HTZe7r27De3sPjbqoGNN360T7D1YcBewTo5+PNV1SCN5ODZFiufGMj70ZvK+L7wf
o0/r/IFwDZrXCpvnzJh4uKnkLXFzk7zeWIdrcatjWdNQ9WM5tIeWTOznWXfWcLCqmofUI2ElGhV4
6nKqmrgt/CrXved2YB8ePc0JLNHLo7kaSVi7dJJdd118WY5kmPOtvmiWbdfBpGx5yzCiODAmXe5z
CTuLL6j0x0aPtL1r0MKf+uVlWmY9BGC3Cq5qMdxmXrPsmUL5loBkVKHy3AwuVcEg24sT3RLqZWza
Qi47Wqbzpm+09ZIPnRfqa6N2S7ea796EPWBw+unI+KaOtcZiJS4UzIjXxqmvAbsb16z1nomz26Hq
1LHzPO3ojZyKmeP1LPFTvkyjoQd2N0xfVsrtLzOZPMG0MlqO1b3c6W5V7iW4SVAnafEgZhtr0RIr
cYrU0IV6Vc2bVkbdpVjAx+ch02+VZyzX56j9YzT7KVAeqYSt2e9SvXqYvZeiSmhp9+UXKev6Q0/K
CKxeaezkkbE3QPP9tVLfvKqzdtNClC4d8mjy8cM2Oylm88ygqggCVbfuGCX3pjzNfq5HvQ1mhmuT
ajfHL4vRQJsBLZ2juJx3UQJ9E5NRARmnnrLWhvudLPtge7LkaS3f+pLnK2rncGmz7ugU9KURvt1g
aYV7Mq5v5Jx7cNtNfj+YYt4KlethY6V3Ztz9Uc09pZ1ZVuda2vOF0/l8p0bd2/RD9TraXbRjpmty
bkacVZUxrSxH8XSSgn07m6JsJNXXBhTHUvUs6mW9Kegrsc9S63daM+3YQdbEmwN3NKybSW+jV3eo
1X4kJmSTjpG99Wq2HIxrci85GF59OniNHM93bLc/ajq/JRqd/jiCfhyiMXfuzRhGVMmx3GEpyauw
Uqv9aihvua/1zHigULMhQtv+ZhZDOlAEmtMtQ0hKVqLE+q5VbeCY5XggyFZtFIaN+9L5lqg9Tcg7
1evf4skLS3Uw1ENSE9Ll7M2++rqwpx/LdUgC8r/LvSc7tfUAcCk7p0w7e8rW7gujhn7K8/ELrYc0
1FRcfeOJnBESWm1fumN8xoEWWlq2PhB2Gb9y4bMTZpD8hxVZABNaa+/AxYunwl5YWDOj9pVYn5iV
yHGBGIsvSal7r9XUc26ZDPU2j2l1WCIze2+twaWUinSWnRGmHCa/rPfLoIeY7mN4O1V8rz3S5IIe
c1HHsqSvIALDMlzh1lq2eNzMNXkrTawelhP3px6o3dg4rib0Xd92Vs40BUt7AKW9nuvGNn61rCv1
XtrF8BbPhN7hJpvrh8qp6jto+gwcmbIxsHGPnRfTmiTjk5R+21D6HVKzVIW/uKrE42In+sWYG3wD
aVbCgBsz1YOOc98vCitpg2qKpsdhrqY1NPnIhPgL50akevFFIzb0UOra+kAiHCdTEKvm0DJ80wvn
REVPuD8oXUAY5R1xmvYPOPAZbjFf2MTcGtsW2XqdP9qZPEnLTncYAMgjUIDHIQdR46tdSMMXc6Rt
cxVzhFZGs7GJQoK5WiWHhZojU+a1/iTr/iiaQaY+iobKTzD5NWNWTdv7GnvrXRkp47nOOVuUFa4w
o42QbDha+WxzngwjtDAnSFzmR6dwQmmoEwy3MyL3w07qwzh4dSCGWrDaV2VgIQQck0GM4HB1c4mb
bD7Yw3icMw5MmXaqEvOpbXWsYCD3XawwGLnHIe6i+yGSzd6i9gqYq9bhcWs5ua8zX7ltw8Vdd611
aUqRB2nBDhkZ9/yKg2H3r5aDVZMmHRBzQtNFHdy2ujJ9PAavaoLrkvqOYZvAX87VMuP3001M6fqw
uLILbSJJ7AyPUGrnQc62XisTfCKlhzhMaWWEwKTlpoVKFJjAC5wyyxoa5bRNF/fJEuUmVfD607yf
ih95x4bGRD7fSZ0Hm5iTJ06G407M7h9CwiNYgsMtkFlv+YOZIo2Maj05TJ8/ekMOMZZlW3j2b9he
fpjkwp6tNN/biz0FJvbTAE/lyKip4gvqRe43CItQvBZTSt1lZ89ptSPT4gT8zVkxsU+uaX9zu2tN
N6ZJWFkuZE4jguJ69MSkWt7nAPzgseLHYlB8yzotH9iBN7JZ5kDPEAIlUZea3aB3GCiWcPhbiqjb
8rrg2ThLcc1kS+hWuuXj8WCFtN0Ps8nDNDO2qHsbWJPk6tnw5xawsDZUMDdROFzxzdh+wJQRZkgo
JexilHbfweQxhuoXTB3h0HjPwNRZoGVW8kCkpLPlAf2oWwt6keex1vWOj1swhy+cTVysHGLhqaiy
IDVpR9xD1G2tqYmpXwRVrzvTk6s3dOceLbveuAnUZWefmCn1Lt29SodgVSOB297Tit9jGN2TPkW+
NxhhDmzTyua0umMW2gmAYmM/KE2P/RY4beqZo2mYu6GGjk1IBM/4xb0xcxRg7ugyvztpiatk2c4F
FoGkvMmic5swXqpLo+NUtA9UqoxUQiSuCyfbVJH7plJ7CtfluqbHD2M1KN9NPdPH93xYFgx3tRuF
JL73gWGtIalnO6aDACi1OlZjjjB+3ZLtwq7/JQPjjFAeQywM50w0D/MawlcddM79nBHDWtjYNMfa
C1I6HPCFgFypZfI0lhtmJxyRaizfaiXLT0vfSavyfR/3R8er2c9EdB15AvCqZazXI/akej/J6kzu
wJ62LcojZT/uxgbnBi7KBHCrqvyKS4MG1h+LnPOtAyncd9LB1ljN+3Zp/KURKFgz/WTEvzssKdsu
73nXbBn0I+giGgRmAHUgvihGbX9YTbFzlBbGzseEf5uWccRm7n3Hh78zs7z3i/wHqUoI9tbaXwSM
933bLWMok4al9UpazZkbf/FKA8bRMtJ9Ew0Vz7IFwlwvH4Ux8NrQgHZq7eKULHgFJi53HMM23kQr
EttQHROlwsWz3tr2i+5i4fEItfSMQKXeViqrCcYh38LAtjqwl/UYpWcvdUOo1NSfrCh0mqM36eGk
Xhr9h5vqHxTnE+mVqmW2lHuXV2Z0iO35VBeKF14N62kerRA0/K7sFTw4kiuL/NdKzLecQA7lNL10
c3sWy4sHYF4pj71yreVm6igJyMZ6yaDGE44pTsNNaRJY0qjFaNqz4c7as2ZcILvpacxBK4aTKG0f
v0O4Ytk1MLXY5XmBrtVSd0+GU3xq+XfTcDD1OcjZQ+JlW487rT1b6FQUQdbR9apdVDyjO/h59Kym
m9FhRZHro24MKP39NvV20Jp+0+N6XxzOjIjUQhJJ5V5oqfjJcMrUC0uRT82BlZe2RtLSxHhgYuDz
bE3h4iyBsZp3jv3sDl2gG2/28jXvnmm3cNjjOHj1vrLu1ut8anvsBM22c187oQV9owc6eoe4Fgt9
RRA0mtuQ+3nFmsZ58oVcID1w6+K0ikH6TerNTzDaZjjEdb4x6NYEheE+jYlnbavZeLDksFwUTvdg
MqI6WPsf1ixxL9cbyxhuC454Wy9tc9wa9BqoX0IN89CpjqanpuluVKYdWizXPNUVtyzxSg6NfRck
sl7BR9twNWMzxKq4TwTHUAOfp1jce6LVnI2jLRO+757z3eLEJ0Mf3ivbTLFMtoO8mGX/JCYG5bi9
vZyRs6zi3iz6H2xBqB+SSsZKhrPD0sgw4OtKji3pNsr6eTcx3jBYc4QPll86Gq9RHIO+l2t3P4ln
qVU3OVbwYjJ5lxPTuU1XzznQkUbCHR6tHHXY4VijFFvHjL17jeLXvreWM1Net9TW9OvG16ZZfHqi
ctvV9dkw7taWndbY5bgy9t00e1vg7Gmjz/IpWdlqPPMkCLFqmi8TzkLRlU+5JvFn9KHRF65fCf04
ZdZ2KumwVetP0dRYMFJP8bS3CzfaIoVne+ZZgBcPa3OxxOwc8r65pMJGzG3CRCQPDUIuMks8+l7l
3ZfkvXKWsWf+X0oxDcVdmM1eggYcMm+Kg5ojki+YAOt3HZXW4mXFJY5O+H+GfTEuMeeQSO29oW7B
QeVrlsbpoetUFupt6t1WuEmOqcTJzVUIbNnIC/HMhzKtb5Nkq8ySbqnufsXiCGdsFGJHGn0ULNI2
Z59rrO8rtNWd7k2Or0G17msnpQDiIZRpDTG39L7paG82tWHuacme4qHfaHLprqbGIpix7myVS3E0
9RtBYeEO/Q0hSfnT4lSSrRp3Iae3hznzPsrJ2unGeCbGJ92tVvWyFNoNUsJzbud7zZ73euPer1ls
hb0YUKw87BejfSSz6N6krBs6erXFQKJDb6abUvXPpaIvbrgyMNfeQvxN+4DpK9NF73pjY1vTuCFR
44+EEhpcGefyWudfkyWiQrTZr8acumoQ6UfmfshV3QMl43mzeJ3Ecklj69nlpKghv+9Sk6optix9
y1keslnZh3I2vCBrcPm1jXqMJq1O6UesxbHr85LZ1cm3wqWVl6AV6OyEsXhc3eRQrbTh65JKWCw8
bVld+e7M0x3VIf5u3FiYOjgL0EMoIXePzpgdkdii7VSPy25UkRN6uC2D2DJ39boGidPybxZyEBxs
82mtNExcq3iOS1f358kh+F5Q3TiNF1xPKARg6z48PqImvdYgxeGxtOqenTb1k8ZIA29Qzk5V04+G
NBd/cDIy9kCat2sXZwEp12qDy6O9ITzjNs2m/sBXIyOgd8tD3zblEcM2600zD2E0tINvdqbcO3r/
HiVrs0WwMMKJeUeh1jHZU9Mfefnu2hSpBh0roboy9A1wL73dFSUsEvn86hSUjwD6Eye1Vp1wAGXf
nRZPNlkl7XHFUeTP42Ch4C3GNtVTLbRzph4CvjJO3Ummg5rt7qA5bsaLWOZBnbfX8i7TffzOQ6Ct
Xh+a89wFVQ3tIFLE1yGtsFbE4ns+py9aSU3XZleXFMyBQShI4LRaGvZu8xrTMrozOG6ELmLUgztb
1QbZCEZOFZiH3EGDhbboV9SjCMts1vzOyx6XoX1aZPRWDELbWi2J3pSGmK17Wt9pi4XZ6yoOJ8K5
1ByAsea3Jy3WWghwJ3uu1xGXz9DYh3ZAz9YdicK8iDvj2ktem+K2doxql3p9/b2X1rCfjVacmezp
fV2mTnup82p+TQVDia16WNA9Y9T/Ur3rWuVw1FlvGie5XRLjQRuNqyjLF3DrtX5kjsKE+EnHIjOp
92bVhp7ufc8bM2SWCDO3jVYFyNAUP5j4QRQoGUpq8dWvM6s4WHhKfGkA9sYpsYSlbJ4h6IowM1zo
AisaN93srvsYR/hTP7fp3s3L7tnQukupi/SdJkq7n+Oq9fV2vpQO1xDueDemaXOQaWQHWZtdBnKv
9hFWUuCncosIhQWrNDdlX5WHpF/0sDWnFCd/tq2jMr+qXpc6KtrbaRo+IrsrNqAPrGjdanTBlFA2
MOsLc3jTEi5zXmLx0aMeJJq+1RiAgUfiqk3x9iTWOuP7GEzTpwX72IkOY0JR1HuDIIB/4m9/i7q6
bX5Uj33740d/+Wg+c1W/oFiX9Ftbd/Uf/ed/9b+QvrLBSv/P/0Oc/gJf3VyBqR9t9V+Xjzb9qD7+
69AVH9X37s801vUv/BPG0i3nH8KxPB0c64pVXQnKf8FYlvUP/pOj657pWhKu7//DWIb4B5YXaQoB
COY65jVRsfsnjKVbIFyGgYHAJMneoX34d2CsX2E9l7/v2IYwmAyICQlXMtDXnyF9XQOjmiN7vsu1
1gyFpr/LXFnXA7T0VVWxoLfd3xs5c/1MCZLmXQe16rajXy/Vnz+z6fC7mZU+3a3jMG6vr3+YqLI8
/Ome/As7+wUzu0K1/w2Z/fwYE5bNFpRTIAf6J5RSbzKcMoY+3rV6Up2TrNxTPCFErbzyGZlAftIZ
8SVnmNtcuY9O0cS733yDv1xcaDrdE+zcmGxs53PYZ+2Ow7KuZJK4dT/uGbDrbafGtrcCqzJKtJ0f
y1IYYcSyF7CuGwctpzI1a6/Y53pr+7bTLqchMfOLzjzOE4Vq/NV0xuQ3V+pnPOcvV8pg6BddWykt
boj7eQydWOlz06+p7jKzSrZOlWWADbG2m6rS3q/GyhHFW7GMeqa6SenahWJt3vQkyYLSWr/30Jrf
CMs3bzIBRF5GxXxhroW3J+p32PaIgbsmdtGAyCbdW2K4m5xletVN+tmu7S3cBn1ksRbVu5PNj7+5
BX95CHi0ufyGRR6CMCj4f33WKhqWy2haxZ3t5RZtYk51zDhOz2KKO5odBOAMVssUoaicNkm1iG3l
FfNvaFve1V8fRMNlg8GF7MBiQmR+esfqzpkgL7P8bkIrOBWF/ZLFRrUxJ2fYLvLWW2mcmIRB/e7x
+8tvRxlj9SCthptnkNPw62/vhdeNDjkzd5MEYEKGeikSXGnMpNfCKOu8fdonjzKyM7+M8y685nH+
hr3+meL5y5Nle6x9rDEkbYF7Wp/ewUpHWMmcyruVGdlXMtaw0qpVPsRVOm2AHIudvgD/ZbeY4Cd/
ActhZFm01QdjDetU1afcVMn2aku/z1t3n6QAMjjIwqLXX3tS2JAcW7l6fyvGlpUDVJkFGQrK4Z7Z
4vpe/8m5lPdWM82a4d1ymJGPKJXjpl9U9JucyZ/DV3+5OPx1F/ccS7iti78MPjDmuo5rKnQqV1Ik
4kHbzToPqYs3bwA83Op9O6M9Wl9J3mPZckhhGDhZ/Oc35OdT8Olb8NGuvN4fk53g+vT+6cdqeZsg
mK3GLbKMuLGb8SzWuXgbe8+9Y0KY1frKzPUzOZsWUI4Yv9q2chCkG0kNW6q8frPtS9JxDAl6skuH
DaE7xgHeEF1DZta4T4iPZy+x2neag+ZvvDf6X9ZYR3elxfQ/HXhZCPkJ849ry7Hb3BO3SWmfqYTj
NzyoE7YZy1qCVqfFTxvGyy4EI9QXmVoUjfhYo4McbWFurYSmvrUk+jvWoO7CxPao9/H7xpcqEr+b
h/Azn/TXS22YcM/CJgODsQifM+kNb6aOrMb+Fv+lejBs9IIJJ0EXxDl13LWq9sdKnsgnm5/LuuEC
ljroAkk7LLUqG7sgtyryApoy6285maltUlVIiD+fiL9V1v2PxdovJd1/LP7+F5Z1kofnfy7rtkTo
U8b9uYq7/g//rOJMHTrekcLzpKN7zs9F/J9V3M9SzaCjRVkjICWva9y/kHop/oEsKjzrX6z9n5B6
2/sHBZ9HP8vClW4I828h9Vc32H8/WJKdjYMV1aDnYrM0vc+jJch/SROvIq/GmVMa8KhC07GHGH72
arP/TbXw6252/SyJ4wUC2bItrsNntyvybJH3PQS2AHb8OgwlrF5ROlY4lbrsA5IZEApXGG1qiCL/
Tejyv/1wx6EHjbThmOan/YRgyz6rYj0Bh9PSU6XlhBh6xCNbI3pFW/LRvRuVR2fKfmfE++mz/fUa
87tdaRBU71p8g0+bgtmNmoJDTjbN1eCbaXpKdONCuCwJfTfz1MjRdzhxn2j+JTvimggYyiV24JoW
2FDCcP5mb/20ffzrRnhC6oIykwX8Uxmt6a3ImcFNSFEVjeeC2MrjCkK955Fctyj59R+lZwD2u2SH
sJmSV2LYuXfvCkf/jd30Zyn96dpIHfbKZcs0WYo/LcJrpLcl6Zbgp4vGUltVDg0YUjEOTBymrzZo
SXmnTZ2bbDVL1W9eMax/oJjFjk/mnJf4RBW2ZyfhLBRmZA7+bkLsz3zlz9/P9SzBWYzzl/XZFztz
OuhQ1bMNcHH6YIlxJtFnhSBrXQZeV0m3K7qlPZm4ObedQk5Rcd39pqj4d/dLetecXjIgqLE/j6xz
tcROosjNoErb+ValjRViTS9ursk9B1koGS52jFCxAOCBjOcEeM1ONX5Ip3DDPy1s/+Zs9Nf1QkrP
tKlvTMGT8/nU53mCCKYuzjdVlxnfGdSQY5aR/a6PaTb954+63vrPl/5PH2V/KsCJYoxihYy5MYTq
RlKTtOGotCh6t8tluSPcRG7/8wdel4BPH3i9uizVjsTv+znePCWsXiuaLtuYiScATlV1sv4vZ2fW
67bNte1fJECUqOnUlmzvIWPTpOmJkPRJNM+zfv17afcDvm1ZsLB7kCJAgNIUycXFte5B5vpOFFxO
+80oplQxZuThDIeJf3+VNeWYgChqq7KjUG9G3xXNq3k2poPE24TWtfHDSuSeCLfYWDZOpwOAfglB
SCxcDxorkxKNAfJoJrrRSEcl08e4IRhmqdL+LasuPBnlmJ84AM4RZV7k7IaAwzQAHf2YZIV2Fm1s
LohtVCNmOqjFTki6/X0EAGu5Bg0Bs9pcfRTiVErbuUi9Bi7FOa/o045pNJz1CnLP/VW+3Va2CiHF
WOx1haaaq4hTEOiGupDLKtOpVUp8Dn1+2JcAso4LsSHYIQVvTU2SM+qqw7vgxgENMeW5MUwn9hIJ
wjWvTOPsd+r4gDqQ492f2tZQFH8kc+OihaR3vcpdUhNFiyD17N6xPFmXqavHYXoah3Ev+V9lz8sd
YgNgkDpYQh20xZqAm0gAy2pYcToTZzR4zivTYwF9wIDW4tvodpYTJdcu0N+Lop6eu0SCfVHa0PUb
3/mNnkn3DRFL52MV8aRPG4A6BcqewASyTt+hk9+eOPa+Sn1ieciTR6+uO2vQKLX4fuIhVFachhZ0
jOiC9ER4o3BltuqpBSa38zraHpQPpDsGROcbz14Ex0WRT4kXNUUDGSpL7E8Gh+pSK3P+u5ys8H2i
68rPt+8AE1bB/xvVXp3zytZmoaodKixOK58iu/+Uhql5QeflbU4K/64/L1xiCYUqhlvtNducEoFc
d4KvfCy5BB35LpazvcOT3ghcrN2rYVYVkMEoo1rYdeIlfpWCLlAq6MFBdBGBKjwbmcYWueKiA3HR
Kd9Kw8coPhpH2IuWTMJHQCjVJ2XMUYUZuvLZGCbr4/0PvhVNTEokDifONvR1Aay3IvRrQlrgPcnt
Re/GAOKLbf6Bvk7xbaD3fbk/3kbCxAcxTJ6BnHIbxb7rM15AvIBpJxJvNirrJ5Ua8Eq9VWqopbaG
CUIOugF8sPxjTunok93KbnwIRSQn1KCSGdlOzVd/DP1Mg9uMpNHs5Adb34OaNH3KJTSQr1z/vAH0
3GiHfeahAjX8gc22ApqMXt5Xgm3ylCMZ/ebr1CaNxeCU0Er9ZZ3Xd0OrW4M1Zl4ciDg7ZoL7I9Ks
5Ftr8bc2RmAQ8hmd6/vrsOy761ucwrdKG09SjObPal8moRDDlLWZl7DpDgDafa8ateKk1nbxwRCA
6maNjrLQaesVAY3p+8NvRHqG5y3xEtbkOonQgGxnTVZknmbnsIcctXazEguFVAes9vahNMmeWyrR
bLjVfWmgU2en7cDVDBPXRSm6eYrBKR2ycmiDnbt5I2gKHfVRilvUXY21vIgFILFAvDv1HLDRB6B0
9ilJpeHOvBxcEcH37rrBePsEDV6+AEYNVXITr16Gvd7AMYQT4IV1F35ufGtBlM2UzxO1Pt3/lsvu
X+0auhZ8S8eCvEd58/p0JDYKzYMWAJfCVeFhFICb/AVWZYT01tE3DN0IT4mHOUx+v31gYxmQvIdC
snG7XdHsQ8Hd1cxghDkTNn/loRaedZKgQ9N1+NLZdvLnkv3uPaE2IgKZAkVKWlGqlGsxp1RKmtwR
2oGKdMIPaRX8npvIPHVTkIMZ0IedHGhrOEajqEE0IJVffWKe2bxRfAEKLnXCd4GYrG/JPJdfqzBP
P2Nyqe182c3xHFVTBb0pi7v+ekkrU6l0yLKKC4m7ec65rJCrJLsM+jn0kNTdeQve7iDwP0vtl8GW
9Vx+zqvXQ4wIH5LWfYjzJaRKXr/tY5vQ851TtTsrYf0xCdU/8tCodj7rqtOz3PcL8IgapKMhXEtn
4HrgKKPh3jlq6EE4xZHGTLPuQzKWJh4B8eh8KnR4q94YcKoPtq1EBW4SypQ8lZY5IipDCoj0pooK
gkq5GrKBWv8vReaycAcA2V+tWHc+QPcF/kTFeUBPL2gn+jtVvvhqJIb6cRqcZjxKkcKkjAJd/VuA
S7ePVTjZniix/NiJRBuJh0MtnwaIoRqapTurDw0+39ByOHpe1arpMS3HEiaSLFHpHWM3sSHY9HPb
e7mqpm4/oZCc2GgCK4VMT1paiaOSZNMTXXaswzVlz2F6oyLAb2OPGxSvHSLm6tdp0RBHgxPCsp1D
ehnGrH0uRKceE9QjLipiKsixmfGhTR2oaQADzlM3Ksc8MZ2dstrtRYQ2i6RXY5m642jrh2UGLFuG
kRF4phisYzBm+bEt5uAh68s9zamtJTG1RXmEKS+WKquj3cAPbUUvUCGdeuQfxKTXj71eWlC0I0Og
R9DGfxoofToIuwf9P4oS6u1hQGLSRdbPfjSrFol4rHtOvWVYpzjIij3TqNv7iwIv1VSL7jq9W2t1
SHpwK2HZBgCAYpalqLQEBnpUP5dGCdlbwb0B36e9XGBz0OWrkCZbVNFWgwaw1lQ0NQKvGzmblMzK
8EI7BTXHes6Tvwabw4gK9d7K31ZLlmL2/x92dW2auMGOSpgQ5OIhfkhtvaYkl0+n+xfX1uTof5Lb
CW5MHmrXYSdAQzuEZh16UaGbD2hbolSZ0FWDdw5dHT3xRSNwT/hpo+pH19XRNceyeOGgeXM9qoaW
fyoKGXoiTwG25rDW9aBLXdOAuuL0EW/HJbVHW5FYUIBBo6Jh7aR4L+Xw62Rh+RGU51/QHHT7rn+E
U/o8XJYfARNB/yDlGMCKS+v3Ztq2n1ja/ptVD/CKiTQPdNKByKZG8QynV3kEFqK9M4wpb3bC4m3a
63DpwKwk4aYXtb5d0aW3NeT3WXRdlh7Y6vxJcSy4H6MNKDgu2+c2zrJzGw2211GW3XldbJTSGV+n
mqtLLkFq19ffpEMAqselh1vIrJpTzwP7lDmO8Qy1YkBoGn+bYhpGmMIijX82wGPe5XNjgRf2cRYs
0M3YuY63wh8tWPIM1C6o6a1CknDaqq/qOvTaIJouou+GE/KwX1H42gstm1+eDfFSmdS5l65nzgsv
Q45+5CAkiXGZaim/91TSzqUzNeOhVYDBqt2gX3BkDN/7eK99v38QNxIPukSODfyOCWtrSIBAnheS
L4kHNirFgZ72Lz3Puy9IDncXqwzjBw022HGA7/rj/sBbcYb+LL0T5J4ET57riWdzOCLRxCdOVciJ
dC3TJ4vm8s7OWj7f+rCBY7GJ3XTpkL66HgV576XQ0YReV+aqB7JoOIaNATgQNt4Xvc6zncLGVlwz
lpNEIV0I7vLr8ZQZHag+Y7w50qZHY65V/ZCjskKLFn7pn+Q2uCRlMUrX97/m1riAB0zdVNGBwX3n
etwxiWc1xoECG6opOvea9TNUJvWDOUS/dSUSl8rUf98fcWvjcEsseCpKz7q5iuChYvl2QMrv1RI3
GgdndXLUyepcSMDmN2FGPU2u1PnY4I+9d2i2jicKmExXGroNp/16tpFloxwEwd2z4zxzcUyA51Ng
8aODatqJBFsb6PVQq+sQGfYx67ss8hQ7Q43DrI1jryOTj0Vge2qQNNvZsJsLyVPGAQxg0V5eL6TN
IjqiQs4qJQ+uZ9t+BykKp6gRu7AoUUG4Tulwvr+WW9+ToeiNkHqyhVbhVzZoZ/sak5xlQCcT0ATG
f7Z+4o0+7GzUrWNPWCWmos8FQmP1PZMuThzSJhqDlNhOWkBnciqDPcfWl57O+tyjSkdt2CK4UQe4
3iFJm1St5BN6VhbVj9hh+Cc61zTQlKgqL6kdPPdqXH8Xll1+tmQBaL4q299tNXdnramqC0ng4GLF
oHsJzOfHSkOFROpAwizNKHdC8NaS0wekUw8iizr2ajdbc5YkbVrF3mwjtq9UeHqUtaF7tYrhSY/T
yRnHEP2P+0u+lQsBDdDAoS1QT7l+4E6jVeQJ7D4v05wcUkr3TUcF7euEePgR9QXnKOAqo84eJkd7
BkZvasNOk3hj3rSqAQ1IHcgDjdDrNYKgmQYwqkNPi/CgkCrMPblgqx0dUJhAmOuMQeK487G3nlgU
acBw0frVTLF2DsfKwAjCmtdG2dv1OSxpg7m9FVpHyq8t3akeIhs0JgCWbf9eEYuX4lxF8SmiVavv
HIaNc8dvMRywPzqxbP3y6aSWjRksPy9Hz+8kid0frB4GlA6XY6ddtWz41YGgRwX0CZgtoK51XT+A
E+mk6PB6ooX/BCazDb/rmZnBZ6DHcs6DMPmFyUtzDtHeyfA+q+uH+ztua7kpAbJwpHgSXZPr5R5l
GbRjV4QerSf5lHeF/gDeMXpIA/G7UgxMqMK+O90fcyN6UxVj2iTcqF6uIRpi5HmMGSzdGhElkCWD
HlpfZz9YuFJfOmzevt4fb+NSxJMLk0ltuRntdTXFGvG+w5KA8cAveAF6mCezxTQHet4/XSnH5wQj
vJ0bY2MTcVdwgCiLkUSvBa0dQxnjMaeVwmU8HSs5GOdUV6MTpmzJp/vTu/mcYJoAT2O9wKcEubos
8asqVUWfbeYVn3ixIrvlhdac1YJomUtFcRVfrXamdntY2apcTIIE0ZE6Q14PKNRUQ6AgUdxQds0D
tQjD8/Ggzw8lsoN/RJiGPrSq5XiB2YtT0uXFlzB2MpQws3Tn/GxMnUa2BlKPthANx1Wwagaj6lUs
ciEUz+UR6Ybcq9LTQLMKpb3T/c98c0cus4bu63AZUwpaqwnHFVErUBkL48dePQgzm8zjVJZ6uBN/
NicFfullIB3E5/XnxbeFQo/aKqimKjbFuUV9LEfUxBe9g26bmRzvT+z2WuaFw1ZlkzoL5t9ZVVUL
VeDWRs/WlV1dno3aLt0aTbZ3IOPCX1VDBzfWYvk0quP4HdxY+0GGo/yeqaVxCpoeYn7ujAi4RMGl
Qm3we5Vb9XNSKMWvvq+7nc1+c5aX30pCRDucTpC2jldOMOKzUsLX8qMxf9QUPfw592r3XSRBMB9L
o66/F/hbe3adKTvf6eZIL0Pr0EOWaL2wMa7XxQD6P+Q2DQu1baeHPq60L42CfmLtxHv34cZeA21I
RkYdGCkNe7UFxtlJzEEqSycVCmmXItxAlT36en/ht0ahm/XSy7OWF8P1hGYE0EDcxIpr+1rxwGOh
e+pKXPrePApNJhowmk7ep60NCWLh6wUFZkxDMxj+VZU7B7iZewWcjbnIl6oVr3aVm3s1l8gBQWNb
g+86QQtDHKdn4Oh5vfPu2NgCPK14Hzu8zpnOahSlUzpqWPieREOUPaB+jcetgXtlXXZiJwrcDEU5
HPzi0uUwQDSs8d4muO2MmpDhBhN6rqPUo29oZuAqFGfBP/dX6OZMmdSYOE8vDBhaZqtZDbLEizEY
GKqOxWMtpI81rhGSkAsTenUDt883vkDT1dz7A2/MEcYBDxye+xxqubq56rZL2hhYpDsgwfkhzf3A
lWVne/Gs2Tt5zsZQ2N8gG8ZnpdS4hpth6BfYQSMc10AP5Ri3fVHSCJysJ0DnyeTdn9fGB6W/R+MP
6J4NPn0VKXoTMz8DMUPXHpEVBxJuowDgg+E5KE1j/UCpq/yGfEIMqWVRtL0/+NZMKRupNhkinaN1
Tpn4el7ik46PV2v/HaF/8ZgFOBHZPviU+yNtTdOEk0CBkxTyJnfEFwpD4mECDDpqZndo2nFyKdKF
n2U3B/YxG0P5KDMn/xb4ZbzzYtiaJeYmgEAoBvJYWf79VdITGT2uvr3puGnGAyCrLcvT+xZpWhHu
4fluQoup8uSHlERnn7782ijDB3iq56nvuM3g4Pyqzv1jp5jNzoRubv2lxQTsVKfCgFaXqV9PyMbz
b8gAe7gk+jkiZVNwHCc9fw9aS7sEY2O+fZvAx2BqQl0oGWtkngGioC5qDbHlqATZG4LEpFuuXBDw
Mnbuma2pgbgHJbdwdm6QcskQofGjdLarUGt+bAsofjijtossDzm7KwdMui/3t+ZtPZ/P6ZAfsGxc
ofz9+nN2OcWxBSToWi3loANU9wwhxykVXjEF/edMQPY6xPgCu0hg2gh8ZYr9qDizOCZ6IlHrKXTP
xFn6z/u/a2Pb8rMcoEs8Cmh2rkJtD3sTXekMFZYhzBGsVBBcRtkCDUB7nHfQUhtjgQFYvju1ZI0x
rz+Bgf71NOaBQ8cO5TU8lyw3yzOETfDBOd2f1kYkeEH9kRGCKtVgSVydxjq0UOJrsbytmz47hbHo
DsRwURxtFVJ6qNc96g7zp8bJil/3R96cJGsJ1gL8E7H2euSu0OLSRkYQnZhWHKoeuYsS0C9KnX21
t6eWD3b1WqcGh4MbSICFqQdd9XqsJIYghhYZRzQDZFnJRjzUMhvOySDFg4lc22nSe/9c4Y970CyU
lwJH5m+/x2yezQsGgqhkG8v3eBX34hk+Z9kKe9Hvx890HuQjhikCI8Fe/nX/024tKvAZ6nS8827p
pgj9De0UVbarSUv50KM4hoZxZJzwBwlcNY4N3rYasmLxwoa9P/TWqsK1g76zWFZiM3g9y1prAZo5
te36Wfkrm63hHOiMTKNl3il3bY5E5gNcGPABJdDrkSrpYK/XtTaJByo/s0mjsU+Kn4g+OzsrdxsF
QQGgskL8o/dx47syAMwbaZRhhpEBICwiC/fHAWF6Gzn653bq053xbmfGeNICK8Pb2KFmej2zziyS
qawVy22H5hdCVEhod9GHsZLj+a2LxcuXboNc+JjQSlahtuC9Z7S4drgCJMxFDYipiK+rbmXtXSRb
UyJ80hHjsKt0Gq6nlE+OPg6pMAHECJTGI8O4BBUqNdTFlP8wKe4snvwW6aKz7r3G0NIRqalNpHxT
HnuA+IE39tkxap3uzTcxbT4eSOx07mOKONezgpS11EVL09V9lISTBmWYUVEQ1A4103vzUkEq4DWm
kQzTDlvtiRK3WIH/BrLpiLYr6E/44lJqefGhgz378/5YG/t9KbrR0V+mBSTtelodMm0NHCHTLXvr
L6Cz44c+EJ07Kwh/kKMbl/vD3WZpoEPB+jGvpXX54mXzKjCmFr4DiBWgc2Mhuw0BFqMFK43eWnAi
8LNU/yKzFlGG60mhhI7OTovuvB/RtMwaNHF7pBceEK1Cu8Ow6WXcn9byBLq+c64HXG15KDEN68g+
FMmEZKNUbI8iR4WW/izfRwNyRo2Tlzvfcjmx60GBQFiwc9TlRK8yh3n0fZzC+ZZdnpnvHGdUPMSz
0os9htEppZh6rObReoCFhMBoPg1f7895a+dA1KTuQSqBCdEqJvMM7Ko4kqar4GFzHHCPwMujzU4Z
q3oB8yveCqtiUXU8mOh3UA0BAX+9qEgkcfL0iQOo1sb32G8VBK2qwYDibaN6eH9yyw65+bYORFAT
bgSsrtUOqnigJnrD5MY8paczoGqeWsWEFpyI39r2Zl6cCYseGm5zEFyv55VbePCFc2W6gxq1sI90
bUkYGldN7fozF3j8Ma2K/3DNLfSb5eLh3qFcej1oG+AFYMecEIwFMP2ei9Z1xgBJnLEWx76N1bdH
T15/VEloKFKWWWe5EvGOTIuYZNlm5alHnRzso1QeHLUId967t4Xv5YMuxCkKwFRn1jEm16uUuigb
xUR/Fy1VxEglNh6zj7JeFLy3kLn+c6xJjFRgG5dR1K1XR6Y8T7wwdqa9Fe7YPPwcwG82ScX1Z+a9
mvh9rzPtcorp2CLcWVihvpMdbUUffMRecI88W5zVyVCqJgQt0RtuagW2y4sKjcJQ7w8yn/qT6Ru9
20S5tXP1LpfQ+oRQOqFyQbZNZX+1g2Rl18D8Td7y+F+eZYzPlzOM5mmO6dm0Uzm4QdL3D06I+Nj9
s7kVeJaXhAXSDlTiuuc7ZdyNdaUbrmGH2YcEaxPJyzGibkOXuW8P2BLbyc6YWwvJE5WmL281RIZW
wQ53KyVr9MlwQRzhEKOhjGylrbrDytqKOq9HWUUdH2R2hGIaJb5c7bxJafpD2zvzMcLQy73/EbeG
ojwPkIBEY3G1u96Zg16p9hwJgzK5DhZM9REnojfg5Xgve/eHum2X871gNPPqJL5BTVn276tLHwGM
NLBb9BPRbOtUdxwTDcFVw7f/SvQojx/iJNRwixNOevQl1WDfHEBuDHawpx2ztYo0wuDbL0IBpAjX
PyTK9Q5dYEqohg5lom9b612Y2fO3+/PdupeXFJHmKTBpUtPrUerM9wNHDUwXHyENJ4De9J+g2aGm
OrSDEh5lFXY/R7zuEaCe/eZxdEpyu/u/YRljfTrJCxZSPxR7Z83R5l7EumlOTDd1EHjJ23E+mVY/
YFEpzPLcaCL6jTI/FiH3h906muCE/pU0AI+8+sB6bBRtYFMOH/F/JebWHQqqTkXlqsdkvNR8ZU9J
YGtEoGngilXuTyAg1x87L7QxwqDPdPNCNT8i24pWekEcD2Tne20E9XNnilt7aIEVwyIzCD4vm/3V
ZlaUHvHDqDVdnrnxcZJB8X5wRn/HYXnreOK8blLLAL/MGl5Pq0oDaU069yWgRv2Ij5jt4daXoTab
OF/evmZULB1A61CGyGOvh9K1ItP7gUBuojPlJYaiwcNVUDEuQfDXIxaB98e7BawSDl4PqF0PWGgh
QjI5m6Stkv5J2JXj6p3ElK+zU4TrKwe/syE5qaKx31Vl8rc91EjYOn5wNNsuOr/913A/U4gHSUM1
cvHwfB2c0HussVPlsTVXefV3BEoW44G6RH8RBeHsV4HfVuqFZpBAuUpEprCLo+wZ2QoMaeZcKcfL
NLfNm9EtNHhA95DVLzkoglPXv6po9E7YKHy6E9RGb2yphba1+TyNKDXf/wAb+/lqpNUBqmKp+WbN
SEIR38oa+6NxVsydp8rGdmYQUpSlHcyEVreNmPxZ1dORB1ltpBdZT6SbqT+4TRDtpVybQ4FvRNMP
PgTPhesvNxt50XedynrmGLkkdFkey6T6MutjuZN2bYQeAjytFQxziAjr99ewWNrHBhUBq5btKR00
66QCe7vYNnbd2IjGO+NtxHTgOLQ4iHO01uVqpbpYsXGgJPIMFqSbqEEddBK5eglj5FKPaZEkf1oY
muxV+TanCXPMpsQC5WBduxWD06IBTTptFLP9DLxl+kh5gsdlMvvvZW3sCTttXJ+0G2ndLxUdmHmr
BYwr9KFlMPP0wsaPGksxe0bdIcTDiciPNl655zqY7HdDJFGjRf1kJyJsfuZX4y8b7FWAj/uuLWcC
ojtIOV+0REm8Bh3vx7YG1K+DJT8aU7xHItjIpiHHwKogO6HtsM4ZcHQYc4kFgIuyW4khn6UdkwKb
Wr9ywkvjN+mDLpLyiAGytnP+t6ZLTkQeT6jhAlj+/dV0p7jE3Yiw4kIOD8/cRP5B7yL9GE1F/X5O
uurSZdWbcVeEN9ITCmb0P1nsVXgDwJFwSXNIY5vCII+FzG2xZngmkO4pmGzFA0okEEbYwjgkrpYz
m+pU7yfqnrMZwEBGVvw4od9z6uki7HzKrZPyeqhVlJt6U/TYrZD4YSB/tqtYXFKBJPNUStzFSIRO
90P3LftrgQHwsV6uU6qgqwqQFYRYAOQmz0vfV35VgykfnaR2PKvyqcb4c4itpFo3VneMp75/KnQF
3hdmilgoxAP+AZGsvyWBYRz1Lp7/0AfF+uv+L9y4XNhWKjptS8HmRpTP1qcqRX7BcoPM757JjPEt
qaqH+4NsrDDXClf4SxWKmv31DpZqhXzegKqfP8Dv8w1se8ak7BHkt/bIyrdSAxRKX4+1evVGUzs6
nY+6kDnVVoHm5WwJVzHz6R8tdJpfUTW24gOkASvDVy1KvptDI4NjGVSJckzwqcb2g/aC5WVjh8dM
qZj1m2/aRYeIZhB1ai7AdSDBalrtfFAxrhkr7eOg1OMxrSPhhUNl77xWbxeX1wU3EpQnqjrk/Nff
XenmRLXj1HDxVdXeD7GJ1bUztzv59m1kpMpM1rC89pdEZZWe4gWih7MS81AlSTvZY1k8kI1R10nS
cYL2WOZfmmHQ8QsW5ltxRDyfeMGRftGapZW4Ol51C0+FTp7h+jghXBqBzyTY+BGrzjRx37qHGYpm
GeGfVxuPi+tv6Vd+qsfozruWk6c4pMXqZfa77MgL5ut/GIkXxUJZspdBr0da8Ngj+iusmqO0gKe7
RXCpIa0dhb6T6d9eLfz/yY/IGchYbogEaoGcpJb6ixtJHl+CJvpOPGtP1hjHZPzJgEkeZob3p3cb
g6/GlKs1qyYFTY+GMQcDz1LVRgwY+H11jMYyPEXJ8Db55ZfK++s5rrfnPDrtQC+H8dCz82ZLq5An
152dU705K27ppdK+SCCv7ssZWVY99w2g/f2QHAensqFf9+ahSObxgv79ntjy5njUauC2kdfCsLve
JMOQmj2yTBK3ixiJgKmxT7aGjlGVUcEMjGavbrB5yGlLUpMhxwSNfT1e12ZpRJ2UnZLY2Uk1GgSo
wmn8AMc8PGpaZx8VxUzPWq3HO5fH1kwX+iY5Fx2wm5eJWTfx0MSOxFmgDS51PPIOVdr8Uo8qqvyT
8v3+9tyohcFdpWX+oqFt8xi6nmlV9/gH6NTCtFDxH4DbFI++0c6HOB5QpsKHzvPRPDxwdys/bT3/
C2/IvdLf1pQBrS6EGXNRP1vFbW7SqRbWyPsbm1KvMmJccCJbMR4aBCgeJiXZg/ncXtDMGdVu9i3F
Z339+utKZwjpaBtu13DyZxvOd2uWk1f7xY/7n3dzagxGNWiRH1o/kao0MruqpJaBsFjpqVgLHnoL
oa/OHNOnQmjBzu7Z6DUwGu905LYJ3ehdXC+nrtXjUCCjQtxeoFlBr54yPAyopXbaQXPwMEgV3EDE
NMgPCJ41eMxhpKab+Cjcn/lWrOWmomMMFwqA1nJZv0rjNcChLd1Gg4za8nmCBvynVYXbVwvAB0c0
6wJ7R2l3ht3ez0tx115a/sCTr8dNky5NAq1jbevWoZBcN9rnwdDTh5YyyT96pyj/MyZ0FlLUgj9i
ot2dx0FBRvj+7Dd3GOiGhRqH4sKaiWtGjT7OQUnd0Um6S1Yk4XecZP4I0lmc/sNIS3kB+TQbNsNq
wWGoUg3wSUey1tY/+1PnPHdSaR5mChw733ZrUiT1ywml3Ei3/PrTVqoZTIrKUNokp0uEnMDR6uL6
NEXp3k29OdQSfQGJkqivefVBqchmiIhK8WKQF8Ks/mtOktj1zT765/4HXDbidWUaCgPtanIPgC9I
/V7PKk1bu54NIV24UvUPrcPOVshwjwq6EQiQ1QHtChwU2b815aSeRSs6evJuPIS1Z3a19d0e6/5Z
MbXPbRdMO5Pa+H7IQS1IXghpVGxXS6Wlw9gLRUo3nUoIYYlpuRxD+4dS4A/59r2+oEMWIwuGvBGE
gnA6yCyP2BbwQOAsa9Zja8ifujMnf95fqo1bmfuY5xsP9AWZuFqqNqd/aFnkUmlX6vLUGXrwyRQB
7j1IzmJwMWR2BGwRL2O4vcPO7t+KLBJ49lKVZRlp5l5vFAwdtLKZyAkG1YpPmHbV75qola5iK+2X
NEmRVLDiJsZdSBiPedzjCVOgcXb/E2wt7HIo2EXoJiGycv0jxsKf7HokW24V2arHSovKxxi79QoU
QtnsxJatTbtorf5b3aNOej0YjWltUHENc9XEIc3C+rI4DMbQnuqu7xPXmCtl+g+b6fWQyxZ4dW3g
Gd/b7dQYriP79qER2ei1IsTeTUR78pibuwmGH/q1Fm/TNS5THws1TCuei2ORI6bKc6s6j/CUPCOx
LeVAoTv50x+t+qtiDmIn7doaGyUDe2kQLRf2app0OIaiImC4RRaJZ8dBLSXQRHZ0zFr3qG0OXhdk
P6KgTHeWdGv/sHm4muizUl1zVt93buee+qx089pSz1YU4lGY6vJcjNPsvX2rQiyHGvZCSTZXMSiX
qJ7MJuVos2j/l1uJ8TEz0+YM8cXYmdTWPpWCIESq7iAcu3pjKdS2UcArTBdj1trtm15+7McaFuOk
Loo71s/7E9tKskDI0OiH503rdl3gGYEOx+mCkLErP/yREvYewirGnNXX8p8OxdovEyw9F4s2hLCU
wfiUTbSOkyJqdrqqG+Uf2LeEw6Xkv0x+FQ4ip9c6sya/tHktHJRamZ7LAvj6XIvvZTmXlObN6KnC
3/gh9wF1OmqGC7xpltQ4ExTCgpSGqKHvYROXwLC6UwmRsBEgIQGuWxPR/MIwOn/g+k4U1FYcKISu
qgY61snkDD1e8o9IUO5JcG9c5FeDrqJVmSJ76FPjXbg6/bGwtObsgzzfuQa29tqC4tEF8BbwQ8uv
eBWgMt/xo2GITDcqta+YUxvnuQUnYKjxs/DV/NP9rbYcx/WHpF6xVMIZkPLO9WiTog1Q5ITpqn4h
DmoUYO2bmcP7SPTZJVDL0QviQT3omG4eBz+LPt4ffitaGNg44bS0cD3WYGDDiXsL/AyorAgJS7+J
8C6ptQCn6TA//5ehgEEAGSdvWb8XZpS+GrmAdMsiHC+IqeceL/7qQywwzr0/1OYSwiqh4uS88DKv
P6rhJ1hsODT/6iGioZMH2oeqw9IWoT7ko8piD6uz+RVfjbfamMg3ls2AQj3+bkp6mmGfHHnCzZ6j
2Httm82p0TlfZJfoOK5fP7Y9RWNDQc8NEAF5ok6Rjoe4KtPgkOZV/86Q0ZulR9E6oJgGE48wBGVm
mfyr82BmFOzClpI/3G7rmHWRdsA2cj44sf9mKvVqqGXyr4aqGifqmBJIh3kwD5HoOrep8n6nirx1
5Cgw0X2nikxVZHXAm6YXdcyBcnXFaRaZebvDCVg4jymmmmcjJAFMS8d/KqK5/IHpSzPvbM/NH7CA
IZc6L0qkq9us8f2pQdzedBESsbFLTwBc6H3v/MoKqWAHwXk39V5ZLGVSV9jRnjDA1nbFgoNmGFcp
mjyrO6WQ6CKT4C0Rrsvxui3LbDjYoa3/Mc5R7B/vH8bN2S5MI742ahZrcCTU0TQ3fEbTGjFiTDp0
WKrrqhu2iFaZUZQh1agEz1YpzHezMe71arYSMToFlLrpW1EQWu0p2oEi7wzCuXDCLD6oQ/69U2Pl
D2H47UkbWNykL9tjnTXNTsDbfE8scv+8nXg8gT+/3s6j1XRqPYIUckQ3/9PLsT1RiC8udtE7lwoV
tWdLKXChpNQBNhXKB9WUcq+bsXVpLiYHrDRrjpPX9Y/QlQZi/ERzmRrWhyr10ccM/H07k624RMsT
zddF1AJ66fUwaYxWCP5x9OzV5rdMG3EKS6yOxlS2HpWKPc795qxeLhLgkfRq1ls4T+3Ib0FHNhID
1nmk82TO017pZWvrLhkAtTaI3SSD15NSgsZJxo6Hb6UFo35U2np6V6foXJ4mxNAizJW1oPQ46Oit
8kQWgdtZ6fgf0Ixcz+DdadIgAYSkx/XPQBQY2xNBpc0Xc/CXyk1z6Ichf1QKK3WxrLUwGunKk2oX
uIZmmIXqZefvYOG31vf1b1gHTTWuoqQBvRlNdJqVOayfRZNpl6TDb1sFEH+5HzW2FpgIZUFpg6d0
w1Y2u1GaVkDJWBbFcCmMVrs4mBT8cX+UrUhIqQEtX2g2jLM6oUNI1ZKGo+EOuG3847eVzDCXT/vo
4PR+v4dr2QpFL750QBAggK+BQqKzWizyyF8VPcYeMjYc7bGMhjQ82qGODVMrImgFudnGwaFFQHqv
Yrs5W/IG5EkJBmgYXu8jWQ99qjQ1pQVjsE9l1kyXGcwSdIZx2Hm3LB9undayLRc6EboYIMquh0oG
vLpnejfubKhZcBBJ6xwtZcrdFiynF6HM6iZTtseh2Bz1pTOs0V+52TRVjmhRtnRuEzMtHgoz+VLA
OjuriDI8YWKfPeUBJ/XtW4giHIXgF4DJuv1dSB6jL8WxsBi7d/g8z3+KPmovME53PaO2DsWS0FJ2
1wV1uPUCatDcAgvFsbSOi1OBrM67QRTBztHb2qbLiw0s1CIuu55Rn9ayQ1DYcMNC038beZMPbo34
/HmKcunCK4weW7TXgAulww4zZWuHEmoB2fOHg7e6rGUXaKEB8c0du7B/aMJUO/h8jcegDvbkR7aH
gsJABoTG1lpsyhEVuL2AMjBacpk3We2PZsQ5GmGEdicB2hiJ9yS2UWj3cxOvg0w9jHhKJeA9rS6S
R7Ri/Md+sI30IM1OP795N6K7TvcbJjDFw3WIaQLRj3iBmG474cXdSqEg0mpP78KE1+X9oTZuBIYC
48QWoc+25uKaEkKUHlMjCYpO+RXj9nDQNS38u6srC1BttgdQ3biMaXct8fP/ODuzHamRrmtfkSXP
w6mdzqyJoqCBbjixXhrasx2eh6v/nkD6f1W6rLQAtThB6p0Rjtixh7XWRvOWsEoe21fJgaNNOVPM
cSla7VbK+6lU1E8iQibNL6ZOTA9ZKgr3PLutCWtxdQpfmafln9tr3rmAv0YjUQkHHUIGdv0b3CI2
CJap/Awm09NHb1jDDprmz9tW9g4MhX3onRRWaCls3vt2JXtFA5HgRouYktdP6b/NoNR+RBhykAvt
mYInRN2BXBkfttnUovY6hg/O5sn1kvbOcBv7pYqJbGz1UN1t1xQvgpx7TRdrW8laVKrLMwSxkzOK
NYy9KLnPB6jcgxOnB8HKzmeSfQoPyXguAuip689k2+0AnZS5QqORzuckLZxL6lDVuP2Zdi4AwRiu
nw6WVP3ZpHHm4AIpka8NKXIfavog/nbHqfzXU7rvrp7232+b29k/qcmB30cLn0VtPlXrOkVUU1pF
2aQT75mVhA6vN0yhrk1Hgcre/iE5IltZzMzStjAkHp/e0laaS2mra3duMw5hE+fmwf7tWzFh5nrE
JOSj118pavJe0MI1iQTq6o6QRH9yYc7d/cG20fUD4gHlgDTw2kru9Uxba+inxExZOyvpuJLdj+q7
0cn+9/uWIL7g5HmeEcffrKdS27pHdYbKe2eaz2q16HfzkqRBzkTug63b8YU2gn7oEqCMTtK1MVVW
Fb2cjkiy0grNN2Jh+FqkJHdK4vxjKEVi+sxTUe/aYUZe2OqIZ39/qagLQrDEF8vW9PWmEmNBvKqI
zuEBqxconJ9rs6Z0mRjr8uW2qb1Tgg1GsEIUonq4KZCqUZWXJZIBJ7NpOyk2vyAt0Xh6cbCkvS19
bUe/XlIu9KmBCMdtXrrhq8N4y/t1cRsYjllxbpy1v4ylsMJEqZlAPHVHoz32bjeURpjjqqw7b51J
nwl76jt8/jpVxZPOHIu/HHVdfCvSPt3e0D1LjNCUYSTckzdydfO60jVJdRpwQ57fMQrX+5h0ZOmI
5toHe7oTj7MeZEKIJSX0T37bV0/27M1uXXT0+lCcKH54g6k+WL2a/y8G0PCAuln5bM3G+AcXnqYE
/VuPBoW1bYB1wCSKDDnN05Llhp/0NEXGKurvPJAGp9tbKV3uJsuR74usrCD8yBHdrM/QRLsaMCWb
fiaZyaOhv6R1XTwmhhOd294SLyjGK/95an5U1tl7fHjdaAwBqoJ6vDHd6roYlSSht5nrUBlrGj6V
s+Y+b4QRdmrVHgSWe0slzKOWIUlosIuvl6qkdr/YBOeA9nXrfkTZx9fnqD1VRtzJ3qLu133VhmnS
D+HtTd5zAJAb6YJInTb0d68tj/ARmpWrd8JeE3jznJS+6lXNgffeM0MsK2t1FNzeqHk1pZmlpZB9
97w0/1czX+EiCm05iEz2bgQhg9RkpTvBiq4X0yYQSeIIPbLVbF7qMrcuoiuViyOUCrS2JYIsUuqD
C7G7Mp4jzimTVd+M1uqF0elmysroChanSYd9Pq7ej9tfaW9hPEbovaHxTj1u+5VqJfHoJKEqo6u0
XOqp9xHp7ALi885Pi1L4Q50OB/5lZ2Xy8ZNoX4j3bwR8Eb5Wa3VRoD9YwzD6TqaKx3ZO5wNU9r4Z
CScm5AdRuFlbmsSMji6o1zObQPkpFqv4rAnnqJu+a4WuMbhv3AmYheujkZQGTYkc5r4jbOXOjpUl
85thMA9O4M47h463nNZHVQ042WYxZjnWajbQhrOczHyuNOV7hJYvsvXGQwEi633fjt/UmfkOOmPr
D77XztODpiO9JClbjxThZomaABRRRrEUX4u9x6prUJQ1c3v2W202nT8xhhyv5HXxBm07qw1q1a2Z
yjZPuXgvatQ7oW6VtIvVQdTzgZPaXRm7ydeDqUsEeP3xxi6OFzCWzqluxE+cY/PXSthyGtb0iF20
d0xgs7IeAlqAQhtLZqdUxBER/Yyyac9okkyrvzCz66inuaOUB4SWIpMk6uI4tmSLYlKp3TV8LLVF
sVIsevI0iqoL08UZ74oa/t6pmFbj1NgpMxbnMdZfRgT6zym1+Thop6KBDGmj4n267Wl2DzBYYgop
jHqhpHC91RqK/8o6wPDReVq/5W0yPJAii8Fv5iE6sx+uhzQNWnR+Y6h5Gth5KZqD+Hvvc1NiBGUj
K7nQ3a9/Q5010N3zFrgFicA7qP3DU9ba87md9MNYe8ezgsNHNwVcJnWxbaytpVY0GBQ0qNom7n3d
18plsYY2sDlyf6MWOAd6nHZ/cJ7J0SUIjUj+jdaGmtmdo5SACvPOXr7oE5NrPa0YvpUkNH9wT6lH
U4Fzmd0GVOp6L1tAzgXq0TgFHXVuP9Ij579cL8rqMjStap5vn56964NAL4RWOUAHMMK1tZGRGVkc
c3oSwNn5S+EK1KrNxln+gKZBwokWAwAiDsjWIwzIvyhkUHDEVvHeaTX33wZ5n/9ur0b+2k0AypQz
eEpoD8r682Y1cW97bRTh41RqwY9I2WsvEXTAIEn1gcHhc3qUJe0dfJO6oqw/UKvZ6lwxvzn2AA0i
fuC19tkogdFleT+chyo6kh/fNUUJh8CaBij1gesvRWt61JikAYNbYehY1xv5XTs2Y1i7yRGaac+l
0KD+/6Y219loTaduGw9RNwN+Qm/Tp7Dn/mvPNE0UnWfPn1ZtDROz7f0yc8RBr2TvSALWQwsNPCAO
d5NM131m6RbtrpPZmdaHHMbJuZzK/iAK3NtOcjFCJUqXfELpZl7nYgU59JSBrciXuL1booWx60AU
n5ATn863T+Xu0wGpWJLofqW0m0+XxTWY+SYGVdRokXXfFmSxga6OrecriHIiu9rE+Oc5pnz8bK8x
k1MYrVE3vr3Y2lcQ/fNFr5rpx9SbSn3w4/Z2G047YAB4TWRQm2/dQWIqNEPW/c1SfF5qMB6AfP8A
NMMAD0poQJ1kfmhc73aciMjNNZjzQ6tFoWN2/6vVRrmLtfVP3KekRBI4gkCiPH5tiYh8tiYdaCT6
w4yysMsWgYNC1RhMmlNDOlAE2D1FlOo0DWEtsjL5769OkT5Ws9ByKTtnNck3jzLhXVao+qc8KuyD
0vTeuyflTqgcIECAtOq1KRVeRdKXEiUDkzTUyXhPlTtRn9aX2J+caX5Q7ET5fPvoyv/p1qFKmSeE
K7krAAyujWpLlZgQabiLbZ88zZZwfFyrqPzG69ST6MYjVNyuQaIREqdfEJHNhkYMWHDLekbTjmHq
CIBo3vfGgdgzdkbyd1IbRw2i3V39pXzMyZB2rxeIQI7iLSodtpgBhs+F0VufNaUczuNqFGieNKka
9IjeHUWTu7fuldmNR7BgtvbMbMLDTqoetGkhaISJI1Lf/mbyNgF3oamxrfuXhq3oiRRyqEg0yDgt
jfm1FhrTAdQWRpyRG6J/fvvE7N0IqZat/crZ8CjXG5q3eTeC8qFlmZj2c7eURhhPpvMud930IOrc
20SwoNACCJTozW5MxSoDRmbaTydrSPPEL1VwXD5aCYd52t4hoa7F0CXiV8hAG0ML3aZKK+G3d2PN
lI/a7tdzpE2NCGe9YtB64bmhNzT9P7e3cu8ZdsDAEtIAmCJDvd7KAUxPnJNbnRKoLJfM7fv/rW0G
FiNJjUfLUOyzDW4iQFO+hfdqegcOZw/1TdcZ3wYvk3rJmwy8LrRpBYFDh7FB1g6CTf1iJYzq85my
rrWndh2np94UTEU3hwng5QQ0fvLF4JrIhLhNfdSj3vsOgNBxRzLIY8zc9YaglM3HLWS0VRfGE3ju
+EzKnJ+8Xq0yf3Ua7YQqUH2wD7tWwW7wBw8IyPTaKiz7cRp6gsrMUGVFsTZ+ZvmcPSLguD7XKeU3
6JVH0qK7m8+7IqXuVEls3Hx8OlFMlUJT75SA+Dqj0tYFXdUmL6i/OEECdvirB0bvqeKxYw6EahMr
ROnfbof81u1TuHfLJP2IkwDkytwGCLqT2CNTdtj0MYku5ApI1KnGUQa5bwXqPRrClFO3TCdlLoDu
DqTx9rRm94Y+FU92ZikHzkm61e1zJgVtOEM0zMF0XH/KOVMMo5X5gTcVHVUX275kcz5fpkxf7/vB
qf06QvrezoR6ub2LO5pbskUOiYrcBIjeNm11Bg0lWpG7WM2HF91V1CAqyuULevDTECqwvYdLnhu6
8EfLnZ6YbJqj4SY/eDlbL2ajZUew293NoOOByJmKNOZWgLCOGmQdOschdomW78as6ilgL5cJLbpA
2vbB1GI0cFrDfEKS9EhjaO9pIg+kNEoVm97+5iozKVgz4lXOOojKIXtWRFeckkpX3sdm3oxf1SQ2
j9a7d49lVqGrVHDkuMjrj09slVrdxHqnKPKsd3rvOB905hWqH/S50V/ypW/DzmqMg3RmZ6UA/HFY
gG4lQVee/FchIu5xyeCUoZzuaNn7Quf6amtZ/uha5e/VGqsDczuPBtMMSEeZj6FJZeBrc0te5w0F
KM7ZYNgvxdIyUAhi6Tc7qowlWEbPfESxRvvkVXJG/Koc6UvvLZfSzC+iAcd8q9O5FG2s6IXpylZs
JHxlRLbAzymgflvbwZMhlbv+OLhbMgrdXGuybyQupLyZ9eZuteWC4ErbO6e5E8mXrhn1izPl8Qvs
G/tHmg+lv9i9qP3UUr4bi9GfkObXD9zkzm3iNwDGQcwXdPe2293ZGdMV5oWKp1Otl9YWaAvAR7uL
Vqf0bRvqHWx0pzznbZkdeLWdkIv0jZ4+vBmSrK0CxlBaNkBpTC9lunxseuF+gbnq3mur5/53sNXy
tL7ZarDTdDRkv2YLkCkNSh4J4ian0RPZM2GA99Nh9uoceInOiNko0/SaaCBvn50pVoS/qJWqn9OY
3+dXatbVYUpTCUHFrkxwda0ujj7E/i/kJFA64OHcdo5tZUjKIU+R4Y2cpWDkTV8+UT027m7vxJ4Z
ymUSEcJ/zCq4vmeNVZdqnXLmtChJ6tOS1qDlmmIt/rptZ+8+sdsgvEAXkGZuog9rqLPeM9AlA+6V
x4E2ZM0ntdMjvydZQdcl/njb3u66oLag4MBYa/zl9bo0I68W1yWoTt2l+ge0gfrDsYcjrMvuqiTw
CbAxa9qqX3eiMtXFQcWpXNfp2awzeh5IcJ8axek/IFdxdEV2fD/aBCb3kjIHsImN769den5ZNjsn
MQ1KEahoblRnw0r6OEjWoYwvtQZ4PWQYdPL37f3ctUydmnzWkX9tHjpbuNbideQOrpJnnxYzij/x
VnAwdWHz7pcaFcNaWU63re69AvR5pHQMfcA3xcKxIQhXMoJ2MXrGADBq7d6JXI/fQ+CDdatlhtKc
09RIfiZt6iUBrdflDyoxyFIDO5AyvODbNntur1qF0Dc1c7PTGppNahV/9arcW3xzbo5YNXsHijIW
ECCQsgxR2FyTzrMGgjjCq75I8jPzNnM/spfmqYqj7ysJ/cH+7n1V1L0oNBM60X3avLKuMU06TV0X
jqvxtEZGe1cN6ntrqZqLtwBab4fmCO+5b5JcFzkA8oEtcSUqFLukQMjsIOTFwDdNDWz43l1QaVy9
b7WdlY9MSLIOEMh7VqUqEJAKtpW7eu0O9MJl7Fui0l0yKE+USqKEihX39/Gaed9tppkEzIU6FHXZ
+5qvrG6DZRtJYcTM6EooS6e+eCiAnedSXb4tlSnUgNBn0v1h0Klj2Kn9rOiDeW7QbTxp/bTaCDOB
crQT1fjMNnZ/xVm9PDNEoH+5fcf2PCXaWnLSkYav3KLPDWWJu5omxCmZ4/VSe1X03A2zuNy2sve4
o9stL7PLU7NNjNolUnOLHtCJCQggmMvKDNTcVk/EcP35902hjESFkfYadXH5VV5FqprKlCavJ1LV
vJFh0kpm+hkVsAviU+nB/dnbOyAKEumIoOmbyRmlTZBW5S6Q3qzIz4yjUs6F7owHh3dv7yQB6xdw
EwSB/BWvFjRnOQOxDVllK5efAPLiO71dv1ELPoKU7BkinSSq0uWI4e2UPaFqgyga0GpKS+Msyo0p
MCv0nPKYaP+3PxJDimAj0LIjbdq2uKo1z4pRQh1rSKGPKOLnoQ7uPICq2B6EtDurIsYjvGELyVy2
egamnptw2AHPr2kaoUs/5Oea0vr3Ff34PzBFRg4mjiYEbYLNl4pHVAMmiLxEOY64UNhPQidF1aDL
tKOK7143hvxP8nAkdgUhnOtTQR6UaHkmnFORqfVF0xslSBkvGS5jPPgVNeZgzp0m7Nxx8aMlhk5X
as0lWefKT9Rhue8qqzhA1Oz4OxpeTDGVEuA0fzfPyeJWRatXLF8d0ubU2yMMrFojPtbtNLCm4Uhy
dtceGiD0SG3I0dvglSebAWkN8IxkUhTwo5q1hks7G18WIzLuoqTVD6LYvaPkUWMwmWYOS3s7IGPo
DGQPR6IgZRLTzyyr4/uJSCCcSq85APT86vBsUhSKSKYsCmsyE95sZj4VEaA9nixFq0c7qHu29lnR
2g4VLnrrHxgXbf+X6l07nBTcaeSvRNaovaBZ1cAXzObRXywSxhPzUqAeT50jPhILa06YrG2p+p3l
rS9iAuMYiFUfP2ewICp/jQsY7vB1ktYviOWToDSV6jkrpOKIqg697scxY0J+1NqsWj4T7Qf7nBDU
xxBum5GaXtO0H4pVDD/1uS0Uvxc2MmbLUqlNoLZ9vQRG0uQfprUexAUpPUMNM9Hpysluy/avLNOt
f9emtj8mZex9bJOoXU8dcmNHPYW3kaXs4TGJi7kK9L23bChzQHzE0kbgCa4u/umahYk5qdVfGsuq
Lp6DLqfwiG77LNJ4DtVPt73f24MrrfM6EQJJoZXNEzUw8igSuby7XRS/Y25D3/mko9Y72xo7M5gS
3f3xBxZBFjEEDPViXuBrb5EvnBvNgbTs4pCfbVAgwWIb9YvmJCLsRO8eeMK3ARd1VhIV1GNZKUWN
a3u1ZyX6MtLm65nvhoZJ0p8N3e2DmtkAZNDacs7gTR1s69vriVE6RCiMQ+8FpnFt1MuzuDTweie7
s4sv/Zrq1CJH6zkCOXzwJktPfn07MYX+D4VHiskgP69NxdmgTEtEfplwGYMyVaL3caZaBzX7vXPy
2or8Fa9e/nQx5rSyqZ6LVXEeiqYanpzcKIJkVK3MN9A/+pPPRg8KOB9EG57Na4ORqxXKhIcng+37
sNbXIgBYPl+KrAXvCcv1PmMS5W/HAuylBGFK8JvsEV0bhb1pWFB66Ev1SffRNtPIH6KxfJmaQ3LK
3glBCgyOBZKkVCM2yVzdDH2nWFz7waxQKzHHJkBL0vZRhzlSNd67AUxKlsIoKCnxVF+visxCCl8A
8Ip7ZiZXo+UFNOWiz0i0i3f2Olm+7ZZH1Pa9A/OLVU7VlO7ANqxK18ZoV52tTAEPTpdZS9sPY+Hq
IVoBTR80RoUewW3PsrtOqSLCq4gilyv//dUZVdHz6DsXQGHTpPo9E2DHE1zF5qlcIP0YDOC4oEtQ
X/7EKCm5JOhSK91cP7N3UzSQgL10hVpD3u+/DR5xd6IofaAs+RTklXa00O3ewnqWxBhCOx3BBYY3
Xy8UkRkYinm+hlRiq1OXx4wvj6okEKWYT3rprQelue0T9cseQStUAPwnseu1vSjvPHUZ0zWc8r79
IHtOlyyfhm95tDQPYAfdi8hi9YPX1FGgaw0aP7f3eG+9LJnXUSruvPGmjhjoZNgz63WSb07Wzh9S
aOW+bU73pZFMP29b21stRR7mYeK/ARNvdleQmq4JzaUwjnRmHS1N8pCJSq3Ooluav1RFwMXTlvZr
NMzFUz+7+rfb9ndXS48Yfi3UOCL4691m9J8ytt24hhQoXKQnrPxkJn3xzh40zVeW4Yii+UZGRH5e
BAHRI6OQR1te/qBX92ZizOIYmXAm877S7tZpdX7IpOzSDb0Wmks5nRSh6OGwNOqjqeXJXwmYtYOo
YOsO+Q3cHQdAADK3wFA3D+ZMV6PjI6+hWXjLaQJGEWRWVgQZHKXw9v7umuIkkR+A0KJuf73cdYpL
vaZpEqKNMjybSaGe+0oVn8e5OuI57pjiunBJyS/pOG/RjGufWm7XMe4DWKP90TZKUoMpzx7LXDnY
v63vY/+omKBIxVsCrmg7NnaMMwX4RqyGemEnJ0Vd0f+bF+V7TFj/nCE1afiVWXYHUcHe+mySdEJT
/vBsXm+lQQVUrxg3Fjqd6gQRKjR+RBf0vskO5w7unVIQRdwL0BNwErcrjHqWaGnKGo6eZHvMzrxQ
GMjsu5LGx9fFyIt/V3dxEOO19LO2CldFDAdFxgNftLPRUg9V0nLByLzhajD5Y3DbXlHDPp++KLGp
PFjU0BBlrZZzso40aHo4WwdGd/aZ+FUWkRBChI8i//3VDV1Lq9DVItZC0hPtosWxck6sOf04k/ke
vGc73o9kij4CkAFqv1tKXVlRedfsXAsjrXFDl78urobodFrqS9gYYnjyXCQSGcRRnephzg8S97cr
lcIasAaZaC79wOZyGko9q4pVaWHLbJPTXMbJP7FXtKclXtf7237grZ+VbGeSLjlVgrrFxu2lZZu1
zBDRwhI4UuCUxfAwqPr6IIQnfKPt+s+37b3dWU1lQAGYcPyB5Khcf0TXbWETIpQezvDA/FadxrvO
6f81BpG/WFotHpXO0x5UvrS/iqo43ba+s7FS3pJoEy4+5e7Nq6ZHRRTX5jiFKMNXj0qa/FdaTfzi
dLl6vm1pZ51EJ6hRUeVg5NdWlWqxh8VdXFzR3OpzWHt6/hHx/eU+tioK3kvfPdYxky0VPatPZjZ5
B+WKX/yM1wkRDTB8LeIsnFQwq1tMytDQme+qcQntXE+Mi2FHueqT8emIlttx8q6jGOEFjOnS/3WF
1k1n2RLMglTtsw8FqVP5vmUaZ+YneuyJoLdS5vlItsny2BOri8fBLntqWIhVpfdFl0Wt3zQula7c
GaJLUU6VOPh0b10OzQk6xLSxWBvdiuuDQ3e80eK+5vZHbn0xW3cONaHKzaNuUsQixRtGtf3z9mfc
t8oN1KWc4puBRmVboGmtYjUtB/0Cy2669MswP3tL1f/XzqTt5Vgl/7ttdOeUgjV2peYnStoUJq6X
ak9K5S1MUwitIup9BmoY945VzeHcufbBMd015dBKc5EdVKlcXpsC32e0du+oYdoJ8yJAQAf4YCVA
R7I8+IDSaW1PJNEzOQl2wOZsTCG0XFZ1kqthabt5YKTZcrEjN/VVxbXfe5GnhHbaPlK/b8Pf307i
OaI7cHagCzZR1cQUtUWA+wvVGTqhrfM1tcRhqJtmxQfXbud95rbxQMsniv7NdgaDwKMDnsmIQCDV
3AOv+7qsXnsuK3oduTo3d33btw+zASrer9qsCcBb9gfr3XHp3HiydzDx5EVbF5s6sQ2NsuX4qMy4
zoZyeEjHLPm3BRL2VDeIuxw8zDsGpYqKFPIFIARI/voQGW4c60bTLOFgzvWnuM6ocMdxdZ8yCS5U
SEEP7L29lJLZSEOJyIVe6XbWRm5Tj6PzroauncaPSuUOwNmMCDmGxO7OdTGPn5bO0T/dPkZvzy/B
jhyW5xD30LmUHv9V+GEOveEmNds6ADgKZGGLCfRK9SWp2uoRUsn3qpbAM0s5aAi+vaL4ArpMbC6f
k/Tz2q6RE9QtLS+mbnXeh7zPadDmafGQ5kVycEV3NvbK1OaKxvNgZnmNN/DcrATQhkplEVvue7U1
pvMaCRFoxtofRCC76wNmpMLWloJiG2iIWjMPNRF8Ta02s39AXpc/HIv3ZEpK7+BmvDVFPomTk7pw
cJm30fMk7Njqu6UNB+K+YKFQ9G7Vk4+mcJTf9qvgIzguILu5higbXn80BDRSu2tXoH9RWwQlypzn
unNN30kV5ePtc/k20pBQDHwNd17KWmxeC5EiiQhvDVOOPtyLaex9xWnLszZnFEM4j/5SMRwPzRzI
78vvD1pFa0g10ayl8gMMBjbe9VKnoVxrRlp3obqmzX1fzfaXZHQMn2KR9lzrfRUQJHV3VSGGDzyi
67mHSHkagRsUQTzT8TjwDnsfGWy7JuNaCeveeCMXYec2QiE9LMU6IdhSqp9pjtD10tyjoWxv74ur
8W6S0uIUKJlujq7NBOjSWKMqjC2jChCy/DHZwnvIxr4L69FYPyZLf4RWf+uGpE0iSxm/yvjyervV
womaguAuzJUolmOgdd9WxuXdkhfDKZWTAJtl0c9elxxNlH3r5tHBQGafrw21jQbuteUVjGNcVnod
1kViEblq2r3I3PmiDMxCXAmUPtw+2Hu7S3qJrydkkDjXa3tFVkV1r5l1aJWTG6aqkwdIgaWhu3bm
Xdbmf1PNPGq5762RoiLkcimJieO9tpkTtBPyqXUY1bMeZE6TgDNKuEzqnAVx7dq/7fy4Oa/sbfzE
ZDmdV6daHc6mSH29Ec67eumri+oK+yA22V0aRS5mNPBwkhtcL61W8k5E3VSHZmOOPqKfFBEqobzP
EctAndj7/QoeSyP9QZSXQAS60LW9pe6KhByFrZzz+M7N659jXjOFuEWash0s72An9+7FL1QBoyCI
m7cet9Pt1sjdoQoROrO+xHT8A89J01PN7K9T12jOO6tr8yDPjPLgVZELuQ5sadKh0c9iEHijtXC9
UBOec1FA2QmTKOnew01fnuxyzA+qTG8ABvjZV2ZAhFybiYUwFm2xqpC2foqacx+fDLPtntwo/hAx
mvghccokTABJB20MLyvJ2G1zGqYn5sj1hPWzeUBT3DtR9IcI/ei9Ia2/+cKtK8i1eweF+XWZwibr
m3DtGGauNut0dpP+qGa5a88jRIAYLUulmxPcDTajTCHlhK3u5j9KdXT+Ebo+qcG4dGXuJ2k9/nvb
Be1bJGnhBZeFxY0LsrOuJ03n085NZ/ottb1wSKPmrJlLDBTdPaKz77xdiAxZsqyGbAhp7vU37hcT
/K9tVqFWuvqJIchu4K5edS9E0x+cpz3vKsukPCY0i+BbXZtyh3pGiMTl47mJ986clunUVLXzV9SV
0xPyX/i8ZQD8dntDd6yiu0VbCmVVKea02dCRYqQzj0YdopLb3dfzqNyVI3DZmoA/GGpbCzK6VQdG
5QXcXFCpY4FO4a8O1VbpMQOdm61e0YS95oxUNMzoXV6ZP6zRGE6MUZkeEkuPfw2qeewmrTi4JTtL
RsiJghOvCRn9Vs2yQ41onQykzLQpGoKqgTcweTGC6PqYf3LsVgtSUz8a9PiG6MUrjQoRRSBDati+
2eiqorJmG8I9ARQWdkgnZUUWuBmt78TG5n3cG9ESloyOe1/O4IYfl6yP/vHqOBWn2VaUg7dnuwfy
10jviLwUEEAGuV0ftsWk3VnmuitnTC73WTcM4do2WWj1bUc/DRXTqC6PaFlbv4xRYm8molK5ARKw
lQ9BDVaxkryITk6SVF/Y7ervpT1khm8P1y8rAJBA7FJCfQPS0yKPGthYRgjglMaTrijm19LzulNk
xMP93I7FuTOE5fdpWj9Wo3vgoLYOQ1qnoilrxKbUHZAb/yopNYbBYjS86Z3iQaxPSWU8GLE6PoiJ
YvXtm7tniYiIug1ABEmIubY0t7UxIUoB9pusZ/KtipKUDx2z+apWa3UA59g1BhZHkqd/kZw2xhrP
mtZVB95urXkXmJHdBhOd0Sww9HX5dHtle+dE0m//n7HN+91567AoA4jythcCyLPbXhxgMpc/sCKz
QZojhEXblkJlL4YWjRJxC7PmrKeddZe4vfPxtpXdjQMQQoead4Lzf71xziSYrwpu/oTMYfkhmuLP
4OGG88JE3oP1vCl1yaMnxTHB9pCAvmlFoXTh6JkwILCCUqUgahTfGrPyAh6R4VG0iRY0EarZyNB2
F6Md3RcCpd9Fr//6Db/wHGCbqJluIoJJNGXqduDz0YtMH2Y913xVa+x7hK2XkxYr64PSm9PBy7kN
CjBK9AXhAwA7Ln1LoO7tzEzUNMOZ2WI4lWrbTUFW4UmjSG8vCintwUfdM0gILZuLFE5Rabj+qNBa
ojRH9YkOdATfqYFaynbrJ3e1lQctO5w5unOIsAaMCiFQQq2tPMMYFyIbTA/R4F6r7xxRjg+Judhn
h6j9YC93TfFCUf3BtTB583ppVTQWXjW57inSp+qkGUL1G8rR58aE5ffbV4N6qBTsljwzoJrXprrZ
JgsoRlaVNdN9IuLvAjLAB60jEbptaedJgNiM0g1qUqgFbYOcPlNGjdkvKAi0hf1hGfX2b/rBKWQ2
q/pEGms/VtEaB2o8RdS8p/jA/N6eMuKZ9whII2jujQ+I2qUBtg1StaSydta6trlMbt6d2mX+fnuh
O56TYholWOpOaNhvQSIJs4mcecaneSX85sZUvK967omDx2Dv+ANF485B6ZXoousPJ+zKtlokWU59
O5V/9W2Z3KdxNgZmN7h3Gq274Paq9j4fKFDZpYBXjXrHtb2BAaPOatF4LbpxuCwiVn6Ui118ULXK
zJjgk3QXe3Srd5E9NH9XThcfjV15k+pJDyP1MSXflQv4ptScTp5Nodc7QcFX4/NktVEQNUPxHWi5
+rlNRHXOtHjqTr2wzZmBNl0fMuzQ+4t2bsn0Hy91vqRePP7BwXJIrRkcIPOhN0IJEQ2+vlo9NF9X
4wx/ZvFdA+Whho7gwWXdCRilqBfMOqn7/QbsZMaqm6FK4Z3WBu0BPJ3wPizJ4Gq+FVvDs8g6Ixwa
6+hA7+48cCdwzrL1D6Lj+tvjZw23g3R9Kuok/Zw1enKHaJV43ySxfSEzqiffmHU5K12osR+rVvU5
7ZnWDup/XCnvqkP9XbXK6AhDs7MfXDSKmuCDeH221Y0iNothiBrv5LZa7ffs293aYTBZKHQKra9T
v2Wq6/n2TdjxJPhmJozIAqes4lzvhiWaPM7p5p9gVa5kC0YfTpY1Mkh4Xk+3Te1cOoonoDts5sRw
/uVPeRXIThZoda3kjZtSpQ0Zsw3uwe4E5Oq8D3rShHu7qD6bTVmE5YqW5W3rO46MYwaNEj9GYrrt
YNVx12e2l3gnAIvGXcsMd3LFKTlwLHvbyRBPxD6kugx5wfUazdFejSjnXYU6/7/KquLPMWfwkTGp
R0SoHZcJ4ErCBKUGLoHataUmbeK5KtnDEeRaUDco2NSoqwbO2slZ3k12d3v/9uxBlOcBJ9WEjrp5
W9W0KVvV6DywKn0JVz3/1DHt/qI0dRWIojhqJf/q8L3O6DkgjHuVHUBk+ik8bdbXjXHOR2q901Al
1TlN0hFJZqcLGl0XD0unrHdJ445+yzhJX4759VNEc98VBsfWmzr7brDsHwjs6cFsU0Rn9t50sCF7
nxr34XB3+AL0Za4/gD6ATfW8woNWmRoc59j+0JZm4QNcjMLbe39karMXBa9mV1aYmgq1vM80p6Rp
Z6QvFlIUB5d055oQ6xPyQhuk37v1QkmcDNmE8sepMfP4Yq4VLd9VqQ+uyc5hIkdCORL5AdS6tooa
MZDfXjAgFJVXhe9arW7sO3GnhcKc4C31rv3f7R3clo6luwH/8KvgpgKF2CSAdF7XyLbRrIqYtPtZ
c6lHOVHxThHp8s9C+e8ZsYXer9a0OFjpzqcjSqPM9wuhA61oc0pqu9S9yWKlcoKBi9aB79FMfzbj
pjyoQu2uUeotYVAOCJSb/sq/JstC6VSPo9OI6M5PCBiorSWKWjWoSDfZP4sV/x9nX9YjJ4+2/YuQ
2JdTKGrpNZ3OfoLSSccG2xhjGwy//rt4Xn1SurrUrYxGmjlIJi7Avn0v1xLeZaPXnEZlxv3b7/fi
Y8JQeKPGAWVyTnbZzG2iDBohSPK78ItagDNa8qThZSGn94hEl9ZC3NvAF9A+Bpb35XPKLouW1KWI
DLkISzih5lcdY1f5CnrTvz8VGi9bJYiZMlK1lyvBmMGh1hwayKC1yqvR7gE00U5C2oqyqV3euaIu
1dsAPWw+IVD82RScXq7nJy2MiHPa7OZJol1ZiMR8T8POwvEr90tvZaD0NOmX1SgOMxYRV32vh3c2
7IUAgN+wQS5AUd8a8S9/A21IDCJYj2eGZ85XKD+rzwr1xTuPeiHZQXcf42E07/7j9r1cBRenJ1OZ
oXE3Cb+rc0ElmHVg2Cgb7GKICyV7L9DBv/qiIgygaYI9ipYGMs5z1UU/lIy1sd/s1mBMvif+nH7q
ZvLpn3fNi0XOvmLR0X4dAiziIt2AcoLDFkpK9kLN85+3l7qUzGKtjWML5XYIH56FF6ZFw7LINhAh
X8QVI64YS5sZ/jkM2foz8NL2avEcO6g56r6QsHMVIHYDvdL5KEVpfIDhp2mR722i7RHPLm8kCuie
oBEMTPj5kMObaWTjNWh2lgbdAS1ct4dJ3ma81KiSq/ckVS7tpk1hDDXqNqk/r1ryJZgSWAxguZDQ
hpUjKEe2RJtsnU6YmOUf3IRu1R0gFPq9POVCMAKAD4k7zgs6N6+myX3sCjA1vF3exAAmQfr+sVVc
wTSLLfG/Zxz/zckhIb7hTs47f56X8XmODNzaeSArzZSPdnCr6jkQ7entjXXpA24j+f+/1FkUCECu
z6WePUhriWjHXWH3kCed9oVnTdWjSHtnvUuvMYHCGXAmEMcA/vBlPAgK1cwqWTzI4ShMypsg/h22
7qsIbPrl7Se7eGS2VjpEdXHtv8KYTxklJgjxxZZCLj/XCPqgZeSPP62CNLEL0/BxK9uh6ctpCeGM
7ATNk7hUPtCxGp0k9CFjtXv7N1162xvgFb24CDTVc/PwqDEezzzf2+msAIULzMPpXsGdreyh73AC
bdf+qzf7FgizDdODahP1/jnQY+GD8vxFemiIM4NMOtNPsZ2GGm5Yd2uRiP8hJKLbARUiNHHRTTr7
vK1tMFAIOrzzvBfHTlj4yeTgv7Sb//Xb7/LSTsrA8sGZBIr41dATKTljc4eICNJ485l38hsALMU+
yMj/smeBwQQ5AlM45FtnsTcoulW0qfN2qwuzb8tEH8Z4nHdtG75HXt7+pfNwCnQFwPRABQF7uj3z
X5ndklE2LAX2B3Oh3g0s1mXjuffe3KVdiFYwqEl4cfkr/XiUmCu6PDiDcbqMh1zP81fAA5vS44bt
CQNh+u0vdfGp0BMGBQOg4ey8Ivf8zC7zJtVomfR3LuvUg106ANLfXub1hkAhAzQBIE0gc73qq/gr
1Ap7SBrVCU3lVz4CQFwN/SIfGF0H/U72dGExZE0gQuEywv+c7wlnQgfbTUnqNRBrFZmiOPhJk1VT
Fs7vpPtb8vlyU0CiDO4LAGdseuvnYJEBcgNgYMQ4U3OUPYG9Rg79MPu6hG+kPVHgeI+BSmxSrklc
uLKJlvmdU/36A+IXbOQZcFj+Y7W93JawPAnprApvF7iZXzsjgquuh2j+29/v9bbcVtkothu3/RWv
PZrMoruRE2BvCASovFZ8h6wo72qqBu+TF/RtuHt7xYsfEXkp5I83TMh5o6pZBtgyMUPQhhqLU7e2
DbQgVFxTzDj++UrHw/211Pbwf51su5BZFvFI6lEyvjNJb26GBmVTSNLm49tPdfFrpZCsx6YJkUec
NRFgMRDmHbWk1i6H8XSg9aNPCvE/PBAmS1us35oi57wmq+KiTymkXmU7FgeaDL+IINO+zWAI/fbz
XPpKaCBjzLrlvq9AF2MTrVHkGgK+ZktOadD4H/uhFbL0W7Rw/30tIP03Si5uTdxhLz9TkLed74zn
7VTq2x0FqO6oF+3qFMi+fx6XQVllKzrxjSAHcC4HGYtooItn6NYKEceVROQ4Bgp2U4l7DzRzaUfg
Qgao978GxbkBjJ/OJJA2pDUoqaY22gWbmp3a//u72+QNtj4/ANPnNNSY9FnctIrW88gy0P5TU6bw
NDhFirwXfS+Eig1GihYzeswbU/TlZ5pcQWdM+Nsa435yY+Cqs4+8OauVEPwAVFL64e1Hu/ACQQRB
JwtDQHAxzoG6AKCzIFUJBcglnu9ho0Pu4OUcvRMAX1c3GzcJlhag0m1ArrNGY+x5REVj0dYyaKLK
jtFUpQANg3DfeR/CjrR1i/T5ndvlwqt8sehZtCBMKDLRrK3TUUqAC/rpA3NsvM7EOj/lgzPv8CEv
vEroK4N3gesM4+hz7w47hzoMCaK60Dqq8CWLE8Qd37M8utBh2VT3NusOqNJh25/tkE5ushPQ4K5X
f/Xqpsh15bKxqSWiSZV2Xnia+p4cDNihV/jgcM0O2Vy/vWsuBC6Qv1F7ZNBd3fxNX+7S4v/s8Qir
l2SgO77K6ZAbr8HEsS++/ftSqK4Ri3E/A85w9hW5xvgN/ICubnwxngbnteUaDGulxzx/Z5fm+NVn
6chm2YVeJ1immBxuf/7XTQZSXygk5TDOmPLlCttkfIARCTsY3Kb3yt9aD5PkLfI8AfWEtx/zwmbF
2gAH4T8wPjr/qhDPzQKSCFZ7xEvraHWyhKx8UEUKl3g4zO+Jgl76gn+vt53Yv55VkUYsSYz1QBjW
Vd7NsspJPF6HNuLvFMYXDj+6OxsMBdBGpHPhy6XyWRifR0VXhyv1fzqBIb+Lefeg2jjrS45O4A9U
d+Lw9gu9+IAoEDEWRNB5RaK1OPNJB+mNWiXATuLv8SMAI8FVoSx95wEvLYXwuWkWYeKMMurlA/p6
K0ZUgW83t/OuIV37JfSAZxghv/zOUpfeJXIfsK7RHAdOa4tBf302OQo+akwbaxg99GDKKrknPixR
6DLF9+vM5CEFWeGdtOvS3vx70e35/1o0M0nkwREE5yLzh6vUkKAaWi6vpLXtVT6ZfxXBwUnf8Dxb
PQUCPaj7L9eLKSR9WEN5DaLerRAz7nRLD0i/0kMDjnIli/y9POLSe8X1hHH6dmWgmnu55BQufqqK
ua0XoI1hp4FqDEauSbMDDzuhpUQIOrRj/u+zVgg1gwMEIMXm2XN+6lPmE68Il7Y2vbb1NMLUwSsy
c2Ns8vvfjwNAmBs3cNNsPneJ9joJXGLjtzVo88mxg5B11brIVoP09P9w8qBuDyAYoCGvMZihbcYp
U7qt+diS+4T0/AQs+XJcpui90f/rKxf1I2ClyMk2DFN69tlsl2MmvmZdDUBa/wHQV3kTG/Wete/r
/Y+3FqGrBzBdvOEtXm4O6EtMjd0IVBE8byEGYPdpbkFLl/6TWtpo9/aX2hLxl7cQBsZQUkcJgtYz
dLxfrqaDtS/aAUjsrKfioFae7wHuuU8sU2VGp/moC8OhoWeaQxS79wY4rw8CEGFowkMlcCNZnnfj
qZ2FDRyYYaxpEoj5TcsVvCjkY1xYA1VhpYGcLMaHtx/5dQCFJmWIlhfwyVC+Oh+U56zL4j4vdI0S
aKoY0/oAm2Svgpvcv1rAY94GMgiKIKwHfP+5wJZrCjp5xSRqkCJhE9tZAjlxovtClmGade8gyl9n
FFjtPy7IpgiAeH32LQsEsnRk0NdsInU1A3a2W6HtUIUZQEMi7z+KJopOAKoc336hl9YF+HlzBQAJ
Dv5cL9ftR3A5TQgUStSJ7HbyeXc/p/BCIrP3SEVoDn0HqfpwwVZ+e+ELXxLIq437ApEtDHPOFm59
+OLgxfKajON8Cia2nsLMWgDScu6/585y8SlzNFZApIRe+7kEnImcSq12vNbgTWBaYQNdZlr4e2aX
e6Zm9akvxFKxKX0P+3bpMTEp+T8nFVxUZ981dlOI9rvH6iHxkQ+KKTqoZnWnfvTFO1vo4lIgZoAY
gviFI/LyU8IQEFG01dsbzSNMwsAdS7yR3Mdq6N85hpfeJ8BFIAIDJgmcwXnkUV3BO0/ymuXgSoJG
qA+DN0mwg8PgyxQN4WEJE7sDJeQ9n/at2sRzvAx7uPQ3Qiw6ZcilzvWK9TRrwhoH6wJ4C01Ridoj
gLfbADe5UtNAQKyt8RtaNZFbEISwG9TOEiXjnee6cEfgheXKyKwuLVXnqccA84gGGs6RkuU8z/FJ
AD2vqh681KHMwOT5M3q4f+t+icnTkoFjVGWFK0SpZaEUKKvwKCmHODOwIYWj5Vwt7YKbJRS0xTot
dfMRZIZ+QH5poh8TZ0qc3NTk8y40NjKVHfA3sRCDxiwVQCqX8ziwo58woSsxkPBbC9nucWcMXe6g
KUG6gyXW+5EsSXHsU8J0Gbi2zQ8ET12HtgVjzkhnwwrdKKrreIstuwKOm7vB6zTIkXoMABnCKzz5
WhJRQukEoohzAc2UUkM17Fa3NP7TQXV1rEwH6waQ76ZBYdOGAS1z5XldyVt/vZ5a6kVQ2ek6/+QB
SwO8x4SKr1wkWpeHZsn540QCqCC2hGQHFhv4fep8KH7Hoad/AWTFtmag4Ve2M1l8Pai8peUcptNc
NbE3ndgQqeAuX1L/hqX+HF1Tt5IvqAbCh2lt55+9aPl3SFaPPwGlGabS07lfYNoSsZtCYqZVNzoB
ZKtJvPRnkKGoqMYsn8neH1Ff6MBf7nHNjMMBl3P74GswkCvWTOoYQ4cK4tSmTXk1hZNQu0lBqbr0
IYlAy1WM3i/l9Z0tqRmaEBi/eT2pIeJjWUDaYKg864cfTARs0XFdGz5Xhtsoq12U9ZgAwFATdgax
A+xPQzsoL6GkY74EVDd3wcJMuxuH2HzrqOc27CvLSJW7id8q1CnPYYcssGwHsASOE+CdT76dKauU
dFF0G1rSwXqLcAh3Jjnr7S5opfgKB81GVkuxTlejJmbYQZNAnqaoT+PS8xsQdYfV9p/5RCCspVXj
TNUYhS9BuIJTGYAT8TM6WxyYIXCJxzK1xH1NG8WaK4HFfoFHE4kK/hAAGqFWRjYA5M3yNEPe6Zr1
Kv0NeS3cYqxo1qEWAiqDNYNqEqujzMoPuoi8rNR+MfolSQ3da7S5s7JrEvsnRNfzN/WL+WpOGsYP
vreGn0wmYLnkyT7VeCeNj8wUVmp7bGKoy3QxaZcqG3hBoH3vtXpP6OTG3SxE0O4Xf+olJIdDJipI
nMnlYW27Na35TFIBuS+Z3ox8tnmJPpT/k8x+j/k64LWnOQoZrsGBsV+TgkdnuQjhXdNoIk9Qelke
ExOipxJ3bgkqjtb+jdaAAFRg8LbxLz9ri+zDwqD+N6AHP+3iTBlQ+ePBqWpt1qjrd47Jge6XDsrI
+BoouaueTIDAWJvCKxpAmeJ7PHhB/NCELoINiDZACZYmm2d+msJggH6fpxU1JdgqyU9hYdu0H7KU
yz+ADAHaO0Lowq8H5Pb3Nuis31cxp01c4Uc08opA+JmVbWbofEdYsE4lUDHzTTYyL4bEsgTEcPbG
sfuWeDEAFi7o+xlHyctO0NUZp9IGvtZVxptGf5pcHC0HORLLytlbk2f4fZJbKPKlNIK4c7B8IAwp
UKVm7ZEyH2ZHkK5ywX4WIJWNJfSkbXdvYISRj6VUGQ0+shytgGpNu/bzYAOvKLO4nRgc/oIJyAco
C0HPaPBmACS1M3JHCY+iMl/o0h6KaLJfk4Q0aZkxkodHt3rI4HDnZ3QvltYF+3WFusZ+gd59eLNA
x0c8T2tAmsdopL3+KBsZP66Ap8PYoYiNvEu6MGxvTQ6tzN/ca4L+GgIHBb3LfMfDbxC0C/PbfBpY
sEOHzfs4DHTgCAgkTgHs1FDXjVIXRlW8sK49aD9lzwXP7E0ys9kcVYBws88GaMgei0wqpPWtpQpS
VUquVZ92KT5i62k4W6SzOUS0mbt9wgYoUIgms880aP3odk6F+ONamayg2KRGIaj1NrztxMo/D54z
zVVKwHXeDWmbf8ysH4gaszQx7pfYyj+pzfoUACy6fPaMnXhlkQy2N9S0Lt0X+D3RbrUF/OfiJRjI
lZ82U146rrz2yL0Ycvs2h2IPJJe0vo7iNiE/FzPJbjf2ybruYs6HofSNZuFHrdqefsAGVKxKTcQ9
VQkf2+0uQyYG0fk2A9WELzwsDunAUlV2YxwZ8JZJln0ErsHzVZVqK5q9NK3ndhOUYCFCptm46D3H
w6jbQRMgYv3WMiMq6FjMUdmONr1Gu3QSx2Jas2Lf+mJB2PScRRetgcNeXOdEteZ3G63ku4mSTlek
V3lWS5tEn3nmz+NNR8K8BeQPBk6PgHin3a6PU1jFQMbYRuAv5CG1q4NcUaFXZCc5xW16O2WD8EA1
gOd2QSDGR13xJ4g49e85D/zpa9B4hNYdX8HJdhg3JtE+7cWa70edznwDp6ZjDWlWiGRoQwCu2M8i
WNQ3n0Dg0yspoEhs72lvgqRXH8Nu/mC6jg1lDLx994ykEdqnuJ/R1VYw1FMHDKNn8yn1/HGp9KAo
oiIkQ4PdnPUSKHm6Mtx50WILHPlARvsut5kCVG8ch1ICjzWX2ZoN/o+izTtZbnpVEdTF3VCgTwia
eYXo1c8lySM3VA5+CGhAw28qq/yQIQIYH55cWwvFLDegwUCiZ5kaem+nVCw1tc1Cb0M3yOvR47zb
taPiN0HBPHEU0Pb2q2Dm5Gnq8A0h85YzDmw9AFFV16oQbRJubFECAJosO2pF4a5MjCBXriGZ18px
p78tkDS5n/qlAGJ6zFxT2b61ftmAx3RyhMwxRHhbg+A2hearnWhhYSeSkqjsnFnu+8kkHopPPyTV
gpD6pZhH+DPBV4ffQ/UcIVcAH0V3AUIBKxMbh+2H1jcobYKYCVEyYtpiB4qETRRimAnjaozDVeyN
9iXbGW/uw/3ScBTTDBpifBdFy3KvXT9GVYB2WltKmroYYueGTxV6zmmIzbhO5I6AKkN/a9EZxys5
NQyYdXTl+irhORLioIO2ZokDkXd7Ll2y3Ax5ouOTjmkUHnnvWndMdGCGA/Eag98OaIlYYJ0xiiL9
pIYlVQwpkNVNAZC6ykgZd0lf3KpYcnM7dDS2+G0D6K1lmK1LnJdLnHnqG9JVNXzN1CCb+0YUBDHQ
Rx4/k9JLmB2upzlc0coOnTHHoEnFHQF0g+wyxag5xU2uybjDf3nt80iJSND57vW0myAp2depBwfG
sutyZGcIDiIuyRhggA5REN2WSyGg5Ocmm8sjGjODt4P2fjR/hIVy/DnAv7YeVmAzSOm8cBxrgXMw
7EN/yX/KdB2aEo7cMjsqTeBRgFKy1XVUNM10PceF/pStaHPWcTZnYNH0BM4HXaLNeD8Y7vmlS7P/
0PoGXjQZAgQtO55oRCIPqt23DukzJAlxtUy7YGzaX4nL8gXnpUt+hHOTqGrOCvKgkZOEO6Aw4qOX
+lAjW3iBwRvKG2rgOhI0IWzOYn2D/dd4h6gDi7UsMKC411Eh3aHX+LM+pzHbMWCm/8AbBR6WA2al
H9t4dt/NLLo7xSO0iVsG7vwNG3iM/EM1JEE/c7bqSH1NQCaRYKaGDW2mXRqwiNZQJYt5XQxT8Dlh
NBtLEy9AtIEk3t/DqgM8Uo/HY1GBwBB+UA4MhxJMq8IcUIKp3+tqxHVh83w4OsHnb1AJLG67pYCh
jp2AYUf2EOD/kU7Foo8ty/aaRd59H/cWIZhG+cnCj/Q3g6Nr/5DPNrzHxoxGFA7EewTeIaNI8Ti7
AuSh+RwLT+iSoZr42LCG+Lu4HeUnPFZMrzPaEyzT5v6985YiqHovMLdF6vwQCa9em+tUuvir9pHF
4lGaxRy7JZXRTkcJxDpQva1f4ZiBEx8VdokPeoSd5EnlimelE/g+u1w24323qDErme0IVBPkhLft
46679ufQ/9XHhOGehR7jEzy5wt+eJBCFXEzR3TqjcLPldvLbkk8IPzWOQvyt48r0tQI5Pq+ESRJe
tah4knJpO3D84tysZUDa4JSP4dZFmnMCwbOI66pw/hRWUWxsVrNoCm5kiz0K2e2kEWWn+SoqNGWb
/ljMcdxDawDK2XUSdt4V6gmP7FM5pr+o9YDzWadRtKinV85wwwy4Q9aoL/QdMjHbl6TXSbDXuAHA
sccQ4tks0sFpcIIQ0oElrHkyq+1QK9guSmrg9dO0lCGgShHqXAKmDw23cspLl8dI5wHyTYhtXA+h
xr8N1JvPoX3c92nF1oUfVtvMruxbEXUf7RT4v2DKmNqKqIz1e5E4nP8RpXSH8wshM9wLafCLZQUn
O5kESPJZk/YBCvoEaAqJvqWrTMpDvuvgqM3KAOS5uaSun+KKS+CM0Tya0GRN5xkAda+PQcNROv05
UTu6Gtc20biYuQrKoPBVfJBdErK6d6qbaptk0D9ppSkqr5+aBR8YbZYj7VLZlcE42rxKY0LHO9fw
4U5AH8uU0Mop8tsGxe5x4iL6ClBWY0s5a6nhqFJEjx0FuhndnnbdUb7dDZEN4WPq+yPS+rBDX6xy
NrMf01iHtLQpjburXmHAWIL8HX+CK6Nejnroiq8g2kY33UiCH77mPb9ZW6iP4U5d1VDNPY8ewh5+
6R+6Ph1+drHH+/2KrPbZrbiMK46f+EeCUINIsqzZ7SwwcSqRJZr2uITS4n1GXitLgJpDA/UO2Ral
zjepgrCNkbH0a/pj6N1ErrjuYeOYznk8VeDZJRiWxYnIoOvkNLYpTL9xhaWaF3e2n5cM7Ry0W+4h
38psCaqBfgiJaNb97Dv5LJhbpipPXIFsyjUJekJBTJ+2igSXGyL2vEe5O/3GRRC0EDzsW0jMcYsX
kuau3SfKwVEc/YB1J4j0iuvY0PAe4OfgsR8Kn1b+tNgTJpoUVVOWdQ99nCxTOYSQMStT6EbHZZ5w
/Tlo4vYpjMb42ThTYDbdDPLgDDTIKpRsKMVjVL8JjmChrli+Tro0fQ5FzVYOvEE8D5ZnxP5cwmzY
zj8i6Xsc794SDH0Ny+/Fpi0JKBUVv2Q8m/kQi0KrHd4pHFFSkoYfm1WGQencGonSk9B9P0QcuUCJ
dzz+HPyut2U3pdaVgGXIT1kuzU0CwoAse+yE+1F2/GsLKbbnlibNEZmsN0OhVnTIPXR6YvOqvs0T
iCLloAo0CfpICfTL4YSKyW1mPIGEkQVXpuVte4hESNBbG9HiLmHu6CCjVRCEuW4e5/aUwr18qDAX
Ao5GGh+VgC9keGdEtsDwh9ppxIPHwREvoyew74nioca/MT3CzQ4juE5Eiu3IMkvs+oKODmmAGZ7Q
cMl85CLEfeyQvPewFYI6UdnNqf87wWiblHToeA7GEtdPAoywtBzGETWrG11+N46jhJas6ILHyPOD
HwWnc1A5M4a/DC/kQ4cNv1aJCqerfCFDVnkGGcgptVAkRm8ykVfwqCvyyutMvKcL6lqYvvrZXLIg
d2mdDc3sIUGbxYLgNLTfoODDv6oiYN9056P1oP2FJHvTDPOTnqj8WHQS/UtdpDrcJUOSfm+o43hp
aDatGCxH/lMbs+hmBgxurnzqwSZrzSbyO58l8kGL2glxIEz872lEB7S0yESQOs1K36SQb/NQqLP1
Bi7MK62mYgUuKyxk+inQXXwK2cS+9QlEuWqqk/QZ6daC0+ip9FFnUCbcUX9hX9HC7Z4CniwWbDA5
/QzAcg3RVliRA6Xwo6cgZFigvOBkLp+WAAjt0pjCfQGAU5gK2iwpdil8hMKaDDJA9tQI1G6DdtNB
NPDShWpfEh9V1hK/5Ewu6Ink1qM71oxbxIaX7r3igSPolSX5L0eVfp7ADNNln+fwfYkMmuVVBqWi
jyCxZrxatFK/fI2oW2NbJc8LwvIXwMTllzbRIboPbYIMovEkAijnahirrGXeXK9RAPcomXX41WzU
fo4mBKZ10BMsJm/nilRtV2E+nIZpRiiYbdTeFx6BlmWamXnHJihHVlPc4hKaURA9BwZJFFidfXIS
VsD3F2VO/MV0AO7cJQyFYYUL22Q4HkZAQd1Q7iDeCoXKk9+2LvzQxxn20DrBcLKi85zcY+wJLarI
0jY/juj2orqTaUyvIjQZeW1ox6+GyE3TXvieKcpA+ImrbDoNQZXDFwOTCxenUxnqNPsJ8MWIz7I0
NkTLpocMXoAW86HogjmqCOYaENJhlF1zGKR5t1GHKn83RYU3lLmJ0LcpSBID7cCiAFn5lEv0xHWn
HufJZ+3OytiZ0ojC0nv07skPE0KtGwwaZj4YkQSA0q19ei/6gZMTxy3/UUo6ga1AkfzXoLZLW2qw
2DTY7A7pah/IeKxgHxAcjLYdr9UyicfRZChVrcuQzDfIOkYgddLiVkIBG3qixsx3IPShT1SAb7yW
oU1xryU8yRSS52hlpdCzGsoA3cbHsJ89eix0131HPoQ60GuGDILiBZoyYHgKjYCEmfQD6SP5vc3j
5rNd3JxuXWQIwxvMJfJq7lDRVKvWyVXWs2GqBFEYihVQzJalQ4ImDk4kuTtJdOq+wycpfiBextpK
4bYvSoKzz3f+HAQWftKNvSWRy6B+heZLUEJzBB22Pk+87w7lxT1dE/NJTQv7INmA5KrPZf4Jxwof
acgbdi3nBtU9GFJ5+NEvPK89wQs3Aj7XDP1WV6QT/o43XWuCecsScEg1aBOjJoxRRHQTsrglQVW5
a/IJiD24BA9dhTlRcojJFMLkqWexxBWZygdEj/6D7LnrcCuAQLUbmySoo0T1EfpYU3CL9G3CUQKh
KslvxgE90psRNRs0ASHpdUxmNz0kc7D8sL017VVhNMIgsTo8apHSrJo365NKNkn+7KkkuCcINTjC
AzGs5pkrPkNoJ0Aftu2z70ujADKcC5NjgzU2e2R67Du4UKRg6PViHLKyLaBXU+ZsyOihnUMb7P0c
/QDcbooAcNlz0aCflxBWRmNm9ZbG5gcu0b7buU4Fn2wc888JsfEd7GgXOGuNPjq/krjlAFxCjDlU
1HcD1EC9AspaBaXfRmMbfQQelsAVp+C/lhakiFKtGQoicAl8sc/Hhvt12hfJfW8sDgd1HYY4KYkd
GpvINf3dlNLhIcNY7E8cqqmDAjESIUR29FnLnAgAE/hKkicem+4JRnaKwKKgs0cCD0d2I3uLSjPE
FYDSJc3cFVpvUNoeSabbhz7aCG5JP8p3QKavARQFoIobLQpJL8bgZwCpxlejgqQ3xtE2RupVUH8/
+DqAuSRNPnVEu89vT6EvYCSxYAwDh3yT2YT22MuhqeYGogOw4YCRZr/cRY12FdMInUTDVasJGNpp
KCpOgut5R72p2FvRvSeufEHcDj8C2MgNsL4Jr52BU7DZDfj9VADd3YzXK/bIoy0M+92uQ2Zq6Koj
k6QEKtnltFLcP+B7KbJLIMB3BUUVdGjffimvsTIYsAJQBR8zdATBz335TkwYSEEVvD7Br+5vUMLL
TyoS7Tug29djXIyFAJvPNw4JdKXP3/wSa8xFVlH7BFJymFrOCABpck36lR7+9YGA/AHLPwY4B1nw
+a6iGI4qToq+LvhUlJYO8zWmHP478/cLgJiNlQp9AoBxYL247e2/wG9SmDXKncAD6RExQGT8Wa5q
/JQ0KZioK3ztRk+5x7cf7dJbxIAjCQDy3bwItj//a1H0o2fgpnJRr1TNlcxddIwL2ew1lf07iMKL
ZwVwu42IDuTGKxKCB0O0FQj6vo4p+TJYQHmjadIVJnn9DYw4mmMIwcQ9RC/1FxmtY8V5KN9TFH29
N7Ep//oNZ3uThB6JZlPgeR3Eg5BO8f6Gejz8d4DD5sUOteb/x9x5NUdupOn6r2zoHlq4hNnYmQtU
oQxd07QjbxBsNRsJbxPu158HlOZMs5qHXO3ViVBI3aLJQiLNZ14D0AARlZNzSHexRJ6phYSMRVmi
09Nv1IkxnV0G+xvNGMKBNBvkPZia9ySUXzsCmeBVwQ/jZ4RoX75RSJEL51FahmVuq4vEbcBQzrIF
VYCaX6/RQH57Bb06HjI8Drhp5FXMFevx0wpKarj5Wt6iQqvnc0ilftwILXN2g6AZp1ZZ3rfHe4WT
yitEk2b1RnU5etdX/NOAMDRjfRZ5GUZFXstjNjPSpjJFdDGPTnrVTlZ/23W050q8bfBtHukaW5m2
OIFpD14YV4U4K1Rmfnn7c726slA3Q9YTMXLnVAZPlcJKInQmQwyWswdNQSnXkHoO3h7l1dnGZBv0
NsAZcvKXDy/V1JMBmqDKFmoAia9VHzJjpDNNlnfZElW8c5a/cijh9MJBi8gTBeJTULx0mkYMpAQh
pqj+0VSq39HWFFTNwHzpUS9uFrethr/7lKvvAep+6PWgo2yeSpUuTWbYRK1l2JV19OSKNPsMKWq+
qo1pOc42hNx3HvPXs+l5RDjVuCEBDDxljcoCMYBkllXoij5FiFfYH+3cp3TmLe4mAeO9KXOW9zz3
lO0MFwhFAR7m7Xf7Cypq/QwopjqgZ8FFnkKu+3aw03TWWNi66yBltXhnmb0y3Qbq7WUemztPr71N
2uTq70rKMTIMDaYcnQc+wMmqoo1m9VHaoU2O6/ZB9U0cAkTpgnoe8YYa7Pckwn9Zxet4ELawpeec
+iVq4gad43kpKrxvzPTRk06db13SqG8LeqvNxlza91w1flnHjLhSj1eLFPBcpyILU+HTBATlDY1l
wI/OdboPgwSckmDDcw60wb0CP+G+cyT8crmugwKDd9FlAmd76sedqKH0EIOrQlV7ZeD7C9xIOpfg
BPP3QpTXnm+9vhllxSv8KrqumTZdkjJMXD1vAqEVTXFANszwAmvR+z2JQ/ZQMrn7t9fs88Z4gabj
GZEUBkLPRkU26GTpVANAEuBAdahBGbvtSWOpifk4gufpaCGShl7tZ2p9adjUsfcFPHJJt2mI4gsJ
FouWBMCuUILnuJPSiLwgN2l4/i9OE6hSa4xIG+IX8i+xpzVIJ6pCr67Kg0YxLQR3XO89n9qPXObh
w9tz8trqpp4K1p5wbr2GX57Rsd/0hU2WH9ZjM2/EnMvdpEn7HM26DO2r9D1e7PPiPX0H3IYr4Q1C
A/95OWDtFHRCi74Oo9Gm7KxHyzXBRTydRxhYfXBnZ+nDdpbWfa+Z7lWql8W1Yw5tFBTtYt/UHaD3
vz/lKG1yfHNT+QjXrMv1pzt66Otm6MqoDnHBLUK/q+oDdRcZIsxl7FzQDu+c36/sNAP5DUwqMASC
1XQSb1GtsMpYH5ny1EoOqu2/idmJQw/FnN3bL/eXa55wDl48aRbCblABTkZa7EjasUm3JCVY7gJH
T6wnlPLeEzj89S5Y1w8qXLzSFd58kt3EI74teH81YVbW+g6ED+LSlqWdeUuO5KIAn9FErnUkY3hP
nerXbHKliQDO5SSBHobs58t3hwO6X7mj1YQWnUjS5wxMhuvKbY+e1RDWynaOfTWq0JTEOXbv1x9k
o7qvZEjvme7++lYxR7QAtBvCYCedamxnI2mkDh4DgQAvOmjTOP3wYexcj71o1Dsr9tWxiCtJ4in4
o/D48qnpOXrgnxnLa/Q+yCcL0V0jXYJpnrPw7SX02lCQKn3MxA0gyKf6aqUSdbV4ogn1ubO3LLH8
aEbFp8xo0ndO518X67oLoV6iJYxg5elJRKvEAufq8yqnbOkCqsJAQmUX1/E7s/cLlYQ1g6a8wfTh
BsZ98HL2YIs1o61SnKTa+XPXOx812A/bZUi7UDj4Ty8W5Sd3xR40WpO9syVfm08ekdLHqsHDhfty
8K7SrVkuPOWo5f6upUNzBIyUHLJ2qd8Z6tdr9tkVEOdy9j+xxMlzwjowatAxbeimot/lte5cz0RO
oe5GNbgaciRBq81v36l1vLonXfpm/xr3hAZgOo3UMyxWQZBxJozNEB+LwjN2Zll3uxI3yi1Ch+2x
SH2fG6Zv7xa79R5LPKvfO9lfmWwSPSpExIQUQ04ZNIsdIziclS0WIMrZgEjXz9wCam7T+u9R5V5Z
vSxZli+6zQ6v9mSyC8wRJPl5G840VbdUm/rzivL2w9/ejav6wkocZSDqLi9XDxqkBvdj04Z4dpX7
ephliHOdGUylMb1zS/0aGEAuJqMhe4NBxhH7cqgK5bzYa0x2SZO3oZfj0Rl3Vvk0sakCb0Ih551t
+eqAWEDrPIMJ4fjkGpbeZIAHcVu6TMg5jrCpt3kmvoMmgH0gsvyd3fHa2uDwRFUM+RhgzSd3I27M
Eg+YqkMjIbY2SSn0AFlDfTMzqe/siNfWhsDGFaYhtwMawC+nEri0O+U+bhkts31jjDiAbX0nhdT1
9up4bRyiavIGVFsctMRejoM/XC2zLEaCt/e80I/6K4gg7/mmvTZvzy6ZbCsXguHJIIqEVoujsQ1H
6SMXS7NgF7tq2YqSff7287xygGHltXpWEFrwYCcHSWeIfminGjc421ptf5Hai5IOjMuQTJdozzsb
lQx/WxqSZQ+viPriWoF1T53LsNqS9ZCOXWgUZO5+O7YHaCrX9dwZ71x4r8wk54DurVbKxE+ncgEG
rMJy9Msu9FJsP8YMi7sU2vBm9Gi6vT2Tr6wMphFlIHfVJoBQ+HJldCvlm/ipC3PMXK7pQrmB3Yvh
nXX+yg7mWjMITKia+uLU29MpEf2aFpt1nmdzmMpKHkp6b3gt0PajlPy/CIMghFIORlWWw/CUgWpG
nWXks+rDSsL4VljEBk1JGJgWcvqz6PCff0z/FT9V138mKN0//5u//1HVM/1w2Z/89Z+XyR9t1VU/
+v9ef+z/ftvLH/rnh/qpvOvbp6f+8rE+/c4XP8jv/2v87WP/+OIvYdkn/Xyjntr59qmj8Pg8CJ90
/c7/6Rf/4+n5t3yc66d//PZHpcp+/W00GMrf/vrS8fs/fkOk66e1tP7+v7549Vjwc3f1Y/Lr9z89
dv0/frN/t1CgQDYatiHRIbv0t/8Yn9avaIb3OyUaUgE6SjYSDmuQUFZtL/kp63eopjaxyXqMsCj5
Ulep9Uum+zuiSZS0SNCJNtcV9K8Hf/GK/v3K/qNUxXWVlH33j9+epfb/nWoKdDPXbcxlvNbw1x7P
y1U/eqqNJbD7QORDQQs41sbl4GpUFlYemrNfoJPpG3+cwUq7A5D47eQMi9rGGa2pkK4kHKcUVKMC
CCr8NrTzIu5ChW1JGyZC0vetQD/W20onqsBHYZTe7U9z/dcjvXgEnp0P+eIh2K/U5mFTAuNc1XZf
PkQ96x1uscMPJQxvuGHQod50PvCJLciqDlB6scBTc+Z5CQ2a9hdRIpa9BxvrKfLNPL6PykhZe6ct
oLVX3gJaJXYbYO+dWRYgSOYl2xiDZalHxZ4GOdgYTrZprbkiYKpdAEVDLpSzM5LFbO9qDSB0audW
da2hu2fRr08ccH6TLbr9MmDRHky09EBQOI2eb8qlcAra4porwtQB+Asc3wPlZdTNNRJjQISkqc3G
Vm9SiDVSB2weLGmk7G1DO/+TdOAWQuxLonZPQlf+sMpOwomgDtdcJUbS3HtUqIzzfpr9fQT4if7M
CLk1QCe1gswWpSBvgI8vCotsF4QjtH7dDPklF1Eb22aYg6e7HXUEqwN6AfO9ZlZ6vJ26QWl3SxNX
2S4Vg++cgWQY5zCHxPIxMRwKBU6ejHugtLMFIZQYc9tqWSm3XT810wM/jRyLqqdh/Eiy7Wg3fjPV
akffX+cclJV+mxaNIS6HJC7mnQVRA+TIAlAmaLqoue/pIaoNfM8yorA6tN+bQkbunSxLwGxo79bL
wVP6AN9inMZ7IHw5osEgP+JNPcVyuVaWQdoCczEDodIYMa3uxPATKH6GPBN4zKpAla57FetWY926
SzMk2wimBFlzatb3lUJyHoxbZN6MmC1U9O5lf1b3ywL0exjktJupt9obZISm5qqXFhSXaOwA8nhU
k4rQEoPeHHPHqWBJ6MVyRrc9sQLQnd5X1VET3A6DHYHxF0p+kaUbuUFuI30YimgsuyNOrCBrhrQs
mvsxKdIf1DrzGKAqFkTfK9FO1zC3lnQDWkmbsN0s7UcAKrwkqltjtIuACsG28OClhh1ImAZpAhP4
tl5BmPhUi2z8ZlYpIXNlgkjegAHWl22SRXW/ERFQnw9LS4/oLJ5oOO/spOpmI2jnkn3fwHwpVNDw
YMzusDjReTU1HCCNPZLdAOierku/0Y1t446DdgfUALM2TzPYbL0ByJE2acEvVaBJoEq003Q9mTpi
sps/tyJGCVBMAfYP/IpalN30MIHqsA9Sm5cU8Ii0pire9FYli+/g3fJlBD+hJg2URJZUIGprIX3/
8yQrZ7K3iTMx8OJP9T38yd78kGfFAHnoebkuZhOJr8pQvPRCyzga/lx07WrcvPPqQR+2ZreU9Buz
0WJ3ODlWDmnnPbrgWwRgEg13VYQ5xFez9SrnWNpjagbx7FqbGgrRDXNi0fKRs32vQYS9EMAiPzjG
qKESDGvi26SNNhTLqPqeZrl+QGclPZcxp+7QmeKoAPtunBJawRYa23DAuvZHrGA2LqXpAMvWiuzK
zZEL2NiZnsgdjGE1B0PUW2CEdTGGJaIeX6YBoJDIMzNMl3S+n2qPwrmrl5/8wcvW6yCuHtDd989z
GLFYSmulHDcqg0sMs7nYIpWTf4Yx6h8bMVaXQiHDDqavTq9pytZqA3LKOsTU30C+I+T5KZ/EnSen
1uBNJeDtbH3o+xvPHJXaAuqtnBVPkprMT+fODKESg3ayxkRXEDi30MmTZQNVKjED2CPNtqZzc5tV
rSa3Jm3Da8coqgvDq3kHlqY+qslvNh2c37PZxd/WAxFYBXU/ChBhbXI7kwpMzKE3f1hK1VwgR5iF
uA7NHMf9p8zt06vZnH/o6dh+8aADinARkZZuSCtK7YgSevRlytI7tbTxsW9Ue8HT59vBU+p+8kf4
R0MSHTN/zPCIUNW+zli6VFKtbusmaXm22GzoZJBQP7XJMzZV7a81B99j56aQpMESZoDSdJHLH6qa
sQbKSZeDGhW5MkjR+djrfpzxP1B5/jD6q4zQ2DTtDrR5ARXHdpZmQ5Yj8PltivRi8YGRI8LfqT88
mScp+E9IkgDVh+ixWjBcMTA/flBFWwEo0dzmW5LALgmjCPQJigjOXk/iRgtyRFqzrTv3ROG+nZph
FTvO1ZLn2RHKoLfnJFEXxWpPC88kPqND1UAicpeHYS77TaxMVezwQ3fgfupp9Y2rMW2hX4IIT6u0
P9B5IBhepAG1BtNX8yxZUQ6HHJRNFQyKNxZMfTbAiJjsJ0cOPyJ9aS/jvIq3NH38T7PtR/eenrkP
mocNydbu6m99OUKATmekLFs98oogdgcD+d1OMFTmu+cwZFL/XM+H5ta2UdL2wODCuvbH+mmGmfjD
S7vmmhO+aQKPvXeFfEb/h2H07p2Sg9q2I5IBQRUt7oUC+19vW6gCMAdN76YGL/VY4Fh1k0ITuOXA
LMIuiZcvNHnFee9Jg9Omji69PFv+6PTF+KKIuHZm1/U3pJY+rX4wmCVqxbh41PFw30dJyfnhkipf
FaZcPi5FbaWbGuEFwrGurYdDhqiVfw8+EFSemWspBMJs5TQYyBC1gZ5ipi2ryLnPsoXNbiK7ESyW
KMdQo/DfbvxY5T+8frShBo5199lrHe5+jgMPTkmy0OMxQY7jRtubO3RmBrUxaWArbloWUVA6pQUL
MUmnacdtkH3JnH5wdn22DOc2+a+7hWia77u+QxKpcQdRYt8CqPsGlGF36MF1PhVpXJ0tcG2nQCBy
SefJcPJlL6kryc2C5hENCIIxGwoX78D7NPjG3AUeUTBuKLlbcczFwAS/gnHzss2ki1RsoXzAlopM
O863GoBpXDlLlnFls7m2hgFwf1tFpfZkugqIGeyYJNrG+ewPYB9M2P7+1O9G9DaXDZkvOMt2rjm7
Dc31h0BXJiyvpvPVBa0olayQ405tuwbE/+3oJka3rQbfpXvBvdkFhWPkxkMFYP0BDYB5ulb+rG+K
2bbrvUgIhbgDADsG5TiAd2+XoVbXDpFScmFEk5Gx/2ezP8MlCl1bk+McaYPU774ms13fcCN7w5md
jHTwI6KOFP3ihJtrbuv6u5p7AWW+Ak+zzyaYvTsXaEWOYIVhHSzEGuI9ubUe2NJ3682weDbaC6Nw
tKCzdKJWO0od4yZvMJ0AqDAM12J0iybIpFHvlZX550WtfA/2ATc+xjWjfpjXvIPDJHHO56gW+iZB
ffBgoXN2a6qJe9WubfGD4OjKAUjfMIdm454ZFqjrwAXcO6y+3SDwOPC1Ygf6Ij1HqMw6L9CMsPc6
+NYML5gus6kjTqx/DRgmNHBtbJNAEmfcu3VMDxIOcnOVcYcKtBWrGzo+RbrVle6jfV7rBB3TYE09
7iiEYkGp2bO18bKZzZ6TuoXkMwTrC2HAY1vG/V2eLlzLGA2BzzCU84Q9drebNTmvshJTEk6po11l
eVE/UB3EkSCVaMcj/q8cA8J4jSYGJFJkGbK5BBpKJ21GaBFazUwhH9rHoaRaOQTjkCAEgTN8mQHE
Xppmb7pQJAO1CO1CL1Ov2S5KaMYZiU/vbGpLJZ/R2ujEBlyb93Us2nibCHtuQXkm3ufG0mXBh+bs
2fSOXx/TQVpnZg3ZDhKDy/ZtnZKPKa3K/OzVaXmB/wfzP1u9yOCjpO6FM6z5HchZ+5PVZ9U9Ra5h
n0FJe7ATWDyBAXn0u9kbzQ3actnME6MncFSaYx1L0+rGo54jn7ARSukPURfnHWCtNQmQoPIh2mfZ
5zS2vChs/aVZdsMyVt6h98baYgHZUiNVieCzjUb0A5pdcq4n+nTk/veOCIf3F35XVlBPtFzV20Ki
jrtVPvYva/TXbeSCGsMXabTLZ4Xrsx0ajlru3KF1u5AKnXWeiyz5blpR1QfNNHnXo8cKA6JhG7B5
OCyE0Vqox9lDh3lW3N4RfiMuwvZHVWBMDnW0JoSygk/GxGeXANaqYycx+qpptOHFKL8Lp4flviTT
kU0HUyT34iHIEP3hJeNYc5BJBLQUGsQNDPn0qbUL+4cahHZb+En74E/Sv4tn9H7BfFhbEx4E7BCc
g9JAb0v32mH7PsF4g8RRk7J87VVcgneWi7S2ZTLmzb5pZ/fewOQWribckUBbp94bDdQnnMpr5g+D
6csNmPl+52UwUwM/r1raZoOWbazSGg6DaZdnM5z/PZflGMzklF7uukiDWDF4fkefrnUij33qt18S
140/IZDtnJutzWFB0+ywFNOB6G3+YGuN+VXUY70ENJnkuVF1ixUSnLR7ZzbLa1Oz2haqMKHNfrIn
TIbxgIMiYwyfptxw925MAN/o1g7c1wCbwVQQVWC2Xiy5+72aDA3r6UjS81sAk557ZZIe+mFhj0Qo
UABAT0zvLKkm88jt8yTHOP7uaM1wmKVhhYizTdSdofRd6DAsrC09v6Ta9CKFBgqFXN5ySuaXhadA
AtY04oK8ZnVy1/sldE/qi7txTp2vENnijeridGvVBqEtDoCbgsRvA+OvvS4SUGXSGofLccmfBDrp
u2HutWPrWPm5jUoESi4O5XZV2GFjaMWTB4MXIEjXfPDzzlmI8KpW7FI6ymJP76a/squuuymjKNu7
taGdtVoMWreDdxBoypVuQBaig9XuwWygzIa5Ya6hKAKkPJeb1KvSM72PhhuzKx+XuJ7OCC/6QzY7
7UWuXJ1GtWd/MIsu/zwUcmjCyWtRMhJc9F/GFMw6/K+O8MLs+03r+cm4s/KEtcT6PEZ1m1iHiRru
N7tMqtuy03tevhVBiGtl3p/DZom0YEwa3Q97Mx1+5G1D4kJhGWGG3s9k0NZJth+hfX5zRzv/0NV1
rc4oSw/XnauxiSToogR5irT9rk+yJWDO+oVgtre+tKgdBHarDAimrjt9g/qOw2JK1MHunSHvBYVG
gsIyXojJaTTqwTgl6s72Cu1IMN6lGxhk0caq42rkRtRFWFultMNO2cOuicx7NBWM8zKtkk1RGj3c
wDF1AIdoD/qku3tzcEv49el0LhFywC3bU0HWazVdv5m7tU1RE0A8BnIw/lgSXnk5H1rXMj5NvYsZ
F+cCojhOz2eeHMP4Augowixwgo1qDH52HWNt9QDa18nJzrvq4zxFH1dBnw85NPP2OKKT0O3cjD7u
x7YcAOuDJdXRl3LS8TqxBy36MAvowohH+p9Lfe1goam0n1HTWnZTPMJDIByYt82U5rfEg8sOVo+J
Nosh2m8ZYP9HRSOFilkz/DGNfdZuFQChOdHy/VDk9p7IU6MNBm/4bBpAz3TFoF1xATbflKFl11LE
6JhEQ0UKtozmJdjgotprK1d6zPPxiHJHelPAQ3Ld3Fu2bjzn35akr1GmaDP/aMjiHDPLOYDJIg/A
Czko1LLaWVJDGQnWYVU7yntqR7ryGyQgPbHt3VkRAzha2+8n3Vlu3GVQXxsxzwc6hF1/PbfZvKtk
/8B1XNzREZhCLyvy62KWR8XT7hUqaojUOJl6skdnFGdL2i/6WeziGIHS9qQ9LK1ovnpFj4cnqE7Y
xA4aF27yNYlL/RbJnGKD5bdJAU1P7v2sqw9ajDBF6mp3VQSBJqX2MB+Imf2ZMoZGtE2eXAUaEi4X
g1qyI+lkid905DxoBVTyLLbkZcpb6qsBzZEe8RUQAYsoj9R6+u3YmfNRSVu77VJuImIewVawbg1X
qTOKfvFGck3tUKSzLyMb3Y0qcTVEw5a+RNejs1ykHTxEqDauUMmV3vrGfaSI7KAaIxytMq06x+Rs
ojZXlw9ww4nh8vmHUUzjrjHz5LOZW4rAKkq2vS/Ss5V+eZnB+bsy3fzTQht4Uw7ld7fy9I+iQ2Ri
1xUdWgEYsKNE0H3u7VImF5pX9p87W2hnTen1916pRwmpQVaZ1ylxxPRQCi+mCItyDeDKSKVqSz7k
UO4akxjdgLqweUZKfWVznSwFxVQ35+aBl9ig11A4RIBWS/qCMASVIGi5erNHyonCZQMbV279vtK1
IEG/4dPc2GrbDEj4BOhI2edaqfMNJPbgBuyx+MiN2w5otCTEUtVYrYIJeUx5YCAZKbZG3TYQvfoq
ktsKr0E3kMgGJaGYoEleEJn46RZ7Oo6ZyXZJuninHsUnWcA2erto/lrFHKwYTX/ak9hGnTSS6XlG
I6yFJ1Tc5zOvULo4zIuNcNhcxf3GrlRUUdBvZ5R3tPrr22O/xJbQcgB7DCWCPi6KfaBY1hbZT1gy
zxkwqq6WRzyWyssEzcd9PBsp4JJebROjUYfKytWtFmV2gVyOpr/T1P615YFt5aq/iAgjFxdwzpfj
S1egpOZQSV50QwJh09HoP0g/SeY/osIWw8canVGdk9/nFUyarn9L0xR/q9ZdrVvHVlGfIeZv0u0s
kik7Rkqb83NVxZG5F3gc4iEDZWi6rkA5OYExw3F/p4n4jBx+0fAg7gChSVfJF/zn1DFKk8h3zgZ+
m6YBL20vgXBjVVOWpr4ZBqpzYZ8ZRk6olNHTkTBcCdxzY23VALr6bHcIzuyXVpuQGXnu2uCd6uTX
b7/m1z4kcGAAX6sypMHnfDnP6NOgbYBoYuDUbTrsYYA61XmB+/re5eK+QVssefKznl5Nmi1M8nMX
ya98Ejm4Z6YTSuT9Kfe4LUbM0ywW/51NsHbxXvSNQFAh127iGGkgIOl7J316CtuyRrYO3TSFXu3t
n5sOcm867VFQq50rzg3R7ZBxEgN45nZ2jvHULfmVX8oJ7Ypm7g2y4xWLtc2bkuXSTRYrJWomYz4v
ksZCzaYfe8d7h1pkveyLA1yAIkXhi11kCvrip1CaOhVL7kuEd0w7Z/VakFO8hzxu6iHUZjb2YwHZ
Gd8MYKrZZYy5gBFwXMr0KkapRJ6DUYvFAeUt9Bcxmk3yHS2wLsZno7OXQLSSQzNdu0FUAqTYjP1s
fhbwlhDgwPId9m6XZvYO6NcwbQuAoGslp/H2mlcVFb+w0H6QMaW3EEyotSYNPZPNtHjaYy1Hb7wZ
O+l89CdL5Og0IO/1zu54Jlb9vDu8FV8Ej0SHV8KfTlEyC42JAppMHAy8JnmlJR6pDbxQ4NoJMVMV
lqKyrcuu7UmowAia8/nio5t5JvSSP9skbR+o/neoxZW0aJGHEHZ94BDN0nPdmT17VwAn0wI6uzhS
NRkWuIGHBuF8bk5elRAhlUgUYmWNyvQjYF6kbKm6IJaHUtj88e1d9vIwXYGAmFZ5+PSwGOAtnlqs
Ijowz3aGpEPhjeUaQaNYmUz5sdALBNeTlnqAXjnEEnZvgrvy4ay//QGewSz/nm0+AZOMf7aAHuiA
GT91JF0kklFl2lFPlklX7ZzYsAkiF4+awp8tHabZtY9+ZMuviVb1qyZWu56sRmz+IaSoy01ei8Te
mhRno42ZU6vcFdaoHsqUS5DsM4qO2jBGTbhik/dCZXm9bUh2IVGIRSuQ2TAjLRQ2hcr9Ow93Or10
2C2UkPE5AeCJWpn58gzDNQsRVaf/TmbSXFJpKfONqaD3BlQIIIlPSJYHCXiSs8jNJKIZJeVEF5nE
KMReILJCsCu9EVS4WH6YqYxuB8xh78wJwTB6Soa4QyAoPXdUyZmiRwKaMd2bst3qMLgvk8lDGW0x
KJt7s5VCyi5LVVPLE6B9/Lq9tSOSoXfwUafIRGDumKxwrKD0zqENbOHlE+da5eaiyr/31tpXs+h6
kENAeCNuBpVQIuTmNcOONVZdIhA6JXtRUXclJiet6RtLTuHbr+Ckuc+HAAIKUAZfG2gXwMBOwoXC
thOCiHk9SLnOV0NA7S5NfSRBY2VEDUajzvxpdVenk9vnURKOYvaiC98vE9yUFVT/YKRRjZhOLPwf
pfTSPkwL3blCHMYydqrOih9tImhVCljgl3A8mvxOH72J/GptcHLQ1Pdm3YmPArFXlD51nerd8//V
BlFTrNcHzd3M8ZAM21hDeG7XRRpLpIJ2E+gDWkWB6KrMCgQ6q3I7Fwa+tShrIC4Ljx31k6KaOlY0
0nNUXAjKJb8S4P+m4BTpv/plxS/LnzuQJiiv+FC6SHBZQDl3Hm1/EkkRKVxc0BkhUciiakK8O2+q
bekWvn0s55SdojQzu8D50PjU+TMVYVGR+wRZ2rp5MBT+Za7XDkpXppH7odUXhK8izx26Zcwu8jfA
Dv9imvwtuNDHquCfUwTQC+TQ/xNR9P8jTgjgyX/+C43zC0woeCzj/PH7UydfYIv4mT+hQr75O6bj
MDyJjw3i8lVF+0+okOf9vmpr41ppA98Hb8oe+AspZDq/OxCRyNtYcXCM1xjnX0gh43cDaBE4W/iL
kBuAp/7rs/0PkELrNvvpmCc8AmLI0Osu5JOcEq7W682Rmp8clrSyd900p/tYoiNFmT7fxxbhwE9z
89f4P8N6XsZmq8+EDvnFFhgoEKYRrr88h0rLyLrVjugwR960sY0u+mgPsjjOgNAvZ0/qF2ZOU+Lt
QV+GVX8OCvAdwBY8dHguJ0Ais0M3bqjs+NAjp3HR5RnNIaBQ6Ejn74HcT26W9flIvdYQDjQvmmlr
hvZTFlQO7bzUjokQFgoCF/6ClyEZh43cJBoDLREH5S+32z//SXr6+OntJz0Z3uMhAUrBjTS43Li0
T0JfkdEUyQVwSpwSOCBREdv11YKlluw0QP1VuyDRIu2rFKr8t9Ly3rP6OOWZ8QFMCxoInjI43/Lv
k3smGwdOLcdoDhEVlcOcTeYn1WnJA4pRxVbOyTIGnG1ogNN+Q3da7ZuiFDSQJ9NJVuFW485Fm2qP
lPT4dZwtlNvenqCT9f78+Uw2DpRrAYTvNMJGLBf4Ya43B4QYVJAX5bDtaCIevHyYwj4utffSpRWp
+9MGWwf0hA5TFRONFRN4suCpSXk9KXB30BaGDWxDoc7FkzkevNzKvpWoFd2mLaKNuozCwjP7CPVA
d76YENLq37l1nwldP38aYROcP5848J9xRT35NIUi3dFUhKi4uaYEdRtDicLIsztrqCegY9/K9GKo
/eprourvDujDfYdRRNghs5sGWN7KW2uJ9Ae7MqnOWlOLdDxG8vbnuFf1EfLaBFa+do0BzSzDg7iP
Ks0FamrJRVE22hHf6pFQK87NHRXC6JKCsP4OT8BaV9jpI1IFADP4vA9Pd2Dd9waoyaQ40Izgjl7K
prMQ1a+nT3lLO6dy6+kziv4pImHK8K/0nLu+Ad540Sq722eR6I/czN23wRDa9YK46h0oQP1h8mfn
MA9pfkfbHWBRJaKjC8rqO0DcflMtvfmIbi9y5FPZIxfZmINFRt4hkdaVS4dG3jCg4+jnd2+v53VD
//K0LlRgxAtIWryT82YNoDNPkxgsq8VGst1GeX8W79lbnO4als3KpyPft1bqnrMeOz+dap7IXIVE
b35wszb+qq15ZNR3x6FF99vL9OnvndfA9xluzd45yJ4pES+HcyckzpeW4SxsZy8z/Cj5YPSL0a96
5zg4uY7+HIljEg0GSgVwM1+OVExmGVtdlx/GIY5XYP30Ce3t/G7Rmu5MWUl+VxgyuX37nZ0e0uvj
EQkQC0CrNrBGeTmotVKDyTmKA9lb/K1PRygLbtawEzHWMSxMfRzr83PRMutzNlErtPde6MmN+Pzc
gg/hrpUSh5vi5Ueg7uwCtstqpMJcjY4yWsQbFDfR1DdFEb1T1nhl9fAmPV4pOjMm5cGXgw0WupU9
PYVDjdv7HTAGTtpkdPcV0QZ94r7/4+35NdZFf7IpyO9MAyYWc0yM9XLASqxsRL+oDnrTINdnD6gF
hGhKYfeMtPtQbBYtW/4Pc2e2GzeyZe0n4gHHIHlLMudMDdZk64aQbIszGWRwfvr+srrRf5WO28a5
+4GCUYarnEoOETv2Xutbd8Rn18B+csDhceNl58Xs6joYmatDFkAOdamxXLwPohveK1NCIEun2EID
I7QzPXX57fc/9C/vCMZ3JOM8/KTi/fNnNitRCDMFkkvyqxMUGpUJvLr65Cd2+/j7j/rVQy88QfQe
R0GTNOB/flTtZa1q+UqUQ118MUxlXAZG30ckMd7Rtor6mngg9r//0F98P+xblMH46nTxb8nY62S3
hVlr9X62anvrcvy/LJMS+xrt3R86Rb94v8gWvMKlgLsgp/p8+9OlLddFNvu4n1I8MyLPz5W1epvR
btX90BvLwaRDBfBtaJzzRI/nDw/8r74rn+7b1NZUYp9BRIO+upPm9vW+siHSVj3f0Fikfztkjf+H
jNFfPep/gSh8fHHYrD6VthTo4rpYVnubPes4Q+w6Mkpmb/b01XpOTOXmcIlXdaSp96db+ovrjGfV
IAaLD+fJ/fQcEZBRrs4k5J4xL5AgEnG/pO0CGAI2XXzJV8CdARw1OqpLh+cEiADV1u+fql89ykxO
6UJjnMAr8OlWr8qLx9Fz5N5OdbG/woUPUx/rJDWr+4q4CxLL0Mr9oab7xe1lxSSgjPMZo47PzmvP
Aj/VKhbPJLf9m1gbqehQetMEyEScb3//Da8X8dNaBiaCiGbKR4LKPi+ekhMSwySQ5i212k1WdU+o
4//0jX7xITSbeVaxWVwZaZ+q9sq3OmetUlaEZKbpaEjNR2OGBOs/39hNIFYszbbNt/p85aBsjxpA
WUjgorWfi0wp4CVSZ8hXWLX8w7Pxi1eDljiVt032NEeST1+qa6ZipCXX7anQzV3FKMhEskFFuwqv
OqUMR+5i6FZZiArh7T++acyhYDxcv6zLCvDPFVbLKQF6GP77shBa1AGT0nAsbH7/Ib949v+atjmu
wdzo3/ZwdFCtixyh2reaw2O4UjTQI1fHpAc0pIg+uYKHkj8VL7/YzHnXr73hq4PJ+nyAYpo4pwsE
6L3W1/ZzXSzanbfO7aNnNfn+L6fL77/lXy6fTy8ALWgggTa7B7CuT9VDgl+qKlfR7OFbV2IP2zBu
SbfQ0g9eBveJhcHXgsH3pyfic+I7H1GKQsbajDAQnbz9kLZRPiDR5xTQ1Yu702RvedEype+OnVH7
Fw4dSJK0RlC1hLZahDqiG2paUz1SuMiX33+dX6wdMClgYFz3Xvo3nxYsS+iK6bfe7E2pgfuTpbDI
Poi1FwK4/gQ4+cVnXRdGNgZMaLBfrn/+t6rdNVHML2ZBcctYFCMG0eFMB/+KUvxT2+NXH4U6l/UJ
uxmV+6dtaNHB1COqL/d/dTyU7s4hkmxGpnGa739/BT+N91xqVyZjJm0GVnwssp9TmasMM5uOLnRf
zgkn6l5YE/0CIXdGV+qvdU+eaWR3TrPe9uXC5jMsnvihp0X5oEjbQFrKc3a3YGM59+S0PNnrbIxw
sxD7pI3WvP/+pzXNf1u/bdYgKm3adSx6n4EVrb0oBxFau0fzmZzkZMm30i21s1RzilYSGcj7oKfd
I6yM5IqJjrWw6cz1PnHT9hZNKlIOQ+/viU8rwsrlLNLAxI1S0SvmQKN3P6FmQcM/oVcnTeM0iexP
XlPa8f9cSukXUEqZDL+uxHbwEZ/Pf7nqxqIwS7lXjeYQM9AN32LTtPFkyVpWod21ZHKNSlTvoPIR
UaCpyThfr+00hnT28C20s+dloSetNtvkoIbnq6YsxQXnafZz6mWE4k222fhh0wiinzPXQk4Fa5ua
xi7nee9LYMPbHhmdt83jPFk2Yim6t9T2ZLYpdLnmRPvpQxnY9uqCYm9ORaG593qR1scWJMtlsef4
koxdm4bkRJm3OX6xChw0jsCwWzmz79qpb96dlMRDROMCaYuLXsWDJI46N3ePsV+4T4aNtssd7DZY
7cbfAHpEfW4oKAsGGi6w0eVDVibaD8T/iGb6vBx/umr9shb1h240ZqRAbW/SGfHkUviE7YrE5Cg9
rG/63GkHJ9fJ4Soa96Y0tZXvP8pHZ+1++LGbXSwo9HsaCqoKcFTbTymDVhGQKiQOpq/GS+tp67Ar
jdU7xHVe3uL/LPd4DLkdUx1rj22zZF8XszURr+gZ0lRnZp5rKrnx/N5G715kCyj4rPQfmXDHt2Ri
lDyvdt1sTCw2MpS9BE3OxGTdIMuzo3yQZADG7thfmpLdle5DPL75rVXo23F00hDG4KuC0fbOg9As
Qe9Uy7dutrMDMGgNYyI11G6ILcwwmBGcTT2p/AtVc9nTlBm/sXZW30menQ/02KxzCUXw2U9IAluY
/lwg4gKVL8xCco+m9K2y4wfljs9+VRJXhF3Dt7eYVLAe5Zox36qJVIH8iiII1mVFiE2mi29FJanV
21TXCSwCvRuZK/E8XqNj8Wxrdc7YwV8yUSyRTmrL0evj5qBZtb6tK9u7EDeDnrZueu+bQFBwWJVf
hIUmAMxP41dXkjogKi095pbzI+9Gh/QBqJ0Vmt6I3eEByNmbizFiX7MTPPRj0T06uWvtr9azYDAJ
+gvAtYw3iHjsAlMNRj6FrLfFpmq+c2RR94RAkbow2sWRVp55SFqRo841tM3KSfZ8DYlEfv+4xmMe
DdnUH+nXdnUoNMxMpL2u8PHWaUN0tsAiGgOAb4q55SIJH1sZM+5lGxutCCA9ewmqKNrZQdKPw7Dp
9VmiInNhRjLBRGIaktRbwqTXdkavee9zmxUcdWwPwVSKr4sshlDWKXzL1auiYi2T87DCLUZDPV7S
1MLWumYlQzbhG4d1Nch5WFrdO0GT0MI6wxBijI73Ok45i3XtDVEtB9TfPOPGoepyqQXOaGnPHjlS
PTF7L928yN08Z8ZPkgXqD+JtkieNeIH3tb2PNRewbs/KuTP8AaiCtPPbmYyGs1tn5EaC58rckBNP
Ezqi5fcuZiNnqqCQZZO8uUb7vqN9nfc13K4jYVz6F2WXySvSR3MzllN9WOS8Hu2RkAa/c9gGJ2mM
X1rYgD8FTpYwp/saKR3fCYS1F6XDw9prhCdaQTf3SGFGqPqnwrWnNCBfgMvVNBjuhGzdJ6IDhhdE
AVR4NTrZjbM4dbWlfB73hIss3z13rqFfz1QzxaS3sI7lKEhiIdI4aPHrIgv1WLKdyp4RFfvry5CZ
xt6pZ2SL7jDKu8yqMTwN7ay9GzmheqVuYjLKxupZpql3mnUiBdqOZy2yx3WOaivuilCfJkuFMLB6
XMFZvokZ4O9tipmj4xMTqCEF6ILWATnBQ2zKO/TFqP6X9OpQLKrY3iY6qqaNoVbYWQ7InGxLPeSf
QQFWW33AgZ4l0np0pE/CBPe5OHDzzHbLwHjcIYSq0Hn7+cMIJeFd1R/zVDBiWO3yJ71JC9yzeyqm
M3bxMSJxyLlXFovvjPMW94DWwK7V3YfWqHzke+RBuonAUeXAFe9DVI/xG6I2/7bHOHHEe9Mee2Th
eFgcffgqpmq+IEfGKz6ivOmScl/BqkVVQjab1RlEDRAaFxpt1+54bYetq5nDZl1tvqtj4rcvR21r
VMJGJdxfdxBqiNdJCJ2UT9pzD5ka/OIrPq98W7gmWVnoEKF64d4P2n756WhyuGhzaR+WcpHfkOcx
NEF7eG9Kp9spz5UPJa7gTYXu88di1+uznK5s/Lbe9aZZ3g+u/azQlwW6Nk3ROs0zjD1zZh6PicxQ
mEFzvmnM8RpHiG1fBs9JjhjpBYF/xSSD2UQ76yyWPgWSHm4eaqvVn6TdZY81mmnyNJVWnKvRnm5b
FOfNcegdB6kKw8HITOaRm4C3+X618yy0ukFsKq1hZwPJg/dBc7JHc3L1LQkX82PXaB4ed2/ExMkQ
yTXljWaPBvGQMqHTXWe997CCpVwimpqozlEyeY+pO1f3DUEabSgJwch2U29QnSrX+pnqXbLFyK/0
qF7a7B5wTRqVMMyMQGL2COIFI43jFE3E1S/Ptq7tF8YN79Ae/MNc4cbBhemMOxFPfhelY1eex2VV
P1KsMTjZpJOsUWmj2QrnieNZlLiZuZn9dQD6X9YfpTYYN1KkDg632oGyaIzJecTPhbNUYjD0UN5i
MxuEFBvCT4f7MZH4LLymOZjkagRzk5mnxfcQSjC6vZEL3g8/H9YTZvxsp6mG49HM1D9QArhDbFtv
mF680CPEB6OvIj0Z9HMRTSQesM461RfAdubGdlLJPFa264kF62dqgdFeqVZOqk7afZOP9ds4Jzzw
bnJlCYyHHn9DgAt0PCdEkIRWbpW3bX+1wxn6QpItSZDStt5z4jBe9M5BAr0OxtdMedoe4dCzIY0V
O1ZropQvcXWkwG0PGRp4QoWrIqxrP9+LtUk3yTjh4aodbZ9NsNox9VnnmBLBnCZiXUaOjmHC6heM
mKrIu0FZtLDsPzBGq3Z50qWXtc9x047OSHasSxRgUaTWF4sgmxsNbirrl4//fXD9L52M1UPHPI6E
D3O+etZ1Rqj64h149puX1Oq0qJ+6+BnYv7rXpibvSO1xGzD8XCJowsueAK0BF7Do9m43JRur+Mru
xypeo9R7tA2yVqRaBBuaToooypU6uyRKHAwu8lFXaGdT8hos1XtYRQt9bxAgFsZTW6aB1undFwqc
Dxzgzeu41t1pTLuXIZ67b27nvytJ+BEe9HdFJPN+KpyMtEPjNdad5s5iXdiQWbd+cYv+WZvieJub
WnZPcmVJjg/F9C5B5I7eql4JHRRTBJkxpgjhYN35fXXRhfI3tujbTUyY8wkgp7NNsW5voSGFlco7
cpGy7MIhZLewwRZBbC3GtmrX5KXzcEgsVfqFWIHHckllNKpeHtdaW8LZhjvvW5AFeAd6wBf2+5AV
19qOqBzf5BeKzU1dyexbVqP7TikeoQdAIM+9tYnaNfU2JF1r27nDlj2LymcxmMFaVfW10OwuSz5g
du/6Z19HPo+Bdjjqvg7iTodhGhpGdlX8iMzXt24cR5mtiad8qdY6kFqbpzgipM3rZpBsVyT+hlw0
cclxC4XGChR9rDRtt2bEQDtj5V5ymPC3c+7I7+i5xM6t54cBhsEWOKG+TYesehmmZNxNHH02ZjM9
tv5sMuSRzjP4PzyHJFFuVDEh69R8nyTTfWbXyxH9jn4wy0m/6YZ+3KVNM+yNNvHIT/GyqNWkOq5V
Yn2fMkCIvbgmmAItD4jbm59se/E5ZWmSnGSCYBjyDps6tV6zEtnrDERhU/YTT7gBY8SnI0E05xrm
eFVx5pYzVZKW1TdIleSm6Bw4klNr33qN5eLRKL8bKuuf+7hFS6Y74zHGkxMYuVFs7MFJ3qeFUA0i
cfACm1bxrMQwvBHG1tz7mci+mthg7dapd0PlWad+ilWEUqQLTMcfj9po1P6elIZyT1CM3ODIxTFM
p5lMlnSsP2zfzSJrkYoFZZcOtJkzfa+bXXrjCxJ07YRNV9cQDmrp0B7hV5C2PsbYTYxGR5ynlVh9
NSImHQR8/uTtLK5pwObgIdEYrxiSPtSygqQ6/Ot54RHMM85LhBS822J/z0NL+fLLXJTJXmashVNV
YAdkOh4SmhMDYVF5lJdVcxHFPHMw9XoNbxrpdEbftlsNgcFW64jLCnC2EPU35cV4Wco2u3PFKE70
aEjnFdbKcyqOnbt42Nasqbk1MuJNCJ3X9hpV3cErBty/aPm2qk2SLyS49QEfMAH/xAvO2B75mDd7
BPUquvG6NFhUWhxf8Xoum+xdX9DJ4fgd76s1v4F+zPqorT9sFL2kvBcXL6v9wJxM84PkHTS2bU2C
tuuUCNhS8dXKFu1E7MkKrWEenCzQxfAUj2Z9bpuUGFanvunH8ZWZAIm0Sn+pi2K81YamjIbU1AJT
ij5UpK/uS0NxXifW7F5CNKFTjylN7403LKjWRPyvPRyN0cw4mLfxTjezlLd9Bs1rx/7zZJj5psyz
74UzredW0a8MmxwIuJsx/LDHftk5K7SQkdpq26NqOBgm/Iopb3BAmKy5rk6xEnQd48ewJQfs1R4L
fGJVqRHYa1ZPYAbjk6eEtyU0cAnxMgiGh+TxmXOy3CIZefcSuUQDgBnMbKn7XhB5GnJuMvZ+Stje
4HDkrXH3R8bQ+PjDqhzrmyhdto98fUXrN2Ec6dcgsbPkqfH9s1EM895zp2Y3qbm/wR1VP1V1Tzgj
wX3RKK0CUlqTbZRYdHKMTfEoxni3kA948O1U7BqfgDcsov1G7+abpmxnogd5uLGUy3tBlup3kNPP
pj3V57HGCp4t8zU3aSZYp4rFNneVGxUiM6ftTNryuYsb9UBOPWCQivNjOJWzVwYY1ouTFWMdSpL0
A6uFEwyVlmyMkvQpGM3VEcGrTYJJLedtb6XmVq/mNcqrfN8YNVxajz4WXlBSdSDiQJ8eir3p2OsH
wYX2mbhJYzOt8UXLrP7BEkW6ZcSELAY5XKQMt/mBy5y89VZTVAe8ebSQHKBHDEjucuQBKHpYHV/c
bJ52iLuPQ5HC6Ukm8zSW86tfdD/TLHe3bmc0+8mBl6avvr7zp6nCy9YIG9+nGH/iDTHqUEua8Sn3
l/Sl9DAhOu0HqkrOmk4DtCVGzWvWEJ5cc62+JU2bRYj6h2M3Yosr2nm8g2jAFjKJut+Ysa/2cW4Q
ZkiILMSNyrDD+XqWl2nSAEcS8ZdkYvECRFDus77OH9hd59CUdRzlGGbDWBYzSCHXbsjy7XmTyEkg
y5opFAUjKU+vxDvN+6HtYzpRRQrAK0u5rMZyhG/7TuCwcewmP94VZds+05l2b5d6hhaV5voZo0dy
npoSAIqtN4BZs7bQOaF36bTFUQMVgDIa0k4NDncOsJ4X40a0DUM2fOh2GRpJBzmq0Fo5QdZaWqpj
RnDAEXBedRxBHptprrcNneqDW1z9ga4FXIQSPF1BT5CPXl6NIu1Wb7DBoRnS2Tg8+Qx2nrA3itmZ
wC0/h24M0mvZir4rMKkaGL4DnIjGhhjML/SsmAhgTsdGSDnouoWkjJ5FZInVQClfl1s+ZrohUjXe
GXk2XFM3dWzRq70pKzc0UGKFxMpeCJx+G+uVkC076/c1HbOt4WubdhVtYMQ67YnWH04TucD7crLv
ugkzddN1lJ+pKZ/00W7CVif/bo2HTNsQtDW/MBzBRepwkkYu3n5MDLreGrZHyCEjRBqqL5LeZLoz
yHy9ALIzv9Y4ElgWqLRBR1Vm/lMmibFzY/vVlxKDsg+a/er4Oxh6UR5czTgljfNSK68+uBWK46wd
nhrDIJ7NxuCNNUBFTmvDePdx2Y1iEN5uiad+I22b9VeRY7mb3Nh5gOJTRBj72p0F2OYyI0o7yjhb
tqlpp68WTVey67rUi1o1yotZxmrj+ir7ICA9u9FGjCKctPCdU/EdB57SE5VBs29wHe9Bxmhh1wv7
WFWrTg3bW0+0FPw34ifNU5cKdXHG2b3zCV/5kBPO6Q73Op7WpZZbgcdxy3HK3Cbl3N+vcSbu5sXC
wpjS0XGSbrjWYs6JzEDQFm4B0K0YyawCEjATSz1zDR90AmG1gHBF8SNjqgvWQGXdXW3ObBjdwmmG
uuEYD4m6sFkjz/di99T2QuJFAAewHyCxHmqNCIzAbenvtI6Kv5LS1RxwHesHr0mMZ4Me07ZYC7gr
sZ4OLK2kOB2QG06vXYzCMM9kvwUlOGP57isk3WqyYXu5+YvuWd2D0dntTTJ01Nwg+dcknFnJmsBf
CZ0nUK+AapHkdfaWNAt/d0esfRIt+CMvgilYZK3l/J2QP42XJy13xWIYtGabdbpdNa27b+LCPJVx
LR9zIymoJuqFs+BYEMyXivFUiAmtf5L3Awig1XfdYMVo9mPKyu6cJ1P1rleC1jxB5PkdjNi6xr8g
M3Gu+poiAC5EflZez7S/aNHSR+6cmS92NrYfaii6PsTjX59MLLBZMOeup2FpM+O7esoGtl5O3Gd9
QB146dxaM0MDNMm+bXX3B0QY8Easix8J9kXvRB0m9oZls6/OmkEE/OAbox46RVefpKgdOkVKax+1
JLWf/bLqv+s1nvKohkvisYYxI51Yql4HBeFrrYglDAYk9OcEe+lDQbDrc+kX7YcNv/qVm+wGyswg
Y0ymRlB1mkswh7aXQEcSfUkCoaUhA0Jc6G0VRzr694W5h81iPsgShs+S6lbFzpgtxEKajX1JVcWs
agI7RL1k0yQnrv4qC/aT+QngA4LJtqnQ6dp//VwY6Z2QoF4931Jgtt/UMjs+sd2wOgBdseJBCOeb
wCO9tZCXQOjCn0ofP433y+zOT01slvpuqhb/mHfr2gIlBEh9SWpXhzWi5kw95HJCMBHrSbJzK8ak
GXw79TDmsjC2dpVjhsqhgkUjrs0HS6+T4lB6cZqF/egBUNCLriPPsKqtgLxTm84GiU28QLnVRUox
FGJDSBFN4solpNyLq5M7qfKhxaWxk0M1O5seW28bKGzpnMSQGwE1cqRhb3lKc2PLwIzKolKMbrHA
c71lQncjjN21fKClkXylDc8JmshJezsYk/7aKFcd6Z/nW7/KgZfN+RUZ4zBnwvrS7+J66b+raehv
jGVejmT+DdnJZ9x7Q0OWv75QCHXW68TS60mYgZDWxpe54cEM/7KEMKyR3wQhuxefVNmLizYXO+CY
7734mv9bu0vybhD3eXaWHE3DiCZ43HSCxlOYwxoYNwVNyzEEktQ3kU724gPcTNhlmSqWKuqzgacx
iR3mlMrjXzsrzs4DrfFnOgL4XbpMdiwWmKLfGt9pH/Op7r/nY2y6tOgs7Y1A++Sr01gtTmWNONIr
wzLKvMJyAxTO01OnWx0xszQsQEaBjUmSq08mmVcyVfE7dYL6oIVBwSZfayJwFesVY1PqcdBsqCZK
mQzbPM1RiynAY/qsUVf2LKQ3vAd9Fc40ZwtcvUTkBhamHhWZODBFMODVxV3vTvpXWRaZF5Y9CkA6
WDxZ3Zjbzx4d+hqmjMWNaHE/BoJ4Km5mkcvTCLrxxlo6FX9BYcG+SzO4us1Qt2Kq8dKLX/rlnd/X
cbk1Yvqq4NZ46VfuNw3QapnBuxgL2EfSv56ttuIhUIJsTbMXP0jDzc+pTEzakMvE8qD3qB57DXs2
QaTAQpgSZfnCjAFGT1CC4eC4KVdM4k7p+I+Y63nkXZ8nUJMtN6EmzAv3hD2gthpzx1qDmtCI5wSG
VbWnRzU9aR7AEoyFvLAMDB4Yjw5hOfHgsi3El9QV5cPiuO1j4XupOmaA8n5w2JnATI8970bWI0Gm
IFg1RKpaQ2XWI6fbUUcn+RbXt9mEK33Er+WyAhF0G2mqA46U9AtbUSvwLOIlPIhlyPed5ybdOeH9
qMKJEcdrClvnG1ZX/6YueDsXB8YjWdSsusWSfGU6xeWE0LrUt5PyFoqONFk3OhOjHO4wg+sBAdqH
1JMGZlw8stwLSbB00ObX97uXHHRuvKvMu15UsUXJxXvdKjzNG6OYWO/5EP5Sf5leSsunLTz5ZvfQ
WwucZua8/Ta/rsw1G8DWX+f5DLcjCfFOyS91Vl+ZqUY/byjq2YEKwR/TcdZ3Zl4vZIt6HdcA3S9E
kbhxXouyKzOOkKmgiUpf/dqh4ibNVdnvGiyl7KpVJbxwMXNR3qY9EcQt4eUH0nGbA/AY/divGAev
m5wUeKo8mtxup6ytM/NrlBKhw4Fez+Lb0hGskdlqsc45ccMiorea9cyRUt+VuWwjJ9HSLx3P9207
F/Flwp5CRK8z7rXEYFiGh7ILqwbT4GYxs6o/uSM0zsitazqttebF2nEBKroEDf7TyBwBEYdYEMed
aTJzjcgjodjW6ZJiIbfXMwPT1Qtyq2AlqV0PaRcqfOTN/dA+ztLgXaw7nIyjHMeI6yD2cetrYWFV
XRtNXUO2vANrsWGeAAwH+AL2dOk8QsP0d4XSqoS6rHHeSjYUqmRjbfcymS551anxzCiULasXiIxr
G/UfxUO+9+fc2g/5DOsmcXhURia0oYTuR/Q8CsdAT5fpydZ7Qd3YsUk5noW+0VrKBwotLQ8oe3h4
+9xnRplKz0wJPinZMKkOzRPH+OF2acc+mGQKeSNVChl/Pht39KhuB8OmYCEkLRA1e4OmzUig5awd
h2FSgLME38ZJyQcNaY1r+5kE6CyoICRDlqkJHgiIUrOT/xaq/UeWuf/TD/cP19zuZ3NlU6vfWut+
7b77/9BX5yFD/L99ddvurf7+8++euut//z+eun8hW0deK2y8weIf+G3nXwaWXvKWPR2TmYCQ/r+m
Osf41zWewrnmaOI8Re7/v6Y62/iXhVLsaoGzKCFd8R/ht/+pkUNvSDAclZQwOTHzu8+mjKJ1YuDY
NSfZlPd7P9MDfrYLxz/WXaXORTHoevi3S3P333K4v9vq/u0TERTigUCTSgQHl+aqFfyb1EuvULVB
jh0Dcjjq0OKQ3QTrNMG7aOauk1sHRtf97z/yMwgCUIWN0gvaCFJr/nE/ab6allYxtjZ4jWKFRwGA
EkMrjD/6XKtJJ27GCLQRLpLYDTqL5CsJa5TSS2J/zFZXvk/SHJswAQX54vfW5G1//+P9Ux3JVXf8
q+gNMxwmetfyrr6sv10RqxkEQRcWEFJkRFRkNW2zKF6VuHUIvs8CApq8CGIAwfW//+C/tG7/T7DI
JwuTVYrEC/rVsAo+y+uzgTFk2sE1BV3LiLnheLdLSpJSAwkdRj9klJWKVqDZ3Q6J7IxTmw0AbUtb
aUbYIeMomMsNWfnFMaBK/UGBa/xTqffXTwdZxMB9wkvC23HVq/3tutiz3VTTFVAtcRSbgWYZ4q6z
abGzzucZ6pIqc/daB5wnYhdbBIDCtPlo/mKnFJWmXgeOtPfVUBcahxq0eNHCAP5PqQ0G7/E/hXMg
EAhkBkMg0BQ6RNh8ku8y3xD+7HAxcid2DtmVkMy3ydF1QU129e4HLSvA77bfPafJZL+3NeO+AG5G
f9t5dXle2Fy+CcyOHPbrkYHd7FphvgBFDgava8WBdB6HZvYV5yyz1FgiNTrGGyfwBd7zRNyyXyxF
uruattJo9rR+vWMCWc73tp8Z72tMv3AvTTzadEWHri7YZXATBZrfWNZ97lerubE6+g51UDVebgY0
sPGdBX3SzeO2ZKPM71IxQd5L2NjzIE4KW0U9ixv+D4o+t39wO45E3KjZe3e1KwWJ3pymDkOp9aDl
nIpZ/ijzIox7MPOBb7jXUFeIugzj+6Y7dAOZcbfLWMfLYUVbHgd602v05xjH0u1jV+sIXJjmN7SG
AowkYfRDJFLDxgsDSp8As7UoNiw4/I0rNH4kfrS4QJ7Lyrzv1JJEZV840HxclV2usrvuUsOK0ANT
5+hEOV6a9O4KkUwhQPmCfmVncykxpMaQC2GvwjZfTVpopJrAZlmuTJ5EOFCgfHPlP0yciiK5lB0s
6ylpaUYBodj2a52Wj0wRFe35yYIyV6T5cjsQqsAIqmnLZ3wCyov8xPd+UA+7AAQ6Kw0rY5hncH2r
y/yjo/PlypyGdoK88E7YPes0xkbnpI39zCFAS9HJ6Z5iSZNgrL57HfkyW3KbgPomoELEQjYmTOzR
sjfwrrxINf4arsPUjxtUFMPBXrWEZ9Ac9HBCCk6YZT6k9ysO5R9ZM02Y7zOw2KuqRaAqw7hH+dB3
xzgvJkY5uePPxMmPqBE6oOf+FuMkjUwf0pWToEoLWrOvX+Ci0uBDQCce5LU5ewCp7RHrWCXTvVfY
GUPxmQBsUGp+xhy1G5tD60i504reOFql91ZVGmNfoTXF29rbmvldirjbKr3Ifyy547SBBhFN8SMs
s7FxhrrdZFU9nJZVnCZGFz+McoCQC4thZ2Xm+N1pzPyid7n+6PbQ70PLN2t+hnXu98zNrZs+dqpD
Igb14nSDFZFlCrYwMzjjzHYapqpvtk7PuJ+xkrlw471kk6i0rXBDNePWL+C7ckC1eXZt2RtbTntx
Gij0aRHSQeP7mlw7TH0Wmy/UtLETGEWNFqqBRL3vHGcY0CpaHi049ydt+PxRw73xAezGAaPC/8+U
V5VwDa5yFspcNzsCqkepVHhuZNfIUZ1VyYfcZhSIAqfOX4oGGQXw5TEB0G26LDPcbuScS5HopJ37
1/6FYv1ap4UkAKhJD/aaO+/ZzFGqm034eG0bMwap3UOb9c0Z5StQXknT9CQdk1WlQRY2hgh/OQaJ
vHa6bTnYcrsAj/zZMDC9oP9fN4MhUW7UwMeOk016JNrXofiAvkl/JraYWC7XQPuAw1Zxh1/X83ez
2zgR/c/1Cw7ADJKhZ5+KBCrizDA9vcCsHPxT2YIINcbSGIOhh9asTJ1B55Qphuw6O5eur7eFr7ns
an0/fZWWe5XOXJvYpkrdrRra5M6rjWyXFwXjKg2/6GZ0evMeTlwfcWWsvas8OwRY7Dy3vkR+nS0Z
nVlE2OvW70zOgtl/MXcey3UrWZd+lY4eNyrgEmbQk+MNvZU0QZASBW8SLpF4+v5A3u66YtUvRcU/
6RpcliiKOAcHSOzce61v2TbhNjILDlkS+/l6UG560oPUe+Rtor+oY/RPdIL0nsQdG7KrQU55UlTD
PU/+4jWA8HSZWZDbSjjC0W1v0U3cYBkhcUNCArorgd+0GLOH4RZDNvI/Nm/eWYxhkJ/Hvkq2o57m
G6OaspUwVYp33ixYyxKGqlzF8zcnZsuPBNT1dnRNl6cPUdbBbT7QysN+5GGJTlU4hwceyEZ0HLkV
Sth9U7KTXLHc27l71aGXIIjFU9sRPMgm81DH2TkyEqMTiJ8LcTMG6gj07KGOAvsiH7XeKaPf22z/
pW99xxtxR1vprbOaOwtJspfbrzqOr9tZ7dw5vUmN3j2KFsioiyotWRUdtEpnoN0lEuueeddlb5n4
RVLQIFOhTlMp+X9s/oA/0d0DKIdgjbsZ+WE47VAPezuw2tlhJBVqQxqkc+RJ52+MOM3eosZKtq4R
yz3XoL+lrdy/4rmbziOH8Hn61N62DTiPbuDIJ/QzkbnpkVeRoTx1O7MNkCsKp6/SUyv0oNdtETZn
Jqq08mgLNeu2htKzcvPhJYMlbE2VmdL+zgcmqXQbd36q2qLDipVH8YshJmbkAS29+yaN4x3rcxIf
08zDn1Y4ZSEOURSbwaUKchFsQ5F0D7XJompnjcUZzhm0zHKI7irpzBuXib0C+Rw3hDlZEUq4qrOp
dXtxMcpo3vkAdLs9pYYiNmtC+uxgcr3KVbYoyMNBtRcoFmj8j/TN154DrH0B9Mtui0NkPFhBK66k
x1gFMDOYKjTwpZes6eTqZSA+z3cZrXtuYUM41tpNSvFVwn8NEbosgjMJTGiVkTuNyIE66pF7Vl5k
2kTcRK8AU387Vt4GYUtzM7MA7QDX6Yq0ibj4EcQ9UOwo8Le6texg4zQaQoWs0+zBp7Zn565KprQa
441Nso7h3voGuP0iC/OfjRUbj7RC0mGbF2kFGDmO4y3pBzQZfb9bM7OwHyfPCb4wPyqHk6xDmFBZ
n7r1sU+diCfHqImSMWt5oDVQbaYxDsEay/YaZGiVHHiaFNeBEU5fIbE3d24m2qXtEdyO/PWlI6zn
EYL/CRKqfUmXOn6yNRRuNAa99Q1juTiH+JhocRfWzwzk5SPDFfK56mj4zpkVX3sGemc+OK4Y3l7U
opeyjX6NOqZ9Zr6JhJEYEQe41lBsdNW+Tmiyt3hFMjojA04IO2/1Km9KUjNDnyqgcA1HHQaAfN+a
vMeACc70ZMnah6uGZvCUK6eqdrlLZ6LN62qNuA2xmzNNJ6/sxj16AER5TT1uIxDEz5lP5Tc3XnAy
yVK0kPDQ18fm5Oida4iB4or22cXoOec0zsZTGTElwgLGf0zlv2pzIBej4XYDpn6MnCzeuwQgiS1r
l7qqLeesdFHfDQXiCRBHznhEABpv0RMByUYZ85Cj4jiXvSWvtN/oGw1rk15bUYW7XNUkn1swhGZI
3YYe829sTZMlmGm6DXlq7LEYGtHWL935OnGqHo9IplAAO+yI2DPKH5XtRhelNVrnFjfS44ITOWTa
lacy7JNLG7zmjTTzc5x11/6MQqzRg2mjAo7gsRrHirHkF1Ki1QugkfpxoNjZgzTC6ZHuKeLQdiV1
t3cxx62IFS6gOoiOvjuAtATjy465wnAJXczfiBkFSaMKtauLUuwKlG7bzGTQncuyeXAUe/Q6cIq9
rnSztoMkAdmaW3ul0YoDXNqGIC+u8IRUtFHL5Az5tF33MghWoAq6ayfPAd56QKydQemz7hqChEZl
PFByWZuWNvt5VGBFV9CcGz532cIITRJ/Q74QurBYFvvAaeazqioaeoN4hTZeUocMxIqG5bgtGSgA
q3DepNsytB/yudymkRudJd6MVZJ04apKtH0NELp+sBKQnGVleszv49TfTmibT402Jvj3udoFftKf
deODtDVg5ua+ITaNMYA6dKuOiUL+E6FU96NURCuQfESPP7GRoCFrJZh9UNG+ibMCtXhvUO4D6N94
VX0B3vSHjupoR+1dnUktqVmY+3zVO9L5lqMgWcdNE7PudN2VP4Hdq2mzc02BgUmcDBFTReURzezU
AeDyEUOL7tx8vh2C3n7wXWxlE2itXaFkQglSyfByyDr67kM7r/GXcB0Af92ZrLvfQyrDN78t5tUw
ogYCR2cfS2Bel+QL54CR3eAxdCP2Tn1fqLNRNMM2GYunYI5ZcwX6kqiogNPQmH626n5jkCR76jFO
gPN3PLZWNN4hfEmzZOOi4gsDs8dSFZs4XCZSydDi7lQf3/OZ0I50UmcTJVG3G0L1FACHW2tMasdJ
mzeda81bh9Em25hK71Am7BMNU9xJ+xIWI7jNzejVuFFsi+Wl1OOOGSrLUc42xuLZ8pAS5kNwep0e
A+oLNnSV8x1dTrkrB3XnYN/RPAvC5NlMjZsiTuedYQdv2L7sE5+2tSUZojwCTN2HzaC3reyvdDGp
M2sBWzdllPfUa/Mhd3s0dLbNs5TwCnsAs4zOCbPOOgr9YRtCCt6PGKFWZsjjPeb2PtD6inYUx19L
XyV70sGd5zLzw0sJT2Ul6sSDOj6jkFcD60iOmDUM7u2xwTESMbJqGmtArIlTx7P1AUQ+aQ7KdS4m
rCk/KpjSz6oMOAVTPOEVUgho9VzdFKjwmHD4uX8f6abZjb2P0NQDCwuxjTmpmOcvJNnNTG0cPEWp
WPJF4rjcyrEp1gR2e8MxmIiTWpXD0DPa7kc+QjSn9YopETeSZIuwCmKKD7OoXqO+fsanFvxAzZ+d
+YflNXQYvFkkRIhLl+wkdIht636Jh9o9eWM9XhmF0C+5YbU3ymrIKI+UlgdTiBe3MZHIeUHbXI7Y
7l8K12xuPIbBJwmV/rK1K+fG7Up3DQISSYaVmrdsKMUJozjJuMAET47l4hNgyGAdq7YYTkYVqMs+
bafbOinaK5mG/LFUTMAHw7nvy8mgteEiVEBX/1qqvtyYRj+0e+Jjcp/hKNLmMCdHc9XR8TpiNuj4
DzuBziHOSFLWPTb+bP6IDGQm4RDoHw5X+F6JYNq1fq3QopP8cy4j/CnCGHDnFGyCtmGUS1YF17X6
DcgIFA4Gth0cTl3pPPo2rMgtcxuKzrkPn+u5sFLUiaZ4G40O5cAQSXnbNUX25MwcaZM143Ab+YY+
Ta1PIzTP2++oh8IDUgbnSw22Gd+M+GGkRXVCGdutDdiQD5Tt98wO0guZLWI8pJc4Kh3zGRRvskUS
PxxM00xeczfI3xqwjPQFPMosSON1YXansZzDi76tqJH6vHkIUMHcmn5bbTMumkOYmeYGiSdQoCYb
19XQ2/tax8adrapbXEokpYjhdqht6zuj3XgN7kZd5qP6ikykcHhgmeS21JPRvOLuHc09K1KL3AuW
84ZdkkhWZjpFh3KA5Ty1gmFNnRvn2MvyfjnhDSqh+BIsob/xCjxGK6Zk3smpMAgtohgaOVSx7i4K
Cq73fgIaHjou4Ry61dEdktYcSpQT9gam4WlC26O9N39hQUlLZZeg8+9LJ5rq7wzK3BHaIMEA1i2q
pZGxFG2N6zEvUO4pIYnFmFrTOllDiziMwFw7ICZ1Uu42tvIpeZJ0nxQ67MZ8tcLGw3dWQAkNKbzy
HX5N8g37gUiO3J/tM4g99xavHO2lQJf0zrTrIsuBOQXeJ175OsvTg9P6cbKjg0d1XOrCC86CNCy1
tttcB4cQ71N/rGYaLheNHdNKqw3UqytLot7ftJZlbDJC9PSODIMYbWCg01WtwuGG5bTKXyTuetrc
CCUxqixkjC8qYSt0leRj4f2kA5c3RGpqBKjsX7OexZOwHneIdk5Jyb3Kvbaxrl2viBB3DWOX7TKq
lh+jhTzeZkMQihBKNgSVKTrjAiue+rJFzpD6AJcjs3QB0efesE+rQMxX5lgjj01Fk2yFUO7VwF3G
9jyzMbTIKSFRiRiT+RLJ0NQdS3qJIOCQ5t20dhRVCMKHXqJAstON4VblRUW8sUasgRFmDW5/qvZV
kOAmNsb4liwIiJIsCXnGpZVODQ6NpvgZDvRcNwtmVTxaIdmT+zplrs+VC8VvG+NsrCmdUCZvO6UU
5HPDdeory5yqgs+z9WjD05jMD45ExYRa0ObnK7KoJgb4IfOTeQFujzP2v40Xe+54l6Q2eX5T1/Hj
PmVntc5p5T1EDZfnDjWQhkylOiKa87m3erxKiTuu/WgB02LUoZioNEEiDBw9c1eDNySSzTbQUGWd
P6+J/BmeGXiow0hCm7jzAJetCuJ/5Np5pySzSWTPjIMtuKQqTy7jmAHE2hmWzKM6ZfS07rggyENa
0Axr9HJkxGEWzma4ojkR74XKmMiMGEcjBtc53jZGlmmz7qnAiCdJlX8LOdTFCBcgcjs6hAXR1EAM
fYOHEacTcqOeoCncxGsv682OZYVhBA6OanogWtCnSp49/MreqHmAjG46ece5UhEGGrtkzZjq5kfi
tla5Hthwf8XLktx0jlP9QJUxPHm2CumBN901qm0SrWyQsQD5Z1KbiKREUTu8s2NBqlrdMSm8KTii
faRPy5C5JrcSyvRFB596lVBW3WDg12I9jFXx5FC/P2t7mq9CUqrKdSMbIsXyvhaPAil6sW5DDIjY
hxP/Bct4uDPolPOUnipA60Hjj+UzolhsTUHZ+enPMRxp2VuJj3QYDR0lP/1nnJC0YbrwIuZ5uw9F
mzSrNIj0tOOVOy/jGIp+5RhRwBUP353cViJgVk5uq1M7zXgS5rp9CGIHgVBLIMQHDdiEyBJseupH
0JE9AQ9nVLemWtdNnAabmhQBIjoA7zh4EUoHxshkUlgZhmXfCOmXzlmjzG8Zfwu7OBo20S9km0rC
c80Izgro8R4XTLK4D3Fu0qoPtMHC1ue4aQvdi9OQ9g6Cao8qcctejYtbZdT7G28B0qViKTtTs1T3
bp+QHpcgNCAIjo079xyi7KPuRpZ6VfiUFDriVNZpgn6MLbi37dBcUq5iHyoPc0uoJAK+0L52GKDa
NCQsSiu0tGWxNnyXt9ByV44oOwy2gfb79W4GcfJGTiJAd5dt3hWMUdvZNIz7T0FnkdY5DW39rRO4
Q1dSeVZNmk9f3NPPDV5Ah+ffsKInS+qQUzzZFJ3NYiyEYGLSCyCkFTtiGeNFoLs4jdcBtx+Gksqf
ni2ddwiNQ5orR7AHFRvrzuAV+qWdw5avi16ssjjKypXtxOYVlmfxipquPJa95AZFHs9Hl1iTmex9
JTDHpyNlN0cMIfzDMKrodGun2eUokTcxRvXyghmmXtR/rnuFco+3NhQm6rq+NZhvRoa3xbsWo/eQ
jYFZYoQEcDTxGKh9ZdUOcAag7jwxwN0Pm7Ea3QJhcEF4STk2qiZal6URZSoxR9uhtOX1e5rqyEN4
WBjsU7Rjg1NWF0Om1AVG74B9ot/78xfPLevvGhpHt+ExDqVcsD+abjuyeRcvl7IldINZq00b1PJR
wbpAnAyTOD9oIwvGu/cpFtTisjwSYOWS8ccQ7LXuVHg1otXUu26yA/yhPCOZ2oZNfJ9no02IEYvn
1uNm81dYbMKn3NV+yn406O/ClL7JMWgVzADQM29daOPurGNqOoLxwiOpisgpZoiYT2DnsRC3Q4tW
qs6JfFrju+PyraSrLiJph82u6apwL1C7YEWiy18dRhSZ0z7BuIhYjoBWfBpVdM6DsPR+DH6XaDwA
wJmvWg8110rgO+gvzGmU3IE0Suxzl/vZfEBQxSiR/bNTHEXYR/NGArkmsq0t2594TQnKMODDPYGq
wIqt0HVGX+2Z1E0sMcjGj05ntf0LOWX5/GRHS3UQWMoPtgLlr78N6FHIezL1SAJKsEM1FlFla7K4
EndDByjdVF5H3weGDc8MhihpcoT+hDBnVM1A0Gzp86R4dYGuz6iUVFsON3TliZUtZWo/Anms/W0H
pWZCL9/FYh1IMYhrEtcweldxuglG85xXln1HVBjA2SV60l9CKBGcIROda4vtrxBnUuDnZ1fgJsHl
0d358VwfGh2IlYg9pjm9FxxyyqVraacYHRrLbNDREoRJMceR7MZECRcJ/951iMzM36XqVZj6ezNJ
5A1z7OKNUJTxZweQCLfWEr45LzGc6Xsip8L3dcbS7rUb0ltUujbsMFyrONLPvjmlhy6DOW6HPZGL
yex/m5bsT5Ay4aNB6bshv7WCQ5nITWbExEqmZUCsmePbl0ig+qM/VuZ1ApzJPyRoF+yTikgdRsNH
AGm6RJGyGIgD26q2WdEqqV+XRAgW8EEZxDvjx+c5JJMXB2fywSgmOgCBCs+e404ngXpj7VlGeNJJ
yeRwyv2rJGzsraeX2FSCLqJ8407CNRiERNa+LJL5PnmPW427CrRHTEr8ZTC7E1yoPn2x+w4voR/m
19xBZLb67/mt/hLlqhw0l4wbHIuh95hdEMXpoZV7D38N88WeFbPT3Y3v8bC1T1Ls/B4amy75sVLE
yI5dqxkR1cqovJ+XrFlm2Sx21siOLSlN9N60lAmmxTVsr3F59YS/Lcm11LWY3Xtcd0QgkF4ll4xb
k0t5nS25t3pJwM2CYPiKtQJHlyQf1yYf+2iBPslcK3oGSESMrn6P1MV0t8TrZqp91sr6GaRudtUM
4yNkH82jkFxevST0Mj/V19N7bK+Bg/yu7smX8Nsl1peuZ0acFPozArIYuyz5v4l2gxddKDKBkVjc
0EzlwicMstqZoiUcXhAhnL2nCbfvycK8NFKGw9qOjkQ1uM46Gg218zFY10TXmzJ5LZ3OODF4Wwdj
27RrI0vbfTKrrkcfYQwbNyD/C+8DtWRO1LE5BeUFShI0/IAcoVUwSTzYnDOm1Wz0b9z3vORmiU6G
LBEe2SAXT0wcEPouEcvTe9qyiAKSl128DuesGupvUzryFFM6qR9VQ1xzugQ3h6hLtwScDMTcttYz
XgRFR7fnkZrWLQ0LUCvAOgZFI2vVlsVZLPHQulqSooEttBtlND8x5I5QHpZE6UUitP5f/wyXgFdL
X3RYMiQ47UQziyVZYoij+pSlNKW6JXeiWBIofi+R+VWb49vMpW2P/QCKBBtyoPMJ6dWyXqLNB3/U
ZZKVOnAcccYyM35XwmbeZpb+daZsKsvfH/ZXkdT7YQV6EqRfQBlBUH46LLHTk5g1IMK2MvxgVeLa
jPD4c7a3RByzOfCrMfjDMa33qI5/yoE4ahiYXmCDwwaW5v8LcrntPCzUBdPnfiQydTVmtckcymTx
wvso+naXTGp4mKDDwI6gpkYMEWCWS2ikrcbcmyGXas98JS2RUFo8uSabVwTazbOwe2EcPYOOOTae
MKvFK+NmauhGuNnPMi90xvCbkJHDRwCKzqz+ux/WjIAGAWuFJ3MIhFYUdXWb0dYw1mAznavRaobH
gF0u1u6esvZ2kYcjAzKHpj+AgRkhwGRK622uIl9urF4wnsvYGMnXULuLgsRoclZRbjpaZaFpPYTp
wARVZmQhmjgHDaZKSuJK9sb5KJzKu5sINuDWYq/wqibFsy6ZAnqwlFY7x6C4XMvYdQAOxcZMWUgI
AxxXZCnepk0wIB4DYrkIYOgqffQKkz3bBMOK1ZNUrpOVe5K5Cfvr56pPZbVpRG28lTBQqTWmyff3
TKzSr15R2WKfZmPQb93I0t8LfJHm2mingSjckVi3bTZOCANgbXobMCA4tKjepiWZocuNtZk5gzxi
OmlI3glxi8PHadtziEeRFzKD3kBB1CJ4if1aE/nRhC37MQzW+xj/PKgfD7jdNvN60ES1gkG1w0sd
snwjmxErXQztCYydGe7kpOdjQ7TwtH+/Of4jEeq/V47+okD97+lU/z8UodoLtvS/VqE+gg95+/E/
7vuX/q37uxj1/d99qFENz/sHIz7HQ3DqcOO4JiuLeuv6//0/WeD+ISwbSB0kWuF6ixT0r4gHf5Gc
Il6n8gwgXf8/KaoV/INEBgEe07IXsiMM9/8g32GRu/6NH7oc0WIJQgeLMjR0gHv+qvcrrKytLHgQ
bwH7koGZceM2mOBN8q5nqnByUl6gV5EGU0ndaXfT28yvUUYz/n2Nq9at4NHZVDqnMGEmv0HyUckD
I6iiu+SJtnSM4EaJ5lXkfTbVG85VkTmLB9O13vwJeeVdkcCDfQkC0UTfnZJWz1XssVei/2Vh2MIC
CrGmvF6anaoiE0C0ecM9IMrywvIRQobbuCzJ3bJLp8p+Gt1Y82/+9pH+G/Xsr88jFxIyLoCQ0Lxl
Iszp4or4uyYSCn1Kqz4JyNqtq0we+hLmzaFwx671DzPRm6yFc9oU6c+CjEI72v3+8O8hG/98RHB8
30eiCjE0AFdCb/eTJnPOCGJgOUt/cNOj0gdG6QiH0WBow6HYtRO+tZ61ro/xNxquMTfVDQMQ3eGW
c2dPOafeI1c9xw4g0XhchSKQ/N3vX+SvD08XObND95dLCNpwuFyWv54juomGnbSOAW6pHZnHxrMf
+3IHTLF3zAWy4XnfcmGy9/39cT99Nstx3ZDWFQRxOwwo4389LpMoECsGqrlYc82RXWo2RfcFBsCi
tVR4eVO4CPDFQcigAbK91e8P/6sKdXnbQIVBzQFzBtnJPfTr4WMx0sxjXvoDdLkvnbVQpideuJEM
YgLm1C+uUsOqrUtYbHrAq4YsCk0a0WuclN+/kl+Fu7wSgZw8ECIgJ4az8Vm4C7PMzHReRd9Bd6EF
29eyKSO9NaKS6J+9DtqJT+X3h/zXN09KC6B6EYBFAcD6SYKb+ElUICRpf7geowW2RxZFf74TrcK7
v6W95nrfWsYXNkY+9KXet9rUYxtuRyTOjfrDhfBJV72cAKYc3CXcqOBAcPx/+ihCxCth0xuvSdr6
JeaMPlluiHKqk65GG5a5s7tOy06jBJtIquRViRQn7n3ZeIuXi0lbdR8yl26rjRRANu8otaru9ffn
7FdUpuszTDKxiLpiwZNyt3xaSxiHB60p5+l1avuWi8AccpOTZdKFZMg9tc6IIMnO5XLT9KpevqS4
6/7TkwUtzMfLQAJZQGnE0vbryQrA1/aaLcprVQiDNTxj9ULRO6Li1QKAAwlXL3ge2/ylzNiv0YNt
4AWJQ2DgS88pc1htl5Vfsw3iFbJ7P7tT3tTlH5aVT7Gdy/niJAEXxbPBJ+x9jusgNZ19aDUDLooo
QamBemZ6ww0zvxS5kJKa8HeakIQME7uraWDpTZDP2rhXTRMdO4IL2aOU80yvBoRXBbeoYnoSMR8U
plHcAQWK4XwCip5YEm0j01Z1gvpQ8FvzFLaS/MNt+ilpjZWKCB5G2J6JHcMTXKy/nnmuzAphwth8
80UtMtxcZiC4FKNoCMMWdJBvsLRH+mP1RNDJ3w3vy0kDlIi/InPZ8SSbOufPN7T7eRW3qTawv2CN
IBuBheTTZZFPOYrmpG6+EdOdtnLrdHngXtpW4uiz0w2a0xFGYzE/UYJrQIz4ihFYrFnwlXcXyzky
Dm3JQOOJFJnOu0KjvxQIDADLAjPYIJaPp+4w8uFhGH0x3iFaoE82Fx6zkJVZ0Pe01ylnnw+orsKE
b+LwpBIJymnis0PDrfnSzWbcB9TqnUNOJ9kj/Kt8ikmn28j3w4dBbGi0dfWU8StqigdeORDZpTbo
G1HmL1PnVbLZwUSxRtpUBLRctLggEWoUCL1K8B4R0fWxy8P1a0UCt/uEuJ1U9i36e+qMUeIxdP5w
bXxewjn7Prx4YqjYnqDV+3RpIHqpYkacxbfZKruWqTD2BzqPkMRq+ooowFgo/rPVyGZ6jhyE5zaO
j3+FZ3et2SWK1MWvzjwsF6Ma3GX5s6GV8fAGQSK8bxh2EMOuFOPADmszCwvX6e9fxlLO/r0Kpbzx
QAjz4BJ4OlB3fnrnszMO0gi98glJUdk7RCAPAhGzJC9AnJO8o+veRn6d3oxdELPiEE9ao/5G6zPW
6Lh8VbD3tWMJxCDw7if8Q0SEd8ryxrs+MMx0LZlTEUMLxjBZZSZRBLCHIhLBuNkX//UdeG+qiyP6
+n6580cS1q5tnvfAwJy8JVjmYzvFXih+q/9NSfl5XaNnwaTEXt417xa9xaenVe5FSaVk5z+OQ2VS
xIq2XZJEx3m5bt0l0uGQWGrisp3y0OFL3L9XtoaHXI67gn6/Hd0DjlguaVsScN0e4AM6yxIpZwZ0
O1kwq0v3s9BYnDaRKpea2tJByd3pWwx6/3D12r9GWYFfJzeSxyarGp+gRYDjryubdKpyrrPKpjuA
gKyBBRwvL6A3nGG5dd/vY9tkomftomRabnHWymVJaZG35S+oUSjjLXJF+VYt2Te/FGFGzG2qiuU8
SK1q7wrJBj+VJs7yFnVcet0OkHPr7Bpk25BGNc8L3u4frs9PVSZvDS8UGBxuFRx71Hu/vjVG8BYj
0Fo/OvG4rFQ9BqHxbi7mtP7emwHJJSvd13J+8skwYXGDVmnxgSDzAUqznUvP6jEo0ytUj1SpCz1P
+ZnD1eeA6st+Viky1nHPPL9ZVreBZfOQ2kyq7XVPRcIBU1Ir+BN7LItTUcYup6Lv/QRFqiiGjFsi
AY3Jnz7Oz7IU5n8ILfh0jy7WR6orOnIB207zX0pd8PCupz1pPIylX7M6fJS3dhJMI3xHbLZx9adl
4dPjaDkknXhcXjyWTMySnx5HZlZTQqJsfegGxq4vPX10Liie/ZwfN2tcmseRMsjRXHmFoznhxQho
ANizu6z3qp2K/sb3CAHJoCu7DLXYhdjjXUtLiycAUBi+w2gV2MHHxxZLVXEqpyJgqo66wFw+jjin
52QvTV+LL6HOwvHOJPGYVyLynGdT7vXLPvX3l5wbOr+uibz55SHAIkEQG1XQ550N5WBnxOakwQlo
9CCoK3JggpEyo+zKs2e31dBZWq8JsEPZITCptpWpPJnFgK981VDtGOc2LlGERWWCt03Sj4q/myn2
OBUNrrdBm0riq5sVc3tX1igsXhQ9e3WNyMuEycVILRToCqkfu2Gn0FCNV61M0PQsMrnSunDM1kKR
XbX0CrMJ8Qfhp1MgF30pOYfYp5mAkEuOw6dFToynXmQu/A3bGtx7r+ghp6/NyRqgQjahSiyyTHUU
98c+8anM1qA81DwvLTxW4SPKXdhqEuaJx1QD0sFGlMY0P2BVtNOnAcZytHFoVFvQZNwQBIwX9124
IdMDjUUswPEhGIMhWZtqPkdoR8y9pSzwY7HRkSq5bfK6dB81M/PceAxrc5oeQIs7/aXR9ZUBAzXy
hx+i9bz2cfbHuMIfWdfoZm/DaS7yfZTS3djNuDsg94R5vSie/RZ5SvBqlVlQ/YD/VJOazaWi5Vs4
0OEEHl2ozsrAnVYSAQv7AIDt+6jEEXdFZ9zI8/3oAWookrckqJyeszwRmdm6l7NTj1zSs9V2TXLr
eFjhzS3m/6bxj0MYpUlxUYkplzFNybhX4wVRsXGa7iK3VIO4iyrbkUcvc5M42HGteLCSmnE2eazj
/sCRgjLQ9SQNyKhlynBUcQeoZK/SkqfNOg8ViJ3NiLBffKmNwRPdkYtDGdFaOZQt1tUAuYRf0msH
neM12D6fL/3HN400Lfg7LNsYM9G4d658nQcZ2uMpQ/oUIy6YDMMnWDcT+eDvJ2gvzNKEOy7PRVMY
KW8ndgQPlZcpovEdgqRMQhFfa9Woxr+B8JupYgfmybCbYz5Awh2vPSDrKSED8KNYuPy2F0n+5MdR
ZMxn1y2AJJKfzmy6vGTVlgkuP9jVfnFhpTK1ipssgwGCVg3gRheTHWRhC1qzZC0vSY8GHGz8XEhx
5cZsyNbFb4ZrRVRf7NiuOB7AmTB8HOJASsBMvs+ZRYCR8gRZW9h5+CW8fkqWlZThUtO7Sce7XzcJ
LFu4ewka9BCQf5/zpe6S3rivSibVlAljHxMWDYOz5gIAB2F7e/A0CLFXzcdbTVClcPpk5vM/niVd
xNGKxGKTifdq+XhgmGJlfIbouZznygUCg4R5AEJpAx7PmUu/ScmGRgJ+S6m01oQmal+u0yARg8En
6DLje2LmOqQV54vsvxrs5uxa02WQ+ctLZrLfNvO9x5XFERicWvI1Mkj46TdeizgPErg2+F4REt/e
b8aRJNqUR2wgFa8BYzaHXf/1ftrWceQrDbeE7wkiB737XMB7fJ+U0QBaNT4yfnP719WDnzvkV/ow
/vm7qNfvJ2PgqmnXf9W4oUDpx5+cTuSXjpm2xv1fp9r4+PH/e5I/fo5OgQ0Hzm5KXoBVGcn4mqdw
wFokd0Btp0tpY+Ji+Iu6JDUhI3kxdEfx8UHV84j+YMvOe2jjYwXV5N2FmCDHug7LoeYsjXZZ8CN2
Q4+tBVIH6YkRM2AyPm4QjTbfLHxiTV7DjzNYN9xBrGsf7wkYEHu0dQMXWllEzAbL7tz8+Gg/Lg8v
ylF8bz0XGzqEPkK/+Y2TpxOu09hql8MkwCL5pq6BbCWPKOzdoT/xTjFFIQ56v5DmAZcd9bftLL/F
StuOf8dIHSzLquuT5aV/nFBjVjN/qAundv2tYQoYMsfZBnzf7OOlo2VuwXzV3NNhFi+dDxy78jUd
fVu+Qrwjq2fVCSpW3nw7Uuxed/Syl19oj8sXd8SvyBmpzOV2KGfQ2nQjBi9O1ONQxGjYd1Uc8HsT
6Vixc8g77Vv92VHhcq2kWRf2/v6vUx5mY8vLmVIn55fwBEDUCdQnhdqyHy0Qf+YjlRvKmE0jyTZK
12YXRxxc4C1ky9QXRF4esRssnRs+pmQAsxMvt/PA85Xv5XrwMmihFIsQphwiEaaahMfaRIZehG5R
YmfokJserdAa+HkIPh1fKBpFcVWiWiuudKloomE1tGgVSXr5xdWY9xh8KXUyjm6BixyfvArGfrmN
9Lxc+4qoJprEkyNtVhhsysUQbLEOmPwIk2bQk6hceFRNX9GUZqw3wFowYx/+aidnfZHgkxhwTdbN
d+2ihncOTcaUy9w77/eMrIOCE9ZFKo/mJycJatU/Skcl8MP6j7c+hXHHKXKIPoChyvhLwW32ZhMf
87pHHMjfWVOzXDX0q5ZL/KN/GsA75gxYg728X7BmNl8Ya0t+Xqa0Qo1VSvKT9y107RzJAy2L/8Pe
mTTHzVzb9r94Dkci0Q88qb4hi71EcoIQSQk9kEj0+PV3QZTjWfJ73xd3/jywwrLIqkIBmSfP2Xtt
JGkEoZiaf+FO5nKG7R3yhR9+NVlm08l1uMOpzOT/GIX1zO9YEhH4I+RYTtewduyMfmloZhx9i4Kz
U7lucxoTzrnI3OV5au0hoQkfoWhiqbTckNH7BVAZmbE7znrLxesSa2kVyM7P6MWneRnx43rK+ZQv
A+UZgB6oxiDSLgHeK5qUVcd2d+1h2HHbO5s21gSpM0yNKd65g3JyNFwVuip75dEEcl/xG5ocydkM
A778GVk9n8oti2XbKICLcNW01CY33+eVTFu0mhcrEYnVk0pBhKd3l81IWh40xTRdhVnVgfvKesv9
ZQxq5gqktlg+A5wSg8Wf4+XSpcoT6lUqa8IzB/XqQj+tzTd7zN384rq1msIdIT1Na/wYEjMdwy07
mpU7qyan/22s/dz09Bc6kkPWPoqoTiPQpajp4vF+8Kht6o+gT/pavpBpR2tir7OuB9ptyLnJvkDX
kjaOBHYH4OutaVbUlMjbgs7suMuLNJDrnr80EPd7A5OpcfPrk3x+l7VKaRCvHcealo/1c7nJkfZz
uwVwH/mD6n95eJOmWP5F+bN7H6Zy+TvHZG7MmghSnz9Ci+5EseXkvsw2kjxUPMoR1WJ4mdvJVNuU
B3V5KgMgboCzP29ZakpWIkApy//12Q9fllNMUSSSaFBsptTCv0XlGuG8GERJ99ye5jCQR7Qry1PO
fHtpBzbMifjDpixrj/UsuL9twfzhQt9yeedZwqTx9dcLOTpgS6u5VYyHzxMbKRyzx0i+VJ19l30u
WNlno7H2zaUZbWDTW96jdrVtb4qoAOe6ghPWGQ8danI+czswxetPCdo/rkdsj7wGbrrlbXU/HziY
Aewjq9DplodcyWXMiA1/XO5JL5xlhnIY11lRbOM052ncfV4Q+sDLopf57lJi2Y1ppOdYWjn6ub8+
Xv1xoKeXw/rAHSxZ3JAn/NlWjltmCPSrJSTdyuVde1E08jQMFctsjciIN5H3NF7iVZ/Uy3v/65df
Dq7/MdFbXh4JmUteFlIDXv+Pg63uxsoYGo9W1efSmNID5l1wDuBJ+uuX+mNIw9MkPCF4LVpW/Pef
AWMDIQpIJM3y3/eIABWM0lOFtn3jBcysWJHdePlSuyTlG65sjZV2/Wtx/Ov38nsLAVMt9w+Bi3x4
xuHc5/L3NkrYW5L2bRo9BEzVXCTK5lKPN8SRWNu5onT+u+v83y+INJDGgesHCODIF/79BbNYCzMv
RHhfjyUbRZSx4x+9KWOZ+/Vk//UHNJe23f/5YpdPSO8WshRuaKKbkTf+/oJjntpR2eYucJ6fKwYe
zqVpD7N9cpzdaDd+v0tVOOu7brCmdAMoZ1nPLc3SYDSzzUb0N+/o9zudd7S4cgI2L6wFNi26PxqN
UyCMwZus+j7/fKgG6jqe8bGDW17vEr9P+Apiu5t4MgOLzYHSwkAaaVD8WHU3rwmn4fl0CqtyBNIZ
mkBrlvqaf87zEZqXZLI4T66Hz3mW+lxm//pD/Pk18sXZAhwwExPTJELwj6vKvlu3cjT6S4yYhss5
/yyEVOOU3d1k+J39NwnB/7fXcwRf5PIf1/2TLeSNVCPSF93l17Y3RnGNnadiZQW+CdXof9VaQ3S2
KObpLLJw86j+13JgDSGdaCA3l89tiSJ5+Ta8LOe5KJt62TD++oL+vv7Qn0VXxY26iFIY2/K/f79N
IY6M8D2c7ABTV2cOvrnCs15dzQPzd4/gf78UX53P2GsJd2bI+8dSV2AtmbrIxSHxc4rVE5zDWjPK
uuCPv/5Uf8zW+O0oNKDsSq4i5wBW1t8/VinaOExHFbwLPE7/fqyki0mXwtECQnvoB78v4S0WtobL
iemXSccqpxRt1i3WN+8pHQSL4N+8r0+JyH+sC/QwuQTEPcufggH/z/1GCOZFXhI3ez0TkkAGiTMu
KokO5GdXoYOGu+iuUWzT8w1WBXFrprtqnag1iWxEhFnhvoPjTkfqStr0RMRtETpRVB0mahanuoRg
981xWoeSUdhLU9cFxzOdShsmD+LCWbaYQYXbFKA+HVqAV9aI98C9DT7njJnLIcm6CcvCrMfrLIr7
AClP17sJMUoiRUJy4ADkka5E5JHiFvlVOHkGPxaT0zUstygnB59NjOBFltfPI1D282oOMZhyZ82R
dSlPhl5i0gXfgCn3Ukospg+Ufm7nXawmX4pM47PmUgxt+d6E8s05wWTaFvgwykYHZbJxlUc0AK6B
z1YMKG5e/1eB9bOyY+I3cH3n2l+KC6/u6Xhx5smIMlLAR4yHIuO0058EU5QEEesIcYZEs7HGF/xk
UY4H1gXZdmCrY+oKY2lSNL2m/zt9ng+DYcLcuomzrqAdTGeIxHLQSjGU63BNmEU0CIK4LFRN8hYR
tvKGbVSDK6wfnSno5+qROcgyaaM2FdK9VG3DcOMxwdkLPpL7HJnDLta1CU6iMCmGf0wciRv/5Ljj
IF9NZ5xa/0I7L1R3GELSTG7TsjEEJ3QWtLFdoyRnxr8FUc93uxlGOUOjEOAsSQyiZDQdOKbI7oer
LICUBYkfqHjCKR/4DfNaou5gJAjyX96wh2dTvAEdQG7NqvDKQj+XdISMDl/Dz1HgrzWyZk4fuVc+
fDgOQjC4XNlR3f+s/2jIL/XrVLbLZvh5a+Q/q9QS9wFHSR2g1FGrXgu3MFlho8rjbaBulOC7wBM9
srlU/oMqAyPfFYkTOStwIsODgzE73UwJkIHE7q1DIqz5WABQO9Bhqe6xEKKnBt5y8ZIWon9t9/ox
5KY+2JEDToCnL35LtcqfI5FUmxF2C2fk3Gr3HMJpdcnSOfsKenTG41gOyr0CyKY24AVivl1gEKRi
jPY2rZLuZib6R2w5LbRbUg9J68rIO32PVfdA2rU6a7g3Zyye7RYfzrhGIBMd+qoLNjEW0jtPEe+Q
JSr5SJoa0THsYeT2JYy9MKhP/iyL3RSWTKdLxLv8an8q13ZaeruBX3n0OSe+6bHq9ugxwo86yEC8
jyZAgylAzUuKQ/WgSPEC50zrqEG0XkVPwzj73/D9AoazuuJx8GWyFbIVJ1sEMZZWw7CubNqHO902
5XcY++HdEryGjqq1gg+TERTnLFOZ971M42SnptLYmk3R3je9TSOEpWDTkP9yshpNFAXpWz547oCc
tmdQ18F0RBnRvTfSTs0tWX0tx6+kiMGBweH87rcOwWik9GigH8gkNrbZpndjb2Wc34oKKxPokXXo
x9U3kTbqavRscW5cc7lDQ2eZ7UY9qCLK7GvhZeThFJVxSjLiRjY+q9+HOQBbwVvqw1Jo0Tu+ANgY
vtfgXtcyMedvTZNWEqWDQtZIxix3bpxjBUPJpbuNmocMKEsX1dFKmCq5TASPHMDnEFM+WLl1ssFA
KWyDtd5J1cmzk2O4ogP9xRmmd9GF4cU2eXx6XOobWp4iwSpS9BBHpsra2iScXiDT6heIQNSKgrF7
hAg/Q5uBWzSJHHwpnWV/Y2IOTFvm5b6igbGSomjvRrPMcHjhNV9nbRs91fFUP+sRHt+qHrtxHZpa
EYTL+2MS7NML5MEbyeC0R3+4DWQT55hI+/RbWqh5xfCp+FJWmLOU6s27gOHGUUntrzstwpOdlPa3
xoepnDKHIKmaRjAvSs5v2GGIBXEXXRH1UCVErmTBN7xweN196kaIDmlT37qDCy9P1q5L/tHsHVqz
im/RD6E5GWL9JKtS7ftuNHEA9u43gOdPA+f3p7kuZn9fK3ta4Q2Ivk9ckH0MLL7bUp5OD60OnHCl
7ZpJchYBl4n7/ugGmdrX1Mcm+uomeArKNnizRmU9gpiq3jAQz987bvBN71XyGnOWtRfsFJt6rNsH
6l5SXYayB9zRZK+zqMq9lZsASqB625d4EjZ72ciKJNKE8ILWydwDNpJwjUEt3WdOp5/QnFm8/16e
TFFaOyBTzQv9wvo2KGN9MKc8eCgKPZ+BrNXb0WPJXSy1yaW0RXvSnT3clk2oH7Xv2+9W1rM4SNgY
Fxt73hZN53BjWm13hmswHJNhtADpdH65J+/Z3nBsR/lJOyY4zoYOr8Iw1ndY7OMnn5bOSz377SMb
fnTgYfOuZ9No0Va5yS4PQueKybtJ9nkR5BvwQJAxBBq53RwZ1S1Ukfg2wjFcE1KSi53Gevqi2g57
cQg740oHdndGQEU2LYl0j6DJlzwZrIdby8v8g8ksct2DTL+Bj2cxMdDGhxFKtHHgqOGSBeupGKnB
N15Hq92/yhyr90gugkJKlhXcr/AK80p0S/cnJ+5xKr/krf7Gz0Q0oBPzC/7wjgRiL72MQYos1FEm
OUZwz187I+yGdR4P4hoJUveUyL6v97HMgWQHsemd7bDS/i4QRRmc4Coq8IP4Klc9c/iNH8xLUDDA
iX4F3qC8VAY6hPNkYOe1N64YWn1VBz0DKHPExnIs7bq4sUbbuPPwv8H2GgkQ3GIK0/dplPQFoINq
is9FQnDTxsCLilIzDE1j7/VNM9+T76W7eL+UHgIi2AgDJ+OqVUOUnTJ6BZp4HY/KZe0UZCtf08Uh
4c3qzOhx8OZqgi2bu1fICENzM5hLMlNLgwBzZcKpdPG3adU6LoVTVCJ3OixQ0ZMjR1ESC2xNoYQ3
NtYi6E6SxY4YE5tJxR5+C+FGcd843UNgRBj+BxktwcnaCKM8Wxt2MD4kFmqelYzt/K6aTGPeDxyA
07XwaimuhiAdS2gLzBeuQSXNwwbh3ryp6LidUtkma9f0shPe57FJb/LJcIPZ4vKT6FBs6B8V2aIe
U9IpbtrWTv0WwixEdknjv6l4HnzGruvOnGSxtc0uj6+ymKkx9kfazwvIoi4Bek0MpLwuzQ4ECDvV
NhocyBoJ7dsN1JrxYEW2CVPAFzE5H26qzWMWacWYtHO8aSUHpvJuK9uLAYjTWxdpaEOusDOLFiG9
xC+mMvQHlvJ0Y2k1AfUgM9UiqjKW+Lso4WI4BmgGkMgNK+gW95NhVx6FWYddlMAmBi78g0oYyZi8
swjVZDDHCsOfA+prDLYYKk0v3io5Vo5zbRq92z0xZC4IPqx9+1vU96/zHEdPUaxeIyIEQaLXQ/Ew
oDnZEtmq94LNA3JI52rGct58zieZX7SVdDtCI4O1qtWsVothCQZI4RQPuswx02h3Ao2b2KyvfVu8
t9FCtqtyxou41a+ZfPpibY7NUG9mNhv7Nmhi68FD2ISzsl9sujLmhoHDkwwfZqWyO0WKtr9tPC+6
aqqyeujqpo2w3kd9eKSbHeEgLsbgWFRpTZpWne+yOnQeykxA12pjItxhL1zLbLTPUjFMraKGoXrA
sYgIN6LGy87r9vNInC2udzbhjYAM0GC5dasLusahPSoNdCJoBjGu6yyCG+o2hNIFZhGibUWo2R0b
lw+3nWi+P8yhTj5C5vH1PmXuR0CFJt0Wx7/Gswius0/cDL9/Sn3BWwjv2XWSHcGh7rrDzPYlTSLz
lY7guENMFOwrQX6xp7z01kiFXvcQ/Z5FWTzlKQq1iIPbzpNh+lINEriQY1XViyVCfeokUJVVqMfU
B0XX2adQST50JOi8J2O/5hBu3aQcS0494J93sky9V3CH5nNmWvDgmChvHEVogUUr+wtDAZkta9qo
VlYq6ms3hFUAXiCGYWB39rudLYf0qSyWXXuUzRt+MSPZ5i6oMziyHFmOJIKQCNnoZGyZgc0VTUwP
jMXayllHYMcmqXOdq0a+xXEM3kvmvAdohF7srzN+75q2HPdEPCnnWLid9DYc4Reno8H2fSpU1X5V
nNridaYsS7yy8QJwCgx/IAuhzRarVUrya+3Ip0XPsDNn8P6rZDLUjQPE+K3r/SUNmJMngdAhKi0i
N60rRor6rCbELisdUdJcjU2n3jLZEsVFpACFLWZL8pLaiWeFh5JzWqforn70TNP6FZPCflumvXWi
eR4h5UrGmWIeOet3G2lruCu8uD3DWtWcZSlH2k0e1oazNeoCLbKYe+dL2+T5i6f6cZ01OGlxpdXi
0g2e+cDUzw9QK1HDrdwWqxcggbAFKCnKgfC2OMYph9MVOOjcGNXFwq1pwDpaFIIT8CO11arH+YBS
hptogUHGqZ31u6h3GfGQnAtudfG3L8dYsmPJNwYviskunJ/LBmj3jazModlwqggzlrTArSBSahNs
4bQ3BMEZ9o0L58NfZWadWN+Ix/aMct0b/piGOwZ52Sius7ha4qA4bY9AhDpiFptu7bHhOqQ/MleD
xdWhMrenTdlPYZGdJz+kpbNuOg5g6jbv6VqBIEJ+HnQ73ak6eY6izMbbPfCoMN7BJWQBOe7HunJb
nKyZWx67uDOKH01NypezhcUMiXjr1MwAH0IhmQntFQIuwhL1BPsvvU07lfE92KRKJ12KwprZRI/8
no//vTACT3AdG2JCNoGKR+fZ0SS0PXw2kQ21DELaPFhattIMR3UOAixEjIJZx+lf8BzO3kdkh2Ik
6LUwZp632myC5KVTQ2zEK2hb07yAqcN0IIROsxy3X7qYhoJ/1VJQjheRBoLMUALHujojRVZIvi22
vLRK3yy/K/uCpJmW+LPzAk8BWZPA6ZG4z53GKsIHq3XI34LCUMeJdRJdV09ERMKJo8bh7BDVO6X8
lPXYIG4oQx11LRGZUbqrgBVzgrLbtL69T1qvmCZFd7inw5vA9NEduXbbqBztJAeOiBIooHdQVv7V
TOnnb0Mjd0Omc30II25l2nVgb71ptuw980hy4v0ufzJQ/UAJqTDFrWw8t0DaXWCAosyoslDlxzrb
VqBaCJcCZQbVcpY1Q9HZBTqXov4/BUnU3zqodg/0p5OrSoQk2kuXrFdzmghBtwpEZD3BjZYyMJ0H
4wBBmRLOW1mlmojshVpW7nUrUFeOvhrIjRd99qFmERJNrAG2kJLmE+bTWvN03yTGMFIgGPmWCpQT
Ypgqx9lr1waDFhb++GbMIbAu4pqH2rz3M9JhN0NSlu8a+r/GwwzuT5SzAdgT+DXYMMoJ3Rw6sHn9
R2Tg+zTWVNQS5GcWRzv8Y31ogOQzfURDsg7KdSjsqtrak2gOZlN5L3mf2zQsvVASdklDEU7davKm
5lL4LuQFKZyufUaSgZxjRWp1Ea/RmoDtLTuTABSb5tYl4uRdrOyaOvx6ZBA4wirMvK2XufnJiJoK
iX3nYPpA86cKJCVy6pqNXzoBozKjjff4KfhivDEyVhaav0NNIlC67miYvc0IKbg3wuCuM4gN7uKZ
jD5TjbcTX/YGWIMfgD+rhu9gRigKiHKKrgyW4eaVw+UQ33lpoZeqy5LJgQqGnFvCHJI3lkhr2lu9
nd5Xg0X6FrGiH5E2ufL+MI/I6ELgv9lCh1qpRAxP/uh0t4POYz4C9jqm1l5Bdir3NCYKkIPgkBPT
22CMHkjYhoa0GdDsfB0sG3+jkzX2obTTFNmkdh5qYkV3rSzFs6sbgoEBa4M1ymecA808wSt2pgte
T1BZsmt6zGZ5iXA/SGARHSPi7VnmS5BKZHgNI2+XxAAkG5yG14poMLljcsX8F5pD0kDQtHqWXlzM
dGHIR0L2CEe6piggIekatGx3FUkTI7pwIuWBB8vV4zB6LWrotuRTolLwXm0dE9pbUIDf1MZS8Ta+
DayFmhoeiZuFATKZrE7AUsHIRRFGu+R2LugArGZXESyf9Qj/NhbIyu2MpZgOhYPMDzlLQUC3pX4M
YGTILW1G4PXO9OKxWvTnsS212uR17983jm5xtBuOU3MgSOgCFbK6tvJQnv04zzzkS+FUrLQZBmcD
Zh729SQ7jXBWbtEQpmu0afIbbp2uZP7hBdM6cRpQjx6AbzJ1hyldUgp84ky7OPFz1l9t5efUlJOz
a93B+WKEsPkudK5gEiIwKSaSWwvzJQlQYqwKBCKXCuWL2HoD1KT1HJCPtqrB+xfbwkzjx8wZ9bBm
36Sqoz7fxJau/eW6uTeDNdCGtmQVXvy8sJ5r1B/EI3f5i9UU1bNuic6Ik5LeI0pPBFxRzy2f65fI
GAR4twZkvEHlca07bEcNfZfXMuqMo8bhvuQ3ZN5NC07y1Do1HhTtZVf0BbyDEQr/Cx1jKNlRGblv
SoIeHm3R3Pd6kkcy8FoJgMMflmpNFEh6Slo8XtP4hwa+qguD2KBwKpJg3JeO7PN7XLzJhuy/ZqO5
1e11bZHhTflingnTitEsDuZzDB/rOQhbMiaaDtoRA6Nt4efhD+TOAjah3T4RsVDvTSzxbxXK+GfB
jwC0G7lwWBGe8QL51yPig73qW546v/uGcLq9VZ2Y4Dq0lTB5DubbIDKAIGrTLvbsB7rkmEFilu8h
muGnr4Za6q8Aqs2NP3JQgT9NXsIYm9UXw8/thzS27GJt09U/KlWajOhQgGaW9T51dP9hvSn6QfqN
DSorAGv7+Gy8Z060FdRobTeV7dy0aVyzyhOut2imdI0vG/HCOKVFzayBQWh1Y09IfKb9IPGQyI1V
ibGNj6IjdGA+IjCf2qcwGQfn3SntKjuklV+09jq0tWgJDewde9AsXhkqG2Zt6DbSwExcsUEQaM6U
jb6YiPGD/ifGYzeNdDFXriQBy7bLwX91y7JlUalVlo8565gTCxC8fYl+YmNMLlztuoYt3yOTpoxH
7TXh0eahQV5vgwfoY1V9F7Uxec2GQSsCwm2jBoAvTFKTKEPFpCKgbXLNPVgzBonSaBb1XW/5LUeY
xBpdrb9U/hD26YYBMTHhO6xMyZhe0rRqumrTDC5RS1uhrK6p34AN96AE+S0qmdYDMe3sgLOKWRkO
IfbNNFjTsV4+CUxGEeT7OBp7r/7aGdFMqkYCp5T/D42+545no204MJ/TqQlzAMTQNLx+99fjud8n
5EwNUYAs5I3FycsAdjH8/6e9m1aZ35JaV34vKrV4m/pPjYvllJpBeePFNomqbU+qIQYMEEVD8zdv
4Pdx8/IGEApg3g0YACND/zMPKnEmvFGAlz+yzzdQfCpPiowIQ8ruirnY56T0/9McHif1/V//eK+Q
Xunp/ntE3fsblcHFZfH/pjm8fiveEmb332F9tNPx41//4D7+d6iYZf3TEwzs2CmXel5a3CefFAcp
/8nAGfYdf02c18+58y+Kg+H/E49dsAykFwEDpl9G7Yxr2/hf/zBAOQgAjKYQcvF30Hv736AcTPzO
3Kn/MWV2/QUiATHHI2GKasH7Q+vRwuzuDLsjDiELW0ZLAOLoesoC4Z6EgQgGOoYLGq1M7UY/kOqP
X7GBFeTM0h+mwt1AmBw+oK1M7Z5+EpE64I+waHDzJ/53xBb2kkmDHiy+5HGRwT9xvar6klDSNWSO
R8F4nGHImgx/xyy/LRwDfI2Zkny89pNJEM2cWdERQkSG1pUZd3kdJQaJsHaNGHFbdMOzzZBx2s0G
4aI7P8qLmhFWkRVEPch0mTKUTMDdTaQCoc8yL1x7oziuEshTRPRg7/C6l2wkiWEwZxa1G/nbrqLN
dfBir8z2SE5JfbHq6JVcIUZc0g2uk7aPH2fD7M+xI5qHkaoC4kQyPtcNQ5wpKH3eWNM9IHFWuySs
XiAnA9nsyo+c0eVGTuZwHri42B3sdgOItv7mCS6x54j5GAYFge1UkHtnrMi+Ed0NcuqSb6ODSllA
7TYDxABZPFJs9kN3bpqs3CTCepnahOO5Ev65BGp5K9EwbVNbvJVu3m1CUXcHxArOdoqtr4E392eU
M/0ptkX5g+Nqewrx+u0zQAxrrDXWhm4AMwHYQ6j4vPbZKXxiiziCrzBY0cMgWwygF7EerNXtDeol
/GwkMSiIeyvDT62MnAbVT7vMa/iiOFLQhr9DrTQHL0PsZ805wKxHc4WYqiUDUtP0AozGh6dyX0t0
FWm3tnTU34AIo+ucRmcUW3I46Kyo8wtjr9uyBnm59d1OhdvSJSKC0Whmr7BPMwE2YS/MKxqA0n0i
NxZh4sjMwnUp/FPRr8TPkTUzAMK99Yz2MmPrxrtc0u1rYT3a/IRdYiDZ4hD0g3t0xLm7I5Ssu24w
s2/GUA53M8NWTCe9X1sPcaylv+gY+5deh759sODwhaeZOiO9bqgbkhNfeOZdmbn3FuMftY/4Rbrs
5CgBVnSw9GuTc8tUhE57u2jCQrzPI1+qQ1jM6oC57I5xPLbHWLXfZ6d1jmiNbUCJ85IiO5m3pWOF
Kw73h8CiGifOFBUIACp/LWl/kNZeWWW9yQei17vIQL9CkGjZvDfsbQuyNKZ+zkeC7Gn3zlDUPCJq
AUrqbDONmRtQrNA8v0Xy57fw3mjy8xzMV0jp7y2pLii+8r2dtt+tRiGoRe/GUb22vhr8uuq58Wlm
nBX5u0S6kC9/4kARlm9IeaHsd7lNuqg32TSLx6x0cONivqP56+UGPcvWGdL3Hu42rSHEHkQEkyCk
h96RC2d8YKBd9kzBXcd+RcdMdVpN3ntSUd32jHhZoEzSiuntM4H2a5cudVQnzdGkEfDVHouTzecs
CWbpxFvPqMrtVkOvCXXHhjR+sBYoj5aZl/sbZNtEc6U5CsQd86gEEHovh2JrzFZPtC6QypR7ouGA
NzCde+vxFCarENxBve2xXaGSM2agSxRSTrVhxwiDg1H3cbrV2qhXPYfpVYQ46aotTfOOh3cEGFpU
1x7zBpIQknRfRvn8Mtl6whvrDsaaWY/YCCtarHgB/RlyaZraFsfYIL0Cbu78BAT3hthisG6WavYy
M+fd1OXfS+VN54pFfydDwzv7aWud2yK2T3adGO9YjIiuQgZBN8dxmd+YiPyw8ZizbaGIaZydF3Tf
M6LjN2aWTK+EVn1tjN7ZJYU3nXKodLu6CbyzSattmis+d+a069JyPobRSK77NvdX84DAiFvD/joI
3UJPTuaTm8TEohf9SIeOKR/TFjJXr1zXm1EzdM0Bt8b3IKnie9bb8CrwaTDW4QgAFnF1sda+cPae
W7hHh5MCB2B3fk1bTt+G8OZXGxFSvknDML1CVZ8fIVtkd1jiylM6FjemI3+MdQHe3CO05uT6ITkT
bT2fhrED4x068j6b/e65dqthz0rrH4lMj05+r8Ina8yjrcMySAM7tukITM1wk7DFLL0Mc7II9HW+
0TIMXqypDLYwOYfbvk7TO5JJ9jYJ5jvPrC0SYZPykFFrX9G2Zl5E3MXKGlwuYo9hhHfiuVdj356x
wXkXb2geSwx/zsaqA0pNe3Z++IjhHc4Qx1SJfo+t4yqe+g3TPa5FVR2YYH77mXfgNrdG0S3JCBM5
xaV4kFDlyUa/K8b6HPnWmowdHIkEJ59lYs2ITuG7xlZ7SHVX75wJ1lgJXXotEo7Mkmyujq9tp+3p
Xk6s8ciGNpyaunUsvCMA3Abzjmd/CeyBXzW0Cp+1HezjxIuux9AXjLRNVos4D08uuWvrCLXLG9O3
7jTPs9xjQc8YGXrVtZmbB68qsCkEBAXDLH6P+mi4o4Nz1En8qBv6c6UhbxwVHSYGnY8dahGsOoY7
kAgSz3u09z+qvrrLFEGDjaDJYL02TJiiND41lVplcYfYYvQ34xx/RdG/6Ttxk2jz5EniK1sXx2OS
RNdpbpkrQlXuMT7hPRpOsT+nW6Ejst266oscnEOM2dFp8FasnDo9gSE/pzW6lUU1LjEJlNNeVvMT
+dwmnImp2DmeQNXg81nGXYDGET2Hy86r9QvjfrRhY+9unHYaJmZGTrxN3DhjXbLFfUw/5jELamc9
98n0nBt1RPA5nvC1ZTcTQVa08olr6VPyHzFD43UPVMLhc056AwhgHlvgWRo3/yat+UaVzADop444
UwiZ9vtmsdPMPIYk48TvcojyY43YQrTXwKSw1HadkqhugPzHuF12CWwQFutMnOM5LL768O03gZjD
1aTnolvNDLoTd88TpHbmVFhHf2pttnSS1+kYxg1VhmJeHFTziy6l2DmaSEz6Go23o1ds3Bklq8uq
wUxuruw2LdwlDmj8RmqZX9ARlwaF5EwjpyaKs2TKMcPhvY4s2Xtf+8itg63Z9mlJUlYT3aJWam/m
RuIzihLrptNYsZhFTvRjiMrI3FWs+vTIyIa/tnOvOjaWSa+BLCEENvW46YFpkdiU1Wtcv8TUdnzp
skDxGJVkwXLetLftkIgbFbWCBjkI5LxIgWbaffeFFkR+xxH6Titp3DB/IyfJ4t6dqfZxlClwy72j
r4nWvk+M8QVhPzcGJThtiuyGEnC8wjfp52sroluMTZ2kGlU8oP/ghm5NtfZT/QUhn95YQXAlgUbt
R2Y5W5oVAhuFF91QtYiV5ZWXoRHDTcQDTSyYOODw4eqH8/fINb7lnhmfYo8AwthLDpM2GGemBCP5
zFMdglS2g5jb41jV4CEkG+cKumL5yNfavxRx19CVDd5He8ZERefhUDUOs7hGXzgCWUeMxMAN3fLB
JC1m7dF+jmm0NHoLmaAa1uQNA4efbTIGeGrjK99hP1n3jkoPOTquWw1L8mEAmX6yYsvaTNK/zs3J
2XPWj469xV7iJNP0WIxx+dUMVYiAwKPHk5r0H1US7MaUtComMGyuQfuBp+ouqUb1XIgM53jBoLA1
/bU7iOIOk6/amghD3oNUBlfIA8SzExN9Tr9kgwu1egalLNa01fz7eSwfRFIWz23SfRijOOZ+Gq8D
DWpVNIix+iE55FFhv1V03E6Oobr7FjIB2Zlh9Kb+h7Iz25FbybLsr/QHNAukcQYa9eAkfY5wjzlC
L0QMEud5MvLrezEzC30lVV9VviQg6CrdnYPZsXP2Xru37Q/IbMOljQ3jyc3ajrCn0E6pVNax9cQr
FllV/zCoS35ao0xSHLzu8IOx0bw1lYLAJg3dpdLb7GmiU3YYU+xvM57OSw6YYBOhL6GMTxol0I38
cTb52k5eyQd1nA55MoidWhtEhajO6GFPUN6ILi2/dVkT46x3tCCTQ0qKO5bptfl/AZGiviVFIbaq
lUNxdsqXEVnwTuojaeZOtQM0aWN/AWCR5lZ7GAxI1bUtci8Jl9Cr7GU5Mv+rdktHjGMzIlaAZkXO
FfKcNjzJUGPo1g/FHXZ3ZMfO4Im8BeFtVepyzSw8+jPjn6OSKNkTk4/RSyLL3PGi3sd11h1n1eyQ
eYR3DMR0v4p7zZcpzdXJxp8tKeTpXS+gxJTmgMaPiUJavyatqt2hFH2kc92cpB7dAAiZNiRixETx
JMpe753sAi7ODOoWvZ6iR+672cW8bxCLHUPG10KLrFO9aOJBo3N6Ntg64CrrwreSqA2qcH4KK5ew
tnyixxfr93hIqfEVsvBSTeZEW6GrkXlb0q833YRkuHB+HEfSF4JsYMoASH42thoxy/uZjeYrLYEc
U9omV6Rv8T3HdE6X6CS7WytrPtNMCm9IdWZpphNHp4bEiXMZKuoxaTpmBO5QbNyFIevExJsVxFiu
yTiPJ8WckvOgNfejvg65GBEDHjdpAyiFeZs1zPuctFo2EYcs9kctpk+JmHDWE3cP5ZGrwejIT0Tf
bdOsNu/Ltf5JJsAPhqg/VZuoSr3R/AT/x9o113SyiSwbCgB7qsAZstXb7jmVhGxZMeKurJ9qzt41
Iskc2SC4MOli3sZYHpWvyB3glsdk+IJ2Hxgrz/KD+2Uelf4fB+XktePQ/8rjfAghxa9YiHibFoa1
U8axBke1WMXBqNM8KGgUtICd50jCUA5Tn8g2yD+6yjSLdmhOnpBEnJmltBh18slUKz1Ho+PsQjO8
MYR6L1accYrqhqAU56lKRtRGlQtN1bnR53HwZOPQzswyrlTp3qGPcz1tGEMmJMk7fZKCXT/vd8jf
jZM2xvuhJNgDFs9BjfJvY2FMTO77rruMqvus5InwFjIqLmsEBECKsJ49bXHyKf+MIRfuY7Mfbhwc
YntBs+BbaC8Teg8FjXKx7JTZPdVDWz8oVpp8jOvu3OsyIOcne+ii+Zxbdg39Xsm2kWEXj42dPdI4
6p47MsUuA/uAPw+j/sX54N2pldtKKz9LBjrvk+zaM8E+8IL1dFL3VVRbHopFOvpgbH1dLM7RrusA
RZbyEqttsoPaZr2nmmW+yslQd4pozvnI+IxFBpkyQ4qI2l5v91M/aqQ4Gt/0Shs2g9ETTyC/eERC
Xgua63UnlJ0MJ/XM6ORMuxTMgl6lW7PPjR9GaEyPFk2dVXmB/NQdbUI6CLdYBki/UZIx/FP0Txhj
oHzJAGEI19AfL7WxeIJN07Nux+0VnTC5C2Zl+Wy8il8PhMjVjNQ9Q4ucY04XJVDcufJcButbqzC1
1TGh+KbR0Lw25nSDJb95akZaI4BHDCZ803IHBTY/1kSqoo/7sUg73rqaGm2hjFi2jzSle0Bm8pWG
ot04Mxx6MO+EYCsFe6VDcLFk6hu0RJESVqN3aIKa1nfmUZ7EwvgantotbtfzNNsvlEcU5UbR3dZV
XRz6vDXOuaOjEitzTPd2H9rfyMYsKQ3jH5JExE3uQF/uRqs8gyapA5v0tXPFj/Oceg7U2HzOYyJT
iMOLN3UBs8UdXJtNVy92zCrle95r8rZrqnxvwsUAq7a8Dgupqvo82Gfg4wUfLYzv6AahGwOZucuH
RvL26KGvRX1xA3QRaQPH3yO9VvGQlGq17YRK7Iy6nuvI5EIEj/bMJxUDkU3iGJyrWeNtzhmB4dh3
DVoJv2pVQS6gU+zncGkOTQE6nsQEzWsTAet1cThCpA9kbSJtn4gmVRsRoqgr5RoCpfl0N3+IMXVP
5ahb+0LY/R4nKsmiLfaYwm2vlkiB2M1IqCYrMdkDu+I4UT/duqDFgHt0qSBQh3bHYaLRyMgLwpI6
9egL0akzvsN/RgZ2RRbfOqavW0zo8J2I7XGojkjEJddAn21/RJXiIUF7YoMmfZ0BYFCGvQ2CrCYI
1SpVr42Vb+x4SgD1ST05dlQdIjHpzOHMC/qrQx076UmLwCa0FSr5kLglT2d9+IdSAweEAYTdyZxk
n0o6SwYuzJ2OFsbPCGcI+hDZW2F2TwAJyI6ks0h7UXyL8vYjr6yLIB3UB54wPfcQQtZnqzsQITjs
aIJfGMepfmYZ34GXZ5Bn4yyYWqTbtWL3dHxmCdJkao4i7JMz7nU21jK1r1me0nmNxl0XyelAysPs
jT2ZWZkRv8sRlRlDfViMJ/wKEWkXTRdXu8xC2XkWvSUfmrjELZkN2bBcQygThOyloVr69igiQubg
AcyXTl/Sc6IT4OFZoa7OXpY2XUjfzB1jMsP0dJOhdcZG4aZp+SpJ5OIErUoddYBVOK/T0lWQMmji
vqApqx8T0lY4PZS1wgBOrORypGEVYH1XciZ08BMxvkerNbJZ5krEuRIRD4m6Rc2S1yGov4kYSz/U
UCG070pPu+7OtqZJOaZtJRQ2PV0vGFrqshd3zJI4cKeNPiy+5oZDfaNPrRDHRmtcjo1ur8XI01A8
BybYq4pho6YtRyW1xOhP0ZwD+4ZIRfxVbBXyXKD5AFaFepoxpj3/GC0LH9A0YjnzZbdmoCe0lq90
/l0itZN5b5XRY7EM6RbuCGVacRMO9hOKdoIxcxpw0ZS392VkHhtD+0AzN2+yXOuDsUCVoEr7a+y1
5ZkHYXqif5vuLBBVYsW5zy9ahyU/S2l1IKGS204uwggE6S0EcDr1jZt2KI29KlnKtSx3mLQq+Zg+
y7Bp+zuB/IznoZX2ngCsVBCCNJb3CQ2kFOVsmRcPZTvVJ5WGEGoK2pYQEouXbHAiyB+Eo9yALWAs
EWt7AU3G6whc83KxKAFbZ/Usx/Elr4rHorHD99bJjPshUcz7WsNII+L5LAUlotVY5RuSYmqL3nyQ
Uc2xgEUyZlESBUJAWA5FH0MV+keu+UDL/HnpQvug1465bQiFICYqnn+gC292tkhS2IG1VXpmFb7m
aT8HUS/Jex0jjfiL2DxMWpj+cNthDXlixSAxFU+SduNIpGfILSftSwpLsIQsNUmQhTUXYl+gTBQB
pXhj7vUBgtOOh95Nn5OkQ1+f9GjVD0lcaK1O5l3T6ieJ8y4JLFMLG89ImpYDhGDwwxHZqmjiluhF
QwRQbhogq0J3Wcqxq7ZZZRcpAmHmbI+ZYbaSnlqWsKvOwZwVg5z9vpmXpUGgQ0ggZVFkEz8Eseed
UVBIthL3ZtsvbuwlS7gE5NK8yLi60po+RrOKghpd6saeK8wP6Lo2hZo6h5KREkf2sqarOKtHZhSJ
gZTCoeokZ3JnlZa51SPa2CarHRrsbEEf59y4o4pvtqEG5rjyFrXthUAr9AyjLHZiMqJtlnfWXq2k
cmlNZtU1TUlvRKvMHCFlJUFtPjYHEuKcDplDIU6lutTfFpBpr+iQibTRjCTQFn36RjRVfJS0SCta
hHRlTeYS5x7m4TYaXGfvNDI6DmBygKXhZ6q5PwnOuoEU7qCOo0zxcx4ZAukMUP52jJjSQ1Ckbcww
u7cd99vCDP6BwQDZx9qBoI962Joynn4sbSt3K+qLNwJ9PSU46dzCImYb5x7i82QWHvtnfRlNXt3N
4ijGBq3nvLXHXqcfb6D13AhaPi/QkHAPRQptXEl5+2Y13feuosect711rnXCCXiaUp8qJaJhiGKn
JyPpY6ydSz9x4EqHpN9SobuHFK/l0UkQpUMlEndxpd8CxlAQ1c07HOW30Bv3bW25J80KB3Lv1bS5
AOKKbgymAx4e1wmxg9tqKI+Ica1QmwZlj8xIYYt+VGy0NQpi8pbD9F1DcPJGpQl4rxvpjdUk23Ex
jwnjvBbzZ8FIs3xrFHTH5Wy/mzV9asNgyhQDFLrX5tja0wWI73I7rQJ3NMTOkkSmiJgv7bpVMAs3
+6iX9EB6xntZR+t+QYdSt3Sk3ZJNOroralV+st4WLyMGG97GBtaKOl8MpTP9COnTKtRBLdWS6YxW
S9VI+a7RjK3Wa22jhkV6EJOm7/VUTv68ZOKRruz3yYqeClNl/MV7dzaLWe7hfiz+7Cz9xi3cWyu0
o2uEbkZHEUGtkGMkOoxx4RywcmXHFkMQWisyScMReVPV68rtoJlr2mJdnKSyxvigd0l5oYm4z52q
eYDFd58UFLFhZYxbh9nmBjmu5iuoiQ4rWH+DmaQ6IJt/KVN03+rsEGg6TcVNoQgOgYihc2F0H1Hb
c2Ydolt7vait1toBB7jUVwt99hOqubpA+mMJfT+GA+VbWj3HGdFImaNhPtOmd/ThCxIQKnd/jlOE
VSwhpxID7U3U15ZvRNZnaZsMaWxdfSwd9gLEyjcWsbzBohXLQY/CLT+QdrSV/qNVdluqGb3jcg6w
xyrfbKDDm5pF64jyBM8IUiuIQchdHkeDXeyUTePY3s4dZVK0MbvQOhV0+8NvLYwpM+jJ6R1OTZhj
Rhw1g30XrGg4TZHcKVI/qVPN0cOtqXYbY7KOVliI5InBR0zUMmnd1j4DVIqzT1VjQGe2ap1a4p4s
Oq0C8eo/5An/lo7jfxa5cam/l7jfvn/vb97r//NT0MZ//vzH7p9/hmPrv/fvP/2BlxBdxN3wfdVW
dEPe/1fyxPpf/k//8l/qij8oNVzUFf9/ocbue1u8l/NflRrrP/hn3oZm/ocKSNldKSvY/DHt/JdQ
w/wPB5GFcMGPrJwFcwWK/kuoYfKPLA3phAp5UKNLC0flXzoNw0bDYdpASABQaPx789+RafyiNlI1
/NwO+F5XsxCDmKuK5K9qo8UOi1rvlwTxfRjZ2NWscopwoYZqSlikpGlsuab81Bjp/gH6vkId/p86
xF4/masCt8I0TQvpl/j5k5k2ZaQKxXgcugKNM1uQ+tFYnByDSK/nwXcnoogOA6Kv710xALL8yx26
/vOD/lc5FFd6331HtsnP6pT183UiCkxdd8FIuchhfv783ujqrrZSjti2TY4lhmmythyro9PYSfcJ
clL+3RDEU/lKtmhe0tdates71dj9/Rf5RW61fg8bkK8l1FUrw0Py8/eg+M6bhlAuL00X86QyMX81
9GFi72au+YcfvRInfr7mIP6xkUNZMxF5iV+ueT3V0zIqTOSzIjTGR2bvjm+i+1duelg4BD4SYH39
+5/3+wPGzxMmag74RkD3fnnAOjnJflBTDmsQVBNqGmlmhxxBfAFDTZG7ViZqfWsvnfrx9x/8311X
g8OFBqcf1IW+/v3n+31SRuvT8L+70kLLXJMEB1autW7ByYXpUZdr+iaS8uwPV/b3p9lQIaYQ+gG9
XEUh+fOnjXNCHZrhgMzy3Dx1RfeVGkM/bNm1qbGJoeCU3TLmn8ryD+/Rf3OBWUF4czUiFFzSUn7+
5HrodWfO9ALkvGWexlRmHFA01c+j9KtoMdpm63P199d2vWm/PEeuDRp3jfiA2f6rsksu6gDiGE1w
rZrqh6lVPKmcB//0Mb/fQkO1WTtNGxCyadkr4vsvt7DUOwYHtaREM1keCK9iohfic/5aqM7bP9zB
X3Jt1gWBy8fHrCQuUhF+XRBsPF6IegRzIcDAz+T4WkQ1aOqw0+g+dIGsLSPDVBbHmM0GnSihCRUs
4ApbKqTKl+CIihWi/oev9fs1sFXBKgl3WWUD0X55fzJHjao+pBM4QI2cTxRwWL17AmVvEvJx/+21
iA2HOpW1aBWg/vphy6ziNgCcgol6Mk89MIAdLFiEuZ0x1W//7jO0bm4aVQ0rg6Gb7HB/vbkWK1DK
O1J5IDfdHR1enqGiBtLu/f3n/P5m2hqrPJkCoM3YbX65gH2ocbooV2sKrvmbdFby3TKR2JgvzQA7
2nShUCuSs3iojOkfPvv39RbrKx/puGytbDa/rEF9SRqTrPmNsS3Y3YYEd4bAzx55tPogtzLsZuv5
+9/7+7tpI7iEbsSq4Pz+0jSaE8HcRLsSi0VelSXPCbSY/pQU+NuqY6m0PV12EpY9MhLWv//Lq4mV
fUlJ7zY3ZaspV8dIw5sQl9IxS4bQk4ZTM7ASzuXvf5qG2vXndYe11YY9xJhZrJ+6Xu+/fGrVroSf
UQ4MGt3YPYUMTvbgLNBZdHjISUBd5mg3ZgwuYM0MPFBzbkVfjFDLfaeOy3pSBMW8z4a15P/Dd/vt
unOjycayVtyh8Xs9o1eZ289wob2FY9/OEWo67lLLjGJIiiPdlNJOT+Dd42tYRPAE0qU8YMaKeI2X
7Hti44hiCsVcOnA4qf/pvf7tJVi1wmh+BSJS2HPGLxdulAlRzLT8vF5LnZe2H4tviwsxJ7Cwutwt
aamoNwx0eDCpEykDtaXlYDovUKlKCsQXE4blXgw2XBA8JOJo2xxBAgNtZeR3OcRIOCRE8mwyU1gS
1NMw0swHzY1Rl4sl/bkus6+q5WHyRsyDCMak00/bqSwEriNlNbkZ9cwQUcXVczOR1v59LLRS7jkO
pTgIqiaftjWd93AjOCTbgWC0TvPGHZJttL5brZpGDEViyZdgwnsvW4aYtP/LrQBnAFRgkvmnreUz
DXPAz54jizhigo8/ETnPKK9Vhs53E0vdOYGRxKM0ojHFdLcUTvaWWqm8RQgr++Dvn5pf7wurOnW8
a3NzYPjwvz8/0DLPZFyMQF2V23zcFiVG5cDwK5pQf/85627x87tjGDr//2Iln7k6QKVffQWpHFpo
3LGzEeim43dFgBDdQOkiZFWoCV2kpQUtMwLiDhY1rXs/7fVrmGBFCul90m3uW/2MHsK8pWNbk31n
ufF16ZZtnsUAvITCONaygHtMqeGxp4X3S1Ysja/z4sWE+C69R6c1pwsG/8VGcN1upz75toiRURph
xLXXTbhEq3rKg0TW6vvUzftKNumrSsY9E6swmx7AKmEnpuBxNg5Xs/Pieu29ztqS+lbT3K1LYrIF
EGrsGUrUwEOEM57xhyN7cCqr3aW9imO9d2LW/gij8pH1wPbj0miRGdl2uXhYvyaVIAeGPhONEzAW
sScyRbXADitq64eu0tQ7JautHS5VucUOSBtTG7TlBcPeoTZqfXnnpmue0Vkm2BaGvcgodMwv2Bgn
cpAV6MqPqmYjSl6GzuvqjKlPP6d32lhj9On5FnOgNZZi7V36Z0eVpp6fgt29C9W5vscOlD0IERff
SUJAyuXGBLdstNzsNI9AX7kLh+gy0BLQd23uIABQu8790dYaxr9aUcxXOtlMQCoGvIjTdYgRvd6h
vWptOVzVJGzuNHPMDxbPybkEccDsW99aretsW52OAxdfvUU20Hq1oaS7xBk63VM0s29x4jZGvwfn
9R3j1TcljWma9MPkvrY8UfexQruvwv1LBFKCdCSnDfXWq422n5Bdov8Ln+msiiuqiY6UBvGlpVEZ
QLFxiE5akHV61YzsmwwtV90wShY3c2GlJ5AQdM7d1Ym/QPbrNyMS8Q0f1jJ5tCvHq9ZRxW50Bi27
BY77iYXuIUlRwwytmOYdndlF3xikpwDb0rXnGjtutGPOI7ZYrdQ7AUNzk6omAN+IGI4oWT7baaQe
M5nPd+RSbmqUa/egQ/ogRze3Q2m+ZD7Ht2pnVIARaJ3xNrFqdaaXDVzBVFGsoFOU/qgx2IPtGzIb
8hJy4h61KH2MmV5FRw4t+SFrVT32sU0gs13JGQFA3/wFwTlAjAqnNCtGFLGNKLQxZV4N12JRVLhx
k+oPmrHcRIMljxyzLV7u5G3Ee7ep0vYhhCm/6fOJJpC+jVUSeFLzOeXkuOGqmptWKQ+zDGUwsY9v
JhYuOuRT7RN4lm3zhr5esIyu+SVSd2k85qdEa3fgCi911Y0hcyBcjTLTgVKb0xIkYOwQzsk2GI3I
uBulplxEG19RJ5AfwgQNHVb8xIRNO9hu9FA3fXOHMjj5ike0FGSCnLFZk8prRr5VCB5T8x10ynsG
LTFlgp2N36h2vlyDzQ0m5wcWPeM1nbFXt5xcDgx9YNSMxb10o4syV+UJkaPykobLxZT2BKsiedOW
r7ZMnpzI/YJfIL3FmdH7RDcsUjT9hjGw+27XLFrjEzxQBvB33qLIZZ5jioumdCRgmvU2LZcn3SYW
uVDlKbLkTRmF8HCs6ilSNH3VnP4YZmxyjnij7f2hxsmTa04It63K8gpEAB7DyXc82vj/s3r+pL67
l/ry6KiZulUwc24EEgrIQeTMVaAqCDGOzvCcdwzON2Or3WMKdryYjfdcFdhMtRpX+ygtr63SyI8t
7ZIbM3dowQwZp9GZ8pMMgryizVMDl5pAVd/iEZw2Q0HbnswhUuY71TxKK1aZRE8EoBYVExAC1JpI
r27xcKcbuwkhkOuI2adeXwMaFCaL6WM0kfwgy4UCwYQgxXsykPOC6TV6EDrvkFNWl2xWPbefCirh
5LsTx7gWcsx8ftvQ1KUva35lFB71JiVY5avPzf7V7EkoYtJcn40VA2GUGVrUhK8uFTTv9XjJADQD
fxDywVDa3tOK8omEx9Ni47psERTsWJ+RfZmEWNXEEiPyWzrgPS6wtW5BykewhRHkojiNWvdaZuGx
a3NIfhKOGzamgFFc5dHMQS1kSt2PUAgH9eh0t0xtn2y8XygCNZUbU9iPzbIoPgiLpxQntGJGdzn1
F2g75r25Od0Bp/mMrBlhnEG7XWnMPqiVGP4c0fCjYEXE/oElh7EVQZD09V2RIRKu608Rt8cmzpyj
28PVknn5A/QhI9WqSH5wPIw9Iw/VwMEz+9WHS3lqSb3dOlh+HwzEK08LjPkAyqBLdaMsOCQZbyEZ
jHFLZVto+Duq5l09iZmptPguCnAKQqOpMXRzcgPDwjkAELqPNWOvTeMDDKNzP9T3ZSfTVymbuyRK
TE+JiWYXtfMJSAzdTJzrhwV0Av2sOQ2sBKiB1rRBmCPIj/vkdmF1vm+b8R4xDCGyk9xZIH0NQABA
RGKed+OpyjhcOG60cZrommbxEXzJeZHjnYgbFrphvBVGdpvZ9WMILm6De8XZ01T/QYoe88V6PscR
Mp+2LM+jGMzNFMUM8RT1B1QHAtWgpOqnRCdDxxTTKavAc1WFIH0xZ4TYMdEsqnJDlWEfMJjf4XWJ
dMAuiFUY4HpG0b/Z0dj5gBd3CgsOorYyzm7VaCoYvgCdcsvyyYVPxMkG3W/bTcomE9Xg44aqeBYX
VGaRPd823XzsW3cJ9MF9YwGHUp4s38KRSSooBzZx3WI+GisRqSZCvQFyX0OvMT0EpMPdVPBQ0roo
EMozJ4gxhiHQhnzRLth9Y4KMvJKEntFNgkbNdrETo+We+W/65D5bEw5qgmK9ti7eJ2AjXraUX8ho
AUQYsbt1hn7jGCgICwNXTTfql5I62pum8JHMwjMByjRlhFVtCrd+jybtNOK8u2RhNuzNyNB85hUN
tmDlZayt5CYvZtvDV3VbVUUYoNbd5UV2UPNH5kv7cJr9eawDQBAnslBvbGws+KnYjcty8CaUhpsm
ayqfkIkAb/BXMsafWDAO0XptY2t5NFXc2vNioP4jmNnripZ/UdCGa0Wu+ZC3nA04uV1NfpACMx49
uLiu1EVTfSBpIdzKpttZuvIccmqbsIlpwrhSaWxVdxk3RlbjizG+RD4eu6Q6LSoTRlUQcjxkazCI
so2yeTvazpWu8pNahMgpDTRjiFAs3BRDElSVjcq4QCVuMhktsjccYj7AvKfKSVi62WE7kGHGaBiY
INpsqzv5lf5pvpXDWAWCZESM8blFDywJqTi5HUAEIZWlHdbniYLd6jYlerdYD6e9K3kKiIHZxeaI
/XlqHxp0N62CNNOhn7Yxx7XgUapntXesjS3Vc66gOoxsQK60myypnLSqT4NczfqjNYMQLUcY+lUe
nWAowHk0Fy5QrwCaRYH3LaHbE4TZ3K5bASJyd77Oc3panPKcWXK8Hcvq055NxNlTmqJ7piKnmn5x
iuZqO1N5GRYr3pv4IDG2snWjTmmFkuwBvylPCaeSx8hxP6yhpl1kH1CT3DuW8mgi9+o7GoTSMn4k
9pqGsoDSHG37m0p00IYsnAKJbqNtBn25geKAvIJNgBJ7fKO9/j70jo07z8ajUDqP1qRhSdTEFhXb
spOLTI9OocMjdDDhKTZtjeaO+c2dDWjwVhXmmhiFCQhVTdvjTovR9fq5bt/LfKRuQP0TFFF9VTIg
al2IhzxFlUqRtsNP1m1d2ZoMPczcp2l+ScLR9roKBDrjlruqST+yFjvNrMSXqs6pt3qZoybsmh+G
lmPjwp8k6SOhGq2fO5WA0Gauvyp9utNq1zjUzqw/KRp+SQEQw8vDaAZB10koXMult02ULiIat2aE
O5EgQywQTtyA2RzOIq9vEjawY4OCx9c59fjsVwkRCywcNzx3y0kyqu8hsHkEfLDOUY4sLKFnGxNV
6BeaVe6JbP0EhyWPCLh6z46TC8q3C8lJx2kcBvR9qbsDpcWuM9tKoJC/4WltPW00JxZwpRnLqmJp
A+JfQj9tMwAnafHcLN3ediTLGSsLyjo7mEGinRHcLaBKYCsP5ROQNByMjXNVoy6+UZ1mPhINKED0
cptlhe44t6boRh+brZqFh3gSiMp05W0s+WArV3ZuYfMGgRbYlblyxXS8dbr5ORr758pNOm+ao4Nt
tyheFV/tVy4RBGxgyXfVgCtIoL3SlzBwV/dDNqNTNWuKnKyI7xEzPlapNDxzaa/oVl6R7F7cQd8P
haodWofLpDiORJIxBWnUPRmL8kTal3pqnOpucqJ7yDj3xYAkIVuSNxVCpA5tYbOYxnlEcg+qWxxb
08XeJAOnqW+k2nIs4QTDVr2NV52PUmF5GdrdJGVAH+OQL73GxtKVt2gDheZZTjmfRWuOQTO6h6QI
7zSjhIlpy4yOSXhw62KrF9NzkRcOsfdaIDUOtTIDsjRpP/paru8u3iMMWlZA+HjtbohXseHT4wzh
zFqBb+CMKtCPNek0WVsAIC2IVnNynzgw9g+uGsJ7bcB0AZGQNURjJU1DFB26pi63Jt6s7N5KgDsR
benm3R5cUXzTdEp2J6Oq+dFVI4uf0naUjI2e6Leo+yu6WUlvKMdQ0vPxosoUX3RyzGdlJExXUePp
ttetCLyytOVzDUnpUieOGnoqyWH5NjEHcQ1rAJ0+qbyhdaiwJQW9KTIHhBr5ab7aTUNQD9ojea2D
dh7M3n606j6+CrrK/hDNl0WEj64z3638/g8ppeE3zjvrXY2h6ENvl8uEgWqTNAJLF1I69vo4TfMt
9v3+TXKBeMI6HfRvZXHijcc7U6DnselnKR2HhTS+CZXoUSLsWEq+t5T5PeQMCPLDVUTuHY3g0pvb
acDfZl4kfji5mXF+E16QhWRqdOGHGafZJU7rAPkVOLZK9cIldfy5MT6a1rGDQoS4ORgSs7ZXk8E/
WkyPLImBcPmWXaadouNCahA+aVldqrI9jcP4kiUrs6lRh8fWFm+o7Z5tcPNkf5W0wuvY/kilqXDm
CFfJTbqcEren0rfjlzgzsVlpMMj2BWvJJu9QBs9OTip69CoKXtgVGm5uMn4TtDTdt3MUKVR9WPPD
CqA3jQONg2fUxLofj+1EXky5t7sRT3Rznwz6pV9gm8ZShCfG6zhn0moXJbN8iGssL+dBDuU757Lo
oylb55rXWbOVMH3uo1rQ2U2kl8y9Aopqmu5pUPozYm2ipZbrqlNDeBPNOwz+rGcISzZDGqdnFe3i
Ay/4e9fKa0I1fylx8BAT7GK1SEupPHEQpuMaMth5mPt2ObAtgi9lY32sC854+bKkV9se5qO9uC+L
WipHR7OvkZ6+GNyHU2WUMFxtd3lWrIIHgaKtC0DtEBCGPYtM7CwOprgvntyFBoKVFOaDFkX8BEuL
lw2TzIPsG9eXpjVdiVqKPx0SLz7xi43PQ27iMuuN50bD+h8nRX5JI/iIDjDDm9wJR0oJpuhEl6no
R6XcuDNEpXY1J9SmCVmqQ9qtMcTv5GdqdzfcFiZoU/vOZBsbnlnfTU01vdcx3SfemC14TdheqHJP
jEeQojdoy0ewSwenyot9MoY1jlNzxB07h6nXutar0HoRNBTRHqWUtjXcQkNKIIYggy4Y2K4bJLSG
IIvNYq+XluONcobNCdDBV1fo6pjECMf17Ehu0bjlBSTb1oSmi96He+B0r9M8/Uj1cjvD6QlyakUv
H4QIktUmBiy3S3fziP3wIWqRnfuFsNqbvl7oWOn6qD4ZJgR3IWoUYJGbvtEkgQ82oVGF7WlqWGGl
unMJkFhF2Jhb++E6E9nFEdHKD2MWkuNmQqTZNC3s7VGtO0yopo3pYtJwC4hcOVTAZm/b/8vcmSzH
jWTb9otQBjjgDuAN3iAQHSPYNxLFCUykKPS9o/36u0JZ71kqmFe8NbuTNKtKpaJzuB8/Z++1C1Uf
ksgxCIqL52pbKYwOsxdFD66ZySt4B5dGIYq1smX+LSet8FvZpaj8rQ73Z1G75ncRZ+3Wp3H87hHV
wZCAiOlVHyXtd58oV+cy7UJymMoQUFjadtZbfeo0c1/Cm16FPYUKz07kgMiPUxbkLH1vNVMLUi6C
olOkIS/9QAPJczVmjm5yDPeuwtmGGxmIRyExA7Z0Kgy61jzfo+yDSKf+98VEEszlZIl9Km4vqsOD
FSdtdTGEGuDXYtLbPVjaSpx3rRFRXTJwJ/VVFUvZvqT8neMzuU2cBVam7ejVF1h9LvEYquRihKIR
wW9uctjM+tdUAvTspu94vFap8NDackgwi5yp+jW1tmntGrwj8oKzQlVcgVSUPJDboV6jIlK3DRd+
Ql1/jRNa5IbpBeXp7FBQlN2+N5Pau8sHiryDg13EBqhJmNy+0oX+WqmcRVVmiv8DUJWdajDHTPlp
hLhGeogFaVxBPPe2HWOUm5zpMLZzXlzbjTPd5jO+ka3dm/YesjgUghZVGvcr+o70s9tiNl+LpjCD
ojC96l3jZ3Vu5kE5pHLLwpGMyqQZrRtgK9O2hdjf7GnLF0MwxaRMbBheFv6Kk8ug0zPUPu5ItH/e
JqWrum4Nsea6vbMWA9P5REfWa14L193ZYtz5Y30/jdn4XKW0n33rzRhJjqi6mzartwPuYPrCNdsN
Hpb9QIv5bqHduva62MLsFn+LqWrjoQe8by6bzB2Xb12erB2PbuTcocDNFnp33LjoN2zmkZuPniBX
zmROsI+IMcbcW7tcNV/aGOtYYCqDsVHUWVtu8ciBB3shhbf9kSCTHYzxBYcImRdqIOkLnTgO8OaG
/8R5oGWOVcnv5RfTwinay+nV0w5HdwwDraHa3nCFivtV3gj3UPFeV2nmevzEtCk3XQujIVtlgw9S
CnB6pe6wXHoulrCB3WBq1bzrnMGDv1nPE4+IIoLmsndN+BXOGJG/kCaDc2i6sQACkJ/GrVtrFClG
P1TzYeDI7BTtGqMPXFWuzfWEeyPceUfk4Hwrb3YuQUfM1aZBDu4HcVsnJTD7RrlHvNwgnEB0lsWW
BeN1WzyWk3mE3W3Im7AfTj6vKjFwvhhIDMIS0tqVNURoB8fatKsLft5k2VuDEMs6nDTv23WJRwVE
yLxij5ojGrdVo0V2R8U8RY86n3P7EhgrW4EaDP6J44NJlImhjczCGiE+BUx42YJj1NupBNW8jaVT
m+wuHt44MOuVjRB5me2HDHOCdfS17HLsxWQ97r1CZjWxAL+2CQCCffGC6aBJbp3OTourrGGsszbH
nrTmlV1HiKB9EqONK1/VMB35m7FthSRRHi3tSbqZbXMTOS03LOFm80FWBUeik3U3rOFFb9vB1jhe
ESqMX3of9oJNokECBDju9gXa1SBHVx3eZmbd7tGRjaeZzxecdpYHz5QM6HZkehlRd17jgk8umMX9
xOz1lSOVSxYF+BGZ/HzD5g2VwVFYhbx8X8S+2iFXOCk/Rno5BA7vIBguG7zM0I6N1gnwalAblaAi
YuKRV+1p+D5jV+bKoXrMdV5qANGPw2filkFG0laLn/GmxeO2wzxacstv23RPC5rackA3fYlzNKao
S1gLUFxP8BSbRhA5Kv51MSEPFonXceny8S8usgw3YZURIMZapnKHe9Q9nsYq2548tOcJcTXL3PbK
t8bI5g3W+MsozLJXvCzznWH54m7okpFMZw/Wjmss0cVimg89evSVIc1kizxD0cjJ8ReJvAuDGT7F
1oh6cUjYIhpIjbOxEyBI8shIyQELG/gTglsNDTmHTzIvpKhX7YvPj/YQMz55yZJyXJu536116ZSE
2MrcWpmVwXc6JzXV7Ex7C6+Rs186myQauLq3LjfVW5d1F/jC/uqUQJsCJrXiNaeLwODM1Yi9I2d+
yhi0ojG2wUJY7rM90tgZrQJyE14jnCZ9PeG3m2+LNjTZGSos4qKsr7y2dWnWa+8m83tA4DPtbETP
UJ3isiM1pPV1vvNU5r+OSGFBGI7VpTWW3bUdwp1w6VBy+5Z4X+LTbtfEXyxItEe37l/bTOQEsHoX
bhJOl/PUYDo0bX1N3Kx9QF5UM2Fq6+8uOaLY5RoxbzIcw/RIU3uotkwT7U0umzBZS9d2XnsjjvrA
8MvG2nRZwQrLRjV/x9aZjivyrgXX/jQBbJB4z7Ez6+cx9zgmbPPO4G+6AnqgbnqbyRAFRrkcTCbH
/npmZHY9UopsO6Mcfjiy6e7KJYYq0vaH1HLpG1lqdPc0FOhayRYa64ooRwcSd7XY3+IG752ePeI6
qrm8Js3G3LfwZOhcIq5cMMam2a5IzXyjEOoQlALC4CUOwW8YMcBeQBxYUHpd1+yrHm7Fop7oE8dC
ozkTxyWmZ2j5StAmKcQYjLXEiolO1uJR8by1gKP3YJsl1wEUlTsGkj5DvTgUuzgX3Nld+JT4mMpl
uzhgzSNjaF/dObWv02x4780Sim2HMZc7TRS4FdY1nIqGeVEW1XTRKApRmfnyaCX0skKYYTunGU8k
oSV07ibhjt/qrhb+Ohya+Ur4JgbpaKTyIEdosyyld00DB0B2RaKCXPbc35JtZwJlq83pHk2I8Tir
Ut+1TMUoX5Nqy/pHHuGb6bbJE/trZ5HPgG9A2heRZCWupqly78MEBYBXpfmF3w4+Ebx9uCezhA5d
gjHDM6sDj+xFVsbLN9R0dLUjeo9Ed7V3hhN2xIBUIzfaLs0eegimz6MU0bXMkoGzWcT0cZS4EZP/
JVOn/qpVYOzqpZWszQptAXI8KAgU+NztOrHPksXehTDmb5e6zykzcmx3jDjeybHrfhRZ+Z6nJQYP
0CLfh1S4ADudBnNNjwLV7Xpeh5kew+4Jh+3JCDAK8qVQAx9mt9t6uQV9wIJ82Rj7KSyHC6nAGLuT
PAgxNoHtEqPhV/O3TqTpBiHJE77vN6mRmVQGbpC5BhtWmpcVqGKHcgG9YCgMaqJGEVVhiUJvjeJU
3xhGvi7nsg7oq0yXGbdx4LdTfE8rvDxOZn4/UDkPHrSTNYxwsGU940gb2e2hmkwWq5y5MkcF0UvH
rsWV4g9DdETnofkh2BN9onkvs4IeVj4sDwvkhnXGJroZWMRBPnZIqUx/E/XOo2umrwV6sa30rGjN
QHBD7WU9aSvb02pPSUCaX+rO6jbkpWEtrDiPEntMnEDZ89Pi1SN41mREMliAIsYDNuFSMoD5fg2L
sKBh6c4J/4UFuMoZYOuuvZCLQU8wJXZHWRrH3OBaXQ2j8ThhkT6IfpyPEcfzqo37bO/TTaMJP3U3
XePRUMKNEzAmjo9e5pZBjFATDi4eU/DClzPJRzt6ilxCuHYFpWej/POB0BHVg8PSNJArsaluMPPJ
bcUpuHUWkW4IhcMsTe/lKrIUvWCzoCWYALi2Otc/AhXmFCTx694M3flyIXn8SYZcYmGxZM+GMi7m
2ThUcw+VdQAQcUkXOzB1+5L0srjte+kfVVqAbLOktW9ao3sC6WYd28b0LquoaX7QPDaPYCSi4ymE
EdJX0qNXTs0bFF5GuGE/Y+rAmIyhD+5FCbRmX8+ICH3vVDOSqcsDCkgGI7+/FQJzFXMLqW97VRrX
XsLYIuLi/1gbtXcbojjd5MBI9iJaSCMZ5ry6N0X93bO78rLLOQ633TxUe5dk+03iEJmip1m/+gDV
VzmiaoAYiu0Zlxohbz18Gdrc99GI2YnpBuEgwUCr92Bg0WSwVydMgKphEzZWBjPQnXb0TAAhjbmx
ikM+QdkiwEqJwipPJrkOdNPk16sWFs+hynRyGnJXsNj6cNrzVPsPbZXlEBJq4EIxbOGZSaYB1GE6
hdQlud5gDaeL5M56gzaBpy2Rbfs1bCkx6X0Q1L4e4Kx3Kzp3JmFFhnOI6Klg7ukb98mJhPkzxpS0
1y012TDHjvlUS9XdjY5jPJVJL67a0m0Pi16+po1XXE1cse7sVJIRFqrq3ihmwN51BJNIuU2POUoK
EMsjw7G1XQ7c7DGqXtHazzeSi6G5GmjjVxe5KtnlFaZM+teEzDtrQ0dtoJQ2+6CSdfk222XcYxlb
wqe40dlPG1wTMxUs73g2mTRobbJs8I/hRSILAxJIXSXpIwwgDOmo4ggxSqqGmDVldUcAEHAoIzIR
6DksaMC4N45Ifl1r2+nFpZ+wIORUdJjJi69ujZjbwmMxsvupGWVcEBq2d9PQ0IMdQ+6W9cVBU0Hx
lCo4ZmUZBtzIlb0XJY0Gsy6Ia8N3ycjjxOAFTD1geA0sp4/eTZ0OzEVPdJo6zg7CLq1XG5jzQfsL
+4O0J6YY9nJZ+8wAo3wor6rRCL+KZXmNp9JjIs/sO5PsY2OSXGaZO13bk5lt3doYcd+RmbO1neqH
440X2qzDVeOnV5Xbf0tY5HQTJ/gXMOCADybS2zSTk3GxqeuiCFBdlTcSxVS0QYTGrke1vbdC0HqJ
AE7FXCnFoyzCamcRTA3NHLgen0kZLhIkEAuDct9o4yXbtil3nZT44Pqyu8qh0gdtDrSUmwHtQpt8
IuKhWf+tJGpxbosLwaUhsCfvzXcjRA6IKXdFY+mvqWFBLa3CCGO/bto97aiGBwghBJddg2ydKbrl
+0ZHhB7vSK4kOIdyrIbtghFnm8WAKY2FH8mIdb0mOioxjhC1iseh4u65VsUIm6c0yqsFztqt59fg
vJqZrO8D+yozWqJSYiooml7MRx2GQdidDbIWpkRjW4xKanT+nbnp2KQZIBeNSccMiQoXElJJlA1g
VZrjsIkQlmxp/xl9UI7O/ciYkZSBifmQ6yDCmuQLTAMCNy2qIPIUJNTxuNPPS5mMe8uucwoHr4Qb
3xn1MwHoDFTJfHOfW2mgFXTbubjSoUyPI9bQbkXRFzLz4r4c9eawNobuLrZpaXb5TA+0L6vlIqEB
+6no8oPkEpWOMk28Wh53X+9M/l1VvSbiEdLULzn94rXwCcZCqRSPYYmox6FEYM863To1GJt59PR3
hvUug2DdtRhkfG7B+zEMc1bsVCJwZTecbn0mklRjxFYB29R2L9Z1rmPjvdAzw5msr4rxL/3wf2Ts
e8SPXhW/m/N+Ge7ekFC0SRTr//s/8/7t3qvr78V7d/5X/eYC/F9i+0Ov+wfbH/7Ft/ffXH/8+b9c
f8L/F+p39HueEHg3HA+5+F94Zsv/F/kODqgjKUyXP8Kq+Lfrz7H+5dLFAtwsKLcg9KF//7frz3b+
hURY8q+URDtu4175f25HlHJzVJV8Y2/T/8En+e///Sfz28lvRuI8nXwwz2hR1Zn5YqQZWRqKxyus
5or5mFpufLOJ98ZEQcTwtQerNg53dWQbO933Cc33Su7/9mX9w5s4rf6/mYh+vQdY5xKNgmW7UpzE
/n8T808qGe0C9Ekw9461rxazuXYt4xSF5HzmVjjT5v96Kb5XPq0Fg5Nn8eylCkRUgI4MJL8VffCs
RCxaNhgQP3ninTORtbCIicHKicLIxG1in9vACDMCUWjymaoJ726/VNPec7wGlYse1DWRHyn3gbBJ
IVWV9C4CQhQoGRumO28cYelVO4/yMURHS9yFamsiGxblP2azNaGSHUpExQ3yihMry4q7lUaXrVbK
HbJsQyAJZ8g8wpNEJKPqb5xpEjW1WyabidzEbhM1evzhYovbYMqDwDikYOOC2HMZ74t5AqYAjRTR
EMgxAmJL7RC2akA6CajOyXdrzaV2Di69w/gT68SHX4c4IgvnmmvxT1O45wuB2NAQ0E4UQF95U5xf
23Awsr+8yf/9kj9fbjyHPI3g0G2FKe2D/r1p+lEAd+OKTSd4b9BkPc4hI/mZ1fPkA/nbWAaT+5Mk
Jt37kWXdjF4RBUmLXD2zdL8ubIvRiMeQm1kDddWfn4Yzq5CgHWXS/+T5F67pOud2qFZkOmfcGAUg
JL113anMXNWGOWybpjU3cZ4aj39+QXG+VnlFR7FUT18I1iR57j0oJvhK4WxAVB6SJ6vIvBS+6lLs
Ixypb0RckboKqLr46goSGxDdD/0rfQEFfyJNJAShUcYHoX1gs0NWKHQmLYLwIM3r+TuhDCLe1SIj
bBf5OYJDs64JLfnzR/iH74w5mem6iOcFh+zZY90vZaoRq7FwzOJpaemKJQ4KSk7dKzoiP/78Yh/X
j+WfWJLgwzxb8pT/vocYaA/yxXaxOWTk/YTOQj0G7eqmNEL78s8v5ZyMjX/fGvlpaCf5ju87qA85
Dn5/rRhFuKGIBkVylZgVmem1D2iCB3wjM8uY9w1puT1Ic6sjTFE6EaqX1r+dotmDwFHWFhFPp2zl
7aRINbqwsCw+dURDIkxDcUSaUGOLlamZ/qxNJ0dhbvpzfh1xg+nRMidImwG1Mesek2G45dbRUsfa
yAcAfQhtBDOkW9BzxdAYqyoqxa12VOjf8C+ZcUCTfZ0kIMiVo436gCKAWplGDRuVJr4tDSLivK+h
2c/xHsB2/O9S5b99zsU/fXdkWJw8WJhHP/xOGZkpWOyohJ24gjJjiZMvyRMTfQCPa8cTivL2OaJH
x6y80/TVB4tONyMc/6b155QLeCfLFVKB9rWt/PC5K0p1q5pU3bpqAAIo0zET2zamx9tWCSSapvEy
Uhz+fx3xD0ejdVq55wuAFYAvyAPbotRpMf7tbAR6lQ3cDTlHyioF5juXQPWNsFpHPnpzs4zhWkol
vB3JPHrdOdZJV2wgc1ZNGCxDmZ5iMAd1YETaP4Ftt9dcl5jWFjpD7vjnN3u+fZ8WK9Wtz4CU/QvA
+e/vNfRa9pnTxpoym1lbKbJ32ZHt+edXOXNKsT8KkzrBx1DpcK6qMy8wGQgqCpuTpKdmwlnSP7i0
iIxCll5XLUlh6G1rO7L5V55qb//82ufeqb9eXFKvsc/wSMqzjaZr5wGadB0F8MxnKAU2vfC4nq8d
GUdgzPq8DHqOB45fzA5wPI0J6p8p+0/ex8f9jnfgydOO7Sqiac5cfKjtpdETH7ky4qXfgi9qLmUF
a4jA4axc0YBWn5zM//SCmAWl4yrcVFSlv/+001IOgw1DLICMpulPVmqvVdOu4DpZq0lDc/zzF/1x
KQmTDwYqQynGPuf7nmbZxD0w8GAknWddW0MZdJRz//GC5VUoA6VUJtczcfZr5hMBXfQ8OTZa39l3
I6YuVA/uJ+XtP34WPOuoKigMLPtswY5e6dI/4rP4fjMH0shQQZu81H/+jblCSp47bLEMGn7/hYqQ
LZqwuCjIGmNZOw36Q6mj/JOH758+C8QRhx3ckg6NiN9fRQIZNr2R7YhxUk4yh7ZzIJr9dP/nD/Px
Gbe547gcebgUbflra//brmeKKZEKzRNY05EJMm6zbc0f3WVpphBUtPMXP0Xqg0/f/uQD/voEv2+4
+N4BKXGwszY86+xCVE+j3bQhm9jc8JebqMQedWP02zyey00FIglhqj4FNvfltnfeutx/pAgKgzAk
b/bP38Jpvzx7KzbeW7Zvro2uBd/lt71fTsR5EPIEXLbuUdQ3lQsL16n3vjNPn3Acfi3131+Lywo3
Ub5riwJKndWAJ4rwRJMmpPG1+F942n2a3SkKgICbAzlsinaLu01G0zwgqCfvzcvJACCEnmReK+rj
L7Ue3fCm4G+5n5y+mFYmgIVTXmRM+nBPrByb4pLoIvBtAkwhTM/DrzRdZu5dP3V/af30SbHC95in
zLk7s7X3jsdk4pPH/uP3imlJOgKmxOmSdk4imRhoj8SIA1Sn8bstI9sKjEj3+8VWxSdP5cd9k/LB
JhMS/ggmefts3+S2kCPK1OHKANf1jrdKX9LHRfsm/J8VQYK7/3TFAHdzBL1bqhTWztmK8WVR2AvB
vKt5Zg6aGjXQEYaw1sroLNP95Gu0PhZYfCju65zBaH+8X4fl357SAg0NcoiUEYA4qYxNtzxoZICH
pc7DLaYjczuigkcp7In7vvPbC5g2QDstuC9//tgftwtlWYKro0VFIKAo/f6g2IOHQqZh8brDXH8V
0dhh1mrRBzUtMEtas+Fykeem3FhozD4p0T8uptO+7rBlcGn9eGdF28ZUsucr13XmBKhzMPcmbRPE
BsqkP3/M883XsS1GQFw76Nf6p+jN3z9mT2Jq1pFpQLB7/2aVzGlDV0SfLKFfR/nfdwIuGpJboHO6
hEqGT2drKM2QgReViRt/KQZaxK4f7mYEb8ZqmKdpXCk7k/Z+yGczuQC0T0BOj8BpXqNZswDPpZ6f
BI6OVRcwfmJYUbeYgxhQMMKJCTN279gMZL8uUXLT9C4NpkE5+ZcYUwFi3ka4gkGGVwVSmj9/e+c/
FJ+LK65LRCItNR7Js0Viuaq2mn4gwcFFYhARBwt7IDYu6S5Xn3yHH38otOgnlBUPP1AM7+zETx2H
ec9iQKlDU7ifDHQN1UCq958/0IcLDovdcWmZQAxzTneEs19qJjxM9TASA1kOzbcpRzG+ou1kgElQ
crwZkPZ5AeHy/YPuyor9fDDYCuI87lD86J6hDsAvWj4KI9kK+IDR4tlLNG1+ZyzkGkMP2pi6DxGm
jyRbE19TRjoO+iUNP6svPxTWfBYaDzQNaJJDaRFnFS2pK3ohtoZQkDx9tIjo+o6kXlHQJu7B6RyO
3kmK+4nR0WMYY21VorY/gYp8/NV4wDhmEU1ze+HiePZ4Fbk7MFvCWETS+5YxAPkMyRJ9ciL8w6tQ
Bp4AUTzKvNDZQ4yFBIcWAnWEWtxZsGZIVKyDufnz2vgFcfj9KXYoBT1axyYltC/PVnusqyTpy1wH
hTuFLZpMIAq4nbL2AXXg9A3o2nDTelN3X7vJdF2m2fRUT9Ald23t19mKwsxL6IBRCJ10n+O+I7G+
3g15bf5shqW9ImqBtLIsX0BytikUkbAdQGejc0lwUhKwyyyLy/kT/esBz3sd1liEULgwvG3CqwQx
+NcqL3FgjSFi6yDqpulqgUHqBQnCbPz045B/Q+A46QsEcRMTxrIZXjECL2/4XJITZ8FRaAEGv3zK
I9LpmLphMvnzt/jhhHNsSFquA8eLLEzwe2dLgsBQLj7W1CJo7savjVv4P3tiw8jOC73Hnqz6dSu6
aoJR68evYUEDpeSIgP7fL3392Zs5/WS//6SnGsLlaD/dPynWfl+fsYULNy3lFNjkRYUrOGqrIQqo
xefPXulU7P3+SnTSaJBLngOumedUr3qGeRXBQA5cv5L95ULOHbNowFb8Lm2MPWSMBzQH+OpBW9ai
VzA3+sIVt2YficdPfoMPH5t9VJi8C/ZsBY/rrDKdujgkGPdk2BtD5DshU/KS9TL6/grpdf+zQ4kH
6gJJe01EYSLw9ccWHS+HrghHkJl8Yf7h2JzPRv/J2f9xffDe7FOLjjpIuMI/27WAlo4WSsYqiNBj
9yQPJSEud4/slJq0gouk8XMBnwF163YhAx4nxOBppLnMjY/16OPb+/OX9VeFd/bTsbHwXbFspeB4
+H2R9EVv6SiCa4OCpWOCg0uH5qGf44mYQNEjk7Yd5Am4gMHfclh8S3WpUSdnrvENZK/5pPtKoGlU
6UOBh3Mz+WX+hNNhyeHg9+NXy+ymR/pU4WMonSJb2+1sXQmynuDK8/0gOnFQkiHtMqLbqssAb4+F
QWJV49ipd5AoBq4EjX90l5bxs7DbnJQjIXtSMLww/KLnamLzIX38ooOn/0b1jNS7YMeyNyRhOR5Y
38qGzujHLggC6iWmHn6RvlLSeAcAX+T7zqI6WT/ogr0nohkflhSI5cYxCfFdjY0ki8tmV3lmjh4t
2xIo/0sj2W3oS1sxVh0zp9uNe4M4X6uZ5Vvj+jkbGJKKfg3oqlXbEokVk4DKz521rrzJDDpZ6JH8
NDNPLrxili8yHmEnSBWXXxwmGOxTkTKHgx/lGVF8Yhyh5A06rHdiAKC/J8DLLFdkQrR+UBB4465D
6fpPHaGjxi5J0/qeMIr2CQEmyBQiGGi8cB2loMBzgd+difsXm0OEDCKvy95rvJ4vHib7yyrs4jGI
zN6Lmecv5Zs5KfLRUaTMFw7YAoTafaWI2k6b9ujbpQ87lvjD90YbYGRb4qy/GKnBEgYOboiLTgqm
H1lJ8uBKdLmXbPVQLcaKcoGEIblMd4hl/Tvp9iChvJmdnw4xYjttsX5WlZUuUWDrNv9eSOTBKzCX
y1WZIQ/bDb2pr2kolc94qNKvTV1lWD/m1sL00TOz2yLfFdz3lQEaoLRpKx+ruEGF5Npw4qu28Kf1
BJW8p4Ed4rmd+6K49oum8zZLaVM9mNht2+u+t4t5naMWotLBOVQiZNVASVKvadAChR0f1VSLb23I
loR2Udk+J0vR9e57tUiDbngl8A9WZXaCBKleKRJqaL7fuKQpMKIDFezuBq9UCrsLdt+VbNpMBzPT
ATi/KYY8PcjEWrmmhgGUEQY+bPGjiwv8Tu3py4OUAURFm0B+TMAlhG+P2dopu+5oVL7TIBFE0LIl
hls/1mgMmdgUafxctbV2g3FZhpciJH8+UO7UxNteueHVGHJjukTGGD8NQsftl34wZyOQdj2CVs8c
sEMkE0aglGKv7Df4NRHvlmRhqyDOLLodkEP89kivu35KcESZAWp/rJXFImro1THXd2q0+Z3kI/eY
1Z3Id4hMhkf0wG0XkESFh0e5Bfz6wYoxe0xudxnh36A8GApCMxLpfsujuH+eag8mxqkGIyte4mBf
KUtLlJmLnz2Sy66cYzYrLQiIRdKHiciPdzlBDGmQpOy9hJA4OKc04qlubU399K2S8Qw6ox7m22Ry
TKSWbts7h7rOhXkQZl7oo4n9jZlrCvymmrxTNMOQwfYXBDRejCQuqDVPsG8fUfe7VcAVGKhE2HL/
Xjed9nfaAGC2KiAwIJ5XU45xq7EHUNd1XF3NpBgawTQS/MPtu0fLmJAVsfNPeaFbfJbjTLjTHP+Y
iFNBZu6FCNlV4x5U6RuXwqZhGMxGWL9yt0JUFaIruM0jvDdrJj6UyZlXiLcoBskZ2LCcELS0VCYr
/Frx1ZgrDx4+HqKAbSLFmUDeIz5XIgvCLeEmRAWYMThE6FdDUe9Ns0ietBZOvJZlwYjHDe3MDtjC
x2xl+5osv8GfFmbKqOkgSyCYQbOpYWRis2txqYUCoy1YzL7DSYOMPEARa0OIKBCr7acmM5tNQ2r5
PUmo83uOMCjfulrbz46eyXVAC87hMXaJnwbdJFBMY4FC0lS1C0J2CAQmO6NbEkBHsCA4pY5A2tvS
a+PXntjU8VKSNtXvNQwwuHl6ZMaT+Fxdoa+gEIQNb6JwNTl20fcly8+lUuMDSnMusiKSkb+aFBMq
a17WkeHthrRvEMWmchs31hWdKFLqw+HotrhYsU9heEg2hhu9GrX7Sow0kalMjNJwWhc87tAPpk3t
wDDL+scycW8nXT56hGytmE9ia7lJmvpb7mQX3Bo35DW9m0m6FaT0SqSoHmPmSqrrUAEywde89ki3
KVjLuLL7lZr83YlWhWD1a8fh7tTdcSam4aFKk+sRtI1U+WvqYudoq6vF+lb1wAoKAIJvliYV2iIr
k78BdssWfdAmKfBj5JO7dRMvA+5MIk3f4a9bbEgEseZjEDUY2i8RjlFMSXSu69C86RGvF1AR4v4+
xPUGokX6055Zw5FOKn8Wc5JL0jjU/s4sbqPQndZm0+wSt3vsh2KLiHFtQW++CsecbRdUDbjlO2fK
L/Qpy1JNxQMKy6/UG494uekv6nh8MVFW7s3Z3VXz8qJiuWk6/yoS8sjvf2+L4kki9JRki60yLe69
Oro7oRVkBsLpypbEbvWW8lcFJ92RVQZbZ/yZNdHBpXonXxzFWqSfrBr8fyywHU/jsrOX+KKbbI/p
5PgAXmE3DgZCZkAirWk/hV363WrLoNECbuhQ78CUbUOGPNAwyq1r2c+TIW5JM1+lMdMZkpoeRKLX
vh+WAe4r+tfG2uVj4pNcxI6wkgcb2xiseRspGqquIl42jZFHvI1bsp6eB2v8ajQ4RwC6GelbqvMf
XciAa+rKK5FOl1Gabfwxph4qbgDp9EFuWBdpZNkvXsIPP5EiYhvjhFsSTF84H8eFKxqEvFGYPyoW
0Ia4wx+J/YLUfTcSXjNG8mt+Sm/rVbJelLmPetncj/AEBxpainSYUIyQWBBQIgOfoXnQEtjJBhmp
HWG/q3X7TRhdtWYeepsn7b6SrIo0MgNz6V958G/wo+WYVXEq9y5bXFNN930LKze09RvBOkMPhDFl
lmoVLUXS5KLqrsqrUdfmZYvQesvB7H2NWTrOhTnKK2QUe2/u9rD87L1Xt5cZvMnC9S4b6VQk06IW
zkkgUClJTOHJDVsl057AXXIWu+wH1944WIr2PRXFI3JHMCxAU7ruOxZKo151NT6UCwD73LakdvDV
l1UVop6X0xdV2saLQB3yoxA5VA1huTM0CmqQCMF7ijogtzDe+14tABFxVaSGpMDy17qbGxhkceNf
dDoGMmyaMyScuBMoy1WLpn8VI7QnkEPo5Tld8DEHczwn5RrXs98FbTxk167XKGszNzTPcvt0tgCM
qnh7gKHf/RE7y9pOq3EgIrIyd5qscQYWtWGtHSIRb0JfotIveCpg5aC3wSbqnSRIPrvBK2ZN8Yod
r3EwwHWLs/GKAeMJUpiWcrO2RsABZQxeaxR2Q/A9RRaINNwuG3NpkXfT9h3ZIz3cdET32tb3wnTK
u0bE072jxiHdZlFM41+T+joGVg7vDlnIApW2wUDzI8Yp/4JUMmTt2lVz5w48XOsmJ0EqIB1nZPs6
me7H2ob7ONAXOugSVA+rZynzdT2nlI1ZrFs03u4C9aaCVUDmTo5GHeRSA6d64nDB7QLkknMwPgEM
us2SJZgVysw2MCA0akD6M/YyCSxnogyRk9W+1Z0z8UcKT937soG4gdIBwmDLcUJw04wAnd4zIuZt
DFmdWChQ+z/n0LELHrV2kKuoyQfiT4Aq9Wt7tPHfG+5IdTsSQwSniabXcGzcBTnYbA32vZ2j9rhu
2GCBblCjuRvGUtERkk1irW1zBPY4GL38mZbNf3F2Zr1xclkX/kVIHKYDtxRUuTwnTuw4Nygj8zzz
6/vB301MlVx6P7U63VL3Gwo4nGHvtZ7F6yvrPnwxBrStrimz6KdwFAHIJu2aZ6LLhlvc6eGqTuhn
2o9BX3PbS6t2KHHb5E7aOUu7lXSrCyKUCzb4JFyAMcM+IIhKkrAG16VqH4HhOTVATrF8zRIEUR66
i+BZ1m3x01RisocVsxA/tCBy+K+9Wj0YlMXv0lkX+TEflpxtGcgicxfXa2MvKnAMwlVEB39d1nhJ
PLsPnZ4RWqNLoICrApKRnX1FyQMvIIxRCFWY526IFi5fZFoN96q1jt1Z6XjK9CGVtZo84nBqS9UG
aITlAZHcQmvKLAt2530aaN+ZvDVnF4iFld3uB7Zvhok1EVqaTdxQHVThMcmH+Fs4FTry4CSWw87O
LaR0k6b3P1UjLB/VJtH5sA3AW9AJ8ucxBZ4H0X3t7qK1MVFgBHyNAC0K+1viINRxF3LyMBcW1biG
/YLVRuOQ38QY0FVsBoizPDMJ4k/g6HvHoyJG3za2SEUNrBHy2pLMaOchxgz3jZ7D6hybYvzJOSNG
z6IvXbevhpQMa1lHtYtjLPpZ8Q98swCa5qzBtlZ7Na12SvF5abOHaJXSlTzt7lEEWfFjcbA/ukOv
aD9KKyjvkCH1YucMCvU0hY33L4WN86eYhBNOBjIX9iFviYTnvGRTGWPbWfUe+fPRynngKEa+Ui+A
LhqEj+2VssQmAzQLn1C1DKZ5FVbIFx91o2oqD0N3/4vijEoQa647T9iFi0f+2uE1EyVH+RQ50lPk
sM2F9NVjVYN71P0VdRHAkUna1w4HS+jDXmBuSigacAjCzgprjWMohO+xi64aDIzZPlTnsPKbEsKQ
awUAY1zHiSl7zHM748mMDYVwbm0BcmU7In4RYZS9BFgrmDWAujPlVWlDH8vKHxolA5fZMV6wBMIo
J9+HUoGEZbQ05Gp1+XgbNwppdMNMCAjpchzZSVOe+F4wgAdHO+RQw1Gigl9Dk179PUoMo94AsOyl
JIUPTJKTSRWjRx9dL5AfgCkoY2d7MmEAEJI0TfDLNAKqc2neJG1O/aQhxxWJFp4plVMq/Q2T1GK1
B3HIUbb/FU8D4MJCrNJ4hmB706qKmbhZjw2TIZ/wgTd6qTCZN8n0C/wPcz+K+oCdbTr1z+xoldYX
RrDCw/Dbs6rg/oDpRVwbTnDS+1p8H0g289HwqVgwJuqkY+F2IG1mXqfMsttHlkWoxigm58iYSyfY
DJBB3GZMZ7K5TTMSB7O01RXiwBo5tRLIa2LhSPfGxQkfIQmudGKY7XShunSGsjaYnEVap4SovRhK
d4PsQQfamHMY8apokHeqkSihL0QtX+sCELqLElr9MTOfafuhatTX3mqWP9o8VD+DMDDa4zLV8q4b
rUi6+hgGn+YoxkqdzU33pLCTqAm2ihli2J2qzEsMGdYQEpO1wqWryR+R9YLBENXx7I0t1Sf4ZWb/
E5t0TMAqhBC4BVNN9G4bApdgP9F3Bz0bGiIeSSjHT2L1wH4po1aNGygW8XhlUCSfKAcY6vXM0tXw
KYcL/FGJJyXF2frQUfOGEq4GbG6icNAVn1y0zGRcsX55ZR+Gj2ZTMRislpooTIMYFCtE1F7DbLAs
+G4akX2Dimf+FiqLDOtTr7Fn1itWcIUy9qQt8XIwFqv8nmCz1H05DfluzhQS1npS2X9Rf7TudFLY
7qElMqZS9sQWhcZm/GGPaX2HyYkiE3LCNz0ALof/KK1hiaFlJFUDsdDag9402rRkEWWQxOnOaYvk
BhzKdMfh+II24qRjw0V0qdlEzgkSYra5AWJw6CIXnE45esZ+k/Gg0ryMLvSw3/qq7yq3fAGEo5g0
GvAE2FtpjaboEeGTxKk1SVjdzYKkVnyrxksxrdzVKIOIkTj6g15Q1qbWXvjQo79o/USdgN3xdY1M
zAOczlHPYFP1cV35pHf69tsskjGIB3IAUr+vKk9FaRc52+HdvJavtKKJ9qQHfiYDa7rQuBLbXr7B
pUzUiLZm45sggOL9pVBIJBqx5Zhpp7HLwHw08q9TGuxc8jJBPDKUnrlu8MrEIg9X6s6u69PwdSHx
AR+xhoVmkJ1624Y6fIEpLa4BA1DvSig6lI0WfP34wbzJgbZvjWMtSnIdWTlN2Pc/d6IXnokMCrRi
RJCJkpouKTHZ+6lptWMfR80+gqbvJUw41xY/3mcz0V/HavDiQP/3UrYvnylRhRxsdJVkZVJFsUwa
RKOD1nGzicjIj3/xmdGMqpzRY6FhpE+wvup/RBvsCgtFzOhwYEbVf9oic35Glej++1U0iwAEurqk
DJzo91S9yaskhpDQdUF8S2G3w5YOWOnjezntgNPGp9y2GlfoilnqOpj+uRkOHk4pY6j5dqrBZrU1
h7Txuflt5nBbEZ47d8VUyN3SQMgM8K7e1QDgSBfRciN10coqe2saQi+dSHSa1U7auyVQlhuKftF1
lsn20JKY+2RY8+iHbF69j3/+6VfFrzcx3iDVwf2zHepxqbV2QRwqazd7B96XQrkSdWBrwiT/+FJb
HdL6VXH4s8nQQfSkGmuT7Z8HBUpfjN2Iy6Na4P+VcRjuQqfke9asX2Wvxpe+4q00iOsZKhornEWo
RR1zM8p66H19St7KzsIyCd6gZm2CieujK2iOSHPIJe0X9fMoSX2gVEaWrBxgErZz/vifbxx5BI4S
CbQKvf7m+1TFnE+SWvXOFH33R4FfhbllLPYWNTbK7oV1Qfpx+k4NtKQ0Kin20DzdqpOnQDUjMCM4
/fqmeLCMtviWW4O8HQl4v7AunbsUq8U6Na+vdqsysTHh9ojyqCCEIUBuRBzQJgPq4LjUHefCp3Y6
bXCg5TGqlm1Ykpt7P4A4JU06dL8KGwxmKbvJDY/kpejCVc5NpzjbGKEsAQ6yOe39Zcp0TEBRgFJQ
Jlybu8IxgxcbmVngawP0Ib9PdQG527Cm9lEsfQy7zEQYAnlJQWYo00lhD1gN9b22UCt3G+woD9ps
W1+GNmkV9v4EDLt0H8LnZVCt8cKsd+aNYPsCrcHHho9mq5JWqhjK5BBVSB8WUrunSbmPC1GQed9b
z/91XPPX2+jd2DHgDdDW9/XPB10PQSPI5CR4a0yHq6hJwQWKvDrWuJ13qV4lF+aq0wmEbvK622Ja
Z52zNi8mCcqg6jkD7vpgNg8ASvqVO9v4qpPbDzHxl5dy1NYtxfuF1WTZoLvOpgthkLGZQYZOjFK0
rFMZ2mxOAVrwlGh2fScbIYmCTymr9WH3NAubkPi8SLNLvf1TIZyFUAddn7nuRxwMiu8fMUCmvkMM
C5i+K/LfUSKcm6QsHErDYMcNL5zTUUEGOzXamj6g/m6c0Ghv88omOlznM4x2ZhhOsw8Myn6xBIhH
OitNS9Ezl7REYKMExIHms6CqDhqloLWURb/AY6ITaOPCAMVpkxxypN0JCdmc6/RVZzNBPHucztMd
jB7K1HTrQY0DH2mmnQw6m2s4ZBt5fVopMVrwqbuLOrkiR9JRPhE5ioALFZwFlJxEQ/WGV74eUFEs
4T3WVGqEiB3C5753tL/LGFBQB/v30sY1/u6gT9q/bbG04N2cpL9CFjJNXpHia9zlsAf/4NyE2evo
9lR7EMNS5wWCVIkqUutMuXNUuKse2fQg02FMxq+dVtSvVD+6x5BDoeqxynfPUd9RlAVOWiEVpuQH
eKNFHHa76DO7PhJ58C2x4QJVHxRm50DZMrJvDbkuSJcbE26AunDkvhqpLgNYp1uhkPU8dMe2sp3f
hmzKz+GMBMyvRLG8Tgl6f1fplkLs1XmkIKrJtg7wRQ4xBXNOky74REVzZyyYL6owxq+aUQ4KjWBi
dNx6sICvSKQMgzuilAndZlLsws3AqvE6gIXcGxmIbn8ulgmGCqezZDf0UfGUUg+j7keR8pa7S/7G
1UAdENv2AG0PFOJfpc/rI8J6CKBdOEVfklBfBLRTG5jLAB42rRraqU1g0HDpQMo0mNdl9hM0yUJC
pTl8+Xi6OZ3+Ad+wgK4poSq+483XWE9a7OQxXF4SD1qf1r7mWyPesY+v8ja9v//o2SuyjUMkxYUs
e52F/pnVyNLIUXPQ083nuvFaxUp/zDyfxs1pLB45jsc+2KfKn5Rg2hV1DLoD4S8Ky6qEnNjIm8Ru
p7uOrdaOhHMHNFQbqrdY4JBGNE7ldXnTXXNQr7w1mtnLB8olH9/CmXnyLah13fgQm7XdXldBURlr
sC/kkcK810ciNwqtbq5DsFBeqDN0Pr7eiV8BUw5+K7RpjFRmym1S3xiWamSDOdwJT/m8XJnfyII5
BFfL3+x6hCB5CWVwZoXmegwA3Dk28469WQjKpBh6rYdP5H0/fv7z+Xg8uP7uanS9T6N7YYNzOuje
X2qz56B7lqvNsKKQ2hei+1wqgRcGnDjzut7dzfoT/hlwc8gsqq53c7P/sudWDofD36ebTxdu5My4
Xu8EbStmfptVbXN+Lkc45Hz91a7226/Tbb2bH4cr8wae/w45ya71pgNqkyON/tBbHpW98/rxKDnd
mHBt/OWcxfgJJ545SjMN5u4KYTaFSHcKBvvIt1Ttm26xL9zr6Uv7v0uQcsgG7sT4XgW9rjR1F+Of
0cKXFjE2m37nvxod2Iyq/JvjvLXaDbdWQ63O6dECo2CfGGdf6rAwP89ED/qkaV+SWZ9Kk7mWrauM
dwwcVBQ2h8zFGidjNut4hzC1h6KFN6iBWOXVSFBIztHV8HuWK6Qu4AQh/UeLei/WKuvuv79CrPEG
Xx77b+OtbvLPSKV9R8+AF0nBXXQ+zcbxaCTFM0Fu6oUjzLk3SDuAUUJRzeTc9P6bwDSWlOAeMXAr
8XhEpkxEzrTolyau9eS1mesFY5I6hENR6URbi9DHhsLapqSM5EN/kEtorOISp0PLoyu9XyoOPPUu
hUtmp7n6Gleq/ZTnVfQUhYa2ZlQslBdM2aJUylZhiklfrXOrYHT2gOC7/17SgBmBf08y7VGE3sbm
tQntM3RIaxkQYrBY/Z2yrOoLD//cU0GZKgV2Gt721srSq04rZtpKtOmH/DawCgmgZgCZJ6zka8P4
1JE6TO2FwXXmlWNP5HVweuHksrUo2hCGnUynxGlGvXl0asAzM4DcC/d27ktaizUOTlIqqtZ27YhF
RoNOD8HLFwaALRrrybQLjTrhTJZbLWGYWhVpfqBDy3JFCRd1ZyfZcEM6j9pemPrPTIkaJmK0SmRC
rx6796NcidNWvGmZOSwDn9MoIiNRnQ+21kTef/50KQ5iJWRfSVHzTUX8z6erIzKdBEi6ndZKuS8I
JnNRRt3Q7fvvym1cJ2AqTKo8uDPNt/Xu30shgjLZ7zNX6QuH9WVAmIVNunpQqPl8SgheO2pL1HxK
m8U6ojOnz6gUzv3H9/t2+Nx82mvhj0MwcxX1kM02rrImFDc254+pS62W7NVquTPL2UA+HrSVp9jR
32aKdD8MSZpStDH+xKdl/J7sKV1VJ4I/ANG3ZY71t8yMY7Pg/RRIT8jUG3RWMDQhcMkVSWs5ybLY
H9RV35fXyfM0i+LCSDnzSUJtQghP34y1TW7uJhA1nmAxMz5KfX6mz2E/0bMcXJ3yty/U0fkKACG6
8AzPDE9cycJGjc0Cd+KAzUogpvbIogN4A91GL5Lbtq8R0tmReuGky6H6dCqmiULrgVhpfEvb3T2t
5zTKo0Rxpxp9jWsKYNhuFHGeGZIMuZk6lHTUW0NF3IboO/0Sp4vjq6FODE7UOggEdI8EVuW26Yt4
he7lauAVRHF+WaxVlUjiGKrOflX1+oR+kIKJ7VcYOzUodfM6FI78QR6I+FFZi/6zxKWT+0o3a/eA
zKXCidG0sBoHdBwxk7U5XA9RqijVpin/Stx6zramKnWii3RNeewiAWJc9E52j5/V+qakhbwp08pE
OR2o031aL+j1B7sW98jDw84zBk2JdrKrqz+91Zfk6UBURmAN9bNB3quQPFL1ifWl70zxMoQTlDHk
4vXqiyUCTZF2Eew1prPek3mtXHdjRUuSjkFy7TjRzGmdhu/nTA0tw8WxrwcoeMZmcKl/wtguUyAi
fmiAyHYHM0RognPnmu4cMsw6nOu7iJoSfM92qQIPAGLL12SPo4PxX+VXr4UX4JdsueQeqibaPnIP
8mbHsot0z3IKWjYQVRPVVVF9ByBBZAxS2jRDt51boGNOO873vUVs/H5WBsTpWQow23UI43huyCee
PZrSzQ8L9jUidqbuxJcZJjHXygr+VqcgVtHDlt7cIpiyFbK0GxK48qAg0rFXOg1kc0aKFMK2pMLo
a1TDtLNJrewOSxMiLETcTqSpoFtwPTp5QHpwZQ9f4a8gtlLok9XeOCXVMTMDmd+CTQZRldMXdlMq
q7+pESzLrm6hf3tpZ0V3Qx9bpY+av7/LaiIoDi3SLCRwpODYOySp9p+ISgvvllu7lRWES9/Ieoex
OqWtiXBxGBBNTrWaudOolEgZjGoy/FlN7d9Uiqb0utHmRoMFiAzH7CvSf9CST6ZvK6Bbqynsp12n
DmPsxbSFEA8Qr2qRlBgjodUm9JprogBVjJGMiwe1m3UGsRGQU8WImBHbaHQx/VK1sl/MKFTY6jIl
hWAZ10ddWmLoDgQzkxMqUm2q9gt2ytrvq7aG1o+lzEaJ3bbJji5zvexzazSqlWg3WFcLrizKNa2o
yNi0I8TrDMSc5lpU6jfLoBidR6rT/L1pBMkEplZ1cJ1TKyMH4a03RN5DVbmLDjbcVerCoMhE9qq5
q6MwXci9gGGPIVSU1b0N01AcHHTVyVWaB4TJoU6Wmpc2sSyOSzUg7w35fGc/aezxKZRlCFl7oMLt
xk083pKZYr0MLFg/Imw1jZ+ySCLEyh3y/RCEAnRVQjDmRCalsLTiSQsxT8QkewO7/DKWKdtw2Qqz
vDXakYmyUXsGC1E/DlmIg0H+ut0EwU9jnrvnVqYa4cHjKP8QCoLd1B7IYvALtKm3owCY+TrYtF5d
odLaw1EQOK8IGQMUPUPyaCKw+arok/Y5ykdO3OqYmqualJgdxV4DZMmpFNcQ6BvdT1Wix2fM9F/R
RZTPH6+1Z3ZubNWxR+HXpW5ubQ4nJk5bM1842aHSt3cZ26d7kNHp74+vop9ehr8bRxHlQE5D2M/e
75YsO8RR3nEZcD/+4nVetcvu9CMoEE/3in1959yLg/I5vZquoj1goD3RA/vMF365N30MJm5xN1/Z
PhqGC+vkmbb5+1+2/vJ/djxNJfsmJP5zl7rSzbw/INH8P2hZ3Kd0H3sYei7sBs54vt5fcFMKK2k4
jPF6wdz9+dk9vu78T58+ftqna//7K2w2HPEcohkkS2CnSKJb69sQsFWd7D++yLk3SitHt1bwH+vB
5jZEp3f0ilitK1qQvqyJ8OEDv+SQO3MrnJXYZ1OhItR0GzeftMjkIphAu1TJmqPZmereSqb8sa3K
0vv4hk4bBpLdy9rRVk0oCNtja2oW6OrhuSCcJRvIDUlf2VWDVf4cg8W6zocJMwlwhPZLTTrTeEVo
s3JpaKxnhvf7XjyAeDQ53piwut6+on/GIjpD+mTEKOyGoUnUz7gRc8LMe0GEBEf7AMuPEkaPI0KT
VyXSLYDIWPAPjhHWfoVXi6NluMSXPpAzL5ruoJRsqHg6+CjffyBlZPfNBFIOPVVrfJ3RmCCz4hne
WCURprg0DOMXQQKk8Wb9wDbNCkVG2Es8IuQiHSD/YUbq/M2wYn3ezXNU/Pj4tZ1ps8C+XAuKnEDX
qsNmBsOfPEsxIKoXqZkUBEIaaDPbVuAeK2Z00ihoYxP1th3Ixq3ntvttToGd+UUF0xqxdpv+qHM7
fhyGdlm139pcsGXsyICNxLIcSJrTcyyzJqY1WddKfVCcKD1admBDy61qLCV1X1fthdF4Au6iS4p+
hU4gGUccg7ZgzYIYoB6vJLbVNKWdn3apflcE7fC7IYftkW01EQNDrjmwc/W5+lW0zK6QBSvjSYkm
q0PhpU++TiC6cjRF2n+OLCrKBN/CAyQKOJWG//F7OHM4l/xKGopQfWwG8WZCoHJW95NDhy9bVTPg
/JYnW8/7XS2L9Kkd+hlJrSp+LQQPfo84Ku9xGGn5hVnp3K9YwTsERQLNZMHZNN36CvxOCD+GEsHo
KDds3pE7jcMSP2c6e69d6mTz96krU8uNq2Ua/ZwazI92KdKfF57HOu42HzMapLXrSV+H8u3meQwZ
PD9C4UCrNx08zqojBwY+6k2oEb2U6JU8CrtW/bSI58cuiaavDAicOSJVHmQRBN5IBcSnfTtfcZJK
944IrANNbeOuo1N/YbStK8L2t8IjRJvFRAtDYfONq8DAqJnxDaEICPd9HeQgdxR9DwIg3AVz0154
OGfmFLDgUAxArqw0tM1bGvoxkTlJpjtSHvJ7BLvVVd3N09WFV3DiQ7fQeK8lNygkiDO3Te6lDnMn
CWGZxzGJhbtgakETiBCyMxRk0mFQOrZW4Uqrw0eWqUMxuyYt+NdwUa0L0+jpE7bVtdyMxhBEBN2W
97PoIrNpJqANy2nv9N9iUdrEIXTzs7mYOpFPIv768b2fkTYxYSMqE9QeMIFtoZxOTyIg4u5kR/xg
G+w52tKd7FLSqhN7XCI/bxzrl6VXhcbBsWseTSwLf600b3B0WT1dYqmXxh3Ah5EknUAH/7GgFGVm
LVfzFcKd+keYNeEnY5nlz2a01MnvcflerJ6vn8n7ocl9gEFZAWtwa7YfdB00pd6QW7OTg6P8Aec/
vrBMi091Qo2gjjLjjk1njcvBGLwuMZNjYMvR0zP8rS5pPvnjIrL5CkgTpaElkBcKn2fmG5YeKma8
VgYytK3373VOGkcLIxqbbUpOx5UeRMpwN5fh1LHiSP1vPCvt57Yfw+eGciQCeOLO7py5KacLm4cz
z0mj+Lqq8iAYsYl5/0NaTW2TadYoaRP6dgXF28KE1Rk3VN4vqTnPrE0o81DNwkFGnHWiztL0eMZ8
Ap6xXRJrr052d10sVvZkyjR+EkBlepfPPzywGvRuaov2IdPN8KYVVnUli2Y4osct7lOnc9w0rsuj
oiSkgHHuSi80CU7nYApg1KRpv6hsErb94C5CndCBv9zN+qi+ApLv8BGq3U2ZANKS5Fthqh2qI4pV
4xIl+LTqx6VX1YfN3oDuz2Zb0pOZ1Cw6ye6VbIaZiRwyzj5F74kHbsqISqrteHro1DC+CYgDo/8u
a+fnkAzjV0cdWtUfUFPbuNmK9raIo6LwljaXBJkSZQhMI2yEfmEROJ2UkbdJyq40gkypbaco2Q7L
EjFT7vTUzm6pYoSeJZr5//FKbAvVItVhoArbzptTc0TvB3xJdlgOT2ku8d6yMP2e2LU8dm09cRgO
2s4t2I5fAPS8icw2cwkrsUWfi7HAJLE9hSJ4zxSywXYBXaIrExDQTWslw46w1PIv0sLEn8hDmPbY
keeHzEEMRw6VXn/FwmAd4rwNPtXpQjD8x1P1uZ9F3103GC4OX/D25BFqRCwpGvFdlegSwyN3KHwq
F+orMnV0pNta8tNoTEw/ucYk1hBh3qdqOvngmeQxqPMKN17YXtLGn5lQqP+Dg4TrhzB5u+9XJrSV
aYRPZ0n65Smn/uJTJzSPqU2f7eMncOZSHCLpbkDKAa6+bVpZs9BBswTtrnSAUDQgGzwtjlOiOaxL
ege5Tsjvx8AqsbOARa0TAhLj9/NkFPRtUEdGR7JsZswP2ARz36GVmBwjEVb3uMEJz0qjCuOWUnZo
PhorwEDaOvpLmjTUZ8p8ib7UCAiFG6t99KjbZYi8SvI/eoYko8a1k6W+ljKZXxZNB3jtsNcx8eXk
qry3h0639h3SlO/oWcULlJX2JcOe+SwU8UtzKvUZy536vbHaazp82X4Z6nTwiRuKgZcUC7CQIK1H
VxnbJjys6U7qPog7/VPrtKqJnEtFS9TV3Lrb6THWI/xHYFaUDLX2TqkGOnODkkeDO1VO8EeMGCQP
aeZMYk+UMQlBQPZh3ZRFTlpsOILcoK6WhXTWZGr+cZC/PsdBQ04I9pXp52jx9EjamboJzeiwvJgE
UJJGlWPRcsllVdguQOVA6jfq099MYzo5GEhaZoylVvZFDy3r0in+dNqlSwZ3aMWYrvPLug/75wiN
2x17lkExlMcZHDk7G55BytG+Sk3tCm5JiKVxai/MaWdkIKyDKg2eldq2tibfXzUdp35pG7Yhzoyb
zkT+dWvikn9cEtWiLkvSq9di5ESEpwxXI70tj15mf8j0XPvUqM6yRzRmHEM8Whzn1Nq5LcCnXtiB
vkmVNyN/TWqgMbxqANgabn5kNaoaYZlo7cykFB61PtKDbIb6n36sKs7GtWF2fjSp+ucZK8yX2S5j
DYGmo4AmUSezcaHvTBD9+Aoct3RqrMaGs6y7wVYdC7cnpYCNGFa9O10MiUQx3yiKJ0xQFvCkbfaU
OPPjyTfqPnauMKeFn2WSFr/xgM7xzo4d/Xe8cFZzlzRNHprZCn61XdH3+9Cx5gcILvU1K2FkcI7S
lT9dh5/l0qq9fv2bZ7SWKFfS37pt2G7ndDPIlZ5Ww06CK/Cl6qQe5drELxB2fI9DOdyjFiaAEVMa
xSBTfyjZY95mgzUdllwjOUiUtE8+nh3PDGm6a8jPV0YUyuDNFhNBY2gHVt3ujEXpPeJiu9+UgYTX
5GHgJjTb6GpFl/S6J1OyRLqBuILKD6ptYzv7B22MFwUOCdlCSn4MZNJe49NjN1PJSzvX0+0k17I1
mH0qqgVKHZuByQpLW8UUNOsLOFJ+MCn1bxoX4kscRMl3hTBa5qUQMDw91vEJ1Sw5E5SrzbtIW8Tv
RhN/rWbNWpz15YtZy/kP8MjuU9LYy8vHb+JNDPdueKCrQAhl6syCAB/f7uSf2YVDQCfbqq52OhlA
8rCEXT2SakHWxt4Q9RzfiQRDiVeJqoBo0CzBCPBgGmlz2n1EqRSU47IrqfDPZLrHffmQD5V+4Ujy
hjrc/ki69/TvHYtizNbUUvBh8PZ0TM9kTpOQ7kR/ZzNHn0uccPAiieeSOzlZ86+wSpLnYVEBHmHl
ZrNToJ43dqHAtkeSaVYjiRWkwx3VocIBMfaAE49wKNnJO29HSALKywP3B7skNCpUwxBm0sGDg2RX
vmZkNJBsBfXiwdHLxbiwXT0tpEtScajVrog5PL5bU5khu0KOKTKadsiN45AI+i6EWe/tSA7UWzLb
Awg4+D2Fol3UU7t0sNHiv6PZfGFYnOwp1l+y0jSJHmFvuTVxkWKn6Bm+Vy6Tv9o0Q13NbA+RplyH
cSgO2kAY9JQe5QwPs15y2mrZpZnrbfbevHV+g4W6yDQM/nNz/guYPstWrr9Ba8f7MUQxCBhZs16t
0LBJzQpzsUM+wiZCqjScQhAxoypISEH18LjKS7w2KpbjWASS9N5IvXMM+pBBr0a3zWj2+7gIaqA6
03TIap2wk4DSHg01FRt/ShpqaTR7vu7Qz2vSZ6my1nu7gIdQqh248tLWbuym6Z4/fvCnk5SGJBJ0
EYdeJP7qpqiSJAAqW8dkY9M6pOyq0+B3ZS/3sGXrz//9UjzY1VeIKBGFzPvFE5INYbwxbrreIPJS
ZNa0rzp84EjYywtlqze11PtXyQEM+SOfMEEIvM331+qkMod1TRycWixwcetxZs+GhSWjDuGJNIIG
WzoF9XZwS+7AOYeAyGginIeyzkhEPUyDiZg8WasJC7f1Xa2y/riUGRbysaxfNB2tf2zzOu1QGI95
lCsPFL/FY+hIsleSuLoy6iHcT2neZ6AYCvWoW3N9LEgTua3nsrqkHzkp09F4gZyq82hRI9P4eH+/
ZJvOZJ5RZU/lbP1RoyIrPOhLymMaoCfZs1YPyiGb2h7HMUW0+IoDMtjKkP4wCKkpDH+zManXgGri
n6auD0l6LUyz8qbRUK8qYeMyqEcZ5QBIMvNZ6yr918ej42SJ5g7IA2IN4/OjIrJZotkSNmT7poB9
kiG+FyRLPlS9HI/OoqVoLR2KJEt8ado5e1Fqp3wAq79kCyQmh6OLDYKV0JWO3SPHOLIgSyBisP+s
b0s6LV+Mzq4uyHNP9eLcKvtcJG94rMCIbuoacQn3kDofpkM9La+IPxBXVcOe3kWx4lwHqVHuFv7g
gKHAIZxXns2oRgAuetFgXkiUSyX/k7IFP4jRQUEJ0T+bpM0koBsAKMcMvqcZc62aVv9hFY1e+CjP
bFI0gO/rbbPSnHK6zZCgYseAwjEB9n8CKZonhBkntuUl9Luu52hEspBPxJzuo3KJ4NAO0Yh6p6+n
r2wo2sKHd9NHvtJXCGSW0J4DolYFMFROoygqoqii4PLxsDz3slZ7l+VghrD4/ZtxSa0hTelcohGf
G/u2jfPw66zV2Q4zZ3TsnNb0gjQ37kvAao+zgWgSjsx0azVDuwc1Nb9+/HPOTNeUfSj7U6R8iz96
/533SzyOgNzyHem6ySvptYDBQyv4roYOW6qPr3VamKWCxWrIm6J/Rhdg3en/s1WbQQnwbTCphE4w
+VFsXeOtI5h3HmFWtAW14fiVYQnayYYgkWeHC9dfJ63NJK5ZSOUNprU1h2/z6PUsRR4KfIbMyyR/
Ssw68g0oNEi/WRWrJRlfZprbDyTA9L5oK+OwxEUDJCvXvrSjOV/YFJ75SDg7oMDgDz6TbYVFaQbi
n/Wo4ICCKie0FPPKhK5+6SNZH+r2ptf6jWAHgoh0i8CWxhJp0eDQK+bIS+CR3X7WZq35JpyQ5qNQ
ulzu1U4B70LpQEI3VNvIbfU04/9msJilhRomFJTzrPY/fh9nHgDrNqE7Nj1i9vCb1xH1toqOltcR
mhQXO+CrN1Zam8ePr3JmhHMNni8AAtTBW7cw/pxZGjEhPrMN+WkZYqLwsgQxNlCEC9/2uRtCtMPJ
zCA3AHXw+/Ftlw4dYodpj5wE54YTOLJWG3Pd08d3dO4yNk4Mh9IGZsrtcyN/AmrbmtBbLuhk7dZw
yDC2L2VtnXluFD8plDNoVqnsutT987GWUanZXUyJMxFhAQFObX1dIfIVie4iLnwKp4of9ISc8Fkr
uBBCj81OuTEB/kT0z1E7ER/bK9BW80YUD0UOxjQrBWTARV88uyjlnaaTpZiWhbILQsN5oKOoeL06
sB0m8PvThPDrUgXizKNA4c4PpItN6267nIkKzQI+LTLIiZHpXXpW6h9tCa2fq0LDvpsD9ozHBOvy
fZWQROx3WTF85m+ivykZcAEAJ5WgcVtOkFN0jRXLbRAgX9KqnBkXGJVXRTraixUqvnljYUzNENnh
jppFc+w1vPiLfmlpP62M02CiRsv8bVCy5696fxWyXBwkon1DTFcD2n+YAONWS+9pJASiqo1jT4Ly
uk/KNrovYeVmHozz6BVU7ssiFN2zqGFfmuPWD2szxxEuqa9gAouNxDbgpxjKBjWrATeplOOnyuhW
BF2d/oXhvOyNce6vEBH5SpL/IRxh8A2yxw8jZaELE9qpkQ7vAaffdZSgHT055qtdoKAJVSkvjjg7
aSb9dca6PICrynzaW8ljQ3X4cxEuHVRe2KTJMM9o4sffqa190khR9+1mMP42ag1jBG2Mb9WkF09d
BCqlkvLCeri+qfdPDds3CiLK/PyLT/z9mwR16xA6zktUFGSwXVvad/BUnZvsf5Sd2XLdyrVlf8Xh
d9xC31RcO6KA3XGzJ8VGfEFQIoVE3yOB/PoakF1VJqkg65wH+yh4ROyNJrFyrTnHtGZykPCW7bVC
+l8MfP5wUMD7POnYJshYsd/dpKqppt4ZIS/1sWLRB4N1Do1n2Lcz0dptrFWbmglh9PmK+bEZTCgv
NwhZbzy+WF7fVciTcHPTHvs2mruy/y64iW5rRHKPfiPtC2iPYNEgwAXPrisAzNJtMY2ocgBf4U6O
i3tXDOJHD+HlAhWBuWrOvOX7aFbuwxef8w9nZ1WnoLpBr0ORtP78PxbdFhlEmzlNG9kT2mcWemL9
CsNWj77ZJSXvLLP80djZcmVoyfywAKJbrec2ydBxMzjbFKm+eajrssy2HdXrsYuz/BUiYwnfKJsB
O3/+edfT9u4O4m5H0UPpSILY+4/r1UvbyIqPmxZEf2c6hugCO9dOE6V1J6veevKGFJq0QIn2+ZE/
LsnwOFzDQMlDlaB7705UgYVsNUWuMwVdUkIm4iIZ6HKMqGq/eKv/6VCgXNZBGBthzHpvrwl0b/qC
Fl2cCZv7FpBiEDZ+NoULfNsvvtUfLj8vGRArVKmrUuTdzEIQdJhoOjMLrwYPini99n8oy0yOWqAv
kIAhYaMFtzr9q1SMP3xHHovVAUfhQg/13ekE6VUAPNQBtxhdu036KdhUNgnkgT0lX9RjH8WBHiIw
xCjI6BB2Uiq9PZ9+laHwAd4dEYRa+VGDIvu16jDqrZmnEG7z2WIDbeJPDHazFzty67E2qUNTuBD1
NQ0QZkhFR+wsjiINvm3JlNItfZFEUPE68yQh2hDcdjK22yAxW8Lh4ac+NW5WdeGEtD4gJYHq+4s1
5g/XjlHx6ttes9a4X95+raYNUFGUcRPlsyPuqUjH09WAeuYQRniDukTflCrLrj9/DD6+8imX0Pqy
6WdPg1b27UH9hM4eeS0gXNo63jZ0I0Mrk/pfL884DBMBJMWYwEAOvT3MbIwSa12AaztdTCwMi3vt
zgp3OmYVppEMaU+Aa+IytJv22OhOyw2bESW8NoEhSoIoorQKl7SP94Y0aUF/fhbWx+LtMmQjqaJR
hexl5Rm8e0L9wmb70uhYe8g3eHILgSEBNNFmceG6hkPhiv3nB/xDvYqNVl8JcuyJuOLvGhwaCRwL
KQddZApfnyBDu8GGTAcnANljqCDKhMRgIEiX1UM7sbzdaIytgqXXFgWE0dhLwqovvCehl/llGvcj
wMqx+KIV+4dSjdtsFYKDeVg5Au/OC8t+Mg0asapl3VpbKHPuztTRVmQQR56olkWGtbbziXy226NT
zHLX9UQwAplPbhC6uqeMpr8SwX2EwTEv40pxlaj02P6+W2pKrTLgD5uAewj3afBP+t7PvBHZd+E0
6rXOGQjvAlo08TZvMKFsp3ocb2lclfUujn0SFApGKdAj4FY+aN1gvSB57+2N3ytDj2aFlthgAPHz
iwv+scKkrqRvwH1GXhtShbdPgGwRuemdrgFMmUgbmfqCIdPizCdmu+Rb5L42tkYx74zOlRdt4A3O
ZtIb6wUksrv7/LN8XKvXdRM92e8KgQHd24/SgOSlBgdG2SfNMyZf4zQYrZ9ybocv+oofFxcOtCIv
aJ4yW/PXn/9HMaIJLy2JDeVAnYwjw8gzpr7MLT7/On86Cgon7lLIPOsM/O1RejPORDuwGcp7wU0x
Vf52ruE/f36UjyeNlCGGBfgOufd4k789ijnVMCFcI49SUXfRKpjcQcJMjr3pvHx+pI/fh/mAa7E4
rLHlVEVvj9Syb17R80TD5lV1GtgOPX2SELafH+UPKxCCaps+4loFUda+W/kH4qgso43x48o8OE+b
Wb4mCEU2XQ+2SXJrPiTFkIV4cklNHtUUFcY4baCvtlFSdUw8oeucFkkKFz4fvS/e8R/Ptk9RSCUL
wwTiy/shEHMFI46LAvOp3b7EeWECwOytm8zPh6cvzsPHBxMGxkq/Y9CHdvn9g2lB/2EJybUQNOHA
46eMPMwMsz8i/sy2MptJp9d4p0WoYc1N7Ir+24hM557S2fzLlAUmfZjPEZ0YcPLQjb299FnFxlAy
KOJ1l5Jzp6v5xDWT/Kvd7sfZDNVhwDYcaf+ap/zuXk60cUFvBIixMrv8LqAICFOf+QzoZUQstp7R
oQCZnw/T+GKxu9yAwZh+fH7eP15hlNGYb5iEMdeG8PP2q2Jjxu/IKwu/g5vuxMJmkebGCKO//eqs
/uE1xndkR8SbDNsFB317LBL8WHNLMgx9URMH5NTF2q1Pi8E4nWqnAtYrHOdXUSsvDdci5nxZeD1H
sW4jnrJJpiWvS58Yh6jez7wvyr4/fTpOw1o1/1bqv7/o1WLF0ujLkq7LSPk1QWTcm3h/vw2oLb+B
de+OmT7paZRYuJf8Ik32cLpv/MrHQrKwkThJLKAFX3ysj6sQGmA09gwYKIl4Mt6eM4InCqENeUn8
yligbbPLExcc9199FaGxRtaMkp3/XW+It0cx5mzQGW9VEXMp7UdTpPUpo3TFuN/Rv2jCffhCHGr1
RK6LOC3z918I/pXdVD6ClEASyTdlVrJn1/6XO7gMJ9DBuitGAuLje9RTFWtEFUpg7jgUmgOKK9jd
ne9tPn941ofjTb1Kvb6SXbhpeII/NL7TwlNzDPs2Kvxqvmvz1LqzYJLde1avn6CDdsPE1bvDDJ4d
xqWq//pVsy0XHR5rx+/d5turlsZTUFcueyzEKmuzNaj2jT8SEFMT5PT5N/2wKUIMwk6Wy7ZGY1I5
vT0UHYNSaD0cDtOsAVeVYWUaRFQdBZWyNXxFREWY9PHMsvnCmMg/lEjvxUC+ZJH3WzJB2JuTGyFH
oHsR3TQdCUplyiBy8pkMibm0kkt3LAmxW1B3PxcdHbLQry37JU0QBe6Fk8hnNVjLKTPkcd+CQzWj
0nBNtPNlxSsmaZwF8z/zb4VEJ1ADi3GBqFMlxniD9MEdcJC0unNLpMRoh5gPEGrRFyV9SxhL903E
5uBEdiKBTsSDhHTndXIpj7ZnotOsWPAi3NjQ2PREI4h5kJOBj3mw83Qj3Nq86LUgzmCBTP3pCC8J
BH4l/NdSLNPBbeZCI+woU8Dw0ZVilp7c7mLlOmVQDSWBi0E3WiJikq89Z14qTwNBIg5G+NTifkgS
IrNH6WlPNZTEh8SLTYbY3fI4er31kmS19tToqVOB9HFEHY5m7gWsu6N2QUKuRr66LRuIgVQk7dm0
0m42zTRA+KSeAcmX6wqMD1qXTDtRukj3sw2AZ18mrlBhazYwIP26wexPhpy+0XozeCrJG+ALYhZ7
bAi9tUN91Amz0hZcXJeDsFkUDDiJiPHKmViksVhcdzs6LVlTRabgOEOu5TLNJKVnO6apzfeprEsT
6HmvwHQN2fxtKFrT3nhABe7IYSirzRgMBJagvu28sEaL3m4wvTBycIwFeFGPbbsJ5dKM94p4w2/Q
0JkuZ007VLuCuyRBCNjM9TYgQ7E+qgZ0EZTeqmQeMMKXJaOA5vpmgrw9hdxlrrOBq8x0qutcUq7m
qgEsx+bRnDfualfb5J4qXjLVzzxEcO3NMJl947tlIDkJk8AhZQgJ1Xg/BqXSYQtOVHW0fnOfIDNZ
vyCPGOfbQB/b+9x2bDR9yKC4Q9j1ndGg141oMHpU1SkFi0ARZU1X+gByMaqE161meR8QR7mIZo08
z4FI8DyJMImldwfhI6sjSwT+RaO66czibPLrvGQNlbMmW20VHkcycVslkZIXa0gBN6K3au1yAs3q
mmgN+rIseZ8vPB+XWF5MhrFW4Wvr7v2byUYEoMaCYtdoMcREzHHFLkAmeNamqX2tZme5k0UDqIS0
wbCks/JFBfxRlrhyl1Z7Gd0gY93evF35elBPQTPRrishWmBnC6oNz2150rrSR4eh3I2ZZ9Me2K8V
WT6pYZiXad74SLMMJCohdXy6ZYmabj4/MX94j9ICtfA//osX/q4wQMikmNLbYNf1xr+sq2K+7Xs9
+OL0f6yK+PrsAWgbrcYShJlvvz6NGLPURVZGmmT0IdUutgNCkfVvTuLsvMq5R0t0lvkKKiShr4uN
LKNN9MuunL7oXX0oVNFWYx1HCo7y3KBofvtBDLPxB2niYoqtJf4REAqxqWrVn7Yu+UZ/9dTyKDBf
IFWAAp2+0NtDSbuVBfXnmlzQePvGKuJfTe/95egCxnvrcIkeKgYV7q63R7GDxfF6JkokZw75TtqJ
/S1N++SLvf8fThvSmpXh5tHiYpr47ijuzB63oT/TxVNOVkendsSbrdRT74sd3McbEpHWOrlDyfMH
PUxnMSH3COaOHJ+HIk+9ZRc3SHI/vzYfZTdcEWIxGQ5CF1zl9m+/0Oj0os9S8tsDGCSkJVX0bSKl
58rfjnEVN2HdzmMLmIVcglDLFvnQWq6so9mR2Qqab8eT0RqL6YsH5Q/fnqcEPSAdHdap9xOUXrSF
3U0SxEhXuVtMif42NyD/fPHtP9ZFvHWoiuiO0iT9cNOYDA9Ts17Dn2RKpMEs8lu4Mljth6bdMch1
LmgWBtfGbBHDXTlY5ExtEGRPNM6VZxTZHeeG9DT69cE3qwjckEa7/OunAsI8c8Fg5ZFQ7r+9QrGa
sy7LGSYFCVEnuj5QhQe4ZT4/FX844fz2361b6lI2SW+PkpttTzgnnVuvMIiUC0Z5oReF8cXt9ofH
B4kRqUr8szZf3z2kzpi7k8yMZg286aDjoLVzyrQ9FLFdfXVtP3RAVo/+enERTiB0/JADENc17/OW
3YQ36VeC5Jj7TAXL3Zg64mCS6X41jkZ+ncRJSoSF6T7YU+58ayd2y5+f2t9b3bf7Gj4JXS90AWt6
y/srKBqo33GKHs+FLZYel1jpjyIfhx/sRVJUX3jm+1C2svJPoYJZ94ZsM3Gc3HQpotIf7NuYSc2d
kdcEAFb5qIeFWY8ny+DNYltA6/wJkBVNqUmT97QIlqbfKSX1l3yQxKJSt9JVz5qy/OXHsjM3dVLT
UExt5d59/j0/XlwGLYgbmTQYq4373S00ZO7cGIgNI1Cz2YZXuw23ODMfDRwjXxzq4/4JXzosVDZP
qJcgkLy9Wx1ayFhaBg5lWal57HRT+WGT1faFbzE4O3j8H9pw6bRfZYr84cg4TRis0uWhf/BeAOx2
7QIeiHCh2ZTDfZUBvyZco99ZXms9mSKfd3bc5vefn9mPyxTtMxIduI6sV/rv0eF/dJzBYffcQQBR
fdUjHI2l4zxA9HLO+zhVlBL5V2bkj5i8FTUL/5MGBlNPLuvbE5yz59ELGydFnhvtbekrQpINfJ7W
rk380TpZEivpyGmztBthBlgG/bwpbr2gGokkGwpxlcqY3U7daFC9DHSktzlY741FmGiP2ACS7AmT
n/Zn3VfdjeDtwhjQEel3EpsCsJ+kcV312J/JeawYJBGHpY2hNWpZsW2SOs/P5jh3tZA4yBbv1th0
WMJ8rTQ2ro2YZsM2zP6leUtfHTLyoO2QaheGbNsRVJqqfHnstM4Tq7QxHg9zQpkQVmzWx7+62qGp
4LFfGydrOtT7Yq9zCCUlwJBsMtX3ZzT6R+wKBCjbOBU2n98hHxQHtCz8Va3KRYM/EKzL+3/cIQlW
K19Pp5Getlec5ybGsJXR1R3IJmkP7LgTLBSeeRHXOXTAz4/94dXBsVnNqR7o9zG3fnev4PfSEhyV
4FNwhB1RIODBMwPrXzuH//Fz/p/Ja331r/Wy/+d/8+efNcE1aSKGd3/852XzWt0O3evrcP7c/Pf6
V//vf/r2L/7zPP1Jfmj9a3j/X735S/z+fx9/8zw8v/kDTYN0WK7H1265ee3HYvh9AD7p+l/+//7w
b6+/f8u3pXn9x98Jl6mG9bclpPT8/d8/Onn5x9/pEv7HCV9//79/ePFc8vf+VzU8dz+H9Ofzh7/0
+twP//g7/b+//02+rv+q/f73io2/4A+u/l9rg4kuMRdnVTRxnL4ef//Md/4LV7FBGxSNEyYxfvZ/
vuGba/H/rs3fqrG8qtNq6Dkk2pK37XdMnjiLkJ3QHlyVOn7wbvICtzY3m8xn6y1GWgidWR5ZPEha
NUqQ8F1sGjOazLCRZVlOw6/G6yHZXcUMTLRrV2uznBQ2HImE4dKBQeptbus8sXrt3BJJMy80BYMx
w6y8ZMqOL/R0JrJ09doJ3J79Ug/WvismZbNvYzOfaVulAfmZjtghqxIVjE8uogRT2BGn2jFHFVEn
tcG+rIfZmM+bOENooQJdGIeMVJvuRe8HCIlLycbi50DiKLC1hNCCbTaprtmOZdKZezpKqqyPVTck
WRMNcQ9Gh5qYqv6wOHZpkKZox0GOm87NJLpxQLAE3k9LaeS7MXDUGSa0Nr9oBvpxx57WKoEKmotm
4Wc/W+XwoOo5vuHi4aKRxciKlSETEOdxj7PhIe+dZWv4CemkQmKBnpI1tFR4WtNcB5PT3HGE6jlA
r34xa8LvQpRcgoQPM3YJko695dgbymLlw2Mq9nE3TC9FYDEtXUrhXvUqptwlk4zQuTPcnOk+5/U0
PZIl1KJn0I0tryL7OR+6hEynxRUER1ipG2mlXgf7GblONFKb3U/T1C3blGEJyb9dLpPlwMkivWce
LKQuekGkc478nZfaZPfHQXT1g6RftxlGcsY3sSq90zkYZydig676HYODeNMgc93FdR/rWxA58XLI
UEqr/aytw8fbTqxv4F4pLfvVj35CzjHqGAvQZZJ6l1ohkGO1OqF/ZEGy5z9x02zMuNJWEpx2vtnm
P/TRLvf+YJi8ScrysBQQQSYTHWUyu8HtNOpQwzKB6XgFXnqb1gWENEqHwEPTZ7SweGR6L1oAxV/m
V8j42RPoYGef/HYSu7k2Mzsid1MnzbGGXExEJX2jOSePY2PNdDWLWIt3GIysk7kYuwezb0EzKZd0
xjBudXGHVl1eQaTP0hBtQPpNdTMrv9Z0w/yrMppm2DpWLadr+I7s5cxa9pctTUl0nZq5rIIY63fk
JTzb5dBD4PM3g4XxojCswTgzulLbCpKi0/NpjQGN3Ix66LTK+RWnaechPXCFRjhnGIs+KMB9aQSE
NtsSj2gVdelU34NQrabn0qBa0IWuIHYujoD0CqSMdrCMzVeeYLQo1RwfSy6ddibi2u4P9qImaka9
j2kFmVl3X3qlK67YlWGKombY9kwCdnQEVbNtG3t6lU5tPQSKrZvpDNrjRG5qHJmxIpF2murifDBV
cRs0RELHLM7GJg5GsauV3nNzEv+YbLxA9Ze5YGB72onKlpE5shMJk7EBE6C1nkN+uLSdYMt+aCT+
JEajGil6vVAX097a4iMntlfKZjvNqcuzPwIkObcbI9GvdX0kf21wCi8BXmR1xFdnRXPq1y0FaqJB
4IRD62k54NGU0Y2go36QZlUb0YxcNj6bUeefT76f3hhyrh+wudV3kIIxY+QLaXoEehAjUwKWtToz
d6OKst7ISJOx/XJb1U4HOlWPj2qa8Wu4eXI1FbiT9slIBRllEE3wyzVSi8ZM88/qZs7OTbYjA7an
oDtH6DY9EHHLP6FshnzYeGRxbzyrtBQ3xOJdeHYST4SyYC6sRyJIaSP4JOGUSNH3k2kBUhjBqkfT
qLqW+GGAnZBVkwtfz0sItrVt7gZqQ/Ops9UUbEn80ZotqOM6iKZeazD5qcGO6ICorVaSvkResyQq
fdUYb4IUx/65bCfnPvZZvglpVFO/yZbFNFasc3+OITvA1TXHs/PdRFt8pZo1cJma0UAxXM8GjucC
K+wZ2Srlbe0u/VnWxfNt7QX5rui12drohWPcCPxOl5WWxPcV3lPtlyoHP4e4xwAgJF01cSvW20Vt
hbkU8caJiV2OSrXAgOZNls4jgShTreL7vrRStKtLoLdXLSrXNmyzrq93UpqDvGZcmbkHs5LTHjO0
80RsHblaHAOkrJ6UebBzy6w9VGJuNkaVcPkYGIiN7+C0xCVja9Yqr5o6jJQ88emNO8zaqQKXlX+P
WZ+OWlx2hLTFtTdHDRzqa9dp2KUhoxg2k77o1zVyCoCqo2NfA6FmJfebJfnuOZW8a2N6R2lYtYV6
BVTosG/FuBv25qxzmYtir68PU5IHfrnreTzzbUYXHcbIwE0SZkOfXTZO0eg45TNxnoz2CMucHkCw
nUxvII/YUZV1CAiN1Q997Q0SdXgnkCoM/VD/aF3yzPf6wP4jpC2cHMy8a4xDP+lzGtbWaBYYxX3V
kGtUOcJnTmJkvN57x+4LI8ySOS2Db0HLoMkgNJYMoc6zC9h2g4tMv/dxpPDRACTvpaXXCg6KIy/9
lADQTVxoVbObXafnE8H13rhVMwjiGiq9xCgvLCE2hhisHXWS2o0DSwQWK2PnlXaL29jTwVbs7NyY
jnCsZ5NzpbnJSULhX5M9NZT6D1kbOgGI0EsoDOJCxMuOd7xxNZc6ZDJizD15Sc20sPxlxV4yHWo2
SZFS82RMtp8nUDr+XtTjAq3YKANyrucqMw5WhdYvmoKcc5PzIqzo8c9acRcUZTBvW00f+2iQzMjA
eDfBzuGSXWiyLPw+apbW5UtVUCE6MOnViSGgABMTxUnY88qVJ1q7UqIMzba3vJO4TMCzATvEg+PX
sEhF3x3pHwfDSeMoA0GkM9s/YaN3ySHxAAfhmVmG6WbM4Qifs4vJrwifVALrR9XMh0q3aiekQ2Je
m6JpHAB/ASu3QX7Cg8lzznjJ5k17F+eL/k1vFB9tzOzgTofv79O2KqobIVL/SU6F9p1gvaA5j6fJ
6S4FS1VU2IOURJBlGbQZpUi3RRQ/XbWSBFJwnBKLl+/lXvqQJyL5Uaax7UYxOTZdtAD/sM+IDB+r
U19pxhBOXeesvQ3dBR6WaNYLvykIyYtOqxu/dtp5P3sJVQk5u/ZjLTsdKWSOuTzbNMBHiq1jMlHa
+IxRTwZNd6pt2iu6rgKRKajHQDIY0QKVWaHFW+4Jdy4BEl2fEOEpdW0ubyaL4BJ0gv4sb5XZyReV
pssjaQCskNWEq3jHph1koFfQQgm7JnCvJ62Vzr4XRjPfLdkQN9veUQG3L3vgYEcKhVvsMtkFZ1xi
UknAJLiHjofqWmmN+Ty7TRNv04n+T5SP7D4i289bPp824mNxaFxpYTfaIPzxm7GEpxDu3C2zP9Oi
zs08BPcMnqttXhJietrprQWb1FKKVL1wRIRc74vGlD3B3y4sl9HOX3qv7zXQD4W2AXtKlFTBHFcB
ezcbSnDcEbeTiTnvWM3r6DfX9areTVXW5BHSD926WOjvkSlLHxnCe+9351jKPV7awRT354Nh189j
l7vUIHx9ItgMM/kx5WDar5xKiPg4OI2+X4ohvum4e5x97ZRwutuhTFWyKUefRGJUDO3NTJJ1e10o
d9XYqDnXjGhi0E4jOM4t526d7iWR6XTitHcSIlcnt1jKvRXMs04EHp1PctF8+SOuNMc4zmB2wf63
FRL3sZ6Cu0EAtNlNRmWeOZRcpOVmCfHmrtKQcMFDEv1Gy1rE/nKQiR9ifC/zXZI4dr5dZj09LBO0
pGORjnIfWxhlbEL5ytX5PU/qBrTQnIWVpvyTtjJ0OOmk2FNQunqq71qbFZ/LMTlncZEZDreFKfNd
O6XNr7TIweNIRMTfABgxtQ2CJrnIxtFKv7uaMiBK2Ixot74Dofsqb5Rn7xKEUeLokef8A8ESuQuz
E8dHryjpzbTd0CRb3sou4QZaJp6sqpLaKa9di8560nn9lZ/q1mvHFhFUk5mNRNuyTzjx2gExua60
5HmuGwHdvXOvmZ9p6Y5pONwoUiXSc7adtPf57UNY1z3axpDJdJKeFCoN7DNT+pVxiu21sTZjX2sv
DZlG1tEfEz3/YRddNb3oCfwIGqid1dVhnUoqTumWP5ZMLnvRTsXp1FnpEXW1oFBLkh/Qp9o2HPrS
ebDADdrbjPiCe9yBJDtkTV1eu1Pq3fOd9S50sYkU0F2DdmFt6lGnkTnhGdh+6+Fu0gczPoeuHnhb
ViUy7tE8lNa5EWjOsvPSuWjvpeX26bd8tCaxYehq5DezviCtKnU3rZHeJuz5okr5eXEyJ1LXz+XM
/bBtZqLZyS5oqe9cXmaPFr60ZE8A6/LNhtylbxtDk0PodgixLswZ5/NocpK30yRM5JPlqJYEG7Dp
zBAzvGx+lfrQOHczfqJ+X6rZ2GSDwxh3aZFMK0+/h/Jl3pWTO56Ueqqae7vVFLwyc/hurfTPa5Bk
agwn35Hc06hvNwzCEWrEgGdpew512u1raSQ+5Cmr1cLKhyRH+lh5ObsoCb2u8vepo03b2BbeHl1E
fG7MqEAJjDfuNb3ELw42xsEhUbU9i8449cg/KOE2SHGCMXTZvl25yjWqbZcqCzAaw2K1Zyqeq23u
zsQktDkdya2becE5te74nTKUWMLRLeqDTlP4bBiogmABligAeXeZZA/XdWpErd+5XhTTlmGEw2Ks
7Yh6rYsHwb1QnTeOwZZi7tnyHpApUFwwOM6+kXDRLwQ822hMRulOEZaxbB9X/XxSan7+s6bm38Rx
Ut7OehXrF9ns9lsvDdzLWRrtuW0MFRuIufTYkC+6FbqeXsbPvlGwczGrpL+sXWnAgPHT6ujU9nyB
7W8ev5P6khydzG+PJqEg4tT3++kUvYB6UVbhedthMcqLIrGn/RyA5IHAMWU9LCT6Phvl5eqmYgQ8
TaFIEfS4wTzc5mRagNjOmgx4a6VqMxqE6F8U0cF3seVN7rHvamFHTa7DJyI6IbhzYzO5HcWKss7Z
vaDatHWa3lo3IhG0q+XZ0RbjVpO2cQ+yFLhGpzS1LWox7IG3TCkINyEpbVEn8ZLP1AVoaq6o8ocl
6s28h0Q1uDb1WoF1DLqbHEOznREdaJWQlwvW1X0wdWlA2uWg7Thg758MYra2gaJ3cDaaoxNHKXBx
opwckwRPNhEG8R7dxLTFAEqpN0gHwl7EWv7oZBoXTvebzmeIS+1/bbRUsVdsqv34tUJ++ZhIxCdo
H/TyiI2zvsnMeJRsydumYtKYDNVlbSQLM5y5CMytOej6UZWW3u2pBZqfJJvZ3uMAXx28w+i79pmW
FM26VTXPc3at8w1vNOeptTL9xF8ISSKlJS0fq6D2l2NnkCsHczy4JnYXpvKYd/mtr8zW3ZK7WjuH
pNckoeKpHE+dJcZKlMjaxbziVfWjQo7Yhk2XxleJGmdiLYqeHQ/NaV5ugjf+ARSgfzcHPFzbXtpL
cZoLb5hOqsXTvE1matOzMzvWueVqGGDwYlzYqZx+Kttuij1mGrFNhiDZe+mUPCRNrKPJNuViRpaR
zGfJZMCO7epaQfFenNsSfdomBfXXh8GYNv0FJbG3430fGPvaTVTIwpqUuzQuY9Abjj1316QEynaj
wEentwVhj2RoDpp0JHs7IXk3t64znoi+Gi7FSDdhdHNL3Kar38fgFrOe6WB3RJSmvhk6meN5R6Na
/FtLp/bhacn2ppPkJzZCsWtH8/0rhq+J3Mw1+roDuRX5ZnCM4BhAgm9oHECPmZc6v9OUKA9lOTYC
8gab3h2SMwvYs+u1TyUweON+cD1pnq6Sr47FAuNxmFhyOBlZqkoch2s7IoI353OoLoj3vCuDW5Ep
rQv1rKhlmI+Fuo6HlVcWO6y3a7vhHEQum//Arothpw0Bs33dBQBI1DQC4Vb6GqOZuEIti2LnpeFl
timqsSE1yezYrWtadxS2OWsLGq6ARglssfjYVowcItqJxrnI4snZtk5NPHtoE47W3XlD0YyXudJm
9auu5Xzl81ZaLjK10A1DHkdZU1rVBSn1YnrIMOEtUYN9iLQ2XWu3HcE0TBkV2S/dVnSsURdeZg3F
BtRfcY7ps6zuLJHa5I9ZM1FNIYuUu1AS9wveulRz6fmabvfaVKX+JILOF7um08t5J8iO6SfCgXIz
uFb9mmSjxYHtXdX4p4cN0ULDLsnZ5IYQJJz7JXW9C9DWjhV2DtaW0AWDi5SM2dOZS0CyAGAyxhG0
vuUlo8uSb3yP/e9OkgnPfCwLgjOK/OaAOK5adild6kse5eWujGN5M8QJnQDCYoTNntybkKKJpdgZ
TW3vl8oXNq24HFFbrE3JNqss+xGWRX6Wp+O6Cro9GT3Gwg2yleQA+IemIcw6nOlD4c9JedQ2qZDF
Y5uYeCMmzR+uLHMZ7kQhdcQ6yrfzEx9gf8BgJ06/QeLs+nBeRkyQ2AmWedMRhDydAfwlinDS9aei
z1N7SzAMgckLdBl5txj++DQ1fvnIhA95o7AYtdkFGc9uZy1HTZ8d+kmtHO/EMrBmjnqrAyBuff+Q
unaO6Tnug2XPclrV13GuBX2YLMLLr+0ioP2mJQGL9xy0/jNUKb4b/Ic0YRUomkszb+S+dJvqSbVV
cqa55bLJBGGLAUylKHcF4+l+cqUV0gNxDqkw5iRa6IXn7Ji8/GVsS/KYbV/si6zV9r41aGfVOMwH
7K7OidsZzuVUB/oT1PHpjO/VXArA5YdJKGfNzjY97O2GNu7dRXNeK78uyEqehuUwLm6zRxyfvKZA
Ve7I6KrEeTXX8xT2cokfsrKorpNKyw7xMFRsroMOvGpvxXmUmJqsQxicUG1JiiYjooKUXtPLMod+
tbT4P61C2T/+N0dntiQnjoXhJyIChNhuM8m19sV2lW+IcrWNWAVIrE8/X87NREx3O1yVCdI5/9pX
jrkQ721Q1UUM28WKjs6v1vJn0VO+LdCKT7Y8euGmf9OYZXmNkIy/DBkM7PUWjSmvBUkHJbqWMVoO
CeXOcdrY0pxtPNECnZAb52LxSzb/aJGm1qdaTqSuZ1YYP6UzS3L5a40QuPekSu6y1Q9/tWHmyP0i
N2quLXzu/Vj6ffQXoLEx3KBxQgeMcLPpiEAZ6Jma622n9JycZlTJD76zdI95XweIi5mv5iPSSIQw
peNvUAcy7KFaqGu6D8cwf5nK0YqcM2SiwGfrwoI1wgrg9ljUz3odx49sFfl70auw4NhSEBHBMBOP
hIpVjM9SjbQkkpPpLvutkw3oWk3Y9PPkzdFLgO55eJTIKQK0iKty/3HuZR9bMIb6GkZl/DCVvXgG
Yecr8BvnPGC57FNSxWhn0mhUr0HRld1npOr4awwga7NaR4egqvqPpOsqs9+SmAl1c6b47PnNXKYD
g2dznOYbbOmaeW7PHDTO/VoZAjO8OrMr0bWqegq3uH6pF7W2V6ePG7krwi7+omMCbXkd+Gi5ss5d
0qLLqiPlq3hiSFHgAjeOjPZT0Xrk5ts+XHZVVcXcLa3UMWlMs6l2hv98eUO/Wp0aCO/r2tfma9tW
Xl5Z+eMuF6ETp4ly/HOQOMmUxqFT3NVoypsUDsP8VjZOdT8fCHbIj5MRg5dW0paXONlwznKGr8cu
Jil19FfglKnlIN2KAVCGNRv5WdvYhnBiIdc/MUPOfeEaB6zX6ZYnb6rldy5Gfd56Z3zlXFnSWVJn
fswmJ7sPxE00gOOyVydT9rLebS1AwSGg6G5f1WtXvt5Kx6LD5M9GHJHwAhNs9YKfPHbrH8OYmbQx
fvLPLa37mutA/6rzTR3Lckq6X4X1JjCrBv3vgSig4MUQIklmQue5/wYZrg9A576++pNg7g7b1S6c
hrXU5z7JMaGw6Gwo7wiV61+ARhZSd0uVP0edqsxdvSZmuVNmUurCLGOf/MQR8XtL6F//HHidzbj3
Eyd8xg2XnIA7/Pi0FlHPaq+D+c4iipp2xLFG+SnOp3ZfyoIRYBkpD0KGfYvvje2Q5Scb87JwCGfQ
XWEVBEd3GmP/UyVLH5Hj13jFrtwEYdeamBJ6fWqv9FIQTzv6tNYU4d1QuBgyQPhMrXYAmZYRc+3w
G83MyN/ZFvfFY42YT19kR1AIeQhOrFMq4xFOm7lSvxLZGwgYZxrf/K6cvF1bO2HKQsnWVUhH83yv
EEPhVJVvpBvOXto7lcfMW8ZTGvoEZ7IT/j/hEEyONJxGB2DSjl8GglxJtGVFSoZomewCdFTFhMAd
dHcfqn4+YUf23zZUd3ZHGwLg9IqCDxGcdXKe5Er8SfzCQ0au+uiDP0s3TeVj6saRdYJbGr82YcUv
imzX97i80VSIfwRWfT+nVk50/iaZkJalvZZhv9U/6zmZnfs4alX/Esgc1hMlvQgh6kL97lQd9vFB
T+21KsnCoQPCRPfr1GM9ZobU3UtLQ0507jJhnFPWdLT8zEUXjZ+ZyYT+LXOzNX8Rw28rB1HE+i+9
oqSwrOqq+sVP5njebyrxaOxTSMP+G1qE2PstG2V8IBS6DPcLDB5sZgDVQWhmkn2DUwGXMbDMX53F
GnTWfJw7T0bzQ0bEhnpcb6nnM1cNqNSoRm540uO8Q+ytQf0Zmj78EnZlOSOApzprJxv+6BUOZSdL
uvw6sq2qrbwMwOT5hT3cv450Sxb7ICSK7+biK9OlstFDHbaLQhE9oh3q40k/wTe43snvQEXeuWii
AZQnjAilJ0ecEQVUY/yB8iDbrtR5NqeA2r6QHIwugaYsMYTfkkpsNz0I/IjJxQNhNMe4MjdsHdzj
R4EFMi23fBr/LZ3YxNVMrVZXvlR5B9ng0WjZDOQbm8oSFZvUQeO9L+GklyuZlf3tVl71ZwYzD076
f8D99pNuiADEaI/LPI/zW4vR4oBmY/3omorFaC18o641p8V0Wfpi9i4E+6gL0po1hK0Dp/DjZq7+
AK47hzHpsEAkuhPyRI1n9bAFfoFfQHRziqwwun0L7PIDoO2dUyfe6xrWDgotxVsdR8F0FnUvD6Pr
LpeCqVPvzMKKgJY3Mu9BlK1If+u2cB4Gx5vrixc6yz5YJu8w1557ByPb/VptFfH2LtOarMR89t6D
Nw/ea0U00pQSRY/6KMRtGKYUPJnUHeRc7d2lrX/YxaXMegdDG6QEopYVl02Qfyy66u8YxSHOFjmU
a824G9Y/RLxuXwTXb7w/KBZ+cu9liiZOVCLF/aJxknpnhht3JmRZgkV/5HWjiiMytT582tiu2Owj
o9djqYexeGNTxc7URYx+5ywH06GcImmm7bcxmx8QX0qHWXGfj0szHpgjygTlcabY4u6bUcRzeZBD
NzmoKz1yOZJTqcMk+4wiZMpp4FTGyj/LoB3/ZqMCg7GgndOLS8Zct6X5aAgnXipdqAi0kjTiqxw8
aTj9cxmMd2qqbawPOkdH2l4Ub+b8UQVFLp61RpH6ERbZSlbbZlhBESEPZUi6/yZc51EINuvUhD2V
masOcgpIi5KuYWz/PYA3PE3yKcyYaEuDEVsUvYbC7WbCHRODgqUwuJQQs4P/zxKdHivJMpi3HgKm
gt+t4IDePb/KSY5qKgNmf9Wqc6plrwMKGUl77Wadu/uJyDUqSsTAvNefEkBpeiR14FE+R458Yx7b
0o/0n5anhil/XTZ9KBgRLENxJMCSeFxkMN9TfUQqqOdAlrEigGH3zw2xIcvzRL1D0+/7nsKJVOEI
k1G6EDk3IQuk+bQsCdsCZjs77K56561uPVYnzIoeQ/ICOE+xerNSpKGArJf9iNS3uKM8r1dPnByW
eRpqFzqwseRxIXpssAcHez5GQ7ue4/Va7MRMmW93TEjw1NU1q5dOO5Q12Sn6q2U0RD+8uPDzexbZ
vjnMbajytCppt98XQNjbXZ+NNdejm8We5f0DX/6pCd6y5NSRx3yA7OdwawOkI5euz73q8ZY2thwT
O8zzhYxOm510nSXJ3wHRTmNSFEyB1mc049pP5RqQebRXS3CTA+kc3+98gLyao2tING7goa5xwASh
ifOEQUItMZv6spL355+JM1DmDgGZFTdAWrCJ7tCPFP8NJdzYbVhvjdEMz1kjArJtXRXMr6bqcm/D
PDXQ6oeUBi6eSclK96RAY3ymcSQmAyYsQjRprSKHyN3rqL0VmMTSjnfkpqvyoDLkW9EF9sLqc0Tm
9XqyoXb9A/FoE2mjQ14BR2lbr/HJHYpwyE6cDSQxngeXlyg1Tg8dXFerM/+FgqHj6ejHo0MecOwE
w0WRN2he5rlYbk1SmQO2zVvR/SEZD2LlX1DgS4MYbFsJicWwTEBJ7otCl80uIuGUm8gNuEGdPVno
g/N3WHqjCS3w2+pUoy8ZyHNa3RlIGCgYUg5cb9flaz0++nXAT6yoV1+uU7yGzmNpVqqYyYapkufE
RyZbU8hXOQGdid1c6rc+KnXyzzFovs9q6Fx9XxcNE2qQ2W2BMS6U+CrDxoXsCkGzvLu8Mo6ASg2G
6J9pohVPY+G2zUEALpsqrTaBJ7On3258mLRs313BsrwftJfUf8oFE8FxtWscIDwHd6/BknbIbHJP
X7YFJcL76Nsms4dK4Ux7rADrxXHqIQoOY9QU7snRuksOaMPG/EPXDEEXqZzF+X3jCMKL4cKOPjke
O7uP57qrfmaIcYdH03cRRcyN8fIJx3eXb3cJMbT0MYhW6I5sNc46bouxXKbbMhGLY7wRZqsPmYjV
hlEtd2VaD/XqcFVuavmKQ5OLTwsYGtwDRDE87xKXK+CtlqFTn1qWB2c5eV5ntmAfbqbcak6sCCIZ
VjBJYFFd9D417tXR7W4tVE1Dl7HTujGOxWijg4fWYcbe5AqWo+1lYz7ePjrJXnvtnWx0XLRUAwXu
3bR2ywWdjugfplEG8T/+lziCI65PbR/RWnMsXIBGWM4WzIGU+YmVJ5LVJ4vLy1w2rXMswMKyI+JE
QkZd7ZJPM7ZsCZyJTqiB+pxlYqvwCZ9jiSHzJX9soa+SX2Gr+zXZj+G0musc5X5zNUgXspPwOKuf
l5D/c0Y27EtamV2zlkSP9TpmxkoUCoJn23Nh7jc55AOgDiGo2SWcczqhSUyum7eu7Vr/lfMDUcUJ
nn1rXsuqUXW6ToXlODdkm633uRNPLrM3JsuVFuOoHX/KmpSdv1Oj3PxviFOoeuVE1jBRnTRZOnDW
iPvBseTgA1RW9icrWJyfKZOckq9ooJMsOFYCbOqJh3zuf2z0wNTHfJ3JIH4dlbLyvvZmaw+MmPBn
a7gVOJCRYa/Nx1poWNQV03i+XbexK2g9IHzA+yejpcNJ7Nr4JYAJCDs4lqcon4RBYlIG/JBP5dpg
h9szs/ZLe2miaVyOobXu0B6AA/vpa+o8i8SMGWbMeJ5Gr6sgTikMLQleMDQPoOAir+Fp3WK+p1u8
Au/vdxUX+JKfplEv9TdRRyyFwFCFtuGeUg6q4+69uArolKpBrQiu6smSFJVbzujno9A5VFM+wkUJ
DyPUoS4baV+lqrdOnOYbPf9GrXzcnRUN5xItzlLXQu3aZGjLz3Dasq47xMWMWnOHTmPaFgzH8DzL
no+39x/ywBvlI1sUabZoZRBuPFMwzdfdVUi3qjPyE7rhG+7w/CMTYp2rQ2dpqIHSn0zIsDpNUbwc
jRz5SxMEdS8lAdLU1BfChWMJUdYtfd/8IE6HvLZhwzCtZjV8ToWRL42jwnnnK8fej30XyjSQoWn3
7eCWyaPjKx/BboPlb0QVQbzrKYuxxB2GuPFZtRsQQHsgFsCl0GWsJvWaERrvHZOMlIe/dgL2e0LL
JeZPMc4i4f6hcxNDjKHcbdglWxY2JySTIw/tVnlewUrryvXeWwb5uDS6OA5ZTw5zaR1EnQWFHnuX
4nD2SqdwQIY9OTy3JkvOVKzCoQ+2V+et3YbHBV0Ytn4PUzfwoU7tXN0iW7F8vkocrU/KQFtBxfTl
51CVVHZNlOQGflhI8MzBv3iB43yGoeSPZw4IT7hl+c9uTCIqD5X7xbgpT6YKvDuPb4Mmmy5Y9ws3
0XHUkH5hG0hcMUGdOlu5weuYwn9up2Z6UspxxA5XNN5Wp8pCiMU1eMwXGqEEWbL0/eUuxDEY9EXH
U/PmLosgNaCNXoXANjRtCeVfQLWCImWco3s6NpqfLZvxISLp9SNCRrzXRdGeoqbL047muP2czYbg
M48KWzcfujeWJipHWC4UpGxCUH/j9U5COEx3i+SJ6g/KEqCVo3b550Z5uD5B7eRMaEMtz6rK1H+G
3mG7p7qovp2WSnzXcqP8DfNpfurD1Q5H/nvEnbmKeCuCgqp2v/zd5CPKFm8wwQ8Es+gy5BoyHUy4
WYaQwL0mU9m9oKVY7iheHxj4CnLTnUESeal72iN8PSKhyWxOWTDyvVR1ZYOfvhbn8v/aXGD1BOB/
qcWOS8F99BfWzt1cZdGzomM4IltoHt5dG6Db5QdWD361zGKXFDyI+VA3D1UFLnPxUJPsY1rGfEjR
aOt2Qjtips192NLEWdfH0E4oJaKgOYncVQevtUhxuFQEj0a/+DuVteUeoU8sz+3ch6eKDA3Ytgg5
d2LAE2GFgbrLGl5+r/yqYFNfkMMHapLobgFNTkOo5CdQVnX0aWo8+fEWH2HJAAtH7NNEK5XFZUGT
8bRGbXslBZhpnTCFDXwSFau9FxuvKctd80aHnZeDGMRbkEZ9UN/ZtWDb7duYFHlWxv0MuQtQqRo0
XmE1jmw1FeSsGrYFIUHstFikBbjRPsgFScukgbePIJL+3SwkLEW19nHqYGZ2Upb5OkVN6F8KvzLn
ya3ws/aAs5eMs+cy2oFGx62yF9WDStZtM94V/MMPxLPtG+2x9Y94k346WVBhdoZYnanFmp/6uSru
s1glDy4dOci+kqR69KYZDNoNw+hV0dsa7/zAkWc9aeeaRYv844LwVBwvYdTJyyqIkDzSDLr90JlT
v7uV1T8Ehc9Xge/wUBsPYtRbt/zM1AqrkU0qUPd2jH9G9cyQuZVk5Vlvu++ATu7HuTQa+sbz7udC
dQ8FcpaPuO8jcRiayj+0TRh7+5vBIT5LmwzVTtVBdcU+wFvojU3zNNQWQVHMJaMwMweEIVBHMyBn
KY629kh+mOJxvEoUL3sGv1sTM6XaVGDq7KP1EfMvUaDPLMbtcVip0Uq3RPRiP9n2k+e5uiO2j9a0
kmnjMDhJ9dDVWeTsoA/CR8vlhLYTnpNbAk7qHMZ4NQBGbfYOFL3dj2zoH9aV9RVWezhoxKQkQ2vQ
wVygJlZZPT0nXbwRYOEHewNMewz8MnqUjKj3Sb3ZVG71LdfAY3B+NrPtBywEffmmo3h+jvge9tza
Ij96nDl/V7SslP9s7FY9Urkv5q+E/lXRuqmmMv21xdhxJsiA5XbXhHSWb/1S/Cq5Zz8LevAU9w3G
aR5g2DZyc2aWaspWinSa7QSVHwbf3ZBlb6obJFgJgwtICzGb4uzDelD02ZlpOQCFSDKq4LaeWZxm
9oGg+WHQCt/5nZ+8j7GwwcWAZZ3GCJ/c04bMxdvNiVx+5FnrPubYXCAoOlzKYEgXdxnmi4ZI6HYg
97F3JIVbnnLw5r8IMIPgeVmMfQOBNM4xL/oxSUdm15l3NAe+3NZS5rdSpCkd+qb9S8rOdFFh4Fy5
/8vhfSgbP0mnwqUJtTQIdQ9d1MXvETpMwqTqhfb3hdoz/tYpEOJG54WPtZCGmj7hmT8TNucfN0VE
jDFmUxedEUlZ5FXbnNw+UespF5m7fTS2i8goWxb+/JkPvvZT8DM5/pcvStxSowt4QJh91D7k2uAM
KSO3uNgVrfTBkUltZvgOLRkGVULM1ZPNCLMBoEzK6iVz4R5uGz4d1dEuGFfWyIxWB/+O626WnMYR
oeS7bB1nhiMHvYpB3F0XqSs7gQy52YjzEnudIH9nYlwsmJlPYMl9zA+HFAGekMZDPvPuF0Lyhmml
GvvxjgksyXbdGPrPVLqP+sVJaukenSge4osG4pIskJyFV27BBXP9iAIki7ARpPgtE6YnZ17QL485
yLaTB0P9U1EaqBDWIZ8/Wg4dUjTtOJL0xf6HFjFJzKcsIhZF4nuCo0NVjv1vYikkP6ft7ZWzy/ly
GTX6dA1GfntHM/wYhJ+8XD2HyK6iL35ExJmv0VGWMlLnbJm3K2B/8ZI3N8MIlYFWfna27/tfsSpQ
NGyzkxDHTHEw4KgTQ8hyTzECR4C0xR2mxKrcZaW8KQ8XkfX9HbFCJnpXko/hFIgt6f8101Q5SAf4
/JlVe479c2JNH/0Gq52PgBmIXpsoShRXSVdXP81aI7hNZlja1OZtcMzR+PbfeGo6y229ht5rNwAS
3kO+jC0ow2IiL20WHWks1ApT08EdLTlV+2AdguACCjm8s5QKhemDdnjCoCqFNt31zLNaWpt4hIPO
GklVz/3/05ZN5Kcd+Q/bd0DM3pdbRQ1fyAaDvoKg5dJ2u0FQIsgM4nRMUIYTKnVnXYAURyIj9dWJ
wCNb/BUZfrfuQNDvnD3BjjrHwA7V9+DnZNoZ122+8m1iZ90KMJSdqoKMkvilfY2mdtkTo16H+7lq
TXJWXqGPI2lAy70D+JrBX1RUImA2M/M3tmbazLMya+66RZbRS4b85i8C5Lm8hLbpFxg7LuibPQ7z
hc7z78ZIwy+3VcB4ixueyWku/5aOma+Qa2F4tqQw36P+/euaKOagKqPCbz+3ZcBDB/wVNPMxRKfa
7XO5RfzMEawXB1/vKPcRiZVWe8UHmH/3m6SLjEJv4xP8WsLMoiJcG3P2V5VRON/rwEF/zkqXuOdR
ssruQ7wN7rFpSC5GBiMmmsv3WKiQZlVxUhfP7QzffCJp3zYfju1WWDhcwFt1nJaoWH8XJCgSAc7Y
3u2bRhDpgfap57mLtP27RfRG7kTTygXX34wgB+x8Q7CjVofjxx/BYpbA4GfOhqH97lxPLXfooiP8
HUluA+cHXg9i0Rlm5in5r4N83B66yiL3GeYCDcuKBKx6UK0q2tSdMM0DWW5kOp9cCQpzcPnXIbOo
qRN4aJT3y7kYmiShNMsE7Z9+s4B513lBk5mlcygacw2cJsm2vSldHRGG7VNv1ARvdb6O63oXRg41
L0fGrnETaZ+BfCNOmet2eVQGt5beQxBKDNXraqXEwAMO3o77wEMNDNLp1mlYbOuv0JjOvPljXpeH
kJQzHmOml7Do4D2mob5UlZXfG59UzV/lujnlv3izh8+WbtOJEjIo+gHJv4+oaYjiFeGSivxuOJq5
a+n0pPJ15pVo5No+eVrO/LWjCErvwY50Er64WpWh/AFYVYYHNx5Uciok4DobkrQD6ug10AMGZIWh
7D5HpWyztMZB2vyzlfLEt5coeMxD2yP4dacAXgU9+0tfN7l/ZfH1gr2IAHZehOnQo2rhu/PdUvDx
vA2A4RSConwddxnlUZegQgK1c/UNn+rnxT16AwAp6njyzzmVOsrC8VzdcSbl+3iCm7qi00dF2OXT
dwWrmFZokShNZmDC0zSX10hls3scklYe/T7y7jWy9ulr6Cxn0MH4ZTYcAzXOHvnfkmzfGKHbHNyA
DxqdLl2nAmcv+PkqfBFO+N9Wauw4WzCUvyPH2tM0b2txEn4T0b0bAmTwkK5w6/WgwptT1fE8ahjj
aVeU83jsajssoD18AYdAjvZhqLE9cijo9gUJbHYlfkC/rUhjM7bJYXkkxqz/oCyYKUILwsimMcfJ
C1HbzU++M6CSXQeCZtMYBex4QW+x3VW+j6kELW6tMIpxTQIRgxBMOzKidHnq3WHgH1WbvQy1Kp+q
xLCEWbp/n0H3Q30ndTbx5Ltz8UJSg+p2QeSuD6JHk8ISDW3qQ4lSOUqcmfvUjhCpN+oTxXrFFvza
eVOM2bUe/P2GJo/wsDouW15sU9EiR1wt3akYY8iBCeHn91GmKEOKRPHL92ianpMx9thhKpi0GrG5
8xhutTnVIyq2gywyAg2SBQU8Ehg6hooYrGVnYuz/x1Z6anzYjGSLw+pmNuQKFVQURqKFX5fZLflc
lNO90wIX5/sRdw7nIEVQ26Xxg4mORiwiX6vGa4AHB5VOV0/qh0hWl0Q367SoyvAgDXcTCi6MoFuS
0spcTGlXL/IC2OurY2bWll5QBd1GEEv/M5wLN8ZcPNJHGuDYveujZHpt1ByYy62E892bwwiQhb7Z
U9BlSh/dhH3y2ERWng3dCgvrs9fIJwOS8txWRX/tJVGoj31kifmscQoGiqnaNsNycbc6uczWhJcg
rINvAtaJjDYKeFzKqntmO+br2hfZ2NDzgbPjOxpz6spwY555VdTh1uXCAGYA3a7Fym53IXZFYNSs
hi156AZEgufeQRFzdP2V+Y2kRXhSB2UrcpnsFmLXJCo4RT0JNEQmEGA4V1P/1+YLqy07fAjyt81b
6vVFd1eCy/M2d9b5TBS0zZvXoHVKs8kAeEgsbfg3FLQx9zTJKmVrT50lOTCdJ1J3F5t3TE1TJcqD
CJAQgBYk40WPXkBXL+PA25CUoDp+T/kq7+XIeNk1PZO7cJMnPRui62GQkBAUfviyeiU2voVMiUPd
5u6606MzPmdOWR63ymmu65QNh1lO6I5Gkg0azI97Z8hRGbbTYB9X6i6ulteuZ+Osozn1pnJIg57B
A7446o9rIJqnnmdu7wNwpqTrFNV1qEVGhaShS8jRZJZBmObQWFDl/o+Rg8mApEbypGIHeVNRTOGN
fs9HEGC/RlUE0KPdyxDb0klDp6ebOxuz7rRBf10dpDnM3iMG4CNqGATOGz3kD6KotCb2hvhkHOsC
UaByLXyyGMNgPRcIxPFbzyMlMZGQSerBIJytO5Og6FfgZMrLnP8wiqtTQr7974C2pHVHMZF/EaNB
ENOaSEc7AZoIxuJnvyW+op+S+khnP6CauuIw00cV0JHgyjYpP63r+W+BCArSWytYip+94y0X00vP
P7awRWyGhUjsjqeDWICgUPV/zjiGz322OfW5wQLs7lvfQQzcVfN3Q31wKjE9vrRrV6UNambakwwt
333nUPPUw9BeqIHon8tqHZ6tJSzttYAVfepG+BfkDCG7VIXgCCCfkrSdmEweHFrWP70rPOSzxtUs
gHPb+N/h3K7ZV9vq7B42gbesbf2IzMExDzFjA3GdbYlqrdlZZKdPY6NtiekdKYSzLlCGnAblu+rd
tjyPmRsePDghhp9REAKpF+AyxNGlG2VvMvBYgC3WLIRgzVL8mwdj3Z2jwPp3tZ9zqGJecdJ4xGSo
en91jwLdwNuarYhrAdTc02CGOOfY1DSDDRgtvmOHCMrIneJ9T3bLk1t6RUh5AccGvZVOCwrCyPGA
w7gbUhDM7HFhdvk599TJ7UIb0BPKq26RS4NwCfot/MHWwX4Oq+mVpVfFD5G1+aXRg38fi2Eprwle
iuTYa7h7wtY73EmubET/C5qkZECFpRsuiz/QAIRxqEHGC70alymyVcQKOALch4znoz+jPBi/0BHU
dyZag5sfZBrxdhNKnIps0tMx7IsInKCUj2g96nynZA+ali/anGdbtl/ab6p5B2y+XvjX/qOv21s8
TQsIeI0AoL2HDrva45x46ur4pjk7Nuo+2F1be7/2ybJe5m4KQLg7blHcJNEtQ3CO+hyUnHyHq70t
qxQf4PXShvjni1lmC/LsVv8K07JddEsw/NtQqModSpke02uS4NTaOfUkrpnHWPE+R9ZlUJBJrsND
02UFvoAKZquZCLG6SSfLcx0P1bMjtcxPTXNzW87UMwO/4qzrfxi1bhRjr7YJUZc1qxd0/2Ga6kns
hyilWxXddmqMG5KFgGSVzl5/YRpxxWT7Ew62LtoROVAxDDajOcPfJXhqCAtJubXnJ4bXYfjAM4Lz
HIGary8xs1N83ihtuW6rs/wODXDx2rkNKqEk+6hXHD8vNxB5/uijcMWNBsur92Mmqs9yBb/Ysb5u
PzwUNTzRcLyoFzP2sUehGs8lhtTB/lfSj3gemkjER6ntdMevSPoCG8Lwj5q/7IcgxQk8uUfxV9aF
kBA9HpkEiDCrbS8rYaNTBCeS1UQLdDk+DaQzOTZE9EVTdpOrqXn75HAs4HDYyv0cagL3LIQ7jOc5
X3BMn5Igm1XqtxPiu3hzSZswtfSpgehHjBCnTRTDHxGO3QudQNu2W2sJ6MijAPNfIzJ9qWIvfG1r
k+0xCo6pbVfv4HRTR4WKLmlIjdHqWpRky3swIccIttKe0NIlPbndbq7uVES70omKmbUEda1WSpoD
IjwOOa0gcwq9JO5pWuzODt6Yi/aVi+EtouBKbzPsTQL86xt+MdIlxqcMqd01Bxj/doiQ+RhocLZc
WlOGUTlGZUMObHJ0J/d2bCqyHFg4pIbxKZxjaAITnpdSTgfcUpw6syOGJiW4CzsJETD4Y4xbjOh+
Rz470hxZDFHThVPAL62hF9IxH+Om3lHSEhE8y0UTO3jnmZhO6DXWrygz83noJ0IFGGfJt5E3H5RG
9PCXF7FVuPdz+8haKfzdGMv6NUEX+d/sLQHPE0Drbmjr6bTpyT6gaIHcNXNGJqxbdk8bGMwlWMVE
9ddWI8wdNQBfLiAvD3wuzpu1AZ5ptaFWLWMYf6Adqw+TDflcazaBg4s74cPNeTf/rW5n3N/OimRS
2A2ht7cWTOX4kpt0iqb+CdNRfDGeC4hUTTZhi8rpRdsVeWJQx24LmA25yBYt99vATnM2vZrYZlRb
ngoQYcT8wYoolAAuxzmT8slc0ZPLFh8dbHA23XowcezVId9sYOKA8anaeMr4x7hbDHmG/6PozJYj
1bEo+kVEMAtecx5tp8eyXwjbdQsQMwIJ+Pq78rWjuyudCdIZ9l67LePqode1uib84Bd0QxjMysQJ
eO56DMXZXGFO61KsJiIaqhPtpr/FEhL9VWOAI7VXvrdGhdMnW6NstqQAN2JcgMog4MRp8EqcvNe+
yzbzWSlFwgAX87ryEIgWI26RqZJzIcIoz7K4Dnu5El6e7lrHByBAW2OKFcHtefnq9EMQsVDl12MV
z5bhoD2hyIgRtVOuxwHW76FilNxsS/AsSF8EW3W8sDqMOwc5t8nwBwEKs1k2B2W6by2SDp/wmY76
OuIneaxIuSKD3jDkf7KFQsGPSNJH1cBebU+sWc6wj1/eWkXYVzv4H8O0llIuj+lkFP8XIUYeDNUf
E8uyV+pMxIy+n4XVGVlzbi72OBcI9MzoApVuhyjaNVFgqUvutLFz6Re4hWwrXUT3ydB0h4DhzQdi
Vfk1xYUmBd6NEMdyF7VvvUUfZXN35+j40OWpvamtDPKBE+zxyDJ8DNiQ4n1tJ4SJrjwXY1J85jBg
/3qRH95KyMzudXEqk5/pBxAycrtP1SZjlsDgldnzAxBS7zfyyvxR8XPekLAPmLxFKSN2Yu4063U4
+k5CZnXuejeBFpkYH3fo4TMwEx+gzGBiWIcGzQvLi5K1kE1H1q3IzAHsumLdoFEYppSmoOgsivV4
AsTrJP+VFfwatuZWnG4FOQ70Ar2DlVFmQxzt5pyKD9cLEpN3MSFX3xNliSlWAGQ7zqOM9h6Rbo/N
2BGwsEjgIhs+zYClCHHeUdVm7tcGwt2HKZb2XxiR7bcByo2VmTykxl6JYpwf0wZRwXqyoWOvyYlM
LyJk7PQwpYvh2/EaFKei6dkoR5lgkE26cyuvS5SWN0u0pbhai4eSJeChFXvLZOrkLta8bWYnPJVE
b/4SRqfvp3CoxDlokKxdYV5Vy2a27U5skO+WzSkrB/uxBA69YWWZ3JpmUq8FkmK1ChIkX2diYtII
YtLis6IrkPqFS49fah1X1livlqJibpYy0zZf48gXVN6NnAkS96CzqwNbePOYyoTEUGT6zRZaZHsI
xlpem8m1D1CXZvcPy/oIXXVB5ZBJdMkUdUM3PFt09P6arj+KjrMMlgNbrRkXXKf9l9kfk/gRcQQd
Xdtg873G+C8WRv2ka1YaP4KaYnbhroOy7mQs2PfSchFVra0kcsPP0pk8+drXqp7Yi9YAiLBjxS71
MTRuRJLs+j2MXF3mvOLm4WBA4uC6Z2cE8l0ketqoXI0VM/qQLQi2vPAFiX883lDnC5p0J+MYiJji
samAf9bdoJYu3Rm/aKF9ehzMAfwqffHPprTz37yqtWL0eGFg4tWg7ehsTArfh/xZFBVY8gfFSRsl
tIg5AIa/jk8QtohKO7ha3YBKBS+UCvAIjNXCGmvFjIgUCTLKWG+xdffsfNWJcb7yonTbIFAwisop
3pRujPw9t8dxv1hMFFdV50MRqr24SHaoNYKTnKnHSXsMLxXGDkwVs5fe8O226AscioSQvvNaJm74
bSLZ1T71Aj6VJ9fCVHIAGIVjAPQBRmAQ+cj6S8yUVVPqawE80t0KfFD9RjNnB/ngzCa/jHQQ2b7y
BkbeUjP+WjWFl+u911j4geXQiUvRN7b5wiYTeG8d/qvvLuCDZn1Vy107cghiglYQ1jrj3C8cAQVf
hqMgngUt8tFnXrSanaEcTk5o43Y0MOkuo5cirwS047PnqKc5+BonEzqHdBA03Gid2HBkKuTesGU9
zn9nAJgvPQuuGXyUUYgJ1zVpjGz56qIQ/8qhbuQHCwg7PaBsAAB+X3yjFenCyUeoH8h+F7Ue3W4R
tES0qXKsItbrojv6VBRspN1WVcuuR9DFq+/jbIlsU8VnmuBF87dGy/c96uDSjHn/kbCVyp+ECcQD
w6Gl2PS6jyD2S7Zf7Ro/hvVfZfreQZ8j+hNLTE4ydoPW5Z7AsUXiWWIYFSicHTkcelWEG2BCDewP
BOwSFWnju2/WWKH90n4lvgEU3Bs3I2UqP1XsTCwlZ7Rt4zRRUIe8GmnSsMeBL8MR4rr4mN/R1KL8
AtPF0byD+4RKtGN8K7axbRagnIELR4pg8vnDIy+KTQ7PDwOiwCRInKrlUjD5AevVoaLa8Mc3+HCT
mLnMCGef8p+XD8vFc0Hc3l7ptGoBsBnGEq1jrOaoFX/nKuhSHcPBwZL6ONazO9yIy0sQSYZhjmpU
8V8Jc+cufBnUjVd5usFick5SV+VTYIxYVg1Q1l8m/NEVrfiwKadombMVwZiIECbk3XeUlwr/uN14
n4jk9z1otmBZOzEXzj+9NhbBCku999AG7MsZnZDOEfyw4EcklbBbW8nGLx69qhGYVlx/+oJCEl/T
Av3kdsFuYuPStOf9RLJEtZ8qK/GBtLRdsC1nab8r9PQMFH0fYl+KDng48KIJ4HBtlt8jRxBNVKcl
MOrSyVK/9hHyYRwlqSn3MHBMsQlkVcH4nmT9vNAvrwOTlQ89i+9pFTtRADo+WsBFoE0TiAb3A2Kd
rUWr/x+vP64oQiqovhzcoACrxig5ttM4RQeApGzZMX4tb+2izbQPK9/yn4tesrtLEa+W6zCG4UIA
lw4Zx0dgFD6xly+8sCoN45siPI6gLgQMHxEffAJ2YXPCVZQUpzDMEryxmcUA1J+Uo9eaBLxPRPXD
N01CsbK7YYYOl0wQpETACDFFrgYv2RtenKxYmBewWLB3AwYzua1Yo97JRsjJk53n2IjjpIOolMVK
hmacizPYETvutbc2FTnKMzuUuzqquyvRkJl/w8Kk3WvslP7JJ43WphtnV3ZE6t57Z8sJ4S3FXuR+
SSgVkYNfu26xJFgBUbGZ6KLsoUQnLf/EXhMeuwDhJwSrUQkIDLljnvXgVG9RQ81Xxum4Za9TtOcC
iv8dvgzHZgYu5dsfJmumn6RqrMOkGjdbL2aen0mcEAPLZhCqwV12uzZl37tPGAu8ckdRaqEJLAWE
Jz/Ls3mbJlZ7KallrpAT2BnEnk+GhKeRSB6jivhXQaAuzmR6UEquITJVu+8HmkkE+YvPtJag1lvp
LHd37uwRMLFXZvIPDlbPU4XKfgO/rM1pPqblSDZK6O0SFInIpCqedTS68dgc03qKD14T509BgPYI
LJdTv5KI1/zGXhKtXbRPl7xV/X9TUHgOWlsNYyO17SsXqWZ92cUfNlbLaZV1yJF4unxz1QjXTw0T
yzXIEYWBs2Hi/MSuBoegY9jJnQiDDNTr7Nc56iYX7kn1NS+WvUsmHJGU6InNP01SC5srt2W9QT+E
oJOivWkvU2rDLc0N/p6OGYe7jcJ4+SiLsfpbzMY62RDmoeZ2foDCrKckja109tjEmPglZzlxIWig
eIPqi4CYLx/KWcALocPE7jcVLCbxKhX58+vWhB5+xQAp491/gXBgGMSRyFrYRB1qeXSyoi//wkbA
LpH5E8NQooPvB+XMdgxaXfuzxH1zW/J5+cm08N+s2LLEBVZjbV0Zm+S8LGwDPcYetWe2gY3G5s3k
fsTlxGzljkXT05nFvWgx9HApHqtcEODFBDDczbJbrE2JI2PPxZqlnPByfOQq7thkp3G1i8rKmVdF
68i9GMtR7mQn7UugC+4HizoIpCNPlAViMa5/GBFDHI0xXiCEUPcZWDaow7IQ+7OyNfQI/JblkRdz
QDfmdccetae/goqeuNukRpAEuqrnKoRvhlWGLMAm3ChIGxl7GU/+2rbJtkjuxdlDB0Ad7cdoe3s3
RQ/XD+GmqTrMcTwMgmVZEmPqjgClnto6FuBsgB3VGG4x1VC4sUtjTeTglNrhFpnWEKaZXpop1y+y
Jg7xMW1x59zKbKA0T+ZZ7uwRl3s42qP7CIZhcfdOX6nsuBBHga4zDrPXlmk0aBzCiLMrtUZ61Rmm
FnCkFBEc96Tc+C0x9E+sjJf+Eb4iyiuIeCq6TL1gv1fPVeedGrbqPLugF5Fwkaw9b/1BN915mWfC
VfLUqvG2eTGG+YRd17xOQw8n9dABvsVPhbJwg3Z48NYgM1BIxnbq1v+6JaofQq6vL0+q6HmyfH3w
LcO5VGQImR3bnWqWvw1reh9h/4Mkra7dIZaJHofAqd+XQBZm2+rOvDBPFNkzcQ2cqeuqzm39mS5O
3AAXi2J2D6HTMdkYRizr2mfu8C/K08r/8mk1/plyxpbay0l8isYlXA4BSYQlvResl8rRu3l10Af8
1WZaXqmTvfuNxcSm3KShWsShpMFq30KdNP3fUkdp/kOHkWNvUEtanKKlx3TOYoibV7DvWxDKlpG/
K6O0Bhciquhfa4L4PUgzABpsurn2UVvwXLBlVfqVYSBv5nbABfEQWNpJHpEcIkRcVfbM0njOo+Aj
jEr/NlnQ/g+6K+ej59cIINy5efFzjbCK7GTsi8pAj+pi0s1Xdt7PJzJ2o6+2A0D1W+PE+CFzmYgp
BIh1/2sCInceEnQW3hGWYVCjLIvoBRRmUKYcNRrz9ou2rpv/YqFqig22ZPe/juTc6kncKR9kHY0e
esg6Gep9j1oIi3hEQ7nyRBKdJCfvNTCzCuGACPdbuzo8eLGHyEQQTbf1kpCnXI0tiWNCGAflhtdv
AQzQgDVTjGkGCMZyBMWOkLEb/bD7hLfhSuqcOdVfyu2M4VbOww+0BkY986Q4/TsQwQ52xBQPQ7Se
mAJi4G6KJ84IADC9yZB+KEb2XdinWyXi+NxRhw8A0Jx7wpdmfnCoiqnKjpl0039I2kW94aR2nyhc
x1NMaOJ97h0PP0VXtX9aOWG6kGnaHXB4DM8KUMC+jfr2WwN9eujQTaiXyE5z1CuWG1/DwZ068hdz
m2UzekhgVVQ98odZvHGS3SgRqmCk9Qhfw4I3B1u2o0ECthXJH7+aVwXmb7LkHtDiBpnguIkleO1P
Tm7+yYWCKWH2k/gPXUbnNFM5kYHgs1RB/LTYbF2M7eT2JoA3/V7A+CgYvknQFZhNhFjzNTqfFHsC
EktWdhKWGJZinujJGrONAClsdjJFp/IHE4NEBGhpX9/squfpX7k4a9rLiAmw3dRqhkkTDJnax1Jo
BmYNmqEN9sM8h9alMGL5ka6dpyDXJQX5wESw6QPaBlIqIwuPreoDwK2qdZuj7S11gPa1nf4ONeX4
RWYRA2Ddy/Qy4YP4zmN27ek2ZXWHRs0mu2jjgTOdgE8kgNNUuWQ3+nSUUKov2IapabolHvBss8bX
ZB8YoLJBqbECfDdRny4vee1XcF/Rdey9jtUTOzwOHkhuib0xbjd3h4xLF+EyT3Q1fNVFHV4lVpSa
pWGTB//pTlY2F2pS0LYhKuWZuUMhu+SGCasp36ociuO2p0qTu9kt0m3pwifepUk7y23dy7gGQUG+
zK+Nec/58MLFQcLgQyh8G/EtFB8RGgTWomhmk+wEs9J9Yeknmbbk8BsLW8Sk83B0bX0/YS/htFmz
rz0O25aevroIM2GxzlG63ipHCbUWxgqemH4nOVk6MGx/BzcbeUAgiYbDntIGvwnERZpe7R4TCht3
w9oJxV409Zm18eIRmwJqI4yXQS5WNi7PfV3W7ZGq0loOixtZ1ms9gPHeR2OW5vedvZNeFo9o67NX
TX53Vob5/nXg6en2hVIxdaDPeHaTpvlw4fld3gFtqZI7qEWM3A0oThqSnlmJOHn3k039WKw6r5YF
No5M8lpEvqf3dgC8ajuPjoGBJmfMFR6dOuSiej42ky0nOGVuSepc1zA8w9RxJBAIYrqIRnYplYuF
clU6SbPtvSa9sBSRL1XQogiRnl+9xyUQEzqcJvtmm5X+QPW0oZAYjTQbDSe/LSySNapID8iUFaRV
hYZtCUr1VbRzqA9yotsvyKn3twLczi5lZ4EHthTQDeIAvN/7HXMmqZ15m7c9tQ4ZkB67UJ6pxu23
yEIJ7DNc4kd8FnCXGDDdl/EQI4F8NfWycnQY1Y8M4jH452XNODpC+YUuKCBetXRc3FmE98UBxk/Y
miuvWDo8DkozUUnC2VbbxWVuyXPVz06yieRios+WAwlsa8ss4wWioJU/hznDixcWiVQEsQOe/UDV
MWdvC+dgunXTDGMUTdORbL0B+kyi98Qgsksv/PmEFB/wG5TRw4znt111vmSpUTpaYJy5v8m2Da1+
z2WYB/YqRX/QMXjvYbIgHJnMT8R3OF8Ywi4g2xwHRxtq+1qxZR14Gl4WHtviOKBHwAU34JZFLxtG
b4TtkGGZAJr/sDBUYGao+RgpQ51THQpxkUxo/tFZJqgUe1Wyjx9q710mbuIdmG7LS0arTH9aeH36
hDjFRSkxG5bTqUmvzIvYl8mUxW6AD2zF+NpnwKd9/zbUFqjIwJlwG/nMxbecWMEfFDPWc1O4KEN9
RcyhA3bkOo2QTzJwruzITdt8NyC6zqru1Y62C7eSb1fuQaNveM0y0PjXCH/zBnSEZUMn83N/jcal
fMy63l3wYOMfXheOYfXP7svbsuWdmy1/oH6ZaW5fEcKH9j7E8sjXZIqWsfhUgP4PRHFSQSesXdMm
4jHUg2CpOadoEJEXuMN7FlfNr3GYQOMx7hvkeXaYnIkkA6fC+sF981ik18epWkx/p/io/ADxILmm
issPN9x9frYaYlxE97dNOX8aAdnwmyrUjx8HJKP9y5SOhThH8CqX1yjuc/XZgwzd1W0MlDZ2msLf
uAt11ePCxHcTOf38x3Xxdt6XX/9gHCJMsjvAtHWIxCoZ+/bLr2bqjLYeVbDOW1lcoCSH482bPCYm
DcUNyKvARlNpB/0BY23qHvueUmOMAvbmBKpgpSmtuf8idW36Y1kYz0FadbiRBr0HKkJ2doVO9qgt
t2acF/AR2cLNUfcgIo3eZulKeXUiKDTPkDDcBCVY6B64M5YqRfCKhmXLwCH8tEFa3PBrFsBOmphR
0qJc+kUk1puKegFujpWPe3AF9PXgnov/stiaWCnrIn0wA+GZ352MENlNYTgLSDej2vsOiWw7XYIE
Xo+I8gkFhaL02YUujNW2wTFuyiDyVszq/EduCPFS0r0iPPEyPB91VPwAqO2uAL0nhXtbeU9QjOWm
yjmnt1QSy4sv4mIz98Kq9x5u/m3tJ5hKE2cu8JjobMXBZO9tiu23zGBXJ7hX+5/DjP+bRpifaaKv
3zgW/R69o5W/2yQTvOBsaJ9ww3yjSTU/0OyzwwRthuF9UZ5KpDIHD5ggI3ifaKFRmeAohAD0k98t
zKvIHux+DW/dnB2Vx952sArBqKdK7ZvvR+G36jisUf5k/aGsagH8YnQ/XIYJDInGzuV4GJLwELoB
i23/jvFBpsCnZFSc/Vtyv3jFpTr/gJm0oFsEiceOD/OKayOnRjOZx4+TsesXxcf+hF3bP1GhUor5
4IJwpdn5rdQm+JbSbTEICB1fY1uH8zn1slDsMdpiW5msKdybnN4PhRKcLIEr54EcV5ovKoWtn6Gl
J7YX/C7MVZSjel6uLpJ7Kk2Iz6zSkZjpOKtYW9npsvFtT4cbNEX5R5N12XtJ188hr+KHrC3VS9vm
YLOoZ4qPUQx/8r4M+LoKBA1KefWVqHr/swHk8pZ5Ew5IMcj8EE7s9Bd//ttmkdnLdAluZUs8HcFk
Ybr1uPWGVR+44rGre2Q3Iaa7y0igVbc1Qzji3Aq740wQ8UaKdvhD/TFve5wxO0L44ukn6Cs73Fkw
V3YNzAC5Sruc9Siyb1SyFiI5xa9FkEmsk4M11bG7sQb7JYp9wuruTRa6EZ7fzIChRGAcn91KJs82
k4QVl1S58dl6sdsgweSkWi8/MqXfzn5hdlUmqLOwmPeSVV8bnbTuRpAm/k1PGQA4f25O1pin77MO
X7BaWTsXPt/VRvV8qGsnehKYyfdL2cz66BBLtOEsaukXkErXG/IX3VPO7wPBiO2Bs/I947OJGR3K
DL+s32eO4RO4O35bNk0ZO54+jz4a9pjLwUemcfO5rA4yS+wP5A9EVyB6ZqkqwH6E/TIWG+P5JKxz
s34jzVSvsWyQApWh/ECI6R7rAAZxObraQ4UPGhKJd/bLpijb5uQVrXIwmatQ8bnqCZaVHB100zRV
m8bzoGAVwoQAeA3jYFLsikeMDeNGZ1H8nLFsoqXXeYoszArZ2Eu/zMjpgd6FoKKyD2iyzF89tdO3
J52Kcnb4Qm84bd3STGhVqyR+t8ikO5rUui33vxQRZDMThcE7cifAYLuoBHlnBgQ3oF462BE9wNDr
Q0HEzhpcnXtGTkEjGolpvO88Jdl4U5OfBEYbPuoCLbfKkXHYLqUO2NO10ky0fcDUK4cEjScWVMCi
mfvIiYKpdwuP4zDtSURQ7RH0gSLnZRzUU5wuB77reEtgL3JAQeTaCkvtt4s0YNM72jpNuTlhqWZa
2YaD/Bc5mVpZg8vlp/hWF+jKxcsyx1G0GUND7gnEA4WVqVvTfpZcaAC5/qT0u/eCbez7+0qI8hCV
1BM5GtGnpYJrFnT6DC4gdU9x6nCoOiCsH+wRGf8A9WmNOx6CKaqaK8VSeQ2mu/k8RGrxk7QO33dQ
4kAi/TjckRTSO9A3eKItx/pPduDB3HwGtIjPYMfcRbNyRApWdp6o1wBEuYgjUb0UjSjgXBale4yY
Nn9GomvOkxixoFMO/1C5179V1TyWd4clr24i+B8TdrSyHcv5Mm352Kgu/RPBMV8NbEQfkyisdpDR
nWxlUrCuaxnE2sZg03Cp5/5PbTnljQtrOhEDDL3ZgOVZjT3ZPofOo36muIUk5wlwIcTu3K/Qkhvr
3UttALrMcvkG4+HAlMJmAMnHXDpmF92czyeUPaitM4l7AVFIt8lKwfSA2nZFSR9/dFOKlWBsxAEZ
EAAOWWKxlWX3qkpFs0kgkEJ8FNyRqYvJt00YkDUOf+/+RlS6/MtyKq63PqHYD51eUhdDAzOjIR2g
zXeEiW5MXv9AXBm8FY/fXfDaDdlbkSTuAzku8tlnbb4p1RRBHqf+n9Yd6hCx9dSSyU1ZjRkta9qy
noXZsGLD398ri+x3StzhhV7/s028ZK8k2GMc9VQIrEiJIKi6LxbxJqfwa7uzVjLy1xlbbNgADOi+
Zig72ToM2lqfbUXL3439X6bDyUZFngFmNY3tc05GKdSpOL8LzysUQILE6kM7gnzHHe6+Bp4hZCfo
2/Krk062X1Dfr2XvM9iGbdbsZ0hmT2mv22e6FM6SULf6L4keetWOC1ICXVeMWtogyNacC4K4HQA/
W7WE2bC7yxXWdJVmrS1gQc3cJRurstB3TClWRLeg90HLWrPNCO2TmzDb7TFrbRATq22j8w5DAwHn
2pa6X4fTSCKEbKJu2OZLSynboK4ikavdjAArOU7md2Bz6B89YxEJa2KsreajzdKAPf4d1IHaCfZN
+kcbfKVQ9GJMviiVs2nS8MzZs4ccZ3gqHOvVnVnbeJ4uLrYgr50ZTfapCUs/xkMc6r1TFnsIkXf5
UcHvgz3czZ6SmmHYTrjwF/sO586atDGkMUlPDo/BgC3z7gjWzTrmLB6bvTUwHvS1CF9KXNkvwguy
TYz/jVyuGAaaUO5H2Sn7jwWuzdqXuS1/Ru0jueHWqn6LQJlrjhorBu5OTNfaZd5/94tT7JPAUXFy
jPlDPYTl2TdRv+50xKgf7gOGDuA7yRDSLjfYhXK08f5dxw6pNB/bQy4jjAI5q65KpD5Kv+m/dEIY
hVvyJG2M5Q3VMYoq+YfBC//YGN+qgc1pXFQnTALxqo2M+pDQ6PGoTDOj9aVI1Zsu5tc0udcIhLrW
e4OWGyGwH2xmmELbcIjKI8az9Klj5fApE++eulEJxtr3XYM7ZRyfeJwouYCu71kyMNWI7Ip8Hbt9
6CPIn3IuulcDn4IITO31a4QJzl2nmL3etX7vWB7m6pQw9KCaSrOGQCAQr5cFjPqWIBT1gwE71iyz
0poDLs5RggXCm+ndXMvbtsM0/TadZHc58lf8BibnycqrZG21DqB/B6/OV6sLc66Yznh7SqAIPDeb
cLxoPOAIbvPKYqKLrgQu9y/0iemD+Ym9j8o46Ai6Ut5tjEh0PhYO6+ydWnwfIw9GOL1ysGn9cx2f
q2hCTLoZM3v4y+Pr1PuKjf2bK3NTf9la149Lv7RPAubDk0F2Qm/XxQ7O/sgUd0w/CJsjajafVKnY
BtYrYXGajYLGjpUndPuweqZx9HumHS03OCJX6R6EV98pekllznoyU/w10ucJhFIK9waqJetlQXY7
/+1yXoFFCEizTJuQiYxLBthw0bI+53PEzcsPKGV1E2bUQDiWtjjlrshg5jX5z+xmDrcq2upgB5Am
KJ/wALhma8CJfZBGR62lMcDtsrCuD3SHaKTlWItHx4DeiwZf0tiWS/SSpUUAUE4j9nuxGf3mHBvw
bKgmRk+PW2QP9TYZHCu+oIBxw/VQVsE2l4G9NR19N3pB+IVFTuTfjsY1Y1SHRMaLWyibQUiEms91
iAq/iS9LVtf2ftCT/x970+ZUeENOB0iwh4OC2jUX3sI78pgQgh3UEvWbI9d8ZIpDlk8V+z564cRD
mwnRgQVkhLFIb3SvmQDZsAoY62DzX48+Q/VdEInlE81NoFfiHgOsVTnXm9Suw+7RDJhHCanrUeMO
q3IIwAUGfS7vZDiXTo/wa9DcpBXOeFCvHmC8+pVFljWjzrm7f79smtjmT+ajLkBi0LJMwVdB389/
vXWxnQaTVVFykeCk1q5iKtWh5E3VfKRX4GNijpIv0EyYR63ZdTh8OvahuLwyvwjhSIFaXeP3qZOb
lxZZKjeIq7Kpo7RlAJ0fOBqs1GFC6qXec4ymAssw+sjsDY6iTN6TatTxp8EkP5y0Qc6Pf6WxNEJt
DY2uMdxG5BS6e9QBgzlkvKuyYseTaQs4R5PY+dVNEs8GTg3XCZpbRAZEcSzSXEwkWi2LPZCx1PVT
RWTWkJeUcPxHEtV56GBnp9xIE2xgtCE6/8c20g7/MyUcFANoIZd+i56jDE33nJVJR6Yu1CwGR+Dw
YL/0O0bLYMC5eJZnZCHx3b9CEuZzLG1LHboEdBAhKlwnK5owB8tda8ebKuxIRUrROawwyjIXy6aU
ATIiafVZpNN9L1W6+kqHm4BUh3xBBYbDxF8NfdAVh7Eyy7DTsV99EqZhV0erIKnAwQ80blxpF/JA
N012YjibRT7AuZNiP3fCi44TnLUESWdNzQlQxj1pb6RHgdLD4imge30BzQP5cWX57TCcqyFhgoM2
v6lhbEX59IyvCeVwrUNaaJebfXwohkkEh6qvY7OLrHzpMNg1+tN1R/i8Kwqmyb/QvZiDwh2JHL/s
Rf/S32kdjXOPakTz6tA435XABC8mOSZ5VA1qjc8jHXYOLK+vJh8Rh/jgrblrqsB9Elkw35lZA/Im
FZKcckQcFs3HvvXCbOe4pqwu/JNhR6RohyCX4yAk0tQa3ntrFjcEUNq8klGkHkOhff4oYmgAlXhe
t69V5QG1i5nIOG5Hwx8gL6OgLW3D2Z41bxQL9fg7wvz5JaAON5TLcjzCToaB/4pEof9oy6wFbcuw
/VZb4/Av9vGHHPC8ImktkZQ+MEf05KPfuRQ+XjRteeyyb9wVQh0tpqursE3lo+Q4KPfalFmxq4m+
+wlDcnI2OR5EYi4YXaaHAq5bhg0053PCH67OAMNCoqosN/c3S9G68z/m8eNzTw7xuI/nPvqBGGfj
qSZBkTGjN1BDh8A17E2Whs2x8WXzVwEXYa5kW2TTqcXYZ5st2xd+0ul5nlrrndeW9CfUQiScRaMc
xVEFifNg6Fr8Xe3o4pwNsH+pzlqOen556e/8rmBD3DMwwLKB7Z8FRifjawmJzdqk2DJoFTmBnLMp
l+Ydh07I0J9GCVW14+Y4Wibh0Le5oUeTREJb/0ASghREOLUIR8rQ7b4TQjguQRAmpzHASs6FbQq4
N06DnTBU7C03orbC14WYaqYYyH15FLO0Aa80OuJCngJeqdCCHHh36GSaEV4ZVhvUbUHxXsFFN4dq
HKsfq5wQp43MZnlm88nBPgSg6MeXeFTx0TuJeIVhXrzwi9bsBPpSnYj9EH+cgB7uwBDQRYOkNOLj
vI7GXV+3gbWL6IGb/eIxZN/gTKH79Gzfn3Y9EjiNz9XG4KfwfH/mC/Hd5zKADnxCBJulf/s+q+TW
GsyQbi3TdeUxAc6YQ4olhA2rxeS8ADqHvR2y67vneVKojZgAb6IfOwYiTuIU67KkJFwZvkxQoS2Y
cW45M9wk+q2zDXEz3xNxPX0ToUjPzP42fKYqAWiqy/snHkabeUVt1cThBLLEFW/GmO1FZFM5eKWc
0BZXDue2XlpX7PG5QG7mpMRdrDh5bzgJqj9OE5B5y9OLoSDVMJI2JIVBYuNKJB6i4yA66jTP09d+
ZvS8HcFnjWvGB95TDjis2XT8Da+phs61mTw/XYOOda7WkNt4U9KluDRDTemlGLpWn31g9f0b49T6
Yg2LSfFvmTY/0fb52w6nxrBnssazxzqsnkCAwon0keNfmMjZJyfl1HCyRH87VVRipCkXZp8OHjq2
QTP8y/szl9bHjn0h6hnizRwklLh75aY2bv8GMOx/js6sOVYeW6K/iAjEIOC15slTefYLYfs7ZgYh
QAy/vlf1W8eN6L4+dpW0lTtzpZz/c+KKQpBVJZDwvnPXYFNg9HTlgYHQyFWnbYFnGhZzeu2Lmt9G
MYuR9iNPThE0ngglaZqaqNvOI4n+lYB6Oq5LqzLz3h6tON+bLAzdfW8hhzktn52VGtv+JxTst3ey
VONFYMpR3wo9ucDQkOj+iDpuJRdFoajcuyaXkgmqBCIzIi5cy8kNcTdpRm6ipTlUPklqiGITtm6w
TtBkBb9qaZLRPrAW6LMvNrxDe+dJ8uYHx/Ea/5ojNtsrWw9qOZRNR8eY24y1f5htnYdHbosRQTy7
QU37hPcwLBqHfalrg1Rf20oFL7TYN/RNAYVKvnsz1OqUcPv/UdTCnoY/tn62NO7NTQclZLn3ktr+
w5k8PQzJCFRaZZBdCD4I+3FuoRlsphFqzEk3TvCHj4EtnfTsLFgH2B7DE20jS/DVQg/dDCEWqB6K
IdNDVWb3gfaMvTXcxBbvIsJwAlvvei7T4LSEEV3IjFboDblOgfrBfN9U1EtyGFCRLHa5zb7z2QW4
dixB4jA+jPXvFGCKXhnd4yExPjznrUhqpIHeGwAk1mXbP2i4IUyUlWEkztrMf+HfFD9Pvg0Wjjs7
ssHMxZQ55WHYDE8ZVsFjvrDlv0HU7Hvi7+mlacWH3bLq3fTwGx+WcYK7Qhdeu/KBuGzbxl6I41vu
KQQymHBQS5zudRiLd/Koff40D7YPoAodfO1w7rIGsZyHALqQTfK5kghhjfUo8KBfcvTUYl0h9O2U
lVNIeOt90DWmrW2JTH7ELpFCGpmqaI9tjL2+G+XVx1IZ8q2VS2XUfjSTVVz07GJUMgJiWN9G/C5M
HC9iCy2tVey54qUscMYuxJGa3PlXtGSi0mriRmqa+jZNhZ83Vsw9P0N7D6KNXarLplVhdSoLZ5WN
DSyzupq/pFtpwLsLSRWbcMrJc9yXBKl7G1fhjVplxAnnFNSGpoo+4Mf8B+vIA8Nqxkf8hnz/82Hh
S4Bu6z9MPKKuYIMnDjwU1R2mx+Stt3pvX4R8DItxTum5qDIBQz/lGeArt7yDYoDXaY76f8rvi1Ot
bMnatcCquY2yorpETlwcujKXb01YcgeyyCZ3pCEFr8aWxDhuwTDNV9wJwTbzsSUDHoqjVdtHDtA0
AkT7dKCRGic4ubl+0dSAF2MT3GWCjDNIDcxrhrAMmxQoJa63bP3Y4yYFZnCfFal8SDG+XUJB1RDq
NPSiAMkUr6VqfwamjWHD3Da/mMUFg8QkHnnfDfKqy8jLP2w9uQ7SVMNlgVCm9iUfAXuHcz1u+O21
3B1z10LgqVUx6W3vDNl0ZJ1rxxtTVj3gWSYLcjB8N575WlO3iLRcqJ0J0sHeBF6riu9iNuwRfGvi
yM0BbwEUqKgofMlwRuG3UQY2Gd5omQLvoPANBAHusSOQXh+RerIbr90Jwddvw+Ojmj86W6X1Wixd
qB8mK+nHC1oLwQ5JYs/jsx/hbFglMZHUfWLdOJecBFCrFEKKuy6dEUcAok+EjdL2or2nTHlj2NLy
w/WS+PfQKW5rtD79FyUkymAHqPlWAMQJQgsipnmwH05MG8mO9TlFt/glKkBlET1ovLkHjmS3tg1t
eYhmtNl1FR4ZM8uAf7zg9XnTkbErrbO0amduo0oMyFcQz3CYY5je1E4SPEPTYpPG//v8va0bjrM5
jNSXG7PmW8M9irhByPCqa0fOlj/vRDXndsK7S96LODKxVPKyoEPCoBt22C29Z2hkEas5nBsJPr9c
Zfu0YOTZcmazosz7NAoh5sY46wPuI77m9DFD9UzNCIsxBR208WrHmw9kg0az1vXUu3syqk60d0Ec
HZsIwAvGjtQYpJO2zS+kI9p23xfsWLaiU7RRRLJTYFJCq3vwhls/Rkj7/FtlKZx8PbGRa+sVsGVB
CmILzk2YzZwkyrb31MigJPJJonM2o5HYPWu6FR2iXLVOf0F1gGGuwzn+ssGYYTfp26zd5FFZsn1y
Y/1iU0r4u8wdAG16nbjvMew2PPADT9x+NhMGb0vSk/1h6ixJ1GkouKd27jJaBCngc3fNvNAXxFPE
48XkMLnxdaWPbgdosl82OGJ5ImJPZgyk3dcsG7jdDnw+Nx+ngwJs8efwh/2qkX3Du3rOrenMoUk8
mlY4j8AdD6wnvt7kWYNJh+ysIupemAiizKKoRt74ADgXniK8ztDnYvY6fJ7s4ji24LDWppujTyt2
LGcd5LfMEE7W2odtOmuHVUOnPrGXAmpjQrB3A08KinAc3AhUW+uo33l4nDB8uuHc4MAYuhC9iffM
tm88eE1OCSpqNYQlDA3TOmlx7hBHfITvxs8ObNws++g7EgefiVUF1NCYMNxOqucjBI9EDmtWXI3L
3qbqrn6ORf6WHh1tYHkcfpwpLqbiOq953gpm/HDDOosTpxSCEp2EnKOEP00f7pbfQ1NApomVd8S8
4ibPXoi17oFVe0fBht/406cv3KbdAft0hn1Rhk60xjwiffay2LEo3wq775SLpNuACghukitFe+sU
3/HzlJUUQ5Lh6/19Iq3R3zKEa/c1A89vvwieXBaE6CCLCC/w+dxgRCmLy4ANEBwSg/CpkJb+ndz+
hjKvpnrPIJg8DwGBka1qBLlyyDRTeLGlyMIKJrUp4TT4pp63cmrgzQb4AVnO9zeXKhOp/IM5zDKP
ycEPT3PlxH+TP+R0UpVu9junQl0qyquRUqC88HdfvDKmPxQ7JZagCC+QZqvKkgXO2Cc2vKZDxnVg
HhF1xa6WJpYFKSPIvtEMjEGpVfiU4laeqgRrFoEKNT/zfwueIoy3aru4OOl2KUK0syZU3/2wiJ2s
DaNK628GK+2GB2TbImWT3tdAWMXo85rscCXdOUlY+R9WTIjnOBc5Ao+nDQXv0CCHYj3F+XAxIwn/
zYztpN4iMal2nZD0u+KJ4PWbawh9Vup7b+Xsz2eNR78DI6uCR0jNVNPQvdH2x5nZlINWs2wBpYWt
EOrkkB5oK+j+7KHJf6wuYxYeO2yUR4eAsTj43NYvM+jKPzBFcftYOwRlV8qplvuBIeZBd7l/XyeK
dUTMYQrMZmysp2RWjXWpurb8TmmG/+f1CQVgrcIcizCgqGWg/9PbwO+XWPJMR6FkpC2oasZ2f27m
Qb6uVpbfSxaK/8E1Er941OvHMJkxp+WE/fZOcKPW2olLgxgLK0hwmq4Rsn/ZDawVBXJgjeYWzGue
EAyzpEDdd4pb+nzN6Ow9lS2A821RSxxryvJYbWoF4usZdqajNhqz4Y+yeZdTRGGrN0HpWLCmHCPr
djrsWObkGhXo5jmLruSwaevyRZ4QFSevCoUkw1tHWNjYwSaY05S1KmmEXlXRd9xmGg0FrtLizox0
LT9hy6pmlykp76XVea8wMq9FM78AYnwss3x6tKaZ8gY9iQveMlg/Ok0eyMvO95qPVAbaeiqOJUbc
o3QMlgvcyumxM53cccsUB8zY7TMNP/OVbf6y5YVHTeUUWF8YGO0zJb2cz84gt6qjsysHPLUTYTe/
J7J/GWtvxLeQ52s3dYPzRHToTtYdvucitE51ONkbu/M/Fz4o29jvn1uANZsa8B7eBJrtcPLULGdR
HtnHtoRooiA1HwQV3lnYh78lUacnq4dUwHyfHVKclPQ+l9GXkqCSEmFYnCnE21XclCWn6tDt5siT
Xz5QpXcrrW/0qsGpHmsR2HfumMZr7FxfcUg5DbjIQGFZVRAgkELaC3Gnl4Ubf9WTDoCuZekNYY2c
VsMp+21s6HLzPFingrqUpyqH0GCXen7EPEg7hrZoFApDfcaHXZ2LYsh/lEqAf+RVftB0Aj5YZlje
JV/KDc/YgISQv3zxZJ+P3J9EG1Kwo+9TRnIRXd//Fyi7P8NUusEudfybM8lvknDR56gN24tDGonA
fFcfMHENbwMWMRa7XfsQtQGvaw0t0rKD/kVTFQdGg8QJaJ2Zf1f9k6dBtO515bzamCbXoS+dIwxu
9+CZ3n2L80T+G8i47bVDOxAWBPHoiK549f28/XD9kPe905A+dlhiK22Vz/SEtfultQk0kJLeWiBR
pGrzvajUP8pX6i0YCUS8EknibAxc8LjBGe0b10PtxcK1j+EmEH/xOup5qDfazyXmWEYVvGEuNrSN
KQpxV7Yme4MJVGKWZnDEUzLsBiH7gy/r8Q6kK0zfQSIA0EWEkBihLpLuY3eBbHKEfjBjfMnHkBXP
FK4Yl6NHbhZZwbWeg/vRC58HkiV3Rbq0klO5G4+ObZXf+HGv5EfUpzuQw4nSAZtsMx3pZ4rfmiLa
WYhonz7PofPcVc6+wRBBwBS1lvxcd+AD9Eha+CPruJxFaQ1/xADJrPJmLL2pe+SM+wzqJXsvfG/c
AKdFinJgQNVULEJp7lDX0bjepgxyfVqT/mH69/eO13IuQBgkrep2gbuOaU+6lmCkDCCNaiuaqDyA
Dm4f6R4jCVqNwXEhG7QrRX8kbGfjGlFRvqH1m0db3/mvM56QT/4UI40L1rMimvdpFTwZME/UF4rh
aKnx8NQA8RsIE9VUPR+Uk3oHHxQb9d6QClky18g2ybj8ViKdsf73ZreIlhjVOLwLy8Y1TpusZBub
QEaIxwGdkocA19uYzc+SanAqcK3kXeo2Xs9U9r0UJqUQdPHb4AcKyvhQuGwhV7VeiCiQiUORxyfq
/CRd528kPCex8lWfQ/tPXPW1qOopVT5YgU5eWmCjWG0qGjL43yjIjLX2moLW/j1Pa/PM30SuuK+D
vSD1jsDsm/9sz44+ghEjZDpBu29bv/K2S4KZP4EiBvcX08ymXhLx4s4tIQ7fIeTp1NSeUoR9FXmD
CzuHIbdg5AzyV94gah861bQplxI2HkZzdZQJwPJS4VbwGhRYiYuhBY75UPo269CuWT7tiR6QKcaQ
z7LQObOe7bfeSCuhcDBcBNDWj20cfYw+UP+e19M1S8LsD9ET/4TKeP/bRZPvgkwGGxIGZD2YCWM0
V9X/OAGiNRMv/TYo8zT4tAGov8bFatQxqBIOEARF6RfCBKEW+L1tewpTfDeFjHj7oXyvdRy1h2Ss
/v8gJZPBm+g9G2zzQcyP2Z2FVXPiNE6/ykQ6Z63NP9vgToCP9pV5wj23DtXYI8UAuxjo3Fr0joHw
USf3rLCIgrrszDe4tcj1l/a8s/u+vierAn6i0CxSupS8aJPLuiUqzWoOvF773ee5d5eHJn4Q/pRj
EbTStT34b6BgkzcEGFbQON4eLKvMPkekhadJaJKEFYz4FhblHbUDD7QWuI+lCcRez1P26FrCvDsl
Zty+EP0NS3pDvVoqPLdhrvdRBLSXQdAl7wVS4p5gCclfOZg1Gk/z0ng2bthibLdNFDtruE5mh94m
HzO+E0zLKTWIWLZJzy1B91fEQMCw+Yzule1MTJDciEOLMLhxyj6+LmUIqiGhHQ+fYnxnAuqFeU7T
joTRy/0mA0asZpo6xkRv4LQinXmGsgL1BpfG9AZKrUk2MuLFufJtVm194nqXec7UHelFdvkicTYL
ovu9lShxgTLZnacpbE9kKdr3QPOAlCJotyjB85dO0icgkThpk/ARPO6X7fkKHypi3apyiOjItHau
MdiLXe/P3dl1FLcP1+BOysE9irm83sLBW4qsINQXjsXupB/3c8QvZAzKoV2rMeFlFvpdtDI4wB4y
4pQng7/hOfB78dr3WkKNt0EcbmPSnv2qljyAzzL35SHsavvI6C4O06xbejJ43h95M9mMHY3zKRc3
PhYk/U/twtMnYs2w0bE02wFDh8CmrPXT3FT9oc6m6Z3Efn0I+xqoG7/YAMIgC9HnqVXLXaRZqduT
lZ511LgvuRPy04ZdHiEr8Qe+ATWGB0sX1rqw0pcpg3VIbQBgUAkvyVuPNgURxsCYnQhsYXsNE5b6
HlIkaFYv/W67uNmIMY4/jN3fgw/zn5zsxjGrgjg+u51MH8pmqF5JrWGDLYGZRgP9s6xsh+arzhFp
2Dbav4VDuUrdN8NGB20JEbqh58Ia4iuVHmwUoR7/ULvtfUN02Y88XEnxwNu4CFHN+xpOCQ9FLNI1
2uPgbrqZGrdT3rGnuiH3N1mcuemG/RHVjVg1MTBazYwNO3a8jC10tWztsk/28YQQyicnX9e5cGd8
l9wqcctc4C6y+U1T0+/9qQ/e+slkv9iD8VeA9Nr4BMn/5lpgA+DM0KueuuB9Frjv/Ui4dRXN/jhu
SJuXV2SSAl64b1vPDkmUz6E2BoeEb8U72fjxfTbKFJ83z4Qt5cZvad/2VGZI7xF/E+QxTvCCiW+q
aQnwyGLkVGwQy2FD8xFTpPDCkxQvnNsnG9yJ4U5XvrVPKiH+onwE83EDrtMEkDKbx/6LR707ISCn
fca+rKELxjNACxq5s2rqaQOmo4e1YTkwuY76SlhmeQKmZvG6nwOUvbI0xwzyEBPdHNDloMINzYIx
Ds5k+Pbdyt41rqqvTSajjBvETjeJECx+k5C6gyZuGA90lkJljuSRmuvovs17/d1zFV3GMgheiWAN
mznpWQrw8PZpeHL5ILR6KaIVYnKzjlGvvwtFezyrqOkiEJMPGfmSa57SkbhxXbv+zFmr/pKqTHcU
YLJmK+z+sVNgGJwizX6V4+KCsoZbeVbsnbHr5fdLNFFaOVveW433ddP01bBLIhHc7H8qfMfQoV9Z
TcZH163it7kd7ptm6U99DsS/pvTmJ+HhvCXpwbExd84qBZpxA6UIUDshLdCisPoT1sjuX9CZYcd/
L36xQpvncOtTOzfA1j/BWPZ3Dm990l3BfJGxmI51wr09VqxtkCCd/j5jLlKUx95oXKb6b5zr4b6G
4Hfn+6THMHtCVbcnIoZllf+y8ed0z1LrxtE17fcwUSKLoHeagGWtQD4n/1CyigeeAepzngzNNK0R
9etinDfCdKgXHd2Da9UzbEcqGB4iaMfFLRleIw55/rux8NkRyg9GqhZ8edIL2qaJuWfroUqujjLt
fd72BkD91FYr+tfGJxCKZsdX1KZ4wQpPKOtRvw9QmjAz/D/P1jpLd53CxJx6kCPdiZbE4UC/THWn
4YCu5MgzawUYt4dCVtYW526WfBb+QCEyQTS5KpOp3GVjwgsTSfjN73RNgDZnTwul9VqA7txTORZC
hrLpHyUUMmE+hXtkiFuQGVk5oOf+3z1BksM19OBibSVPxuTAoxz/UJXG8QGXYTRd6TsZ5AULUbGh
VSJ+hrIhmPQhJjVg+G+9ZHpdApXeaelqaiHCWyFLmNMHLZzuPyCc2QM9WX72ZeaQj9vEO4Hv/2vn
ZPxI2u0/WIcUm5JfVrn2llBuc59rMUFmfg8Bm1IQOiXNarQko26PrRtZafQUmoJwD5Os1X6KRPeT
cqn/f3cSfuER9ChQBx7JETJsF0Iu1XGxWp2h1kYsrdjPUP/IfKOKrWbf+BSTNPqNNSzUoo0lTLzK
+0v8QSPIIIlfOHUia+XzzSGx0rXHgIy93Okp+AJbCmm+mV3KhkDKHFzq9fhEpYxt7BoIx6nZthbQ
qpAmJTDkf8BTlLjLFeGJNQAgfV7oynkee7AQ5M3Sc5RN7b9U6+4aR3VBJLfVnxmn0ok0rdkkFLU+
U/+RHyNCvRdWqP3eksxDWeVjxJw9q96GTp8dSlvraht5Sl+FJZc3q0rkeS4sP8SYh3MQc0OFOw8p
RfIn6ewdnPh0009+dnKdCn/ZNPVXXKH2MUKJ/ija3NkSpitQtuvOvy9zq8fYyWQmH5VrtR8Zi0oO
LSQUFXszcZJFZYcJ6+VnlyTzj3TK5bEN++JhVovPmUCvRdja4kF0kp5oU9XvHnWqmz72/oNv1dFL
AdK0qzrr2xopv5lckx0CWGI303792U0O+v2toyKuUol05ac/BcYPNgG1c5YUOq5G42Zk8UmcwetI
ApBm4Cse4xTH1ApspDwmRrrgfOr86QbgWpmUWik58snOhQKvQcyqY9Z0yvCR/HT/QlxZ39W88ejz
LHZqxMY7uAewMO5+weuAaOTNdzRQmu+lyy3YEQtqfx4ZIhf4Teu6Y5RCZEwImk9hfbS5zMj7R3Hq
3g0KS5SN+I+Ns5RvhldTtAKn9k4ogjS1RdrkM46VuSevPD4tadIfa662mjQspSGeJFXuwtLA4QvW
gaXLGG7pZ1h2QyXLfRbF4ysQlf5M6XV1Fbf+EVAcHpZXlrtsEgFJoal1IrpaPu4OuM1YE3NSAle/
Iq1MxQwvb+LWJu93VJ76XwxS47Srh56uQPzI4izxe4udY7Fuh2/AKK1Z5O0HBSWZO9v7QKrNCUBn
ZgQJGs6UTnhOeJnHKQCkMWU+6nuXDb8ANISDNUym/N7x4m11k+HiiSZJAcYtQ7LzcEm91zfa/ROC
s5Bb8HDOCb8ZOyBk6Mqn9s/37WibMSK9sGtEeeqrgO1fllPW9kNocXxCAU/ELm3GVq1H3CfT2U07
PL1U1iX5I84bhwYl3je/rhS2u65KFil3eP67BvBwmn+iROJ5oow0XVbEfTA0i2Lyq3Wl+GUguMny
0WSayMWcVy6htWKEh4gwjgWf7zG+ZCqG8ClHPA77ZbLuTHnDy+CSxWCmudnoYQqK5yLyetQskVXs
ZgqTp3TypPgYqkgnTyNupCsMJQwSaWERhYbPsoUcyNAfuG59UFg7mFDKOuzw5wnNei8Ck3SsLHHj
ZwbR8o/gArmhcOnHkzaLWE6wLNULIGaAcJplNfCE5jaJ5YGIw0cgr2x+SVFxW3oprCEgZYXFX9sf
yU9GvK7QvmqyjGeHoCtfhqyvqDAKk748GKBg4O8noGAkQBXYNwjt9n6UHQGVvC4+RkyqjIWE5uTN
k0wnnGlUdF4yzV8ls50FSB/c3zUkPgfpjO09DlqewEEVsfM0Xgrpo7VgW2ynObT/FZ1FFQpZKfuc
gQTgrdko4JT8I0nadNks4ONVvn8axyEI7knqKL73SlCkbFuBdZ6FqeKtI0VdbTRoFHWuRBQcqGSz
2+NYlFDwgikT3ze6KdOv0c2f64/BrpJUYaxy9gsvrF67hSoaqAm7lgq18ZwJ2/uzzcDTpUxDdQcE
wnugoyV4TzjMecKig750MY+krcB6TK0vsLK9XzXAbCJuV8id1iewU/sIn9YgtDpVE+4wXYpwG1Qs
VDfIXjgy6Dnaj205Pjvorb9WX7xSEwy+JYnQUsmyk2jwIKeY+Ru08AnTLZ7suHBmbLXt9AxpJTzz
pGHwSHiav2Oep8CBelRUNTDzcWG2ETDOVem477wcERhMZe2ZtKO3TE9/s5tnO7pTeOzJAW3dq6JD
i82eUYKYA+p3nz7hu6B6FQdC+s8d8HXwZQBcLX9mjut3oE4nnxjpaqJqu3HHRxod1rVPQhw43CMh
yWt4iytGDJHkbt9l5+NdnEZNpzlc3G2Fz2ojBklsD+YhdYuJs8NBRchVqvzgdF2JJSQc9g6liGAp
ZXtPpiV4VD0S/DqmlQt0wTzuyJl8YHAc79Ct7XOeqOBo+6H48Po+PsHJo+EqtKLmc1FtdFeYm1cq
9l7KAWP7YEfZfzMP+71NxppcLaiRBoNNGbGQ9szKKcJLODnTnYA4uC4bW0IOJcGGpyF9aVmY+Suv
xx8KA/GKvCzeEATDO/S65jeJhXkMm9uQEt+BHQJgiYMjPAelUA9MAKG+jVLLob859Qum0skR4VMK
/RVMFNyESgRYV7SqiNUvHrSKEtgVkOj3KtR/EXv1HWCb+GsGo/Qvpoubl7HxHn2ghrsiVtPKDa0D
2zBk7yrkwrYJ51wGKYicyY6LJ6ub18TynwZGzKOArbLT9ETeA3UoWKdyRLHnOiQFqZIuiq1d7aRq
lSNY680EVP6uNn515jGLBhde2RFmeCtaeYYSHBOGTe2UuXB8Fks5e6tQwy8uR4pMa06cLYoyOwec
ensMJjwX2V2hdww4Emf/U5OKWPWD+xayW9qy1qlWxNcfAhXF99bk3OWE5lYDmesdoCR+VV3Zb+Yl
MLt5itQGJbjeLhYc0cHv1A8Iv36HnbXfdZ73ns7EISllXzPHA5YEX8wEy2IhsoPwgrdUnnyD/VgL
KrR0jN/OaFLPjoleygRmHDXCEGHkz0L8Eaijqd1zgJH6WKepfGclfvYXjOJCZxkNyT6a6iA+59n8
57TFXQcDoWuN4yKh2u3Zjat87wbyiFvV28jQb9B04vSANbncJjpFRWz8edf02nlE8g/Pfjafgeqh
NcfjC0Adj1lo2ZrUm8/4LL9SMQTEbjRwbNzKOzxP30AgWbAl9Eli4wQXQcnXzV6YEAxdnGR8HGy0
lJLKd04J+0QbB66eSQUbPXmCjJ07e+0qSOv2U+A53o1tAx24HXENn6npDOTaBNwNfDOAsgqxmkIs
vCx4/D1MJOepvXkbGF8ZZ+fS23YG8MR44+RxPOGi1o28b/F+4kcX6camDxdZjZ5yptWNIAWNG97p
D4TFsKaNwqxSU/6rXD4+fbhYV80UeApt3R2AuYxrHWbNJXb714jd43OiXaSmHIujoXe0i929Ctzp
R9g+zwkvvAQoYLzBQAaBuNA7mGtAtQjrHaAeFfcd1Ji96q0fA7x4Ra1Wj0mYrEUoZUdTBkfRIch0
8EO9IC6RohwbquiJvdqG/VMZCXOPgeyOwDI9477NFiec62brenN8LAOL1y6Tc3ZK6wF5A0DAfgxs
wQqDEENFCQDkyLylv5amAo+cLdXZuaDu0JKfpLr7HmNa6cPTCMTAYxw75gq2V0+AVGT3LcShHWCp
dtNGKntNhfUDrH0YT2Fmgc4kHf2H3dgGJwO3eo/nv8E3nVHybdWTv1s05bUIp+N0ZK7mHmzc4QzN
xjrkwaAe6WLJP3nQ44/KWo/fJXpbpubmkSqI4OK4ZhfNv16TeWhEmnzsDTAGiGIhe9gQU5TSkUcT
oVvk9lA8hqXrr6LQsa5cNxhXxu8W402+nxAIPz23l/+ZIcQ7I5J5Xps86Zwj61+e9dnn0Hnxg+RW
OqMr7jAThHekHC6+G9C1mtdeMmzYGbzXBiM+Nyx4qp5nQkbnTzWV2LCbgQgpn32WZP9lXYCjPGqL
Df8hOtnpouazWOrkPbPorQ5jJ1gj0IX0Asnv2Z3/taMxT21KjbkHjATJoPyxwxjfR7pcQhoMHlqF
18tOqktbtZqtqFNgXi7sbUVdz3rB+VGufD9Uu3kcwlfWwqQ5yoEn5UCDyT53NLdSG0SX8LZkHzLU
R9qVgHIkiS3OatJcgMqvXtiv0DnL13ry7AZuR1q88rziQGLjRpSN499rkANynx0T2FFZBQ/s8B+S
29gIHq68K5ahPbl17+ww5TfPVHPHFF1Ty7RxbMrbZULAsmJc+8JPRVv50L9qC1NcVYeSbr8GXpIK
mKVstsxtdKONsH2+TsKc7GF6D9tkF/VYrGrCNcvkTnDXa8UW2qn+S9xZKbo9LIgrASMhKvZdn+XB
W7FQ3DLN+YPtS66sVvuneox3pS5+OqsEcQPlPwIlKGf+mKTMCDYl/3XWMpxJ9MBdGjmv4bqYey+K
XGT6TO/ntL/9DF3yIJ30dvlJ179YYdLtE5F1L1yl89YeG0AgXtWXH4GU8teeRP6LvwyiSpo1Wzrq
mr84iB+zjDDMdhj6j85dHozMERcmtljrnmKAdJHdVTpqP/RwSwL9k+BFXrOqyglMTfZh9GtzYTl2
K5C+AV0K1jVjarY+VsY1V8gPE9wJJOl0bBYOGo9Y9tHRM5mRqU+yVacpYRuMqrZIsPXeH+yQHNlw
23eoV7ZAz1IXMYmQpDsXdl28dgt7mCEwFHiikho2h03x2ricq4GVEHWF/HsYwmgPjv0fWvcCyrrb
ljDHzlmBvzID7n3ka+LdNVa6n2bSX6Nbx/mmQwTf6NqBaJ0No8UamL2Gr141XpwVe3OwKoKhd7Ir
IJ0+vT2Fd+tSLxf/noTdaPNshgodd5+RMgcwHBXblaoBNRM9FjlxrCDGgUGYh16uYM6ONOflZ8av
ZD9hmriY+gMrDzbs4cWiqkxCF1GkjrAooKIvsE32SdCEDN51Z2hqgzBqQdzbDyN2w3osDnbXil0b
eNWTIS+4bbKbVphXNEB1JcNwJR8SLz8IAnxES6fuG/9+u3c9a97R9sfw7QSw+oZB3ZklvYbQaRhJ
IDpX8JzVTQZ3hN/8kFHOfruie+YLJGjtLKeX2sPwzpbV/+WZTkODS6z6WqhS3zlkEWkZRTp2wuFL
+z5hl5UR2TUdHVzUMkpu6iZDVAFwE7o2Qo3M1CXqzQMewiclMD3PtBauYJb8RKZuzmBomm0/p0yL
5tY6XrA4PmtLtcdeZtFmSkggBjVzW5b8zJXmcvQmb4dR4yUV9YNSmqsUaXQCwpEEh5Fx6DqwzSQn
NOFCZg9Vjlm470xgPRN3vIm37KkdDLq37754c294ujxizMGiWR4sP31aWO/gxCmaTYJ3+smK+8ey
gLLLUGFv0WrsrQrb/D8bHwHHDF/c3o+K/YSAteUE0RCbsChtqbn0aaC3hqdsGAw1P6Q2Vph+8wQn
0a20L5PZh/LJrFDhdSv1bs/JzCoTDMDO8HMq5QU7AiW89BIwvDyAgW9vdObVB52nEJxiGDMy/Iu7
9OLhpYZ8yn6mCL95DsjjAn1k/z+KzmRJTmQLol+EGQQEAducx8qqrFG1wdRSiRkimOHr++Sm+5n1
a0mdlQRx/bofF6Mrr4qjfW9lJIAnvhdVxMsRgomzxbPLSItY2o07HQXjWyDjepPKIHuj++Bk2OZc
XWXcH3I1rOr6LPpyieo+UHsw4HQfbNmpfcSB3ZOyZSgKyN7ME26dekFRD8d5ZP2FG3hjPy4dGyvi
1kownyrtOIxPIIifQssbUdlhweQuVQmnhVz0tYCff1IL6ES+uVp9h6Vq743lPmloBqy4kOaPOP7x
JyZhl56TACK/4MKxwtOe3ZacvUnf0yqQ8XS8R02ZrifttF8LKzrkDwq4odKkp7SPY/9YSlyqNXoI
d3k0MfDRgPpg9zBuiiJx9ySrig3PWr0HdNCQaIHr51E1B55ZYVbm3kljEhBSPpRpsm4w7PhkZGF9
cQsFhk90bI1N8ulBjWQTK8qTxhNJumTm1XgWaipfvSnu3gcjzVOdx/auTZbxzaENAP0OuejU+ugU
spzPxUChTi1K7ob0A/8DYh1ynRwfmSpFsdMGWyAArDJO+2JHz5J+Mrp1d33r/M7D6iSDbvwzMMOd
CQA6nL2EXya2XW77L+GDLvZ56fn4Co2BC5BmS9TtaXcY2a5G0TP27f4cD7Gf3QvEGm83StSgo++0
HPuakZmAJyrEKtFt67CaqdWHIT2x9aiLflYpgrS1dDi9MTxWHu+AvH1RKvjj9GmCVtW4+wKe1nby
ZzzJuQglXGZ/2nqMXruFi8S+Dnhuyl5BUJoIEcV0/+BfN499nT0BwyF1i2Hdy5e/Q5ea33Op/s5V
6++Locm37L+THB9hybOM2nZYQMe8ZLK0vgNdR1RIPfLr2IeJmAaCPl5ox4bBtOhXwGX/wu4lXyl4
2zzoauucBs49g1O3Nh1lMvzhoWEkj7meWb4+tXWsydYTLPdiOtqwUHdivYTZUVYpZjnTDFhiZ3Ph
yIRFgFscK7bdz59tL2oAQ6SoOCypuSzeepdV5UmNY4Zto6n4mkK3wqzYJewEERjoh0n5RHYYdny1
hxzQHosKi9Dax0C2x7nWsNZMy+aDVhiivTBlPHkqIR/U45PCnsXO1+qH5HEfwzgxEHmtU4x4dn9Z
sC8DXvGV3C5l9Ivb9nL3yFHbK0Lq4oBENRx78ApvhJYVcBFMgR9GDXD6sSKWd3sYx32ehFguO/51
227jf/An+21IFeaJSPw3yY3qsGBgf5jpaIQtH73s1gxNdAdBxVRbV9Xendt7d84nyGOYrxDwwsGJ
b5Hf+Ns05HuJ1R2Dhh7RakX2RU9Me0oGFvgMuA3YUsU6jJB9f7LhjbJMR4dk8c96gU15gg2ROj7a
Mlhh/0eGjKysmwRiBWqKuiy6GwNSLIhrKCYrNId8z+LBzbaFg3EDM3/ivIt8+MjmChlynmHcEPt3
Me1J869NSjCfQEpR3cV2VPMtp2d31SfYjHh+NlPVB094bfxrg1MXiDGQRuOx+J0lnUq8D/6mbu/s
onJO2ICNH7FwQbnCmYMkwwx3NMvSYwHReYQqN6jxRDf9skqXoXjQfhzn3NuJurZchA9EQ1y6eSCT
gqunSscAAMO8Np4mJyWnxTJoW1DMvrj1gopwsA1bgCpMkkMXGNLWKYRvr2jDTYMOg82Uk/eb2xVm
9qjz3qNEfPKpPhRwvLmr2MouS6SWz8qDX1i3I5a2RlCnuaTVs5PbwzYYZvzUmbnTQ8rSPgLr/Gi8
cP7F6B+wAB/rHPQ9h2A8JAp+k8eCAdGcNxVQT5gsitOXb8/cbIIGC4+2a25KGX1lNL6FtPOZ6kwL
SU8pZRSwWGrzbfa4iUbQCqnGmAKUFmz2G5Kxq9rNuEWGI61RkMJvOlP/5iX46QjyE6iBTNJZdF7h
UCpwW3YeJtCFevZtJ5VgdpJ4P+ETwuJMs3ongurhnFkqfsFFvpNBo8bdV376ixfJCyFP+hUcQuzA
yrnwU+q1sMegfTq6zzBBSCzM3fTE+9e8TCQz5yORc5coFX+b8RjMnBpogB2VMd5zJpxTh/P1gKha
HrKsoyJEUNLHBi/csB+oWXM6WHVFnJ0n7Bn3IJw2CVzhvbJd1t+F/d8SW/vBNLRYFlAWzVigbyUi
fJlHehXUROlIMetjoOmiwgRmfcWU+YJ8bOyIp8lfIAca57tq+0TvaBcFGzJCCq182e25hDancsHq
RTWmvgXNLA5NOj4oDpTFhWIgRuCG7Hiy7Mx2KnzOQus+uqLeeFBw8cdaaLjFKCYKgAw292Zswcd0
NGoGD9zq/K3pXQO5T4H9uSuhrTwiEcF37Q5y3k7ZvJRnG+b5q0KqrU+YBdArhqY9DmU9AjNtguhp
6Hhsbyx062I71Tmkh2Qu+3En/YVY7Ia9X9USuynFeWoeh7cZzOuUT/dM2HIjzPAfoaJJr+cBtyX6
EDc/vdADCfScUGwTw9zBIxVjZJOgBzYTk+GhTEN+gJMt/05dqE8ROh22RqS/JijeLYvkYTyjo9vY
wRLQ6auGwHtMJHdioz1NMdpkgbknt3PsFnYBmygiDoxa0zjFOVjod5VzMV5yr4D65qjYrAsdlLxt
s9EWa8wKlHHPo/jgWK9/uAUsn5rhcto2i5pe0VqHV2+BPp4Rwz44KJKnwrI/HoTsLfUS7Ta2RfiG
/bkj6pOMmMPdrmVFaeuTb5vgyGUC5EU+qS12cwQ7QUnLM0SFuSCTbDLy0HF0kbyV8pvlDs54Zgc8
nyCr+Fi3At0dsFmMIasODEwZc+pBDWN0dZwFqnSn8q+5LPzfmjKhu7cU7gfNrmwFTDkEKwEamqdo
oDpozbIqJiMS0YNdIgmEAA6ATWqvec/4hT9NUetdP3hb1AraEheCujv+iIJr2SAJQXOKR8vJV1F6
T4GxXccAiBmaGCQtEJHZtEvnicBKOcp8Pauh/RvUbOVbZZCfOKl2gc+QXfPdtcp0TrbgJgC/G/Jo
BxB2hu8gIx69tTiaqZXN0g3wKKzQaTBvbGIih7QM1VO95L+gi8fbhTgx0ThlTonfPJXt8laDqhID
KyOgTNTTWEvz08Woh6Gq8WL7I7Rv31PsF8vCWvl+aUBCJLJ//F5vUZUWf0qsINvQ9AYfVhouhFit
fNc3kXew4Tvj2Szqz8XP9l5aPvtJ+i/3OQQI4JPG7jLCCawheH/p0TxqMaSiIjy1snWcwEzKerC7
MTzQbdUioBHwa8uPofNzdmXgt9FhOWAbvEw7i7H/aA9ufl0G0vYt6jPKDYsiHYWHFgvZIWdKUCTc
5teetvdnapNrvjQzKnBvhl0advKMfMPorMp+X5NmvsQAhn5SmALAhIE+ISeHjB+FqG9qnsMDW2mB
A4sQ+jIZtWtV8KMo/D5TAsSVA8L6niMHQqvM+BB4jHdq4o6Ao3UhBebXX5pNQkAN6UL9TDfItWx6
51AH4t0Jp6Im01KYXxP2HPK7kKSSXZEq8YKz/IUSB/fUPnAJkQieAm3JJzyCbDNZLNNT6+RA65Po
JWFLuaHYUqgNTvqOJpDeDbewIOd303fOf7GPCVgE5KP6rHZuune43xiozvahCht/I5u6vJVhNm1c
kk13gIYy3M3842rVuu4AJxuT05klp/5wpTLNbhiS8TUfCvG0ZBFfVzfNDiQjixN3QTYkviAgDrzy
sVfncsvqiH7n0cKT4JuiG+6jkvp318TeL+4x3SmPZ2uvByc7h0nX+egdlrcHsuX8QcRPfuzZwfCO
SF7MbXVVU3EdveFWs0giSh8SGR+LtLgvVZ/v6PN4dK0QelqHo+/C4rUor6as6lgy8fIXrwI7TZM0
WwWKOWrzk6bggETDsY4QywuPuDxbwgo5Z7VUFZDY0bk3ZuIX4Zmlvb34crLW7EamlWxt23TdS09F
u3GqqBGjwQM2R0izIZvPY2JggaJe1csMy4iF9KGanDgi0tG51tHiNCcDVpvx3gpjTWgwTnQxphL9
Iev4WbwugIvAcuY+k7EHcJrCHkozB1gbG7pHcahEio27B01mL4FH7p02wra7SM4FM8Ivk5SSoYoP
JENpDfadPwlbyxuABMq+NR/Fv0QtxbEvRmWx2+G4q2z6QbYjSbhbgIvsDK0q3PENLJ7nUv4dSP1t
IwcWciLBGJIqaFYjT1s2Ep6e/YFGdfATxU8oCZORGWEN36Eh/ct0jCDeOcW4b6V1ELIsiO9VLy6z
BU54Ig0IOhQ2xDrB8wIqjJWAwxLE8S2xd7XhQyE59QpqncwunUGoo3oCRcVic4dlD5DGVOHw9gd/
ui7kddGCjIwQcJH8MCWimLpBCCmr8utDXLM+wDfthsub7NrE3zaNar8HbZcFXQ3lnG6iCRPsmkQc
Dx3miH74AKaE2care/uiaNE+hVluha+0sflb5RhwrBX4lC190eKfQxj4xffiaFhNWJc2A8aCr6SF
ubfKE8+9mmjuaF7D9L3LwnSJ9jjcqwYNqBwenYNs6fOpQz+ZRNulrwyAk7sFi4mcXZmg3LTWlH3J
ROQ7lynC/2YeH/ujNegx23l2SxUpPC0caj6n9lnMqXmpG/BU0I8j9Q3/XpXPCQKm99pKj70SkIc6
eRl4GdTbMAp1dQO2LRn76JHu9Wkg/DntBplZ8iGiJZc2pcpRj2nmvrLXJNri2nHQriCh0EG4Zg6J
d2lEYBmZhiJphDFBQbReigs5UZcy68oKuONPch5GxAwKftlUIWAcS0/lKB64IrH31gMUrZRO5kB7
A5HsghlspfQyNefZF07xOoFusfZdqkY7WjmDqdFDcGnRk7X8bkra6c4e8KLfRFTFrqhkvNzwXWbN
tonaeH7nqkaAH509rf4EXitfuPSVal94QUS0sUdAakvZPlmFnTs0veej/0WuudY3Vzty2bMOwN2y
Why0wfWcwFrRK8SmHvJhDvozsiLCYKnweOPVtIDptTV5xcTj1yFVM27Z3L0w7Ia0m9fukaii/O15
GbXm2NjkhlcEva9R5vRPKYvE4hKDq8VJgzHsuGRN6T05NTjeK10J1Z3hL5cHBqCRYzefyA1HDpjR
VZLwZ1/lAdwqyDE97MeR18WMnMDbMgzLgqfVE9QM9KrWzoZTJ/3ieuhSqWjr8n1u8t58ArhTGT9B
7PFgCYZ9E2Us3g3ls9GJDjHbOZZJF08XFu2zpO+XcWsNXD/5rMumVpsx6omwDHzwlzKV3njCc1a1
kOTc4IAFrBUfxHvpNPWoDt373I3/ZDR0fLAMMfJPOnnpZZQdN1TJDnULvCU/wbDpbsXoVAf7ESap
bdqoVpZGYkfQ8B/WfiA5HyhqOUWUlYqj75ob6/ji4z7mDKNd2i0tjyqXuq0e427Zk2Hy2ygd/00E
nutNJRNldhhwpu6/whrC+L+MlvPxZItR5JeiU/1x8FFMaRJqikcWfWzwJFtxdNI4juw71uzpTiAR
GGDTDvRj++UC1J4inITp5wnzksD+lnJcTG6K/WuRXp9eKjJw2ZNdCvob41lkJxfLuIZOk3hsyZiV
hwIBkQ6HQ2VnGH0dE+e4ZNz4Hg8hzQSyaMjb92VBS2SXzRcLE3fHwlmmn9ZSobR7Fe3IN+NGFgZY
F4iWT9u3umbTEnz2Pd7hlTVRGh8hwX8YreWmmiL7HtS6OsrU737HIvQVfBMhHcyV5MLO4QJlNk3h
20K9m4eqp9EVxQO9OKvTPaIY9XzjENvJXrgEHDjYiRtw4tDs0jURnm38zPW368e9y00hGwj9Tezq
jzq2xz8URPVfS46imRB5K/ppCzkcPbSJ4d48bBdOpI9RawSWrqJdcITbxq5PGVgOAKt53CO2UfRS
TqxdYEqDDCIq7y5i+c/pZTd+0D4Rt7tsqrOHzSNJ6fAwUxpk+2a0vWvDKL7cXQcbXA7hSFUrcjeS
3D+9PFQbDdo8JzNdDPjIKO1bOb1F809VIQJtB3a1aLBo+925tbreQ9CMVfBkQ+WPAEuk4lfNMANp
EZ6ds09o1joZNO0Jj6mw3oGqwSKgrKMP4L0+eMrJunFYVzPGtQKI7CnIMekbJKSMQu0ii7EV2FH9
KLd2Kjh4LsxgbAq8uqeuMW+5ga8gHwbfD903bvhvIBzc38ib1vDk5UDYxWK5iRXmyZlbGzmztlUh
TwFdrrs6wjW5bnroVZd07MVAp4JbJUcdcEM49Oz5tzgWu3e3SQGj6bhmeH0YbY7Kg9iAYxfAD0VW
6g/X/3ZL9xumohi45nMoWF2etYN17975D4dhN9cCLmnDahNvH01AT71TBGSuUxLgtGVRNUWHwFQK
tyZ9N4S4l4vKHAfnYQy0H06aXabD5B8NGU7whFzpl0/YLT1coKETGMLADso7UmQmFWGubOTVoxK7
c3YuO091c8M4YbPCumLjLrBWN1xS8/kydbxgn+26QfXCaGTOqhzrD/IdE1elymo/C1uYbZ6W2vni
3lYeU24nbJ5l7AN9wazdvmui5QmLF9ff2A0byb2IIyhcfhIcs7KJ/ipQ/WjovT6DyY5OlDaPF5U6
JaQc/gQejcat22Dv7Ih9ZOz3IIVK7AQtgxjLLv4GFM9NCngBasAez+iY7DDTt9PGSyRgQDxUHvYx
12MBS1ox2cYOQeFzVYbJo/Gi65fg7HsCBtfYk13p+C4QfqtlX+xb6AMsiSplvwfVA9wMBAtpUSxp
uc3ZUpbr0Mzg8klcMscVnCrrbDCqoK2ucdcJd+ePtFfhjf9M9no4d/uHzXROborllliJ3u2SPRfv
FhMxpRvy1uDTPVoBi1mC5hOeQ5CneN1iI21WFu784Tqe/yGSwXnJ+5y1+fhoJLgGjdt0V5uuk+ra
IcFEf0o2fJwcQnGewqOj2OrAiIniiNZES1Os0sJKNyExyrjgNcH392CNqcsrB1PKWzyV6qJUN1rZ
ivIaq7jONjMPdKoEMPzEua9XbWmpL26mjvVi26xJv2yIonusTsVHT6Bu/IMpF/IZ73M3+VId15M9
PnY93qtsTqh/mRReHn/W86bRlIHQeqs8MjqqfnEB1c4kq5ldNz4NOvzYauIV56XMBvxfD2brZ281
2ZahWN/5TkTDhaSeeKN7hAZym6HhmLJdVey0ZfxFbKqbNzjkQh4tfuTROYIjSZJTmy0YkJ5ipNFS
a7edKo8tk5CJ/yQHBqQTGMZSLitwKjN+KBOnD4CES/b/HWEjxq7tosfPUUgA1k7Kv74T8MsKTJBb
9lmji+eLK/QhmkV4BH3fseLnMdnac2/iszsxT69zfPblLTM+7AekLO6+xWh8cIedYI0n7BzOR638
1sLhJaUiUxcIMriqxZML/TL0t/Q4+NN3CJ70yXL46YkNyvH40Ved5VYbmq/aL1jZdIYbzUXEJVPR
nuPOqBMCQZKtcUI8xALf4wvnZV5DItGBORmsnMAT6VF6vhMeqyxV+VpYvDFWaLDYERPlj1viXcsF
CXj5ilvHbvb9bHykl2amDKhfqLIimzauMe95lwpgHpw/mVTZJqc3dCHAG7XWB27P6BioRnEYgq1y
77WozPSSkvess3UBnYicWG7iQO6cztHNS5nMI6sLSKiECCQWVL4EZgBD4g5H9NjhgiFLUJk8wxax
pLwo+C/hBquyhFCR1a3zbUDL+5u+4da8zmCTzNhVnDQsQFCpajw54WNHVSdCarOpoYuEjNFqlHO/
yUa+k2y/6J0uaOHmcWD+2hEKjDfx1Mv/MlL314Bv6YFibtVR7LfU092zbPRgM0aA0DsSKACFi8wj
Xt8gyPtuODUbOcOVKxqDpxZX9fgfS6Ik+RNo+oavpKQLgqeCdsCdQMiMcGFmbd69JF7PMt3tgqrY
w/5x5B2NHHr9qNxqn5jIQhMwUUk0jgo7PRCWP/g26dJtVmf1GQNBsR2MrQ7xhO10U9boT/0kYU6p
KlEP5mTMx7w0V4qIuUvHcmzbLcY6d4eUPuK5YhNo4OJkffnWTUGeX3I7GGsM7ov9N0yM8xehBqJv
bbmhw78OfPDb8MDIzdIAsomnDlz4KvVLVstd4b2T5PQ2RCZ6cGKVdbYJPHOpQxusrY0uAqeCCVcU
kEAikAv4eEQV/V6mdtwOUDp6DxxZvEDu7CpLnEzs2Y+cIvvtnjjau19Y2v9tt0lzxRC+AF3S9R57
Au0nrJEyF9/P3O+gjE0s++se3QZaoJfweWSi34IYbJhqdNvtpMGijmoZjHducFn9DrsN1wFv2UGR
Hey41Wg58xYwQ+AH68rDuznXE75yiP/xuqY9Ew+ztub8heLoJdgPPVe1Y9t5kTwEdezot+KRLEJ6
ByHzexrmCSZgBWkqezintT4tIMqIgytb9MwES5y+4ApvvBcAWiN5MG8IGMbDxIJVQ6G1HscTXMWk
oZ2v4trzBjuOOWoj/AcIsw4tuZV+2rNrXXg7tow1Okueg44SwlU/4CXMsVjnNbk5mxUUVSFUUrZb
rcbuxysee/AMeebUqADODSMptVeiM+91Gof7VDqu2cXCSQKMXNJ7K6c2fO36vHtzmjD5mYAq2N8S
OMMD9R44f7EdjrjMczk8c2lPQJIkE4aEXJqRF3kC3qfhV2nDGuHU6uLkzepn6xci0XwP48yLKJoI
4NuC7YP8dYngyb1EDOs/xg4RizgL/Ddw2LQhFfnYz7cCMPpVhx3/8UATXBpXvaGMt542nqAL1dD/
1PtJ3WxLh2Do2nOK+WxlrBdpIXWGtylpkt8hDixnh8c9KZ8DbRMoiUJSWVu0Y041e+IeEeM+fgNP
acnT7AX9xL2nAMwN10rWFajvnIIUNh/s6uw+DK9kXbSm2NVQGlT6SGXnEgtuQbUqNZukThLP2fb0
dpyFZgENwI2ObXZ5vPe22AGj6ZlQUPhFEqR4ZyU9DtuG7fVRlT6Mf4BA90WwejkxkvrlKWbz+V9i
N8NHYA/BlUSDNSNhBDNd2AJIaBg7Y/dNq6UZ9XkxaEI1JireVU/pwOaPtmBLD78oucGggolnYWUG
ZjAichnamMfA3C4IZBzrEM4DDDFebZnzRHtuvWYxzyoo6duRvSBFVdT5ysBvoA3jz5ueBiccboPp
1JNI6/LVh2UY3awpp59WRMNEa7JWXehsKke33PsiHdZbAfUyAbVv0kPaa/mReHTVHVnSq/at5fZC
6LwQibMJ6ZBRjNIaeu6KHOQIYsYC1e9QLXiIGi/9TyaOeZdeA+AmG+w/RVaEJ2ww5l+X2t0lSwPv
rIs4LvYiHChICglHINeNZfq3nNsHttVd4oHCHct/UhHLrac2iZKQ2ZAr8XmWdiMueJ5bc3AH/otx
bEE2CpOKkFY9BamBhix899sbOutIyL4dP8ikhTayOwMpEPeG1PFPHfDyv5VeidbLVmKpw7/Sa73s
Wox9hsIkwHtRJMArBaNd5E68Xxze/ZuK+mBnFQIeOwzDkg5Xxg7c1OTjGRGmLANhSJGpXigOXrhp
Hn0/wxM7zjqk53we4ntD0Kzf9rOTgxJfEte9YXaxeiypXPlPE5UZ/B5zRlgmcoPxaeD18CLUMt+o
D/b1M31Dxa+qipFUxzD2IT6kOiWA9vjZAajFqVSRZN60xF+suycAXlQHJ6Y4BLT73IT6xfJCMMhW
JgHnrQbOHFE/aoEz8PMyCUF6qEjWuFLVyJSwYnE6WtA7tJxge/HnPUWQTqlvkLovh0+LjWDirmWn
iYchR6VTfEBrBhct3OWx+fUoOb3YhtMHCyOCHDLSnHzEQOU06fJ6aTbs1cmAI6VM6t2jEg0iONaR
7OKFrepSeIFAZ/SKV1bYXCQrp08/mkB5dDAiCpSSOmbIL2dqUjOYDmAjJq8m4wwAnslSypy2kI44
pvNZlk0HtmUekti+MkZ2WPcK0pos0d3ay8lIEBzBKhd4i4UaTzKWvRXa0JH77sSH19b+oXQqkhpx
M1kU4gXy6Poqb8GHcCuBBgv4xH99xI71D6jcch+PUu9dw8j9o+TjS9JT0HFUoWAzOei0/DNlrsgY
7p1lM1B1rjb0ePNtHHuD0Jr01K/9t4wkWA9FzfjxlFpK1zchrN7sGqxh8doZKq84Wu1k+8SvvUpe
8zjHMEkbH8ETOnsOE99/sJju6Ns/Hpb8Yk+SjWMzY7Q/+2MMRTfNC3MDW82rPMr1dK3ZGNjhquli
478VBC69V9ILZRGvMD9ZW6xt2Ag1JCsMf+H4ySYQFkMa2tjkUYxivBzaEteCq/e7wx2kfFmyKn31
UWyZ3dCN/1DUwdUu8OLmxWmbrN7QrRCcK57rX8QdF5jJ5He3DGSIRewynSlfSUaPCZJ6XfrntI75
B1DuYQvSuhAA6mytRj+xXkthnyaLa/wP31HzATSBR1q2oqQQMc9d9SqD8Fvl5ti6OrduLTMQFg7H
ldOt5jxlI8pKoVw2U6tiH9dL6L6loABxRKVhVZxSdufrEGNyrzdjmYnmips2LX9VCe7Zb8/3h54S
Q0zvaz9qu3Gdp7YVPScWASE26x43BPKwtfC/apAeylrF8MfEJyEglmSYusL8iPlIX8XkAbVh1yB/
hzTERUSSaD6m5IfTyN9bC+JFyZSDeH+1nCiPfsIa3QpWGYcyWN1vzU/UP/BYNR3NBaXtmKvb0oT8
MUgE8F3WC+0QwrSV2rKOIjkXd+OyJYVA97BiDwXupfMWdQlmyAfgKRZ1rehYUayBZqSPcFug57C/
AWz5ht6V4F9jD8olJCCSTxLKZYiqCUGovD9lAZahIwfa4t+p8zYxcBQrarkza/aIBbV97q1Y3Gqt
IwdLIxfGpAreW1QqJnVdqukv8jk2VibPGdcCcqPOkSGpxJqGHzfkv3DteCkaRTj17VteJJW3LlGD
vmbOYtahlp+U3MDm6a3lcv1cLIPFk5WYTzg63sFop18uRg6MpSm4150PdiF+9xx7QsxYnNz/y4zh
EV5jvSVei8QEnwsVEXG8E2IB4jFx+oP9UE4OF8uLsreqruPo1pPR31GZATC9zZfX3oG+9+hoHuL+
3ZsKJ9mGwww7lcoyU3UvvHYyDM9lWdWfwsQ8nqRgkl8cMcFXO48KwaVYqKKlh9x7diwZ2oQRzDCg
qBULhonS815m5gP72FGN8V0HfZB+YjCCYDbJJqdBOojc+1BHgpyQyRmJktH7EhTVn8ghk6nlvirj
tw5eV/BCOSnTFk9O+HsepmEfug4h5UmX58Z5WO4RSYtPLrDzAfmXFGXg+t2WsmZQiYD9O0hg2Abm
aynn5pOgRDq95kExzs2qHgT/z4dCiujI1fZPxy774dz3ab2CUQM5qdcE66qyUduFiZnAS8wsuF66
0E1/IoCTl2mmqfHkZGHNri7vfL0X/cIFFCqf3idpn7GUaQx8F8GllRgtWy96fCffW1djGzxRD82V
mwQIm928LoNfrJz1S++JAcIGRWXtsOXjt+xLFaqx+eXA97HeR0Li1noh8bXWHNLe0VFOA/+rVtZA
H4M7JH8V99Pi2AzwIgR9GOqCmD00B5eA8rABMlfijQrbXN+CMBhJwzFpWfIf+pMk2G1BWtD3As90
vXWUIo8IFhNCNvHikfWqtIr42bWgu9npRNfD1lpaE9zjrCFSyh0mWrPiBPwBugtsVUpmztry51P6
qke7xn8ccDLTpwCdsI4Y6zfRIoM/Cyslqpp5Ct5jsBv4LHK4y+QpLIozuRWKYt0u5RhumImE+19Y
EeBdw05mSwz3x565DOPNZ9cEwQC4EElA5AJWZK9uZ1FTYdiCwn30WVOOotxKMF09OyXFHACMC8+J
SB6MWmV3RFFQduPd6BLSHgCYumuXbdwbHnk732XcTh4bcnsOflcAZ8FaJcJUO5bSEQFWqmBP01hX
72XXNCw8sn6OcVY+sJ1Mtzj6dgkXVBK+PVAVkHpx8d1zgk23IA9FfnayPu3anT1rZX1qsFvql+5D
uIxdzHvnBHULd55x+N+IeMinbxAOCi7GXJ5vYurtfFl5LjauH9v2Mz43DpYQIDFctuWAnb8LALHw
I/7SALCXT9ICfgxJJyuT/rWmNfCV3e0UU6EQxP8AbPf5izGBB94bp8K+sPgMuRUr/E6Uecrwm74n
hw4CN51/zx39xkkRs2UlFuqugjnGg63smBGCBcWDmxTH2VX3cf1TREGIAOBI/krcwN/5wYDW9Fh/
zyfs3bL5bNIp+mGFF9S/R14UlEbi6+Z6ZEVN81aBZoAcjwZ4j6RBGsgBBPH+EMHyO7cSTSiOix3B
PjrJ6azRHDqyx5Z69Sd7PBSLrc9NMkbdG2afyb0/IAHNvhMdyIKN7s1Mm0gfcY54CYn5V+qKyuSV
FZPg97RzMqeuRVvNnrIK/4dmIgbRLOgSVktZvzNhoG7GG/KjULnZGiez/1PE+sjS48zHjkavjbn4
i6CnClkMg9bCI7kjp2DbmKjSZe/UFUNQz7MRTK6FvONFSCoITgA1bLm8NBY2q41XyvGrissp3OcU
V86wm6KQzgQ3Q41Yg2SvqCLk8ADPAMU/EtPyVbEEwyjqVEs2E4Pg3b5mJ+U/4JfcMFaDkIF+Y0EX
LMeYAGjO0DMHINc4F80hkUPD6mjWV9aRVUMkR1bunz7x9Xtg9Y4HuGce5YLxxuJf7Kp5eParpr9g
4lEHGnMssju5wHBRjaAI5lCFD8m/AvEaVsPy6XY6BWJlT+OnTR5aojARD7WHkq9wyufqHbgsxZQS
VuErCyY+49IKMouDLJTEO+nlkmRyy8ypX+NQ/8/ZefXIjaRr+q8M5nqJDXpysWcv0idLVSqVvG4I
jaSm956/fp/QualkJpKoM9OYBqZNZATDfOY1GYZ7XHFAJbuC+NpHG8UDgUp1MUAhO90Tbs3gMFyj
1LcJKNz8WHR0QQMwyAb66OALT5k1mgnnvq/N76Ari7il2hBX1AXmGeCkfjKgGzBCPInQ+QACNnqc
mywtEDZweuW5n50BQ7PKtcT7sVJb4XGXQSIkC6t/1HjfPCdCKf0vdtkpppSc0Opz6GvaoYKI4WGx
Oz0ZxkRPVomsx4nUqvnWW/Rgt1TitN9UWYroM24M8+dKsYnayAXtbeGwrB9wR4w+N3RxtuBgS/M3
vYe59PDOdB+yDl+dLZqnLn2oGCMiqMQ4GzwguZ888y5ATSIl0JV9ZFcu3es4g9d4aDJ7hsIyRBzR
0auQzEME2KDyi/Mdnqg4SasW5g5IobpDvFVTogcNoEsPg/KUtMKy413A+STUzczO/hgPZJa7ppsH
snt9Up5LZ1LgGWeyoP1uBk4eHIcYpg42Sq7Z/1CRXUw+Tc2YBEjQiYayhDm40GQgWlFNDtCaGg9K
j9em2OrYGWTKpjNK+jCVgxcIYval5k/9C2SAYK7+sUXd9dAW+3KCRgktqh2pWxbg1vJp11dh3oqP
6OXG+H/7Cq395lOkI5X3pXWKfnwEqKOUwW+XYDv2D/TPOGBgvkfg8kenA2+Mw1oGpfeJXG/GhsOw
hRukCFkgBHHCTwTqgzmRfT5R03fmXVdoxY+oVov+GBtKRQNJrXSjO8Y8ZB10vRGCUL61MyCc+ol2
URh+D3uDG+s04R06lQc1Bx9ntv/8+1//+//931/j/wn+FM9FOmFl9C/kr54BgbTNf/1bVf/9L651
+X+ff//Xv0lDUKk0bRRdiNpckwoXf/3Xz5cIjzf+7v+lJ0HWwr4qf/pWW1U7Mp/hmIpU/Wpp5BOw
/eBpQ5zHlLsR7kT2Ujt07seEvlYEPOn+r7Evf4xmU+TGK8KF02m5soN6+WPo3k3WwLv/PVGBe+xU
o3S/qXBa2r3WZ1N2xEgFOnCVhIQUbxwZUr5pasLWLR3Vft24HFkz6AEpoTJ8JVZMjnU2YctiAY6z
bSt4Bznyl+ojcHV/TNW9nK6O4JzuqAY1czTgbMzdLwcFNkUpyQbvjQHI0Dw6emchHNkaZrahH0vr
aTNwbLiay8ZUn00N3ilC+Kab8jrrNmWhkm7qDtfXQpwsyrQxRay6IyjAYFPiExXsrpMxLvuPg9r5
jhdkJDbv7k9i8cl04epICjuma2gGSCvXuZyDxgLNZtCLl8lWe+BJ5fgD9bx+32gCqS6doObbpGnB
+f6o8t/6atfqqiZUDFaoYrJRTNWQu/rVri3mJglN3yo+IvWIiUWZO9m7PoFZCI14breUg236yzjO
nkMHd46VbWreGF03bIPdqvEnoV2O3oGVrZtGFB/9Ymhfkkw3PwaNhOmij7gylNzxy4nqjqnpAPMs
1zDkFno10UbTFRoCRvGxacksc4AfW8hE9aFL3PFQ28L5fH9hl59T1Qw2JHhDx2RfamLxOU0Ee6oR
+sMLrpPwFkJXtlmoYyAsF+UnCv70jSzC4/ujXi8oo5oU8A1VIwg3xeUsqXEwUZpvL0VCiL6ZFes/
YUMFm66ZMv9681hsUypjjqmie7q8Y9iblaDE5r/QOtc/EyiiWwIdLZLVKNh09we7sZyGbqi2o6kG
jVZ7sVMMSOAWpWtpDCTp/KjX/ZwkGwcpIA3+Gsk6tpJppE77++Oq1/vGYGDH4ityj7q6/GGv9o2p
AB7V3NR/AX3llYpep4daR4s3oNaCxXaDRH00zPXPzFK/GtKjZ5s0LT4DPooVNbetBfFhIJ9z0X95
RrLkk+v2xsohvvEbLRJOqtAWRUchFr+xCstgaBCveJkMnEk2YWZRloMvbTzkDb6PUVpUX+8vy/LC
ZXfbGvcU+4wl4Qq5XJWQbHl2QsV40TjbAAPhD7QUBcBHWyg466hInQxLoXsP/aQ9RBjkbu//gBsb
nftS5XdQ3VItfbHRk16FJtIF9ovVjdo5NRoqSWXqA8btu5Whli87d6QhIUHcswDakMvQLycbxKPf
OVlpvSBo5+5KeLUH4PfkhLTzj3lcPpREfhv4r/pOVX1UNooCcEA9Z6f7c76+q01XdU1+jGDmwly8
ci1mLuD4R/NFGVwNvdvRUc9lmn6DTU+kXyDF2qdi2sGRjVZGvv7cPEsOgzoOTzrLcLkC7jzUrlka
xguQDzqgijnau5H608GZE/MdTan3KVijg99ZEhzilA/3J379sU2eJ55GVSWkAG1xOTwvlANnoFFf
tJhIVo2HYkT0KZx3etT0/7k/1vVZsmxbYFRnaBx7Wm2XY2E4je9G4/gvAjjjQTSuTOhC8whEut3m
YoyP98dTr76qDbZSt7lkYCQLpKQuB8xAXPSOyOjyBYpaPmBuGOunno4npeHIN+uD1Q7inGFzg4jU
FGBzZ8+Wfp4wtZufGyQn/1MAttc3udHo78w5Gb5FJq84kkY1xPOyDOMnNzTd9/d/9mKZLAtQOwfC
tgT/q6vuYi/2zdShGqvmD9qczydEw+pToWTqjo5c+hKEYu0QXo+nC83iu6Dd61K2XYwnwB3hiZ5U
tChdbGrzAfY6SqI+Yv90LZAYdw73J/j3CnsVMDBDQEvCsZH0crgC3MWl2gOaKEAxVQ80k9vPrqFk
R8PQ8q0VivEc6bP+TRmMBDO4EUxImbXJcaZ9vRMkMXtT08aVl315C/3377EJG9iViBu6izOopoiq
dBqaSoBm8izE2LPWfw9x6Yf/+CV9uHMdjlLoR6TxMQc1g9Iw8qgfDVyKHE/H8vTzygItEp6/Pwgc
kqPr3Im0Vhankn6dCmay5ZMEWdpvUYUGqWBg1sQONWPxHg9JkMRUZ1E0wq5x0g9mp4h/0lKLwl2f
GbQb7/+iG3tEtV3XNR2hOXK7XJ4kVygDkf/Yggiw0oMbq9NHBKamI8UH/Y9QqRrdH29xcuUC8Cio
rmUBd9aEttiTSYcHTket46FCNhrtYKSchkctsehwVzrA/JNT1db4VFPe/oTFZl+vbFFNXg2LLUow
y9PP+qsEYovgvelSbGOasHkIx3Q6t/jUoQ4qxi9uVD8R8RtoaYXvpXnt70w2bMiBdR6nipq5hXvq
Cb8kFMZp7owbGyAUysCq80/Qo7IUWEO88UMr+jjptn2K9BQ4SEaZEdzsz/uLuPxoDnkzHwxFSIM3
hvrq5UdrDAQNSd3Tc8lPx/LGMlGwsaP3vIH2VsWz4OX+eIu3xHIcy3BN+NFCoyPuqotjHWp1aCMI
rpwdx+0FTE8q0CPNxiqA8LZJs4kXfGVfyn/l68/kOKSkvNs681SFai1OrgVBgYK/03pGK8qTTdkb
348J0aLWaLaWWY17BBeLlc2xeLKZp2ObJAOqpZlSznGxObHMmzIwn5gSOLZD+zCDoma+t1J6JqdK
lPV0QPVLUc5jo5YtXXvADdu4o/2zMnn9+oe4At0RjQfVdAgdFh84F+B7aohfHvY+YnhHsy1sXzIw
5RnPt9U134xOteD2dlT9dnqAUk+G2Fo7Tp/sPjKbdy1dV/GF8q5JlQQpYRF9H3RpmQOiF9nNpxik
X/JSIcvh7wTNNfdXY6C+uVfB7XPxhF0tXkqUW0PS2Aq8HKoWKNmDjW5DwrRyinCLjoZSFecGfSDc
fTJjpHE6xYUiE9FIRN7QZV2PiWMExH4LWUoJPukD6syfYwD26TPxNZqE4zCOnbbBRAJt7vt79uqM
kKC7pq6jV0NOp1lyiV/lIBqYPTwRwClZTU6HNPEHa0OLEUkcbS5/U1hxVj6a3ByXO5YBOSEqfzh8
OXnxvBowaeBv40eWeWIY2w8I5pYfMUYNVka5etI4YgxDbq1xKHhpF/MqkXCJAZ1nHoANvJypHJ5r
Q8etxeh1LJ9L7axkCC1iAh7CfcKzJC2zZmuHU7ISYC5vcn4IeaUJRkalBOMai0thTHREL7EI8ALX
GD4bVRodcrypvRw3vh6VeakDGRWlR8pbrSzCjeOhUZqyKBfYJBfLpVZR5yvKSMU3BHrh1srz6H2G
ltF+kLtwhNhxBvNjYxaJCXFKSeb5/ta68aVJanT2FWG9of99Yl596TBrtHnKQFMGuQrsFUxo9luJ
sujtO1gD2CZ4JsHxCmsRK/RD0dm4kfOlZ+iJyJuO1qPu+JN5COIh+AqcHweA+zO7cWj4ojZaicRM
iMcsNlfchGMZZmHoNQa2OEbfPMAgBFbfgS4zNTwx7g93azOjwawKUOD8wXa+PDO1SKaWlljoDVbK
MzomNfebz+UxjskBqQesUtISnY0pLt8FPi2CyWnV96Kuft3/IVdRAZuZEjl1J9uSZeBlWNIbIwiC
Osg8ZFQ1/NVHe3Q8yDpj8s3AsHTeVPhW6T/GBuTelgxKi3ZWQcV4MzumEvxO7FGU7/1OQ3IVuZZ6
tpQN7Q1T39WqG2j6piCWjL04mofyaQaW1L+vVBu6vysQOmq2md+5+qnIjRoUDrBaBDrvT/DqBecx
1Sm1E3oSCuvGIvVHKRITaY1qjANi/Y9UjD22fY/EK+AhDADvD7as//COspr8YYIjprKyTDxANuRO
xCOBcl6q54cQbaFf8DyRyk6cyTpxqdmkpJhwzgcN7EAl3bn6TyWWPOk7/tH8owYgxt/aThM94pqt
lgeMfLVfMTGsurIFb+x4cjLq7jYnzKIMuNiBUyEg9jaRhx7mrAPWxq/WCOzmszlrTvHY0tn45/7q
3Lg3LVaFZSEF1LXlnh+tWKPeriTeMLn9Dm8hE1isHXkx19ih1LXmXaMHeB2WQfz5/shXmwBTcB0t
Va5tHig6L5dzbVIVZ6YqYh9aWM1C5dGCDPRnFz1kQL0f7w9245IkwDdJvqD56ZRXLwfTTRgBallh
pac747mFZLlVp+R/8AhxT9E+sg3NIrFaRPMDLg99BOvZa+aEkiYoZwCkQlUw8kRYCTWFDtehCTCc
n2b7+xO89R0JzYQluC9lxfpygjPgHLc1itjDUSilhqcVxxbd4V3oMHzWwFyFI2VsA20ejvdHvo6N
6TvIe5oNy/ugLg4zQHZ96Nwk8VrHKOz3oUINaI8zSvhRCzQ6uyN2jfhbFKP/9q0rYyn53pPlQ965
nHJdGvpUK37slXi87JOhVDYTkPZ34xhbf0Z86LDDCAqILRRcy5U3/2rzymo5FXpBt5Cqmi4/x6tH
F/x4EDndrHkWTLptwd/1YdZ89ABjka2kV1frS4ZDS1KlF8gkOaKXQ5kAO3KKRJqHp7MGDQ9jJxvc
+SawmnE/ob9H31dkb72IWFQ5Kq8QIH/i1stB6xTM/iR020sR8HggzULKCmOgTT630bGlAbKyntdv
L08CiY7lUEQTFk/D5YCanWGgk2QmTx78AeiROIjH8T+VhRcBFibTJo8yZl/mKLiH0D2gO2qHYkS4
5o27WT5Nqk3tgU4B22qxqQwrTgw/8A2vaSv32LTAO9GmyHdGbesb4LriUw5JbWX2V4dXDso7Jc8P
Q7qL1Y58dDFH4ete2sRWCIK3m0HMDMTrG5fQ3UPlEElq28zsUw1+9a2RHaPTryTS0Ah/uIsvl94Q
as3tHpvILtGN/1rbOAggAVIUTwCzEoQyggbCwduXmSaQxR1JJ4/63OWYs4KPYxb0BHNYh8FKqeK9
rxTuewfHk2Mg9d5AxWbxyq6+cWpdGUnS7jI0la+7GFWlyzEEreFNItMFklRNg7pT4FORVUPAtPfn
KLfKRQom1xVNSI4QjznPz+VoWWp3saLkhmeU3AxtaOdbOvfqIQqnnzqKht794W5NjjyAcJHAgwd9
sXM76GwRClA6qhFTtm21CLM8AaglR6JgJeW4tV9lbVXXCJeJlBeBeaVWw2zQZfHSDqsIoXfuSUGy
+5DbuX5uwb1/biNV3VG+RB3x/izVm9N0uJ3IuUg4l42MGv0DRGRD19NRX88cIM5zWWyRxxnrTQW3
xN+7EVi0PX4bAoNdDHwNrCICd3Kpf7W6hVC/D21/wz8bI5SJ1t4kDnOO8MRnIBa+toIJuLUJbMQU
uN2osXKNX24Cv/X9oI5gBM8OSMQeBChyGXZ2ymNSmilMlJX1uQp02HQSPsGGI21y7UUOM4PEL6sp
QGE8a9vfmDrWR1ip2dP9r3DrIziWUB0LrCI7YbG1jdYZKyFqw2uLqv2Iy1L20LZIPEXNbKzcjddD
Ub1QdYqUhPAEOIsJYU9gKkhT2ASovdj6Yavtu8pA8Dnq9ZWLUG7bywMrCyUC6rGjWtfAlyQwmxpK
oA1+3wFzFaCFbGtR+wWUeH/wicD3wOn93aSXkGQEyiz3F/X6oWd4mwY52COgyX93/quYQkdxCeGJ
3PWm0JnfpaXxmJSo3VJi87GjB3uohcgI3B/z+iQzJvAimz1KZOwswkYUGTEFnKRoBaW6FzGPaJnZ
g45Jo50/mQVey83Qw8IulF/3B77epzJ2YufIjqQEG12ei8YZyqoCEuRZcWYZj6XRoJKOZnKVfLk/
0K39I7N5mVRRRljiKXrF7KtJ574IEYnw8O8u30VW+LkWLO39kW5tH5bRkFVbPuAyz0zCVkSTFjhe
GdYKMDarxZIyquMHdRjQjUvyqv+QpHb2fehE/Mfkbfxw/wfcWlMZRFCgsTSSgMULQO5aKko2WR7y
UfN7H41A3IzI999+x5CvER46nBS6NUvEUR/bhmIjnOCZYRz3yJu2lXNMKC+++ZZhHN5PMHkUnWmS
XO4RyrezM5c27pZgTX/Yxpw/wCeqyeHE7/srd+MYEOw6lgb6T/5HbqJXR882QgMQtWt6Yzkpe1+o
2YEa97jt+wqHbQBoxNhYL5u0Sle+2a2RCf24cixb5+PJv/5qZPo8EiPOnQNvPPuOblK8c/MWqgfv
Kbq1sZ0d0fbrdgDL1ppPN04GtUnaXzQkQWAsT0YR9ZBKw872QjeHi6XQ3ZraNNl1gxMd76/v9StI
uOXC9OSyERRUFu9FGCv9X/KlB4GYNpY/RcMpMyiqUCdGcEXBLvD+gDfuUqbl0CDi3eW/y2VVUKYq
y5jrRQ0QVO7Nc2e6CJxEOjaKQ1HvbLQ/7g95a442l4zKVmUXmfrllyRvGCrE2XTP7RHaDkDRPhga
BAZhFwZCM4m7ct3c+nzgHChTWuSgYGgux0MWexaTXumebmhADPhFKJHNuJIMztvvarqyJLs6Fanr
skbUTmNVil735sJ0v6p92O8ccyxWTvutk4Deh0lRiCvFXvbYtEZFCRAJFq+skFCu3Ez5giFAvgv6
AoS72WjNFjnGH5HtvxG3ycVCHUK3HQewnwHcbxGjoWGf4NJHoK4C/s03cGGtL03hftVUgNbGCDmi
lmnZm7eLRjiIZqZMEnRLXuavD37R2mHZJ9RAKVgd2yAJdoZb+J86lEl2FQTNaCUyvLE/NSQRqdy7
fEjAR5cDIlEAi3sgyezbxsDkOurPWq75Z9yJaLWbzef787tCX8hVRe2VhBI1YCB/i/Mg4noyI7fT
PZR92q0ZxOjcgDfcRcMAN2EkNtj0kY7qRm/YpAp9/VhIps9A7xd9h7AZVhb8xvOsUWCgScTjxfFc
fOURt8WpsAbdw9e2oWvuYPC+AZMCT9XCHPJUD255aCAznCrgWC+OFaeH+0ty48SSc0okCuI5oOrk
F3r1yQ1/dvyoqzX8cAb/GNFN98aqbvZhVQQrk71x/+kq6FVajg7AF23xdKIhqKNS2mlenDniAaYJ
sqhdZ30p4jn6M9nx9NjqvVi55W+sMMhxAABkBPLWXVy6rWvavT2ahpcL1HyRFXe7GXMIhFw2aYWt
7KZHV/ApaNG+2SLQbj/YxhB2KzOX52YRxPOeguMx6YdxlhefGf3JGOU+EqAJy8XvUTP4H+Y+1Oa3
nyZwMyblVtmmR2nm8lsW6YAMX6Hqnurb9F06RE2LstGg50PL03M6vW/fOy63L0gVviZX1eV42BQP
OMjS/aoVNfs9KoblYSKvPBXwD1bezhvbVDb6NZndE0oukaFI+AVKbaSGJ6jcblF8HXGvbBFRDrQQ
AfP787pxKxF8AMGRKQgIevk5X50JN4nnXi95NTPQ6p/cnqxuAwkQqyUdIwe8Xl3HXxnyxvzYnORY
HELetOU2hRYT85w5mgeBS7yrC7Ok2Ncg4WehcXp/djdOBKVMk+r0f7ceFrukiXB282MfrydVYnRM
5DeGTYA1+A76HDxvvR+/K/pgHQaEDUgxJ/Pl/g+4cQ9AlHNotnEagGAuLuEpSu088kv4leEwK3Dk
dQl9Q/kG7Q1tVBEpArmTbGFnOdXKCblR0uW2hecE8pqkiIz28tNCZK6aqghTwiDTnuAK+qjNCQsL
phkDbRy8FAeRvihMngZNjbe9g5+3M4fOH6O1rf39dbhxK9BKJcUF6szG/ks/ebXNklERZNUieZiV
RP3Dzsi2ZRqbbw/mX4+yrKT2yBF1SOQnD6aI/Z3mjgbeH0hDt05WfLFN92WOytrronwNzH3rM/Ow
2JwkOlxwQS6X2sgBcrow1x8GeGHGw1Sj5fDJDUz1I03L9Ec7CrQAbTW1x5Wg7cZZks0fyiUk8ghu
Ld6ZuFU0C3XK+AEdiPrk5I12jGMV44ogWnu//zaSFje74/yNdB0bjtAygGkH/pqO3cWDXacGjiqg
WrHuibIMk4uu7NryjIVf5x8CvCIx9x1zsN6nqoJ1POMfDa1o5Tm/vrrATdL9kTV7jWty8ZwT9CSz
P2XZQ0zcX+ETWk/RVhDzfZhKc3jftfka1ed6tSV0m8sStobEsy+uE6hRgSmUGF/acMyOeSqifWVm
zc7WjLVY5XpH6aZLeUaSscBRu4sPi09ri9UQ3LbYqpqfoRrlyHlyRJH1yVuI56GW7cTkIp14/6De
mKIEEvKCg+eBPrO4NHqr7GLMZH1vRJWu5iWts8cuCvNiWyYJLfv7o13nHFRqaAezd1XYtcvRdIir
eI+ArkXd1nlK0UPb+2WHYQxO30joTl3XbrVSgtUpd/u/7g9+vX9o50lGAvO1qS4s7uYCeoc9YELp
mVFGhS/tpk1tlj1Ee8vdpEFUrYQQ13egzG7o9FNi5DW4ojfqGRp2OPN4rV9RRDVT7TiAYtnfn9X1
B+RptSgMyzgQBtPiVAy2ho4vRubeRFD9XDTO/KRAJPfSNnfXUppbY/GsCco2lLqJ7C+vPTuy0xK8
0+QhNCSBHRla1EiAQ1ZO1oqzN4YicZKQeQ4TWK9F/BVjZ98OiIp7U2dHPzHcSp/zWEl3yjzHK5vy
9lBI6tEJBHe6vOew5SgFilc9PIxifEZWJD9phZHv0RZfwz/f2ILwJCTkhCBWNj0vF9Bpegz73Gzw
eiS/jk6NhHYWDWA+ClQC56HtVqb2lwpxeYebtM0lIMemaY/04+WA0IlFOFh+72EqmOG46ZjReQpH
/2NhVOZ3UfvqMQinPt7UGaUTK+Ad25WZNpy0FMcZrvISP1qcd+/v2evLzuTCIXMBjEQNblkJy2oM
4rQY2ysED5DW0KZgb3d+4oUIyqDGMR4RCH0j44uiAwRC0MsUiuV1vgzou8wY8hR1Tk9HxfebAqL5
y1iFyGciCXFQGxzr7s/xxq6SoQEAArheFtfOYuXdEX2dLOq8BrFoL0cU+UyNfz7ZdqMe/wdDQYgB
uECuTZfucqhI7cY+TNXWQ6wrJd0O/LOuBMYhJDFbaa/dmhXXjCHLKLK2uNhP2HB3qF/FrTf2UfPs
KKp7JOBVP1HocFYW8MYmsSlEUzghJ7LNZdMzQmmjFJXdeqIakZ1Xavc02Niq2mE8PNbVhGDVXLw9
pabgxtcihgblQsZ5uZSB29SOnYnaK4YZuMkOzRMfKFqKd2OGR3WI4jIuaGN4pHWPIFbh6qn/G3WW
sllp+d64KYi9eJdVQIlUJhbxQNeleB3XBRhwVH6nDy2eB+E5rysU6UhyFIRQO8NPt2/eSI7OxSRB
TYy7fJ7tZqLQMBuNZ+vZeJzw3jpEKMGcDAX1pPtD3ZqfXGLSUJfo0l08W1hzjQnmUUTnUnXHF+7v
fI78Pbi7CR0DpT/cH+468DDpevE60pSig75E02pdT9oYmrXncvKR5IfmPmGacSrz4gMmQ9GpkX5d
aPw0K2fz5jwJA0iAKSJcAS9QLMwnBYdeb2zM6BPyHum3wTKDHRIMUluxrPf3J3ojC6RCLU8NkS+Q
gOUTExNmlFVb9p4JCwsAWpzgVp5iKbadhhatmabGpiSYIgd9yWweSZiy4D9JrSQ/RjVpzvd/zfV1
wVmCWiTrrSDVltdFOKFqjibNTN2tGoIdTmzzk9sn1XQUjVqs7anrjyxPLioOkl4r99bl4e3DOp6M
tBKeWhX4mcUJYvA77Or0zxNC4p9cC91trKfiZFd3SbmCeLy+rmgL/O1mcy/y3i4OLFAjdUJfSXj0
SKqt3cTlD3Wooz9FriAt40q/YLONnZ9vXmCg6ATUlFbgUy1xljGCrYY5YM0bqCjLGXHrvM8zrdk5
QZOt7OQb35ICJ8AlSlVEgEsIkdOYVWiYFKeGItF/5PY4nVFOQYFQoMB3f1ZyrS6jFvjqkqNlUD8X
fMzLDxnwRkph/ckLQEwfaKua6Dfn5ikF/XfC+BZgQKOAgYnLEamJMl85QzdmagN/53PyFpAtLB4B
B03eTDJLPUKm4tiQimwGzEk2SMutBWg3hgI9RDcEgBQ0vGVTqRGKTuyZVF4JGH6vulP6McMjCRvU
Olq5Am9sUIpC9AUpTpEyLPtlNeUf7KFHZoU8KvD+UWk8MO8ZFvZIRX/NSg7yQ81xKd78lNFvRVpB
Jb+E3O7INXhVCwIfG01hiAOkjkcI8KXAnmyCa3uedy2Ceb9Ktx7SN5JtwTqDl7F0g5BeEqkWY7YY
EwpssXMvc4cyO86VcLNDFSZIO2ZWhxNKQdV35bK7tcDgs2TTVeo7LDGc1AXLHlJ35s0Jnql+Zf6M
0IzeOB18QM0qf+eKuwaBuH5dmCZqEsAf5Eu67KSpo7Qgcv3Mqyu9ebTmpjy0o5ZBwqqy46A0axoC
y/GAG8uqnmRVUdRzllGJ2qGpa42OcZ7UtAiQqNexssTkNgy6p7gVaZdvZItKrOyg5X0gh6W1INvm
UjBomeOKoshD+NL6GbOrpj+VE2q120yvLRSxO7Rj80CFCJeZzi6kgb8fnHHY37+Rrp5VNj9ijxSg
wJpwJSxRwXWFFe+cBdoZA6GWYm415sOn2gS/dHDnqBLPI7ad1sFXXN8/lGiH4J+VlknwOJTU2Pch
CvXRSix+VaDjN1Gw0SV8Fi4UdMnLgxUGVgCItZzOaVmZmyII6oeRzurWhDYDlCLE7QaG69bBV4oa
XhIcS3zW3prSyh/BUytDOJhKYFQuf4TKC69EsEnOAzCdve0wII7io2fb7S+Bo/FKiLp84+VwFNZJ
PSSfnjD1crjQmDA5yrT+HFrDWD8nmZvCTgon7MAPDdsktjco2Ca4N2P9Fk20PLFGWNmOckqvnyd+
A7AxShMccgHyb/E8IVsf4aRh9Gd88rR/rHlKv6R1mD7VTdivTHdZQ2IoCpDsPFAOFDiXnNQZuz/R
DGaHUl5u4zhRNXuLBGzlabg+1pRa6B/KOIILbBkzupmZ04kf+nPfl9NjnULrRa8Ca5p0FBsHibvN
/dN04yNK7RUeWZmKU/e8/IhuDD8zV+furPP1hk99UhCPd5k+jRmWh5mVelDcNB+bRNyLN0HaGmKl
c7C8q2nJEy0RykBsBgwnFtvIKhMb6fGgObPJYowKYiOf0gP0OsgkSWUjf5UrUYcPZaZj5L2mrHRF
OJPDM3WeKMozBDpygV49iV3u9jbO7PMZN65Ac099TWKfbBxMoNIDmtq18+DQ+xOfcwO9PMrpTlu6
w7aeRe9877BbUZ+G2XH0Y2ppkfJdQWWvPOg9Guh7RSBfcGwgmAX1NhgpF/wK/TpOn9UutjHoKCQR
6ofjYsf80uBfjphmFCLF+dYvDKqEZ0KlP8MxWYZQRuRG4H0Del9R9SkPO/ygW5xtGiWFTdH3+UNn
a+1BVyNlJUq9PjA6eFwJx+OGkFn85comOs7VozX5ZyFAksbkXtvQmrIvb54eo9AZNkjq2D2L71dj
HVxoRuefMa7T4k3QdFIwyugHqoadWTpHxwIcvrfHRDPAkmbBx7eOD6AE/gZhBrhZPFAuZxnaRT5C
sXLPs+3DDeWmqjddT89pDhP/Jx6BwS4J0s5FsMtq1/jp17cFsjakM5TuoBISTl4OjixfibzN7J7H
XsUkSJjZu7hysudeRfWxchj1/mRvjEchBlE+yfuBvSD/+qvD4qJ024fxaJ+bpMLYuND1HsfTGnJZ
UyokAE1QrUSPN15WRHMIOEhDJKZh+ahZlk8AXuX2OZhbSQXB8nwuSD/ERI/crnwdCcsqLGhkAKaJ
IoLnKYKtOqhh9pg0bpqvHKdbSwC2nAI1p1NqK10uQZ2iB0CTniXAh8JTgvETkuHV3u9F8piVSrQS
7dwYjg6JBXEMYKukHFwON+Sx3WIBZZ6DMUYWp4UYUgSTtVcDddxMgu7C/S98Hd8BdKNoQfquyeri
4j0YDdYSa5rA6wr8DDZzqeFJCg1e/WkVfv6u6k0Lo6/J6D8jA481kYtnSX66/xuuXwReA8aHsIjK
xdXFkVk0kn29AZ81qsWpa7BsT6IwxamBIkkeIHOYct29sZ1LDZV2LuqP/Fmmm/I2e7W1M5pcFAmG
wENSz91l9EyPbmHnB4j9a+oW10ELQ8n0ROYn9MAW31QX1J0xjgk8HMUV7YASZVDsTQFPc9+njftW
sCszo24pE3gUR2Qf53JmapmUGBppGDTbSnPG8FLZ5JmVfMfbeK0wceu0AgqivES9ix1rLk5H6euY
iKodvm2mOR/0BBfP3MKvrFTREK+HwdjGI/KoaMphag4TCRteNzzc3z43lpcXh7SaBEHCYBfz9VMl
EGXvuue264rDMJgfnGmO3/kgUN5+FxAxELxw8bO6y5JPlLrmbCJjc+5Zj6OT5aLc1DoGCdu8T+tt
GmTRG0UnuXXQ7eFRpfpLEk+2efkxo9lAoH9Q0E4bVe0RxIMJM1+tTjDK2hVdiRsfUxbwKDPRA5eH
cbFPtWDI1AAzhfNcNtQJqqoRf/yyUr9ZfYI/SgVv2jOmdsToeerE42wo8VfsAI2VK+n6CvxLIWMT
A80ivZFX1quTWRZzq0Nbrs5jqTgUalt0s+okeXSKuj6rZPjH+/vnr8rrZVIBZY2QhUSKVjFZ9uWA
RYvTIT4m5dnFvgbJEivNlMJDmNy2Ps14UjBh3c9QKZfaNMfWNSrlZcQVpXpnDiKp/vErZTI9K5oU
62XAIRUDm7rJ9J923FkB9jyDHkZbw++i7DxqU9kdXHXIUWmOasyMNrGmYeaJ+yDuvpuRdq6INlMQ
uPrX0LVx8DmqddWEB9NIevD6cCm07wLbuF9obOGz6KAVbu/TIQ6SZycvsm4T+XWu7O8v0fUNjYwx
u4KnAsIF4eXlCuV6obEQ/P6oKf2jO84vdEzHE42R7NBM4HnF6I8rscf1sSZUlxp+1DxlF2oxpqIY
uF1bCVquuDnuohoPZ5GbFh5XFCHfOj3gUoRVEC/I9Gh+L6YXT1keKll6HqtJ+2JgYRHs2sRpxq1v
a914LPsRjPJcc5+ujHydjtHTh7BDp5KzDX71cuTMDbK6xjnjbKEANMJZDwToEyXAxYViSHJwjAjz
yKrHwHXmjlu5Oa8/KxkgVAUKOxTOqIJejg7rq6p5tsaz2Wc68txwCakkjPueys5jnjrzh1wSse8v
9o3v6tKSoLNG8RXG6OLJ6IBK03PHjNrWxrA69Tm0wZPQihCF7ObtbyESa7aO+qbsetPvupxhFGAB
MalNfxaVMPdWg2k4AY67mWN9rU51tZh/QWEa2gA2aQHNrsuhbJSbp7EI23MJ1hI7zbTaY/Y3PI2B
UL08ThMsVZM1TOnVYkrsCbUfulugxGjrLwYlrzSGImrOrR+gfU85zHyyq8kt0U8rg8/3v5zcDhf3
JApLROSglQCU8vkWM4ymGN9N3FnOXTO4+5H+1lM2lO4mQKJsP8Fc3E0J0aPT5dKpuzJWXt/r90km
XhJJIUv2uAcs3qckAhaF51F1LvT/z9l57chtROv6iQgwh9tm554ZjUZZN4RtWcypmPn0+6vxxtlq
9qCJOb6QDRhQNcmqVSv8AcI6svjewSyGDNXpWUQfUDXO/Im5k8kvwFV8iyFxreMt8m5wO8k5+D+6
+cwP2MlLzZrUK7FRdjVxymcDFYq2s7A/wA18kyFp+/n+O7+5DOVaUj3EYDJMz20RBTtLR2MTJd6T
NRkgWQucM5NN0aJkuieiWHszqgNt5YS+tSaYcjIdhmqITy/DgonChrCD+lQ3VhUdq1yLxi+2UHC1
LmkLvTjQ5t87+JHv1GRUSSSSo+KlamrgZKOSdlZNY68r/7XhUPn2HNpfpg6Nj/uv9LahzFokF2xk
cisy78U7rZI4sK28EyeFL5x0TGerIgv9TLQNLVslmLQjCYGX79yq8r6QqFfWLkpjvXlRcDENkk1j
1GW7EovfeOkklkCuQL3LLuviR6Eq0rZYW+enBHO3b0AS+5/U95GyAbbXH+hLhc37PzNNbApNqUsk
z/V17KiK2XKU0shPXZbXDdPpUYu3EQ5t88/ATM2vRot15EqOqcszeh1DYLvQfoQ0YbCll8WJmg5G
bNEmO80AO3JnM3Nw4sq3cC2cEDGRbTI9yqopOhsGfkUfbbtIhn2NS5v1NNU6YjatNQ3lPxpOO4Zf
WVobvrotJjj8dDZdEC8OVa/bDZHnoTmHD9hgbaIK27LPqjOO4ljPdtUe7u+oN76dFMQlh3BtQEfL
CUVUGo1TjHUGKreMj4Vi6cdUEeNOr6wvlRslK9MHWZou3iHtYkpWqfVNQbmIg1Wel1oVJ81JZb53
Tse2uRTOtNZHfJVEXSwDvQ/wBFcaN/Wy1y4iD4WtuR5OWK/0zokKt0CKRcViZF+7DkPuQAHLb29H
BaeEzzV6qdo5JFdDTtrIivRHOmM38oxT9BB8pT3jRR8SEw+4aWt5haHvMBQM8ftLyZSlb+tYYcyG
eaZ9soaRmA4f1EUZfqozY2fFadAeQNnHyhHKKB23QhQ1TEAgB/oxrsxewwy6cqxNOmeT8xFZWxWF
nCDz5p9tiVMtTphYe/1dKJoa7fJAN6unyNPieJch2DH4cYMz0DZz63n8mpkmki+xrve/8aDIp6e5
0Nrukk2RYiBTa0SzRn4eFYVyFl6N3NBG05HVSDfgOizvCcnDwKUfOWFFdH+T3V71DD7IFaX2MoTp
JaADLAu/gSLg1CKmOx6bSh9x6g6jOPOhzDT/3l/tJjEFJAzkgFwYdTi2wSKxgEEeTh5D69NoZ04d
bdEUN+tn/Ood51BMY5z+29Zh0mlbF+MyZxePGKy83P8JbzwwsGwInzCV6Sws45MyiAw48lTTWxiL
bwaUim8C4xmsT7FX+f9YSp4kJj4wOZY3nlfkzmTHhTi1yEJr32YIE8MPJSVD/T2i02V+vL/cbarI
q4WbSEvxVV9w0cMeujqpAALYJyzhmsdc4AgHw/WUaaJ7xHg124AetFYi7xtrysYxZT1xFzLXImiY
CRhVnKmwhhVT0W31rtWFbytm/qUPG8VHnKb7FHlY39x/1JuPKKljYB8kJQfrmGUxT1pjMzh2bIBs
hfnoYHp9jplWY2rZrt3rN1H4dSl0BCHWSm7eYsuKJAoaBDTsYxMp9V9m481ih9dm+qwjhnLKjblf
OZFvLkjQl0LvNOOXMEmjjBr69Ip9tM357wC168cBy66t5s6/cl2Nv9x/k7fpLxKCBHwYIXxDoADy
WvijL4I7zYzHpGMeS1VJP2qdpf4wO5KJXZIWdoR8clFilpwMbXDSFafVNmqAaNQW/1l9d/+n3BQC
BuMdWm3AQyHhcJVf/xLVDZrQbRz9OPS47f6rTNHUOLvcdYekfahGKwmlHlmmPs0JIBffrgH97ZPU
yIdv93/I7e7yKJpR1ZCzLgfez/UP8bqGAWaM5+owN+EmNCL1oFtNcejB0pzevRTlo3TuYTuroGOv
l8L/Fi/7CjtQXG/dkrZNlBn2J12E9viNNM31Pt9f7yYAo6IkpX9AaDJ/YY9dr5cwM55GVekOdmIP
uya3o7+nFkcpWj/iEJkVdG23DS+mWcXb+yvfjkg5QvgJALVASUS7GXlkxewKJG7aQ+Q0mLchKvIS
Y/l7UYyg2vGKqi0cVxR+NKcF6Kw5SCaW80PTqPHJ7krc5Ez0QwEm5Fv06RDzyqvylKHsTGHm1Vie
9p310aqG8KQOOB1mgdCfTC1xVgLezemUT4G9FQRw2O6MQq9fYAxcJTQxPTzwnuxLVNf1KSvVxE+w
gdhja7amGnsD+CcBAhOCqCq1ONCEZagjGbCLoUoAdZlmVO1Rc48YoRtBlyE3Oc+1Hn4aURrtzsIJ
0vBDB9I+I1MAzvPgYtOhfvbGyFUOmGvSatsoiCmZa5XdayZ6ldPxGwkfSClQZgE1XsRIBY1gqx07
cWjwaDhrzaRvhIjEpqnj0o8GJf7bznVjp86D8TiWAUUmOg/btk7wt62S5KB1qrvVzBBHqihKPmLD
be4by6q3zVymJ9T80wc8CLECRSv5i9dW+t4TseVnBMdTFTX2xsJcdQ9kRDliGjyt7NybuCSfjuvb
BbOE4NpShgyhPwSESkUc8tApttCrsodX1/CyEvo2SLv2cUQzaqu2XfvAMCx6b4iQy9NuQnxHDuCX
F1AqNGSJx6g55OUE5LSO3UMk6tnvbWOtjrqNDoBLmQoYpCyUAkvCqQbHb6xsIznVueqJfquliRPs
B0uMyd6Yy6B8cnU7MX4GYVTMf82C9p+68rJvEgpYSJwug9kPiQwYrcX5stJBzUTBT0iz8RKFZePj
Hto8WkNenxubg66083y8H5veXJQHhtQlA/5SXHxAwFW4dpiePKG3feyLFqVxlMXt0jmqeIzM/6S6
niepX6SmaNaUxm+uG4SA2F1yPALql1zx+pGnQVR6qanBURnQAussB3x376Q7+kzpytu9XYpOIjM8
mjg2AWUpERJRzNhxPnnHsrGzIy1E/SMKGo4/Y8e7cpvfBEouGRrfFHqyv08v+vqpwgkXZNUJvOOY
xuFezRGJc3vdvsAH+CpSPX3veIfl6DUzQyM5kvPQ6+XSscRsCR/eYwZRfqeipu5niKkdlQirLKVC
oPj+ljEWr5IZOogCMt7X8QX1ySLbpo+pBqYxKA8mMJEcdGhZDw85hjPpPup6t6Z9mDsI8tJOC8VG
OGpVfMfzd1APKS6R9sUdTBV1WfxJEJqFsajuyaO7+UdFUfqbkhKr1mS2wCzPlK/JzrRTezpYQAPm
ZovxVPowDqlq77WxSqONh/J/7QftOE64Xs3BqDx5sJefUSUxu2MywVf0EeJm4mEGIBuOTlJZ43au
6iA8xG3g5JTguTYba0iPRUCBYQu+Q1oeSOSOLPevv0pvYT1P5yd8UDMjOAghvvatZX82gtHxHbOz
t0nvgOeZ+rW+1+JEszAFJvkbtFQyDdNcLKxRxb72lZEqCxHSULW/4Ngouzpt9ZMWmcNRinns72+J
N9ZEkJMYbciNj3jL9cNimBxX1uzWD2Po2scwRq+g6Cr3IhJzQmQ8TLfA79Zoxq9Z8R93LxLgCK2y
pARsIl65LODDnuvdEtZ8oYFjqru+d2cdW542K5mhaVP0qxTB8L1OFQNT5bLJTN9Fj/wlxOIYAYcE
nr1f13bTbCb0Qp/Mui7EPsgjx3kMq9D9as1CD7+VSa5kLZEYMB/y3llkYFOeR1ONnRuvotp4IfbK
T+hktcm2n1rH/azWmltsa7Vsq4+GW83aVzGUff7gYBuW0lIJprT0iwwMdY4ortexE6VgfIg8oMC1
AmOHAdTpC5099Dp8tbYrIDpO5Y31VgubQmw7/IYuTQN3bc89kn7rK2TqNszNhxMy9LO6i7k2P4xQ
6X6lmNv960FQdDcNltjvi3R8AWYzrzJujNwIdYsrq/SiwZuRtL7knibQGdP+mqYgfjJh5xynODFW
MtCbbcZyJIUkAygRUZIulhPg4IIRSCOCkVZyaYLeZDiLL3hA22o/d9avwgvfybWUjwgcg6ME5h3Q
wFKZz2Me1IxwbS9VJ6YXq5rL763eiYttMK/1pFjf/aN0E1zRAJRGCeDE8W+hGrs+ShbCo3FIavhU
R9Z0QFgteZjnqDwAep4P71yK+55AgbkhpjiSDXO91JwGdQE5OHioqbc/qWKcNtgXtT+ycVwjbLzq
E/15VoGz8NVQE3kV+AFsd71Wmru1RmnZXIiVJTWYYbb52dIH5aehJGa1AeIJDn5IDO8FfNXQ+Qpi
PN5B4Mn64mL8K9l7+KAcW5dONgwoRD/qqdO+tVOrreGyF/e3jCtSZYngLfGQJCfXv3UOSxrbdW9c
6tKcfhRQc/4hsTBeJr34S0lEtdIrk4/+56uhfwSVhETXguRGb3gRPIu0sfOhMOcLcJz+MuBT/Di0
dr0Som8fSpYpnBrpZQkTSJ6tP5odZVfhU5lWwwVoRYo1w6TGT1pltc9jPGEGzpWyspHfXJDEhCEx
zSPuo+sFk6kHHTLr/cUc5gkFkUrz/D51rQOCueG+EKW9pu97Gx54k5DmKMQIEUBdrlccp2IulYLc
2YlqVfUrA6XzODDi3B/zdvqghpgO9ZOXrrzZmxOLzbFMoAlKcky9jEqKhlQ9FDXt0lhzv1VS295Q
Uv1uZ29NFfqNlRiHyKPKCB6S3OIQtdAu0yLr2osVIH20mXpIOJZJjbjR7EisRIdXqMRiX8rox7iS
j8hIfPE6VQhWdpuF7SVIlGDb6dzvviJAp33vDKcVGx2Py3bjDlP0o2/Nvty0Xmd6iLLqgbGRmYL2
OWQQ1h/rru3rrdlZKaYduvKNe9Ard3lrdefZa7Ets7U4RFBNCM18cLBOZ2TFQCDZOXnf/W0Wtpr6
SPCUHxFA1dO9ak5ThRJyJ5iYOM24dh5v3zIsfmoSfBkB9MPwud5GcPhGS6uFerHwbjvkCIlueifo
n5hdDCup9O0ZIZjRIUe/B80GBGGulxJNr1kT3f9L6fS/i5piPxi4wSS5PtlYlVr+886ITzEPQgQN
I6k7Q2i7Xi8A1jfY0YCmZKabv0e8h3Z9q9fjfnLCaU3qddE8kHuHC0zahgLAJMgtIo4zGUEsSs+8
WCg9b6vCRDWAY3+xytBBg7+fkj3engKssZ7NB6OK1kRLbt8uLQsmzq+qG1xy8kP/EfJyptLlhGnv
xQzd8Sy6zqx8L9XnX64trA9mIeJg5Xvebh3uDQYrgEVRLoQPcb2il+ZJhr27fQnqbt5FmOGcwm5w
d+EYzytR5zbY4VeFvK1O3u2oKPdeLxVavWuGGtWUEaTaTkUz9NiZI7diheyFihnOT1fBkvb+/nn1
x/szJshrnD4qpEAOB+mDfOV/vNJElEHoekF1IWPOEhCMzpD7PTrP804Yylw9oPjmfIchFqigf4N6
PlRqqJs+Ut95uY0ns0o3Yi5d4ymJBmdfqbDxN7TzHH2f1EWsHrJAF/3u/q9e7gP5o6GWYVcKFkLC
P69/tJ6jQGBPMMpi8sPkY9GlrrZtoI/9XUVRVT0P4WC9c3YiLV1pCMLvoyiX+PNFEJnd0ep7e6ov
cdpnf5PzuPlWEW316CVJ1+y9oJ9+vvcpuYMkAINeOmyOJZjIgQObTWPQXERfl496M6tHmuDiWxKq
HQKOxpp8xrLA5QmBfRCzkMoFyb9UjOZ79nqZ47cZgnMPqcC1uN2GrpEHp1LghLWxUQj9Ys+V4g96
N39799MCMESFAJVGWh5LMRjXKuhODVp9yYbRNne9WVmu73WVFz2OQ6nukszih7x7TclwAvbGqIZe
yiKgSdPrPHAsrMSmrPwaj3qNJnfrqhtLa/KPsas0L/cXXIYT7kg5g5EtWBLim7K6MW2uRV2ZLpIS
e8yYvu+FB5Syy5q1WuD2jFAIAIciktAzuMH1VYGnN2iFjJeh0oxdbZqlX06eegiL8J+ZruRKJffW
k5HCsBogO0n7vT6SEt8xGHDTLwWil5EvoMR32yEy259WFb9XcBNXdJluSCC2nLDhxHm9Wu9NsekC
vD5k4zzsHD3/NsAs2/ZI6j2kfWeujDFf1dv+jJKsB6eJBIe5qaTdLDInl3RhAHJaH0ptiKARU9Xk
T23neu0G9FUGjUqPq8NY4Si5CYvCeIWhhTHA5tb+3UUq2uuoUIDTGpqxfHa11P1WK6LRNwGip5/U
xlMKv8iVkXkzrEbXxy4624UJ8p7gpJVuFxbwxWkwiSLypxBNPT9yqvzL/c25vN5fH1J2yiV4Avbf
IsKR0uHZ2tfiMHSKeAqbJAK+rNZ7BmAFMyFsd0abzq5WmNnB8YJp5aq9Xh41GakLiWI2rTUGMAT2
629aaFmru8yf9tNop8dAz/XzpAzJzqDX0m4HRanQYIsLsBVW9SNM1TWV8AXo7b8fAGgEsgahHvrj
Ygs7Vu2FKXi/vdFgp1rokJUTbVZfIhC/W2yQ58dRd60PrZ73J6E14a4G5blNbKVauZSvA/F/PwTz
HfpgkkLHr7l+E3kddYo3uypW4QEYABpWSEeGCOd2ddOdA4jSz3XnhHtYHebh/h6Qf/X/bXRChWxu
kn5Inq3UUFu8gxn3bYAWkX5IHTv8nAZz8NCQv6986utg8boKg0AuN/r2NH+W3cUsLme1M2fj4JoU
5RhVai/apIutlwRrfYrrMPi/SzGAJylnTkypdf0uA4BUpROZxiF2Ov1DrLRcXkIbfwTh6O7nOVhL
qG4ejY49hQZqVwzX0NhavEBX6VtP0IA6xEUPAUaF7oL/qLIfaBn497/VIirxbKh8clmSHvC1YNgv
TowVcotjEKgfhNW2z3PXBVtNcd0NDFPtoLbJrzSPqhP18fgF38N5E1qR+6i6cfrZLjBaIrtrDuxD
gBFG6W4n0q3zZGN3rjtJ/BRHufIy2ynIpQEVZwG78NCHbg77WXpLImOwK+yu/nj/mRYj4v99JqmM
QSCSRfHimTSrmegxd/qhRif1E7dzgkSAMx+N1BB0nwFPq2bRH/VeKH6Uzc4xK2zBDFYRO9eY0DJw
EVW9/5tuthCvWYIXmWjJGmD5mtUq0oye8dLBNVLrA8LLH9upmY6iQNG1LOff91dbHn75UckPuNTo
iPISFoe/tOeRyalhHGDjeJ9TD/0y9gCNarVRD9Vsapsa0tiPpCI0vntl5k4kgAjR0QNelslpRH4G
n8Q4VBzNc6SBlUmMKNg4TjV9Uo1YuUTNrJ8CpVkbQN0+M1wHGiFQHIl3TDuuD6lhBYIe6RQeM9rE
W63t+r2R4OBXmhmFpSvKXZbl2PV2xpom8+23JbfmcaWKtkVRsXjbfWUVAmBbepw9aE1V6ZS70jKi
x9QlP0OTa40mtFiPSZq0TZB5C2UE0W+xXjaaiM2EFcQgo4I2vx9ShZwsp7BzPfSOxxmVUzqr/fH+
p71dloYWxDXudTYVJMDrFyycGFFlW2jHPDAUzB8x6sIz/ZdZD+M+nsM12NfiKucpZafb5aNa8FXp
Fl4vB8ehC00UpY+4kIlt4zndLi1745tRxNFPS/HaYzq69pY3rW5yvvZKWr/YTq/LIxXn/udTzn9c
L2/jDdVNaDQcM+7zcwdIcdPGynCoq+RDnLfqLovTH7AXjf39t3xdwdPtoUkAtoXMlBuA6LxYNyzU
2GtCUztmdRB/c3GF9M10CJ+RPNMPs0F2x9Q3X8lN31yU1iiYK+nys4xOeowQnuvl+nEUlrFXcttF
iYGAaTYR5HsKuW3damsGo298YBRnOC7Up5AgbjSwgPrac27qxwhU2QFXwmCTaFp9MBLkKGzKKt8L
uuYYlKW1hZij/77/om+3M411zaA0hhKGQtXikhiQetXj2bGOaD+Pu6yzcl93huTgRlaymdXofVaB
8sPyI6ENkvjTPbxBr0+xbqRDndrHhMmFb5eu+xSB4YDlWaM3uXKtv/VwiBdxq+MVKAvx692L7EWh
zH1nH1P28BE7Z/GkDxI0OZjD15yDs5LyLQgH/z0dzD64FUReGt6L01qX84gUSuwcZ0gFmzox5odq
GPJPehnInrBmHERkFwc9MzF2Ayt5mLgDNwk166HP2/khCfT+pUkwVadGKJ+NqsifWweKSKVpkQ8U
KAeFopISDUE45O9LJeWnoTKjJOPfYDOW+Eaaq71RBgnOzdqQP1tdbvmGhh5vLbo1uZvbsELYluYl
KloHZOn69YeZ+0ArGqe3j3XpJkdPhxCjgUJ5Hhob5AGMWL/MYncf14g13t/vi6Ty9SHhsHFFAXSU
DrXXK9sNN2TkAuDBOMX6Pnv8gE1t1GjuFJr2+f5ab2w/88+1FmerQqwVt/HWOTqhhlO4A0t9cjr7
bEMh8IXZO8f76y2sYdh+kpkOFAxkGOeLVsX1w8Vz1dkBk/cjV1P3olT9c6F16VZvovbzILzoV+0l
F72rrFOPaMgGZbZxT6Ii+adKvb3/Y25eNHhzMODk7dyWKBIszp7TYwitwqk+jo5i+wg7W2domo+R
1xif3rsSSa5UjgWGjR/dUoEX5JnpKGS3pOfIGyjJrOyGytFPcarb7wwoDM5YAmoFL5fRz/KhOred
y7rwtJNu1/mlaKO/FLf6FWdj/qLl6rR734PJMR0prCQh0i290VbA36d2wsww4RzZpi8aL3nwCswa
sz5fMxJbXn0sRZHAlSdBYEwJF/dtLyaBxQwbI1abaVNNrS33xOznbaDtosn4W+Sms1KgLI/H65pU
QtI8EEKYutgh1pQwkTQb6xShv7/Xm1Lb4ila+LEt4l0702W7/zqXQUeuJ5lM9EQAABEsr09HkyHx
X1CVnICT19tOqwxfHcEObifapP/0Cmr06ph7M9y8nqN6f3H5l//RDUDrQC7O2mCduQKWI2Y1KJyu
Hy0LDGWt/jCqSt12gcAV6/4yb31Hug4UHZD7+GcRcsq8sjrPHawTRm3K3p6mL4YCcydxkKVGUyV8
rEOnXrn13vqOzD1o9qACdUudsVG+rdo0tk+J4YYXxOP7j4ntpYTwqfT1fFD/vv+My8giX+Uf6y37
EGZR6XZKJ+lUjuUXVQz9AyqF07997LhraIe3lqLM4OFkBGPbXG8ZekoQ7cQAj6WmU5W1Zf7kcFFt
JRljJYq99RahqoMTA60oFVyul0rUoQhcIAAnN+jTZBPYoevXcZaSNyButentolhJd996OO56yHY0
qqQ42vWKediYRqZG9gkzCHEg0CiPnR5YpxRc6ruXQs9Jzl1cgrRGVXy91DQZnZWIyDlpcf4ry4zp
SU2wzqqCalx5jbcPxUxA5hUM4iiXXnktfwzhun5wm9LpnBPTg+gDNHkDq5JBCjPW74NUUONCnGW2
A6ZQdjqpuK8fKu2ScgpCwzkZene2M+mW7A4tADUXsJoDLd+I7PnL/b1/u0uY60CRhAYjcRxLv52p
mzEldOfg1IZC39jQWc+q0CT5vzEPgDffJ7P2+oxShIYGHOQGDM8W90Ie9OPYkCGcuUvt7VSI8Nkx
U2OlLfSqmnMdHT05OyJ1ZnpKy2axjKGFmTWZY4hToJcfnCxr/GbO+pdYmabNkOT9U1UzMnCSIHqp
zTjxSVGHyEe9PN4l/LFpml4/QsTpmF3qvbMSVV+xeje/j9yReSVqPDcGMWY/osyVacopsftw0wAQ
+IX9U/8guuFrViJ8pGS2sYdUbWyNtnJ8Ky+8g2UVzXYKIv3cD2N7LMbUPOpJY0hZmed6nEGE1lmI
uL5r+MwmxXcLt0IfEz0Cd4aInqLY4c62EvtXmgz2I2JZ6a4yzeFRMQfnVIz5eOyrxttaAhD1kDjh
yn35xlFiWA8QWXaUOLaLQ1vaeUOi3iknkKLjOYsQS5ySwjq3VIkrL/jtpSTKnaEAo6/F1VymojGt
clJOFhf0E/xz5KbB8pzDvhArS93ckLZEPTCkZCIAMNxbbLUMobcUDZT47PRNtI0TRT95UaNunKhR
ToYLjc800Y+6f2xvno9FASUxbGNBaTV0HSrgBRJGjDE5ozzWHOLOag6GG/eHwkzWbuO3lqLlKbWC
GerR0r5eylHgu0R2kJyVtsSIZrTHx0EfW39s8mKFGn4TjHiqP5da3I5d1luTNboJqmZutxGRVuym
yIi2vP+/w5AB5v2XuMBJEozkeq5EXHGNkC8uNqQ3QZd1avQA+660/EIpy22YRtVOH2csfpwifBgs
UB5W4Tj7STE6QP/KDG4Y+QQ90YoPHlo7n6ewr9CBoTApqyx8b0rLL3SwvgN2wu7iI1y//MApKi0x
UF8h/Ocfks76Nupa+CNjzb1nZuX79Av/eyNMK4BHMlRlgxnX62HwEg5I4acYrPTFPilm8ZQUHRol
haNs0C+olc2gR7U/k7oVm9FskouNE9xKArggi77+DMg5gLSgqoD3W6L8dLdWi6JR07NnzAg3Kir6
uGM1zubTrKcxpkuZ8P6ymz5u6fjk8z+NHjBg8eDe1++NWRJm+CoETvcbisliSwKnR+e1ctNzp4I3
nEPkrSDv53uL072y1LJxx25k0EwaAaWD6nOJshBt2SclNnznKs30pzDPnI0F7HwXac7wOAa17bu4
ITxHdqReghCfr/un4Y3D90rGsoDhvVpcX3/6EUHBskVC7Fxo/bh3GzU6l4na7KqpnD5ZDDVX1nvz
I9Mg4koAaS5V7BcLDnMwV3mfnXt7NNjg6QB2ZW7rzeDZEeN4L7L8GQ5A6M9Zp/vliGwOh3LN/vCt
1w4OWs44SIGsZUoeVMLr0SLMzs7ojJ9GQGD7ENe0s5l1X/k/wzdD8TLfnprYt1uMeVaujzfCq8wq
wS5QMFPvyM/yR37ZznU4BdWcnc0uC2gaNe5TY1fxGfDEmjHf7RdmC1P50ykFRUsf5Xqpqoe4349e
flbqaNqUgzPQHvaUv9Dq/Kx3cbqm1nzTPpL4c0DW4BJJxuBsLqIXZDNQs5rXnMfScX01QWSxQUQY
ylJUbpSiQEAlhwWodl626w2jOyBN435k/Gh9c3pzbSZ7s+FIPehHsuWkTB7A5cWrrovWziZlHI+p
k7XepgYicswYqvtstQptkDl/inkPp6nqzR+M+etDHCv/vO+U0QqVfUo0IXgd8JX062/gisQqhxLC
WGd4I5jwPttYThldkOIYL6NTr7XHl9kJrXEuDzoEXB6UZctEASNjkq3C0s6eWVhbE/T71tBFt8GX
SEeLQ8/8NCzslfgtU54/slsgKlLyERAo2RcXyVIOyayDtgT4rjy4U2mci9GJnpVW7ZH47xjLtr11
HEtMOvKiWGvQv7my1MGQPGGU/hbhehxD2kMTbDkttdRzGXruAYfA5tSXSEcLZBI3rapFFDY4993/
sIt+DM+MIBMNPLp4MoIum90JeiJRzzTnsQEXtU17Ldgng3jnjFKuwqECB0g5Spm4lHW3GqdpvWLO
H8dR646R2hqbsB2jR9Gos59qs3K6/1SL6PS6Hv0Kg/JQAmCXyW0O3mcIrSl/zFwn2dqWCI9ibLEB
n/W1ce8bS6FGRk8ELh9AvCXGCP553OeZmz9S5fKdqjJwnE0+oFfq1Ym7ViDKrPV6i3pXqy3OIQDp
WWlyPCsZhBiOHws4sN1gZ4zxy08k8sYzN3T9uTKF94igmLHByVlbyT8X8Vi+XNlX4HIhMIFrWoTH
AcOWNIuc/LEUZh5ucwSrfHiaxidhmBdTyZHDvP81lwH5vxUlkIPerGxnLGqVqeWRnYl3bIXzdEmt
6RGfKe930Sn1ucM/76OrkeVWifet9ZxA9UOLTgdCuAU/rlrjTi7wzUQm+fyU6NSD6J1wRVzHwi5q
mgbL4+IxnS2Fya/IbL+vGxP+dQqgrU34GrkeHvTByX0lyNpwo0ExfQRS3OysyERc2qBLGFau/bUr
EZl0EAcwtkE+abuVF/fWdtHoM3HqOAx8tOuf2g4aY3NFLR77HgPLFCItyv+h7TuBqT7ECplKCz7u
Z+025pemTIxd6PZuv/L5FrH89X3JEhNVdtnyUhcJUyazZTexi0f8smYQEYPVMzy3q4NV9+kmSFpl
4+jpO+fJ/60Ki9uRUlqUSotdGii507s5XylMDecJ4Or3YtRLQC7TvOtBkvqlGf1b1qr7ZRb9vHJO
3woKXJX/b/HFlT0E9Yi6RFM8VgzynloE/LZQ8+xzrFc/7n/itw4j6ZfO4YAghmTJ9Rd2KyWIymoq
Hqc6KH4CSE53TtoN9IC4qDc5ldD+/oK3VxUiACDtmGkh8XEzrRB2UnU0fopHEdfVBxFhcxbEdncY
pvYZnfIYMVN3/NzzpVdi+lvbCKwLMz2V4ooJzfWTqsYwNWriFY8K1jKHWK3jrTVAktVyJ7qoDkr5
cwgq5P7TvrkoAGQHYUZm2UvyKgrIzECmsHyM4m7+lNhO9WCE+BA6Irf2gRmKj3Flr2kjL2Gjr3uX
+kLKJAIO4968ftQyU4MwHSu2T5SZf03o8B+5uaZdUyfNS6NZv3FVtZ/cRvlWQ2F/xLhD0ES2jTX2
9FtPj64HBAUSIzmDu/4dwaglyLjUxWOeedrenOzulxp5TKaHLP45elbwMHXdsPKdXz/k4o6TLSmg
nDSJUCJefGhACW46TbT5dYF8O37qyqe6s+D1u8n4xZhUtfXDWp3/ys3M2gM8ig5O7E18krI8BUFZ
7Rn2Rg98uLU+zxuvA61q2r9c9FQiy0S8shmsdnYePTLLQWCpc6etYwlj5whUESfNDQ7TlA2Hd+5A
ecmQjnLcQIrcDD8DpQrzFAeex6aPQoyugFRv1K7EpIFkIH/qhw75GEvYK1/h5llZlrSbP0AekfMv
PkIVmooFITx6zFpN+53hIH0CrpKes2L4HsugZozTWi66WBMYAuRfuidsNkYrSFVcb7dqbFJjyOri
Q4W1S3wQgTu42QZUbWmVPuM8p31Wg7bL9p7eTvb7WlYsLnu7KIyAe4Kpu3RbT+Yop2HldB/Kei4v
1HFf6XDBXhobbYO2ybhyKS7iNlBIikuGQOA+JBfMWLQnu6q3rdK0WpjM7UF08CMHK0XuHYObI9hF
4/n+LvJ4dX+cKZYDig8QU/JwSPS9xW0oSscsPGMwX1Ts0vxRp4LJE0QAbBTaSBSncTeoAsf1KCse
0nJQPt1ffnFp/O/ybCkqeXlNLXYTGAK43EZsvjTGnOy8fuxPSi5U4JCTt01G/bM1uLYPhVts7y8s
/+Lb5/6/hRfPbTSh0UZhZb64SVpuG6SvPia67n6+v8py4/73duHEcFAQb1y2H0NMHsy6asyXxEuV
76KHyqhQae4n1wmPZZ15l1wY/cqj3e4gPim6R3QoED8CZXt9WoTXpKEazubL3JbDHrs4e2u3IJqx
QLM2uResYT6Wt9LrR3zV9UZHg5O61JDJYicu7Nk2X+q+6vxCs2sf9zNk6I1y2kIXCvd2IpJ9hqjH
5xJFW1+PVPGxRrdlpQX3P8x9WW/kOLbmXynU86iu9uXidgMjKTY7wrvTywvhVSIpiZK4Sfr180VW
9nTZWSh3zdMggQSMcJhayMPDc77lU3Z1vJDvzgwBMsqjbcLxpf+h9sRlOnucsuiqjqtuFemBnvgS
PO5FiK8UWv7kIcM4C/wVsJ4AHf8sbhVXzQA0mI2uJqMvhsR4J0EVRY+N4UBKJdPwFdn3T2YSGj8o
o+LUCsTrZ9xC58uMLKOOrmawqrddq7N3bABOaSHMsSLhnMEGMPyKO/EnqzOABA3oj0ePN8S+j88T
pnUB476Or2CfB0BpxtQumzQIR0KFh4WAT8GFuArdaf7Kz/HzXn98lajWI408FpWOaLuPQxML6y/d
edFVP4MC28QDWrghNNUJEJPrmbgwruQVXUUJ7IbQKtdrAQxQXkOa9pwoFq/qrne3shq/Aq5/fA/A
jWCjR+p1hKzjhIeDycfr8hiva9Rq4tcjUSI7RbGz8U8JdcchK0kQAPBrOsXMt1aLKvp7Yv3fB8ew
YEUD9wSayWf4Wm0DVFfhXvY69Qldc7gwnOAh1iWPk6/ozx/3hd+HQp8C5FN4KibAzH28z5AhY0mD
KX2dAVPbNIk3rq3fzNss1pBecBIw+zPuurcpHMByBt/Sv7XroiSKwQFXOxbbgC0BQ+rj+FHjTRrl
bfYmJhBGthnUFd0LOdQmvuND7VmSO1ANWL4InZ8KCsdhUVyEMh2qttj1ISL9cVifDt2swsF/W2Tr
gCGX1TFfQYgqHnZJM/ZGlgAQufo6AN0wvQAM1GVns2xrmYc+AeQdAhJkpQhO0F+kXR/jDa7o6GsM
lW6Uu9Hhgz7UxwtDxgXIXkzdN6AkQa8JOffWjHTKlJFsh/u0681XFPyP0RR1bHDfQR5FNf+Iu/4J
LJk6UO8zSVS/o9wh4ZQ92Vu4EU6517b169/ZJ38MdUxEjpY3SGY/Be5aaSw4ONm/g6xHgz3LNLBu
oDelzY3ns+RiNjUsCLHWkuiLN/75uWKmA0QPkgQKdBDh+KwzgNo2vKayiVU5N4k+pWkXbGao+gc5
TWJnC8mB7iul95+eK2C90AJC3QPWj4isn16lIXCDarMatrFOgja7U6mo6CtEde2KavPXD/ZjBMeD
hRjNMXSj1oGuHxbVx2njIIYljhrGKmdRTLaia9HXb4TN596j53ZJwnNIpvG8TpZ2+9dD/3SbgNge
y3KYtEcljM9Dj4tBnRC6kHAaD9P5rMpmsmpxZjn3BzQB/+ZYR3h+BiIX2FNA4nxufEvqaIBaOoLb
1IQ9Qu6wj3OgxfS+XWQmv0jRf7oz6B6hWgpiFMp9+P9TbOQeQ9F84bZGwxgwQ6CMeJtL1mRZbrFJ
fTHaT68Qpx/0duA6hdAEhclPo7lLWC2V38R17lahazEa1ELzMapJiP5HE/EjmBeshCyaxSGYw/T+
r5/tpzYT5hCe7O/KDagWoqf7aXFaVG6bwASkztEF8V2ICQdsLnvbps2JmDL4eo2iYjDtdsf0tU4h
8p9zlbn3Skn19zy/cC1Hn9+jtj9ajEcn5E/XUiNbXpLMJnWuk4ButN+oUyV6g1eedHAkWr6SYvjp
6aO7iGoWjNtA3EJ8+LSAfKOrCYVJkBU6q+QVOql6DXEpJw+bhuxqLvRlFQe2jJCEfLGAPqca0Dc+
GvNg9eK2UR89btF/yGZha5KMaWsw9BSw9mFu+yuYLwe3onPRPU78ecchN/9FwPguA/TvgxE6Tci5
kO1BRhTlUeD2Pu2AhlBsQiJw6zxEDi+v3QE88nKc2rkr8HN4E8T1JLZTM/kPsWrpZdD6unuKG8/s
JfQYbR4JPt9Gbke9fEraud9T1oX3AO1FBy+R08Woa5DWaRVZZyNBuJweEQ3tXrmgHBcKydt4kfgV
178fDv7rZfrv6k1c/H4P8p//g59fUNgcaVWrTz/+80BfRiHFu/qf49f+7699/NI/z83bqPT49svh
qZe/rHX3+qSo6D5/58OfwEg/rqR8Uk8fflh1iqr5Ur9B4u1N6kZ9Hw7XfPzN//TDX96+/5WbuX/7
x68vQnfq+NcqXNavPz7avf7jVyi//WFxH//+jw/Pnlp871poVf/yv99H+vL009fenqT6x69B+huq
StgSkXRhiSHp+PUX+3b8xIt/A4vg2BBEVf4I5ujEqOp//Or4/m+AeABTgpQtPRYRsCjlcSR8Fsa/
ofyC8I+CEXag45/7191/eGP/foO/dLq9ELRTEkMCo4VJ/+/pic4KKn+Q1EPd/hh6MVk/LoqQSmCf
jO/nNPZav6xcO+SR38ikz8NE6Qd/CmOYXTtgz+zrwF34UAQDGrY5qSLZnwUezqn7uNUDCu/9OIkC
FeXZYUXQ1MtZGDKdXtohyOCFES2qIlc8DEez7xgEQ1aB22fjdmljtuFwjaxOfNt7IM17na6zksah
Ndfx4voIgKhSBrJIHB+Ay0oNs3xqAM2yMEBCA8hLy4k4FbRk5DKVUTbO8aMrueqzAk0SNIg4mwDw
AuOLzNM5OqhTL/KlC4lZ2bHl6tYmfZwUA7B0E2oj89Kct6JtRiikDim7dn0n4lcgrfXts3Rkchmh
I+5eRhrY0pNYDFjOAQAMXel7U2vWrekHWLqa0aQ3ek5EJEtqUsHLDC6+zXNbqZ5BOS+zS1j6igh4
4qCzmR0MfJD88hiPk/kA1FfEllK1UP6J8glmeNWZlw46pQVuT8wPkQLU7AR4JtW/BWmdDU2ujJD0
CZL1fChhKW8HkYeLB32gHLJWEqYt9eDxS3hXsvGxxkFPntHYSZ08iAHd37V9wNL3VEultx7sUuXb
zBMPSdXRtC90c2mggOmXDchgTVU2seqCoajHCR7PpYoXsWxZhVfyPrlNHJVQXPCcNREgIstiaJHA
Tbny+qw67yyI93EBB5E4xg0aAk1p6JYNAv57jDagHuL3x0aeN9qI4MxkXbbcOzpTFKDVCWKmBFyi
2JOP4eRJcr/49TR8G5QV4iIZ4JLcAJaxSHoDCFt4ym3Av1U9V7A5z2yueHKP4nr/6gkORz/HmHs3
rfqSVCGwvZi4lzX8l4swhm11DY3cJW+HyhnztqomPIhpai4Y9AhBhq1gePgAXeTGnkb+qPIIHGvr
lpKC8gGDrj7UaQn+RRdNhWyy9qaBNjpDS5CJNTPLckkcEIjxUuE569TuBDSoAzJHGWQANsmI43Jg
V8Qr+P2w+AG2wB7bZXBUzLqizSx1zzgkSt0L62SkIkWVxs5YunCGjiE+14ez3tOZQr8JfqzT8gwS
DnydVtHEI/+MQ+1tOW98eHDcJSTVD7yZ/dUQwpQcyIu5DTYia8waK4w84Ff9DbpQQZ+r0B94MVT4
d8iaeoxPXI+iCOS6o1Egfi3QqsxrVfsQUXEFx8JVXITOPTWzNM9zm2X2NQ1llu7cuHWirdM3lh6G
uRf+++i6XKw9R1NyEtuBAdHmot2Rg0yP4H8+yl6o7bEbfwXIEsSvFTpwHqbewINimSWsArQc3RVc
fMKpCBPT8kLPjnhw4CtYlzBm6Flea4SOs55gzSA3hLDDkuGh5hZY6KmEO1W6hcpblAAzmTirULQA
02WJEhn6tEB++pluhmLUDtvz2WUi9zgq6KdkUe2yVR4anHlFBKopLqRq4f1jRXtvWm0hZjtmHM4C
o7kQM6Rry4CxWENMLmwk7Luj7l777fJGIBp96sUUYuqa2lfhp2ZVCRtftXV6v5BovoL3RxjsKG7a
y3lNoEnhS75puROvCICHfjENiJ+4EEjLLokrdslAvc0ijF1RWL/UeetI+TBlUxzltHXoSwVRnLsu
NNW5wt9ExUPCLmgOIKrapWirAz+zGYie953ftDcVa+2l7Hjgn0Dj7x0URCgOEtqF6wFCFA/9kolb
lth0Llzl+e/G9xoICAJRB9WXNIHGGE0sDDQUNAiDBQp+UWeqd2BTknuQgWPYBOhQFRRYkhUoqqw5
0fGYFASOQ9/C2E7LZiHekNfgVrDcFz7fw3whqUvjk+G8zpxkFVucTY75MmnyTgbTmx7NrRpjU+eJ
Nd192LnDDSKAP+Ze6JBx1bYO32nUCF7TxmRnVIZVCRWrqgwgHXNoRkkebV0v3r4B5HFlNAhaeepb
dg4AVnKJxzztoN7BH2WvvTr3AO9emxQ3lXeVG44ldJqg3j5BRKXoBs/rtyAQjXcWm31V9pMfg1gA
+NpV46QxomJS33duYg6VgT+CC//tm7iW48PoWr0+VlbWdkroVR8GcjVAYWhrEudkTmua10F/4/Jp
OLNhZsn5LB2+HdnsFUHfWgOtlGg+VQB94We1pb7yLUxTxmGr5849Cawb3Y4efUZBvTvxpmrPa+A/
88ZG6pvX9yFmvQtPm1Cf8xl1g35ZAG32zFjocanLSQhVGEr2AH3HRaTVeKkbLU6z5ZgKBL3fPlAi
kxOcgJwrCxfVUnVCnLuE16XPneoho2bcDMAOrAY3ct6bxXenAkgeDX8gR4SXkysGvgO4FMbgaGbF
hZwMZHNcRvfNot8rys6zhO66YSAPxPMvEsvlNWSjnRWjYwiJJgBgA9qfAcp3AGFF71jdUyd3ROu+
Ew6ldDhDnIbARRXeENbfHMeF0gA0uqeuDXdZZZAuSHkyZA5kDlyDwILDqyiGafQhc75YcjNlIlpj
53v1Ia1oijgR4DG2epNxJk572627bmRDaXCk7He9P/ImH3qA3DRV550Mp1MkOekWATXDoZo5m7at
om9Ig5z4cRCjqV6nePay3G264Yo3Luy5elgAlBkFMBJgDqLuGIVl/QlwwdNNlAoJPVWH6L4vk2qE
uFUaIVmDkzKSkitIIdnkAb1l81ynbdyXEqY2W8p0V0Llyi2d3nvvK03nNYJc+8ax5Z+lOr4D1YQ9
tGON8IxuXUETty007HGG06A3dEtU5pXGpQvPoTGH+KKZn3eJOxyOfocFNP77dZIplcM7lO/hZZ/e
Y2U484o5QbTBxWs/B6C5Wgukmt/gi0adXQPpSRhyeVUSF9qjWq2TcZ5fptrRLdxaqFDnYUiGTTX2
wwuss/yVoOMMwLltHg1ctJpCubEpSWwg6D06frZmAMWtGNQOV6Tvz33G0mqFRgQpQtSMSmdoQPkZ
vbDdE0VxPRVThbDLPiJ2qNZt33X7mURTnnVztxG+ET2MpRJv7XjAPhHuOD4qeH4z5KFEPM2Bh7Pr
CfC3lUQ/Yx+QdCx6OgGxNlbcvmawM7ruOO0eoD7O72fHhPcTqdUVuvzCy6tkGdbGndO7dJRqawzv
1pMWr9Dwd7cDG5uyYm4KUFoHVFhs5TpJl+a1tX6w0fDU3dbcxvmQ6RGBMmjPR+PWZRQzsJQqSa+M
hRoY/KO8NbFte4tS2gLZ58i7gyLZbUPdBily6sKjZTFvfjT0xdQkbwKzYWMyMKRQ2HDyvk6q3HBz
hTRBYjOlYVsMQEcUsRzSC/gW1ju2JNVhRJcHid1UYa91yQFq02+0Qae7wPwHhSgMh6sRbzM4kUfM
qdS6vQuD1ilxGm82RjT1Mww44m09p1hw0vf4rYy6ZhOCVXImrA4freiaGwl9rQkw+H5qcgeu1RsY
hyA9Tbq5Pg8tcKwNOgwiJ4mK4JqheFRwnPk65GaTsUXE/PeORnrXLMgvcjnB6w1YMliHcRgTw+SE
o5Toc9vold+DlNnzBUkD3PmQMzh+uBuDFg2Rrk09mQ/VSJyTNF1YX5ApBVZZEf+2ZTXPMDl7VYq0
glXfBHu+e8cfo/conptnf9D2QDMYWSVLOD5C1Novl1YSUUAvKWa5kl3/BPGd9gT6BfDuXoieinmB
wH4Fu6ISQnSDuQQToK5LC0dRpHTyAnY04Zlpp3HjuTxbtU2rrkAqiM4AbcXclhBhy6sGgNc8JBTC
ZL4elrzRHT2J4dM25o07YiYGgNInJUB2mh8G5utC9zC78iab8GJ0UBxP65YDMew3TUmSetkDOp+4
B4G53ZQdFMFwSzM4SLk7BDgJYsbas0wn/AbAdZeUcNWCcCnMtJJtPUDOe3DcGeIMPGQnZqQJKVUU
ylvbuzh6WAbny1mGc1RokCz9XNbcm+60nA+j3wmSew5wkki03XoLqeJghRQmugiIcTZDFcYvkW/d
IG9QW4LFH2924czZfmqX6jmRbSp36O7CqwOtt3Flw2Npis8xghanAm4VGZs4ZNyaEZLgIqJDHkhq
1pDF4Q8OS5EENvF4U00SS1Egb0TlN3LfYcrUrmJC2A4WpMFdpSP6bJhHVwK9rHuUVLpzHSI+eTHw
RGgatAhVqnbO9aKrc6uMSwp4sTTfSMDG3GCDmYtxmOuzkMP8s2ZJtGJRDSEJhVrxGQ14cpaJ0D55
SClXMwTkX4wQsDzqWATRrYaR8RzqTFC+I0O4B9e5u+nSrHtIUpgcFz3E30U+9aq/6vvMXQ8QRTyd
XeU+xrySq46ReOcq6L3n2H7Ia9grOB+0xF6nwWgvYWibwTESJX4ILNYsLd1IeRse05fMnapv3AhW
gBpVHxQqESIfW8LKeQjkFYQJYbJFR81wuE/YHn5C6YmSwm56Zw5R+AXxb4jTBYaabngHfSuyG5WZ
r2fisLcY2M9izgINVXhMRe0q8hJVscxVJOuzuJ045BGsj42HaptDRI1f1n7WYIJN8klkfXZJiUvW
/pTJFUSEd+g96n0TtxXU7CPu5Sluv+i6ZrhOw5Y8KjW0B78fceAGCmhftxT7uFPz+QxV497xo21D
OoIAQgM2FbSNgseIkPY0dmS/Z0HlrYZAXMsFSUs+eZ5YZwGj8Rrxe4YYCJvpBlaj9MSrdFN4Gg6y
yGjH5lu4SBsUAD24CGiNKJMWZ0LE79a7zCpf3nVDImEkLGaLBF5DL6nwSLXgGzbOLqsqhqA0w9Es
yYOuxuEa1RMk1SiB5RPkl7YQWvC7XB2lZcpknMzTMIrwXsOC+bb3FmixhBMAc6tq8NJvXgf3F0yn
KdspHfXZ6bwMlD0vAnYUWwa/VLBxWh7swpBDvxpYp1ZukCq/NtIkJXGlvYDDWmRzM6TvbsrMg6SN
K0+nJdXsXAAXdywBTIubq2Zu0P7kzzIap+mGGY6FO/m0y/lgqzsoV8IAEbSyaxQ+yGagU3wUtK3c
aBdEA6AC7ljBLg9ySmHuthF1itaF3GfpV3MMz9V57E6cKBRdbofM7jvduWy1oALHN+MSBBAClmlJ
xRC9xpU7bAgXzK6aGtl4kSCbKmxCnJI7jfsWLxBnguClv5qypLWFhJ8CX+N4CklTzHEv3PWxNaqc
Un/eo7CjIIBZDe2NwHbZFF1knCqfAd/PjdsPt9MY0jTvVIeqV1YJeMrR9kUrLzqR4AygNB9fU6JN
OWrrvLhoj+LcG6AUAF2q65rRcI8ENYCNTptAXB8dBeA22aXXLBD+sQHk38cuOWgnnK4T1fEz3CkO
Yk7LH2KEeln21TxC7KOFyys4f/xsTh3YyI5Lv8K+ikYejFUA+Yzm+TCoQSR5hjIjKQSjdB2JkV3F
gtQwme2aDMIdYLcUOHI1F7FDuQTNWEQuytQElUHutTBGWdwpSE70UkOdczyKTSN7UHMDaeaqSkv4
UNesoJOOdI4E4oh176WoLhzSQ71ihZll0azxYcwWv4XtortnXbUsWvNoHNAcUenYo5cTA1n2jaYI
H1vNec10nhI+kXsV6XR0MQtj4mwgBVrrrOxxbq82DXypowuJw3i4g7ILVwUzFgcZldmMnNa+AZj5
KAgZv9UqSvbR1KfvlimWPU6pJBCsdhWC00rIIB73hrTJBU4OIbvlmY1VHs6Myl0I6aEUpkyCpAeC
cy25jEhAxLrBqcHuFotQuV4Ux6jwHIF9Cs7KQ7mkjOUCClBLToOuZaaAL+EYT3kPfHlWzhHa5Csw
IfC5AQAguKxbuK9umWcgPYux1TpOlsxbVdqo09DWiq5ti23marCJWdaQrGnJBqITKjoYCbWZUyBx
53AbcRLUW9SH2uS0EaGnN8G0oCKZL3rxyJWTRhhcOq6TliluFDpioprNrspkqy5mR7VzHqS8njcM
4D4H0vJu126V9B3ngtEelPsF+UsAtUvpi20WTjHZN+7UIUnGMcq9RS09RtjtmA6QbrHQ5jzBKfEi
WyaMu8DNYSr+lwRTYXCnhORoF8x7xy4dsuPwKavhViVdAmGVGSDapYShp9gnHpkgLwOl+3Qd+zhb
FY4F7Q7Cmm18IafW7omOUWImPmp/A5YnTifNdgnJJrbOiAQJ5LCcw0xrcxSHLhRHAx2d+/gZ9srV
yowuuUUZo819d0x2GtXDXct97zSel3EH8ikviY9TPDeQJaz98SVWPi1Sre8rkYHKTP3hgPprchO1
6XhuGqQXuSGJsXmDo9v5pLrXgUy3U9oqjJXejzOsstiSndBenvhKkdzEHJX7zIgVsq4mN3UHBpvL
/XzhkDmrFSpadVPfjQsyDsP6JGeDIwurnHGtwqVdDXVVb+pJOtvEQOlBhUjBOrDgOLeg3SXxSqVD
W8BYysKWyZ1z9Pn1CoVx7yKSAymMXwXtipq+JrtImqHKKeQDUFRBAJ8BVFylnUefZFCn62hClOVc
egBZJbUJ3MMyLmxbN8mpY2S1ZYFoV6FTz+vBb65kGj1RuDR3eYsQf1ml0Ec1LjzyYhvKXT33/o3i
cf8+p3F9JnEoG3MEwuaiWaD0PwwR4lcv9MHTengArFAVrvSbHXJ8l+XAn1SPFqDGbQ0dAEBRWHha
0WF6T7tM5F0ksbBjaMZvoNsbP9fM7M0yNd8aoyrYPDmQLAJw6AXezcmz21KULPFg7xOJvAMMIXo9
zxXNvckzZx70YlYjWkQF6mXdqg0MSk3GZEXqVOPaFWm4hlTpXSyymW2UNxxZxINF5uRn1ZWj434r
Y/oWwgl3R4f5PEBB8YivuPU6aMN43EGoHqiLQqgxeTaR99BYBn8xiOqLKAUCFcXxwW9f5z6IUWMO
exh2RncaDouw+gm9srbI1gFrIKcmGfsL2LA9IaV3YItlUPLAwstFxKsLms5pGXsox5ZJoi+Rgz23
WLRQVcmw+0zsokH7JkeSYtfeUnf3MM0cu1UTemrV03645oraLqdsaq4WMV96egHqaNLuanFsv2tB
oCnDBi7sgrheOTfUK7qAXzOI2cLWLhvHEpbsyC1r2T8Z7gKOGQC9N9/OnG/jzkO3Q4l7B+j0U9bG
W+q51XbgmFcssA+dNy2A788nZII7AjQGSA4X03ADWTh1aqZRHNoOthQeeEa5RV67G3wH556+BjyH
Rt4mW7rqjFq1robUexsyhXQORJFjCTgd83iI9S4Jxhc6on01oMh1kgwJUJto7IoGfRJfZc3aHZBv
sRAk5aANS4BK59LElS18Gd8jhpoH3Vuwig2BkNhoigDUA7PSQ5igO8DkVmXiBOA4p4zqvkF1sYWK
Tk68yBbKN8E5GIE8LNEJjlqcoMLuBCe3ri4BlvcsjBxiCm8KEp8FMaZtv9BpmwXtXC6muetddgRA
EO/WbTzY9kHQoUR7qTtJ6hZZCizu8yHqbuEFfF+NmJmcqqlsgg7hO/HuWh+wU7ys44mNTTKnzYxq
GJUphFLc+M5rvBcR10PJ4fFbQEQfNjET1rehXbQPQSx7zeASmHu+oEVvE0ja1OK253ilk0a7q/BQ
xwMZVfonsWEpaixDdbfwBrnfBOcGmgTo5HE2FLSO2weD/uFqdGBZWJk2LXqGZhsOjiy6DKS0GwiJ
IpAHFYQCCohrvuIgilzDb9BX54iNiIM95rGo+hOL2i/wLt1ew5brmzf2XpFUKFwzArkH7DodJAtp
hT0icaaVW0XxVld6g9MMxbFYqbBEg3C2q87SvW5jiPUkAjG81sUE/9hLOAJGp3iH3Vu4wPbO5x0O
KS6tb0Ot5d6yht/U4qg+7TRTh1tjLfoLKA6/OwrptJBa3PpwjCrByEtRNEHrqGwbKIYubqBxv55j
w8PYY8ruANR6nFBD3jlZL8IChU6pVlOSsDyDcyoSQ+1fx2gelq03Pdc+lMtL6McTtiLG0qDU3HH7
3O/CWGws8DsnExvVHUEl9VTM2CxpWveX6G53BXdoghQdpbTCpTbLg5o6TyhgIIl2+AZHHu/gB6q5
XQibYeHaYdIO9DWdo6pEUerS67JLBc0ShCMyxUW4cFhBD0tVQm4EhWweZtDtr5XJR8uh3KkHv3T7
9IUeKW0t2hFkJWk8VMiW4KqVD3BhCgq/71UOYgsKwnFUFxE6achqW//coPeKAlAo14ZqVIWmADQ5
ATludGt6uwYBCDGINb5Z9/M8r2u3cbddmKKTl3nNm166EwCSG1Te3fmUSs85R7yOwUjB1oxk1SnH
lLg3cQhMRjLbr+R5P2KlIoDPEsgwQY4MGHhQsz4DKoe2sk7QzXHOfbPFCW3NYbyGBu/8lQTREfnz
b2BACp8goEVBJAQoFDgpeKh+BAYQC85XQlpWjEEXDidg3/rT6Rwtnlv+ATLxA5TwRxDCR0QQKF9A
QQSJF0aB50ZQmjp+/gdYDklny/q2o6sA3dRkBYikYjm6K+TBCOSOZYaHetQ/z+obr4oj8wVA5yfV
cowPLBDASJAjBS7rs02QBc2fiDijK9o5YZMTlGHDPKIALoR1EnTr1Emy/h74CWYOrm68C3fpUWkI
h4iUaKg79b7Kejc7eErL6P8BY3MjcCxsP4NlPsBt/jMYzuZNHGEr8vOf+v8Qd+MdDSz+61/Ilp9w
NxuN2PgBcfP9C78jbpzkN4jiAEkIBfYjSQRw+39Bbhwv+g24KBz54XsBFPYRDfMDdeP5v0FL8EjE
gm04qNZHx54foJvkNw9sDGDTXZCRUfLAmvvXlf0nmJtPiBss3yPZC7A7UO/gwOh+QsAxNVU6ALfN
Ge34hJ5HVyGOpuaNKcyr0qVteAELG1+U6PATdBHQIhMwS2LsOcJxDCA1JcG3/sPj+3INggBxpJ5h
6n8nMGMNflrsbdsNLqxqDwvM3K7bxokeejs3WRmHhD/CwdfeZgBW3EeR9r4ybf8IGP4x9BEfj4AD
PO1nVZvG+g4xCTt0PXPWVYaswLZHq2Sfuhdq9urnv77TPxsOyKoEnDvgWn/yKICAG6A1DTuk2COS
vK7H9oUNtHskKbhEBn53r3893qd4/f3J/nG842z4Q3QLmBOPGuN5cOZYpdztoewIM4AUNLjVX4/0
MWD//iBxT2D9HilDCKYfR6rp2It54Qen6dSBORwVPxgafyEA9TFY/xgEmDXAnOGXknwexIFUNE7J
9ICOt9jMKGm/jwMd9zOTzc4nanjWQ2xLEPX9L+7uiEP793b0Y+DvCEqMelQ//Hh3ki9QfKrqQ+WD
PVuAkRmsoetdXaVLlF51kzanE4pJRcvRbiZMDH9vO/wxPrhJmKIAt6Nr/XH8DE1IKIZgfA4/q36k
dlPZYfw93CNW/zke708m59E6I4J8B0YBQ/PjIDxKFVOiPtCURi/anR10cBZ2OaGGdSw/q4u/njGf
iGbfb+qYQqCYguF87Pkfx/Mn9CD9qDowHIBOx6l37gX16YVwA3KZ+s70AAU0uYGtBEA9mrvHbuPR
1cG13bz+60v5k2WC5Xj8hykMMvan12s6gwhFqgNIp16h+iYsAQTrcp2Jr5TA/2Qk4MtABXWPMHrE
nI/3rEeHd7Am2RtfVffBRNluzBZgLIA72v71PX0Cen9/vKA3AXN51ChDUejT420HRLKEBXvqUu8G
2Cr5mPQ8fe4zvugTC0vybwmp0S7U6KQ9EWDc0NqDN8jjX1/Gn6ycEPvN/yHvvJbkRrIt+yv3B9AG
LV6hIiK1YjLJF1iRyYRDAw6Nr58FdvW9ZJDDnJq3semHNuuqJiMCwv34OXuvzS/F/MPOd3ZpFyuz
6tbWrvR2pLcOIWYNWkHMFpqtNqrUbbtetbR63tayOlXkK/8jiMn3i7C7+ncCP5xgAFo/X+9qY1w1
GcZVkyKy0ldviHemCbIsgm45faenP//a3110YpcA2kIvoSo411uPninYePUrU7M7169kgZQfN0xj
cjxxxpd5MpYrKdzxY6a42lFJauOjzIf3SCq/u+g/fouzp4yFPnHGVr+Sy4DkgEbQDflIRqDkun2v
Wr16XxPJe1gZRR0GRH/vPHm/2QpMmBEW5gLMXjiRf77mJASJbEa9NDDkvCgY8Ry1KdX/GZns33eW
rW3n9xOYxMr486cMsyTCtNWuiJccogQR8WEQlcoopB7eoXx897acrf5YNRiEAsRSLcqxnz+Ks/ek
WJMGjXzLYcCI1ZHwM8UQK8bE8CkRqbxeGTOdMh3rJIzv4gqpAQDeurK6Jwdx6I1ldsbNUs658HVL
uqv/5+duf5fPvyEHid0vg70TyffP39CtkVWY1nKltXK9mmVvRpxpyzs9mzkapmJ52ByZIvRz2vce
+P1v/vmTaVNDcN4jQNkbv59vfqgwPDEoU6fYRElnxW1SZnmYZuYY2ZPdH1SrnImbY57KW6hAj8vW
e75DdaoJwYwdW9aJ36ru/E6V8JuXEEk5fC1OqkjfcRz+fDWMZZwJ2rAuJ9mUcbIW43VaZd5jVrV6
aDsifZA0EI+etoJM1GYtBlA6Pf/5hvxmcwMyYMBroZ7ldHd+Us5FhyyxpqdsZP11o23OlZ4myY3V
S47ollM/KCYNwCXP9YvFRNZW1UZ9Zzfze4TI3zy8368EPlcuBor7s7cxH2kwaKN5mVR9/prYVhum
1nLSaOaG47SWbUAvfzik6DCPBp3ft5bJyIspvZGICmM7CcgRfj2Z8oZ0Z/O9N+s3Tw8pLN9PSrgJ
ABb8fKe0TK+4gAYq5ixVyOwUVjiuq3nSx2W87qq/UJeWhBtZdWguUxKtrLgBOpbmMmkG0fmNMa0c
1P77KPebs8iZZ3RfVzTsMshw2TRpCJxjwlNzQDy2qpfGmCGYMZyqvduyXobtQO2Rtm35sHpMZOmV
/SX0pWE+2XinZKKjLGQq3gsG+t2zzNfBwcNSh13q3Dndzn2e0Qi4TNciPUgnscl1XGgRjIscoq0Z
2ieE4w2+dTTYZlvfKAZ7zZ8vya+LC1eEaE6Mo/sKeB4BNaKFcfpZv1SnwYmzrETcp41MV4bOKD6N
qy1Ps9Z/KugZvbORnDVH/r4XfOZ3X/5+Xv358UDiO6qYlS/hTnZHUxkycuQaJ3asUr2Hsap91hZX
fvMqwYJcqFlyWrzy5OSu6etcnrCqvOGdteXXa4Heg+sA0wPSnXm+tJS1siSMiy4z4tv+AkXOo8os
vvERq5h9YAw2+h2HEu9oJ6RZ//k+/LqvWuTV7KsJl4LW2O4w+2GpVQjrLgwSTVytzR+GmfFmXerF
lz9/yHfP3c8LOp+CCYLWm8t1P6+YrGxo9W4Tl5uzNje0WdHtIFcOJuRy/D7HjEseh0OOYiRkqm36
lUWwxOoIg648tMpPwATM3K/dLn3nDPabS89Wg3lv95/SETl7GMqkRevEF+PqEFkFa+umMr0sThY9
DdzaQajbJKRpjMk7S/l+WX++IPbuTUI6QCuXPeXsshcDBhcSVi9cu3BLlMeuHJgVTHUdMUxvs7Ak
nIgHDi/1e6e+s5jG/fnnrLtXONTwbLDnPxmbjmtui7iUjtVcGYjUIA4CFbZy7blviikYbFj41bbc
p1NnX86ztGJLWftY4TiBjlkWd7IjQqm0kuHRMbtbDyXN/aZZ8rrqpinopvSrVMenEYP0xZrTeK/b
zgskwbGRzf98p1b49XwJBoLm8Z5RqO7t45+fX0dmJWsqouxufz9KydRvEwkZUVbnNZGhb+/hqX99
YfYP3P2eHEAQaZ/dOR6XfTxkXyxAS5AguF1cFN0/AxPv94g+hIbJ0gIpygnn7EPULG83JbcuKkVL
7jCBVInf1Slzmn3q6s+beA+y8+sRklkH8FA8s+6+Hp8daepillQd8gIjShZ66NLRCGl2rFj1e4AK
SpWzZ58eFSUv7ULuGz/wnIuGGG9c8tKO9K0wh7iDgdEEfarWH9XaxkEK091qfTupto86M2rkNTx0
euTMxlSf7D6xr/VZo+S1lN44qnOx6ccebSYCooWk2mi01/xWm/usCvPateFSMD0+Vf3avGIBq74p
i9p3j6upFxvDZdIzgr4rjWfEacXVZAze175DSR4iymz/0jBvD+jJbBwTJmluc4Qro/wq29GpGBEL
ZlxMAvKbltuFmhSzqRfr2F+Qky6VFXkAN9Og6cvy65Dq21WlYZQNa0SGKF8a5BxsuDgp/bktiztH
3dzCt1tj/MrLL99g3yywUxzG31kzE2GCF6F869t6GRiJrva3xsnzB06o6lsPnfAes1aZ+qKVzhyk
DEG+1MPualOKbWt9h/bVX3lj6xOzUDX5bFbaylAaWSTsSEaGlzVcTtwOJVmaUIOUJ5oAujgkZdm2
fp7V/XK55WYzk7ilayRF6IhL8Ach81iUJOfiETXmD+3YnPIRQ5eOEOOb5PDzYcBYkvhisZGWdC1e
iwjZH2pK3Lm5HeO6+qiPYz2FngaHO84F8gacW4nYkJDm3uSvQ+5kAVaTDL/PmFhvBlygCxW73Ius
i2EODTZKRKNVzR+BMeyZDOtW1MDakLbSJxZivmwUc2OySLcX77BaToQTTUkXOordjhycajH7ol49
JNnYgZAAGe587PvKqPyhEwL5tpFVTWAxHLmt5IQCHP9JxvRXyfQ7M6kUcZAoqxhOw4KE1rl2aWDr
me36BZxtJpRqX6YRWTSAyPDitUtsJchiwsyw+9wfe1EfBHPCryi3MxOF5sCz1RvZguyhrKdnXgYF
eaNK1JPvWSjoI0Oa68nojeoTZZXeImfpki+jJfYbU6fK6FfZihVId+QzS+OyBHA5jKeq1sSL6HF7
REW/GK/Ef9OTtkRnolljkBQCMAaUU23rAigbtu7er6qtgmd0tR5n1VQ+ucLg40dMl3nQ2vgES7cr
rX1GnKiIfaeuOKYT0akXmfAavDxFzlRW6cdt85PBURwf0uL6tbWzvvO7qqxxGaQN0cRzUSLCBy+R
+qVMMy9Mm63FxKKI2vJ7HqHx0sQYkh3S3KFA93Tyww7zTn1hvGnNZZDIinKpmr0cOQ+25TIoIcmO
YbcOCTLLFv8fNqZi+mLnk6MS2euIz85mMc7UVuJ7Yg9vypU5q9sBN5mKNtoacOAg/3SJT0/L25aS
ED1gU2mIq1xhXhmlN3chkOm0O2nkhpJ2udpo8i01c6NthWProyKRlw3y+i5ouMlTlLlq8sW007xl
LKi6RZjKnjxKJHnKcNSbdviUuG4+3DpDOj9Yiw6nmtxOtJIGFxKbkOEmz3VbZHPQFU0H1XlmXhyW
ZsZyk8xjV4Syw7YTohJaXD9rXRWtXzaNBbWWSnju1NtOFbFhel/bXacZlVviOpHXOpWLB7BVUDV1
zbwyJ9Yo+beclcdMWvdLyoydQojW+NfNKfSLSu3cJyNHuI1iykJ82BSFUsFV33QZyc6e+qAokJ+j
+237R9vOHBmWUOSwXMJyJeKlrFmnyw4th+/gvZB+BoP8A4NrDA0Q+Xe+XJFTl4xavd5slbJ9MAgk
Ylmb9OqY5s2e54ls9A2jhrUGs2mDEbDJ7blHy8DxCtSiZQX5yvLLSLmfrrFOIlPp2qa5t40eQYOz
wLhXtWn+hNNVv+ZKWQQBCTf/wA2YHtLEUR/1rFQMIGX1tAYVWaok8VaNmUeuvUdLJgaRPv7iaaKO
9TRzHj3OtLDdUb5h6zJy/co2rO2TN1KA+ShlktE3Jg8pSmFhXEKl0Kpp2GRzZ/vT5G5VuJrsLME8
J8ar5eIjNXKU7sHKL2yPlrKJR9002o99tulfJrVZvoJNGO3IFkr1wRkTFqJces+Kbc43qBBdENlV
jZGSQAm8mcgqYedm1TQkQbl2VhujWlLvVWG1WKxLjzvjOYtlB7I1Pe5G2mtoSnhj7xoXIZ4/DOV8
zBB4f9RJXfxGQza5Kxmmrb6tLvZDk7CgBd0GdSOk1lWvypw7F5q7R/JAcd+6/jRv7JVQsxIEDara
vc0qNeKRtXdqSNfQxjxq3dIew2zoAaVMPJRN2I6kzFz0ljW/eHNvWwhsJqc8qfSDXjpoeVPIezUO
pxWEjLzEPqg8rQo+AqUbDXEoZ5QySA293EPuUZcfCm1CASe6xL5VcUiVwbijZvx8UQctsCvHHYPK
RY3qm+OqXVG60LbPlaWVwbwqrN2WJZANDXgtERUvc/NtYXBTB7DtSd7EvyLHwJGoFU/tUtQXW045
obHg3WYzo5Vvlj2NR40dZ/RrVa3Hi2Uw9CIQmdF0gYnd8laaTYbo1khZ0o2iNT4DVcH2Tkm0oVir
DfyGBfKpT4W0s9Os9/Xkd4ZR18EyacpDXeLr9lddL/B/1sMaLGLxxtgtgf/60tRkgvKsGh84c285
HhijVIKWpNqvvT0tc2w6cuqv59VajVNaevaxRqCEY4aYMIMFrbS+ii2BRrzZ7dc5k+gyp3os7s3K
Ub40sBAmGiogRdHPtlL6w+jRA9LMEg/sKrqOBcfLHw17WG4qVnlmWlTtbApYLAUqrbRXcGmV6gU6
U2u7SBIHI2/V4O7GOyq88ZTMLRkYmA8xJMxWopjXGusPleHKseIO3i+BjoZSgnvzVS8Rc7jwRE1B
n9elERXtgA9SRw/BC1vm+IDESPc8Evg6nxF6U1lMXdbSSmMoFeH0ly99p+VJmDpOmsfSscVH4G32
q53MGDDrieIH43ymv5qjM9+jUpSuj0scc5UJS/UejavGClilyHbQtKouXgWuYJC4VNMgI2a2czwg
LaJtMk0pi1zDehFKJq7W1HYfty3FEULj9cnQhEkIYd167KI88KDh1aTNIndYJitIxdReDmousxBJ
h/ERB9D6zZLz0IYDsumnpRfLk+emBtpy3WX923TEt76jtsmtYHozx141DslDB+AeLbJlDXudZSVd
AEIOX1bauy3+CCeH3ruX19cKtQL2ubze9x7cnPfOvIrPldINSMo38xoeB8kpWjmIAxU9a8o8927u
w7nSbxRvRpmN4rFQg4J/8lnHmbSEYlHdBU1dZV1b6DyfNkutulOumn177Oa1ui+txjmwyGT1IV/J
gY/SxKYRkOgChpLZmMm3RKjVQ4tbLGrNuhvxu7rFHKrzxj5psHziY8hIoQ6g1WEJyxWn9eKtGhQR
m+WsaRGK3mKj0AWWqPVd6+4pYlURVs3E7Vu9atCuvcLU07j1dvh57Q4migYUU4W/YmN/RE9afkBT
mfRxsau9g0nph0+TyGEsmL1DwqmbpOsWyCHDxUxz1HrN1yaHJrNUGY1j7gn6U7f/QrnrqYHXz2kd
DwDm+mBqDe5JubrNGHqD6bw0SkZTYI+6flK7yqJMm6jYI2uiHR2hGEs/ttmsXTM+3tDwL8WzCdHi
wi1HgV9Tn9cHr5LuFDRTPx7spXBmyApbR/mzTusBMVSVHI2pf0K07x0MRVZakBUUWwdD6kpUU3oZ
1yRgcU5wMGMc28xyr9hvTcEJRXUosVHijdRCOUY94TPcaB7aTU5PtZkiSuc4vWOY52L4UpnN9Gkl
8vIBboLAWucNeb3LZps69PbIkiPLa0Lpt+L2C7a87C4ZwySK79Fu5u6vrYRFv5jLqywHHgdh9sv1
lvJjopYQu09GOqWKn2up/rqsKXiXeTHauO1gQgaeMSSPymo1ZZBi4b5hIl2+ORvRkaGHX/Gl0a1J
REqm5XqQag2OLcS9y4ydGLjdUTqEkHG86nrhN530IF62XYFxqlw6moneQuar0eJ9CZTRQn0nwD5c
IRcjQLiaEquI8VRt0M7KBD1ql6ffaGk55DxZtj2E5aAsL7bMR/Pg4Cd8A5eknyxjTeh8sR592ocS
NwJfQHbiLswR63udorzXl2dP8mr3ZV/dumk5pkSum+CSDFcpH5OUE/DR6dxFhIY32ddboXpuQO3X
E8jerSaHkjH9ImSvpoEJvMIOIRp2OL9McDgB+sAxcGdsC76tV8rdqJvbgDOUU03IIWd+2wqpjLFE
olkGCELmhU6F53yq+SfX69z1D/2EwKxMuDR+Darf9LGqeC/9yCIRt/3gaP6EehaLvI0qOtjSUXlB
r7RiO+wYeMezoVZvhVMrT0RiYN3ZRgc35goWmL/JKrO9CNXcAidvilHNMMoNwnpOrRZVONsmIuit
+sLCIyliaYGX5dXe88IrqtK95sPsiX1UWBPyUgtrlN0smxcMGNk/mzpZ9hG9l7ZgW1Ga21SmHi7W
zsVimquyvdlY4xV/GTPOlM2irJ8GaXRGUA5gp+O5yd0nLJBSxhg80w/fW6p/A6L+nimcsanO/uf/
Kaqq/VY/DvLbtwFW1f8DQrl9tPvfw5VfdHL+N1mNrz8J5fY/8LdOzjb/ZaP+sGnQgVhHeUEf699o
Kkrff9F6JpoZNuYuzNz/1d9COUP/l4EOBrEcggJCSPfxzd9COf4V47Y9PYRAZ/U76+ofCOW+Nwd/
aPuizXB2UB8LOp02hK980I/d9m6saDosg4wXrTgJqzi0hP7NCb59zkI6dYu1d3TCCRsm+9iRiv3A
l/KHbQqwAF3j6DrQzfC79XnCu8eGhdTX4wUG7Tv0x93q5yrKBaTI0DNezeGz55T+0o1HV7A3FPID
vRZ2YTtORX7UJH7QeX9X4qUFW2RnBI4oPqyAA9Sbj4wewsWWiMd5E/MKNgp2dBAq+WJcFcQUe0eJ
cc137Rmiz4qxvMIZAhv8CbrTS+JND5sQhzlTosIbLm3rYOCaGdhZR/4eHC3vjDHOeoq/XNizPr6r
MhuuyP+MsfNdtNAqZ/vO5FQxdVb8w+P2m1neWf/3l086azi3XVsInMUSkPydon+a3kvIMX/9KbgP
EZcwizHtXeFy9ow4gMn0fJaxm15nqPkrasIiLrQksBF8qE8p7VKvnX23K25aJhdNFRMsG+b57eD2
1BlVZLBgyVJc9Kjo7enjaPShqj2T5uMLnOWY+P2UP48si52sQbW+XrF4+jZZM45xr6wcvHE45wNI
jhXrVdtEfd77o5lG6Kb9DSJL3RQUtXuf5KJr3ssEPB8WcYW5AP9WkjIY+UWXphJZkjALkbG0aWjS
9lm+5ik79/hxbKZjodXBUPkmsxlZJn7NRSn1ZM/TiP58o397H374Gmc9+Epl5LCm3Iec3uV+eFgN
9hr2WcvS33mmWHp+nAb98ov3KdUPQ7imNSdPpAvLgrGFhFLRSMp9HGHv/KLvIpmfl5/9yjKEJogb
ZfCuSP7xczwh23IouLK9/iQIqs93K/3M6aJqD4r4KL0rW9uCwbzgcP6wKTdNQwzm9lH3sgDXoA8v
GyNTlCRfkuk9YOo+lP/TVztT3pg99Io+H3GOOVYgFifEE+UXI3IXZn5p3x0mW4mUKX34v7nJ/3NF
zhZkT1lIIpy4yZ1dhlbT+A3Owr6d4jJ5j+n768Lx88U/W6JqK8vg0fBRK/6yXta0aN6Rxb33CWcr
hxglcAwk2PG8fpbOUz/+M93b348pYW8oPlA3W/sb88Njus/D2txhkR2122H9OgI66lOLXJGvf74p
v30d0JUgNDRwhZzPwzNn8Jaq53O6EjDRdGjHZ3V7/PNn4Mf83ROHYgdevkZiyPnku7dSRO0VTxyC
Ola4GWsMO13mMnxXw6FQGdQkHNQ3f6zmOLMve0v1tzSne2g8LzSO0tZ5062M/g5ebAmQbVSWDxOO
CfyVssdjx/+VSjEokumolNZVtXzIC/WIHTAWGh4dIW6VElj4SNOhtQ5q+5oOc4wdA4nodjM4X9Xu
VeH8WjjthdKqF5q4mYg0cRtGX8Mc4OuYt0gxXnvzg4bHTJ4Gq6fVV4SIhE5TzffHRlwCj1IUL4Cm
GadbglGak9bWnhLGAkKl6Z8NodyeO4Vwgik/ljTlBnAVrYrvu7zR62/qRaY1XzLpvFnm9Gxb26Ob
LA8DjT39Zs4WZkbOGzOfUCicJjQZJbn6KCYuXC4uBy5cL5zLrUFGIoRP1hDEWDVyWye05zvJvEqZ
P8vC8hXTOFgz/KR2AzhVENB4o3dexCNyVw3FTdHrV0X3OlJCbEfnfui+7md29sb9J9CFR3W5+avy
MDZ/1fbXdPs8mh9l4bE5/WVl1V0CScdeR+Q+XljMG1QBGTZzHg2eF0Foi5HDXG+LezkuhD2LD3PX
xbTYL2zvoFeuD3M2QLJ8na9zrA/N1f64KNlrl1XxouYHxxTAAtXQZc8c2Smq1WJ+YV2tQn91xyU2
3eRxXtIy4Izc+6lWXEHhvm5M0wafMN8Y0/zYdvNxdPrD0j0mwBK99bLSYRh0WTTqeClV+7JyaS4p
BdXWkWYJPTC2h4y7vaAZBOYH+dqHJRAuqsKz8UWpAJII1nElyLrXhf9TVtVk+K6h+wXGZoRDM8o8
7dQN5slJLwET+eAqTnn+l7HbZ2c15prXKXXocG2q/64IyKnLlfFIRyyQRRsgrfLBa0ZARWk3eU/V
dNtbc7gfHtceZqQSDeMXXUQS2Iun3zRjPKt3KlDBrUOz14uHBqwo8OxwaasQxeNLnprsfqbfLLxl
RRU2YwpdiuY6Ddlk9FiP9WtPTITc6CAayhvpmH8Vav45M7fb2m5umm2mt+lC5NpC1fwKNeTCgY+K
ovIwjF8h05BnJp9pEkL2+cCkCkhXG6TNl2H9NoOmVOl1mUvOAb+mEMJIL/tHfUONQcZk6clQ3I2Z
BOD9qiUmrXH2Q3pHGV/fIY55SA/mjHN6ag/aDgD1sptFUQINSpO+Bja8l1xTGKhvVwx6j1IfLquO
WaDeXi9p/bnlbxt1PXKb20ZX+AZ0LgBupsNtU/RchzlywTPa9hQTGRCu+TM875PoqiNYMx5I7HLt
Z1oid8loRMI2Y0Y4oUzbHZN87bqPs97AU7QCRXUO05L4KwCUnubUXkzqJFGl5T15ZCfOyuAKjVOR
LlEm67iEQgIT49kw5dHO7RBLW7x5q1/D0VizyOyWK291bkuF6W6jgn+sWr/deCyr/kQjxcdxe9wa
RgrlFuy/sHCHR7tfDpP+eZrTKK8fMaIX3Jx2vumb+i6rshOKmM+uVO6zQV4sfXKl0zHL0/mwKFeK
rQcdQ/9++5wTW2lwFyyW62GV0YRdmHdsaCG68UFw/mKzmk9mUsZoVo9GMp6WDKznNsXm6EX44/0C
Cqar3lFohgZdQTBTPlxRRIv5EcP2lu6tky5Cew4vxblEgvfRY4FSiuGq0t/UxfN79Y6+9CWZA4Fi
d/6aXllZeu/o043RfbZ0xKDjcpqm69btmVB7ETAnevN1LEs6/PWppsXflMXBYLmDBAXcJH+W6Ixy
DVmOPd1qBGRu+IXpkQSJlUW6Up6y/lGm03tiuDP9E+dgFYQVckgw3ihOzjM0lHXD1T82Mray5iLX
OQXQDrf0NmhcOH16GTNG8lOdiQGCW4U2FlqqXQpxWUzq9UKtREPxThHPxey889V+2Z7PvtlZ+U2j
rab7yzezKyCyMoGzuPo6uA6rfy65l2A5YgZT4Z/Lgl9Kj7NPPavEMagD1e5bGSsLLSXzeRjzAy0i
/8+f4u213k/V7v4xmonsDo/Kruv/uZISTo/WXS/4cfTJ7dFmxEe1PQ53oyrJfscRvXiRNs+3ewGQ
iz5adRNE43g5de5Lyq1groGiLpjWIiCSQh/afTz1/YwuZss3ea7M0fyAPpxDI5Zhaw0N/tZOfbUE
M6zVPs328/AwZE/gthhjpgHsCt/QoulocCSc3JmZemAJGl8NFFLzpU0iw6Q6gZ41wv1rXUzFwjr0
9nojjeHOdLbYNb4BvLkTSg+nbDzZ2vRspdWL0hehtaV3Ze9FYIOvk6mOcd89C1uLcC3f963+eSYF
1hGPdroxWZFLXK3bIySWUDAzq9fkeZ3tF6JQwSOYF6ouD/DGg5LTWOvkbwuY6BE0cVp1wQCSGpQQ
WBkWaRq4qzCCP9+5c/Xov1+Y/7lz5z4ElsBErmq5P5b0judYyEdTifc2jru5V3jZu+15vBj75sDa
m3jvVMb7Q//zc6PT39qbUba1C5z3x/eHChwc4WJJk09vmkOfjXF7Ejewua6G+m+3xz/qL/7/aNM1
eVX/993Hh2/t+KXMvv5X8/Zfg/j2X0FTp82PmPz9j/+7F6m5tCJ3PR3/4b9RW/+nFalp/9IQ06G2
Q8uPtm/vAP2nE/kvB/0d/XfNMzUdRR5HuP9w8vH5msjaPcwYYDgAU/4Tyy6L/E+PElxeMslI73F1
/kob+eTZo6QrNChz2ca2DVvCSJs1vfb0FVfT0m1dfTVJBSGMu/VFGc3eJpaLBfnzizDHjKKBRaKj
IaO4Jtiuec3DORlHXBobImqE/Y3dhCPxUF5QeE31uFaWxex1zbsG7dGaPevlOHtBmVYLfCl9FtB1
IUC/oTZSOR5jLHjqAT47/iic8XowGtiRgCA24ziSi2hQcjfrFJmEcut+7rBdh6xgy3OXOV51Gico
PB9dR3brhbbCAgIh21DLAo82j7rWMKyfrIVmJ+ZcrfD1TSKHGyDhh7MYOZHkbSVbf9uQtAGwaNIJ
DmwlGOVwgL/2mBxRIOoj2rJNWzfFn0al+FI5uvOZFiSgsMWwViRz0vWeN06AL50ccRamizfcsKO1
HIy8UntrwBtp/upIVC2e2bAcLzPtNwCH5Z1oNBflKrBENzBaPE7RZirNGqWzNqhoATMw79bmtk8M
pqTkJ2WrGdoIeUGJDMX2OGcZUJ66thJo7Oyg0QwgqQlRjiIIwR04upw1R3nIamP4DPixhEFr186d
ndjyph6RroVdvymsxKP0ICT2Mzkbptqaig+0KP+LqZd8aOw0W4EDDjYDkXKeVmCfjnFVw/ofD5Ra
qbmTbiF/avjSGMvUntRiqTIPPegdAmOm3jbyxQXUuv2wYSvMjtmkTv1pHRnRnvoRB3NQIdIUUepB
1QnXutTUqPJQC/h6O9UaXZq+IH5LKpYMJobyZEJDQV+J4ho25aBYmTpcFaU3DleZnVMqC5vWe4hU
RKVLjnKju+gLXXnpSkfJv7hrrveR4Ht04QhZBCo3Zjsgh1oxCTRHRpeH1WKmLvRrY2uicujgLlUI
rEecwgJ6FqDEDjzVUq5t1LVykUelmps1dqa8YMTVTpkGx3wAvv/UwEG3YuaVBcTHFQPyhSxQPGRV
NyyxyDDSwnvL0+wqa2lbPGRj148frFLPYVS3wzp/quCntLCvJjbwEgl/fl3AarwAZDpVl1kGPOcm
xTs838rBGwD/zOCp4hauJVIHDtFQ43SG2m98b6U5eGvmaqgeO8WK+3XV0BM0yNHurV2OHqTqqmex
6NYli5Z1tsawFemQnUj3bSF8NoJ7U9lrV95YEg3NbVlLWiaiXhTjwtgggYUKqjjtILzVenOsGsmm
CSqYebVVqWWgFnlvRDKryibuJltoUWHNlTguBtKGg0fkRhMgj1rkdZpMah0gpGqrG31JWbmSVBv0
1yavl3ZXRlA9eYCN1ADJYy1iq1PzlJy11YEerJZNHQhoqsOpUQYbsQCYxDTSjabIjoZp7izMkjbA
EV1S39wgSBLOcWGxECcoO2V7LAeguuhalSq5kALJ1qHe2pnjSW91JiUY+hpAfxqwX8sQQoNoY3Ls
LpHFmo8mvFmIUhlok7BfVvfZ9Aq+DnefP1Q7vQvBqZ66UNBC+FQg23xjUk1Oc7FobVgjXP6IO5lP
r3qDf6CISZIUryaqwStWMWp2UenB7chU/u1k6yw3IhsK7oRJC6VDVlbGprIMt7o1aIhKt9a5EdOm
vram1UDTXpGpsn7nQvrN7GTfNL1zbgo0CjWN9bH5KOxGvg0qxONjb5rybV0U6y3X8QJiP21yi+F0
b/KyirL5CDXY1ZFE9c1r0qC6wiXA2InFSAWjNCatzH1jw73LUXH95AFEnTg9whWCtbZg+8iXlKio
zNraFSEUMHs8W+pMtZtZMjtJ5JFjvNXJ8jzTSuiutCornlrc5cVhRvminCaZAWVkw1Da/YhovCCv
LwzlyJiDHEOQdBoxLlU9NlfjWuxwdFz2qMBzHjZaSdX0oWJw9y3DEqOiZBvXh8npO4hUiwrTKk1G
9UkIyzrZiW51cdooiXc0Sey4nhDnvcJEmDnlaejPfalBOfaHJF/WMDHHva9slMMVIiSLiCQs6PQA
e7e5GecR/beF6uqpSUuZBZOhDx5zcjIPmQlWkn5GAvUWusZ6L/X9RDpkHm00p0sK1iKEvU6oLcjA
Lv8Xe2eyHDl2ZdtfKXtzyHDRY/jgDZ0E+56cwCLICPR9j69/C1SWxIDo7i85K7MymWkgZYJwALc7
Z++1S89muw5MX7kv+fNIydNMD7ZTO4L08kFD0yqxa0oNfoxWW5bS6Z58t/rGSgbjKULLHDgqMoIz
3wvTBn1jFzzHmVCZzKrBfwVXqvC+h4owjALVIvt1u2S3bkBAup/kKj43UIVGW4mCzwvmFv+CcBKR
bdXEiy/LscyeCqqBT1kiKc8SJ2h6S5qSXrcIDVBL57Mykj6lZ246D9vJRgmr9EE0ZaRyKIlV1hgr
Net17BGaWEWwEKQTInlkSVtpXQTjWzFLwjq6Qhn9TQHodU5/iID4l4pqvitelsvboTe6GwLg6vsi
wj3usAFCLmYEELWcyOqtKzYBTbWTkeqi/MhKlreCBLcAdrRANyKU1rxsB+TsTjqE1W2jePnPuLXU
bB0YwGc5c6jEidjdh0smzVFEapE5zBExoXjS+qx6S7L5VWqAUa8NzYAh5TcQ7lddHg63Jij+nyBd
Q5jldhhSew45uxVDWKCssydY6HSwqXIlKk+WjEvKg2gpaiByevVqhbL9c2r15F6h8uiKYFAfkTxz
WteGJH8npi7F5JOgynYKVNPgmblwuTVsWPgornXtCaoiXH8r8+eXTGtyl1dyBdfcUkDwUwdrA2oT
Xf0WmmYdrHAo0hGSEaYNkJgtQ9vRxSzHTWNoCaRXuRnupDApFBKT0FOugYZ2sPo6DQMxG5pfut76
41lC8eQl83sQ+BLhoh1qRAAfVEtGK1zrDUQOGMhW8FZ3CDacoJK066YfZD59P88AIEskim+hxSIx
E50GBFz2kzraDPgd4KexGJ3lhSRlztAXk7UWH+fYsvC0nZfY0TVya6XfJiVDdgXnkG8AOHMxrCYj
619CPTHcNlLU3qlsKRyQ04yRdVL1pVasJDOPhm2czrU01fNLc6tXOObWKmLaC8mnNboVOCVuNTsz
kw0gP+86TWyO8Bi9UW9ZOVB5diEhuiXWWv9Zknz1dyUHAwnacoS0UKEaxGiAZvvAxq+/ytgWIO6J
m/HCJtMMNcCIIcFRPDWDUo0oC1h9N2XJti5CRFMBGDjU9FWf/UBkWaanWquiVe+wdvRg9C3ztfAG
7THKo1YisxuJpEMAUNauB0u1NjDU8mSd+kmMcA47C9pRMYyAfNr+Mo3aFgGxEY63uZ7Ub4jgswaD
3NA9m3nN8gHlK+XQbYfmHJ6Qsk8NDWUonaFoI1DPtZFe4wIL3wBQ6y9IwYfeAQVkaeuYCZZ9ti+j
jR88YhdonJSa4ubsNW98KL6UydISHVSLMUvj6F8aNz6dhRdl7LqZCWoE73KgoT8uiSJ6EDLAvan2
eywMlU7VUA5qIqcICineoeC3yYZNFIsQZFHqckPio5eOxlZFx2bF42uUmknmBFamAcwUISQ2Xc/S
W79lWXNoGnWaw/EkvhywU0X88aBExGoECfC5MWVD7/m+9lYMet6C+Mq756asVequkUA621Re5fRl
TGe7apR82lQscIKmets3Dsd7bAYjJfGM8svIjGbpsvSUa41n3NZgwH9Wdtq9joQsXVvNGE83ulGn
nZNNPREJgZfzRlvZbtmu6012A5jCy9cw+UD9BXKFuhD9i3deERinOkQ2y2e1TjbviZcNFcBxlezo
tUXx8mYmPNFk8PMkQo/fR29hMci/AmUk4cfGIQEmevKH84b4CkK04h7DiDeq/UWDtSzZGiqpJZEx
hm9hJjiUjF7SPxpF1T4NIip/Kh21caiDGnNUW1HDktsmvqvzxJtWdsZS4ahlFz9FU8aBSCKqibYK
G9UbLaOPMJqq9QIQZ8AWi3NKP1Eaq3tBLRb3zkBYOupyCdopgl42LmU5UcQzCzX4aeecGRwCoXRQ
4tgDqFPrWvMjrcPwpxSo0c+6tptnP0ay7iTSLCdrCSs7FxWZqw7/c3abWpTZOd4kaGKtvr2iDFM/
2xFMPRptNkPjue1CBOfoudnne3qKDFrS0vghHmzjQc5y6adsd2qxsupQf54UC2t64it89iPR9dGW
uK72tiJmKnQytjtI59L099QPwxMZMdNPc6gTb8OJvv6Fn73s6YF06ZmZ4QYDJdlF2KdB4sNUrDUz
WvW13D0nGCBf4YXpJqTvhpZCKILW2loixdhR6Vi7WMlYbjcTtv2HRlGrHqKHaRQraMu2ddamTViv
x56taE+gmb+RQ0m8h2IsktVEWlh0E0yhZK6UvNPnCYyGDgBG9oNpaPA/ZD2ZJH2FLvpywF6VsmFo
8idNb9mtF8LDPFmjdX+r405UJ1odxFdsihXlEk0yz9hrQ1kliqTJpzut5zTl2H5T4usxYAo4qgJk
GflhxECpwomBGxgF2vAiN0XrsqgSIVVO1txxRIi8hvIbxhtsm7l3AUKyVp0ybjTrlrZwPf9DQyC/
DEoTsZfCrSSJbuU3CX2LvrKQOxDv5CtPoT6E135hjbTaKkI00vOPOtLfqrf9/zHvrv6H6fkspBz7
K2rbH1X+679O6+RH9l5/rqTN/9p/q/r+oegG4gmoL5TGLJOq6F+iPrh4bJUwI2KYRZcwa6X+qqQZ
s6ZvTqYn6xHQgGxSyf+rkmYI/i9NJi7XFJiGYeH/nUraR63+U01WmwuxlPfA0jD5KB+6ws812QjY
utBalN8h+YM30MTEqVb5957VhJuuG71TuwrrjYILLsY+zZRlReFl5CUKymKicETVry20r3e+HGu7
KQxgYpjNuSw18c0gzOtPD/f6n7f1mUypLtoqH3fLc4Fug+Udp++i89BbBSgxKSN40BP1o0dVxVwV
eWXdFyrhO06uFSxNkX2qKEWPNUdry1sOnJC5GzMSp00Y1uxkhJri1VStnaonhBkESZOzMDBNA5mc
OJ1Eo/QrHqLmEpl6cxmVCBGKUWMvrZAmcBMYEH/x4up3Bdr4aqXZkoo034Nrs5IU770m/M8iZsf+
1XhoDYJSJ1CDzK34WijsxMPEZGuJFyR5teN5b3j4CX0Qwv58nzM5zECEplFpwb/7Z4296ZNJ09OS
Q8AcDNDa9TkRvmCyhR/Wu6CXgxWpW6bq5FZPfJ0/763rKuhJGjHzlJNDWK0m/oFNIo+UMzKjUG5C
JNFsc3V99nmx/z58x3yvf3QFeKe6Dj6V256BObzbP+9Y5gxq4Y8Sq0r1pbsm8zBJ5bry1iQWPOUq
1AO6JoX3EOq+zkLBrnWHSPy3Bu9EXZXBKKoVYTAXZtT6JQ3h0pQARsvjo1yqzaOXFgWnRi8m+q/x
6Nx3RT3cDF1LWY99MaBh3AO0n0ybzWevDtEr1ieD2oeXIAJQBPYj5Cqicvhggvd2MkAMRJ1GGZWq
hrVqwV0nlEWG4mbqG6BLUoHewpSofqzJcL43s957bgmLXFEdSulYmcWPVuZnRPoUESxkF7SIBmhE
0KMt6SVQ2mo34qd4rxOk2c2QBNx8nlaAqSfDvlB1XG09jrerPIXw7Ngcz24Ov455ovrcpPl4HXjb
ATtAZGSgLXqIUsna78mSwEhThifgVcA9mxGPRE0sD8q1XxkEciuEZUuZYW0y4dtbs22126hXExr1
kuEYZLiBx+muQzMytQ2cSXEPWGGA2W+p5ZVPf2Cuwjc086zejy7sEX+HQ5ZNFWx6UYwX4Gx2RZBV
nGAKjCdYXj1sBjXWgJ4Q5tGrY/DBSUsKQQkBZVWOQbIJgphZOpNaaPD5BNQsxlmd1xAKM7r47C2M
OLpraCVYRD6Rr6HKkRc7NfSUmB9FXs5K66Xx3ERcIQqNEqo160fVQJU3Ktm1tBiV1JX8tL4w21w3
tgqRnZcTfnyUE31wRjgpYYjh0CTxekq0kkwa/oFVa4TqdagYV1JNriX5Jm0AA/1GaUuZwvUUbOVi
9LdU1s0ng0ZDvTVyPbirLEoVazOUXDn323Ql9OIqGszoxSBv8FxL1eRWmWxrWB1591+8elsxbQNi
5QxSWMyuCUgDQ6YqucJKj+NyrORzLOXGZWnY8snUg6q3ODn9zKdAvjj8l5eq2Y+vDoYlSjYV9q8i
L/rlKSxvL+1petYKil1dKoYXspxMt9IVt7Y6IqKatjzR9Y6jbh8gaqFGpoQtvi671HAB86mwbcyO
SAaVLwaDMcfDMw745aq+0CRCUMgHK0HIYUPf3nBG64hfreeoTZM41KiftioE/xWMsYrDFudNU/KT
Bz/3SKwL2KkZaieftJWnrkljkM9gchP6EHv+OVFqHJaTTH1je1Cuypo8u8OP1KRDtxzI8P3YWLBX
wGqiLgbySPZFRYKkWOE4jM4N+HbDhoShMdt5sbgjFq6pV1FU2c9ygod7FcXVVVwUv4kr8RQn1jHo
OWaPWYoSkq3w32kqX2mxKKOtMRRoYHIlvBzlEhJ1miuknfWsMI6X9eWmEqLdjOFUX6qZUVJCpKmg
8xyfEh3WoaC0tulzwYE4LGTA5aQJvisy1ntIC1PvggO7irz+aqI50q/wPYT3SmMgWZzloVcp4/oF
69sEKD4qhot2omjTp+3g4qn0bjkY4NLMQr5ceXQ0Jisnr3zhSsR+kDXZ25Zra9B4VuwQwi0Ov2lX
wfa/1tR6fOY4FtwlXiSe01AoA4EZ1MqRyEzqrRbX+WyQHUimG41zuQkfSiNtfpgzlFeMtbH2PtYN
wuyD6ciw/GpNNxliYEdUc979LITPbaRlMYJ7YkT70LtXWlqBSUbNo8K+t8GDVNNRI3WX4BvDLSPy
CikhyE7sT+UJGRjk2aTyj5EzFI2QgOZMqoXrKkFwURRjc0SBov7ZmGURF7qJIAckoAmBm+IcX+Xn
Hr/fjWobyCwfxP5yiFUtV6Ibx4lLbDMSprd8TeqJbORi0wYGXq+yfOHE3J/ZVh+dKBOOqAQW06qR
omCVAbEk36or3YljaVZjaBVWoD2U40QzwrSldT2J6rbAr7jB+q2/zOlmlw3BBiep2aa7SkKvd3hY
/edMhXCBhZEGmpipsIr65w+UwtCz6PjxA0WsUIkT1grwVf+kDI19Tni5uSGZc2DJWquEvtg0nhC/
cfMtAly/Nd5llrVjY32J1gOAqzPI54UUPyram0U7vLBSL5MNLI8i0yL0LFm3kUYs3Qj+T/H8JTtE
cTj5rWdDZqUU2hk8QPvv2QDmezBlMuMAfSMYUJes3BD2/1DCtV4VRf+mk8y06+xObImDn45My+p/
TMv8KQVUtMlKQc1vObUN9RiR+YXDvaZReN2lpv3ID2P/TZDCidJ60ms4seNeNVRFr2slq1/JCPcf
hWH4ZJYMSk0BRZdcRdVCMgFoaf8kinBnTw0moDLROsOZRrlxpjSZTqJcNTK8qmocnaTMmRcK8c1O
pdbabJC2CwgdefUjS0yCRoQclmembw/WRlOjI5w1fRao/7G1h0CMOYz8NwvzhmEtvjwOcSS7wgVf
9ex61tlAVUJTjOy8D6zpoSXTZ9P7Zk8ZJrFOpwgnlFP32lXeaSbOdr/kH9cjMFewwnQq9Nl4VyZY
ctEWC+mn36PQE1Lhym2V36dYB4nDLrpcJ27Eqn6U2mQ9sm/Qt+Sk5YBHkpjNtt5h/xKeJTZRjyDT
LiGwaGTKo/kK+ys1nYr3vpKkd9lOwxc/N6znpI8tl9R682ff4Op3ClgXaKMV6CNS3hqu2dLUm9Mk
T8XUkOCaZsRCOApVM6VLnotBZMmGaGtOaZ04KQJ0SpqI+EsyVc6gptX7Mdj/t6zxf8SMWd5f19ih
DPovd/6vu/97+7mu8fHv/SUREto/OGDyH13FhwCC+78LGyBP/8E0IDSLT8nEkMh09FdhQ1H+gVqG
aYLTxUzt0/iX/ips8H8JWBcEFNoKx0H+vb9T2JhnvH8PFklBo8R/8GD8OT3LfpD2QdXJ7mz/jacz
O8PYKx1Z5fZdfLEd7Eaybkull92eD9Zo68ci9E87+xhafb7MV/e+GOCd2YwmMVyyaxO/WJKxRLbP
p7d4/c9rfC6gzHu+r67MU/+8KltyQWBs0Mpu6U+bhK1NR0c7miDGDxeKjtC++3X4D+37CfPM/Wn5
z1RRKt7EH6qsC1GdQ9g78gv2PfrFHihvlUkJFU12W0VyBoUw9NkXQlzyt+7bWhx9QtXqpL6cH9Cw
NooHjumHr/vhjf3iyVuLXTjBj944Q5ldoU1bTfXP5jjJLpW2RCvt9Li7auPB0fGzqIO/k5TyGunX
yqKLbuvFORHUV0A2NlJiuVZJiECQEWd3Zhg4GOkM7g7f45/yzH8NGWtx9soL+ihmLssu4b/PUAZI
MgzWU/zb1gg51o/Fu+z5MpZabZF0goYOT1hkrypKiiHaHL79PV+GNf/vnz45P8PtQKyp7JryIw1L
x0CBax05n+4ZN0s3qz/kGP9lbjrFnoBhxARmE4k3M7iSK2Xn5Ud+wuLM9u9XsBj5tNIVMydY0NXV
X7SH3JI8MakONyMwPUf30pNEss7UHLVEnpzl8iy/ah/SOKNDa698q970o7z2JYIePO+kzYqtZE5X
iArWVRivA53UdFKXQi274GC1tiykA15f7ehHI11JNl0hbRXMWTRsT4AErOgTrYPqcRifCtLeg0F3
veIiwyUtwfwBMMGxL7tqZxBMOW1zEARxO1z2dKt8S3dU/SzPFZrTKK/9ZmPG1QkTz5oayGktg0qM
+0upfWVruDaq91yBIxOOG41zmme+D8B9TLQHk4k1m4rShOlarW6+950s5sCsJ6GZXpXsjtldWb1y
JhYICA5f+2P3/9UwX8x7UUSVuU0YQwb1IyhBiBkpoaS9ueJkthvG07GpN752HeLWaZVgW2T6RiW8
rw8DF+KSAyjDsRLIhZW/s5r2LCbtDUo57qKZm9l2Rz60P2uu//7OFrMoJ6gS8Sffc9cVFPGeCUti
E/uKCHOVV88TgWqxdgzZqs+//YtnYi7mVIblMAmpkV3Yb080kDluXxtwotF+OZMtnY7JLxGZDC39
qjEwRTeEDPqG6aq4+uhCO4Q6rpJWfvIT2pgBxkGfD74SJLVhWgFD6cRI20jEWilwCrsQiIViUdE4
s6lRm9oLjRVYSdI50T0rvfgNTtKpiJiHsOBEEKBidKFZmp8oZM81Bgxt+a4Xj3l+Qc4q/M57K/6V
C0gbmBUPfyN7JsBlYdWTLPRSKc8eLQ4ADuQF3pErK/suvZzBSRYegK3yWn3sxwFwMOiE8rAJ6DbG
YvNh56pY97OVLF6tcWeCXxiFtlZaYszR1RjT0wCochQ6y4s4j8KbjKN5K0CwKU1wZIzsu8n5ePNp
njZyZKiUOYhoa8YdTHEicd4OP9k9C9gyscgOI8R5mcLSEpzrtrpBWBWq72m5E6k4sj/Ys8iY84/6
dPMFZeoQCpTsNmTCx49d/0OVfh2++33PZTH3x0XaISvnu8CkX3a7UT85fN19T2Ux3xVJkUWF4Lp0
HoBhto6oodtUp1YT7LTq7vAf2fdcFvOekWR1J2r+SO9d5wbNsjfj2Ll333NZzFX08wyiH8HOB9U6
U3eNvj58yx9xGF/MS8smYmkTjy53g+wWIlilUXWSec3GoI+Toc/SI+vUDF+qGo1d9UAYTQ26Isq1
e9o7a7MgGkyq17DhVlLoOX0V77ouxM0FaAl+HDzGre+p247KG/ppUJfg2ioiYtvrGrdxZ14qlN3q
9EetZRRo8DzjLixow21seVv4T5p/LPJmz8NbFmOkzhzSERCka1bSVi23KMGO7Bb3XXkx1xjFCIMy
TOdDym00nqsYDQ6/lz3f6zLyjJziJNVwoLpp3UBfi7cyKKvAuBk8yurJsZDDfbc/f8ifBnLZTBNd
2pipMsCIdVppRwbCvruf/96n67ao8BhxbAAITMdofz5FT9P4e/RbJ07FkSe0794XM4Wm5Q2hmd7k
Jv5bK1zvKLh734WXUwVOml5JWalpwHU+rNEjN7xndlg2o/shECb53ZNr1Fh1RI8PAmyAf2RO3nfX
iwlC1eEJqyGPA6kPTbitmturw5/invv+aFl/epk+YUE53YbJzb27Gryj5rELR1Bw+Op7PhV9cSSU
Zc3XKpprrg7Y14zvB+y4SNAj1mylfz/8N/b9gsUoxQudtuYw/41q12gPZkwOMAizwxff8+A/CpWf
Hg82n6odW0YqxLuSMXrsjL/vuouxGUxd2lgp121/oN3Tjm2P9l12/t8/3W7RWFJY2vrk9sSKjxtv
Wn/vMSyG42BXQG8SbrdBVt2Lu9o4VvHlxr5YoGbv3ecblpSi0Nv5wr5/1ck3gjOYevm9e16s10k7
hn3X8yyy4lTq1kF++73rLsYiDf1IIuR7cm3ONdMOgvG3rvuBQfn07vx0QjlHxr2bBSfmbd5uvnfZ
xRBUbM4hZcll4/AiVFfddPK96y6GXVyySaxqrpv6N4P6Wva/vnfdxd65iRFH0wBi5jd/DPFFEB0L
OtwzNrTFkJMHVOFJzhyKOkHz13hRvnfDizGX+AB3k06bXM2ARHHXHDvAzg/yi6ExG1Y/Dw36CmNm
Amx1o+LGiJubtkZs3vtrubJOh8z85le3GIB+E3hhlPNXAjmAzHKWD/73ps6PPemn77noatTudSG7
pI024+kwfG8tXEZapUFIwlys8kEnO5Aqkf29gfIhyPt0v61URG2pcd2RQ0O7avzv7SKXHTx1EqWk
xswXfXqWaVvvm4eGZTJN36TYLUt7cNN+rWe78Vj7d0/hRF0MQOJucqvMeQ6T/aOvfmttcjK2yLi9
mjjse80vt2Fz/a2hs7Q2x6ISXleZE+dkSkntvch+Hr7wPKa/GDvqYkzStC7MBgyxKxewDmX5RBlZ
Bv4eYfBfpaVlLkqcenYikxPiDjiXRAKY9fXwbe+ZopZxmZEqq0Vm8ui7amOYO6/9Z5Nvb8brvusu
lsIGaQpmPIvNKSK/SbkKv3vDi7VwRNcr2Mgw9xXXKpbu9kj7e88NL+VZldqmJEjw/rLAhYrsBGN0
ZL7b82UskWWV5teqPc8etgaSiYNtq1xn/rHZdKFj+denoSxWRXz8vY/1fXJF9Eo6DfCZZBW027HL
HDCSG1t/yGdPdVyvfCxPowm+W9wm4mTUtqoEiX2Ud2HoH/mtixi5f9/NYiiHbZhLasXd1J258lJw
+ASpDOKsbWhhMzKaCM2lSXyc9b05fynOwCHHX0iT0fWS4Joch6vqyKS/77UtBvTQVXpQJPwSsz2J
oAHksNHp+h8edvsuvlhpm5rWVTt/bY0qVmUSby35bsYMHb76QmH377eg/LmQJ6ahVnWlDK5SUUvp
Bqct0UEa7SrIX706XEuYLH1FOlPG1kWJQ6ZatC7UcN1rvtMUJpQfZZuL8DLPpHUSGU5sysQ/Hcsm
3jfUFnPDZAjsXj1DOJBLSkKnw3js8LfvyovJYZhMogKqedZBCZefZuaR2WzP61oyeTTcIXUbc91Q
nOElItkJE3IwHntde/Zdy2DqMqrGzJjntL5OnDBKtvG4kgd9FSOUNZXpZIjU33b0JHf2Jup+Zua9
poDE4zWRqZmV70mvuZ22HYsnbUo3NVAdIwUfPINfJ31lJ+ppUT/q0u3hj2seyV8sdEs2YiVHNST6
dHSJKXHi8KbuMQsBPAALeWRw7HmLYjGH0O6BaqDKo5vjsouS32PzvTlezK/3034r0fUiCOVsdGV6
exxMvnm0/lC1fbruJEiXGAuqdj19Egh7zmhU39vqfzCHPl0aq+wghoinPeYuEThZd+Qt7nvGixlC
FfpUVa1gAkI068N0spJvFtI+5HSfbrlMUktoZT66Bk1PssmeDn93++54MbbtTpNqI9FHl6gA5dqv
Nt+6rLzso9HzxROgjW6frfXLb192cQa2o7jpyN4aXJIrwu5ngSf28P3umYqWWu5CL/ymami0dtUu
kl4GK9x4avK9g4O8GHltRHBDgGfTBdhPz7D63iZTXow7PCBmkyOpcweE74pTfvNu5y/l04c2eI0v
iZzLquf6bXRM9rnnO5MXS3MvS2FRaXwQWXCNGvc1keCvH3l387f6xdwpL0ZdZWCk/Rh1HoJn0b3Y
LM16sypzb2tMp9I0YtL0bwhucSTyhHSSdceGNBrrVw0BsMmLTUxAhVSA+HJt62aWzo80OJT7uHoy
cBqPsxk8GvFdZ044ladDNGyy6A2Z4Kkuxp3l7fT2tunPDGtXkCEcWVi0SYpKBCFPwELGUnVkYwMu
HsYRVAAZZ2UgVlLwUMnPh5/Avoe7WPob3ZxjRvrR1cxVbeBkXh++7oLB9q8dzxJfbQJGKEdfHlwf
XY1h3vkB3Dohb9P+2ZNu5PA9SX5J6V3ZP+ndq8/25/Df/fr3WMs8aUJqSJErOWlbpKBkO238p/Xz
bx6fsG78+WmT5CZneN+oOPzo8t34vdXEWmaHEncZ+x6RYW78W8/PSMA4/BS+3hJY9mLaYMUTYzK/
VS/CaJOTrHVrGG9e/73mPoeZP58GWlfSj1RuOwc6ajihdqQU/PW+i+yHP69rkF9tKBVZmkS1OR3A
8w7xhBbd6tlLB63g8MPZ94ks5hM7aVR24BQBRXeCpdsrjnzyXy8EiEH/vPkSv3dXafO7TIlBkp0o
s1eaf6y5tO+uFwM1Hq02NWLuOkfAkZ/2xenhp/FRsfjPKZA0gz9v20sKNGVNy+bOOxe+eqOMZx8w
hvFeDh4CxFiT1q/lTt8meXQdCuFI4lLY0jYEEh3V5Y6ktZ2ujWcZjUvVjzdl0a7hwd0IAg3It2gg
rOXZr7bYVeG9LII1BCJiAIHyIk5P4mOmLvGxdn3xO5aaRsLuOkhhnOpT7Clw5jZtoa0tes59+R55
YpVTX/J9lfZwCmHB2uBgdYhWhmdx2iX4HlvzFN8+9tDLruiRpGVrS2u3kpHsYhb2ighc8MIenP8x
weyAdKtQMnxG54OuYYlgwga+Z4uHQXtX8Q9F8bNZSHeknW11JYUO/FNuHs0WnC+J8QEgdkMytmpW
bbIOMAgIivA8CCQULca2ya+D4CmJtnBaLkQ3rQe8U5Z+msmMiemGGCliIYAUkTRW6YL4+QcVLnM1
/EhI/+nkF7I6VzV6/qDCgqFUKwkE6YBrxrKgw8Ip0a9hhq2A5Z7o8ZzT7a37ZDPJD95oEZ6obWJZ
vzSsR4vokJwghdEGE20T6XsiedYqiORrKzJWA4T/ShFOnv6WSfsLole1ia9rtV2pZf29OXdpriHF
wM9Lfe6yENODpzQ/MgF8bHy/+FSWHlyaylZi9uy1i+I+t86t9/y88sGYrMJpW4idH596+ZHhtWdS
WJqZcPEGKAo5SXrJWUfeZR2cGORIHh672p75cqntIEuwzXEZUuOUSNWsfgDEDsffiQq7+j7JT+c0
PvWmgaJom2+1f5cX/VlS30nxNtUxkwYmPl3IsSUxrdoFh6adlZR3ctvuiKedDb0EZhWOZ91Wfv4Y
VNuEHEajNvC4CLBCtSPZm7SIT9Cg9cjr2o2SlYjTYMYpZ0H0GJo3mU+k5ImEt/fI72VK+uK9LWUe
xKrhZZVkPghwl55EF/zmexeen++njasHzQskGc8xtQFrX1fd/eHr7nn7Szn0BDc3LOfCilWfR3Cy
o500HNHqfl2iB7Tw5y0jDy/1keR3t4s1pILvpd+sSJGG+R1tO2bs0SjPeuhMh3/Ing3FUs7sqXEO
XGQk5Nq71uv7Kr7QDCzm3ZEfs+/yi/2EJcJi6nLWIC8kKUYKN8X4WoOtMsg7OfwD9oyUpbS5bjs5
bucdC65ZWG2ObZ0CYeTTNeIjv2HPAr30KykZiJ2kYYHmqKa226TfHL7zfdddbCtEEiYkjHLdWN8O
wTZtjsyC+6672FD0qgJgx6DiacSng7zy9SOHwH3vcrGfyAoC/7LKH10KqmuzypBPp6tag8kfHdNO
7fn2l1JbMuw6zZrbrX35mJRkr17C5HTwrdPnIVV0nAXHxzYWex7TUseaG3ErZRElqqEhKx0eK0Kz
7806Myrl86zTkuCcaUE9uta48kM3OtZt3POtm4vdv4gTFdQYXUECei9EP57mOdSAVvB0kjM4fOvD
H+ZHS+qL6XgpRDXysOkShdlthsnCiSJszDZL6L/XU06WbJKfFPbPZryW0NJbM7oTn2h9pUM37AH5
RxbQxXHrVcKRJ/K5JfALoP+JN7svyodMa05g8jpW9itOLyQrBghFxgwZjoa1PXz/Hw2Zr+5/fuWf
Zv3BGDLVqhhZWfOcjDU8WGgXLWfstNtkwc+IbJPBUJycJkNZ3BDFmhg3pvWzImW4ZKmLUlTHU7xW
Ygy71NUk21530bbx4SwENyJ+TMd1ah6bgfcsJebi1DIMklXZDQ1HQmP6Zt2dqNG3irDWUoloBYKw
kHmR8quf7dCuo+ovPvnfPTQvCehegy8uKOcPxHrL8mupfzn85sQeCTjUwj9f3dTIsGxtDrgVzRKl
AvVW3cb9ayquqow62ei/+nQEkuL1BgJUq69N7SwpHoX/qpYjjgQSsCl2mJN8oikhkLHf/ci3GWHY
JKSPzAkzfiHbfJ0kG8KsIp/4WilyAPauiPDYdKbmGD4sFR9jCbw9TzpPKjeIzgm3FcWFnrpFdiFP
F4nuElgCprLQtkJ6MeK7cLqW6jrcJs19LaM+l6XxwhL+rVkBRrQq8RRrMee7s8p4GfsrP47WuvXa
VOeVsfY7eJxglolY3kxFvUmn32ZzqzXkNwcXEzCgQOOAoqF411clbCxVgy+g1hfBjKFu7s3xPiyu
lf6+7G+ntl23/rWc3U3ZeemdytJlnO389Lwor8byLtJcQz2bQmsdTP7aDNyojBzwxDGBE1P1EGtu
MecYkdIjzsLROwmhRoJwSZp+I2vmlVXWTyOmp8B4CnpinaUbbl1r3w+/+fn9fjFkjcUo6Hy1L3OZ
jRrGEpBFIEO+d93FIqulhp3mA9ftFcwo5NMeWQw/espf3fBilQUI4AUAb7iw7G1pi5LLQf6SByhR
cgL9IRHQ1J+jpxdvq0/nkvki6W8eBMXJOrWtJyP8pQ8kJlfJjS7t9C7eBeadiAgA4XSa+xjsvieM
gmr/53jy5KYvQoEKwwMUrZuu7B8ZqnN97Ivfv9SWllOoRhHOGHdKCPghdphwuOFBHc46eT0wv3/r
9S01puBX47aqG/bvJf1zUvm+t0fSFyu0ZWSZBpOQA0d8HpnrpFsfvl/967ozCRF/Pu84MQgTngU2
He7UKsqgBf4Iuq3CkpJJ5G6K28F/U803uPgFGZxT3a77/CwFF11VO3PAL1uTYA9yISS+6/9xdma7
kVvLtv2X83wJsG8ezkuSTGaf6qXSC6FSldi3i/3Xn5E+9wJ27pKFKwP2dsG1WdQiGStWxIw5lOVn
O58oaeQ21l8NXhi6p5cnCUMSkwkijJ1w1QxzP1E/VCfdlMVvya63fVme6hbqmLLLJgni+bKOkgHe
2KNoz/gXdv3Ris6GdmIMnrn1bz6pq0zfMaVZKULO9E1zlykHeG/fvPDVjpAOUFr1iDdYUX3zvf+/
s/H/v1uYcRVwNMPUgBJzvzIYpth8Calc/fs78EkoM65CzmzjedVLIc2SdynCd9FqvxC9fpIp/DWg
9re0puzxZh3FjOLDxhOVk3JsPgzT8MU6/9VW/tMXfRUq4hKPqNjQOQpKzaqFGKdjRO7mOHSLrltH
2m+bBiY2pdi0tNqqyHLSFdyfkgarklpla5ZerTL57Ujy92L3tWh2QbpeMOQAiM3sfmnPsab/+tYT
0q9q/tEYZhjAjAvK9ZUVYsD0xdf/yZP/q5rztweEIRisgJbr9qSzsRf//t7tXsWURKJdlWboY1Tz
uZV33xQl29ei2UorzEaquN3CXE32GhrFF/f7SRDUL+vzt3UY5LSv454bxnt9ZVkLaItHu9BWdXnI
rGEVDR/lzMGi81J8bfQYtp3upjqTo9Ndab/HuJeG4NNiQz1XKVMoOGbMwz1oDrfLQ49dJsRatFSC
yVZWcldtBKK3ATfX01LdRE2Q55teCZaB03p3HsWLFsnbL36wP+9516rdVM1lralZMP1Vq3f4v37v
slcBQ8xTuiQLyyVl52gIZPHF9/PJcfFapBsPWqpAlqKPr59HAxxzVlEfifGrgh1GevnNr+kqbkSj
NvcM4xGW1NIbrG4trIdvLcy1arcSiyHX1uV7mja98KxvdrmuVbtSFUYLxpFsKfKhfxm/mnf4ZL2v
RbsAAPposQbU7e2DyWxvWdEjfewjKJ7331uQq0igYaBsyhEmYUNXHHtBCbb/Ip37ZG+5VusazYx/
nMq9m9qPplxWqnaAnvPF1vJJXLxW7GpGqdvicvHF8Pt5LeQvrvvZTV/t4WqtY0eckIMaWAo6Hxcr
utaK/e+t9dVXmYSVMY0qL0nDNDZs+K9u+rPFuDo4WDJ5s1WheujW+rQp66+C7p9j01+GZn+LuZMz
57LZc7tW+BYpBz36Xq/mWq27SG3rNPjm7jkY4iGJe+G3lvdaq2svE5UgOSPoKR5GVkb+hZj0k+W9
FunOFoOdmpVScQ7Cm+Hxezd79d3hWN7Ki8lFh0Prf2X48dmdXt7qvz2xETtlHDb/904p+/z7nf5V
9/5DFvdXYeVvVw1FyRlAmab9aOAhntkoTArz56j0bqWLXV4Itwz3nams01xzQS9BpaX7WUZ0EW9q
zJBWwqyCihNGeishVivLY1M+FfVLrkebsYwuXBgvicZ3xHJ+g0mEBbe2DXvX6ASQVk3dCSwPjOTR
Tm5SJk7arQGOU6WEAld1CPrawH7wOR+abaFRnk5/oBBxS3mBeRobyF9N3NBkRmPcSbZA88JIzort
UIkdvqj4y8z1UXSnUS13dhd04d00UVDZx9FG5Gqgih7i86QidTUij8KlB7blZhmrPSTc2Rw3KjvK
Sswj/ONl61Tj1nHKQI+UgOb5uhydBwfT9BVoJXMDKeZ7x4GLYdXfH3MVLYkVjhWtoswLqxXcxn9/
0p8Ev2v1VIPJIl6qnAaS7iDUFxPcQyd/U5RwLZ9yoj6pS42vszZ+9SrsuIfv3fRV8BM1tOAuX5iu
mNcDhmt6/9LyUv37xT/5oK6VSaJoxxlyAtsMc4ypl+hf1Hr+vNIYe/3zCbbF3NYDnLl9PARk4qui
WF+yqH+/6b+0tv/5weJzenX1JG87DJTYZyZptWiK12FxqMlPbQxBpRxcILYroUReUaheb39I5kuN
7jUTYaAPw62uf+Vz8ufVs64VS6kNyCs1CfSy/SJVT8X3chZcef/58yVyojgRaoe9Wj8J+6z133va
6tXmr/RiKtKR8Kmto8f5578/jT8vAljGf95sJeNAGzsJTaF1dJy/eH8uP+l/PmHc6f95UV3UTtMP
8by3FsfTqWkvHQoZDKaXr+Y1P8k8r3moRhdqzdgwmqGFJi7M0lo2Ji8n20/EQz6/fGttrqX5CbJS
4NwseL5tjt/sUVwL8jMlNPXsogHF6OGx4e/oe6nytXhegjVj6tTh96ne+YV2VzNc8e/r8OdwYF+L
5pseEobMBPK+a7f9pNNCQpaffjWi8MkbeK2cR9+nTkrPfZcCUc69zBTa92778gf+LTFQrWWOo4no
mFqvjbSAHOtXmF4VX6zKZ/d99TkWYSPg4/F2NMtZzKf6K03PJcj+4eNRrr5ICbJRJoX0UkM7dGtU
ajSF3IwpmiLMwKnLXgubs/1q/vsTdat9LakHL7SYg6ArrMXBUjteV71OVNoMeQrGXAR6McByNv26
bSjK0pXpb7LQ+/cH9NkKXp2jNRPvdVA48z67o2XzRT7412TnH9bvWnXfpojMnJrgU9rRPu79LqtW
vW1cgFZumEMZndtNqRt+Te4EOMmXZYlK9bbWUZ2UZTDbNjMnP7iCO5ZBZj/hnr1Uuwwf62l4Su1+
GzGVEqIgDJXh5zi8ZeI+Ext52fbNsJ4s222dX5L1lbXklX3x/1MfA9D951ucFtpcaka77DWFWs9O
RzFe1QU+3NJK7ss9Khw9287ZmemFQmCsq9wm6t2/P59Pguz1PEAaG4w8p5w2i/jY47AbLluhPufO
foQ7/e9/xCevwPVUwGzYZsd7gCTkabnL1t+76NU5o21TkeeaPe3zjGcJ3G/+6ptX+euPn6d1LRjW
RzQ3YD3Jbo1h1fVwiH6a4yGSX2zxPqIuLLRNNGDI7ril9TbE0HXhrEagquTW7TNrNQybODrY9YRX
2fNoPdvmbsS3HOStXEiBrVQerLJVh92aI98o4mBpW43/S39TAvPqDZiMbbBUfSAh8KsguFv6Bjdd
3L52Dn/n5t2kh7vaqfdK+245sMXqDGSDAk0SrxX9d2WIrWo9SK19qjpUlPqJErsPziaY5DpQE1wg
qsQbqvlumVQvq3ddeANRkdIjTull6MlS6LbSJrQ4WpnAUFMbhFd5rJzGi0bh03J2GZX32vSuoDCB
k7A74V42RONdXMtrQ3oq69+1pdDQ5ldOABPDze3cV8P7MtpBp9mHY7KetJtlOSBsBnvrYdeKO/+x
qnaDDlFsxGJ8+Jilgwpio1I2ehqtWx0kZAhGBuxwE/6Wx7dxAktsoflU0o+aJTKH3o360Zfkk1Ns
5DH126baZErEQFU7rWoZb89Z3k6LCGYZS0Pp91hMNzNRtyk/GnmXdWKj2a/jRXl7oSkCeqXllarP
Rb13xt+JvBXwpasUql9NoTH2Zuk02UMgUuNJhHcZGv62Le4MgM4zH7BDKzsa1/gheGNmekb/MVZA
V7uamUU1kI0bJ+1hep0a6G4SYWk1zusLryOPZM+wYGAQjaSwdeHsct/vWXrUawXED+xGph+UCfhU
sni6dU/VjIrRSkx2EM6d2ye569CnU9V922arIfttNclJX7DPYppz1E4LDoi2MFy0mHA53/IpuHCu
x9YMllhZYc3us5GiBhGyB+VV91P93lBvhPMQTQ9Dehgw9Z7XE7/sLv9uSBc7SRfUQFU91tmJf5b8
c3hwgt7H7p7Oaev4bhZ7KXXzAhadZQVCbVcq5+xhOA3oUGL6d+apaPeN+tLNDaoaAnH5Yas/RPau
iVfbDobwxxz+UPqPnP9mKUGG9V1iFW6eS8c89dP8GC6vobpJDXTCsHKGmyk/1/lJzbek05iPt7AN
QmaXUWN64XgsimOb+KN85yTyymSSpZFOIVqKNK59eT5Tx1lHUrNp7MgTxcsAsba3mZQiu2hfi3Rb
9u0xzGeMCqe1rJbrrkFcwdBLLDkbu5w2hX5GEIxR/skYjqPZufBnxoKR6uLNNh7K+cIszD1c4B8m
rMtUahK45B3Jk/xOORcRNyx27SK52PQv1dYA3jxE+75SPRg6q8TYteBtdV5SKYN+TtSRlHDlXBqz
zVolEFnM+qXWSugZkmyWfEyzVS9gpl8QY8vkAt/0GjvQgKwkfFNx3h+d5MbQz5Z8U9josj0E6fTE
gBXjnfBmtbcgFw6Rrt5NOSoUTV9J2VNKXRXwlFTS2+Wcbpf3WZdsnFbysI/wMUgtJfrDqHDz/q6o
f7VTdgNTa5fChAi1NNC0O8z6V3kGHFjCJIQGyXShckjjSi1AvRW954wPjgMsVei+1fww24zJVvTn
deR10fSYU0zpq9ZLlXt8eVcGxJnWeewFGii+PTvSPQd2j2WfMlbAKd4SA+FNY8GgKzb0+F0Jp4+e
YWbNOJgo/av2UVfQ5YlkM+Vbg7lza/CYN0BolXmthsP6fag+9UkLw1msIuYdHWQdqlavkdb7tXiN
BuoupXhp5emngqIPBMJxEmwC5ZJfvDPdyixWYdtvwMq6kdZtW05MQ8YMglz/qJDA5wAtZUQSfW54
tX3xbsrWungAcQssKlxPM1SJBYZ2aazTGe5Zt6/zdRytOxgOfL3ldL8MjKWmftnvc/GCv3zfPJkq
A/y3UvlMCVWqdwYJD79jAhqlSa9lfDvyBgH45fh2sYwFWIukPtPOCm+M2t9jDI9wPlqbQxC3vl2d
05FC1VOa3Ot8LDGQTjnchaqzpznmlk7qmdnrVNU7grXDzJmkxVToZPTXil/Ld4OiBik736A9atYd
CJJZzr18ZPKsea6gV/ZOxp+0HaNjVVa+fsFfY3pmqdNDor2W7U6RKNfGtVdIVOMYL0OlhQOtNL6K
+pehbjVB0ldvK+O2jt6VBaIkKqdp3KTNpst/Kt0u5ZaqaIdYamsOHRnhfjDUVZg+jHMgDb03h08o
iJRK8RxdhcCxliEeNsn7xJCdM94awovEvdO8tPa6mM7SsOvVZNt1dxR72ELzeXxfdIDsbeqrkhTk
C2/RD7N8E5ylYgz1xWztBkJsWmOokG7VlKnqY1kquCpUJF/tJqrmVQESZD5VcMmakugVe0K5UbIq
KHGDbcSyDoG+KFHkJ8YNw4DbPDotVLBzsRml3yYehoh2ANJihEzhs3UpE3IyMnDoixjwK8vZrQtn
dYk3SyXcUHQPPZu8uC2y9Ryddc2bskPMmKWVBLIWsBmjHXOzpF4luScrb7K8mdS9oWPyf1b0JyW/
0fKe9thtIyHgYoC511eheh5se63Qg8IHI2U7HOPnLgKIsqGVhKnDXTI8Sux9rY2Telfjf7y0FG/5
Mxj9cMroHEVoqVNp33Zv0SDxYeqrcWgBdodeirCskv3BISEbNlbVH23IoW0HbcEmL1iaswq9jRf6
lBf0IchaYNJ42AvDXdwSnk9Wve+JTlVdu0kUubEjAmkEv26NpFrYqgLnUBmN7+t7R4rW2XBMRxE4
pYRDXr9ykjVzZDcxxatYUJ6l7ZvEH/J8zNR9Uf3GKlJSbvJ41/X3YdGvjOZHt4R+JG6Shhg8Hevk
aUmwxF1az9b8jrK1nvwQxXOqrjMA31a/hvS5sjMiWMT23qdrC6+WapQJ4B9tumFQyU3KhJfI8gRn
mIUIMD07zkNubZbu1BiV1yRGkAOqdIqTUo8nODMHCWOgSUoODZ5iHXp7uBKza04WJ6PfTC4HUyXu
6qZx6zD0kiUPgAu9QwvZTL1v8UOHTutWYXMoxhFn3FuSQ0KBvUZtY+ZvalGtEqDScwfupRJrRX1A
/bMqo8xd7MNg/FSVbRFe1lW7EaCLBr4h0WX7jiUwOWEkUmCmA37SQSnX6zJ7X9jfCrKXhZxes6lB
8BJrZNiNFq/HzPDU+afEBmfiBty3pzl6q0imZRwqrHizsMplI9zYWM4QXfxS1y8fgBP3m0g4x45B
J834ZbVinVm2H0lMhYXltpvlldY6bsN7k9bVJldep7L2zLwjEXCVo9JpQFdVv+2StZKY/iA2bdt4
U84woXTxwthl/TEze8C0H6Z+A083K25IQDshgrYaYaDunQh5idK4VbrBJMY1e7AHS098ZxqlOOaK
4ekADgvTOOpV5omG3LBSN0U9r8RSBFXOxtbkgWgYBzMUPo3KVQnPHcj2slcZq9KDwfg1Onj9zTQe
Bqt+1qyTNj3W8ws5w2aQx1dgEPzx2j5S4NbCl4YDg37rfa4DOTL8lFLsYp6mwVopgNGmnpeRtLxu
wMQVOdyv23IUAMZqPozOlUioenNCpD1yIJgCxXqOCw0efHkYSqAk8YS9U3Pb4lYZt8oNQL5gGHsY
xBlUl5KzgOVH6T4BPkUtwskdVwy22xSYhJk6FWGAjwvZTWu7IgEwK28bAF5qxgUKFqUVngGd25pw
la5v5v7c1OW6zsQxsUq3sOMNMnJXwv3C5qIW+gyYYCztQpMPqGSdHQYMvzWWeZGWg1OiH9ONHzkB
tcVeRyEpWtSPjkE/MwTRWBVbMW6NKXcbJogmhwwfIxrVyH2tmO6yZQxKPk67GjBh6VcDmfyUxTe2
Mh2XDvMNzZDB3PwyreqsJvu2eoPW7Ju2yuY1euYsNpZApR+fBGTvwt7XGazkovdx0uNsy5xbFWBt
vAo/hjDxwu6pN52N3JRr7Mv3mrPj58iV59iIg3heO5OvaTDEsB0atAAuzO90wCrHKf3Mmrw48urL
xPShH7t1Na8762xp3DhTfeWIUL3vT01t+eZ4p6pz0FEDqmR7hRPfekrU27YuDk2HILJFwmpzcATv
ZgL56x7BW+0i8ymKKzh/65DMMY1C344qP1ksxlXH7WA3Hxbe4KuxI7RZvTjW9T3uLStTve2r5Geh
xzczkYYpyBIi1pK4yBeKAl/k6VAqA8kdduAKUTsRU7ktMJbptOoEKcxgTgyDndVolsxsVaiT7U1Y
34n2OEYm0fElcX5izAcRGCPPLInZ0jgBJR0SfqI4nsBar5xGmzrP0kau0kyAuSova7XjiMeApWgA
AdWgXh5LpiUjNl5jvMdG0a9trMrD6mE0pgcZ/+4+z1yaPgw2BkIJcsBDNTCzbJoPjjT6wwjEvT4g
FHD7MfSbuF+Z6YMSARBUHXeeOU9wkBxTiMB8glNY+v3yZAlSgkJ3C9PcOKnChu5IQYkIEuT9Kuvw
3m+nGweSFw5NndcY4dPSZm5hxKdFdzxV3spZduM0H3ajr3QGOIU2eQvjyQta82nS3Y7DwmyLkz4/
LNoZCuZ+6VRfrfkejb0T3i4cyuO4C0KHU3DUeGqng/3WgjK2wE8Mh7rSP3Rc6XHpb6qbTltb5SlS
dnhCrxzlh5o8DfHt4MQQMA/ELdTsbXJsUsoaTY8Sem1irW/K84MUp24Yqm5W5Te0ucgf6hVt3sCc
nVstjTfh7Gy7LDrqBUzqSP0FsXllDvFhtJ7moaFbRcbgFJRgllXSams4Rm7JaGyZETxMKdAc2KRI
scQwcyCnwIBvG+bQ6krTcOApIrixyaXJuzZDaR+aJ42ThrBoJo8PvbXAp+HYby1aEGnHAZZmcfGy
r6ZVbra+6lQrw67djGin6so5keLjSMt4lD2dUTCJTKeImFFSPUkFNDCbr5P94eTxvhEALJOfXZk8
0pU5UxXBvEHZlTE7XN5bJ1tvH0QXBsjtOC3c2FV1ruPbdLq7HEzdgmQ4gauajkcQc/zg6tEcZ9fW
YYMTeuZ6H5ntqQ7ZBpY3bBFd60JjLyV/sV9TaoojXxF1I/S4eUyLfAD5SYe4fK0g7eqXSk5817Vv
KeUaU9fJzHKviT6gX1DXilzBtyaUFuObtwlhpErX13TeQyu+twfe4Dkwentj9hxVGg2srebV8O7o
mttJ68eFERSO33Jn1vhRWeZKEtbGqE9UHF2FR4+VeBDZm7i0ViaIbkdK1ialN33QOeDzTYAF6Gxm
tKdL4NlqkdjgVmR0z6EJ+tT4WAicHSOfaRidCmnYRCStucZ5QslQIMMTTPKPqRYu0nTgA7eXsojC
Pjbq3X2qbuzmRNONKRiszcrfSfPmiHCfyF2gNOw7ynzTxIVv5R/SEhiFsVbDLaTUYIodN17aQOat
TTXyz8nYGGQPnI0VbfHjeSHmydq2sWCaispLi2hT5MNN6byWSn+qqEYZhrbqB3L1SD4t3FrHeKsA
xZBYL8Wyk63nAYlOJP2u5hvKGrN9b3jQXZNfrWofHKpCmXWahbPOyKnKMWPK+1U13opwN1Jpbzdj
VwZCXwtmkaXsmJHJDeIlLbcVRQy99w35GAJY65DFjvHPEiPlNDZXNR9Tm+jrZfmYSFgWTpcTZtya
OGTK6DcUiFNMlQzGnaivIdsez8UoPbcYW/ZZeUqJ00BQXXKGbdww0eIsKyVFjlbflsPkZQloY86l
y+QVnLTRfh+iwT5YsbYpSOEK8NDO9Fp0/V4Oz3WSMIl/riLbk5re65w3Xei4ZiXHlNaFzP1Gssnq
D9tOz84SgOek/Cjswe3CwR8asr9KeNkweEOUwPUJKVc+hku4cezApsdlQvVJrHxftE91GbrOQm5V
GfveZqQGOGXYXc6RxhGE8Q4eLnMBbmuhTTcLVwLfHorCndGpO5l+qCeCOIBDMxZ+VU2UmhSGH0a3
ICuAuUfFDiEqwJVm4AVsFOZemFQmcwJeLvryyYou1vTpOZotXzaIGqbjGU3oFfXIb+29OG3cWB0P
o82LUmSHaD5Nan6XNtNNO5VM2hPEUmmtK0kwVCF1AGb7y3GTEapa69Uys1WD/kXndVFl0hAp4WrE
DfO5Yy5LkZRbsIBPBq4uVCcemdJ18Xo/NovzmJXjVhfKsdOH4xxOgUBKK1PZVqVtkWO7TwHy8ttT
XSIbL30Lwm4+SFu2Q3Vu4XHbpGPRcOzmn9Od3Wn7rut+qCNSFJVTaB+O60gNKelCsYsy6T7uKbG1
6NEUiiNGrN7IrU322y5s8HgyWEOyGef2XXbqoFAXr5EZ2Sv0XaFAgq4MKRiL1yXU9wZyg9kAXZL5
apJFTEAx/C9H3lz9mASi6GY+qaHilcOhwqRj+qFZ0yoLH4zoJWqdXV9ne7ztfsQLkdsZAyDUYPn4
QMxnewB3o3w0w3MDn0OPLX+RgOh0oR9ntV+o41m0+bSyzPiOQwnqAG8oOag7L3Fn78a4fJtGpLtm
dZwbY6tkLY4SspStUqujJUUfioPQSCDKUnTwI+/X7I+65FrNQVLGg9ayxvN9NB9s6TylPLKNiIvY
laPH1PIrkzTf6cAU2HhVqJXp6UYLzGWR3aa9NfBw66U0Ioky3CU83TXJ8lHrQd3WoFQkqm+Cc4bT
duuRc3/sPMrtnZVWt1LT+E6m7koxU79u1gJbn0hDDTXdO6SronF2LbB0LeYNswcHw6B6ZSavo7gv
KFyEjrqTO4vKZlOtutYgZ1oqT9JPabaNEG1fqnXrqK02qnqrL6cYLb49jh5o8dbX8iZHTn1nRIyx
DOWbfZlszPp17Kg0wfr15dfAYtYavaqG/+1oElx+fZkVDavFX0gGR5CkNWNqXVJezj24JXHholdI
EXM8JfWLHnsrY9eiNYeOhEEs8a2l9oDUY2qpxscUVrgLYUUjCts1oUcu5g3jjF5GWyfbjwVFmJZU
etLae1FZwTS2q5GuczjJ66in/uSco0TzZEQvvdy43dzfg3J5qx3mD9rS7YtXmNnm9GG0D1b4vvRs
k5K17ow6aHTKwXh9DPUvq35orF3hDOy5wm/H4xSXa9EnvtafTVtaW/z2evnN6dgfjHrXiz4Qju5h
9soMhbMiAdh3PRypY9OmQTS/lvM2NvaFWkBuPDjmUyMLvx6VVbTInkTVIJV9W2ZWU1HdxLQYzX8T
vPs1JV6FHpvqkIdXFIxnZikUVF9KHCRS+5IM6lM9Gjmf4xhQ+ror7J1UbzIr8sduOxvLm0za2U4d
RlMMQEbbcNyETbPpJYw9S3kdA7Uf+34dKga87didWew+/jVl5VsiCr6w3JPMka32lz1PLsTnp0TD
ZtKxsns7hamaIaaX0J+BbD9iCLOOMoXcejeMe7aNLS940LXytlWIA9nwYRKlKlFvFuUhAl1icv8N
qz8nPSXG0PJmW3/rugGlXHLrROZKG9ijjRI3rYoC0rKUm3KwC8+CIDstt4CCoE9T7pum2S+15IBr
yy3MmMMosoNtLps4UbehJG/k0uZUpx/ipLxVEHJ1nQhCzgRDoa+bbNjoA+QR2hZKfoy0x2x+rtJ3
J31Px7eILUDB2yQ7dNpbNVJq786RcRrN24EzW4lXcEQlkoKJJOV+tryn4tmZn7P+Y2LcqpxP+rCh
ho9MULbXVFC12PDNjDGF46V93SoRI5g3NBSVtuQKN5F6a1OVceSt1O2m8TZrj1F90vOjEh8T5SjP
75N68fO+5zX0hjpb95J0iyloSWha5NTNQwaTs3F+iRnsFNZpMM75ZQd8aOLsbjY5kDaFnzeDy2L8
qqr31ljXGvJGwY47+VPo+FPiEolsHFzie5N816AIX8Z4fEZeo9XugjQFg8CdpXMAY1ZW22n56XK8
nJ2bTDq3/QVLepRC7W7R2oPBlhbptAI32JLTeguEwdgw2f9yY4zbsPjApBS5xaGX3xUp2mgaH9R4
TFNfSE9T8thOrqrsKBWUuEZl48WnRuxVI6g1xyuqecfxP7cvz3vfW9pJSk6iOxs61iV0e2mmRVQv
92O2K3tb+5EuasB00T6vXtXJOWj9nS4mvJhLGTca562v+rMBadBzhjdDfupiZc1Jax05CcRDcFed
X3Y/ifm3S+RsdEk7Xuxx8v7Wjp+LHmF7/yglTwX9ou7err20tnd6vLNJzTe69Usa740fZbqVWuGL
WQ+EfFKKM6P8tDVcEdgDctPIj0IMe4T2MEMqzonHY9jw3p60fLhNspMlYh+D9CBXwx9mfBsTEWQD
gx9yRBoGHPzsZFVaQbvlOFOYutvb972UbyWN84/MH1RDZnpAKenLPVVJ6b6OfhVR8e40lb8MzkHW
or2pLge1pvUshOY2FtpeDFhz8nAnsX2D8J00a5PmIySUhCrAfcaRVC/T9diB0Ons3m9jdEsxOPfh
ES4gPsGCnvNe7t7Vdlyjm1qplD5yChlGIXudIt1P9S/GrxpBLaPmv5TpYz9W93Z/r8iS/x2dgnXt
EabHkWj7EaFgLjyppH//hffYn0UVkMevJCNTUbH/cV1brBvnWFvfUsbDcP7ndeUkkStj5ropjcx+
I39XMHklFyxBmKm1jQJsbjGT5hF9IQD7ZMDPujYEi4pGm7pCYlPSzG2avA7S4IMHZ4+lI6vqwZQ1
bpSr68L5bYfTfR6LVU39NXJaL2LkvfxpZtkX9/LJM7n29GLK38jTy8/YGLSmvOx7j/ralgf+umln
FY9ELk4zrSwa4N96N+2LJuj97S4pI/Hf/6X8H3sxnSEpCiaGFK9P/eQrwc+fpaHWtf1OorV2FqrM
N7PZlEYRaPaJY/sqzJcvxD+fGFRb9pX6J5GjThoSacTFlHJd4/ZLF0Q1OTbN8UHZWqm8miQYhJq2
5cS4TwzD19XncM5JQ8+lQ29lIA5TGVHC6iS3w7krvpjU+PTWLi/H3xY1H7JFjiMUxwVVb3CxzKpv
8B6I6vqQ9b/oQW+bflN2j6h9dPNYY6Fu4mIhNRY2Dtkq5wzBSQgq4CEsHlTje+O71rXdD4+jopjg
YFMLbryk+ffNV/4qXDR20Qsho3TtaM3O6u/+e77sF970P5ZxrNrKahcurAdSt4Lh871X/kqOaI2Z
okuOiWWj6soax1DvW9e99vixWj1rxqTldmfVi1AfGpRBvnfpK3EgRDy1XHomEctuL+frZPpepL/2
84nBCZTRMM975X15rn79+81qf9YTWv/h5pOokmXMFuFYR52FzGMwLm60lE+mJaFxnZ+TQiMFDG8d
6dKzxhikpb845oda/0ELQpIOerpLyCbqFCyWqm/pRKwzSLnN/1B3ZrtxY2uWfpXCuWcWx81NoE4B
HcGYNc/SDSHZMmduztPT1xc+WY3MKEvqNtAXfZVwymaESO7p/9f61vy96MHKDuPFsTsf696mN570
4LWvbjxT3wjtLgp7BFF7YxbghxlMuXHz+a91vNf/U2/quifzjWsmkWFS8T9kw+0Eq2Soe7IYmuHZ
KqvXuORXjILx917R0zTLKXVykVW8Sm5yOddrVz58/jt8sDqdInmswu4Kw46Z7cMzlRzPCp9f94PZ
3j2ZAoTdlbA2uTe9ppiISWHUAgpLkgTwrwCxP9/JX93/k9mgT3RLrxzGQGJGy7m4LtSZbt+p/qXN
PKqMAQ3kXW+dNerMzV6K5pJlXRWPlaYhdEsXVDEpXWdLVX3L+xdPuw3cx9h8Jl5dTBRsSdQgCb05
di01MDshpR2VrVX1btEnJQlbmCXL+X2cPjixj5Z5IWnZJN7GAL7kVtGydc/NbuMOVzp1RP0tTq4d
45s3P1N9XvbRpTFezeKYxXaV196FVh/G5CJWyA5URZPxpaS+I6r6KiwsdJEoeMIbcIaynsnYVbej
rftl/tAH+wp9trcPuy9c3x9owl33ZCYUmMLapINJdGRzcBhE+ESrBrbmNFLoF4gfvaUTGiRuKL/k
JGxTfPfC6LfwcyTL/n16b0ZPaQNGr8NYnYfBdvhKSv3BS37KXDRVaEca+oFD90PelV+s6R9NauJk
ozTFmpJ9hVy/6B8d4kWRglIeW0LdskOcvw3luK5ej6HhG5NY6PpMwjQdidD1y2YXpTtO+0O7cbKJ
oiE3m66G65jnoZqf9Li59OwCtYG4lkXkQxbcGBSXx1jswnmbh9YyyuOziXpyap3lZLPE1lfO7o/u
1XFA/2Wn0trZUMypwZ5gD4Fg+D0KjXuK0eobutl1xGXjC7px8VfElONU+4sp4JShdcSep3nOGxM4
tOW+Y5zYivo318JTUFPcDF1dwZ47xDMMhlWefLFR/ehLn8yNhpbjuC65bhTmS6+n0oGYZPi97ERX
nMyKOnEdud4BLTe+0R39vdPGKVup0cyiyUa8Iu5TcCfePl8jPnjVTrlKqQgbrUemc2STNInf/OaJ
65SkJIZGBcPxDsxP88VXpI8PFjTnZLTnHZx2O8jZy3nVpvbQo6NBcnVkErL1f+9+nAw9O2FCGTJr
PKiXzi/ef++iJ5uUBBqzHktetvqpcldUcX7vssdn+pdpIq9jDt2KfSIqRtpc3vPnl/3oLlt/v6zp
hLU2mCZHOKvbugiA87Bcuo21sbKvALwffcTJ6EtN2JoSJS5ceZoS7724Tgiq99IvyEUfbHVPyUWd
nkSWZrTMn9NwNob9wsuGg6ScOZlXmHl+b5v+k8n1l9ufZPYgxhRyrpkjM996bbj+/AF8MCZPQURm
Zffd1Bh46h/CO+33XuxTCJGwFQ1bnRaBYwQ7ivp42j//th/MpKcUIhGEoDePp5U43aaInNhfqahY
fX7xj27FyXA0PSKFc9yOx2rt0O8m6zfvxsmILKfEoTLOLW6a9XTUiy8+/74fvHmnKCIQBpUJP2wi
Eg5RcAu4PkUzd11NySqw5y8+5IPRY58OUJHKsE34EMqiR10H/QUb1ZfV/N5CY5+MTsshLyRsYDqI
qokXwjZ8hdzw8xv00QM9WRlDRxppJ3mgTgANDvLDF7vmj657smmW8MTzaeI7m44/fNOSzedf9+fp
+Bebm1MmkN0Ojpd6w3jQ8YRNMAETNGljeJZAZ9XG73PYo3jEV9Tg1ZgqXxt1LFw7geZSNxeCdlam
UHNdClMiAMbmUUWbpLRoeuabYb63i+nY6T9E0lwiljzSQa0yuvdyeyUnsVEzVVlrY4jep2C2tEFo
BMXb0R2hpTpShZeZQxZpDmcCYN84Zwdbb5Fq3jZIu2NB/xyabO6+0qJfGZyyQkp9gpZLlBWbORt3
ZluvWvh+svC1WZxl4bTzEn7cvTs0U9v72QjXEc6kPr9q4PkH9o00USbkJn7UewB2qAvePr/Njnt8
/r+6zye1FKzChsHedIDc3eK1fQjGewe9kYaAUslbNXF/gpch0TamZ+0mr123ab2fGkEPY++2E335
YZu750UAuRx9qg25fPRolZeLXn4/ViVSta9dzESm2hwRJKO1SpEBhPoeqeAmtDHs8NNpvqzS74n5
ivUBh8NdQeOwsLczveexW482OpY5BG/oD1Xux+i84+GbwvcFwmhpN80iQyzsjiM+oK1tJOuU7saM
KCmjUe98JzVaDAere+4zb5PLYeNEFElQaE9vynxLSCoZh12CLsO4bLO15qG7oWdbGcu63I3mD8r0
y0F092lTXJZae5hSmko9nUpMyo2lljWSsgCNSWrBgB0epgaldH81IZkPc+5EcuHSk8OghkYKCloM
dl/rbpqoQgNmb7PIXo6TdqNaNJ+vhjEtOg6bZaTW6Zw+jOR/Z/GDmseVqg+WWCudXj08x86ofZcf
DvnDTBTy4AzXGg7yyuYfm3GPQlbTfQvBeDeZC4ZBKS7gYC3GcivKdlE315Eul0XcrSz7W1adOZPj
J6JYWoPxWDQVNkU06XyrPrbeBBh3oqa2sQd1fei7tT6TbI0nJY+am7Eqj+ovy2lupr71JU6KztR8
dBubMb5CN+3mxSoDUO5qxnKI+12PCj90syWxknNJ7EQ07zQMVvYFAXt+hhzdc1KCMuTS4Cs4fHSF
kqUPkWIdG4wr0w58O6h3RtCs+0FAOvX2BlZPLxjxVOWryG23Hb22No5WGWKFtB43lfjR9sE6jr1t
AVvTjKxvRYh0GoNWSINW5vpKxKZfZLdTbR0RMUuhgfats4vM/B67VxNWBoqkS8ohSFM98vPypXS7
XRs5y+noO5wDxERPmVdeyxkmEx0UZ6HhR9C0cy9pz0sav9W4yu2nifjdOT5zwd91Ww5CV9TLLuU8
nBnejRG9jyFuTQNJQomy3VHL0b7Th2HvpRsqSvRFg42D3oKPXozhmi4dDI6lhwYdWZDXEOFwPhg6
crECEWa1GrL5rpMYgipko7q9KHhidvFYj486byLSqJEmQdAHyzxQSKXyRRNqy3qCQULsy+y5C2t4
hHvcxNEyHbGY5ChT53w9WHsdmYNoI+RsdC1L1L4ZJoBXlVrYCndVYi0i1yInEcxfjrOxPouncQ0F
CvTgKklv01wiHHjvLbkIpjuj2WsF5nTqRGPPA+/F0oIXZOk3Dq5rjDvgw03wWY3z0qh8HdHNkMld
Pt00OgLz0FvyMNBYHUwcw16B3t7jPaYY2aaPWl5DJrLwYpjbbJDXoePd9u4B+VaO7LmM9wNE83Jc
i1qcd0zQbvOkZXgCU7yicePrJbDmhK0VxC3aJqhnsyhdZe3T6DA+O2Q6JI701jvExqWpY8CabL90
XivUre340I7FRo9deq/XqQSbKbeIg4w2XXYR2ZFH82Of7tV8abCEGfFj06GKT149YW/LUiA3rLee
q1Od6xcKK2fm9AtNZ9Bh+LkU+bVKeY1HZyHR9evedvLOA5e4tsaFGK2WfXsvDdSbaOx9lUbvepLt
w+g2p7/OWDouiIODAMp9tIeCKbJYzW34GNDtapEF515+LsIXGSKF54Vr0c8N5MMsJkRDJUNUlw8J
So+CCB2Vzlei0u9zNPFTjr14LJiXE+8l15gRozGtN9kofNGOy9qh9uzU6rnuxa7XzxClRtBiYDxg
HYZAKoq1FR/a/s2oz+Ps3NSf5TCuE8WqPNKUbI7I3OFg2iz736e22jWltUmTG7SGqykozjkBLG2e
G2kwdXrrlDCZsQG2HvraluZRkG8N1zuvzfO+fqvoyIfDsgVeL1o4hmG5muTOqcdF5d638oXakp/E
vV+JByf/YYnbPnkmN8y3sZKEbDq64s3FxzCTvGM27nWdXJUNcSnhbVI/5PGaEbUZAq7mZPF5mE5X
A5lgsbZPBxctHTMwGlzYqks6LhjxnGqRJg2eYLlvCn055IgH8iZZdclNoNpDX+DTQIsjkHlXaDcF
OxMOU8LznoPpRk8LdLgIWMLoLpxv+Rq+juhIl/2b1QdntX6t2fdDvGmpCWOlGuNhl2l7N6Am7J2n
tJBKROxHXEo+ud86xYrTvyu8efGUrfNuPGtdrG4e47d6CjxjN0Z0WRuUnRova6br+GWChUOT7hhp
q8UjW+GBjdqN031F0PuAaeGeMt4iwhMDDDHDwZsu2sbwY+bmpsYZXv2wh2RTsLVqEbrEdUEIFHZ2
/AOk/65CoS2HCO9b/GM285s0YHELbus893MnZJ9n+orhmSjqjnLXdj2iKwzvcbusI21bdwpVuIdX
89bLUIYWai1aRFUIgz/fctnOB1vmnzXVv5xfVRt1aRn1VHp79IoZrnfgNdV1ZHbbRqv8mMkYp/F2
sDZVOZ9J47mW39HALsxM+K7qF9GM9xIjVonKY0wcHNmXJIwsZmwRw4yBVFtVdndAVhiP10mZrUqQ
8yK96gpMq4l5aI5awpINKq2+1sYV75bLrLhLjesW8MHcDr5U1koPJp+z6vccE6qXzus4hEpF02C6
JjB9rTByxrsBn1jcXjmomKyJDCL9vgfN6GImSYLzLPqGlNYp+/0gbhLWqWQoViFnSdm550mKIo1q
fsDOCgMbfQaVEpM4YJ1u9pCCjEVexVjK1zWW+4HudI0oiOlgrl/m6gDzh50QdmVXPeoa6GtKiUcM
baedOVV40zJxTTgBxmbtVeeec1HXfhtfm2re6slu4rk3uLmCEFWxpraWGS4Rp7Ev2AflJsh25tAs
hYj8menMcdFzYraQNuJso1zZ8rJgUtarbmG2ilkcySdGIuvV7m6G/CbCf0YVVh1L1fF1iVAOYoZX
e+s4ZQMqN5rAp2bpZ3F2MWsvLBkoMgffYudU9jdTQp80XOvB+cziWVe3cpZ+aG60cTHcuM15Nc6L
4Nhr0Q/hfG0Wd65x5aT1irDjhU2TPO7OO/epwZeZ7UamNcF22TF4k4+6eHgCKc99jl8ksIkU239z
GwwPun4dhW99fYiTxwBvdcy7kPP+Wc5FGb55NV4qLpzcqTo+Jl6z12DClVj3aWmRrxCE8irChTO6
6JYJQlt1GBHrXL8bs2tFX90leQCh7Urm5s4zjbUUwQ2h3KvUOxCEIdN6XZbI703zrFXRruD0EyAR
V5lAOcXj8SbaBdWDal7y4LaJ743c22MSAgho3QVj96Tp5SFjSCv32yzG657sT5IXiHnzC4LPGupP
nbqzW2YIHSNDpPYB6k8r5gbglo618BaB17LBJtrrLALTtcoDosrGRR9cTKR3lijdqtfAuOlNtagx
Yngu/AL73gFQm8e4ZfX0zC7v+2zTjU9JOvmq24MrOwaFsm1FhWUzMRrWecFQtMprUocXDDI88PiY
iW5gsL8ayU3H9kLn6Xv3+LvIHWmH1zo4WHSFzSvKJWz3VyZC4nY+d+yzuB83Uno+BJBWP0ysH7n9
kuB0GL0HW74bRPqJWK3CXt24dnhfYNaOwYzAQGnBwPtdgDQ+YgVKOX+GsL03/E8jA+owRZvc+Ba0
00qObANQhS9re2tHm2mocLIfDJqYmeDs2zymicIQnaKb6zC1g2Hom3upNQddERpTRS1nZhFsZ7bX
qmueIgDZwuvwYEUb2wNkQJdI4EHsW3SeebsKcR00dnUnOm8HU/9iwNXvTqhaMz8X4NMMjHeGtxyI
2EmOR/GBrRDu/05cOZj/o+Di6KIBnhLIdTt69OaYxkPcyoAF8jlaY2iqOAMMx80csXqeNq4j5L5F
OPoS04Tb7GP9zFQPIwU0K5swiszLNGBHjpfDEPKmnMkJOT5Pb9oU/bbpd8dFyMyqH7GdbZPAWmI5
X8oaQ4R9O1FCyKk2aViy5iz0MXyArNjFHTJosR3HfZPIS9fOMdbG55YFJDdDVFi1qyjcJEBXZJPf
BIa9aXHChHV3EdjWHm7aZoqQTg2EvdXjdrblzu30Q5PxPjIjSUDMg/OsYfsJCiao5iZE4F/XL30d
rN0cffMdmT3lFJxNhXubpcPWkCgPAeF8sZx9UD84KRTiXOJm4Jk+TBgL8UVH9fvnF/7Jm/tVZeKk
VDgYvRhssxoPsmvvmcwuAjA9o2AfagGGICNqYv8vc0Sf8h1cA3sQscRcdpg14zId5U5v5odI/ki8
8MILfnz+pY6f/avvdFzS/7J017NXoZ8XYMMye5GyCTpKlIdS+Z9f/if97VfXP6kw2qns+yqjpVfq
lt/O+v0Q7guTqKLhR6zdhp1BY35nDCiN2/3AmthNyUXmXlRfxu/+BPL96huc1CABlCvBO8hvSB1l
xmFvTjl+kGqFkmwfDB6uC1Im1eVIjkKM07lhrcpNVpnirC0PSF1HqArS1H+v1m+dlC0jjGBxSmP8
EGkbY7if4y/qi6yuHzzKk8KlKwr8G6xXB8z3i4qMXapx+BK3SCNuOTxjDikObICI8siWBV3/Iv5W
ZYDqDV+fm1vFijJHtl9hUmMtWNlYpUd8C1nB8fe6L5+t0F47olvbs72Pyn4Vac82CnFlyUtPPQ1l
v5zCeJXnD9XsLocUN1y5a5qzYHoo2sqHbuThiDXayzpJljlQkZpCcxVcWXIvmU2Z05alOMP5V1WP
qd5RXoNtQ5jQiKGM2b1RGILSeemWz6BCsgA3277tIXLrPiqQLnfZPGKT19rHiIlyxHE0qvxYSVgG
WrM4UgaqrmRX8ZpGbBZThLoANLIWZ2gkz1sx7jQbRf+R1LGS2ZmnrzCx2jN2xeoiUrtmCpYOJUKT
OsRo5dsEEFfKsUC1mOmNnV2mC4BueFTVdJ+0yq+7aAcwFdLWs2uxbY93abUvKbERtRSHr/P4o1Dh
ocToU0Xop3ExQmgxrY0znHngqhW5BrTIzuY5vqjjmNWYfTur6mAkjJXcD0cc4AN2xnATrEPHgDbl
8qixvo7PiW2eF+qHpaptJic/647u/n0Z3cX1/JwObH4EvkFhrDhyLsuYFQebXlPc9em5mZ4jFAXu
FCRrb3qzcmM16cmN27570TfbjPxyAB6XuxQ+Es5a6aI29eVYbLXypnVLf7bKH0NTbFtt5sz27NoH
hOTYXduz3LJW8Ew4yNtLqEqLXuRXM2byAb9R3Y/rQQUUkLIzDG8/E8bDKHuWCAuiTK268imlQNwd
7ZWAFN05oYzkHnLjIprPW3aP9RTeO9rjlNQHr3h3I1y1Tu6PVrWa8BV0g3dhR9a+Da232KICgXDD
09+13sJ7TKxW44CtLQlaf0zwbUEX68q1B1+jyO2rxNW/6IN80MwxT9aUKk16XplgYNfRUzW8HcPI
1yQSkgh33PyVwuGDudw8WV+gtRYmEKHh0Kb3OTHDTnPmYWv9fCb/4Ix3iuf25oJDCjupg9K3SUhg
3jh9dX789bxlniwRbmjENpXd4TA2511/ywrwxYU/6G6dMnGFZ6mhcKmUd+Ah+mCGDAZEjrDjQv9q
efug2fBTIfyX5dNxi6xJZ4cHi5OjTFsyBAXlsn0CsiRO7iN9MxWSeSZeerZcfv4kPnrMJ/N8MRu6
Ox1/rTp6tdzjzhBPHwiAz6/+wU07heXKNIryueM5h45OEvlhNFsMqEDohu+ff8DPl/4XC/IpOTcJ
WpS0jsUKKKbjTL2L6/giLe03I6RITzRvzMzaGt/cfuR4m13kwZOsOZIck/Aw3EFZ8rsScFg4bdOS
E62u3jyR71r8ljTv1nVvrJIkOxTspr/4xh895RMlmy6mUA/KkVYjDkMR0VYQ6mzIbtPoeSifwrGF
shY+zyC5bKAfXgrTx9VAmrULbUDVVWLtbDAjSaXTUnottG8JEPjPv9tHw/Kk29UEiQFdTlJLRHfI
IjJRH/z8ys5x/P3qOR0ns7+82xXnYKOzeRPaIrnKnWlT5eHKa4edKaaNwpamGeWiUZkPuB7KDzSO
Qj14GIQMitphsZXJsEzEi5GgpFTWnm7TIojQpCZL5b6FCTN3elsdQSWUNQ2DbQaZoDoO4QEWVNiA
09JBugXptpHtyoqe0+A1dcoV/rhtOaUPahq3KXLjLL6yaOYXxKx23ksQ2MvG2xQx6Id5fLNH+4bU
aKoE1hd35aPhcTKTT6kXhRVI/oORKYog2XIEGEzYG53cP/Xr//63hK/mP/+DP39T5VTHYdSe/PE/
z+NvtWrUj/Y/jv/sf/+1v/+j/7x47TG+q9O/87d/wpX//GT/tX392x/wlcXtdN2919MNfvSs/Xn5
8F0d/+b/6Q//7f3nVe6m8v2f//imuqI9Xg2IZvGPP3+0+/7Pf/Da/vtfr/7njy5ec/7V/8rC9zp+
Pfn7769Ni1XF+MPzXMvyTFsKilTH0unwfvyJJv8QQrq2J3XPFI5hHaWbharb6J//sNw/dGmTR2F7
lq2zSefdblR3/JEh//CENGzPkI4hdYHY8L+/2NW/3v5/PQtuw59//reiy69UXLQ4Z5yT2ApKuZ4Q
nuGQNePaNpxV8++jhYcb1Hka79WgVWF6V+uNbZ/3VMTTngP3ZA5wW2UZGHUO/y8oKuy63gyDKDz+
upDVqAprrXVhepP+nOPVs9qOhjxwY9/FsRfmT5hTR89deVBZ9IpoUP4fII+oM/Rr1w3pYVH/nOLB
fHFGr+oxuNeZR/TEiHGUXd8MQ8i+d+NsIDTQiLvx1mrw7fhD3jk9PtfB6VeSLhlFZ1lUhzYyYUbC
pek5lbJnup3SBt4HvJXwQqRtCdLDTokGVJYt5mWv+uh7aJHVvlFJokc7UFdaeWaIWBfL3jYV5HgI
qhr701mLty6NGNB3ntG35xNpFxldZLtwKvoS7Qi6ZIltdxZbvNoiebCVeTQxZ707GLdaOUFAbVLb
Cs+rDooLPUqvwSzZpt5VFQ/s26O2oGTLUxc6+8tOFNtcljp8u75N12Yx8l0ynKuUO4sS/XXV5lnu
d8py4OhEU7kd2UWNC5nlsD1KhWJ0Y0w2hNDStYoeLGYjOJSPrSbytZSjoBnS1mlT0zmvGFndKndI
fJ73lUYOItSQlmiSfebE407ShMWbZBr1W5oa0QANy8X8XMV51OnUecx4jqq1lYlwghqqIWKAu2Ta
SVYD6LEBP06l7oYIzPnZOgg1Ct2ul44FpKnZoOUo+6LKL3QvViFcl9oc1rnmTVBfuhT76sIyOl3b
5gHkMAqbOeCs3NQEs60mZbnNDauCfSN0SqYp3Lh55akEbEkMA6D356mphn04iwb+nGy0jQ4+Pt30
XGeEQSIcuC25N9PazzJ4TkHYUxMD+AWPDHkDODPPnIp7ISZB01Ilz2XqtTDioWTdi1kfTeJe3PJq
1jJJ+S9U7RlM3Pp8iix0EW4cWBSGGpttYeeUovNnU2DPMLK0eGjh0tjYv8rwhxuJBOq34UIMroPQ
pieXmGmzzOCIK1+PmkxshZy4t1GQw6NtlNAuBQJ9B/DeEBtLrU68Yu+UWfQ0JiVq9TbOKUi4Fgw7
SocKlbMDIS1Y6/nYfGPTFxrLGT9Eyuuaa1dG6RDHHZohVMes0L2GToaGA4kiO2ugh4dqUYmQUpsn
BkDAoWZN6VLKgOK7kzg8Mzc87ntkHnEuVkkIP2GIXAxu4CbFa8NnPtGL0H6kMmk5HUJzi33dNeHG
RVD7kOS0LYCCupEgDauwoJeocmJ1Uxkr60yNY/Sc1RUNMK+iIbLUxxiSoVV23qs2um7lp4QoVmtw
0oa9UIGqN45eBGrl9l32QCvDNejBNwVOatAoh0I01WsiKzPEf27oHq9Uzf0NyduNZrvfpxSMdVQx
thEeOUW2wNRrjkm3oZ2N3wLARytfI9lT/dag3/WceHVl8B+bsTashjprxF3Xq0S/DMqhya7l5Dgt
XCw3KHLf8wgRU6uaHIDglf1VP0LQCci6B3RL6xCuQMUswcCaKxhXTUkV3veE5s3OpYzidLR9J6t1
8N5daKaPTRbJYutpaCUB3rZNfTtqU42Qg8ZnjAq9U+lLlCbSglE70qBi02e5mV/3SXaccu2eXdGO
8cnszXwh50kCXjWpPYyNMU3DPudDMlDAdRN3KIGgN8SroLA1d196IigfgqSnICpbI/IuYoOoaL83
iVWZoE6WanrKB8cqrmWQgQA3Wi+FsacF0j7qeIzWfUTK05rb49SbB6tOajEQkKR3Jc5rjaFFyWCe
kIJNeU9qhxaZo4UOqyiLVSzt9IjJTWqgQkNuY2kgx7jctUUhX9sE60w/ADi97XtnHplOO/vaDojp
QtSTG68RYBTpz0OZ0iHpR3bcVmqY0ZORGzoyyCHoUBiZx6JTpOkdgZKdM2QXstSmYdMJq7PvPEnF
dmUrgbhssIfwVpidcZfpBoKNRE5ESIzdSKmGT6Dk78pqRLNgWnRjopaObxaM1CKyRMtD3zaOuTJV
aVJJ1wunxAscqVLza7tKr0vqFrhT63m475UDP8obbRpxaZJF8HCHngEGDygOVmYXjY1vm2nvgh6p
XTf3DSeorF2QKc/mRar1ElB8UBrPQZ0Vcpv0GuoDYMNutcxi3FybhmMCbek2hTKZdQUHTkfYM3Sb
8ihJ6QLNMzl7Zpz7o0hlN1EWJ47v2KTI6/YwhuQ0sHSgAKvDcFtEdlXt3FQZd45hG7ZvAFwW50Zj
d8Cn+hI6lWVlMzSkrkI1hHD2hfcYLZZsYvANRR5G4WXXkxV6RGgHyd4bqqOeJpvutWwE7pJxH9OL
qZe6swpc6UVgfuPIaFAw2dxrXY8zbz/nUEDDqlIFSPmknpgBswh2ZGixQbotUtMhcDyJ9PqyEC0M
YAHqj8cCQghSZgL2Zqhs4wcqTUQtsZYN4FJsAfem6EogDwgg3ass6Y/VpByZ1LpCYQ2boAktsFNx
gVKhFi9RZZAJXDnQApGUTCPpsXPBM3LH0gC8aguLpE0iuDhasAe8KYuaY3hm5hxWLFmPb7MZFHJt
wougYVWiXOvKAo6swa4K0CeSh+bAvmqsL718ZiH3zbk37D2WzDF+zbyqaWgtSQMvyiJJRD7cj8kA
ayWFk/JtVhqqJvw94V1reJNxIO03Li7avqy6b2qEg2YHBo+0j0wBIjtLtYiC3JF6hhutJSmAjQyK
H6dytjFZSuUGRF4r/DKxCvoOYW5k14GNOm+bOnHsrjE0s/ObCyHUJRiUnPJnhsFqIZqiWjutVjV+
EBO2xBiGFWgNxagvunhCtZOrDCZOmg8dgFIpwlcj7yEhFmld11sQPZq7az07fS7NeWovjax0yxsz
n9r6Vou0pt4YlqqB2zVztbILMwhQK3YTNP1Bxtm6zM3CXcJ4GcSK84CYlpMHkQyDZzJ5r3Fx5FC3
1mSoqzmxUnNFLGztPBHS1WRXpiRy9dZJ2D1Tyhvyuk8nbaXlJVsBmJeyLtXYbYTi12gYu5rVxQaj
UI+SGPx5P4dQy4I6Sn6EmgPSK0x0N9qYpAVkrM21SeeqUi2h0uS0LaosBEuuJa5LQLUcqae2IFgZ
nhlL4j6yatNih57E2bZuhA2oPaSWyM4nCxaIWqPHOUvTa3ZXASKwELIkDfdA6juLN0uAbZ6mctkL
036WqZT1cnSUGSxTXVAbHj12z/ToS/laBhHNHqladKJGqLSEzRU4O4BWznDu9n192RUN7JuAVJJX
di1IzeIoysA6TXb14nKMvHOhU+nLgO71dZoN5ujT3yD4Uhj53EBAU/MzM2JFoIAX6fkqcWmbBb3G
Spxb3Fd0SZH7FA8ZNfahtG0Eis2APLCz9OSHNdo9fJQ+b3LyLuz6YRytlEi7WAEUjLI8NdcyrOMf
kcdOYd1VFquS8KSUW8NxQbbPrqm/GY4YyoXsAij/dVhMtypXiFqypLO+u5mJQEwPBx0lpSgp2WQq
rJqF7sas72FN9BNYSqg6Yd6H9VIUNs3oVNewS6IxqZ8mZUJF1AFgoTqtiyJDf1aB84lH/T0Jggx5
Wex2RB1mCdtUG+B3t8jQdgIv4aDx/+6Eflm+F7dt/f7enr+W/x+c042jh/Tjk/qu+P73c/rPv/+v
k7rn/mEbhmtBNrSF4FhMtexfJ3Uh/yCL1eCg7sAp4zBOfe2/D+rOH45ueEJ3HaY8QKP86M+DuvjD
FTr/U3LGZqvreeb/zUH9l3Uyx/ofEXsBtK809sQ2AvzuXDb9F56VX1/XPI3Y89AmC7x07qp1Iuig
CF2mR2b78Xea0Y55mrGXuFo6DWPhrqK6quubgT1dSEbHrH785fH9on7xy3IW1z+p8R2XPNmlgVjB
jm7m65JjHAR1K3GMhW7r/8XZmSzZjXJb+IkUQSNATE+nbOx0l+5qoii7bPUSapCEnv5fp+4dOCmn
M4Kpw8EhEc1ms/a3cMGP+TBnlz//2HNj5eXOJklkteadPMMDIuGQ/fAcWFAnk7/+3P610/9JWOKP
8d4/lIbJQqWdPFtq4teUrnH7YSUVka9cgqxAGqkdooLWDeb9n3/wuT/o+u+/ZEhNgpBQXX8QOny1
3fWFhZ9oPNmifOHR5Zpg/t1fdE3N/vIDMH9ZyWyhq1jrSa130nGwdAHCZsUrURdXGpqtLYxZpqFz
6kCamA4X0hXLePPnP5D+9k0ZQ+pltYxqJ6BHHYQdkIoO8BRJUsXxilLzYcUjM9RvkPY5Fb3qV1DH
zxapHuhQIxjKtyHv5ejBNSf/yxCglAT3Q7FiCK7pBD72P5WA0PnPf99zH9B7SumxUqHDmcXZuUl9
QQUkbEsWW73w6vdM6z4rqEmqUk4cd8mal+UPgjwvoGxlbY9BnfeZQdAQ4K5TAHvTzGr5hKR7jAf7
XYXtPD44aGzWyhg2CKA3o30/ky1awNIzPewJwrrv7QYMpfSJayrsBn1sq6PDTRBorwFL6fTnH3hm
b/NhGIAqrqKyuUrbZhqy96ptB/uJA3tK7uao0Oqdy3vwpP78Y899a2/vYZWLAKM1YHj3eJt7O5VT
MX9q5zn6Gdb+9Xd/WQZTgiLwdYO9197T9uzyGBfXrcR95YWv8dtHRQGHqaftA/cZN5a5LO3xLo2q
iBEv1edmdQi8hrKIdeDPePsJj/ssWU2k0nm2bL7pZA843g7d83Y25bxuYevaJwsN/TJkfGuT1LB6
f6xHV7zBQ7B+/PO3eG6svF1jhRaLrohxUhZtJWxZRsXhm+R6CFdEgpT+n3/lmRnl44aKJDd1okyS
jk3sbqN2J29gRwt1Tljz3sNhn+EZAYMjU6sGoCVJtcVf5d6bF06u53rvBRZ2Ub26vrqkS4MvMDd5
e45thERhWO+9zcOWvHONq5I0nhbkoBqXAAo8EVe+VBn7XP+99Vxr0Kb1htHXFKzbW5Q8det5rNS+
vg37C64//MuCVgzAVxptMtWAkn9SyTS93Uo8LQYOkLfQFCq/NCFCAWQZw7Fr3jm0pAUyACRsif1b
fvlL/7fSDXJmo0rrKTcxSpvYkhwqCx+AF37gOhF/E/v48BqXQynXrvjEQ+YMHMByaB3ettG+yLt8
ztr6vOV4VfgCUij/C5UAKP3584d5LubxuTXNlmeq31dshWD3mzskQEDAR32MRliXzGsFFH83V/ty
LAtp2ku97YDAyHjl/YeFzNK+8Pc/MwN9zI3LZKQSOMimrYrsiZerShMFiv8Lf+U1fvrN8Pq8G7HM
qJdjg0452UcAOmm2zGeR7XtzYzRX7k0+tf1PE8VrewMhXCceNs5Z95qpJKm+JEj9iRe68swf+m9V
yS8ziRuQjefa7VDBM5j5cDXBBQbQ1j//oc+17h1sScf2ZEHKJI1mcKVqjuoYWauXqvSfaV16+1DS
VcL0awnUtspANJW7/mE2CEvDOu9zdpqRSyTEK1R4RWZN85lCHIhkf/5P0NjgCfzJHoSaW5lUeGoC
V3FLvgqczA8TiYIUY4L5wB1U/ndVFCkNKBJuYUdLk3ZHPnKEJ86fu//MDiG9PW4qByfYNibpjBcH
dgtjjZF8Q1YYu0XBCkjOUQ+Ml0+2S3jFGWTHWOBn8e4kyKw2WACw45PJ1QPMDAz5MmfjKPD08QE9
e7zXg5Ujqp0HQc/SLVfrpj4I4CGYT+qRmSYdpJY7cP/5nCKZjtLK0VQv7J/PLIn/8HooKSKoL/e0
YlcftJlWpwxpu7C4QnhxBW5sfULLfk8Z7rywikB5dw50z58n1HNd91YzlaZDvXm+p7ly82vrOoLQ
YihoFdi+F1QUlZ0NH7HTRXiCvmULTCczDl+0sN57y6Ei0UjWbNrTgSIrP8Fl77iI+CUe67WPvzkv
fBJOlwHNt9NoTZEs/oFrZ71cYpTXdem8qpcM6p8bfy+w5ouCoQKKVVKOyf9ez0AYUrilhV3HfRgO
ZL48Xne5pn0s5G2ihT1VDonzoNH3qTgUOpIs2fHGnU9NfF82QEgY2NOGNe7NehzUGTQjfE6HvsqA
cRBsOiqULBWnsPa9iS+yfKqjHWke05UbTJJh+2uRTQ+bmLE37ZEfjRZqq/ky2nydPvCVJM0bMSao
UQ/r/nU+/RJB1LRchnxhoMsDynusjfjqtOsuYY3zp42LKqpj6DSW8wDdEAiKlkG6pF/iKD8z5f9D
yDHQ68N8e8HIR19Hhviug0Qi8LN651Rt9jGKJvn/XUfpEbRCiwztur9aRZLZpKDLWUN3BStqtD4F
D4yPy6nJYrJmQutbpQug5uENKCVwGkEflV9Dil9mTBELiHEZQesx+zGg8g0oljwws+WXQ9db2yRl
jsb1btu0URroWIiqws7Xf2vLf+n6NnOVNa5ezmKGRG+jC4PRVTaHHVHcW6ttAaPjnhN77paruVVR
/rAVKgbDRt1bp7D6mU1frBDJ1UUMHBSq/JaJBTburVOSiZG7IprPaiDdacLr/WThDxzWc/Z0vgyT
3ipEk/YMGAcqUvFIfLAjKpTCWvfWqeJVlJcR7H2UtvT1hOeRt5nKm7Anqn/rxX6dMDZmXYyW051C
awz9ABSnp2iO4CQU1H2mnw4OKhohbzP5krq47UCC5gb+GSubv4c1761VWmZs7LcWJ2s2NXe6Ajdh
qit3DmvdO1rtmBmoioRNZ82hVWfvppi/C2vaO1W3yVUgiUVzWhbRA7bHr46pwPSdX+ujy7JVtFNz
Wq1FcrIoiu1r+BmFddxbp109RSMEWjaNSlSuNJV6pSDCDZvsfrkPnoVXM21JdO6a7Z/S0c9MtPdh
/fZWaVKukIFUkUvR7DQfdjbB7s5BPR229frVPksubFHHI9xKtCZf4hn7wGEqdxoWaTDvQLUD9F9N
1tu07ccdSA/1rSiBJAkaG7+uJ0vKAfS20abCje7YtgZdr196eX0mivFLenQn49JE7ZxClq9fJ1NO
XzdRZj6Hdd1bolA4ziOqezAdi6w4gF7xRSVl2Cel3hrd415XWVHbdBQLv8qCvqL4OyzF+29N9C8b
b7zGEClytB1V02NsHXgHUwhbWzDqrdB+zbJ85jnsqzPgQqIqe1UCExi2JV6lIL8GR5QaWERGLDpL
ot+grPRrMrombGuh3hKNgO/Hbo4xaYruXZ/3l6wtArvtnaIxGMwcotvo3O/Lzbiy+1iEnaD/Zop/
+ZDGiVn2Bnc72QJn2G9pN2Zhz6zEOzvLZt4Ka9Fp037cUX5aqU9Bi4Z4p2ajqxG2bviIcVF/G0Ew
hBVM2D5FvPVohwXWx6ucUwcn00coBlkKbdd0Cuu4tyJ5l4FeVGoYeQEniSqN+kZn+ktY2150Wzfl
BJAkeEKiRHQbEfk3CocCDzbirUlM7GFoCI7k4krMFBNgKShpeskE6Zkt9lrJ9OuiTKZFzbFYgEKS
H8b+lCATHDYm3ooscgjoYIE6pxaC/MPKUXlHB/kY1ri3Jle8vzvXZdOZFuZmbfC2P/AqiLCNshrv
vBytJXXUoPGkEW+5Nd/LGKLOkI7T/+i6YoEqq0TDk7HlbwXa3uwS2ra3NEG7QKHbRpF6vaKTAKGq
7sC5lEHrh/qSrmKCZBLxLCaK2OUBjn0fG1kEBVjQ6z2dhJu28VprrPyNuxmkO5QE9CcULtEyaGuB
WvDpDxhUImR474DTU2z+RvHsZyTwP4Z9UW95LpyTEaUH0dnaXJwGW5fAQjAVFEdQ36ttLBYQozQq
gYH/eWt7crcBexI4F70VWrWwooSBMlz8av66geAQjBzFAkfcW6E2h22mtgvMnk3zLo6aYzUGGYBA
9+mvTxF1DjL1KWVMoB6kpSOqBqufQZ/TF1c5ZOUn8DgnCAzkVzCm70olPoQ17a3PbZyzOmHRiGoy
lFc1vRouoIWGKSOoL6zqxdrpBfKdFM8w4Hrt/YPi8MYM67q3QK1hUw2gxwisIrJQB1iWRPfRQtz7
sOa95bmiaI0AxYcvurh/JkRw25R8C2vaW54zDp7CSHjmwEji/WbMLWnboGCZ+tqmJUtqCcb+mO7L
UJyXNYfzc9N9D+u3tzjLPc6mcaunVKMwBrz2hzZ5Key8jup/n1yor2JaI+SDF6PGtGgXFKyOSlav
B2lQMFUx64ICclRCP91xRd1tXd0LoE1L/hfgzZ8jUwcd/iCSPm16g+KxkSobsf6X6Wa5FsnSBUDB
oIFX3irNWSHKkTN0PKafUd/Wwb7IfApr24twC1Cg6xHVF+ATlyhI3Ll1AA4nAOaGHdL/QuJ/uVHA
MjRPbNJgSm7RO9TsPJZD2F0cjt9PR70pxYALM5rOnH43k/JNFuYmJKhvWwaeUNYOixuBu2iBcUzY
/I7maxmk9EUFwdOOM7UQsZSYiRkBgsuNQ8rjQMEYVd4ybbcsmrepGMG8M+RAFnUZ1jwsO0x9LRR4
JtbGGkOO7fF+cQwMxy1wDXnLU695Y6shH1OV5d1BAeOvxzLs3Qzn/NMR15glqL4G1pj2y1tOByB2
57B+++qlscTrhAQKIZ1k8rmk47umHoIucdRXLmVb3NY5CldTiZFBPTNgRIODhXvQ0vcVPTOvhqjq
4QrUqAL1S6x+ZyMdFoL6ch5CcM/qBBnSvOQoWV2RqDijKl8GDkz89HNWlYYqrXJYN9qB6G6lfN+U
ZA/8ot7yXCohM2jthnTXIzuiEPUBJ2nY6zn1pTw2Qkmm2HpMFxTbAmPZJQBOALunQRUP+q6+fkGB
VgHB4mhSFc8fynx6t9bzh7CmvTWaZ27lTZMPqer0X12/0gOwuS8J9a4f7zdBgG8ABlkx0fnWYc7k
BYiZHZJ+KSg3Q9j7B/WlRq62gOq3AAWDeAob5QXFyj+tVmvgZdcXG8HjA8XNOjLpWLgJBlASzNip
EGG3F19spGCRkZCFmNQ2Em6vEnp4jlv7IezDemHA3EB9N/EOdbmxyucD3Vn9d+02gGbD2vei9a0c
5bhuGJu+qHqAp9uPW0ODJCNU+GEAA644Uhbj3oHv4WBrf1mbvrgJ67m31Sx84c40q0mrTOyfSZ/l
MKFPUOoa1ry313Ds74I5fFbdZcN0UTbhMYrcezkE/gB7ulXiEbHuO4NaV+Dn19txTD4WQxP2pgDE
0NPGB6TMk8i2BtiBKvlL4VHhxtbtEjb0vtBoJtHmdi76FDMe8FJIXw6Ri9Q5aOR9Dy7AZfBG36B1
sTh7ENTc1d1LKqZ/pdu/2ctib74P5QapbwLfnEXWOTxG2q7ColXlBoZKq/P6pjVu/WDbqbnlE49k
OhfFIB5R4qaGt7EWgHNo1cqbGu+S/U0FwIg8qKZEMj7fhoSsYKVUw/gRzlmw4CRu6Oq/+6KIwGdG
YMnAc0Cu/ayMhRk3ODWNO0q8Um+3doiSKmVqA0sm66vVHSmsLsSXCOpYd6G8mtSJqw1trk057wAi
aDjMk4bt9tIytu2naWl599cGMlT2do5lVH2bqBiGNNmZXtJxw997MvMuzhVZBHxqFKy9jtKp3N7k
tM81bJc61IWRYWcfWAKo9MLkeGvKadxT0usEqMy2WeLTMsa5OAOFFCOF3RQwGc0b0/aIZ7V2x2Qs
gcpp+3Kk9ysQS/q24XSO0x2jvR4Fr5fbfY/ah7Fb4HgRg9KwH6pszPYPDa16FRaF+NKasc2XZTFL
n8JbzH4ak2FHDrVLXnQb+P156Itrhq6coc7XfaqRyzsIVr0q9jys5gYosacrl2DkRJyYPnW9ydpT
T2DKsA1wXAwLLn11DTBNdI94ZVKZt2I7s6mz+0FFoh5OQcuXe/vy3A5rFhVzn+J94CfK++9ENIWJ
0Sn3NmVj4Yg9ONWnBdGQ78yT2poj1xX7GdZ3b09exLDzxTKTNoPeAX7qB46nzYSxsCdw6usQ2y22
sra8T6UoeuQjowPLuQ47UXy/Ph5nDlecxqTgD//I4hoG1GXYivJd+ha8EW4NQ7+FzdJJN3eZoGFp
a19+KBZopmCtY2CGBpcwEGpgMtjQl1iiz8SusZdbHknOZY3n5DRnVXXY6uGnrMbHoNkSe0E3IEd6
6RTpU+useUDpYHnT87kNO2R99WEBcp3tmJzSfKxjuNXrCnUddv4a1Pcr7ODXt7zVdA0lcLRA7Q2N
D1at1bksy8AAwdd7GbVm1Q7OGrIR83iEokweTbSSsLSbL/ZaCUqlBUifKHRtmjvJFzEf4G0uwzTy
lCVPx2aquhxCph6TvbPqrug4+Qt3WheWCvYNeNTWDns7Ie5DKmu7zeIMpu5kVmG7r495Zryxurzu
AVXZ5sdpHcAknds2bIfxJV90pEBi4Z6cRq7jPwqozX/srW3DlJ/UBzwLxruqqGqTCqmW6LbWHT2S
bF3FC2+Hz9TVUV/4hXLTLJNNcnWMpHx8BNlr6Y+Z6pg5weM5ekTB2UMU6aY6IYqr9THXuNRdikiI
Puzr+6qZVYFW2rVjl5bjFn1rq5V/h0FxFRY6M+/8QhWwJLZCdLs6sHOPUVvloE0UHZg7QduGLz+T
hO9IYlwP4Gym2X1b5qgMc4ObSVh44gvQdmJH1NOyDmgxWgJbBDAiKF11vAQekr4ITQL2N3YMP+As
gyh6t8DvRd+DRsfXoDUzeFXa7l1qxm66Isp+7jOsyMMa9zIB+bBTgMBUmyJyvjSsvmMsyCNXUF+B
1kYRcEjgk6RzvEzHOorxkLHu78P67WUB5qIZc7ouXZpZ4PZsweCRI+CTGNa6FxFOVdz1cUfbFEH/
g1r2+2bIX2C5PBM6+DqxfMM7oxzBnZs2+FjRBpaQYIutYYcY9Q/gWpbJUnOAAesE6M0qSYa7Qtmu
CBwYLziJ9dZz2ZE2VaKrYLWT3NQxnFCDRt2XjI2my/NMl10KZ+j11TS28VHN1fLuz61fZ8Zv7ui+
bkyvtVtWivO92eMBgRWZcn0Gl7HvzxKxcxcW7PsaMngSZ4nkeQ+ULAcJrxBzdZ38RL/kPPPMBCLe
Va6NymlYdIm5KdgHO5P3OWiBfx6i55r2FhXgEnNCRvQdWSpxKkek8ncLgHlY69df/eVpsMNkBId0
K84U5Lb3i4vMh64QYdVM1JeRNWUHDjCbmusumbwzLRfpXIrkFNZ39rTvBtkFkrVdg8dwZCX6IYFj
Y14GDoy3aK2bgfR3JXhwEggnGCWa4Stsq+EfGNZ5b9ECSANvxhlOA/uoviF39LpVxeeQpomvJosX
gtdqVAii8LO/oq8nu/xYOSylw5r3YuYSeYSuyK7DbpIMCccpuW2lsEHTHTTfpx+1Z5Xd9hGdz/IC
aSfKAPert7AzhPiSMi135cSE/BtdZ5iiA/sJv9+q66ol6IpLfElZsqyZQWTbpBR+Eyf4wJK3Per5
3ocNvbdanSyRR1iH6JTTfOvvKkLJA2NG2Bd6/29q6L/7MfGFZTLmbJPSYupIK9o3A6WwWi7rZRgv
uIhZdhEaSNXTIEB1fRXBy3B/ZVQ1tF8Z5fHFSrbfqjhy4qD3zIJQ4KK6ftN2AtTtdhhcedzB3ty/
9Zkr7aUzOHPhPFlt33kbx/eLqeY7VxbLhWd2RRNgYBQH0pbx/ghWrKve1VdOBdzNE7hb48IGrzjS
juuxANYzf6hMEe0n/O8J7nAMTohBoR6w/09nJHSNA7sWJJ/zjFYPi671KwbqbdgBS3zkWB/Vokd2
tE4ZqJKSDe80zd+GTRdvj8FdE7RPudYp36GzbVh8y/rpJZDG9Wj7zVTxJXHWgoa8T1udDgasjttx
2hu4kTioHk4rYvj8VmrZFEE5DOLTx+igATdeRJ1GJpLnuF6by26a/GPQOPkiucJlFndEDsZ8H8Mq
Kds/zxV7aZyu5/TvxskLDUDkLcEStXAhb2z5AarqGGDwfPt7q2j0Qv7ouZ+4/vsvhzjJtMqZGeBb
BoCqPBXzMA7lYRmRbL8tV1S0vXCpfu6Te9sP5Am5XWSTA7w71/XFio1CHRY157LdE3aEojssq0R8
EV1eIHcC8DUGrWMRhG7yMzaiwAPMN8+Irihn1XV1SvGCPvP1AtfjFzbo576EFzUoDi3njhrcUw1U
93wLiDGsdhON93OZLw0JUheQ/6jo0LYEojkC6gIgQdS651/0oMJKW4kvpJuchoWcA3VaKTFfoLmG
1XxBwy4rxBfSLSVSkcAZF2kZJ/HFLA6+eboMuscR5QUPwB/TplFNdqJLeUcy2FH0MmzMfQ2d46SZ
+hlN73t8zvRwaUsWdD8ElPbp8nUAoZWTrrNTXbJ7JaL7AaaCQTubr6GDrBCDJMsMlG/4T1bTNKeR
4B/CGvcu5JlQcOHmESY7vLTOxsBJyekmvoS17h27RNdjJkhUpqqczD1Ur5+H3IXBYYmvoculyqOF
2TJtHGsuVs/dDRmaMCkq8WFikdvwsNeOZVpW1XAyRfIqUuN0DhoXX0a3VXDPnnivT3Mbl9uFsfWj
Ges6LO1HfCld0et5aOJOn7pleICXRFqNfdgh7kvpXLFteZsjkIJzDRyqbUeOeyNe2HmvZ9Bvjllf
SbdAnb+jwg+LaFpgAAQrXSNBFA4bc2+F7gCGTQt8iFC11DrYmZp+OGRjp8MEacRHY+nWoeaiFhqF
Vv3O4AeUjff9VpdhdZDEh2PBlyjrFPjppxYODVv9DiqAF0bm32z278bdW6YwZEIpRpcXMC6K+HJP
ylagwCgHy/MRtKE+LYUGDV8NSyvOEtk1OBHNtVhAyDTSXQaryXDeDc3Z360SbEmzhJcqKANPfBXe
Lgq4Q9tlOncdHBHAwgVjIs7COApEeNF1o2e+80RM5xJ+DheRzSAWR7CGD5pyvqyHr4zDAmCeznxt
C2g45kcUbG6BjXtXeLsOgPAoN8G0lO4wYq7Ho6oDdz9f1CNqKyM+YNT3FgCIdXY/yQhvlaBh8QWK
WzRQoFTm6w14nPNbmKwm9lxMsPsLSioRX6HYleUMI7dCnbaxkDhzXGW7Iww/KA+7TvoSxXGu7Q6z
Lnu2fWHObRKvJ6PjIB0e8RWKiMIFN7y1Z3rFoa0CPvRtrIIk88B5Po1TjFriKZvR+GKB425gO3/o
GxYmfyTCuyfFBfzXStvZM6uoOcLhp4Ije/MtaNr4+sQeJhkERngzLFhggptEEWrytpiEhSo+UzKH
fJjEEZ/PPcRSh74ec7iK8/lTWN+9MCtejeFUwuY+0nhqius9P5dOBA4Me/pNYaNCe7ytz2dgR9nb
rt3qb5LsKiyy9SV40W7aIWu4PeeonjnptSjgpoFSzqCB8RU2O8ogsnJBYKUM+za1/ENbsLDyauIL
bIoWKeXexPZckpEcNsOyM0xS6hd6/sw10dfYNLQeWA0v84vMGrG8LWxbthcnWTNe4tHgFAwbIO/j
ZgvPYlrhjwCCO4LTl8iP3WbD9DbE19uYIlPzLNF6nl8NASG2Oere/RPWde9wrSsc3tAzjmfYoLlj
2Q7VaWqzsF3S19toE5O5FWI8LzUcFdsigZc713vYNulLEl3LpdzHdTzPxd5c6FR/3Gklwj6pL0jc
izbee+R6ziYp1LFt4M0OSWqYfJ74isQOTs+zSjJzjtpoPFa76Q7cuDByE/H1iFkcNyOtpDmX81Ac
d9E2xwTk+rCD2xcjWuqQch7z5FJV3f64E7N9qkj3Ekr+meuFL0fM+LpSC7HyWYywWaTX08kw+lKO
8LnWvYUKhxukq53WlxjeSHqJvvdN9xi0kHz1V00ZzeCfoS7gfMEpDiZW9tMM87kvYc176xS+xLyH
85++CNN2kDlWmyxeSQrLurC16ivAzATLOdobfdETPVSa3TUk8Nj2xV8AcQ2zY2i6jRGsXhULXZgy
lvjKL/gzlFmhBn3Zr+ijeqXxMS6S9RA06L7yqyKw09tdH59A4brpRvOWyDCaIPFlX7jl4FLTtvFJ
Qv5QddErWOO98Nb/zCT/j+QLGKFi5F18YtK2NI1Ng7rrApbAH8NGxYuTOkOHqrG9usQ9hYHYHk8w
1kOp3ks8wWuY+5ubrq+4KiO4xidrJi+tiaabOVuW9mFSJM/PqFNV2W3e7mvxet6zFy/Xz42Yt7ik
i7u276bmTPSXKn6US1i86gujRMOXbZrQLi/fJ1AtlSIw0eDLonooh3VWKnWRsANcLkYv5PU0wpDu
hZeOZ2R9hF4/zi9PHRDksxnrVl1QmAI/Zbi4z/ftGvXQ406jGdKVLRWKp+HOxN5uE4NJLjdVRI59
tPUvoUjp/xl5/W4u+Hl+B5vHpRoaXD03OB8eKTw5mTnXNTbD5lJkW90chr6Fi9Ch4wNCrq1yY6du
4Ywoi/aCfEdVt4dmrxd3W2Quyv7mfIUasiOQvNcw3HX7uh4Qe5rhVS1pYl4vU7ZSebtFsRrqw7g3
eVQeCNcwoT2MszKIT3uJFXUQeujzv81YtDANhO1q2d7yvQbJ+uSQZ1H5yQ3LOh5rx6vtA8h+61Ie
RA3nJRDMXblN3YFqG8n4oB2I/fUNNbWEIwHciRE0wfBubGB9yyfVdx8Na3EZqVSV/GxNi38e7RAv
J4lyAH6wGCGYJsLYtUx3ZzeYYdUENuB/98ilK3vYRkroehAwiCy+dmVc6+9tbuG/hPravYdxOSBs
lftyVTfemL2FU2sHltd0XNdyovVJoZ41O+94SWPniGXbdMwSbAAaroirg9U4W3ZB7mmySH0phd1b
lL0NvbuBeUN3NQNc5OuK2DI5kZKv/FgoOSA4TtrklLTgEh+2IZdDB1lt1Rf5ada4s6sjEldb3qNn
sE1Vh4RJhXKepUyzWCGaxxYvW3uHr9XDl3RMEHDDyza6On63HfsL5t/ytLp9U99tuTt+MWMv6od9
ZIn8VAxMqQc+Z5y/2rMisfmp2VE6FF/0ailAFbtUtnmNwpkE38uUpUHncrLr3F4IYNMIklvS7/WN
k3xbvw1JC+/IY78gR3+rUBimH+mmwIg8Nl0Mg7c8ia50zsY2sBJGcdEOLR3ARsou9uzwLfv+lgnk
N9mtrLukONSy1hdZF92xlxuMM5ERcdG0XAP+ZbonFral64ij40H2sKR+3DaWd3DGtj2zl4qLaTv2
eREzwHsLeGIjOVQkX5OZd/293nZkzwoBk2/4B5sZbywHnQjFENjOM+f8qAXn1TtaJ6O8gHtTb/cd
WykeG8gM5B28csm85KiCJW6SMySwEuw70thvrIlQyjQuKjYflGhpAi/uSVTfcCVNGiyaNu6XE4zi
++mhtiSXj1DNDe2lcrA5Pml4RIu7XUSsfgX79Hr/p+ya3qKQaYz6+GHAoi3OnSkcuzUtrYbPRdQm
BN6wcZ1LcVBtrM0DmeeafothFZk4+HfqFq67KzyO78hYxv2XapVOHIHzJ4AE5CunGsRtIZvv2bzm
sLqthzr5JrgczGcU/e/FEY9+CClQ5NC715AXw7Z4YH0Uf++rcdlvW2ace6x3QunRFFhJ36sY0/wm
r9n+MGuSXwgbkupNMlolzyQpTfF+qIttf7uiuoFFEAgA55CcroBoeTutMHb9WeNBrbiv5MBd2vdV
k6UDTNPGeztoBSP1mMfsayJZrP+ha509oLI/usPr3v4ddR3toVphhp2D2xSdtnJP1jtYeyz7DZhO
/Eujy1ifTINCznfKFU33QPOspLdrX1p3joai2m60G4lMldxq8pnIrM7eF4POzdG4OQKqsoLvOSpI
Wgl/xWWfxPh6IvsMj1QjTfMRfipZ/8YKrYoLKepeneatWrB3riIZiwtk7XR8Db95+b0BqqE7Zkj7
rW+KjYzYSop+W89S9POYw0QYlp73dQXu9CXLrUFtSaSW/LFIYK992xpjJJyao1F+KwpdmWPeTfVc
HZKOZgSWUDHfbqemnebTvDISneapY/TQNfCz/spnfXW8FySnoExu6EUZ5dN4qLZo6s7dlZR0AGdw
rx+GFfWCZ2HG9S9G3Ap7bdy6gUuFy4V8jSg2/5FhCcNjuylYC2fkVfSf3QDbTHCn2hYkugOv9728
XWcUAT862AbC5rgYZrVhv9/N2veHakb0tB7wELFM31e7cPEJ7iIjDoQaECH9vkEr1w9pZlieCi3x
AH3uVtaKA0pbO5E2mur6vCw5b+CNS+dkv1+3KUfqd4Phl74hmUPojgLDoridYH4XHfaxLKMPUtQj
OxWxtNFpIgvVJ+X2vfp0tdGtbpZ5X3Vq2z7KTsPKMveKw1PtLaFTVX5A+p05GLE3zawvgPnn852u
cbF8cEhrJZcYdt7Yu7NMDBDIx8X2qs1JVR/7faTzMTajgo26HKesXFHUuE/0/UzqFjUyXTzPb+Hy
qthNj5f86qEHgLAcDouL4WsE3PthWEdNbynX0/xGTEPU/c3KLWleyYZPmGNd0TbFPxzu25gJLUh6
07nPk3K54C/bqrNo63j6KOulyO6mvKz4LWqEZfPajgxWaGdsR408wcGKZz92EKyBmp+K6n+cfVmX
nDia9l/pU/f0gBYkzZnqCyAiIyNX2+n0csPxkiV2BAKE+PXzRHV/03Y4y/m5T/nGlc5QILS8y7Pw
g+1LrQEKB/0Ia0RC3upYVJM3B1O1FGBrAvB1uLMGZpTJMvmOvMGY8nGJimn92EDLH5R7RYqepQNU
MXUa4HzK0zU365uKxBM9SGXAheNdBwxxu4wySL2ZJzj9jb1bwetZRJSizyOLe3xdzu9W53V5CDrC
0NAr8zqYH9p267sjENWwM0YauK1fcGvYroZ0bRhGr04NNBqmtBjEdrOFirUWJ/Hm80tZ4dVD/zeG
D9y1w4E83MHYw46X4VSo6bBOseKnm3stINWgMY3WJrBUbmQIGUG9zfAyL533r6haG5XAX07Ge8Fa
nG9JTV013oVTJIdP22gNbIibaVn5pWc0XG8ZVn/xvrIr3HXwkLTP72pUKd1rWWMSjxupxjXr6Myn
A+7/wGhMLmmXnduEcBrB09RveJmjXvaLq4P2rYj81N4vmLPlOFRA695VS1mUKauK3r5fjSD8Q0uE
l20C4bawM5gp2uivHaRsw3uYCTD1qWexqj8OzVATpL3QqaRpW5FKHFoxWY/4rQhl3CdDMHtchc2K
6wPRHpR844AvIrPQzug9oJMi+Ayxf8/SEJd6dbnNQ/0gZqzvXR26Jk7LdUPjqhUde8cJ4Cop9TKv
UpQImIBRZS/mC9IIHi8JXcN2uDXFUIAJHkFVFeF91fQ38Hl2QQNfcLF+qvphWvc8KtlyF3XhCFlk
tL/VA5OdK/ZLAxOg+4EU9L20MLDJLMtRoZFlMMW3vjM5wvqxcuQObUHavW5qYberqOqGHgcmw94A
nwD4QXlRQ9t2vMnbRpk1lYzpew9AUpCucdkur+3mBvDUQUcmLoW6ZA77dhWV5q62KP0lRaubYUc9
6M7NHhTWaCdz2nXZGOYEb6IsmuiGzeZksAuvcwQ/EojXQqdKLpxk7TyE0ZzU2+rfVbKBmFWytaDs
PRiQX+mjtnF/PXYzIi54qldBGlUQ6/MpTvclES6m0zsyQ9XhoGNncN+LNUSYTsGrNlPiKQumyxJf
IXw1990kUsLjIat9MXcX9Yqt/oGHo1v2RNRNBPOqEUp0ESupzGgD1HZiabTtFS4jNyUjzyt7OwPR
prq0jVvRXNc293fSn3xpt3GjV1bKOtxJmPOsuEYRcmTjxnDsuwYO3pd13PHpYW7yaHndjXOUos8x
kI++yd2S5q5gB4RrMDOtQT/q0a5MxrUqDsVkoBvCQHfHZUvTbZuUSXr4PMXZNIbkoBEPvHOtoFca
ClctDL2rwaZFRGINKV1Dkr5nVXyUTvuvDKSs6oZg67QXW2U3dTMEZLwPHZR3kQLR6VrHEp7qGvWV
8X4JDNDU0yrSGOz+G/RkwKGHpyyFSDw4uDd+lORt7wK9q0kV10nbrtPVUjfqTjsYG2Q1lnHK19ml
BP7wB8aYup5j7Y86WpuPXi/VG0WbMS3D+FXDx/Ytr1SnEh0aCzTQDL/2IVnDUjmbaES7fu9h6ucP
8UL0Yxyt5jhVXqoMyzlO223e1n03VvzogSplb10gxRvdOAq1fGStIjjkrVhck+RYuRLqBb4Iv5ZT
7qe3nMexT5ayXSUQttHifFaeZBouG79uULORY+QNDI+HwRLkMSXtq0zHSxQcl4iBigzauQuPYxHl
6tYGq532C+QXwsctbkicKs+W6WpmhuuPiFzbYccnEpCDKU3Jrqt1aeDBq7ulSVxkRvlI58aEdwOd
qdlB8MZ3UIqwcXHZB4tqPgQFLJ6rlPuSl1loq2JKZl4iFFXTLMp0bBCjuCSnAaUNXOn9XH5ZJafD
9bL2y/YZflsO4VAxSY7V3WBvcZNUYFpVO4gb5eRilE1ZvVojlGR2fcdou58Ezp0MGY0Wl8MJFbkb
REvoHdhIFb8CrJlGWaRWri4j8M3WP0pg5Nu72U7ShKlXeimOdrA0jBPopUi0OLeKNP4VUmNBkAUD
SbtdoXRicS4UnXDRjWmxJd/USFbdh5rX6pL1wBlQ2zrxIbK0Dj62aJIiTV57Dm9K9AaKFKsDwVKS
zwtOdzvOa7a0epTvYkgtTI/S4Wx/b+2gSJVxMQS4r/KOB8ub2G0Vyh4BIYIm05SPbapy2pBbu8nV
/8GgwtB8HUvQAHeygsHja98Uq4IOBO/He1hv83rddQtEdy9UGZD+PsYuw4kY0nGQOJ6KVaCGW3So
shwqGhbuQOuiDtuMbSNCgKSJ41hDnb9H/oGIrxpSv5hTLAJ3ncm9qqZx1O5C1boeHxsb9Mu+r4JJ
XVqrZo43tik3ZgNp1uVjrThIkXFRK/txcvWAWpEO2yBV9RxdlYPO43RAM3u69lXFNF6JKMHRtGh+
pKNZBgSlQwy1nMd5Y0pCQGHIr3tNUP/JV/l6oMRPiA74tpk73zRNMsJFNQGbTs8U1mmy6vfeSe5T
DePZ+XKjFglaoWaR2Mn1gUmmeXL2lYicKP5Y4Dgjd1sdhkUWu9O9mmgL64/DFrf8s4d/YVkltA9U
foRLNotZaputChCP+jC4WDes4Avc+JE4Tjjsq09qK4sMdzzL73pix10ZDNsMYEqQB5eIb+mUhijv
2iSQ05CnUL2ib+kyARa4uEKbS1WcbgzM1hRBdLfvyxQ3kmkfOTor4b4qim7KTMBLt1tW8EuQ9AUo
8W2iiMpbWbkQCXPp61vA8+fLJi/jDjsyn499iELHjSJ6IpdzPjUfJYIVd9vVzh6nQXRNkUnv15Rz
HBwoxej8I9RIqjLTLc7Oshrrm2kKEcBtkIdxl42QRWo2D7sYkHLCQylG2twME7XNzZjP9mo2pq8+
kXGV9a6X9fiApJPu2oCCyoPvE8tLvwl4rTUrc48cGjFPI4lD2MVDFaXEIkackTROtHsKM/A5HRDe
96lEv3mB659cUXTHuWnTYRjXtJmRMSKwMWpNQUTyOokKLN7B16RJDfBLQE5D9oXc9KqbUF6Zgk21
R+EWXrxf3TJs1xtbffUW6is9uW7jci5tOtHFlFe9BLoJynbrmsFvHiXGfGF3BO6M2dKLtYKuRA5T
4w73vHgVFRTJa26RGiUxXP2OW5UHK1CfQ7NlNTrBXCf5BG7Xl7yDY8olqRE6Jzm0O+RTP6EIgTsL
MT9cB9cQsJ1twvF2E0jVT2/QMyLjtQMbv7kbHZw8b9kMsaFUytG4uxYtvc9s6wIIhmk+Fe+KXoPy
VU/GNECzteyhJWoqE/jaFomr4fSBjBmugDj7FvOuKJEjoiJn97WdfZTgjFjzMtlQueNZLeKiaK68
E0gzE7Ckoo8IsDua9khElztv9OZehWYIxHuXD918Ny+lKo+yULotd+2c1+Xloos1KnDeEv5H7RBN
fqy9dgiwN2Wg9Vz3w/YWddYWeJ8FCXm7Jivu8vGwVtZhZ5PhkdCC7tGpiK4gEYCLRHIIdSedi2fx
FvvBNTtVTAX0a2TUrddOzl39wbVIYJNxRI3tJgpI3D2ZSqk6q/t8JA8B2drl1ofISm7zHj5lryQK
UOTPtHu+NZbS7g/eWSUOa6SbMGUMcs/XuMg0Lmu9cuKyPBarNCmcngBeTbcIgKs3C7R5wmMMnaHw
CgtL1Mc5pszAeC5cuxtlUI5KYkMd1LpNMT6FnJbFLdnyDhi2PKy7A2TTA3IP1p6I+xQeRJtD96Hz
Zg8nUzfuAcoxbYriMZ8/d661Aez5tkleBg2yxvdh0w4I3WPEd1k0KlOBCok4s72dUSapU6D7Jzsn
kKSJyFUYE44Ymk9BdyjR5V8+O+KVxVPF+XThdCldNnJj6l1DqRwyAj+UqU6GsfXFHkFvo65yBhEt
QP+akzkVvLr6rCpKtR7zCbDwFCwFrXgGHYDQQtU7b9FNRSOu18d4WemGo3ky7IBzskeveMAVlqDc
FNUJ6IpblQ1tNzd7ts7R8CRKXjcBQqSITRSOpdBy+cPUbQM2UY3+zGTTpcV1yNKgGdVFTAzx62UN
5V75CMXidro+rbnV4MFLVrG0ilba33FRNuu7AE+jgqSIJtrP+5OWMuLuRW4Lu51PicJVHvT1ijsG
aE3IG/lc6zvfRhYx2TjTOFyQkyE1FylKyhxBeWhb1X0pPY5swJC8aMOncVqCYT9DWhVxIbY5yubw
SunHo1X9LO94US0aN6Kstq91gaLrx6pyfb1nmnWBw+wa2sEJOB7LVwxRDa4GogTje4OjfXgqDONO
JlOkoBXsBJvlQ4QyRAnzEZQ5p88KYqL1ownmPrjvNerar5ZTPA5Gu5cNScUyQFUXpC0zNpdFi/I+
FgkzdD8KxHfxDi5+83AF/pnmLt1QKu8R0JejKEUGgNckr5xBwfwaQYSMr+uZMfuma6p6PApNXX8Z
zHDq/oiuSx6maBjFoJT0bTAnjSAuuO5DKNC8CmY7l++DDa54qUIA0O383MrxtrQTaBYtD8XysDVA
X6UytKhll7TpIHAy6mD6ImNr8gfqbJGSDur61bIdgw3m0SPypb5oLp3R1CcIMyoUK8Q6zQffd4oe
RhQT3UVTx1v4iOIJ58eyRsMjNWGL9vMObNZwlKc7fEMKfyocBPthJGROadxWQYI9dxMb6xlaKhzy
CfswArB32JdBhLJ23KGS7ZMGBl8y8cNqeDYWgrPDtM5qOxi2BmEHQTHiZoXShYZTVz+rqLrm0Wjt
I7fQ9H4Sms3tdYgSoNg3vJjVG+dQgc4aLSsNbhzgUPdl1zXxVa6brn7jJCbmyhNZ22M4w9DlZsF3
JfDT9hu/r2bR6uNaoVP3FvFsmS9pOMe+HLKqly2qcwwKYWWYztjMJkihDRF7k6HdIaTa14COngR0
xQdIXoY2SpWCjGG7a1HxtvOlaN2IiZ1EZcb7dcSkoTWElQBLbSKUf0Mx7aD2KF7U21sUifN1v2An
79W2iWvkCnFwRYJcobMVh9BOI6duhSQXYRXH5qKuxMCvt6YH7zcivp8+uHJWEDWoZ0hL7CdYDfsi
iVzMBVo5BJCfcLBySWPkb/ZjuzBJ7nuQ/i3Zn4RGI6RuK4e1uBw3tVSpap2rM9+OJz+zyca3fMxZ
d8nAI3WHoTMzzfTiTXdNLFRSUAkK0Vbq/SjmfYlaZZQENoqCPVoxU5k1UitE12awRiQxbUv6aRXw
ML/KN12tryEIwCaUGIt83L7SjlP92dR92FyGFES7yxDFreEGnPVxemggiFy87TvO1uuIBdb/4Qde
mWvvdWBRx1iJTBHBoDiOMtqMEnJpLaBmw8Ru5rC1Lp08bCsvR3yFKps3QuoUyOwYrUHGTkjARe4V
QJi3zQKP7Lehq7W9Gact6o4CpmuIC/CEOZD2avLwJbeCVZ9RzQhoVnEZGAvJTQRiqe2w2tsdau81
igM4SE/ZjDvFIyoYF5r6IIhGbBY5jADrG36aQWWQleskHLm6s2JpApDdS1F+nU/341cxg7wPJjPX
l0OvEIqEOO+aN3QcyYS9p3k7TImRFpxeZNKwKRJFWIYZJTwAuIPqIb8lhZjcHscolPiWpiuXp6la
zXrdb6Ll7xAMxGxNqqGaj96LbX0nRWuWO9zamh4swpWkhRjKkMCKRp9qgmZdcOeiT3OP4FiJoy2A
c79FPbgF3Rri+xsy+KFGcs5hm8j49Am0yUEmoLUQt1tjU6M4MQ7Fa3SDI50tC+zJX1fA1eFehMMD
lAPVInP1KAx4oybtQpTtl4suH4d+SkqwzVjSS7RLaYoW3zg/IV/WqFEhLw2nT0jKtjJI4gkN4yrh
OGUnlEqaHlyDBBLpxun9CnIirGm6lcXFB/B7/Twms4OFynDRIuUoq9QNUK92R+TDK4+ykRboWGc/
x2ucgL3P9NDPpUg0Co9rGYxi38M6scngb7/eAKk0pLieUVRHhVm+QGv+C+TGuTXWOFhvGaXxHuzj
QbyZfJ/PmdEIa0BVReSfhuCaNwhCVt+9AFT4C+jGufhPBTAKDg/C97GEAcAEjYvdgArKCw/0V59+
BnUxsA+zolAc/dD2cz1Gj06a/AVs6l999hkWDVHZ0Bqd872Hx0BSjP6ynBv6H374GW5iiqKp6+eY
71FZ2aE9UCZ5hHz65wvqr775GVwmX5dy4qqM9zoMLI7wJUeeh8P+P/r0cyEUUhuKnjfmBZkBhEAn
BUu7rX/z8w//ixV6roMSj1HrzFphuRRCka+2K1uXhrEnMDGRpDWJmQH9PAB+z81/5AUGHuD3SJpC
aicgEMH38F7k79gw2tsqQjXg5w/05956ZnefK6KIytN48ZrtW6kK1FVU5x1KhvjvyUdT/MgQaOH/
dCzq4ovSVA/VVj5EWGn8kNtyLhCa6mIHK7iv60LhE5tMAjfwP7/df31Z/1s/9ff//B72H/+Dv3/p
jR9LXUxnf/3HQ9/iz/+cfuf//s33v/GPi6f+9lP7ZM//0Xe/g8/917jZp+nTd3/ZIQyb/Kv5afSv
n+zcTH9+Pr7h6V/+//7wb09/fsqDN0+///YFNcTp9GmQIep++9ePLr/+/tufik7/9e3n/+uHpwf4
/bfL8dOP//zpk51+/y2mf6eUgNWhOAEbAriv3/7mnk4/YezvIRUiDGMOZE4cnewMOngrFr//RtXf
hSSMK8JVePp1+tvfbD+ffkT430N0gYliLPznr/32/77Wdy/m3y/qb93c3vdlN9nff/t+YwjK0WIK
iYwIijzwOzoX7ui2SvhqIARmvrPJjwtK21cFzFnzwyoXqj6iEGbEgXQaisUvLOHvQfr/HBpyvyzi
IaNoFJ0dK92wlWXN8nCHJmeVBSjrPUDgwKbzEqI88/Ptcv6Y0ERgEVLriMdKkZhjpr+Fty0tlHzr
k3JI4Vq3t5Z+Ld247oH2it9Fw2Ru0VNyL+DUnx0zwlg0JrAAOydp8KBe174VUCthHkw9ug5PwVTo
kzVLcFsP5nU8SvbCmN/f+dCmw3MSEUWMQJueyR8QiPMkQsuUz5jRRY2qV0XvgEgjKLB0a/Omhd7R
C6jT50ZkwKYAl8LgmXGuNue83cam6D1C0KG+ouFQXcViI/sQDYhH3Bfzxc/f5DPjKUalZAIqKkqe
c4BtA8OoLRpQB6D6qgASTi5FcTvGurykIfqSPx/tmXeooOYWArDLGOfn98dolS3LlfgsrAfAvlZ/
B9zZTdlCtBhdvAOVxQsX1fd37J8vEJIbiqEwpRQe8uwiRyUY7Ttfo/VE4rd2qdSRb759YQ6fGyQG
yCJUMoIp3rmlFwnWk9rM6LMtjzqdWddDJXyDns4LYdSPsyewJkSIiYN+OgvPHmaAthM4s9AD0m7c
pot4bJfyjsY90fs5UELtDGrjzRVakO3Ks197czhWmYwFDGiQhlBxTlsgbdV2Q4G+/QLxrXTRZnob
FQuQRjYaIELXbcetw0S/cM6cz+xpVMUVzmaAR/H6zgigW73lAl6MW4baLqSnWZzHwPTJSG/7nz/e
DwPhJMPZLUgcYa3Ic77mFEDiB8WNLUP+r+HwDhcv0obDL5EDBBWn85LTWFISU6z+02b8BhUsZOCa
gBdhBrS3/1hXysqM6wJatD9/mvOFgnHQqcGzEOzo00Dfj7MMsdFVn28Zh7bzV4YzdQfWcXsXAvd5
1eESSyuppxe51acb5t8xFB6PRhSOkwL3qORhfO7kIue80baqgawlFwada7RMhF1RyUROGvCDq9QO
hNKLkL60TH54XhZLvD9U8lHSOO2R758XLsI2CFAiygZB9bVDMSqbJGAlRnYL22nWl0s2IZy7//k0
n9+4gikSKShGIaqALt85yQnGJkAN47TLcjl6yP2gzJ3PEI9HsQz41T4of4kfjvnFeJxxAl/6ELv/
/DaCAbYLhzwIMz0OUdbEfX/IVV29sBXObwSU8ASRAnXlUKCndM6LFkuEPS0bmRnQN6/WUvh7VMO2
iwDN+10BgOQLN94Ps4jxKNYNThfQmLHNv395wcgAQNrg104L1D63UaGwIgqHdm054br41RMFoyE0
ROXvFKj94OwyM/RnSqqAPBJhfTlOaINsxTq+oDz03DPFBHOHs5Iq4ES/fyZTVgUPNikykRvxpQv7
/gurbAckMwmCF07m58ei6rTnhECR/vuxACRBaRaWctkS5s1ucJAV4zEpj9uy+hcW/A+n5Gny0LMH
pkRGCKbPHkuLeqviDZNHdGWuJMCBKepRv6b5imV+GgWbKkLshVvuXPeIWA4seVXLDMiS/mHpTHVs
ddW98IqeW+bfjnL2LHEL0B4FeTNrYxJcobLp7z2diwxQfZrVQdG8/flh8adB+Hen45+PJXDYnhIN
fq7eNQYsX3B+iWwECOGtMcCFOt3TqxptbnSiwGTAT8kelW+gXmgwZ/WCuu1GZpdVNd+H+kXXpx+O
zdM3QhwGbO9p6URn8URRGyF8i5Uj7NLugygar9s+EnvroPk6hvPX0I3k8efTcNrNP8wCB+AUGZdk
PxC3wDDY+rWNoFtAUW0NHd8uVBO0MBabg0dN+9camno3U7OKw88HfnabwKcCwbkgBBfG99ukGHMv
gpbDtGRYKNgizbYr52UDLTV8SXgAGegzz/jvoU4//+aal93WlG7DM86FW6+LInoNCZ8aOByggiLa
HiTw328GIFv2YCX2vyT89K/dw8HpQL4bh/JcFqtHU2N1AV4qEIrlhVMbhSO5ekl24vnZ/L9RzqW9
IHEUF24RIoM7xXrF5qJKAMY1KTfAQvz8xT176JyObJwISiJJ+X42AUAPBkROeHEn25hOiP6j6OeX
EoVn12XMkScgbccsnu2FYC411xWmbeVxd1R0E8cld/rdii7lpz7i3RH5PL+QAyMvnN/PjwyqSAzX
vtMC/f75CtmFrgVFJ2sAaQC8ByjSQxyWwZ5DeeO4DmzM4rjc9m5c6i+/PrUIeREkYksofv4WtzKE
BwLQ0lkDMZs3G3rYxxKKry+cfM+tlW9HOZtaL6wDoWoTWWCiao9ONHDdkR33JZyzf6lI+M/F/+1Q
Z3WJqVUtAD3YeZ1Y7CX6I/neTjN7IYZ47uoQqECgEqHiWJ5rOAn0N3pD8EAwU1IZTAOW1CpEZJFY
ALHaZG9fWCLPzuA3A55d8cC9hXwqiciGuGm+dABAn3A45aN1EC/99SWB8hWAGdDUQjRx9rIGiYbt
qnAtQpaRfhEjiH9wY5teSISeeyBUUwSqcbjl2bmU3GBZMWiOPV1DFTxFuptfgeDc7kEbK3Y/f6Bn
hyIUyAEk5iSiZ0tiLNA0AYRLZgMs35KyDXr053h7mPNievXzoZ47qSRKNxHSVYHs7rRuvjn3G1ZB
JLnDDT9RBpsIM0A3BzZGLyyG50fhuLIZgxlTePZAUtUxDH61zOLccBhxSTRUeze/UGt4aZSzUwlG
k8hjArwhKCzilNdLsANCt/2PRpECiVvEkBKfXt43MwaGWwj7M5x9wE6h+O5X4PDqqnxhCTz3LApA
Di5ROgSa/uwGqZd8Yxt8/0BgkuCLEt3ibKcvVWeeWWgouuLWVahOA2F6NoolfJ4rZ6JMwXPUJOMa
gRCTe37S3ALE4IV9+uNopyJQiGSXcqSe5/rTG2dAAsLyCDUREpZ7SFnFA6JIFwaXYATa7oVC6I9T
yJlC0T7EhuUcr+r7FwWZJglWVAGP8LGN9gil0IDV8iU7z2ceikeg4VEeYQpxE38/CjQUiKIoO2Y9
xP1AXhIGfWcOwgrUwWVd17+8LmKUylGnQDGN44Q4269LCwCuqkmU9WXIv6LABfqJ71b3Ujnmz+/9
fdAbU0QVCm0BCQDQuTshcGqAunPJs23xtfucA1o/iF0kgtDDUsZPfkgkOr/1O+YFExfhQsF8XoD/
AWqH5MglkAvgJ69R9CYlhFobOexVVIcq6XOpqhQ/i7p2n4eiILvcLlsDQnM00oufn28/vp5YUAnh
Txni4vshd9ZjVYNpSJEvQF5X7KG7uuh0pmwo92vd9a9/Ptr5LQtemIhRVBU4Thm279mlhze2Ie/h
edZx1K4SKIrXH2Yw6ZtM4/dU1ssVBKCfj3n+hBhTEUk5EHqwJVTnFawZJDdImoDwqcDikFfGwfMF
pSQaVBlU+dqX2ijnu0qinAp+FI1haYV8+jzTRRN4HVTtchR0CoFCBBQXP4zxQl44ZX+cSQmFdXZa
fApluXPbkECCwHFC7GVBIyBQBPq9ePJgaSWa5+YjhPAil/18Hn98MKnk6Q/ueNQkzqX9UQl2qBWT
HBvZjQdju+rSOCtfiMNO2wcnwrc7C+kcPh7CMxLtQJyDZ1vYgncBDHLR7xwBfOxTAxjWcAD3fBxf
l2SzDraU4Qp0J6Sz3xcVlL+LmdR3zdjKO73QdU6CYqNlIrzqoNXXF9OboarzT1sLq4x0DKAkgNOw
f7/V+krp6KHTPTtEROQyAemEUqxKBTpxi8g8Bpn1HoFuIxJw9vxjsUEKzZRbBe/K0L4OiBoAT46K
UV9V4WbMlQOfNFsRWxUHyA6cXG6iyN92YuQAKIMg9sCn2V3QvGSXYYPjD/qNFX+3aDVeNPngbwMy
PBkSlDAemLcwGSF+/LWtBo/uta0+RgDBXhkrmnsXRLhWg34sHugM/S5BuznL8U1Ah8iBjuP+cw33
3jKZmZ/erAqIQ2j7gJWZrRW4wckCUPSa9I4BRO+1hEGbrh1YUOHWSpuYbeGgZEsDGYiJbYfYtfJq
mAKgrBsqmrQIGEkGPm23re2rneDzmAZA9ZATFC8E/QdSEjdwOATTgbE6AjQ7b7eEsjasdsw2MimD
3N543VLA3Oou/CDyBYpJDBWRmhAOqQMLYiUg0fM+KAr6xMhClnQNwOgBaBiE2bE3fbZoMh2qAvHu
I3hfASilcCLFTME0RtwWlXNFyl2wtSkgbIWEmHQLaz5ZFly8A+PH8QTe5+Gj6xng4YUDx6cPItVm
Rkb9pwZMKbw82+k/minqrqAsr+eHAJJDkwK7TcJLJ+17tBh1EksbR4DOzcY9tSeqw73VJ0lICs7A
nfARqBn4WBir2q1mKBisAAHv0b9Ce6xyE/h+4C+RZeeb0RyAl2TjbmgmU4DVAZl/0uZRfAV2SrUc
o75YzMkWgfMLAMbK8OsC7Taz79Qg3tW0CI6Aom3lbpa6fUfW6nVUeAhv9LN9TzwRbWIDB+2Ltq8M
3elpY026Lr36skVTfQ+u7bZf5qaIUhKBweZOuhaJqEaIB4UNAAajhdAPTjMTuwxFTxi+gamj4UcK
qHe/plMJAOAB3DbHLWyGYrBDln0pogI00Zp5c8kMQCT7rlTNrYZWRJjU/Qo0oAMi8XayGCx1cV9y
KJfIssmqmEzgSuPe9TeVKWFg9BoeKxq1FniX1OtbOq8R9pEzEOWoGinBamsHX7zGBTlXe0IcHGgF
CPHV65hvLXY2GDdSgzDCmqW/U0MFc1iAs4NyTjEdZEpXru2cbWBiQTcDqNITEXu0j4OTg0yFVYH+
2AEDTw9CdzUkZiodBMdeTvYuiL0KsgjnkgX1V/uwQMvTtDm4eiV6Jgt4pAskHQSkzAMxLfhgEG3y
vZC2EjsgtHyQUZzx2Go1+PhJCSWHPcNenTMXdiALdV6aewn2N9sXa7Pda1iGdoDCLx36TKtHqkUh
F/IVkvWWpoGIVZF1OMYiaMtNsBuW8EldQNnxZbejQN+aTIYBkSfd0u0x0AHvk4AqT3eirKBk4Zq1
uAMkptsAYurMJ1aH5I6vuSuzORwCn/WRZXEyCrTli2graSYBU70URIvgKMtIf9UA8gKeb8kms82D
CYZ4RoMVXXWVA70evgCfXQU1FsDS5fJhgdO4uGBVhCZL0Fv9KbaFY1nb6xDt1gI4h2SoygrfN6qL
d/EYDGFC/5e5M9mOG9ey9hPxLvbNlGREqLcsS5bkCZcbiT0BkGADPn19kfdv0vZd6VU1qkFOnM6U
IggCOOfs/W2F3vjAiN+qj9hWt9MaRBZ0x9r2CGvdBATzcbeRY5aeMtdG78uQjSVTqjSJiAY+SHvy
SIosvd7FkqbjrcnrcGuiSyx1a3jL2U6PljXQO1e2cOL2SAxIdNOa2iRZoq15PRAbv62572/uc0VG
cn3SHl5mRJVFE6b7sICdRSxRXS4EhSMprsrwJmlx+6VLIG334MWbc+8qSSaJM+5YymtdRe+z0yZ3
XJ08/6Kq5+A1DPVuX3l63Bl6bQRzXvgSvnSGa4J9RDS+8ybXetkPfh/I164fQj7UaoTAjVCCQdoi
Rz/viY5rdr29lReao+NjK2tiCEE9z0mGCRkHZFBESZHh94pvCuY2Pyx4FSFun/Uciaf0hK1BFbU8
Qf7A1dPNUfidRaZLEmawIx8cAuOqVHpmGUFqNxOyUO13zalaRu9jJRqEZRWaVDtTq9h+4ANnD4rx
z1X53EWjPvr+UDX5UG4rToU+8kGwTDUZz2Q3QXqNfSwI2cRq+OLxf3TRFxTdmnnRBvK0Gifr1R59
7wvGLLrAS997wKr6NuAbndpzyEKBcC3A/5U6CgMcdml4I6kt3eTGCZoS5accizdcjlubRsEqohRX
AsQGFSLmOrY0Otz07Ln6EDsdkew4D+hl0LmbxME3fhfjqPI2Yq5BAXn5ZJn2Sdd7Z+dj7xFSEXmr
mo+Bv27f9oLN+i50q/mp2FsCaJK2Wr/40d7etLqz3dSvJetD44h6s2b2xkxqXSUfxdl2eXapDxjH
zNR36dxjE8y8aativM0V5xseDh5g0ierl5sF1/1JmAILE/YWRQCh2GtxnPmyg0y2ho+4OiXQl2br
7D0lBjr8HsSkqFyTtxhBFhwGXJmDF+/JVWUbjEsEnsT4fSKrhpBANnicgo5ycMehjcMKjZ2iyV24
MHfVUmApbekwJFwh6jKhmkgCczEaYR/FKHoni3Bhzi8E5NTB5SIhGeZmWgP3azGbxjnsvju1d2LY
Gdin5JlLc6iHZR3yquw89XFXwd7OB28SVfMtcuta/NCbFRa0HyN0oid/DZd9eqKm7HaB40TPVnsc
ZnsvwTCo0m+GjxOqaLfAdKzHwjkUWHzR9o9owem8YMgLxjO1yhLzwZa7CkF3hVY4dbne0Xf+qLGV
tS94fN3OJhQ6WNmKuLD5vGnk9x1lHxpzRFc6Fnmg8aulddlr+aFwu+bK4xfA1tuCZEiLye/e2K91
eYjUKDGKV9UepFtPGypdEiVAgtZr9TY1JdRE4W7qk01GES6zYA9OA5MGMF8MODELzvxJzgvs3uJ0
cDlUFx5o6rHxgVuVXIRuR99tkqPB4vtKMo6yDnElrZOn9LKe8B9pkccjl9K0n4M2xs+1rR8xL/nh
9QZO4mVxOCXx+0SOgAk14PhaezS/yVE1wTYyTyr1J+H1DRzstW/gQFkxVFMsqOUVEA1nuJyF3Pan
cVyqKefMkPFzJ6yxS6WI6q8LWkDML63m9MPzsOPnmPvRyyBweGO27ib+tHV6QJXdNYHMqnlriyPu
wbnKCFmK59Qj5K05xO6SPJTKqDtXhmejdW0t16hmwi1l5li9mtbzXiFziuqxkUOrTn61N9B2JnYs
wmr01WjWdU6jJPb8wzmWlSsjw67XqNvg2bj0K8rj6Dii4fuO/eFo+2N8P5ipe3fa3kBCnabZTpdo
D7g6e+6KZaWJtocuksM3dkT3sR+AcmSBW4zlCa5ME6WoLkIGrnu4ZsOgq/ezysI/9a07/8AfIGxK
mJj2ZiEBrJhGQ1hDB9e9J4JzP6VRYzeYD/Vyv/lt3KWBcIq3vygq3JpDru7I8tu3LeY4O0AeG28A
zJghmwFKrVRv3UQNVzjjFVlqXAuXyYvkseNEOFot/aLccxqvSdvEk/6hpeRZ4ae0y4vYg+diNzKz
u/JrAADiMPXnD+6Hekpy38zvWkkQR8XK/7nogHBEW/1hjOcfEsFyTrOpud3KgQ9QT2Ncthw8Yrqv
eNcfscDV70UduPMlCK0hj6NZHcO+Gkf2I3yTGUfhdDL0/48MVawjtB0M8R4Jx9/mblHPjeV/2iiE
cJBqbkepRMoZpWZo/dOyqCHH5rfngK+wP1Sha859rtDOuY9Tyyx1mGPJLR4g5tmGc1U5NzF26L2J
K5Bpm/Po2+V2s7ejzEZt4lvgt+qIHzH5nDCAvE64I2RTNGwGx8tqPcp6sF57vx0+rXLGf+OO/uPo
rstHYiJczPQEzkDooQsU7MSppXArZvf82MYc/s1+VXG/P+FIhDPDKnou42n91CfBnhXuvtz5Z3Dt
oEYuVZZdp2HQP+7bcOHMskewovcbdwmXbD07CwmdNXu22GLOuPrMOAcb/xm7b33hiL55wXe+HSxN
+rC/gnML8K7fhhatEtamWwQp8mwnE635NGEOzCo1+1erqfVlRQc73bR9o/fuGnLLSUfGpGhUdToU
vuAopNVH+haYktUB1DDV7jMZDeIiwqYIx2tzX3c/DOkAds1ngpBAk4SlHX3Yq3054si+3kwxPBkr
HPjd2xoASTji5kyuLKYx7xDf1CXUwJek96s7z7b6DKDylMm6W9OtC6znyobgYMZgeIwDXz8YSxvQ
bX7RUbGurn0BHUQfbJaity/e0Wuj14VyM92NfcmYSTyPM23d/ezjg/SPRw6//zVFaG0Yu9rJa60a
mF4+JuSsmpIwJWolvsBDhX8Jetglgr3wupv6/Z1sS++iVR1X6tat84Qyel/tL6EMrYeOwJ0L3O7W
dQNf5KKWtCPSysLy4mzlvdDBdO93Tv1Y1+GksmVub4kvsS7pS2wXJpLsZYt5m1FqHPtic1Lc9/ML
/aj+IOdWp0U8td+LttyvBGPHG+zrXwfuXlQWXpQ20vfzaTH19doP9Ver7MUjsl/3arCAmauCjkNq
wpDvOLY7FLLAERqulF1W+BZgxYCu07GhqE+BQsFNGpaPeNeSax86k5v54QDdZYfHVePddw9VuIS5
ZMJ3ZQ+DdSVD52rp1uLSD0V7DRHis49p+X6PHfiKky+vA7uyWY/7Jp7DSkZ36FYe2DCit77xORvC
0ruP2uJd+9MzFjvzlfJDjFkfdOIL3CVgX37chIegbaZPGCX0VbfX44Vnr/fdMHu8N2yqmB6LBrVx
6N0jx+Da5ev1FVMqsBKwKMdtLmqTeR6VCOeSR/JUL1FCpxT6omCV98WL40GdoYiiT5aZeZJL5ro6
TM5ugv2ikzDn03prNTd0srfH02hPywZabZgfqkGEOcWo87CUwt4O/PoB3PKBrkI+F5B5Ul91lsW+
paaHbcVhTQ3WudehoHGbytX3XmTQix0jeOh+Q5HdHys/mYpj64vIynZCDO62MhkAOtCpKKCwlGuZ
K55WA2lglvBIO0CQvPAy/u6wxba8emFwMsnsdqdu2QpEWi3AtbyYWpsNZB5CL639gZbsChbiDjty
D7GVNaTS1loJiIZxRaM4GBvM0X03QqCrJQy+S8CN6wxmmy8vJZLI4iSulhisoF0tIgeRF91bmISB
CO5WFKRt7JlXq3FNlTVNWLhpZ5Xes7BKR0DocsKaItDVOo3tYL0VvgJq1Dh98mMU1vQt1Frfd0sP
+6aA94CVjV37+2DVcZtztvXeUY+JYmGitSuzuIlcYlNC4T8NoCpUhqaybnMYOCMHE3dLeTvTRjFZ
CxpEHhdKoiSfTKeaA64wPMSLqMM0QY8RpZy+mqXA3O5r5xrYr3U/RiAZVr1hxMcQRENsHVr6UE4Z
Bx+18YtbPWFQTweGTgV8nGa9SwLpWOzp5UzDCd7iU6QNfeNhn4pnH2gK5+1o6jL3uYq9z2MbNJno
F/lVkIzZX26ujXZ4XAs3urW8c9EMRj3es0EUAjUxVK4+dQfDlXLm6j/nplDqVS4xn6E3dE0TwqEr
6CSgNlK3lD7EKeGSM+RuUqpcQb68XYYuftjVkozHvinakO7OaLY8Ig/FziO/tuxLBdp7R3AwrscG
M3qXmVE3zdGZF7bIekDWnyP22KJTMsTheEXWAInRwp6sC1MEr16ApfQQdHBpDyttWI0eGThPZgxo
yYu5LwGGdezbn0MFlK5sOHkyE6rhIa7rqbpxudQ1OUWs49Lz6eIfktHkcigjbbMEYXY9CFylUQa5
Zt9p+qHWOVi1V+yZT7n1hNGUTjYL8EzliMuwOqD0EjK1aBSrFBjmsqW+9kfeTtd47RFP5HILkoKC
LFlwC2Uy7iMFL3dASunSQIqzSdox1WMfze6jiK25fG+attWHuevd6dKh6XY7mFLOn+xd+PIEQbg5
lyEKNexh8PkyjnFtr7AmB7H0eRLYHCC2t5wjmHcJe2EbkjrOvGK1riOqlR/Ab7w1iyCeAFQcGxhE
BnnInWqH5quzJc0Anq4yH1z8yHE6Y2Wu0mIfBnWAkqDv5ioiQ6HyOosVWfXO4zJHZXTSs1n8HEnf
mVgnUehmfllUwJ9GSrIrNTg8+FxVq9Rh6hQ4wg9Sy81/0kyA2o/4Hgd12yDsgUlTuV23c33rmALH
3lq8K9NR/GATFpjwegnwqOzl3J0b2rN5inVHruPAXke/Noxa6hwm1/dixv+eWqrbvBQ80apyXc7+
ekhgShS3ygSRk9IWDZDbFGEynQbZTojXkdK7KLPktM6KK8B+Zo00cyLuI80+mvpLsMcwsfpW3pvW
GZ1b2wy9zbPVACl3uAM2vXGvnU8h4mtKUSJwC6hRZR9dbksySEQV3BSeDe3BJZ9XbofHAI7oAj0F
05D9eWusKgiO28ZA4DoxUbNd0chc9P00IcY9sOW7yydygamrDrMLjWqll1k34UnUeG0fm444N1aO
ta4fAfTY5fsogBVdEZY2yasYZ2x0ZGNR46cVkCrKNNlUyTdRASIluglvy9zDlYPtfwqYDA2XE7fc
pGMDCs8BC0FfqztgExXwhERWiyNg9TFFctJNzquwM4LNpHEy0rPDdz3527c2oFLLKMc22nRn7G3n
Xy2y22A0LKNOnjrsukhI297aLVzDSRFCxaEWtGiVd5MzhU/J1nrbh32youQBcjXNH6euF25Es1+Z
ktmw71EHmCRog8NGId2/0D/v1oNV+ZPVp8pp4E2ljbUDMA57VFXyxLjS208OkIL2Aq5RaWelpUiR
WIOVZHRqS7OF3PMGpk0pzetpmyDJwJA6yUpE5mBHoxVdASawwC95xpNFknMFLPvPvdrW+RSpbeG2
bXGUWw8wpSuLCKIKrPcTwuOmUrnd9BqA1GgSyPVTEYjkvoeYZ64LkdTldUiRX6flvPht7jEpqHMl
l7EBDUXPpr0ADaLlA9OpgozjoQ2Wuy50BYP4ZFYyvmoLBLV7OsMDHD4AKY7UV/CxffzJdLbqA447
uJDy32Ph/5Y78bb+PopJvOtfvYc/2RU/yLfhkx7f3vTtV/nr3/xf6FI8i0T/yaT41n0dfvzd1nj+
D/5tU7SCf2FbwVSVnK0JYYzC4P/6FC3H/hd2loihrBdyeGO7+n9GxSD4lwcvzKO/4XD/j8/KqP9j
VAycf/kYF/lT72zEOf+r/4ZR8eeZMAoOlL8h9gU8NVHIuPw8WP2b8gbKD2R9Q52KWfE1dAJ4jFK4
hwadzCkYov4PA+G/LBj/f1D775/Hbx4wFCYsnbn+zz+vdWOKz4qfB2O1BA1X0IyUbukel8Qdjjpc
9CkpuMJhZxnzqgqDlyZQNJW1Ly6ZH5srvW4PWyDbqxo6Z859vD00HYPlP8yUf1YA/PV7Iqw5u0k8
+hcwCn/+PZNEUJQ0HZfTaPyixFpdVZ5Kstoo9Qeh7u9PAPkbEgObB80wwf3lJznz5NjkXSP0SCqA
cNsWntwmjg5LE6Nw3ZI/hbac9RI/P4EIixMLx2F1Eez5yxOvoWaDSKEIorPjZqbZOWzboYZx25rb
eaUcqz0r/sNz/w8fEsEBP81BPIR18xdFT9dAlO78eswGj7IDxjwWcbrtUIeMuvCE9f63F/D+35/m
7/bbv8Itfv2QLBGUmQg4EtxjPz8+PY1gnWmdUhkOFc53mlFPjIM8Jrb2ML1wWoUVOHnH+kQjC4Rz
sY/hJ9XFwY/IFkyeVmIYlrQ0IyCEUDL/PVTWLGG8+/W+gRz3w8fOWbzv1TrYX1QdDCsNpD3+1CCc
Vxf//GH+03fHAvEi1iOiKPu8VP/2itKCckDmSMXo1Y5vhnFsT/207cChW3EYZjc8/PPP+33pxxBx
kOWzQDDI/CoTCRqsyfaZwhrYtbq2RBFd0ky1D9zP1B90NufH8PNjQl8aoH1B5cU/v7oJE6fb4qkX
MltN46XoR5qLOCbw4J8/0F8Ghp9+DFusw57JxRMLIf7Mn79BDGMW9QM/Bj3Tdmhk0qROU8TftsVz
Di1FNyicAj5KFezUFBRBs6Rk1m4R/kGX/Nu7xySWpeXz8iHwDn4VoSJYGi1EpxLpA2nP8cICZXgS
XHfbKPOpZiAEP8n5g+zn/EL/8uld3A4o5rCmIe/+xRAOZ21R9WjRZ+sQT3i8/WnB3YpShobqBMj2
tNgaFBO8j//BF4//kE00iBIUY78KmxzCxQKr5vNWWNVT5L0JxXrlUnT37s1IrZ6tieveUR261/Mi
tpxSu0zjwt3+sP/8py+eNXYWLaJlxtv58wpw5oK+JWN7LpmwEK1a3PT00dJqgrVVlol1tdsQ+v55
2f3+vWMgRVnIdmvbHO7ezz8Tbpbt0ZYpsyjo5Mksrsp2bQdXQ0O7sIiQIcQCcFy1lMMfnvh/WPAB
iCtOcyR6rvObgBKicqTWirJPhNEZCzXKa0CN1clD3/MZzCaQqLYbAEe2FX2NcTxQFRH7Mbrlv++E
PwEr/r4R/7aX0DF1EcJ6uBoQgv0aC7s1cUvfmlngCh8jHQew7AHt0axZIZH989f9217Cj2IEYvNT
PCy8v5pdu1Utrg4ikdFIai9U1xUH+BDmD5vj7z+FVcTr5KNo4/r1q6LNOFWFMH6lPLbt8eTWff1A
UyP8w3L9/WtD9YpUHRUijmf85D8vHe2sW1zuEwQ3GhPZUvXtqfJp9tnL4P7hA/3+ZnCmBInnR74b
45r95c2g4KS6IOcms5DIz4dV+tZR13F46BvGAsk+A1fDztv+wcP6+8vBgYal23dAyaLJ+eXWU6uR
yAgXacIUMXE1geVdb10x3CwOOP1JM5fs4Xakof7Tboj48Nf9MOJY47rN7Qe3G4bTn7/cHdKfBxeu
zSgnp6sCh/RA39Od72t8MBXp8FN9ErMNFXmat/Iy9DrvZaGhei1ouPEMfDRod74Brw7buYEJBC3+
3NK1wvrKasqQCTSUUfqPMGTevF4FL0xCrP6y9Mvqtpr6ciLT2vUnKsmxvWqnsvEOo3GGz7x/ek2r
IK62UxXHcZeVwBNuh5aS6xAN2r06zxU/NnSTEMlHYT1kflwxzBOE5rFtGtE8bDMMYTkt9lcVG59b
idMBLTPJWG9pjQHsQe8Ba8jTg9kPrtC06ZczgI3GpFafE2gn40HItlxB5pP/QHxKAFd+lAlo/KZQ
wYU/S+t7UW/BZ27skhgO11Evndynexh2gcggH0cXkbL9j3tjr81hWcHpTtwzgpt667tXITSiP5pV
6lvRjfGTPybRnvdVmeSobDcr7aNC+/k2B+DE1rWwv6+ecl99UrO6v1j8UV4Z6KopVEkIBKRZTegt
ih0NC4jW854e4pJhdAUj7CxVOM8zVeOAbyIKAMChXKvbaIjcp7GXkUmtmtYvHT5mJ1kweK0hRGCd
YJJ2QXxrudhB031pIQIJUIX1xbxI/AMAPOvxgPKzMShPovlpdSXFQbVVNANmXfuvWJ1oXS+Sbkdm
aPjDnWd0/KW3nWoCsSomyhe6bIdqgbh7hBxso+iB5wc7tFLyjgnmxDfhDvA92clRDZTDjppr8jQ4
uAbsaU3qUFR2B0bNQZVb9Lv7THFb/bySkIXOpmmanqZ5ckbArYzb89C3h2ewhDtCq2S0XjviWqqU
BQ5vEyXovmZJ1Ho35CXPiG3sZnsGfecnmYgTxdTc2OvruuysojFptq+RDCLYdoNW91UwmRAgopYx
HYeY7in6HLXfGQYz5PboimKimbfuVM2h0pkqZrFkdMrQzoWmLC5CszNuwzIBxlMGKiLphMSse7dL
yvrQLroBPE4TsTzMVb3e1mvXvi+7RKzgOUv33IXBeg/3kpbVtpBvnjWmLe8QAc9tho0kRvlbCESo
AU6CDxKyOnxArvIHE7uk+fVe30LHpgXeL/TCjkm4rU2+6ohwHBv8eQsEjzJgnJlJmGCof0QLaUGk
xUz6tYVzMOVVtwl99EavhtIINT7MbKQ1UNKJKbicyx2AbWy2YDggSGOkgcLLfucr56qltYQzsZuV
EWVbQascvcXSBz13hlZStI+CsZQXzgRKOdY1THlnyImDL/t8G+x9z/qKrHrIeANveRUAuyeYZqEv
P0PTzC0/3LpM952vshm+mM57o20EHoG1lofB6gIm9Fqab43HWB45i6rvmV0CqdbzBPi1nnp7Racq
whfXWlriW9puHPJBwAGMOqX8rF5U8mN2Zn7Zoqqtx0G35iNUsMg+LZKMtGyV/YWE4vdwfp/9U8iI
CrHZtCyvli+T54leHBBMpscOc4ZhrbOIfW1IjeyTtyQmjJbi0F6v1ebAma5i4xKFweSIVbcyqUPf
VYpPtZ4XRjCzEBZL1J1u2k4Hhq4AgTTMJMfw4zSs7AbhNrRTNk6VeGJQQ5RdY+P0QI2sv2hqYXFa
lynQlwWvdO6UdhWccdlUCToym5dhd5gfwqEm+KTUJBIf16UZGDjFETqzdd3s5bKaFCksfu1PvPRN
4qB9qmzFsP28PRPIhbYtKjydbx1DKncd40dpClufAuPOX5IdTumlpyH9HJzV8l9MJdwwrdoeAGjv
OiAPy2pWtxqOZX2e8rRvFTi9W95E+aVajPgeNijf8mAS7syOD1U770h8ud6W1TLX9ICqD3asuvZg
M211U7bk4MceWGPDkFG6X+Z2JC+E2bT80GjlzekylGg/HBpYt84cd0taUb63xyUM0IvC1Nzidx7n
OjyAUMZ6VPihr3OSiJjqT1C+fzSoN9GJsW6w0fbRE1SO7steRfaeV6jQwXd26HWucPn5mti0KmlT
3TfrC7UfAT9E7QQf9mGsPHbrqAdusaBwZVpili7jTxF6q2TcbmQbrzSqseN+X2KiXTBZ8TIg22Ia
iEjPXeJsjTcq8560gugyZpZH+EljEVW22cZiAiVI6VvVtod0iLFgAzu10IgUzT7cNOE62QfaY3XH
L1T5bOYReoN0UoNlnVxftB9UuxWgRsYamHNiiuLJ0HcBRUz+C0OIwOueObQ0O+8ayIOkBcKkUiJl
JaJuYmLUheZTj0CWb6MfOb6Ns8jyuIfC21A0w/7PZ90lI/82hJ659K3yGDD2BKyYIaov+2IK9zTq
2+hbTMqcxxmwIqUp/JVtHXsBcyuerXsjwgoq39SdPwI9kfGz8pWo8ro7Y3Broh9FlliGl7Jc4Lzr
SezoAnbJ++R3QJ9xInnv/VL0EzEjELbon2CKSGerG14Bg1lN1naC0XBSVtXNvkbyy+LMqscpaPwH
f+cjpHA2mhvuVlDF3WJxvkcqst9Ca/DyyOYCBWR6Kd7LJUZmqGN3ng9dL4rnkUq6Sn3PgzeMgKy4
qePZ+wFAnMEe7IAv/WyCDwVxEURegCW971rLvbUEUGCOuu41Cq3tHg0kGWVBXQCqJR5LH9hgWiaS
IweL7VWggEtxWQscMEkkmjVT3kCCWSms+U1g2XglPMB/tIS/XruRqklscqeRGL1onl7XyfSE4ZFa
yXieScet7w3+dEEO+PqM559Kky/OvhVb5BpCdeL5eeGS9HWbk8m5rNTePoJpd9lX3TGus9XuDJO1
TqsbFUTNy5lELjOcIoiXVAsiXg9txzhgoe5HiFTzYtltN1+NMpK4CmZ6T3l8/jukCybmvZj7nkuR
40nnHGuDkUI3i/NpR+PpgSI3+7NCpSjyaQvMXSMUE9exJfssQ+vdIrvWWzI+bP46oD4uRPSo4GIP
qbsRooVHpgpAnE9OOSXHZij0ltMTK74yhxp/IGhvH0PskTLtnNmVKSkN01NfnRs7xTQGLyza6LGS
K+kywLSRzvbMhHOHIEsUBN2oEIUhgY9S1QloztEaaye1XaWrY8G8szg0Tleitq+6urqy0Zheqsne
6pPVWLh33M51XyxMcJxcvSW9TFl7i6ZLukx8EfmM6HVb9xsNAjmnDtqu5FAnffNNxdsUMJM3Hneo
MIBcS4B7fe0be+sOY9clD5Ccw+TCn1xBapkdTJ90wX+YJUm1Pjl70FzM9mKadPKb/tWIwH2g4kl+
gKY2jw6zeWhZTW2jWLHrs85dMnal+LCLVyRvqPs5CDpFqBLzrgvyeJCc1sIGwBz1DKIau/I+qGrC
SVyQdGXDyijZ3+OlXJ/qITxntVaGe5puZgwWLhcBlYkgse7HpuSKFip3uFxEyZbkwUb6gTifC99O
CttH46AA4Dm5y5UkCcdOsfPFbcqNoE5OoJ7P17SeFIRDCxIvyQfC1u4bq0CJCUNZ/rBDB/mMcFx0
TUU9nRXn5eJcMg4PL0LRTaetjd0D7oaBWFXHhBeCFgRPZp7RIJqK23mB/4eG7DYx47LdyeCLWJcl
Ix0wsT76geOheyVPDmn+sjtvPlfEt6myxiiVACk0xglF13zrCRRAcbK2E6w8QQiMaNftMPm63g7Y
5Bk1IFuZX8cxMl5mL2R+MD9u1RuDe+TfPkT+VDYtY1rYyTWxPL0DkjVcGHHn5QAgn97gQICZdtuB
tTQW4uvCZajAaNVSGiceO3M2jA5OzQ733i04+tY7Rsu2sQ9wI0TtbG8Go9G4tbSZzy04y9j2R7/G
E5xGtRKkTpHwwMQcAyiEX6X0beSZfc6weHGMttMCVp3znls5fzstxmBlmmx5y1tY+qguyz5A7ug5
PY9wG3eCJsQ6dnk14hlLA1RWCE3DZXts4n69iUnS80g4jFoiBSSz7oVC+VINDCt5AaX/MC/bepUw
E3leHFtRIfBqMlbUavtSuO5ZGRLb6rgr7oMMD6R7nAKlRwo4juqDRBX/sYgsxCg6bKNHZGHWkm4C
fxTNrpkEXIdRypRBvk7CzOJewPC4WbYH3+AVhJ3tO/dYfYI37Wiu9aqAJzJ6ff+eeHoima+MtzuC
teRrMDTgHCogbTS1ilqPGcI12X+cAcm/zIhfInLWKt9K8ekTqlyTfsiFCuI+rlFhz+2h4szF9eI1
tkK6JPfnSY/+du2OG7Ooqdm8O3C/5EzbHu3wrIuwE+6joZrbWPZhOnWRXxwm7rxY1eq+P66kbbQZ
6bDNlsLPHj9bxiUqk4fvYDN0TEvfa1zybp6aPcdNElwx7kPn4DYLAol9SKqbZCqFk1fI97lVxmzI
qO7F8NgGVQidCGPOd6SByS1uPH2jpVhJHlZjuJ/dSN3rGo3bx7UsrLcmxv2SGiso2itvabFIkE3i
ilRwc73dy/OeshYNMXLck86FSotKGNqIjE+uiqbXhOyc6QJBQ32p0Xv+SDD6mFNsxjkkpc9CVbRL
h5ZC4gXlN3/2bB6YGJDbcjvysk3Fnc5InVhhvhU7X6hyrIhSWRGrhfQJYTa/U+kdORETO6dxaDVH
DZLkovIVZgY82u3Xnbc4yI1FYgCiLr7tCsXtHXgN/70Zjf+GPnS8jontXi64vFHBbWtSfwbEETxB
VGW/CIu+KJDIDw1RF8OeIAsiAgvB1FCB+qpFmIZwlt4VEpE59yO9la/mTKfPYxeKBwqw0b6iNxEQ
CSzKHemv03N13NrGXAq1YfQqp9CGZt0o8vxEPTXdiZO1Q/S/tguyzJ0Yy0OLQuB682vNpyqrhr2n
XqiTrZjjkiuc/K7RMag8EOV6h1hk/7IhSruZamN9UVtvfenoLJPRvAlCf8jfGryrUimPWwEnp86s
VY7qqm1mA/SxM/LrOOgCeRnOHxcfiCi7DIFvGd/hCLc/DTU82sMSr5gE6f/bmCBiH3spwj8scx56
p24iyiTrHPhLKWr95inQq/8y8RJvl71W/pv5L/bOpDluJM22f6Wt1400x+QAlh0AYmQwOIikpA1M
FEXM84xf/w5UZVZJSiVavXWv0iyVKQQAd4f79917Liiju5oAApIFMyNKOE2FsmLwqWYHOj6wqb/U
nEA2GWWZU8oizL9OS/sBBlbu7GIgFqWnlzi3OU0QwLyhXZgxNo15SA+jPthXTpHGPHG4o4fVCKkS
UhOhvu4QYj5bMqFtoZVGWxzAN5qDZ1VNcmzTokcx0pRrfE6Jep7yAjGoXtHhi9haIyU32PcJDZ3M
kbnbo3rNMdqI+prmV6TQzstnc1ejFH8MiL251DE0MFekVRRQAZIFOOiaCo1b4MF/iVHI65uFzR4Z
qTiDbkkTVyJPhmn6mY4PJ1MiZRz90DCZ+caUmqD80VdpTeppy1ZyYzScLzcmzFyEanxsRo8/tbsL
QSTmc6zSptlU3azwMSSQ8UmLuoIstMVoLE/mOJg2IcY/xI0lGS47lULfK10zmzQJRC4bpnX+zCdu
umrVXKIwpCSJZlCMJpIe+DemR8fL9EN4C4VndCWiTJYlMsKhygc3dUMkBcUJza6P1E+SEweKGRnm
GojtQmmRy5USL+SOzwM1BSwjVdu5TuXEbO9RNKnp/cS9FduxVwxXxb+4aToyN7xat3tijBCwjL6c
teGZ72/fbR2y6c4YM0LzgLXUKg5JmZnsgAgJMv0oXAdlIrPwkpXJ9Pl/TLwQJIcgDcIobN5UBFzd
jXArr/+nCFLSIfORNm+Gw8ZDpWbtm4wayfbPvYVfiuQWxWJdl2u5GOrwex6AhDYeLGOJqD1VDIoF
fXGlKHpPHLdF1jEqnHtcfP+kff/b3smvXRyuio/TBFKoggaw3tXIBxmHbdjHNbapUSdmbFYR1SYZ
AmEDaalQsuCgamhpM0rBXlxM2lbPTFSkpWn8p/0IfgktS0Efy6BX8B77oZh2W5JXUbnL1GvHuO7V
3Uxq2b0USHz//Kh/abCsl8LF76yEW/os73q1Wt9IUJCscwbVvJORrm5gjNIfdMh+exWgzjQhVtnF
e2Rna0bwai12+nqoLn7Wlcp9UabNB9KOX6/CRtThPGFAy+Dwv7Z5/ta5p3ZIFXbtvPb1gitXXwNb
16bDR+iwX9pFFr2v9YmBBpUaIdJvr1NEWaCjtkblyX+0r9cbKUODEmE3xx+MhN/MBLYsOuhh8MOo
6t61i+YUK3VQr31rIcPjgoXZVcIsOalWTj116Ry/txrrgz7y7zo2OgVqkGxrz814d396PkYVWaCI
bRsOcUSyye2Y1HKHZeO5DhAzYzjBbpBa2QfNsd9NQR6qBYdS49uPTuHtkxVKsJYVkfnqgzaqxJGM
a8wuju+TWgn9SkFLfVYlwWRN1fSnkqYMptXFrrxFITvvzzND/d1jAHwHIYQGp/0PCMbfhpPZ5rRr
Gh6DsNLqLm0nMkAGampgU3/0wzhcEUfYui24lM2idMNhMJps7xjtRPryeoAbcP5XYaV5uDbrGzQ4
2iEIQc2VeiE/WDB/Gfk2M2udVwDl6Li/pyyq2SgQZfela2nT9ClzJiIkdZHu//xEfncVaNDMLhuC
GK3Et28HA1JbySovXQTQ9rkorc8oZ6v/iOaFEoxbsSEpcxcItTTrXRt/IGtOFX3GAUZPyRBW6+xm
AOr90Uj7ZQ7/vAysmRVeDHTm3b30+tQMeREUNER741ofB+qtLC5XbLGVTUsnYKM6jdhKkGm3vSCX
a2l7Enw1MyGMHqfiPjfJGCBMSHkoiYT69ucn/TMA5q2IBHQRbBUNjIshtPcEbm2YYi3gLITf2nwV
cVh/6av6DqdxedIddmJZO5eYN/DkEhtt9WfoRwVko368JpI42pSkhO00uFRPf/5dv0wJnhpAd8lo
Eyvc5p22haCr2aDUXuK5UfNtWMYUtTCgek4u0yMGhB+kieVbdXZe/nzd37wtAhbWRcFEnMyS+3bk
cQCxSX9gUKSSrecA+PlSB5RcR0Fw9J8v9TOw4d2j51qr1NPEKEfT7O21KO4OylLHtFbTnH5qhVc8
z6AvkBio+0RjCTDssXNdtoV1bToLwBVnUT6Yz9o6yt//CKQ8gKeRDq67obc/IiPlvWdzisPO0AIX
1aXmZ8h7NuQiNJxq5+SgzpNzpKQzfauUTvtKrv1r00kVmQ8Vo1pToktqt4Uf1bWFjr1dJkgltbyP
ZkpYYYWhmn5PNWluPScmJYxYkDpaE+b756f5mwFjoncFsmSLNfDg3YujljqLSu3Rb6hG/8MkF/IO
e2Xum51Z3C1WoDyB5UjPk87Z5s9XXl/TuyeInWDdDCCAXDFjb59gZIgOj0dOuDlXfh7tQOwEwtc7
xDrirp6dj6bGbxZHifQK8YiJbhAB2NvrFTRbNUhtOWTbGvJsIPsLYXYfcSJ/MxHgg2iAu02Qd+r7
dQEdR5yoDt3Xghd7LwqclAYF6otNtOoHsMh35OSfKzHfE52Xh2IQIfW7MTh1psEKQ4h00+Gyw5OT
cQaZ+5NK/Dv5nCH9ulGoFPQFcyXWql0z5o9qHFyxSwEsien3z2/01ydsqSw5bAx+brqMd1+GKqvD
tAcg4RqKmuyMFjFXhbzjg6n367hBmYNYhf0jywCioLfvEUzhnOnMITfMpvipaDjKDY0z7gtkuoAP
KJr8+a5+faNcD/weC42O8Px98oihpAJNF9cztCLekmDZbqnCB9uobMUHU+K3lwJiz/dOWwNz3t1a
TDk0I1Ayc62+bw7mqkJaUns6mLH9EdHtN+9qFaIhp1+lkEji3j1FfNvCyhgxQwbawsylAW0EE92f
n91v3xVIa4YpUiranm+vYquRSKeRGwpoLvKazOZUUAtyO2x/m0CmwwcboN8+wL9db/3zv+0IrakW
sd3U3FXTY1iSpKKjJk+g/uQfSXV/dymYi+uHVscgJN8tJw2mUSyi3BprNdQzIlbcliDpE1Y144PD
2e8uxYcOJBYiOwqz61P+212F2lhN6kAzK6k64zCAAtvosMKvS9F9BM1Xf31jaOA5UcBdpqQESPPt
tXKzoGvcoScg/VF9rmWJGtZI7JtKanqyLctGun1u9A+pttDiJtxlu273b4hEDlZHU51vCig4XofA
nL5IhwESN4X6wZT8dfCuP5JBpSJcc4gSePsjRYfGHT9+jo4hrbxJDUBaUF7e/nnw/vrYbY2NtNR+
JuQQ6PT2KhTsEWgPsNo0NBi7KMizQ13LxYOxVn9wqV9OkTZuF41tNd/h9cj6bjDhdZMZ9oOM3uxS
kGGdBdYjyeoOTfCO9G6RWWroDvb80S72N2/boD/Hd9GGIi6cd9cNHLRGBptpd5hHiWE2DKETWWq3
J+zixIMv73j57ZGhvlxrgzGcZnJ0d1HUhn5lIQx3E9DOD5Oa3ggaK59UvIEfvOpfXwKCZyn5ldQm
qDa/+4Wk506V6BAdNJrd3ysiLM+9oIIQhcpHsvhfHwaRXXy88JywAHOufvu+6zwVHObj1M0Ux/lK
qqq9gS6qTx7IivIGNNrs/XmA/TqMobZjKzAhI4Jxf79ZTyo6NHWFILmsjfbBHvX5zm4Wknz+fJn1
d7/daLGx06GFCpCQGtSVt/dVmZjp7HRC6k6p9bhMOfK1noonujJ7WnVqdBCH0R4PChXajZPRHv/z
D/jNfVKNYadsWOQpEDLw9gek7aI6Wk6xjm204xOLncBEmcL7P1/lNyOFnSSVn/UMAqd7/fO/rZKs
kQ16hC6h5K0Pd0Tb3uJ/yD+bGZ+aP1/pd/cD7xccOHENjMt3a+Rch0oMHh6ph3AgJ1X58GwJp/r0
56u8i15ct3fow7EpoNKnyqNZ785yuEYx5GR94k5K0/ureb/cpKDWPGuGvxCnTugDViKDTetoNEFD
BJ42fod8Ye8q1E1b2uNIBROwOSpukv+PQcWwWg9gtrEeHt4+bYQsAZuuluZtHLWXFsWUW6R0NJZ2
orXGbOYoLgOITjJDcYch4oPr//IOeC6MGlZlCXv3l3WBxbEJelMPNoA80odIcdKz1Qb5B1f59ZjP
1pr9EVWI1a/BhvPtbUJowHArsQEDj9Zm5NdRtEtGuC6bIqOqL9PU3juJjUhGRZ7m59HyzSD/a5ei
xPNBI3Z+A1z2IaL/4v0cHv/nLv3vldn9792lu/5b/ndr6fpf/8Naygr31xpqB7aavTPzh4XuHwmY
65/gt1gzc1b/FivDP/MvVf0vOqhU5mwDYI5priFB/7SV8kesI3z8JX9GG48C1H9gK/159vnXImwL
nFSgmn/+uDU20dTfDqRQIL7XxjC/IH7rPtmoivdBoyfP6tCwfaQjVDyh84mcvbDIDAexVvvQfvTQ
h5pOQ3FE67iPtXOMFHLy6y4N73LHUe4wdMSXJHe0JwghMRiaNvgalqOOZh2tO3iSa7VEJ7gFGuWa
c2o8hMrUnzoFEzbYNZ38uGB6UMlvhFU56elV1Fj190BMWxul8S0QlrWk1rAL8mk3I3Mil8Y+5lo1
tdsS7z8dvrG+Yn+h/ZNh/H/D+79XmP+/H97uDxwF37L/+t/XJv7+rfivux9V/5zF3/8+5Ne/4R9D
XrP+Ytxi4MNHSuoo//zXkP9rDexbsd2qzqlc/9ugV/+icaWtfYP1DG2te/x/DnrtL43VjvWO9snP
FFn5nwz6td7BsP7XsLc4X9Lusfj6m/gZ2Uu/Wz9Rd1ioYbJdjOY8HKhHoJhVoGgWra8o0tgbDTyn
Vq92Amn+V2MRrVePsrtUtlM+qaiGLk1YJfkmVawC5brqPCIqftbrEkDgUg2tJ2l+7CyKhcgORwwg
cSPMH5aezEcT6I3382+c6nhCA509zyvUfm67iNT2FVTFsbCLD7NRVAca09MjHb0OwaGe3hljY15J
ZCooV8HveQjqqDDXTXIpq0U+BFE0P05DYrnIw18MXFANNWktOrRmYu2rbtDPo4x0N1b5f8U8Fb4T
ZMU5K1qvDbLuEsV5eonN/oVePIymLJ+gj+vaIUEgvtez9iVHufIUF3l3KbucWELVKp+YuUCZzbDY
9ZEyHHJEPdc9QNLXWImfh1xBJsD/qaDWvxapbn6CsvpSE+90GionuwptfvI4cnE4WOZrrWBLIRjX
2tsLJEjohGjs9RTW3IJs5edtRIUl91XEc/r5K+15TC9oD63rca5expj/K11aL6xAwcctGvtyMuW+
IOneC5XOfDUSUT45vdFg6dPG7oJoROzNNkovphNEB02NJlIl+Rsmy3zlrU71Bh1NdBCK0nboilV1
l81Gil6Cx5zkEbV+gItbHGbWNYpPa99p/N4Z3Jbf13N6GQ2JCL1kxF0vEiwPPAq5x5UhTn3fCtwP
MgNq2kSZ2A+4FPyCwiSsl9oaPT2ItJe85+8kIxEjKvy/BP7p+vJqbAJIDKx0tz7cJLLlnh20om/Q
q5uviZU91+wErhd9fMmb5BmaquZqkJsP62Mt9M6i4cQtFzMPWK/z5yUU1IwVLopSVYI4m5tX01hT
ZUteSDbTsE/09kWf8NqCLpqvZ7q/X7VS4ynaw3XaYe8oMJ+4A9ottIntowjEDaiqVZ0I9vJgIfIN
N/1YZ/dN3Vl+Eo3WRYkJzVW7IN5Z+DoAFPWq/ShAtZCX04iLCZPPr1rdvsrxjvuhdMoBQdNYbil8
KJ7CtKWrjxtOVFNwwt6pn9MCzrdFd/pLTIXHlcYEuU1fOU2mPngRGqJ0o7RW+LIgFdoXsP0gempl
sLd6G9myKMEkcazC+tRwFvFBeZqoYZb23IVVhTbO7n4kI01Ma3CoY4aTA2qIrdSGZnl7GRnwyKMT
fFyTWm1yNCg7y0jlbS1G/anq7fEuMazSb0Ac1vDW5+hbODARFg5XJzsz1X0o5vEOxG9yzajvnxpk
+H4xGfXgpn09ELsiwutWqtXRgji3VdGmbGRbrhxfVdY+rg/tWgGDdueUVsTQ6pybHi2rByQfc4Wo
tXM6O8t1yJkEcZmmUzMYOreJhcCEMySkyDVY/cLOGfaRECAMgyK0dzHJDr41JvK6k71+EUUw3osy
iLa13QuaSVZ4zCq6HGimJnke+1R/RjAfb2eofYc+L7/DFW7v0Jeh8Z+HyTxmOTQkp3CuJbVR+MCB
cNW6/aQWvFt/TIvG10Wg+3pAmQbaYrPVB6aETsnF02LN4ECI7od8h/E4KMYjuujyJupVFX9yGT9w
WgZDVSjGc9tW6IpSTXQbRYoIhBAblGPearLyHdJQDmqlPrRCxk8OBN2nvpJHnaAWVLdj9MmKi9KX
Clp7R1dqb0G2uUdaQ9+MtL3uSLk1eDTplrhx2s37oCu7m15G/R4XLRqQIDdpMulphxCkSk+dmihn
2VjBnUiRuYkAcYzbCKSRpqRTifZJWbZg2sHwVjDSX5BQ/2g6rHKRMu31iICsWS7xfQ89ed8raIBd
9KFWx+eHxCwxdQC+okY+tdhdDugoczCRU7pvpsjywXg20PZA1vbw+R03y+GjQgzfQj+vH8KxXjZy
Uk2gQyK8AfquuFGAy7xBZvdl0i3i0JcAm17bO36bhmJjUstcfZGZH2n1uOlxj2xEqXFWD63w29Jr
3FMDzD9GDe6JRflMJvCCkhU5FFNlKmn32Ut+XmCCeVqjaYe+mKTXxEQ3NEWB3mxUB8ev88nxzT7a
h0bF9A664TsS4HMDHwgGNfdrK6sbfzJI/siGgwDUvq+CbOqYomZ5yqBF+zArmnOKbrfcqHE4iU0F
RuCEE6E5zVoEB0ptNAYUKq+7CEPpnk0JfKZVBDw7wXhoxCCfmkFAFKMI8V0hS4E9QPWpHZBcAinI
H9rKWR5XR/mJ2GqxTgn9mvhjchIrY9aOnVrU5orhA0slR8W8BWk270GDmodJjYurAHzzHgXB4Gta
kHk0nAuvVwK2tIuaXQdFjlUUv9Iu54fArrVZW0XJhCBj49AM1rFdav0oh8C50Inp/Inj/4b+XHTg
e5cctMhIbpUwvMv6fr4OzdE5xViqXnrEqmDbQWlliFYpHrI+qwSHV7qW/0BlUJwlLMpNO+MZhZ9R
bqlYlzd51t7ngOadTSkDa4vPY/yBxxV1GsCmBJ+43rZ7J8i1k11I5ZbuKgo6Rqp1lFwQHeZQX5wq
FS8JJYVTix32UZPTF2VujRPnAHM1xPTF1jHj/DZrZXk1hyxqsqzheqHoYjjGJYcKzQhdvKJ4HKo4
uHRlfTuhRtlpVXQGTVXfxhYeYSJ3Ge1Np+1N/v6tqeQ3vTIVXjwUw32BadRLE2XcBVF+gRjymM7W
dIPIHxFwR204qMPBjRxrA8Byg7YpPzNXZzesGcStbRwR8LZ0sav8YjX1TavzAYhz7VOUFKj/lmd2
sLMXTHG0LR3zK4gchimBNH7VCIVJi85cxTfoUqW8J8NP3TYN5ZLSnMQxRwoM7xPsinA6dI5jZJ1Y
aejOjxD/y97AUlalw/MyTCVZ1OPKV7Pj5rKY6nRQ8sC4tIWC7cuYYG9VjrNrSRnbYH1YXjGSHptR
DPfrOexSa7FybULoB1BGFPkQ6rOX13zn5Gjru6S2MTTSL9xr0Jz9ATQoAGh9hhUq9W019sZ3PbYL
P4usufZnfTI3Wdc+SD5u5zyZ6moTzKpyMLR+rtB6KtrIrCH4w/7piAKl9mDjlPo+q1NG/kGq4cDD
ZQVvtQJg2Le7fu7qbWxb01Yvp25rr3g/0Ze5N6TTMXJMlIw9U/qom905WqWOJFtIf9X5HlFXgB4s
83Nm4FRDcw2jaGiLa0VhnbDjVj7oXf6UQOz1FwR5PuV65SDheO9Mk8gVOHq5b2eIvRNwh24+oNGT
yng74RPb6k4MbIxF0cVrlnoKjqJVwLfsy0KZt4sBAH2YO8Mlu4eJhg76NNTQF2tsXntb7Sh9zQn+
F6MWL3OUyl3SOljUW332uScCheJ+OZETuKyWi2+ArOvvoaRjKeLma+vgmTGMObld2K/saNgbV+VM
h7gd7OvKjC7Kwt5NnaJxQ2axuJ+RsncyQlWqhXhM+tne8WHoGvCRhJEMjtJ+R/9ufMn4un3Hsesc
0KAyunCMqYeiGG11K4IZUryZKvqZro6C/3NtKwM468eTY5fNAZa/fsOMrQ7qYphnu2pIG6jVLv4s
rDa9MkVUXgdD0CHPnc3p09Ap9be4WhSv0spo7ywsKX2rqq5aDskZAtxysu18waxRgWyucKmUyMfU
+s40muI2dxTlCzrgRrj0DILdqJOV4PNVsdK1+TnfDGGt3PVMUTJkSj14NkuQc+wJ20czENgIJa6X
gxK3xkNcFuYldmSHT8msd6g5QLV1SYahNqls+2Z0KrG3FIGKF6F2fTvA17E2ugwmXEPF0B+W3Kqe
dZlbL3woFjqgw6B5HcLxGzloy64rGXmRave7rB6tx3FKRt+MIhC9YijVc0gV+1AETnIT60WFSWNo
BQRZW0/OUWqeVdgOniRV5BjldYR5ywQ5aiVa5E0cle4UtfPUbk2P6w1o11X+LU2q0INRPpwwUMa+
FWGwmCTI9XCIg80cmp8nhOouDcGHHPWUS8zmS8O/8sOcLJ8QnxmRJXV31Qep4U8wxC/5UsEKtuxv
XZUsft0M/Z6wq+HKCEV2NYTdNzDuKm8a/DUJM3iuMcyw3s3Ry9AZqRvmw521VDs7JT2J3/o4QzR3
tTE9hr0c/aHPHdeOamXr5KsjajCxSRCAbWjL+JzKJr3OMEm9qk6lYpII4ytHI8WoLyw2ZYBS/UkX
mJVncWsV81dktg2Y+CE8T8xXb0lI75jHQB4RiYXHglCj1RGFxbSvr6a8NTcIO1qvIV5+VxEjdY0S
MIW5PKiPAR7bjbRm6SZKUWxMrbsa0hlLRYRCr4jsPdkVpBxEGHMJvaQN8xg0+ad0whjamTk0tBYh
dDx/KsoCFDm+VzCa8AOxBbRxYnwBZbCcAHNbN/oKwFamOtigX3tc+uEL6UnFTY80inOgGkDDH5cz
WdN8zfsX4NGlT1TJ85SX6Ld7fCq9XbDdanCbw+TPtom+NA+0nfIrQPLtoWS/u62X5J4Sw8GK+pTI
gzH9nEGfHpJpuVBB0L0pbp7nWDwX614qVvRPzcRX0glo77GzPSZ4rtCnpl8VEKNup5r39JNfYcF5
01JeYBt/KUfyfzDg3+Qm9KXCauerIJDKURLOji9WBxarIqwMIm6fri2uDMQ6w8gCoyxXY2/DnyfJ
guUGcbTTptpZT6rBrxfSbFNCszedqMyjktoULIwq29lhcs22VMVhZxSU1afAhyU9+5jXq8MCJQ1J
SX+lm0P5fYL4mG5STH6bxFQXDyTt4HUOykYltOyTvQzOV8dxWm+wzdAfsvBYCxBGmAG+C75cR9Iw
EOoJIpzKc2rmJmlCxbBL2Au7lIFe587qD+Os15tOgSgRlIu2DQKHcdwXp0Q6X0tjuF8aAxyKQ0k0
dk5DPLyOZv9dD+W2qNMj6ophgyDmDEDYuUIUcopLvptUcgAwB7uMMpCiJ6cE84prQOv0p9Yut3E3
PxaZclKc5KGNq/FsVLNyVwWJ7apa+SrTZNs32gsJ9ofQgWxP9kbkdiA0e4KrSFDDfTe30eB3mMVq
4TwRdkMojFbvB5BWVcpnDpNPuCnt9piR1dNmGO9pJMl7UEh+yoDYsLWEozAhn3Xg7pPn8pkAIy9X
VFqRHAtDOTYbkCocrftyFxjWpVSAAWh2RGBFgvU267Ic0w5UodqOiVlrl1cGOM7nhMwBKsE7wike
q9DMbwmP63eKUxyBMlUUALIHoYa7PFMSP48Nj8/2o9I5VxBlp6Mm+h/U54oNzwNOhgGKI2r1T5oS
POW6stxWifhStnT567H9rCr1bWmqP3Ijf6od53mcQfca9tWQc3LRe07jzmuY4YvEjfPToYpfryNG
y4juaCp9i8p6PI3LwmiDgr2VWXsIO9l8rmAJb5AfpZdO6Dp7RRFc4YVPfEg55DSHUcpGk5iRFO7n
RmlqZ88XDwpHm887I4s82jsbUfewe0wFIEN+nFp915TGMS/gz8Cq2dfh8lIs04RKPGtxzS8n+C5f
eJj3XRHty7y8LgDR+FE2bCGh81ntD3GIHCKPFCoCKdLiDFYJ4SWlvBQ9XhrOacSTqfd0sQiegQIP
ZpWoOyGqbRk7Lm7Uu5S9eSgx5o6SYxNE7y4LdqWTH+1BHhqCBAgBYG85EmXgAH2eovgxW/BMzREO
lz78JlE84h7X2fUR5dVZwYPVoSKAkrMNRsyJw2BVe/bxt5Bkz8yHHX/LnSS5Q4tB1S+LeW0EyaEj
w8Wd7ewpCdu7AQsXMUuA5NlIO3XvlcnyUGFf38xRTBZgSjVj1dzmfLcIY5kftWm1HgcXws7dINTF
LksjfKCpc4hWeoEd93spq/CTXjidK2T/BYXoifNwDVYhN1xZqtG+YinbTVoYQEG0GL0k1lW7shJk
Py6Z9a0BBLRJ0wRXr6XY8MpSrbqDIvNAkVDdtZmiHom3gbRrC2MHTaCGfVAk7eOiFADg+6ikgOEU
CocfG3pKZbEqRkq3nEtEq8SriG47xD2hPkVteRpV5In4F4tFE1nYURKt8gO+sH0ILJNNQNROz11Z
OKvNsTzCjh/O7FSLF5orGVFRYXNoyfQ6dhaVYWoEkwRRO+XFvdVE0fegzdUvlNiMPUAW7QY5QvvQ
YLrbJM2ibLQOO/NIme4IjGA+hqXhYY//+ZPKR3Ymlosrv/BUNAPHlo2qN5fdj0VVshPTFvsdSCRX
zOFM51di9u+tYl0n2rtWidaiUSc5ykVqsyUxZkCL3CyXdKmCMyQRwwcvE90ABFr2RqU6n9O+l6Sv
yYE0nah+tIao+NRGWfotnAl/mWwYLxFxJxt9hMIkmlG5HWKFXx8RGI+uuVfjDcTI9kvSEK8pcdel
m0YDe9YOWrZ1DI5h+J7GXdZYwxWndQoObVNxoqy/EMVH1aHCbwz1vIs9aNTBvUUKtueMNelH+VTv
sdhmRIJZ5r5OcuPWnpcfc5gEZ24pwDvVDlsYN+w0RMiBF35JfCiwoh35orQnSOz1Doy7RlpVo6uf
ZTIOZw4dKHH5+JK2SImA5D7KJHqY3kXOPN9HZRkeLJgkL33fWXcAfj4j/9RI4+mVc85h0CtitvEB
G+NjVWi3EiutWwCL96QaMrlrKhpENzXfAgJc7iuzFduqAxpBqWvasY3pvyzUDcgosGe30PJmb9SN
4vadzcbVUttTEyrZQ13DA8pVVuyqkNEVea/iquf7d9VKxfCQ0OOHTOdDAo1oU/ZmS7BE1R9Suosu
ei/lEonk62g07FZlfL/oHFvyqr6QmxVeVaKikWEXn2Kj0+7gvGjUmon6Ad2Uh2BBOTBssb90XkAH
c2NibDtk+Ou8KiV6qyGIgmWuy/ZWTtY79i013+RRMRz4a8vv5Fz1IJxLiOJlr/h9uL7YpkiaIxSh
gb4Kz4GR6YeBVM8jxmPXMcb7MCearMeLzNecHIAEtsQB+C6qBycp/ZAsAa8PAeghriH0LyfuxpiG
8BgnmfptUjkjdlqT+CReUbPoZHWeJq7KoXJ0VVzuPgEryTYo+m4XO1pztHU+N+FkmpdsHj711Tzf
EUaHSD8U06GcC2DShLC5VhaQP2DaW3NuUjef0+VYt4Q/JU6Z+wlpU2BKZrbka3E1odqG4TaHX5VE
8R0jt3spQAtspIRKgFCdfpWCox7hvLq1sv4+6Kvhvitl6i80b9wsGoun1CEUSsrJOvZEMW0oWZdk
6kHGbKwo8wZdq3fUWmibSMW8xocxuA34ulslVeQ5mMxgy+85l2BlqSNK/ZwUen6l2elXoxmjLd76
7ADMDoC3sCigcOYiBSRldXSMI/NXuxnUsb9A/LbIbwIYEplwthEaZ1sz7L/0smrdMZUE3hVGsY9J
3d7F8/Q8NIJkJJI4YRBoS0ireRLX3ZAOLyG5dhhF80U9zgSSAfAT2LJEU59pRSVbNqhbalz+MNTd
VgNDwH67WDzIVaqn5p29XYMW/YK4SlcGaMUnqhAnipZAaSIj3iZm+mOIc/0ETHw66FM14u1M1Gcx
FbbfmKi4orA14D2RutZI6rOVINDUXurpOBBo5eLcQLW4BkhPFXwhAFCs61Fvn6nBWA8D8Jcz8Yea
h1u/9St6QW5Irb2pstSt86b9lI4JOJWuJoZC1szAxG6O86zDTMryPjskZvaNZmO2qzMxnnGho8YS
meIniqXtSQoxPxFLgLcXSuO2lOZVlBts7VF3L26YEjIyhMaEYDZnpltKy00OksT2ZhIu3yd5S3az
bIgYaEN20Jjc7lGLtrsyh2qVWWQrRjJXCegpq+KWXE46UXg7H1RCty9q6yx7hYjD76Lrq2vi4UbC
8+hkqspAzN+U0RQL6BieZ9LcdlisOIZRU7lZYkB/GCMUKr+YTBK10A+yXPTP6rKWV9ssf7TNIafu
amSPkpOPlwnqz/xM52aO6XJN+pAdc+SuHjD84WGoh5c4zkPicNnLUNeX42M1KNN1FSeLCxD6BRPx
2sXlL+klocRab4FoKOVgfF6Y4jeCxA+WO7X5bGSxc6MreKDcQJgA3wJWGbbmeiqe6jEkv7eWw5d8
nPHJgg1AmkQEQsiASEr4YatlNozs14lNEfVWGIEeJoXJa9WqOw5FQchu07Vewobw6xQlylM1dN2+
wH977NEbfxGTk9+qnWXStUJ0cq1X9utYgCLbKPTiv+S22p4tZzAucJbFUU0xB1BN5mFqjmB9syhz
NHQhz03YlU+D4OnRnHuFUDcc4C0EHDdpcBrTGssME4wWmEJXZxkn9cVAEkNrhjSsjRmuFBdnvIXg
Mx6Keab8pRhiV2szHWVdtMRLCecmJfTkEJKfxG4ybvrXMOraxMtnIofqyWF7ZWlFtskKpSC5jopG
xNDRbLruptVnAAX+H3tnsiQ3kmXZf+k9SgCoYlr0xgaYm5vPJJ1kbCBkkMQ8z/r1dcBIyaLBvdza
c90ikSEhGRJUA6BQvOG+cw0S6wbwI0y/gVsEeCXZ6XnLf50U4VUadQsNzzPvB08ymutQT+05k48C
v8kvtdmke9487qwSFYin5XoBOZafldE3XzDCWqyXs+W3AU/RdpM70SEeKQjfKjMnTZ5xpc02Q5N9
HzogdfSEgo10IvDp2fAD+4iJoaeMnw+BoDrSZq+uy1HTtwnjGFehk4t7DlXvobD4LbqD1+PWbJry
+2xVovvR2wgztUeW6U6m1XCWh8zfPBuC3VfStEZBKZTTHZa7UnCtD0HL2bWrcv59PAgqu102qwc5
uvTkxHfwRggEIAd6/YH5pNbajvhJXFHrE5tc1EA21eQa+3LpleOU/R1ZMrAXpsWn8UdAaReDo6yY
qeV4RvGVNntjPYHmDKfbJiuY8Y8D+WvOB9xI6VZHNW6YHbP0QRaxKNOgY3PnTVXyUxVdPvlW0lbZ
PTaN2m50S8c4JXOs5F6RSUZPZuaY91WgCzzJNR0fO4QK5bBvi8xq+ZqojHyZc0EqX6l+emYIXwUf
mjEZ+p3mhk9J7JoO381at8vdAqjkps7NDwDEFR1Z3qCJFD5XzR2Wgnham23bfNHzkOyXynf2rMh6
+Jq2SvuM3/TofC5sAEJQqQSUoLkc0lNWmkQbc44N1s70OsADyGe9L1iGm80tbZpPPaL2nRq1oPoG
V7RQd3IwLPcAcaXHWrfEUqrqAt14jiecqrczxtn1kfGIcN6NWdJsLR7LJ1Vy7G6MfvE/rvrkC3wj
69tgDd2dNg6auMrjkLllZaVw+E3Ibs4mRhpFHaIuHt0Q4wx6TUZACzbkIL1y2FGnEJkODnktvTjX
pe25W2p6vpd1V22tnfC3D3AN1lXjg7WDkqdibLYjpvcOc5a7DxS3OSOsuYUzFoGY287EGe61lNWU
fR7bAFM4cD96vvVwFEv2sFLwAjhQ+ihoiJYwtEzAKBQrYQjU8TadoHbRuTMkTBw4TNgPo1oYN2Ue
5TGhWT/cRvyMjvgX26obaiUuxouRbf8Mhgy2aDyWJHJYoqUhg7de9j2zCjlvsYipfwCGt8W9mZbI
zTBqrX5ZKjTuMTmSAZysIXnyZiYFfOEo+JpYDtVPYGUn/ZTkOIKd6J5WNpWeKr7HYi2U+37UvOG6
4FeTbjFlvS3AZ0abJFAU6r0yepSDCf5Ust3x+nZCTGhCge9NC0lE0zdt4zEL6CgHeQ+MqPEIZQcO
1qZIFUQFrKs8z28nWh2/ptJLwGbQr3YsbJp5/7ZeAMxOC4z8KNQMokHT7XsqIi1WQ11xYyBi9jvE
OFuKAwcVoekjShbctC75SXpSwLRtg37vgRkhtANAwaf9mRjtVlE3aAROxpvYno/SmJodOAG4ogq8
MDSV4pG7Cdqsnb9o5ezunGB+dMpB38YQ8zaEILBOevE3/UjC37L7XPMlvpE0xCOMZv3E1v7qAQbR
WzceOwoYP5qew6Li6Ow8mR+MsUW4kJCZUL0+TRRB8D6xg5vKFh/yhlGyWLpHTIrMXWqRIVlFQV2i
xJEWu7BIUfWIyt0Ep3BDaLyLwJfOlNIahnH7EAdjQhVfVb33dXZgQ2YGTnSKMT+f5yc+QoILt7nt
flQhSK6hpqJehi6VUY4x+lN7ZxpwFQwL97MrBACd2iAjTCYdZFsf8iNmc9828C3YqJyITHvxjSxV
cRfHTfy5ogVCOalqs5uqLuqP1mDlt0BSP+U1waEzV884aqcjFr/WqDmQd7i/YK5mK79zA8dliJ3R
QfBsTM/Dwm8gtaWtFzJ9BYBDlsb0QNFguFYlrUjCH8yquwXMgb27ZWQnpnofrRzb+8R6kKq6omJ8
1HS93NcSXm2raw8Ux3DSKYkv8rx5DLA+2rmpA06Q8YZyG/fzCCzLeyoyurktjNZOqAgXYOdGd714
q0XGfa9Tz/UKu8KpTsEtVSblNpl+V0nr+MU0FR906PmbapkYHYPZPNDuw3tXU6d+0tNDAXhhwwSC
wiqyI3QEw27TIFBE5KRA+o6ZZOzNwjB5qFGVAmLuDqFeJY95Zp/CmunC0JyPoZHtNaqDR8y2PksA
6WNXY1hPAFKhgs+ya5TQVPiMvnymVzp+M+OSIhrzBVQo489aFaUniMJ/YfQSPU2Z+XUqCzhiraXt
vbGkbTbq7cFuwr2APFvVyjzOrmUvkBtyouCpAQK+Bw85XrVyUIcKW6afnhP8wNScilSRQ1fJaQxm
onpOaSAfx9Zy71AlUoRTUXaTFam2NByrnWjDY6aJyZc6XQvTosOI75n6wckUUwhGXWEvpo/ARnU/
o/zSUOSB5RPbezuavsA1eu4xe7rBzJFKR/iNPAqMH3MHmI9zUMrxk2UZkFG6LKSZMjCsrjvuvYxp
OHdy/uZOJM0ABkgAEvlTmDmmTqIs7l1D0bh2o9Lnsdr7oEVYMkxYUyo3+ebkuNXSjqXnZcLhFtbc
cU89DMtc+YG20Y9MawgqpsmlyJh0O2dWtxFksmM1O5806Ux88JERosGhFaEL92uZmljGC7oYs3VF
9UPDFFz+lQxtdIgbjfThV1qYN5B7/nZ7pCr2YvvWckpv8rBoPiY9TSXDiK88Q9sbWPv2sCQ7Q7ue
c/vBxCrm1JpudpxLYYI9Dh5zSDdJ8qG0k/tUIziqPbhucXHS9eROim7YzYn2gHWedgWhAwGNyL87
ENvmKrwFwxR8qYbyM6jP/Rw3BIqL0XAN1KhtguDvIen9mCHmj41l0o+cnxrXpazlOtdG09xFplos
QbKt5qR/Lf4qbhX90rvE2HgOZRvpefuxofzmprjMBuM1k6UWwZbwDnBfiNDt8j6ZrMRHnTJfG3kI
9CAO4Zwl7pdJVl+Sxui2MRgECdgRfpQup5up0fmNg+fbIyqZ1jFDuFKmdQtE8CGHlH9v2vG9bWWf
3NA9RomMd1qVHxUFKdKQgVxr+A7GlnovlMh9qSV3Fobw1IGaT2UXXS9WBUFafRMEf2mttQBKi79b
yzgMYdZtshArWAxdovugM7eZmTyHTn0QYYWKsHvEZffUGsW9E49XCv4F1ZIrEXcALyv71OotHC8k
JkQ+Q9GT0EGGK+JriUksqDTa/4hld05DCaMoy0+R22GeIIPHJhvzfTlrvmolDMv0ZzKYd2lZn0hx
DEwpsRVMNPyK9YJdn0XU/10dXUwyfYd7S9RAOXsfiNL6S6Qoh2BdAU9E07BBgcS8Y1I6pNemvfTr
TL/RJjDsoTM+eX0ojsNoUBs3Fhm6UeeIhgbHKna1Cfm574y7VvLdMtkBwRbXtn4EO9pBnYp3YzN3
ue+gIVU0dCDdlicz50XzIkaWqbJ4cu/GxdGIgvsGkc09hG0yHgQiXsoPy0b6WhWfGDVYT5mVPoMs
YhwNre4VAOyNVkg+5aRzNqenVPVNAxsaSRW/sTEzbYtNMqLGIqCGGvVH+pfDvWyE3EIO0R56/PsY
+h3p7KULptGqb4rcdW8yIIqglsbHWAYHRSucXOI38rSXB0o47nWPe9RhbKdTJ5q72LCe+bSd9MJy
EO8TK8Ww0xCxGvZVCuH+1I4yf+zEKB7qAWgrt3/YuhBlkxAIXh9fkZws5jr1IQ2qA97X2AJX3ylO
02tIOoNRGDBsytXAvjfHzhlvtK6hChTe6kocscZ+5kuEXm3aibz8VGUjCl988Cj0E2dv4AK7P6Rb
W3hp253Z75HKWD9HKeLbxCuSG7qT3m1IO/Q6imtgjgMx4S4YLPnDFsRxcZ3/Sj0+lyhP8h32u0Tu
Tus+GkTH2xEazw5drrfjo+PeQaW2b/Da+NdQ0P8fTfg/TMe8NZvwBNY9ZsSUEQVaoccf//ef/+Cf
UQTNsF2s3SCCMeTCvMtvJMa/xm+8/0L0YANeWFhWC5vm3wM4rvFfDOx5DqoxguplDOffswjS+C8I
H/AELMBKhscY6HtmEZYZiT8mERgelfheMajPOJf0cN5aTSKwyWlmJx4VkwqWtN/DnrW3YZ80PUd5
V1FJUChIO7+sM9U86IC87KfAxTeA+a7Gmx8aY6qW76+gk0jkI9J8uKKsxEwenFK33FUIqR/T0iuf
IyAavG4IdedNMaaxhYG8HdiPMrIYVEZEoEXVxigKt1nqkSCaW4qfM0In0J80ePd1bfZPlhp0MMym
pj8gdUJJxKz3/EDKklwzfWPgSt7qJWpinHTlwQvrUefc7K0vRi8WlWriwcXXR0pCmxSgwC2IVHLI
FDfsaDPKjq5YAWJV39ixE7V+goHDkxZKE9ZfAlDF180BZYNuJCqTIHZmbhVqDAxLySKakE/0H9vo
4Z95kP/dFeefZ0Otg8DP5EEzgns+HFVrxWByzxB0a2WI2ISSRQNFRlXeKUekfonZtaJYLetZZK0Q
Fn//BU3ifL0AjhxbriP4ZaxDkcUPId2cBHzs+F0nIsPouIvr6FQWVLL/ViCqPw4Vve15bNkCc9zy
HXr7DpzP6PKLLEb7BeQHfG48cuTVL2pDTSVhiCEsURajZDupleaORI5Mx0rEqA5OQuUZ1ZxHdc2s
i4mwJndwJXn7Z/yGWfzzfJbXmZFTeDq8KIwTCeA2vJrnd8a2cb6AowehCHVyRrGLVrB5n0Ki9DbU
89DCy0ALmAlzDT09TfSuf+pGVu8MRE02LVrA28QmQ+s9s+VdGR6yif5hQSDQV+qH0YnAeZJ8eqIP
Y6Dm4G9rmNrK2uomIwaX5rnPR0SXa+FFt5ZjRRegAn5zhP4YCNYTJl4ogiyIzxjrQIT+EHmZysmS
f0Yx/1cw4fng+LKQxSJymeJ2TIkI4fymYZMSsDsCmvSRM3VwfAc3M25ljoX5tsinRRhm5Vm/fftZ
rQ80VuWVEVThDCpUcu0cmbtjvXQCSXthkOIIkVazLzDY3TWJ11zgary4QvgnLkw9rpERSmy8zq+Q
rr4HnyCjiRbY2VTtDJGawRX4I2KPue4sEzstsg/vwnY8nx7jxlKE1hkg4+0AAQDz6XzZjtBG5GSq
IWxrZW8no00fclpc/QZT3PbZmJvWxwGg4pv174m7/4fjaFkWghYWfK4pBL2T82UpL49zaUoyR0xj
Vb01rHG67V0XSnpslPLvt1c7JzAtF8lYPCOhnmRZvneri3S61ByUgty8UVrKXENTOYegF+KgBZn3
QAKh79EUIlXkBl/YQoB5uJSz993GExJWHJ0aYIKAw84vNQhSVMq1YP9QRqyKcJvCxyue2qZQ6Tcs
f2Troazndx9ci4I3uyxE6UKKgN8BkowKgzmq7i1cq2iLBsaeH5wpGYrbeRAt1i+kXuZ9PcExXzi4
hJDwBpC5q8exZE78EPCA80fC5aYjXTJmant9MNbzU9XpmDnAaNLsR4Xdhfol4rqyxiu9tRfE9DDi
nfGpjgcNopleq/DTKMfBBdU/u0l6S73UlHdxoRv1I3NKNuV7MyT73I4Zwo5TqjszVODRADq1nces
nO9ATWMRTY+hhmgSKlqXPfl8EZufE+p99nD0ZEhLbtMnVDw/UQlDKgzCQBnTrsINA98CoSb1pXfN
mLxpsAoLSSADXpISKdN6JOJZNianLsRm4a4ZSIswgClzecWfEXrKZ/4Eh/VtysrJ94y2Q3BjhuAK
d6lteBwdZO4kzncAvt0kP7JznWncVZM1ebtOEcTzVY/A2aPmdUywtllNRiMecmOqkXkWwi7G5qpm
dkijZYYQh1oagzt15Gx7EczSxNlzmAtaQbnm/vS03Os/mXSh5l+pbVXImKYyQo6rWVVlbuOoqGuy
3qmN6Hjiz9L+JLJxfhcdouSn52VZca0J1BDjpsjx74YKWVQ2jhOhonoIfn0a96nssHPfyLGFiYi9
a4E5COMYqIFtiOjXJg0Y7wqwf65vrbDqMJQpBk27s5G38PXRIAq3H6IinosHYpfqV46o2HsKG22M
4NNUlpF+aaUTRnzTM51hAxsNKWBKw4rNp7mA03gaaEmWvujN2WXjwqW/djuL8AhurBVOn+aqma5C
ykupX5Vy5ncZKXTmuMKWhdTEoQgS66gx9mU3Fi5iLw3drfruFtqiYEZETIEkwY9BkpYZrYBQ3tZm
ZNiHqoiNrELLkkZq3uBibuyV1mEjo9OtOI10EMVhavOUGfCK78oEjqWLezfE8FyzHIbCE08mH4ES
5v2zigo1wyNu8EQ4TgKZD1vXNWjyINKCXU/lSY8VLiLWKOrPZtdLPGaGcLARhmEqjvZbMTmGRXsv
C3SyDA12tr0LpZYzCCJmmdBHx99r21WVbYdgKFLdfHDtmTu7KSnQye9mExrxkYcbVXsZoEPe5WGT
mtdmahGQ6iO67L8mM9HRTNRl3d+hSq+KGzW7xsz4S4/JkcFkGjNaqTnWTF8G+jDdzHSlooM7wry5
pXmDQ6OTxZDFbockr9x2P45R2TEpMuZyOlax3uFcmjVh0H4CfJ/G5kbhC45PWeSMXTEwOBN40acW
5X18ZcuWyQrazkxVHxHHplTAUHR3jXnfzBleDhs975zysXTdiZ5j1gpOio0K6JV8nfFZ6j73Wu6S
UCu8gJ5zp9f7E2XcksGQRnTBrRZE3RMyEyn/njvLwTj37W/F+XFNBqUbfGoBbBoeEYezxogGhQVw
mYI1ZTuNkYMibY/YxdaM0DIsVk3OcOED8XI9U8BYwlTbIDdz1pSPBPwxPd7Z85lDiq4KkGdXJYbA
G1dwSCtFsezt6zv/Fi7Xh9Zs4SpDvCYclktA8EfIpgX2QDPX9fwKUvqW3Tj5UzQwz9YF7Y3buwbF
f+hSmi3KCzHcKif4vbTt8LWn2g1shVb5+dJ9SVyRUSzytT5qo+uUo2JiWDMLqFJG9WekcPMxYxLf
2lYNtdYwycfcT+qkTXd2WRjvIiUvQYELxZX41cUxFcrKEvz9cSOQjWmxOybBL3oY4jrpDfNoObF4
13ZiFYc/G3yWYwEBsBjSP18l0HqVcInNr5QPLkZilUYFvsyIKw/15DbMidXg7y4suk51QOjZRJCO
wSNe8rDVM7aDeaqYqQx+1bxl6HFlQe2qMXHYYxIpGodjyqQnuummU+SnwdwdF5uX+cvbO+18Zy+X
jnROeMj0xMJvWwOvJwszDVdES+ATBSRkh2oKm7zHE9gVzW1NfkjdVtRCXOLGrbc4HBBp2B6zEUTS
ZFlL1vLHkzUFpDKzlvJKQC5INjg2zd0BmyfjqVhmdg4lppEbZarB3naxFYurt6/7PGtYtrkuwbZD
cAbUCI1bnC+PpQ5DLVbs+DNQwCuYA/V1aI4RY5AEShee9CtrUdgxOSOo41jSWT3pzOyUYFTM8Ymx
vZuQSGuDyC59qOxk2r/3skyuiu3EXgY4sSYnZowijLPFvMsYhQ60/ynJTmGJi99GF1118/Zi52nJ
76OCD6xtwUtnkIAz6/wezsxGWxasNMa9GveYNClWlxKfeLPqg61wCyhaZaKJC0fCK6u6gG2A7huk
YeQn56uGLiV6Khuan1lZ90i7fTza9tzvzEk3P2Sam2JQN1jNhWe4ou1ysbA8HZ3MYcHkmHKpEP65
X1G/LZx2NGSlo1L9kCf0i8nXZyZlTJwVfE8PtSDcGgo7m33GfDoi31l3xo2n47jUXfg5L7YUpRGw
JfwmmnN8lVZbKuxpe1c2UVWfGBoSgj5rsuehrwfcAOq4e+8t/31QkfBipOzypJd3+Y93FfGyQYma
0WDXbYbGj1MokkAaqT7PVJ/xR2pRCsU0Kt7eX+dnE7ccdjMJKKcS3yJys9WycqjLCZ5iexjpiXxI
hDk+6UVLCR0rUm2zoGAurXh+Jv9e0VvIcIxO8MGnWnJ+oZAgcG8g/DuE+OCYTR7eF1riHAqzq8Ap
BF9MNL9PeRdONyHh3OPbl7s+EXmMFL14nRZCk7TXPOepknqG9053YE47/ZZmBuWiuGw/ZtIc0OS3
hj8y4LybEgZT3155hfdartukr0/ejRvBkoAv2+2PBxyEBX46wzQcBqxJD7HbqY035d7fDcO/xzmW
Oco69DaeUcX7bOjHKzu17QNyTW/nxC6K/X5gVgwbg/bCFnixz9lGC2XdsIH3cNSs9jkdOT4OXTMf
tHpimMLqq4PWqm9DPlw6OV/cfVYC9ykkeHoH0NXq/WYCmQlB5jYPWdyYmDWa+rWK2u6YJpb2tdOi
9sawHRvxYti17z20WRo27FKaX9j468pHKeklS+XNB6pqxHgorFJc38JvHvf2x4Un/cplOpLY2aPQ
opvAg8+ftNTaCTDzaBy4A+2+z4yJMcWmPNBfS491ZrcImAJQn24d3k3ebBxQQqKQ0Bv9Q7X48aqs
/oyiFMdTEjWmW4z8Nk/T6Geh2ZdOnfOfSrTtgXPmkmEm8fJTiD7/qUwG0PKs3GQZfRDGdcZUtfoL
x9DFNyMMUtrSTvuUD2js6FUjmrjwVNbLL8wmiSqT3UDxlGPofPkUj9ABTIfyx9IZjoWGZtiqh2/p
grWjgpBt22j0rgst7vy3n9H5B45vzLKwQ7BrsBnBCawiIytH8mBPcH4cPJpQNKRjDkiGdvo2p/WH
yam0h+eYdtGnt9c9P26XdZeEamFPejrEqgUb9+chYCxyNaeZdb9Hvnig6G7i6zuZB0T/PGkwO8f/
YD2eMS82yRVVv/P1qllMFHsopVt4LJ0cxWCihv3WoYEYFBmTfuF4fe3yzKUKjoiF7teaVqmJqsl6
twafRGv1Hr0rWVsX9RYTyWVF2c0O5IWP9KsrUq41cG9g+4plh/1xqpYdQ/wG0bs/Sj3c6V5tHmbK
hnBmhsUpSpant2/osiP/p4j5zwPkuRmEsybH+LpMnEltaKfK5IbKGNemaB6eRv6f3WDP7n+wlHCZ
2Fu+VdDyVy8HLraEz2aA/jUooCnMC0uiLCfczYIpuETPfu26OB2xNgGwaesLt/DP+9gZI6axbmz4
yThZN3j0uDc4L6FfpFr39N5buBSCefWIa/kQrlmj+WjbakwYyTUHz9l7iwOxbgX1p7StnXdFz8vT
si0SLw59QycFW8camNsxOghu3U9p7e8t2UtmxRmxjUayfd2KSsTAXnrhbHl5K8HPLSajIO9wj7JW
7xzEILAcbsfIMZitRUwqy4+TRHR8JC7KL33YXh6htsvbzYFCpM6BtPp6m16fDqApTB/RV1/fG9jL
zMs0m5t0AHpaUe+yyEQ8SBXUnT8mYKJEfOGCXx6mVBCWPjfXC/h3XblBEK3NaugN31RaS3sunxC8
ZpWPcIoKRuLYe6mS7P2Pdsn0OGwE3y58bc83rKOy3LRGFq1tJ94vJQA0gxRbIdWhLBGztcOluHn3
K0kyz4tPgYqvJt5g54tyc6E0GJPw48T+MkCU8IHrSCw1AYW9/ZK8dk+XQIntS7/EWbeNtTaeMJ8p
ha+DRtsyGtEfyZuIEbNUHQYNlaDQcGd+e9FXdi5wcNdAHAH6nez9/PJi9AOJpVrB12lGRWwjZ8E9
K71qs9rav73Uy3N7sSKmoQCpke/Fes/EgkKuZs8GjD1mZ5j2FXcjYrGbYNKiJwzU0wvrvXJp7FDi
PgcAK25gq9ATH+9BGxPWw0ZY7AzVTQ8yyn+k9dRdvX1ly006/0IQ6xPZ2Vwc9gDr0ILe0Zim/Qz7
y4u7L2jO8w6oepFc+LK/XIbKA1U7Omm4NTIod/6sPNXmU1OEht/qkZzpmlBi2pqlKT6/fTkvzxfq
KihqCJIoIvFtOF/H9bRJaxMJPyYDQ9BxEPmKMvAPPcqr7RAMzZ761uAnXn2pQPtyiyxSHQSsoNjR
+qxdD1yk9oxmTIZPXmLsBzlqTGiKX3MVTbdRZl+qFb62HKVJOpQc3zB4VwdKQeJgMGNPBoiCYsdb
XmX70YI0YHphf6zj2Wl3b9/a9YpLeV3atLkBpOIx4K0+FIGG6ypX2NEf86ItVo4/e9O5nuwKH0E7
HN+V5i3VVwQfSAZIfxZd1NrkqjDywSvBUO17bdCPNUHhQcPsPdvkmZsU7wzLfi9GqCsoPmL3uWax
WuSqJSBqsBDM98Hywm82zfv6Wg3htNWr0r7w0p0XFf51cRzMiyKMMvPCVv4zfHFjnf7uICGmGR3j
u2E1P/Zehl3L3OfJifXa20A1wdHERv0L/1S/83hZrhfwrcv+wVPlxV5Fz+rGY6KhTMYpZktBNfFn
Grww1Bt1YdesTzKSdEJr/kdAQ8q2TqKZlQsQQIhqP7b2/HVIsip6qGrot9d2XKUPb2/R1xbzsOdY
LN6IQH/39P8IrwWSNcGcEnESEzSnwE1Rppa0SBlOqd5/XdQbl1qExeZkeOv8EU4i6GVtywqOFzpQ
jLTCQd9oQdnSABzr4q93Xxhfal4+Pj6s5q6qUGlvByjBePdCeuo+aZL7nNZesuuiQn54e6n1p5wH
xucA9Qz7gmx7rQZMnLbP6sDpAI923bXd2kdyC8mwtUteNONJXlUox99ec+XXxAtBOWcph1NNxMiT
OsT53QQ/RYc6K1vGyrziQbPYJpvIbrorhX3rdZAaxgmiKl4mCUPUDAICLYsxTGb0Wmng+gCvHNus
jC7ZM7xyL+AEUDknEebb+KL+5mFDbYC0AvFtF8ySKC/b1rKc4cBCu7XzJvYbgEfZhePoxbL8cfZS
4qRgzykhVmd7l8hQIBVhTnsAkjjQyd5IBrXxdo7VUe8aqg5Gd+ED/eLVWdZcdIY8CVKBteNGAN9o
itJy3Ms5S3/FomcAjIABoJPevnczL0tJ6rc8dWo665BDJH0ZWZhE70dpaQyBZ2KbDFnNMK6TXohL
l7Diz+iGzUTgRv3W0i2dQ2i56j8OhFipWtU22K9WavIugRCw1XXYsW9v39eeF2kbMdSSI6LvW60C
3SauQXcymiKQr5vMek2xA83D9khJUaidms5U/n+w6NLzWKw9lg/y+aLAB3vBpNi0N2u4M56l4FQi
23mM4FJujHS0fQA5xXtPveUcX3R1y3WSMC7h15/3ExcYw0h6FsUwd6eXUt1xDs17A4O+918f7RzO
BF4CurzrAMesZuy8XYq6ozmLH67QpxzGZxFspyruPpZSnw4BCer3t+/qK6/Bb0EkyrOl0PaiBxnp
USOYp9rH1vBL9Aw79ahYKLPJ+ULx6fWV0EfqDt8qrvH8Vsq8oMBtAcSQsR5eKVvjaPFab5fTSb9w
nqyDYt4CLup/llqdJ04QaYEs5nHv4rV3gxF1UW2GKmghJDCXmcxB9KANIYYlTTleiHRWMjpO9mVt
ROpoJKnas23OL5NhlZhRYTXuu445W524+OiFsAozZ5qQF+fMoG+KuLWeSuYuAQG7s/egD8F0r7dN
e8IM8tnM2vBqiBltZsaTVjg5ra5duEOvnBN0vfne8SG36fcv//6PfR2QRXoMbox7o+t+GQVDU4zP
uheOiRcBNLeCzyoaDpSbZObifBEFZZ36DU+8HZz0uuIU9t0mEDfuEIm9Mc3GhZrDiyhzWc+2bEoO
JAkYPp+vh7aq4nAdWK+Wpt92tLZFz8wnVShoNG7f+hwf4bYdUf5n1VQc3n6VXjkVWZ40loiM2sPa
26iXKu2DGEVbbU/ZrVEbg35obXe6dcpGuZgHZP19Z3WWvH173Vdv82LhgNUZtci1dANy8TjhdTzu
M5H1O1Jb99R2jgkbN2tAuLqXugKvbPHFH4Vdx1uMa9XaMHBokTYq2xj2VV1nAQA4O/lJydP6yFjE
1G2GrJE+c1X2jyEZh13VYIm703RZ/yxnI203OiPSzFhgfrAf9AmyGULpche60yVn3pcnDpuBZJEa
FM8D/cxqP5RDTlF6APY8kJhWKq2MPRljCQOVOktwIRZ/+RiWeIImIhUhi+N09enlZRN2hc5tD1xk
YI4zUl8Z1OCQCbqIq9WMd5+nBBWLdfoSuNKyWL1d+A2qbICTsKeTZzbMw5vu9DPr1DI7yhMq378c
zo3k+dSgmUBbW4d1kq56r0Mhaqs4PSg6bJ/1EL11YIbJ+xwplzMUGycKC+SLXCC77PzBIaKb3VnP
IJVEffvTHKRAMuxccoF9GYSvllndwVaOzWjHCtAQeqhd63TRF6PRE2wCiJF/1aJ1FlJeaSBr1ob+
MwpR8F5ocEH8QQzUZVx8qGNG+98bcxDCCfIe7jVlcUqj51ePJwGaNqIE3wjaaJejfroqo0DHAFBc
epVf7FnK+y4qO0J9PlmEVudLhYAOgzRtLCiEQ/+AtkwumFqG32cm5zdz2k8XPo+vLGhgfuSS0eGA
Tj38fMFoTPsucgz4Tq1V3DCSbT0Ll9ke14us26h3tOnCh+7FN4H4jc4af6MaZ3Bnzxckgcu6Yk5M
fwr0EtZhaD/pIFl/AVEa4J6hD6U4p9NGgZbrQbptY+1SUvUiGllWx9SbMxM3HT6F5z+BUM8TWTqY
fogR8FfYg+MddP3+iw4xbIbBkYQ7HAMA8idm/fntT8OLE5ClzcW3ipons3NiFXM50djLwJ5Nn9bK
Mttkee3eElZ/DPNZevu3F3vx/WMx/IdhFlL+oC222reVcDJciCvTHyYoQTEi5Cfu6K98DkH3MV53
lTGl++53hc4B5y326xwbiDbP7y18Xo2MgXtrgSTDaUNrYZ8zqc/0mzLn5O7tK3xlMyEHxRfpdwf1
RQF+Ep7GUH8nfJLYGLO9eTqp2q12pSGqD6IaG18P0+x2YIBtk+lm+fPt5Ze38Sy5Y6OgSWUUi94G
Qdvq5QkTbB36KjMg/qb5ddBDuVIerLG3V1nJvLiNhBBsVh4j/SKEbatDQSfVyZtikD68tuAzGJLx
2DJt/KXNs9DedX2A90oKwCbaZ8qaqi04juEvqs+OvPBLXrlerF0XNwcOQnKG1Q+BVWi1FT0yf0pD
67lGdXYEO1NfSJlfHkmL4IjT4XdXkJ7X+Raym8ntCvIyP2viX9hEUtDSPZ4syvH8BnzmJSnkK1fF
N5R0kXok0er6NRGpHQ7kJtInWPg7wlliZ2nupf7N8qNXW4W+IzG8y+FHLLo69lqNL4bqWunLGTBN
WZfVhgSsvfLMLr0Q9r64fxQamMzlWpA6Eg8ux8IfqURXMBkvmFf0Y0Dg0MlDJEJ24RYPRls+Bkk6
7N7eny8ujfXYlB6qcD4jNItW6zlmDHaro+8wRcEnHX3cDvk/dlqyaTCBfHuxF2caizkW8sLf1VVk
2OeLaU4usZFKDH8Gev8BNl77Kc8U8mSoLNckZzTkS6W27150KSHLxZGNnsB6BjbvtYaJBq4QkWd1
Uw2eDhDUsQ4cr4BHvHbedRajsW8v+vK1x6tJxx2WRA2VLrbj55faaVBlVcGlGmkTPhim1uAKC+Td
sK14k0Savi9zNW0GA4OSHg/M66ZwL30qX3m2yyux9OWp2CMxPf8NejGGeMFVPNs8sva1PgxoHRTc
uSi41HF88RpyufRtyddwiKQJstpGVa+ZQcPMim8GGIaO0xyeVMIo19t39ZX9Q7DMa0GV0aEjuPo+
aRM8dJxZaYOXIJmiOMApFi2pr+mxPGE3IU8Mclxq+L92F383rRAJo01ZJ6J276jYcXmSE09620O+
u0anEqOLZZrn7et75eVH+oKZJfEo09rrI9oNct1r6UEQqyb6rtYEWAsnaXdxVcc3WojZz9vrvXY/
+RoQ6SKJpSS3emoiYNJkkcr5Ddiae7ODFQQVNMDBavK2IiinTb+w2d9e9NX7SauTfIv3gsP7fFfm
5mwnNSJ5f3Rh72Bo1cDe0TwIVSq6sNQr95Nyicl5ipsuwrvVS4hweTKHJiKeybS5hANOSEOHU3pf
GbmU/83ZmS23jTTd9okQgRmFW3CSSGqyJFv2DUIeGkBhBgrj058F/zcmqRDjOzfujnBHg0BNWZk7
91pHjtdcOf4++KI8kcchJeeieJ6vyl05DzVeYlvgD+M6auSMxBlHIBoJm6M5xT8m4ZhXbgEffFCm
Jc+iuMoZdb7MY6+e3Y5RZgvPohW+nXI7eCIOXJm3u8/H7iL4dv6G/RZ3JmwlAKufjl2lj7aZ+qG+
tejn3KZWVa6LMSrXVpU1Sw/fvG3F4jsTDv9zwWx5MlJx8iTcM0n8nz7ZbsRUJF2OuCkJ8zWiQkiG
NgZW8AKupcY/mjXkHZbQjcgCadPpo/xOKNdKkWzBJkHXVI8zRml9/mDCssLQXl1Lcn40fhY38yUh
vvSbny2IFIV21E1sMIsP7tadkFCEdpjfoHT4/fnwffgkqnNcXziYCHtP30xqNd5oWDNuaeAvzN/D
lHfuk6HFuhFMZjS/ff60y+/IVZjjhwNoUW2cH7zz3MCRxPtnW3Fv3moYy2wSrow7XC+yvZ5Rjvz8
eZdvt9hOkCJ1l6Z2mMSnb6fQEmDrUNjbLtadGztD3YBJUf3DFWH85fNHfXC8L89C5s5cRIqGhcpJ
mNbh58D9v8PDY/QqR63cwcuAG0SJ19Q7rBdktHUUHaz3bmOmab5C+I1jKpChknIfybUwuv38F11u
PBCMuJsiuF/qcP7ZpK2o7tallpITjsLQqQNOxDT6Obr2nK+dqY8AQyUeIk6vT1LjyrM/GGjuxBQ5
F/kKwubl7/+JWR3Dq4wRK6FtlNLKwBEizH0Rm2JLJ3C98pAeXwnpLrehvzssRU6COgcR3ukDMzCG
hCCFv+3aMt12U5+8haIvbskN6huJe9ddboU4f4Z9eWV/v8xysUZJhqO9RUxtOudZ0NhTVl50I3rO
eKEoOBGD39eIAKGEVO9zb42HvKA9NXEK96iPiI7rvip35TwOL7ZXj5vcn80rs/Hy+5PeInO53Lp8
YuuzVEFP97eVgHvYUlyOD/jnd5t0aooD9vpAghxxJXf50eOQzQmBuIzd8VzHjpCPYw6x7lajCvBc
m/gPrKToU7x3vB7kEvCy7Mq5c7m0yYMs10oUpsTS55kXBlNUBg2bW0CoOIDmbUmPdRu75bY3/Oia
6MRYVu/JfQ8FCJGzycwiOcF97HR+zQaXeTviRMW2qVnbAntdt+3ML6OageS1vVo7c0rTep7lP9k9
3/DM8Fb5SDXVKd3yyrtfhtb+sqOhSqAeQRpzWfn/rK48RZ3V4XFGuSXHGFn5E6wmLKrLK4vqclh5
DrOaKy4ePuI8uNZbs++BV6GtLab4JdchZ7qZkR/wKdYCJxM/P9+wPngt5AnIopf0t/V/Bhr/vFab
ukUU26hLU3hOa5wcnHs8GvXHz5/ywcThbTgSlts0PYXL3//zlEpAvZ1J5m/LTNovaowzPCnTYTh0
Rd2ZwecPu9yDKRstySSdypngY54+bKrTiQtwSH6wjeP3WPOddzqRovmWdLCGub2jRg0XSPwrrgzd
B29JNpLtkDN9EWEu8/mft1SGp5ZobbkSzd3BwTYjgRHc1TQMavrr5y/5wTThWRTlCMeWSPdsOgqD
FMFok89ypjhfeIbWWlpYItAFEm9iL42vqJA/fN5SAGYYWfznp3or3BHgistJC4f1JsO9cO8RrNyK
OrXXJpmfzf/H+3FvJwJchNbnPYKEtI3bwHDYWrl0N76JihYYn7dKl4vYFIJQ//x5l5sN5zWLm8CF
1pWlVed08Kx0ii1Qtva2bmav2VaF8p41oN0IMkJYQrpoPdBhXmNHgVa1Xbz2stbfzROVYL3A/RZx
8bUt52I+8ZNQuLPhMqssxDanP2lGedo4KK63Bde/A7962hQjEo3Mm9IrV9CL4eVRiwDOpQeWLOn5
2RXD50koitpbCq8VXOdu3MXzGG8wA642Pf3PV6bTxbbD89CaLUlKl/3nvEnCScIQozjL3gIyoc+w
zSlzB/NkKPfKZnDxDdkFuCMhSyNlTsrw7FBOcanyqj41dyxNHK1HW+4mvzE37OTfPp9BF6+Evox9
h4GiWOqwdZ+O1ii01o3QfO8s+lqemTTOni6F+EpL5+VT+F9TEl82GFzyzwNM7E5MxN2tszNKzco3
SSpNDHbDMRuxtP/8hS4/Hdsit3BadF16J89LPLOV2bg3gxwN6W76RX3JvQmLCXOsVB/+Z+2uR6vq
oqHlSbRVna++zDMap7RqsUtSvNZTvQHG42rWEcvxQ6Zr4ZWax+VX5A6LoAyRxGJudj4remguUCIr
sbPdadyQ95wPIVYQN59/wL9Z4n8DGFrKl76GpeuObBn9QKdTonc9pMA4kgJcGgw3sAx4BvCzhrJz
15jgmlEf9DAbhztWCJ/UpLEj3FEnja09zQmQtRSWrD5nSOtlwdAUGb70qeVA3BzbqdkaSPF/1J2T
/4mrqHkeqlk80ARsPTpgODPi4Wx6RUILnyh1zedh7JQeRF0hDHD2ppkEg4ycX3JUVbei7Ve/G4U+
vseDif9jTWYYCssCZPHMKaWo2Jj+vCeHxf6X2pXCJtebIBu7NDA+RYNJ24aP/2t5r5e96o9h5Vnj
psxS97dvtfQZg5GOX0LcdN9zE7vqoPdIjhyj1sbuiM2nVjeho6J72FaD2na5p4GGdOpkXiNjy8ut
h11Fjf+6Lr2NO5iR8Siaqv09APQtdlR4BRjX0MA4yxnn4bcFX8lbR/CBS+SJVjJ0q6lxUmhsTRan
2Tqz5ZhX+w5GLUGcSzEaN6tucOOd4UisyQIloiYs1qafdvlDAdYg3oBjcsI/lj12ckPggbdloidW
fquqcRZYjQOHanGXB83HJ7Q7sgeEo0m9za0BrkWgC4oX4EohGMBcKtQ4/oFP5dSk37ADZzvqpulb
H4KCmANP+A3YZcrz9vrKjGTCnUxI8husNEQuDl3Rl2WGopmNKu6jTRLJcicrW61zpCMZMAaYFx21
CWCuMzgxDWh9A4fzyvPPjxkCegLAxWmBLgui+mXL+SdC6ue2nGg+lpvQHcu98tp3uEzF1hVavfXM
Ur1ced3z53H5Z+fiUFta4SkznkVJjhnGyDo9uY+svAq3g2/mzXYeGxPP0oJC4XqGCTHc2mZlOrde
Wwu1wbDLPIyz3vk7b3RMZ+fZMpm3fVjrIdaljS4CPPdxTYraBNZU2cYQQdBEj/pd2elp+EzfGt1T
Fv6j9f3Cc99TW7XqADMt/tRYC9iFG27/TUWeUW7MejDV2vXgGQVgVUcvaFpX4QqWD0b4kPdlCWU0
MqG1Dl5EJEQZo2i+t8iRPPwatJiaLL14L5VJH/9Dipz9aGhVXQbLoftT75Pe3jQ1KKl7H7MHazco
PTZuTGmm/xm2TCGg6zVXrIBdQ/qPg7dwB2UffWekcndlYNx3J4026e88qKCbYahV8gz5PNUP/NYx
+Zk61G++RlKL5qOaJxQkoVV7JT4LuYfiskjpPsZUAP35aLTt8JiM+MLuJs0vM5rMR+vOL40p+W3N
frHjPovsJKUKg0O1Q0FMC2RHOTpeuQ69lORrZNNM6zRpcvOtVlE9VjdDEsfVjcDTNsFCFINn5FrY
mikoHu7s7E3uptq6b/w6erQmqY/POA0avxVhnQH4xgAJWgEepDgqzCzfhD5WgSu7waXs7fOZyNXt
bOkt9i1cskgL4NNLpv9s6rdxMphseeUeZyUDu+uaXI63pZeYBR9rEPhU4LDsoRd6ufuSjeH4nx+x
LTxWBfCdAGPrDnB8A3MgUKR3upvZK5Kfuiji+6jkIN/kvY3DnmWYlb2BTO1HVoDrEE27uBJOJgAk
DPMfmOOguYpcxwO2mmZDMV56WT72WjRUT+istXzriDwsN7o+OMmqqAsLXHY04LR27BvPAKs76Xih
rPS4QMaJqz4SBS2XSbIpMCnvMXjFTE98s6fWnr+72iycN7PJyp+ijS3s+PDbAt2XRMAD4N9ZuNOx
H5jZvT/hlfgnwdy6YiNyWzndKzcrYal1abfJ4UHIrR9nftPwmSwrgVYHpOwHtT1vNWVViOVbXPlq
DwvBAYgdRw5M6ims62SdzD0kR4zJo3AryQPe22bpt9gnFkX43XXz3g0KG3HQLYzMEj59xOq+C7MI
xBrfhsRSmFhyH7aN1nF+5k47PWGA5neBqY+ztwXdrQepQybmqRmG4mbyYyhCiOk6/XYqcDM7aIT4
T5qTx1AiRTOC3UKK1UzaKm48JV9BFZhvc5OHHUaqDasPhxm48M06z1Sur3Ur0SZoRwB2114pHG1F
ZSMu3VVrctYFBbIqsTiWTSC312Vf9UPgxmWiP+CTH3q/vBmE7Y2cLCB+Km66QYds4MvsicDF+TpC
cklfyDzPa60wpNg7UkS/miwzvlSwDI1bPr8OeQLXyzfonWN0g+MTgyxRXtfaOnRmc2fpUgIXdUsa
73GZsqBFWImDwW6XrDk6LSh+eP9N70XS+8ZDi/HK9F75rcUwGeaY3Y9pnCUB7SrjS9QJT65MHYIQ
cmIKs6rPipsIKhI8rKHCWioIkxjopY5nlolXvVNkr4U2hT9srVLWQ6Jgk2L8P+jxlu7r/AYaymS+
eNiAJccW4zXyRsAWkpfQanNp7obMS7xbv2H2Y8mfKKup1+R/0nwz20MxveB/6fyx+UvUIfaM5BVO
uMGBG/gyVe2uiDjmbiL4IaG7mewGAJ+U1QzPYqYu9W0IQxvzfrB2ONfHQpP2Pp5jAc/ESK1jo3nt
cAPoyHbvYr/2rMMcarkB41iCsYZWBHA+nsXob8yyMzPoZGbvH/h/OQSrodVVG92rvV3nThGGi1DO
RmvTR1oyr0p6KPzAStu2+tEbtQUwqHXNX3pIJeBXX1VJu47zWUVPgHaar7ZR059SuKM17abBtMuV
X8XJoevgF9xBmzBGElCcLptMGdotOQ2N4K/viaGDrob4BaINH9StvrQxjGTg8/iNJg7I13LIu9e6
wOP7P2IwC6wHvYfVHue3wQhGqRu/Ix2O0ZUkzMWRjy6WjZb6Nzof0pVn93jwZ2av1a0O+XvMsp0x
hyB1Uo/a3AjMuzVgZ3aNpj1f29/Pt3ceS26EkAaDdNs9r0REEyKDeAQ4Dp43K55EM2OqviIx0vyy
zDh2752mn0OMfxAdbLSuyccd+Ex2M3vUnPnRHzFDA9MxzP850zQ7q7YsetUFoYMT6G7WwvbnMLRw
FQM1DDpErsIQR6CotbnO+67r0yvJ5b/l9H8jxaXBfymBozpfbs7ncmibGxkgrXDeC6ON6N+0SiiP
uLj5zRq79pSwucRLHxi0eLULp843de5V3qOwJ4ubwEj146gVQOWWq41h10FJBTr8wiVL0t8VRaaF
02GRWxt8X0rjW5squbfLynCeCzu1vwlHGSowEnxGb92qy8UVdflfIcTp6y3dUeTpl8aNyxYYXyFT
Bebc7wdUURVQa12/61xu0pVqigc56am/UXYnk8CPxjBG6d1CAixKaz1hXrvXxPTdprbzBz1chqYU
pOCr3fW/BVTqa22mF4EDWRkkiCZ90JzaJDZPY2abimvjtdOwH9xpqhZWRSvLIJIVxWjAp4lsgbZI
/d7Th7HcLiK4/9XQhRol5u1LZRsZDRmBZcn9E7UDvqYOGrr6XpHzfKWIpTY1MnQMVSVHzhjlxK6f
LydjWaWn46Mj/cfOwlsKzhe5B14VwoVWuHuEHlJHflGV5Vr0XC4OXmVJcY9AG+/cPkrEXjNJhUxB
M5nevDI6Lw3NwOoa33tK+3bOIV1lWf8ipSskalUHI7tx6BJzRQSb3bv8W3XfZNSorrzDeRoaoy9n
uff/X8r7wm2gg4+eOtYo9hHEq9uKgOiBPLwPMGX0/nQgpSGkp8W1RMrlU0nCkhO20JkzY87XrW91
dWh2pH+hrUtn10jAeDfl4PXiMcqmLH5JfUuJowCAe63QfGauT+M8VS98W5GyEOZihHI2T4rU0sgN
VfmhTXX/KAaBA7GiOSl6SiiLPmp1PUA8qy27DQxc8c2HOMWIcmtHU4glWoM57g2Dl9xPUvbwdae6
cbLdmJvZ2xiZdIFYsqL1gPtN8V/LO1q4qIaVf6Wv8WLm/ZUzU7ek13DROJ9dGaO2jTtTL7S953aY
SCbR++Co6Q9nifPIWRhtJrC5D7hYOn8gdIZX0nt/vYNOJr6PqQqqHG4LnCfYIZ6uNbNPqgKn7fTQ
zxa46diPhmOmapdsDaFHvh6TFBfs0Yrt+tkjXVpz8jvtIxbrzrgKqzT3vluRU0Yb0yPADVf9nIf5
T5F3yR0AWVFu05krJzSs0mvHIEacpm0y9uhmCuxOmOpxQLR+xAISHu9oA0OgnaWiWTIo4soGwarZ
3ETHCSubSBmu2mCuHkcHKla+eegmcxDB1KaV9r1SXJXlrW0NrliRsvJ1qK2GoiNYj8NW313ZL5ZN
8PyzsbVZZHoR+vKP089WDLNPYkyXh8GNRrDt/qT2RjsP92TQyx15AHnwqY0HuhH9rkZh7OkqUu+f
/4jzmcMhiRMFwgdSmaicztP1flnBznK7/lA0VIJus5BYJGCNGyBN+p7cpmVJV1/bRjNYW80p9eRg
J6Webf/nn0FFfOnXYyMQyBBOP8UIetIA+KcOMA0bazO43rjqMLIfV44Z50YQi0RtnCjV7voRwOzU
Z+WVSfw3rfLvaPAlUHkCx+TgWkSPZ6PR+DEpuSSuD0AwIrFbTBnAq/UCN9FZdUBAEjBg9ZErVvPT
rpUwIQDY5X2qxq6ZA/yyvX2dRbhRwB7W2m3XJH2zbowaFnSgdBi/N6LXAVTScNwey1kvxveQMfb3
/VCKA9guvIc0L6v2MA4brPlFUwPehHqq7UIYBMXm8y9+nijndanCLy/K4bq4L51+8cEwrTnSvPKg
CffXqAutX8N//RbXqrKvRLcXZarlWeQPEBgwvtT9zp4lpRIZkJvy0A/ar5HOMzsIsxwGT19Pya7q
yI0GSWN55bYBh/s6hDHwXQjy38nI9beI4q6uvfOAm41ep7rC1P9rbHBuuzGR0ByaSTYHDelrslKq
jwIsj2Fn6g4pzJXZJvO1Xti/zfOnM2zxnSIqYX6zeZyH22wnrj7WqjtgaSe4FTlZZd30pdn2N0Oq
8NW0yzrvkwNwykh7nugarB5qaBfrdMpU9jbHJKjefBIdD0nsa9Gm8LPmwM3O9EiNNkb3G8f4Ydx6
7pyFO0n2XgWzG3nJukhT6X6HvplxZllFMjj3tLikwxNtXxy63GvVm2aXiSa3NS5D5arv2apJ3Ngj
tEbHq6Mrk+8iscT3R2iF0zN6pUXHeTYjqiHU7CLqy4PlWgocoaNH6E6AIN8YVChhrmO8EK0bp61n
oEiq+kV3xyi2hpQg40TLJN3THKGvEwQfCdZZbvw1q6JyuhlnQ5PrajJB0QGYu6rNXkpvZ2NI0wnX
jKXPhdKcebpsVIEAIAaMefA8ZvBDW3Ky3yUx2WHDwH73UKeGc6/PjRPuNDNz4gett9N21Vluim06
yB7v2+fr+IPFhaaFbDEyHirPF+2AZqNPIkUNwdZpVYfR7dFQdnAmDKN86GoRPw6DHz4S45u3jePU
MtBxNqsWKev4LWoQTV4JIT9YWtgriEVzskiRzyU+Y5yHw9Bl1qElkUy+Z3aHwDOKeWfX1PtnnTL0
lSdeKOqQWy66WWql7C6LgePpoJRdnxmhpquDNfQRTNfKAw5uqTzR1wxmXhVBYw9m+8UAQKw2oiTN
utbIGaG5SYFLXhmRyw/A6/Mj8GSgS+ji1wyeHUZ65TYHp/Xc5DabKYKt9cju3Z9eNCTVuoUxot1+
Pg0u4li+ASYTzuIqh/qAmXD6DUyZwvawKnUoSHVbd5AXQiAJvURrS9EgCR+r1AZNiRYsz1dhNru/
KoZpOKIGiu99bSahXQyZEW87LFD0vT76mbZj/baAIeN8Gg6VlfU/pEkzziaZNG0bTqlVXClxnhn+
c/ryFpTY8ZlZRpR++NO3SGWG06cmFCcFgMcX5dfGg8zcGnIzvCgZpKGckz39+z0YyLYrniw1wH/E
1l7GX4kgiytRwUV4xJWAzXpxhMKhFoHt6e+xIwynMH5OjynftkmJAeYUHHxqwGh2PcVFMKgir/xq
JtBc1hCKDPL/2gzI/n8dXudvSx832qUMRQ399Ie0TuPP+IfJowztscYSvxza4a10StNfFTT1U7ic
vEbZN0lLoicoWuq467kw1HGyo04d4I8rJ16jyopDY4XYT+hZoHW+0Rir0sp18QebzpH8fBSWR68C
vEHiKcJr1Q17aPGfv83y1U42UQSfdLtS1VsAUrTWnr5MTMlpUPCsj36LF8A3vYRXYlYcWKBh+kp2
qxhgpLOdm1kVr58/+q+Q6vzZS2OLYS/rhR9w+my9x6Ss6Fr7QCHKHotVMY0Ah/Q4IRCmiAlA4kXi
dBTzWygQOKA/06xPVlk4NG0b1PCS8OUyZIjyQ7nRGwEeR1fbR8LZJlYsQXc7Kj3knT6KLyZVuxXw
Ehfu+WBkuXZQYVF/N0VXftEUxVe8vnw4nVqY6FkZhOaU0+EMuft5TFTeBnE3jpCuYN8+KDBI2i7r
5BQdyUA2exFT+NlQFI7Uyuphf208+rHct7ztpmKLVdl4R4G7KHcq7etoiyKxGl9NUq1fVU9pfa0o
3v3SvFn3jmVrxwC921L8EgnmIHt42P3vPJw4JlCDt26AmZeV70rciced62nVISsd6vYqN+1dC4iu
vqGikplw0UELLLg8Gi/Bl3stYUxLJ+7WzZzJP2iL+/9uqD3jNq38ElpTZ/fTldjiYvulPwTBGlcq
TgKSgMvf/5P4ybH2scxujo8kvqphTUtAd2Nj/efu0BLONwofmSsb/uXeyyN5IMZ33H4v53ORNxiD
sQMd6zKxu99+P5g/0F6Kfkf/elTRaIRV10rVIUSfwCckW5FApZbLUSydgSCtoC4Qoy+ag4EWv2if
pokx7eaodMa1LUvTJS3vJ18nrRqSeycSpXfT1XZzjWbwt53/bHFwdi+2PksO60INnOuTgxxIi49m
Uyl5OyhZVAb3T4RtAUZm8jY2hzDZ+3VX+jIQsozNfNU03gjiwVNErj3EWhRZytyUQpUS8010Tt/w
M/cfHNkvoj/bzEDHDWYWpfcI0aaXGoq7s2l8G9cii11+j6wjfQa6ZRQ7lgzNGrPjNnO6HluAUcGo
SWq2IIpCE7Rfa2dOEBqTJwCfmb5EcvL5fnGeyFzMIkyaqnDEwQONrfN0NnWYo9SR8v2DN+TDnwqF
zs6FB/Y2G3b4qGuMVtBbA9DKMS78K4fP357p0+FAjk9Gm8OQ6gPMvdOH+94EiCx3xWHIw5CDWMnB
aVeYfBQ/vbiU0Sv32cyjIuEb75GnnOS15Rrh/nTEABoyIQvbr1zNNN5J/yjVBDiKTQ/WEHm9sTdk
OslX7oW4UMN/xkh/XFGF1L6ySGdytU6YR/dhHevJmkK0oJt7bvphm9h16n+NjNh/EOFstcxqNrkG
Jgz5TY1iT3mP6KTECnVs6p+jMZYU/T4fkr/f/Oyz0BPCckNyRSh+/llmvFdNt9Kdw9hBtuB6Q2XU
vzecutuM+Vy3W8ur+52TSxg2saPlb7bGXlkGaEvquSL93Er/T93EbrLXYVsnQYE7iPbdb2qKRDIH
YIYnoeMm2SpKOtte2V4fus9jI2qlbUoECEQghUkXb2DkGYetI6Rd7+xmwbuGw+i7PxwgyMazUY+i
vBMpZNO110qo6fynE8X6USb2bWNpRf2MkLSwHlOEX/1RYc0GMyMe52oF7nlyNkhyymQI8so01mYn
5mLXFIuJGEVzPiu/y3tqcu6O976Xyi9F4dVhF4zuhNmYaKs6/FZKXS5GklM94OEhUlu+uaHFZbdl
5Wivqrbng6UK8IABp4R/A66WHwuNDRZfgM1881+SpILCZpVo0dfPx/Gv8v58HLm0OEjzUY5fGDQC
wEbV3HXGIavaJMcSqhHvBKkRdNcWI99fBnabcaCMcN6gDZuSzURjyLDpPRbAuoNHFjVBE06teTc1
fWo8NB5UqCfZKOs1Qou7VKJyqmY/Shy1vOcoTjlqHX2oLU71Oe7fqjbz4l91jDVrsdzY/I1ft7a/
8mHRr7kezOOzX+dGQl1L5tsqJvS8Ii36YHfhN9EW7uKSBRr17KxC1yQykfvTwdVC0e7x7OweLc22
ujvWnKkf7KZHUOP3XdLeSaXPybWu0ctIDLUfKS+ygIu48JyaM1CqpZ28Nw6dq7fRXar06K6xO9Wv
jCzU480E3S0/oKmam+3no79E8qeDTwC2ZKAWc38qn2eRfpyViFK7Eri4MQ7pZlZa8TSaGW2rulN5
V3bSi9LZ3/qCx60UBRnz7dzFUjl6Y+GXIA5GlPcNFyARWdFNiJcNjkDWUJRvXY0YejVYQ5WuSCRr
DhuhphnbXFemaNdZN7XDoZ7kuBN0+dmBPkeyfyqqIjNvma5DDhYSN/Hoyme6HCBmxSIzXboDuEwu
M+ifaEY3UiHjpNcO2ZgIY0dFU88Db65E/qV0UHC3rtN/NbqlhfN/Hh/c4fhUlO/40zqPkyFZjJqS
yVHEuO69zPh3ma96F6HRC4iBnf4a9+xyLSC/ICFJFKVz1TLOUsDR2Hd1LBN5VNIvsUvQUSSue0Lo
8JFoWiQPQg+NKmhVG//s6CJqr1SPl7V2NiGXKsbCuiMpSFfJ6ZfmhuXJ0Wn9Qw2Eez+Gs0us5qX6
U4c90p2ZhXN/JbY4I91w23VRrbOpO0uBExHx2SvbwgfNpAM/7QfDI8EMIKt/Svoc+zlNL5v6LYtU
0q7SsUlQB1GaUisgprF4NKIp/+5GRhQiV+sR1j3n/YTCw9Sn3L2Wt/wgvHUQUdJBS9KULpFzn35d
G7zKd5voWPshsWMwaX06/0Lz2t1rE0mQoMmTGcFcYXlBmsXVw9L6tciwVGg8xEWlimiLbkdTR1eR
VAtcM4+1e7/I3GTVTKVob7TRcn5qoaGBFe8Yg2IbeXkfXckuXK4lvBzZVWjqZtehxnk6wkVXV3Or
pfGxHA1jL3F0RdKrJ7F2k8SZAaFdQ/WbLTzvorpWWP3r1XI6vUjO4A++8Fvo7zlvkcotB7bqKL3D
kA3VI83z/ZsjipYgonYLswm8aojYQmYFl9NuVRhicmkOdsKfRgl2BvzOsZcT3hcT4raGExzD9PfZ
zvLmVSKKmL+iqe6mTaslfvm9rifrxnHTPgoRX8TLdV5FpNg3viBtsxrnvEjXJXKodtMOOJcfayPv
il9NrVVJ8xCDNW+bTaz1soiCCe6j5q+G3i2842jRs/rSo32+pWJU2ds2p4oWsHHzDjOtg22AOqF4
Z6l23GYcH0R0lI7aj8HSozHb2jB3SUJ/vlddZGlYO6TzCdMXmw5xvkl60qtaiMnkOtxZH1apMJHi
N6aWf4siCvKrWsWkhbcYteEulZRe8S5Lw9a6Kzm4D+aXs3T1ejSN0cR1blGaIjpbcgLRUbBj5mvY
A9wORDzTIk3JY9jNrSvWeHwhBfv8/T948NKTQtFgKSswu04nNtVyriMR4ndar7qUMB4Jd9PD9dV8
rdECMn7ySO322t3og/sJgAfuJ/S7o4++aGj14pxItg/ng6DnyPNW6ADdZjuhe8iCMhP9H32sZBiA
iDX8fWiL+a5RRaEwqx1sLXA7G2HVkEhxkHISm55Iz1vSeka4xU0pSVaz7udI/3Tq899wR6MW0Lb5
1N4RvBriJiQdMR1if5LuoZ8AVb1nE9Lje80j/f1lru30vR/hXIPrGiJ35YSo6oZNJxC1uuvWTsOi
X5OcviZ9+XtQna70RZ1DUMs5RpHZPDuylZlrnlXo/sFh4Rq3wLO8Zm2ptJi+1EVZfGXFEibkMvJf
uBuU3xE89mLELEvOrUfK1omLXVFI7TfG+qhWPp8qH/w6tiALcyXMOZdq3HkisW80Jw5Fdhyzbg5x
QJXVEN/aRsI9w59T4e0io2zvhhjj71ezGmEHBzQNJDiNj0YXv/g5Odw1Oe7Efu8nLCWvgYouJzP5
X8IdfXFpWZohTyezWtxZRyuvjr0zyL0uZFivm4YcS3QLn1pOO8xaMKewh04WzZU48TIGWK6UNJIs
CFTaWM9OiGFSc9qjZUWP3or/6EcZULA3yU2TkqcMDLdK7Cth1mXGGwEKKV2CcLGIp8+LgqYnK1OG
Zn50RlcSh2dh4t744SB2TVI8GQAc/0spnwQIiKYXtxkw56gHv3zSKR5WVzawCwXT8snJ5REogzq8
zDKn0SgqTG/VUc69NiUrs6/0fk26TWDRPzmjYT86lDYeOvQx2gqtqpM9dXPd01+T5JM2awg+RhEj
39bbRDzX5dDbbjCLUGmvbabZ4RO7kBbftnM2VzeLDix+BDRfu9fCZvdiJNmE0a6jJaLMu0Sxp7Mo
Q9CcW3hCHqNCpPKHtKy4+OLGvUBvKn1zb3tTUiJbZL9EVkGlct1XWTJ8xe8p3SauhnSfo8uo0xWQ
vbBAzEUCaMWe6n0PDS8vnmHaFF/0ZGKjz7I5/BGmPQTuuuSAW5dVLl4Tj9sNxtgT27207NDb4e6b
STCkOPLYGQUo2x72Tpkm1kqLw9ECNy6Foam1ogksvwm7MBfbeTCd6IdLZ1W/BvurO5u0NEoKxmHM
9XY2W3p24J52+X3kZBbg+dK3f4SDNLS9Gk23/aJlI37xaeGqwIwbAM4ISczkRjlN0tC4hiT1tmNe
1oEx2EoFlR4l/gbsy2Deuogawpt4NCgaOplJaIe2wcOZSfnz/A510SHrht1IFeGP3DSmuwI2IvI0
QLScaf+PsvNobhtJw/AvQhVyuAKMkiyJFGVbvqAsj42c0Ui/fh9oLyaoIstTU7MH70yzGx2+8IZv
JvhQQIihVoOXun6LXdwRiCnOaRyRM+p44EbOvy6yfKYBpyR4kMxcEe+h0dkeSo49FLReSCtH4Dgf
YJ+g3bo9LyINBuZqp3FgUV7mkjgfuA1L+iG2GTyMU9hbXqM5w0PLorQgVHC6/QEqO2ruokoprV0N
Sq/wRi6Ud6PPzTfcChNIW/KQOOObHMkyWgA0B2iQun1U5GKfmGCb7wJdQaTCbQG+vYc8JLdI0ZcN
YwuhMBps4BTxMLsI59UhmbRMzeMHR6IMslXi0VphA6U/WlrtP9C3AaJpQ2uhmJX26TajlBJ6eqxo
rpUkFuh4UJU36iCXtyC/aabqynRNgWsumdMBGV5bp1n2wM7HRh4fAh27B6WorYcmCCLJg6XBaw2T
QNs0QVW/55bvvIHzh5MvaUUvvl7fYJfXB3EchksETHMuusQnBK1FLIMxwwOhBI7XlRizVVu1dQ/+
MQtd0fg3GnwfeJuzqMECh0hVkRQYGAhQrPOdlRI2pAmG5w9SYpchkKEK8hLwfzlZU47TNY8SZpQQ
V+lpHXbeKHqWYWWnoNp0NwukqntWIsPM7wm5A5ARIIUd0Fs6hYsexetgysIbh+EiYYcK/WGZTV2C
AvnSWAnUAT070RsP1qDndyIprBc7bcfaVc1CvKCzMSQuCnrSU96F1o3lukynYMGiGjcjDYAw8V6d
LxdCR0D5Jkd7YNPYebKXGqX82upyAbUG4w74Cq2lhQb9vXKMMnVtRE1s+O4w1nBbrFjpbBeciSFc
3ltZdkNIAe9ha4/FlzLtk/qgy3Ezbgt1TBWXfmGuejUYqUNfdQMFZwCEWujZkiOmZK00STS+yLKk
278SpU5+60keQflSow7750wbQ0+lp36KytEa3HGMDGvt65aIV3COWuc+lwdsTjd91+BV5eoBXUev
0NXKiFfcNZKyGmVkcd9UUdQPfRxWQe+mUCE14QXgvg+DpqT2jRL7Rb2M24GbAf10Y9aNv7D/pQtI
abaS87uh7grDLXENh4IzWfLWGHNxtKMIjp0xk6xIve5HQ2Sb3reKnVxCXePSxjdYr5U7XQntY5z3
wC9NWIUupNJbScjyKaBExV9zAkK8RkC7uJFDsGJxp2X1XTWh3GSnafRfQbF7N1aStC5VpIbTRLpx
O3wyJiBF1IKp2c7jL8akhFD0fiP1d2nVybtoKDvPl9XcwzOr3ykEJm6kWd2NLT/Hnn9fENwNH/ho
hfiMavFSjLqMS7C/diV2uT5lJ8PyrcQNaR4gZiZT0b+xA5YX4Mdo3EXIQlEVvpD3s1pHoqMni10J
S5s6WB7JMGcaq1yNyhCyQZ1Ou4UculhWZjhXSMA3sOsgD5yf6UDt+qqCQrITqWN8wz4JS6jSDpL8
UR/iFu6bVKenrCXaupE/f7a0vIakaiBO0IJVzwfGKcpB+EoRu6Jt6pXVG8W0sZMmalwQFdatasXF
0lKMpbWKZoA194qXiPMaY6MoJ+/dZzqKqUNixmuHMGCDENB7XRLqX3/KPsoOZxuH8RzkZ3lfZxWG
C+HtzOmFk0/mrgY+l0K+qsZACE/Poyx+rmJF7z1LTOb0ZEZjeVcnUmk+pDAYyucqq8m5q0kJfkCd
UKNVnUkSlP9WAzwSO9ztK9WMjTdbSeWfFTca7iyjTrXK7Iv4lKPWmqx58BxnF9m5eujHEEnfJFeH
4iGvHbPfOVGaha8ORglGuMlbf6zUNRtO939FcBaVnyFtYS4PAHft1HuVLNr0V00JaszcKjC6YpXF
RhWuUvrTKfjNyG+9SmTil+pXanQvS7gmbeCBWMG3hJRX7JH8KlcVxMlgDx+1qzzMVdCPzrll1Yee
WHiNkiqY9LrSOtOD+toVFeAHTSEJQpVMv8vHIBezElpXn6zYSW4JS3+yNygPYow2g+cQuV08a5Ki
kw7Fabgfi0CZTmoYK26RZPLvfqgn8ZiO6GXd2B7La4W2NjVd1KEoRYPdX5S9nagj1jPSaJ/USvpo
CVtBOxubrB94SUe33LaWIQMsi/+3MVCtgeX20RH8q5uRFUVLDWEE7QNXX6OuQOkQnOywsn0UDqSg
Ltd5Y8vkXhKeK/88UcBGaHkSv4IHW2qxGlGPRmosDA754IPCwFM9UErtiz6p3a/rQ829kcWJmz3s
bcCTxCfqEluNnd5EvlabOzKJ3q3UIoaXAL3xX90ZWE5Et7gyP0JHBC7P7y3FQRAZyIm9C4JS0r91
ctcbd1mty+LWDXlxNYMsxdgECReQy1wlixsyilRQ7nB3dgIDwSd6sf1RDmwFiY28nFCwSOmdOX2X
3ujJLPYLWE4icI4DOlwoQdrL9qRC2i7qbtAOZewE6zSB3m9qFWoGtaaVuwxAc+6SzFh/pDzUd9c/
4jIi/xicqihiK7wMBOaL1dWN1IGN6qsHZOKiZg22IfGRxbKnrt6PepxqLw22KlukejR4eJKRf3ES
EiaURgz5PoAFi1mb0fYGdXR41F/ipuufkgSBwxvJ0+LO+PidDm0kElJgydStFrsggNGD8pNyqEdL
/qrmPi4gSTMIj8s6zVe1XUcv15fm8rNQ4aYVND/S8EadxYiU4mSQD7V6gK84BU8iH5tXdHjTcTVY
ndLeJb6svCnZGAZ7zWr0r9dHX+TgzFf58AHjn3ORfVkxG9tOK2kHqAeB8Ne6GRTjl+UbnSflsr6T
4POvpmH2kEtp2jeSOd3YF5fLTU2X+jJVMkwDqX2fLzez1APAmNohwA1s3RUl/HgjU1+dFNCWV9p6
O91ItBbhyceE+QdkBWqi+oWDbRqrwkF5Sj/4cHUG1MT07lUqYuoP+BCqz9dXd3HS/z8YXVgU71Cp
Ia87nx48Xlltytw4tCNl4sfBaqU/alv6vPQYoX2BZBoSg+FseX3Yz+ZIwZG/LTwPsJo8H5YljSWk
tcwDLYvkXZJARXjUc6w7vScxvvEUfDZHgM6A5bFbQe90cZupuWT20ELNA20jott4kKSD2fnyk5qM
wPVCGYHnohHDjf7jEqf+sbYgBBmQjIrQehHgqmFk1mrh64cymJzJG/UwcWshrNIzIm1Y5XnW/NfI
IG/kWEKaYjKCtSUc9e36Un/+M6DqoWLGO3zhVSoVTdsOkqUfOriPCI1qycaUej2jRZhL90obmndm
PJa/xjCyH0Et+btCRNqNW2tZ8pkXAyzG7PrIMUVcf7EYCCW1RcULx0doRLUHw1dAL++0ABhOEMH5
Qn3bfJ6SwcyRxsS/zHX6fpovlDDdQXiobtnifXKwsS3jvaZJDJvxUiZaz9OkTvRDlSUgw+oo3LRF
r65jy0keWr+sb6zA5ZZHe40oCH1CRqUdc77lw1iekY/Cf54qRaZoWmflN7yjYzenRlHfuEMuL00i
Ec6XjjgpccnyJXX8JJRKtUwO2DXnuJ+hLq5thwZXMM2UQpjwdtRZK2xxKtRFpvS7I3cGkhnXd97l
uaM3RDYCuIMyH8HL+YxbqoxSYYzFoRAN6qelKry477XaS4rMnra+H6j3iQ/D5/qwFx+We5rdPgvc
UTJCLfF8WIVHqQv6RjsCpBhy5KwUt0n7PczOEiM6+t43pnk5HkpVAGhnfDn41iVeopAzaQQj6h+K
BGOMfauJ/KSXoM3Qcgqadp3ow/RvjSvQ7AzJgs41EG7QZWCdT4Vf9rHtHBoDZbR94RjRtkotpENK
Ix/6rTyZenJjWZeF5I9BISOAeKYLPCsinK9raNI3STHmPqaKGsDygdNYf0/ayZ5OQ4No4apuCFHv
1MpJv1BAUMb16KA54WWynA37CrJtte4QMJNuHKyLvQ4VGY4WSRSgWaAmi23mhKNRRmXhHDKrFa9J
DWvO0kNbuDSlGv2pqxKyVRqc6SHvMnyaM+Rq/3XHUcoAjcC1ZoLxWQqPdkpWFdo4BscOGt6dGkTq
m19EhWe3dZB4iZIGt7qm85z+Sjnmb0EjkQ3uACN0lCVOefAdKVVYjgOaX5N0X2hptk9L2+Y0D6j+
JEjr66swQqDFo0xAr+n6hC/uMlQpiM/ZfPSWSekXl3mqdODqoyo6hoB+8BBIrHTblEkQbg16SDfO
1+VckcGY5/mhzUuz/XzfdVob5X5fJcdYkto9LGH5NBmV9iPQje+O4cSb1CkArEcUG6sbQ1++nfM3
hcFJHAaESF+OrRWNFVg4hx3jJjS++vmkb+H9yfu2l+o3MzSKl5xWutf6EhCdPo/+DHqg3jjsnxw8
E54XWwybCIKJZWaSm51U9LB+DlqDyACiWFrbvkRDIBlPNAQ6dKP6gugl0kQ/60YMkr/TpTwZXAUh
rdwb1VB9qHsVAcnru2ApwMIuhFAMvgA+xEd1frEN8rZQ885OHKI4nvY12jtGtSrq0urcFJ4iKkeI
kPiIyASyuLdNpAa9VuqadQi6LNjZpTTV2yHu8WYhLYzNTVEM2Tf4jbZ2B6VH0qmOj/ohiWkJbITl
DH8oRHfPbdrp03H2zug9elNViQl7G79fn9tlvMLcrPkV4X5FqHlJHIrjZIIh33HCTFuqYdyiDIZn
4VxJstqSFl5gbmmQlx5SP0CaRxUCh1UnD5bcZTdO28U7yk/hh4AcxLyKv+c//6uMInh2LNMf/ANY
LoNOcaoFXwNTqa11I/foc2a2DW4rMOv45foifDIwjxoVKqhw5CLLgoOJ1l3hcwUdHNw75ZnhGnyn
FZB0W+zVoVwmU3cKg/Cmcd/l9UJEJsOAo+2LlNWySMVFgIxGOgTHtjWUzJVHpcLN064U5BmG+Eah
/bMvjamVAw6UogdbabG8dglKqVOS4CjSNPgNPKdJtm0Xa+0TkqiOsR7NRqGxFJsgGpG1DYuXtoyl
cqUpSaWtGrmSbpyrz24d0pX5OftAMywTBykIWr3qzPAY9bn1WvKaP4pChpelaCHGsi129HQPh32W
6T58GakbgN6F7fb61/9QYTh/ZMha4NjOZRkKZEtMMPjcoWvawDn0ksjLvY5Do+0WfqImroC3OK2z
qOhS14mSuvHA3BvfA6PJy1Wpp7HYDYWU+6++Nra+K+kp8iSgrUPg1JX1pIowe4YkFWZuShmr8vxx
yF/GnnqdhzyT0T4iUzBGrtCz4MsUhOlvSxB4UOzOESVzxNBhIKHF0YstRyL0gG/YrRcYEsq/pZ0U
Mw8J+0WkYOt0bQiQkJuwlKLR8ysgF1ujaKWtSO0mhfaCQNVurGXfWUVIAEa/kMiqKJ0LtEUSFOli
r+nY964aNQ2EdENpQncGVQLdcfpYdolv82dw4t340MKa61eikMLqDrE6WfupGak+3jXtrIo9OIOp
rLrQLgAJRtX0BPtf+1E6+Jq6KCRHr9c/3tIreL6bZy9cXg6D28tcekB3okgNtTL9Q4sh939j3lfT
Fn030wSbJiLdK4oMPblhhC+ISQLiK+8qT9mseOhk6SZp2rpz665qH/VcCQK3swvxq0ZIKvISv2hu
ydJ/9FwWe23GASjk/OQL/OTzOy7KBygdgSMdwinPuhWkTchGReCPMmMbYXjfqV1aPQVtI9tbCXRV
vdb9nkymyfxORycy6Eiq6l7rEDAdhKyv2dqC1hL+Ku7Ua8r75MvsAy2Vy59KHycvVibH+rqMJnlY
Ka0ppjVc5OzJKBF2WmOPYjAwAnyNW3SDWrHLu0Tnf5SBSKtivVxEasdq3YJguHX+54hmuRgQgMkR
Z30z3v7zxZApyMhl5PgHWtma/JOHru9jF35jGNCiGkv9e05zDM2QfswR1apb586JZKm4gw8l94bn
dwgmFFR9buWwl6kOsA1UYwDqcTWTCZz/MLO19MIctfyY0EGvn7Qar+UY1kr0COTYwMM1a268w5cj
Uo2l7EZgTwMWcsL5iAgGtmWRONkRVpUquzR6CGgyq6vRtkXjcixugWs/G5A7j+uO7iS16PnP/3ps
AU3RTfCb8piZvb3jBdQSdxS0mUswT8pWbvyy2V0/q5fPLKV08LS8459VntNAwulFEeWxi/rGwC/S
emtSNGA9keWxp4ksqdya5taNYS/zJuKbue1E1c/g3C3ePcyecdKIrPzYO5VvPUa12hVe7AzVf4ZO
tZsOhj0566ifO78TMikmsDBV1MK9PvtPFpwTT/ZGC8Yht1zsqQ6bIbUmgjkiup14TQPmjfswfDNB
mrmzgeaNcPqT8eC80qoBDzWbPS+C1nYIekkXeX0sMifcZoX/w8lBeEFOarZRmP+r/xMXMVOjFcu2
0amwLtPmvJvyfhy16ugnMdaS8RhCqbFbJfcJkrVxg3BeEq6JcRT1vqOezKPUFWl0hCfV/qOFwsdv
gd/D9fiBd1pqTcuhlpR21dVHtA/7baBO5YOWKNoEn7N4Qj8DUPD1j/vR3T6/ymamHzEkpxit4uXs
6VjpKBkIwJiR3hQrP5SNdwpkg7ObSotaelyLetbjChhazgrY5OTMxZOMsSjqaonWt54aV7bhmeid
IeVeKBbE9GFWnG/1hBS70nQkNoJczj1ZTMAjBNdICONLaG9aVyTdJqxRmXV7G1VvUJiooqFkad0S
PfrkDM/ICRruwIg5TnNI+9e14eixpA1mmx6rWqQnOUzNDWxmWAGx1t+V5ZTseff21xf3k8SQdshM
MSFUNCG7LR7NDG51XvuTddQzOT/yOUEzqIP2o+prdWtKTfyNjnK7CR3BSgeBWd5ViiKpng+SKXOD
UBn/+WzRJVKduXOBqpepLa6U0WkjqwFzfAwiJUGGZTSNdVahpAXE1FYfykR0tzxbL4/zXE6GakMD
A2j1kmiDkEOfxF1iHVPYK5IrikB4LML4it5kokDurIcbodVldsKIs3DrXPCjAjPfq3996n6ICoBv
jJhgivkWRq3updMUmW5d5d36+ieGV8F/7ewAGdTKyf94/7i2mOf5aL6RVAR5ocMtbU3iZ6i3aH3A
xQdb/E4ZphmaDW6YoCWroo1wWwd9hZd7EIpAf+Vkp853pN2lRnY5UdV438/y/wfkuuN0hwNVKv/m
vDXmc9TFnb0qEsB0P1uk6BJC4wlkWjwVZr2D7R7cDXJcxwBGW+ItbRiGvTygvnAKWi3QHyVT7hK3
NKCwsRAKDgU/KVBBibgb1BL7H7ejfJeuAFhJ452Efv0XNUAmWHgaEY7mlrohVDLK0VFfJXI0HoIy
HE7kuN20Qb5dyVCb1/xNoYGJd6F3isSVYt/6ZnVa9zgH9MmuBpuyMfohbFdVTOV31XMeU2+A6Ixl
gCQPIdrVjp7Lr5A/sZlICDl9D/Pw6YC2v2OtU8Pp3kNdirOVjfTdU9b28gvqyspoukaud/4+jovS
fzDDwAYzGynGIbP9JnctNVW+GXnSjCDCFf85LgbIjBl8+XpVaK36m3jU0L7mHMPivggMPXKh1FXv
U1jWP2tB+WwrZKW55zxLCMqgIYEccFKM0akuaLhq6Ct9r7OsOkR6UI0efST/mCUUpCyjROY26yjT
rQrs1+/zFPKyFyHfeTRFoH31g747JShW/uoSBw8Fqu95tu/UIPhegs77TWkSE1erbavgBV79pHlZ
Qh7gpog5aF6M82L6mGud3z/Gcl+8I4FDFoU5AuXfSnPC2pXSJrUR9lDHYDtSLyxXkdPI7bZCY/h9
gjBi34fImlcuXtvYeZhD5IQbksRA/2JPfuscwCFEoSvJmXlvI0X8SrmziDfwsvN7wjTb8WrTripe
hRBZljEaq4M55S3qgJaDHD2KqSXiVsTm1tFyJAg1Mio3PwzLKn6KUu2TRyaFutzY2WI9gaK/A+Sc
qa7ey6J/GW0oc6tpQrpqXftJ9btEDbsh3JN7FKp9S6Svgu6h+loFhTZ4etco1sm3a/+910lvXyDn
Dt29LScS3oWl8MNtmAVRSkFmRAzQr4px8koonzpGG5PRss3ptv2sW9ohYMkVOVvHEhEVxysoRzdC
GXxYCdrtxSYeQoVczCk7GdgMfSUvlqsQo1a1U753qOb1b0pZ6epTMIyxeNFY/u9UcIruXQ8tp4eE
5TRqsQ+DtH+QO6UufgSIn4sDrdhp6PBpQTheCrrG+iWaIO7/IP2vm4+NQ+F4kyF1MLqlabd36D86
gzuzNzQ+UTX8NJLGeSp1jIPuk6CWBwgsHYy7sQ7TwevHnqxp5auR/zgBmMnu+D+m63boq8H07Cml
PJkSK0nu2BMr7GyfjPNrZiShN9EdQ45yqhDnnNoWOewU9KPsGkE2Watx0ivrKJokKPi+SWOvpExu
Oq+tq/6pnqZJ2ZP+SFuziw1nCwUVTFobmFrqRmKMuk3utEl2r+I10280xC2CvTmBQjt1eunUj8zX
L17jGL+VdZPWevukVKr5rLdtoKz1rM1+t5Kj3DJJuggYeLWBccygBtruNMHP73WNckmZyP0IsEY1
Dn5iRwlUEd9fwbBr+zsddfZo66d+cgvQcPF80agC74tsGOE2gN/5z/96vgChBXZHgnc001z6LymC
U0vJIlqpio8G0fXn6+JxNjCoIE2k+zfnb/oykdXFMPNUbLQqumJTlFP2HpLaVK4/GsZRbbHKuD7g
ZemMhgSii/PMYM8Dojif3URlCf0wNXzJjd5e4y8jP0ZDkf8HRUR5VOpmuJNNHECUyehGDzkqrH2G
Tv9+/VcsMyua3EBWqF1yq1Mad+Zl+WuJ0fZHYb6wshcVSwOEnku6YIoooncJb8ENmrOkUlNq1MMX
KAYCeBPStzdqCJcrP8P0uTxVSGZoUC5WPisAf9qmnL5AzK38jRyrw28pFXQpcGfJmruQpsCNfPKy
kGpgLUZAyoxJaMl3zqeNNCJCW9wSR7wVCjc1cCeKEZP8UjUVsYFTKuVjn5eJvRqbtHkvC4jB1LBG
UGU6xV7v+je4XIAPhvDsPEowCtvu/Megm0bFUM2Ho93HhodncushcNCi5GC01sFppVt080/OFT1A
8juwQqAKljhfENPWlAptPBplChW6Co1dpiX917Et/Fsc/eXlMW8wGvyUQ5wPj6JFDmvGtuQHdlC8
CKNWgxVy2Y5nKVWQPDlW3D6Eoq6faUBmv6+v6bxp/o5FGRaDMLqO+EdSm14C4cO+RByuVssXG76Y
/+TnOfuJg9h8m1BY3pYofAarLCff+qLZIvt2ffTlAs+jz8LXHGzgb/R8z78o0Z3flWXavlAE8lMv
ywvU01O125tNN3Q3LpLl9kGvlBIX0FEicp2sYhHkW1MSo+GZWC9q38rIEutO6IJbHOw1fTT1XQ9K
RGuvz++inUYrn7RcMYCms8xAN84nCMqyL4BAV6dM0lQOx6zPpbkZPPyYsKzKgh3oyF75WsgDsTrx
/OSsAMxo7wXS45SI7EAZPWSzLAR0QvhmWLDF6MmDtVUfDA0/yj2dI6nxwgy1ODLsztkgg1WVHtJd
afDCgySPbueXGcbMSNGZL9fnd7lpmR66N6ROM/J4yWgQsY8SLZq7pzYYsuOMVnyoyRBOSCqPnjQ0
5j3C4eGf64NewDoZkB7STFun3oM6xfIiFIGN51xenDLZQScpqxG68gT+1veBISxjHxopeGQ463C0
MWCzMJMou13ZSLW21Xqpw6rYFGO5JaEdds5InLNTR6kdjtd/5/zcnx+t2Rabq4r4FpXEZbk+MoDE
oDSvvuDGXM7W9XrTbjVoYjeuxctDxDgOy0oWTrFRX7yPSlsEVJw19aWr8C/a5JP1nwHmLPKUTqbN
8e+T4jpkPiSxHN/lic2SUm8QWXuRcinCkzHIwz1eP9V44+X5bFJ/j7M4OIDY47SXffWFbKCyIauA
RHARShn9FX0foGTXp/XZcA4QIw1QIdycZXuuHGqrHOxJe4nofxO0ldG9YUTpLzlM8lvV0ct9Qekb
bPl88zLkEoAQxXi8hpFKruEn/Vsvlb7pdtQ1X/91StT1ZxrOfD5hIywelKqSUXqli3wKhkopCFba
iYeTbpsXxbX6fn2wi2dkVmSZZX9o7coEKYu71UShVMGTNzppRSIwdM5y553UL/tu2EIfH8CJRScj
iss/E3Ss/sYBuLiF5sGBIEInRnyeF/v8kgUuoE0JFYkTeVOUQ0dAPheGn+24sR8gpN2WSb5XfHPa
//uk0RggBgYON3Nez8eFEQMnEZrpKWxrn2aOU+nr3BLBacKg5FQg50t1QsiYKOhGZf7zcwaEgUIK
mDFU70DdLka3MGKTtLKCTxVTLtX6BPbakEs/9aYq9yJsblXlLo7IPB7BNZsWeC+CR+ezBd3phxnA
wpOuwLa5C3slKzeD8FPwMyhjOKvri3txStAWm8FXs4SViiDM4qJRzdpSCb6601QHLW4q2Gj+50x4
sV8fZmkaQMpGCQPEMqElLEmsWc+npethykubjSc7okDyIwNMi+xuZQfxKq478cVMqaXtVGE6/lqj
dUWVtTerqtrmhjPeYeRlpG5q9s208yOjRZXVKFFCSToUUkLy3rGe7iqzSuuTbYflrpDlWnFBZIvM
S7oJAzJEbsjr3TYnp2+3UPQRE4jL3HwtRB3/DKMGmYbrU774kIiq8mJgh06XiF744mKoieWsFvGB
02RKFniMwfqujHa4rUxxS43jciiY/RRU0VqH43/hyNBPagAVL6xPphO2pzBMHNXro+aIyZchNten
dRlrIQcwd8bZoeC7KFaff0kQtxHJo1qfxExG2/pDk+6sXnc0D6mTtv7jyNhKzwiXydiGmihfwPxP
VM6ngXKH4jcZYg/5NIVIfTeWdBjlrFI9q2oGYANdoJfrWA+mX3Fg04toTKH+MYjXdnQPxnIjtegD
oRsdNtVTBcMmu4FoubhfNYpfqOHMxAkC5Yvcj45sEpmZOClW0yHtV5fBlp8knge1Lr6NqlWudQ1z
r5i6843tMi/bWRgzfz14xJxEauQXMbriZFXgV6M4lSHVPFQFS1rn+pDpwqsjuWq2WRhM0Y1BL670
+TTSPoQ6xAEFKnX+LUVl80jCWT4plSKGrURPE1RKGbfainCtf8zjSNmkTfLPTwnj0kBEWYFoADrO
xdkwgijS6u6kak2MhEOCo1uoTXsbhs5bR4YcETuqt2oqF8dkjg7hqtOwlS0iOO18tl041HGLutEp
F1Q13dwByOE6nZRmG7/HUGR9/aRcZPV0LS3gIyjl8XhwrS9mCdoIXFs+hq8jaPX7qKIZrYR9/ECt
70tUF1tTj3BMjJvmkVKdsRNM+bGqMZC8/jsWO4unC6UrXi86XQCeqZmdTxutlNAwSprgVkZYsbFG
0tSNo6KDkDZY9nkmirfFv8WVH2Pq9JXUWWiLIsJi6igTZggf+9IOXay4hQwDthVkVh0+jpn4cX1+
i8/KWAAA8GXHyAzkB2Oez8+qjCot2NyoMMvNr37I/LVAEV1zQ2uUn/91LHO+99CdoC4CrnSxllmQ
SnZg9eGd7Rto/3YDBqIaQsv1qi1tEF3XR7v8ctBACX3gWnNOgCqez2xWUjSRSvf3Zerou9QZm2c5
HqvVJBx7papZ8/DP4/FoAUum8vCR+52Ph9WmTJQTmnt06DoXP6xw18kFojVthWV13ETRrbjgkxky
It198irAKsZihooKtXsSk7HPK+NrZFfKMw93cwfztPdqo++21yc4f56/Llm2Ckwe1pOHi8iKsOd8
gkkbCMTNZAMOrzSt0C3SXcmQi7UmEsX1ZWncRVk7gaFy0q3vaNnm+vDLG+FjfC53lhfejE4sez5+
hi2hJbWpve8RjH4LcTa+D/JBfqOkkL3ZndTSWXTUxNOM3H7IsK3d+gBM77JJl2/8lMVL9/9fQheW
epQ5C2ouDo2h0VweqGXvc+SaV5gnjb9Q1bA2NdqIT5T88P8sURjeJci8/r6+CpfnFSIuyuk8PA5Q
qKWw2kR7oiGcM/cSxPA7sH/2OsKo+8Uqqlv84vl7Lr83rypfXZ4/u724hjLYPKRHDFXmernBF7BY
8eTZroShx9Ycwftfn9riPf1YVXhyrCsREsnCPPW/ytdosGFEPypsZ2XUNUqZcXNvF6heKI2Mx9VI
d9hjVW+Z7VxOk+4vtmjUH2Z82ZK3AyQH4RN/0PcWhtnfaVplrjmJYTNojeyhnancSBoup4ksA5Et
RApiWyrN59N0JlpemOriHJTqg9f2kbpy9LA9+n7uG25FNvgsCZU20/XVvdw4DEtKT2+AmYKdPx82
yH15vnV1rsMu2ipBZezthngwyFXzcH2oz2YI2gd7qZkybi6PBwmu33Rtpu/Hqpb/NHQuv/kxhSEX
ByWMi3mFpi853JXhX1eWoghpNsqUBGMQROZj+9cGQnARF120bvYmeKovlYp2kJdLjvHQZqPyIAGF
9WrbjG681hf7Zx6V1GyGtEF6W87WAj3UZKKzoUPp1nNgtSglqdCkfuo6SlJuluj2jREvPiVaEDKb
lXG5f7j4z+c5BLbt24Nq7GNrVLFOybNwF42y74ZpKd8KRoh3+M+d3wNIJf71OReRHz0dFRuYBhVN
U+uPmQExZF/WJmIwEJB6xx1qJ3FcIOG18Qi8t5TfEa9qYF5pWP3JeTf4iL9HBuIEndoj9AHawqw9
daJ2ioY+CbTb5HE2rgsTCYq1Bp7pOYhnTLMmj/KJx3toPBUtYgkGdNDTc8XEUTzLGu6N66nzs+qb
2pj9+NBnUm0/dwUKt2srdEpjp49VXq9GTO/U7wD7o87Tbfbl3aQWVrrROiEXq64up+4r8D9Ve+Fx
U3BfyTCFcGVQRJmbJ6n/WgAKU7dqjv3PulCU4GteKFKwUrNIPJYaXumewmQf8TjIwvuq76ujFA8D
XeDITDFN6/TqBc9g86elZtZLq/uT7BGzSLu+DrQ/Ko4o77LRNZIHmy8vAK1LUeyWKSKUbquV3BPA
OEBTlSKp1ijKRuIuEA2GW1Ommo+2maHMUEODf7IiOThCY0necoJF5FJYPtfCMOAu9o029LQKCSgP
pUI7e1WUHAB2n/T6d5RDa8qWijJVa+xGW21ri5wOezZIv+pKT9V1L1WGspo0ZAZc/j1xjy64jXZn
VmOlDWiwvI+s0fFTN0y07ovVOQAnYiQDzS+2T0/co1Aq4Qxlhqr5JYx7lnVC9P9FVHXgb7MuCb/U
PZq+rmyX/f8oO7PlOpEsin4REczDK3DnK0uyLcn2C+FBZh4SEkj4+l7UU/mqwoquroro6HYUEkPm
yXP2XvtnmTrO1UD2MkJJSbWfhWcQ4YL+q/qaVgXkJVQEvdAfNVLfs6tT1VX1wLHQ1n6UlljPQ536
wY85KOtirzJT1PE0aQhMZ9Gp4Kx1g36lO4hSYVgWgRhNKgUYx8Hqcd+QOQtLzOwqe2+4Lbtrrxsk
ZGYIz+6x4aMGnMSEEh3dU1oeSGgbVJT7JDn/7Iyp6O50D7L/TjDZcX8PxKNmkUM0FomotbTWXWrV
zm8oqMDuWDP6KxHnecGcRQ6Gc584Cq2c765tufdAg8UQWpLxWa96tRiRLS37Kj1GyGNIb13M5LUs
SnutRbA+2mQurd+ZKbRLs6uTsf4BKaKQX80l0b53s+TrEfhokC53CdlxJPDIFY6NyDu6yGnbj60k
mynT008is7wmLjVyLy8eic4pTQVXX0pW7LzUI4liZSCjtCy1T3yNyDkrsyUmGnML5PZs6L2fpTQ1
MtzXyev3hEXJJQjZvLOXstBojZcI9bZxlnR+6jNF3LGSM7Axgr+26LTU/CRdol2PCgrqAwJNwzu7
g9aJqM2X6rUXubCZmHRC21kNalJ+tqGSL3AOZ0mQcF6TkCszCGGLQ9Jl2razODargQOezXDuwg7q
9XKpRmEPv+iI5cOvSbO77iErO4YxEREIU3f0pdM6kV2P/akh2oEO2jLNSwjHGSC+Fsw6tDSpOd2V
zoBd3ZezqvBUW9byC5BtoOIqZ8mGTLnkGjJ+iNE77qw5PDAWtv0YdJ7x0vdz85A7muvv095XbbiY
rZNHo1kWfBjDOn5qXF09QsVsgz7MumFM74YtlwkgkISnaCB/Nxmq0+pADKN7dwxkkSy7U5sHpwLU
wFMDhxrao5fyBwJrHsLRc1O0aC2vyh6Ud3XubdGRxUEj5VJrWxpC3cgKcRDjJ8LsCfYr4kUK/Tmo
V62PZ5KWYI/laqSN6OX1ybd6y4olMWp0WdYVJnM3bCFNgsQA+ypE6n5rauXfg4hhQjrY44j2prKn
YudN3Icf/VyolAnGmE6RmloFAhZeJSx3VyVW2NPPSved049p1BZ9Dg0RYZMZCo7/rxpj8N9zlQY/
FPLEz25vCSfazrctKqdA/ZrGgtXHAn55KWSafVzdFpb8FMwsHFWWBc+aNlnEtWd6IQ5wndZTwWvK
tC1pkxeVVgIdtD/m31Tp6XeewIQSa2s33mVm6adRti7jtPNHTZ2CYGi/VBoC5HBezM5DW61J/HGB
9bvXzMGLWncQYpfUHU2oUXn5L0JHGnqprdcGVjhB/YUP1MCpBUdgr/sVkVZwUH0F30T2k2ZE2El4
SOsgy/ssU34OlMZcHk1CVjK0Ys5Y3QdZqZ7RQVaPRZ7k614LXNHe24XQ7EfL1hgbhhTMyXBSENZ/
y2WLweqtUpSPlVqdyyJnj0xZbWm+dYlUX/VMOOUee3Vg7uHU9tdsG+eFcyXtD8NSukY4j67YkAm9
kx6EsbpXr0HYG3pIXT5XdIFfofMZ4qRWbwakJQaeig0Ln4M3ubvRCPOhjgiEbau9aFNOyYnsyFCc
E2DeR2vi5oYlhOg7wFq2zYZj13eTM7tEtXY6FlPhBGeG46kTu4Nd1Kc+EfNwsjj5yV0hi1Hf9W2g
kdRUjMgTq2IQVyufKoz/bp4Ncd5WEkD3wJwydHPpzHcOiSv3M6deERd6M+g0VetNNGe5+bUK0kDt
/bZxrauNH/FX0ScoGTPA3mQLzLUsQnAVw0e/tj1UsH5eFTsO/uPr6NfdV2nB/9rRu5VHTrQ6Ax/Q
/G6YZE75WOdJNyIy16spNMjcxd8Q8LAOWB7GjyjhyJqi/DPul7bzqLFyjrhBSYD7fVPZPirUgiC+
0ODM0oRqoIRhx2laELCk+GihXRrSYxkKjJ+enTczEP5Z3knN779rqT6XV0ufh1ejpp8Uri3JAJ/0
usKrRKq4/2I5gxgiY66n10IzVHkaSUZsjqbRJemFP2EFUacNmRcOJkHfPnPz4uJnw/zLm1K8kpkr
HPlstLLsdunQ6zRfq9oyjvhXt/CmdYF7mduGNA/56suPTjYWOb8gZ8J4sBLfJ/cw6RP6J8TOL2OH
bjzriYgOJTWw9QpRQuYHfzWTMhadO+2CdkDqQ9U4vU7sJ3Lf+grU+JwqVJ5OObsAN1Mv/RLYAwpA
BhxmEfM+T0HkpC6BpCYWwOyk2nopDpruL17Yj7rIL6OxNDYtVCtpjlU5Zztk6wStVt5gPZPcvLY7
SYgQSWvjQl0WBOvyCQS0EodcUUbuTLNxaTpRp4GU05TjHesgKD9quUa2dYoa0o+61fMfitRAN9Eg
jb/rAqtNz4MhkFBbi2GXx7FM/dcsaPDKAdef3H2tmqKN6ixLBPurb/Zx2Y089aDNGnnGO4V7zcHd
kb0IZEI9fskR11CDwDF2Fwo8FPpoO44VyAgq9s416rsENnRyEB2ZpmHeJnlxKkFj8CHOeEBCuo5g
nJslRzRmEtbWfnRtx5jPGS89IuZGJJ+9NdP60NRSYwRGHbS/iEAqMZA4lIKOx25znk2w0ONc8QGU
xNdf9ArHB/GaNFux1+pjtSOGGn/FgHJ4Rey8UtJVAuJ6aC8IY/u9N/LSx26uJn17qYua3n5KJrHt
Zzpe9NYzHvAwlQOetBp7qh5I0FiLk5WXUq3Kj9U6lPduaxKlS+SwjAeQWjXRNq3k+x26VcnPjhyD
IWbwxU/grU791NTEcH7WOyOZI0xnkg/AxJ64n3utTWqiGjPjxMl+NMpQtZ1U9ybOnvJkOksdhEML
/YAFPOtIgZ/6OQ3R2SMA2cCPVNmeCVAexEwyvLR+r3q6HP6UxsZUFe2eyA4v2A1i1B5L2uvWNz/j
3xx2GJWSCPOmq8Ud+DztQXa2QWnAytXFft9xWTGadXsHDHegTKkr7aNo1/mz3wcVIgExyhKMLFBG
rZes3z7FKYAnTTbtlemSWZ5se0INbwQtT6415mX8AOPRCyJkAN18Zw815QxNxkJ7oLKm9HJS0Xif
iJzRvmKntpJv6yz6DxKCvDxoA+i0d2SF/9VRYLpED4oGMqffm+aFU9KHGWVqn9AOn9cJMZaJWDZK
Rs3e6/XyezPLHv7exPinIXJ77IXRT7QwkTR0TrZz/7+6CTMoFEHynnViRuEVVws/phXXFPDAqcn1
ziEmdtJhKNEL85xkLENhN0/msXS03twTbgWX16UmeUIVkma7lCXcC+nl5r+YM/AUXCPNrnqPaC4G
3eF+toPRbq6g8Y2fNNeavblkS3bnOSUPTzL71OJxGoFUDRqHzY+dV+TmxVRzrYAsQEnfLXY1cTOG
sogqvW3u/XliUQw1AuPUt7LD6hC2q2//ZtyS2Cejzvwn8ODJcm2Fcl5cCa4jbNhCfuNG4xAYuImW
76W9ahWnLx+xCd+okJwbeh9+cDlLYlbaCheVhJ3kHwhr7OQ59wi/O4F00uWe1tB6WdzZbPYG0YDG
Llvc8mkJ/DF76rQE1jVHQiCJ9oinmt1BJu/MG940LoDj4AtC98BwgzbJzVtDP22Yvc7KzlrQ2B/n
wVqvZZ2bDMfXStGiTr2fqCT7Q6bGz39/ed52aHDNoECiG4VSB9HJn+9OysmeoLO2OAfSPftenbwC
899kbwQzv9PXe9N+AmOL72lTmSFGsG+VVcQZKR0PiHtSOYO/RfLtAZVdoq6vMQ0k1Tv39D+68FyP
ziVjMVS+6EH//NUY1nfMARLn5HZBfjTztXjQ1tlf46p3l2ezJ5LJ40W5mPlI0OiUeNSA49TZZx0f
/+vfb/ObB4yihkwLHjKcfNReNxMBykIzkA1qOuIhp2PfjSYOBlLTUJEiTCRivv82jOaPIksS751e
439dGiYGzxcqhIPe/M/bYBADz8BQd09WutV1HF/2lAr9PmBGQqmaNOMXj9t08Upt2v/9t/6vR8AI
AFoySTyIRf8JzPnXymTZKD9qb3FPjEMg5jXC8kKWhmSjEGhjRF+EcOOZ9ooRGhLIdginESSuZNf8
APO4Uu+szv/xCgKE5D8br5Fx4s3bblleN6XwY07LOg2Hbm4CEWtK08+jqrqcTlqh3jOo/cft3xiU
ALBgDtPUvhklDgHQ/rKdnRNMcDMGxpAeZgdQMH6S7GwaizoMPWlS1mrXH/9+9/9jK0IZh6CTb9uy
Wa//fPCDocgnUEwpAin9fZWkxXe6rlO4ZIF2Gokp3fIy1vr/f92YvTN83z49Prrtfvz7kZt1km79
MzJNoCl8r6rAyvaTiWFtNr25jWmnpJGNpQsS8bIG72lk/ut2b1Mn/jKA995eftHUKj3go6egxPjX
wF+7+GqZH8QsvSYasj75mebtcGyo4ut3NuK3Y0dQUUg7kMWg2kMN9Oev3mD5q2hwMFcd6TSEhWBR
ijioE7UaDHNThAWa70iZnJjcfHLvYEpX76yxb5Zzly8ZgwEjawzjwe2a146TFQxEb5zAFJrodUV6
QjB0Lb1mfUdD8/bb3oBP5B1AbwVEa/7D1/jXgx68GVrkyroy0tOd9lYDw5gd0qdxVmd2Ja5TXWHZ
6clm8/aBKAvxGNBnz/Yox/3rPBnTe2O5N/mB5EIGZFrirt2UNSz6fz4AF/ytQQylf8o64RzMniI+
tKn6D24VrBeFpqkgcFmtD14lZHUZdZIKLnaDxeJSg7aIYVnTsSiNvN9p9YCE/v/8IBnw81Ky/LMe
opm/GVMG/sAW7I/Fueom+rFugfWas0BspJ75utrtbgJV1r9z0TcfBBdlZIjfB4UG6tWb5X8d7IH5
Q1mendrQsrB3U/ND75XikqVptZ6GKjdGeihLkR1THbfg/7sccHlGPzDHDFJNSU/+85E4ujDZc22C
q2Z8r7JBPB4ODN1oL1WGOBb4KpGMYFzAbedOn/5+w9/+7ni//ynGIYWg3r0pjHnys7kyhT4laU8K
jdnBSjJhoUXpkM5njJDtqXflLCKhj/rvv1/7bWSEx3SY5WDDxyF9ul0NLI5FS1cv+UknpPCJeO++
OeiGVJy8CkbVCBqD7qoagb5kyGqZPM8mCSdxN061RSOBKOfYlu3UpNFKUmP13fBVZ16IkUr1Q1n3
1tEdS/Xl7z/0m/1x2y023RQzu80WdPMBdc2s0fuzO0omXLw0Kb4sZK/sTaf/NanAfi8E8s1qtV3O
4f5weuGfW+WUMSlGs8LtTlUK6N6msfqb+J9yLxtjKP7fmf12LSZJG2li437e/Gp6S/icahHzpjaS
yXJEtYVV0nIJgjRUnu9mf9I/5/kyvVNyvF0nuaMoiRi6IhRlxb/ZFTbaAivjZJz6oJ7Uma6quZNW
M93llF5fRcaxtQe6j0k6qOokLFpteO3biYYzuob0HenPmzuO4w+FGDwTuv7QLm7uQrdoNFqksE4G
mJoXHLDzvW2lVnCqA3tq3oEdvClAcLJQY9EBhL0Q8E79+e0TzjE7TYsMh+YWWkdyuXvjmPPi+SfN
RK5AXEePwXzBdlq9gxZ+8yL7rLIgm7Fw4k/iJ/jz0htKN2845J5WV1VmaPLt3FkNs6nWnO7dzrv7
+3fz9rZyOeQKBtnEHOFu69yUYGBFT2069Ri/404uxQMmxuKg5uq9+urtTQXHi6ZmU8Mx/7tNr3Bs
fO752kwnM9eLQ22bya4AOBbVKa1OonnMD7WRyv/7SW4aR2b52/3EqLr9UP/a65GBeBJJ8nQKxmb2
46xxqymaKp1JD4NLuzqmqxCvhahVdfr7nX2zhKNXZ/UEb7hpSKlt/rxyR7fGA6C4npCPJS/2mpqP
tGtNZ2clkz6cl9wjqo1sLqAd8KDgO/z98m/v9j8aLo7HoHJBDN5sX2Nd9xqnE/tECGKAyV73srCy
q/Ys59LclUP9KgwIc3+/6Nu3CZ3jRoWhenYo426+m1yVWrGwl57avCvPleFMVkTunddHGv2l5Pj3
q735VEg7x6IDyW6znL2xZc5BxkDA8PpLJ7q5htrQMcFK04z5odvMr3R2ucP/9yUx/27qPLSz6GZv
Xqe8IefJr2Z5QZ5nMOmcK2ZvVUGBgLJdpecuFfKd33K7Z3/0yAK6RVB2cCdstvLb0pBokibhRRov
OlHnxiGToHBPnWRg+Pr33+1NoCjNIsRSLHj4SbjgbZXXM/p3iwLnP1Setjvl2uA2UU7rNv+VDsr9
5DuDWoJopTEHxANjzVed97e+Y55SPDClnfOfbePNbkjiuPeeIvvtw/a2tZ/TGWdScu6tPz8n+A+w
2tJRv3Q1zcnQxAQdmugIHn1i0Y71sLzThHnz+aKyR+G0cfPBPPm37CoiEoHkqoDhbaWUdx681f5A
kttvZRjZIU1cY3wshKUfi2kuDn9/EG++osDb2h6bAvQfof/2//9rzUKC7cia0LML8ZaTO4a1ZSFR
dlTi1lcyzbJ36uy3L9j2qyKopcGFqOv2tL1Ki5y6pGkvlt/29rPmtXq1rysMLO+8yW9vKSdri6wk
Zm2Y12+RAdikmMu6WnepqGjyZQf+bdpY02P5UjuLr04aoqse1rNWTz/dxG6//v2+3l6fKIkNWoAN
DjHZhlz9875Oear3bIXZBb5u/dUqTZtMRwcsvLlRO5K+Lb7jfV4PtjZVafz3a98ux/9ce+susP9t
9sKbE1SphEYACddu2V3DvAckyQiEiaLXrV/kXDfPKuvVy98vevvNbBflDeZQiZSYY8RNB4ePvfCX
qs8vecJnH+Zomj7asyAJSirCPQvm6+k7C+QtpYF9dgMFENaKjYGN9xa5itzRJGVlLS7EqGY7UD/J
CcCzfLC8XMaucqsjTPwuGgltNqJeIlbz8FS9c7f/40lvvQSE8IRi8mbfLBYFuhYxMK264F23XgLm
dPcaAOKLP9kI1JykUOfA0+bYgcLyztf0z8b67/V6uwEcRBCCUuxgW7nZ9wcUPAawsuKSMU0k34AJ
MCbzlGFW2JDu89RX6LmYvfUE8a7dup5wLGpJVKYag3M5TwRm9eayJ6ey2KPYt2JQTO6xQ6x9YZRQ
fJ+G7F0M9z+t1JsfGuc/HwWvJtXK7Vl7bDhwun2znvs5KD64CjxurM3IVkNIehCRctkAbibwsIiQ
tVTqoSjS9PcwWlvIQVGCsu3ZUD43phhekXXNT5bK0+qoFaarhabLZnENUCzmX3G0VGqfBG2eXGsr
JeV+Yth8RW9Tp8+ZsLNXletlsPMad34Ghj1N+2Qx++PCOBfFd5dqv7MuUQbkCSvJFiY1RSfuGVCM
V9yI/dqEdO+aIh6GcRw+L8zoy70SogP5CbtBNw+YC2yDJ6E79fe6FcaOVVXLvolVLMOH1gxGwVuJ
FCYimNZ6GBV0k6dWOukQaosxpnJXW4OjH22raV8zQMf3RraO3xpluA1JZub0lDJ+gnq05uq3nI1O
Q83Zl+JUuhYnxYAlbwptW+YXTSSOvRsrb963iUOnaSWFaW9amZ+cg6AnL1VVBmEPCGum6nOL6KW4
7w2pz0cLNMQHPDqbLMEbgVHMzirB77ZMeiLwWJ62y3tR1nd9VSYnG+agCoPCFePj4gplREbLRJtq
EDkcgLFhSGPhEe8OCJt+QJzr9fw0y6Ru7rH/pG3UNiuBj7o/uZcFA2sSOeNIUzjIV3kqu6GV4dLC
SpKku04hXCT/G+ZX4mVNU6gyLph4jnFKTO1XAJy2HhazBKbleJn6MQI/H8Mc6dirP0On+DCVFin3
sjLNj8G49OmHhtjO5a5jncCNPYnai8pVoVOpF2ld3AImagg8rx92OTOCb3gzh8c5W8stzNhbhsOa
5l4WMcPPgByNVrD3ZqB7ByOxeUWQ3S8Amvyh3DP+h3wGktY0I5KZfX0vrLWvj3Mt9HRHZUNSnNEI
+WtaUvFT1zun2E3M5KsH20u68rr6iW0ctMkRxl2QCIu+zOj6z+vorN0pmJC64Ficx8d8rSzjShex
+umpbNRDgBNMTg7F1A28axwIP/kpIZSvo1Bpd+lkINEEjlb9DXmHn/5G9ZCVj85ce+q3w6Sv3DW4
BRN4ZJ2bHK1UdGRIj2WDQIHu1GHm5MEpVVnLw2gVdb6zLZHK0xKoFD5VuqISrfkGuhj87TDESaKI
chtaVsmTsifa7KgOdOMjH65mfUpUhXzDmzKg+JU12z8Zx85VnE6b4qnMG9sM17GS8gkhlPniZyx7
D8NcyN3QVrrxOc9GtGaJAac4XjxWli/FkswcpQlhcgOSFVb7l+Fyk0gstvU+8sq1ftzYe091lWZl
PGa680QrTpVP4IL16qmxPTWEFZ3P4dSmObjNKdWqXoMy3c4Gbhm0cFNczmvQfGe5Hr4zJ1y/NUah
/9IJFMiJAEd6800OJbhdvR/8AxzgwIhLKxHTITHmZESaQCxsrBzU1xgWJv6gHci0PxsDvZgQqJL+
EVj31h5U0rnOeo1xjbwuUPlkwCTNRfSEDkf2lJLvuw6WERWejq8Xf+d4rwZBa1vo/Vp/1ZikIAQl
zZDvw5mEjPge+u7KDDUZd7ogFSvSlUvvzZRZdiZTj93EYmP4jsO3S0MU+K4MoYsFF2O0Vb9b29lz
9knTOS2y47lUu7ZYky9Dvsx9RGNzaBlbBe2XCdOqiIDT9l+WoOOjTTjPvlh5GnwtRlBSd56ZBrGe
wfA7a32SHILW1vRoSoexPtIxAnoUVjRxz91q5uUBhSnVTd0RCKOignQBJJ8Q1T8aWbPY55bk0+xk
At49CWcd28eOEXZnhnDrMiNGSpnfBXY5LueRjf2s0W03YiCYjbvb9PDPQYUeM6ZUAySWDMassSK3
1tesho5z6ALU0AdObIUX+4hT9ChTW0SIawzwdMIFTQcQ6WBq2k9Bzfb2YueV2Tx04+ANZ4LVkAkV
ndnVuHaXXju2WZe+JoNjYAxm3Z7snawNW8VAS5EfL0ghCcxkDu9/CVIzeCGhNl8jfalrj/x0cBkx
MlyXPPkUAf0JObs/H/PMJhkKmbZEP1WM9H7uFymT9sNQuNN8ofW1oqGuUWYgx2rzZpBfZz3r8tMM
yOBa+UFZXuupV+caBKn+cQqUfea8BNGP6DBtjBdXdgbV9CROlgHgPeZ8b9anbppkEc3ElAaxw7nl
kyLz7MkG72gf+3bxspeEknR+2MRkX1lA2h/SyrS7Fftrdc4WfNRfHLoc8y6DGKjD6tdqI/YB1JWf
UW8Z4jz6wPEE6XH5Ti+c1PjO0UEDCmqK9ro5Yk543EndrCu3hZznDp3poAHCeTrgf8zX7qDGbu34
kpVdyusK7s77sMpm7l9HN/Nes6pt2z1dMFsedfhxvwDKogcGzeGiMkjsglGwwQC4jTcdBaImThaH
1an7/ged0rmLXb+yX4OWHyUKFth7ezTihh0rN3WMn13mGs01WMEko7tHlF29wPbrihNZkkb2OxkT
04YmmTQvqsLydkxzMASRX9XTERCm7Z8sLXeeK4Pe5LirF52eAB3g7OI5i3J2fdNr1nHRPGFjd7fN
6kLW/fw993IC4wtH07VLJgALXOzRq9KIsCzbuyaTrx+AVnAIaxvAvU+60oPDwlgH8JZOJNEe1kfb
/EhZJ9KoaQVxX54HlSFSaErcQ8V+auy3x+lCDEqCPBwkUPzWRiaH14Ku1wdWqDSP9TRtd9lEQsJp
izkqQTJnA+SCztD0Dle5Xz9rVoEqs9NGO9nXjcWGLwSYM1Q15hybeWNmB28FU7inRpwQJII5LMLJ
AHl41yxopSNtTvtxZ6RVOsaulM6LCuYljTp+yBaWqPCK3dwG1Q+xiM3IHUwIF2VeeXvfzibKGL9N
qNACgWrX0oInM1284YdXtLlWUlPr42+v9ZCKtbLAmjjpOf3DKTP94q63V8OUoVuvxV3ZdJVzWjw/
j6ukzp2dtioLvqXVuEtozN7gRE3XWcmOEnhB/eaVro3yVPPyb6RzV9S62azuS1qoZCEgixzjvPEn
/wP9mCG7r70GTOMCK/FQk9hOScdEKzhocvAapJNtuiCdE4RN4s7pghLAUIiS03vAy1N2d31Ox+Qj
HaTiGXza2hxV0AMwpcIwRTyDl/uitRMad6CNVW1GEyPz7gjzlYivPq8cbYcXDfW+cJCpTY2jpmgG
eqDwxiIra8JKZNr808zbdA69rrXsHS83IjXfrBcak/SyIxac2v1WlnbZ7whRmEtWKlp7sTI9gBci
J4g+ldqQRmK2hrvccgf3g9fhPwtCHblwd2mJzYbJr6ELjjLqMtLMtcJAbV3Z4Kf12Q+aO5TmXU/j
NdFEEbUUx/V1Bjhf8M5WGiILpNZbxU2T/5FoitGheLSF5m2aX+AphVvXCyLqfvis+sYpY6MFaLPL
PZcMD0uRguauhbb8nFcofDG2lPkk9LJHbQfGI7hLk2rFtG6xE5gPXTAPj6uejuUVe0XQYy0Ygj5t
cBIB5biutZF9czUn60/JGCysW3RGzI+aL0vArdZWe+JCHdLdABAmg8PlV5oXBi1YSWZBa2bt2VFH
KLMFM5FYDlWTxk06V+DmwVjdZYSx/UCI3zFel4GXHbSymo65FagOXnZZlqFEhqNf53XWrAitf97H
Bs2pel/n1GsRKWTJZy5NfKoUy9qec9G784GXSDjYlwqlR8kQWOX9Ug2rdnAGo6Zj2GUiMgGpBR+m
MadcsrOsMZ7rddOMVkuTlecs6cEAqHIchh0C2+7oplWu7wBjccAzUAWTKlEivoydttWZNDMK0pI8
dEQgWlYyETTRpBUeeLFGlvMPX6MgCSvpO2qXBkGlx5jLnC50MK0tJ+oRUx7XzUy9isDtQQVqXoIC
llkiSUsb8W47MpIImmM8cEqj9O+aILXXHXcZb3JGot8Uym51P9euSfW5+VDSy7DUg8Bt5OJtGqXC
9lPVKmexatPdXPlr9hnKa7IPqPLTJh7noH/2EnMqzsJu889GvnjLrlrwxcpQFljeQ7Mbi3an8gYA
6tSPfXUcJsH/vvWF/QuNJq2m2OmR9SOuHR3I5KpE/V7nrvM1WRd0nom5av4ObSiVM2kinQKWLFcJ
OZt9w4iykjWiDXPCRMqryl1vuNNcs73zTVWbx3QgJI4vGT8n8eUgcedwzpTOc6uXMpqmPvni+sh/
Qhf/WQwjx+FOoi4RUTerxjungOK8HSjk6dsy2pLfwTLVsKMCSbj7CK7dZ1K8O/Sx7jyVZ7Z0fwfp
fG1iUGLBa88KUiaoIFzZ/5RlW3wV4G7Vc121WPL0BH9hM+fWT3wgYrnzBtSsh9lo0m9wMqblrBNd
tBBg05bycUh6ea7t3mjjbK6t+VhK09wbHQQO1MKZyM9166Wkpyzl2hSHaQ0yJ06JF2Qjs/IRLQTd
QM3/TBrK1J9nzl/fxZoav7scok5Y+XZvH6yRZ6vYyOpdoBx9jZvRItgg7KxciCzs1gEbEPU5Mkhz
wOcXpsi9Hw1TlfoeQWi1nhs6zHLvrW2nYg41zhyhBWmfllogGkVb4QbLrhYlK6nurPaLRwS72i1T
YnQ7A+G5EQsrN6ORgXz9Apx+DfY1UbruJxPt8vAkNCncOF8J9onT1cns/eLlvhfaubP6EVRzY/2W
DK5SH9iEZxmzctfOaaI5zcnX0VGYCejfigWz8Ez0OGtVnm3Jj49XhFUsjdKCXvGBWGJ3gJ2Mtjtc
0ZlkdkgIZt2A50yNmSLRXeWOg47ehhSC9nw3lv3wiE9kKA6u25jOYfMZnGcXwVVoVDW2HadYDXFY
DTCYqD6IL7kr+Xi+9zkLRWwFSeHvCzEVCyYCkZf5LrGyWn0IXCG9ZzZaw3sCGU+5HyIo6r8biTMU
DwKjsHH1B3quEWnUYr3D+GSg/16WzZ/qieAHKyv7WNOqrCN4m2oy1MWCVLsfcMXsqlET+V4Vqf4y
INnUo37MEFAnZMGjdl3m9NVNC6lzjnM1mYa2kSda806X8W1P13JsSJ3MCXz+i791If/Vp++NteQd
0/uLATpqui9cI2Wx9Cs0/fgpu0Pv0Y/4WPPm/p+xIjRZUTmA83WQRaNfuvXTu1Yx+EXZVher1Zs9
cHoWIk3DAxp6eSEPA8Dw6QwryLXea+9u4+c/G4VMcCEeIAlgyBcYN91NCae5Sk2ujCqEEo6TdqXR
9+pMZuJpquPI8uofqSoxcJgQHEK3N91opMnyy5jS+p3h9RuFAsM/iyEgsjmUkYxxbyYlg6ec2Xa0
8lL7yC/Y7tf1TMuwaumCdN2TQH8sL0vZM7TC+fGt8DJaAshXsNEZuDD+3m1/03Rm8eBvKnNqLgf8
wJ+vg6aWKgtMmV7zyame/8fZee02jqzt+ooIMIdTUZItObbb3Zb7hLB7epjJYiimq/8fegF7W7Qg
oWcNsE6MmVIVK3zhDXo2JbtGQ2SBWyyD/JMK5CVbB2IFuvGb80N/KfQbYKRAadKZRHnPXaq3VhxQ
aYJC2Tv4rx50WQdbxTRgfphGdwP58pJd/ZepsvER2QOPgi8GVK1FNwMfrXAqjDHd91FV+lHfWw8W
8vh3E7+RLTDXovr2hcMYXfriS6QiUCwAobytaLXB8V3qsQw2iXFtetm+GUC0b9LRrZNvhiXHAQbm
B4xBhrj5jWBifDcaCkzVRiKcrVOgmDKqNfwge5Sjt6nTrvBeEmVQp6uU28ncWnaWRJiHYUy4y1y0
7JA713HfO/+pFpcG6D7ANOxUckw0MXR7sUtKPS9A92vxIdMj9N5yKDHfgpDWpl+SlGTbjMIX2EP0
J9UL19Vik3yMTKcPJJFFE/ULktsAPgOC0IkOlA+CNyjh7q3bp50BxpX6N6z0SwC+RR/zfwPOdxQJ
J1CIpZhMoGR6UCZGdCgp7BHeBy4qWmljCczW0yaJL+yNxaachwOxY4E6MGbJHmvR7apcQwCcyeJD
BP+yuW2MHu0oTD5H18/zqRnvpUz15trJgpiaiZIi13b+056Y74xTpD+tcyq+dH4M1OrLCfW5g4w0
fU01qff11nL/IaYsv58f6sS3BADMFqJpQ4vrQ0/i09Ojjehsp2aeHAYT8C4+B6Ym9koKa550YUDE
BYFPdJjOD3pi6yJfPBueA4mk37CAJtmS5L9ozPhgVZ22pkcReeuAVPZfD5LvTR1maBJpk7hk+mwe
Pzn/+66AhsCh8T/kx4/vVYcidKfgMfHSN0GbrYQad+JbLonE/g4r9L+BPJuskdaOCenheKDRhjMX
1oP3wgUf6H6WoXDhp/TNgzUKBE32rcGjpPGVGiL34fzSnvqenEvDQXcWvTl3XoNP39OMKMuoY+a9
uGFf3trCNLeoHbQ3fWbqa8xXxwu30Kk1pTHMDYR8PztoMVXsMqnjTK37YhG/9jsN8ea15QAuuIQh
PDUQR4I+KM1glFsWh9IyW2rTmXRfYDn2OyCCkV9MSk81ZlR8moTps55DCL0K63JTZ73yD4wX+E6h
3drNNV38+rmcnLbaltK41Kk9dV+AKkZfFOIS6PPFGlT5JOUgG/clBGSt7qvMTMJr3Wl7+ZykHX1L
KN7yaVYMra5MArpw9/ffHGoFgG8NaUVzCZZyus6KnUkLXpwqd68KMmOqxiLYjoNtkfoHl4RbTx1f
A2lCCCTg/LGzOt5jNZUNI28YryGUeFeFoZfjnPul/ToWk0Ks1rp5fzNArYi/nZ/qqV0ApAixwfnl
QWDseOgArSnAxrnyEjh0mnxDqaD4A3Fpfv+HcXjjCIdmGWxr0fcPDKfMnYiCvEH79ToVtZMhNMFx
v3B8Tt30pkqJHtg+ImlLSe8y0iattBTvpW1E6+fUaW/AUTdbrDkvuX2eHsphToT6RA2LpSvyVinz
eShDSdPrLlff06Duf4iGt/T84p0ciSLmDD8FLrK83nWZ24mOo9dLHuOzlBYlLqGiU2/Zw8GFp/rU
UITspE7zp4L6cLwfqtTqphxn1xcttqcVdZt8XDuxwMstpD534a08te+JQkgVtFkY0V6uYDY0htRD
5QVzJ4FxtdpPMcVQzPv8FEDkDv8eddp7xlT+OL+g84H6lCt9vCfefJ97ZCgmbJPjWWLcHgirjTFW
rp36jfMh0ChS34XUvVttbvsCy8FnaYhFddsCMb4QjpyYN1xe0kMQDcx9qcVN22sUbdiFhzb3iu9K
k6PFP3aeuNGtLvtlV178nb5m+7c6sYRhFKF5WNAJ03lKF7NOqQWOoZtGh8xxi9f5naaZ2VjBygah
/0TUkFy4XE68nQRcujpf4SiTLPdtGzhVR0OeuDacyp/VFAWPUPG+a/msmcjdHvrnP+vXywy4Ke4J
REFcAGRwx5+1yiwXlLvqvoxukTwFmsl7RRBmvJ0f5svnA4kza+2S2JHXoUZ4PIyRUPOhDi0OjV1n
3zETdmkcDI6IVs5otDdqabi0dnLLujC9S+POf/8UiuimlwwaKf4hCy0ehcCxvrm4V1zlStFvEgSw
JGIswd++hfNk0S7HRZPrAFuO40GzgY1Jf1QcILMiHxpP5jqtBWEshLwnDxWGv73rGA+aHVqEM3KY
O/x4PK1XG1BjoTjYVmR115WLntOqbW2hPKDyEmd/exTn4SCncAFROoEncDwcgislFMK0OiCbVK3T
CDZhaYzFdVpb9VUpTNsHV+BcOBdfPyTHH49o7mcoW/pSO3lEOCE3raE8uCju7wbdu0EeAo9rhFUw
HakS7Oiivr5ArvtysxsMioufTdrHbbvMz/ugBMmlO+VB83rVWUeW1j5lY6KO66q9mAWdHMwCT0jx
hxO5LIOlwhq7vMnEgWqO+xOYj/jmCJSSphZLwAtP/pdTP0/s01jz3z8diy52616nhH/IRpuuBoUw
7FztdEjNCwN9uc7mgWwCQgI1FnCJH8S4NamtoRcHRwj3W5/KYhtPduoHTqjvE4S7LoTop7aJppJY
4TNKMXMZYAy8BmjkBcUB8TNvBxQ12SFRNvazPJ5145SN8q2KLxWsvsTeTPLzoIvLTYM15FU0lw85
Noi37Aw41U6Ma+PGxSXlJ6yx8D3yAJd0uRVcuFhP7Ro8NyihzqVMPLSOvyRigu7g9IwtjaKZqEq7
3XroFMcGBmVcguCe2jag5mhXkmWhQrSYaOBmkF2TtjxYSlV9Q7Z4pKlZFnQFz78WJxeUghh0rVlD
e3nYdcVwlKmRxWEa0bDB/7Fdhd70p1aD96F01BEQnAVcUhXFJZ7Llyhn/pT/b2TIUsfLiSqAHgay
Lg41+/WncG1YLVOubnUZimuMG7znyRC0Nwu3yAIfoKbyfH7qpw4M3AjQRFgwW95SPtykGYFPi1Ee
zN66gRJg3uvIZ2z0DIsGOAPFr/PDnTgvWGQZ0FsobAEkX6RRtPBR5jKz4hCUdAqFijH7Srq1vuLy
SJ8dtYYijH3p9vyoJyZJbZkMgLFhuizLhiD028KTbnFAb2QGApfBlRapxT4YashT6WBP1YU44MTO
5bPOYH1ghzDi579/uvCg1NTNHDkeCtGmG9DpenVd09C+xNA6cRyPxpn//mmc0uqLAVRecRgpW3e+
asj6qpOd7qzSluLH+WU8sVlJtvlufAyHvFs7HkwiO4rQIjXyBssUze+kJ3earJvfQTmEB6jeUA9W
c9UeVBqNMfdpLhB7V+d/xMlvCZOa0IP7HX2J4x9Ry0qLKf7yLYtgpLSUTldhG7jXBCTTFbasxev5
8U6uMNEVks+M+SXYkZpSNX1nFAcB+meDubZBwzrz9OsJbGRxYducnByS8HDAVJcK5Xx8Pn1O3ara
wArCkosoBkAZldMTkDR1VyPpdJ+OWXjhOJ6cHBkW3EvOxhd/GM2h2dRPTI6Wa307SFNpVgIyfLFW
4sEzLhzDU4cfLgXlQei/dHzn2X+anS10p86auDxwOgbarDmepoGjftNcKR951LFnMxrn37//fiam
ng5keO7XpTJEaKtoz0QjJ4SOzJ0nNHVl4HwIzDrvd+eHOvX1kJ1B5QaeMdoIi/lppZFUPZ7OB7S7
igGEfhIr+3KQ2nhHjDwEv1TkoJRL7aSTq2o6DEgLi9RxcQVYJawDxM7yQyJU9Rk5Fde4wpovfUeA
yn2ugvSuVCPnkv/NiScTYp3JPf5RW1mWex3wgpDRm/ygBk38w8O3YNVKXbhrt4+1zA8w9olW0ejq
5XWk4Ml8Ic47OWkbVxyE0VG1XvJD6fWAbcMc+ZBlJUiRIJiR/lWA9jtk441EXxRobWeIC6WXU1+Y
5iSLzEXA3bO41h0VmWIMDrkM+jrfBYY7oetRiOuk0i0fLKv6H6aJqgd3AQ0gmJqL+8DLUG8GTFsc
cJLIXpVUq9a10qePk9p2O6vtcGBMccW+wKI+9W3Zw3ODemacqYsYz1XUwJCunR0GPYj9YCyUNWFQ
+KKpDarzvVQ20jBbtHSj9Pv5E3TqsxJGI1/DK40SwWIvF1NtZ0FjZoeqa527psCcNAQgla+EEONa
r3Ox9ixRX2DHn3jXuF0Q4ZhHpTW7fFI6IBQKjJvDHOxdQ9Ltn/owBHo2GjBU40bYPXqCkmct8gLr
Kao75/38vE+EC+xhAgaKXcbc8Tu+Gae009Sg4hcUCFck+7jLowf6J+6wPT/OifueceY8ha4F2hyL
cBO6hFlXTpkeqtBxa19mo5S7ekKpCNJLWaTX/2E4kA6Uk0E50585nhY1GJ1yvJ0cDMtlJ5VlG+m3
oJECmEZ5mU0Ab84PeGLnsm///4Dz3z+9MFM/2eTLdnpA0NdcN9DU6GxjDfYiapLAumvK6wJI2nta
9dPj+aFPXA0MDbiDNqpJxXkxV6cudWxRq/RghC0KX7aUbooQpi5/Vl7v/YN2snVh05w4LIzoENHi
wWPTOT2ebO/aQ2s2Znqocd55UI3IMTcoTmZvMZWJfwul87Crt7tLjNdTp+XzsIs1ll1VKJqppID3
67dSlM5NYbZgL0GoV28iqG9cVz5YbSP3hRqX1eY/LDPlaDytYJETKB1PuilGPdCRNz1MnQgPg5Pf
4P86vrWqOV6ZrdP/damLi5DiE8JW8BIBAB4Pp489pHxEqw62bN8BXI2EKKF2UDoNx7rzMzu5d2ny
cQdhlvMF26BJGRQe7IQDiM99UIl8b9TBIFeNEsqruI1hPuRR4MKS77X/MstPQy8+qVe5adw3VXbQ
6gRHagBkzsZTTOulJQy8MNapXcs76YHzRDqD2trxilrdzPpMzeRQ4knR+Mmkt90eC/qu2daK46Hu
ruMm1VWa9bcG77MvDYUuAP4IoYB3WmydQoZeC9444TF1xpsB1Z2ViwTLb1M28kKccOqeJcMl2iQj
QopoMVQQ6YHUIiU5WIVS79xqanYd7P5vWTN0T+e3zcmhaKMyJcBTvGDH66mUI540SZQecLZLUB8G
NgYS2byPHR6S/zAU5lhgpKj8UP45HsqZ2LgQd7lwpgoiZpeO5taOTImeVeaUg39+tFPnwfk02mKj
tGM64LijpQc9EpAApICBe4fkrenHGXYesC6RzdEa3bkSVlNcCIGWTGx0ctgssy6GNWuQcPSP5zp5
iA6HHaPnkoBw5eCK0Kwb0KgCdgB9q5UaDPotZTjrex43tupPDu7xWaqAVju/Dqc+8CwgZFsWAndI
DBz/Er2So5ZUSX7I+6bfdlHq3NCYrze2lSrpfxkLnj052oeO7eIisNNWOJWmZDwpoDHjXCaaL+LG
8IcK6taFD3xqjcHh4Gg5N/DnBsbxzDKrEUi7l8mBvmk7rgpDS/vNqE5ygya6BJWMTkTvQwi3x73W
aiWw2EgRSNw61bfza3ziUiI/5O51bB5TBISOf0noJRFGl01yQILduS3iHiFxKO4rK/gdoDTAN8/h
5J0f80TAQPPb5S2D7ACWbbHWdMLsaRQAvKp+aN+tRqu1rVPnsfPaJ3XloafsFunfv550+UDI6Pzf
HDwcz7PVS1VXpyE+4KCS7DHtLCXNk364RrlfvQ87FS2/v5/lnJriRYZmhLu8dK0sUKPBDpKDApML
h2bF3cE6zx4toiTfTkKoyecHPBFKg+rlQxIiIN+wbE4BnSxVp2PAREsAzwLyLjep1mvqhaU8tWWQ
NiUBJunmQVts3kYL7SHUXJayU9JvmOSIapeXZh/e9LQ4cR8QLrXFYOic4W9Hnj1g596pS6hLXXwx
MtxC9JJASx8KtK7Je6mbR34ZGiLzMxctZ9+C9137llc4/5xf2y9znvcNzxopGmontOiPt0/Yj6qi
t548hLgdCd/REozkbMWOptlKaDB8qHztduy0S1fFlzuQgeeq0YwN5uFZ6pclWALFSFD0B6ds67sS
U5cQJ24T7nze/zo/x69DzdU3k5cbEBvNxsUjN8RjDQkocg6p2YwvOYTgpzgMIt/roKH8h6FoCXPj
AHDglBwvJ2agUM60xDlIWp/9poT2A3w/soabvDDT9fnBvlw387SoghE1g7sBN3U8mEjQqJwSM3vF
Qhmx7yac/jV7xOCiRi1/zPvsUjz7dbOQyiL05FLtN90v+imTMLKmbtPitY+sfGPWDSZOU+7lN5kn
pl+90Q87xC8uiZecmiZ5PLA0RGDhdyw+XxC0dgELMH+tvNpeF4WKd4Bj6CAfPTu/Fk3SXrLLOz0i
/LMZITMzCxYLy0lMaIZnr7mY+tUwSPcud7DEicak2IrS7S98yC9xER+SuNlFXJjzj5rW8XijYYte
Gdz8dbBlsBllrGwQaRt+0G2R2xold4Sl0yEhcfAC78KbtbhceTDI4nXLBY8McvNLypkXCfxQJvZd
aNhlFBPyCtfnt+mSlUCIQ8xFiYJnEaonQc/x9CprVKTdGNqbNlTjtqxF+0qp75c+TurNQJL7KoZG
2aZu2v6g7tDcJhJGYm63z+d/hz4v4yf8Eb8DuB/Aa3L52Y9wCXDEXAmkiDpVvyw9Q3ZpZSgZOh2h
Ecn2RkqvBN1RTrYZbyxaSePWS5PQaFZO0CT9A+TNybwOpVvK320LuWKdt54LYc6u3+HHwtOfwShD
t1PiEiAD2Favu0ckv/kDVtd6kUqrNivNzLt7Q9gy/n1havO9cjw1yzNAxhiIcXDVLe+d1m57EQda
/GvogTvfg3RofyXI0wwrwl6w9aODbkfaJq4FubIyjU1lD2pmbArIfAjmq0LTHp1YibLVFOGWux6L
JBx93Obgo6MqkAb3GpDqcpeEFD12xuDMHre5nmvf4GgG947dGdYF5MTiEPLWA5zgwM/qVBp511y0
+Fz4AdAXQN4b34Aal086qmv4kmip47e6F27tortQMkQDZ7mILhEy+RYlHw6hukQYibgvMKYqlV9W
FgsLU4mRRGwFML6y91M+QFWpOtMLfQdYjHZXS7dZe3YBC84KStz75mpNvq0xQv+lRpGioR2BZhF+
S3hX+/CGRbTFCL0unvBLQHuhL6fwwZKIRt1aLr6FwG28vrjCY1YrXhr8A8ObOhDmVD3gGCKq9g5H
SRQd0C1xn6bE68vrtJS5RQs7UUS+qs166K7oxtR7NSlyGJLZoMWPkxb2dwWsI3flKDJ5t5soHv3S
rKdns3Acdd0oHWcyQ0d5m4zj0F23uZIGV2XS6Y0/ZGF5W2bYoyRbKbxB7gd3mqU5emMM7PsSYejf
KWWxbuXoQV1tHAO7qbfRHGN31aSZgy1EniI1NMCKMpOtjf9U/B0eSPbqjSzZDX5zteNXFnZAd4gW
lrqkWIDzkbVqrcpSbowqcH45hEfRxqi87KGqJ4m8ThAk9pWVhwm0Yw+Tr93gxppYtzq4yQ2yJL3Y
uGxseKvZ4D0VWaMLeNdW48HzVuFwjhYucf4QNsZsaWOMsBzTUMa7WqFOk0TJpDw1PGbBdTnoMQZp
iM1Ez17VC3dTaHbkrhsJuvW2gHiZFSsEk7xuE2qpGvtgcQfnpjNLzaF5gFeQX1VBYuI0Mbg/Dcqk
9o0z6l71TPZkynuM3woTDMCU7nUUMIrvIuLM3qKTMNyrVi3lKrMizHPyCpmFXdXpg8cDWFfWxjRK
qMyK9JzkTkU11L4XcWuD7kXzabpGWzjxVq0bgWLPp6K87sxBuYklDTm/Q92i+BWKKJT+wDP/7tqN
M/qVXYpHrs951RIzHDZmqUcjLpq4g907ZT/9EyKqJHdBWzrYBiYl3K8UAYY6gH4pUExxfd4se7wK
o2DI76deVbCuMlIuV7FWMBEK70wCk+BZS1wNwZMq9LQ7U62VYhdgTYhLpCHh7T2Hea6E26GrhuhN
6+yqeGhUJ2vLddNmAb6QASxksXIQgkh+BkokI7zQtMYpdT/v49z6rgI9tG/yEojVzsHxC5GIjuzB
5+jJ9ll10asNt/pkGCJEg0JxcKTMbTPY9709oLpRxxD5Qt/uMmzQkQtwY++lDvQ0WsPGR6gFtiXN
zjEK1R9RWKtPE83BcFVzLyS7mKtZ27a5qv8JXK++MdGFMNa9kY7dRu9q1cCxUBn7Nw2HTeAonSqT
H73orHtTMaLq1pK8TTAzVZ0mONrQ9R4RDvxjQ0vHrrzzbMA5vV7m6hPyrMkfCdTVuleRQEOqRjHt
1aCg/4R7XWJBTnUjDREfx363Iaa9VEmdIFusRBqKI+OUWH4gDFyLPMVpmlWZuVHo63DYEmowTdms
+Pf1bWbmYgBwNMHMbsZJ/kaPCzmIJlXyxwbgoovqL/ZX1wXNlnHVNWEwIGNVlPm+Qt6v2apRG+0m
A4Wndd22WKl6Yzu21YryK7ZpBFUlOu197z50yqRUq8a0C21tBlYZXRlmopvpBo9Exd7Wk1qluw7m
UgMWARsC6xXVtvx30Jmc60xmTbS2a68zH1A8beU+q/XAvBUNquz5NlEn097HdRC9WFkyNusMT9Fo
a9W6WfiIQlnPCJskiLtNo9O5K6tHHSxcVS55tK9DKX0IzTRoD5kHcsmnTaQnq7BS59nhEq2s6e3r
YksUoE8bIbmivpWd3l2rSMWRtOHe1vv5EOXTTdNjcfgwNZHYlFmQqoea5tG/PG9m+CMsxnE7aE2h
/m5xTdR9q5mAellRmDVXlpiKRxW3WwsiYZ3M+g6mFNuRllPnC7syB6iNIBpXOInaAsY4yMfrjC5J
tC4Q/XopwHiMN32LdN7azSxT7mTrjY8AEWJ0dxCQKW5hS2fuRuB4ZeOD3bOftbxE6o4+Ylk/4egG
dxcsU2dvArUAk94IR9Fuu84gZ103PRo372Mus/heVarJKVbWkGT6bTgXUkEDIDew8ngzpB+QzYgX
mfSijK8cEJMIWiBhNOUXQtpFO4PGHwww8KUo0/KSG0uvYprns1RFOr0lodV012XYZs9VpYXyITAC
zrjLM6KteG3sYYsplyFWeSFdeSGoX2Sd86+gwkfcApIQXuiS7We0HaLPka29BUYWx6jVVwckptIC
ikn253z49yVUYqgPsULLQ4KcHv5xqAR5IYlClKPeuBWLQzO24Y0TxfUvJCHG7kog4BJtz4+4yFiY
HBRjgO2wjec8flk2SJOoSwlso3cvMyNrpTiiv9e6XLvF9Y9TLaoEvzNh8PK32iX3oa8L61BdpFjx
kRNaS4BdYfV0hmoleW9bMVR+OtrxKxpQA2qaWXYpZ5iX7iiwdgEKf/TkAAqZXzRamzp0LfpTyVsY
tcpTAieqvePtKMu1Bp/BRUKKQu5VYXWW95DnGX7GldpW3aYOJ4IyKLkwC+CUVTtE1MSzCRq4o8zb
et2/QR+5pblGiEvGP3slUtUtPJNc3cVe3fxTFbadcW+6eXkzAXLsron1CuMC1vXLxsHYAPVVUjMO
I8nuou7UJYPdCBSq3yai5Xp+zbXwMUWX8KZHDIZNi8NWvTm/db58PsZEPp+WKsYyM872eLPWsnBH
nYLv2/xqYb5JLzXeo15Q96vSC6W8cBlYy9SIxaE0Mtf9YcF6zrK2FvZTkU9RrL4NCXpXWyG0Qj4O
StNPNxaJTL+xEC6A1cPXs9aFnrm/QGegd0lzBrbUqGQxkiIJjM7se1QZ5Or48xKO3euikNp1Noa2
9zRVhOjxKkHTtiiQ2DAi8SceRWARnnewE4ZVKQM1/iF4ycJNkE5Nfu+hmpX7aL+X6UaXuoYVqtVj
0WZWFdhJQReNJEckzb7Mo1mrpRZW/RgWeimL1WQMskTQTFdDX7FrRXH92uiDZJebgEpRSwt03D4h
bSobR09x7/Rbu9OcrU6ffkJkyGwcpGG4LCiQb/LO6oZyjSdzQRMtSETXPJkTTxhCsWFevDtRbTV/
WbsClzsTBUnvkKEHR7C8smIpEkT2+vGVfgHKRZhzY1Qau/fOZLyXfaZc6HMtnwQb9hsJMlwuCqk6
La3jTYc34qD1Uau+InvrxlDe03A7Kqn+qGZWFl6p7tStdTdDDCWN0IRc4SKbmhc2/vKw8RuwEOGK
pgRCu20pedyHiOxnXqG/hnaI5qGbps8FRtQrKvgmIQdUtgvFyC+Fl48ROdigJ2bbmGXhMxUa0otJ
o786OF2jXI5ibBbV8bYvg2Cl9PZ0hWGc5hdx+xOr0GTWSkTMrcq0C6/FiZmz8rNnxky3p+9wvPq5
FeUc8Mx4Ddo43mF4S3bR1eM3gFfqjWxlf6ni9OXMg6WnxsMDpbLcvBbHA9ajI3urt83XMfFw3m4z
+94j77FvoNM4CD/LBP/XFgmr7KokUSHFrZV6I9Fsm9ZBDz5tC9YiuFDQWFRPaZbwozDLg8dAvfaL
pnCo0PWH6ma+AgOKfL0orI1bVhLR067of+UlWgTbqTYC9eX8hbtsyn0MTAcTug2vJuYsixu3SUfw
bdyMrxFauj/BmNT5ujYbcV1FreFtohL7rnUaJNErFqD1C91T7OlFoGp/+drMCwDxj1sYoDFEjvll
+FTRMb24TKx+sF5l0+FFW+uOH3iRjbaPqByCTrdM5dX5uS/O/ay+bZqUwz7YIzS5FxtBRVy89SrS
u0bVq20QjNoakBzQKMOo/bGpnDXgheIK2RqUgrs2/rsj/zE8tT+Knqw7s1+8r0mQNX1J2W6vG2lx
VRb4JKVajpwSFfuXDr2AC+MtttjHRTp3O2kHUmzluB2vsAB7WxfKlO1HNKhsFK963X6Ctu2qs6o2
9OIcGe0IvcbEFn+3uz+GRp+fV5F7fW5lLYce06BswwwwS67eo3mSx76hDeMPiCRe4hdm92+oRuOF
CS+vuI9hudtgi8/odXKm42HzwLXz2h3zfa6qo7Ey+rS8cqlePkVlXyAQVtniyq4pIa2tVnfv07xD
l0mQLv+2a6TYz++2k78GiCWoTu4eqLWL723pAK1dAGv7tlEifHLAM2w6mRnPpoJKPNxBW58F2Lzp
p5r2ib4ye9oXCIFUU/JgRGZ7oaS5iNI/Fsdj75MCzajPJQaRroLs1FzN923e/4ntpttMRY1EWxkY
9kqGePg6OsKtaqSjpXZ+Keaz/ClunofmrmcRuPghGLjzDf3prMMxpoCBouFeiazq2o40uPVV77yb
TRn+OD/Uh0/BciyyrbnZP1t0LU+ZpqN42Mm0xJQiyneGkSkEcqDSv41RWpbPzVCXr6HqKNEWaWIR
O75otfCgtIhT3pgZXFqKjgk1RwLv6k9vd84PaUSptlWhRY7fz//YU+sCooc3EKKDx9FfrEs1tV2c
NmLfo4Ly3FThz2Ss5Z0R2MGlwPfEF2BJkPumuUuWthgJOezKVYpQ7ENF1beTHTqoJUe12OTAzdIL
L/yJncaVw6w4+DCrl8gHr2lQZjbQXPHQBEG6EST+sMMGJrzvlVpDYr0z8u8jLDSxAmXu9hc2+olV
JctGYJiy/dwiXIR3hppMkbRTsW+pjD3IKLcfm6npXzW1Ny7EFl9nykBz6ksgh4zHMn1RSmp9zVjQ
rua9XacttrMKvORdTUfyTqFxfqe20w/49ZdcUBaZqDqzVrlY6EbymvCmLb5nRZnNCVCURXfajW9z
yX4mWXDMC0v55QkB/EB8YnGQ4HMQ6hxv0NaN7VhXa7mfnEzbDK2iYw5QT1cqaA+/revmegirl/OH
Yv7pRweYkoU5J4OoOgCtW8pUUH9OHWFbYl/raozteJtVmxLZ3md1wAYUzbvSeSxFTZGLrggoprTO
2n/O/4QT00a7CxcWMJOzX97iHWnQYI10xFF3IdBR9NN7atyaPk03CeyH1C9BUVBqLLoLu+nrR7UR
DfugPuEC9kVjAiILERFCcftSGwB+aDPwxGhxIDg/u68PE3sHBA2aABrdNC7n46+qxBTNJ1zf95GH
o9EP0g6c1iekt8uf9eRpw2qMkxgJdy/WlF3q6kW77ZG2C1eum9E3vRYSq+en8z/q61ef/cfgDRKf
Y7W0hI3WYvQ6pCC7fSbtYaXT8cF33kyHHbdMYawCb0j/BEnQb7A5EjujxZnm/A/4uvj8ALIxHJRY
Fprvi0WRCDZLK+v3mhoa/xijYsiVQp/3r08UUS8cKVrtlMuAHR8Pk9l9PVIy7fYdyqivmZH9NKBn
b/RqELdui1lTzzu5Oz+1/3G9j88U6ABQTCBf0VGiKHg8KpVwehe2PuxHdu0j3o8CdA9HX660ahYs
VbCJeo6d1kCzsh1sAkQtqLYFJK9xHVhGqK8Gtmt8b9EV3hedGYyrAaMTyzesPiG0S5vGWefaEKg+
grkId9aYqWNegd27SdjVYB7rOHXyXYVDWPpD3mo3raYWAf6sg9vlq2gKsoe87iLxPXVHD/QnaseT
73StfA5pq/KfQqJOfEdxukZst49j89lEZl4+cKDc6yIeU+2XVqMp+WcCnZT6g4IJw0bGXW/fAvHy
tFU92LWN/HaFPnpsR2q+Qaq1ZZMpZfvSBqH4GQjpiX1llcabrqvNCB67qEZ9NbPrizWlVpSHRIWP
JQRYmV1B222LF2JO5U8BLsq7no1Y0VJlWcpV4LbqS9Plw79ROXi3ZoG/3oq910KgGp3Ju6Lfgxpg
aGndrTfEek39Jah/mMmYPqedkwwY3AfQlK2usTp6x3U6XJX4Pj8rdOVYrz7nfEy4KeAihBFZ9DLp
Q6BfobqeDH/SJI6qzTCoXQa9BseInYkJ2VvWWD0GEDV92Tt037vvtP6M6jXuve4xiKMiIA+0cBzo
nCmcHoQr9Gpl6LXTP+oiSpUVJYX4e4BuYeqHdpClG7MSlbvTqtn8FAArFolN3Ec4+VhxXv/LIqFL
XaFbU/ik2AENhtxxfwVZJssL0c1HKrPY3zSKvTmv4mPCJD/e35PeDTaxZb13jV79GdHBilZxIFyP
Wl1jHHT8DUafjphJvTZzoD35dmHMG0xI9SGzvBBfm6CVA31ygFzbvGX2uySajDhZ2aQwqI17BuWA
C+dyUZngFecf8kFQN+CRSaWPf3bqxmE3qnGzdwDirm28iTtM45MShwUpfwSxMzyh4Vhio1bn940L
xxjvCG3fprX7y8rpUv1tnD7/HlCVFEgRYQRAcvx7usxEUUm3a2wLYuEngQnYfFR6a+2F2njhsVsW
IubJz40DbL8YDqzKIinA1x5rB6do9hxvPhTvz0DR12y83+A/usdcw5OgdkmSnazMn6KhirZBhjbd
hb0zX32LrUNfhiuTi58cZZmqeiSKsguaZj82o31lDnV3l9dNvAH78ZfiPxQ5uXwBValEVcgCLMV/
IEJ0hBy9uc+hi3/L0gJDjC4cuRmyMpoJ1wJBm/Nb7EskA4eRvIJFBjRKYXX53IjCaftKr/amFln/
x9l5NLfNc3/7E3GGvWxVLcuy7NhxyoaTdrN3gu3T/y/4fRcR5REnz2Qmi2QBAQQODs75lecizopD
psbKic7x9IcaFL4KSblUzr1OMBB0AkdKDi6bQnSjLvdR3OV67rWjeaTE5AdSScX+PmEGjVCyHbe/
9Lxqgp0VWU29JrkdfwKIFsCMUCaJpPGNunDnziqO6K3Qq5G4aAfhS4Cts502pW1DVuVYR0CRxmHi
wbJrU1PZaLpQ1vqAL+btRZfH9mJL0RlykRC1qDFJp+jZ9KfOdgDghOax7ixry33Q/6IHCvx7wvKz
2KpuEz8HYVTGpzxLQKLfHv3qk8vRgUnRyeHy0+dGlebYUN7GcunoWxxi4Vgu/tx1f6wtC2V+9Jez
JxN4m7rw6PtgkRHWkOBBiplU9GYh2KoGw+2Eqx+xTfHWGcjp+i0lUfyVhkGuvsUA8z/dnuhVymjz
/AHBBwaChhQ8nMtdNoa4LSuerx2daNTf3NLKdyjP6ftmdIxfeJx6uDvhCYXqt6nvTUp7/8ijlfvK
A1tKAJMNMxj2lz8g6JuESqKhHcGJINYyCONFqVNwAGWh3CXZoB5SO6hOpVq0S/oTV1HLtuT3hVyB
vCk1ttm51kWb8Y+edkyAUQDRCPTpVa89VOID5H4X+iXXoZrR4IHTp2A8mxz9cqJIyvaFIBYfOaxS
t1kBck9nE74sOe4mJ67dKV6Z/6kwTXjBe1XvUVQCeXj7e18fq8tfMZuz2UWND5JIwzjKD75YhU3I
RCCYvvLoD9M3TS/NdZkFQY24Sx4UC/fVRysuZQ3kR+eEzddgzPBlAHmsHQfhg1LD+wE/Il1R70Ae
ONHCGf5gqvSH6MbyEOIRbMwiVpDZmWpXtn4M1T4xjkJ1QS4VWXDAC9OOcB+Bnu2jaBudUp8W4ML3
vj7K1OjAkUtSEnyReXEB/MBYYFJrHxUEexWga0OC+qaIxjMCUtEmLPV/hHdKRSwpNMqW9qgb8TS9
3GAuzmZeQa30aORZuU27PGhWqpprzyUo722n6Pq/f03e91LoCLo3mYgMon9VJE2h+Wqf9s6x0lLv
aEy9kW0l1FHFTautFgb74GsCx4WQIzmtSJvI//9rMFtBVsACGXdMIMWfByOxX7AomO71DohXoubw
j1oriTZF6TsLT7+rXUtqBfMA7A1RmULjbOi+M1tY9VNxjIvABKcE547MOJnKYuPoFQY3t4/o1c6h
0s2OJSDost04h7moGJSR2qgVM01K6bEVHTCST45RZYSHFDOaf11ZWmeEQRAL0GRgH80iMBAoJ5jw
qDtaVqzsSgCiayRy23UIFmirFYn2JVHC6LOGVMTz7ZleLyw8Cyp/jlT7Jy7ONpAH3qWDh1Mf27jV
n1V7Ms5A4ZJ1jAdKuZBPXN3ozBIukEXkNeQumo2FZFzteZFZHwVEswPMquS+5jZfW1VH9x+MVrXS
42qpivvBt6RJzv6hYEz7dN4oDOCbZjna68cma61g3YCPfAVs6r10eG9sYXstgTOurxmpTs5TQM4T
5PU8xILLcG1F0dqj4pvpJwxD/PqXrcaOxpa1c8p8KzsyAXpaVvatyfy4PkAD9kOPuhQ4+3hh1a+/
MMLD2IujmkXT/CrgY0jG0Qrd8VjrhbNTM2mTG4y/SNuW4u11vgzniYYMtWTiLos928ZFm4mwdrTp
GFBDyA76ZPM471CM2Oug0EMENKmSbwYjcLbVZCv1qzqRzuAwVJjjuAKpWcafb2/vq5DFL4LSIxkv
pLDQfC5DVmmmnRni53YshzZw15GtNYi+RDyRjtjH6fk6hMESrYMQuADqzFbtvt7+Add7nkBJ1KJt
KSVo5jn0mLljQLNsOJoAEt8G1xD5mi5Gat/BgNbNXYQFef/dal1jsZggL9e/0ncuPdiMcKh4qb13
74zLuROwWtCWQXAWnlVNx9ThEzhH3J8w6lgpWHlWOfDiIkh+DCJPxDZAWTX+hI1b4r1oce0Kb1Na
VovbiZSR0BYi+nyz8EkMiv+k2e9kYcrylz9vkEOYnd+fA3DrZvMwgE5A9xS4WOPcuYXSn1HryEKT
0vwQ2Np28inwQuWoAEAflDZsxaolZkxLx3e2ZVgttgwJEhGDpAE5v8vfheaHp2Cei4MrhTy0sylh
N3chGnf1prad/tiN1niytMyqd2UH6GupmCIPyd+fjfEpbr6/4knHrxTLG7qpGuuiP0ivg33GZ7C5
DJRh+tXlTrDXy25IdxAEkiRbpVqfl4fak9KbXusPa1DYfrpwGcozMv9BvE4MrgdyGo715YLkkMV9
NAKMhxSnwrvWoZi4gvzXLV0Ps3cQCw/LmE6JCycWtur80k1B8NrofDoPTqpge2kKZ4B/ZCVofaY5
BufbLssLG2DP1GarcbJRaqmGxsn+LV7+v58hZduoOKCe/75v/8pyUF+YKvgy7kNi4YW2yhR+9Kqu
InDaXm5hDHU7QFxvN2ZN70JKJ4HJnD9zvdRqkc+w3Qdh6sPOTUYISabi4yhchMm6Aqi3AZhsb9Qm
hHHz72OjkUd/k2IO3IzZSyQSFWB4SAEPCi/9+JBTuqIP5ff6IYQvoNzFvPu8Fdya/MXiZv9HRTC5
0uAKgI3RRiCpm7eNTeyou5EH6QOy1da9GXT5hohl7SYFYm49jsodvJ6ldOCD9QZna1M+oT1DTjBL
QjQCvpWoLeLcKsnGBnQcgiU0ksYNJLn4GDQ9TllYYD8bdY/Bx+0Fn90G7zPmteuAmuENiJbT5VHC
O1vFu40Zc0zLrdN56d0Y+8bJVrUvTQ6Klgq6u7s95rs05sX5BT6t0/kkiZAqnnOGIJZRwTBN4wil
JjDizRibjfvTUH3ttbDMLOWl3XnZKtK6zn7N1WRErqYu6VDSh4meMuD1L5j5pumnaYJws06tYERW
YhycPPjSQu2sy9WkTppYe2o57nHTmZYYurMMRpOdaSICZUdpZkHb53LV6s5VCrfVjAdcF4vt6MGY
Xxte7Z2EGsHAuL1c809EIYZWC88bcKYs1rypqOrZpOeUxI4B1qBbrYknmkhFfw/xYsJrO9Y+ic5a
KoNchT4mJmmywFqkqcw8cRrCKS1NJbRPwom1YKWXkH/g1aCjqq6d2MjK1zYz1JamlD/Q7EpBfWIC
2QjD6BYUYebHg0lDveadxQFh0ed68oU3YJtJnf804lGJpbunTNOmLLS+s3cKPJ99WTl9czfmGOB9
1yPoc4vxV94nf+9XKn4IadM95aUna1OzQ2Lqdu73TaU+eLjcBRs+chncTXGDy1YsKkfBjmZKjvGo
qsGBuq32ue5zwuRqNJrAeuvBPqrGGmpJHz/WPiEAnnFeONO6USsPiKgXRoO4y/1Kz8+4/tnDmgHt
5rUMwtDeppqBQTP1o9B4zvx+svbD0A1fLVCnw8Hxhaqu46YW3T6wsgKCnBkaIeRNNTg3pPjhzjQx
7163KdTulWtMUMtXud/pakWDDmR9B1K8XfF+UMydkQkWzwub4bXkxdmWKxqKSbJRrMbB1RXyKUaO
Zt+n2nOqBsOhDrxgOGtGo9db3QgNc9Nj9Ol8i/tpelVDkGorLcwS8+4fDwR0OeL0+xOKauycQIqV
rDTbcMOHAFd1bWfpXXUOKkN5bPDYhImXVYiVgdT5dHvY2bON00esklsQRD0tX0du1L+uYWMK+qyx
Su/BNSoIYErSHJq8YI451inPCW6a/9hBYUQSPioXMgBLRYBZQpp7Me4beuw9iNxyN75D2Ua0Vr8h
44Rfc3t2V9kvg6H2j4Y6k0NUZR5mkoH2WFOX4Qmc26TdJVYEei2kmWysJlqbIzU5tXA3VTy20jrV
gTrltKOabCIrDI/yFKcLJ/96wflFIJ1oI8s1mEuINb5L+zvog1Pu1tbPMdDSzzzRabU30v5Na52l
9sJVWJdLQNijYEbTEEbD5Rcm2xsiTzeCU2FhdaAz7I6WZnRvg6ZduHevhsKcCNKSBwxG1n3nIUWE
nc87y9Yf0DZWHoUeDY9wMyLsdRux8GXnoRx+IqU4+gY8g2nGzbPlbqwDAaDJRj4iqpA8aCpv28Go
s1ejzfFeKWXrHXoFKkNthsM3iNTO0+29JdftIn6SUnHXg0kGBWKhL3O5rkNfi7KqU3FCTtUuNmlj
eOlDUI3Z+OP2QO8Q9/lIyMh6UqRHqiDMvmAVJHaV9FrNc6jo8nUzGc7D0IeGvykz33gai7HrV9Wo
lSGPOKRg1kGvZ8qOe5ca+KqJECx41YRd1qdM7zTeFqnoMfmEpGut3NiiR7/KW9t7a3mvQ0UH0PLm
B57ROQt58NXWZ8WkdQO1W57oV1Qzra4FpdmgOVEdae9F42jnOom0ex/fjv9ErSxhdD4Yj8uNzYiI
u0ETdXbDaZ0UUbLD5iS6qVinpp/94KbSR6hV2VNWFvZCCL/a/lSioQ1KSJIDI8qdRTaEjKyOdLQ9
uVM13jeR7XPX2HAJeYqK19ub4ip/kmNxXYDo42zTOb3cfeBgvNht3PakVrV+0uJB2Xlu7B+1oNJ3
jbCG//QQj5p/HJR2NPotQH0I24w5q7v3TuD22HOrp8CZprUnrGRr632y10QJvg6Ij7PukiJZkOC5
OmhyVLI2yftB3HIOtfJHfB4tr1VPpTaBKFSsaPwGyjA83J7c1dcDOUVOxG4BTyjlfi5XtKRHZhqK
pZ2c2sXeWM/NDHcfx37We0fb3h7ramcyltyQnGZmRQ3vciwTtTg1wrX6NERmfs8Z0HextE22Ik+x
EAXIy7fbA340OVkzxDIFFBkPs8sB8fmjDoYsAzI0DbLE7F7c5CeAVoeGDGBpn7zjgy8ilpTaIr90
2Cw2iMhZxMLMp0ocBDAeofCa7iauKQ9vBi8WtHs1gfBPVRneyout+q0o7eQrACA0/YKpwl2s8NR4
r1BtVNd6MLSfDJBK5TqDYXzG3C7tV9TZHOU7lBynWZl+Uaa/miFjK444lHXfSdz8LN+losS8u8O3
4A1TNvdTPRjkiGo2gvfHpz0qvwCKVeDJ3V7ndx7K5cyRq2FbSN4Iqz1P7H3IYuAZAu1kJ7baILna
1+7Ur+F4p+MWuRg3Olq9Z56ptQUYpwaB+RQbpV5tYpPcnw5pk4n7etBL/ZBEg0upKbacYZVlSZNu
nYbyNSQrFDPfij7Lwnxb00XvH7K0G/pmPQZVgqySFUH0+1Q0LN83MmEt2vhNOygL0U5mhvOZ8rpG
OZMrmCg0i3ZEgqZPSp6HYxJWL2ZsVyr0fFW7qzwMbXdppQb1ne/I6m/NRT0trPT1jiado9mJ9Da/
4Uo9HsCdGwi/9E/cbgX4Wl34/bqTcAWe4aBIbn/X68nyUOJ5DEZDcpDmSWulORJgVOgn6Of5ehRp
uHXMMNt5ShzdWW6C8xkWl5s6TeqF7uq8zSHrt1JanMIN7Q5ZYrg8urYYmwAFc/1kt0F8rIcqOuhp
aK/bGHGmVVj12aYsW/3UVqpxZ484W9FSb5aKAzJAXH5tCFDyj8ljAXsQ/fJX5KEamyLuzAcf1MC5
EWn87EfITvpJgdYPSEhtYcWvLjiilIOMD506qZ2vzi64ziucrhjb6ORlyfSnquNvvaQiJUPrr7O0
NZGKjd2FLX21p0jJSRhon/HyJGuYjQnJUQnCxo9PPXpOx0AM9k9P2N8jz1ty275aTkaiIgivmCsN
1sns8IzIuah1ryanKSli2GSaX1YbI+9Hm9MbiO8jPeAlKcSPZgem691vAVrNvF8m4ObWgY8BQBq3
+WEKhAKuCSUh0KdKsJCefDgWBwZNKa4AEK6X26UL3aYJUd4+DT53qRto2g9D6fOfRh7hS3T7bH40
FuGWCibVbL7dbC0LRs8CU0s4myUhtbaMje+q4hBr0FJvD/XRZzO52siC0Mi4mpYZdnS0/Swl6GDN
qwuhnqI+jvdWDIJkGwdau0RSuz4GRBsiDmOSKyCdcrmQhhEHDkCW5IQmUfyG+Zj75uL97AMARmOG
JyMic4gv8pK9PdPrsMMO5QiCA6ScivK/XIq/CgOjmqYpom98Qa8Lf+QWlOYubXL86WO33ZXj6Hy3
FU+L1llsTt9z9HffdGh8C99WfruLsCN/BYkSKpPYktjz4CdSy+rGKWLBhTo8qay8FVa/k2DocEFx
i3qV6O1kbED1IEIDQX53exWuvjelXJJzCW+FeQtD7HIRJmfwFDftx7PZpkV3pGxkttsK1HRlUQdT
04CI31m+u7k97BygTLUegztCAxVssigEOi7HbduogrMf1WcniSrXXuWVkrwYBsbiw7qqyw470TjE
gXaLKp32SZPg02PhI4W1tpXM1taj78a/Qc8X2Bx2Re8hJUCXoL93MisdHxyflij0PUf8XPjd8lhf
fK7/b3Ak6wxgJuYcxh51p8DoKvEYQYvYFOMo6AWHXbEqwtzAzb4BDO40in8MPU15iZLC28eeju1r
DwpEXatmEb62fhss7KJ3VO7F72ITSyitdPOSgtWzzTxZrecXStc9dhGG9ashT9NwnbaKfcbFtMVC
3Wzrz2Rn+Aav3AEuQ1vaZrMZmtqN11pUlsNzYinyF0a6F5+1IVa0hYh5tdPBpVCi4rVKno5wiMxA
/jpvUSHMQm3j5FEdh9Jdh4bOC15Y8WPWwI7bFHHfmDvEaVw4qa5fN3s7tIqlqspVtIEEyxVI7QZ+
gvQBuvwRrlX0VZzW7aOd0X1EHyv6acWV2mwhOmuvaPl1m9x0pi+3t8311HksU96A3k7t6KpF3Vqi
rjvFbh+LuhG7ofK7gz3Gg71q6Uw6kb4urCzeKCMWfqXtdAsx/YPRQQ1IszOZylKRvJxz4VMIE6on
HgNPpRbX9qrY8QTu9X3E6zv40RVh+0RJU2p+dWjCgdmhWPh8ewmuAg25LChYh1MvOZDzUkVB5x31
A6991BXb37lKWKFX6I6/XTym15Wu1N/+eTwJ2YPig2sOGKzZgagdMaU2Slnnxi9UlHbG2kSALk/K
Jy1Liz+2P5bJ/vaQ2lVwkKBX1H8oxkjA9zz/GN24oEUm8nNAmusi1uuPgbIiqVQMZZULH46gbYQ1
xw6vTXWbDYotdqS+dVmsBEi5N0sP9O7BSIQRwRQxq1Bd0lK+SiVghNAnldY6stZ2lZYVfejpVR+d
9WbMssehGQN/ldfCf0v8Yax2t1fkeueBV2GVuVjYf5QzL3cew8eYU1bl2XPyEfqc0of8bX0J4rx+
qVr3G1VbaOlhZ9+PVaQuSXy8E2svoyIJk3y5cewoys0rmHWc1YBD+vBcQFw5Jx2kLTS4lSJ6QqK7
8k/hYI7iLYQ9n28ckcTlI8pNOHVWBPdvTZ2M/p0DY+ONgIbsnZh8LwD3yXNsl6pYia6kBqaGXkEZ
26tyiOEKWWjtDXs30Ysn5p6ThYLA1lZoDhvmY84+P1E2iJ8zNL+0lYii/Ll1J93bVyA+640zIKa4
aaokz7d+gYRSgFxOAxUgxQzgi934yktcRHr8HAZO+9OnqT+92kasmasg8Ng5k5Q83ihVor9i/OC/
gRD0jHt7GsZ466SOn/4JhGjKY6IhxP45j9R2XHtGWhsbKzQDf9NAHKrus9ZM+x3SpTx8FIjS6KlR
fhjuy7LunHtc4fNHag1ltLYGB6MHBXqTcehiqNpntlChoU84GRkSnl4KzU0JGudT2qtlqPz77uK5
ijYw2B9XXnyXu4vLJK/DPI4wX2n7+7EuhlcdWPKD7yaC02c21R8lqayR6owWZWyz1PnnKw3xKwqe
POH4BepcpltNVMHpJouh+CI+IZAZvoZh1m5qR8W9sknBk0aKaj6aUenvKKuoC2nU9fniFNNhgZLM
LvLm5cq0diY6Orr/6COEWe/iwpv0lef2VrrW3WTCdM6r0ez9GruiOgn4venGa9wpWViGd/7K5TlD
zIAYy+8g9IEBufwSKPuPU+Hp0TnKp8lZQbaI1Be3NpqHvu8aF65wlj1wLztf0UtX7vO8SL8CGA/Q
auXyt7+kcVnGrxpSl/Y3K6VDdIzTRrGWWvIy3Mx+Jo81Wb4m66QWOgtHTVVNvC9oO2rAxe5HPfbr
dZhxNa2UsCNSc20Vv25HwOv+nE07SIJTpDemhD1dLk2UAbbyvC4/dw3I1K2CctRr5DZ5vUUflu5s
GlqwJVeJ1kTx5yn0DFSvcqU/9XhggORXjCCxFq7G9wv/Yh1kmsgaSJ0FUBDzWo815bau9Jn2VBd1
6j2WPuKfTyOPeHQJ1bjpN10TevYqzU0vfB4tnGNOTlKO4OTUokOSqY7D9BUgddGv1RZBd9QxFVw/
ES3Kkzc6+X25R463916HUqBfVdAxeqy1UR0+jQKp4F2Jp5C6kOTM9YkpRZJXEg5U7jX+ml/4RiUS
TB5M4wnO53RQx2D65YoiN14Q3w32Rlt58ZeoqjiXXthH3r2XWU16MFvRfjHsqkg3IejsB9tMTfNL
naI46vSUK/agbIXyoOVJl332rCgaP2VOpyvrGj/FL2iuRkuk93f21cXXcXmpYE0pNei5IdXZ0yi0
+xyFiFScVXTIdAAIRoF6n1oUwaeub5xolU2KF95lkdXDO00FRoTp6L9MgRkYW4SKEqn1Z6Mre3sn
X8Uafgu1fFDl9GRkO322kcO4E3nWDec8KxztTgmN4HGKquLeBx61TvIUCXrfiABJON3wOvXuP8oF
wfqWdQkKorwhKBTMgwwWFwWNCm84mwKc+QpYifk7s+vIWvdaULyobbikPH9dIkCJTxbLQC6ge3Cl
EmKEHmkjKK+zmkXGT7Xv7scpiHcSZLGKeZZ7q8FN/GqtOX7x1PDQPVE6WbKDv34ry1+Bi50sFdK/
met1DYNeGS2PknOiT8jiiKoy242SD/q9MnlpsO6UXBsOakeNvcDjPD8agxtH06qrMrxbE4Kz9mVQ
JiM+WXbbmRulb6Jqo2GYjQQQGBFsX0ZticFyHfj41dRRYVliCUwAlJnoX889rcGaQMDmPTdNCfch
1buf3B/ZtC2EPj367fTL4UcmG7Wrna3SKMOwhn/9rBS2sgQ8vYr7AKcp8JB/4sSMjuNs65qRiUZC
IhewNJ1dGLu/zaLVX1VYUY9J2pTeQmX3qpbOeO8tEoM+IuZCs+twihx10Ft3PBPO4X2HzfRUNq65
dyM9eAnFZK2mweN8OKK2vt4+pVfvW+kZwgElJZBaYu87+q9Vp2RfU8bubMR0u/at85MmomkSaM7W
R7ziyWjS/6LCE2+3R/1ggbFyBKwP1YVUaP7ChJEweGVjOWfXzbBEVqIw2XWOPX3L2iY+iSr67/Z4
V68YqTsKtsTlfUeLca5p1Dhd3SAKap2nySISVvrwKtpaIFKWLyEtr8Pe5VCzx/NkJ7Xiosx2tvMM
oLAb1oBYVKtoN2EV9jvfc6J94mXpdjCG+Bwb1hKF6Dq5ksLYFCt4PBOEqNddHqSgSJMs9j31PJj4
1h3QnS6bu9qvp4RGYVXfuXlkhlsbXYNfeduj1KTwEJ8OaVuZjx2do5/G1MXPFQA7sYZNEu3yJByX
uifX+04aXgLBJTSj1DKvP+EPiN+vFernUunbjasOYqPadf/a++MgTjqqa3s/aPTiX7FGwPLAjUgc
rBTymPdQkOgZ6pgM/QyNS137rlOuG4C5zwWV1jsKDcHh9sZ7Fwa5vJzBr1FKlJGNQtY8nfOaaDDL
snPOI3FV2yekFYixJKmNZLIapM49MpqtYAHs4aCJ3h53bdB4Cjdy1IIdMPCSXMcR1O893DftzCtq
6B+MSSgg9EZT/VPqkTvunTZv74Smjv46cIoqQXJ7cIps7etqvCl0I/W2E49pay9aDVChHuGnSh3J
dJOVnuEYucp8NCs2ja5YybMlLHPvQ8MIv+IO079QEKzz76PW6G+mMSlEBvo47qqLyv4Qtt3o39d0
z3Ffq/LnSDTCf+h5JherGvZjgGtZ31p/bq/q9XGWdEAiiKSJo4AyO2NW0xQo6WrOuaVfFm78zPKV
bQ6YT6oKCV9fqvxfx2fGAxOqgxZ/B45dnqg2MBSla1TrrAmoKmujMMn+EloTq1q11L1TOc2013Ak
z1Y8/7tia3SE60MZQ2MOI0dvv/dFRgoSF1OWI4rf2hsBClRDIw0E7q52Eo2yXoNo5UIO9q7EOtt+
JLcy1QVvysUyW6msrPMBfbL2jNKTww/NdKT3p8Y8O1RMrdfAlAT+dFD0/7JEJNuE9pX7hCBJXq0Q
RTG0LW5Pyb4uKRasFVUUmF+qqe6IH4pXFOtGd/P0hRUPpqX28nUYpbUMB5JWL1pCaIRdLnmQRMKu
ACucORITxCmUXdXcMe6boihXtafg3DBU35EhTXbcIf/cauVVyuZCSwm8Arm1vL/+uhXBk2Et14v2
PHJzPmueH36Hle9spW7OfhpF/VY3HRCz29v6g20mhWWRDaI2L5uhl6MqmG9OneMU52ZAU3YDCcnf
OKVr3OHo428Gt27aA+Exu8uCAtDm7cGvr2SeELQEuBwlE3Q+eGEWVuRaaX3O8lS/U6uhiNaq65O3
Uob8mgdq8uP2gB/cAEC1uKQAxIDBmW9NmFCFnY1xdy4qo+k2g18M2iETWbCJyrBfh9jX8lTIks+3
h/1gkal7SFYeclmeOQcatUk1TW4o+rPLQyn9yg+AieA4AJo3fdCUze+auot1yicrL14cf2wXYteH
40uTOCZIg2Oe5gLqy0nDCnHGOwOdpTqCRyYMzIX2o1cj4jQa9qiulLFxo32hWBgN3Z7/R8suISp8
YVqZ3L6Xm8yAqF2mWtKdYx239JXZxpG7M93OfzZyvVshE6FQ/R6UJVOlD/aXTDKpIhCMEAqbRSIa
XV6HRhnznqr+oPeRHaxCtVB/YqFONO19bynF+CD4obYApIBkCN8jMs3LqeZ2YlTs3v48uA42vflg
5P8R41Njkzh20hwFsNjfiWwh7iGx+7/62sGEoq6Gzl/rSmebR6PXE2Wv5DWCDUiTJyX1McfOVkhn
iWDfmm78uc66yF74Ru9ZwWXYljoRFIKohEv5glkk6PVYLzC+ms6xFvXP+oja86Zs0oBePp4LD0OQ
xE9hQHl6PZluFm4VmwR3M3VdWx+bMMSLIkYj1F4Vg6okG/Sl1Go1evSE15Fbld5dWWb4kvROXRrH
XMOY+2uJ4GO/LtLB+U+dWu3LZA2cv4g6tLc3ir7AYWkKIMHd3ozXmwLUN1qqEvwuMUuzh9aQOlpp
OEp7ZqvGdzWX0ueA1+cpi/Vow6noFtKx67YnZSyJZERpErwCV/rllmg1OIWeWnfInlVJOq1EPsS0
gu0Kkp3hikwcCINmAmjTnczvoYj6I2cJZWEryMN4o+cWtA0LNv4XvdBE9KzZk/3zX9dEwuWIhxT/
UDOaZ4wK+lXx0JjTWfdCzUBY1gwB9XmRFLwTuyRWQSrfHvE6JDAihWn6wZxPYuLlotRD6U290k/n
1kTPtjdT/T4YlFffLQlQhSrUXzmRaH970OtPT6EEnWEqi9Q7ycgvBy1QrXPrtlXPhV6M2DAl5ioZ
6vCrm6p3/eDUr7eHk2f98kRdDjcLPz0NSkRhe/XcIdm8wr+z/Y6R5NcsHvXPt0e6zlxAEsFXoXJA
GQMRkMuJJa6JP1ddqucyG5ud0/W+s6P2ZKU/0fgjH070ZqCrZZgNyM4Jn751NCSDN6xu/4wPJsy7
mq1ORQGew/yJLaLMc8bQt86ONtbTil69Dg4wULcNENKFY/XBt5SZOKEdaB4hV/6Wv9IlE5e1AvF9
niddOu2BVIzmyrRSCEd1Yx9482T/qIHPG84Cb013+L2RwyPgcsTQr02IYIN21iol/xRjybL3BnNA
ri8TwWZCWGghW/lgOWVpSpL0gACBBLgcsA4arQGupZ/zbhqmrZlZiK6rqemNKzBtvrnwTpWBb7Zd
IR2SGvFEpvM67wyDWdW9rva0cxERYDLF8OI9cPBaX6iCX2cjEk1Id4NERL5wZqdQCcsJ0FCin3EF
FmutMWkEpVa/y+C+rXlVqQdE32KU9VrqyLc36AebhhPCgwq6CoCuuahLFxjGUFGaPSdpldyHXeQf
DB/kCdxgscmR7FiCjcq5zNcUoXw2DkkMm3X2CaOK4iIwbB0SGTZxQxijCOk14iFPg/BB82Nv7UHD
em6R5zkpPgbTUS3GLbpj2A7envoHARfJKZg6EtyCOoQMIX+dFx7ZVW7EvXbmSk5fplpLfkOBTu8w
isNTO9cyc9poiu4qC+f0o01MdRrHGFl3u6ozir4cI7WqtDNdX2Pv9W4XYchIBLIN3/l5e44fjoVD
B0Oxr2i5Xs6RApSZFPz/2Sqq7nsVKzXaDhaA6E5DDOV/GEviKHjrSsGVWRpRKHEQ6gPzKo1s+N35
ELoRMNU780chUB1bODMffT0UJBA1obADTGC2j7TY9KaaSuoZRW7vzhyxUzTjvNl5jTp9o9k/rXDE
ij7/+xRBiIAHet/C88JVUZpCiHrSztD1SDuCRL3P9CrN1jRe6KD+D4PJLgaIfQqm8/3ZNm6JiKCl
n4sEaZSjCrF8a7gKfIRISa2F5fwoDtAGpkLBq5MINFvOondF3ycxody2Yg/nDD9TeWh7+veq6pWN
6KIuXNgvH31B8k1CAOmH1Cq+3JtTiLpHgTnp2VHcahM5hZGvCseNN1pMV1erDWfHltYWAtAHJwIY
GZUkLkhaC/OG2OjUoheTSfyJSv0b13aq/aCW0txxyZnm8+1P+MGqQg7iMkaCxwXqIH/MXyEGAdfO
m0ab+mpUp4c+7/6UDTqkyDY6KvszMZakTz9YUwZEakYeCRLY2Wd03LwcImpaZ9soVfGrazqvv6MG
aYk9e9qn/K3Dv0BnAbWXBV27j4Ym93AgKQHwZ2Uv5xqlVixsMzbOiqOUT6C3smTvGCjg7AGtJd95
IfX5ekJD/3/Ie2xJ8IRNyqmElHA5sB0kbR4Sw8+TYiebGkkQsdWiyT9NgVudVZEW9eb2Z/1oD0lR
H/QEeRmA5LgcMUBhQjUaQz9TNlaeIsPxnU1VdHGyS+wpSxYW9oOenI21M9Xcd50uY94IG7QSSpSp
Zk9TzWvQDb3M3jhZS9kAX5R7ErRo12nShK/NUNI3nCB6DEsluKeeon26PfNrsJzkSErbKSqClCHn
oh2ukQZJo8XpUxTYfOuiaw0TVesh+lTU03DkVmkPTTyWJzHavY8699Bt7HKof4ObpGYdpwhnu2iJ
LDi1XGdQ1JgpbPBsIlUjhF1+EQ13WeFYbf3kwwVBGdsvSSsAaz2AAKIejCT7SwK2ahWNEGEX4th7
bLxMadh8vGYl5YdTN5dvAMWWhFFjtmz68o+mjCDwQ8t6qPLQ2Ydakn3K67zbtnpkrv6Ps/PajRvJ
wvATEWAOt+woWY6yui3fELLHwxyL+en3K82Nmy00oQVmsNjxzlZXscIJf7C7sLkfMC9buWiuD5+r
Q5in5yQJniR0l/OnNA43q3DHLwQ0CR64MRi4kfLI11azcc1FbNvwRY3kycobdX3B0cqhOAuciRYX
7IPLcYuqzfrEq4YvU2D0f2bXa+/gBAnlCfg+T7Blhk747pcKhKlEjRC6oem2rFiaU96EeRu5n/NQ
O0RNquu+aJNyZxmYSOdzHbzc3vLXh12mkSi2wNLnDXg9nX/d4dEcD4jAq85n8uTyT9/3FvVROzgP
kCUfbw91fboQAAHgQ/yErxIv7eJJNPOQx7ZIm09Wl893nTkWd12NYPrOG/Lg3syQy+ojjGajNsXr
qR5C/cky2giJd0uLf0TGVP6OU61sV3b4VR4E4wLsKWp2fGfYk4tXRW+CugXy0nzKO73+M3rqCNeJ
XsaaOOnVbpKCPKSwqKDAxb4iRrdeXJha0E2fYHW4w8EsIk6M2ZKio/lb/Aln297fXvG1ERcLjud2
i6rMOH3qYGqIDWJP2TEIW/EQg4c5xLF+uD3ecjNxPmUHSBKVebKoN1yel9oWCqSmOP9YFWZ6x7Ns
fCyN4LOGfMda72Z5Jb4O5ZK1qgg8wXaVU/9r32Z1PuGUk+cfYyegx2Xm5QDELyt/AKKFi+m29otW
lsW0SbXQWDkzy+tIjk3rxIIuQF5LSety7E5Yoz50bvZxHOlJxVltQwPMXT+0O63awR81/hRt7j7f
XtzlRczjD/scTg6FAdTfr7on6Avm6JWnyZMIBdWBLMZjAINuEz9zShWjX82ReJiqugr8pEoB8nOj
N5rf2+KdpmWvvwRaDvBpSfHn11wuQBsPlavUY/JkdCpBSdQF2WGI5+igker/8PrJ2MWmWE2u5XX7
10ski2u0zQk4uY1hCC3ZkKJt5j4enewpxd/4c12OKcZgam7cNfDpEj9QTCX2o6ivsSxqa/vQuJXz
0XU6/NMQjah3Bc7faxWGpZWV/FEESkTAlBgkWnRxe5CDaoMaVtVTlRcRHuH0tLeOMDrHF8JEizCq
OweDdiVzwm1VTE19BAilp7ssK5Xv7lgn/9Sm4v7OlRYfUhzFHNzls6g7YD89rIVaxtUCIj0H0pRd
JLFbr6Cuvw4NTqb4VNfR9AhppyaiingQwL7HPd0pxEMG+u1hmfgiyNAoI2mylA0spuxfs1fyH3wb
MX1ApKo8IRSlr+lXL+4q1hGsLpIxkh0BqtNc5Nd1Kgt/nTc+tpMjPgTgz7/pwopJJIoqv7NY0Xe+
7v+NKCM9JLFgZNiLKwQgqegLpRsfszjAWC3touDBiwra5Dl04xjwvJGtVUzfnCXlPQODb8luW9zI
HYhNvXfG8RGqlvmNe236gTbScNamlMwQaPy/ty+NxTX5Okda23xvhzbcVfZAYcFt+Y7jozlb96Eo
RAk1LJuedAzB661nkG+zg8WXulm1F3xraNQIpFyMfPiWCjj2mMdu2ojpsahScexcLN682bZ+l5Uq
9in4D9CBofuUF2b7dHvSi2foddJksxLaTMhKffzyerJzLXBhwrLN8zn9ag5V3eB1o2lbJdSN9yXc
ciysDMF/Ej2AbtOXyVJVe1NuTvNj2mnihza67YeAZlO3NWdKHyuRyhu7h8HI7QEVQy9YEmUoNPQp
5aLpMa1c2AStKxra2XnXVZA5uuhjk9bemkLWm2PKLrKNrCB/yz//684YWuT7x75lgqH1e4S4Um1c
YXrKvkwbU0eYU1Tt+xLQ1zVFuZHiEMhp4L2LNdXQEYYa0zDNuG0eK738XIjUOGXT9Ov2Rlk85FcD
LU6j27yKkszTI9dzTIEySTZeM+mbpsudp2Bww2NtJdbv24NeLSgUTaQMbEzEUKEDZ3+5oFadzW6G
a8x3C5hwg0TaoPKCI+lW72NkNVCtwMwpON4e9FVk+++3E7Awqozy6qeYTugtn4a/PqOoq1nLHKd6
SkZp99fOHQKAI17whY9Ycv4FQFem34U0hfGYpQ2xp4WuqXeFrnfeIYwMUd/P2tmxq+YcRrPzxUSX
fK/z3j/Ug76pW2uT0YbKUFFxom6TjwAMDlNtpAqeMZaCl2cY4ynaof0aPYZmMB5xc6qbDTpBhe2H
FcXVDXBn44sRIhl8LMOgOfVxBmyCR2f4kXjoLv0zRGM4vxTJWP1T9pP7MOo9xhzDkETiUFeQS1YW
bVmaAMBA6VyV6GYqabAlFp/KBFMXTLVdPTWWkmb7KEzQftDbaQwOWtOTeVeVpXTbBDDjL4wq8xOV
ywF1iNTS2yPEAyP1b3/G5d6hSEe8Sy8TuIFJvWSxYdWqigQN7PZJwzmDykRbunstKJTaD/IZ3HIu
mlW8+TLqkmOS5FNlB9JC/2exc8LRG+qhLPunoQA8SI1hArNJHSIrNtUwY+DlgPT4x0NJx93UrkCm
yBuGcT9XvdkdR20uEVpw8kSsSimyYy93NN180ikOEVc9rY7LHT1WQ0tLYaienLbPP4ZzFxxB54Wz
fNBWdcbfWHhpycorKkuPVIkuB8P5BqJbpYgn04qMXwGE4N8wGwbgjNC8Uj9y3CFf2X3Ly4l1RzOI
9Ub7iWx5WXwQRusCMK27JyU35k3jFfVJAhz2GHcOvxtuxPJDZkMzXylAyC10sawwrqj3SOlqoCEc
gMuZ5iK27LI3le9G4uXioLe289noXPGsYXhm+jmXPtdV4eBWMCfl2kddYllpnLGxJXzao79NfrdI
LRpQeHy+3vmuZlKcyBrdbHyek3CytlZjO+2TMLziA9VWiy1XBk+QMxTrOOEbi3CR2aYveWjE3gGA
weweJisSj+6UZNOWjrgmdrPZI4yDg59ZbOlWUjAKx6awN7Po3OZoBrXsjZktGjvjAdJcrFu7oBId
9fpUGzoosuT3ewfe8pNLlys5zEHRxH6DeOROMfsoPaSU+Ac/sru62w1hoAeHKouVlkwx8tD8zlXv
D2mcW/0ZkmkyHyeBjeZXS0wm4/b48YF5Vcs0bD7aAfiSf955e7B/kXRBtYeclUR9cXvEaufU7hx6
3zXs3tp7x0SApBmL/AMA38reeVB+1/BRV5sYng2VQ7aTBIvDIbrcTbU+l2UAIedpLOIaankSmZ/b
qci6XY4UU+VrgTGqyLJrZbC/Pdk3R+asSmq/5JcvrofOCmZNCfriiVdv4KRUqq+2evcZ5Uv1U5FM
qD5mgVgrSyzBPxJYSVyPQhNxJ0ypZTXbSQUPMa/f00hAaO8boVlnb6bIeF/3YnL2uqMPPWJSaGAh
Z6B+cKuZmnHnmSK6x+PAju89t5wqX+3j9iVXejD971sXtN+BNUttDbJpfu3ifAdRAu13LJWnLrUb
9CgKvXpJurgpd8Fkji+jBW2rnjxXWRl3GZS/jithOBKTL6WaL3dCBE3XxFskPClWUD2pQ2lskaB3
v9J5K3e3p3hVKflvLGkCpKJ7COXncqxp0Nyq1hTlCdiR+NCKtnrpA8wklVjHjUirY2OXu7lnwYZF
0OyO3MC+ay1HeCvx+vIulb9DYgGwn6KNCxvw8nekJgYciTcGT1NPUQiZ32z+kYm82JXVMDS+KUL4
/0XYzfpDHvNUvjNa4K2if0MtDgUpao7LFuusuWnlBE1ywvJTTTbYMnVodQXDORkcUfqerqwJx1xP
WI7IxS2RB6z+YsKhzt0DDzA9BfXQ3ZupVW2HfBg+5ZmroAlq8DqrgO9KzM5scbj91eXG/fvhkrNF
aw9Olaw8Yuh0udhxnjtDm7XpqQ4z9aCKQX0osw5ZB+CnwO+agSYFVJjPgJ+RGNbsYuVjX29w5k1W
T4gtmzXLeAT+Cn6iU5+ewn4aPuCy4ByswsKEqzOVtWfyrXVmb8vkiCiQ3sjlXCFcpnGgxdlpnKti
30fSa8UxB1+xQdIXvTY/I5g+7cB7pGs56PJelcsMCEIKDUol8eUn7ijhS9fl9IQTVLbPsWd4VKOu
3tUGMvez8OpzoGjeymW+DL8YVGpoQceQcCXgHpfzHUeop4qwspOZahoA2dFEgRoniRrXkxhyqa8B
iHtnBx/QEoMSYQLlAW0HbP1yUEUz5Ote5qfci+37tpvb7+ysmWg2jW1SHsP+0c7KO3Em/43KBqZG
x3PNO305aoJmztwZc3Giq3XvxG5obAaqKzt9CIZo5aJ848hQngEcSWlNUq/llv4rKUyxqZE46vxU
BkH/Mw9Gb6eZkbIFKlHdAbjTP1TUpZ5Dt9I+ZlW/9lXfHh7YrXShJzVdfFUWP1Tq1uarohU+4tnW
uIWPvBRV3LwrnW/11Hc+DGjV2kYkrNsapZ41SsIb2xnFJOopKg3oa42iNh6pVgdpcQqEHp34XwiA
242HCI5aYq6dTADVlVK8r6H7+pHprUtdXtA2bLHLha/y2GuGKi5OwCfCo+2Nqr0rGlUcykrY4WaU
XoRq4Q0RXTBz5aO/dZZI6dBcYY9J/ZvF2JaSpBzW4oSIlaJuhhL2zrYQ4x8EzrxsV84T1jm3r+ar
RJpKCy1kumvsJsCiy6QCcw/sy2MjOVeKjjpVOTTIt9F5jHYtMo7CL1EY/QIjVPk09kQKBwJo695p
pCuHRG1nKznOdYAgf49DkvFKaIcyd7kGuhVNfdNG8XkKQiO/q8qhDw4xR4W7xaziGQUGSHU7bFdj
Z6eObVJtm3CUulpUw9yVD3J1DLhFwX3KQAVRQgrSlz8Gb+HA7RGdIU7Ed3WCyf4QDVUQHLpknMZD
i7S/OBRN1Vibzga4fVcAKfp/fgPVYMnmpve8/EDGRKNby/L43Ahr3g7sHVyM4+wlTfuXQZ2dp9jI
EwSrg2jeIHcardzvV6eQJaCjxbMtpbYRq79cgnKohtLKkvBc4M+w47zUCZJ3QbPt29Z71jqlftAp
yq+EpEtVA+bKEUB+Cp0S6ipU5RfD1n06i6RRTmETpdtyotGzgRiUHjLdi59yc3R2hYuodBip7YPZ
lMmxndLxmxuqw+eBjblSS35rI0AKk6V6fhEvzuXPAdIdNMXshGdj7LXeR7xN245TOat7o0hU38gn
5yEM0uZY4je95dzOK7vgKqxgPWRvglaMRHssk2/NGlMlsefonNpx+L1oU++keIX5kDlm9mQrdNG3
cVxnv8c5HU63r4irW4mhPVI1jiUpEF3Oy7nP+jRnIEfCszaK8tgWJio1ldS8ruPp3uordyVafGPH
kY7Ss6ImCrR7mSIYc6z1mq3EZyKs4bFTs5ZUTFc3dmypW2yQTbgv7IZ3T5K9DWReZofUNuT6//3e
umk7jhBvzl7n2J8xhORaqTX7cVLF52ZWgpX4/605Su1aGU0AAV5aEk6kBragLHhOlBBXHhUvdZ2q
Q+fnUe9t7FDN94aOs+btSVpM4iIOx16Mt1xqGuBqefWqKxW4ygAJinMBC2yvAl7bG92sHrQA/4n/
Y4aSOwmggoYBEeLlgpqd4ErNK+XUO3HmjxSrHyttsjb9nDhHgb0WSa0afb09wTdOCeBD2aIkMpRN
8MtB58hWDLXPlZPSYaiLj22Sno2hcLZhZvVbonWj36AmpH9wEkBht8d+4yUlFqUKi3canSBW+HLw
ohqAOVl2cArLAVCc7vYmsiNZo0ebCtU61EHtZhtlVob5CvFru6nK3KUMO050OBGeXTlGcriLj02F
kJ48+S0fQUbolz8nInCcqtaITkA/VPQDLTfxMRNT3W3WAjxY+dxXl4QcjX1FAiL39au02l/np8HG
IBWdGp1cJfZ2QZ+rhzpI77uiQHAmgvn3eHu118ZbvMyBXo/tiO7QqYMr/Gd2AoF2WN0POVrU9q84
C3FXfv+IUoeSlI6/KDhfrqeaJ1XYCDM6xXX1EirdtO9bJ/0uklBlgkX84/3D/ccQBe4JrEXeIH8t
KE3hJKHcmJzUVsTfzMbL73MnbPZKQNcc6QLhJne3R7zeMKSP0ON44GRzxdIvR4SROVCGq5KTrXaA
2L1e032cdxCGqXJ1bTWvLkD4O+RwLCc6DJA0F6vp5gU1yVxNTm7CXackShvcF72DDNHY5NO8dZ3A
uNPwZFyTx7neOAws24sky1wVS0lrbdJTS9hWfIpGfLc3U+XhOK6YoNd2PQL6T4OmzdXKyl5dS3Ky
tBPhk3NArmC7KtCN2Q269NSC5HsK4q4CoTh53idHGd3vAUr4/wRGk2sbM4vSfuUeuI6oqXLRsaXQ
alLgAwR2+V3LFta6khrpieAm+Jk3bvoVpXwjPCh5YP0qcRxJtpTX9S+GE5G7i0mMO70Q9crveGN7
gY2iCisDe/ASi0AyQDUs74STnGhMzf2uSaw03KnpgN6eobxTac+SlT38RvhPQgkYWIvt1fCYCq9S
0hPvAW4uXjGKX81E3dblCt3HHiUDvzTa6mdRhAFtgrRKT7dP0xv7jNz5NWCntIoGw+Wq53E0I6lH
zSlBFVv/Ws1VdEhDWkMbzGnCvTpn2RrD4CpIleVMniCA8Jyrq7abRlNjVAwrPc11Bx+4xkSt3Nhu
VT4qSlseERDwfoeT03aHBNRhy2sQRCs4pjeONc1saolAhRze/cWjk40pfh25kp3qgDq1X2lO9rFv
lP63SlnZ29GMGNwzVONyf3u1TVbz8rGDSMqdzNuLfgFdlMvVTpuSAA7+/Ck3k0TskqLXpyO61PnK
V31jfpI4Qq/RxTLzal/Znddh6xwWJy8Wxg+rdfM7rXCVjXB79zvLEX4eM3uNW3GdDNF6Yx+T/sG6
ofS0eOxqbcT/M0jykz1nY/iSBmaVHfpQ7yhAofj3SCjZmFu09ezul9qZw0xTDGD6JtD67k6MdTvv
lHpI1pKiN060SahFmkZmgrTm4pDZJdZKuRfkJ82oo2hXjbrj0xZx+w+TUTTjSoT+xmh48iHixPK7
DLi8xkygDl3FFy0j0dVfw6x2HJ+ap5P+YwW6Ga/c2W8NR/JPJAMbWCKQL3cUPbGmVBsQdXbb9uke
SV7T3lDvEv8qEOye3719WT/2LjgeCHpLvqcmulQqp5anPLOM+RAFENPvg6RYU794c1IGTgdEqeze
pfexkuhlwtVQnlAzrp41TxITDFxL/FLrv9+e0htvHspO1G/Q9kAIc7k5xFB002A3BaKyc9dvTK3u
P8xxrh2zOSN3F7b2fdCLZJ/NRvdwe+g3rl7eGYSXSFzp7yz7WYWe19gUTsVJrXNbRa2hYf+ngXPA
2id+7NpkXtmab9wK3HZylxD90pxf3HojHEDTyJzy5Kih/s1DZXEryMKO4ZylHyOcLMId/SignO+f
pxRtkfA2Mjt3cf60tm7jyairU4FExAbSRbyrjLTcGpOIfYiIaxnF1bryPR0sp2gvwE/nv1weiWwK
BSWXTDuZtIY/QNwXgFtMOu9+RpV0I+JWW+sXXm1YRpFnnRIURRtYgpdDKqZLmd2u9RMSQ8k+yibx
OY3aHHvkUQCmvr2e15ESYQNNG1CRBtxH0EWXo2VGWwLz1vRTok3iEcPp4Ys72Iqzz3MgSBvcfaz6
2GtastcyJXvQ7Nq5Ay0wvHc7vUYvnFLwRLQZlmAAg7Yjet+acerJ3I7ebI5nS7ENn5u1uHOFdVCR
Dm/WJi8nd/GEylGBg3JeaMqje3s5+QLnkylMTf00ul12TqI+OYyucL5gt6OngDHG+pc6IhA5qu18
Lqom2Y6hY3901cDaBBhVtf6E19Of25/kesvx9BHTAHOS9aBl3a1MU6GqnWWcFKxWf/VY9wVbOx48
fUe0E+bHJm4Af9we83rPMaYUfySa4GAt2zwtyXpSjrZxqgrXeUnKMv9UD6ik9ma0Zsh3Fbaw5lT0
6AODPET5cnGC9T6Z5QNqnnCrMttNG4ZFtm0GJTncntLVBcU4snbLlUhwaC6rqaHbqWY9hdYJE5Pq
gba++ROSdOOLUBP/WFaUZn5nGGtPwFsfD6IsWCgADfiJLu4LW5nGMuUXndpOTW2/s/oUmxbR9D39
defH2HnzOy19UM9iflJh6FVw7wqG27Q1bYywMU7QEMwHJXTM+pANI5SlsnfblaLw9dejY8LEiBK4
nEDGX56YsqV1nqeJcWpizCk+OY1U1G0bodq/b3++q7eUrAlwBl+QVo0UM7ocCPo0gJnZsk4xXpQB
KCiZj3tpoH6LuMv2hRvp9nYwYHmMEKmy3e3RrzcPo3MvIigrI6GlVAtVw6qIOts6VbE2HoRSZcdm
qOtjWczNNhQAVnzPXvUCuN48l6Muwr0sxdouQ5DwVKlT/xjNXnGHI4gJL0O3/k3qaV45Im+tMVEs
1y1hOoIUi4/ZtBqKDHZpn5RxznaZq0c7SomxX9v4c2qDUm+SQCM79uJuf3t935opc5Vic9z1nJTL
r5v0YTWP3WyfQtXC0i4z1XgTFbNA8tvrxLdowhx35bJ/e0iiI7p+Lqm4/PO/ikv96Hhx2GT2qc7w
bcYAMtiZXQEMH0ihDT4Wf9Vftyf51iaiyagSEdLd49xcjqhMQBTTObNOGMm45x7SaL4f47rTN0mo
t9ZOy0uauq3oQ9b8/xmaYUFNapJIeDn0yIxqazKtE2h8+GdF0HyJ0obuYdNo2BFEfPMQjP6ad5q8
3S7eUwgOlFtksQkldG6my2HTCdPHpI3yc1+H6tFSR3sE5lb+cWmptX6W5Rap4+BsMZMI/dyz37uf
ARFSh8ZHBrIq1MnFrLu+RVN0VKpzF4e6P5miPWux1u34Z8Gm6nPjSWsm44OTN9HKyPL/eTFxoL9g
cmltsOBL6ALy45ZwlKE+J/h2bAyhmbt66MuDgXzinTlLXbE8W2PGv7HaIJvABtl8aC7JxWrXVYVa
MhjrM+4ow7kpw/rBCpLmECPFufOyWNthpVLtGhwnvplDu+YtcR060j2X3UF6lUC6+OyXX7sqQgu3
GKM523OHx3LrKN4fG1Tu/Fk1ptk8OARLOTREC+VWLYyL4qhobYo60oR26e39Lqd6uf50bBFCkBV5
g2tlcZNVY2ryAVJxhjGFzXQ4G745T/FLog3WyguoXz2BTJvGIFtcdsiBLV5OO2wSj9K72WDJEFXe
JkR+93EanE7bFYYnHpqpU8IdwWywa/MkKnxbmymXY6Aky09RDDXSHJVEbFI7o3TP3Qe1ZFayMMaH
WXG+oNGlBPupGe3I7yok1PHYLefY7+Gatxs3x1R1E6FS8ojfffL19jJeb2Pib3TRZNtXlqkXN9ac
Yf3UikCc9ay1trO0gE9tr9nGkdLctV31ibiuWtF9urqXWU4p2YwdAceXu+NyOYFEAsR0wvZsZrnD
XLtxP470kua5ETvVrd5fG5YDSqS+5CyAKV8cG7BFqE5afXu2Ot08V6h2bLj8lX3oqMq9VBzFMrar
k52WzEW+iVyjw4JCDb+9e6mZMW1Q2Qzw6DRfTrvvMV0a1ao7g2uKPvNLn7ssDg+9OeY7tWv0Y9Dq
a2Cuq/ce5R9UmOT9jHgBnj+XY45hAndsNLtzVnsIdZecaTAkVoPk3qSa94ODfoihS3Y0Nacft+f7
SnNbHFGqPeRa/IUnrrUcXK8E/jB9dqY6HT0NqZof3REhiU1dhAV04VpM+zIcs9Rv82h4GDWv+Rm1
WvSvgtddf9cJrYM3h1r3P8OIDXASBNm+s8ryaCNR7BvVl6jcq4ruHRN4fYe4A+q98qhe37cSg8fa
kbvIzHxxOtJJ7Zs8i7OzlU7Jcws366HNqkj3TTzRdkqmZVsEEskRHUx96tnQ724v4RsnRZo0oQXy
CiRfsj68NhBlqJb5GYHc6Es9qNGnSNHqu1xvPYCslbNSU9Lf2C/SchEBZ+4E3vPFJ+uyNOt6VyvO
NNGbB6E76RHv+d6P7XlGwh7z+M+eF0bfax0ZGD/oJ1XZFK4VfU2hrX6SQj+P09yMnT8kJnTj2alP
lOrnLdh7b4sjTrsFsKh8pYeZdn4psi7djNYcHBtDzx8NGGIbZ5pxo88N3rc4r82HNI3IpG4v69IW
BVAlVXtoLVx6slu1zEhHBQsCFNDyswcO2UZ5cnKGbWU3ZeG3lhh+gpXy7rwO20efPp2BJGk7p9Xd
aMeFsZ+SyG03eV/Fv8RcKT+8OTKbPcQ008IMnY6NBMpMsZ9xzO6B69RgyPTI/ljpGTrnt2eytMF4
nQmfiZKqxMvQ2bw84DU9nqbMhpSwJ26anaknxsaporzAfmZwjpPjITwJedz6RC8jke+L5tzlRhh8
D61y+ioGc3gxVJpnWxtx2nSb5LO911XcJuoo//f2j128NWwoyf/j3qdXJUmki98qKgUECDW05yqO
/00Gs/yA8+OcbnIaPlsHjucpo2375fagiyP036DAM0zufhAaS4BAr02kGiiKPFN8UI+mGlHmGeZ5
/CZpXb5Le26NYr24NP4bkc/MvUuqRYp++Um8sAyzviqs56KhYwHpv5k/2PbgzH7qaMEnO4AltDES
qx82FVjwjdoY00qDanGMX38CU0VTBSITD9/i3uqMulUzwaTVos0OiMiIezq25WZ06nCrpqnmY91S
bKfRKo63l3t5tF6HpnuBUBW6h1SW5Pf4K+nq0LPF/SV0n+MxSIePScGO+BZlpjX7LrREQvNiRIEF
qIixmezONXZ9NSGFTV4afSoRtoju8mRQjr0ddPO/TVjoXUxGYRcxxDNHG3+PBLZQ8Ys20r7N3QBM
AEiK8zDA8Kt2tydzvXfowqDaSJxC4EcMcTkXeiOd4pQZy1gR7SYWRXUfd7xM+J2Xpp+0LlgDql7v
HUZ0aADxVlPwWBoo2zBTtVaxrOd+UDp0j5X2x6i0+CVEeX7vZbp2FIY6HSpExw9Z20Tvg07x8Tii
kPpIZ2x5XhaBrloqrTlkgf2M+W930F3IP2HkjfswGteM3JdAIjkWiAhyGbgKQL+dxVhRRbgejJX9
bA9NFlM368a71tNIXsvaxsunp0C7adVO+8gdVnjHluO20wdj8Pwsrsrwffncfz+HfI5aF8EpykeX
3zptA7PP4OE815Pef41wQtwB6Mn2ToTH+ezEOCAQt688RPIq+CtC+m9QFhw2ErnrlYjM6CppHFet
/RzonXOwS3X4lThOom0IFc2ftzfz22MRhknjNW7DxWaeAtsgfUjtZ6Swk9MwJbhW6FNyh9lAsb89
1PX1I78t8EIXBTNgRIuLvvasQlH48s/wQ1sfIJnj08eFhpuWdzGY+w1k2XyvQ8le2b9vD0w5G6w3
SdhyjpHR9LrZ07jEzcnbjnFfHB0vd/yiQHq46spdPzQvgaXlK/ftknXHh8RwhUERYOAxvaqrWX0X
o6BdZz/N0XKq732O0zFa26H2ZKhgO/3SSlxrP+XGYO7r3KydLXsr1baJXQ35BzPSWjb8UGn5QfRG
sjOUtjfWQgW56pebDc0aihV00jB8IPK53OFx2ZZpmY/Gz6hqfxJLp3urT6KNQQFyi7bC5A+pYm5M
Yhqgz6gMizHEpxk+wPb27rjeiIgLE17Sm7WRPVlirdtYxbwz6vE5zdPoXmv78Yuoe+VlGixlTTzu
OuSgTkJ9gO49igcUDC7nPBlZldtlHDxjxYYwhmY0d0FkJRtQmcpppjbhi7FZO9XXz4bpgA0Bw0xy
JUvnl4Mmc+hks93HPxvdUL6JJPWeu4BShR9EZretmm785/aKvjUgIqbUhKDXQtJcnDcX7akoNNXk
Zy+s6awHuoBLq6sHJdWmH12r/ro93GtX+3InyeomS2pIsDRylJcTrLLEqTrHCX/WsVvZj2We6tVG
g7WsfsgiFbndKrHIjvR/EAEPPjRGji4RiBztUEVusAOWmSYHd4i7bG8NbdL/qAoxryzJGx+efgyN
Ptndole9iIAmj3Z1HAj3GWWqCgc4Aq9kbLNtWKXDbzNHvKSJEh6Y2yvzxtZ2oddS1EDKjhxDv1wY
RWQkgZPNqOC773I0px9mb7R+qFR/1qDH13cde4vYjqBfqoSri+OM0kOSRcac/FSdONnUouwPeYP9
blGjCWhHavdt0rpqA2B1XLner2fJaCr+0bTayKGWRdeqjQIxdFH2c55Lx/C1JC02gygidI9zM1q5
Ld7YbIwGEEkiC+F0LnNwBd9HMBYi/VnSzNY3RVuP1aYyi7z+oiRO0e7MFoM/sM9BqO2ydKCbOfbp
+LkymzHwLT1Q/6W64jooR/X1tIsyz02+p5Ba1irwV8sCKRFAGtoBsgHAC3j58WNIiw4u9tGvmKwr
35Rdk22Jkqdgh2BG+/32Trv6+jJSoegtvUYoxS6RyHOaN9aAKsmvXA/Sh95Os4NL//6gsDx+XyrG
U2PHD4bom5Un9uquga2HuiSJp2znQuS/nGVUjBlEV0t7SXgfXgo9mz/0fTV+rbJ6fElsSpW3J/r2
eIhkEYdTn1xSFlr8kEpzTPWXAN7yEbaAcu7HItsVXZfWfqip2Uq1960BUdwEXQc6gqdyMUH8oKng
B6P5MqmV+zL3o/2lyMp8q4q42Bo9wg23J7jEvdnyegL4wRkm+LaQ2b1c0VlTo6azdOW3mzedvZUF
WTIePYrvGhwxMK5soqz/lWmTYyl3EZqg5bdYgNd6LIypDvcx4i8Y3uUg7MXKtyYeZ+yLm/61KowG
L43tN/qFQg2Tph3z/reVZ5Fib3VPRERSIhMxSJGR0k/w4LZteggVN5s/A+BG/Zw/JblTEivCRjfU
860Jr9LZjpqVD5/aqnNjv6C7gV9f4QzF3aiEUYOv7lio92TIML9mEZvxEVa82u8HyXT4gUQoPjBA
io1s53Zt9NsgVohQDmqJzodei4tvaZYLO9qgwVdg7G1XRlPXfpHhXuO6oTL98KLWeTYsEuOPGuaX
z+QnSfYbQY6w2yVekUUbkU/Zr6iVLgBV4bhnpfIQ9vHCOqRk0I8TFTidQtW2rQz+1Y2lkowEW1dk
2XCHX7IVf3OSpPsWANEcj0oR5I+0yqPJV3CbjrdT4ozRVknH6sOkY7Q5e6LVfk757DU+CJA8+dz3
yfjBxj4j9mcdz90dEFI7fxLmqKp3LrQklD1m2XTaCqSiHjzMBd17M6Rc7Tuh0rQ7Gk5gHNDSQCfW
taao/iPyQCWbqLUG/9tZL78l6TCb/qDFafbgTrTj+Xxe8GQ5nSj2QoOC5lt2ap4nDOKVLXpQqTgE
U6g8BHk+4hYwQF7/btdTpA67zqyrtNghF+U40REYf+TuR6T5fsxKopq/Kdwlwz7Olf+Rdl67kePQ
un4iARKVbys5lN0OHWduhLbbrZyznv589JwNuFRCCd4bA8yNgWaRIhcX1/pDPhzcUtH/GqE3Idhi
5Q79jZ3V4we1Bio6C4sW6Bm6CiR7KKIRpk7Pkub6apjSS38lRDRXQdK3h9Bo/IN8VW8q+kn4wGPz
qob9moz02chgNumiGEijUXLhGjgdObf0llJhZ/yxejWtDqKtFX8nSUpPeELl3yscuNDqtJsEr6Em
8GNaDJfjyFnpgMQDaivoBUC0wAJnYWRMh9BM08z/izyU5T/pTuP8UnoNUGCSVg89nvDREfneah8B
Uf/O7TSuBLKzlIsaNbUDSR0UElE0W/sEva6Mh0v8QnqvXYVOKivAGSJUm06xvyjZVDhbE7z6msjF
PGBTTaS9T8ItOQck3bN7N3HKZigq1XoZFcU6lNCHb9DiKq6QFhueUTWz1jIvYxYUbfCWVPbAYVPg
gro3uyHaxIfnYA/uC6aR9nS0RzCPiryjV6rx84SCIhDagfRu3jFy4NZOt5SqKMXELeu+UCkKaSHW
3Tcz99M3UbSm9slrVo4l0T1QW8EhUv0/HUuM1MBDKP4vWGpP11E9Nbf4ISNp5KnjtuyqfGW8eStZ
grylci2AMHjHNObOvhrAl9DN3Rc3oX1gd273gBfTuOvUvrmBkmz7G6+gZpBWhXGjQ0YSTaFcXz4y
ZzWo9x9B+5M8ip3r2LN8veq0wrTJKV5SMBrVzrMmZxOS4X0Pmm687UfH2AdWFL/2g++9iWDqHxIz
U9ONmarO4fJvmceP/34KXFCYi9SM5zCrRDr9TE3nvhS06Kwbt5PIta6dHH/j9p0glmjldJunefSk
4R//dHn08y3N10AC4X9Gny2EOeSG2U6a91L2Ga2A2hn9rR44q5/9/KwyDqoDREhZg5i3K0ZdDD2K
jSx4IuKvhltpB2tqTIADQX+0Qnda0TlYGo/OPQZDglSVF8TptgYOZ8FAGp2XoTf1byIdnJ07AmWF
RW/825RVuLKtl46sJaWZadiR1s1FZLvSGtQh9d2XxK/MRzFU/j9Z4Aw3kxHR5rz8zZbmJmm8SKHw
PCJ7PJ1bXJERViJkrKCz0eNvreSY66EzbZQE1vRVBsr+++UhF7YJEAF8OzXKNufkTwMoj6Ogevai
eLRgt7XFBA+gHvs1MsjCaWAg+dFwG8BAZ/Z8L1IKGUYxeS+1WuTbPPPc35NeKHsrRGVPVCPtqdyr
vkVRtabis/AF5SsDPyrkg6hLyyX40L8QTT+FRlm5L5reB+7VpE4R/sGGMe3VoUs/6erxTnWRitLA
p0yDF8csa7BCgfKn5isviaEYtSzIYkJdCyt4RewvIYtogNPorvfr8ndc2DoEeSmhQ9UIOJ78+4dJ
DoGBmmBusrxe5b/GTd5d81QcbpQhVPZmDJn18+MJ2Ii4hlMzQJTqdDyagVWiqaPyAjlYuVVQF9h1
uRiTveKE0Z3BKqgrIy59RqkBJWkDdHrfIT0fZkjbKXI9T1Ne/HIK/J1jxd5WERZQLSwO1yD1S8cC
sRhBQEPUGoOY0+mhuRnURdB5L5lRtGLv5Eb5S9OGaY2+P8+wuCMAqFIv52QAJZmjN92uQtAUFvCL
nfrtzST6cR8ncXhbtqp3Z5dTclONNNMvf7ulQaUIEUVtoH5otpxObgAS5EJ69l8VXgpwN6t+n3iZ
dR0EWnndFq1BYzv8JJSbcwFQhmIm0+WSIJqeDtp7HaIkquW/tmFQ69vULDs6RH7bHJwB0FsmKojv
AZZ0u8uTPf+SjCszIOpaAMvm1CEq1tXgBzZnIm70CgiXI0hJKBn9vTzO+fYkgGJBzHK67Jx5Xdpq
IyvF3zt4HXrbvcPGZ9xEvW09G0JZ08pfGkpImhBtd/bOHLOX+iF2mm0QMlSf3o2KiL4FaYe7zZAn
nw4rkOIRRaXSBVqO6HL61fyyDmqAg8zK1bP7VKmVm2HUOApdcOcE9Rod8nxnMhy6sJwKcEsMezqc
4RWAUMI2fK3V2sThamh+uYqe3KRuFB6hDOJckubdyg0/f2axiJI8Q9uSBgaBazZH8CRVZmR5KLme
PdipyNvpBvYv4RjrX6gwN/tcGcSPgEIZ8j3qmlzU0tcktZClMLYNRbjTOSNlOdqljnEx1bnuhmsy
2hp2ljzbOBPcXN6j55cEx5BKNtgtzgK79XQoEyKOOVll+loPiV7u1TTM40enyRTxnQpV8+QX0AqD
lbi9NCi1MA4aj0lSm9k3TYs4zjreIK9aX/lXqp+7T9SF9LtxyIJrYIzDSnRbGI86AQ9nwJ085eaJ
RuZakEp53rzqlY0PiirCflP0dbPr0Wj9G1EmXmkVnn9AeQvSkKLQR1FzXs+EehbBfBqSV3UU08HJ
fft7F+ooQWrdtCY/sDAWbzqpRwgsnBPinH5B0og86PsiflU8OgXfxrji+e9BxVFu8sDKv13eL2ej
yXccygowfGT7d76UTiX8otfD5nWAX/Zvk4ztRiNB5fJVVkk3S2PxMpPOAjK0zT2VVfqmljqF7auu
5iYoASvxEHRt9V1fK+FaC+IszvAIl1YJXArMjHfi6TJ2RohrBqzzV3eo6zvdk+J7RW8+DF1007nR
Hke4eOXsnd1DYDYlC4bujpSmM2fHPC8cD8fOSLyqsUr60sDSQ4GPWuHKu+98HSnn00QiWMO4Rtfl
dGpu3NUd7zTx2tCj6DeDsPzbYPC6Zpuo7loWKNfpYzFZfi+IUMAPBPQTesCng2m1qQRa6yZ/Eox5
NkmQmd8RG0cXFIvsw6iEwOhHz937scj+XN6aZ9UGl4oUjGACGgx6KHbyE39IB3WIbmlbddVfSqbW
77BKiyMvq/G5jAzvNqn8/k+htsq3yNCGW8OInB8iHfuVtX6n8X2cP3HbRsod80DAvSAFZldHmCmD
l09m84aiTaXtJyvyqo0Ztn5JXWxs69skVLVfYBMn47tipAGguFHXrpGarmJqxqn43cTCi24SVcvV
w8oKzXecVALkOoPXyysZ+YzZj9ND5NGaxBRvpRPrzx3k198KSKtfVLyrdJtoVrIdqB7tS16ixxLp
AZDbpqI9Tpqfy2TC6H5UUzz8RDS0HfYrP07ujNOVwyuGa9eQlRFeZbPjoFUOaj7aJN7UqnHvQzpP
vzRTScqNQO34oY8m1KvdpnTtTU+5Hv5SaAfBroMkcd0YQR/sAqMMzJXvOb865IrxECYT4FVzrhRu
d+SJXWxpb9OYDG9mqeV/zYSqqsFXexZxbK2tgvwEp6sghZck5YTQgIbyPBN3zDANtMF+i/JKDTZ+
n+F64GNVuCmD2n/I6yJT7+xghAyeRK2DQJsinr3M6BAB0dI/2Ug+cwgEHIXd5e9zvhKUfuVjnQeQ
ZGXMMgUnyU3dbDXvT9yav5XY8mj3Z11/59lZcZ1G1dvl4ebxmEovvXXMANhqPEjmtUoPvljZ5sJ/
87kENhPqKrtaKZVjVdTNTa9n3a3RO2tSpfPg9T4oVBMq/Db8m3my6Y5YJnewLt9yBM22KE4ZV7S8
IIOYufbYuoV2BSFIu6n9cNxenu7C6hKjqWtT6AYqNcfL9FNQmiYMk7cR8t4/RYP0XhCF+hHR0ng3
OMH15eHOVhcqCFx0Sebi5WXN2RlkSiqStlH0xsHBM0Hv8ux10OFHb90u7fGXMqFHm/horIw7v4pw
cGVV35+40glwXhBGkEhrdSeM36qEo1NmVr7zJW1jq1rce5/dsQxGa1MFvSJ1Ds8QLJUtOidr4zeg
FeG4KZMmV/aJTvUjCxtl31tjVaxktgvzo44PsR5RAVlnncUwHQsKGuVd+oY5bHZd4RB0TKfMu5lC
IKyXP+HyUABwuWgkLU7+/cNtN8G/LGK1SN+CRIT71NWUwxAIbBPsmALByrzOtidAEMStGAYSOXSs
WcZOFTJC6bzK3kAvBtswHvTrlmbU1Th2ymOaT2vFlsXxYK6DfJEEojmNRm1ANUVamL+FkenXG7vI
y+ZGFYN59KsMlm5RGPoKdPLs7MspSpA94QZ86PzTxQE9eSW2U7hu0fDkRSUUuxwl4KqNAdyotWju
SsOMD2im9WtJ08K35HpBmYW9Ix9+s285Iuwe+Z6avQXtAD0BDEt+XSNzE9LpTq3HyxtnYW0ZjGcJ
cZxcfu4xnmF7lCZ6nb9NsPz2uWG1eyCFw1Xn6f62H8XamV8cj8c0rVOJJZsvbCpEGxTpkL+1VWRd
U5CId5DA0kcuruy65ppfaQecLyZ+8FKBBny0CgB1tpjlgLhcn2oxUnq9+lz6bbmjwDw+Ushfw46f
p5wkUZJkwjtdZp5znwOtAN9JspS8YZNcOJtsEsnBShzrp1uL6MkZp3xXRmoJcqrTH6xeCQ51N5Ur
LcTzBeZHSE9MKYnJh51ldVQlRxWrCQ6nPUVXZpxH29zI9D/2UMTXtZt/Fq0jZRfIiKhroWYBa2qW
Z3t62xWNMmVv9Wj8RsCoufZ1Li6IQDs4qtHh8nY9/5xAw+jEUpbEmkmda761omtj3VPaNz02vC+h
OimHOHKh32KW+/mRQBKSdtDcp709y3BCd9TGRqm6N68Xxd0k3GDfd354SIOyuro81Oz+BdaFyo4k
+ILjxFDAlcHoQ/AepzqxIyUVf/0sN64KrRZ7qmr+j8KvrZvUMf2dF6j1GmllcVQJKSPOoVQ4dzju
AWqiht1o6D7lhrFv4Cj+aAxE1EDo6K863KWfbdXi1nh5srP9KSdLMYQWD495rv/5+5POLIhorRF/
RzFq3sbKPP3Z17PgCf1rbFWjuOpWbn55zX5Iov8b0eZc0u4mBszLodag4zjiZ/rfYKCL5EO0/SEi
W1mp8izOS86KHAPDmzk8L20oTGaZpv9twPHcoKMDTBLBk26bx5kSbEfha+3ncGtM7L06zxXFE5N8
exbbnKEdXCU19L8l5h7DXv4/vSpRA9z5YQtIaiLhuPzxZsfvvxGJ3nAXqBLytj3dqUWZIWwvEuMv
EMRwX7uRdRMGbXdQcG/aXx7qfD15bNEHoE3Gf7TlTodqezdEaNMIfFiPYzWCEJuwdKtzb8erJoU6
obcvnx4RgiAPYtSo0aqfP7Y0HwUDRGwrf2NEtXvbOu5TxKvX3UWVodL6TNt4ZWeeH0GbtiMYV54a
HIZ5y2r0olyJjQ5LoFbLVAWLd9HB4lPGv3UyOHtM7PzfUvc3+315pjJBOz0RjMe9SKkX8JI2BxK7
sRlYblIl/gbUJ4LXQxvcmKPibPSy8H/6aaw9dmKwYa/VxtEaVbtdCQLn+wg9ELhO3JQQT1mC04/b
CLezGjWP/E1sGoBPEOp4YJXDTWTkawyRs+NPGQMEAt0C6q9yQ52OVWR5ryi13fn0W7CqB7E9uLuu
SP3is1+TgSDZsH+gUXEe5df+EMbtvhzGqlMHdizWeFiMIyAgECUOp+IJVVjLwjEvbfzbVvRFvhJ9
3kG4J5+UwcnjZOWQPgVx7nRwr7QQ8J90tpIHfWk8TFQRxTFICv8xTCGEbxLHblSw4YANd6NSqu6t
5nnhL1hIU74tIx8KbpnlY7MRcZ/yChw0cpVoo4DuNx7zVAnzbVRGDQ6A3mDl+6qHXf7bjNpcebKq
IshuzUjp1A1ibaANpRUMebE2ZFVZbDy4oeGwNXTfeenCPvsVpIERg060K73de1Pl6PmOItAEX6jS
kzXF4bNTxmWD1jBdI3q1Bspjp0tDRbnEVVfX/I2FvdxNVnvpvW6U0P6RN/6Xh+Dwq3acao0ZMHtC
0DVCAosYxgnnec0z4nTYzswTz6hT4W8CKET1TV/mY7Xtu1rXjjib2MktXKn+6Edpke5LmiBr74iz
CAoFhpor7yU247lehgXNC3pPrwe4tgp33AB8baSJTOCp29zN2hfL8M2VqH02acaUgmao4VBAJ3Cf
Thqk+KDVncKYhpljmVn5D1nnuDRue/dWDIOBQVFkH6xhslZOwMJsybqlPjrVbagYMgx8OH08j2LT
jQXtqbEKr+0Gy4hrX4jJf26QgjTucrLgdCXXPttZ9MgpRlHcZpkJZPI3fRhT8402aikURiBwDQNx
lNhqtlploqeU9n6xVQrFva8AsHgroea9vnZy3HnRSOsnCbykeHuWMtpd7qa6DsWkUbsmux14TtbV
tmh1LfnZlAmd7NxotQb5hdgImy0Onlp7J9ns7b2d9VzhB17UOMJVsRM/tO2kBButEsDQUyVti53j
NsZVQLIKj6+oJ4mXDlM/2kDl9e0/6KpZ2A2THqs3ts5jNdia9Oy8I/IFUyU2SmZrIdrvijSNx0I+
/GLhq6sgB1BXxS4B5Lgm/DS/UIBD0a5k10m1Uah5s9gbkz+rvHvEz95td6b47qLOkI5fL1+b8889
H2SWp8dt3yBYEIif+lcF6/fNMG7CB3dlT8338XyQWXGlCayEKrsvEKDIN7q29ZXbKkQdcXt5LrNh
SIVJw1FRgstDJYcr63TrEm0MdKSD5H5sJvUocuenhh8gKLkJXnURf27l/huNAyJlUNAxnj8S40jB
gcNs0nsLrGeG6GKfo93UpYW3LzS/2taFb9yitaivaR7OPhkDy5ciLQ4AXrILNJtmGXhJGCO3ch95
AaYqUf69bcup3ojU066pXIUPmMh+ssP8PigZKxNlJ1JTmT0d004tPBPBk3vfccZ0kydIBh0SRIH6
XWZ6+sG0e7zwLn/PpYmSdkhpcOjkgARPvydaXJ6I1DC7p0ChHfSkdq9VSjtAycLosR7p5ahKvzbo
7NS9TxSkFfgIop+EwJ8O6gfdSNpaZPflqNf7LpyQxPLxFryPKHau7dhZHqeRvUl5VjpqsppDon46
WF2GGD+gRrX3wSTqGzWhMbZJUvTHPnk0GIhcgZHghoMyn0OES13zki6t3X0AhVNaVBrPvVt3GzMI
q4fGafLPnXg5MfI2SqnyUYw2wmwV+0hoSl/Y7j7KC/tQZ+zMLNftPVyTYavoawFm/tHeh2MlJQyb
3tq8sKHVjesEaOigBViU/+IUW+7ho4dQJ6Jy5U5e+GSuzAWQU6BGBM3+9JPR/i2AGxrufkpzc5cj
iLfNaEatPEpnOQfrB3gEEAI0WAOx4jkC16Q06ukZRnJDww3lG7m1NwJcbYWWpQcL67FD7vbTlTFk
n5Q5/W9kQLGyfAPgwpldCEEXw8WzOheHBfpsloZkK1LMa5iO81Vkfh9GmW184btULdsGlfkh1Y5m
j8crZmVrujLzC+F9FVk9IA8GxoNzZ4G41/Qi0ysXmh2P3Xbqja2fB+PBMZt2HwLgXglYS7OC0Ujl
GeIOpaBZkESSoayMCO38erKjQ0jLayP6RBwuh8WlWZH9ss/p+MBbno2iempRNanv7KvJsa5jS6eL
WonM3k+5Pu4tq6zXmhVn86IGCkZN5dHJW/NMVVS1J4hrjRYfJhzo7hsERO8DxVvrv54dYumDSTHr
PVSx5eXfP2SefqxZjY6LCuQXgW+fxR2Kq3S0d3DS211ewjlbEaSIYCbo7L5D/OCBn46lWAXvZxHE
h9ovo+8Jvu1Xptvi7JSSh/0Ls7p5JP6He712At4agIwfGqu23vy0blGQ0hRhrETo+WUnfxFAGbxI
WWOq3LPZF1PixK7XxwfYeinaRjUJME/QHd1U3PSsSbuF3OKuBLOlJf84qNxqH5Y8xuykKsSIZL5X
VodGq7ydpxTNtouMZn95yReHgimmQnBidtYsbpoVq6sEDGUEeejz4nb9gYfbmF13TpSt9S2WRqPV
RGbGM0YWfE4n1npxq+jogB2cOgwSjgdHZUs+VVsHSDTlGm3u7Ejy8WRBT+p1gPGY1527PC/GJs3i
Q5kr4Rc1M7StOmX1NkoRd0sje40guDg9ar9SnYksZQ6s8s3I6xDJig+jUWImZ1Mp1UM7kzYi9Uq0
ObuJJCJCQgpJwTj6cwyz4KHvZ26H6Gxm+853SKpGem3STKxuDOov+jYZanRfNqSOir3vyn4yV6Lq
wmSBGaHBRH1NNmTkyfmwSVWt0X07apW98LCr9yorws8PabVHzwzzfCUyLHxJqr1MEwF76CFz1QvV
n3ruJZVMIkZXfKdnYT4AXCvg9kZtj2pPaFRT8dnbnhotFAZQXRwO0vrZDLME7oINA/cw9khJApBr
dkUv2sMEou+RPdvuGqwVt4i3+SvTnX9daUD8fkpU8iZ4gLM8rUFOZ2pxdTimsHSnK4HpxL9IANRf
Qsfqxl1rYEW8tURaHaM4UNaa7vMvK1t6NDEAWlMWp3I6i8JVZPu29Bo6qinFqu2kuOVr7WAr3rXa
mnCM/Lc+VBe097FskCdwOgE/zh8TYejWcVoH3dGvO/SiYbIa2i72oFkCmBDNzi3jKHp2MNa6acC2
2nekDO4n5Znkj0CoD+CC1Ksn8Z9d3XqgJHHsRv2xU+382nOF/4Q3rvOMPo37NKGRdTBT4T5fjrzz
Lc1I6HDxaJSbSyIkT89Pw6+Z7KIejkGpDtVbncduoh7cRNObvRJpU/M7I4wEj/+3UeWv+nBqnTiQ
ipxef8Skdop/aJOdmMCR29r8CW2HiMizuv92eczz/UShhEo1DypiBQ/V0zFVJTc7USfjMaNK4yBr
G3bdLgpNlOKcsO7Xuo0LC/teFwSiAumQ1/7pcF1h5n3Wu+NRB+dz1ZmN/z02uLe7UQTFth0jNDUv
T3CeJMhNQxsHtA/1cId28emICqyd0gnC6ahNRIqNqTU9Mkcw8G9UX1Ws647r4EtD3XilKzenmLJx
ZTuOAiiPHsBbc8iBD+zU9EIM2Rvchb87lde2mzANbW1XTdmjcEr7WuvSSDx6tWdFhwotqO+eYtrJ
DQqajfnr8jKcRy0yNyIHaEr4EuAuTpfB7RBLybpgAMHZ+v9Uduzfxrn61va58pVDZT/othc9c12t
lZ/Pg4hMGaWihkSynFmBTlGb1qVS9kePouFBhLq/81XX+lGYjXaXBUH01HdOcm94U/2gaFa6psm0
OHGbdgzdNRV5gNlF4XUdlVibz0Bdq/s6VWgcb+oSwYWN31UWfss+ZvalXiZv1ohz0OVVX9h8EmtG
wYlGKYj8WRxBPM9vvYHJJ8Gk7IfaiO8rV/pItWMH08Bs6q9+oVYrlYTFUaXwrwqyW6rInn7rAVx3
HY12f4QFEO5HYKlHm/ruTqhxUW0cvcmuiJnx98tzneNe5IanBI6CPsvMFTU3FomRMzFxNe+PjqdO
/yDEpO7MMqJhpFmB+4jHe7jv8sE/mLH5oMjMT+uS9uryj1icOr0drixeyzyMTqcOAZGo6bT9UQm8
7rcboXkWqEG0sapUefaCsHxuFGxhLw9q8I+e3pNMHKSNfIeAMp97Waq02lEUcwYu/Mq6UqjYF1Kl
0vtzeZiluZFWYqRCG4vlnX1W9C+yKuuS4aghXUb0ssd446iKWmwHAWt+q9ex9jAOylSsvLMW7ghZ
TqTLwQNatvxPF9UA5UyfP2UX20Vx8NLGe+zL6luGLs/Kzl06rIxD151MnWaZXOkPNyBPRLUV8FGP
Bd3Ab3U5jt9FHjvXip+I/mDbY/uAnKDL20voYiVgL8ySux5PX4ijhMr5V/Sm1hPUbMcjzSN3wwHq
jxjY5NUtxX6tu778LReiItVZSTaUJAzOzOlE9SBxMOuqx6OGcCFvkEIHqd6IG57Y7VUXpn/o2ut/
rSH6ZuhR8Xp58IWN9F4El6IlVK3mhWmLR/zUaQhYgOUdvQM5ZZupSOqUnr/Fat4N7rIubNWd3dOz
3lwee+ELA4FFVwi7HqQA5xGx1dFDc+KB69hohbIpKchPd1K//4hsCbWFKkKBGKinWm4iVByVleHn
omIySBEWUfbmVa2RSs8WvjVir08qha/sOh0jZXRZdr5udvV9JsIJPTNlTPJgW8J5ypCrtH31Jpu0
qNhRgLDENo2ioNwbcaLY/6qYNpXHOEzyHc18W11Tq16IK3RkwdWB0gDjNs8gptJxUesVw1Gt+vGX
Y3jG1lZhYKysiZzyLHwhkw/Whf40kXtO9+tMDAC0IB2PlBYie69Naro3dKwgN56VRhnw9lZdeb0t
bH+Q7Tz7KWvQeDflLvlwzpvYL6II4/UjCGWhIi/edV8wzla/ZEaaPzSN5mcbHs96eRMHVg9tR3XW
8sKF447zIRg0qWYmq8anP8HAoVdpzEjlJ3T1oVbjNvzmYTSHnbPZJcknq0Zy2xE5of2hzgxXbhZC
o9FtnEpNkUm08vG+wJY83oxwvbWbzEdVbSWMLh1wUh7r/492Jsij5BiJhZl6dHS/v4ocY3gOOyP+
oeqtej04A5RqNx5XXi9L3xQcEyk2mm2ICc9OFltuyLU0UI+YfsXbunKN2xqB542G3Poeh4uMa0rJ
niD+Fw+ejn7Z5cCyNOd3I3BK8LJ4PRs+6O1AxcJIO1KEtF/TdrLv6AwFt0mhafmWDDtAeWp00zVR
06XTQ6rB4aEYcV7odRSBphN6MkeEx3q8drGNStovFTd1fUg9B13lrSjs0Pt7ebpLcRQciwQ5gGY5
k1Sn0Z+FQuFgBngf7zQMIb86o1ptNSWwdoajRXjB0F0E8ZKsQKmX8jwJO5CpgCzYz7u4pkq3I+pr
5P8oX4VbzM/asKYuUGn2t8SNkeiOOkSb/mnatA/ufA2ssRoPAulx3dOqlVt76ZklG4G0fNCpA6Or
z85xZnCAumI6BlmFWlucGdvS64F/qEW/G/uq2fRqV131veHetFGV7hBYRqlOhyZ2+Yss/xJdSgjI
evQZDjPPRh+tX35JpnTlb3zai99DPGCeCzXoOhwHfWcrFjwFp62ook/hmN+6DWUUrfc5kZd/zMJp
oJlIWwVJA7A4c9hkwA0YOb3gG6Vjc21SmdsTbaZ+ByO3+CJiNb9SsiwoVw7hwq6ELEGUA1MI9H1O
CUngFmd018fj6Cq1CgYmH7ttTGXH3+eWk5nxNqu1h9pB/nsH5ZKq4cq8F6I6NUh6PDSjgfvNX/u6
QuWuHXntA383DgXGjZvKAWrmpLa2EmQX50pZjNqJLPa+6+F/uMOMfKg6Wn/cYbbiH8caCT+HE1ls
egLevahzrd3UYxSnT8Bx9DW78cVTCKaAY0gSR1trdoUqYMSxz9T4wloXbjtjNL9oWgxYxEGc7HZQ
8nJnCat4MLGMfuoHausbU0rn/C8WHJ9o8G0oWuCnMbtGEzUvNbOWm97QeuS2xxCl3VFssj5Uri7v
6YV0SGL96e5KR2aE5k5Put4GU4uYl3rksSWeSiup9yJEZu/yKAvX2Mkos3jilxWwjIZRGivRfjZD
4v3K4EAeoKI2e9BTDsapXnJjW2W108t0/Hl5+PnBBVvNFuUfREOYJsVcDYxMMDQHZxqPUPbde9wO
y19xOUQ/1TFF7FcUws02ba0bK/nJfNYo20GsojPCswLI3rz5k9LzQbM6sI96kE7R1gep4250NCeu
4rQp2t1ohQWF1qL8WjZOV+2SmOrXijvU/OzK3yDTTyji0rVjHrNcra/dMdbQ63WizsGrbyyNnVZF
oDySGMevlZ17vtJ0Mx2EZiQXQL74TrdT4oohKj3kgdEITb6naVRuoR6kR2ty+yegsWJvh84n1fZI
eBmU2jJrzWeG5HA6KE6lEQrGmXOMwR9t3cIZzU2D8OjX3MAbY0Jovt5/dkOBsoVMYtMIog09F7Yp
i5pPFxTOcfTGeKu2TfsUDGp1hFhah7tKqfOvmttnay4PC6tLuRU+O419LqB5sQI+cG4aSeAAbBU4
AervKq6d4T61QSt2aTba2xEpxbVwNI8RrK8EW8m2sATxz0E0uZ5YuFq67KHCauNNZAeuu0stI+9X
ds/CZmUgqTwJ/AOhefn3j9G/aj3sbBOonDYFmCx220PpmQIJmmktJCwOBTiCoGBJceJZY7bOSyN0
+8g5mlMb3NeVKTZRUxbbXvif9KOW21MK+fAwpnsIgXQWzWvpxh2VgXtEaLK8R2K5PwCDMn/2nR2t
pJHzvFkORf2BHqnER9DgOV1AHoXupISpe4Tg3D1UGEZt6eN4x97zg8e6GNyby+dgaWdA4kIYnuqy
RIGcjjdoOTqodqUdQQg3v2psnV49EXT/i9MGjJKmLwUoaGOz861RxEEEsBFHx857dTumdQ3SxG7M
mwLCoHelm1521aHVtwbPWAjg8JqpJoE3eS/TnU4Pl0KMNiDFHQvRaNMmYBveGlPYX6O9oXlbAIji
Crf48Q6KbqBsPTMN1gLqPCGSX5RuHfcHBAiWYNapyzP2Dubw4ti3JZJ2k2HnuyrJk0OVDl27dayk
IEuIwgSRYyiSKwdyKeDYiPlI8SConnP2ek84KA1kl492UGt3GsKw113GAQmVoPo6hrBaasMfdp/f
VDKyykm/yyOerjrYG4VyVqAddb1JdyFtu5ewyct/Lo9yluuxsjala5RhJGqWpO90GDXLHXxpQnHE
ziS6zWjS7K2m7q9wCRJ7euw20Dal+FL6KGMnjSSY1qHr/Lj8KxYWGMFWRL4A2REG5mgbYWaOwM5b
Ow5oABjYXip6bWCnWKbaFnORIW72Hf0rX2wxjuOMbC8Pv7C7oAlTF6b5jf7VnOUW6l3bWbVqHNve
9+/D1NG++XljH4K8TZrtOA3pGwQ/Zec47VpVeiFUUVOQxX2iovwQp8vPfZLXY1waxzCEIn0dtnmL
bFMs3F96PZhFsC+bXhX+SihZCPuw6PjmYGMYdm5/4Pmlq/aiMY4D2i17z5zqZ4gWzsbxdOv68tou
BA/eMbxlIIPBP50jOOwpQcCpKMRR0aMsPzSV6K0dpI0CYzsVEGy2DXhQmA89Euvh1xJv9ZusL9w1
5tRCiLY5plIWH/rI2TqnyOCTHbniyEMjcTdNiBK6Y2MXtbKVFr4nmvt8SQj96KnNj5Mz9sKpDYQ0
mtD1/+YUpKrNZJb13q8RWm8DTNMur+/C0SEVoeCJwBn50Dw2Tc5EHBSZfux6dfqNaR9twHp6CrvC
uQJd3N9NkZuulOOWJikZjFzjcuA53smAIo3eRKAfk9pyr52+M8AbgYnVzNbY8zBeA4EvjkeDlx3E
A5z6x+khiYyE7LWr9GMYoXlve8awDdUq25Z6mlyRwLQ3l9d0IR5Q3EDnU3ooQJiWv+dDAoajnIja
qbCOidcJ/D+pGbvDP0EwOu3ediJt8K+92qXZ6xUYGAyHPlHTNZDnQmCm6g++CptOKuewDE5/RBPb
eRE0iXV0SsMpsMJJtaD43qetTYpRIaN9Z0aIf4h940ZZ9A3gyIgzSy1yJNISDzu8lUvwfFF4NhlA
+LgJsU6Zs6oHt7DjMS+tY0aFPdn7ed3exhgO4lxsxE+xHTdPTh27PxyY1p+//hlbiqDKdgWZwGwt
sHhHrJ3NdewTvDO23CVOvIFmjTGIouZFd9c7TdhtKb9BwavBur9d3hDn8ZLNLk3lJCRWCiWefotJ
NLkWKp5x7MIuNzYY+vZX6PYiAl+qerJy8Z9HTDkYmke0kCh6zCvsTSS4CY3MPNpZOO4dvJ8PcRnY
13pffyUB8X64ZqQ/ZHqQXU1th/js5bkuDs8aU+40ZAlqttZIXxZoosLKZbzxDkQanbTU9J77QBt3
xegVX4IWOOyut5MCD+qaF/DKTltcbSiNchWI1PPelAtL17Ynm+sY74Fvo5o816LH5G0Y1g760kjQ
uch8gK6Qvc8OejXlEaxWxzgqZXCd+Jb36oeGejC6IfhkRQ98iERMIMoqZTuAQ53uIK7bMlP0ygSq
4tbF4//j7DuW5ca1Lb+IEfRmSpPmeOlIR0eaMGRBEARhCJAAvr5X9ujduhVP0T3RRKrKTBrsvdde
BkJbxJScwBrg7oVPlsBOTN+qPvicMbkPzvK3//22/utPhVz05rgLQeE/uSo0Y/NSqLK4Z+HI7vWy
uY/xpGw7qepvstT/rrW3hR8Y3diZILLqn5pzBtNSK/amuI/gLqHgDZKBuk3KbP3yv/+k/y4L8CwG
ogNcHFX9v2p6iHIjc6mqe8zL0ymp3QekYe9Ty8Y4a8UY/gZk/dslBHYGFykcfwBbbn//P8oCkaiF
yuLzkOroXbtBZhtacyCQvtxX+ZcH5vaa/c/N6e2BAViGRQj8snC4/WPiiZSE9zIERPeiXsq3kjSH
vkciteW/fO1y/T09smVv9WhE/pfq92+XFQcMtJ+3RTqg/v/8mbWxRxGzsbzXMVbmbV1ESEMVRdFF
fIFteSLYj//3+4hW6eZ+i00Ljtf//ECdKYSCkrq8z1UtoSddskW3uVnI8655cwyQS/0NK/u3qwti
DR4ftN2gM/3jVu5qr7PdRyU6fqleFNKoL1OlyudC2uUSKIm3bqnp+v9Tx24hMimcQsBE+efJhnOT
rYbjCap0LjsDViQGVsTrPMxUzn1SGO+HY4zCq7Px31IL/+W2woIFC+IGPmhopP4B9aQijTI60fp+
HZECO4UlGuD8R0+HiscOTPr1L4/Rv7wtkE/AZx+WM1BN//PEs2kstiTG5wHULa4g6NUPuxX82wET
rr+gu//2026eiZBH4cr+F7pbOQyxOTyM730pswHh8PEAwk3ehSXZoS6q/iYs+tfPA/KI9gyeGlhJ
/ecDO+9Is61GAJCr2dXVHVHzFEouf4TYb0+c7X+jhf/bpQSWnAEAgSIHUrf//Dxa7RVc5315s8hc
+80ZVGP4o312mY/+Ru//r1Uj2jvUKNT+mxU1JLz/eDXmlSOJqyHN/bir4mQ4jT7xeg7Dtip/mgut
uzzKGE5ZRNT0yQJMqq2QfvoFoGz2l9nmv1tOfJXbxg+PD4rmP4mlJUWPjT1Ig3IV0Q7io+nL6otk
HwI1y7VMfPaW54qIkx7Z3wxM/mmsemtzIeq6ORfB0wvWpbcq9z9O+1TXJD2irblfQop0FrGuWwtf
9e07Qv6QzeNyvl/zhtshGkVk20JUO9ZgELUvvc/3+suqp/W5iuq/vcc4pv7x/KXw/wBDH4PXzQTh
Bgn+51cjSkomdLQPIklBEBIFY1kHeMyYbmIEvuElErqWfve++oBEv9S0RnuH7SGsNLbzHh167Yuo
sZ8RfFRkg53AA+iazGKuymC7qfsy0fndCBusYggFRfo7bBXGL1NkgHJBd+LD223Pc4EdWRR1RzHO
me9mNK7OdPPclDbveJ4uie3caBGFBp8gnsyhgy8wRWRmiFf2BdsuvX8ncaroCbaMeXaBfmWetlbO
ZTG+RTbVJoWdSVa5o6uXyBPaulrr4zd8CXCRL6VHnDUMTww/jk95rgl9dPSo7WkKKGpfAS0I/yyp
WOk1k3nUvCNQoaoviB7CErHdUAKSvW3UPm5nAW2ghpozkIbfSb3syD6DXQm5lrHMYcuzw9rgpagV
GK9M2l12EyWuDG0BXZZ8VyCHZFCDsPDb0tgvcKjOwyyvXqfQbiEnRtPzRg4Fn/xa7vnzRJAxce/B
2KXnNN+WuoOpBK9CC6kzvyjZxMt1heLUfQY1w/FuTRY9DrDXKPP3DV6L7EKRkLcOmR2Rr2sIxrVT
pLexHgyHJWuH9Q9RvS5Jun04bJKGXyMApewxOorEPUIGjCzCtik810+Rg7Su3WvsI19sWU7hVxFp
Rk/1PNPp0VjkrJ0ci2LzoSLrEs6srPC8Qcp/U1MlHCKCe7DbduKuoL+GptMLTIXejSDC/cZa2yVl
i1ObGfiQGL79DCNWy7I/zC2lbTigt847oViDNyvJglqWtp5WMvEW7KzMpp3Djo0gPElAs/UZsSUj
djooj0Y8NouXI2LEMfaZdskEiea2iaa8fgjlivUa4uHMcUkhGsI/Cwsi52iHjVA50ccxmEo/0ggS
tKWTJdJ8k56qNQkXh33WkuBH4L1/Itlt4d5lhpVk6mB7VaovXrhkuZtdmY+nNVtA+BuCjWZyQdQR
7A4G9NI6oR1g1hq+14lXx3RAIxzArOu5xkvKW1jDyPJubSqIiQOWJOLK4PfYvCSSZnPZJTZZ6NM+
ErL9ImNgtHPxPG8JEqO43bbuCBtIP3mjSvZeRmOEg6k5DlziDnuJiR5dIibs63pbhGQdijm4MKwR
GKmts1FTfY84RH/gJybiUe9+Fu2YMNO0N7kRf2Nb5OxgpNzkI+LlcgDcCMpib8Bk6uhK+GjkKSgs
99IuS6cyfaqw4gz9uMOE6MEWpSquvq4wSvWLAIHknPqRq28whk/Gu5WXdXg9ll05xCn6DeZh8xEY
+SWptqD1xMlIG/Szs4qRcJJGcbmdIb9fwXqCeVwk2hBCPOKsqi2RF1gcVhZ2N3ZeHh2sMv0Lon22
7QDblYzNPQKEitAi1arKfzGRbiS08Xzsc0uzJrrRUfcqHn+NOY/890wKqd8SMjl5p5mZ2EdCCXzR
IcUh0bcKqFMO3J0D/VZNyJuXUcc2vpugqAz3c1RuaXqdhK9G2W4Cy4M+JaYC2ZQj8FDAAhZJ0d+m
TEXkJ7W7LsAQwupymFK4upyZlLFCHA+CuO5wc7X8KWE1oR9LV0TwWy5zGCzxVo7TdPywZGXhBGlY
PS9tYot9v5ADhhQoM7VJft4MyglptWti/zEaNf4RbG9HdtGpL6sTA1pHniUcjvenZFLRfo3lxt0b
HpCq7GACoGxX6nyT571MnLpM6R5PF48cTDzuq3b7Dy8QIR/utSFYPZX7ksxXY8Qx3lNP5Y5DSkZY
CKVE0+T7DgLDdp1rtdqTM/Hovq8SBaWrQUYyyy2q0exhyIieHaxAZL1tb6FBVpjpRpVDuRGTKY+/
QRYqi7t18t6b04L8q/09zTTsH44aRSE5oexwe25k2citBfIMxfUEwYWpOgTczbCSGo9DXlADlfoE
YwyxvYMpF3sxlHbc1DcH9yiLYuG2FeY6NfhL8jlNaOGvrAYF7akqYWB2gfx+HC/Y+7q16SZDSnHl
saXRFZ9dla8BgQ7080TwVl9hHlO5i4xSCop5UQgEbi55Qx/giDQaTKZbvXwvyqg87i32ILDLzg3z
xRs2AGx594s8yrRHIfDjhRegKggUTbYlZ6YKb4/W30KXzhaUH/MRGHMuenTsAtikloUsZQuaGqaV
RoEo+OKBa6/DOiO7d255wUUNn0BBq5dZoot+VDMPfGA7EhRMC8YyoT2H5Drq1qguN9sahza0tTAW
EZfJW41ioUDf7XBvkQG+c5qXFwL7vtBaBlrqfbPGYhpY5MX0tShF4+8yRHjlx+AyXh13IL7XyCqH
ZRP9SPYmtQNSaqzOLlpXY9O6zUBR1C6qlCkyNPGerk9VfkyfbQzG8IMN+Rid97BSOg1gDNNKtsGW
NHxn2yGXP5tWMb6hANLdvHiiVXgTM6y/5k5iYg6dz/mI3tHlBvc0s1vjnoNpMn9aYCTKkx9ZhKDb
vEOddOPrCNuCU+CRulksIWb8vEKXmD7BfXsS99idQeDaQ/Mx0q5JbldkAYPyF04lpLIYwZcevgYQ
ZSKCA+nvawiLeplVhFvlj2VdOtBr4gIx5k3xZ5kYfa20nuBrqJHmemftvqE/g03ePXN+/Knohi18
JNE2DH6qItml2N99Lea6pk9SrjU7L1ut17NdGRrwGB4Y0DmTVJ0g7Cz4ycoRPn+jklOD7wrrv6cD
rtcVPg1057MXNx9MuZv9F62tLVqE2SJYPhvJm858DFojqfYEKat2ec0yMiKVYgnHPIAEAot0uC7F
t7xRlFt2sr5ScH1CcjS5JJEFc1NRlNE7vqzHq8uy0b0oVUfN13FlMGyCZrj8mANAjj5GMJo+firO
y9dEJHvWoe0bX3wocDtdthfJfRxz+4tBAMe6JZf562ZE9qKTAPe3Zk0bde8PwXp/EwJdY4FU4VYi
rmfueWJgkjXBPRmtXUoAGHviE3HGaUuKi0w3l7dQRWyvElsAiqKAy/RbI19Ld1Xig+/rcrSkF7mc
XkfEza5dUkX8lQolf7G6NuM5Rdas/xZ4lS2/fODL0nkYc+FphjFejFDcAuyfYTqwufyGBtM2HyKm
xPFm0q0wYO4Sxy8BtjlrF/No5g/okySQ7A0OVq1GMVfo10dVfUB5o/HdgeVk3je1z22rtavjE8Xj
GuCiTubqzwjuFoazBuPhmYC7Is9qRrfcHV6MDJyAPbcvqcYK8cEm8jje8whrq1YKeyBkl9SkuTCB
pQGaqEDIebYlyYpe8bTE4wNT9mpA1kF1lztfoluG217zsO82puckJ1FJ0d41pWjtXsQfF4bEgjle
+d4X+CafWBY1ZkAJy9O2rPfdP4fRJw2mqBxtworzzTe0DzA3kF2xKMV65vd9usN6mU/9rJINdtQ1
qeRFQF/efEX55MUwo0pFZyzTHEzAQxzrqD8EBGHYVdd8PbOs3sanSbOMfGGVrtbhkPGWnecjj0Xn
p6LQJ7jW0ONx89pioyTXTXwHamKRG1cxlDiC9Jfpq5qDSK83DiCFSOFwDTyHj0x8yfK9PKtRalB/
eOYtbNiYY9PQHCU9XjBZVEePnrGeQdVUSbimEsJRTIv7yNh4H4t6Jnits7m6wwkCqmtb6FqX3cyU
PRFQ+fe+PBoucUVTg9136vjY58iCrpDIhOzlc4BQy7R5TRj/gsCGbD/xOJOhr6yzvme1GPfWNwjn
urqA6X5IFy2XfpYMcsSMFcR/Coeu4ncrF+G7VRTLGuMVQotFLpirvDOfAlBUECnA0G4OUHu3xHDb
RnNJFnpfjK5K1Eu0Zyi1RzetmEABzJfYRyx7Hd8hijjJ+1GprYafv5hIhQYWsvMHFfYEflw4imi3
5k7+poZlCoJBhBM+lhxZUU+Yndf8x4Q7ynuLCAI8b3tiMMORHB+1NStopomz5asfwT7tZ2sxBMFi
eHmvQZLHu6ej7N3nGXXXRI0LljXpdGTXhFij72SakbKbas/WlsZb81pWtPjMstJ/K9DLxq1T+2La
1XrYao+AFhCUjTWL7ljpSf19WeGY3kUWOxcoUpfQLptk2TULS/6BY94CULIljbr6NVLifMssLlsY
h/i6l1pspqXII2/6sW4c7yPnXd0JKfZnyxLQhJLJgdmwzGNq7pnIPc4DSMTaGfjk3PsEUe2tKKO4
uDjKSNZNQubvQDwaehK0NllHuFxVp2CtI4c5SHC4snqq8tY1bFrbtealP6cRR5kLHDrZbVuRIJan
pv7T7NstSxR2w22VT+WfWDfkB0wzA+/gdqifs0YjCr1CjO9jEd2YCfFS7BV6jmaOBtnkBMHgkhTv
BxbC8D7e+d5NmVW+K5udf2PVkmN0ojgGepDGkdK9yvkWToDoONXVAgziFF6cBRifQFR6gyhv2lYN
yZM2g9fCj8JFcPhkWDI7hJEI/anUGE6QpevKeXBsqSIw5KqFdQfUo9DcHpbJPorMFuEsreyH9eC6
6UagGA/R7oDR7Nwm26ByT9ZrQJMZtRkicib8QD/aTqSaw5ww2DXpKIaTqTuERvrLErnpeXWx122p
rAvnHTPIc8mmG+V8LNx+grjewhpmpOYhqWaob11uwzuEwJj7jlEFoAPK6a0lsAn5ZNNZiO6ocvYT
45mASjjSXl/c7d172JWeky5RlO7tCG9z1zZ+S17qLDDYI8TN/hLlObM99b60eJHq+uGAG80jZBOL
RHYOLw4cvpv8k25zGQ+jtouEtVIkzobjjO7Blpq3rmILfFeR9A7r44VgLG4j12BzGpp1Ne1W6vQP
gpMy3iUbbFQ6PGWL7nYmzMcc3ywZwPUi02Bi70I/UQ9LPQbQAma+1PJPckUcb1s7ieowbWjoe1LS
5CfPEHXaW5Ekcz8DeMR3IXOJ0gwi1YvNHLIH1jKavovUrAyyXhZHLQZasN0Luxw9OkokrgcMJ4+g
WgEFrY+5wEDnoHgYYF5V7n02MUhG6sqUXw6BIdvUBEa5ODDMG/bka9FmRchSnM4hc/DKi8GvPGZQ
A0e3waqs2Qxu8LzVaHDqMGEmSLLZjrjGtw4udSSfemHKX1V0k6jy1NMuZZX6LQ+P9yZO3hgM1W+T
bfFD0jn55lh99I32sNWJx3V+sjvAFpwmY/1JwW2annRWouBOYPyoVoF3AwxEhOzdjE2yQEpRSIzl
wA4ueM2Qdl5nCpaf27G5rJ0zlVf9mgbkKcfjwQeYM0mo/DM41bUgLk1HnwQiFlwdlIl2cwlc0CPN
c2h6V1+iB60qUdwI9eXRjort0KGSBOmNlZyRrLYWgvM+Wev4qaQbHH2LJU5VC8p0k3aknJtfeSYo
tGw4+N5pOhW0LccKnouV3sUH9D+GAcDhydr6UkDkmaIbOD6AvDiCIODxtRTeXAVkJVvWnhsfoemR
Uh1dRReXP5cjGL24Ikl6grofCFfC42LsC7rSH+gYUihvlI1+HWJjxeAWXb6uKMq8Q/ClxHwd19Of
eDbCDICf/DeeCit6bjG1tWaCMq0LMFrdXkFcJvx5qozbnkScqbtqL+krnXVtWzEl86NFkV5PoQbN
924xCl9ytVUisF2woxzIysc/yHswczc7uRRo7jNsHnP08RcGMLHq2EKhw4MgvBxbPFtwQOYAJKYT
6GyLOOXAnfwJ+CGGFlEucSvVFlDXxQ6j0zyPmEEGEDS8A5oLPd8vwJnpEGOj0nyK9zAC1yyPBYMi
n9/9EVEkaMHvEjO/NJwNqY3nDyVFevw1xRtzdBDGrvbnEsVgRotF5/YhUYD4r6OFBuEy0jAv1wa9
gOxHdEWvMgszYBe4NIFksaYKqDCmZNMpv1WY0WWaP3ps0xNYtcLjAVxr2NeeidtK2D7vdsI/MVVO
ruhFXNzVPAqujTM4ZHRYmGLXlKx+ni4SdslpV9PCxLgxOf52sccuT0sGC+3HCHEPpt/zHG9wavkc
X+IZJECqZcnOIjbzjDUIOEcdJI9x02Ei32mLBfu0nbmyCDlfG30U71UxV/sJtrWk6BZjZ94CDjXm
p6SuwEIhwuzZzaSueL/WBTw021CvtMYDEIvkBgf/36bJhk8BMw37UCMc9w30NSo7KUt81GrMtD1O
M9D1M/IXo1cDhDdtleaaYgO1i0p0e4gSiLHEWP7JU4kCt8L9hbeKNhiBV5sKvPeg9iAeCFOR60K6
pVfZGKXOK2gXbwScS97tBHJulRYinMbC6jfNGoY4LDxpc79g3kN4PFjQ5YBKD8gwE9tUDXnFq2ce
IZOkK6bDxCdWLjjtcNzLoWpoxDqsFvxHeMHX7zGJ6vmuJsEmL6lSHP1NiuZtgDp5Q5ocknKzxxtq
q3oEG4VwrUDI+kih2diQjTiBMso4XspTEvax7PBK26NrJsy+V4hQxhcVwyp5sLJIPqLmNsia4PH6
vh22UG242bbc09gW+bDmCqNPc2TZxwVoKW1lskY/GGIK1xbc3GKEgNpKwBGU4C+JnNKss2WurvkM
hX1Hcm7/4N5Hv61tVtky9AN/4HeJ4WYVc0Cmjs4ddhGK0JtvFHYIp2ZGHuJg2N6QYV4PUXdLtS0/
RRbkNkg4nqD+Br8/CVNkP/Lb4NNuAePDGcMAJ1gUL+JurTFr975GcHB/yN1+pVyU30vsA/+MSBT6
TpoIjoDjGOmkjUOeugHFBV3VvHGAYRuHIcsDK7gfuNw30TPgAfjNmOpaWTD/vOwbovLM7IsPuLeV
x8ucr2+5qgSD48l0c7ad9uKNY9hJuloGm6N9LSvb4btxcSJIPgVuuNUoXyNMOlaYNofJDRYn9OPt
rfwMA6xRdzXUZnxACMgcTiWAnlflqptLQnF81rWjrqeMB3XxqbOv4LGsU59rE17Uhgo31Kuw4Z4C
FPYDxizcLgoDh6bje4RVUErZSnDZ93zuSjgh6M6MKjs6CYhkHXQZA3BoLJhkbeGWCaNazQKu87SW
tAsmD0/c3uheHL2vw02dGwWoAGF8faVV3c/LDtOdEgaMJ2AJKTnlyDH5maCmlwPxnFx32ISxfnVY
jmAxt8ET5xgnoB/IAZhONl9xBVf41opWKDq9WlECU8ezu76LxDn0Skd5sI7D5FG2xor1JSiqVK/S
aP6MVXtMO2y5w+9xx2DUk2XRRScZrV+dUKo6q6DGb42Ilrsj0sY+kDKfrrSYthLtfXJ8novDpB2S
WRaH1ZJZfQ9d0XycDZ3mKwuqak71yKrQFdgcRZjszHQHrOUwbYHV7Z3KwRFvUx300e3xNt2DVMJ0
t5TpKHuGQnOHaVjBcaDSmen5JrnqtAfhpFMw1L+hbo2IoSEArgkIdRdY5TJioalVgXzeYNSkhgJ7
J/Rj6MTmnpHIvKKfFnu7ZzsFRDmxFIJvSM7/ZGMNiTBLRXjEDw/TY4FgzuOO+h2jfsoL8r2GD1PU
6h0gdJfjkXqsBbipnW1S8VX6Ggh6TZGk2c5qse9B+2hsPa/V2FlgE/5EIJ57ix00njG2cl/HqYw+
5yQevyN+YqvR9zBg1T40EOoCfmUtFMIivtMZEUeXJlNxn6En3bss9+vnoMn4x+EE9i2GaPacQ0eK
tGWihG0djFbhiR0n0dfZRWwdWIMRsAONOswDcjRX7Pcy4dKWj2u9dNxGN4IeSwE/MdnA42hHvDHv
jx0qwiE3gaLV87Io29JKuPOIhlS0h4Tcbn2d1VgmYjTG++FmjaSzKCpW3kLypPb+0AVmgVhPPrsr
rIqSbrcbECKZ7+tLlR03xa0zqm5hI8Z/za5ZwUkauXuvdnmQky+aaO+BF+3jNUKKWfoUgTy6nAjc
vxuUa1o9wBj7SAHhcPqeWHgYovFNBQdagDmxFU75/ZTkSwJpVxmjUso9wbtRKa/Qd3pHv2QSj98J
qZhGtSKs0+9a1SFg42Uo/rekmvI+wroU/z1Pj/pCMdHUJ1tMQNBcQrNzk0/LdI4WLBfOWq5yfzJQ
k1Ztuh4AAbH32DEna3SyA5RDqka0BJ8p5jec0SfwvsbjMibGKvQhafJpdtUUzsCu0chufDpYX8G7
xj0jTELizVk4YNvbg/4RSie9Dvty6ARFgkzLghdeTRGQwCYcCCMsy0OeqUFGEkIklDkJaXPVeVtL
1gJBaOIL8neKLzhT8XDWAALw9C0H8W1W2iJCgUdTAlm69veSaQOE8oiMbyMgVrQ12PIBpyezm+Ei
aOqmO+KSqi6dJ/SPDYblpR3XBqZ7Asj0lxRv69g7nSI7QzjbzC0ePfypSMLuODJkXoOI8DqD8gb0
cV/DTcCVu/m7xwoHXc0K2sIwEZ8mlzm5xfRFMA77nvEGprSZW2zo4yqa7iq473wx0wQWc1JrzAlg
lzTLMJeHkWjrQbkAzy2GATfbdxp12CwUbxDnInoI9gUs9Nam+fuqiIO5jcrqRxg0onGPk0M/YH8h
yBlLw4Tf1VUxsseI+418gspMRReQTVDyE+RGYPEvE/+1oVZhJ8ZhuXBfKDqbL3gitrTVhYFxxozO
Adj8mB5zt9bljoVfxjOEJU+ywnFf0b0+kWPEkisqso8IepzSwbk1wr9mJY1hDU0EGvQYatTHG8HO
Px0AYPgbXsOJs3ZsjtQ/Lmsy89cDNf9tJIjsfYV9IC45LLFqPmTweviR62zjJ3wtN0GUB7/1581A
0feVucSoxxG0bns+0mkb6h3d/UWsHCVRBgSQtrnOy29OZAY20hwv3UXAcT27xAdiVl9z0BdC7z3P
t2GrS41DGb4xHsegCR9iyrm/gAuEvVEbEj0V5xXAVYJMFSx0HrwE8tDmaFnNB8Ed/mRAvgOGctg+
FdcUG/XqfalASIFiqdndi3QGN9SpOjXAS+dCvM7bFPEu7Jma7/cZE81JZlHVvIS93KOTKcUuB7go
cnE/1XHQbZZihXopwhrvWDUjpLsTa36Ih4kuUL3eLtJxvzahKD8dsKp3TwmeMIJeBsu84jUU25EU
A6iPWs1DTjEYo5kMnD8yJ/3P1XPULUS58Iuu0/HtAO4E6dHusAvD5r2uWmU1crxGRvQPu2PtN2A3
xr4FEISmIS3oggSe0q/QG5tpedqL0vMriaztAAftnYqnDxioEWexs2fUm7exrMeuKbX+sRxWX3Gi
Fe+0gl68H+VBvwVo7qKn5Mgx7G5QAOCNqb8zGOW+VUfxhcGlA9Zji/xM9hoJQxNG+oxbHFx9zsR6
pposb4lxeXmK5WIAFUzuW5W7pkGtWkb7a8kS9lTGGmAeQwdi21ypEN3ZhtaiAy8HWOisNYxrzF40
v4M1WFVATU4vRBXNE9gWAK7GkVQ/VZaT/ITq3+QfReVleprQrbmez4TBejFmZVvstEwvpEjDGUvz
7B54F3C9XPCPKaioJ+Ab9doi73z/madwN99AjcB5k89m0LWc99OxCuNOGW3S8Dxz+AZNBSxCBmz8
1yEuJliyQT5W9DWmEixyqrn4Pq8TYIDa3o4XQvz4A2ts+b2e/TOI5s3aswpBEa3VDfJp9hTyunaL
VjDMIpVWgyYG4OhGR2/7cJj9vOVzrrvSxNyc0wU1qp1sReMej04jWpyuekEjidHCuIC0IHgcYFhA
4IT9sI/Hdt0oFL4Ymhr2DQ0CfwLTNcYIVuriovFMZpjGbAZupiSsPi0Lnf7ArasE1I1p7msGP6UE
41ntfwoCtUJ3jJL+ribclKIIk/kAvWnVgj7HJizf7Po0F65aTvsudPaufL3+PqRjAJtjA2S6MpP/
AudcgvEg3ACgIomjB8Yb3bx7MICypxm5w+9T0HYF0shddBkXu8wg5ujmwLEC9kobiuioeq6QA9fW
JsW+UINNfM7GUI0nFVdUP6poOUqs+6bi91SL+BcosWRrocaP448eXRHkOxk95le/xJBO8nqvf0dh
xJszupkN6+q26VwcFTavGk3YAyhV7A4cqwR+JwRsjhz3KsIew22DQaKI/IhHEAMgIjhZcopNvB0d
LWelhwPNr+ohShLmt5EIdQMXJ0WxiXD+J5cEOiZAmgogW59hW7I/eO1Ugo9TDejjKNDkTOcauT+Y
WsyEHn0tttOUFOToQBBam7VbQAFh/VglyFRYGocWXocS36ocMf0tFWhnJ9t45MgdmDnkTVS9bX2Y
mIw6pL/KL+UCEk170NzCX0SFuW53S0aQG5pbtFMGo4sGzU2OYlBHU7W1Glx/kMEORM/cEZ00rnXy
/3B0Xstx60oU/SJUMYDpdYYTlWUFyy8s2cdmAgEGMH79XXPfTtUp25oRCXT3Xnt3G/wVdtLD4yom
iju5kRIJiuIku5pY0j++GK3ZD7JfbCq2HHxmjoFW01VbxcaXtWrHq9q21TveOgOGXw5PUTgzcd9x
68rsYFm4TaGwRCXDmXbrDsgOkB+JrRKQIzmWFI6CQcpejyHESwVdRCO9dkgZrRqK/hqaYgvPEZ4/
m9qgz9eLymtZHEo+THCcFhlPiD6BLlicWAUPxVKpl7ZY+k8amoyGWzj6Nc/c4MJdY5002caOTnTT
t1H9qMSlb7a82eG0NtUhK3v9yi698Xe1rMmjbP12po7py3+WkpKBMwqsYV8igj6D7m3yztHqU3uB
tz1Vzjr9dURZT7sFeM7fNV3S3FWmspeOQSMJLGhdt8rU7XdOo7y/NO0N4KHvNW8mauoq7TsX6a0e
cuXuoLicaO/GdvlSRbNcuO+3u4gJPdomGwBVyun0km8O/4V0MmOpFm6cqlitxDDPBV98lDngbKHL
Br8d8seasM9S9levUvOHJCU+2JssM8uhnFd1XVDmzJXEUSVJ5BZjgKmxq569fK6nu4llSP9KDUa5
w5VPNq2HAObvVun2H6tnwuOAyweawCNZ86ipqG9BV2VFayK6IWJkUmdqZ7eEYtxbyvY9iKvmL+ch
AEidq+LZiZ3icLvqtzQe/Tj7G4MEHuM4Q2it3EBBi3RZ/5GRgoEYS2Eck7afBSqtG81ZwE1OSKFX
ABDx0qjbyrxl5Y5YZD+PrG3AHQuMkc/HCWb/PtkW7hem1WrYk3a8lQcQD2RjYSarXuvK1V+yYUKx
n6Xb+JfaUVbdRyZvULW8sW3XtCy8AhENvvKA9mPVaeBzgpzaIGh2TJu0Rr/nMT4EfVGy2ynsJPqC
X9E0LBsp2KeONkI/2mR05kvGsAiRtBtPXbdWrwNyeX2wRV6pHyqr8TNV/LjUDg0fkeVECCB5jh3r
bMvM1vwiSLu8sovG2H2w1ZL5ooBSuB9yWqWU+y93Txuxc3TbwSxAFhrtMe8LhXLONdA9vf9KYs3e
esTl7Gyl9JiqyNr/lrrOM37oWKkDY35w3ZHm53cYmcJLkYiDYp+wz9PZKyeLvoNgIYxhQbhOl7zD
bG/qpDhGTRjdKzn3f/hWxV+nXdv20NGEOmdfRxHSGQgl6lSWU4RGldePEIaVGX6DWNOxA5B7D2zs
3d4GXiezLzMx3a3U4svB1ZXzm1zz+X4lb6s4zcKJX2fMJnLnKTX253DcqGaDxtbenhelUph2SSvc
+81EMJaFImWS1WWGQsEQ00SDkEUfW7AytrHe5Cdn2WZt9jwomZeXFaAj3EdymhtSqyJ/3Iu6DLxj
KVqHC2B0xzHtNnJ1Uc1V4pzWMETj6101PG7EBXX72s0GwxMKnR/sMieakQv6JJlOMluW7Dx7PcST
rQwdRBtTkNRVXPkXmiCsbCNve7DnrJwFRnbGf8dNVf4juaEAIq7Xlm7qDBvDVYaxY7TLg8VpqcX1
UnwWZRmLXxsNVH4yDMXUnifUTO4O9UXPFy7IYEphVJnnLaBHUToXBiJbkk0VHceImed+noNwPs/k
/TT7sPY2rmwouZxnuuU6MWHjfCdArX+rwHqKHyEbgpNLExLd/iR3c7XyOv5AS63GfS+ymD/Z5ZzU
gDbOa5mHM4AyFqhqJwXayhINzc8qgy17IDY3L47+rJfPurZ9uZ/LKvSPbNCjqFy15n0Zx37hCEii
2r0Mgvv6VJck7t5LZl/iSP8VsbgROSs6UWMxxawY4jlnPCxCpN089Xe+HVnqoDPOgTiu+XqF6P6b
VBiOp7i0maQCKeuNA0fI/j5c+OXtm66cXmwDzclcKOj9XdLfMHuBrKuPQbZV+dOmfJuk4ejL8Rhy
R0T/vKiNPrDEZstxQcOMrlUSD7993mvmH43HRK4NWY61cxjYkpPX5NAqW6+bPcVT/+C2TnVXuYM8
1mKaH5K2cAkX4Ep4NGwyeAeRHMLDprA0AAXGg/8A4ItMJnrff2kjueX7viO79Jp1s3wL+i55amS3
1ilafzMf3CnQPzAB+s1dDv4xMVtmuyX4SybOY9IxVgkX4zmHCMmRnkZWH+uY2+29qUxYnzc+8SOW
0JogtxAg5iRqFkPjBwJ16SYcEjdOpOq4tnHqcqmHeZhCec6sk52tpNbdAhrjyB+wmwtJNAdkomxQ
kpLMMkUjCpU1nFn+j4TIZD1FeI7WtEq2/g9ULCxwwWzbIm3I7TjjxT64ZZFdicO17WHyl/J9HUKe
tZua+bquOX07ouoNH88L6+ztVJZfi2Dsuwu5hwFds1+qGaJ7hOrlBRRl/Q9PVITPgDE3ExogV9JL
irox91Mp4V70PMnDWAbVx9i6jGFmbsLUAbpddy3KziuczPhnmSAnaQyq6NkPiynb6YKIsttMv70b
8yW+DoVJ3gyS8SObYdTfIRnppoZC2mvV1cFz6U3Tk+nd8afTsjF0x6kxP3X8cAz620B9Vh1F/WaD
cdnZtpd/m403FWyLrLc6D5q7ptsc6i5seKlMnOWhaxykRO6SJoj0Qvp6E25/3JHBezvd4HwbND9t
TPezVoq6RiF5eXno7LtYLofb4PhQjmF3rBfdnjY30n/bRfkXmwXhZRgd/T64g3uXy0Ego0paokC3
RZoYpL5g8B4AKMcDffT8Anr6X6FZQEvqebLTFclEQrlUFiQzQbI02XZWRfKN/46Ij+qmP7XdyYla
+wQHF77fXuhT7SHpiYUfe95kedZ+bk+xju/zlgG4J1e5I8oXgTno1Bcgb/KI9ntMEvWiVewhb3LX
7k3C1sdpHe7YM37UzvgLQuFvM86gCHq9MyCKO/7vwhgrXO6HdjBvWU9w5r5sIXHm97IVtFekfY57
G7eTSSHlwvf4tgPrEESDv9f0mg+sFo5gxFvb/xeGmxcea1dFD6w47y7zEN5WHTd9BwkfG+CRcnrE
t87TzcwA2jvW43DczGTGQ1HVK2E2rRvtw7gOflpvEy8bBtCPPsYUUpi8fzJC5//N8OKUVqQ4fIeN
dD5HGopfohfyTYvGfULNNs/OoJprl4t5SJ2i9o85d8W9a6bmkDCIvkPVp0pm+XLzz4BZAtqYpdjF
sg0PI+QQ+ruXPK42uJFGkz0wZ1W/3Bo2aqcSt7oq9OJTDCONYEba+keo1/jbcutfPeTSf0kDcRQ9
uugkHSz/yMyaOqc7QkosD6RW6vfctVTxcdfdMSrDtt7kW/vDy6zzHeA8OVAGIN5OHfO6ZPO+RC9B
RbfaO4xDL99j3pVzPU8lcsbEILOsf+Tc288uW2l5GfvI+10mN9PFEuTwfsF65cxVqIeeHkDdk9I9
Iq5FH0m+NfeUyIY3Gir92a2l+uRyjpDuMu/qCEI/gSDWzLCTrnROyxyrO0dDZgMOCY284jbLb1+K
4mUJ8eWoshKPka6X163qvWXnD513nFqv/CWmzP8q575bMFz064ViTUxYR2T2g+yA5mshzgdo2JXl
377IfP7+PCsZjXST94uBgH3FkNRCq6whz9xiFH9PhUD+DAHOEgFq7Dy5uI0UzCITDEwcI4TWrHGO
bWCaed9ygz+m1U15mE3nPwBTtncWPPLOA+BgiavenhZyw4o9eJ4r0mDWgJBxwVGn6CMPjArNc9LW
K4o+E8T3LB/KlxrRG7TUEQvj5tzkv8Y10yN+KxAiuwnzXzEOeTqAxsW70AYJTUNQspXCrYq1gxiU
wUNCGfnYCostKcT/9QddBQLRl/H2bnSCpz/B4YVxLLw5sa65EN5vyquGDVvQovaytTK7CSubV3Rn
ihJXvvjWKb0r3RiToi0RYvxrmm52dszYnA+/6IYQbBxH+1c2AcOf6y6fmz/TKKPxZPEf1r9qtTYO
DV+c9Qf6li3Yx6Oo3yAhAwWcUmu3OcCZzFXaDardaKZ06JJEtLU9tpxl03Vg+HBz7V2xe9TrhV7D
AvLdtnLi+WHYQIJShy2rxWnbiiZ+7btV2XcRFvB2exT8cjuWUZdFzzbOYu8hb4CjD0GQxxc8Mdt/
xGOX7HFem7E4F/QC5lk3FA1HuKBlcY5F7zbx9mhE2EXtcaDPqPLTEDGrK3dxN7UTZrykXcsfXQeX
O3Hv2S3+0kgP4SEoS2PfRr+54R7Kb9cV10IAtzyc/B6qo8RFt7FJ1KxoDwdA2RiMwW5Zh2tYgFI4
98pAMbJ5DkmG7tawnXZoYbwRl7r9Amq35Kk/h4X7qFGa4rPXDDbj+0TM6f5wyHkMU+etcyd78TJW
dnw2wzaJEyhaacddPMHy+hTw2cjaLCce4nVgFRk9s3OM4nLO30YRcTHHI7GTj2Ax/chMY/CdmuWg
WAjeQ1eN+jLhtIsQRai7rxJkIKGlXeZ5L3MvI/9cAWYeSqi/+r6Qkc1SPnc5OKhoXrz85DdSgOGH
8/I9Yrh13taek/LXEDkNq3GXtWL0t8uHvHG+CMj2SJ7ZqFzrl3C0bv/Youh6F6zUxjuRoNFDysse
cYYnoW4xRrFLunwMWzQ9oMjB8Q8S6SY6KZNp+y8MdT2g1EAg/8DVkOlP448uOvTseUxI/KWjXp3K
1i0flwYXLINzdsx4+xIjUnbalnBBZaNJ4+rwHWEpfBvo0zSPiTu6cyA3sg2/R+yXR+H5pf+zsGUk
HlA8V369/SCG9TFD4orfcLZgMHB0Yci73UxSPSvQ4QgOUvvZGTdllO1Il1+3S7Ni0HsaknLIUPsj
n/5iE/yjLCpeOJ3OIh7XZd2XzMqkPjLNNeULaT1B9cQ2Dw7kLXZAKnTYBsyA2GDW90+imBiF7HLR
1Xmyt+gWQXDiAybR2XWiGlIZZ/KoLljZR9TjqEdK34WzyXOCneigg5+Oikf3W1ZhhklktnhWDjiL
2wzJEzPULToo65PxZHKKoEPLT+i5bLQfpD35Kzs2/Qtne0yVPZY9syLttb7/q3UEj0g01MIT+xsx
T/Er8G51E9lZGfUrPptguc8mJrc7Tjph0oxfZzRC/92GIXtf6BYeg5F85n5UjvG75wBiqHrK3Bhd
nI3tqv8H89nkVxnz1+BWKkC3dz4zlPza2nCeTjCMc/ZNIvfc/+s7E7D33WNge4DyLTKe2XztTmM0
zs09SQsiOUUxg4tzHpmNFSI6Y2O3GwGE7pNZ+vIXrlNZHYjRn+fnCp5JHAcmgnhaNTbs3RrFjMhw
I6NgF5qmnGlg3m0Htji3IQ+pR+pO6tTF7KVupXj2jzET7/yTmtF2Gv1bLL5zDZKuHOcj14uHgNCX
USnuVtHAuNrSET3Cdk3KOtdHqOHbKXqWWdHb6bG/k3JKWkTXwVYy7SIpVsu0xK7uD7EgP6Ay0ZT/
CDd8IsC3rj89iHrV0SlQaELv89KwsQ1jA///Jg/DFSw9vq+7GUxoumHJa7VnSWDXfeE2ruZLblw/
4JTD1WpIpgsqzA1Ja6vDypcyrucsIMf2h+kM8oLnG1ndmax14IT93EEBOMRMhbsnG1VV9at1q5xX
lV7f21RqIqyy2ZECqPHscaxc07YXjc2o6U+Kr2RtP0LLvP7LwbvirQxpee2fTRwMKnz3Mh9/865g
OUOYuuUYl3RUeafiq25z/W/iJEn2Qk1VcgxyO2Fghs13tlO2+PV8T0Q5VtiNjmp6jvCS4mwll+Yl
mieXhsivm2U/K2J9eDMG3xt+G5LXXdyKASJDeCwNO0SexsT0dbNnIiqq+yiohfyKNsMuUJYcjfqo
24CFDruWo7hwsKtjwbt0oUyy+yYKXWYSipV68irwXquDz3nJQQvXmNytCADmArowImB3njYPndfW
9TXinkXMmRE7zA6MYE54mLbZPYaayexZ+QubFvHH+H3+6Ys6N2dmlInwzpO7tr773k+ct3+KyDfF
p65J8vLhUXHQ2h264zZAM7G7Su+moQ6hgyoLI7SwoaE4BBPzBY82ch7sdfATBlWHmW1O7b22LoYb
MpLqaNgPZKSWLzpGqNY7FS8G6BhJUO1W0ZfJd09o4JAznBdFWRAeSGb2UfaVnL0Dgf2hPz3Fwai3
Cw7rVv/GH4HgwafwxUvbMvW8d2Ng6iJtRU6/1szLmL1i3LYsHJiZWmQ7vMIAzsZjN/Ydz5dfIxlt
eZBjFs3EcuqpYP8LtrCzV2kzwijEFI4oJlGXtD82p0j6n4UAK5Cca3XSXhGErGAkiUBmetwfMqPP
qfmeirSIZ+ROCp4u3C95XNcnmvUWG4QKGvVHESRWPIeEXjT/oCa74p8/33Z67gZLPDmEOzDbSp1W
Oh3GrS7Aw4mH0E+FlzcB49hyyj/wOKjqMoKpmqcQHqF4US6+q+NWyUhf5rWyFEIbCVDq4pcmoGWO
cBVi8Yy3wEFCBrX7nrTlTiJqz1L4TPPQNtNRtVZUeMdtsk6nInDc3KTVhFZwxsaJKJ/dtrbdOWMd
6kPX9O7fVStVv4DpB8MEo8q7d23gua6Vx6CUUh078E8zJnH2B0p9nMVOjRDVaQcVFsVpmLVR+9tZ
6mxbz2ueR+NHoMmz0LvCI9hpl5NaQsYLmg6D/HjK64Ao3yCm31q8JYzSrsmn6dgivXZfTc+wHXek
4y6fIBeTxmzB/eO++SA23ExClqZPtQQ/e2Rxa4zqtbpOfnIIB4OGke0smCW5dXbk8udgnRieo1bF
nUBinCzq51F51Q0cQyL1EdSdxbu43tJXp4x6aTybiHK/ogKsavG1MeqAbC1LJ/mUoyHAYc94MrPL
boxkpf6jxM8Bd4mfpWsJ0GOz+9W3UUdKB8PWVySg0d9XsNsUXGio+jkHwFo/chgwMisE13VqYhHK
P9wvnXOa8ZgRtZqVDLSngkCAcud3QdYdy6T0ukdsl6I8xHZt5X9Z5ETTsJdOI+djRXpXRUkCv7zw
A+Zh/83wiqXBkuSrau8KyURoh/MOL+4aKA/OOy8FeQJjjKIhnMkSLDfoqWUJdaaH4FYz5+27iKYF
6D4Yy6o52t5GxT+bcZxBjOaLmt+wX8friTOeXHMaoCUncJz60L15yDA2AgvSl3hu6+vf66az2Ulb
NVFLjP3ECxLqaY3eyL2fq3tgG1zd1XTjA/poLJtzaUYHBoVdG6Q12KH21zdp2Xt3kyrC9g5bMS2V
iKq1Wqgh8XH9Iluk709dgA/tbJNFGcuT3IrlBxETKHjHdh0YzKzBhMvopKl6ipStqp67HsUMYXyq
45yGl1/1HJyaYAyhKQGZPB9f2bBkAPJmzTHazZmngnu+9219HJfCb4/STlPyG08qJ1bqxNayGyUv
vfWtZfvtFzSY/Gqlu3CLtcBF5X01BgwDD2CmJDME3ugWd66nBQYwnvOqhx+xzKBSFhep7d4WvTd8
Un0O3ac3Y8dmZzBX1XyvKB/yM4VY1KfriHlcXXje9RCnK1UVrtop4gIV9FGTjd+cGq9FfOpEPebQ
o1m1sZhKaTLD4zZZhmNXD6v94fmNnWfg0rnQEvGhhd5kZw+s0XAecIlVltiibTRPbsSbrRnzDxuP
cNtXxfIDBl8Uzxvt8/qrhlAR3wFJc8vvOmdh48VwsJYbpKnjJt98rWY9rX0ID4V5cqny1Glau4Db
dTEttTPJdftDfhlWJ4q1SXq8qVECI44YVpTC3wXWMgDgOewm0e3IwJAiQX2E0ub25sINu/uNCOOh
PzBujIyGbxim0E8luRFNdZaT31bv7FYwkOXQDsHyX7Ll/fqHkYBj/yDchd7riIM1+leM9ez9dZZu
mOodoqhU3oOCpJ6HQ+boSZ86pxx4v4c5maKYSyqfbZC6iyFRYh91fYu7RTm2VCfFvJ9YBg9P+xm1
vZSnZcp1/GJyclHuiDjt7Gut2zh47DuR6dceibX62RnQrmMxb0n76KDGhTtfyIodPPT35XfA8D+7
BODT3CPcom46sUS73DuFZDWjiwQk3zfm/+Grs1Kzkn7i69vfgMZ9v0xr7Pc3hHJlYVfPFYLgafxJ
NndZ7mzqMwhUkLziacO/T5tcezp1W07kc5JVoXvumHDJQ2Q4ge4sz0V3IvzJh/RpHUKE44L9FOm6
4Dm/rmXnzLeQgY0eJCCWYeFQWjvpP8PlbPIcukQ+lXwp/jjaUx8ncDPI3vOGkydYo/I68YCFYYqJ
IGouyFKdt5FDLZnsjPlWikODeBNY7lxosi5le0cB/mWCWPS/yYtp1LifMU+Szr92YpF37ezqRaQb
Otb/O7UFOzK8b4UPEzfwFlTrDlrTF39nn3KkZbdkmC0nMMq5fAw6rDesud784pirIQ/OVjK6Koih
oLe4DsuGyQufuhlveGqIEfuB35qz0hS7TQsSMOedd8GJreVRb6KxFB/NRgiAwcEWP1CDafd5wjW3
9gfs+IRLeJys44OtulAfi24ZgxaSJHHCb0r1glwxXMC0ZEMTavpMGBn0aqgr8UUDESw80cBLy15K
0PYhBb3MSe8uMXJM1X2yFKWmN9e19b8Esyr50tUcWJdiQeK407DAmAS5syaSSmrXTQcdxgWzxCrX
1XVEKa3ILNo4zAhm6ZhxExfTFceNP5i8TEW49qeByKvhrQcguZ1vxo/Cj2ale/9LcELcvo+hVpi5
Mm+JsN9pJNQPDDUOSSYhLO3HZBK/P3a0z+YLZGDN4PBIKyn/zK0ztS+Aj4JCDosirzH0hTe9iJUk
Y3Q0t9hScEvVvMTNeENY3M6l/O/jEcfkFKpZRLvEdFkX3hdGAdf3OVjHcbPVNJ5WYl7KgyT0IiCj
oYe/uK/zCBdwIpel+WGkbJOntt5QH2c78lnnmOrNTVnqNs4/54Kvt6X2CTh7T03FmOmqmI3Xh4Dv
Pkn29ZIn8pRHcf813MIA8HgmKyjJ5Lvzdzxa0hyvzPoQnOjlSHWhnmaJ4H3U4gT8lcWyZDZPj9dS
83voDtXHRjrBTMUGPFtT2IcQnXBrGUZCWIlWfCmyTe0b0pTV72jG6KM7Mw7F/ACJMG+3f5gRqpkT
nCeetky0SzfRa//kFn1eR4c1MS5D6Mz6rAoBZ8XTMmnHx9PeeXZ95N40iFLC4u8AtzT1MBWI7YWk
J6jqYGjgh30wgoq5VvmYJbITewyhtv9e1mFrz3DbptznZUgAQky5A2lU5jOBoOyeGYMg3jEUUAgt
XRIv/YMsfJW8L61JoHplGztyx/FVdPQfHlk9O0ZjS4AXJu74kWNcpmmJBy5+3zROe6yWZcaxdijd
ik1KfWAsdnLTRQKDWZC7ekuNk6lYPuauR+VxqWXH7uawM97aPsPgjEXwSmPls7uarayRfKsSx58v
S68IoGZiyxA6b9YkYs5Ulf6RkDzHe1GNLu1LsDIBf7dkJ7g/nRgR9JgRVKLu8BKT5zo5k4mzXVgE
WUi0QtTGj/No6+Zal4PBIpqXkq0up2KVM8sUe5/k/QpEdy0gbc1tYynauFc1tPaBVpX9ZZKx5cso
XPc6x4kon3DEtbSCvaGUSTWmEH0SU4tAvANOxOSXEroECIByV5BT0EBhFJg86j6ibcVWkPXbAQWY
GWoMw08fJspQ9gcynabkicluU545bVCkmPcJL/4yLVXvz7XvPKaGfHtw/xgRmYjhAnbl+yhWyuUd
NnbQLuIYGS4jCUUOPzKtV3WZMJ/KtOKe6qp9mWvmmRFLmLxXlUEq2X2kq3z7skRhEAzHjigDrwD0
nfFo+VKP0yHpYEwBA4vK9Q6EBUHNNc4UD88bqhTzf6CVBARNjOReRmsObE4yhSrPXmltUzzcYm/6
g+q3FZJpoA3TTzVDAae8jLe6rKSQwBSo03GyBkYJdjMc4/zKkIre77GdE+wKEPeBHf/RCeOW3KP6
3MgrHVZq+dHPLpFgRzayu/qOrn91/m5Dl3Q+q/z6whNHTy71yMKg0fCNbhsaRIpfN1tfVFs4zSsB
L3E4X6LNl6264jqx1SMGnepoaL7rv0zRp5gBUQ2EZ7GhEibiueObO4cj7Wtr5z8LBjHuy3ybX5lL
xNHJMab8r8jhUXfbEox+xNTVGUSz2zi+/KMYk+1T8lL8l01ENrFBiHixHS2lf1fLpZ//Ud67z7nU
JYLmWCRuGozYlTBAdd7TMjCjOiqRFfVFxJ4+NmotfJyay/AyuTesA3B5in65jFQNSSMzkTKQQ4CV
M4bl6kdP4qB+LLiF698Tvk7HpStPiomhkzf48zvnbBT7Oyc04frRTysVxo5WyVVHw2juhqV64/Y4
tPgTcSxu/bR3e3eg8ZHTrSOQJmB7M34gaNqiA17yFjzmcNdg88eBK55ojCgfohcuHue3UgUEOKYf
/zoHUWFO0M405hPRYB7PqKGj3Y+1hwO+wAOWMewpkdb9Zt28FM1O/508TQZ+BCb1BrjjAzoQg+r9
HJqYNRvKwJ2dg7Ht6msVa98l/TxpvIMehmq8LyEZu5eAlWj+JwCulZ95I0fvKYsZZtwJdpz2dyXQ
ASkxKmy8/pMRpgwu5GOpazt0C+P2UCcJ7A0xr6ckKwjS5cOK+lKpLLNAqbkJ/d+Qerp39n1FMNwF
JieqjoW/4d0KXScRj0OpJobdzUrHs0PyjbePog6a+QGQiFCI+f9p8eRsF88SVJTECWWT7Zo0IrRf
gtsytpSLDDWZquiCf4P9N+4I8kbe1gSCglSHpDB1OU8g78pL7TBr3agdbFlqhrBJEy0HfnFL0mCR
gJpA3jOqSep9ILca/Is4NiakYLqZnj59BqYS+ixmfO/Wg5B3lFGhc5fD4o13AjuUhBOtTT1+yiDo
xNVJoPQZvweLBwWXDFN/9pjhB98i6YiDY4FCMF9sXeM6bRNTPwGdLpqKy4/qgxv0FAzUNTOnSjxv
IRkvhMjUMO9hwjlVuvzNdDUAylWzyPYQK72ER1UlZO14hCBiIqwwuLYpnIj9pmle5jSmC8dQWs3r
j0VUFRNUb/YJW8pBJR+9bt7MzaQRPrOKfJoOqsnz+TAgQVbPczYnfupwoxePq1pvZoS5+lXi13nM
QRNx5Lngz4dQBetrV8FY3/uCQK67hSMSTavuvavCy0SJTNHBqHyLsEy9MKTDzUlik+OfOg/nNOA5
E/Pn3q+zi+LIw5o0Qsk/cfeUwy7mIIvPN/xF7oibaF2ehBjjmBzDEINTVM72CXi29v/M5EvkOEcl
634EZOvaY+qaugHomKi0oiOoWCrgkn6f0GMHzMRaql4WlAxVv84HtveyoCB3aPc5GWdJKO2+6h07
kWQhREJ9bdx/nKcKOKnDRNfoa14Cs8oTRrJiTF2mYdthWNZcMtb0mt/xsnrtsF/iznyR6YmRuIzG
Jr7tOrQi4SFlgoFbDKNrC9jYFtOVJYyKX3rmEZ1y2gIdhSS5m0KY87Y4an0hxAM3Fb31sL6vBYgx
yTS6kuuTMbX/r/N98xdPqBOckiDOH/2MEvNQlSNVlaPpUWiVaQnBwwc2LOMKK+3PAIx1OuYUW5co
L0mQtplQBFBspc/PRqrCbWbdhLY+ZjAsr2DxFeYtXMT3RAga3OMw2+6Rz+G/YvXS367r1eW54pfT
HFXfB8wUSGhcdxFFirjyly/HSkRb+aMNlv9buijHrpnDQtiUyAOIIJpWXlzmSiFixVz88VU4vUWc
cH+EJ+P1vuxs1D9a43TvfKJBfuVNPYy/g4IREENtW+uzW069uRSqRxjtTJtnB0Rk8lHyZMCX4K6Y
4VFFTH1oSZsAQS/KZnzxQNrXs2A0TZSJq+r8nkdL/2YdsgqPW19mryOjQD9tJdX1oQGMmngKsF4y
LgiKOCUOFbQ6Z8MINEs/OI7+Xmsb5HsebqqiktawO3isY6h/11oRKsVgKxsUBmkdeJWXOgKZcBcn
cJU4zjo1hf/j6EyW3Ma1IPpFjCDBAeRWs1SqeXCVN4yyy815AgmC4Ne/o7frcLSjWxKHi5uZJ0+g
iTMAHHHJWEiaoOdGsnuaxrp+ixIzNLtlZkf+2ymCfjmLAWTIk+tmqb1RoihYxcrd1xJow+AxYK4D
htZN6Y4ocJuE3F2511Xh4EADCxc+ZO44/WNf54Q/GrLppxq9onxFBsYJIlGbH9AHAcfGqxFntDLe
8tngWufEljP+YfVUXxIHYhepjCDv94GU8hmP+FQeotEAZyH/6cFeBg/cABCgTHpbKzB2gFoIU+Oj
Ja/x6JNyZQ2YDgXwgWp1SPGFUy+2M1L/8E52VB1Tlt6WEasCrwGksHcfUrg55blLQgzGqZ+t4WVI
uP2R4b34MXPntttOC/rKhY3hXDNR9WD65s7D5tjzotkR85x6YATWPAjcmfO2AwHmYZuK5avhONYf
FBfMfw4w1RuJoLOcUfGmuoekSpv0mI+xe276egiurCzJV47VDfvC0Sp/q1j5wPzjtCC2QFjjo0Vg
ZL0f1h4JcIcKw/uhlcOjS0FyvaUOrP0xXDhosjMl4hFbPIoj0NcdSksahNuNV7RexEYEM8iuamVF
j/GcjPLEJIAwOpvKxXKGfES3lVnVC08DzLxrkY/LDpbRitcS4dlPjnYa1odWhv3TlJqgPkY3QTxC
tJHHaOlHiK0J2YDirqOyK/APLT9UdUIGyTgkc9by9oMzhlJd4p61i/fh9U44DXvChTlWAJImzW+j
I6+8ViPx3SNTWzNRwBqlPxaF7S7VXtwfJ1NCu/MJHnzm+MIRSjkzf0RwPTj6MT7RkRHxnnBOC1Dh
6XuuidIcmTTXdpeVIY9C1vJEwrMqEtxizM7BXQbH0N2vLLrsNygUNP0/duhaotRu2uQ1wME+dalF
JZYbZ3gkhvjO5W/K5g3lredNIwceGfhDeIIXz562DXKmlxdehpeoy9PFWnzMWdZ81GOynrrR09ln
7a4pWEUBIGk+FMq2iqQFTt2dNhFAilF4nr8R/pw8QNjVqEkDLpEDNlw0I8dxwArFHvcbLmxFmxKJ
04qwNK+vFXv9MunPAnztAiWoW6qdDzAs2aP7Q+1VRoDP4Qq5uMQx1Wmmu/IhtoVcdrKxM4Uy+awL
74Uqkrn6WYZhQEFI4x6ID7AZz/+FiYoKhL3gaNSdhZKgpqa2S74GlJdkz0qOLXhR90Kf+mYiJh6n
mb4QRAvjv7EF+/DJM97mV6ATarck+MZRU/RyLvgqWYw0Mbxo7BnFj6giiqd5i4YW/WEwj5zhl/at
hjn336jJ/5FL7mvwAyJceUyO7Vg1u6EweIpJCNnsGmAFZZ1TGpAfosGkcxZA5eGeFI2tj6ZKlvBg
O1Xb10JQGIqQmsT9ZYBrmuMSEulwjFUTkrTtWetuyhVLLbtg+K8VK0kUjVNv8gU/VgxcIsNKXx7w
63DalGapnyMk8X5XTKLqD0suNECUuuLdmcWJ0fdLX/aXnmudrJlcnWPT38r0dDu4z+lQOvG+9EN9
XYfVwwe+cmff1ThLSUx3gz6XPlH8XSZ0RQDAFthC09RDAt3Q/dVjNJzkeF0IoXOCWh11bbOBDF07
M7C9KYc341HMHGQ20oZl+LuZSFxtKhb+P7xis6d4JIF/JDpWPjvGCeAg3MQi9s5qUTia0OCdDRwP
tCnjLeFvGd0SK1wrnNxJGUJbGUia7qw35E8KQAF/f56zXyNlcmZHrsKrf7Nn1/4GY+D6ANVoyrZs
jyR+UzZ3cLnqEAt5IkWAqXciYnTwCGT329jOzu9odKaFIKPHEU6XIN2I3U9/FjsT2LrhGjAkRXS4
0SA3P8Cy56zs0RL4vnRyAgLi+VitoBib3xGb1eKxLt1ME1l2gBvyyGzU9NQpJQi9kzsqj7kbMcdq
ZyaOQLFXi46wUjWilpEYwZIAkiZu1xRH1fm9vh+YdPVpqEz2Zy55CLNZdZe3zM7G32u7gnMqUO+G
HQshZhpo2u6wrWmEOQEOn9nW56V+S7IijA6Nb4w+mNIMf/OEQft2KJ5e2tIJAVRrzHkQdyIfsg42
WkOWeA1+1Zj8631VWb/aLHnJRRzUvPg3nOTNZ5L1st3VbeuXO6APM1pXL+Jju3YFgcC+uDaZrd8n
kBOYJNu2+o3RMKvveli4H56Ao3MHvsh/RuevP0DsrKh5IhsvcTxrEuYYcTC/rdYQpkyX1a8fsKfF
/1BUM3kOwL6ZCya7bnhIorA967HHUwowInkneA1Ufa6JVWO8Knv7EDQZEfuiQoLL57n094gKeo+v
0JIPG3TNSocSqP6G7Uox9wIySv5F89xYcwg4z8+Hsg9RHlIBj/vQU1iQboFQJJcqxciyI6dYmVM1
+9EZQOJ0BGE4ET4weYJz2zCcPJCtbNx90VmHVHdPlwVhOEzpArvtsfBzmnMmrHac/FZb8eyppBsd
AJOt715aCuc+7xCrbgh0RSYRUgA3cAou20zFF/qryyVr+zmRD3VUps4L0hTqUbyEarq40eCP52XI
anUoMII7m9JJkt/LkIKiqJn4gO8ugjhWNC6ZeyIdyek3aRFE3oYqDhHdnUWGn4TNy5i3x4hhwq2g
Nu9GLb20w0JuSxZEvpXohqts22bXp5C1gY5nk/7yRMJxY5OO+fQ+0wnG7teb1E5Pjixe6ptZeDO1
iTM8VooOqeNUU1Z4JhLq2ONUuhJM2Dxg3FmHivPsOLK72K747Dg40nelrnqO2/bvCPHg0Uycuq+p
AhmLBRWfPouYAEz4ZhrLqL2y4QcsBuduHnBNuDz8jSUBuevWtXyuAln/TfmMr2PJYYeMP18kS8t5
fgMPOikWjvWK/ist0H2Y58gDfYgf3O9bySo866t2V8g17k+RxbPFY61KvIuSibwso/U/wrhoHqgv
BqzjYWn7yF0BkSuQAlIpS8zl1TI+wX8hYD7eY5pEM88WDJyE0rXX7bzcaeX3amjLuNA+GOfHYuRM
zimT3fCuh19HiNiBiggWhcdNORHN2IoAtutGgsN5R7vlBy5tm/JcyOdlOjBd1vGuCmcfsHHnlJ9j
GJl3MObsEHuQbx94JdLqSrWdM35FmaQsz51zdWBnUbsPAJjD+9ZHbkCpLMq/1s3aa65qVf4bhe8q
OlpYSzPox9BOKXlAtGIeBl45z3ZC4TLBOnwaonFEWRp+txPW/fJ9ojShep+mdbiPUX+b7zgMwuEJ
P5T5b4LaV25rb/V+M0317QVGtWrwQpjqTx861VMzuhUGvUhAlrOVm2Bc9yZr7kXokiXiRMPmZEpc
pZ6TPERslPzaVzuXxV/tp67zxyUqS2BRKisPXBYpZxmOX/XOE5JcEBJhcFpGVgFnaDdz8IwOJ92X
ZmUS4eHbdOFyV7u5iJ8luXl/h6N/qS5e10w/s5e4/VGbpO7uKIyskXKKEHmyNfjONkM8LDPLOzu6
OyMitkubKXTW4bXugyZ5wn8rFv6Trfuvq4okuIgwFu4neVb90k11ai5j0cySSITnjfBe8eY+cTap
07eefEK6nfGtL3sFHvZlwQ7YITno8ZyU7NxfOwC9dG34OjxW7QgPnPke4hLxhBJnxBc2tSi8jyHv
Fps5xu9JqxilC6cqwXlJ8q5MqsPoxpjCEuSZbQAneg90nEpOXQSO/6QMLYPX1IoJ69VQ6WWLCsZa
sTHJ8pzbjFIvRvdp3lq/CL+qRXldtu0yrzGbpk8b/Nkh3Ds8KkNO0oehACSiSv1/QcfK4N7FefUL
4l7pHlOECQlFSEwvoeEltYvyTqyUi/Tl9BMCR0PqS9jMwKbly943/M6Ya8bCY7Wyjl24K0pk5ms+
sNgTYaODTzkN2v8TM32eRwoSWAPSUlP99QPrj1sGnY6YAXcEdoh0Si6sGjyO9WvTX4uJyskdsbgU
zmrHqWqbu+hZG6h56qsNvBy9vlNhSJJYDn+SqgUSodZAFShSE+Z/cL7rj5P6nCDAQgc/a0Na4z4z
2iJyxVWKBtBxpBlGLTiqcRTuNjR6MK5B4sU1MKva4dTaztDpwHBKrqU6qMdHulZY2CDcZnIbVsZC
Mh3peVSYzxWkpIqeEY5Z3Q06iBnqhB0iZSmmcUx4Bfw9pKc+Grd017YDGxxPvDOxR5D4/RayWFVB
ZvHzUG8Er6X/PIupHDqu6v5SGJBRWsGRgkdxyp5u487p9ETqU/P25gWZA46MzZvBZvIX5Du0hqSY
jeXo4MIHI/eM0zm04XLyGI6XDXsY0p4D3KbnEfsqXsEahspmwDHk72BC6q+8WmGKVmyuqFoJmqi8
L1YJOkOSVMDWG87d5zoiuN/sRRK4lGle6tXqI1cMQB6YB87zgGcmZWArh4ufJC6xytAR0IIrHfzn
Jy5rDcf360NhK+cP9npcXqFKyke99DzkUlBePdvfWn3gtAAQK0u6yNiFinFb9bedsUfY4RYXgR+6
S/xFfPQid1/HZu7aPYI0/utKN4JfYp6XHxYlzXtIEDAEyYVUsxGNr2ngYXNCdgLyXgMGLgqJqTbr
V1cN9Z81Ejk0UUQayvKagFRbOk0pm7sqitigs1vdeH7cvORG4kKqDYZbPtoc/bUwVU/8aJHd5lA8
BnJwReEc3Dzq6Qe3N7NtU+X909D0IiPgWbBwwOo25VvfJoB4aYxd663H8exNt9HwxKuzBlAY8kQn
z9hSbB/huv5oXINnfsm79ZduIkyA3JlNvpVzFD8W3sygwElbE4wUjq032hOYRCFtdvB2UkJ2h5Tk
S7yl07nxOCGUbMDx/vcf8yjWbxgCpSSwiXs6QzAELh/O+X+38zHI+tVdXqWsQnBumK0Y4/i+mdky
dp+2peYj6LRDzs2SU3Zp1HgchFxg7cLrjTc3u+WR2pk2IWOrCLeXbEOKbcn9fIZvFw8XWyMHb3K4
FuRl8xh/qyH38mVEZTDBg4B9niuBrlS3afy3JkwLwyQi+HuQfRR/eLZhcV4zw76w4+QfcbLeCmyK
kRvTmXQv92snYX2MUPfWvYjT+rnIvPy71zfyIIk759Dy2sm3qh+5uqDhpA+R15AnZnpALOSL4G1s
04RhWmbJ0m2X4nYUadqWKakWUZftu9kfWfqVxYCZgu6wd9ylqO0EYW5RbJuo8+xhDdlNGA3+OauT
/aMJSAmU/Fic06hZf808B/U2GWv5uSyOyhGdiuKdcLD5rJtQxMTAAv0YA0tyt51vYO/NLm+tTcFR
9jUZvZQFbqRhByFhc+j3SyzrLCKwIZKrqsJLKcfuV2LZal1Svry/2AjhiACT44i/Vrm8SGysxaHu
oCNgApj0vtWpfIxC6+j9GDb5VTQLj2R/ScscVkfYP85jG/+1BbfLgUBG4mzoUBLNHngkAuOMTMEe
GvWXOoKIc+jaL4hOOlyMvwtDBWQVMcr78XLp4egLlnA8FXpMn6vGB4sxY/DPdwvs4m7bdZOBSqUK
N6g3xheCi8U1wYXEmfOdsH5KmMGX6oHvEt16pBLyjPTFJyAFlOlDS5sTZ6xx6e+6kn33Lk58y5+w
6n/1U8S0YYPE4zEzAuon7E6QmnwKC6DGu/q5kwJS6GFu/SpxR8lDPALrJwrEzkQ91Qpr7IZGJe7e
dh2ATqAyZ/FdFhbxH1coTN9+p4b/zIzzgIqQzkwUf06APf+uHmSUYNN4vYofbnQA3GhcVh2mN1bU
Pk5+HB2tOBrY3vqzJgOgCCPTsLBAJsK5RL9MWpzwVvfsEjAxzBNNsC6j7qcMLTv6g+UUGZ7ApSJp
oqjBH0bJ5pUz5PFyQm8mdNXNyp5KihGYDWWVU96VkMkOc3/4LlSk4n2cezWQ5SHK//Q8mL6JTFDZ
1U1dknPCzlnbLe1EYlWxn/xJkj5a022TD3LqLqvy/fjMIrgnb5tgq+XrV6HSwXXmRdT8o57Hcqqd
RtHeKqHU7SgDxq3hSNEnOvktPQxjO5ayWUjIDEnmKPo2v/oNtuPtbZiD2F8vxNEsIQASnbUay+1a
sHPQde6R+fdT840mHWA98Pp2uVoA5wnoeEG3PF9u1xhsQzBb5+ElJGUxRCR7JF0fBaM7QeaMHc1Z
r0q9V27J36OOwvaPxcJCZCNrJ/5OUqhWTGVkDDYtnuvqyWTVSCNLlVZ/JCvX5KTlFL87KjYWv2FE
nMZvOv3fYAMyYg30SH4YBzQvLdGc6vdw+mJ1TMahe8O2qMKNZuwFW9HKhq6cTC3yfaLh8M3A7sZM
4CejPXmLD9c6o1THHhOC1f0+7Fq32U1y8h/QfPTEo4C9a7whr1UNd8ZTxfQnQ2Z1/zn41QVvibGG
t0Pw+2j8JXrKDBvXX31hkJ1L3+3NuavihkA46LSu3rLMKupvjd45jbs2J2/MTGEz4rgbj9Sfc+Vw
w82FS1r+zHoCAchHcepr0a5+AphlDJGT03II78YYCyalSkVabqYg7KmWguo0isc4vY2BPQUAK0DO
PMIJ51dViQXEGLtFdsuBc2ENaZZ979apgtotKt888mjJm38hQrc6BSxuKf7QbPU3UISy9pV8e2df
vDKyLxYLK6uqZY65wbsIeiHXamGgwq+leF3Zvue8xpM5f4ftnCy/8rGcu6vrTULc51SB87grywCY
AnmB9E7j5aPeqCEOt5cR8STSx9X/BahSPbJJKCEe9WWldj1V3oyqIQrLhl17Oj7GWll7GupO3fF6
51VD3s7MP6zEqDcK8R9hOrApBjPdCvWe2bKV96YKk3Dnav6Pf9W67IJPUqWefJawXfm2sSSzdoWU
hXmIZiz9yEO8Y7TuYdPt0YpS92C0zo5M44Xc1kYgtHP56W7T4OQdv/GEswiFc4TnMbWG5R3QHiCS
Wb3MwztpKUAYWaxS/YAk0IX7TrNj/9Ir90jNbwbH94CnoS6e4Y2hkASRrj8wTQ7RZhqsecxHA+Go
XecViyg8V3ny67Bf7hB1B/HRjf0675xQUQO5Qfcm021S1yv/QyxY/LMiczE9jRTg9R+dH3GZsEth
7RHiyOai/zHouviJZIMdY/VGCU1U47WnJtNg1+FQ0lKvAIw+IDqDfNTfcSLl2NXg9AmeaadQ8bsP
rIvkK1aM9CsWUe6+wDacwX9xyr0ApVHyQeNAGa81cu2R3Ufb4sLHvHAmWgLEZ/XYSv4Bxhmi5mB8
Fs65mJ2ofGNgxCgPmL9W7rxtSoIsb7FUbfBGCMwHJ8gejggfRkhnOwKwIDBIJNmFdQ5D4K3ACxEd
GffdE9aIOn5D/KOTy8NXWez6yIon0xS5PYXAD67GZN5bmlQEEB3SAvtKt8UlbF12b2gWGXiVomFY
SiYu/e3iz/V1GW6JkkijnT03Dlr6ZSJ/Q6qXuAhZg9lC58FWODnnFU9kTorRhU346I8ZzZH+Ohr7
gIyEVZOG78L/XXmotl/cU2W4x+iJ5YOTSsgrXNd4OH/THI/xUrJSoMutlmpuKK23bCwYciWpiI0M
eDdfBEuu4b7tUO9JhqXT/ZA4CY5AFwifJJGWEE9VyPckEMBK5wl68IRZ6t73k+ENk1P7zRlWpt8J
H/Nby5GNZiVEhZJSrO1/5NxUzL6sFmhIy7Lk+XnpsvwZF/aa7SbwB+NWg3mFXoJ8cM+2VyHM8SsV
9XYQ5e1xFJLm2g5OI3ZhGQzNS2r70TsEa8M5dVrwroJPMaul/8uVj2HchPGhSloWBWGco0S08wLO
I22GZBcgKnHVFYXpdjPvY+cjZKUbfU6T856RuCFM0TnHQPKqCFq+4Q3FECK+p+FlnVnd+B2vdUXA
SDCyJr1TPnTBshIynqoCeVINKGqxlct1EtRUM6aBMqeEI2l0vxJfiLv7rnbVux1Uf8O5rZ77VLIt
du4ViPTgCXJ+FRw1d7s6xpY77qMTjFebyYM3B3QumatjOYXJV57H8l+MhZiBYE3mn6qJGsoeRt2D
JADo/qqmqKF8k+6dFjtOu3xwrsXTYYvZuwYtVikavkzOMDIQ1TqlbDBJXlNXkp+9PgQuhEOCGOla
0L5wLIhgfEuMC/b1xjiwjwmmU1CnA6LuvrFFVmwjnIXlsXaHgqrPZvhbJ7Xbcc52eoyTTmL8U8aw
1u1DTP7XIUHW37FZdw1LxV4YEKukvfE5V/XjbIcQBQlSivsBEQcqHbRqjoCzbMR6XdYSWK/nJ70+
NdHYDwfrsnTHnDOIekvrq+ecKrLbHND9EkaXiHB4bqlmdNkISlJOuxQZ7DlkjoQoCvt4HDGv6oLr
0Dqt/RX8v22mHJaCqK2g9u0ei/1yZhIK8nshuv6Tk2kzHoUXhUARRg2gPRP5uCOm1ZPKgaB28KPW
HBxJSciGLl27HJoxUcW5KfC8Q0LxEjae3DRs+SIjl2OKvtQ8eEwI610YRnO4n1Ipbj0fxVx2JxHm
wVOq56D/CgtqpCkPsaM+oubKj5QSMWhsNXonqewYKBtgeeoKCuFMhuOSEDAOJBNVEA0R43aSZ1H/
HFivPgdRXThgbv1xPXgsx/qnaF7Hfwm+VyQMa2OvuRu7zO60uLGw2S6tu9lhWX/HthZ5w+kIODzN
4PkpviFw8VSLuC8OHgPHrcmkK4PPAdM84fOlcL493yXfhtITNHvceNovtjPwifqE/LC+rCIbkuUo
iCMFDNhE9AU/h/FR5v3Vce6wNOEPaZqUUTOLHHRYmHrEPlVVHnicOE84GHtv201ErRPa/aqo2cdR
IOdtmyMp4K5WPidT3erfdoyru3DBqLVN2L0nx0j70QA9CbZPxCgpmXC3tokUb3DiAPLMYdpb8PZH
vAhMC64YSWQFO7CiZ0Z5gve1jZbK+ZXjQbxTupbLNoKXYw80CVKEOjj4BpgomYQBG63Tr5VQUHPA
igciedIgivAPd8884NxXKkLS9VkNkgEPbbNrmZUWMmd1f2Mwh2HjAEKop0+K6zB1ePiIcMS26XuK
E+43YqIo+Q0XFhiYo4R/6pq4efSGoPvu2hs9ZB1gJg9JYv1r6Yy8/KdVLHCVys69a3rP6j+NWyT9
s0uA8cDA3HOmt2HUvnl9E2YXidBdX1wWZceg8BWWiqUV7nOPfIjnw4vEd+DdrpQiFobevy7s4KD4
MTFPC/zQ7COqSVImE+2x/Pa8rN+tfQblm6JIyoPQEPz81S5zGuwa7BByt/ArVPsbSzXgEU+V54ET
lG1500+qfFHWnd1joCng3MDBYMmCrgZIYxYuQR125tpJj4jJEcLhmKUyPKZzr29iyOivL0Gulh+a
LqJ/AyPRFSpkjkFB0F59HJWc13fM5EwbobekP0r32XSvPCd94oEDIQvj8gRWzAfduvEnpvzz/ztC
Pl1jeUHigVep+DvJjO5ndyBQsodUzpOz6fPW+XZGkr1CqCp+rPIi/CDs0blfiKtt/GJanpNYKXkV
uhQpr3249UJ3nb78ZXYdVKOb9WGX50Oc4gYhurwxnABwyDd5r84FYF75hkcnAI2FKOp8jWsQ3IG6
sgqAYOkRl0oqDYVchz78dJc/AKcaEtaBYtVejCczswsYea5Y/cbsnp+o/iLSWVG6MfZypu6hG+/1
CNITxm0/z3eTl1Mqt8n9JuOG5idvvzP2QtFn0I+j4ODQVlR0sXLFq86ZiJ9F8/sy4YHUCnj2NPRw
x83kXAn/gY2ZCLL8hnWQxDwD3HQ+KxUv7amW+HUPgeSBe8mZ8MKT64fpfc1Jcn0K+hXTxyjXJaMw
JBfZmVMwbuyNi1CZXoZbF/cTnoJ1PbpF2LuP2gdC3gBLwwrgNXCtVD1optSWT0v+sUpE+Nz6lbrc
QrLrvrsJBMAy/KcIkNU/Ydml7WZcUriF6RXfkQD0LsSCI0S4Ls6y8a2azTj/nZxmbCeMX0raly7O
a2evzHK70IWIODowSb1loqIZemO4kL5R5BzxdXM4+HtoiKn/5JlCJ+ek57B23zQyuqxUW4RX3JVs
BWNu8ekXS0xdH5Pad5ZtPiYTNBirxh3olHrajywteJvGtxjsto6CaPm2aTrCJ+byXaZ1m8jVvDuA
vP3HEKwX8jP90qz7d711CMHfzmz3uNrV8MAuMRoPHYcKXBh5zcEdQ2O1fE+21SwWVW/+lqZP7VM4
LwPh7WlOKM7heUu0LTTh/MwmxfPw3938Vbxy8gcYmLJhA8dCDTGfUq2tCK1pnynsHOtjPiMobg0d
Ihe3mSL6LszEU7Qqyr7bge+Tj7dILscl+hmDTbR4jfPU0klmN6E/UrUyDfAXD64hDg4BjEL4nQmd
7JUOEOFdcPhKPobO5uagwAi8LQOA/S0EdUl/yjLnyG/LLDN5aArPudCkhGdFlFB59kihTFP9FHvD
tqTakxROibWJgo6y9BoLRThz1W4FoxMdfLZuf9yktClyRDI+sA66mTOh0e4y0tgr38YCr4/gBxOI
yTV4MBYWTXtgAYPEDmX8Rj4T9Ehu5QRr3B/6RdFE4/dmx1K3e8pK8tjbIR05KeBwV/Qi3BqCrQdw
bhtPzuyi6k3hX9k3unufSH6LRyRfV2yHKPOwfgIsvMd3WN0paIvrdi0JltGS1pTmQtFe+c8DDZQd
MtBnd75URQb3wB+W97YcHOzNU+LclbQqRdfC9dfkUhRhVwPMCpZ/ieh18YtH2fzcJIXsLmi1ZGU3
EoHsuUy85UYqdg2bxHjGQ+pTakmR+dJzuDBIpiyiPMYcT08kaOmxnvZpl3efhBDX+pFfs20vZOgo
arMFOLQzGiKhAi5z3/6UjDy8M3Q0NltyfYKmAsEKe8eLBn3e6VNDTXdLJREDdVqHtI9U+Np78vfx
xtNkq2LAuS4m26K71MCkQfiwDTvJgQoKWIIss3YaLxQN6AimLyvOQHlCJYyW93qShFBGyA0nFagq
22Jlv3VQUoTTvUwZ/p0oMY3zGi9EK3m8IfY9sT4Inp2OvcBTxjdEXXqesuIJCLAepVNiUu1RvL67
hsrhTW+Uxlsgg+Xo2Ka4R7cXwbHkCXIx7mJyrCHAOB+SINQ0p/AALn2yr2HcPhKcdY8RrTYgK7tW
jQebY+h/Ra7M3ihSbftTW8XO0TQTbSTuEKtLFbNvfF6QO8tvYvIazl0crcWPKh0KUeGCcuEjkPrD
rxnLxkU6g0tn5kJqfR6crLmalVTuZlGVD+dYEqzfxqSe+4vV0LFRwZKwPkjtLJB2LPUN/ImBrOPx
OXcOHQ9sJWbUNHpVwuxxBoG3XCD5AGTPoX3+B/xQ42VC13vh98/5fLEs5L7yQRHgJ5hq/auu0448
tUQzFHQUs4FEb2n3vA5VcJx465DModjJ2yhbAyIlaqGvTYtW9eQqUlDsLsgP04hadHszlHAHEUBW
xl8wvrRamjFd96kxoHNDVjLyGkAzfcpnOuy2fZ5Xv6YmLv1DTO18Qbv6Gj7a1pvSPTmlISSteINw
r0g5z5hoEDjY6frYIUov+U0ICeANIJFpeOhYissNvpr+N0y6nM1TeiMdloxyCGMzCRonqksK+0qO
eJvQgkl4ToyLl1C4Zf/cMZW5Jw4K4lc4ag95uIzNif7Rdn1aXNxZeNDwYpOmXt07XEcUjy2qj5OX
XDax2q+iVKyFJ/EfG1HD8Y4r74eR2lwwiuJAdnkWg0aZlfvfzfxMAyW1iv5liHr9HMMzCreOY7D/
4E4jN2op/rrRsQc6inRV/3hjgYN9y2QXH0C2BOmbjsf84oG4rP+RX/LhzxF/FTj5inEASGjYzFPY
7S/ufNTwJ5aPgMOs+5N6/lCcYvxOLAUJMIPM99q3OQ3xz6xBkZH/zQa6QHfIZfN0BxAjhixPnGi/
QuMnqtAG9nUEBMKkleQ2+aILUELYEYABIZu0+QMlC5Zb2vqYj3JHigJs5VLQxFjgJb1L46L8b5QR
HrMI/NnEUiYuPUIKt65NwusMRXJW2eui1vlqLGLxtqOUNt26U2OpTCRo9ih414xvYRun3WYcprY4
trMTgIRIluwBSY0PLpSmXK/1OnGXTDABNypdyQwYHKw8pzC7/GHC1hn/4YC9+0ZpOhBPsob2cdKj
Mxy7gJT+kZqC22ToILSfh2aoTovC4b+1tVwJ9WWeugMsu/zB3dPUFEgwaT3YQgfpLh+7GHaxxv++
A4YYEkeNgB1gsqfC4eSq2GbUEQQp3XxeU6X/sS7ikQErRCc7TszON75oTo9554JyTINANx+VTVdk
ppDo+ivnetCpjuTIuMUhgXdMlFKcqNDT9hCtXdRfTJ2H3ZVRb+FfFE74H4y9CWLVKOQxTeKYgsOo
wX+bEacfzvQJkpqzsMZSVul8YR/xVPhvYNdjFOKIXBVcmkzA2ygxCq6kMNSJ7UY/fWZxL2V05zMm
2692XZRzXqjivB+jhigSm8bgI8LEEm2LMaBqC4bBSgmDcboRC2CU95gC6cIEBOAmKjpy/+TB0SQV
7L4S087bqKgnO4FAz+HRqVKLW7VBABHWHVnoIdRxaBdzxdHQS3TlEHZY9C025Mb7QA32EZSQCHDH
JuPt3EWcei9KP50PMA7oicGBD5e7m91YbSiXhUnKC1dfqbO8Aa1w53I2sYsDpMkv1x0ygla7xFj1
azZ0OjHDYEjbs8EifRBLod9h6U70TnIM+NL/4+jMliPFtSj6RUQIEAJecx48lefyC2FXVTODGCX4
+rvyvnV0dHXZmSCdYe+1+5ZlskZMzLEOaU0g5Ce2apPQzsRELA/jM0grsinoSR1sa8LTl34wqr8T
NMM32uIYmqMrmu6B1zRbr0s5y6/CKenaSekY1ruyWMT3QDCR3iarDt8GUzZ05Xj5SSblJM22+Kfr
hQU/7cAehqN6ozlOyVEofKcjYUTED7YUY3Q/VIYLGmyG+5aZLn5gUl3m3HlZxZy8Meau8VrCoeCm
zId+BY12X5o8f7SuidJt1/Zk7TnF1GQXLp7ysaZtJQrSDePo3jJmxartj/5/BfSNoxsuJXp9GJIH
piCOukDEtBwWXpI9cZkJs2GRrdy9WXM0mFkLbM5DCcPj1HXOJ3Z+709UdcRr4lTujsQBVf+057Q/
zUh4GiKkhEE8nWxRNFBnU/cpIL8SwpD0HKSY8PVohr2FKcV2cEd06Ik7sNZN/JHk1pbp7d1MmJu3
5aWGAjXqFTnfJuThXXbpugTTVkuoPTvXOOWhZZDnb2ud+/IXW/Ry2luinG4r+LlP9usK6hu1qlPr
e4oGUv82M4mGLzwwDcmHTC/povxkfFdlSykmCmKlsHzHqEbdmZdi30SI0nfQD3CKD7h8/0lvjt5K
ylrSmW2mf6BLohbxrFmme21ar/vw2fjtw76aAkaGDosTGO7jB5EeAJoUWsZHoTNU62Q1o9gBrfVR
kwUVb7FeQI7IOe0DNlXzeAnqyIpd6fksSEpynJ8WybD7NBSjHc9myKNnkAbMDSRTi5gffSJxOOcz
J28JnM6GgAq6/CZOyFDEEZpFp6gLQqQ8Hq7LM1HhiJGBkHlE/REh+e7TQzg/aIwTuFym7+9tYNL0
lz+HaKqZ230i9EHwEwTYKvdMnjKW7Gklm+EjaJN4PdOtTTN80TYGrR4lqzj1fNLMv0kDFDdqUlA9
k8SxPC5TSJuSYTg743FL64MmMbN9YNUVXSHxBjx0CtMOyIUW7vRKbk11rUGzucek/z+f3UYReNIW
GP5IRtY+XhPZH3MJ1uMLlb73aCxF4c4lEmPaej3kLqqvBdjGFgFIRliJNTqs+o2GOFAe8QnOGCED
x/W4vKRbkUPgr79mzw+Z/pZm+FXDb2NiPAZ4uN4DQS7Adw2iQl1jOLPAxOIwnVz9FGUSTfWOv61Z
HK7r0mV0wczTZxnKhWhgIEUV0ccrnAEe7Hxmtu8irnkBqWDag7Em+kVhKdv9uNrmqodKzLvAlXjX
25WC5JO2KEuPbA1mRuGlN1xiH2rejmLDj/fVqIa3ZploD3QmDNShJQ9ObcjMee/1nvqLSXjicJy4
Pja6abyPYvaiK+jJ4jNqCbnYENEykZfXq+677QUdddcSt0AULoqZTcCCjA7HHYMnxJwJaXlhO0T7
sR+aFtNjW559RDbTaWlbK4+MZ0gOooRkcWtLlNZHEhva3ysZns6nEAtZ6w5UvIp+JplPpJfapxiT
LwILpyvbb8dBpruNwR5Qw6oWKSEhfA6jj6yv/S9Ytmt5HgkUuB8ArNiNlyzjf1AtCrVbpY9ddlU4
uk/kUBi1Z3rW1pfZrDfrAgAmZKukwMWs9zCyo3ULhj+hmwY/me6wekfOWK3Y64h/zuYGrwQu1So7
Z43r/MLd3mNKi5Bc3JHPkIgr9XmCFHrxOhMcW0K00jMhvdWunhLkGlvIR0l9imOAJFfjL2Bo4BEg
ZJMMtLd0NHV2ZXO7/EpyHtITds6Fu1llJH72AVcokj44Ogcqe+Rxa2i64AVbHLGddTpl/h77ETYC
hKrGgMaQJDFBVqNzyQfm5xDR/SnL9+FYKdIz4BQt9tZC4C8BU9Kvn/E8meDsiGrI/5RliUXRqXuP
8BVw/Gj5NtSPK5U9fw7O3oENa9m7uwJDh78nJor8PdVKGtqadm4FBIE9kOQo/sc7jFVI9gFEjHuq
/fjfhIx0RH7csQhqJe3CJqDtZ47TV+lH6jeMNB8Va5jkhbw4fJZAGmOMm7wkCGGuSzVo/x9VyFoc
Zi6ofy1ZOL/1SIj2OY46aFaGBc2KsMFja8IT2MQX7BX9hVSCNLnobnBfxljVvJZsK9xDhZ/KXMiO
sP+Ryiz+NEyBqtsLU0V7zDeKJegY6XXXCwjdaAmd4QFcm3HevBkrVLLkTBmYN5Y+jXKaI9liOlZO
rzWAGXGfpMyy/+qSuIDjgiSRzxSMlfzkAcR8sR0gPSWnjC/f++nVKNzzkqPmY76lrVOdwtAXJeZV
T/5HE90h4Ld8RZfEKpJkd44rR/SRkincXycoKMAj3j3CEpKhF2cIWBiKHaS8ycldeCgvCW5XLB0e
4lFOJA8afRIIqUOSXJFbb1XCKHfaeRZaLOgUOCds4nwn4BqbfC4hkWSOuteAmeGNxhQ9+zQGvr4H
u6HUs+t27J2xu8z5Qcz8xA+ooxFnmSHoz8pxlH9ew6BiJicVVq0ZUpdPL+ME3SHtwuqB5zQh4Wxm
Sg/0uARAE4612ufQsSQfKctkexEZIjxmxEEUvtV4HADFVX3osyBup0+Ra++7QzsTvw64EwHjsyC8
xGaYSNtVRfjMOe+QcLYYRq2wCZq7WUuCOLu1RqsPwSY+DSypyLV3R/86gQ22R0pMmm3tRBHTRXwt
9S6IrAwOSAzC6sMvWH2cM0NJ/hpnIEw205hm6p6oCUTQcKVVjrqgqFX2wkg2oHkvGRSo49hB8Wa0
W9/AFHEAnxV0esjuZremDj3rJuxINX1BYCXrhxVOVX5gkpb8NC2QUjyLyNEO9UhG5rZ2DQspWiRy
/Gyo7aezzvYzC41yTjrQobxnpoaXDyllueuBlPxtJi2RM6rCh+c6uK6zqfF2G7SFikHTilah3Cyz
wDNfTJM1+5rgm5hcK6mb0+iQY7kP+ohMVwGExTm3au6nCzeTO58in+7rGSfNfPMW1rS6YwqTPY9Z
1m9WnAaEkklB3E4kkuCL4oETZWioxI7ewsBikyBoQFpbEWd0rGNJzDwGT1Cn3hiYJ7TXUfUWMra7
RQhP3pVfYPE5GZGL7MokhrDp+zB640ov1e8Yo/oCYUDns/OshgaZSz4BWcHli17jHWCvAiWIcwfF
vUEeoPb9VAz5NSHTGRGuI7Pyumgjm9+rIrfvmx+qT7514HWh+90M7E5PuNHT+ND6g/8wRvQvWL6z
1NnOJVCLC/fNCn2SEpC/01WN81zAqmI8s+puHV9MK9oS9fcEceAywSdThylgBHZhMzEt35lXzp83
kimoGbPOzB2TROzANGSSkY1bp9kZF3XoQADWISrQMZ3F1emFiraW9EF9p6qZZMWYERwD5FymjSH8
jLMTjAXkuWzrln30cNu6oFoq8hqy5ATQa4OwN7wWXpKSIQ7RBtk76eH0xIihALzeupd2XsPiaKO6
kHvSb3h51ADkBXIiD8ILc+YIttASc7aDL3HM1qZo1tC6xpJbrB3T5A8Wljn+pXtu3rvSrorPR/Fn
48dCTcvwShZeX/xS6HNu6pzJTagayMnBvcwy89zAvQLFB5kPb32x5AqiFabkQ2hjj3YBcr1G1pcn
ybFVGbD+jWv5nLBQ5FBU111t/d4jIDyUzQeNrv0llN+4gGhzfAgMyNRFsEhyaOIdiTA+LL0X0rdX
srpMBbhjj3WxjnYexyqOmly3x0l1Xfgm45yukmXkesCGjcuhg/kzIvtmU8P2ybDFz0MvfON4RQ2O
c1jxPvXhRBwipK2vYQ69vxk4OXRFHJVwSGPGRcgshPjIGLwSSYlikGhyoYMvm5ekVlOKkAxPl0nQ
ZKIJ4oFtwnX5hAqIJC/fbfzHblEBiWrQxqkX2yHkHNt0CQQfbOc9vAevjHOxX5A13UJPVCCOK4DW
VxbN7FEaNNXlUTHSQAaW/j8SGWgfrpCp98RFWi8uoM8rQgT6mkqGBeFIQunYW/mFCgVaCRszPIZL
xFwe0moXVNe47oODz5CCWJeuUnZH6ehxspJFh7JcFZal2zQh9OL80XDZcUcwfOZ6TrZQNdJ/+Sg6
AhfbGbR0vPp/p5wUvrRK8h96ILAWaBD/Qo8l28HFI372a0ZlGwLIC+eHcxgpfzLwEO4pEon+rBw3
RFJWQR+8a1sJj076U9eccosqFhEcoPKHjHb7q2ZWVezCPixehZaPdrJx9dgX1rsLw6m026UPfDJi
lhCMY7w4wj91ykpQH6wDmYmDfcg5ItBqvtCnj+rAbnUlzWCdKHOqaimoROuB+grK32oa7Jc1/SOU
IgSAEOyb8leovTm/n7y1/OOurXT3dY21YeI3c2h7tvTv60+5oCE81quv7RZ1KtHb6URPeHEZ/Q3b
JnQLvXFK1SJ5aGrx0c+l+ejcLuwOdWTceN8XruNf2zROPnkm5u4IxzRIP+YKIPc2dAYG5GG4qPt6
oafYRej9iIm2OiXmqUu8hRs28V7jyBBOp+Nxnd/7zoDgNHEg7loSTuodoBKSQRl8+XbXujJ7bxaB
88ovwWRgNWK/GO9sjN5uK+ww1Pd4S1oq2qZBtbO4i7iKJSCsWuM8BY4RpZNA7VbU1H6vAuefeJ6x
YOVXAtJ088XYfIQL3WdYpRaeRJtUz3S+6Sf4PYZrWLGYaU1hksptkAoHL2Jao/atdwMxA4jsWgVH
bttnrTPerU046e1C35O/zEHXc4jZMIh3MRIzjIQzYz6wZnhSLDLjvksqyaE+CbxxgzPxM940JphS
GLCCguIBn90hPTbtgPtVV7WOYabDZtKsMbq0YHZWaPw7nTYMJ5tcTQh9jRO5yMOx4dFUVIPvtuKY
EWhi1ntcxxkL2c7Bbt8/eTrv3AOdl27fl0asJHf5vh7jQ5knAz5yleFRHhQe5+day4kPFrIc0AlE
xhNuS5bZ8XLpV2SMB0tcTn3fRY1Sd0U+cj5e3VS2JKug1I5mcHaccxLugQ6mI2v5afphD2WDz4QN
afHeZzVaZiJQYCVs3YFQ213R67W5EwzrUZPVTHDBhEXJCC6qC3HHz4zQq6Pb8Mdfsgq/E4g1VhUI
dfUUOJdiYk59XEWd5U9dhVZzQ8Pf8R/VxmRA7FLyAtC8z/3d6NrK/i7S1iOAzVkkMQ2iaraxlsOV
LBq5vgg4c/5FzxVwKMdd5vA80QjbTU4JSnwoeRTMGBq1UO7KDgzT0bA++EP/Y/AGlKGLyIwiEiUV
l3QDBSgFG0QnBT300rNSnbbJ5Hsr/TFI7Z0L4RMSghKm2Y0tGuJd7DlT9SwKMv/6TacIz73vFy4u
5F4jwKZ71g9qei48f2juKaSW4T0wdL/MNss03QWOxTXoI8SFXaLa8c8Y+Gv2gGveu2vcqX9F5i3q
k9950MEUZhDBwKAlzmbxqQSrxmMW1LqNYBOUd+NdYSc4yJVJLFqTbr4RwVpAUb+bAnUsNqAy+il5
v8wesKiqiGSh5NyMGSAxpKgihoDOFyPDo9/FqLpzULzqtMTrwLqNxMxqi2KLMFRQzbiRYspAAmRD
oH2s2o3R97b1aNObDpg0UbsW7WBJ6Ep8Lkc5RZ8uY9uPFuUvmhdEOPdZVeTrgzPPov4CMdLnTw2G
S0g7YGJW5OB9FYcvE31at4O1YL7bwaFkbwMqkxN6+OQTbbA+QytDdY8uTvDS007dzXWHinG8FWrE
OjJxemXh0IVXgLr4CgTiS3drOuva04SuwNt3tTuqp4yHF0NYBeHjwZnIdNhZrr2fqEdOf/RUMGU4
IBkubno3UsXObXQVX3iiSaeA8HfLZzD6N5uRqt8Fil4AksiwXCzft9iagMHyXYeuANUG7Nnx2mud
rtMpmFa3/rsG0eJc+BvC+iV3O/tE8qsVd44ngg8qQ1lXpDfbAtwmdAa0JVtdDJH7YWtpl/LId1Gm
LKKxDwZMFok4/dKZPyWHyg+L95xVKjFrJS8ftr0bQP2FhWWcsf6Om/EtKdK0x2Lv9ZgoQeFV7iGg
QqvuWT8nyRcv7+oDw2Whj3ahy1Kxo8O8+fbH2hCXjL+pD2swAF5RfI8lwM7bWUkHVASed2OdlEHo
7byoYrA3VcmAhnLKc9m9GP6xOpcBpzBnKJNn+dquo71kcQGCoeNuId2maLEoawUzHkhwcHvUykJ9
04bJ4aPGWHrhCTOo6OcIZ5anFY0gieoSym8KhPgHH1YgT2FUkFGfQbbXHxWbE03iFN86Zv7FRWjW
gRg8eKjEPwLi4h+QMhAVCOtqMAeSxrwRkUWiLaOQsB4ZUUXyHUSkIrKtmh3/DY2+bI8G4ZF7Lm8E
IMopMoyeVYCfZzLjXJ0q4OfZvghcje8TcdzVZDqNiVLCZbH3XZx/lC5Ochba4jEa1qL84SXvvww2
d2iySvif7I/IpVugIsbHTHmENrNF059NmLhE2M5D+r529fQEZorJdYvbAXkbwdI4PFo5Nz9UZbH5
Vzo+94sOiMXcpVOf2wvmkvq5iafovwz8iCGT3TMRYtgIMlaRjU25RRpu1/fQSu88LHglt47P1nI7
MpHVrHC4io4sVBOkwM0EJSVvAvnSRv1S4raCSNW71a1i0m7ts7i4RaqjOS8s40JiRs/ROCOrqfVc
14d8tKrfGSozoiAhspMojNCYvF+rWRtncdoikelzZpfgKREzUpu5PQklk3eYiCl39mUQBPde6Uxo
Pla/eOR6YRM/x54HS74PAxb3rVVduM0dTqcDKSo2OiY2vLHBgWsX40dS3mhDVR+lPbodgRFzSM3w
Xbo52LUIgBCGX9IQZvwHA3NTz69fG4Q5vOcUcnJjMKpAjcUe7Q3PZoqRA2zQ2q/e/YyV+L81BxW+
7Y10ym29MMuBiEAWTg3VLX1xPR9nFc/88s5mjwoaBiDdOHOIAT5p7rZIeEPj/BuKLr/Kuo3LS7um
Ojs5Km3um5LgbEx/3Tx7G5uvPtndkqnObsZQ9tvikEsvuYLI907lUFwn0TfFzUIbt/eG5AjxZwk8
kqfw6SYgdxyv/+SxgcudYlLotsyPA/BGqkjffRdzzbGrPZSWZ8Detf094w1AvmqDuDpOTM6eIQRG
f2dkfOjw59qVv00yTvaemB+iPNHHAmyGxd8SAjZiwt9EmafZNLrNH1wW0T1RuQgYfFweL6HxyB9G
MyHFY+Qw9OrO7ipW9psAWKaHxg1GcmNEX7tPwWpz/xhwG8VIwR1Z9vowzWVlOkTopCZMwMMQEFLB
N0EklmtM5ReCJHNDOW8gQpcOzQorfNaFnYj+4oqKJD8E+c8n9DhzSNwx0txNnQ+MH/AzGnA4Yliw
S+fuAMi+WRQUKUm3hOOuxu1C5WnvYk0y90EaEV0gSyQ/cwhSczdVrq8/qSPngkx7zopvD0jGOxiT
iViQtPkX9rM5NtL671gywn8ZNzJRFy4dAR5xkrkIOn+I0RaYndfBwsOYYtv/6K/n5WRFAa5PEwDy
jiabQx9DHbdxlwg2IWHnMaXJjAqSK5jg9QtVyvqNLdP/AmvML+NFrHWY4GGpO4RIiG5ROpjucsJc
1tM6UTJs8ZNgXYopBT+JiHZXPvk4tieSOKabU5Dm/JG5caGeUE81ApkLFVd3H+SeWu+gFTrLDrdg
iJ+cCBXYf+6Nu9U3dEm82yFgwB5dVf3TaWWGswbQBNsg9IvqmsCzcgAyE4vyHAj+VLFJUGUyDEZr
z/EJMsK9B+BaYiuc+/B51SMpG8j0cxKsJ3xtvA0kIudcoW++Fs5fjPCufwrhk4lfNhsTbm/UBISm
4Etrd71f18XDTd3+xltCnsxQVMsWDE7hsYpdypPndiXI6jIhnusPXhbEn2PiydNELAoL0kLaOxUX
gzwXhHLCZKPmh2aP5Yh0lTxmbd++O1VR04jldM1k2WKI3/tzTdiOnGZvhLuWGf1le68Pd37njuuR
xW25XCLmWuzeIS43f9ERx3wQBe93+7tWgASP+Ap8c7iFAy3vQenM47Yob+xP4BakibDW6pL42S94
z6lcpcIzhr0fyFIExqAvNWm1mwKtyka0Dtm5aUo5dVFxPXSAeNGcJ4fbdQ4MpiJJy5PjTd3qu95r
w7osYwu6DM3WJ2jd264EdM4vFZV8doCjJZ7bFPTmRty+ZQab9ZgfsfeUMSOOlhO1SkeDksjU4k6I
qD4RO0lWBS3S2p0A9yAUKCjtfxdLiJkh5qQ9zahc+X2Rnz0BpFHJD+yxHO9MqjpKnqQnD5D10nLP
/oLkiiQLHNiXcwCpK+LIfTPeguhuki77Uqv8HlLj6Cx74fmd/5Qt88ptg5MfMRD66dcx8xaciGve
3c+C6zn2tIkPmXSZTLGQbVaUvpUk7xbNR/9MP9Fj4sVH9C+qO7+7kjFgyCqw+XTHe1+H6HKFfkWY
QfA3eg76l94pTQKQcJmy/dQGwWPBnnCFn4lhNO+79aflfU/pria4xozlAxfXJos+QCgwbROoCThf
iSoIT3hu2IEDkoG519H+IbnyY684+pw6zXmgC5v3PaTlZjqwPMm9Pd+ri9k9MxG7pWry133HfCce
dn3LpkUdUXWMnI8iB0npPntlQZfX9YHjHMfWX/pj4A18Cl7OLoFHMUUfUjiLeJtkYCqaLQclghbM
nHYiz5Pwn4XvkpACRWoHQrMOcF4DBxuNlbEDrxiT1eoZ4eKyPBQaexXPMhjbdpo1lylJCfcsQycG
ohOn2xFAQvDNksNDCEtfPR67BuT8GckkCqu8hKiwDXBqvN6MYBn3s9Nhk2jm4b5wKHDJdlzY7TjW
G5kNpyNV41h5iP0IOUhxCqFnGC/G4cLYYYLh6CRvrUkvivxbYPVDlD4yVYcBZPDpmH0YydW+zcVI
ZgplQwaeLiWV8jMqRXUfp3AMSGTGOYNhGyn46Mstw1KO88Tpoh+JoAQiXoeGdzcwL2fE0GTTrzUd
SDhh8hBdSN4gfVGXSXp1SyeK3zsxTaeKDJByo6IZaQRJYAtqMsbyN22A6VcpmiPMTs/csX3Nwmfg
RxB8mdJHD7UrCKpq8ab9W0m5HHcIKI3ciptN4aTqzMI0CmK6cAfpqkFX5cuTzhYorlNA2gAFUBNF
B+qXyTxqUpH2FQ16uE8Bcfh3QxT33b4nyERu5gkcwaEsPCqumTy14mzBov3rUovCDjsioE1yAf/r
V/LjTpkKwXpDbCFR5cTyKV/P3WwAEuYFBTtvsiRYHUxWnx5HNjesdMOOK/pBoycJfb6NQc+nshyG
r6GwY4CiibznW8o3OAfu7X4acn2Hd7aL5pMijW+4lMKrXHQ8XKefbqdxH9QG5hCSrK7mqzGeZbPZ
4VncInQH4NjTxnx3oS5nFAdLt8wIM8G7/E5E1R7BidXiXSIGL5/hdyT9gwWEtXLuU1sYC3NR3YJS
8wSbncfqmdniCmkBvRqe4U3HoK14UXWI+iAkVzticZ9RERfU7viUynRQD3gmyAFiA3BjtKyECy3b
1hvYMpTlPNx8K3VJpl1eMlB040D9WnJyB05hFnFmbVTF7Jwku5GoG1S6HP9sxquF1Wyyl1XU0Ebx
VMqkOHgZIZfwWSZww89lLdz4BmBxBvscI9FHZtEFuh43JRGWS3qgwahkt1uXNv4KnKrMdp3rrMOb
Jrmt3FUokh+wnNmX3EkKs8HvyqDH0sVH2wFy8X3DQPK57imU2U0O5uJHPirNAOP+c+qkOd2MIaT9
QGhmcQ4RTS9HDalW/nbo1gsyWlD/FNvZKVLwfmtewaUc5mH9vUqDEHfLy10B0hWe0ahn4ZD9jPlU
3/KvYqO6B5/xFvchA1A07FFQVgnrUiSly7ipE42eRYQ5PDaZMSJ+mELkJdcIihwbwTpBH7njrgvk
gYxuJyLNgnjy9oEDMJGIOtOA/SNGesBa255jSZIvHqaQZQBTQQPd0b+1k7fxWDhCbkfHlld/Ih8V
Gqcl5zI6fLK2AKiVRDciSaQOyJw7p7Pecj81aaD/Mgy0TG8SVyjM662Xu8cG/BEqvQpDOwZ5yM9r
NO6R35fpd+tGsbeXNrPp1QO1MpFs6dosWT8t19XfDDWcpYwaRPWLcBf8CDuNQsRS7A6V+1Dk8c07
RfP73tf49J7ZO/ryU/ujA8TDk7Ob37Vi7YO9teBc9siFy+mfpIeQCUvVDDZGP3P5Bg/sbYMaLWOb
wLGl0vGzx4h4dBdFU170mO2qZe4fcHPO5Z5zsGoeAURJtIQg7tK7PEC68dS7NNg/iR3gPu3dQdqE
5TGyzgyvPEsa9SegnPBu0t+k+vS52fB4TEyxLrGAufy5YM1DAl8PWuTs3Vp2Rcaw2tM7D9N2vKfI
h33D/xHc8Hdsp1WlrxJ7A0tFVix5eGxZLc8/g4zcHmdupp2DaXvlHqNupGZewQJmkIhCMjZ2A4qw
mPCrKDEC03RNibX1HDJU2HNnYXuHCjxOCVfLV8nCBVXLnJ4Htw8E3K5OmeWnJTY4PM5SsSKFyIsz
+XdZUDcjvPSydDfLVi+IK01c39my81py0zM66DmBAfLjmgCOjWEUNSJ84BJIHmF+cDvg2XNZZcWZ
gLrb6Bn76ZCDsgxnDdQFMHOkveNarL19gEEbSiZuEHIQ/Agbv1lGHtV+qOMlPE54bIaDRptd2G0d
jDWJ95BuxAvZQSRrMpzy+rPw9UCucC7LijMPS48PwKRNZgbPoCadkORwS2+GmWL1ckCCiIHQ5MfU
N9Bw4TEcoAp2TXmqgTzIFgMGhyHpaXPo8tYSHVSIzcJuXP8ux3FUr6pDKEveUq+IJTIhqZfbtjCZ
P2Alp6Nlf8wkLNa7sMBawr9kW/HTTEvZbHHbDWZj00TI32WU9UV25b0JfWzRJbr8Fi8ByPwNcSGc
0oyEBRl+qegTqGUKRNwmKjoFBbOX5DWwDrMAnuAV4S2gY9b8Mj0X96dl9uHfsa8oxT/VoKxHimsd
8MWIpWVEmETJNBRqMWnmSiCbB9sYypOv08lHYriwUrjUiknrycgov7kdhc+pTlQImVeYZ9Dgjcz8
twFSjq+KOm7+i76BsR8RRl40kYbSQUmREFoGrjxjnOeREAy6Kml46KXbKaXwf7NXvw9Bj8unyIeg
M8HUBeiEE7TNpueJ8quLL0yzB0BxW1yfOfidBrtvlT+EEINM8QCcsDXRoQWy1nV7fL9eDWKxEaGI
tmDz8UkvZB8Y1OtRsc6HsinC6ndCHTBfI5688WianmyKOo1zwxq9GeLTbN3RHLVwSeBzBgmuiLEF
RlfjLgvpSjfK6Jlx/zgjA87QcfZD7YEHM1FEonoK7WtfT8qeK3or1KB8SPWuRq/GIhm1AgOzosqf
Ucp2zPmDuSTZqKNt2C74IPSuaaj5d46JR0oj5hd0a1lDOh3KaW8z+MuYnRjYBMspZPMndqy0xKvH
AxSfBKHKP5zyDBnrQsm71h8JsfX69aOrhDftRV02Blv4gHtLYhZhphQkqAhwGzAX1Tabz0REJf+G
1idOWQdJNPxDHhIE37Q2ruYrQQG3VchYghPhyp35hXqO2JvJ+tAV2mKowwNzPRjIZTc425ZoNdZ9
/uzMLPM4kYadxtNnMJqskfwpI9Ne0YYUAPXKlS7KpWqnIKoCi8kj9TCzRSBJMYx3ZX4dhr6Nr0AX
5hY3c4WOLSXE3tuzmqJUC9OUyJKwyHmwQqctUG+2Nlg5FCE3IuWNsk9nbPP1VINsHHi23Sa5cgog
kxrnaPyTsXV8FZWwrHxxnKGUd1vq4UYi/2A2RZ3AUJyGbROVURtsLHY5oBKL4h1wQJ4SrxSr+MsF
EhA8LT6FyJ7qRiFAoUHJLqTLhPMjUvEiPw9xMIpraKsl2JMMkb0Ns4wi1L/0gPfwy7v3IkJc+a2a
lKlcE4DT2iUBe4GDLl3nK42C6t+Io7zh23CHt8lZFyxVZP7VW4PS6wdYDBZ/cnhZIejklr85K9E9
Y0muvfNKctufKlW6BeUEYRw9n15zEgNT47HmK8x1gL75b5zRgEEjjeP1F7lZ2WML8Wk5JnUddFs2
vLfwmlaE7T4kzZmQmT5sTqiMM7lzdRt3zEAROf4aPXZNh7EnlupxHZnsv7CtIoWDzydrOW6JR9qw
MAiOtEjQ8rKhfAeh4P8XtHlxQlIN5h7jVv4quyntLoXyQV+QswMXXUWOeFjSGecv0aL18yzk3B5q
tbgRCUuxJEoP1G23kSofXrrGlgynOYwOBeLm5hjlbfoYSVbbp9ln2kXsThVjS52Jitw7Q6eAR8ks
ERs/ZAD9mDW1UaDGJ4m5YRgjBjJp4WyVm2NBIANAhmdmLPYcOi5O78mEkjahSTH3kAHdPcDlJW7H
USGOUxfxECG1WGOIoYiVc2z6hFSMEqVAyfRZ9kT19Dl7aIJFnac2skAJ4doU/gZRWooqE6fT7bTG
1HboFK/xd5JiZNuFiRM8ozsCWj81Jv3V1aL4K51C3DWMyRnE/R/S5cQBsv1yXW8HIt57RIn1MsJg
HwtGaeB4m7sATAX6sHEQN520TWIykMCZlTdo4XiFNRAiNxtWbhtV1uaP61IDhyQZQNkI2/w8E0Vw
mzPh/kMKOEuyuZy1HndC6W65om1P9R3iNCwRtsh+U/UtihAvnb5OeD2CiwkyEq9wNpQfjTPqn4Lw
+L8FlE33cktyfnV6JJdbtozNpeNXyncZVnLGNS55G6+tO8TvKefoc2BLXaH/4vAVaPB78VqD1NVn
0njmA3s/PuUoCQki9HVgtiHi84HiBnCsBf6c/DC28pFzQCmrjiIofO8kuij/swqx/o1YLpG4OK3F
MYZgiyvPqUR0otRbWFPG/PYkVIsUqyqvTkyTK0y4qxF/EO2VBsPdCEhQsh3nSWFu0gaQO2XJzIwE
pvVipjmEv4XQ/h6p1Zie+QZ9oM0u2uddI4KSRYeO6eisUyZAusdqcK8jHsZ8M/n2f5SdyZLcxpZt
f+XaHRes4IC7Ayh7VYPos2+ZDSewZJKJvm8cwNe/BY3E5DXSpIEGoiREIAD34+fsvTa+Knbe8npu
EzNiTzACKpEjyp27QNe5XJa2eRr8bHjB5whOJ7D8LNt7EXXkdujFekJMovprQzMI5klCk+21tMbu
e7vYGO+D3hCGhFgk1f5F7pR6/IbzjvYs8GH9LTIzL+XgyGbaMNyzfxB7Ov9g0loOl80SIsfc6DKM
3gUSngxO3dK5Jz8h6XtTAdxhNUUN7xyQkfvl1dD4qjx0HOvcres1qn2QRcggnFi74IA8cCDjgyjX
9aVt+0cTQWHZM0ZdUYKIKAhIom4nQQ3+C6fdtIxdHEcI3bamlxgmojh2XjXjYHXZkQY2PZa4p4Ha
uHFBbC+iJczO1gjWxw0tceYPQU6cS9ZSFus+VOUFsjIyQgFOVO+ptdCNTijsH/xKZi84yaJvIRw8
sy9n9m7UHAEn0370cLYnsr0Ja6rEbRSPUNOrvo1eQWtjPwLbpBnNVWFDMyhiiIfoUQH2Qdc47JTn
koVFUFVebDOJy5+Ae28NJZSWvEf8w8BRJwQxT8Rz+7eF0O53gAEjoHPZum95jJ7khN2CE7FbIfYh
7Gv29po4o/LGxTaSsX8ndnYtbIx61yZp1UpBhX+AicrHXb7Llb+cQV2fQBQWE8hEuwhqd5dMAr9L
bbJOUs03A2hM9IX9qRmrCbAZNA1xFAEKQT5VQXhRD4pkF2Mrtje4O/zhzrQceTZ+i1X1vOpUeioH
TgkXcxM3AMJbOgCbhQOQ2sfWkHoH1u75jCOFRAxMlKu2ro3EhuGd7JBDzx6DqTs+0xaN7ZuiZo7w
ga0Gn/Z+8Gpgo4cRMXUSXTH8I0T6yKDB7fp96uEp5fzhjCrlPmfRgzXZKgHGFIRDe1kOyv3CIu55
exXHabedvTx67XBMdN+XGX+13NPL7cVWG7zbBHZLt3hr4lxfDD32AewlSAkKQqDQGO+yWQ7NFUK8
uTsMZq4QFCKJsaadohILedodCxdkE9K6u2fGiyNCwcptNtmcOwGMBs9pnzWc1+qIC7eurmecoRa2
yRDe8xYEVxnfkvyVOHS+F5o2qG5mxMMMTqE64C8nEQfqmM63mSUXc2FYGJPTwgKNzovYwAgPMiKj
M/QjPYdJ6Y1r0IAOWDSwvOXbRdnTl3gJWonbtyvaA7IiUewFisR7FWEy23kF+UG0U6z8S0pCgHMV
1prilYYEclM6+638Qldu+BHwAlMr+2okEnDSbMt4f7TNNJDg2i1Pzbr8e1VTHHWtRu9UC1rLTLVA
2JwY7jjRd+K9EEOCK5T6UNUxQm8Pg298IkFndhmcy9YuL1Q89MN3NngnuQIKwf1KMeytEJ1KPjhr
vX6PEiIKH6BMrRPFeZHACfKZx/qwOsbjg1lAfbHHRb5zkipCdEkVOzx7czwnxyjC9L9puglTGSdy
JOuc5W0aK7Hg8KIpGSHT6NwvtqlPzbstUSiJe8WhntlCQZR6ehP7GFTZAUBIZQtkZ4oiqI/AG3xf
+YCJ6vmWqschF8CHCnUF3FH96AB0zJe0MfzucRQ2oW/0xBsERJ7lnRUZkKQ7k1D6vtQ4JvTJjWgO
IaEqDdbzeBk3c6Ss4TmOlV+dVwZB7ZbOam0Tb9W0wY1bTZ29p1FpszcQT1l9OIKR4AH5moJxGpcx
LVAXjucD+vYxPxtjQ8uMfkyA9ClC2invXASorwN+MPeqJbW4P4iQAgOGgoPdZ874uQ4jye0rLaKd
TLPF3BeToN22iE7e6ZDg+yYlQF4iBpwEsHiiDJClWmEdP9aFP79RV8zjXRMQ4ExEkRHqiALOwTJk
1dIvNmjNy/oqisouvSCtwUuv64rhzy4AYMjIGq9HSXMHaLeLYRMbIAB+x4WuSgPch8OEHqtuAqIC
cKt1lxXKl769mwoVpo9DNibo+/lZWLTmlGE820wQWreJFl7bPnLSMESPRiIqmEBZS08QRSPDXj/X
GFQmIBYDnnX+xHeD594P5u57GnCMPmGEGtRp9JVIntnyhHVLx9yE9zJKm+5EGUOyoJk8F8+4K9hS
CtXJ8nZCmx3v15mPONkKz9teJyi3OFMzzmbWZJNBEkrs5mGhKE4pczpiZiFdWC2iI3mgN22osB3C
jPzzOsJws9cq6Yp3gARwLabYS14aaaKzSWJjoaHkkIuFaGT84mg6HYjmGjOdiTHFEyYjo99D8ta7
bUtjmvShzGIT9YLRuaYVThRJlvKs7tYdTK9dV/0cOKCFaHjDiWIAWIGlQSYEfLPsRHtaRntYaVUN
hio7QO7JyGbOaqACPijStvSX89DDykTPa4IZ2Yy+3QAINOTxdPSFom3WI1Bpc3/6apVJfjfHQRxj
nIoVik2k2JCbYeI9TzX7I5bINvpixzBf6M4b68rC5IBTqeOF2iLIo5pHtCbHNYI3eUJv3X8kpkaN
ZCHBZ6JcJ4r/BEIGDXUrAVlOAfgd4zUWZIWaOGSGjNdvp8IBKyTyb6TJpVn850xnabVrkNu/oOtn
uJfoyZAzi8/wFU2NQ2AQWSpnWhFftx9pjD/1yzrj6Zxivm55SK9gGtLYzLPKH57BiuZvy+J0K1LN
hNY29gb3DlSQuTdO2L+SWVl+OJ3MvoXkzZ47jhmAONYI8zcTmzk2N6RFbzRHUV61c9PW+xYOg7UP
ijx9CYYSBJ5A//ya4FN7sNDGx8ibkZ/sDJbF6yImMGsTtBX6KyBu7XuXUa0wZ3eyO6y07lNgu85H
liR/pTUNg7dd/KJFnT3oxoZ8KTKiAVEfM72LSrHTwmFdnJCeZjumyMWFjzIT8hExx80GBSNMZQOu
tGTRa/AvzrIhvQh7JIOMNGRdIxWFwVHha0xCjkxZb5d0xkbRxIjXNn5ncyLgtGflOPpk9dHKutNb
0jTbH9RZVbJ3TOklFDAl1M60dLyLHtGhjZNKMgn3q5rv2hBuk3Cs8IL8XLt5j7GI9WogLArhqm+j
UUGvmIbjkcWg+GHGRn6zDOvtCgQvrPOh1s27x4gvQMNXlCS/BjTk95EF+Wo/LLK57l3hP7DnRPpE
Eh/xDTO6WWAYJfdpM7CucnqzEq89a2mBgvcbo/yhbTpCKR32axJ9K4a2e8HI5UN2g/VoUASflqZ2
bmAqr3QdsEwdM7MsRnDC1r41QeoUxySMMKHNce5ftPkSfCmhYAzbAY4D6saqwjaSOBQpqECw9wZM
BG8tRDPNmSl8534c+/iuCQV7YSQJ0AI6EE3XohtLwBxIyd1NDJzsAlPf8s0eqc63sUvW9UZPnMKZ
sAoctXKcpidjz3AyOYwy92Rm3aLOdkt6wnFQnCnETuN2aFV/x1iteUyjubpKS+KxNmhmaJypzuvu
cqiPtGkib/oQWYp2hEmYPrpZn1eH3iaf/GBZJNBv0Z0TYOk30/IV+1Tz4LdjhIjEXr3B/SjK4kDd
RKI57301bm2LcmpfqmQxW5P44K0Q09kbenzZbZrZ8TdsTx49IlOpZIeHMb0PONh6VI1h8Ta4lvce
pP2Y7ngSyMiqOZLdB9B++BgCH8+eIUJzEaw2he0SFRadtqXOvrTBjE6lsIy6jGpROoeAyqnZeF3K
Ahq1NJKIDWJd3QTAyV7aafIwH2t+f6qGkEeDDQ2BEGsDbPahTsQtWYisUwC5xFvEnIiHqhrksZv7
/EUNTv4CuKV87XsXYaWwZ3nJwCF9DEsNC7ovadefjUVaHPMJ2t9uYq79igyHE1LoNUj5zYIIitoh
pez1nArypoPaPD5BeWA43mFvHc9kyfHZDxF8g3eamXO1vIzgmeqacoBgG0RWwrOhGXN2JE8yW7x3
stxbA8ZMtS8Fp80HV1uELmMA8bEDNe7djFto2ls4sb7mcTzeGB+THuW1oyjaxkIuqxCLLhhIufyL
ZaP02mAdtdFERlFgdnR7unRvIwJCyNnRB950Q7Di15m20M2pPPHk8/4yUNdlBnrccNjdRG009Fua
Q2PNXBwlwB7hBLxnco2zZ0Xwl71ZMkOsedZ2Pli5MSYZoulCjmAR2DB5KFgqr31viS4QxtTTDv59
Gr2mXex+JEid9AYNV0d7Pe8xYRRx9ZaAariwE7PC/42ATsypI/IJVpnLZ7i/Yr6hWdtC/0CxdRVP
k1OciXSCZAK0owBV5DSQPVMOLtWpbNNVeAmDAu5T09rR3gK9PF6AqmSYKFsUnjQrhLoem8L6MSDG
Pqr1o8NrjQzWORJN3/VcCNTvwypgd0e1Sl6zFiZhkNbNQzYV3reg7Qy7KGsgPlVYIPvZdiRUJVqh
l3KQYDY5oIHq8YGm5UdSD+HGsU82ZtM6TjERfQBADnkoNkI4Ok1+JLG4wiHURGF8UnUFacQ3VO/7
GP6YYlFX5sMlwSjaC45CPVPszlpNCXV3hpVTvABYZ4Y7aXaibUK/mnmuBQYdGOnolTQ8bBVu2NEY
jQD7YvowJH5wj1SNrRvbWnTFTJgxlm2PnO1sYcrnnHDcFLp+FT4h1MfWGUbGPdY9g0t+HPzkglzC
NTNz8ld/dcnZzamL1zYvyviCAkLe8Ps3qMLrNP6GBbn6UvgF7ec6lFFxHkHYoDFv2XQIEkZJ3aEd
/eohJCGH8jmL1JXE5QR+Z9LmNYp6dmlmHLLdxcKJvP2oybHf2E5Ro+uhY70zTLr8zZjikESo37U3
LgdfvPnKar7xppOHoXVYfUy4fsiTRWKBUFUO6Zsf4KB2B06Sh9KO4UDhzOvvAuKGaDWmVXmGgL0e
6T95xI6tRSfNDm9ynnMg88xDmBWvXmZiaMBV+uVZHsVr+7/L0AsOmITJK2D+ym7UxKhtXXfiKSVg
pryeAG6/R3CKCLtZmqTZxn0WPXXISSde3LK/9qtishhi8LJunGzAvZK7bU/CQRD+4AGnnQNpuKS5
ntoPrIzFQ7SUbblTfTd/FVgv7hg49GpLe70B9Q0P6zpc+vWJIbPu2fNmc0ZSrbS3SxfYK48qBJ4h
ojGLAJNMy4tA6nyFGxBjhT0A0uD22bTdPDXW6PQJmzZQRWMYj9wMTvvzJGB32QxWKVoyS1W7PLDc
K0EBRlZLUvgXpH9jVeLndKqd27qMDufJpRjrCZi0t5ZpHWbYVCdYgcQSmH2bWbrdI9Lm7rMMeU+5
TOjZxoh76Hs0tXvi+eer1YVonrXjc3wrppE+Ro/g+W4uVqsUxa2/K8Hrp2ujB1tsQ0mLbyiXHMsG
TAOnFtcNgS3JOH4h1LB84OA9fpviNMNW1BGTY9FqqLclPctiExMpbm+jpRBHpyfskHp1Ne+2bpk9
IVlvnzrIeymb4+pkSKyZiXUAzBseQ0qglzsm3geLiu/t8J6k/t7kvXmLoWI9LzXz14126eLuiYtL
9KnxMZYdI2rWm84fOHqhDk/Rfpk8eXIl7gVQnATTn8edVd6jK4zR6mCQx6cVltNrXFNrbeOSTuUO
VqM4Y+XiQN8hQsl3FnIBc8JKEF1j5mKq5dL5gMqYsO2QTFaodIvXUAd48JOIPYBRN5D0qDLfipyJ
zwFnVLcXRAcwJWwQ29DubFtrxxR/jO/pL0eUW3Vl7SackPZ1P6Vi2gVljs5s9hnTnvUkjD7i5+1O
AANtxoMLckfGtYxYGWE76bBPhyUEvcAj4e4g8bivg9XDjWxJoOzPYh8z+2F9XBS3l7dozzQb5gYH
UGiV6AZbMrksTzcHC9szByjiwGdYgqSOT1VDeZX7EjaELwk3QKRE7iuT1c4GgRhU5ugL0wxbik+2
DmzKzb1HVll0aISevnbJtBJfWgfDMCNXiYIBuQexXf1QvdFrlWALHGwoGwu58ZcUoA2UGEGG3qYp
EV/uZJbB4rHtBHFIC1EbTF1Sibe+BjK9ZQl3bhZ4Q8hklCE7akSzRRBrL2eG+cGKle3izCxnYkqT
7lAWOn/25zlWmxrKFgIM6oX81Hd1QIo0Tr7wSFYXxxC6h6BKW442H+mQ4oF0etRcZ4XlddAKKWXo
PUojw1NEqwRr+0T+Nbyh/GqZR2mxvURj+ag94k922CbC4Dplff46xCZmVlQ1vtg1ZWg4vpLn+43G
AKyRYepqmkrM8tw72DB1u8Nvmd4mWesaZA384Q7D8sJ7gZWEzG2fImfnKit+WWSB6jtK3Og2H0u3
35PuJI+jZ5OpNKlsuKLem5Kjw5Ey2Ug2Ipu3f4Cm01mZeAfwlL6JAdbLtq2tsn2E0+7fFfbAZNEs
Tmsf1YAyFN1yy+GOGUICvxsCFT0ep0nfsJ2WPzCXi2qb2yGeDaInxbK3pI4tHF24O1jWE4ueCucU
SHsUdzGpl+OODbOlkoHs9TJmPqC+duj1m9SL3+KNcQVCzChe06n1MJ7CQUmEkETYlQefiveHSwMy
2qXoyCkwsbXcYhdiw1UVYztMWP0PnxZNS0vC8YAp4YoLj6ON6x4shSqeUAwxuqu7Xu5pqKAIoaPH
QS6HtPBIv62+bGjK4bHK29I8FgANvQ2CHKYtaHNIVUbG7NCWTL10xfUTPRoVKjl1tio8nuJiBnpP
u3X4vqCsSvddi8RiJ9BrvGSs7t9LlqOHGQRtsi2VXvY+R074+FWkntwhLS/sjiSTnaxcpuiuqr4W
nouMBoZUfQvYLL5ZXF9iNBjy+YMu7fTDxs7ySjlZn/v0W9NdDeIPapXsi30ObfQp5ge+Z0iFUigb
aO0ncQW4vglKiaa8WDttQT10E0OcgtgpzDzZNW8YTCNq3dHUIN+Jdh6+U3zRQ+WlrNP8DtFMrNGo
+tXo0Ipged6JeB5YRGxHjcFDgBetPPTxqL2NI2aTYbdpbS8cN4XPHHrYLmKa+8skcyrmywituq/k
AHCbvIwZMw3uLrHdswhO/8DoppoblEe0lZmzl4tDx2srrIIJcMLzucZo9G5y7IkLnJh1zzZvSiOi
IJPsemhhz1ZMh0vqewM+pM8Cd7p1kM3gpVCsYM1t6HgOwxvYApr8tVTnQ/TkaGEX/nbgN8cB2qQK
8D+MLDCWDymh0EDyTe0NF0TXBfIghzlVR02gYfmOp9Xx4EU4dWdgMNaV3gN2AJJ47gaQWan/IzEA
nY9zoXHx0vSc+qvYH7yuPPkBmUv6Ar8+A4h9EvsJN2Rya4g7+y7DHSH3oAgnMCoxuXUbm/6+vZ4e
OOHj6Zso1QJruc3h9BdHJN+M7kB4skgWsmfDZ4fqvPOU/EBrO4myInUCsROBqxitVhaYAdSekj6+
AMwhGXgbx1jWQS44LD+4f+LnNIAwtklbdKlUFkkp8NBq5XI+p9bbSSJLrxXSevLuW6Qiecf6tMF/
bX1tabh9aCnbJ3q5bbdNQQ1QUBUEtWz7JFTPDLVJ8BkqR6DBU4Se75IKA83Ojvzc3Y6jbj9WyTAZ
AEamK/akVfjwkbKTdZ65IEcBkEuOY9P84WuM1gRhFxMTIWT9VD5YGrI9Piz7hKTQUbQg6vaqHiw1
b6B9B9+83MwHSO9054nU6FEeDT1dNE+6qOLM0CevExL9rxFBecl+Kt2SvhOHNRLHmIupE5+D2bvP
oWE5YZiiygcQTFFWTw0I92hRg+Tvln8lixrwN+c6DxHQ0uM4nDTV6hYCaNjuIR4REF8pUkWSsQxe
6KwjX8EKW+hzzQgfSWWXIYAM+sK6t7WkP6PctPmIacLO22JRarjw09Z5oOZDuRUFFMabxSY5dG8k
mpeNUoCVpG276RnZJ/hJ6pKByhbzI+qjxPHJcHel5TXn/fqI7FJsM9bRNtOSQJASiHfDMPWiLQFm
KcgPsfhfNCdahqnoKByy80YHIxjaT7JEmow0dTOjD5sYY1HDOTR96hoDOMsD+WccghF4QyMoCQ4Z
4tbXp64t+/M07CK9S0bHjFtfhTQjwK/wb8PVUZu0rMJvKIm65wBVKEUqJosfSjTudwBhI4+Jnnmy
a6cHFj/Brd0kPfDSHdY2+RzYdH8PJV3qOwRj9Jf4btlpQGN/B2Jp+qZKt75yNIG2h4QZTrgnqkYG
+44QNnZMd0UbuS1z6510MB5vVcMPTD6DbvMtqRp01WC5BvYG0hbMAn8MZ4alafq9zEuyWcuutK6B
OuWw3zy7PS+zEr6yp/3mWCQEOJ4FWO4v7L7NXryYBZmMUECCO3gHaBBRN6NfEr2W3iZckuIZjYfA
5weM61ucZPO7gWDM+Rq1SbdRc5QkGxrDnH04DgOd5Xaw83f0RL/o2DGvztJXt6Hih6K/WNKIKC24
9USIueByZ2O/pYUqGdMPyX0m1g5rUrjzCGTd53mTZM5hv5vo2nDaw0RA8YohwItM+mZXQFtFlox4
FixADvieluQ5mIWndzFawuBQM6CuNxQETAqAKitMeoLNGsC5iQFFELCF8xf7HMltnnnn8DcTk9xM
/QW/I7ahVITJeuqiG7cZWIqAWdaO8lemgveqArnakpcCGg1nrxI5HHkUNxyxJk7sVqKGE53JttkO
WqhbMD7TG/7F9i3lxPLOLDcaOPAt00uOt/ie+Wf/Ara7fZhglEMZigV4HeFqvjEQSG7Ef+F8Q31J
pb9v4JPWp8b2YsAabTCSwTXUDILOE3T9xFNpfATO/t//+u//+3/v0/9EP6rbKp8Zs/+rHIrbKin7
7n//Lf/9L6YK6z89+/6///ZcZdtSyQBVpUfDEw0qf/7+dp+UEf+y+K/YTuKu7Rg0127RX42g8Osw
Hm9/fxH160Wwi/gOISrCQcHm/nyRkVvH46YJ0tIzfU4SL5ZHFKI9ip6AptbmH1/Np6YXvnJd7fLF
fr4ajwJmQ99D+WZTT+7xXAF9n51gOHcZN3z8/mK/3j+hmC74ng7Q5pHi+PPFMkD4jNEJ+kJ81uJT
IsiTNcpyX35/mV/voBLoUm2qN0d6KPl+vkyNqgoYVCDhjOEquwLQoeNngxpfn2bph+HD7y8n1v/f
3x4LGQSeR6CXqzBtKQcW48/Xm+kmDiTq6bsSrjm+gwr2A6VcNNAA3Eyqa8yR0Szi7kKMY0OigzNT
hgdDmH+zmE45e29SMcs8S984MoJZugUeUBnBCBllzcKs07SBqIDTh536+IdPL3759L4MNK+fI6VH
xvv6o/3toZ6JMkVEtug78I8FAQUuIKCZ3McCT0N8tVS6+AqLcI2/TNku2LtyYCO1eamlk3bnv/8w
v95JHrXAFzZnWq2opn/+LMNMSc1AIL4vI68jo0pGmoJtEl9NG3uwqLAZ2Yx5Ln5/Vf3LHQi4Fn/x
xpFnqdbn6W93oEzhbQ5mHO98U4bfiWUqHllKGYysXnEaQ6M08+XvLyl+vetc03ccKVxeBKHWP//7
NYs1YHaw7buZ3yY4Q+k7QwIli5u5eRmSUmT2yHP1kY25oFcbTDqvXy3yb5fdHJioheHWw/D6w2oQ
/HontCCG2Q1cjcJC2T9/qnpBdjyNHRQtcnF7L4fwxcNxZpxUqi0j2hJKoWQlgtVbuqd4ZiPe/uHG
rD/x314mllibhQGhL3oWGSj38xrh9RBl5lDclRwlOOrWY6KPnI8X68Ul+u926UtT0t0fYct38dzF
BAvZpjhnvhnY2bkbZ7gKOcipAlAMy5Hc/f4Dqk/PKB+QhQLsAttbEAg+6M/3qK3a0MuwVN9FphFL
eq4HDROKhkZMEKrB4GRdynYep7Ml9jHqMm1bPLFNWx3oO9s3ATznVmVMCkoAHtg6SuIZH6glo+4C
3zhEdtpd5qMF4kwYamMxz992symgA6YAgzisDyn41Jn8qXAiILrtHwggjfsGo0TNaZAYJsvvd05k
iRNpH8ocJkFZckNYcZ0dOMxSUKLrG+c7H/aRASPVx/0e13ls9mmOIuW8ChOUGEgqzaMaQZLvSfZk
Yr6NOV/31wMrr7yrs79GvLmVGn1LkC7gypKz4rIFSUTmmYOI7WgtmW3d86nyF0GjaG3CRxxvVG6S
8WRwhRbnQzNdLxYItls0bnh4//A4f37L1t9KSDtgbECmoGbz/vm3IpTGLuFpijsDx/ISQDJzjDWb
g5BWqBTbUhLFscOYgsuAlkcIJtM0DJNi76AScAyPv3901ifj50fb4alht3UDJVlwP620fWVkBByl
ue+X8MZ0U3wK8JtvTd7JiZc++/BlCdZzDKs/rDb/8cJKOYLCIljXk59vg2VkDdmobu8BcsUnOyXO
3is7Gm+1U9ymwGdeaBTxD1s0xKfff2exLhmfvjSLq8fbLJTnYyb/+doIwngWpjm+r5FxBTsqYtJx
pxrvHjJnBB3IOHP3MRkFQgRCy+4NGu/nPOCo8/sP8us9cKVj244jlFJ24K+bwN8WXGA6aGUrC/+K
x5MuQ+FsRF7MlwXQ0qMtm+QttXW8ha5sPf3+yr8uGFKzreiAW08Ek/NpRQNPsAAcraw7zHxTegDv
Hc+XHKVTuZPSmXdCM93eVOj0/7iY/vWtfr77fFfEJ7YAEYh5/tM2Yyf51KF6ze85inqEHo0uzqTD
BKtN5OBsoPIyDMrZ65HOknoUB7JcHqZJDe2mn/ETxTtEkSmCNWt09AmPnwnvHJa76WNqySxKf8wF
wOureQwb52jSwsTHPnICZqIQ5IgRrYeY0X+MBXeja0LwYP20wrlrEX1dMLklJDHveAsZqiT2FYEk
Didq22aORPYQohJ8jSSw0ccd26twibEEYWOpgHBGLUQHrO/Z0D1SmFW32DKXryErYHinqqbRx2kS
NGtH3BjBoZF22h07nKMMtXvN+TzWg+29L3heCwYkOGzOlVYQIMCSGP5bN071LePQ4rJMzWAdZ9hA
qPugo6CsXbhh/XkLrYwQKlB+w84bXZ/85s7RtLbI/GgeYote8S3p9H1xgc2UlBtaLH4WbSo1huQr
YmFIkstuKqbs4LWTfw8oAnSqF4ftM26oKcXaCBz3VelCfQXTBrmAaVRHvLhX6uOQMPZH5wqVbRsb
ADOH3rHNyS8QLz0ZObcnBMIpWlLN4Rl/IyXeBr/VHO91KjIMrEQEdq2DCbST6feWwQ5pYdCMg/IY
zY1svvom8vRt6+ACuvXSDuW1W8WKEOQZBPq+oyKC+IqYCEBDY0r7irmclzaHxSxIUlsScvwtNiFe
6anCJvraamGqSw9pwoUgUV3/MHPhA/sqzJNTzROzb0XrZReRM0YWR1GbPe5XB0kQFrZTNnkckrbo
nONuywRvtrZ2vvjnMWbq+aiMX30lRwANjsE69qxtlYPitDScTg2oggigJXLa+aiNY6cvsF3T4Ahj
tZ7xDTdIldvKJxwi9VUMn2c2hnkOmtUgP5vdKbfP6HmP35q8iGiKARjHbynhTX3pjF7cywGTv3eI
HaS/4L760SuIbk6dNchSjhfCKzz50M8C+u5KQhfJThaBnm94EPLircPOHF6Hk1OZMwu5Juh1y0rr
o8f0CIenMFlxUWZJrx6VjKLxcmls1W3GKXbeFygkvFyG1seFcQq8y1v4Fw3mxhjKwBoJWR8LD0X2
o9Us1hIdNAfXMwS0iDAOa1FDRVV49pfJqv0Y4rSu11SXUFWH1O+cqbgG8GpqC5313LrIRbPuDq9p
mt86hJ2QQp4VVnjzTxdJbLcM9SjCgXI79qdFckI5UnY66e9DBku7bqj8fVrH9uVsV/EXzPXZOQ1f
+U83ZF46Sl0QGCi4fE9+2psybyaUq7bD+yzXwwHaefLop371Dr2JqMaK91lcYNvAONsHNIZ+/41/
3ZCUwj/KicNTNh30T7V24dtkPKLxu+NhXui/Dv40oGOlFe4yt0+0PMYoRcZrlwFmFe86RP/x6fcf
4T9szspzhIQUCAEErdKnG6C7AsjslCT39AMpjcABZDddQA6TLBpUBri4Tgqe/QmArHc3BVa3t1DJ
/+EE+un4RZHGS0k7Bf5vwN4cfCrSJtxxeSBIKstVAeoAwWgyR0fer8nfR4ZD0hn9Ku39oR74T1el
SU5FRJNAO5/LeHKnsR2TGX/v2XZ8V6FA+NGHsFw0QtEbHDbC/efFqLY936YOEmwmvvup/BvrnrRy
t6zuO4KXypOFC27CEAEtr22qygPYHPv+9dyYJ4yG6XFEm4sHlGoO8XYs/9Bl+vXp07avNb0fHj6a
MmvR8rdyCELgEtRC1PemrfKvHYzjS1iwCqDfUl+gp1hwdEesCmayhj+8db/WQxQkWktFW8HF+vvp
VWccV1OWNNW9O3Tp9Ti49m4yanibPB/UYK442+IOu//9o/7rz43+jzEt3UIedWl/KoTQrlttNdfp
/Tg00W2dQBrfoCJj3DAl4MI4R9l/eMD++h6fai9XUvai5WB5+eUFJ1eIaoF26F2WMHui4QsBextr
H+0DmZqZQOZHwtxCVKJ76BvSrlm/wzggfFcIq76sfSaFx6iPquacmbGbrjR9NmUASwu08cIh+EYw
gIbTUs1u8J2Ue/j2OFSmpCIXBvcFIoOkpZb7pwuXwxvjeCzSkt9PfW4YAQ+uMJ2N6QOK/nzZBZ1q
Tsx11VHUhLl5QVJ1G48Wkb2zSyL4fv87fupQ8LCuPT1WLSoKbz1W/PzcMlbEtjzV+YNUsUHAb/PI
UCld2lMOrA4OMoK2zL1xkaOcW0kqHn5/+b9alD/9qI5YW2X83cZaSMPv5+vTI4aew8Ny/xc5eWul
ObaUyh/Vjykg246+lUTCYXvdMW10+QhWFSODz8LwZQ7LYtODL3v6/Uf65XVi7YJTuHYj9Lp/fn6y
M/z9Vk44Wpol+b1beNbJ9l1CxRzQD6c0G8PLcSGg5vdX/eV9YtjLqwtogsm7Q//z5/uwBC5cuUjK
+ya0Qv9ixrd7GTZFtXeqJsjIOLGG999f8VNXl1/e8fV6exGoi0CKT9sEvjPE9fiX75GpFY9dQ2Kl
h2L5CEXW/cND9ustdV2hXI7qmo3ZCT6t1BGauBHLbPSAn6l9rozzisJYA5B1kX0P4ZDttVWn//SQ
ThUr2YwdW7Ew07j4+Y62RO6QIopbNunc6IIzm7+1CUaizAvVNehK76IpKfs2vNnjHxqgv95arozK
3GOBpEnyeUVenKmasnyIHyp6M4SfRMB9xdhGN3Ba8Ob+/neE+ME3+fkdcvGsBRgnJG8Rz+7P37Ti
YeYMlXj3lB9Ne4cFwzRUWwsG5j24dNn9QBQcjo/oLWxkTZEoaDtSgjO6roZptMEjBOj+u74X5UE7
tfUdygTpaV2SFLeG4Mfw4A4EXGNVQiNCA66Z4vPGzzqX4AbbI5KvG2AikxW08rN7JILJ6lko2jNj
4PLcUo2L4R1pRZBfZ8pvbE5ZYJWmG+x4RND1llsD+zMdAdPu/yftvHrjZpI1/IsIMDXZvNUkSZZs
j/TJM/YN4cicM3/9eahzcTQUMYR9sLvAwgbc04HV1VVv4FX9JU+C5AVTSB8H0SBAfGeEiouRSqMW
PzUCQrTNrLD0wK1URosOSRp9rMpGulsSaxUPLz8tfyO2MaBx0FR5/QgkUvkaCrNtPmpRX33xy0w5
y7SpfsboFoY7r6/Gz5ZIXKwEW6CND6rRiCezT8afHVW4Zz8p8eWIWkrLgAt72vSBriNySKfLf+wM
PQBYq6JUf18nYfbUuFpT36VpNYptRmdikyPpIO+B8uMxREMepIKJEnwCJLsfvVvab6AfJQTUL2go
A9BqvCr/Az4Q8jIUm7I6xFLt/OeUl7vyG/BZkX0emijcklZm/V44k5G7S5nlAW0i6MEUdus//M/U
jySZ3U/HAp+0M2vMAICnqe2L0sEzPGXIhWLWx71wj2+mIXdB5zbhdvC15itEwCLbheWYVjcU8Crw
l5RkjZscrBSJM39ubXVYCmii61GWWZgVejQ2safSnc+S11K/l2o2lA8mtYvgRVQh9hmTnVQPg8gz
IOz25Go3Pn5c9kaYmbgtsxSFVCqOWXbTQDMxDyJIkuaxGKidICKFYOgXWxSRe4/RJoxJnErdAFle
3ltO/i3RJ6SvgF/zpbEHN9oCWmsOLY51xjPaSZVJ3x7g9B4HcoDz5KcDbA3d4YGq6O7Yg9HI5Jni
vWP9BBYJBqBG9v2loHEOExpXyvCDwJ9k0mvRoAwkskmyu9R3g+/YdiuwNL1A4SnfTiDibZt34U+P
awqLpqb4lsQpJi8KulX7zvERRA4DTz7W5YgxbeFiPn2m/J3lW0p3gz25DqF6YXP+kXUcnCE4teDF
fhH86+rYwHL+CIANs4XcT2gaNAS3Bn5pTVcMIXjtjFRorX5GesSib28HlvUkXYr+DzHi0g9d2Trq
LY9Bogg1gQicI765fjGAyAmK4BN0sb7fOxPQ7SVr+1cFJdv0uxt+6qCCak1oIUGOUVJj37cdyEoX
Iez2FqaEAlejjcBT2nbFL6rQzBWPoV/WZ1Bnzc8Ryc1fscbhBoQyiXlWrVN9g6raBw+4mIXZXT+k
cFvGAbEcMwh75CYq9Kjv1N5VWrKxNDiLBkeZX24pa5OSQIOYkd6E+s/CrHv3Nsob7PrihMx722E0
EQDhoi94hzpejEUKzpDm0XfQQd1ERtnVP90KiMx9C9J+fA4bAckQ9nVN9VBYSnQoQPfD7Khz8aXn
PApgLdwWt9Gg9LQXMV8DEuK30T7MgyDfqLnXo19HZo4mXQ/Qb6u20jXv4D2G6AnZ0BFZQUTQ0DNK
dJcKXhxo29otzY/22NtghEMINcGedNWiUGjG+dl0tKC7aYTbZWCjbDz1vo78+3hIwTPdpyQQ4qU2
3KZ5bF3KaZtEk2l56BMLuqDp6dYXuIKwoFyzLB8bVrUR22LyYP5g5DAv9npLkeLGVLQw2fcC2Rf0
vGkjRGYKpFyWPGCfHKspCMwOZjrWpgfpnG8h8SioEmWDs+Mf0IuDldXZ72gIut/g49MXA2nC5rZ1
2CAgIgDYbr1CxexVBQBFMd4W1fe8NXTxUTUCrDx1XMwwlDNyw78fahVyIaVCVA+3RQ/z4aBooFmO
6PWUfzLIW5iIx5nyG903r/3QNI4odgWmi/5KmqK9T4ZRQrXklADSu+c1e3mR2nle56iGQZVCRgHt
uy6Vd36h8aCKxshG9kvklfUHVZ7gE8UuRbn3DL5GtHlL2k/gsOCpRmGEXUfASdqJwkx+T/RZ6sCd
C2NDOMiOHMKg7B7sASHglZ//PsuSkk4faSuiTZruzAognmVX2MP65fOkkpBzXzXOro/xOFcstVVA
BfvtFqc9lHavJyDvV42EVXdsivI0Gd81hZxSVVi4On82wLJztcOVTA51I9HQGbEsIOLWmI0ABhu6
cxc1EGAgUnn9yq94n0CTOutiSqLJaZFwu9y7gkJsjBBb9jxi2PWjYFyMZH0YOo2fKRu9H9W769N+
v9wm7eapJUaDlxf/LL80jc5kNQfjCTSAh9iGCPOtakrYy2KonjAjRvTKy5rur+fJsDbFHUpt9qSP
eDnPsQQJjCSq8TTRi0FhIgnMlSI/RvGYfLSs7PnvZ8lbiJKwFDjGzatq8PeH1NAr40mRVvUNbvvk
9ArKCH8rSr6TlNhtUajx31ZT6OFbgu6OTcdGQIi7nGSWI0watn78jIkDosyeUyAMmSXtJ6xbId8q
A/rVNd21G+FUMlv5jt6fZ6lpusFBhiIk38FPgkRNqZy18qnpcqCVlklXBTunAISXQNyhiUwg0iPF
xU2uje4JnXeQx9dXfeEnGBSiKLBQzOQZOnubARkoewxf0ue6j7As7SKEpDosqwDHY8pKixxlV0/F
2RQeMwY5cSTaj9d/wfvPiVBIWw9kloo62vz1RCVXRbXNrp555hiTNkw3+Zhp5j3M/fSp0sv05S8H
dFSq1DabbnKBEVMvt7xQK9gJ2Eo9a3DnHotOHbZdYIp7OjvFvRHKduXB/b5WS+EQPISgqDOVTOcF
SzuzoOtFAvvMDB8VOkivzr8OwJGbRlE8fGVhJb90o7T/M60GHVvww9knWMymWHkuvi+CTD+FeRNE
+K5Vcwo1b4qHtshrowhb99lMm25vYJj0EZJ9vgk4iRVt1TTYo3OkbDtPdb/GOrqqgVYa38Cpa085
Oo/OyvFb+EGCEu4ELGMv6DbPXpT43qPzR3z7D3lggSdR4X9t4BSgAy2G1N/gqhZsC5BMlMf0cbj3
PIjI2wg74ZPQc/VH3SJPdf14vPsiHEFpTLOo7bNXFDwvlwj4rFOUmo9EVgFD7gYFA/kd5HH3zfRH
8UCwOA8C0aWsUdW7KMCgeWVJ5t+DRqzXyU/kNLwgMF2O7yBwLuIG2K1SBLl/H7nIdn62czyub2Ft
o5pv58K3Vj7C+RXDoHwVaMAbwqKvos+2IfXSIAljKT9HCPP/qmtezYeKP9UPusodsLN6ZGn2WDoW
5UrYn5eziX86hSHgd7pOhX4egICYAlmDcnwExuL8wIUKT9Ns1GCZ6E7n7MQYKl8hKCu4kFvgW++u
b/Y7nMkE1ATboAIpBQAIuONytUHsQSkTwjtmadF/73XF2uGMm+QbA47L19iz6wNOI8oR81gorzD9
EEhuxxtJAr5Wu3oXJ/gtFNfpaiCRCrrMnAUmpXDNCqxDfNSSYLiXSGtBZtfDW+Ssxg8I+oACbhzH
w7uXq/ngyjH60paja9yurMk0ztsqD8NTpHUskKUsC7X7yzWB0WA0HcXiI86j6V05DMlHs+xt3oFA
lH6WkdS+22ZfPQPrV35ToPR2MNRXgvT7Y2FR11L5EKlq0V+arYUTIZIaxq04Ni0tzo2VwpDd8kpQ
X0oEyoetb+Jcg+gsxoM3sFyaNcDw+w+Cy9A2KVyC+SGZ0i/XoInHGp1ZtT/WhpEcI61P9qM9mUK6
sI9jo1PuWKK1vHpa2MuFB0FpcyNpQBkp6c2+QpQHjTbHOvpY1SPSLZabYtTXxUK5o7ITrsS5d3GG
YVhbkh8ALnwCszgXgBooMdDSjpiywRmzKOHe+Enl/gmwstt7hin/MtuZ5mUC6QAxZtB+0GcDVklf
QTsD0mWOo4Mex5g+Wj7I+I/ALto7znH0hU622FHDRQJPjrEvd9dP9tKUieokOrZqCDG/+c0MJdIS
58ojLDMPmy23bIePHpLeezcNNO0upoUXr7TH3x1kZi1QHaXCz5x58l0epAB8SVJFg3oUXgMaX8Cw
uKW00iDbL1vbeKCKBK0/cV1kZDPX/3V9xtOaXpwoQ53uEkI6xRYS69lnZNUF3wwyTUfuNLx7CsMv
T7lpq3vkX5L6ltsrPKQ+VareT2wMnNx2JcC+O9LTD6BxBxGLrxis9eX0aTbk6qDocMTp/9RbE4NC
8w4WlXJTOi5uDden+/oUms2XNxmBS2faNKZn8638VKeG5DjHNHQAaBVFC11wi2h+9wAUocYktorg
Vyeujzwb5hPAMjMkS5QfgEkMg4p12xq3DdrjO1SpgmjfQFCF8tGaPuClTYHGTfIB2ruaI2WXCX9P
rwx2VRYKXkm5jaRVruOogoDaOFQ3owWiFbpLkIDGhXpMSTzI89aCOSYxue3FlPTXjll/Cto+rNdy
PeP93tNt49FILKHXZ85OXtUGOH2MrnWMh56SU5sdQ8PszRucN8wtBtak8z7i9h8azHN3KLB1BxNz
9u/opw9nx8OlBeyouvaj3t0taOFPyI3pNBo6jZrL8+Cbeit8IxqPWkqx+wAPrHQeIO9h+g1fOlXw
AYpzqoytVji7vNYT5eARxYKnUMtTZeW4vAvy/BiJkhTMaFV39Dm6EuybX464PRx1PfUx2ct8dxsM
/dBubC0XOzlVx8LINbbXT+nSsA78HYoI5DxynnPEuWc3pp5pR3ReVXGH+IAFVj3zqVoXRd4qDxWw
qH1V1PVKo2rhY+Q+IwpMNxovzunv32T/fSl0H1yfegSMFv2xSolDQakgCxgiuleszPKVrDH7FkEv
MiDvWzL7+W1G3Sh18PFQjy6cka8eGCE0kHiXIbtexP4WpMAYfgC+j1EJYjm4OXodDQstDcs7DYzx
A/T7of0ctKp1buEsQm5XRrixvVeq29Kqw2HX5XQjnhsA2v6m9svA3mbSLm6DUeBnm0V56mzNDqem
26FsJ+y7NtToR/iGA2Ps77YUbQDAytze1GmomFizMDfyPUt8YqNzlanDZ4iIzsYBpHYsXWluADhW
iC4kg79yhc/vltdRSZnJ2VGfgzlzuZ+odrSyGYb4DM2lPsYQWZ4NI1WUXYc5IWZOA3rdMrbUA7Rx
TBSvT3l+mb4ObhvSekUU8Ga5HBw9WbRH4Dicw6ocHiZrKXmEUe0+uAokwLu8LDv6ftfHnH85r2OC
Ugf6xJQMe5ata0lc+nQe4nOaSlwSR6R/fqGmGHxtRzypaCl1+7TTojU0+sI6a8AXHIvW50SxmOVl
LRrTuSiC6GwV/VPioinVygiB3rHF/33XI0dxirRJgXio4ngtKZz+8befEXNmcCknlBeeTvPq36AP
KAymVXSO9QIOeoa5zT3uC3Fz+9drO1Uzp0KQzkTnwdAqUZpgGCapWMlOUXwonXBR0VTp2vpL5yj9
IY1E9/X6qPOQ9Do7nmCAbajAvSsyggtIeze1wzOHvM9ufPzYhkclyEMUx7M69x+vD7e4mHwugGBI
RckELw8tPToBGC6PzogGI3yoheLkGz6299eHWfg2JrSDRRkTRIA95wu02lj1LUIZZ1pPVBU1RPTt
fY1sng3TFOnkwtfd/fUhFz4NDZw4BWIDsDhH5XJmyiSsXyJAfA46k+uykxFEboWRBqB44BC/ycJT
6XEV6GKscL+WFpXkng+EGt5Uv70c2qtKhFdbTFvcfIAsEvaIZ2xRCW7/4YS+HWf2gJBtNHIlC8xh
0Nre9HTVnqOuKnZNPuIy4tPtQhEi+HF9XRcnh84N2YFDPdyZJSwaVa9uQA77bANVbj9FUaG3R8sP
q+2/jGOAoOXhzTrOFhHzLTvp8fw79ygvqNuuUkfvKSuRPl85KIsToqbP25YHCS2+y91ClpNXQZMm
Z7wHxCFKRe/thNPY4i+Tq+nLBmQE44qYApdztltxLFyUdvz0bGGg9AJ32Nd2hmo4IDnCykbcQRiV
hoB2CFH9+lIufX1vRn73CMBWq1WRwz5HVa1+0uxYQxOT5zZ+M2kif1QkHv8wV1JICgYUK6ikzT8+
NSCXgbR+Dhv0/F3YxnTe++So+oMH3y9DxxC1mGhl1KXYSdXMAVZFaZwmzeVOBoU55mBZ0rMbhQ7a
auqY/xC1l5/tTIY//35N3441O56oOmbgSQN2MzDqL45So8RRFQAqerwDjy1Wk0//vwFnx8fxOhxy
2jA9JzIumZxiBelOtDJ/1ird/FqkmNn9w7khepkTpIqmkD1bT9gAsQ4RLz5nXWweUM0T9aMMHR8h
yVjCShzt0CpWHkRLXyOcSWCtDvwmc/6V4AqB813ZxGfQDVWxKV3DQjHDQ7Di+nJOv32eRbwZZ/5N
iDQstFDG8Rm853fgs8OmQ/LrGEhgUv+lUdYFdy4+j2sJ2+IR/b/pzZOXGptfv7Wr+NwCVAF3IxMX
SWJA0xEY+d4MVmLb0nBcf1I6MFHZytmh8euwHUawZOh2U8OKsEi6IzP0wIslwX9/v6DGVLwWVMao
oE0b++YtxXWYezjckf7qZv+TXk11T/uyRb5fAoGXxS0SG83KJi4FNsKLoDoIJxBY9OWYVoJ2l/C5
ADuE4AA0IXl3h8GR/aFD2QntoLQoV16M72rSUxSf9AXsieow9b0vhxwi0BeWYnItydr/biM5Wrbt
ndJm6LEiojwpwwCbQwqmRzBQkXm9F13arCGyF/eVhj8UfdJT+sOXv2J06lIkhgzPkPHBnuCc23zw
bKBrG14cyC39w9ZCgoLyzyOZvb0cTYSKDUfWD88urgR3Y9Lk+GrgL/hkTZC6PC7kqeeFvRJhlyKB
QZVsyt9MeiKzCGtGtZyEmKZM2Fc3TT20FdQRze+312e3tJYkMmTAaFUghz47uDEGj0jMttHZVPT6
Q9PD+t330VhoiJIW7kp4Wx6Mzicnh1KHbVwuZZt1FNOcITzDQzG/K26s3KuZZ73Aumx21+e19HGY
oEJQwqCH4swVCGpjQF5ZMdg1CoThBtOScNODOvtcIaXVH/AGK1Z2bCmmomQDWAsVDpU67+XkwEyr
iY0z37mpS5hi1G+6H0NFFRQNT3wEt0pZ9uUBKRZtLRNeWlY+B0po4Jx1iPeXI8sK/qQC3+gcINZV
b4Yg13YjAhDdVqLesZJ2v+Kz53cH/TkTDIgDgHYedrgRXfDLNcLGQVVucvSx/tM1G3tfEGMHBR+l
LUGAgnZjDd2z2TRWi+G4JT9XhUSJeeSf3kiwcqjaIfP0JVIK6+761r/r4k1RijxzKsKg7UIKfbke
A9CMuHH5hVhnAkB0Lfs2Ucrxd4Q35R8t0iL0+oVxbJ1hgkg1Wg1WlnefvvedbuW3LH3GPJ8dOGk8
/UBlX/6UuutULQPPeY6zKoFg4KtUubNOrfx/uOveDjQ7fUGo91WUZzxlE7X6NuYYNG/1VqON0WSY
Tqx8XVP0mZ8Bm6NLS4wrD0fNy2mplUCeXRZUIZCEyzajXinIDkPuQvGtxy8nCyrvEX+G4CMe5NXm
+v4uDQ5IZLrypuftXBaG1grB2vHkyaY7jWlCiDXl5zpzTeU5h3gcHoCnivCxrNKo/s+3aRcfrv+A
he+N9J7zT+1p6s/OZt/knV9W/C5AB5jTb504bqxb5DTSL2AI/bVG8MJ0JygMZS7CM/3H2Whxi7Ur
JTQHG56mfAarTedGKwpn3Iuyx+IVBQDMrVOvKx8UuNxIkl6f7UJc021yDBINMH7vCrc6mjZeVJjO
ScNgQ05iVYRWtLsK5zho4F/hOKL5JNKgSFfupqVQAyALdgENOko05uxDnoShixDRs5PVWkjstY2u
EWK80fmcJyAi98hFeenTqFTIjUunU05kz+bRULvK3SmuU5Zbo267/sHDrDvajPnQGI9Dj43J+foS
Lf9QSveANRCD0eZvBaOkmFUGuntyerT1D1Towmijinb4jAgObH1lALKitbQAEEvox+bOVSfVVz8I
ekQz81a4Bw+GLxpiphPZB06DPGixukZNWTq4VINoNXD9Cilm61niSQYgVJWnTsGwzcSO6SHQhuwn
3snN+A/HhlSYHXmNwfPaWhSDZVKTxD3RxA4KFPBG2lt50WkflDb1ihDdxQ5gT95ooFqvb8c0jVl0
mr5OdDK4EXkIz6Y5ehhGk4E4JzrJGKo2KFPcdzH1MhxTkb/9VJUi+4PRJ3zJXIuf+hhM8u31n7D0
0UwEUUkbgNecNQvHMTqElorf3QmAOvKM2EVjK5hn5kvjjhDJ9DaU3wa3i8Td9XEX0h6yYtBCgv4y
hYDZ1HUvbQA4a+4JW5wOmVnu3HQToqSc7L0xCg4IzATpylynADRfbseccKHAlOg8zLK60Ywwes5d
9xS5fRnc5y3yeuGkQrAZeM7uMDSbVCjwyfFuIEq3X6/PeOlMAxekCTDJcsD2uryK4ISnGvZQyilM
FHq8mGvFaOnrsjDC29asy2Hl6tOmf3A2XRqFrDL4JAKinLb+zVOvazk9YLBdSsWVBtC8kDZwBXq7
X7ywV5/gyQzPYT2Mm3QIkFWQPZgdqaQgR5NCYByFDKO6U6SrrhSzl9IeMh5KzDR5jfeXsmmn6F/l
hnIS2O1+8cqxfYxYG1QVA90Kt23VJh+zsbbsrQG8z9yieOl8jn2s23E1n5br+sYsHEUuYhXeHRVo
qjOzl4UL59NCNEg5xS4tAx6FIjR/j3GATDZVqRIZBrPXV47/wlHkFQ5YynZoQdFVvtybxIanVgee
c2oK27jPUl3NN1i1unLrWEWEUE6XuBOjE4syNN+D2P1yfc4L6R7TpY5K5Rt4y1ynSIuVJEeL1T4p
qD58HcDMYjc4tEglXx9naW3pWgh1avXxPJyFFw0gWIErinOKoSvZCE9q6oPtt5p7qFDXuHe6DBW0
60MuRLQJs0L1hnGpfU/f4Ztj32utk/lScU7IKFcfws6YJGICPUIJ289wYi5D8CyZ1xF1rg+8ONfX
3gmmnkSXac/fDCwa1GudrnNOlT8G90nuFigi6655sGEWv7QA4daYjYsjUnonnFG0tuTsFLUoVw7Y
2bqn2A8d2Me69xUHPcxzKNqq27yZ3Oyuz3EhiHFT8QSf+l4TOuZyjmWTodfv1s4pIpjuvbqNP0R6
8F9U9s3L9ZGWTiiZJJGLTxKI+2wbkeYsajI4eRpKM9hiQlSPeCAMo/4Pu4ZDHUoggLmRApxFyRZT
RBSmFXkyi6o+ANIr/A22ItaToQRY56SZon27PrOlNeSDQA/1tSk7v3KtXmsCjEM4J0hzIR1DeLM2
SpRjOly0ZrAGqFkcToMzTYHRmSpRl1vWw/MI3cCh+IOeNTrq2Yjkkd/hbaxK3Giuz21p17jRwYOi
c4E08Www0C6Jo+uBc5Icxp2gSTPpDsdj+Q+79nYc/XJSRlv0RtyOzgktye4pdgo72mcISWLuFk3W
qVKvk1/Xp7awjlO3ZcJ7c+7J2S6H1AbZgtEy5AlY2HfTjZzTaIynMiqs4/WBloqXjAS2HPkykHfz
7DdJexx8DV4TjjSjQ1KX6uPY4fGOXk+ZHvBFbnexcPDYy5RAnkSHpYYOs+n39Z+xEFzAtZN9OsB9
yFLnFQGeck3k95ybOql3RmhpL11X+xvGSz6CaupWpr2wvjySKZRSqUGeRZ8Fs8zHhhx0l3KCd00C
PkrvGLm+hpM14rB/f0ynvBM9HBBF0MFmYzlR4SapbronBapufeM67lDs1WCqmP71IgLOlkhtqSSc
1CEuD40e4OTbhZpyMmWF8L6uNci5l4lQQMVTnqpetBDnhZVnxUJyQciYPnfQriRYs9nh8+N6ZT16
NIQQXHv2U0/uNL1v7TvRVaOx1YZW9x9zH3HE2wRQ08rBWcrvGB+iIFgpHlbz8ztqhVUWveud7dLW
2j3YY1DBHXLOOG7BUzhqwtPvKEsEyFSlDRYAfZx+xf8wbg9QthJ3ZbMXDvKkbEzjGLUfCtyzD9cC
HaKntuKdcZzBLEybNF01/A2wncI2IxSj9t/1TX/V5Jhl3tBDUHIgG+CanCPlYAjnGMnbbIBUCsi6
tibOCY+g4nboNN9OKcunjvfZlp7h4h+bh+a5jdt2vJdjmqh7tac4dOtlNUxBAMVa8LFJx7xGRC0s
yj24QHzbtcT03Gozcvt3p54b9BElLUX7JKvJaYmbRY1QbY87FOldkLM70Oi992CHbl3+uD7bpdNG
KQttFhDSDjf15RH3cL6vEE1SThmqXnaEGHvh9J8SbUj/69vUPibIkt31sWU/tF5i7K4PvhQ0eN7A
DIKBx4GbPSOLCqW+wAm9c4i03Bc3wLdbt5EWuImocq6MNf1b810lJpPaoT7C9zWbKP6vGHiKwT0B
TOaJqKueW+JCqzf5jZd0j3btoScqAqlVuxZMIAxl0sRw5TAvZLd0eIlaRC+dcvwsKsM0hHlST486
08djY9Riw3t2U199IpDH3bYx4vpxqEWf/Pn7leZOnxowLADlxNk228gkEs3ck6uBu7UqvPNuiMwo
5/liPFwfa+kGBG8PFonCPZYD88JIUQicBTDMIYf3R1xa88R9UBV009EgDPvPWoZk717KWh93psAN
6SYwsSzYo9Hb52utxClazrcd3V7+QwmVJ8WU8rxJ69NwELDldd7tlgwemt40P+u5Yx3koE2IbCV9
tqsBOJ1qYeqcCOOLFYtiX5XKyKdXk40HvZetEdCWjsEkBkTVgP4mieTlj2pAX5cNPPoTgqpS7i28
DtTbLOqwHWyHPNegxSuYvdMf/Yfzh6YrBBd6BOjnzS40z3YKLTdr5RTEEucuu+qbT6ovQRl4lO83
owLaapd1WfW3JAi6JMjU8BIQNDjBjswG9v1OeDWyUycjEuNW4kh+ozZx8CkN0YocjG5l25cuDcCL
U+18cu6ePz8QA8XgsPY57k6ZvEySdRhuhYq+QRxyrO65+YI1RulSfCGAkjnTxAW4Nfu0MVjtcids
2NMWistN4FrujQqdMvqY04rDTAu6PD5QURO/lGaV7k2/ls/XP7ylcMpsVQHEEIT5/KyjkTFArLWc
UyBQpmtJkuodipO/mtBHuuP6WEv3xnRdTPw9oAHzsksQUUm3eqYr0OO5xcELSx4uwf5XogJj0aCO
K0eETVw2Owfl+Q8hxpo4NWgAThhka/aCGJTMbyskKM5dSXXHj3GEtzwLZVhzkNjvWFHHt1MP7nkw
JFrN+F/sRQa28+76KiysOAVJMB9UJRHlmke6SgOgUCalcqonV6hez+0CidH6O/IJRbCy4otjUWyY
KAPUQNVZJEui0W/q2vPOY1IGdxE22Dq6EbG1F8JEEOn6xBY+oKnLQOZB141q6/T3b8Jm06p9I/Ha
PLe4bh4nCNrN4CbxY4sp1lZXsrU++sLX89pIfRV5Apk720+ssEJUbYrg3BiRgcdhGPTKvivrMn6w
vGFstsIerB9qMpr3GID4/odebfw1pbqlFZ6KMVPNAp2Fd2jIDhPnCqsRwMhTax2MSvZfB+DzDEPS
WIlQr4iH2cVkvR1sdgfULa5ATa8HZ9+MnZ8BmGT1kIRacygHgT+ejDB+RczHxDtY8AZ/rrPWBJ+M
/CVKxiGWPFSf4dV+l0o26gi7N0O5cgYWl4M+OdcUoA2YiZdnwIhMYP0+v3BQzR6H9dKX5iExakQw
KIJj8fAPRw6su0oEpQ05NzJBkFYAtHMYrkwsfR/rapnue9Tqmg1cotp/gKb+4/qQy5vgQI4nJ6LY
OO8puL7veaBQvHOqOyCrbjCKsp7yaBiwFK2DLrttkRZx7mocxh9SxHhDmFN2ZPuounn9nUruQlmr
iAAjKQC8f8nG7LQVnPPSLlCLmS5OinYUCi93AUnEBu1AsOo+nqvhJgLLvckSN79VygbvxOsLsjjY
1P8F2TkhkWZb7vkGvEFLCc6adGvvU4X2Ub0f4zapD2PhpytJ6RSx5p/A1EBAUZcmEhIrl1ODJjfY
fu+F56SYmFCiAq/4lMhhXL0u9KWROMRASZDbYLsvRwKVLnBUTqKzKBQ7QCdJ177j14p1lD5mskBv
wMfwVQc0S7E57O9cI8x34FlR2xfIVWZ4k+2vr/RSgEX6AtLgKwFh3sqNayhRRofEtPyGYk57L1Kl
+Ki5PmJrZmhWa/F8KSfnrgTE9r/jzaV7K7PyDCxqg7NpIjF2N4RDk+wbo8fwER37DwVVFvdzZ6Cn
a1m1ZmO4MJlQJn6BlvD1mS+dMYxTVMr8IN3Y/8u9mO4SMqg4POtIXww3Kv5X2zFtjV+CBupKvru0
ypRqkVUFH00uODvPY905Ix5xIdQdEao3VW8jhJ43wPpu1LawzQ2pmbqSmyxkRhRQuUVQMqRdOT9r
vVZjOpYlwTnhbZs+Om4f1Qet08Rjk2letA+KzhsOTY7i6gYeSqqv7fXSXcoHTPWRrrDzjsWOvBpA
TpPcSKnqqVqRtPkuqWjwbGpDwSVO9fnZu56i44tQkG60FST1/yGQAFHVkMmGl8ZFdLnJimI1rsrX
fTYypf3S5cNTm8YO91TSJue/P0+UYMg3Xymn8150SXYPkrDyz37RT/4qlYqTkxkZ+yRFLuP2+mBL
1THAMbxjYKBRTXj9zt4kRh0WBdCvKAk6pWJt8zLRvpeTwsVBSzJujdRQx3ukvvBUxWM5cH40ZC9y
ixFazZ9UTGIlj1g64ZxvAz9AMHnm3LEhMJrUzpDgPCPQZd97iMz9aAoUCnb5gO/vlj5M8vn6Ekyx
ch61KdfwNZH5MvTsoSN6TABCgzszcevW2+qu3pr3jqtY2S5XhLcpFNlii6p4gbcSOZZHpjn4vyPP
xXRVnHtKDaTzeZSyMXZ0dkX7hIehA4S9V+zHxEkAajkkROnuH+YsbRjeRJGJRHt5nE0zwiVHdbzz
AJHpCOIQpcbKy8zvLX8FUZt69709qsXvvx/2FeM5JSio5s7ufg3kIoXI2gedq9X7dgDaFxDGb33E
ar4gxdjXeKqGeC/9w7CTFg21KnCN87ddEUnR9B4l16wejWe3MuVzFY/FfaF2sbGPkijGLzNWEMm5
Pu4S5oFgwS0/hWxgTrOogZG54PYNlFOjat3wQaauBys3wdXaU2v7aczxwYxlUNofgNiKTWXbWxwL
pNxoZTPiDarm+ksNtNr7hxyMTg6t8FfO9lzAyBgh3IMP885178OkSwer+6YPcf1LRrX79foiLH3Q
lAcNFMLQfScnvTxqFu7NnGLTO3txp5mbrLURYCxK2EN2qzXbGK/1f9luk3NN1QCVJmtK096ENIpe
8JbUODjbkZc99aOkARfk/R9UNFvUHakqbFXU0P/haoagDZiU0E34np3tnnIc+ri+fw7HYDzTz2nU
z52DGiSWDmpWbs1KW+24T+dnHrrIbqkHUbjgapytrTmYpeEh33vGXbj6WoaVhdvMKPONbSB7unIF
zqMVICXOC5xWQjOdHHvKSd8sKy7WeJfoZX6aWtTnAXm3j4onq43hBvbOd6voNhdusr9+et7lea+j
kudN3Squ/vkUez3SxtwX2YlVj+/6wlBuWyNoQFJoFsK/KVBoare3BTWd+96Lk00wZOHKEV6YOZhZ
Js6RQtFnDo+p+0TNVDSWTiX1RdSXRY5iv4y/Gk3efzSMod4CqFtzBJmnXUwcxD//JeEAsDuHQGu8
ok3QKtWpzaxy1w1uv7XcbLjzff0FJbHxTqCxeZOihv2XB3mS356YKhgCTmd5Xsx1MqE2WpV1Jxa3
u6tR475ze1XZ9bn6PclldXd9h9/Pk+xSRaNr4mzycJrFSN0Lq9pP+/bkYNx7a1shEgWD7LeZ7Rtb
1IdDdHz05Ng5zZqUzrvch5lyH8DIRuED0e35J6uG9Cv6oB5OOTIe982In7WtmLjhFLH2orpqtM9j
pLxuzEJYN6Eih23ld/ptr+hrYOH5h/z6S3gNg1UQSCDML0a/H+FBdHV/cvtB/42aibwVyA2cKnoP
K9urT/nM26AxjcXLEZQJADOQA7OgEbWBQk+gGk5O2+NUZQTj2NxkrVdFm2i00ZqN85jymJRp4NwE
Ih9/kCFq+U3d9my+DwX1pdQsJ9k0blh8MnKMElBk6Q3lHgHz5JsQcazdhAjgTe7AQ+2hIuyuCVst
rRdOtPjX8JHAVJvNQUpsmnTaSqdJaBdX5VxTJgefIT+YrlGuIGTmNxiRR50cWsCn8X/fQS3QJgb+
B8L7ZNuB++RrpRvtRoy0m22LW6OxK3CrXNOVmr95GAgm+CRixhwhTk9//ybYCg94oWU0GvADf9zo
hoJocW17PC8HVX7wS187pIUb3NQI+nmbOo76lax4YdK0l7DmnFaYRGF2icYUbemqhfqpg0OKjJyV
PSTJoN50uWr9CYKsfboeBt7HWCqUECPgHLGh7yiculsWeGhY+kmppbuz7Oh/SHvPHbmRJVr3iQjQ
m78s10YtqVvSVGn+EJotiTbp/dOfL3WBe7rYRBGts4HtRoOJymRmZJgVa4ldg9GDrdXeUQnLcA89
uLYRoK0uEhIZ0kfKgvQTr3fZjhpXic1WP5dxXZ+CXMvuBYxOH625LQ85x2nj7r09tgz2S5w7J5fI
681D0iJ4OJMnn0MgvpdmbtrGN8JOe57G3tI23uu1I/RHUEEeW1zKIsa359moc0j/z04OE+Nd2Xkt
PGg98H4fvx9QDwLkj8bskFQHpACdzyJWNjma33xWuD44QIR9ZM8w0S3OMbF4GSGWYZ9rvdKQNK9n
1OSIlXdWCMeL3zWi/MiVKzdAvW8eFcxyayFkpWhB6LB4VIQCkQyFLvOczzCc21ovGdpB+aAur1hn
h+nLR6fRp5Mrkubu9kF+c6ZoFIMZokRgaMihLGeEudGwfhizdS7zOPk3Q1jywaPe+WyWen4YYpjl
/8IeciDAWQ2GpZbTui76cfQhPetMmS3HbTsjUsl6wgyR2xfRqa6yeWOFb78pKhFUQQCv4CAAW1zf
GoLcksKeZZ9HRRm+5WWRfDJ6zT4qWl3tM1QCvtUit99LM4UDRi2YDjwDyZAaWnLfX3nEVMxDVneR
cp5i5xvj5MGu0MgfRGAjmli1xi+htk264SDeXFhplNCRIIxIDJzdtdGQ+2r2Ed12l5rxj7K1eQeN
qvzW92Bob3/Ht0dWmgKnS5xJdG0ufJGbqmYdxgzjBHasPjIrVZ6MMTIvNTjCL4OJdGPfwplJjEof
5S9MU1ygvuYAAlnCaIu+BEzCNNLFmMJ0esnixnzxLBHOPzI1D6odsgnWUfMErMYQAwVb9b2VGwNg
h3YjmAYKUcumxYR0CJM3dXQxk7L47eZT9zCOTgU2Cj1sgi93Ky9fNcjcJ910YHCU6q+/qgl5zeCV
enQZoxASK+Bn36iDtd8b5BwQf8isjQuzcopgQ4BribFaMphlXyBra0PMIWABlL/ChriJYGKndKlV
+sLEBW18zjVzUkWcDgTEYchYXy+vtxHNBmsRnJvcSA9WRbfbV/VAvdORutwiKFvZS6ge8D5ABRga
XX68rHQnyABB942aUWl36NOYx7al5LSzVEW39nZTVve3j+vK+jBJYkQoRt5r6dfrK1O7JICNw0tp
dSI4GFGvfKmzYhx3QVz9vG1rbXmyxQD3CgJMb9ThIymQ5JRTdKlTr9wn1Ls/5XWWntqpTY5CN379
hTn2EeoFWepeTu4pQcW4F277UnVzUjOj2ZoPelK3x1CzZgX1WObe/sYiUDkqF0gzL5uiacJ0pIZ2
D8RYRdru6lDE/UOT5I6+RzgmSRl3Sek03Da69gXp3Mh0B9Z2XsvrL9hHJuLYlaOc0Q9T1KcqRlBm
N5Tx1B7prFlbT/LKg4Vz4/IBuKQ9t6wh0INtImqp0SWIQTHuKLArOUOQCNvO0NOWT2UjR37yLdnp
t6sEEke8J+++y9z+IvbRgDWQPdM4cWu9nH1oQyG5rEdeam3auoartvDdoMLI7gDMXO8oPIhIXgzg
DcI80u+tvDWOej52T4oJK+J7Px7LwntaTOoALFpyZNWta05GWbMs29KK/Vio+gFNMPvZU4Pm/b7s
2ph8NV+9+upQgllV3ehSJgOgkMLpp9YPmctS7twktzcc9duDgjUY3ek+0C5+Qx9VK1rnKQZLK72e
tnQXutnOEWaW+1HqFh/n2p0eIQgwv757R6mAUIGQwphyDON6kRo6vBKPE0NE0Md3WtZ5l9E1CrCM
SpG+++qBgpGZFsV/qjvLx6G0W90eJAgCTcX8m1eig5Mxc1b6SZGZ7013eBP+8EhIz6IyaXG9rkqf
IDwf5ogug2F+gHlAecqktMgwNVuZ3Mr5NzWGFEgzeNNZ2rUpr5qyUnOU6DJH6IAxJEuD2Le6oQl3
PAwAHG5/sbfPAq8dsRJdZJqw8Jtcm0s4l52OeMwFfIX22R6Kb0NkK3e21mlf46HboqyR/7irko18
XF+ZW6xuslGfDsMkuoBNQ56HuQXB48Nw178uJd9PjJapxddmKCHNSPlBh/+nxS4zGiXuKN01wBrs
Pu6pB+gIjBE9fWbea94FGhLi77eH2+SFx81QvJWb/+rO50GAlgHv38Wr3eExRU/oS+giQuSlk/UD
QjBkoP/CILIvzB3TAeTf1wYRzy5yng/AYZMXfAHvnj8VdljuWuiz72cbHbrb9tY+5x9ACgQtOMk3
FVazM6q+tQh4KSgbfoOeufrUTVE1HPJOB+rodZUKH1FM/3fHSEW70f5ZO72waoDWIF4jslk8Fr0C
OBw6fDx4aQ5P7lwSP01OdRa5WvxkN5QNt7p2OeXkkCu5gJj9kn/+6oNmmRIbURPEF0iJ+5ds6Kh1
GCiH3dvhjIjg7c1dNSZlOYFcyfR0kUeNrtczSKFGl0IJmu5T3fbVvV6UU/lxRER2Y7blbQkZzCh8
kSrBBSkMsr7XSxOVoQ1dCFGJKMos2GVmLbLdOMaWDyP+3MKzW2X/ukKgwx4NDX9VDLHf6Vr6YSQR
2wiMV54vCGaoaLPXaG4sR/nyPAexmkF+hJy0bX0yQm9s/DAKvOMAiWAAk0IXxXeU1sot0rc3CiQE
VgRyPFJ0FME/LfERKE7ERta16SXJ9SDZV2iKfTNtJhLsJvVM38Tv859MraFbGcOimw8VCn1ja3kf
QUP2T61ebjXk5IdeOE0o4yk6yQhCNhiuP41RCqdgvB6sDOJ0yN0nlMGgQ7XD0+0Dt3Kb4BFjOE62
HCkVLOyEI1KpVjRnF/Rp4C1UVcSr5xmSMd+dxPyrYyrk+bbFFf+BVyTxkCA6DZ6r65XpKc87/Fbi
koUieJwmOx53kZh14aON/DOuPOWlCZixj1PX2aCiWlks+Ss0+ASZ8KO+SRfsKEcd2xQXo88vVaO2
006z4amgfZ4/T5G96ZtXviKDPJShPVnEgpzheq3gFRvR9R67m4huOKCuy+GtrII5uduburIycD2U
BBiQIuFbJukor4WmGpWw3qWmClViU3d7s47dyhdWVSBh2mgb79ya84AKhxITskbowLryO7/yi11i
WHVWzeJSx4F+rJ3ehvt41n9RXQwfWjNHeN4wWngTJ9Payb7cDs0edDE1Zfp2e/ErnsOlxk/8RFZt
E0Bd/5K+0iXSBrLPqNY9hVJpkuzigrvl240Dx6lT7+GbVw+3rS63HM0iA2g0HAdMUFiIpVxbLYq4
c6iWTueq18r7oTDrB+j+8J3l0P9yUo+ZnvcbhPmIHhs+ikBoYXCu0SGAB2eir2a4j2MStvfFMKNP
RL+l+6CN3ha/4fIxkiskk5f9E5kHLlGKok0hoUx0/WxAup3fRRAT/NI75i33TTpvdfbWjNHXI/qj
AO1Aana9nejOIriJ2sA5mNMMwVnDFc2L4kmRS6PKs3nDC619Pddm/pi4iY7xMuRGwoWQytXmc5Q1
rnZMkkJkH8yxNv5xOgiPwtQY2/3t7ye/z2uXLreTt1ZOaeAS3pRHqj7SvDFvZ+a5i9mPbNoatWrl
j0NPirgDJlV8AGgjvlO2mU9d7IVbTmJ5T/78AHrGVINldX+Jcq2ssiz7MtHOOnUp4eudbrwIi2ac
Enrmf73SJZ9708u+3F720gf+f1bJS1HWk82Uxe0M587q53bSzmpVablf5uRaPmgjc2N7V76oVEyS
WSjxzJta3oT0NECZWD0jRGw2J6tt6n7PiNkcQ82kq197fbCr4+21rdqUVVh5PSQG7/rQKq1wQ0id
9LPQC687IpdLG94f0jJOHrqACh+kFV6hfL9t9Q2shC1lP+WsmqwgWkt2DGPuBypfg3FOmrn4HKmm
2KtwOOa7iiic/xkdzMFMXrR+MqMDfGHzY6bX9kb0uHJhaY7/Kffr7PnyNCVGwwB21ZnUhZ2s3jWu
HdyrEQ0t38rs99O/0aqRiT/sTix9WeSfzRElJnjpoBuaZu9B1ZRqX476Y+ulNehZlBkTHzxn8aHy
nK0i48oBxkFwY4B3yLHYRcDCwKRX0qg2z/1kdGJvWGNiHrw2LO5vf9aVw8TbDTiaugbfdhmN55D7
k70YJmAhq/YeUGOLTkETBeYFqo7kO/2xytvIbZaxmDxI+AEarDJDh1b1+vzWqUIvPA5Y2iBh0E1Y
jhOJYwuZU2AYyod29jJt349mcMkQJ9wIIVYcIiJnwOoICaiMLrEc4TjndB1G3hcjsH+UwLZQFs6F
Dio7ioeHUUEQ/R795uEFSmuSgcTKvfbw/k1nEJeRVAbGAPzKj/8qioGBuOw7K9XOmRom6SM6RQx8
Glpcep9EV+vaBySQx61UZ3Xh1OokT5gU31q4jTgsK6cEmXAu60hPPyrBKPYNjKXqASIOVGTDGCZo
AuC8sPYWf3Pll0qkXf5i5a9+xKJuoOjxEM1aqZ8rVWs/gagS3wXlkYOdW82OpM/YON4rrw9egviF
NqicP128A5UTzUE4ePpZV0Bi8Cpn/Z7up/41aWkSHibkbX+K0bODjXdhza6cbCDhMAhnlj2eFmSo
y8incY6KuvkRWa0ePEVCVZRjLKxUHIMJWjYEvrWX9+8vjzy5vAHyjwjx+mQp8BEGojSNMyXmBjlt
wzsGHaOYvm7P8WG2xq1J77WFSvojmdEzN6cuNhjGPTp0dWOe3UJrPqTe0D8VTpG4e5hiXXFU8hwa
85Cy1dZo2qphSYKIcVlXl47t1R1KldHNnbowIMAqtGMcdDmCIWn95KkDIyVlHBTM9k9Qq//FlwWk
wFgDtQuYQRfXSJgjrHNhbZztwmg+jsiOv/Sip9+jV5WUUK2jMfLtpLW3wKRrTx8wGJlB4r0AlF4v
WKuiImY8HHCKAaRzDwu2C93RaDaDryKGOPzNOoGZUKehl09D/9qc1WbhANrHPNsIFJ8Bv8+f52ly
Az/X55K7WkfGoYhoQ51un+DVZcphMMmKJcFj13ZnPY0KcJq8Dm6k6Xttmuk/xYzRDPsxo4yz8Rys
HSN4NAmj5NzpG+LPLDen0aqFeVZj86OiuN5Hx+1RHK2M5pgZ8/ypMJTp+/uXSBZL4Qm+RsJy6alf
HV0tVOqg64mkPFQ3vxng19Uj+DQ0kzxS943vuLafJKqgQMgYobFZ7KejJoFZ9g7Hhrm3X0pU6Nlu
HnqQouaktuNGbLr2yJDfAA2j9AD+b3E7wiCAZcNu7HOuWcGjXnYoSxdj8VTV9UUpk+yk4RVdpu9n
HeqFoNwwv/I18URQEPHCUQZfUjSCH2odBd3jczONo31S+oC5zFkxh3Odj3N9x1Svmu5NZE6zDcsr
C+fMoiINEI85nGWTKEgGx+4zF8uMYsOigMxfkOhx67dl8Jsgg7nRMNSpcA1jUTCRVcSmuvGlVxcv
lYMJsAjUl7WBpGySwhSqA4+Lmpx6oSGhrYz0NiLPmtGox1UcaaO+f8COHIuPLefwSZDf9GxdGn1t
6TrnajDU+FBZRtr7WuX9VlBR1/3SHoy/2GuJ3pKOnzm15SzGZMyMgiixc+6UIeyYDR6T6L+yS0S0
V/suUI5GPjUo+plz4fhd7ehfa/7Ke/WS2WWHSrYECkpg4vIhgPh1Uqc6cc4J4//+3EK9qFRjVPtW
EryIjGLjRilm7fu+NriInayiaJVsCuyz2ilFcmjBjLzECAL0dwFok73bgyFD4yZUqsO7/RUJPI1C
UIaga71FQbHWmxGCp4ovnMN15Ct9oz3SbcqTnRm23QYO0cT5LQoWgGdpKbO9ZJtL/Jihj3Bcm4F1
DtPaDHyFUq3p524/buzmil90SLDkvBxdZLzwtRPOyTES4haSO0ev5sIvjbx/jsYy7Q/xaEz1+f17
KLEbEC+S01H/uTZnqlkTiNmwzsUUdd1DjNZsswtKm8ZnUuXuRrtqJcWSpRaGIXjWAFAtnT4S9iqu
3jrbeeGpPJ+gmvShVb/kkHh+Q3VJ/SSmOn9J9GFL5mHVNGh7z6IaIpW5rhdq5xn1gcE24bRyXZDs
htrcm6mZJ/c6gKP6Qa+QtfP7aIp/Kvz/LQW0tc8KzF3qjvIOMS9/bT726r5J29Y5G1GGNELfJ/+q
fWXupsqpN/Deb+8jYCrY2Tg+PDeEhNem9AxdYTPW9HOghvWwU4qm/BlZoz0dkW61uoOrxmiwqVVO
N/b2YbL5J1/fEURmWB+PLAVS6iDXll1l7NqBROKMQGC4rxgSFPvYFqb+pSmM8m622qj/fdvk233F
JHxo3EoAXNQUr01qhkAm0+rB6Fai+xAqJhQQFTnsTlXiTSL4tz5AEo/IJgaRPe2FhTHVm11Dz2L7
rPdF/D/NmbTmGMIRucUiuLaPsMohyyzxagS614sa9VazQxc7ljvDNJEyrjvvk8lRrJNtFM4+tYPR
3Xi8Vk4NcBeKoZImkbbBovrhdo7dWGntnem4GtBMVQVNqaRKbInUaYLH0u3dX42jVVulyrcRClkw
5RbSYbibOTvXi2UTJ3q6YEaDorC83aj24TGmuxkfmWM1fogGVVbY7eZ4p6hRZ+7F2KVbNYiVDX/9
G5atqUpvMjMPw/iSW2r6KWxgWjikpSiKvdt1xc4k2A/e7Qpl8g+2XRbeoTFZfGN3cNsO6V+mo21Y
Yx6NyOyNXRV7qeHbEII+NiIpaz+BK+qfIGm78+1r89YbSutoIJu2rLEtIdjxROZcUOG46IGlfZ0o
BAQ7wgn7a92aYG7GPPlMiFp8iWHW2wgHV24st5UIieI/qdSytW1UjZ1lpq2cR0pCj6ZSTQ8idZQv
LXig0+1Vrn1WKPDBQhLIcrgWnjBLmQ3Ox5RpYW2o/aEYws9eEkz7bs6+6KNnfb1tbuUK2bKh4JLP
QMi+pHQAB6OKfkrh+86jJIfAoRung2Dz4wMjo8kY+vUEFi10Rnujl7vimECh0EhBqxRnqC5CsIZR
fsWxg+hCnX2yj2k/hM6pdWLrLzaU4q8LMyIjRQDCru9qb5RJUUUWJCxlL048Mmi+aoxqZe7cN6fY
Uiix397TtU/Ik0IvjO6qpMe9tlhLpopkNJiLZWhxOMYABPITsjVWdMcUgVPfi8Kunm/bXPuOjC8S
wNPPJW2Rv+lVHizSQMsDdEkvems4H4ZZHXdCCdCqL1rv2e6s+tCYwt7Y2rVrQe2X6hi7S19+YRT2
C7qLFYPcEVOwIzRKRXGvx4Z4Rqthizx91RbT1CT7AOyos18vMKE+p4AqAjWfDdVnNYUjPhhE46GC
Pqj5xsLWziZhF1+PmQ9Q84v6UO5oYeZ4UXxJoU7+oaJGHJ7abFsrZW1RoESI0dk9pg8WDxjc6HVj
pEIywjv9MS0KJ9gZsJIZ99Y0N87X22dkzRpHg1aBbE+8YRE3rNKKNUX1KAcNqnOoIOfKfbNV8/jQ
JEb087a1tT0kmaXBztIAhMg/f3Ui0SRzooxI42zR3v9Y6TkQIEBRdXq4bWftWeAh/gO4wm0ug2Q5
vgW7V4Z4RqtZ4s4LnfiJRon7NEMnZwg/dvMeJFRWxz9CMrx6w/xaKEB1hLRVigWzzutlqmrvMhhT
oWKDWpnwFaPpD6VeFY9F0zOYPnrVkS2OT2qPaz8IBEa/3V7/2s1nOgAIFGhQqh+LWEQLo7QMEjx4
1JXBU8Bc21NKzvIht2ZIoEKbrlANQc9toysdTCDlwCQlvRi4qyVexcy1UC1gUj9r4VSnT0VRB37j
oKN0yqja6H6QByJER7ifdf2Rfpn4GFhQX1xydW5+bfwWeRsXIbztgSomfyAdpAx4/QlCyq596RXB
WWQZbqhmu+8YmkfFoc+09kHtvfAEoWK7z6zJOilggsWOtFQ7BHTNpl3mVOm+svKtuZu1Z8AjYJFk
qZREl04kbHRrpgcIa6ZdCHM/Nlk13JepGjPiPYXdnZLpzv3trVg1yRWHZZuTQEvweicg0ulCvTAd
aMpn0+AwVu0TP29wD4Y5GoRmcLL+c9vkCukbOQwPOKEW8FVyqWubZRVnuRg6+2zPpaudI9VrpiMn
Q9GOFJnrxmfGQjf8IlFEvYuiHuLlzFC/p/MYPAeeGrentIjye68KxvxiKN1g7W//whUHwc+Sg23k
8MQAi1cqdgovMKwwoI8jJcm9SXSI3JBHn1uYbJPBL3VLHCwDfdjPVtkYW1n8ykfhaaSAC3kDl2YZ
Yo3zlMJGncF2MzbWE+X3bm/Xbr4zE1IHNGynLTjkikv6w1XPsSOuYwj0+os4jdaqOuKp5w7coPjP
zMv+ohdDcFdNleo9JQwPiRdmzyz7s0bVwttVM0Lqtzd9xSvRcSTdpN1PFLsEjeTkiX0wz1DjJnMQ
7avcU4nRK9DbP4cUzO8uze0q8K0prMsNj7zmm4CR4Zdk+Zj534VLRtYm0XuwT5dk7PuD24WQlKmB
dSyiQPHuHCt1fleMJH1szLw+qXmL0N5s18rGz1jdgVe/YnHs+qYZmh5K7vNkwAl+lxnAHXwvNub6
GSbQ8dcwmwlBWlKbWxONcn0Lf8iDyA5AeYM3XNYYs0AwXYGgzVmfJH9EOZnGc1NSzfSp1aen2x96
7Xbhczne0OxA4bVwOVZsqVUdDtGlZ4hdfVH1XFf8UWPoeN+bafhoNq2b/oJGYTjlZd7oG+bXLhcd
PFrxEjeoL5lOndkqs6KGPiuoGYnzSpF8mvO8+p56ef2F8a7c3jjYa5fLoS0A3vjPYPnC3dHBQta6
gM6+jgd32M9EQIfKbBNj3yquYp5mU3HGPUphU7JrC6dMd3mOXOYGhn/tE4MuJxPlAfYoT15f8bkq
O62YS1QF4GG4Gwwv2BtTY+0rCP53tz/wuik6XqC/oGRY3mTFyrA/W+FFG4f0n1qX+ZLujbavtb2z
NQu8ZoyxAPCKSB5ziBfZL+RIY2O3jFkzzTk+KWROGSwoVQnHhxZb+kY9Y9UaDhlnxMHlX9e72Gre
MDduBX98VWvK3k6NaDoOShPOh4Yz7Rxv7+TaWWV4HEoLshgCY/lzXkXEetNCfi5zbauiyzE4erpP
S3Q3pwgG/TCY3t/+JR6iLC/hn9Stl1WLWK3CrFfR8jI72LNLz6GEmqG9+NUzo2wLTrxyL6BsIxKW
QCQGphfuzqxp4SiMy52dRkQ71jk/MJBf3HdzeYeYlvc1N2LnaKRobPluAeHExr1c+ZYSp21TxIB5
4U1AWjKDGNAHgFRMQy+i6SZ0kSOh+ZVZBVvzV2+g00QRGIMWikk9wFfLeQOrNhx0YJB56PSizj86
oeL8jMq8hg1Sc6qDGNCs3c2p2jNtMc9qsatcT2QH2Gcd2Mea8t1DS/IH0amkacoYBArK8uu8OlrQ
54oR4huOVqkNp6x2DCQ9Ilp25dh2Dxp7sAWqW/vefGviWymU+2a/RRordRNZ4mLq/e/QEbPYB7Kp
uWvwfXfOrMSfkHDLDkFguHe1sWV+7XPL4qukqfpDtHG94FAXppbFAcB8KzH+zdwBSEWEPHWO4/95
+9qumgKaT9kBVW9SvGtTthN2jeHVyaWLIyXYkfExkUmzbij9Uc2qjbLYynsKUAOCC6hvZN6wSGZM
fUzGtmbYLps7o34pSkuon+3ELodv9Rw7HqLYfS/+F2hac6rRDDQ3CkkrTgqqM/Io2k2UJZbTWSWg
pyDMkGkvQ3MKffQsot8m2NyvjtFY/VHYY7TV9V7dYAYnkVKg4/4Gn0kdFOxxqiQXM7encWePlpMR
sfXZ/ClIxvcrjulkY+wwTD8WAeIiOg5aMOJjjApy1Yxw+u/GKpydT0K4Qv8vHgbz/W8M5mQRCQE+
WUC+Pj1ZJ8qIaktyKUyGVnzk4ZV83zbFfFc5RfT+lp1c3P+1tvDCge4FsOLGycWAp3d+nqq5Dh7j
wrN+um20Jaq59t3+TE5QfmA3l0uzkng2e4UJ87xMg/ZlTLLE3c0dI8rPeusFW/JRazeDYipJnPQ5
kBpf76Roq0KZ6im+gLHthW+VJE56bmuFL4zQTk7h4HqF4euib37SIh7av7gZjIRyZKBJwQ0sIr8S
NrEiLB2Yk5ra+dE4k3NCsCo9oJVtPMc5TeKNIsvq/tLskHVdgGNL6arWtLuY8mp6GbRanfdeqgjb
10mhh51QK+e9o4vyDYGantdMDljxhF7vb19GfVuCTrjYUGkzKFdryC83qiN2rTvUG+BzuVmLHAUI
FWNHZCi41WXDdwraJm+zJINod0BhXp3i2XgchibeiF5X3JkHhohulUSXgEC/XhQyw2FfV4a4BGK0
s6MWI5Ez+jFakUfIy+f5oXAyc6skuWqU9iDFf6nDtAy8BiNCw1iOI3ZjkFMEG83I85VuRGWzLVLD
Pmq0SLcGDldOC/O81H7Ai+n0ARbHM6ScbemVml4Uq46YT9GGpAMpWlVBGe+tKIfZ8Pa7uLpK3io5
sUY0u5xbnvR6DOcG8XqrmobvXj7eTaFuIN1aaWjkgeJqt5I9GY8vDw3wEqopfFGX3vn1x9QQlUqm
uE/R7CjyF3PG2+7GeLa7nVXhZZ88JbW1k6p2jnj/qyxVQjQCW4hRgApcW55HG164oMwu1JBEdbTK
djo4aSOMp2yGS2QXjTq0oH5YBqq7qxXRu//c3uy1r6uh9SNboBKpJf/8VYBH6bBXs9AWF2hki59u
7ylPdm/YwW4cqvH0flv6nwk1GYGAHbi25Sk0b+OgZsIyrCy0xvP8G6lREPiJ2v64bWrNDTAuIdsf
NJUJJ69NKWZLKAL86QI3sTbuxQTL4KFxCK1u21nbPiay6VsTHEOUv3j0i9rWBxP69ksYudZ/XVe7
jBZ2+b5Iciai/8KWI08KmRAGF2dFZK0NPYMnLm5jZXcJyLnPzPc7js8J24JKrq4L70n3Vta/l/ly
2FF57XIzu1QpMxD3aTo0pzbHRZy0Osq/3l7Y2vUjvJBjsJTZYbK5/ljzrEWMgTKjmvaJDf4TeixX
DbNP6ZCbgAPH8VdtGuP9baOrK6SM7hjkdRQzFw68dtK56DIOfp025oeszbqfk1X3095qFWsL9rnm
0sjMYQogT3MgYbleoRhNBnERSrkkWZ45pzo3xOTHWt3nO3XWQ0ggcrXrju9fIUm6TtxGeMPLe23U
o/MODSRzuK5aF7EPK2rqF8bkPpahY234sbXdZFjnj2orNYGlcB3lP1sP5kBcPGsY8p3tAn4srIHh
As2I3sukQUDB7CmjVyxNYvUWC4vhzXftzKaq3zWWOKJTmwlaEHWNYCPqNw/kxFuEPWsf8LXJxWlx
QUqUDObkF9GgmfAhzoz+X+YW6mrnVmr3MlTd+6eIWSRHRcUpu1QFFlFpUrV9M2RtcbFVpjOayBs/
BkqsJX4Pq8f9pCX5l9vHZXWJJEo4MRJ+2Fmvj4s1N3MJG15xiZxInAY+p2/D2bfrRN088jzNG+5s
y97iK6I0JzIzzIvLUPHssUI+IqVH8xexd/4j00p3o7a59iZQtqfaCJxMo6d5vcCp4biETV1cHFXU
Yo8ihV7uGqkrc3sj1+4CEYKEnoCX4L+v7ZRj53WgqtnIuqu+Zxrc3k0oiud28t6Nw4XgWTpoMERy
EnthaW6lpGLeFxemwxL9kLV59KOCqnIrBFz7VFQpCI9chloIkq5XlIc5xJv4j0vi1OGzKKrgSzI3
3Z3Wjy95VRsbzmTL3OJDDZZSgc1LikvtyjmsXuSeX+SSC3mEQqDc22hBHv7im+EoZdbA5Owb6ORc
e3OnmznMR9CR7Z3EMY52IOrqi1Xrqbu/bW3tJP4hSKCJBKpmOXkWKXmVhtFQAFGynM+J0qGomlal
tfHErSS2hOYEl3JGFejkch/HPg2aycovHUCo4NHVI7U7ZaVdnUoylw+tBZZxVwdRoT4hfbvVyl/7
iq+tL9481WlkuOISGs2G+hwWadgchdBQ6Uwdb1T3XgkO//37KjcUbA1oQphLFue0tjMVcbb8MnYi
GU66og3VMe9V56/skPkxQ8NkwbIRWLWCgj6pwkVouVL+z4u1ofzsUf5RNgyt7iFtBPrf0KhyZK4X
lDjjVCDYzU2oYqGcIlE/mGMBdjl3PkZFEWwJqKzbY6JM4tpgvJF//iobqMsZgRgP12WOSNL42RAU
+ymEareu2s7eRZa3pTG/ekbREAGaDdcC7bpri3llpGXVKMUF0t36wS3mZpeDD/k90xY8cVubZ4ZG
UEjQefluH5a1qBPlp//f8iIbqdt8MIYsLS9zk7gHZRymO8RSBBQpeXSaGVs8e2WgbNz8VaOQDEOH
L2vbSz9ThHYZQixRXNACgqCDITPXLwc39RNCmb2KG+920IRtPUlrDod6ti7xtWC1l+SGZTqUdMpD
HI5L7+QESavjHubGVDeevtXlvbKz+JrerFKRSGyClqE62FUf/48hMs314caugkMMUuUpDdt2Q1xp
7cEFnML7BBsl8fXCamxOXanOMn+YhTKekrHL1WNljKXxIVYTa9pwq6vmDMClsnJPyrK4lGQNTTfW
XnoxrVRX/mOWoUuf1M4qbRjk6BZv6XSsfTxQdczPSvDnG3Ki1hx5e6M2v7gZkou+pmUEhFXt2Vtz
wmu3n/4AxSzWZtnLuQxbg4AICoMMhZki/q8tYM+5K2zuwxHhzyY81JbR3d2+hKsmZeYHy5TkX1o8
UbM+GerkteLCYIaIPnlWaYjffaG1zUPYAifcwYhr1BvxxYqAkaQVgEwYUkok1Zd8tPTQKwedbdSm
6zm0fjRzpBdHoimh/dLMvpj3kGNm+gmCJlv9lA2Z5iRoF7WGldH2G6LOd4rRqU911UTxh4lg79vt
XVk7YeSlsGDJsXSK4NdOsWntsKuagBNWhvOXfPLm3p+SbLoPhed9uW1r7cpKVAeUpxQtqS1e2yL7
bfPYULJLVxRTjepcVA5f9NZM0EWmEr/z0uRf152FvWF37VRLSQRm7wEZvgFYRC1F4Qo2s0tfd5n3
j+Ohdx3vNKZtxw1La2dMhkBMW9rAzpclrnysWyUpJ3Fp3K4I9nocTL8Zt1cf2zTI/7UabTrd3tK1
pVETZmoFDAAZ1eJlcbLCEe0Uc6gV0Y7PUTvX2aku3HzY3Ta0dk7k5TFsGk+IEcgf8uq55gWz5jQn
K23TzIDxW6vj7s5Vp645NhHCchsv5upGIj7FVQWlAh/TtTlR9pCC2FlxydtxPMW6oT66M8M5ftzG
6Dgn0TgGf7OVsEPI5julrCX8vE4Blqm6kl+0hAmYw1wEdEPMLit+3d7J1aUx0yEDOs7ksrYGd+CY
Zy3Jr620Me2fLmIGN67NGLlR1MTsfZK3YougU56DZdlZbqZUpoZSalnOF6lRpNNgEK46gEgtNck7
P7DnZu/M7pTuejpy8CkGwZ1I0vIzsxPlf7dXvXb34WmjGEuySqa6+KBg6/HudAwuKpQisR+0qlYe
06QN/62SEriV2thVsmeK1/7ntuG17Ybqj4Wj9oSbW9yQZEp4Jkn+L26hqAeCdd307b717D3N4OYb
0oXjvBEkrK6VgIuJQ1jBwcpcH161LA10bRRxaXNnSI6p1zreg6KUXf1DSdDv20V1y5yBL7Iu3Qpy
123jCSSWDY+w2OcqK61BY6T8MhtUBEIrEc4juFSJznGz/PvoRo3h9wZIuo1u2JqDoKlAz1+K3YCl
XSzanhp7Uhoq7vBM93BBpM346No4vhdvnpJoq0S9BmAB0cVAK8Anru1SNbZsIBxw0+T/MHdey3Vb
bZq+lb98DjdymOruA2BHJkmURG7pBCVRFICFnMPVzwPaPU1ic4ih+2Rsl8oSRa6NhRW+8Abq7lWv
3BlDeNR7laq7jFPhVWhV8fdKdOGFQHrvTo0zMLuGmn5W2tH49PYKO5/yJ7VrorO5888F8/LJlWjI
cXpUsxNyqSUqEZJ1aTcIJ7l49PmVizUWOObaGeqPb497vrIZ90kViusGrW3t5bgd6Iuow27qpFld
sVcT3RdbNq7ReEnUTvOrLuKVePQVXOo8pjlL3XPPnQWk8jRIHWR+QabdxJbbWVNyUCmK9l9n2e/K
pbVkWhdD5NTJbvTjX6QJtRPgpjIUykpodX6k8VFIANB3oGlwxpy0LAjvRmtFJ1GS2UxRNjwWfTRF
F2kJVnnrD+bQ7CVES8gQpNT2jCbWrf3br+CVRciHsGmmz6ETHJhlPkBpIEMbNTpZgghWxRSxeci0
FgHGuDa3VhQl13AsAa2xiMdTZPb8IZqjYkOWUq8app9HAwgXQiadacAcO8uDp1CnpkIfHw3vwcbI
cNQLJd1RywMg/vZzvzoQOLWntillwcWhmo8yuCVoG6cylJoEil8c9bsECbY1XM3KQMtro1Ir0yhF
yUCaUx4iihRia+VGVKy8yNf2EqgdwAPUN0lJ5q8/C2/sSpbj2B6iUx1jl4JiHtXyvT5JVr8rTSPJ
buJELte4v/PieHkps2rQmUFnmPMSDsrLQUtatVIWoJod5H0eXk5CG346ShLcDHk2JHtQFSFS5f3U
7bOxNNd07F9duzwIAcFsznamBalGRqtoJY4HTdfmd5YW9ldd2ATGbgjIY9ykDjX9JsiFOW0F1Vrd
VYauNzPX9m3lMSvk5r0WDBRIZHRwUPKg88h/iyuk0RGn8R3Ul0VvZHeJPFX0WmAmbc2UffT+FazC
ZYC/PkONlpF6CJi8ViYRn5q+8YdrpLDU7DhV1eCsFX9eW8LQU+cqPRzVc6Bl1PlxE9Y8VaCb46YA
Odv8ThqpWOuqnN/ACJcCpuaVzn6MS7sykah1aUkx4B41uZGHMP8mdc3DOI1W8A+2P7RaWvjzRjjz
5Uh8if4bbP8TH6NP8I9xWgRl6AvUK8iz18545OFmjcdZiFxdZIypCQ4+s9iWURha462T90n0o1Lx
BHah5hXRTWyHne+qvVy2+05qgg/orvjmSu7z2gX//FMsLnhZ62QVyIQ4NU0tHzo7scd9SuC8afpK
vzASQ70EWdGu2Yi+Nux8OOCaSPJ6BtgQNHGNtgjFyQr7LN4EQaAfM4izX8BZwUlC09SXMHCtJ2n3
9t54bSHpKGPP1ZknhfuX51LU9miFlKo4ReDjLwFTEr+oVj+anjEQGfyT0aijP5UggOMuIlYnHE1D
9IM4dXDftuU4OJ+dqBgp4Q3R57cf7LXlxOkOZmvG59NfevlgeZeVulFgOjGYoQ/AW8WzylUJhoUX
1IGh4h+tAcIt4jiJ3KBqLU9WQt2+fftTvDa92A3PCQkpCbj9l5+iUtp26vQsPNm+EdCVHyKl+JSn
UW+5WpdDfX57uNeuNpTT6F0jakE6snhoFX56g2sVBjAUeh47Q77rW3xERNSYX8F0i5XhXn+6/x5u
Pg6f3aRBqY8KArSQnE0trrZDCeD3UzFNwCtIbqO1W+y1TfJUUppR43PM83K4tG5stVLy4GS2ep5c
pSoWOjFFM7mJ9pVwpO+WX/bGNpQqc01d7NUnpUQBoIP746x0xjU4DtCigOsbZn/bYToFM08qko2d
yfY/iPUNVLVm/h+luiX4pxnR9tYqxgpLpffsQDEuy6KVXWD64Sa0BuvdDeyZboEkD6mcgb7gIsBD
z2XMzBjD90nXs2ETpmbgbKSp/Qc+6jwSNwl3P9HkEkNp9Q14e0SfT3VTRh9EVaVz0UWKsXtoVMSh
Vx7rtb1A6WWWmkUAj4rny9XipF3qtyXh+kD/aXSHSTd+SGOubW0MaO+mAQ3YlbvjtUUCThtA4+xH
S2T+ckQtphiK1e/soRB0u6QLncKT4rz5TUnGX1P3fnUwGstzV40Lc0lkK/wwyC0g/qdQ1ap0a45y
PrpqJCWNm6P6vRIFvDqZQKgg4tPHPkNrmjXqJVVkhaeeFsV1ZNfFtQJicwMKRxheJEfEiu8/yig/
gmziQFPJel9OpgI7ZxQt+Y2Vl9kHPGZ/G1gJf8pKfA0URAw3/6PhljdTZZpSizAfRihG3m+yaSCN
M4N4S34c/Z6oJjz+k/FmLpwBRPusQdkOijRJGhZMYWyZvwDCXRujqURe1pojhkFG9w+O6tmEbAbb
zsitxc1Qmrj9KTQWTp2ZKaNXoAnzBbUs39kT6a9J776W7LAFDAJGekvUZl6+O7TJ676nYnFKlFLe
qtT8DgUw+0szlPFLsLU6P6JW6LhTqUo/3j+vFD8hEiOvTNy6WDZ57yRy1UnxaWy0b4k0yMI1Meu+
1JVBvW4CObl/e7zX7iRqnUwsJwy11sV4cZzWRiYN0DMss3yktNpkmzSPs22HSOyBcNY5OH6lTtu3
h31t91Py4h8QmzACF6+ztlKYbVYLkLId1OPQU4jyKhMSUyYK6f06olR/SDNmpj4qhEuCbmPlUR3I
YQJKratPMKDZIYbVtdvK0ts1GdFXnwwsKpkAoBkgxC/XTiJHWSNwRT/FAVSJunHST7aU0DCqjfCf
BBRPkD/kKED3LxmO6RCkU1cp8WmQ2nI6WHY8/TCLMPsYwbF3mzG2JlftAnWN8fzaaUpAaM8etpzf
y/opFmsWNhdQMxpRVt/03LZvCGSn/RRpvXpIKaxbK+tlsUz5bpJS5hStSmQ/8Hl+OaumNcQVmt7q
vfY5OFi38ufx6KycMPOLeVbhOBtisenzwDAKNcEDXbW88Epp0G/cmA/Bl+aruhJUL46Xs5HUlw9T
DmpoyRUjKR/iC7Nwja1xHV7Y1cp1vjZniz2mWph05Lj/3fvX2UZs5M/9UVkJ9daGWEQMESBvX/Ij
9d70Sk/f+G64XUvwnkQ03nov84Z7FqRHqh9pRcljlD/Km3K/i7aUl9qvUJLMXxHuNSfnGGykY1NC
UVq5w59y9rfGnjfCs7HxSC9j5ArVexHsK/0ALmxMP8p141aSgRKwi3vwjWFvERACzuhKRumW8lGS
L6d6x2feEMzb5hcqqjUZxbsO0LM1NL+ZZ59MrqVAIB6r3ofWz7T/VGff2urz20O8uiHo/QGS03A0
Xfbh1LBV+yhnCD92v6QXynfne7AJdvnh7WFeXUPPhlnshnwUkRPGDJP/jg/5w3iSjmud57UhFjtB
MotGI81T79ttsJ2XKSrrK/HX2hCLndBokqpMyTzERXEVXKjH8hjv3p6oZRH0r3f+bKYWO6EK9cKq
dMZQPgD97K4Ay4+lW/1EBLDVvPiX/PPtAdeeabH668CRcWxh9ee/p0vpTrvI9msvfylnc/ZM82d4
to6tWAkLSfBM/vfiSt3n382PvXCHi67aNXfhV5QGm1O4Uk9de675fH42ZhMj3hpGjDmOnnRvlhup
8Jwv5tf/2ewtAoGsCJLSSZi9fjsc/lp0a3Hq4h7+e/JmpzT4KOSmi3UNcGhKYYSp91Z1kUufbf2z
0U9U4b+9/SRrwyzWtpwHfiImhinCrWPsRXxRFF6k798e5Wx5Y2YI3JH0c1ZphcKwuIAbqwI/RiX9
m1PbKKXRq2w/+bY6dnsp9kN9l2d5HO4IcqKDhLpTtkEmrvkdobWseEHWO++LxKlkEi/OXaMZhzA3
zF6ukpFMURONr3yz46R3Y3nIPlRSIW0MtdTc1pqGlfhjnsXndw3j0dNBQQc5hyf92JfjTZPg48RO
+D0wUkwUfRElrWf51rhyrM+nxMtx4NJSB0LVk4DqTK4GjqQIhK763zpsGMrQsxy5lS/aXJpsxbOK
vF7T4F4uH9itDDUXZxgSZOnivSZBaEVBlRTftTIl1w7VTPZsqcldi6zYLURTrInELTc4VROuLEJT
2Is4CS5j8EYAnyAWjX7UqhRdTmEcfYA+5V8bqPN+mPIpv0oy31np8Z69P2TAzFl/ctZMtVnLL99f
qiXyIE1V8MOHoLMtBzPfB0KsmT6cvT06GATBcycIUVbnaRM9O7uQ/LB6dDayH5WEOaI3Dl3+2UGY
ACUcCV7R21vy/JHAhNDsA4bD2gOR8/KR7AJKPzz99EdhZu1VRUOS+oWxNnHLOIPJohw6A/KpyxDd
LyZO8p041mPT/BqFebcrJNO47qxIOYggvevtzjxIk9DRbpeUDrp716/U2ZY4ASxMqTXTtJjrNGy+
ZQpsyElcSmFgfy1xsojcPB7s6oc1yK1+neVhC7TUriKoCOWkRNmXqs0y1SEpD2LpMU74ayuT/tT7
erFBQVqB/UNiEdY7pdrFxcF16FsVHKC7RpJEKzw/rq1sb7RNB8lkCizrEpC2rmzwOatqj0YdwYCs
s/o+V9okikddQo7F91AojuLGxeexoL/uJLVZX6RqbRQb9DabLvXGIOqzw6jXQh+8txfO2ZYnXUMl
CZwHv9jM6cuFUyZOPmZ9rH8dO1O6odUYjZfdqPr3FWDSbld1al6+02OA14jUD/k9W3AmuC+LNhUL
OLTN1P5aKEwa/SLfBYdoXUjgOI/+ZJbXem6Vx7cf9HztPqX5HNv4VyNuMU/Es+3oqz2yGYh4fA0R
Zwk2ldDrZIupkGYcpraxrX3SI7J0jNJOznY2fVuAln1Od+rtj7HMKHl2AHqzkSkcLvvMW66b0zAd
WZyv5hTU003bIOu+6ava1I5hUzrlZqr6MqdybBQkgiL1jZVg5+xYYipnbRhwNoCcQEm/nAdZFLoR
yWp+N8XjDA4sxTDsjNIfQ5eKYLB2MJ0Nx1xjYcHigsI5yxq8HM4OKjAsmhXfJRMalG5XZ0HsgmZ1
Gjdm3r+8c3ZnIZG5c4LWOnq4S+Z9Hw9VYISt9BXTgPFT0mqtVyRati/ioHeBerabMRHDRs/SNWjp
+dkEUIsT/69/Kc8tNtKQyYZf6Ul1p4WVdFOBc77SO+Hc5GNreDy0fomerfpJ8fXwRlfC36rSpCtx
2dllyo02uwUgiwHjhv7Hy7l2jDTWpaAkGueyES7Wz/G2UPv4Vw/y4UIvg28R1f3t+6acgh3wPPCX
YIMgDS5VVjGimSOK1rijWJd9rIM2/9Snvd59Qk1y+t2rVmNuUmMqxY2PTdqaX9VyO4HSwk6QhQVV
nut2Wd/KzKKMQdkPd2Zu2Vd+EmXtz7pQHbCvmqhkF4eyId2PetPv8zHBSvHthz9764zPzU7sOVf1
uJwWU+53wWBGZjTe9SRHihcK1b7IYruNL7QuGTo3b5LxBnG/4rNAKv0i68bop5b7wxpTbnmMz58D
/gGIMeAnsIoWu1oylN4Z21K+K+vGH12ChKKCAtsk1bHBrzcBv5gWK9jM8zEp0iIhy7BAbDhSXi63
FiXZStLV4s4RAagFvXM+TKXzYKextOl8tt7bc71c3YgTAMjEIZOk4xXOQ2w0k1rXRXUnUHvykGTp
r6c6mnaS4wSqW7LQ3ThM619vjzq/wOdXPDwypLyQT5sNDbnrF9s6iA2tQErQuNParNU2+HiJe0Mf
kU9+/zhsHgxVGIwa+GIyU8ReoipyNM7JToouoLEllpeqVaWvDLQ8kHkg2Lacxehgck4uIUo1JF4t
SVrlLogxnowVP9/29qi6oeyvqb2cb85ZwBsJlJnKiPDKIi9zWpHpfi2UOyPT8iv0Pa3LtsduJzZY
ogiVi02DHsvPpHPeSbDHEwYcKfQ/yBI0h2jiv1yaSo2kX92q8h0ADGuXIfsmX5REHLZbEr5+wey0
+f72+zvfDARScxeRJTqbgs3T/iy86ONMjutODu4sIMo737SanaNkztYeQxmYZjmtYJjOdoMKGe5J
ChKNEGQLFnMbZHKXjlk73Qm81vbVSFkp66fQk9kjsGxkc1vk7entZzzbC8AKacyQNHGdI8yxKO1j
qpaFdpVNd3HuSB9gbOg7rR7zlQvl1VFoIBr0gJETXYpp+IEVY17UTHeOglE1VmK6W8fhmnoGH325
sykUzMsEdQKSXmwlX74xo8umlh579NWXKqm59KtRgpmt5WX8czDLqJbdMJaV3HC1tgOb7Goiwoh9
qjojjVwhIWDwa/RFPR7MPsGDiLM2TFGCyQaMCxMpVZ2ftEKsMXadAcORE06gMFI9KTT7ynHpZrUS
V/RgmpOnTb2ffqi1vIWzlA2wp/ZVEbYUukBIyorXA/Y1YswuG3BMHi2dIr1EUCc18JyeNCq/+7pm
kYSeaCbNpNpug8I5jlNbYprjY3Rod56K+cKUe1qiF51xaBMrl6zNmKulYrphCSoDnRJt9njvepr8
V47o0WsAgwY8ZBOnYijjrVHWdnxpNfCtT/hO5/ln7LrCSBztGLZV5vWm7EepO2bDGIRuoagz1SVs
q7SUgL4WieH5ipZ35DlSY0aATIyyPFLZUMT9JNQKw7rQL8hc3akvQpwtZy9F65DKKP5/aGq/qfZk
dXb8W9YIOQpswcpO+uAbY0vZs6orsasGJYoefBAC2TZKKpXE1Ckmi5808A4vem4Qf0fybYrf+dDE
UCzDpO+RSJo6806bnKp0NRiR6W7Axlz+aAd62FypAQy+0q21oo0DF5ZS1mx10Sh25Fo68vo3jeIn
WO5hZIO8ZhLDyjsEgdZ0t3oFJvtbNHDeb53BSYyPcdU2zjcZvaJw8BSRKuXkoYAHBodFkuXBUVGl
/DEp0Gxy81Idoq2faL2xM2BZGHvHySR5M6r1UH8uEGPN9rh8SeEe9EI0HkOzwHa2AGwiNh1+qJBw
bCnQvd7vk/6yDbRK38tO4fReVWpNvtH9rqguBLeu/Tm2pdY+jf7oVJMnOjAE20FK8gACURsa+6iU
Z+VSdJW7HfEY4meGXauDl0x2Ba+Pnx1tOohvQew5kQiDyNXDvEcCVzVhBlcsdrTdt11pllLhOr7T
jB+lUJKmCzpSQfOh71o1+taptW7se6RKm69Tl2jpJSKtQw+dJe6nH4FQ9HQbNEWL/VwuIwoQuxTf
avlLqM+2RmCbQtPe6lbRoBHTAGvameZgpddS1SFs5ukmVvS6G0DOkbF2SMZZed1u9ch3tcSvqy98
BLs/DmStKBOVnQOpB8me9BY7vKl4xNcriY8tP9f4ONpKaWB3Zhuj4sINQW4O4GSVu3056WPuFbGF
crknJ0pVfxsFUXG64dUh8uo2k5UXN4UeWs3oItLZ+d9LPlIauJI+Rr6xSWo9cn72ZeYPP/QONlro
BlrQjLs04yC4FjHeAcda6ZCP8fKiEc3Aa5Ez5YudhsLY0s1FttyNskBMhltZRsvNqmSBpBy6Lqiy
X5lu5FFziFXBfGywpDPbXzjb2NE2C63A+fn2fXF2J2IiC/EfXTKyMaqli5iGhxGYwiXSFyWpUXvT
5FTXvAQ09LWZRBw4clZEK9fiMroBgQVdgmObHBBC2rKcMVba2JfIjH0TKM01Gz9QnWrXSpE2PJgD
4Jjfbz/hMsLR57gQ6ABBtzYjsRY3YibgvzpVXDFc7zgehj1V+BgPWmZfxlXHmaPGwkLcspmmpt6H
qjEo397+BGcPDPENQSZgDNzNs0DT4haz4IVx8CT3haLF906IW8kg2/UnVS+l4Z2hIwphCvEpNBDw
tKD45vf9LMbRgEgg9WiJ+zYR1gEB1kHdUJduOjeEHbNG+T+bW0abmROk9OhaGkvYmaqPkjlw6N4r
fe4MnuPXzm0fGs1HTOnSvSZl6jfC3FjdFPBV79+e1bMOB49KIQEWkIxuBSnH4lEj3ZAahyjxHglq
/0thCsoXuzoYClSEIinT2y0OLrHjAfNTH/JqRGbY1cIiBdyrTvqgfOosXxpW6tZP/kjPkxE4DKQG
M5KDGhrGKosNVaeREuRBJd9Ffdxp0T40MtnP0JsgMvnImYVG5a4ZKTFQ0BGTRS0RUSn7FGRWitJy
3aHb4NW+nERMJ36QwYGC4GzuV1vzGaMVvZy8dz+SE1PVRwAf5BAc+UUg7kj5GGh+pp6GWslN8O1l
rB76wiESIkIK1zKOs3yc2BSMG/TeGapIGWReVM+WaFSyEqPRkE+pwOfjhvK7Omx8cGDFLhrKVEnd
PuB42Kuq1AjFtTiCgo8B7EZtVxmWWPOBOlvDM4kaEtasNg7GaFmeGEpZDRrUvlBG9a2tksSD29h5
tzeEUm/UKex2/mSU3iDF2UqP6uxcoHGEZ6OBXgah7xlsi5cvRQW3wom0jHhTm8IQ2z9Ig4PboSKU
vrMWgDgqYTS/8KLR812C4dKmr6eU0PdkTVZ8BJQfHaHoSbdR2Iij2arJO+EsjDf763DccwxR9ljs
hExCzcDHG/OkNDkExdTs0rsmSv1qgxiuWrn1ZFSFq6W+vtKDOJ9XUiCqe5Qymdcz0BgOOfV81A8n
WJKyuCgBg2fXYZRNYmNlYlrjv76yoOcrbVYxBOaLYciifprRIEv7rq9OkkUC+iUSNXF7XdpZjjRs
oIsLKgTy6OWDQZiRpk0DrLpxusiz8yheK1IsL3RSP9DbpE0UYKgiL20O0zjFh7nD0oL0UNmMhukf
a+0GTXVYD/5wePsMPp9psgtAx1SOiVsY8eVWHnw1tFF/ck72WJVf86JXPorCbBMiqym4fXusp87R
i5N1JogRu1oU0ZjI5ZP5ZgZ3u62kU9pkAXmVZUgWkrt1Ujt0QvMiScdP0BGt9MqIW1nyyrJ1krui
pJ13VWhSEDQ0f1Q7b1zbqHr/qyzKQaJDpecKIu8o4SnX8ViEyUUKdG08tQ4B/ddwsPvPbz/I2aQB
miQgoBoKdZku9eLeaoK0nKxMVjAbBUN9wdoov9kkheGlosbmmhjQ+WgYpxrUx7B+nHsZ89efnbZa
Wsm1CYr/Hmy9cR9GGJmFpmRsS8wbVg6YZfuGTipD0ZNGOwmVlSUydDRGXa5807hvykSZs7FgE5VT
fUiTctrQStFdwWs9cu2KbTDp+XvvMYZ/kmKltESZf9n5bA1QQ3FU2vc++UhEx8jJ4l0SNCGZeADU
eKXWebbRgE1zwlHLBwRPUXAxsa0mNZR8ZOnBNtrG07tJ80QbBBdMQb0t40ys4GyW47Fq0OaiV00T
fpbhW1zTceQ7o9PL6s9ONT/adhdcVLHZfunz9J6MaA0hfjbazBmiYq8BSZ9lUxe1q6LuIU2byvBg
NTK996mSm2qDGVW0V60iKrZjbvdrFcFltQe4CrxM+vCzH97cfXy5VJOuqfo2nuQHx/Gzj5h1ZZet
sNa4pq88GdVpVMA4tPD9XrYDsAeIMt3O5Qep9bs7ozOGbQNpfZOPukhcVSof37fdDSwmZ101qJnA
wvmfl0/VTsIhJPXjB5i8sls6YbLtujF1O1GuyU+cPxpdFl4a253yMeHcy6EoRDG3VQIRfTAxhyom
5Okc5boggLweh6x7Z65BSgWon640SQCKjcsyNUGsKEdzGn8OPb4o9WA3u0APEs/MzeydFw2yIbxv
ZnKu8BNVLJbGIGZMg6UOD7XV5vvQTqdjJKmoPaCpcvf2+zqbRF4UCvnov3KJErUswlO/UM1Rm4z2
YWyc5GS39YWNK2PhTloTHqrAvH17uDkKen6rQfhge1HdpB7NRbpc9IY8gU9wouEhsArrZGAVSg1t
kJHtgIU4ZNuW0pVwZ+jROxlYUE1gDUPA4nuJBwG9vVwtel/I42Rn6YOTc8u5RHG+O5EFe0PXSe8U
YmUwzhN62XSaOb1YnC8Hq8yy0zGRHTlPTOeAUGP324INeW8ndM/bIF87v87AxpDl6LMSnjC/5P/L
p6PEhU2Q70s/8SCwh58mELfpKFki8hUPjTMfqykLc7tC3U5VneBtOERD4WVllIfHEbvHTna7iMXo
Fi2aHpumi1DncYXRZ6K5FNwLqqvIkSy1bpZpPl49ra4Ly8MVAPdAV0ZwigaKXoZF9+XtBbNcnzMW
BJ0VbgC62bDKFzVxuVbSdDSz4PfoK+NtTgXzkDhjuR1UM/5mKOOa4sN8aDxfoCaGTyiyzlRszjHy
tpdvTm4LyVfRX/3u55NAdNmeFQWneB/T/VpLnpc3ABZs5PEoESPIAEbAXNRq8og9gGKP9VP19c58
LGRHjAjTYzgpJZs2oIiwCybEVXaqMLgNvQ59KANHhJKrOvScpkNgCevgSGhiU4Pp0q8mR69alFhi
O1lb0mcFCEg+M4OCRH+WIzmjwXFzhl2Crv5DqztN/4hvautvsrGLZwMKarkS/Phajh+7QNIwcW30
JvgUIJ6QeYGdYeJyEHTAyjUd3cWBQjGGuHIWJmFzw3dcxgktmdEkSXJza+UEIqrWOTvoHtTZZDvY
xnVk7esiT7dvL8plDvQ0Kh7VsIxJAxxWystVkgYo3piJ0dzi2gg2R/ThIcmc8iJXKX5URt9dEkB0
O51T24MCo33IfX8NmL7YGfNnAKxE4Al0kB0iL1ZPa09V7utOeVv0cYGBne0rtpe2o723qtq+aYJo
1f3nlcmmqocEBoChuWm7GBIcb18MuVLexu2ofcz6odhLXTycwsBpNrbNkTP5+judJJ6eE2QvAIEZ
5Xem1SihN1k0aV/dItmVHUN6FXtZKaNrKcp8z57r/VIu+pU3vDgGngaltMg5blLhAhr18gWXhl1Q
fWnqW+hslVeIikNOA8Ksl6m0ctkvN9ZfY0FCnsUaUSJYxjGJkCq6HGp1G+aSmR1bCgiymyW57l9O
U10Hu0xPafCxDYRyWylCHzehr1bC1W1JbVylUoLyfckFKj8cfkQDM5YQhNQS1jhpIhjoiuS3fSu0
I7svOTSOTDPFH+KVxGJxCP411BwMMCL1sSU5U+7DBlmLLL+Nkii4lhyl27b5qr79Ill7GmWW1mCy
51BnqYjQKBG5Rllkt0M+htdtXj/MuqafwbqFm8DBch0VsWaPCEV5AEL5/e3jYrmY5tmkboxgES+X
XxenhZACS3SBHt1KkyM+cUtLnpNP3YWBDPH+7aFemc0ZTTgHAjP0a2nzTgNqSCQjzW+lrtVoLg3N
BzVx4h9vj/LKbM6oEGoTIF5R9lsEjQkW9nIdScVtrNi0lkO58lC0QWnOCa1t1+rloRt12tSljTtY
Wljmyu5cHn3a3GiF5TrXVrmRlkFBUsa9ZrU9h75chR9kv5iVNbVITjajphbfMxyE1+7qecM/iwtY
QDM8lJwbgRSADksxC1AdRRyWanvb9ZJ0WdWKrG7UbErpJ3cUaDYJvdObzG/aBwct6wtQLM1D64Tp
g4K+x8+E5/hbGO7fHob/FTzmH/8avP7Pf+f3D3kxVlEQNovf/ueH4jH73FSPj831j+Lf52/9P3/1
5Tf+53X0UOV1/rtZ/q0X38TP/3v8zY/mx4vfbLMmasZP7WM13j7WbdI8DcAnnf/m/+sX//X49FO+
jMXjf/zxkLdZM/+0IMqzP/7+0vHXf/zBVny2Huef//cXb36kfN+xrn48Jmff8Pijbv7jD834kzCR
uxEQBb9Qj/3jX/3j01f0PwFFwzyFr4z9Ckvnj39ledWEfJP259zUoU7/JAUDDOmPf9V5O39Jdf6c
+2nkmXMxAlVX+4//evAXr+i/X9m/sjb9mMPUrXkSZ3EWgMjmz9Bp5EfxUc5iPh08GMKeTUV9dBBi
MxnJdKpQxf8EwHc6+cRU2k7zu/pxtLTiDoPeMdkFc0/3kxWGeGNouamEW8yCB22DgmwEYkCqYw9h
feNGaRxcLWMn/dKJSC7m3vJUbIdEZHdyXO2t3sQ7uuk0w94YOk0X9BGbWt36uVTmu1SyS9PVrbHt
N42WD/JVINDk2gRlq4vNgIeksotsO4FNntfHhLbu9ZQBaD9geiikTa+jBOh1/ogodSXl5aNe052j
Iz4U2WWj6wAvwI7pzl5qUEHelEqq559VzVeDI5pgRbIda6dB8jn08yN9tUw5KGrTVjtNa5vRC3Di
ntwgU+zGQ2xSCsDQy5IP3t5U2oMm5W18HFph2xuEQkrQMm1CnDxkRugaeaIMXkEMKm86IzEvYrNr
oqMz1nhBRbrsy65dRLSh/NRuU+xOjFhzNZALn8oKO1IvGKJ+L5BoHTcTxI/WG9qWOqwQMjAguc+U
69Kvs7u6oKUF8MEZv8sZcpherQ0tEfskQ6O2U+NKa4Y+2zlyr+XXQBF/0A5u+oPsi9B3h9TA5Uii
6BxuTCiNeGjImSM8UWmxcHtLS6JPTaYmvxzJmm5hi0zCjTj0gHWUkLWFFtlXuVIkYqujYN957dAU
uauNvn3Zgfc33SYNVKSksHqvNmUo6smVIhOIXZ4bAGCHuEsnsOWsO0+d6QPkehX8NlHxqG6Rwe/x
JqCAj1Nu5/BGqkCdcMMO8l+IwUBhhSyO/owCcHsDimck/sSn201gW12njtaFnobTxIODOFi1DetW
rg6Ok+r6npaIfSo6vbjoRSfo2Y59oLnCEln2sQ0KcVMLuWdltlHje5okstKVfUX6PY56ftU2AyrD
pJwjHayWaFt2R83pqgNY9qQ7pLaRhx+SvNSMa2XKnf4yHcnGejcDVpWdYrls7Y3daaV/UTrxVLum
ge/5HnCOb+6zuG+HjTBDkOFQM4vWS4MJXiEwdXGLeh2wKLzpM4lNg1XjRStnSXhQ1dwaa3zF9Ewc
FCnWhFf1djCwd6jPecKInNu01LL00GfqCPKpndQiu9JiO6h/1XCONpydxiEq1eyHAeI+2MjNaKsb
AMXK5MVCKb/kLIKbLBqiq5LDmqvH6qt93BbObio11XOALa4Uuc+PK5USN3JKkGtoOy/tH9KcWoPU
aYOHrEW9HXo4LrUzTi6b72+dy3fdZ//XW+rFzfbmrff/4X02Xyf/9l+3xtl1thHRT+6a6PmFNn/H
X/eZrv2JDhKALEqqgAcoC/7XfaYrfwKzwJBxBvhD+ZmRJX/fZ4r6J7Bkqr1ze4Ja5Uzu/Ps+U+Q/
n4w5UZTlGvrf7J3HjtzYtqZf5aLHzQK9mdKESy9lKpWaEClHb/fmpmn0u/dHqXBaledeFQrowR00
cFA4SEkZESRj7bX+9Rt4xPY/Oc/etJv7CjnYtRR7Pshu8vVmIAw6LZtK6UF2NubsxJZCxiX2HP+s
qf35KnRge+gck+dbksFAeCk0D17Fr+z1OstE/gEq099lJIJS/7XHY7+B6G+P/6FRZ9b8cXb/sjzC
tKiwzBkPmmqSthnKfFyNGDDbv/enyRdHPDHseKj8sQqhZXlRBt9JxYGt5H0fuMIIMZhsH9t1LtwE
kqDR3SjoPtZlqHRbhVY2LjB/K8+ak6LtChVLLGi2cGynRcSLY05nuzRSVjnbMh0NbyP5O86kQRJD
mGK9y1tRnDKxTsINW2x8Oq+yoLd+VMatCHvbzh7SrnXakz4pT8ZeQeBq4qaL9cUOyE4/2Ys0jl5q
gRDVfjuuxFxW5V0KpmaFnTsvVxw0zjuHJLDiTqcB+LCigyIB3C2rJ6UaCGgZlMBb25wlpA76gvag
lc0ijoNMmyaZJ31Tob1gkhqOWEZDfk8VrUZJqLYX8QO9T8YxN+yBk5mErhNcsvRDO0uFZ62ZOj6a
GI4XeJJBWh6nxh3rJEiLVl1pzr44loyPMEvaNTuP5rzJ69nhEHm1OydoYlfIrv3QjnZ/NcKzGE4j
xfg+LYilYkCeLRWCGsp9iF5hlI5ZO7yWcA9eRR8sT60/9t9VsxNVx0zWnzJl1p8K4ie+qEJZ31FO
Oe2L5qXbgHZnUUZitFChTwFma07o7FlDJ2Mz5jkhfLUvT1j+jOW7wJX9wgcjfyTMcOolOLVcOOUb
Y+mrGBrXZH6SqBUINjQx9eDjSRuDAaNezKMeDP2crOA/ZbhlU2BGjk7W9Hl0U1Uc9sWkF1lZKfUq
xClmBrb3pUH+c9X2pwFqEJZR2Z8Q8/8vz/8DPj6ELqokm9zd65f7+bt6/b/eJe+Tdx+S+H//xzOD
xbex/Y/3TGeM0D+Hm32C+U9/5b8GFM5MUG1M9ncIbVcC/DmgOH+wfSQljnfDSpcx5V8FnQGF4rqH
a/Cv9j0s5/SfBd2i1u9nwx5IyHmA1f4/KejwGf5aBP+za/HrBn2UkzXWzYgsHqVfODrOKTPcPCm6
fjsRSmATyKvyY+eoG6fWHkpbfUgnF7TaOAsH8odu4VTEWECwvXM7KSwKrSqeAnFbDaL+BJyeRkqz
4ZkTnwUHOzOPanGfLfLpw6Iuu8sKUhP642rfMcgUCaX/e+1kL8wP7YH9zXyt1SlN3LJCumjezb3X
h02Vpw9MCVXkqc4+90aNJYM0qnCd2xhmDA02KyecW1U3Du9GM4dfvhgqLKZiOa5Iw2hVGRGMtjyQ
QZJQj29E49uHQLXPVZn393ZhrRCMKR9bMT7C5H3Nx+K2bdx3eu6p0AH+AOrI6dHyW3wtb7eu+MAo
9lBqxjXYEGQck/z3dUuaSkzXjsKtRznWHPtlv1EhyikeveBo65OZtEK/sfrmO3MBOWJwjCN7Ma/R
rV2vm77Elj2sEYm1Uzjr+jfy/V5F6t7C3abv9DWNP9eqyF9GvI3hP0Wl8M8Y5U+J4a3ZdQs9MjHU
GuV4gkFXqKK0Dd5XaX3uAv9uIprm2MiOZFAxfIfXKcimypywrtazNOpYVFk0t/5rny7ntGrD1KRw
ReVQQjO0g2ROvbu2qL9P67iFZQ9HwG2bDjvVsb9zNxYZU63DiChrD988nWW6yKQ4m6sO7ZgqeNuO
VRPBXxqPNpcwnIQ9Jqm+nDpheO9n47PXrmU05aK4rEX+PmcC6UK2eRgg0frHC/d4YmHzXBTbU5MD
+hcZV3ly02Rol+5+zZkY2LfP95tTuaHSZu2yteJFEAJ5bHqeOK/+olprOEgUEzI308R2lHfxHVhU
47C0V8JYrz1NbwG8lych+zUyKunbkdlDljOnsCvZnZn1KfCau6oUj6mxJfTocalPYTl+b6fiUEju
iCWPrG+8UCCPmdo8UX0R5ll/7rIiGtdPAwzuahpikOBIrC1Tn3Ecgz5UTQ/73Ixa/UV1Ahblkjg4
H8JWj+D2hmk7xEPp8OUI7he/ZgK71/PlOMtLGRSH4Laa/LDGLcq1PtiFc9PuPH7yYHdd/B1xv/Q6
c5YQIBC1Sh3Hpx/l8f/NyfHfsF03dlX9f92vn+Vrvf5a7H/8/Z/F3fBBi2CH7XkFLKN+AEk/i7v7
BwrznQAKJxpWN37c/yrutvcH/Ea4s9R+KJKsqP9vcXf+2HnqO4PKBeeEdfxPijsv8SuG+QP3gofO
KIEROiLJvfT/0t92DlQsuctZ8kLOV6Wnv7rBbES1NK3TZpb7F974O7+cPef0zcvi5gbYhV8/FAMI
FOYbtNi0m91mRfL9IEl+eyKbrWzPwE29F9PpBVOslCjd627Pg70tS7/z7pAfGU5Y4ck6XJUtKekX
kKIaNEiNvpWkYq/XipF5O9vpPCY91/arkZlGGpdVhjl/NxJ/fKDYrPqLX3e6derR0vQXUOumw/yg
7NvEG9QSV1WVWlc9ToYoqHqzf86yaf2qqdIaok3oRZxVNGNh6gn1UVHf1WG2i82MYArP43256v17
t0QEEau539wLpimyCR1Rp9a5Zhn70dGmLTtqvpuvvLWFdUpIB+JZiaBJWKK2LNisowBUuA44hkbi
ULBWcxktSOHX2AB18a5ypeiFY0nsAHAE7Mr5TMONEkQExV6FM0UNM6bpocwN487MMo4iZin9pWn0
O21YcoGjbTbfgHK1h3x0lUsdmL2PTdtAUnM6YXf36ex1DSGI3aK9F5a1Womcram+hq+hM3e55VIe
jdyoXmajdZ8Xxv+kJbPAjpy+6V/83h/v9NafP1O3CxE6TuWncVpsfNBu3vEsDiCz+ax3opnZoTl8
aHRLgERssNhakiGDNEqvNH4+4rIeT1rTOyy6dTQZ25rNWZSa1nsM5j3nYLU1yfWpm8kErEUm2zTX
1hBqVTBM98W6KvWe45vXTN1meNGBgSJ3WNG/WMKyqzBbvO2CKXR3Wwmh2eQjNsWjByuyOJSZmFuA
yLT8ojeSeISlGJwiYfVPSPdi4TUTDRtJ9n24Ni2A6sacgMBxg86Y3o2lpuavvoXky7oEwVC2W2hn
m95fVn1quoO0xdRE0wBf9r7Ru/5FVyX/t9LQ5EfKHmxxkEVtFlmIgUnX3fHS64CCLE3bKtE8jDTv
K4Gi4n4AEa2O6bojq5G5tHl5lJLwzNgAiRUPC2KTrA+7tWtBcmeWYfM9YFdbPjU98crXDo89T6Fb
7X97Fy5Nlh7++UMflxJ1WgKzrGLsSvnN6Ya4r4rHinwTlDLAqNsWGnPqqC0ugjabzk6Veu4nO9Oy
lVzLxhUH9j259jxiu+ceIZTzNFvF1r8wS7lWog0zI9k6T3zq1hL8YQY186Ht2yIPJyUGFErOwlSU
ugWSMM/qnHhGgbUk05rt85+y+ffaNEr92HmLwWhaj3xV9J7IjMieurr84DG5V/eza/fNoyy6RiRj
U1A3pIBIkJRBUBSAexzSBZKU4jysZbnGw8o+9AsDQunF7jIJ/dh6Q/tNCq34Xo9G8E6a6Ete8tan
v5mI0zvAS7tUlTEetGzzP1ilXQWH2RH2Y4YX+G03GfrNsNanPGtw9iMsnFzxKIfOEZtsx0KEOsdC
eOdSmfLT5K3woNzpQHbek7VW6uRk3CoJic0a6iwCWPDuCZus7xF6adHU+IUeuluxYOFgpB/U5k9j
QnJi4T24JhAEiX9Dl87YIReLc9RraZzxYsfrpS0mrn5h3eYU4zoaAnt+3xoUQszGuq9mk9J+LLr7
UHfNqVqK8eBlzjOmEQW8n9yOp8340Pvdt4b7fOMNJGPktoGjFlH269CnZ6+dPpPqdYc4309MOeex
nmrvtRKx6iy8NQ72GwN9J5RsGy7jGsRogp7mgtWr1PMD2X955GMQf0OMruRxUMdpTDHTLIwkEGzQ
3Km79dqWworjUL+EU1bcoij54DdWQi77FtWZKQlOgdtVlUX/0cgMzO2qD629ktVrufjcZ5dp848k
gA8X6Y7x6Fb2eQ3IMxrT6w3yWmjbnAXWtF1lHeE+GEWU4ZTSRenDUoUIFa8sWVPEpvIdJ9gckwNP
5pTdXMyeMlpu/oFS5Txv3vpo1a4P9N7qp1yYDR3zNp7R+JzBGESIoPM6TdWnftO6iASELBwGG5d+
1+1Co5r9KAjGMcwm6zgVbrgFfmx1UwycRNZQcNaM+tRCBwp70awvKYyXPEoBZ9ucwQA9BfmShnZt
ltkjKt8DJz84U7CCJpDch8ey3wx2vBZlXkVItKeDriz/YYA1zNJWDjd25l6yqg1ugZoe9F7NUd7w
MLH9eFbKe9DLXKNDL65l4BAT0dKPVtktIYAU7gV9HyKAY4YGNMEVfD2va33vaHkTG+yasKKxsksA
ORvLTaza8Ahvi7PWB59LJdBW2hLiGfRil7WJTn0M+W7ND4G/GKFB7UmcuX4wxk0rQcZ0/AulkCpa
/LV9neHysdbovUZDc6pw0tmctA7LQQ1J79bzURmtA/Tulk+rns4NbzXzudTjXKAOdbOPwNoZX41N
TKFmTEUf5yamGWO69I+t9IzXYGiyT/je927kwmGsEmPtr6kc6924w3JdzTIDNpBxsQkQfM2RcBqH
Jl+3mCy2SiZrzzXDDCbOPKc6ZS7CyXAsrb5MpsH0H0W/q69zmESgfRtkKjEHXYKJe3HDFqKmNmYb
G4FFiZcll8ZpZPT81LvmkHQd26GK7pFjolLq4C6rezcZwavuDHXiZxqpFvD86upooNVyPzvktBnX
kDvIfvChcGOuT7OAJYBPuhaBq8yWkmDibNPyu8HIlu/BUJhx0HXsy7pVKyDyM7ZWZlpi3DqSQR1P
BhpW0L7BLBI7tVwVC8IY8tDU63WOuI3+s17W8rYpsnmKWjPX/QPmBCRYk+U4x0xVfGhzJhk4Q0xy
22y5S8vVj95xYiYLhWLJ32iGOGKZ5H0OdFWdNn3WL35VASx6mZWMQsoYDXMJHXdpVo5FgrjQs9a7
qao70GEEzoPXO6JFHLxZwIVaNdygYSxgLyhkaV2FHsshG/H9MKwEXPHTJfLTzjjrBZrC3hAVp36W
qS8GKtujhYfExwGBIzw9XIS2qLUXUhHaesphe5b2RzG5KqmaSZqHTGmBCBGB6R+8OWD6c1jeNYM8
pfbYnPUGZA9LWGpOJ1IncrLZvjHKwbtkZtO99xfvGeG4HguhDDxTlDix72lvC2ByNqHuUVAXj05m
ojocLc14HEVqJhyxbTSkbR9twzIf4dlbD0VtFyebAnqSRJ6cC6urDymNO+UQRBTQUFyh0BqPeIoE
NDu1OktgnNAqKvdB0Ws/TOME8JIN7pV0nO+LvtTnvt6L8OArloj1NHYJKXyEkQddtiuDcQZ0xbTd
5mZRN7EWsJNOMpDiL6ChoklKodqzD8hyuy3BYerG9OhVY1tF+TYJvtoWwWvvJORLdrBumR4xjYdk
1pXaZ2xz8o/6KAgYdIK+PrMlCdKTp4wgXvraJ5yiqVlYut0VXuF6tPRz/o0zFYDel9jueLgzXtac
oQJnrCCy5tkGjnLmB0rPxH4rL5xjrvesR/18nE6boWoyd7bJj3pRIOeyvJJE62K5pHWlHUpzk0/S
sjQF/qOtp1Lo5ZUEnD005my9BAw63Te7S109MiEDT1fK3eRdJYL5Q0/ImX0gSc4dw9rWepTrXirf
+2rwb6zRA/uZavWOiVLPwz2i66iniiHNXzLMweuJYr3aGyYFtS6Wx1k3lOIL7eff3UbnkS6b1fyU
oeiIxIibf6RjsxIN9tjPyI9r7PbVrAfHvs1Ak9yF1bkamioaLLV+7mezLw9BlbO7HV1zuSNZzrcu
VYYjzMmVDp6WC+tf74oN7kMtt9xhhxx0xPeq0bvkhtU8ggnZUV434jJV1nJpm93JuPPLBObAl36Q
Br5i0lDXDsYd0KHg1jxoyzpfSqdNQ3Lf68QsZIt1ZpVpYZ3NxmGzie+NLEVRh7CAP7pZrOWKwhlq
FVL+Ls3ucm5/Fs6960dryZgeOiZoJKBZg5Bj8sw45ck8ga6+CtWt7wpX1tVhnktywmnFkLXIvr6Z
0xZHaCr19ZRPeTSp4kPq5lhBVq1xBRXfuVXFaITkRtvHwB/MgyKg6Mamit9Bl/YS0y80eoCseGKL
20YYreRJt5r5jWLEjkVp2V/8aeuf4YaIa0xL1YOW6tWx7fyn0qqHs75a1bXjNO3TuAzisEHVTuCp
iSO7gu6UmuaYHahBfVy101CHGKv0Ye+b800FkS7K10Dvkq4oaPQ3nuYJKkJrD8u7DZz1iDqXRqPo
cCuMc1wGpiuHgTLJ10GBHRpGDyiaOsfFHNRZb6GHXOt5qh12tOOCrEICLhIWcRoa1vLW2C7hvrXr
edGCDrEP+q6IrKlzPrgCaCxtmbuJC5Tx5EiTQ3wT+1QJMJvWfOBKGtk96YXuoYGrc1MTgPUhS9ft
OwJGbwylrm93+DndMUCKIBp4t0lQKzvSVQ14i+1iFS1Sm4IroFIM111Yk1dwUEsOHN/mbvUAasW4
vZNj6cQszt3gWM9ade96nQogW2QVf1X2FLDMCeAdoBnIL1M9d0s0esuWQGeQeFXUxdeh29akmez+
sOaFPR5mwlvkoR1cS0UdqyseSMZM1mezp4U9o+W1BknlvAqwxMGtVdR3fOUB+O3PLt5r79d53S61
EHiR65NIYd5P9proK774YcaAASI4onhKyk6v4sW0smcrq4YXB3VXyIrLemfAVkycNUvPUKOLCxl1
Fg+kqJvHaRZGAPS62Gu0YYrz3aEUPULo/tZkC6euymiCc1MoC+CZLV0ogBCeV8BSPCPK3vqC8gmE
VnLA0QbUu4NJvjCfyqq/yjezgptVqIM25lgwVpjMJMOgZxEU9GKGbiS7A68MEF4YTWzKNAuho1ux
5kzimcOtOYt5tG6nbZEn6Opktug8M2YEMaZ+j2VXdVPDdHls3LW6tddlCFUvN66+f+VxWy5pOVZk
0K+LkaRuBTPFpcZzUOhV+bVGF3lQ9VRYXzAeql7rRmu4sav3GVLbcumdvj9CK+nOOqsAJ/GCEa21
qKpi5SzO5gc5pl4T1rnXLOdJGc77zZtNxSpPts+IIWz4WtSx67nS0VAyTRcMgTRTV9U66PVhq2HH
xlNVVEdzyIciWmUF/G8yEyWIMN1PZEhiyAtm0+SIrHuRlYSPy/rkmdVmHGopvM9z78/DdYUJsxf5
67bgvijy9rUmEvFV15rtadGnjcVzpwUjXyP6Uq4eG8ib2WYlGinSOOyrivDjQ1P6+fNuvjLQzFf6
dsJ2o/pOcyZ4UD1y2SH/aMWNKfRsii22F3eL1RgvoFMgwtKZsyuvsNLnofEeOb9h/eqz6L7Ok6fn
UQ/L3eHJWsVrBWv6Muct43j6A99yasX/b/S+/cK5oPIzTEnvAWKd6mOq5fhUVFMJgpVbMMUGIJfT
lg/bGMmiVxfN34YkN/T5sZCalxQwougfAyN/nnq/vpS10RjRSJDYK9QmgAUHAgqTUqrwbXle5t6q
z5Plt8/KNRvnkG8G6JomPZCBas2XjA2IgI4WSKvO46Xw+e9AUQemyCG7R7Ixik+LXXPAjEThwKyB
gcb5j+/7glGRY/QXSGmyj8hEGL/wr2n6HUWrYVR1/yJzLb1qRZ/OjA5l1VcJsxu/pHc4omL8D3US
kZB60NmvWHzaorGffENgs2QP/DW+kxYPb6A2vkNW82Ohsv+8/IE7OTt2YhaNdfb97JJlbbYC/7tm
fcaeRW/qsJpHTusQBuCk91ED7rCdasxwqiICGuy7u4Y1Ep/CYBG/hvnmbs1VHagZPkW/zsBOltdr
2wFDhkojPqnJxL27BcAza7D0L/izcK163ISXaEZi8MMlyGyuwKz17skycRL0GX+t+mk0Vm7/KHtf
nmQ+cQppZb3yBpd5sKobYozN4XPTekAwTQrC+ieUA37FRTJlCRQ0NWNRX+elVjgxTk4YwQWNNZcn
fdb0JXKdqVwelnToXzTH4heYDgZYHMQ7tsM+i3elabkjDrPQuQdun/HhXGvh7xCoiF2UcFhlHles
H4G85jHgQhFMzUeSwuL3S+4TyGvft92dZkCHCgHaDFx/xqERL+wI+QkmV1v3pJvwCx8ol1l5FIj4
qhvNHnkoc8Z1OG/rYhMMtfrlVN0alJ7mWk3V9EzjL+SH1l3S8cmA8NUf5s7r9gMtS+VxQnIzRKPf
89sasfFGxxmjrFsM3HlXkIAmF0FXoA1R28CI5EgX7W05CiqK4j2QQU0SZgCuZQHbIRdOMVoie3NK
CrfjIy41CjIWrtO80CCN2bGYnI4zw26uNXcllGJc7A/FQlJrOPnlqXGMQ9V6W/OIK9Pshv9TN3MC
KgH58TJKHS9s9TXdOOxK0d/ZsCC7s98J5+WXxcqf9Nlf6bJveN4Y5iCNxfGDLzq23Pi8/XVhUc6Y
5egsX8PctIa7drHYDctGuUtIgNxYHCwDQ5S/0SOY//ai/Fvk48hKaQTxe3uzrqCZhq1F8xS6nta/
gN4pPUp5GiAC1FNsTptzsVcxDKGvSLVl7mk17bACtbBEq4aHem5K9s9Kd5LSJH2+XfTmsFqD82mY
fUl4UD4zGg9bz2FPTlPbMrhI/8l2NfXeG4z8EBiDcZEdfhJx4JZEw/7+mu5v/xciO5cSHgFeMsQn
QSVgF/TXa7ppZm9wfKwhM3DBs92N5yyvhlggLbsfZ3u+sby5jcouGx5//8pvuYToO9jDwAPdX5kA
J9Zcv66fVrWVJde84+YJvrE6WEKdjF2upohRl9rx+5d7+0F5uZ37Bl0C10Ui4vdt2C/brhYmQcvz
2oX9j8IEaxJsesUIjq9HWlEUarHuIAWFA+QRNyQv/v0bgHvx5lqzC8POGBU0GgmSh97qJIrZLJaK
vUFI/zdMz7moNy0pbVvilQVKf8eZZKtEExDJDg5b+Zd0q+HaOnCrAHy8UQc80jMmasnS6VZkeZey
6vX8PpF4J2Sh5ZcFHt/Ssjt4AruIs5I8X9GQzQU96GZup8UqydvstBwfsJSvcB0Slmfqpz4jEilG
y09t+AnbO9Ci1xigee9RbIsVhAl2OQIZ22OJzHARn/xstYurlkbHvAWpdvtYq911PSHC1uV9PS/c
xEAsRvdE70nBBdlne4SfM0VZKizb9shIrryY0hZPO73YS/Oc8t9OaV2VVF1K3iOOpA9ZwJo/HEjE
hIOyiz1Cm2+EcZx1mFCRxNyK8q/gUnEhScCUqJX5Vb6VvWb90qeHojT8SzMKgEJbetN1STrCd7gp
lFKuccEZgb/AcJmkm6bPbZDWnFx5nn/YRrk9eNoqKbamzVtw6pSthQk+W18XY0/Brz3FISV9bdlO
ubOu0zentumyugDvu/dLSdzhee0Ux4GYHMSxdW+VRtxtftEcOsvn91gFSENibkOLZjbgyIVSnXPK
VthkiwNzfHHUlpJrmYL2b6dUZJo8y2ahgDcwkdj3/DivnAGGzGXpbG05FBbRmZFol0U/SWPWm6vF
mxuI38UAvDkFaz8k6sdvmAqbF4FeJ8qYVM+BuNKsIKmN3c+Pi+DxoTEa4dU7rePNbvSAZTQ3Khf3
cgn6F7GVEnC/X1KQyDk4FE7gPePKyFNT6uDgqzYPt6mUbZOkfZWy9dX817RabgSSYspOW6630DwZ
MHA/XrXLz1N8gQLecWOVHWqDamIb5Ou7QT7Jw5pVBj552KQ4cdq0W32hrW7/riy+2Y2bBl5IDGDo
z3arJrhgf60WgVtVvYU3U1iIgp4vY+f0wGekTvl2qumRMeS3pT9xC35fJPZy+2s53rPzdkE6rw+N
1nx72pgz80Pqz+xD64BxMdOAHuOO6ef+96/z76easQvg8V9hw4D+Zf/zX6rhQJ+jihbmNunVTPVV
7Z5Z2eXfcqcHvQlY/5d/c5D+SJD59aPR+ECNwPJqZ0NAYN7Pg19ecmwLMakGDH9s6vR2s0klDh0t
uCxYAfbhkAb+dVMN3p3mqP4CBxNPqHERWaTDtdUOhHzMcBpzy/w72+a35xDn3+50AOECqoZvem8u
RTuMZjUwTYV1ai73ftMs95iScfFHnXSTf3h/9xez8XAwyYFBmv/WDS9YU7eDwzSFcPNBtnKqwRQF
CxHXv7+/++H568WGWQCgZSAuImrj3/Vp4KrQkMsOa0viED/kgdF8K3VrHE55ibdWaCKaKcJ6w0Tv
Kt2M7qOk6H3//Vv4t6/QLrrCbIQVDuxy3CT+er+3YDU1SHEsbmZ/uSebi1csOu8B5wJIEZazfm2y
lcv8+1d9+2D/kFPRKKIg3QWJb4V57OByTIlBgLA5Ka8sg/mGU2lfd9ft+KKyQhl/c66/fX6gWnKa
I4iA97vzxN/QaGZq89JUrIE3/IXuljWd+zhbrG/BOnJU/P7TvS0PuySNUWPXOhp4fL392raQVgK5
lEOYBYwieBn1lfbQyX5rP//+hf6zm4cKF58pRNbI2t/cvHzKWnu0yXxctq767DhEpuKZWvODQHV9
6I3+8vUnoeP3r0tlf/PkoqZEYeJh4WjRm8Jt/etjQ1PTuiI1Zr5+sr7TdSEuq63jXlqtddsnpt2R
1edVy3en6IyvuCCqOjJLX7yK3Cpkovnr8NXsyhFri1R3rio2iGsMt7t+8BplPe26rOtgAd0MC6gW
WMMH5SvBZLqMu5TYj7AE3aOVUitAZlH0c2xmSr3Whb9TdopguWCS7nSxiZ39q+UogWNyqQ3lNacv
K6bB7T7PJGgMx80wlzPcjNa/XwzEeuwSx6z4CLcSD7QIU1hsIEJX8xrr6P2YrycaPy3qWaQ1LHYa
LyWHkGyGb4EpOWZE6m8IozoCxVmntUo7QbjhVM6x+p1g2GpFx6p6xwmCsefn7Q9wSbOYK24aZn3/
3lYrvyGr+6K91TGle1d5kMUlZsZSby5wI0s/Eb7sYQ9NTcPMawoYmwS2dyaNUbDdZ8LaoJX4NmSV
reeVavaLN4MaG/9QbDYHVTuX2p2AH/B++QEE5Rnsz5qd7ddSYkUKuhjod9jJSj4INB0w55UmMCj9
5ehUtY2csYXXY7Tqe11bmJy5lcpo7FZfF5HY3eeuhVOCWDuVLeN+7Ccbk88WKww8vdJnPCZb70Cq
Q3Batsz6KPpi/uD4dI6xTxJQf9E6y7lqR2x6ojUvd0/ZABnHWO6VScLGO7Guxre26FJanLW0pQ15
dlbjlag2yGn97Fz9PPMd0MGRupZq1fVPUKi0C/ijfT7vtyrw6fn6rKDf/vn32QT52ZVeoNq5LuTo
29fIyqqPi9NZmCBjInqS6xa4cVUL7UVjP/NoQ7MBPUKPuH2CFlNdIZnrsE0irBjUnDHm6KyBc5gx
xZKHOljSJtK3aUpvyhYA+jA2kuwtWCBNc1PMYlVRvSCniR0IPloE7ZCH+Sf9ZUPUYsLmkFl/xH8e
xLpeaY2Av3t84Ue+Iw0buP3mlmNhbVHvjl1w1a3Lcvzxzf9HtNDHruF/byXJfxF7/ZeSsP+OzNG9
l/ivmaO332T+baxf26/iL/zR/V/95I96f0CWJJ/A1XEJgMeh8yd/igP+4CaQCK5TLg2PisOp9Kfa
y7H+wOQfDH/3/fWA+s1/8UcdHUmBFTBtW7thxz/kj+4K6V+bDJ2ODln13jS5nEmU67+WamJ6xbJW
NGqiH7THVaBZCqXUcZSf0wF770oShV7ZQiaCAngsbeKC4K6NS+jMcFVMfZkSKA4mi9c0eNnKpX0e
cIjF8Bw+EDB6m0POzvogfbStaTwHva6idvXWwy9X/f5nV/QrrPSmV9o/Bub6nHZ81TBMMt+o1nR7
9Qfyr/zQLzfr0FuKgqoDFiLRkmnMGmV417HGOM1aUJ11eqa/6Yx/JA7/0qz9fAOMvrihwolF7/HX
67jaA3DHvPoU+bq8Hku9uiEplnWQHGQZpsiDmZEzlV5QRGknDx/3OM+09zVp3ue2XxO1jQiAAqZ7
Oxd3m6qGOzNAiDWPAxtdX4znH/5USSdaOCVtr/0f9s5kOW5ly7K/klbjwjXA0TgwBRANI9iKokhq
AiMpCZ2j7/H1taD7GpE386melVlZpVlNcpB8V4hAAO7Hz9l77QcykTTczo73nA3dal1ZcEScYJH5
urfZvk5/3moSoX/zVTdZ88dHhrg5yl8kwJBnPx4Cyljqo8wb5PlpDi+iI3+om3VOoOuKZ25P2sZ8
Pbk0tNGdgfkLhnruiyBHRhIo10seaVSrFwlnkeV3Nr2OsVM8KRqx9mDjOs8ynrh//XTQovnLZ/4Z
wACo1sVX+ZeiazItRow9ypOeAes1k4TvjL/WHUIaa+eJfDwX1RSdem++F7NFdHYx6X4f9/brUozF
DW7ZEr5eWaF4QhRyiFqp6us0Z/Rv5cb0QNXovsVdvfS7Cn3vwuG/aAgrLVmJM2/C32AOe9Mp9Vt3
QcMclRily6zZawW5RWXdmYc5zZvXfO7bK+AY7WMuzOVHZcK2xVWvThKv/D4C7HZda9vaT39gJ0e4
LUabd+d67uQNeil3x4Zc3kt79L5V0fqAwnP9Ug1N+Vixq37RpMLUg9wUo71qzmnceZsYabllJqUW
6qQK1RcQglOxZs51vdTdVbWWpFwy/2JMM5qPZiuiS9tYATt7+Sc5rh1NASjRYSWLep+3arpHNLEJ
TbXoopmZd/sr/5gvx2W6klK7JE2rvyCRLL2es+5mVICdWnsNPCv2vUF/xniRCBCbLh6LWZtjvwSG
s7OUp98ZKc4fHwIgqt2ZZLVidrOrGJdF6IwpzVwIcMfJgbnhb/olXKX1o7to3n6EDHDbyI5GlD7g
2mwMxp/F79JEPpJddY5nG32as+AWGAhU7f3bXztxOldMb4POBaOL9qL2AlTYY3MQdd3+GGbac0tv
aKHGZORmAt1wtTjysdcE6fZtPtK7nRsN3K1BPUs+SFwqBhzpcdzefiGLLlwAV/2G3mx8VPHzqWmR
/HSmccLDv/b+U5d45SWT8wSeC5kPzD5cWnfrzKK+UH7xBMkiHb8bTAsOCtXlTo+XLiTDNnr+16/n
xwVl+xy49TinePiXnY9r5wzsIVkl0SLjPDafGebGWI6bNEyGxdiLtqGUosH9m2PYX5axjXnK2ZI2
LkSRzR38/tvrhhMLbZg0GnAiGXeompsnS7bxG1NhE/1MQYgsDO21fMiZuh84iBQIxkBFEJXaoPbt
E896boauu9SoOH1aTe7ZafAf0BT9HamNbtWHBQw9FxWBhwGFdj/jDKqId52XCR1iqrWOnyKvCuxB
3vDhX5OlNk0/57B88BI3NFokz0xwKC370TmPiYgrxkRoMrsuNQJo9i+1hTXARn92jZBT7pxW0Jm0
lQHtI2pfS1M7plqVnkZQpoGyy0eTaXhgMb8IKI6je5oFxYXTFPpBKuuBhvdkhKsLCM0iIIIkhNq9
byPU/tUUc1QwprIMEpq111T/BjmAgHh8A4n+waMNOSegrjSroF25uIu/NuPw2IF725Fe593aBqNr
GIQ6HbTIcfdQN5KvqSeXUwXC75BxPMRxEUf7PM4JFEH4ae9pUzr3hAXpR61JogMWEM4ZqdPuPJwM
ftck1jO9dBt9v+IfXzPDeWL4viq/qTLYW9g0Lpn8WFogCcdsJ9He2uTR3PVaOX6z4hTBUrHm13ot
YqwQAHNPRTLMmzdOyDCutDmUc2NeJba4q7psOtTCrJ+cCEBeHMUkw3dDeqtlpjjFURntUDOZF3Om
ot1cjYxUK8EgPS+SU+e066lVzngoTC++KeqxY83W4xq98VTBeKmlXR1B0FmvXYMfvI+dFdQICSk7
OzPHaj+YdXooa5PzN9FEwUIC6HHu3GXnpkB4w7Js6xd0ozW6tz5w9TW7KOJ0uF7SyQndNJov6QZf
uE6K3i2yn4SOncZski9OnJGx03qcjsb0ijivwW8KsfWGyu4aRFV1aa1df8jt1Xst2G0OJTLNyh8V
+XThHNdVaI4Dv7NduVe92z6si4quuqp3b9xxBYWYl+qKHAs8jExYD53UbznofMUfOH/CgYjEIevw
idbjKMKkUc4OU0fLIy8OGTwPVFjRU5ybBANOjnvDDKOBspKvDxH+uy+U0QI/Xmae9Ti/ME3k4saS
cIR38+Vz0Sgt4Exdf0JXkp/n0l2COnMeS21Ce6pZ023r1Mvt6BGZppWudVwLyllVuYdIoaPGGOnK
EANnzGcb4Ggm6Kd5wryOXkM5hRux6yu/4XQPXfArtMX0RP9H3I5jal/aBHaf2ObkU5PbOAiEU+0d
p4jCImbOgV3n+6It2gEJwIwudjZHSfiTEqe18TqkyFhv0VGmPs6M75XVixKJoEzBJcKUrEfjc1Qu
aZBCnLwadKrTfSsq7a7nhbmbjDV/JQ3oil7AvGuttnqjFtORENIc2g9grk+mVYhPFqJK7DDt8KVs
xH3GAH5LjUWnTXiOwbieB3lNq8xm6Jb0YTHYy1HxA1yXWmK9GCz6j8i4imPF2vMAwbK+qTtRPVGq
JjuQdMtlhw6KyjgHbHrAkqSYuCocO2WXJhMBE+R6+mQoiNYnCjt6ItPJ2edZln5vZWsCNU2K8irt
IBGlFR4qrAKYj4eledXm5g2vhxu4rXADTYK+UYnnHIw8Xs4SkvoZNt160yEEOUt7Bhgk10czdX5U
vPH7zOkOGzJ+H+uCbJssuxUKpw8kNi+MFHP8AVPgy5g6TIiUCPR6bo9UM7n8Ij20QjSGCWWjPqJ3
IcXQmOHs2QpAkzKafarlpBHBgnlb8mrYIapEVUJ3oPLXclwPQ9yMWLS7aOfVfXQEH4oFgFLgOklI
DuRGTdr11IzlfYKJjmUB/epBUTtQX+vxMVoH2rIO3afR6NPSd5f5legk99yQEHSFBiOvYcci2ezH
WX1LaT2iJF2LR7eM0RC0jvUK9HW4Z+rFwr9Y2PIY9HgjE+TMadojL7RxTY8Mb7BE3OUT4qQ5YefW
pXOCXGoFcS5pu8QlQkhac/Om/50UiVbs/9Xz0qDjChdnak+krehI9Syh8QZs735d150vyAwBn6QX
N6kiPWhX20bk7Uh5FMsO8pOYH1LH5nSnI5eArjFsY0NTN9AxrZVxM2YdkOOfV0J44lwhwYnJTd9e
g2XT2RTNotv+MBgo09lGJnHXpjgzvg2MCtH8Ofr1WEVmEWAGV6MfY1e4pFBfUIM33g6lkRvqq80G
nGUM81BhzLdTuXRuQLswPWTzalwzxXXDtcUOktksvgzkiiKYZmO+LWUlWIijNrGZoMZtve8QZ5j7
aUybKQQ7pRvnKh0Uz2tfcHf1PD1MaZkeZuIEL9nHvS9cXDWf9DzJstdoLmPz1nIaBikWxUhOFQwr
ap+2EV222HBr3MtJ0X8ba32ikumM6zpD5/vzo+Yek4p6G7EuYjI+13rRHu1SGdcFXoaj0cbGta7z
n3mYOzA0160bApImM5ld5tIoys7x8aHNt+k8ebvCypdP2FBw4bmEtT1U60ojTsQLJRAxbPNtb2+j
z14646dZg6eXrJWmUP8a1kvW4DTwjXmRiApp/hn7jANl50/5lB66aPuHoDC1x25uPdSzXRyupqme
6QPzOcYcvZ7U2/rZwziGyqZy60+i9hDcGIgq8dqMGQ9slVgXQzrwRTrIfljU6wyOitCkw2i1rhld
ZBnjefLh5lvVciIalIZvesEKemw7Yd9U1IlloAyPJicupeqsZh2EDNEN3hfcW9y6Oc9QzbSi+2ZV
0vuyrEvS0MgjOIqKYrZfVGToj4Y3douPameu93VljaRMMKxZXS27Ylzs7m0RM9KvUW8OyRy6ojjV
bdRgd0cOf1t6aAxKBufhJK2p2uWInPdeqiW7blyWfaKXd3q7Wi8KE+aVvbSo9Epj161deefhFT3F
2jpdI3xmbNKNK+7gWUafTZW3MyFz9luV9IZJZE0SnwjtXI5eq/IbiaH2blDCulq9ra+uys1VbLan
CZ35bkMwcFLrPA/sSVztXRnJV6NrFKtPPVVHwBD12egXEcooVd86SdXRiEOewEO+NBdGsHY9FEfD
kOWPcqnmqyLq9c91kgybV8AxUer0LfbNsqmH57VXW6lSG4k/gUS7gYWMvQG/BU3P1SyXA1lzR7oq
Fg+erLEQlNWq0LQn0cIOaqZnpM9TIHucH5myPFrStdFyt40I90PtGNFRn0t5zjtt/s7AqQstJYyL
Fv3YychG41O2CcGCjpP/sbLW+IpAvsIJ1Lh8iYT1SI15L5P4rsUTEWhNTad50Y2DGvpPDEZASZiE
Hg1J+xpXJtNwSdZjwhN/U+PJ9Be70O60CSHHjA7/sKzaHW4vL/ASzpL0u5ddZ0YD12Kj74U938TY
Bs9VlVU3XbHOR7oI7lczKcVt0XsVqs7cvCEnt9zhQ4FpY6dpQK5jfNWpPLreLJB3ZdJkD6NmPtaV
bh3Nzq2uzXJ40cao+tLadeoQHll7PurfNFTgdY5EYn2Jq8Z5HmbNCzorbr/RUU7DdXU7noOePMOV
BD4KQ9c6CK3eo4qw2DP7/q5PSp1RceXSIkQldKgGYfHrm9/S0n7wxHK1Es3qV6rd/c+0iqsJkTfw
nQ10PDoxLmNL7ahEH0rKznTRoYeMMzMRTmym0b52Tv/JhecjcuOxHFnTG73+1EbDfa5ln5Nk8eM8
fcGX9PDzrPp/rcX9rhF++F5t/MvuY7f8/8U+uM348L/ug1+9LFXff3/XA9/+iz974JYNjBNVI6fX
LQaVUevfe+D8hbbzJlpjmE7mytaf/lsPXDPEH7QnbP5LgWTQNrcIj02oB8Jz+xsDaZoWOu0C/krD
7+80tr91i//kqv7nDM/t8PzP5u12YU5L3qY9BolHUfqhEYL1ZBQmzUqflhs9bmSEl4OT5Hs7N9+i
3i2Ov9ya/6RZ/X48ul3OpU6RKDcY7gPB3pqVv6gorDmdYDTylhE4KoKcKaUf2Wn7uz7t1nR6/624
DHBiMp2YQ9JheX+ZRGlroyFj943GcyhHm/gE5HcOiB81zwva/EPUdfT8NHoAKLLc8ZoWuQh/8123
q3z8FBD4GXULpt3eR9wghhd9wK7l+UXdVq8ZB+872PtrFpGPCqvyG4IS9EGV6k4FPmd/NQAyZFqJ
hQV+TI21Ixdf7RSjl1GYBWe9iJZUOxbqbrDb8fNgoxpbqz6/5BTQxL4OGvRsaGzaAU0/3F5e5O6p
a6wLJsCzGcAxzYLmZwx1phc46swMqK+t7GTnpJLrTygKq1gMX2mZTl+ZrN1aXs3aWastdSGp9sx+
p89SE2VgwAQLixH/ECyEqU3+/P3+rZXmv5yUvVtG/tvBE//lUhJCZyjTt5df1xLnH0sJTdA/BK+9
izIGwDpH0n+sJdufUHu54BN1yeuF9Osfi4kBQ5gsMd4DNKRbkAf9tb+tJfyJN1/y8qPbcqHUef/O
UmK+F4jSotuI0ls8FsILaDE/246/vNyGPmVJn+KFQ2qp79cMUydCbTTYhK3PaVAMZk/hWidwRUmI
xb+fxKoLOek4cAgL2FeM8t3vpC+dGPYjDVdefWuUEOSGznFG3ytE+YNTPFonL0cX6dszQo5QeCi6
h0J259TRliZIMjLDWnfaZJLjwmYvKrFLGAR/cRC8PZRNMRyGKl9POIHnM4boCtdN3bYpxxlh7+Zk
vabl2gz7f3/3/N98pnmL+6H9/h9QsLv/2A/ltxe4DuV/g50SWdgvS+Rf2KCfB7BX3xHK9S/vCNk/
/7M/t0sHspBLK5SsPbB/ltjGDX+OjG3xxxZSyorOuFYwBuYx/tt2aYk/JO1zNjIGoQBntk/xtycc
gDa+Z14ZWsjbsPf/YK/kXzcl4mveI4vZ2DaEfr+rgL+E1oLhfCfqFs2tZQ1BApM0WKaJZOUmGX4z
pXi/Wf55PYLa+Wab2hoE/vvrCQdyNPF4LqS1Bsic1kcrUpA4+p1q82MAyM8vBvyeCT0gPxIiPmyX
IqNZqZHsslP6vBTkMw+dOjQW3A9yNyTuZ2xaKZyA2NtoDk5knMhmBVuzppFV/WZg+X7T5EuzuCG3
4/ZuhY/xMenSslJGZTaos0Rf86OLZ5+YdrcEeLwW+W+utd3Af27QP69FvhCPlEPwCYrVDzd4buXQ
DIvL0XeeNR9Fp86hPUWdjLzx0ejb5FwmK41rMXZvvzz4t39e49eh/Uc56fY1MZdu+gbkKjDeP9zy
TE9y23BGb1dLY7pU0kruesNpr5ypwulrwLzAjmo4YJpxSd8k3OeDcqPsczfbWQEfxonORF8XD7/5
WNSVf7kjDnvIFjDFbAqe7rv6zKjLDKCh7e3sqqn3bp7IY8mhFQ8f3UDyMljRTfztJlqwUKuH+dCv
Wgl+r3HCxSKH9jc/0Pvq9M8fiH2J7CnTpXj22At/LRfLAoCA3fMDoWrD1pPlDc2LNGvpm03FNNHX
jhlh/Ot78Je3jl8GPQVJNFs5TCji+2v2W0KTWDWuOTf9JdHzABZKFf+mOPzLo+egOEH5gkwbFwnP
4PurFF7VuRo4m51M6s1Faox9clfrOZCCNtGKt1krcu9iROlaHyumOc1vIiDkz0SdXx9+FhUAnOA3
0dFQMhgfvic5Ho1oIwPCEYgcExUM8RfC3wKTRMBsfXgZSbH5Oq8Crw9q6wcr1432kuQmzEIRMUQv
5WKq7yqOFE2tpLDLXa2nw7pPXDKLwWV1qfJxG0jDL+jXiBs8y+oGnv2U7GLIx59VXOjNw+L2zp2Y
Fkv6hRWLH1bpkfKhddj/fEgCVvyQtXSOMn+mmkYTVg6L/aCPxJGBv+1Vux61JEciMtLszkPZjB2i
v9YQmBvhKFymEFRQVWJY02Ci45XwwRb0t1meptxiAl53DRV8AsZDN6dDJboE+INWNbI4dg3K+pvG
UvUXs5LppVxmfh9/7oqGIU/l4EWm5i5ND5dlrcnyljM/QHpczii9uw5EXFgbYgSYW+Pc+YEr3lru
x3a0e3gfGHxvE0joP4qlFhWe4iJ5w3s8a3szsS0dJaNyATxMqN/80Szg4fJWWgYtjV58ncg16EC/
J+vXVIB08u11wDXBQhKt+3aq+2fcrF7PqsGQjhunZ8/Tqs0WSvzNr9IIacbhYox0YdC6aMxu006n
/q8bYlabhsXQB+2eekj+zLY/i3gTtCgNRfA+W2FgBqumd1aIYrUpDkB8Le2IORR+fCGG5aqXMD9E
0QmmdUnNsHGIpD0go6gJO5OmIyHC2OgP666PEt9kvAbxcSQ+GZ9JN81BVDnjD1R6if6pY1l0Tnph
QzKl1aWSLy1QDfOZpAX81DbNl+Q2sfVK35mqLexPHamGCZORMdFfV6/1NBVMbVXeLzXJcWdb4ia/
qgh2JUeLnwcnOLTjfHocuHvzIbZ7NR5o/wLyodvG2oCBlHSy8rxOsckpbCVzbul2C7q1eqdA9Vis
kiQzB80c8dT1Vk8SvUuTlWMUZJ/GHxD+vMlRS/NTzqCCJi7+XjvU2e2R2IAQscO5G13lI7iv+eLr
4mUh47osQ+tU98mBvreDmbEjDO/cYWv2gsxgbBa0VpZ+NuRg4c5cqgkirWXnYWObsQyqFCGSKoDc
HaJmdo3QdVSf7/TKAeyKADhXodGr5hrmbVwy2U6GC5ZSje9C+lYZLo1CnGq6q3pJzc5ZDh5mi2y/
zkrpN62RVHqI91acO1rivKF6v6DM75cXwIOInikRDPHE4+r0lwvHSOPcl9pahTl5rkydJ7mqAwtG
N35N0crygI9yil9p6YN3tbM5so+o+Z3yMLpT/ozsIwec4XSzdvDmNSEPoqiZriwWQyM/joF6M0ib
9PlQ9fE0b+vYhKc9G6NDzARkDfViWoijkPEsji0ekb1tq6wNclkmZpgNfY2koC8by8ed642gUrKx
DnqUWMZORdzZoMxzcZCFqszAGQn89Rs1ETEOHgFmiUp192nFbXStxFAB065TRgcqcZcxTJ01qoCw
NcY3RYbYxZRiDmf7sozLak3ar0mG0OKgVrdZD7bZaz+0agSs5pBTMV03ceb1fqe18XQdx8aCTpbZ
9qXKqQ+e7Fg2+nFtoigJ8frbDj2APoZQiEC7cLOAH42JusBNdU/yvPbSFYyEOXQCANJgv0g/rypG
J2AMsx7al5V+cY3V7nYR+k0Wsiivq3uFEqfldkSROkMpJpqhNwwGlhLsUXHypqn6vCq7tS/FataY
mXpaqIinDZUGxMsqcsGjmpFMN6/8Nm45esPliIZxPmiOTLfDm0nd05VK0b1UYgmxgY2E7MSTPKDe
1b6zLOM0k1FMS7VOYIR5OeVxQKlMh8JIe4PwFN0cnyi+mRPI0jLLHcuwwWSzNMvo2M5rqx1Xq+zM
ixUDYHWqE9navgY+ELaiXBMrP0xwOCXSLxQBgRiEJvzcqctNkVWZyaVZa/33WDfK+hPZoZMMNOZ7
d63j1atf9mY6XDoIEEhnnVwL2k2UINjg/9y7tRrEobAbHXu+KLMfml0rsqu7uLnxQDa5Z7hirXul
p7gTtL1gtAimZBhVX5/ndsXKZ6fzeCYDr8n9oq/tDsXBYr4V+gogZ1ADahFwBnMPryLCOZzhGDlC
60wZsXkdzSwUhHzFHBLpRbkyS/P7shKXFfWGx9ZVpYidqqRbbqSsa/284MlL0WKptrpsrEJT19Wa
J/khVp7WhhOEEuQVPO1dKW4UYLw1tGrWSX2vwcTIj1ZvMg4JkxanG7QyMxEi7AurlV0QzZNouJtx
JsnnafrBQA4y9mOI3UY656pt6xVEBTC/GblJmgxPNEHtPLDyEahwWs/CPYAjLC4A07QE0E9Nv7wt
spPlDeoltfh9rQ2YOmRD8xyxTIkJYDbqdLipabRFUBb75LGt2feCZiKm5CKV8CgD3C7Tfduu8fLQ
J3Y5X6E2jbTbEpzErRxjyNNTY5jpqSo0+0prIwVxIU2V5jcJvK976D7xD/jVRXPZVg4xgWJu+3i/
jqTVnEBExd0bVC9Cg6QCVPrU1ngYg9mzyunWaazuNpKqSJ4HI0Xub2kqOyqM710YaeVgB0njQBc3
E175xyrObftrnetxundXY6U0TJ1PvTFzn2cognKv50Zc8i6V7s3SonEOuhUXbIABgnHa0vQiuzHa
RT2BRpRxYBsAH9DiRmkd2E3MLJx50yB8DOOR5sNSEBOuVZijqGhr781Ks/GBIJ0SqQkSr1vefPEq
IeWdm1Xrkk2Ov3wT9bjeeXWGylkjh+E+I4tn5Uy4NtfkScr6HGMtUt+tsYo/kf4Oj64fVFxfTiAA
mW9CxWt9sSYQsERCzTfkUlGF8M2N56nsHZgHadG3952d6Mzg3XmBrGp11RndS9v7advDxkuEcrxQ
mXlEQaEnxV2qj6hqM1tyNk9i+ajr2qzteuW6P+HtNgZejFBoOFy9bS7AmDPyHBdURchHPH3GMsBa
wDCLcXVge1FiBDLW6yzUZK4BlWKpm8gcYplh4DbisChdpnzHHHF4Cc7Q00cf3YTtsdab5HrkJb8u
va/pszZgB9yh/ch/GG5sVEGzFGBIRnd9ygbHayCyb0IInlrD4X2J+UCxnukPtGbbl6paTPgWmDye
1ipLwDAla/LKUa3ur+KV6mz062KS7R3Wnr4+jGWUI6VsZqd/5Hno3G+5xYDrWdeZml9QO3rGskPW
ioLNz2aylELQuZl9AcvBm0Y2cQ8pS0pjuHqhNKquy8wjkxX7UQL5zVKmdz8ibU/O5pC7Rh9g5SA+
jvF4FB1W6GkWC5oSdqsRqJunHntkGevfbQH5ZB9jDOJW9wpBhy3X/DIZxumrtubpsE+nYXjQUAUU
10x951ctFe2wbwozz/fkIhV62GpL/iAjQkBCj0QqNzAXC+GATf1a7RxaGMlOGgqKTrH0w01GK1z8
JImwqjqTgz9nKWrp15oF+5JjV/Rdt7NYhfnceZcLN9Dz9Z9WytZGYsMEPiqOi51n+SGF+szyWxTm
06jwwSB1sMyvMY7sZzYbsL3lHCH8R0zZMtWo0/GrtAhJDHTbI13b7VIPwjoOAwBX8cxuYuJLysJe
ybbfS2fpGLBXGbbwxjXnb3GjwXkDvJfZtNw1cVf2lsoOi8oAHFfmMrYBLEh25RxlobFbhNfHYa03
8k3nOekCjWSs+pA2+Kp94amZDSpepeMLdrNv2M68SyuCwBuU7SbVMKt1oK6sU4GQrO7knUyhTR0X
r4fcNEmjRw4TS7mvGNVWWJdS6QRmwdMEyWpcdzHw2O+klaCCqEp9qIJqxpJ2FH27Lr7t9Kt+6tEV
PtPtM60jlEX3OukT+YOgAL6B0dSotLLMM24Hu9bFzkWlhxzIqp3Lwa3zeb8mcUaoczkuP6CMsNR0
ZgrOiqgw4uxNaxaPvSfBLrq9Nky7DM60F6xFKi/Rxbj5PpN5YZxwWyK/cSZjcq5ImlLyoujdmR8A
d4eYd7iK4Ei5ZDuMu9Fi7k7eL3zZwJqShQVPbwgAJrOoIDBBNy1/k/4k9EGs+UDWkZbuRTNN2i7l
YKz7sZEnj7RCEnenbTodX1UxDesG0JQFsK2LX0xicQZ/AD8lD305jM9jlutmUE7j+lrO2eiFPKq5
5y9LNkNn6sS6yW/WxDwsPX6qEFLZ0B1FKRr1rbAJwXvTlTurC8dudfuYNFaiYZN1gP6rmOp6X9pm
Yt2wPjljYPP/cEjqyXGn/+ya/P+Rzf+A8f5LA+kvTe3TS/2+m/3zf/9nN5sG0h9bP5q289+62Pzx
D3ouePPxwQLU5w9/b2Lbf9gMg3FDIUzVaQ39c0wjdPJSOJSzjNLI1qHK/ltjmu0ivzb5+Pc9bE+C
RjZ+bk6bH3pPSLcQCqI5vd1S0s6uBocD6LvlO6k+ExpCPpucoRUO/fTgetN1lkJ6OrTPFghrZTsX
6UReHbR9Tri6HL7XM1oSL1F+Rxphke7hh63XxDh87YgYidI7T0THaYEtLPDpByuNrbDuijmMdTsK
VCoTPyowOEg7e7Eyh7of9dNuikHFbPp1NrYC5iOdmwADDTaaIIpT9YTSaA3LTHyLl6UIIhdxmhvf
kMJxTrPqrUeJti8W1FarKWPA6vdCbzoURdYY9K3H7jGJR7da3ixRWEfEi8m1phK161AjPwJ2KK44
7w/HrEXSe5vdMrEgMDi+XIvL2GpDN9cvvPU85vEnjSMcOr+mhmRHqoieU2uscfzU6JxReoALfvGG
P8OXE/qigxQXi4XCxdxn6KRWD42iheS+rJGzooDV6X7sZhO2u13SEolY5C4mRNnUHohMJxyyMyrl
CsGjI94y1uwxcIjmYXAMFsWHzVKxWlTGsTQUIn7Zmz9qrW1vYlifVJim9aS12kthWlFQyNwC3KUb
WxJgdvDM4lvWge7rmC3s+tasOGMD+hf6DLUzYr8pcW7uYUW9jcOMzg+Iy25Dv5862gXh7NARbC17
CmvIaWybenpVTN20myrI5x7lWkAPu/lMty67gYYgD+tsYRbQxuQyHZngGX3+FDcTljtNvY5KxxWV
kRbfjwRWijGDIx6N6gkPu7Ere6O4hkAgzkPdfEWIFPnlUmahwfHg0pwIvCmi6pUZqBEMi3ymb9tx
G92KotcTu8ykHJf9kOyFsu/58dKg7OL41G/Uetk48xHIwt0CWBc4POr0xqp0wm2W6h5Wf3yACvpg
m3q+t0iWCaKMBkY8lFboTlN3Wqc0utV7Zu5dsljn0priZ3Oy5a4v1zlsSoNKqbW9rSsxpC+DE8sd
OzkPOV0iWLXEWuoKBJtZ6jCU46U6ZR3URaCL+MPHDm0StQE6/iIOBrqll9isXYLUMCMmAoR/Wg/8
fBwb4ZygxiajedylWVPCm2mb8QfE7/GqcMyJ8yB2k10+QSNjP50Q/+4R9+/HicLPyNcoFGJObraI
h12aQ0Ehhyf2c+zjQU7pybBVk/uObqdPeFNH1BAKwY42496qRvOootUNeswEPu6s5kklRoOWkmb9
oPcdZh7Vng0kjTsGOpRC6TKA+e0h/FQVLETuA0Hhzqp2I8cBEiYx7bqpGi44VXYBpMKZk08Uo/mv
MA94MIG1sWb4ZhYRzB/25XzM4lDG40MJ9SxIR/OLo01b78JbTojbEHqQzQRW1DiQ+s7RX6Y/pBV3
YT/CcZ5svo42LDf0A7CZaXG689rCuk4kb7JFgyqMceqRmOBlO7Qe2O9Txz0s1Jzh2FbNlaqUedGi
WYZCBAI5NeZiJ8bI2AEFG/wE8OaprECGtIBsyGWL1x0FZ+6jkC79Mkf4vMT49p0ifaEx4fmwoKtT
zNf1c61d9hxWyiPO6PGCw+eza6GyzywPgva4JqE2t3i8JmDcjDWqHYdOWgKci/ZNRhLbL3vbfzK3
+jC2+Ll1oBZwELQw4Cd08f3YQivrnON0W94yRzwXpJ3YvAk62l8oxQ9bigVt9+jiX1/zJ63ml0kF
n5oCjWt6eLxNcPMfLppPnINx1hq3VgXzvdkYUYACs289sn6XrmPR3euQbeSdyftkJs5vRjUfBkJc
3iGOjGxKBFIuQq7t77/IGvJarwcjivTbjACDzs/+F2VntuM2knbbJyIQnMlbkaKmlFI5OJ32DeEc
zOAYnKenP0t1blyuho2/geoGGgXLosjgN+y9Njfin7/gf97HGKRxFbgO1BxBLC5v/l8/YAGEx13n
mtc2z75DH31tTOtWg5q7P3/Ob9s0NshIxnguSRNw+bhbMNCvn4NENXNFU9jXingGppTToZ6hGMj9
nz/mP9fLYd+O4InQSMb54hYA9OvHxHoVs0Bp/OuIgWnx34X8v8W43r7Hrx/g/mY5XBhmGY3BB3Tm
OesumfWQlT/+/B1uJdC/bjkHSB/9If+DCIHV97+/w2QYjkY8nHcd6NbkeLKgWc7Wg7B+1vIvq+D/
cbl8i5/fui2h2YdRbf52uQqhUt0nCuV4y1Q2/rLp+++fD60IbZDFzeVbrnG7K365fQ201GWXNdpV
0zfVihXjL3fvfy8VuBOf0tUXbKztm/Lo1z+/pskGZp6rB1MPyz7yZSTkDnHApG///Jv89zG50XFs
bKZ8G/s/BKaM52cdkjF78Pw+GrXuyU+Xb4j33v78Mf99SqAP8ZygU8QeyX//+/u4/pDCJ5Xpg9E/
musLhpmNPrzL5m/O7N+vmwUgy9YhyLiGDubonyr9l98lMamnIBcWV1mfi+J+HCJ33ixx0GnnP3+h
368bH4QUkm0JMCMYAbd25tcfaLG1Tl+8JL0yfAyM4oeWPuV/Azb9LiGBsgNuB74k9zCB9ShJ//0h
o9UmmBOs5MpUaiOGATDfNfPh9N9VYjyWjOM8m31b/PLn7/b7zW1hPeZg5gDl0UEN+9vHymqq59yx
smsDOv0T59Vfbm7z9mv/ehDwASTb3yRthsM//7ybfvmVUo9IDFZP2XVObtHcRISfiTHXqSVc9gYi
HrblUlkM6VlCTtCNAsaa5ndj4ADvNfVqiIk42tFWAQBu+4GQqvGwCOdzTuz0yiimDFy/d3cVWoGt
PtpYlDRKiE6uTOZ40yYbtPEU3A5ZWdATbkFbdoxnUO83o9WtEXY5e68Me7r8+bL+95a5fWtQbsiP
bxiO356BPF4INGvc9Iqf1G+Ovrro+fXPH/E/fjk+gmcWsQ8rV/u3E7ZQfmtO+Cqv1Z1NR/M3VMPv
TzG/G6FwPo/VTeNgmL+9hOrGL30bF8BVZWdp/tSGnz02wqX/m0Llv18DSZpnQX2yHESZv0unujKb
pT81wxW20cZ7dpX2lzvwbx/w2/ENTpZ4g9sH4NTDK1/34Z9/Bw632wHw73uct4KA/oUTHNXVPwbs
X+5xILuZSLTGvUdwjOOCtW1guHm6Z4dAZOVcM8Kmpn8F+C+DnnfMbuoyXYC+Zojo+hP4XB3aOW11
MjbjlhFWvFlHMoaALL3bjNauPlk7R1lkcRw5k8EcOkuDYabYCuE5WodWjTFxlG3LaGEyLiLN5qAb
CD5BxdlgImVrljTs1XGwdco42ILEIlxbE661vnyWPtPOZZoJlpJm8nNu5nK3VnU2HW8QoC1ka1p8
GE0oIwbkSxM7lkTDgju3I+5LPCwVyHoErYGv1umYAwuKzK4E1TXi6nS8+ht2FXs31gigat6BwWzM
/iVl1xASzgeVenZwXAgOWdjVffzVlECiM3CcOxP1AvYT9sug9dW9N2vNo5tDkq6qzvt+Y74vgVvH
8s6BFv4FBHJzllbpHF0nabdDV/lkIkw42wxpvbHUhzNjVwNTzDHf2YXnfnQx2gMAGCJM6klsZ0Ym
YJr1ZIuSUMDXpiHREnOKWm95L9OcxIpq/OZKZYXYeHriB7D2FDi2duw8MLEk8lEY9SvIfkImutmJ
iBUElell8ykB7RX2zZjboWHOY6TYgyOot+ozNuVq2zsjsaEeaR70ZlA6S4nMorDWS5OOVdTbDZlT
JakvSbs0+yYBXj+kbk9/yqaAQc+wV2Mutzqu7UBCcmJaqilGSr1wz42VF4emMJgjoIh50F10DOws
jGy/Vv0LIg5C7MBuREyFm42hCdByjdcf9DLzT3oxWHckIom71pnIXyzs9UhJ5+9ssqUiZyRYd52F
R2/ua1mkdbVnfWaDfaa1xKpdklZNsIN6xIlhccsM1qdLw2ptJY7gTyxIr5VXxIfZa4Gc2KZ1t8Yd
+Tujvz5ipWhOQ1lNP5PBe4Pr2gZgL5wIz1gZmLKeIy60dt9DzXrIJ5aeXuLIvV6RwuSp2bz3nFnn
N3XNe8YrziFzOxO0jEPr4aLzdxJctRWhhIFfJi/AF8do6Tg/VT9LGNJu+RNyLNuimz2gJDBjK+PZ
OdE+eYdVb4tjLiRuVXRHByyC/MBIerCcWXbUEX98qLh9H+dhLlMgb5350I4jOWODh9AfkVLADjcO
GEIggFltij3Xg/OSdyTALmh8CK38QTgmHmazTxkE1N1+EEvL/6+RuUS8+o5JX/LpEnLH3oF4SNsr
lw2osDhc0+aHt4BirWzxoJy1AvaV9AcY5OqiwcY45BakCpC99j7H83GgC13u2lWnyyW46IBTMeFf
dkSoq35lPcOGkXQKVsMWXvuwMl3ki541nfyGNI5FH7JIT1qxUW2B1qdmfoGYMsgcjN1uv6THprMg
xsTLkRinCsKe84WJyYWWgOzGOFV3DgXVXU62MYCoijxgfkGkPyTiVs/eZId+6RAvTzzA0EzpdjTz
D8qjp950egALvrK+G8nchm43fpmcRcEvi/WDJckwkp2X3a+pjPcwa4eN3i3d0c5dbeugrT+0zG33
pYprdBJNfx4WoquKyVThxH5ToG9ImGGgYnqALfe+kAIQTnh4rkyAGFIBRIR8Tx5G2jnmeWETfjBJ
GdkAp8r2eD/x3hbIWkTsysCriCEuHBuD9pzO9dYmUehxviH1y2U4L4lwDm3PSab3mviBWa87rd7c
besbCq+VeFKpbt0gkwvP6ejLg3KaclsUoHKMEs+kYMK2Yb2jrvrEWK5MTfLfnMo5j6ONgLBpPlZM
ond+pmlHMxVMGFKf/ZKu/OOg4tfB9r8vhWBLvKrASWuCC4o0jexRh5szV+/GKIZgNaw1mHqPwzIv
8jd0zZAgCHF+0Jtp/FzR30rSXSws7M4wPo91kwE0GpoDxqT84taYLRNFr4SeCLewnz7qg1tv67VA
p7VoT/akj/sqSdiLDXZ6YF4kgu42uh1k5u/kOsxbrVIpPIolu8BF0jaTxnUdGs3/li5Vu1VZUpLU
t9SkWM3JN33uIZKofCJXb8iuk6N527SObytLwuJWO4FRMcGym2uLkI/GkGAbakCalVa7zxMQnqBQ
cbdnm8VrMOa8u+2TGa+DWXrVl5y1d+ppE8c97wdA7fO76XDFCtE6ewHl/8lXGTo0u1gIdtZjAWRh
Fpe+uKIayTOmue703pWueM5XZj5t1lg7hr6PjVBrhEV9jHRpkaQpp89KsVOEfeIf26zE28mE+mwN
I1l/lGTk7bhM4DP5WfsZtzgaso1NsA4azsoICTkZ2Zhq6XV2zTeVdsmHMU7EgHdxd++5GRYqkjhA
gDka4mNjri8uRBGOb7sAFzJ2h0UakF70KTvNnuDSEbAQDCp7H2aLRMWWvFE7hBSdP0jvxsgA95js
8nFJkf4kbROKfkh3Jej764Lvf9yQXr5GihrjoigVtm5lFkHXe4Sw+S1KpU5lEbybd2Z5gK/nxjhm
mvUVvaF+Vip5E3wJoBAd0+yFaTZ4irgtET/dTOR9bKoniyVh0KSsjecKDwo7Xad/qFxgaW1viws6
p+JEqrXcIlG+wdVAb2yENRDvjaTVOmrSTcJudrUraVwgcUdBWiqxZSBjmvrSYXbdoXnoiLQUSUTw
SReYZlySJjmmrxNdxqG8jXKJFuaPto3vYulBPDoKUz8rhy1bWD1C87VsxlGieBhJ5CTX+GcGKucH
wcqf0+2fyUbvmnn9UXa9j8RT8/wziu0fmcNKSJcstAuPFPEZ6eYnyy2dusLjYTXFu5XJH2oytR8j
XXI0WPhktVwYz4sTe8FgVwtnn7a2lyzX2POAYQoL30z2o1XC1Oo9RODoQ1Gx1V2QQrsKusZQ244w
pdBrocQNiKauZLT/SDAMT/iM2jfdXD8tmzAshnnIRywNPYlI3PQ0F1W6dUq2HJMzvpmkLG9GMXF4
9OiwAwPNypFVxXRxioQ8yYWX72JAfED+DgbFH537KVkuJnukXljQRF7a5NVL/G2qe+NGmzD4T6M1
31sLc0mcjz8Jv/lsNa1nuguiR+hsnnmcCbAebBWVOKvonpEtIOscSKkHGVg7bkdmcTsGlt8TlORm
2pnYLW78pan21MX5GVEAUFSeJHBCzGNHdKO3FKdYBdriNN/YKQhKK1tvdwOiwt3ox2lIQwBLLIuX
aPCNBDCMrQd2Lr5XiC73C2EfATKd5mjm5rDT6tI/Nv1Ne6knXDZUw0TpLV5UzPa6s9YYWTQZg1Fa
OO+4CofAFBVxjAhbTuS22jvdbuQXzWd8WpsU8HmfD4e8TZnqswgj+Mj376TmXlqf7EFVrdoLAi9r
O7DGeUn1gj1jxT4TVZvF7DyrMoKtQCGyrlgc/mrzfExKvQkIHPUeF48xvmFqMyOVOQFo0b9XpK+i
OQITSGjgD0en/EpB7ROHs1IkQLVVexJ02Mi7kwrX2sJwP7j5dkaStU9Kp39b5iq+oEdr7mBOIfIo
a/2xtShqdc5+XrrykM3qgTvOCkXne/fYzvJr0VHHOrP6MkuUh2bXGhvosu2havGfez18EVkCn4mr
j4Viaev4RE5JRk87D/wl+P5ODqEqreUeJi+7KYu0I4GuZCuneDnoCnUZVJfGeOksc42wMtDLsONp
mR6p+CSNXM48Z0MXobVEyDe28dWB2HMeEzs5c9At+xH0zz62szayGhSjVIYquunnuH8LRJo5MWTn
tGlhCbe1cyAZysBNK0DUbqzebx67zrTfyY1GmldbwP6renguF2Hx1mygN7m196y4V7YeeYNJgGKa
7BD4hAfVCQt7v1wgDgp714HgDBrd6o+68D4qI3G2Da4Psn4MyStGEm80mklElWCjsbGxEt6UoJiE
/HBZDaAvxKOD70O93Kv6jA+bJ9YZUHSBZTJ6sCMS0UPTwAVqlrecSQ7Qi3oh1TL5tEtvPaOZTA69
kv6BnER5AVqRb2haShDR1JKmNWoRnB00d7mRBEbdEbq3eog9Wf6tT3OaNvek3rLlQro9heNgif3Q
+Mm7SShYZJKVsSMvj31uHSP1Q3H/hkB1PTtCJVsjF8O+IRDr6plyecnIvz0267iElgY30E+W5qzF
mn1o4Wue6mX0XxE2ZV80DS8GRyCSF6lpJHTRfEH7SgmZ8s1HwLgqYSFL9uwa2/mjqdf7lhK9ZmJl
MwPY0IapHaWbhANtli+ZaCjxuip+HVmFRZyfFXrkbgoBnpngjFELGpNGRNOK1rKXSxzVYn2iHXNY
eC/2hiuHfiemxNsvqIUR/+nTj6pDNjiYCSzPSvUbU18I6NTpl4krfke388R2V9vMXtkB9cqdfWFm
9pnY0uzR4V46QA1LdlbH+4tCNbtge5gvzWpbkW7O39KbhgoCDPawwUCc7rT1dl2ZB4y6BOY3seml
sS43pDo6xykdOqTYFKZicc1z2+s/nawuDxOP8c7R0NVMyFijljMzpFl/SPVkOkgP6lBRTO3JEXMe
jZ2O6kGOBurntg/ohOUFxHf7UBmFedSryt4uzkB0uQJhSG5btUfYmt1SQnprI1FIsdIcgKszTMs3
q/KBLKefGoojkCe2vSdPk3Bnzf/elw2UY9366iBb2DdLpW9E7ncnw4T/nAz+C+0W+/2RSgqnEBbE
Du+4vzaQ58ZKBWsMzZNE5jF0rNE+ZNAoAssYOCRQlG30lOtSWSnBHXguUUrogrWPgzRhfUZlR12G
XnID7RrYkY8G3uts/zgiLvpipdNIIKtp71JSFchpUtM+HmCLZ2R+7lBFAXhdtRpWs2Z/mfvSCAmT
S4Jp0j+QHORBDX3+rsyKtyW2MenkoJzNNZ7v+yaZdzhlPgd38C+kCTdhxpKBM1LNh6SEVipbDnup
ZdVJma6/L4122iY8z0GHQpXMm4x+SlrecRxc63VaTJcgNMP+ZviDd1iII37kwiVc8jl/b2ZCqZ28
/G6N5sx5ZV54Tpw7VRh5JDTRb43etqF6mQgXlWMii6c/lbBqgqEyiFZWXQ8WjEauQRRAXwqnnQjB
OEjGoWBnzBFjTDTR5DeyOXbXLpjjARnl2H/GqmVMVA+QogT3g+UlQMoH2KnxNCR7X69IkyQO9qiS
KY+8lHgX1gya0ruDaCpjz4MRpJN1QCNg3yODLJ8JlnOCuq9fcr+Nt1ZVQ16LVwf9TZpFjVHxDXQQ
TjgUpq2rddCOMv3VknjYKkq4yBfIGNc6J8GtlE4w52I6g0V0eFMZr3nbalsYxx3rZsxQTPmNiPk1
M3UQTvOOcZhPbg1U4w36PHWA1HQ7YLVqRwjmiFoI7chIrhYQolulisb+Vqg2W3PtkBZMwr5gDOYA
J6+H8SBQQsA/2sFVw0+zQ+a+tEMetoXbbTt9JfrHKwGKj1b+iDAy2bhNV+3ktDQHkDHdrlNTtS8H
leydZvSi0SJFsPTH/sxXqLYN2XdnC5j53YxS/keW6d9QCsD7m/sMm0u1hMmEQT2zBqoG6Vq7rClo
3eNk2TPFontPJRv8NYG038n6GXieumc3/FPpNE96kw+BM6J36if0LL6VVXv+nn5Q5gaFCiPU7Tip
9mLUWPls1++uadvlp8ka3lz+w/HGBKUw0vyePgaLyegll3RZcwoibbEODcTNCPyev4cHpU5Jz+R/
6lFSyZjLXXRNdnSN0n314bP96FcTIe88D5u1W8j6bUx3X4Mm2mWyJjO3JwL5LgbAGNRIETcNB/PG
qscvHgaeoGoykq3b3tgn3VIeXK7SPcsKngMva3cia/SHuvdQyqydoMCMoXI5GSl4unCiJB7gy/Ye
Pn7X5Ns0FnmU6zDsUeaPUZN63xrL6HcVc7Frs6Tz1k8bM5oN7t0Z9c19ZqfjTsWzvkv026uK3i5y
iaHdIqfw6XYdJKuN8zq2rdob6G82Jb1LUFaLfEgswtlM9ClnFDYo582pOayzcaM3jkXk9TOyJYns
Ia7T/ECkMVMI0pLCYTEsFBxg6xLIVBtVDvWWe5JTkbDEqCZFL6q8uv2A/C2fYHxXocONumGVzYs0
vQ2RaRenQGtNFKmMOKad1MjJQIQawEdTpKKDkepuQH+zMO7ysSDYztUZAtQJyvQ2qTAw24L4bHwQ
pAMj781iLDv4IjbpBOCR0QpxKuRWEGd6wzSh97gzhDEfXWmWu5hWCKOwqu8MryefvrCqnepwiOB5
V2eInlPYuw5xx06uXyVyp/2U8F7Hmvu5Jjmx3Pk0RKpiYLeWw3LMrJyZbg880U160qB7L96Pya1X
tDs/rFdbezWL0QtLV6MoNTEhI3BSRzAjxvNN+84fnCCC8qQgPLZ7Y3gumMCs2iZxYUejsUbqTwSP
HXnMxoJBy/XdYJFPi48GEY4BP7pJ2xdBrEm40E9tlzmLNxpL7EOC7f8RbBP8VGvaLFo9bXIqqI1u
1UtQeqioaSN7Zny07wVd8ddyNea72tSeHZfxILAtEeAjErwf0BYlwi2pMzoGU2vzbhXMDlgbuzDm
Gn1TZWt7vc34AwTyvKYNd/mcZF8yfhKsME0SX4J0yJM9uedF2FiN9jWmY7gzWmaTaV5QMtDcb8xZ
WFHLrO4xy6+iOuEE0N68EoE5XgV/26Y511avnQuDTILBdH5cy9SWs9RRtWujR+SiP7iHuXSHZ1vG
SBNTMZzmVMDJBuAewbsjirvF5+SL4rZ8IHTK9NI69E2jCUYiwXexM6SnSblaOJZmssksbGJpjgat
LfT2CQi2V9IQe3NQF/lwJuJXC408NwNNU8YLa5hxk7oUgptKYVF0poq0SrNMt3GJAgnDf94XxXXW
uq/teNsCTGsT5FKN/MJTe0f0bBNW3tR+5LU/3sdkvd8binbWJS98563pS7bG/QklHwlcRQXuh2k0
wI0kzVzcupO5rQxKHWtI1BfLqvD/xsLruVP8ZDPHGrosj7FbbytxqWb/x0Igzq7JJp3BVEFZKFr4
ISB0T/q0rqHBgbfLjGyMJhr7gLGrwEa35BFRqvndnBnv0iGTl3kHIYzLKEs0cmsB/tHxk/oeD1Hy
bciVdhlsqqx+Xs1AxCSA8ODEV5CfM51yoT90mVNDBXeZlzFESMJEIqb2rNk+9akzXZBNdVGruvVr
x61734u6lDSJsAzNqf4KvhKZlt7WzxbLPAthQYyAgn0FLxsTNvEPLxPGQY/ldO9QcOGky8c9Rl8t
tMEYf/f8UvykTfxm5zFcOz8W33FGZi+ZowZIYcxajw6x5hvDcOVjwyxup03i2dLTZIOh1+UM8SId
68SFG+/FJMF8CvVpKJ/FUNcbS9YFKW8rviyFOWtXNOxYQ7UUtbdda/ji2sC9UmZAxofWte/pMj84
EIf72ISwXM39IztEuS94EzDcpWzAvY5aXjEec8zehPiWOSHUNG3TZuAsWLLpYbM6+R35rh9iSosT
7SXbnSYe71uBe1xv8H1LYlzI+rOIXmumN+Qnzlbilt4NtyTeDWwi7W5h+YABoJ7Djjvlmk2MEcbO
HumlmQHoZJsA0G3Nu1Is4w995b2cW4n95jqxYPtQjvN92jratsa/dgTWxoCj0JDGasysOwajbVBK
zn0dm8vPtZz0QPpG8WjkRfaUko/8xbHs/mzm5bqjqhhDHafVt55dveGm2+K7ppOsp2X9eJCiMcvN
NGMyS7NY8nZKh7deL6wDM+bpWgiP29KbTP/IiVRgU20JDAALeTTXoT9NvB+DJsNMm0lPOxOtc50x
me8NZ01Dj33XlmasZTilwXO2VbUEqjbMUz3W3a72CP+uTQHI38V1QA4i6bSJscwgzafly6B7GRkE
DQPa1pX1Aek46mWv13cqpU5TcHvCVbXep7aMfeSo+PaOpucybv9VpQp7bqr4vgAJ6TTr77HZ63vd
yD5mE8wOG8LX2V9fvEx9uJpgVD1Ij9iwuSkUysjWVl+8wX9S2Hn7HbdqsdOAWAXT3HdzIBgXvDSa
bn1kjbGkYZ8Y3l2cY4YgXDEJVeqUvPTz5K7DpPuwFGvJfqtxieTYLNNwhiVS70S9amf+TuumIc+w
2Bllkwea66FSypFLd2tMYB0tz4jmIktMIoXyedn1/ESY25Pxm8zM7I6UvuaSd6xoKh0ZZ1o6RWiy
I7ww5VhruJS4qbceW8gw91XJzs7XvipHcwMGzlbAPK4JIJK3UcoKORr1ij0igJPQinu59TQpTzEi
wKOQSbKXMROUYfAaOho3J6RZZ+1S5dyR7EMerFWO+7pZaGQwJT3SkCF6bawxmn1n2ts6VbQVG/4t
mNONSlLLI1WOK6t5zoABCnFoCY/d3KLWPY6uGPGyQdWfWEUwJl4euBiTMa6DZBonJkuz6XWB+xGX
D5n2bcStw5tcMnszG1KvS7/9mWr+WpMebt0AzNDzg/ZWr5lVQjRnsf6wmlZ8MOSGoznyXn8aW7Ia
hiGZg1wVfSTzHlgstKjNLGR77uOCBRR82lDzkMK5nQuieHbnwHJ6g/qPKfncpR/02kY4rRmq11uR
1vllG6YJowuTHU0garZOAku6p0vabFiRVB2c8Km3yVGuYvBe3ibdgM7YCgzgY/LEe896iW9GAuav
+Veuuv7uN2XPtKRBsZDD0YynLGehyQCKo/29AM12Ndkybcu5cILc14vHZfDt15xcyxets/smhDJM
kEFSGIBHuxoE3NhtGpzarDudV7tT5sat6J59J5FhY4zGiciMHFO5lrG6cVlG0hCNDHpcqnTcWSIQ
LHR+aItqZJQpzcVpK/IqnPP5+xTzgMN0V/3B75yxpFTNzc1MEXIZzBEJMYVDbehMEHWnjQxv6vda
vPb8BYZxT158ckRabwVO5RqvS6HbYpNJi2LFd6f7oant0HQWeXISU3zXCouKye5iFdnVbATccyCe
zZutkP7l2aV9CmRSeqdlwDgHwUZ99Vvu5IxoUfjHFhp4sPYhTUQH7nXKjgSsGywekd6vrGtxeJpu
1FumvtUm1eN50+fdog1e5ABH/tpWDeNxEVvHDAjAE4gM6zkpCSeLcfOzGE8S2uUeRnA34EapSF5B
uxsiUx5PEitulBHdh7o+lUeNAEf26QZFk8vmWm3SobX70K2X4lnDaffBZtB7A7sDqjmex5+Y+1VE
Iz/tiB3Nn7Il9ve6aNK3OQfkK3B37Ri4TTSR4EZWkkKfXTaljywZWamOGkYCSNY6mPt8FPeDEfMe
ECNqfHNNlwfm4axqRYcfd4gJOP0nep1hLuaXwS2pEhdvZ9t1E/mDKbYes49hq2vmcmI0uIajBHue
DtYS2WZxMREp389abWN0MT9KtxJUisyvJ7PqT+ZaZgf4g3jTqQ0Q32j2uxhKxpu1KxgLkvmSawIk
zbRipy3Fp6Tu30yLlgSmodxbqvpmxaMrgcqCcHc2Y0nacKXNmHh6jeGPSuLsSXLjPObFlH0wmRuG
yK5hKLFURKbP47IbB4VepoGoU3CLy8DXDfDAZisB6RszY/hVHIqCMbmuCrI49Lx7qJrRKDfeYFwx
4LGgrJ37kbLnwaZxa1DgwO0gziWOVgOhCEWw2IJzaQ4qh6+qt3tDs09JiscoJ6WIiqKsF4JGRLdd
4RkwHHWJQ90IdhZ3aWVwYuP1PppDrD4slzH6vGjmyVGG802OIEMWmHWUHbfqjSIlYhHAwg6P8JYF
sX/s9d4KR1ZN0mm1m7kDIF3dcpzUxOs1WQJpBp1imvCoW8o07tlNGN9K2i47bFeK947kOXjmnDb0
N6nVBo43LS913eP400kwpDNM410pTUb2ra5d8M0ixHJlu9X6zmaDhc8GtCTXIjaXfme3ffFz1K34
NcZH+AA93nnx85ipVZZozB1rNg+F+ziZmdUFlJ7dX8Rr/0MWihGATCKeWIvFxe9CwkZYiehJgL5C
mDy7bIWHOd3aQ3mym+UebsOXPom/A3Ch4hy3fxa2/Vc4d5M8AzWDoop083fUKGZ2saYcblcyL9qd
P/0fVe5IqrF5YNZD68qW7kZV/FVVK+Ecar49xvewmVGBLs7x//rXh/3K0gNwo4H29D/6yLkSEzbq
+F7MxTn3xxDrefTnj/gn5+VX4d9NNPuPEUB3cQPw+/z7O+TDstiJ0zYXQ0905koaKdw1qrJT0fb4
bqCn4/qxcNta7rSBEmddYiHysIbWf4ukKD4H/Ou0rPB2jmMy2Ft/nlNivAhINUQyXBVSle8UBGwB
XEUF85e766bh/M9fn7gBzAC+eUPK/vuvXxgw0Ge3bC6sEaG33XfTLiWQvfdebmwfZfA4ye4vcsn/
f1H+/ak3qTODCAwp4oYo+/enCi2BgMEC95I4HQRo32VgmuvUU0gs1ulN6ExeCsuqgypj82Vk8naF
EJ9tKDoYu61U8Gvtz89Mnux9ymj+9v6cXmJIWSDnsToBIGCOjFnjCZRWFWl6UuyFbeM/7rO+PKAm
caCgGOvdQsMX2D31G/vRIVxLnf2S3x0KuuSwMmBWs3l+GY2hujGH6pDvqqG+aF0yKRamlmDEcYox
6q/a6ks8A1kfJxyXKpGGRfAN+iMKQQ5AvIG7uFrRzNVkXhSD7E9u2qsodcv80vOAPC3D0F7cibu0
WpvnfI77+1QX3akyEVt5B70m1FHOCeAwND37up61cJ7qd6oJfzMYTffiThras2SGSYN0IyRDzjsY
XnukSKZul6majppVfHKveg9y9NjfO+N6dr2yObi6P72m7COYQY8OCZqLXnM30g0u0CIKIqIxl0Fi
+7kUNqEmjiBozTDB01RMkhq7656goszR3I/ZpUDp8UBKQW5HhOKuB8A0WDuxdm3N2QF94y8JdBvw
7M8YJO2tBTgKxKnzDsfFOaw3kdOCk/dYxgCQiOyCyM+yg5Qi/p2zLBbOV7oYigDAb1zbojho2pI9
dqoeQqz249ZUpHTiZ4o/oTbJ7dTe641Fdg22pkSeFjz6QZaWWC7FpK4LE8ZPw6mYR8+s1upN7jAE
jlcEp13nuAekOssdsSBNVFRFBfbAZ4ik+TArtNsIxqNIP/nO8IHbwXzwM7c+dO5Kaa9r2UVfVXFY
QSZi6fDLHV071ciSQxToYqEFk9EVD1mnlq3oGlbiXrOgjRnt2IoWj9HrBkzVcCJIdg31PsbXh7fS
KTbQa9gjOOs7jEG8ftx/cBimnM2Ia9RWRJYFFbGEIcRuQEKEmWA21FAidn2+qJNd9d9ZnqRfEkW6
GNiRiW2LkVyaXsxhlrXpuXGh0DXaKEJSYXHTSFWDLMhMMk7w2DzU2rel+9oHqWGsuxtgbTe3Un7x
zPqqAcBJaX/GMiZydB2QBsoiRMmnXirZmd9bmNFPSdMRjOsn8lDr5XQc9EFe/Kn27qgdGO7xN1hZ
iBQE0LQKxk269PXWYh/+VaFJ/FKB6CnX/0faeS1Hjixb9otgBgQC6jW1oEqqIvkCoyhCAwEtvn4W
+t6xbmaVFa1m3rrt9CESKuDhvvfa9a4y+orpX0xOQYSngGGRM5x0h3FekPvP1Ti8+7Wp3rTK9Zex
MQ8TaVW6V0SweshILZOpX0DjhFnxEtsAvn8dBaruhCODq5Ztf5230xahurutytY3FoIwHrFOq5Ud
d+KH26EtBdGDg44yBV9C5UXMtz3NYkjp+eRy6Im4DLsxOAS29qE8wXikzn8GCIwIk0TYwk/wPxHS
qM2gBR26tqpdihF/9uiUn2PH1tMOHRrcwaxJTXVnR7yQt+os0R8EXxhudWQjjjPEvSvYiPf28GpT
vX0YVUA8VOJEWIZzeamFXnXU7DGH8SXLC7/ou7Wqe++iqFM2914JqsfCQUlMd0LzH0NnJhX94maK
g7/jsBITauLPs1x4pNjm+RZ/XfGNurDaPMbhxNNUOmvuy5+/w2eVyi9//1ziL1RR0+gpTml6IsrA
V9s///3ZSvGfL5aHsh+T/2wv5CtBJXb2nYzIMSAd2TRurMk/NmGwtWR7SDtnHl2Am2SmmbPM//0x
QUrrwhP4qKi/vl6zqer9KrAb40aEoTOs0aNN17qfR3eBVM5b49r1QwVxDBkBg9Vvjv3VvYI9jFJm
dn9IRpTSI63o67F1zU/caUClX+bbqF/r6QYA3p9Pb/75/17S+RCm7gKMZYGxMVb9Yxv6j2Uib1ni
RzCxV7j4h49qWvn1uv2uPvvuIGeVxgR4juRQDiKJcCpXjO/NCEzeNxXNd0c5e7rpH4HpyXrviq0P
YSlg+QWCyPavXIhcMM/FRSm5YmDITaGfPYMI1qZRdmHExxbUTzD0QKLGLvjmST8/F881BD5KU+IQ
pTw7v/N1YtRK18vphiFzQHzRmGyTqMo35LihmBTpdwDhrxWoS4QBSGjcS7iTZ5PyudXV6ANCV4kb
OhXhD1ToU//k1fQeb0T95Ec58s/v/GhfT9DB9ogF0naN+WCuhVv066OdNFNojGMuGHSHayRoQEb1
CEGi9ndL0i/HOXNn9biE6D0U4lJOHfzAiQQ9rUj8l795i349mzOTVuumBcJpzkYBvAjp5L1rqNjb
8Zv14Hx9Fa6FmgmgMYuCjZ50vqj/eVmHyCxTVYX1XUQUGfFoS6Nyv3m8z+4Le0yHPw//noAMHu45
r+O/h8CK45uhnvp3zNnpDNMcHaH7xN+sOl8XtnknzXIq8KGz9liWI89OJAft4+tlUdw2YjUrURwo
rt8cYn6A/l3Y5kOYxOxiE7WR4XKXz1YDfNXSZERX3vpUZZGpVn54qIZdzD/1lvOXN4aDSWA0eMXx
Gs7e/q9XzSzbVLqqLW5h2vbL6uHPT9f5beevswhgSGUHAEveOltytN5svIlItdtM37NF0v+uAcCV
wu+qA/fBU4P31D1bnS1rkDPAWbvtekKDTng4vrk6v95tR/Cm23DrbRsx5Nm7XkZ92knfsG43Y/Ko
hyaKm/zvnPTMiIWNGWhObrDmKuHsNQ+Zn5iwfqoTOcWIWtYd/ja2IX95HwSPFF4RclhYuTjS17tc
xpkkgjqqTy4xh2u69v9/f/7spaiBg5IvwZ83u42zDcXmz3/+/M0GOEEfhntNAWiy5J5doqHM/EgX
vTrpVr9u0IB1Om6DRwLuvrnd/1iJv7x6ZADxgjPCxHzO9Tp7oHKVizqZEvNkp7XJJsU4VBamR6tB
k1q02fUsM2SMcKxrvH8EjU9e/4gr6u/6TjwSDqoRgxVtXitJBfh6txIlIQyXQ3dLpKK2zbW/fWvm
P8/qxes4YwnOG4IG6bTopqzuVujTq6WsJ0hIf75hv7z2HMHiqwxNy3EAHpydQGrUZdAJt71NnGH3
rDFZ+PPfn2/4l9v0z/vOF5JnWc615tcLNPQD8mWWrbtUlSutSY4Mz1bYiZaAd/Z1UqwDjVHbn495
1kf9pdA4R16gGI7DXuQZNK0KRICMLyrPXpRj+JH0NdJDxbQKwdpBK+pjptrTN4efr9m/5/x/Dz/n
y/ASiF8CIkYzahBABkwBy+rA1+GpnRD5o7PpIsLSus4ngaXDyDYq+2C3MbTL7purfpYz/j8/gWWc
yp4VFxLMWa0QJZVpNAyxTkIzrwatuexSYjjRlH26xfREtbK0vfB1GKrLYrBWVhXFC8avqGHi11iz
d1U8i1SNJamSS0NURwTB36xDv6sFvRljKEzKXP2cqtZ2Ab5RnASnNOMVnshwLz1yriSKqhwTk12M
q8pu3vFrfFN7/PbhYEBHbgb9brJ+zhbYWtVGIuM0OyXYt+qRyQDZOnRi15n1wBtmdi8uSd3DNwvF
2Xr1v3fkP4c9W3hHZjthpXgofDnQU9qV3dvQv4zBySIFOxqefB8HbX2NUgcf6v9GRBHu9PvcMu/r
a/jr0c++jiBTCixuWXbSEmap2GOPqVMSMJjhpLKzt87GtNsEZHz1Id4JtAnvDHd/pp19Z6XOku3d
ppycC4WJi1VoL3WGxPCD8UuU730Iu7QN9RuL7tzGaEk26DkGabE37izhoJu5BUa35Ivqbsau/SyA
hS+sPIAvgBeTVqyRYw3S7HWc40CffUzhAHBtmp4wvRzdBMmR2ys8nfUqK8LN2OQr0+SBCVhFejHs
Wl/RKTbTh9QP7u1cvwHLvcSpPiwwHiFfGlcEdRzIRlnLsbzrbW/jFahKiG+eFn0GOVeRCsgXBFsr
NuKlb2U074x4VRZiW9niZ1fKV7xeWF/7Zl1lZIPRXovQpSJ8QXQdBPdlVLfLuBY/jDo4OoQyMeSn
Wftoy1nM23ZbNfG69wgvl1Bk0Vt1F2Mh7weNGPG4XBfILZcdHm9VB7ffrEVfP8j/e+OZ51B/UaiK
8/eMdYDeJN3EE+ziG0bIIM28QaFj0g6wbLfhiEcqw99kT1szno7G4D+EUb80kCUwbHvNW+2Ew+W7
FXJe9b+ukEhdmTb9U61BCzlbnsyCgXQkC3VKyg+LDSD3SaJf0YyHMt54yCm08bXp7kHmonTefnNJ
fn0XkD0xXLPYXdvzP339JAGJjjt7TKhROtJYJsRgG1MT1Tpq5IRQddA/K6RQb5PXYP5wKnXdpNMb
4orwMBm6vtZS0z60BFpeV+WIaS0KmoNk9rDR+6T9+PNvNc+i+dgy81sl5TIgGoryc9iEix8DhaZV
nCpvH3UfUfHDnYBHeDF6gxuC5QHzXwb6C9rVRVFemY7+VkE/tKb8ohqufYgoGG7IJ3jNExR++SfZ
IERTVLy72KhTZougJQLzYiDOe9CTGy/+KzLK/PTNgz92lPO9pvlzttZGcaAYqY3qBPX36I/JTRKR
et0z0P2mjPnNqk6dRAwsx2SAyk7g602F92hUAs3gKU8RaTOsCT9Q7qS7RnM+hnwgKdqTA2BsdABI
0rEZRIP8pvb9zXPlsoaxQaOSos119hNsJ8p6v63VKSofx966zcn7y1A/ITP30nepp9985H/9hHLK
fD9p3FgM1tyzl0jTg0K3Ei5ukHv2u+ynFM0NQMDAacIdISDiIUuqHM2tgeOhQdrw52fzt6dLGKZN
JB6zuHMiE8FyqAbLXLGT0HFyM9tcBEV+GxEJtOhGfS+DfNWSpP7no36tV/95olwBc5wGLW+EKc5O
utbJWdCm+SKHwE1rOhTO8PcVAhf232P881L+pwMSOb7Spq5RJym2HlKKZpRLZT0iY8ZQN6yIY8iN
aD+2+TcP0Pw2nK2KdElNWnFg/S32sF+fYWUauK59lytqePfdHEbSdw8TGrw/X0Lj1+NQjtu06RmS
0m8+7/uVEepqopKqU21Y17WfP5CngVY63QV0ffD5rAA83cPb2DeygmQ9UUFXoFZx6HqZuu0T45sn
aV5wv573198zP2n/ud5pr4grc92KiuzaqlmdeHKQWy+0utr0yf2fz/7XD+J8MGcOk8L2ypr69WAD
VCKCIywsaVG01wv07W2zn9xsh97+m33Ibw5lAPih8Ti3IfXztnc0sv6NKNlObRTf2VbhnRJDeZsg
Fp+BPzrfXMXf3FWORrQfCCdzhv1+PTGYwS0p1M18NIotVW90J19n4ptF59e3nq0ofTs61DpKi1+E
HB42wSYc6pOyqnWdta8OAAHLdFkFEkKY6wssKt+8Fr++8vMhAS3NLz296rNXXhsr8iEMDplMvYCk
YWhHvdT6H39+Ln57FPCFbJp03f1l02Z6oJaxDNMYUfkp7+SdaYbfXLt/RkdnDzoddxo8iJOJcPml
R2VGEhvYRG8n+6wEqQY96dPlx+CyBVToHIaVzE8TlrHYC795On53ev899Nk7ZmLVCVx3vm+12pVG
g9qwwz3052v4m0dw7oTw9QPhI9jyf30Ec4WPCom7RThIVwJgMm1C4b3sOEVArv98qF/fLSo3OHbQ
FGko/nK7NMjv9WjH0aklGIEHD1l3aEJNGhljr4iDmb5ZNM/WKBRwkmBME3GULmiVnC8bSUA/uy26
8dQZ4GS1PFPbqQXBn6SjWnvId9hU1OY3o9RfDoq6mLEZRmwYATNa7+v19FOR4nlqnZPr1+3GN8gc
ArKfHDurdzYD1/eQ9Fry3VM6/9X/PKVAVXW6j3MvFTQQw/izFdIsaZ2kg66dBFrvvV4ZyaYhmGpP
dgFgoTowrjUn6n+woYSbRKl8cIM6yZZVlyRPk0OWhhThFC+9tk9PkQKUkWFZuCH7iUplKMJDgZTg
zw/D2cMtUMzRYaJMBiEPYMo7u05DHHlVYGX8fRBDdrjtxN2fD3D2tJ0dgCr/642QmI/dzqbWCWy1
ECRrQndf+rKC1PUdIPTsHfqfQyEvo+lH64x78PVQfGpR7JRGcSomDAzvMSEYBBv8P5zOv8c4b/p1
dQKeBbXxCdOOlAQw4Nha+6b53WGY750/S/Od+fdI5zWqoxN942dmcdKNrEBv7blXaZy1q6FkDFBj
Ktr3PG5XCcb4Yy3FK51pbW04CH6sktBsBXOLphT/B/B57r4qDSTGWT0rglO62DtpEisoldQWuFUl
rJ4gdz8jI7d3Re88Q39gDqymn4mmOacY8d4qHsvSWrWhQ1M4Mq0G3IjwdnmWgiSsgmQd4j3aVD1o
IpaQWZQfkic+GM4isHqy5bCHYTl8SBFxjGD9Vjhu1Rah8rvbEOut2FYtgzJ6QZjz0eMtWMdD2awz
8lYIwJI4x6be/okEjs2aSCAP0NzeZglgO4stDeSeODxNw3jIp2zX142+dAEUaFgQYAfYtXCXRZjL
ZV+26p7wpFRcgiOI5lh25EHYU8AwRJKoHwENRCS2t/AMIuocCyoD67UHDgZKTSIGf2dbsboRRfpu
ZmQ6YgFwnh0MqXBok2KbE817HWg6SmCBJIuZClY5velXtZuJdR2x6uhJAiElYj6h2Q1BgmZXH3WF
gTNvqQAg5ah9AgR/IaJS7gzDL56dJqi3Vt+Wa0fgmvQKZPNuaDqH3Gi91ZSm2rrCiLpyTKzpftW9
1DKwl7nVGp8kwgV7UVn9w1jaAiP0OLQAtEBIjbLiqznNmvJK+ZhoXDNZR10braYyMCAQjz2xggSL
bIMSsJHn5c1D0dhylZC+A0wPWNdF2ofiQgTZZ2kQvkizxN13bUde3QiCrppiMIo5Xna8KwKgJG9/
H7nDS9R5oIMwQq9117fXYx6ZOyXxAiI8ry6jxHUPWV81O8sbGdUy6uRW2sYxDMo3ngtnQ46b+RxM
NlYYAeGoawNnX6JuJR1uTNdxRVxUf+zhmXf5eF86PhSpkKaZCsPuyveVv7ViPybiYbJ2Qzt+ICHX
cNC63A83L1c2nAZI1SmUNYWccesYRrx267zZ1zYiq14hw40uuuQQlQuo8JhICARf4IYVW2TUwS6v
e8JnihaeF1ALFPapif+ql8nSTNrPqtdeytFiy1c5/tZ3KnFVy4yuX61C1sXReYIlMxI9k2b4giNm
1QlZbds6rRxk47WBbzYAyxCFBIn1hXtEz9NsGiseFmQcDlh5yBnvAdygnwSS14RlcFk78qfmkTfV
uo21NEr8WV2K+VomzstgxPSoqXWXOervTcrMd+ET/bU3omzgc2lGl1USdvvaN/xbP5iiPWmsgP+H
srj2Rqy03gQdE9siQMYcoLwmsNdLCYElwa+4ztKIfFJmp1dE4ZAcgKtm64bWuw05E48eIrikdN9g
J84AeSmXbkKqGzkE7C8KVR2xm/PR04PLHsTFPvdd+q04QWmBhDeu3g2rsHDzxyCznYXJv25M2RJz
CbRu08WTg3GsmGhPanj1Yh8fldaLjZq9tpbK1apsdXIBPCzZkZjtigP2oCydOXYZjSlUtsGFzb8u
oxomUtgWEai1Sr0HGk5cwF/gFaWj0ZxoS8LCLAcVvp0vgnoOH3AJhwIumS7Nxs1R0iYD8n8bzKTr
kpfQBcUqbHQb701TH20/kgs0gN2yD8r2LqBBtmlm522rpuIQuujJuxzsg11MJa77ic4+MXIL/gv/
xpgg+eiheo5bQvmSMQAgUUeSn1yx/zOBacGqIBFwRDceElFGZUzUBxECBA5HaPgmCGObTEtK2qy5
fMvmzOUS/9QyKp2XChPoUkbJR5/XPxUGH2YL8UdnaT9M1cJfHMx3Qqt8sHOcaMf4cMH9ebcsejaO
8NXSaFuQrWYcryYo12g7VXjHrjJZ+A5UmbzR7qtk4GeWdor2MERmSPAgclXQXUGT8d5kFT5ONze3
NhSJRV9SOHRSBsxcYB4R0oSiC4xB/cB/yJuYRgPe3qhiX8CK8RA5Nd4hq0wfnSx7sFFr/iBfLCPt
UC8P41QExwDwO6F+4Ko37axzdWbOArY07V0GrrfKciyMWA0RfnoB+k5CCjeC7f7KCD37kAfOT+mi
xZpw8V7Ujgd5rCcdlyJYpwdeD3jM2eIFVcd01VbxVhDhvu7iDF4G78kGUoJ9G7dGv0VgVF8CP2uu
lJLxocpYe+eC9oJKOSEuLOyxtVqfLEJq1ZHkwXJHqk1nNwicEzfeqM4bt6BdBsKQsTJaqm9pHuEU
wziGnVOa45Jv7XQQXduvproWdyoO7Q6pcttCzgZbuY0QZuMR8uJH6dd81UVh5e+aAmqyAPSFqUtW
XEy9D07xMGN5RYdjz2PI5RXuqxfnzQIuJgwQb0K0nxYJWCPCOhYCLyVoUJlcQO9/cmrr2Wrbx9GC
ClOZaXQL2zLBy0ANaHWUDLY9egsYO9UxbbXgxopgDngYfJdNbbIlHxK8L70/zEieKsOKFBnS3PmE
rE6rMbCqQ64ksxfkORjAguBacNeYNYCId5KcrBtK3A0haPo2n+k9OWmQC/ZZ/iJlqrR0nBYCSpiT
Lk2EymFw5LARlRnva7x5V10iGTUGEiKtL39mJdOuGlPiQW+aZk0UqfvkQ56Cr5cVO5Ls1BKfgLlx
IS6sGL6LpxqYGuQjtGR4bibrfhpdfM+tjPHPBEZ3m8En4pnX80tDYlzotfRTTSyQYYxcsdbtCt6q
Fl1PBZLrzOqSHZOR6Voxp+d/NuvgQto9Ym0soMdxbpvCnwpWfPH8u7pJ5TawarltdBBgKQZ13Eit
esxLGlZtVrpLfqqx0RC6ERCGg3JZaE0FnLnzrvGi8xyPpffuVlgd3EozVnDavBs4uu5a6j2C6YG0
6CCleALaHGJ0VY8i15pXG/ch3qxkzGAuTpmF5XJisRdJC8FA9vrJKEv/3m8DWCNtOWyT3PBXgZeP
aztgqOblE6uy7xLmYmlZu52aMbjX4ZjcVgPKwd5ULm8lM6Qw8529Cjp/zXZS3cvZogm63F03GisQ
YCamgoMZb5Aju9vI1eNVXHb4fT3623Hr3tl5DXXKp4YMe7cvyIMqf5q4iKBwpj36WHz3qWH/1CUj
sDKnpK0rpnw63+BgkXZJ8Qal1dowydIXKEHlJoonEqfGqbrWmw79cexxwqi7i+wYR0ZzX3rjq13r
NSVQ+zEO8NHGwawuu0roq0Q3PgZrvnMD/TVbCexzvUvGDYgLgB5juBsGJj0MpHBSuKztqgyNq5CB
zELLWVHdJpo2as4q7/HJbuRoDHf+MKoloeVI39P0oUcDD3KDMN68NOy1QLGabd6JsrzXkcuCOmZv
jh9l3PYlIUA9HIqFPvTtFiU2Tpt4TBjh2MYGUNuwBgVHYG/kp2ukY1jH6gAijUvxexwtg30D8b0H
wkzLW6vM4l052OYSEFV/Cbu6eeVij1vRJdjZepD365j0ZXbJZc1pD+mR+KQYl3Pi32Mtx+kOwGib
s4WFoegCpqX2IM3ZDKujiI32R1O4YF3RNK88lbuXaNmDjTVRM5nKbm4gZLEJ0MHbv9QxG45NUo39
SQGvqKhSu/KZoKCLYbBezLjvzY9Ymr1xb5VNZDLXN4t0F4Fo8zeWXhUvuGznhzHpIBPUpom33erI
dG/mQJ3c8pZpOwArle7QDY81WKRLu+ez3Nlz3jzW/r3VYBrNHC+8SXJprz1XFbtkiuyFZWjPad2Q
wltG3mYihvI1KQ32LW4WRtghcdEugyif/YGxThXl6YTvNsgw/BRm/zJtzGRPr2Bcd1kc3hiKcCLM
AZVzF0YecMtK3nVk1DLyZfLFWu/ekPRprXwHRmhZlTivIIc7zTNSQ/SQzDpcQozNaG92BA6WkCX2
ccrYXaOkJv60Vquo6z+AkVjLMazR89cJQC8JfJSmVgbumZpHtxMPh6sy97Fyfniofza6W3H2fYW/
ltVskYf+c+o3JB8mUgCLJRk06ed1ED/pQtlkq8PvBCA1jOFl1jgQOIXjZ1cZjKp45QGco6p3NX6p
kVLDACxhubTi8RIEDNg2I7amS9dQN0mZPrcw3Ha9jRdz0Zq4LLXUq+AnQN9xBr1ahXAI1qgHsw0Y
Sz4NkHYxRPJ0YqMNHykDaBwBJv2ww2B4d3S/uxmZ1e/4AwO0nCa8gs2IpC2YLAPws9P5LAhG8dRk
OFVF7prwjgZnR/qsSXYttC9Kjm4vota5JkmWlzyfgYsdsQugvcpsVdUjAB7X967pW8FOs+rnwHF+
aikNR8EO5DAQ1PbDE662rUatePVGH8gDU6wV3gKydhvwF1oWNlggfY2xp4lxlAVhaWmltsMgR++L
Yd9CB0a/Kv2gurB7rBG6SeSXi1JlodjUi0VcUOOBL9S2su+J5bJBut3o9eAuYPaIteHDFbKCeFpk
CcRDgtZ4gU1nWkLqMVZemP/0AkAiqgAdbuQBsedUbqtI4leJw2hchVh9MERpclV47XQjrFHspwjg
I7i+8TIwCd8sBk+xKFTVVloquKhqC9N9ZrmA/6L2OsmsdovArH0BlO4e7SHWrnp8jNypqNtkYP6f
QpaZI3iCZBUPCZBYHidxQ1ELfaMI4d55RXsH6e1n11fVPmw6b8FEbLoQ4V2bboj5i5dsfbgVgpBg
iteO9YWaR2lWs+zbmhlxo5x1yPFWIhDWwmjIJ+8xyiarKAyTlT663pMsbKzpFmyFt8l3XnFV9Q+B
yIt9Y2mEAejZWER7RhpwiqzSgFbvho39GSbWsE8qomf9IU7Xqc6EWSkfvYSBw3WdjXVxVTfiwzZN
7QBmb1ikU0cqc42jj/cqglXQ8d5PBDjAl7BfcttpdmZa0CBxpEHpV2EwL0wmjHnMcA5n8qOnjz9I
Y523liOwv1pR3WmptnVaMvySbACXl1OtosMCiUSu+7IiqYD3DrgKxt8aRMJ0onXRoVBDKsKo2b42
Oxx3kcOgLy7JDIgyPdxF0g92bplXt6FwnTtOylzYDo9l5KIaqvsXkGT49SQ2bZ0CakEPF1BI07Xr
PsnkjzZS0XpsUvOlCYW48uKEGPKyDtzPqUlJV2M1PXYSzU3a1KCDdP8H5jHUEaFGyh7L6KqRMNfy
tBK72uuCFXbbt6kiihX0DW5u12TdROq4iT3HxxGn3ga4YA+0lkDZkJm2oUEPrU1yi8dxlLe5Ez5M
cU++pKbDaDLdAlf6mK3oOZq4BtufPTl0S2WQcRu2lWTh4e7pYSv2xWjVt1aXa0eYJM4RjnJ45ch0
2mSJm6wn6Mf0axWnYcw7fu3ZK8ziGpEhVWqTVzT1JG2LwOe1tN75qvwkqgX6FSKIpRwxzTfagOGs
t7yVPUuFgihy+HhClS/tvrh2Ig0rYw6VIYcfwu+zQ/IzRLkOdO+VwXG50dp8YGNo1a9TR/cRtShl
Vd1vhCyyKyrC7seQQ84yyaFfsGEsYBla1dbP2mTGk7AhmJSdPBOfRiRs3hkrMVrZmq0MoQX6iKVd
NeSRNwWM9cARn6A+UNepaVqq0gJkJ91PpfQS7nKaHFhrrUu0Q/lKNj2CqCAwq9syawf27mmDg6+S
MG8xlmxcbMFLDYD3RuFqXJhx9ob6NeS1rT7CAdoMiAPDPNg5T387Ge+zrX8R6oreHCBpSmnyH34m
Pj61oraM6wxb/xqENo042ZmrtplhorF74UxAgU1EmAfPZVGgo9WSdpS48CkAWzD9BuilhdpjOtb6
qTON8FTVZn7pJa7zhE2SzhQ70gUXF+r7BOgAZIy1k049zp5Zcw0TPltLG7KjTmzxSgtaARerqLPn
prH9IzTCahcSdrjzjTq8AdZYr3JiD7cDt2XZxr04mh23JrADFnG9tNZFD1gr8+NpW8QEfgnwB3D8
DLylJgh40uiK7T9ZIlVQb6Z8etXC1qHhqgZ73/Qy3GA5gT5FxbYxaggNtdL6HVM4uFpuyO1Ie5JL
Imnv+0HuXBXdlzawhrCo23UqGzZjehjvGYuXVx449IOgNXucAJ/ySakM+dmljnq23ebJV2l4NKCB
bZMaItIQxR9BPfT8fBq+cpqzC/2mxSsb1T4MGXtYMfSkRVUqYNVOol8Dnuf9tqAdjIGnr7PCbHa8
nOaGsBOJCVCog1YN+Z3wY+dpmNw3Jx94XnTWG1ykzaZwwEANWu7upVUWrCVlfl9rbr0SkoJCz8lb
MhIteu6E01wQSJourUgDkkzRt9QmcjdjleJHzDT1MEUNkQt0JIDH243v33EzDHZ8qfIIAYXO4BgK
ILON9M+obet5nKzuYLFgwCwcBDzoSu8f+NTJuaMr9ogt9OtQ0ZSgBOp2Y+fMGEc+kbClmXZKCDCZ
ou636LV/xChbxIJ+HMV1GIBfyds0+6TliiDMrViRx3awL13SnG6pwKuVaSX24yBRScdgTEh59Ekp
IaZ2g7MN8IPkyb6uBi1dBc5Q0LdoqqXrjwORHU1nXbY2XbhJgDQkKPUJVyqqgKH8idmy35HzA2Vl
6BvkETqWpg2DCfA/vco3pmGGl6IqenixDmRkD9R6hR3khz3KJ4ZnOoWaerGSsAZJULLnh2HT7GWJ
0FMjuFb4fvthZp4R0MXFBcsEUzUH1wNMleNxwKnUVE8iE5BxqqxedXixRf40I/36+k4Ukk9Dk1uf
Lov+hZP1zyg21YEsHzD89JhoXT5HGaLjISDeh5ZBsyS/h50kUTFrmMisv9S9z2SoN0eR4W5uGye+
64yiYjRQ0laocmfjx3m465UhGDugBSGgJTvUNgNWXjkrRPzY2gXotNY7Ks9Qz9ZERDzk9VpsRhk9
tF7I9sTsn0M1U8Al12/JF0DeuXQJYCi3abRCjj9Bv84yCf45M/2FHvu3Kuz7y5Ds0nhNH7qsHyKU
1O0mbqrmwRSyXep15EFUqkk/KENTP8AwdfcDKNgffqXXK15bJpB27e+DkWax8MJHJgj6MncDwlDI
ltv6EAN2bGz8PR4BY0WoPcnNBelA5OU1Sy2o023c9nTuvK6YsbfWqnTVW6bnb0mRGUsQpBjyLYfO
2rFjI1mtU7+9SV1olK0L95ocl5jdUijWJdgn2rrJW2uwLHYqS+eUZoYoeuv4P0p9LCiiB6/cEW+x
9uIX+maFf5HnrWNewrDu0Y52TRRtK0bAVxPuXgRPMtoiqSPeGewOUagVDa7MIDnA1uyPKQECnGPk
wf1fvPtpMHcjH6sfWXy0y41xN58AiudVUWxs+yjBp8H+h7IlBzgJfEUW8WTdlSUIi8InBsYwS2Nr
G7BxG4ZIIKiAdme5gmkgWSZG1TYHByn7FHTaYoyTBwwAc6OtMjZx6lq3xFa9jcI4jklyP/HCb3XE
jKSc0ItPwcuT5nYp+9EgmqgmDUSPfgJqxrLhHJ3uJsN7aAG4pMkpMpuSPUv9p4lq7FJkzHeWzqiF
n0r27X1su/WLAZBu5Y3AFXB/GxPfdzeW6zhrupOjm9PBFdGLa9aPgdLhxKcgJxqjo/vlaNDfh6Li
BufR0oP2em8W0CcWEl7ddav0/igLqG20hPtFEWmYyDQa0XlEO6LNi4Cub1MRT82mFBQT4xETlqfZ
wcMHCtEv0pw8odSgo0+fKGWywSo8crWWsocx1SnREYvQRhsAXWiU64w8ljEPwbfSoSF5hK+adNr7
emCOUkahc0zj8Zn1XGwdRh1Llj39Gix7vPIRxyxzNMg2Lz7mcPbXzJhC9uSvEjMfA0Ix93349izS
rKt/ZhhNFmbiFuuiplYDv0AWVR/8HJwhXJPINeVrxhtPJevPksEKRCt/eCWgAQohnSGGMDolCWDo
jdAkW8JIDfqHodX1UTUAMWISeBYBvZtF1ZH8S+MJ1juNgpM5Fs1tHIWovTvdMG8dkeWUxpMql2Pe
v5gsU6sU4vgSNtIrOevMW4VdjvRoWwl4O5avInCNS+Y1xaXFUsIPsd4KtsLHOLBHSLOWZGDiIcmu
jRCTtsFENvMTdubpsx4EJRD/2DvQcn5rwpZmr+vOE0ofh0hs1P64SpuuuSuBPoOoSSo4Z9Aso5QI
acsJwvtOBe11nlWvgPDFWpYe0sOYTzV1HPG6UG07uL1ONTJ8aX/IjLAEYJzZpdZWmTpmIskudSZI
DsryZgDz28WbpCPRS4NWwKc9zC86f/BPih4+ML+cWlFvm4ceN/3KjLUBXr2aUyTEYyFp6Y0Cf39r
WfFhcrzkYOtzuV1xLxiksncWQbkpgyRcVV7TbKrOqXYMakjTKvNwQ80BSaPwBCtfri882uorP7ae
jDx9JJzP5aWuw/UU+WJHype184b/w9F5LDeObEH0ixABU1UAtgRBb+XVG4RGBt57fP07fLuJiZ4e
SgSqrsnMY1K/Bd3kbFhRzk+DhcKrs0drT4DG5I9tm5/KqSH+s3WWNSKamZRS0txSK3SBpSkEsEJN
Z21xnaMd8l/ASf5XtuQuTqnBHkA3Yc63DXgYyO0efS9nJgm698hoomatB6pxV42ehueGiHV2Mra5
Yo1OJncb3DhMBJSswDgoI0t3Qyfi3SMDmOYGJqSRuDQIkEj8dCLBGi08nNWZCRZhUsg4JQIDlPoN
G0DAWDKqP4VhFKv4wZiamOJuupCZ+JCQFe9Sp6yGtMoPJoUR240w9Sajbo8TDpejLmPzK4WGxR9B
rj42pJoRzFruHJx8d4P6bBsm/T2FxrpNVA39QmTGuUseom1hDWtyVpcj8mlxUEpWe6HhdCidAKBZ
Ezf/ojiufKZzmSeoRL3FzU2uF+4BUBgpcBx9eLYGFjIEyrRHKAcNcb5d68ti4SyJDGTdhgQDVy0d
P+kMO8pNl2XnuqHyh0FE2zEbWTEv70s9NDs4JaVvD6J/4rCeWRfhb0wwnu4sI4hPldlURwJjyJO0
hvpeycRhqzX3FHkL29g6TK5tMz4LCs+dNlkMxTpNgBd8bKeF/iXdpj3PAmtFYXdq387m/FwNPdMm
CgzPpqgpSEWzoiS/NpHitXDHn5jgko9wLFS0mh/xFirlXKjG8CcfZrVJnTigex5Tlto6/8HwCEMs
RnGnoQi/OmkVWwB3UJe6lKVuCAw7TezhgnaYcH+91rnPghoNV+geQFq5B65kcx+mSYXeNyenp0qB
IXAtL206b8HQNWtq/BrydDWeCyNPdxwi/aNM1DxIQZTKvTbvDK0qkDQo6uO5JFF7nKOVSuRrVvXu
lhVPc6hU+yDL1Trd74AJQ3XkhgYuiTJl4GnxOF2qKSwJ/n4kj1tuCarI/QNs+d3Qk7Cf/pYWACfl
aNn7aIn0Pszz6OlN2PsWl/AVqKzw04HVrinD4pC4qTwQOBdvkzx9TYSd0Yga+rGV5sQvoCOLpkgJ
lWFjw7oJTZsakdSxvZr3pgzC9zScf4qu/sRSE3kGFYCXly0Ts4FSgJ0grZ/WSFi8skHRYuvXMECy
7NppuynlYq7A4ZjrmJPoXGRttErnmQW5ml6HMmu3mhvB3mF3ehlVkJPGbWhvsKz2KDEvc2nEGzYB
F+iazmYZ5L/B7KK1nLlpHYNHnMi76OTyrW7p04yLS5LhHe1q6omJFCnQxO4m6DPnh4LNINfULtkX
pUQoaU6zn1vSdqxZ/iMjqdqhL0VO4gaETPeTtSrojTcRRFReBeufgyWXLWBTE2X76M1q/WMRY3xy
i6A/0NTgaGAZHq+wk4wo0JgOxGjuPUMUPC5VYt3BxaVnoyJIdIkwCC1RVPtGXMGMLBvjaj5WB25B
dyhQx62kgrSIlTm/q1A5ZDGM7zUl+5pYygZRwAPGZLRytwQu63elib8Af+zjRUBoYidvJLIO3mJr
P1LpNrGa1ac7kXATjX1/Tjm5d4nGTxNaDICqVryhI4genqRltwDr9dSS351x6d4Vn2zNcIovXDeD
owYEcp120ScKHsKghXwxh9heG2E0vjilbfNDkGAsU2ZLhFF1+6qzl01LdJHTDW9lwC4xGcFDGU0f
E6TjumvWHoHnNEPuu5HR7c0+6269HnTbNo2LFyLSrDV0HdMzQgl1kdjAwgvqUf2Tpt7uBme2PkIS
RV61ygmJ+ixBKrI1cbCDZZLaFqlUS2vlOxGzwrl+VESNIpu+Uv29sYrlaRgG/EXMogAvPFJ1jfRs
qbr9go5WnBhLCVb8dvBCZhSvbj0SmxkW3kjLwG6TLRjNZ6N/p61Dx4Nz6r+lC+qPzHCW3RQl9saK
LKaLbB5LTXiliziLaBXq9d+uHN8jLXwBQQaj46HPmTLGgWQXOWjQ1PjmhPwfCGgs/bplgUh71K8F
1t2rTMbmP72rhzdDp/NJ6HZXWTkREqkTMGV03LKto+kXmsUQTEBve306Eo5LVMnatXvDD13EB1NQ
hASWKfPF6K1fXboJ8n6AypNpJZ5h1MHdxfW0amVpAInHFtkpFhhwJAD5mFQ9aE+Jd2ZdsTOsimW+
NiRXKxh54BKqkzZvkn41kPj+gQzK3MSD/eq0ynyyRGXu6LxQ56i05oCvuFkcGZyCpF4285gnMGOC
55jU0iOrwvy1k8gqitnJToY6oIqCq5RqyTt8ENurShu8aUn3IxzEZCwo9Ccr/YdSlnHOnSg1ygGv
4WXVGT7HpDOlLP3HtyTfGMiJ2B+e6+J7MJJLsMyEId9gbuPo180jYxrY09Qt4Q9h9FyVjH4zkvIe
O33n3M+vCBk3UjU7oV4g3EAr46WUz5VxlPJkF9cwOjjxjhDpmBWSTsiu6+xkTZV3AqERADVx84L2
R6zy+EMAgrI0fr27Jdup/Me177Rdq1inc2hPDCKNhVZIP3aMPovejxsuFTKe+La+Cvte6q8WPVVx
jeJta1PEyv1cggfKfvNxlzGEajXPbFlQlaeZqVK8N6Zbx5CpZ8OYDR1LEeZxXG1N90eIGDXCb6ut
iQtv+tOU//R4IM3gsoTfRt6AxQKo46JWiZpNWL6E4kOrT0aV7CWLaiXudu1uuPVOZfBQ15R+xW+e
hOg1UNKj3m+m9mdmfiFTZIz0Vfr4NjOZakN/HJAX0BgReVcw2c7GnZEcxHx0InatIltLsdOze1G9
FLw6DY322ekY9BMQOnTZurIApTue0znrcvh5fGsq+qPJhD6Ks3mBwOFL51o27zrnZVilh9TcjsYR
KtA+z4hKpYnmZOj17ySCNYkI1SC3eSYBcHwOQqxLPQHB0w8n0Con6bFnFieqQzNy7xC/n2JY14u3
Uu0VkwjImas4GFe1dYhQGvHEcI+s+dRptKmNmwZPV3yG5S0z9l3088iWx1zkjZJf4FkzAUud3fyx
/fpkxjLad5eYmlaCgP8Wxss8vWGBWrHmaMU5cLYVayzk7RpinG6boJ/Jpd8ZPxkqxZxblaDzeNEg
m53L4BILGFpotdKzwz2uYFiJVq83Je0u+ftov/JSa9jgDuI1GmSxZ7r7ZaZmeiFj07cXuqv0PMKL
doDzUXx1zYQUStwc8OO5Bb05A+HLoUOaujoFZn2MSLk0sl1mF6sRMBu5dJAc4PoQJoQ4l+VSnq7t
6WyBmxIcee7rUHPyuuzVMgapwUoMrySVr0kk8mqqwSTdxuyVR1xlqFh3cxhjY3ye4H/lZwVaZ6LB
l+1HQm44kSvsdx3rnJKQ5KZkunVXOb3q7lMdbBMEmEv1x3xyqzVv+vJkuq9hs12yvxECBQussjYe
tvOdPiSo0bYPtokpSa2fP+P6NYbyOOi7IJz2atS9FOlGXeKYdQnpZ2hPscAGYT+juhHI31zYBU3x
3BpvrUV5qe2obfel+QBqAA+Jf0XvsrHPgQTgyoMVWg3FKlf/TaQf5slp4dvqY7QgjHTmwJNFxjxJ
uyEqWhN4Ocl87bo/wPq4fm+2+kH854UR6fs2+YEM3Bdz25N8lXDczuzk9w8VJLvJPDq7s0FFwoHI
M0DTtNaywo9b7W1AfkaM78oJ7qm8TVG6S61/JqL2uSCGmOFrWP0rhxB91gvRio+rcHqMAIS1zjSU
ANXKBUSTZFSkuYE05QU2rU6nCMWimM8CrqSFNWIK3qWLMiMKDgHhynaw6uIfWwOoYvlacqzBhzmP
rM7hZpBQODRswlkYUbJy7tdrMPHHBpLWDBoxkuvQeitKgOj8RiYaHgQBpSI3aMPSky/sRYUtbscL
IcUC627o/OvMhwx1uqRzt8614L92qNZpxJKhOKt5r+Xv/fgt9d2cb42E3EmiPd2vUt4wAnsxmcKp
RTyqOjT0iYXcFpCiRmhdqYH79869GpO0KL1s1LzJ/l44c8f6u0lfbHmivVjJ6jPsP5GS+RLVAAoG
JJeXJUHDvhu1szPtcJZ3Du/DrYfNlX9o5SdTq3Ul6HHtL619DnlTuniT51szeWuHb7uotjMSW8QG
6NueBQk6NfrCQuthHicc2YTT5V8ivNktaarlnv0Mbv7ntnqfnWMO2uH/bmXoPrR//MWoGIf/Knl7
UBRdbSfVUzb9sfwo2x/0tTsyy+mf85Vu/uQzyEh3O9enpOby5BTviMS2kSlayXbJX3rmKPFyVfLG
7bahnvbINgj+akYmfwQawxz+7chGCd+S4a7PHzkqEaM7ahRZoe12u4ewGHlGzImkSGJOEC75EK+6
Qwa5acu335GuWsKBt1R0rK3sNuKO4ouPNtQvnhrvw4hysGdGmF8MlwlkghftLR4Bgspve/ptEaAk
5IrLiSjoJXwwo3weBm9OfjX2Dg5gpw5t9RiJNQrSWWpbhotwSt6RlPkqWC6wh7bLpK4BlG722r6R
4lFH5ZSp/nM2rE0b7nPng30BrXS2yeV7FPyqS0c2oZ7v2i9nX3dXVfEvjvTKqyHfdmzkliHcj9Fe
gVGoCHSOltNDzzPMrxanappzZjwOCPGTc09BJCdY6mbneMPAzZVPDtiOKuVL/uQQcyEOEnZXpNla
gW/mbHEM3DfLZyif2/6UuL9gFrLhEE4n0IUr1Z0fbxobaV6ivUvFbV7i6ikwWchL2wfBxt/2W2b+
TJXHrGRs/3OZiLFE4eppvCYkCTv+StJzhfaA2INF+b3zrsmLaV5nY9+0tLL6Tkz2ZuDasJyDobGP
aDciuSh2JONyR5yKLv0yN0/z+GUbPDGfWfxPi4DOOwjqAQZV2rmv12z/fZJEPX34HO3jUt5I2CxZ
DFbRaYwBb34x+9GKaUf2al6/6Baqyy/dPirxFIyvIIzKcL/ITRMdc0Ktli1edU/kF5fBbDles+Qm
UNrG3b8s7ngIjtJ5HeR24haLQ4wqr9J8CZNbP5z0EGI9KqnuI1EHIiH6xaFe8WMMqjyhxMg+uSbA
U+IuN2qQvI8fi3F1e59Gbi27b+4jdt1kEYKNC34nBV+nODkQkmUGaEHP/IbAWPp80d2jlJBTk/zj
RKwMfaNqLDLoogIuZ/0BJDvnwLjCct/bT4k+ngbzX9gH28x0GVVDLWsudDSeshv6nmI1sMGY9C2m
QkiNlU+ZTsHM7JoOQFM6LGbakugC22RlcwE7xROOZ8SnryC4Oe2Sw0RYftZ+x6im84Ig92KfG7/R
YK9q8z3hADD1BP9n4jGTzingJ7aJ4fjbz9Fai2csvPM1aXNSQJjiMlTL+fGN9o2Mt7Ya9717w1BB
SRBuFjhtMxXHZPs2SbiVejZVtonH9qkPgQYsglMmXDfB5yQR7Y+vQXXOAulpNRQwRlWL/BvafL1E
z2P1FUQklCDpTDgPSkaYjbaO9WvrytvipqeugowquLHCfEUEFvYN0xsBEbsmukTFidebr3XG01xm
5NmH38JiY5X81kPBLgLJPnIabkQ49P1hwNTGapszl6h/Bs4Ff2WBtiWAA2wzPEqa52H4APOmuivB
+IgvOLGDTVP8WCzYyZBl5flXOr7qxdYIAtKkEzrxeh/Z/WYwfuq6IfoZOuEjp6fPm33FCFTHl0Oq
OHpe7UNLpn1Z9HukJkxXp/CvCbaOszNQt2nwjOaJiyx6mU3yhMvGZ/B36rAfb+1FIqf/qxxQns1b
p6w3M62/Fl2tMoDXwvqp879I2kcJKSMkeiPPPsYmpkNH78YWkF3zMoAQvFUaF2/0FruvkWn4fYOm
d/lvQhcSvBTzn1uDIcNtY3z2ROX2fOJoJ5b9g+Q90yVm6l8I1LVZJ4u+G+zh1KuXsd6omFqF+JlE
WxmshOl49OYHnGVff0nrXkMEZ90WTce63GTGtbcJRt5L2wBtscaF4aOe8DpqRFXE2x4m54iqz9Tv
XXPsxbFhLa6in9yS3sQIudP2JpvSikFuYrza9nnQjC3Cz5VOL0XCBKHRfPO4VVAGePGjI2Nw079N
FtCMHkJrdp+cH5Bj/y3wNUQuiNK9lNYLQtVVXE7MfX4540VwabSjYe/zZNunMEP5bKzN5fLkyr8e
6DNbgKzZ5NH7aAckiXIaYUM6aDxFbAzAnpzYP1vytwgrlKIvrEtidG4YVwhqSbI/fTrr9YtEq1qc
jISHE59gqF9Uhexr1zzgKc6xaul95GnI/yyl1iGQk4Z5VfyierZN8CWq+hao13SU3jBfujpg3U9Z
9m6g/JrJBbEZtNP08QC0wdkmZbosnvPhTaufneZpnLdDc4dL6TH9ZYZ+kBl/oLo17adJByPcYxvr
+5JpRjpTAeEzzLM3AL3XKb5U2hFHIIj2p8w+5uojIX5+mTvPVuBfQXlFBDTD01sM9vLY7yyGqzkt
dURdpyd/A3iNqt+F1TkBnBmXtLnc3kXx44LZAKC+jY0tWEXLBBdPMnc4r+sEuGNY7fr4bQCmgbON
5fV3PH65HT8hqgPN+ijM/+pm2EbWvLb0PcQINF08x4vT33sN8jAprKpEsEHMeNcU2ASHzQJKSNX4
LwTArHT8TyDsm/WUhKX+hKvrwLghWGHlewM54i2c1Gip00PgMtvXnAuGQW9Ji1NWzuzLcTky7wEG
E8++ObSHlugufh824gYnfQC4mptF2EtvaNjhaj8PcPbXwktD/c9pkCSZk09G+KcbYh5iFluAlx/y
Youw4mB3866DT6M/dE0AxtDGdyTUp6aOSHr5NgLz2qBDJxedFszdWm0HjP1BEhnWdSF29czLbs/j
3inDj34qP4TQdu4y+I7ST2UJh7VaPMZhKzVnN+aZvjVMB2b8n5ICUbnDYbSSOwTF9TjOm7gCYG7a
JcFOimBofd852ilPw2NkaZuC7f+KbcZvo6lNn09P4ayzyGdhNZreItt9y1sTu+jmc+sT5Qu1BKQb
buNmFaeaR1rPs7BRgEVqX1j1vyl1EIiXJAa4mXuA+A1aNfP03lrVmuUvRLt7BGJj7/ub83vXPisx
UCIvxcp0H91c9sF66DbG6caYsArY82FZwh1quFvmal5suduiMdhUgs4x2nORs94rWNL3zW4KgpsZ
D2SukLjWL+2lX/JjoQ1Qv4t1oMNiYrgMNvnocECvwiW4oSg8TwT5FKF8N6tuNXBpdqmJ0w9djhke
sSet+zl5NYjFmszltV1a3+XP6Kgj+zn03CnxBQdHDc9xmRcEOnB6Qhd9xbLVpHFqy3xntbynSCpH
QLaNY/usLj9rzdml5XhujMkr8Ve28PHYaoJwhs/9hpp/p5rpiXHk+zj0B5EGa9hq4CUBBZOPQtvz
6GvHktquZSwPFsiZSyS84qr3P30gyU7RdjH3SaRLX7JyBobHrEjfoGi/a5IrWPH2dvNyjDKq9xQP
XKeMm6UPvvo/x4nIPtGuUZd5UdTs6raDW9Vte32CWwTMjg0fjNu9bZZrhf3PSh/vD5+dixk9868L
BG807ENrLGuSmi6qpGIbzPF5YIjU2dUm1JjJ6Ux+JjmtM4bwjKZ+9dl9ikks8uQATp0a7rcp+b6d
3K8kVxQS29pEdGZRQkJyhuktgtkn3BRxDdqPsUv26Zit3Sbb63qBuzPZ1lPxyVY5g4Uehfw02qZp
WMU8NIdmAXIAZs/aHieSAIMNa2Ph97juoyQk8r+EmhZwGyj6UlPFx9QZARKF22CYIJ+7GqKi2s+m
6liGnOXO8ipQvg4dBXENvgDOHeuv4cE7dpkG6npzRF+0T2fiXbHyBW5EQwLuvlz2KId62jo4vMp6
hqS3Bld1BRWVEdO/bPMmfK95eGFFkHzT3wvLJqZP5BW0jeTZ6t7SgS6vxRJvKJyB/Do5MurqWXbp
ZzIrtIBQ62Wxm/IQZgaVVV9R1mEIRQBZIDrL1xNLpcDITg3bsKrjSKb64fFIuD/qvrrOqCbbiJfC
KDwHFQQCVkzbSMAXTvkgBnbGm1DVFBg0OLKJDkXQrZKgWhclu23cDZDpkERWXlNyERFthuya4Xzl
R42zMxmwEtfoJ8Pkp529MlNrCypjbcriQpl5wOVLp0VR3GleSG6WY2JdbxReIZyWNibIuGAeJoCM
siBAbJCUnswwZHX1wQWNWj56tggUcm60O0HV2/T5HxwNKHXW8mGMrNuG+TzQGS6MZSvI4oZDuixK
Y6cjlLvgxFR4h4o+ZbJn4vIjIv5sug4625rpSnlsaQjbMvMMbdxwMuwfyvO5bdYm2jx3zN6qPjn0
U6J76GWvSxTAdBP5UymRKaKioDPEuZaI4qM1BKoQDDSBhSY2MfRzPTAsd/igsGP4Ix3rWUqyB2Q7
2mLL8seEze/Ct8hgFGvSOggmj+ixjRXYq145qAngMmYKCxnw3xFpuM1IPq0sZib4Ufk+ZyRO8ZiM
K4RefDkPlPsS+BXxXNky5p7SJHONJF8rnMlVo3PtYhqKnDWKLS+cHv167VlFcdIdXMYGJ0vZFoiV
TADf6sfCWuLNqfAigQBAd1BOc5XqkAEzhVm/bX9LCvGKz6stI19odZxU4weL7luM9yrDOhuM/msg
6qtwIDU0bMxjIZYXK7F2qLu3wGeeyfO8sxWGCo4jeVLbXvMnt2Qmmoy7CD512KktRqk1PjI/cJO7
3lGqsod0cAYSwnG3c+2zGtGIOmz+DH2h4cCGoSI2x+4aFK8nqOGiXntyLdq3sdh3VOzwMGFRygkq
AQT7tsHqbNpbd/pPcHsN0FZbzJEtGl3o4UO+7hRmB/6tAdIr7iiFRbigfRffMyFdCO6/ePY4YPEO
C9THnd19ZCgdrSy5jgzougl661zg7QqPcVNv8fGz4uk8NaVXIcq90WOHK4etqZInvN/MQ9nOsrjf
68rcG8L9q1UM9zfFfBMVzyXZoo8Vu6W7zGR4KSa32/esy/NA3EqjW2Of51O2OcBS1IYWB5K0P2aN
QXzX2hdqj88RKSGI0YEhD6Ks9PEXFiaLJfc9rYLT0uNMGztUlVH44hbTuct6nIOI/2UFvaGf+RVZ
Q7llxMxaI8YmCMA2TlgxcDkIjIkIrx8LFc2PBxyO01jCk50/zQQ0tjMg6pE28Xk4t00vznpK6E4/
gDxhFRBUJDFI9NwNG1Y/6iaYYgjXAppU0112D+nmbLdngNVbwouOdj/3O1ZsP85kbWScnCamjLkw
/SpU73o4bPqgEZdxLBkfOoRYlC49jbO22SkHCvbRQCKmXTvr8NE65jO9PJ5UnXZCNe2lzgI6cONk
VfFfaTm/rrOcGxI+K6h4QrTUhcVhbEi7cCxvMqODhJn0UMNQ865nB0HaYwjETEkxiDHMhpnJtKws
GQItZQBfatzYDoNcBpTh4zLUcNvEtKuimREfgdyu04hSbuxXiSIpI69DH1HDZjLhf1eAJ1nbb4aM
xWuLmbyYmnIvIuGZpCnUk6ToFoxXiEtYLGbi3bC1swKNZY/kPClE7vckwDxpM978BDfdpawUaaLw
RmiT9LvLC1pleQMD13msiQbzbjhl5WxgnXbbPI6wcw6Z8520zn96o7sXXdbsIAwiyN4WizWWKU9t
m9jNa4nu452snGw7ztwGo+yRRivUQhapprvAhsezqsv0KwGSei0VMjDyC0ib3QZRWJxETxQgTgaN
bkd+9IOoj9Bzvpe07bdYDGMM44XCDdeksA2j4Ep6MtbOcIkm3qDIRJDHIM8kqUJ33qqqMT+MOXRu
ppjz1OunxtwKZtqe5kBdNQomDukQJIfBlIfKJQ1DNJipF3M0/k/I3OFzyc81OSDbdhF43LBd7tjE
dn6d2miWWkR7k8JS3GGJRDyEhwlzWnvOzV+y4lHZJnByLMc2v8COotoa0MSHVceuLwmDQxvT1Odp
P2FDdU1WT5ion1CmRfukwWPAjCSumcbWyUuf9s09byVifuS10zV2mR8Tr0+Ei4ld554Qw+EQXxKO
t7GK7W+VS1JK5p6xpwOuNh2gKBtSBCCZWg0t9jg/s/rfhCHMTXu2iXhoYTZ14EeYSg1j/u0Yy7Lp
E749PSO+A3fSVz9pY4g2qmW4MxA2gI1yncAgYq04zS3H5xzd7aUr/9Klo8eNy4IuVJjKRYhtEzSC
X9icX1LEEv7Y68/5NP5UepMcCmmcc5kRzBHZ1INJkRJ0/7hvOweTsSRc5ebGlb2VRoc9shmND9bP
7gsK5emNlBdyy+FF8FLMw7Fpm2ETQng66q7qX7vWZBXs5suePhJfD7KsO8+KuBWkEPilbtY/OoLJ
bb1Mw65gdUosoop5V5KA9U4TWpToo6X92KrI9kaKCbeP6SuwFfz/sS/Io+BYS5Ma03Kt8/+rxu9U
JwvFnUgptmbrOXZqk+wWFCTULlWqHRCr6AynWwbWMsw5pAyGwswDszc8tA/x51LIDZK5+IQsxlzD
MeoPVUF4CmvRbtoPZo7sQ/X96zANODNchxmg7pavkA0pTweNMzrF2qKvskTgnUswvaNkbAWSENlt
y8eapxpd+z83bjL/YQAjC2CocSSmZJ+qlrIsq+TEICOkoo4jxyNwf2Rgy/FTkFr1zP+C48lkA17q
eX8xCdPhAJ0eu2gV4rJjsLBth/iX8OkYefPIWKhIXcwKNfuvqM75p6UCJpmVfBrDah3yXyGnZvnM
lduS9DBHqG4dxqFJ0s9XDdhbzAD90McjoLfmkR5F3nZiU1nYbrWryvTbCpaXPJ3wsZyHWN2ciBA4
LJnEcbjTjNIPac0ubEqOcrN6TqijQDdFHKW5I8arDGRxTyfL4UIiF5+OVAR7sKmPTAlDvmpTz1QT
mOlGBvym08DFG9Kq+dbZORSzcnAQ7TJiWE8m1GKXFran/v1IZ6PEaGkO+/GV9IBo2PDRm33cLjWv
P/NXKsK+XOeg0EDUZuGP5Yb/qE+WszEV5UfGYEjMr2FWMfAOVhGhGgF5BjjLQw/LKQdcHgR/DWjT
J713gt9uVkbIUjyI93bgXAPuwOdxFM1RaMgKcw2iGgFvLufJ47zIFsOfZOy1wXa2KGmFgwM1a9ph
LxFxrvoQZPmaqieRnh6NrkHecq96v20ycgwwu1Y7C0ORRxYuI9Y5nNmQJLXe4MBl1JpMJlpHBlfw
B8Now9ca7jXg5YCzuJitxOABXDRDHkfiHJA90SmcsuYjbz42+EfWY1BE51qgJTapzxYnYEE7ELxM
uL6+SjuNolnVy4e2sO4Wo2bxTMh/88TT0pmxPxChhDKWpoWw5oBRvsYMbZwo9EjjZl1ctl7diGDb
ao1g8JPUm35uCQ6pnYByYzRyym40V11s4FzJM8o6/BMU6Hj7SBbXyauKAoUPF7UPb72ebtDH8v70
OU4i9tyrxoy5iCDroooGHN2HOj1MToUcavbXguthnek9LPEUzgIVHGVq6gqmhV3QelU8k0+kY68I
XMy36Oxqr42aEOGCuoe4RkIvqtBL9E2HVSQtkhLcVBA062GpztXY/erE8g5PiooMCUKQ3JrRyvZt
I1gS4VQSTNGjCwI3QT+hmeNfzjVO0pdl/gfS8YcRlutXY05rRaWfem7A1s8Nh8Ng/wexDG1BXpsV
MQemhrKWCGJu8/y9qKV5x9/Qf+A40r2RpARUB+a/risTy4+z0aDo6wgcC8ky27Mw6PbOgtpGEM56
qx+ix8RkQGXT1/h2l+abLOQGxpiFQVm07q3OTASMrXHM0qm94hKokFbGNQMbpeGxqbIPZ8nI5HGq
L7rWHk1SmFa89lQlNrkhwnOzltPYSaL0TE4B9YeeIXGQYr5Wi/oL+vhR18rpG23vTzUjfppq++oq
bToHUYCh13Dpkmy9HjqfHDsREsegWp6NB9/JTRjqT5N6bMtdTd9ZZWJ8oUMHCalCgqNnN7/hoZSn
vCevYTW6Y8T+05zkW44G1pfGYwAGBFk7mxG6R2eEvE2SEOth3BJeohNXcCqVStx7HLrsqgUEyDlU
DPg1diSKPJZwcj/rDrkm2RSIsGV8DZlq173hheZH0NFGMGQJyojVwOSav5BBn4gCe6pFz3CwGm7W
qJ2KJq3fgkAmSB5qBgL9YL1YKK7ZgLTDT262Ojtj8Tp2sK8LO3+DLhCdRRT2r5L+gx5+YlBrYU6H
U32fK4BBhXzJHPxTAs8k1zen6Gqp6/cumdQlT6j8hNKIMYpJ1ElFOX7WFqrUb+w4LwsWwfyqV9lb
HT5sYrPNOqsYNcNG9w7oiIik3Kv7hcWAw03hMJlY5UP3lxU5IR1JwTAKeZCSrKBrAqh4V5KwH7zK
0shg0HlMg60RQ9AFVCsQ9EMfWo0d9umBetSra63Yqrj/J0kr2ZKf4R7nLnygFFzECyIhsK2JGBzO
dEceKV1EprWWueutEvl+PLilsZ6S3DLYsQqDyPyk/YMwnvtZOpDRsCC4zhb7O2YStynK+LOqChwl
M41PlWnLKiGbxetnu2Z4sLDrcEi8+B9p57Ibt5Jt21+5qPYlwGAEg8HG6eRbypSslCzJdoeQZZnv
95tff0fWBQ5slSHjnF2NQqF2VVKZJCNWrDXnmNtijvLXKrfzF/hoFxF3SldyqxomZl7oIcPXqmK9
dmamj7L3qnvhJIJTvR3VC3C15DPtDE6c7F7IEVoSd+MyGuqDNfruvOubVBF/aiZxRULkyNsfCFSG
zRwA0gkRiD9x9tBXTVUBlugEmsGpnIqt0EO0R09rw3AksPdOhGP/mvFqp1vLWM/jrL/nKZNeoHHF
Dpo2qChvcN8GmfXlunDGT+PQDk+u8FE96xZ9VBxdKAIQVjketp8Z33628UgSOmV5GJKcbldnjPEp
uSNMDvaTjIgiOSAcUQSgmrfBsDlw0PG2Q87JeVcDY7qS7oIDODNz/qmd6b3Vnt/yP3I5OUnm4mQT
JjdR2p6XBnsfNZxDQZbW6pyDCGTcOtvMSamZVmnRAwDAkMH4iXtCVGW+idvOo39SP856NGeL+JHd
EA35MdC9s6Wgqelzgo43LpD8lacif1cHfvOWXqBsyE4oFAfPuuvhSf0AjDWdOqWGo3Ta5mrqPbrB
gSm+a7WojZXbHUcQuz/xdpXrTPGYgcMaDxo90s3g6/oqNrG5yhpCZ41KMK6OXUm3TCjmG1PxqRlZ
VfKBvhodSnnpFWM3aiCR0MWz0HVe1gzwTsMX+DV6nXq9e1sWTv01tdv2um789NxOSXDjyCF5tj2y
e53R6tdjGs+7YU4ZN4GyuvYYY1AP9irCfdLM18q1XxfEaRbUt5VdAk7PE9+6GrCaH1To9FuXptg6
8WR1oDOCTsGxWckNf1oQSed6LGL90tu1WM9uPG4cMAcb20oe0/+v6EIZiGkB3x5hF/12ii1aa74I
dmIQb0vffdEzhns7sedvho7NUU44txnAl9fA7dOHxUZKZ2fTdELBrbs1ThTGzW3+eXHjjtWE1qSy
UI9ZOvleqYbCiFpr1fqd+ul1Lq8j1fOaPPT5HgOXs56YT60wmYkVM3xaq/l17M8XYpBVraeU5OQE
bSXr/jJG27ZnySWZoyGpFt9QG1ZiZyZfbGybiWrfzhVsBFpXLnKW3O22vPhAPoLKOzaecH6ODubm
duo5DnWxtexiyu4fKQymu9m3EapFNVU/1J5TP4m7zFZvQMraVRN1DKYobX3qhVSDWLuwbCYvVEwf
auuh8lJ3k+oJd0wgC1KmRkebF91X0RM1hv8Fc+G3GB4++upRjs9NrpJ9iYEGlx82Yvo/dfkc1V3L
gC5N1y0c0l0/CP0z1veqTA+BdsdznQGK3OUhQ8HKD9klnLm5rqWVAAWwLQyX1NiQ1LIvaqyBRJR4
JWgrzvEz6Twzxw6MkKRb9yTaL3RvLrTUo7YKeigRqiaqbI7Y9EmuC6v4Clgv3RAX/DlrrWfhk6WC
iHo4wadqHtE8t7cMoCXWw5COlUiDo4+VD8NgHb7SsiHQ3saSYqqgea1nGCIOgdSrnsPi17JcbBpW
I32VpXFPPF4VSAv5ltWNu6ZWyw9Rrhbn6Dph2f2YPEvH2zIx7an3QkF33YmPDYKtaygg4z4f9IiG
KSk+5x0mUi8jlrdJZvpL9uwM1LjYloK1z9FaHgq4uRi88xT1Bl2VIds1Oevr1lWTuQ3bZKQRLeSx
Vlge5zyYDwsK+AfFhBShfZvtyDcipAWbwUmkC0PMRJcbx7cE+QY+lNMsjrbZUlmbxfNGj36Sjci9
mSu58oyGypTaLvLa2Tx3MZ331JFhuink8iQXycAIZpSkPRqE6Dxn5EdVUKWHToiXNGJjmquZSUNb
zwuDzqRqvixp3COfd0qkAvkUkfxZ9SCbPCHvjGgGmuyOuo3ITz4HNvClaUASM/XM3gB4Lds8apt9
MoaXK/iPXpd13x1Bf61tsQE4aMw2DAjyddcrf5svafaDfOHmlFZJAC8uyEa9biVzv8bT4tOiKoOZ
u3F3VZeYbcZx7Tqvoo5JHwOoVhdUBpFwb0nI8c+17fYbX3dQ7i36cyPivDkGejot2fIIZbc8LOUo
7oS09No3SXeHN7vYVc6Sr+dWEGbI4XNdaRV8zwaqDfqS1AqLtPd4XxFrtCzxcRJD2yrQxwWQC/eZ
KQVsczrpeMbRZxGbRkiPS8HWji9j0lafkiJ3XwEHAGtzad3nQB0X/mQme8tUW/uo9aK1plzY4Nsf
NnoS+c1SzQgVZMrjBL+Q+O4BpEwKpn5XzCLGvB4Gm87T4aNMmL6xaVjyyW6sHON6Z52IW6WsZ2vY
06Ir91Nr57t4KsQdb8Fl2kQXM4/ogAI6I39gyH1IQf23vg7MysJptqd9m22FHUfPkzfb17ndN5/z
nicEhUWOnFITK25ZzEQzZVuoNaMK4Cl0YwPWBKosA7C0aL6JKK5/jHM+PdB774mzJw+tDvPqthim
V1vr8JYqIue5QsHsN3WNKWopDr6uxrulKvQRJzCAPEaOG925oGVkWOAWxBA3GJb1qmG+UQ41mdch
szg/pscVd6RfZ2WLG6cG+IuEbxnRH8NGhjtM+nMxr2ZQDruw5WUTtOg3orEpKdPw8gCzkM0zvYsO
U83yJQ179dhGFGpEPnnrYug0dEfj7zJX5QebRtUqiednyk763xyEYXFomz4FmSgbTznV4zSl7EyU
KQx/IL9goJ/2CkjizwjZGHaWMTjYOc5RN0dzN8D1oOnPeUbEYPKVTkea3X68YxIm9/0YUWByKz9d
1q2Vh8dyVbDdbgviETAel6Cp+ubbbKPEjd3gNtDY2IO5SDYNYCmUKtHPmFJ1pcX0ZR4QEzdNIA/R
mD1SJXVrY1sPmaRgW+Wjqp97nSHxEaM49WnzpkjWgJGAvf7GczDImtnKbx2J6bMj4fKTB5n+S11l
dKWVRBRXCUZbUfyWL4aBMNFwTxU7yMYh9uLKnpV1FQaKozPT1m1jK0B5npdfw+dDNBItoXPZ19iw
3MnY3zm60j2SFsqUqZPO1uL5WEeagq1WQu9NyQF4lGJ4CpMiuDVt35zKuBi2HIhQ8Y15/MAgA+d4
gxo4BlIcrRZcUKulib/7eVweh7LJjsgw+NNBJ3HkD5FFl30nTlla0VYxHeQoGYIrpCRQ2QPEMXno
l0Kcmfyg524L1GcDxgQUOpf7EIqE6mPp3Jb2ai2/uaNd3PLMgVqIojfYGQjVYgnOJ5BIIeKSeLo4
7uSmlbRKaXIA1+sw0riV5ayMKqjMYUcHJpfbCQP2fqjJjArrhrmqV9JMd4qaydAlHqxvJRxGxzku
NooaGaE1Rq+J9KsrsVggR1pNwLP2ztLdZ7RP6IbkD1Ov7rI+rLZ2GY57oJ72i3cRkIP38i9vD3Wj
chsEua59owfru8jGZhe3aqqBulbNNknEcA12ZIR8n7xgsA7WeW6j3HUMrt2wtne+X8/HaFG0FQZY
RbDlhl3dOzanLVC4Xh+9QLXJdyFyCuBm6XQqi5KDRecjYLIo/TeRqqjjbZQTvnbyfby03jacs6bb
IUNjGL3401pqi0Ojg17LNBOjy6k7+jhi55OZC0BegfKjy9Kf3kX0+L+H7vJIgwq7V0vldKzK0iEY
L+vAljMuRcwPEbA9OEDM3kTbRedYG3MXRCiHGwKUPpGCdkFS4aFnP0oTuuLJXJbI1NHo4jbCRRNd
hOQd2o4fTInd26CYok/C4AAs6B8DMQHB5VTZmx0xUaVZjYWPOTYj8RBTZb6op5owt0MEsWSPERZX
vw5teCMEr44V6FMdLpyhqMz3loP7pxW0atHK6o2S4cvIGf2ghmo8R+CRNkmDD8Lq63g9siqv08nX
x6EgBcqbiueQENFd6GPrTedyxBkUmW0nZvm5Kcks70aKK2F12c6Zx4v0ktuaq/JrEhpEwMbieR54
paRof3CaZYi6OHhokgU7KYSSB2fofN5t+2JCQHfP+wGnaGwHPBuUPa6iWZwFwE3zTnagPNzWv3Lp
oaMSzT1YTiFzkM8ST/ywbZd4/oKPo137LbZmOIrDKtAXSrmYqfUag4ZCVhQ5Y5ZSO3Zjcu3LaV6r
on8oahpOfUbF6o0Wk184UQfHG8xpVHgAVqqsmb3VZctDk4TOxEC7sfV8zGMHROwwJZ+DKv/BAgy9
vNCXMVCZ3PdzMD24eV+yKiXYNY2HIlxHzpcZ4NpJTXNKYY+2x6dahzEZxY9FncDfX9BuBN4U7SKb
5r3SgY2mY5HlHu0Blb3x30Ivf+k4XfKjiHi/EIhwrKaakMLRo86rGkCyEdQ7tr4YMQA9RvsxBESB
VA1Jrw0om1bpEm7kpIVZJcwUNmG9xPSQLdnRQK1zsbYlP1m3eM4DRk5xL/MEoYfkc5L4G70Cn1N0
PmyyMaAiAC+EerUMDgsWAjS+KOamio6dFTDfSAZGuHbAgp3F1iHvm+hbZmmmBHTHDo41Ndd+5pUb
9BXopgsgjtdZLjq2VaubuDWUtAAL0xMxnShShtbd8SORc+j6b2SnIvyuQ/+YyYYzNu8MxPBq4cgd
WzRt/axh2w9ggYcBxlQ618N8zIYadH5chnvBwWs3zwPtyim8MEAmwp0CndSwuMN2q2Rb7hOTuA+j
1NnDHIfAFLwquTAq5MptMVaGI5OdngrFczjZR43zdSAJ79MMPhZstsBhHCj2Lal2o7oKnLeRLvXG
HnoNbU+H4iGcovZJmBQFJgYeeuVtR8uo5Vu1FpIHu+ub60ZZyWdlqJGdTmo6JH2/bQrkZJZMsrfA
StJz2YWgOtm/X0yMQTUdOBpCB5/WdMaxZanWAZ87w7I2yPqKQcs9vX8K4wZqJFCfiVlfMp1BRYtr
S7vdS1C77gUpNjV3g4AFYpm0XYus+kFrQb4NvWA5Z9q21U7CmdkAalisFLkGXgGcL0qvgprDseij
/EVnqdz249R9KXoOFQBIqLFH8yogOxKLGcgdJQSKFuM2tOXbqT9HtRcfy54uqUCaNsnhYmGRY8Sq
I9KvhgE+B3a0Cd1cW3d1ZPJPmdH12aGBRQf10gEWCkePXlBdTrNGDJ/GhC1Aysf2MXrFzkgOf4za
eoIqRm8T2c5y67uUErgD6e+E4E1KxWrV17AZAFz1Dt29ZHpDTV4cjNV5O8zD8x7wYHMYarIDbNRY
L5kzjgtCa9UeSlaMjVpa1lM1pad5RPMx24Ko3QQOfVCTqpVl9C4lao4bTstQ6kccNxCpWP1K8Ubp
Q5HmZpdtuGmuW4uCYiE8bgsmknxMAYXiPilCznZeFd0JbOUw+MG0XfUyMfveG3Ps6rreB/XSgdvw
5peGFIgdnnjWCziALP9YV5kOdE9ZNIPOUrmm+3/xklAeHARjpc9Th1TcHu3lZqo74j/JO90DeQUB
bLP9jsKxbh2jhh1HL+cwNl30vQqW9uCKPl8v5fR9cInV68o8/lnA2UPfOLU7kYzVbiRedufS4YJf
FcqdWBDn5ooCNwf8v1Nkb6BCRYMWlaJV+2ymvZjEzn6CwL2aJW7sIXRBLCRBt11k66EnJRyj7Ab9
palGWnOXxXbGw3c1SCu4NhM971U8Nd9SS5lvam6YHJa6Kq9g/TYb7bjcD0gBYfg17y/w5FoXW8YO
wcFL8NgExKFsC/KSoUF41iGNwmQbh73F4hoWWzkjQ64d87NTFgCoC/qL7g64niiFWiISdvalpkcI
XYP/SGuByWZr3Yd2qY6XdN97p86jLcT1dIXRBF1C74qrIGVeN2rHnJnkkKBj9FcqC+cE9986alCC
FCkwpdYSkPIGY/Ab07iLXEp73jq2PVhLbUlKR5r2MB9TP7nKXNTaGcw07R8RWmJsy5Lsi1dYoBfL
oCLMC6dNBOTlaKVV9ez2YGY0BrNtz+P0SVICXSd4/teNRoGSJUl44zGBOo08+mxS3YjOAfV/kS6b
fChBBUbud+ZB8g6T+SviPvpxxBfvh1F3mzqUeu9z/LsmbUIcjTO3O/bfap8tLH5JU/j4O/MRkbKK
d3Ha+l+Zvk0rzpH2qs6R+fqagIpiTtp13NAy4QFcQyujX5Kjnazgg6wYuSTfabbCQEL0f0OJmK45
jeMyI816PZUlGktroJFvCnWp5LzPgABwQsAJAjUH8RATS3Qxoc/RPtIjWY1JUa4Tbb2yyccKnBgL
05gsapcEXnhC1Yrub6E3ymqMkFaUaufY+TMNr3Bb00hcz4NjUXBa8ZHOXbSdLY+CKa/sn0vkPzZY
XB51ZvFKBQCmz14/2Td4iZudn8XUVFjbMM5LUneBFK8WD/0e4WJm0yyIaKJ8cg+hg5QkBJzQQPLw
mLfeSnAJzyKEE82pZDg6Nk/HUi7VJkoWKF4R7sDCDu/hjhwWUvFwaNXM58gApQabM5pf+BUdq8j2
aY6TmtIAT0Br2ds2g/4befa4Lu3CvqLBC4Qii6uj7bEOrf1Lro4cZ++TZaMA6ugIAf7CsJOW3n6c
WnEL2NKswjx6y6sM7g9zuxO87WUdC/oEvo7Lg88I44C+FqCBoK7Z5Q6EgCkuntqC+Tgrb3Ql4Sd6
KPtnqucKouVqMp23Gcmk2cqijp9VMZP8QdcQoSY9/GtjufIZXZO7ay/lxTAM1b5z6D7TElPHBf/4
IQHEtcsnxLNxPMDZGFEMTyovn9LYK+4tF6MtZ+cZoRbd7zSrPvvz5OxYLmDAMXk5dKntnbPIKnfI
N7wnlJwAPDLDJApFAqPOUuBXZUAzZT0UebDLOzuF4LGamJNuzGUqpBdfLkBcUzTLhaiRdrQ+TWfT
sUmgIL3kFdrWo0pzIBVZ1Dxa+QQaixnhLYBofuuuys/g24FxKPCR7VK1m8AdKwDgNv33tMlOQVYt
n0sqsRN503cjkIpNUvRvrC6clf2wpzAECx+QZAJIhHLXRd6z0lSMJGTQZoa9RnOCpIwuG64qCIGn
IKd909Q0J/kxURpPUiAf7uw9SO0vkWF/WBV9BOgY4VeQDZW98dz0J8DP8hRXpqceSpt926LaBcch
zlM4vuAm+daCtbgal2h+6miWb5jHDrs5BFwXF51PaRDpGyZq5b4NBs4o2KMhKZCPE5J69G8lFrZo
gGw+zYs1LBl/laYMFfNKl2vZ6hrGMHtRQ2z7K7HZ+ak2MbPDgcLWtpfohsNdzTEFsdt9ZdJ8bwZf
bYKZPtEoYHxUg0wekPeN65H1jaoZlc9QmgksJ/3MtoiRgJeBd5qcCoNselrqc2uDOYHYb391q979
HjsXdpaHF0jDWVknoE5vRDB6a92n865YAr0ztt88J2NLT8HjiEwQMzx4N5pOKMzFK6sAJtPWnpgR
FtNXoOnqBnAjG6oTtlhzGD9nhZ+f0IvmVFclFUhdWa8sxVRdoEdwZdj+nkxu78iAL906k4SW1ITw
ogI6KkkaxDtRxwOxixfQZTqggEbsBs1a0tIaqv4pRs71bFO4obvFXOoNdK1WfkD4UFL10SOz4IDS
PEvvR1JEzj4IepT1c/cFWbezA7fGwUQrZDb8W/I0elIdXBQRV3VP03Kd0rFB+p5l6F/jrKlPdVrU
9E3q/Iola3l0ZGVdO8zt91nds85QsYie8gkhDEfExMNoF9gvsGme0QSce9jtIPxpMmX+YzU+lh7N
PUEn51M9eeYYIjBf9x3iOaauEY9KWb4mYsq2aZiWRCF7F8c4wX73/lLaV07ek51Aw3YvnTT+7Fws
YLYnohNNs/QtlwyhbURjt3aJuLQR/bT1uyk7cuAo75YpVzuLdLMdQBbyCHT6FFuyLtftISkJcoET
59OrNbTYSUHZuCHk5ENuthKBo7qK8hv8qoBI+oDRSNU5eDoSmhEGws8FidI9xcMFq2FAmzZjjpoE
bSejAKR7k4wXqPpNuWUlibddgXwSn4a741kgC5JUzV3RyAZtfRksr0GZKR6Bi6CjiOvrsA0TpK0W
ZHab/w4ysjq7yyIZyk7lxledvzeS26UbCAR2AMoLrs8TPWb7hRQj96CT8j6YlmZnKSH/rZfDnE2c
+EpMPqFG6fTVjKa6wdcUvbLFTTdIQRDqAAPN6VVioepJBtiQYpPf0Rien4eStYDpa3kYM++xrqdm
1Xh8yCCCV7kIpybhhjMevGnEA2p+njmLr1w5xWeLucx+kQ7YgqzjaeFFOyY9PwM4eBJWMJ70vB4K
iOElUoVWVHUM0c+vYk2d5XfRtodIXOCVpWiPLv8FhB0/GteddzekUf1YKvA7sHij8OhPqbpGvFdt
9Dwz9rTlfFMnuWED78ytKOiVkdeX7cPe54EZPB8VEHN3ZoHkbMx+c6rpPN8x1IjBwRbf8amEW1jR
4Z2OanGYBnhxCdNDpEROfm3CEL9t7pT7QUKTC/om/DTV+hUifXEtygEzrxwNYP1gWc0c3W6Jk2JZ
Rj/OesGJXUxlcK81ksjQq+isFMAcU8aY9EIapkece+4mDz9BLOg/yBHoUJdU5rYZWrZPX13qNHwe
yWSndA65a7ONYSlNiU7gYbe2JELGh9igpuL45lwQz8Wh53UEb8tiNXY+maQxzhNYGe29OxuSptgs
b6yQrCW0ixbWGyiZHFxjdlJTfQ8vFXRR18ObcYb+Ndd9uMuI9wImB30lsoJhTwOzeLCHOST9RXUM
uGDNJgnSHE/aMy1rUIMB4pJj5+GxJjCUHAkHmICa+ZJO0x1bD2+A66v5qfVqhwZjoK6R4eAF1+Kr
gR+RJLScABx2Lrg2csShaPp7F6nELciuGBMWGg6y7MYNoV09qouKdlqGdtjCPS0CDGUmqwhSKIIJ
zhPUns7PbGIQhbquUODvtBz8qzpfqr0lEM/0i9UcePGoqlua7V3ixZvQyc0xQwC7obxjNer6LxUq
wkOLYOa+NkvLs0U2ItSEZEc/eryC8cnr6rXU7bNtHgNh33uZO26SclanxXO/OIMLQT5jV+0KhhQI
LM19j4HulHY52u2O56N2UWNnVh8dmK4kQBpIxph94q+buoLvlte8JHRNqbksCbKWudMN6VbRZkwl
bhsY25xtcGC3czuz3rflUfg4A2SPPxSQZg/uoSgOMLRslN59wljUrV8oXKlyEJ/Cf0mzniVQ2d0V
TC0eXHhAFlIlzrD5d6UaZqpDPuwqv6luea7kFYFsC+CoxcM4GLVk8ZXFD0ogHLFeV3310gGn8GD1
3kpwQkWh6GAtaZB+0NfjlO5JwVqJxGhKG/xHKUYZC735veTlYgkUaqMXXCqDarBVxUH73DRNe7Zb
MhzD2qT7cJ4IJ4+Uu0GQ+8Lkn7EgnM1Tyb6z1V0IaL1qoS3gyF6j5/EOWQI4QPY+i/3sfOsnrz61
jO4xFTECagVK5QwF92ognGgzivGFfDR7j7ve7Eyu+jeCifS18BOmR7796g0y3zWgVu/90X+JPIOY
raGDwADtB3pesWV6w0E1zojAtmC6mWpEC6J6IrMGTe/PLveughwl8H0DpnGDnTfjAFQkdW1UaOGT
90nfKien5I2vZH7oLRneOW6X3yvOjYjEu4nGPS3qax6q17pjTlHlJQcIE7ERBYO9HR0bBWkr7JXn
WcVmwrS7UnMBj5DybT0tmDBRApbbPmTn6wImTqTxRdjh4mk/WZGD6YeGDN2cuSMaC+ih73rddULM
xYZbwVE8suetyYqfDnGJG5hO2fduptHter31UhPoRbNBdjgO1X1NYXnLgA3mlB1M36j2vqIu0zRd
scCQbDptmp7G0TigVUiS8gdfjle6nLB1XDJGyoRplKmi9nrKlFq1Td2cI5adQ1QBxUTnx4SCuapT
YFlHgkOKCoMMB/tb6ia3LsHPG5FjmFUxJyhvIill5QRzcOUQaEKB5c2oiNnT7AXUTE/SByIplEyt
1yzXvj/AN45M+twFdK6Nw9ChTdkaXHskhRVg4jqLE5TNtIEh6DYtupzxK9mStJbTzAMmYoPuxzUy
TeWBMY21TlPsjoOQ8xbptME+gnHCHskXWgqckj4JT5tu6OTeSVvc6M1MIAKzxiNek09JmppHZEDJ
ui5qb4+2BZQTFI817f4Im0DP1o+uHoOMjb7Ys9qT2+maoQMCG8YEivNFP1fh1gzez9Dvh5AJ6TRd
jvsW2CrcUThm3E05zormb4AyGQwujLlEz/21RpceUgC6fdeQZxWyyq21oZ5kPCqekRs91ydiIulL
SUJ7WnDgyBZ8d2DU6sJctC4dv9hv069j34EE1RZ8c4CFaNVC97qtQjoqCDZ+6HHqf4YaSqGC7Wtl
1ZuhMbtHe0PU9Wzmy1+X/2xFrjaDZJgfObzdQCEgB144pTYL8Do2QLvzCMaP/bkGlLkqGyaUJlPj
ptZ2um+Q4V4piirSEKnaVi3bLR43Lz00RDuBMAVoFhs8Kr3vAAROdXNiiLU8abIQHvjfElbQRdY2
72Nrq/poxraHAAkFov3D6lFe0pCrf6RaxpwSUjIEppqfRl5YB2rAta+lYZ9XTAPxzqfPLbm0Cdt6
eFELt5hXrjiZDngLkvYq7en3gJI3W4f5HbAQ6UEGSdxrR6QxWaDTTtZ4kCtGpfDqh8Fynphn44lU
Dh1K7elrFVBZsl1gaKI83Fb53NxAD3e3zZLXkCGIB/CaGD8ba14+SZBALh8SNG1NxOcF/EG3Gg1a
HK9V08Os0S46ztC19kYM8R4pDRMFPO5MfuTwtVWq/+zA54KmSpvpXEsUZiVhQ+ulCkAuS57FJp6R
C8TNk2EqvvOCTz4mBmq8SySJvSBxrS3kNHCQmd0R+LINsYWh+ryMTYtefQupFb7UBdOxZcjs0xgV
7l2U05m10Nrf21WFO23yfaz1SFoRQzY0510GvAzB8Vwh+PZcIY56xCoJpPzr0l/kkg4cWjvGRs5B
st92XfxVsS2usoFmBT12tefhpzOnRgWBBsFaDAd8D8gOtYQNi+3CY7UsapDE9pm7CvxG1HL+jUsE
CdqYqXniFCz2A55wXNAmCK5rIXhvEtLmApFMB4cNDCWsNd16tLntw1SjQSZiLPWqczlh3w3QVLEe
0SxzHLo7JsugPlSG25YT3BP7LgB8t8if0ZM/eZ1myRlyYoxjIoS1j1gASC/KJ06/LfRYnW6WfAYl
RgDxyq9xxM4Rq7k1wSfr+EPXSW259wsCKUR5cfNMNIyzN1U2PqSRq9lVeOxah4Eqk7SFmTIIGRM7
6ug4qNnZuwWqFdkzWqWlpS4whLgtyv3SSfNaJh3RmjB7V2GAcurjPPE/5q9LYxRGU+Xxr3/9n+r1
5T6mzP2vf4n/i/aNuOQYTjFUNPiE+vl/+vGudKTvuJIpkOvY4veP73lhOXHP5Rn78+dwqdalmL99
fIn/DHjnEq5PrS4d7Sr7Xeo6fTavT+qhPIvlNJsnvHE6xZuM5fF/eB1+Itv4ShmHfjVard+/SmVn
DvOo0oLk9ZLOGyLCGUGl8/GfXcX5/Sqqdpf0Yt86j7554M0sH3REkxcdnXWilJe7jy/3p9vPjQdU
7BhfKiV/v1xqc9aXsVef2XjYwufgLznyf/v8yz//5fGCFJCL2vbrc/2NSQ2BPv/sz3d///iKNiU+
bP58NW+9bF8Gm48/X1y+fwlcsyyufvzXv4xju9zuX36fy8P3y9+Pm9jDYRbU0HXvzJMvzuEAwQwN
IZbVNRAzsBgtut3nxbr/+Mp/++HevZcdKkt2ElWfLRcG7Kbq//LN/vb55vcvVlX5GGnb5cagtcRY
Hv3DG//urZyBmVj2wp0pFrzf99hg/tHv49q///2eT0FUdnx+yLRZKLy6+48vcHl0/vPOe4R0Ac4Q
tDZ/v0DL6LnqtVWfjXmokR2C+2pfP77E5R5+cAnx7jvQaSeAqgyBMalpiwZj1feUVObZQvBYcIL5
+Gp/+ULi3fplkCYhwudVxByDHH5srxr1l4fqb5dwfv/NSpn5cr687QgqCmzhiO6Wv1ziz8/tf9+W
f7+wv7yQALNCgVCwPqOaLIcVQ4mPf6W/ff7ln//y+QHU8gJpU30eKWxxrD98/PF/+4Uu//yXjxcW
R6Z04ZYDNIp7ppLI5P7hN3i3ZBFVmOk4M/W5oapkdfrLDbj83//joTXK9XwKPOOqdx9fsdkz7myb
85STAUBlniTrgbNLMJ8//qn+eCd+udC7FdC0Vo6Gr2nOPmM70u1hOH18gT/eC0MuObp9xWHj3d6X
ewxrRZtAEL/wjfEH6/pT7t38s4u8e55MgO9MExp+1jE43sXFwewxAyyuP77MH5cSXxmDZN2R2n33
cvf5MpC9KFmt9kgWUZzfyRmE5t3HV/njvfcNVxAwQGzx7pa4Q2sZ8ovYbqH3BUdJ8OVGf/n4Gn+6
7dJxpKd8Ttyu/+4a5KZ1XSCH5mxB9zO7CqvjP7vAu51PM2ptFs0F/Hbd19/iuvnLBf70KylbKNuR
juArvP8GzKz4BZfqnL+0RAhOezrFVXn6+Fv86eFVwrjGEXhszPufKci6AA5tV511f7KyL1Nz24m/
lKKXH+L9m64cV2G7lkZo+W6tMn5mwiFPUWFMhEb49cmyza0LzDoNw2vsGwtZW1Pxlx/vT7f/14u+
W17oTA81jbyKftjryvG/f/yr/fHW/PKV3t2ambnamA9ZdaaprsOrIKY7t+n6T/+LqyjKBmWTIaS8
dwtLEZqEyjSsz3Sr4k8melXpl8X5y07yxx9KMxjyCR+X2rx74x2b7nqFQP2s02t8+vovN/+Pz9cv
H+/8vlEtph1wSNncfAbwiXNmswLS9PHv9McHTGt9eYrpDah3JdaSV2XiqKk6h4wXmcbRHoG0eBla
pzTyDq78X/1k/3299zUj0lOdzSnXyyhL8uVhRmrx8Tf6d8n2H++Mz133tLqske/eGa/LgV73QXlu
PGQm+wg5sNlBcGNsjZkz/w4n6eMr/vE+/XLBd+9LHJW5zhsuCBCTSI8IwFJ5+PgSf3xpfGaj/v8j
7cx65EZyrv2LBGhfbnOtzeWqkstL3wjtblv7vuvXf488eNuZkfpSqHJjBphBocVkBMlgMMhzDM4X
Tbz4GkYFM3eGCJgxlQEY2PLf0rA21u11MYvWcCJGsDjc3pisFDFgMMADdwTqv1SBiIh2HS9lPoKv
y5t9XdwqQ1Zk3TDYJ0sVrK8Ej4GxzqB4rrOn2KPJYB9bDyUI+d3K+i156okgTUjzebZjJsdGkP0z
zB80/fG6HksWYMiUJRSD6qvszOt6klLK9JcpMA7yeQ2COHqYoQha0eByqajfKGR8lEA0WdOEsBkG
1WSMqZM9F9FHWjb0wt9xDkBK8q0EVem6OvOyn2/LuSxBnQosl5Dpvux5HL5l/k8HojSHxn+FzsMk
ZeTunuG46xIv7duAX95SFNWBY0vV5v07WUC9pYpfMlH2zOhyQydC/sjDIHMm16XMv1vQS5cpG5E6
OQ4D28Kh0Co0vhuhlD3r2p3BywbYvF9H5yZRb8r+3+uiFqoW1MFOZAka+Y2RUOtDVt4DMgnmQTs9
Ax7GGOcPpqO3rUTDHW2e/b+O4w4x/WX1irKXJs8PsC1Hc2RV4Z4gRCXIvlOH8UmqincWT2rZij0u
7NjZ5wV7dGimr7QxnsnBH8KSfpKj5N8V5kq2e+lY50oIlmg7tmLbPVLK9M4PdpN+2+p/X9+pBUUM
VcH4dHIsuo6FGJQM9BYxu5E9f0/yvzqfFgKHB6PddSGKeml6ANmopCLzVQeGmHMDj+hA02ugdp7j
v63ND55zQ+vJTu6Iqq10p7ePTJkEzufrQhdCxqlM8axlskVLwZjOni2o7ZjijQtn79PlkuSu57w5
VzHOZAmpUOQ56qTBQPts0xfWg2KlAxOrjF/foRGNozrjb7ojG4I5ZJNFb5iBU6nO5xm3vt9JHXwk
BqMz0/fron6lCUKwMIhGjmlgGw5l7fMdY0Db6uUGjXj1gzz2GeaBg/nTgGR1+6nUPxmat+/a18C4
HZgCDQc6IHXwbj46+QfeOEKPHoyPCSj+w20ZHq7/tAvPtlTZkjEj7oDG/J/zXzYkZSNJgaO+cBn8
WqmvTO7//DMJQvBq/pOg5c+Z8/SHXxdWlt4yByQ8fn+lMBsV7ySeva7/flP0NmGF5r+fHCeVZ9Jh
JyPBok8y3zANlxj38ZpPL0ph2k415/DK6+e5lE4BHQUaeO2FrhCmtIDoVT3Alzvm9tv+H0ll7tGv
n9Uh+Uuh0XkwSpeusCc/So6mTVNCl/LYzWP18brul9ZhgiwFHIfNQeeo4q00zr1BkeUicFvni2m+
RitVjrXPC0rrME7EPR2sbgW9S3po33pqWSzmfFxpssqLkirEkTIOCwaTDPrOppt2OEbDimUs/Hy+
z11ddywZpxaOrTCj1cWTFO+F5r9sY9rv+PmqaVocKBAL8m5xbhKM0CqFJdfWS1V/qCBdWomyS79e
V3QdeCKV0oYseE6sa8C+joMHu8fdeKiGt+8tWTgxj5KiTuQTDimlyI0ikhLfNSEYUHGcNzs+Wb6t
2kxYaQQvTfi+FuiM0EmW9BLCQgAdXimtVPqW1udEgC6k+SD1KWNW2czQ0BnjH7N8JU2d1/fsTMA6
TQXYTkWxTPOi+MYUILW/Jvddp+VWBOTGZjTeYaAMSpkyuQIR3p5VPAldhVxE0EEyBlT7/zofVND6
roeHy6DFBUUzsU3SbVUWX4MNqWmkkSZflwg0+gdGCzXojNW3G+qZFMEPFGmsmkrTQjcEURr48jeX
qLjbn2ohHIG8HoLK0PH9prptwlsa1q6v0oIhnX1f2AV+OaltqIfu+NmCQqFcidELm8Bx4diUDXWH
NFoIoqEBxzQjEYmbZzsV/ph7blhSuFIIuUj/MFHNobPX1KmCIujckuqySphNQIjcNhuPzs7sgRGx
ihJ4tLJaC26BR+h4hiUrTI8LYSkNIb1kHq52U/uReyJDG7qzUs+bf6zgeWci5hU9cYsyDyKielm7
MbO3hyGjR9kGdxJW+El+cuLWrWsDbhYwqOmQS2m1u24PS+K5H8j0TyimbovJIF3rAfAgakWPMHMQ
1QT3lSn5xmOhWs3HqDDaozyFEQNKsnFbk3WvVJoXzJGmh9/iBe2zQJ5kXVIq91AOX2Pp63XlZmsT
11bnH67fjkxZXHAmA9jokdnhyh2Uz9XkllBKKUwYd7eO3e4l//a6tCVj0SH2BuRWpWFEfPKxmd5i
9MOu3BbiLJX28dL4oRVrL60Lxs9TjMEZP6dBpmj8SZOBm5MblQsKkNeFuyH90fflBmIxuuWuK7S0
OYbB+AWPMjTAiO07zEKUpd0PlQuoyktl+ne9oa2ca0trZphUsTkVcDNxzaosHCY7qiqXQcvuBeoJ
9SlWGggsIkiLr2uzZAyWqqIO4ylU5oQEzKerU460vHGZj83pi//KjP5NbwLu3DBDmVjKR2iQ99dl
KktLyBu/St73KyAKoQognpYZWYSmjEDQQWgeAjqWk58QVBx85Hdt96WP2qce0IbOAY8/vEkd/VA2
1sv1X7K00Cc/RGwHaMq+CujZa9wGzHyzex55387LL9eFLAWTUyHCEkPJUQNMVTVu2+wm6WM83hkW
Df0A4MluFDDPveLfi6urzf7mcFdR9Fnpk9gZxoDNFiNKycwBVc1z5HkrR82aBCE+WZnXKTpIUW5V
0i07GYDbDt6Km13W9S1zBgdgaIgSuMNhc66GYzlyrxtj7dbSExM6OWNFofLklN8ULbvRvRug1DcK
k9Tv2KwTqbO/nCyeZ9Vplo1T7SYDc9fdbaZ/9mDYmiCqoWO4TTYlwyrXRf5qAxEDsmVoFomBZvDo
JwRkjwlsKGeCxs0SCHyU27T/FnhPhXeECiANbruQaTrpB3PcK7oubuOJ3PnvJ7r6IRQ1hR8iN9A/
0sb9xcvWSsuLDkZTky1bNiZpC54e5E3dS4VXuxr3F/NDChWKelhZvnl5LpZvXjzb4lkWCPxzNcDP
BNKBiAIvbEeLNVwZzrNZP6ntg+JYW6X+mVvfFf+j1L0GxWP65n44zJSGBkZYaWigk1vwNh8Q0qnU
8AVYRmTAbMp3bNLp9wVfs6OxB2mE7zN3ykSN3q5cApcOgNPvC27G7EucxCBPue1I5dqDGmJX6j5s
DZbSbNN5nDNIxsCVJhqNr2/ckvmdShZcTQ+gOUhsNMuh2J2MbpPmK7nHvDaiZbAx3Huoitu8pp1b
hjKCsJPCduRCHe+Yn+2aFAd+z3/fqocly9zgLN0g+7bEuhDN0rRgRXrtKgdJAwIH5M7rAi6daBbg
GIr8v0NaMLEJ/E5m1zsEDEx3HFWQ18l73yFjLmox6Ue6pguxQO+TIVYDv3Z7WLDifTIzwK+cGpe7
gRpcUkg6uVc74rnk+IPXAU9fuzmdAM1O9jkN93G8kjtdWtW5FMFfUmaYq1aXKjfVv0baRyfdX1+o
y9Oc7zsQeMj/WylhM9pBI30uDA6I8iuvdGQvR2afmOZ/SOubsXy0lbV0aWn758zMoiOEWCPGUJ5D
eOFW7dodmeGXNKg86LHvVjZnRYgjlFKUThvqMbFqNyg+wv7ugKCvvFxfuctIw3URA1Aoack2ladz
b/SiqGTkAn8H51dqYOrZdnTuRzD8wdizEtWW1fktS4gt8mAHwCSnZCjN0VJ5SDpE9opXzj/3PLic
qyMElyhi7B4MFE5PuGUiCN5bi4ckQ92oDXA91dqVdCFLOJNnCjs0gILnA4HWuIH/4hEtQ+lOLvxN
rewa+8bCEqXkvhzuBmXFoZbc9mTbxF6EyCsH/iGd1JSHLv6o+jvdOTZrzdFrUtRz4+iMtmL4FClk
e0P0zY8eguqFs+i6Ca6YhSmkCgWUEa0DaK8bwMviQBe6td/cCzoXRX5buSkE0sEsQQgZMQsb6Be4
2tQVFeZ//4rZiaWJqh2ayatLVBi+DB5IFStPsIvfnxsPVHpptIvWkzzXcxl098aF73Qb5I9T/e/1
PVgUoOoWhTAeJmTxwUKKAPnrS43qUfQlOETF53d8XiNScmBa3B6ELa4GOWq7XqldYP61cquuBLHF
X3/y+fnvJzmzzrOnPQ18XlZhPbuV2vRw/fcvOgIjxrx0c1peXMiZf9ZGMAwq1wLFPJs+V9SeqDbs
W6DMrktaDGBzhd6hAKBe3BNbWy4lkINIK3qmuUz/oJhg3lYqbM9Ny9x8Mt1cF7hwpcM3HNRieE0l
IxNCZtyApB2ZOnzfiXE76v02GjuI5Y6adRdbH/p05pEDcFFakbu4pDxvUHudryIXHWKMmkLRQjWv
j+FgAuFQ7x6z9Jtt3F7Xbym6zE+DFGEN3rJEy/ahoBlBk6ZoGXPT1719GKu38aCviFkyQdWipZIr
Dy/j4puZZBst0+5a45pAmMKW1R+TcHLeYRynQoR4XOhS10jJTMtDUbAFFxHAgbr8ljNWX62kHpe9
M4TMU1miy1olWBWRhazsKfA+gYrIPPphlGGKll3ZeqD80/D/ExlmC28XpisH3PJ6OjRazRW9izdC
oFCZ9ONt2jUYiJzq9gOoSd+uW8aSCPAdGWYz6BrjMf88aoAcqcRanbYuZb3Nkwe62fXvL1n46ffn
v59EpaAPQUXW+b6lBdvEnMD5ebTafaYdr8tZsnB60bgkkADbF8XcpLRsxtXz1qUV9wZuXUAKuZW2
/eG6mEV1DC4h86OnwwXuXB15rGF/kUBh5R6x8c0DbJCquqmp0V2Xs5CREod4l4F4lqZusfDS9YPm
++Cou7lebE2w6yblti9vrfBRrXblWk66YARMCnA/pFCtksYL0U+Khj4q0mZ0Tf/fZltlf19XZmHR
FFplVMPk4KCMJHoR0+8dfHoDgRve4MOU3jYTeG0rS/ar7CbkH4ih6KGCiEa3tRAYwHK3EqmbWDOo
PTX/lb5r8NBepPhZtx5V/2DkwUzlsSkia5vDcA3E1FZnChg2Bn2nMRT8Dq11fa6Wk7FY4hNwrsu5
WTbh6LbpkbH+GKZm7y7667qQxZ07ESLaY6x3Si9HIwEq3bzm0zsu3wqToP8pIawpuNBRbPjZ6DJK
3wNNn260ZMVzF63jRIRgHaApNAZIIKgQ/QMug/0gwUzcrb02ry3U/PeTOBQN0jhBYTu6QX0zUK+t
n69vxJoWQhzVm0HxGzrK3ai9Y3Ta6z5MzoNj7f9MyvwrTrQAZE2zojAe3dC4NwNpa3RAyzh3+trb
y/Jq4a2kDAbj9oI2udp5oxzkI4jKO8Xaqm9vHKM9Qf/9fUEPehqU0O4xK2U6DNpNlKxcFRZOg7Pv
zwnmyTrBGJ3SdFCNrj/tPQWMFxAeDte3YlGEQf8IMwu8BljCEmm2nyZBC2w2tLVasWcO2FT210Us
7sKJCGGVwH5grC71RzetHk2wycuXP/u+sEpBpcVG0KOC026tboffXf/+0hLRx6ox+6JoHMnC9+WB
t8KuUSfXMF8i+Z+x6MC4WunvmL8hBn0DY6KJgVOSRqrznR5B/MmGsJBdmlohMHZ95gWi6May7sJu
WNnypf0wZmAEnZQdjYRIpdRFkOZ9I3Mtua9lactUzMqZsXQP4YJo0fbEI6SliXMIFRC0uc8dxfV1
4Pfx8ixW5I3RaPBUwXIUTQDk19+BhLuborWGuqWcA71ATwB917honmgMo/FLuhtcp567tO3oTmW0
Sz84wOG8GQrAsnBymcyQgYsZquF821KoQCYqrqrb6vKupVcRzpbrxjdvvGgYpxIEw6inpoOzCgk9
fCOP0WH46afvsG/e9Hkgw/Kwc8Ee+jFLgQnUFVdOd5a3zeKbaG0sdcnkbC6kPMHxSHU5QuR5+gDk
8OTm4JSm8MLA+HZ9nRYlYMs8dzPddzH5IkVSEUxpPrkNnB9BE23+vf79pSDA65NB4YA0CC3Odxrk
aa0BD210jSbaw//jRdJeevNUDeZ0KmRW8iTeh2DF6UpTjO4EAZy2UdV3ROLT7wvm2iTjFJUOSmj+
Ecy6wdhdX6QlYz39vmCsyajCeplxXjlcj5SCoTf1uTHSfaGthMul3eaJgFo9lwqbOtf5Qmmq55V9
3I1uHAH1oNZ49ttVoThH36Ci8Kx1UUkhxxosYBR7ylDxQcnlDxrUtclg7GlNWbkeL13PmdABqIQ5
mnluUNiWNA00QMPL3h28OtvJDqiced6DCpXZcFapabiFOL7eWhLMKqVeOM9tPZSfVBNC7IF6OJDX
8tCthPCFrTz7TcJWjoZML0zDbyqzcNuk/3bSS6k+2vLKnWrppDiTIxyu4SClpaxUvauBQTTEz3IE
cUa4GYqn0n7upH3fvOrw6F2308vpEctiGpuuB/pBSQ3FxNBQqL1WMZTOMbTjlsOTYgUv0A6IomI4
Wn6ymSLgv7JPsHFWWrEifeGsV3kGpAIJFgs/QgglkpP0jmRbras4f0dwz9J1B/xblt97xsojzeIm
MtnB0yx5BenFuZvUYEgz7ZB17qT+TACFnHtiCoANo+LN/XQWDZHy3EPKYcWV/1xQlNQTWPotFNnA
z6abYFoJXLMHCKcgDbYcTzYdg5dlEUsrJTsfht5tK9hPNf04KdW20taes5fEGFgD2QPll4vUQdbG
NC/1cnDDdJeGoPS9KGvzumsiBL+qqjBmeggRgwOY8FZS7qy1CsKaCMGltAiY/2FChCYdxvCeQThl
zYQX4i9lEKLiXPDVeGM432+okHLwy+vBBS1IBlP97Yf56ed/BY2TczBQrayQNT7ff7b1xyZ++7Xq
7PPC6aGbTTp4xFDO8n0k3WcAu/Rvr4ifiVDPFwjOro6BT/bAh/jzF5h0u8nWBmZWdkF072lqMgc+
88FtQeSPYLeKflyPk2sC5r+f7EOoBHVnzf6gD39J38H3fMfn56Z5Snb094i/P2gK3a6B9nQhtEla
RjlB6vszCYICql76cp0hISy26q0W79/z+fmewRVnLjqer086qnoGpVjvFlO5lcN0u/ZWtXRU0An7
fwIswc9KO+ls3eN0tK1HYIEh59n5U7qThk1urzSE/1ptMcbOIHCMCQEQRV/2uTLAC06AEI+tm1Su
Yuz97laLXp3i2KkPgDLuG/XohyUz0vue4dvI+nx9KRdubXMCRPAFg4UmPUHTwteyvIJZxVVhKnQ6
wMWTdjuHyQA0Wyi1prW9W1haKppEMNjVqBqL3Y8mGIz8wSlcJQX407vRgw9SBXkAbKogdq7Y4fzr
hbU9EzZrf+JIpa15wHTYhatzr8+zu649SPWzn/wbB69WDF/MoK2E0KX1PFVPWM+EFKcF7btwvSz5
Wjeg2QfqoanHO003QdYcN+rUu9e3cCFaUD+au/kBl+MiKRhQWDulM8hK4WbqZvw3X/n6Qi5z9nXB
1zQgTbPW4usdsPCfR+tWiY9O9npdhaUekDMp2vlG1b0DpZWGlHG86aE80cMvtR/uWudnRQ81HJLS
cPTquxpC9+uS1xZPiFRGNdgpxLKFO0OtUup7x5F6pticNJxYoFRD6jAxTOfSdNCAsLr20jP/+6KF
28zF0ARI5gRa0/n3vSDtGl7Vc9ewv4Xlg2rfVfH3ty8RU4BkzvI8GSNiTiRQ0odakBRu8gB/njGs
eMzSDpx+XjBf2YoYUhrTwgV8v+u+dpCDveP3G4w08KjD9IkppH5tD76SJGm5O+qPTv3kVeaKgKWQ
BuIlyKTcacDNEjTIxlrrDK4ybpjn90MIHn1Ub2aqa78GN7joVy7hSx459xqAb6LTsCFGUGrTWdME
zGl09ouUw6eWJ+DpuNbK3WLBsgxaAYHOoreBCRfBsuAwLPyizko3/AmYQP0Po13X92UhVDL1zUFg
6nRNcBicmy4VtklqpqR0E2C1N5Wk3+V9DHYhpDmgOVegocfSm8Ek6NA4lSm4e2wbjgNzbOmWKZSC
0m4mIL6u1YI5n0kQli1V4FNRe7QqAEC100Nsr80MLpjbmQTBntMegt+oRIcYisAgPLRg3sMxxJCL
+eW6LksmQHV1ngjiuAYe6nyHaluyht7zS9cYXLv5UILvbxyvi1gqRIC5+58MEdwBYu+yj3QOzKq+
bWoooKTXBCx2x3zSvY9pBzP3k6GundKLm8TFmXIAaFcXVSY578wYxk/yAhsi4SMY+de1Wvm+2HQa
NioBreL7if1BhzNp+HH9+wshAGSb/36/I0ScoAsrxfT1wg2a+YFKtXdx/MBi/ZkU9Xz7/aDLez/U
kJJuawDbIQ1ttp65UixZWyshDMSqVCatjS5d13wttfzBK6Kb64qsiZj/fnII83pb/m+5imBf8zzc
rBxha9sh+HwombWeayzUVPNutJcgFZI205o3rmkh+L3neY1cykix/GMKm2Wx+7NVmuPOySq1ORzU
mT+nQlw9mTD024eBk+zzdSmL0evEdIWUvKoLABNTtIjLbSc/qAzRy4coeorWWnqUxeh1IkmIXjn9
JJqW4oQOr0OhHx37CVZ5G9g0VQv1fWx7xX6K1aMnx7e21IIQWH9JQvkGBkVYH+FJ7QLr23XlrxsK
XaLnSwzpKTgZGUucp/sg2zb1Q/yN8cfrQpaqrCfRQRGr9FOZhnIS41Feqyg7kp9k4xV+u4vrsN8E
RTJBKGm8xGz2HuTFamOH4OS1DqSnPrPIKwF+2Wp59tRB/GI2QrAqJTCdsi+573nVIc4P0lp/9dL9
GW1/CxAMygG4cCKHL9xIq14sINtDHXIEYDHKWtnrKiRNunPoBuOuR0s1cA7UMI9VKT9fX/Xlrf39
MwRrm+R44jWZcyxvH6wOmtcC5sMGeH4whK5LWvag/ySJ/fJZoPWmUSEJXvQpuM/lpyy4yf371Qmt
ZQf6LUg4ZRzLq9q2Y2U7dQe+AtCDOMV1XZaP/9+7ZwpnTOzFfeZl3NDLHCJG5dXMH8v0MZQ/6AV8
bMfe/z4G4/660DW9hOPAV+2moMDD6e88aPVjanM5f9fR+Xvp5p9wEkutpjTVahYhwbGkVO2zAUTo
mNeHqrcO17X5/7j7b1mzZZ7ImvyRVonS4JgOHhv131R/tazPM1253IB3V/zTqa/O+FdiHIGSWTHF
FaM3BeeG66VLOg0LqZVj3Rxk5zUD+rBd0XBxvwz6JQGAoyonNmlIiVZMWTOxXxaEuM/cELYrR9/s
nMItmlf43xIEPWzPUKPU56gwqlunvdHzrVF8iqVDGex95X6sV14eF2PiiTghZIFI7MAN03MGwhoG
Q9fbBxDnpoLf6gixCJxjvwhNFqyMj1+atYi+slhiPYDmi1geFRYrUHYUtaqn0P/hhRsrf/C37+n0
OFVFE2JQAoWKos2qGGrALJq/CVbi9opxaUIAKhNFr01ImVwpObQ+rdIfh+72uoeubLfYwxAn3RAA
yc/RAAXlSxcNK164rIJOBRHoEPNiTrhQ02iApa5wterG60CHtY8+1C/vUeK3ECFoGkPuaEkz57jV
zRg99cZ7cnTj9/eFiNkpad1mOd8fjYMR3sKCc/33L4aqk+8LUbJm2pAzmkVS6udYurOCb6p/tNJp
ZZnW9kKIJJbDW4Edz8vk7yMofkxyqhURi+e/YREIaRqit1Y9j/eQ4DVAgFCyt4e91P+Ms6MRMQ9k
/QXv3oqo5UX7LUq4m3W8zIa9QQHAj25G/UvTfW0Z1q+tlSvg8qL9FiPYVga/bA9cL8eI/xUKY8m8
j+OVM2Rt0QTzUlvoazOTNLRvoEPe09oPT8mdV9tb03lXRPmtjWBpY5kBufWragI5HFzM6XYV1mlx
X0wdiiKFfy4GctK+kAauNwT4Mt752oOdfcjLD2a7gqGyFLgYeABwmA4D5WIgZ7BSeGOigeALN+xw
lNf2fTH7OxUgmLLlTE4SeRyEbfUQp9/b/JhYLQDXL431bNT/WF2yy7sVpZbW7lSmYNOlrqlDCAOW
axoHWBy9+KBa+7T6cj3cLNnbqRTBpHnlCWKlRTNV+lKOkNnS030I4XBdQ4lYU0cw7LQxo6pOam7t
juemDRyXZXVIlEDfxNm4ktXOeYmYJp0qJVi2ZbVGmjcoBTdsAIN6fDcNcGvvevnJVl+vL+CaXvMC
n2S1yuDTTNGhl6LuxpAG5ptp+BAP7yhyn2okZGJZK9famGDhjGZZxU4bKaK+4+DRGcahQ2fmcRBn
A5VSHpzY5kRoTfPBKIoXxe6PIZkl2FLv6B4zTmSJdce89fxBmbOl6ta/kelojjZrpGLLMeE/dcTS
owSGDBzhlDDs9Kg0j7b+jjzgVAUhJLR+mExwqZAsAfIjl3/XEP9dt6w1DYQAMA0NbJUBEixXmzbK
tz/7uuD4LV1SdD6QT6b50az32XuO5NP1Efy9Tf3YN/3ZnOQbqf1sxk9V8T0MVroS5q9cevrvXRY8
3QjMFu51uXD9/CmNP8vhi9Tt/2yhBAcPR8uiZRXXG8aDr23XXsUXy3+nCyW4tiF7ced4bHMbx7sy
glE6/hzQ4pgV91L6pA/pgbbjjW1914e7Tv0QOD807ZBCRvBnagp3sbwG/sKCrdBt6aho/INcudcF
LAfK/9sqmsLOA6VfFK3mzxcYVXke9JswPQzBRyX6fF3KdaehX/1cikd6NuUpUjRuetqNNq6kgGvf
F9xeMcM+qQruSGrJYMRtstYpuWjQGp3F9DFatik2STCpZEJJXnHNSzuaXbWNPVTfvWKNCGJRjRMx
ghp5qKijqXFq1dVTFX7xQOd/xz6cCBCCVziqUQkCCHksnLNW88PMv/6ZACF+TXbTN92ABumwUyZQ
3Vei76K5An0GAwhP17LYdN0pEc1QAL7Q/7ONKoiej4q0T/qVHHxNyvz3k+xBhYo97Ov5IGQsYVD2
vfEtJ+VPrLWXxDVBQhRzuizsAo/l8v1hU/uf9OxTB2rn2H9+x7aQPsAwQljSxBnbsW9ia4oI+5NE
H7GO/dI+dV3Eoov8J4JmifM1y2M5Cb2JmC87lHY2k/elWivWL7rHiQghiqRW54G8iJcb/0yAMfy4
rsDa1wXn8yzJHoaRK37jv9AqF68E2rXPC65XSZVeqhlbIFnHTAMjfWX9F03pZHEEz/MaTa1CC5vN
zKN9yL89a2svQ2s7PP/9xCv8oktLc36WNpLtGD3ympuvnUbLiwTipgUw80xZdi5CHhtaiAyU4GU6
7rfx6oPBog44AOy5tKUTy88FlCSgaRKX1InSaAPVysbs70PzsQ+UgxI6Gy3sdkr+YjXfJ+Mu9h4K
5voi54Hex5XdWvsdwrmu9U2Z1F3B7/CexuZgwsCyZhBLa2kDJDoj4KvqxbRNFnlNZnR9SqOPcuMk
2U6vf1z3mCUlTiUIHpN7UzpAQ5+6k/bTzx/18lYDnOKNMmyKeqB6qBbMQuDvCG5jJJ7ad2Odv8aF
FN4EuW/eU+2xbovRdFbOFmXe/LO09Zcsw6EuRvfuRSvkEANxluRT/prW6jaKGOoZtuCW7Nr0pq0f
2kTb5FBk1yPc0U38Aq1FmBQ3Spg96HGx8Sx1W4cx3enyyhJcFAP4WSZZB91F2gwwISxBBUfYKBVd
+erX1kYzm70Ufcpp7FWiH429cqO9iCKCLCGKJF1ll1Y6lK+2/SVw4k2i5dsgUjczu/rbN/ZUq9m4
TqLJKJtxWfK2+2r63n4Mog2muu9Xh4YWF89mApD7MB2I4swDIT012rwsX+XshzwU21T5GPr+Bk7g
XZav8dtcuByrxzg2Zmryvy6asUvLi0JwiopX4Lk/G01438XBipGuiRB8DshiU5d4/Hn1mvx7LNk3
reet1GkWRAD6AoUX/2VG9tfV6GRn9LErDSnNitcmlrfFFzurV3RYMLIzAfPfTwTw4KAqUpQXr2rk
beL+jqhxGHpnb6yduZePm4ClnKoi5Fc+jw5M7sRsyPTRUAKQT5sNeCObpKp3U34LjcQhapqdlgTH
1ok2cfXWpzpATWw4aqCrmxEKxQmr0sitLg/6/FWbstsAZVt55eazYN9zw7sNeCD9oxcMj1ZaKMZY
BcXrMHjHLlKHjddPmw5mnE1aG94mr+MViQvmMQ+7Kzo1KTo9RKBvW7L9IPKQmEkqJ/T3YS37XhIA
8YMGau08fCyO+VmdZuiRYeSvbfPXGJT7zllDpFowQAfIK2BRbEpqphhRm7hrcoab81eD6678vNkp
4efr0W0+v4WjBAkOY+aQn13ClSUGEPxDLuevIex0etlvzPCfzKjvm2TYKpDiKvZ+WKOFWtbqt0wh
NMRDoyUMfnFUDgx/6i+N/ClUsq0xHK/rtihnRp7A4ixSqfnvJ+6bdkULskKLUdP61MOWufcjWuP6
wuq2KWCWbz8oHKZr525l5j6ZczkXF9RtkoAcGL9OfclzS7Lv6Ugq5TcDFAIaRs6Jr4JSKPMQei5G
auNMcjwnmrmsxl2+NqS4ZNSnnxc2R/WDqQWkP3otkir7WBl6cWeZq+W9i4wMvHqarqGWmZv5LxCi
qjFVJbr9g9emDw5SkO1hQNlXyhoq6mWixLioyRyuDs4/yHXCllTakEP+MzSvzH/tIu1mjP+ygjvD
uJedQ5Z8v25ulytHMDBotp2hL4ClEGJ4babtZPpkgOPob1t6rt/MEGJDFQXIP3URm25ysVW9s/K2
7SepoM9FPxj95zx5iHSwhqa/rP6t5V1BlOA6Qx8WTVVYxWtqbpx0U67NcyyslUJfItR69FwD3SWk
ir6WgKdGN+xrlHr9xpbMZFNX2ZuPb6wGSBVCs02CIMKDYVbR2MhN+wp3jlwczIp59q29Bn+3oApj
CnPWy2QvWY1wQ6ppLVTCfgpePa9XH6shS/eGHRYrlepLKRalJJqhSXYADBC74QwuYVPlld4nv2qM
HZwKVa3v3mq/5yKEwGLLgdQrgPV8MoKXdHDrmz/7vBBYPCkeywYcx0/FL6tN4jfPOHF/ZFzEmV9w
5xdjwdn1zEi7oSntT15X7sdHv9b3b9bgTIDgFKYGMmnlV/anycZcbSgE3/pmK2ggRJAKvkud24b9
acjrHd06m3+clDxpejOMLrmeOt81YJBRTEbSz4+QMO7lMSvs9DUb78csiDfaSL1bfbvNnosRDGoc
+nwE7yh9VY9lMOx0eQ0Q5NIp6JJjbIcCKxdOKiXnemijKk9V78SvDP9u7JtO7t98pM8C5kokHk6i
J+644Xmx1krxq5F8ZGgrUv4KW/e6Uc2fOE/AOC+A1Aa5ch7SEI/zrFbyNLa7mL1oGH/d5vq2CfaF
E68Ew4W1OpMjuF+keMkIG0386hnOpvg7jNYQR9cECJthx1Zd1CMCioF78qBvlXBlIuxCAlCSOjWP
mblKIx0WdiP2S21UOrP/BJIYV+WdPa1hiV2kJUgw5HlWfD4wLmiIUtvJBzvph096u2v8nW/t+2ol
KV1S4kSE6HvctKLMjBCh8DD30VkDH7gwp3MNDMHnosazfLvn855y1/70IiYBirv8zTMUsxQiLJko
GMcXxHqJEacmxBbDp/BOkiGQZbr+jV6BgPkayssmkepiKm+Qp7oOtan7ND535m3nvXrjl3aNnvFy
HJeTghDFXOk88nkxH5Uh3jPtXgWAgBOjN+7TrtxCWfs0tc3eBN9YkryDPuo/c0a1ZGntwL18u/0l
36BeBu7IjCt1Hr+ycvIju0xV0DqSTWEoO027ScZxyxPettfviuBDNz6EjQ8z79EDk3MIb8zmpV2L
05c2My8Dq238YkYQLy5JGXABjDrVtXJ/2wDpXAfJzmLeLhvemgPMCitcOGHqZbnFFtGSmQQ5KEfV
Nb7I3Y1svLWKIXx+9r2TC9/UK/BgFHxe64c9bfVBs8YEuGwy2AvoUDLlXhEj2iil2rZLAw16Lnh9
vskZ4/bCve4wm7CnVbgwD1lvbYrVeYjL2MTanUie7zonynlTH2vJpKtuLd9V04fev7fD5+tedxmb
EME9GfXUGbpPsEeGLcs2D1TVDetNZ23jaXf9+wuGpsq4NKcdIITcY89VALTE8wtSdh419k15k9zX
JcwHKwfdwjqB00xtExVm0DxBCd2TtCDUMt2Vqv42lLqHUBs+lOV0uK7LReFkRthnztrmbgE3kpj2
x1UgN4pc6TSJfWv1W0P72TAO4zkfa/WQlDQkyWuDxAu7Q3+VwpwybsqUkaBY2UxZ5mSa4eZhsK3U
56FcqacubA+1LJVQwD2TFwzBwqbKqobSC0y3Dp77btrkf1W0dBbGp+srt6AH8XZGOtZBUVR0QQ9D
mywrTyTD7ZyDKm21FS3WPi9oEatOSdGWz9fys/H/SPuy5jiVpdtfRAQz1CvQrZZkSxYtW7ZfCNvy
BopiKGb49XeVvrjnNAXRRO/zopcOVVJTVg4rVyL6ks07qYctAWgxLvD64IFetWStOUlrNYqss12X
3ruT7WEfNg6wiPip6JgukinyPmck6uuiY/Y5G7/WaQS+Bi0gzs22FBoHaDjC6HuMiv5VM598Rp6q
HO2zCiQ9KX0Wv9+8yw6sAxwoFb2PwdW5vOuTXqTaOHDnbGrHLgnMPULkjV1ADASrrxLRGkDOlxS6
OhgJQnnnHLU4SCse6OHWCYDpG7VCUCIQgt1YTsDuCGcjGEDPRhQ0hc/ZzY/VYvyVIRjhoWIIJ5xV
7bH9y8od/bS+zOiZBfCJuMfoJ2tI61+QoXFaW4vOQ556nMxPZGyenP6ns9fYZn1cl4LE7xfvklm7
SQ929uhM40P5oIyHvXa1WzMR5O46yF6NNePqqDtJH3MG0AkpfI3+sM2vce9pjbrzcKxPFEJRkAEX
A+QWK8qeFsXTGjWr+HU2/SJ6TMzzzQcK4yPjpqMrC3glpYVi1ajzpmvjVwQGs/5E90jBtr4fVhWC
OIiD4GJLB9YdsEilkcavylCEVjs+ZCCW3LHLd2TIh7YAR07coKHd64R62kE9Emfv3K4lAJkOf951
LNxqmMXL40RySpSCaO65DYC9bvdOq9D+C3cbUYLL4cVhuzithp4WCYIi7nnKDoM++kau+kb31BqO
HxmaH9/u7kEerBH0UIe9uyLfbOO04r2eElAuu0e7JccdPb6+fcvxpfnYZGZNUUWYz4x2OUHUfVZv
f++WIuT3emK5oWUQodtHpfUq/f76vRD/L2+JoKUWRGSGvXpPo3ls4tnJlLM+j2g5ALuzPLnxaYie
SBTfbOEiTnQhS4qCjGnG6nGCLLcJERUmxR5aYOP4AsGiI40P5xFpR8n/jpzeIZViRWf3GwU9v5rc
zI0oOksLbw1Qzg16TzU20e/EaaNz81Ca5DAbw+H6dmzckIUAMcOLG1IDVNHUUROdNZrdxZ3zgJ4x
Vh7UemDr7Sky3ON1eRsneCFPuvC2MjJmZ5gQs9T3JOtOaZKfJsb+XheztTEmMAeaaMwN/jnponQj
L+o0x7QoewH7hr0Tut0cHn1I4NfgJK8IomlupsAKVBE6J/woUHxf3Jz2w74DXATmJTQrhVUlHawh
1Rpuu0V0rnsApY5cv9mqRUdxNNpEHgO0O6vQV2p2U2c3xDobddBrPmPB9fXf2mZ4SiLgDK77VZyz
L4E7iCvbPLO4eMpM9kk3uruYk1uT/sIluxAjX/CkLocO7iF4dgL1j7pXlChOiaSrFsNLQU4LJONg
OCTmuQAlI08zf3aoH1t4qPYIBDfXC4wB0FYuEqRysq8FWxQtKbVQkzj/VjPyuUFhUEvp3fVt2Tq3
yPXB6YYnC1SGpNz7qu0ccF3bZ61v/aY8Dsz5NxtPEOESiRkBpFrqE/BWpBXolXCw5hlNeTi4RA/T
nhLZnMaFEGkappozc+ghBHzMSM285Omt+Tdxri4ESF5lRQs3i2MI6KYc1RTU+xeGwkKAZL2pTYni
DbFMYBILyGeH3O7PCP4x8FKL7DSitpKeVUtGzSRyjLNRzvdDqhzmasfz3jiyCwnSTutm30WigdI5
Ut6m5lCz0+1HCcrVgJYCTZ8GGJF0lEpW6Wqb2uc4Gu8VNBMoR+7p/fHmK4FuCyaKKIBjBMOAdJb0
JhWc3pF9rpJP5jN6zd0+PCKgaOkARi5kG6TkW2430djrhX0e6Df3WTHe/sXwgBAijiPAw/I7kZRa
WQwdzhHCxcbPdPp9ffgNBehogHYSARciK4xnbJCczZWinO2fttX7GrP9ypr8kuyl1ddFswCJ6Rqe
a0HBD/yWtE6l5rB5tjrlrKbzQR0ORfGo8qd0vEu1zHeMQEVA3C13no+NI/zBmo4gNUEDEUcSOuu1
qvBsJuchfuO2dTCr6sTimx1BAMZgu/1/IdJTHhsqWq8JIYX1XB7ZzdBYcAVj4YCIFJzsq/M7GaqS
zGDbPTsZeuF19ecsUQ9Nn38GoeuOyyyugvQcAvsAKA8gNg7KtKWrkg11NqddRM4z6uUd8tu2w4jd
G9+otgeI39gYcZzBrKRZyM7JqRLVTtsajwsM9366q+FHaTXK2Br97vrxXr8jCL1p6G4NZAqQg3JU
aVQsay77vH0tjPf8zqr+3D686A0K9Ys22mClXiqwDl1rxrFwm1cyfnETXyv/x/ElBRlVc2nUDcaP
Xd/5enNrVmKjkQv6H4rvh28j6feBzOM8RiT+Oqn3tXVsbn5iwYmPpYd7LoCi8tqTPALiyEnr1/7k
2PmB1HuESOvN/TCfYUWbGqKecqpd0acI4eicvwIBT5KDGt0c0VuOL9merRrbkWkxDkqd7HPupQXf
EbC+BFh5EB4gnIbosy6nz9xMi2e3aKvXklS/2m7ySS+w/ObP66d0reOhcIUCQQ4WKQ4ZdZoA5a8W
PWtem+FHZhr+BIxuhIR+zvcSQusd+VDttgP2NgKElvj9wtckdZ0MVtW2r0l/x4nH9xgL98YXC3ox
ftr0Smq0GN+Ig9Hx0vfrC7U3vHQhRstFM8WhaV8V5Gitn+iy5d0sAIBCE96YhVD6qpeWPTQVj1y1
fc1B7F3fa+gcf7sAPK4ovPm4EXK9a1n0ZjpPDXul+ff2UNzcNxUWAm4bUqWoMRBtdZfrP9vuZOdV
RV87N2jQDWFHW2/ch8Xw0vqnsQL5JYYPmPWT3xfdj5tXZzG+9LyxvDEiZcD4OohaflVucrw+/tb3
WwSGgC2aViE4vFyeadL0eVYy+sqSgzndadFh1Hfig+toDjBlGrCJAv0KP096ETqSu/GsUgpI2aub
ln5bJ35LwUPsOgDpFN6wV/i6cSeA6wQMGloKHVtkv9XsS1bPbkJf1UH1iuS+7l+vL9paAAEZDDK7
cCWQPJRRnUMToXpUsVCAmr1Entne7MQshxfiL1TGlGYUgRgMP9PxaI2TV2otWqnYO1u/NwvpZuDG
NyUc/+KVeyUN0Bzo+iKJk780zJazkG7GDL5BOBoYnpmTZ5nflMPUfQcW92b1gSgnMuDwZWAtI1e5
XCxg80AxkbLxtS4rz2GpV+88RRvLJHJwKLFExG6NAyoZugB2+ti92r7ZvTD9ZktcdJhBihKdZ2Hx
yz5xo6AbfJ+rw6uWfipz4idxcfs+C2MfiApVNCyU7VZkG+ppasj0mqYP8V1Cbo7aCWP/v8NLBmVC
xziJewyv229d/mofrh+jtYKCHQYCDNRQoOkdLOLl/tbVxBXLLtVXkMsrD6Wq5R5CUS5QQm29y8Mp
7zWSrOhJDI/PtqAMV11/TAa/KOfG/Mq1+y9MO12finwjPkaHeYcG3oiqwbpZTsXWpmGmFZ9f3Xxy
n0EsX4Wawpo7m6tossyyiPvXBa6ng6m44EER+W/AaqS161xnRh1FOoTJ99I9xHzHU13PZzm89HYk
QLZTWmN4Y0Krp/a7bqIg+JjsJWf2ZiEtW6YmtRZbENObfuV6M9k5YXvji98v1C0cjpg0KcYvCNLU
02PDdrwK+QjDsgS0FncPKGFUt8lZUS2C99uPQx9q/FUjgavikr/cvNOXIuRIRWwkSlYj/Bhquldz
P9mxcjaWSHR1QDkMEddQrpWgxOh4ZuR92Kl3bvGJ7KVEt8YHzgBJBZHIB+pyuQWdUmtlmyZ9iAgk
mNyod/vyAEHxUYNn4DZokgmig+rINUDiH4qivxS1uvmf6+svzLDLxw5bjLQLnHU8/CYAUtIZbdO+
SS3AG0KrulciVGl6kXuPty5TXq8L2lgpVPkJnjhYs6Kf0HKlANxluNFRG6a2F8WBtmN67A0vfr+4
C5njoutZheEH9qYMP81bSQs+1uni88VVuRx/SvtiGDC+qv7Q6pCG11dnQyMBfoCYKSLUorpYspYV
22rcKSu6EMQqP3nVHJ1B8ZTOOaJHwI7dsXGpF6KkZy83cgPB/rwLU37U+nfGDmUX78jYm450bEur
L217xHS0JIhooLAD4Z6S7lxu2T7/2JP/LpqsO9BFI61RyN6FYz14aal4YNXxZqvxafqPxu/bdG9a
W5cFhp7YKFQdrCrvJrtCM8W4pmEVO9FPzR3RsDGpMvM+YdH0OFI+PTBtYHv0CCusMyYq6CwAmvs/
hjhpOZWKAh9ROTSs68x8RtdxO8JrUjggthjQd8Uh/wxt0h0jZvNPFZY+8QqlnRpvdO3hqNQd+txF
dC7QaKTJj7XlxDvvxHq7cWYBTnZESSJKSsTvl5ejN9K05VgXwk/NeGj7z7ZFg7rc66Kz3nDIQVQW
JSVCi8juS93OrpU1lIZ2+4mOyX2hVMEAassUPAl5CGzuzjHelIcCWJSKIi+KWuLlvJoeFZyjkdKQ
54kHLPuDk73p4xfFPkTVvT4kO+LWOgybrMP/gz5GDEmeHp2y3BrnBNtMj5Gn7rUYXl98aBc0A0X0
C+kfREaWs4k1tc/HntEQjUeCwn1sipd5zynYOgkEz6yKdDi8A9mpaZrKrBNky8LKaf0KvHxR/wrl
5meZElzXmB9QTunlgo+kIsEBQahzkGxEwnjOaJJnIW8rfuegfjj17FazH6piMA6TDt7e1jVBdMnH
7sRdlGgzTYuPaL7zA/ha9W/PZrQpUyrlc4EwkUcZyYDczfnf69+5XnXggS8+U1+uuoZSsYijTCls
puSpM4u/Cpqk6L1zf13M+uyIvluwFMBbhp55riSG0nYkk46XSX9xtMPNPcqggRz0+BFl0wA0EdmZ
mdPWssdar8P2qESvpApv/3pk0oEvQy3JOmGf6FrOzYbXIet9iwXW4N8+PrLosGJhqMHXli5yPvSO
yvusCc30kZ66/F8s/uXw0pMa0cYqjQbDT9arlb/xnTjUxt4KBh6RKwJ4ZVUlO+Wp0qaK2oS1Ebj0
EDs7ofGd8eXEHW+UIk0ijD9kgRl5w44Nu3EDLj/fkS5q0aZVOYDeJzSb5p516F9JWn+andP1PV6r
Hg0eChQPQKIAS3zkRC8eIcrrqS1Vqw4L6zSnljfXYWrVPqG/r8v5iCxKigcFLLYJAhgbVaVyjrsw
IpvHWluE+BrDd1vX8LXCznxSMv2YKCnxK1B0HRg012NCijqw2dhDN4HH+B2VD/XZScYfRjTl/8xT
Sp/Rf2R4LXmS3ml97D5z6ozHhsKKUeMx172xNpw9g2JjR5BBEywIIrYCVMFSJw1KbqqxW7Cw74Z7
E73hT5ylc1BHxvfra7UlCHWyyNYDdGWsHmwzL3OHpA0Lm6rov6AGQ3100BngZdaqvZqSje3HrgP7
agIlvCbjMNyRpXmlFGE2nrrsPq4+9enLVO1EDjauigDiiAcUYVS0ZF2uHDJI6HiaO0VYpZ8095jt
FXpvLdjl+JIm4Wilabslxqf8RSefOX1ys53ruDcFyZg0eDeiYhkiVO1uerbr4PqWr21kVBDBVRU2
k4XUi2RlkLzTk9Y2xjA1Pd38gWwzDJk4+T2/X5eznoaoVFJFe1/DEBHt5U60c5o7Fmh+wpKe0kNW
72iTjeGBsxP9xgGsReJQ2ohG56nbmM0cjt0/yam+tcIDfUqEyYKHFLh5nCXpHI291WdqTPqwQb8K
4624GUv7fwLA7QRYMGKCK3ugB8WkbbEhHJp33XlnNz+oqIpA5BdBCdhKCKMuV7+eZuSClQkBujjy
szv0INgRsL4IECDcLID4kEcypFM6OFkMODAfQyuzvLgOXfUc5beWXWORTFANAtkF2D/eVQmxwlBT
Rx2eWmGLnqjQf+1OBH6tk9AQEQRBCMmC2gZJyOUqzR1LUKuV26H1qVG/uRU7ZKQ8WNrb9auwgvuI
eSBogNuAJRMWjiQnMqM24akT1kmo/QHrtmIe63/66R3MTae43PH2Nq4GpAlaKERx1jiPoUgQOJ8g
rUvALxuWxb/YFkwGWAkkb/HIykGvOSZuqY5FGzLN9j4TfivfMpYL4yPTJrxIAcRaLlePPjF1krRt
CBy6rx/QxGrn8ArlsLQQROIWh8rVwUoARPNSADihnBSl5G1oJwOQrs9t+tyUj+5X5VuVzYfrm7+x
GwtZ0hkrciUhXQRZSokAauor/FbcrlgucILAmSMiDCF3HzdHxbSnZm5DS33qGuPkZr03OhpIZ/a6
OG3NBQkTsBoB1S5KUKV1q1kOF6ZGNPVXa9/Fzt3tSwX3CIqLoO4NyZnl8DGCJEpMMxGV8jrnYDc3
2+kAcl2ML21FqSXA3EW0C4v5UaE+c3bQj1vHCuYtqqzgCayD2VVloFVYn/UhNf+W048mea/q30z9
mY//WNpeg6gVUabYdlRDoFsxDBIwJwkNfWFPW70yzIgidCEZiVeYB5WempcJ3J+t+mYzn7D7gj1U
vzn3q8kfooDmZ5RWw39Dhe31fVsVjsufIp2LsiSk0xWjCyenQof0p175OaU/qfKUMdGfw2rDOXnW
09frYjeeIFxgMIsA9QuzUqaRBYG+UedZAjX0vfkJBAxwKtcFbO0nKCSRU8OhEUnO5QqPlWooJqgJ
Q8dpDzw91aS+7+fa181TTtJj6f64Lm9zQpYoIwCJhigZWspTXZ6yRiNNGFnWc61EwVhNX/ub2VLE
bsG9QDQCMSyhBZdihpEWXK/gfoH4QanulD0wtvh/Wbui7BaWGSxMBDsk08CcwSahxFEdqvWnJrGD
YfrSuZ/s6rnl7fH2FQNwktgifysQocupFJUZdbGuw7FPuHGYzVL3kmng6Anq7BHTis2WZgUSSVFD
jlALDE5JlBVZpZ2OQxcO4Pf6XmRjc9CStzIajEDn8R6F+8YaCiCijuQqsCYwGpYTswHMcXKQroUK
B8Q1BYf7g6ufkhkEfzd7TFg7HIePwh48h5IhnVAnMftZBOnjA2tbv3ct7/ombbwa7gfEAXFNeB4y
BUejRWmeTE4bRmWEhylI6r3CNHGi5L0B5hHnAAd63b2dUEbHUimGsI3zI1gKPYeOT2pPT/1EnjOn
/GwbnHtqrN5+/ODKgusPTgiqD1TpJulqPKEVydyHY2R4TvcdrZb9eNJuXz/hgyB0CFy9qMFanoV6
bKPeqBDbS79pv+dft24OovUoPYYaRV3fClIvKlXdCvnpsO+zRxhFjwhk7TyLa7W2FCE9613ZuFED
hQkuzMGfS/eEnuSf0TZqBy6iC/W4PAWQA28Btwb+5goC2/HRnAzWpCGLmhK9zsYeBPiR6Ttz9+SQ
8t7Uvse8CRo9Pri1HX/iUTb9ilNa/HbRVeJIMnvwRtCs3NW2GYMaQuu9sizMoCvc+EiYuYeQWz8v
4FDFdgqUOSL/8gMe62wwpzlOw5Tmd7FZ+652V8zTfe+O9zbMXiBTr+/1Rp4KEqElBdueCMRJJ6nr
OSMgKKVhxlTNN7XMK/VPXtBWJKBqNRwcFg+erhAjoK4NdFhs/Km5OeINz/rD0KbdzgO7YTjggwQx
mAMQJUrHpadibjjy0SgzCyn9OjEk69QDzx7L6MEdPiet4TFNPbT1b2LvJVnX+hXV11AWH8yZ9qqe
PJn1YeZOloUW6HnnanwD8WjrJYNbe1lrvBRGE+ys/cZuI/SF4Bd6sW2Ya7peVTn6RtMQrQW9qXmc
q8xPyKlPrMAc3zr3aCqf0S8rMPQHBgLuQvtOCKhWrQDpy3Ty9fz79Q9aa2VRaYCWzvCvUL0mR0mz
HDQdc9Rn6Ld8bOJTvOckbtz6xfjSu8LBT0nUrMvClr9kTeE1HfeyXV7avVlIB6jKLJKhaD8L49Q6
VPyXtkv8vjMPUzLKxnyyY2tqsnBy/bq8H/U7Zw/QuDkJMOUJkw+PvlzWFBvw1vJ6ysL+nbpHou24
PZszuBhe0r8NjE3CwLAUwifsgYoFRd4efc+K4xs8pCLpjgwzjhS0mrQPg2Wz2FbMLEynh4FUXmsd
8/4T/jrmqcizICt8p3sx5+9jtEf+t3GVQZYiKkmh9OHfSUqtsPTRqt0qC3XyycqO6Zz7Dkwl9RnV
HDvv/aYo8QQLdwCxbEmUqfdIBpgcG1UFcRR0mRdFpyzyqv7mjI8BXrj/ChLG6IVv1+kWL8wKgkzt
xa0+N/e3330bDzuCswiuOXJCaRzqnust+7j7XXYcdg7c5jLZBrYDRNFwAMTvF19fDy3qZa06CxXD
R89q5cn4hS52xV5Xvq1zDd8PQU7tI5ktnTk7NXnFTDwe0xg4BDlbD9X81xdqcyb/FbHKWZVarve2
TcO4OGC3S/3FTf0+OrBdE1bsqGS8gAP9P5P5eCkv1oxGUzQkNgFEQ/NaemT9cULDzlu7gYpreilF
UgV11XC36F0atqk3DF65l7janAXcJDgUAPUBaLDc+Ux1B0W1kyyMZt9ABGr0ivzeKsPru7K58YBh
IcwCWPYKKAHe5RL5RQu7gj7MdvzNGe9Bh3ZdxpZOBpebIDwHhAGiljOBbdQZk1UVIdpNaemx38OG
bq3U5fji94v9LmrwVs1aU4Qz+WqBHTVF0C4GIj8jex2DPpxg6WiRjxAh4lIAAcm4kirPo9Rx4zKk
LGk8ZzB/sMRFbxHdVytg9LvyZAOblRnJXVG1XstNrzHooXFuLSHD4UPpIToeQ+UgpiKHU1JmZq5N
kdjSo0PtHF26Y01uHAsCiwYGDSxbuGXSkmbZ2HFu5Xmos+qpiqI/GWnv8zHdcWc2ToaoWHLgyYqM
qeya63kD3DBtICb588vay17vjS5+vzgX6VzXqEOs8zDRv2ROuAd63xteOtbGCKhCjbBZSOY3crDZ
1+u3ZmsLLoFm0tcP6H0VT21DQ6uDqfGqWK+31mmKQ3QpQZrAjEIlveFCgnnIzcPwdusEBDkdsjSi
ClSgaZbL35s1gUkJ1aJn9Z1efO10DWT3/1wXst6EpRDpfZzsukV7UbwqwGD6zHg1y72QwXoflhIk
4zsaI6UxR0hg/YBGds+E+HZZ3XzflkIkZW83TWEXMd5f9KxPqvu5fFT3uHg354H0qCqIvJEllRJn
2hTP4I7AdjjKcZ41b0BdPNFv9oQwjwsh0qM4xqRCxA9CBvqWJu91tBOY2J4EbFQBHDRW7DMzNS2u
jlgnRc/8Oueo7EcqqN17ezecaTGP/8iR4bawGTtwhsOEaL/TzjOzoOB3Y3t0j4PjN29om6rv4W03
EptLkdL+WHo/p6h6pmFaNB6dEkDs7/v8k0KJj+xQqR0ZWGSz9nz9/ohLuHzQllKlDTPGYW6HEVJ7
QQoWVNPJYZ55e7ILIAmUFYKpDV3PVi12prp14rZUsJwD2PCjJy35c30aW2oALfYIDH0BHpOD14pZ
l12SKgxmcuJp0ZcoCf6FAAsxV0EXC0yMtDtzNKBlEeV5qFQPEVECt+jurktY28cmdCSeQw28GYgo
SRJGZ9JnNBpmYdcGzGS+Sz9V7cNMU5+kt09GxCddEb5CvlPGAuQ5cNt2NcRhrJUHI3l0ZntnMhv7
sZAgTYbE88RaBRLKp9o4VM7x+lptDI9IvmgMYuKFWYXBFcrpVPVqEhbNfelX2c0Gq+kiiosYGsrO
kfeTHsbCnFNNTVgV8uEXA5fd7+tfv6HEFsNLDyM6W1ZJU2H4LPUjXG9qD4F9a08y5LBBggkqIhj2
gmBOehgRJO0jt+nLs2oGZVEF6N8QWPTU6jebcEs50vNojlmVKx3kOPV5qPBAvl9frPVWIxiBFBFB
QBq4EjnDRuycAWaVpef2j20/IjN/ffi1/kNkTWAvcBkEV4V0UDvqDGqPqiBAq9wftjod6Rclqe+Q
5PhxXdB60yEIvg9YPXFi0Z96aQ3FPHOnNO+isFG+FN0xno/2ntG+sVTokQS7HRAo6Ft5LnppkLFC
2v8cj4fqd7lXSbg3vPRUmIXJS51geIW/ub+rdgdqs9Z/SJAAZIM8p2iQI8Oui7op9Fpv2Bktqwzj
nOTfCTvbaRDdrjzA2QKvRkDecDdMaR4WEMzOYLX5uVJyz7IVz3EO1/d6Y6XA2IQaETwYiMlb0gXv
TSO1O9Mtzs/gr/ZGtHn638aX7nZFelNhVVSczflgDqdi2NmKve+X7jQQ3gPC7/h+fTxl49HdWZ6N
q4BsNp4dA8XU6E4qGbtc4ype0pKdqfuLK7VnUQCK072uCRuTuJQiB+aaYizqXKvYWSFe+cd+u3kL
FqNLeiMzG7fM7YKdwVgxj4fGvPkJAi0XqJIEFx4CMDL4tucD9pek7Iw+pZwG0x6jyuYeXIwvbbGh
RW3GrISdHfRT6+EQ+PleMHlPhLTN46wgzYV88lk3jyQJUvdO2+t0tqG9L1dJRnnQno2lA+DhOXOd
/n1CI/DQ5GiMYTVVdICJNZ+u77pYlaW1LNpegmAF9XDoTSGbmSMIJZQZxTNnaxzRW5kG8XhXWn8b
K/MK43s930riCtgHSPyBEYMwmM3yo5HpUU7RTZ2da+VX2gz7LBbrS7IUIH6/CJF0XcIMveI4ZvWL
ze/5cLy+YHvjizNyMb5ljXE5jbjq0XxCx9BdmNv6jC2/X9K0ZUz53BEsUJwHlRH05Ind2qQdewAd
LmwEy4BtrkvKtoiswZhQYRAiCAsAVpnfrMwxPmK8yFyjfAD25nKJnCQu8ziP7VCvn6qTvVfXvn5W
F8PLtv5cVbVZZIoVlnX15JrKX+LQB1BGBQhp3Lk9Da5v+PpGwgcDDwdY2OHnQ78vZ8M460ati6aQ
BcnvKjn2hT+RHRkbhwrVKKKmA3k+uHvSA56DnJk0Vq+GWfVlHA/GHjxpb3zJVONoO68zBeMnRli1
X3RjZ8fFGiy1CIEjLOglUP8FO03Iv7wUVLhkzO7Donwx1Li+H9P6CZS6f1Ex9g8f64fObJMHkpxv
3BpUpoCLETgoHDWwsEhbk2i9Ms2J3oVqS73S9Kw68VTnW9y//ws5wMIhOiP6HcrTq41uVFwVBdEp
CqGbPsh5UJmV93JdyurmYxagUdaFsQuyUtlHi8bO4TktuzAr7pBCTJzAqG5VXhAh6tMFe5CAVkhv
JCr1ukQDy3WIttSzn3bBlJBp5yyszpqQgVA++GXQUADVt8uzQHuXobOUCeBldJe3p2/XF2ljdFQY
og+oACSt2abdBpxaypRPIYq1+2PMD//T8Ib08Urf9w2bMfzgftLuOnqrGYpKzIuvl6H+tIgMu+4x
fKsc44Nl3r69GB4pPDBxi/oX6esZq4Alt/Up7D9p5amP768vzsYBXQwvWYhMt6M+cjA8Ogi47meT
fk5v5dACUhmuPWh9ANdDXZDcKcJWUhTVlVwN0yby8oeJ7KGRN+YAAcA54TbjIshAzbYc9WqYEhV1
hpEXK4Y35tzvh71YxcYxRZtJPBaA/5mCknR5CSyCAALusxrmdlCNgbtXBLE1jcvxhfwLhTv2KqmS
EeM36nOefinK45zuWIYf7CcLpY69QD5Y7ANSWataMFBwuygsNeYwi7v5XlGr6qg3Oguipo8T6Nrm
JWncO9PtvuNtGd65PlMYE4PKMy/LdC1MlbTwTTPTzAPYPxNUeruZR5qG3tMkZj4wi8VT0iTpO7xW
MnqZqQ7KUQfXZtA5g/3gzk5/7BO9uENsD+0qppL9RBEze06LoRqB5J3bJ2ckjacpTuxn7mCFmaE3
7UNuVQFxeNAaE7d8Wx3cPHCKqTlGjTod6BQrL/CVjWPHtOQOTcxZUKlDkngGoChH9C6Of+tjMrxE
o/VTafrRswB886jad/OhahyAbPXYV7WRnWZSz9QzdKp9Ql2h4rX13FZ+rZjOW1Im7GAmafJYZ7T1
64Q1L1U5ze+xafSP6DcP0Es+d76baonvKo16rMEB6gMDyc+5S2O/ZmXjubnWH0Gw33gtSiv+qIMD
SpHSNsPRqObBAz1R5E9TaT+jGYb2J3PdkfoVm/gLdL8aA/Zg9ZanRBH5MtCRHrkT/27NyN0D2K4P
Ix593FxE5XDg4UwsD2M9M7Ot+tQMDRPcFegbmB4i+8913bO+UEsZ8oEfOl7XAHWEWhqQp4TfrDkx
vAgyIcgBele5ptY1KqMsR8cI7VF5aPwSOMN/8f3AQImiY/QykxWbYpZ10cbYuhiGg6uHHd2ZgY1F
Xt5WzOBCgPj9QiP0KPSJtdEyw9n6C9Yhr6axxzPUe+yFgjYFIXaJcl24iytEVW+iHQOLuBlm7nkY
74wIXb+/u/pe76OtQ4UOvYBwCDW6SqTbPdOHAf4vKtQaL6kfKACftP56fVdWroSggRH9SlAMB7NL
RofxDF036no0wnk0gtnJvXJ84ua91n2l2d/rorYOMCB8AHcCTwmcg/Q2N6U6tGo3aKHBX0flS393
ffiPZIq8/+iyA8sO8X04LJJTx/Qx1bSo18KOjR6Z/sn4cIcckp9kD8R915sHyj8NauwrjXOoqsex
/YpSBY/b9WEuQq14Gtqngv8xZjQs3jF6tnbyv18G/vflyZybzjVigpmn9AufvQkIvH7HdN5aXFHQ
iCJNPLdgqlqKYPZIczrUOqqiT+r0OH+5vrgfPp68uDAXcMFsG3WBMpWMqnaqjicNZ95Qfad0vUJn
/ghaNXpirPH1iQVc+ey4YKGLg344sso9aunfCGwCcfmzLE56fVL2zLH1pFH/CjZtcKiK3uhyKMWx
Z9du4Iy9qLT2vWy3vfv6oi/Hl1RupfUpbSjGn/g/g+EcTL09TOzebfubPYalIHn3eGSY1QBBBp4m
8Dpn6exd38DNqWCdAAcDfGNFBZSI/H6MerkX0yy/gOjp3FbV/cDbn/W4h3vYEiXKzaAdQXa0Igbt
4HxFaVfaYKMZnuw2vmtqJHAbwnxdj79en9b6ZumCwvg/sqSwQV3GLWEMsjrlzcBtRmdUvpdO3zpl
iNgCNofeMoJFcnm1MjIMZpRG1gt30C6xbb29xmpbkwDVNrLouEDIvEnWQ5FQ9FXAe/OSmKOnQstX
0XDA5bm+VJvTAPJQ9BCCUSvDvxRlnOYM7LYvBDTAqqegWcp1AZvTEM8IOvygt4UclbKp2URWO2Ma
HUPPATXIaPPaKePOXVnjONCxBvGv/8iRnDBH713AA1XrJXUjPxdw5lw7GPzcoQKRHfq+8ye19Jr8
u+F+uz7DjSUU9as4bogdoNpI2iii0QRVL7b6wmN4Th7RjtfH31jBxfiSvknidrT5iPGVzjdIYGZ+
+nZdwsbdXEgQX3BhIzlpRtK4hYShPmrujxSgyj90D1C/tUwGGCvxWgCUhCDLUkgfgTXW7Qb1xXGe
WfJ8c1UZ4rUGytORcEVtK6zV5fBKbPOkM3r1hRjow9QfaOR6dC+ftcoKSEKkwFo0VEqrRphDOhdw
IH6zqfQd+4vGjzQ9NXxnW7Y2/mJK8tWpa6fX1HLEtqT82SnsX+7AH9w6OVzf/bWYD6IxUToOaatH
ADU2MVezaAa8+ZAO97Hh8XwHmb8pAvkUvDSgVv5/pF3Zctw4sv0iRhDc+UqyNpWkEi1btvXCUHsh
CXAHV3z9PVTPjKtQjGLIdyba/eBoZgFIAInMk+c4cmk/MYvEILUQQDzt8Ers2T7tVs6Zax9G5QRN
bLOQDlKfcsgao/++0pkpAHG0fNJsmfJoamExflR1bc7EnNuZf8fZXmngxoIxS3wioED6KdZk7q93
yay5pYNcDXxngDpLuyQtKVgHlQYEFLUvsgA9TbcXe+370tVYj06LDAm3P7F8Y5ogYsqMtZN4YSUQ
DqIsPtOizgjEyxka20RLmEWjTyMR8RtnURTmjv2Wodf9a95DwpPppQaODYBFvbxTxHbupPVcqh2j
pDj0mur3tfKrMSH/ODmfbw9/jqkvA9aLU0KmYJ4asPsNEzaw6I96tEv5JzV90NwE6MK1VNeiKSDh
0IwMBBb4yi+nQWgKifWWqaHFfk/5V6HlwTD2uzT+VFTZSk7qesoxLAtYSTQPoJdXvsXRDsdBxFeo
Ifryg0J9i+YQHNEVebs9fct2EFkDU4EuQFc6ZO0cTFGq1aphFu+Infol3STGs05/3jZzfVzMw/lj
RjpmJ2PSOq3latjFiZ8rKfcKU/EGEq8MZ8nODMWzZlpuIMDmzXK2l3FLUSuuUxLazj7Wgkp47oq/
rVmQ9oKJTlqCXB4JWxsY3GLPIwAvV0Yx/0rZp89HIZ1IkIAXRS5ggxmePQX5GgHI4hhw7KFAgmzn
1Qs9npBRJVFGQmG8QaUREbvbr/jv4hBAZDifecgzyfWXPB5Kt08KElZZ7/V7B5m92x61ZkDyKK1Q
mZm3nISD+bXbtnyFEum6ixqBAZpe/juA978/8yQjs5pa62qsMy+ONerHbYd7TreHb3bd7y0HPami
2EVj+zXv7IAqEJo17I0KUpHKYhtmoLOIFVAboGOQQLS35WmQsWoFUr04CUgHzGQZmGO5/gy6+7Qx
K5eEfbJx4gDsr38xyX++L8crMRQwp4hZJEzJjqaHeu1EXfz9wMiAtBap9ytFVVQlsriPNPx+64vT
fv5y+9cvnW2Gg4sL/0MkJF9blnCzqSlibQ4gD2J0/cnadUOyGYY+uG1pKYpES/M7Ww96uOWUl9Zx
U4+5itN6ogfbzTekMA+T4fgDUTpvGtGQ66xRui+O7symdBuZucPTicEmCmSe4h5EcdT02rObX7fH
tnhYnNmR4gsaWfmU1UINp+IFnAim+RrHf5G1ADnUn/mTHlw94S0cDTaQfXrohumhIyiKVai5RGv4
6es2sHljn9maffJsY+ess6Opn9RQHdNgVudj93a9SS3oBkzVRkDkJAbZYNF8K8eXSsUb4Pn2fC6t
GxQhET8gDYPspXTjtmohdLC0YD5NBEsncOVDwbZfk01a8kgItiBYQREf/5KsGCU3UZXCKIfkgdFT
0z4o/WeefAZByEblK8+aa45jzOm5NekwprUejeMAa+givDMhIJGCcGQ0ah8xzIao1aE2+32ZVoHT
NL7qiNdxzIK2jveqToIuF9/jxvHbul45Hq/7Mi5/l3yIT1XcJvq81jYrPdf9pUcHZiPL13lqtk+Y
66mEbqK1vt/FFf4z93KcmDhamkY1dqZmTEGVGC/WoARVyjcxXRNnXDMlbc4WgFgrY9g47bQthqdq
CMp6r6+1Ti5ehmfrK5NYDsUkaqjoqGEE1TtKxm1kZV6Vl/ekibwpRodrDO7sdPpkFtm2zYonPlp3
Uw1GBZpvadzsG7RC0IQFepx5lI6NX+fx/va+WsoXQfMbz1EwNKMJX2b0HNLK5dSdXT67K0voCypb
Yhy65n5q0HWdR/dJjdizqL0RJdDbtpfusXPT88vh7ExxWJdacH81bPiG3VFlc/vzi5sZZFXvWXmg
ZqSj3kK9VsFzAEdW9ttFkJ7nnZdSVPTbV318S5I1bMiCvVnuCbSleBQAmzB73dlwGOtdrrgUSZFo
w8qt+rsad5O+NcnneA1kOJ8MUqiLx9TM2aeDWAz8VZemkoyprpXkmDlr+t04wqPgOCmc9JMTqejU
6vMAUM3tqEzb21O6cKvBLoaHEwJ1XFknEh00SRPliRr28c6igZn4+pq694JTXJiQ9iYSp73ZGRia
MhQ+qb8CWfdxt7uwIF2bqdo3NsuxTjZYasAyAp6e/v9pQrots0IZBm2CiYg9c36XfhglC/3JWbcH
Xo0NZMs4IS2O4yynGd7UVAt6sQEmJvj4SoPZCwDQuVn5qh7d9mbSMVcXYVEbr2zIAqADfxWrCL0l
h3IInuuoUkCeRs4Z0yahbc5sESrunWvtaiX1BJr+bo9l4bgHG+8fI9JqKAVOYRRFRejYlaeUkMuA
AjS5Z+nKgbM2mPnvzw6ArBgK6jIDgzE2CffdHD2MKyYWkimzRAlq3kBIz3XvSxMjCjBla7gijMlh
Gu8QcvUvg/nhLCXYiwHXRJ1iBmxcZSmb1krsXhXhRHZNs2uKHaA9t5dkKZ4EPTKItm1AGcEKKs0V
VXWO62iaQqpp+0iNvZR1pw5onZ7am74E3pxou5x3v1udH21q+H2T+62+tmQLpw1+BnAKyEuBjViG
pqhurzhGrU+h5dOM+YYo/dsDXfC9CwOS7yXE6AE5tqfQAAY521TGPzxTvbz5KA8f3BvYQbSWoGET
0AtpOiMeVz0qceBeBwef57KV02ApSgBbM96cBpqQ55bWS79DIbkFyZwyIZTpQX1K97We+6V9ZLqy
RaurN5FHK8q8xnxS7R8fn0H0uAIVAwAG7lXJ5btIY0haqHrIrW3r/LCrBHn5rb5Swl/YWKiaob4I
aROUTGXWmR7IRVEzooc0u8/bJmimFAQkv4vS9VE1/YsRzbRZ0C6zkOWR4n4NPLj61OlG6AwnEb1Z
3SkjQIfRNYjMku8B5QncD1AlC3mCRjOSLBthh/KNYd7x0tM7D80cKz6+tInO7MigWD5pmd2jgSoc
nEc7rb3uw6T28O5zA1Ikh2IT8FE6DKjsDh222RqE/5qAajYAUrsZNWwASyRFoumQgNCtVI2w1DJ1
x82u8SrSpR4q3vm9HiNPFAle72qrfNP4QDw8HSufA0vguUm/VsGZ96oU3GEbQ58eDCHIihhScJeb
kV4mymCGZXtfQ7yhuCftyhNv2QTu3Lloj9Zu6VTq2jYG6qAyQ4tXb5kR3ztuCYJac3Pb0RcdA1ja
/5qRTqWBxYloVZhJDfCdOkMw/kU+E3P1x8K8Bc6u3Dx12tSySjPMoOO7GbXn2wNYCOlBuTdzg6Gw
ff04SolI0qIiRmi1gRkdjRRBypayI7QSV+E0i2tyZkvywYmPuCpwSYVFp3mZ5jsVcK5rKaPFFTkz
IvlW1zUT5e9GWv+X+nF0NrYROj1MsJshOJUDB4uiuN2nCQ4crLVeKveaPR1ur8jimXZmQhqAPWhq
odQpdmpSOkf01nLfUkBFzKEW5lVGMW4/bs9Gyt8CxBm3nyrdPsBrcatTC9hrjQACa55udD6k/AL+
cew/JoxAY20u3EO4QDrk7KkaFbeqjFCp9xXd72+PY2nhcbXhJsDbBwzR0lZkupXlOYlxhGae8pav
0YcsOe/556V9WJSdNaXzsvTGxmTQ0r53jBWY4MKbF8HinxFI+8OJ8wgCXhhBXOyAly8LVAj2hbJB
Y3bpjWtidGsDkvwMug55DIUzI9QrBxnwx4EQAPt2txdl/oh80kN/RLfnciU6YaRAADRURlvo1AhT
9twrkP9Ea3Bs/qPpL5XzxHAM3Da3tHdQUwdiFi/4WeTh8rBEv3/jgrTLAPJEAwT/xeqVIB0ohAQ3
tw3NH7oe1x9D0uRF4PfOag2GJvTi3XE6nroEzGQsyV5yZDMCp9bXYp1F/wYFAJgqyfx/aZ+WLh8q
NjIjHMcnJ9mk3UrMtvx9A29UJD/Q5CXtzpKNs/SeMEIz2VWZ5w4rU7bkb6C+wwmgzT4u708Uz2sn
qyot1IdtV2xRkmDZyrNuafnPTUh7NEuGIUMLkBYmoPEXwajdlQn6IlacbGmiwPhAwGkAwVwU2S6d
rBMx6JE1TQtZWzdeSnThu229Bgpc8rCZqA28MYjb8H67tKKmla6PPAWjItE3qbAObuYG+qTgjZg0
W93+oGQ1Oi5BEA9Y9rso+jVwx7LajqK11z0hpaYaT5MT3t4x7xHX2ZZ5N4DFAf4f0QxuG3lAFala
LeHuqcj9hvgDKImMQz35zHg29KD+rpbbSvfa1IfeklgjopDW7Mr4/PdnUZTTTlNT6a17oqWo/3Hr
NtvW1FkTzJZOuysrkmfkhlPqUD5zT2ZieJ2wPdI9uWJfZI+EWgikn1emdH6TXk0pQjdAiJAWASr7
clQDEF513QzOyYo0gIgMoFuA/QIjmwkO3oY1xHMyzo+ADfAd0WrnkKus+Xz7R0h++u+Yz36DvOdS
iztp3zknE6hojQq8XQ3XR9cSei+0MDPr4LY96Rj5jz2gpsBgiR4/OZ/WQ5sGopeZczJqvilo7aVR
FDTxWgpVLhH9awe9yNgWEE+9SgS3SEVofQQ7Y1w8guEYgqZNeWxdgIx7PXnqSvsN/TKvbWT6Bs9X
JnV2x6uFPTOuXS6s2qJsXbqpc9KF80AbenBpvpJPkV+E7wMEhAhegyr7daKN1YZSsMa2Tqb65BZl
IKK7YQw1cWKl8IZ8o3XDJtJcn1jxriVrdCfSUf2vdQuvjhmQDton6bZxHYB+6hHW8x6nmch/226z
FWYU5Fm9kvhYXEo8fv9nS5pNZoFpu+xd69Tgiesh7bhrY+OzVojPbQvsVDyWh6rqtvao7gSScR+7
Lv4dKQQkkaWYxypz4CRJFLUaVaxTMh75F33tobvkKu7Z56XBqVGGFrwEnwfvsrc18cdH9xtuaxwv
ePZgmcBydOmKNb4+RONgn8rqZ9EO/pjvTeXXbRvXY5gjAoBqABtH/7ecnGgms51su7dOzKPmAfIx
tz9/7WuXn5eCNWvSypi5+LyeKN8LrX2M6/Je0fixtqqVx9viSCDigQWZu19luiaqCw1qJ5N1Em4L
Sd7EYz9vj+X6uMVYwLKD1IltoTAy//3ZRaaAy90sjA4Nj9BEQL2yRs0c12ZfHXVn7ahdHMyZLWne
6lKktAda/KQV8bbMeWCusfxeX5iXo5GcK+FNOyYWRkPRSmsHBfRVuPvQgSjR6n45awLSS+MBBTsS
/whCZrqXy7kTmd0m9kitU49+1Tpyd2L4fHt1/m0wvzy5wbUN+ltcD//qkVzaiJXJGVtjip+Aga9t
KJbrxT7Xqi5ocVtzfzQ7E7hrR2xybWg+D3afBHSs40PF9dHrwbH3NCq1eVDrLH8qCpBtxA4zvtKU
js9l0U47nGDD184B90cBnZ19D7jevtItSHkIN/JrlUO3PGVJ5UWofWyYSuoNs9vpmRccaxglBqBp
SXRft3W/A81Ov8/QyBU4FiTedJ44m4LbdKv3bPCEypI7ljF0i9hjh+q13X9HA+pvG9aPnGTqU2s1
bJtrzN2QzP0uarXdNRntIWADQJvSGWILNnvj2IGhtPeiukd015fTKRut+GTmnPkCZEh+DVXlrZnQ
f0aoCHh2mRA/rvQuMOpIeXSnYrhHzwLbNOi6OpKKQYhkAP2dSIcysFDNACbVQBdfppZ+OXaRp6VJ
snEjqm8nW6s+RV2S+0nP7JdIscpthGLc3uhNZVfyODtWNUVZRIzaobaNb5U5Jj4ahw1vKkUc2mrU
+0qstT7haeY5DcmPSq3+Ew8kCQquPCMxKn6BzP+2Dy3t8Lm1AQUbtBPj2L30ILtFj68BBOxT1JuQ
VWFH09I9phlfnInvCtJ/LFGK62mmKwEEFzB00EnI9bbW5sQciBk/2UmyzZUCPeLxMbPHlVFdh20w
Mxf0LKhqoUFI2ntxC9pzVVjxkwEqGaQ2knss/mnorO3t2Vva42ilmuPhWUtSHg6NaMwnE/sPYilj
hDT2WpfT0mUC+reZQxL9kMgxXC4PWBEj8Fvz+IlGrVeqwgN1uF/ZoHE1d7eHIpek3pcGnU7InaBa
iW4Hac7cMhqnUW/jJ/TX71067rBzjxWypnjDeQpVA54PwEcYb6zNH6JMXUlHLS3ZuXkpsujirkvH
dMRRNjnfham9mEm7G/q1nM3SikGPGpSc7yJl8qnc0yTX7TKKTqVT/jDAS+C1JFoJdpdsIGkLK8AA
4XSW9lTTarmK0qty0ibF05CaabKV7MlCkKm9y5f+x8T7359dzKTLDcQxnXLqrcryYvD5gVaK7dGf
+EWru9Bq7KDj08Eacbwp5or1JadEfm2OB1A7v0oWMCocM7Wr6DTa2ZZmb1XLNtn0RsXKPC7aQYIN
2WLoEV01wKXtqHdqLqJTXYCKn38B5ZHX2Z+M4ttt119cLxtcsPpMlIeE0eUmq6as4hb6SU5RttHZ
A1vjzV74Pq7uuVUDB9JMHHn5fezrFF38bnTq8k9oZc4/3f75SzsX3weOE8ASnK5yriNVhOsUUaqc
cJhr8Ihe9wtFj+8EYMcPnc76QOW540HEle+BeCBBMYzOHjX8NVTr4kBBSIF3LObyij50EOg9LzQG
r+SB/WCu9WK+w7CkcAfAOiALkNUDCkDOUpVGM+ijrkenqU2qjZZawi9NF9m3ArwgNCPZt2koikAr
ameHxkpwg/QR3VWpauKOjZKfLYKM7cjiyrd5DeoO0mU7MHt8d5rYCRiJEBkwNnl5qUB9r+p+p655
THvzV8c640FwrQt6mqID1JyGj19YGJk55xjQNHelEG3UpEip6kQnBeTZUapv4swO1aLc33aVxQXC
ZYITEN0pUMC69EREqZqwW3iK7kRemVG/XjEgYzTnW2TGPv7XggxsGOIqGzIlUU5RNAQFA8zR0BAr
6fZTLkzfaYtjxxWv0YqACbIz7O6pN53jNLj72CoOltn5M3muMw4PKEVtWJ7uSb7G+bhw1YA8BWHB
rCTi4M/LWSBmXdOYOHDT6sFygpKAuWNaCXQW4qq5s0V1wdGC17jMMJc15jBVKlFOU/cpUr8UWRZo
au0JF1JM08oBsPCuQRuNDro0JHDxspWCBIsZg1mkWfyUVljV+ofiWEHCdl26mxTNt9rDx50I9hzs
cKT8gO24nD7aFTUHN6tyGqdHCuTKz9ufX3QhPM5nJAeetsBbXH4fCb6S99qgnIbRJEclslQ/MXXu
0wp8R1Sgpy9vXS0UZUPvI9tpd4awsyBuo294xcaB6PRok6M9/xkImujHmNnEr3Kj9wZbaVEI6O2j
0dTxSnZ0yafIzPbvQJp2xmFd/ugasaU2ZJiU1vkSW2jR0YDeidYguAs3Irjd/2dFZqQ1J4WxKjWV
k0rgWD597YYjpSsZrEUjYOsC+fecP5fXt3XM2hqLAocEN90AT8w8aFNIFkMHhWyculmD7yxtFTzM
cagj5zMH7ZdTJyBziFdQqZwUi3oVUrqD+ztjj20N3Wl1Zass20IGUp8Vd/ECubSl60nu8hJjU+aH
Whd7JO+CUli4C8Di3K+VVZZ2JtBC/zM3//1ZmJZBArcyMwxNUNOLyc6dWs92X1otTBvNawr/9tZZ
NAf4KkDyMxJKLqrpA3Epr+bAswCtDE5QCBh5O8MES+MannVhInHSQ2d1ztbN6brLkZldnzQ1QWzW
JQOoVtLXPtJ3g5JuGp6ioCdWjtOFi+vcnOz4zZDmZeKMuPmFBx6y7oP6i/O1dfF9yQczm+f2ZOH7
okSc5OVr5VSZ0eZfA+BUdzVAjVFlk2PAdgZoFh0GwI2fmh3EpSd2Zo/gZINjOmFeOuDqG6yNmrvP
Gq1f1bz3TJIh2LBfxmG4r6sKuM50Za8veAwGjoYFnLMo7NjzvJ85qDWNmpqWiKhEtO2huZnVdwoA
WCxJ9mOcA5SzhgNY9Jszg9I8kIn2THfU6OQo/YPJ3LuiwLhdRFbTFAiFrOyI95BQChlB7olEOMgh
ILcmv8WAbokKJgbMe2+iN7zoHnRRbFX+amXPpVeD5m4ApVa/r4SxYxrWPa7WVJ4W5xhUVNAoBN/Z
VRJ1UtoErLnzMyaNPEN57EbQjW6tFjpAX7Ni5R6a993VeGc9L7zjwQkqh8hNBVAum99mANkERmZu
HHIfjz9LI/UinAO540fWyjPtXQjiyubclQ9pNoBZ3/uyzpyI9I46dWUTnRLrUzkyr7JIkIJYRhhA
9rWhPX5zpp0Crjr8t5u+c70eCqTVlPqclL5ScJ/lsVcmeOOJB2argQvd24YYj5C93ZXjvkW3Vi50
n8+0AtFeGTSfGke7PqbqhLsi8ZQWLPm5p0Y7x3ykeHPHw2OavpnR3mTQ7n1T3K+TeRD1IRmH4PaJ
+97BJo8d7oUjF/UWTIDkzzwZ8Njo0+gUj6+83+TTCS3Bnp0Ij4gf1lR4HdlrVv+kmI8FoCElS5BH
mTYaCBirQfUslYIxztnf/lXvjNJXvwo/CbgBEA/g4Xm5rSMjmyySE/dkxQ+j1gZj99VFxM8IWp4g
zT4JBQjjbSWOZfWqa7iTJkgU1d8VVfimCUUA+k/Ma99IK1+MYd86gQG9SD5tp/Z3RO/d0giiei0z
867Xef2jEcPCa0FkK4flbVTbHaUmNMLxawpagQIAFYf4dzGIQCN3yvBSGC0efF/b6qHM7Q3TNz3y
N1qy09VtblCkL3UQ8byaVgEl0CNRsl3WPAr7c9XveuPEy5C7L4OxF+Nr32YHq/iZ1yNSu86+SlZC
5IVypzYnH13AJWZ6YVO6Hh1HFG3CIwN1asi8Jo8Kv8vZcWpCEy5Pq5e2/mWkBxQ6PizCO980Bo50
YN7Q0mKDt+Zy7XkzDU0fAy5mRU9d9VCFt31rIdAF4xtCczBxIDUjO7zBWZ90VW2ewFT24I5g9LSQ
pxMfpEP5dxT6PIA5IXnVyGJzqERXdWOewHQYtNF9S+qVJ/dCSIGB/LEgXX0jSFZ7zjvzBJhybEIw
S/96e6aWDIDyGR1FsAIYinw0GFYxjq1pntA/5nk2z/5iAA46bbAQeBNcpcf0AoQyHNnpUw6+0n3+
4y9+/dnXpelpGu7qXYuvV/XnQnt0+FpNfuFaRGYbCbe5UwROK02P2016Hxe1dap648EYuxMdnS90
rD5TLQomO96PJl9jyl9yXqQ+AHOCTBZIcPTLvQG060B6CuftKcelyKE4VPZjvCkguLKyOlemsPFn
tTLc+Lj5Ue+4NEUtJEHSustCVb9rCmADt6JbAaCtmdAuTWgQCu17SC+ESTH1h05D72ADOYZTqTlr
sIKrsA2jQfpyzi+ABQs14UtTIi4LGicwpQ5xUA/tTqXU9lyrTNBnof/sgCG97X5Xj9DZIPiQoBKD
vjzo7FwaJENt6pFbsZClXxPrjiRvDTZQupavWhoXAKMgv8aVcy0rB9UELe86l4VAbTTbNsm3lcOP
TjX8wLNtb7b279vDWloyHTTtyJoj+XSFoaqFPsSRa7GQTxao/RL2mcfGqdLWwL2LdqBthrcZOhLQ
03g5fZmW47UtBAvRneI1HAHnj7pdOd+uNjCWSD+zIbkfjYFMp5HKQrwQfxpG/FXo1h2QD6ittz+0
uHwENa+5squWbRoQ0INPgNJF9kPUPaZyNBjuUfQTJc/WUIF3+hWFEKM/gqx+xdzyNP7PnMw8omRT
j64OnYFcErwmeBuqfQ0txb9wCjDMIWDH2YQlm530LH4GUjlmXdZkYQZJymK0Q3NyQzGspT2XthQg
Neh1xHWkX+3hwZkiotOqChkHO7gRC/MrrZNd331OIxy5tx190ZgNxWZAVtHCIAPnJrOIM6QHynBq
mqA0UJoq04M75N6krGHll0zN3V/AWUB7HFWcy+nLjEpPu5xXYcdxGg0vEwQ9ufiBp8LtIS353twh
PlMNAr0q545ys+yYritlWGcx2SpsJvcVJpSTyU9Lo8+IWu/V1mhXJvIqisAuAzIX9ySQ0mhjkg7C
RKFctSmstto9Ue7dlQTA2ufnyT3zvYqlXZHWcRXW3kADADlvz9nSBjr/9ZJrW7Tkilbi1zuvZY13
Wz/61krheG0E87KdjYCaTdZZ8whEulH4aiPj2uelE2egRpM36F0AKcxeeUQT7e0Jmv/zi0cPlhdd
aUDAQ7kAMGVpglSgO3rbMqqwVcSuzO/GYVvl32j5qRj3prarpzWDC7sFFx5eJ8BfI3p35/GeTVcH
9u2io00RFmoNsG4bK/c2a9C4X2pKEE/of789wEV7cyMgLiOUxOXIYWxEGdXdCHvulj6j/PmrWGuP
eGeCkCYR9xBiEwswietmU3MiqaWA5yvMLXTxe6DlV/wBe8oHSAk96k9NomxoOfhK5n5pc2XTmOkp
YxPoFgACGuonzUTVsEoJ9XBMd59LIcZj5yQsBvVDXD1jCQl4tJ1MP8AORO4rNEhVfa7eV7qZBlVt
qZuqSBvPwn9yiApj8Czepcc4oZE/NgN74rWFb1UKLfxKadBZpcY1Bftck2C1S9+KjSBD3tQSYlMg
g9J7aDOFngGN3X2iquIeDzrlAORdFGCZ6AlkBQXZ6oOO/DUgKB7KERH1tDp/HZyOnNSavDpl9L1K
Fagw0LwFBjFl6mZQbIgO29D0BEGibRSeTp3fRO+jF11RNc8dY4ts8PD/bFWcfcoqg4YqSdwsoBb0
iiORNAdK9MlLSEzu0F8avblM03qviyFBqrBU8zOjMO/yzJ7VSEnjEShNPObjpAdDyYbHJs9tTM/Q
rLjYwhYFPBGllzmViaKbfALY/ZjpeF/h3uzuf+WcrCSfF1wYTazAE6F+D3oQmdzRbB0oVZhGHsZG
6aXilbCHdLjrMYG3t8rCYYlEJc4AFM8RCMgvIjqIronatAizCZTy7L5qHKA4VsAbC5OFGAAvElyV
eHTpUtSWEB08s1WTh3lyiJ7taS0ZeH2eobUcePmZbQ+vUukyLidTcFIrWWjHXwYWeRB62NyepaUB
gBYGXdhIC1znN9DSp6ZKUhRhWvtm92KtVVNXvi9XsKs8nfKox/cNd+NukIL8f/18U4rMY5dFpjrh
8/YR4O92rfV6vi+koxDMQ+iAg5YPEkDyfcKnLG4SVmWhsDqfV91B108I0XHiHdRVcuylqTo3Jm08
Z8jMnLllBmKLo4PjRHu+PVdLG29G1SFNANoh5Dou7yqD5aPlAFEQtvGmZNzraOnlJCi3t80s7Dvw
0aNZCDG4Cn4WaUn6pNVR/cmxJUQc6KQ4GY25j0bt9W/MAKODpjcQG8lLgzixVkwjzcNE70LUGrxh
0PaVucYptBBRzIQVeKjDCa4hljHab/JZEy6clMHT3G5jDXRjkIdEnCwKrpZ+8KK1VrgFR5iXCKE+
0rYge5OCJGoU8DlSNmHypOTFpinLj2/6WZd9pmoB/xREYy49Ibdp49hlWYd6hXydZ66VTRa2jakj
ez+TQGHTyARAaenqjLVaFZpakH/6NL40Y7AmrrzgzSYQZqCqRjcR4HvSGGqjIxnNoioEIeRzX22g
vAVIquJ44oOcT7hDkA2cCSfh1fhTfhHZBTFqCuGtcMwrv8M/4W1PXlrumYF4pgqAcJ5csZ84lqiA
CkY4JZk/BeO0NlWLBqAzCGEyBMbI110ut6rghAc8uglRD6qDDP98fAC4z/FexPGFe13a8RkpXXvI
G0yQre27Ntnq5HDbwtJin1uQrtnWrknjxD1eJeCai20tQNC0Ufp/oGVy29DSVKGV3nXxqEeyR4Yg
J6mYmgkkh2H8Vid7d41YaPHzCN9Rkpnh1Kr0PrGVPlYny6pDXr5Mta/Zax0/awakpaYDq7pEhwEj
3xF1F31MXH7eCii7Il2ETh+oAcl5CKOrc8OqlSrkafNb5wjuteLjIQ8eAJCqmashOD8kZ0KbsQBa
aahCvQM0G4C3lRVecKWL70uuxInaJW2G7w8JPzBl+IIcztaK0j2yfCs34cJiXJiSoje0ACNHlMDU
1HgqBM++3PbVhYv24vOz+bO3Z9kJrWwUbAob8jyOF6E6tdb3vTgCtI6rIElBol9ebyVt8qSN3TI0
rBLVdiB7FHf6oObM7FRIfQKGig5mB+8O6brL7U4prajEihj1RnD+yg1j27X5JqrWFA4WxzPDyOFZ
qCbKSScy2glAvU4VUnYv9h1bedosrsjZ56XdZ6k15FwtC5/n7GCrG042Q8NWzsK1MUjTRay8H5EL
r8Ii3zrZdtjf9qqVz8sS3ngNDHVG7Sq0Ch8Eq8oafmNp/yFloqMLzkYCQ07PalFbsaSES9VFnz6O
XPulpFH61LJYPRj6IFYu13nKpQge8YcK2NhMknN1YpV86kcdL00QiBbkQbR24musd7186myf4LIK
IpY6r5meamtwNWkmUYgDTToqIcjTEACE5dLxEMXoWiKgqjYBjvvar7GeSRP5n8/PqFtw4qPBRLpL
tKZxxUTQp21PcfRi56OOSLHJU8+cDMV3zcH8mGf8a3B+UYN40QHkb/b+s/NmEEpJDJ0DK2rc29Wj
uYbqknbPf76PGwZ5pxlFNc/n2fcbiIIWba6i8ZzkQZ08RcmvufX+tnsvzhoKRgD0IQFxJTvW2J2m
FIOFWatMD01NgR6pW4MBnblyFiwZQvCO5yOOGsRE0mh4b7mTk2L1ux64M2ayL9qgcU8jULzRGWn9
2+OSQu73yTs3Jy0OCuMWzbvZnPk9cb5k+TbKtkX/RXe/3Ta0tEooDyC8hz4YuJqk+5mAmovprgJ6
9+6bPbxGYtukK1HG8tT9MSFd0bUGuRPRw4TdHFJ3U4mDwQ8k3d0eyHxOnp0M/5mxP1ak25kU3KF5
iRmDzJ0Yt/ERjZeDvQOqTP8NWoK/MAanRj8kOOsRQV36dlUpWqsr2Kx53U4H1crMZ6pyG7RdOTmA
uQMMxnU9WAHYRqkKvM1or/yAxTlFkhZHL/CzV8iq2nFYlDi5FpK4e6gb9s/II7QTgEvT66M1Z1z0
kTNj848528lxjZrZpGQ4+ZpN87Og+3ItuTfvnqvFw4sJfDygZoW+76WF3MxE6c5na29+StNHq1y5
ZJdH8Of70ggyJBTKXKVaCBykx7WfTbGf/kJ1BK2if2xIPpFPVHC3hw0eiRHdxeIrPF/z0rL/etv5
1gYz35Fny9GjG5ASC/sJGO4dyFMBm+yDVFnxsLUlkeKSOhkBNzFgBed7iiq5vY8K528OVeALQBKG
P9AvcTmSvJ/0qodKKRwriB8U1W8exm5lHIuzdWZDmi0bSsaKAiw/9Ctek3Hbkn3X//6LBTFnxd7/
4+zKlhzVgewXESHE/grYrq27C9fSVf1C9FbsQggBgq+fQ0/MTBkzZjwR996XiktaWyqVefIcwHXo
WUNt6bGk0GtMFS3vWPw+w0nJEG/cdKvj+GRk4UVB2FPq0ogxDoCyhOfnamdm9sa1s7ron4wsnGje
NVllWDBCtUcHHLLXc/ahtI73B9JVqHidZXmged3narAMPJjRAfJzAMDz8lKcD8BAcAg5FCTYwWq5
LOBNhIJsX9ONSN1P6P1k8srkC64ZuFwIloAdA3Ga6y2ORayPSmiod0RWTnauKgJkDi8P4dy1o4yC
1ziZE26gySenh6JRagIVA3B3Bh+TB3S4vyCTBUWUsj56ItsIAucTdup48RhE0hCtzYhv0Zl4aiyJ
h8IugBuJGhlOxbuY4EgCkvwwjI1juLYwOMmwAWjKObYHwMvUy4Q0o/gLdAdituHg1z+PHkHkqAG7
Wb5slaRtb+VgTCPFPQCFWft0eVFWv49kIVCDkJwEX8PpPAnWx5aWQRW2HYOyP6BH5fL3z0835gXg
kxkhDunyZdIwdUrl5l5qRY0DbuibzIYy0fVHA31wkOdFIgaF4OX7xaqhQdeAcyzSK6U/88wbfmgq
3SJ4+YcSXOwoRMfgp0GzElLRS3Cvx1D5knLUI015EGRCqoQYP5VyEJe8NpaJ+nN1ENldq9CtAv51
/qfsNg7QyloB7AJdSjxJLfArL46o3ms8sUyNRPvYJIc6uxIkMLuAz99f1sAmEFJ0hEL6a9THfdK2
O8VSnwptB1z15V2xNhIwaJpQwwErBBI3p7vO4pPQaoa7y2zH3deuUburv0+Bf8P1izwv+hUXd4pu
srzOhsKINPe9j7otGZ2Vnw98J1o80Q8J+Um6WIjOIZVuAlwYuVDcGl7N6yMugPf/5/tnVNBJyRxb
uAZyfx9j/QDdHJTpD9dPES4UdC7ilQwimcUSCPSOppY+GIBa2n6GXNbWC/b85AOTAVJ4JBfgV3D8
T9eYoI9fSp73kVbuK8hDZH6WhNeOASbAkjsnyiiamRZhVpLGZc/NdABv8Uuc5kErNwKg8ysLBjBD
oEkDmA0VqNMxOB1I9hSy4ZFR1ntcUkFTh622L92N87BlZ/77p8iXQ01OLxTsJAjjhRYaBt/H1k21
WbtdXRRIE6LNH4iGs7qB1GlVqpr2kHZkoZDkd985vmGnvy8vzJaZ+QB9Gg8Fh+ho5XofMWnuDaQW
S17/co3y52Uza9MGjVkUiSElSM5KuDrD23/iXRfleeQYGSRIKpB7jWErrhdZm+GTgDMBPYVcyZKR
BZLT0paOISPLPjDrsfdu7ET6bvE8JD/H/OrUxWwM8Em04oJSbskc0VqyAJZdk1Ez3aROBAomo924
StYWCGceVWkPxdUzokxkIGnZNUUXpbnpc3KcqfNdvru8POtG0KiABOrcirfwwgBD1QUxTRkhsWSq
EH1hlrvhAdZMzBQeCL3xREUG63SjkRQAMM3Efi75swQ+i5Fv5hal9Nouc5H5xwPImtvtFzZygQou
SgMDvHFx53Dzq1dbe96LkFvu7eUZO49aEUGiOQW8XsgXnOVKM/TwITVTqsidOt+pbodsZ3k0NIZn
VMI3wqa1qftsa/F+jIUnB6gfqcgcXlz3FTL3fpM9Xx7P+tTNmwyJX4g5zb/hkx8AJoUqNHgNEfrk
9Gyv8js+Be5WAnvLyvz3T1YsPWF6LmHF1NRBT0AOBtFLh34l7XWwWQRIWB7sM1S/0fuMZ8ypoSHp
vFQYrYrAxetPyEuV48atvLoonywsFsVS3CtyT6hIGL9VfRfnUK/b6upYiWRNIKcBw8e5wbG0F/PF
YinccmQwor6n42tF76bC3pleCTm13EeXtaze0PoRaPRO0AfRNRuDXFLX/JtHwEbQCIG+EvCGLEID
N3HTvHfoELU2f+sd4y5n+lPBm2+Ta+wMVO/Gxri35gyjDb23yRbvl7fl//IDgIQj4Il3z5LD3IJk
zUCxY1xxZPRD7/tQVPtGuyXddzffdfxG6g+mcXVWCPMOzdv/srrwh2yUY1vZsDpa3G8QGDXhmP1K
rA0nsnYcPptZRHZNXnZWPtpD1LhvNnvn4DyG4IezvzyH8xV++hw6Hczyih9rKwVGYIg8J/dTnvnp
BnBqzRdCr8TGTQhszlkqWqDxIsnHAZtE5Dwgqg2TqTxonrvLSPKuOcn3ywOaj9bZgPC4m+8RlJCX
vsqAnxrTeBqiGPymtLnVq9rv1K0+0BD0g355JbjpPw/BzLhmg9cIpZfFbvAq4HCNJFERf8vjF9Pe
CMHmW+lsOJ8+v9gFJbo73L7G5wl/ZF0agiMlBWE9Skq+BBDYAz2UttGZdr7xZk1RPLhmN3n+6jJE
miF9m6AKX794A/XNfJclRsCz18srdb715nQIqMiQp5qhs4utp3U960CtxaLat8ck8PDvZQPnWw8f
Ry0MUCREFgDNnvr5KaVM5dPIonTv6Tv7wxtRD9uVG27w3NfPVpDaQZoL/yzjCugPp1PWwwroL33f
APHJlQA9bLETC8sHfV30peXOFnR3XyYIjTfmaWUh8LIDYmvmU0J+arEQaWu0HYdeOKLIYxUYSfT/
WAbcs+bc9wU+peUyVNY0pMaAzzug58p0v+jfNS3UvRB4kvCyrbXFMNAzP2u2QfxgefrVUIJgJS0Y
BBOfHLwm2A7qGJdNnDsYcBujjAJ9MZSloU1+uqtEbzlF2g91RLIi1Lu7dnqzHI5HRLfL2F4DN/1l
e2u7+JO9ZRYhtzvFVYkG+AZofbCn+rWVPZmVp/uEVzcJQwPxZYNrcwiVeyTjZi9AlykFaeceeIMJ
i3KSfacqR5iUB2PpbYxrbdfNGbBZ1wlgc3PhOM2cuVWXOTj+E/Nvx3Qrn7g6DLwn5iZxYNqXbwqt
Hyu3GjQWAQYEiQrnr85AQaXiYZP/ffbBpz4a2UQAXMFWClAlZu10RxiKwgWkOSgKROlLfqs1t2wa
fWKrnaHd2PYtSN+nTsePqH2qvpVsd3nB1nbIZ/vLaNPMug4kenVkF/ynMPWHCty1PsCf+0SwR5N5
G5i5tZlFZRkadKjKz5RWp+OlYE512zEBD3MZMKDBpD7eNPn/Y3t8NrKY1Am0fS0YRVu0OoVa48fH
y3O2svuwJwAsRA4FHm/p89rR6FCIrkRk+RkqVVt+aPXz+Didk1qAs81T+Oktg74bMcVs5FAYSvy2
/15vhL6r35/p4lBKAFzcWxweocW5ygW+H/PXCv3cL5dnZ2WFZ+Y70N6AvAGtbYufH8e6k3RVDrRz
l+5tInYFmLC3HNvaGGaGXzxg5kt6qSYFUGTbIFkG+FryU/aZL9VGILNlYP77p0UgfWv1iJ54RO3v
jfnh6U+XZ2ne54tzP99o/z2AxSzlbZ8OlpwBl1Xs99ZBocPLuif87bKZleMNBCxQSgBFIv+6BAnX
Q9XXcrLqqCICWq3CbHzKUjRRG9/j3n3TErlxNlZXHw0bgJGBQw6B9Om8oTuoLqWr15EFDm6krFHq
aRLnXvPElfjhObKB5BOg3ChZgqFgqe431mDVZoo2UdaF4zPbIuZc2wCmga1F0MyExt/FAnlxUVau
jVOSQFHmTo2VOtZdeiVg/98gPltZuEOWjn0MXRMe1US7KwbzC++28CErAwEZAEohiGKhh7MEcps2
gL19QmVEfqj2TrGrEyKoHXz6/OICmRo4mDTD5ztwTz5O5HB5A6/++plJAxD0OVu9OIcgvUVap8Hn
kx9m925oqX/5+yv7FXc4QjFwtQBpt3SGOXe1Jh3LLiKQDCOo2Zd16Gzht9YGAc1VtDPAJaICvih7
OxnR+maouqiyeFDs4qzdiMJXvAnqt3PDFN4rMwnr6amr66xKOyuW0WjfK36XqfsR2nFmeP1cAXcz
085A3gDVg1MrnmybJNcwVyOoOBP2F4BYCrG1y0bW5uqTEXcOmD453h6AltruMVet9dYEHdu4/FbW
G6qAeHJDe2o+14v9pKAIKjqit5EWH3IaiC0Q79b3F25D58Stagvf5/JO854HI5j4hotd8el41Nvg
YJwl68+WgYLJUlduIaMWKyz0MTTpW8uOih2T7vvVi+GBsMQF+hQS1mfZTtIKHR3cXERvuofm1I3H
3flSA2yA3hVgZYALOEvBda1nSZoRM4I0T3sTy41Qc+XzCM9wBQFRjYZRc+Fb9YlaPGXKgAdPfCFy
fwsfvmoAV4MNmnK8spbdVh3RIPNhjQCYJH/v+vTPtXP/n1KZgLCgynzGeFL2jdT1vLei8UvZfo35
RgCy8uNnnBIaiPDUxRtqsVFNA83a4F2jaEqje4NNr7qzxUVz7pXABI7X7j8E/TnsO2dWm5lMB2pQ
+KkVCA9MsjfWlWRI8EV4/83kKcAnAmay7K4cs1SSqhv0yEWzaGnvcofsme1e7WFhBRcoporAPS05
vRqzUW6sNRQglsGvnVtt3PExIuZGxnNtykDhBicOmhFEtgvvVye2M0KdhUa1zm6IhZcg2si+IscK
qXP3es12ZFbRuQkoPBw6WuJOXa3rJmmpxa0WOSAk+J7Gr5c38LkrBKMfuCbmXAD46f9l4D95cmhB
u43ecDfKevnSoSWcCcP3dO3lspmVjXxihp6OIistc6ycxo0qWoN70e/VxpqsGLBRJUEOcKbAOiv+
dbaEfoyOg2iK3/SZFhu/f57l05cATghAff+yaHjLLA5ibOTUZjW1oqr8ncg9fyP1g6J7Mu0z9XH1
VGG9gUKmBNXjs6oyiNXbrGgMILF2JLnLr+zHmU8iHCFqsbNwMTL2izBnsox06olmR4z6OeonW9nS
tYX4/P1FMtDNSD4SPXMi/UnEhe8mW4LhK6cPYQ2SV8CQzXzei6XovdZjTp3oEUM70VBL0OHmfsMr
8IfcXL0SAG8hpoVsA/Lk/6jQP52NvNCqduQNidq7vH+Mt0joV2bq5POLmeppk2da0ZIIjKSxn4sN
Z7j1+cWRA+2SIJXC5zMrzNMg26KqmOd5cSRAKAvQAFgeAL5ZFlmbvLOmPMmnqOqOnf1oFj9Ufr1z
QjsSssqI/Ock/2KpR433jVYLQI5z128hcwpCDFNtVPtWx4E3BaJNUGXjOXzqmlKTFJNd5joonBK/
UJFqDXCNP1/eSqtG0OuK+w9gERRFTo1ww+20XMQk4tW3yfoLBguwY1yNFUHzFgqXCJpRMAao7tRG
l7dIEVqABdr0Limkb03fBrrF/Lly+uY8BWi2UArBwVgMRFVNnMdFTiB/8VHThxg0JRoQVy+Xp2tl
755YmX/Fp5NHRscUdZOSyLD+1uSxiPeXv7/izsFcMbN/zlQcSPKffj8tc4DDS0YAoj6a+avW3nrV
rQH2cmk1PtvqP1objYnAB1BHPCvPyugDBAcdUMiRCCpeO2cA33G3tYlXKuUQuZ57gSD5gEr5skgV
9yjvNpUgESXjLzHQXVeBUHqK+U2JInZqNTeuMnd2be8outMEbrONJ+HKDkcTA/B9gI0jnlzW4pph
zIlmelMktBdr/GKkt2V/e3nV1uYR1QSk+9EoNq/d6arJLOYaS+gU2bnzYPTya+z1G2+pte0NEPSc
T0IkeQaz1mMonIpyNtH8opXhc4/5w2ihRLpxWFcNIX8MnNIceS+9jsQqWLwZ4PwJJFY5c0yfjCq0
MyMLOFevl2dubXFQmsdbeu4RcZaKa24GzgkXRFhoe8gCq0cCJXuKszS8bOX8zYuA4pOVxY3j1plm
Cch6RpVmfanqzpdgj7f6n1omDzbZcBHnQ/oXegP1CXYFNA/Mm+WTiwDteCIylU5R3nFUyvVAN6FT
q71dHtKqlZnSZA72wQG3uBzi1EYRq3TGSI+1BKrN0+M0MAiu1cnGLbTUDJuzNVCF/W9LZzVgko0c
3XqwpFO/qp5i57tXfVjZc9uCPL1DP1/6f0hTnG9DtHmAnQ0uA/892+9doRGzHOiIdma/K3ZNB2Yr
H1JA18/i3Lswu1q8MZaP/JjaCr1vCqcKNGzlOOKh/+jlvy8bOfcOGMonIwvvYHVNC+KscYq0jkBc
a3iwjHZjg6/thn+XKxI6AKsvd0M25N1kt9YYOd6hmqCO/q3rD1ePYmbDmDUoAJhGvf50W08Fuqza
vK2P31xh+niIbLjplVly8LBAVgp4bzjSxSxB9w54Yy+tj1bMfFeHyO7GWq8ZmBVOkOhE/tFZtl9Q
YeUVXsHs2JXhyPbpxrHf+PwyS1vEDbypg8+n9CWZ9nb6fP38Q+gLqN6ZhPUMqpwpAaJBV6+OkwQ/
E2q69QaEfG0AeIH9699COs1ZeBSaVKUYk6o6Fn4bv9X11e9gADxABgOpOXRuIR2/2D+EccdVpDlS
ZgboDydsq5/xPHaCBQf5eKSM8NZe3sLMVLrUa705Qg0sJX7t3ee6T6oHlgMGu3FLnk8WbAH3N5d2
wK6xvLeMPht4TaQA7vmBj/fNJK4+DugaAFUdamEm4F3LQJCmgPqlk9Uc07EIwU/pp1sI7vNLcbYA
vJUJ7z4nv04XpJMamyCT2BzD1vvqeWHXBbavb0mqrk0UkqgIigB6PSciqYiTtcng8aNZkTCevACX
xrUHA+P4ZGHeFp/uW+WWqPIoWCg7FgwZCYctuOn5XQQLKBf+E2WAPMY8xk8WvMqxitoj/NgUd1UN
SNpN293JKylocM8iRTSnCJFvRkqNLBxsMgLLOuGYH1vJ99BgYtbW42JlLWAEqj0AvsxAu4WLddI8
VV7iNkcje2H1Y3t1FAxpB6hweCA1QuJ86cG1uJ70Msuq4xg/qjxg1zsofB81yFkdDynH86eqlI5X
xuVRpk0YWxBq1m4ub6WVhYaUGPIqgNTNK7F4felWNtmjtMtjZ+659sUWd14Rls3GRbRiZcauWDh3
M07Mmy/zT9sptvWydIeeHTW/EH//Ft7vLeexagEM2khPgDIA3vDUgt3xuiFcYSWMO+7+TLNn9Pij
5XBjulYc7pz/mDGILvBHSyRLgSy0skA8etSs4iEfrFAbzLCR3l4RNGH7Tft2eXlW9u+JvcXElWkT
9yKHvT4dd7Ypd2SrEeA8jgKCDwcdmbVZQGDJzNKTfFKFctgxbvZuDOUh12/MqwMpFIyBnplZzgFA
+6cB82n5k1oHC2ms18du/EHpX0iQXp6ltTEAmePBXUHKDTmX08XXS8fpSpeyo/NkSN8T91m5UXlb
tQB6cWQ6EdKAp/vUQgnGWdWaDUId9P64WRZ4FmTJ8q1a7touBm77v8wsKWebAt1UwoKZutqZ7FHL
n9AAtKX0tbanULtHdR11fCSe6elYwMvG3UoW7Nh4f6unbqsTa/XzKI/hjYYzj1vq9POi7B1gHAg2
lIeIZCh3oHLcWO+VBxo2FPrtsXXnZ/sy80Voo7ltrrOjSzRf724sNw4T/jfP812lgXYZ1Z+BE5+r
LT6ztX0w98jCB6zxJLllykQ7WdWRT38N70VvXun4cXkzrwQp8PcI5gAbAMpx2b1uplmXVAOiXrvy
Ar02fjhJcZgs9sdtwDydXM/nAhVinEvIIkOEBYH26XKZEg+cto2rY49uVoODFazRd4a3cQGszdvc
Djani5BCXgaPdZ725djAStM/uM6hVyHd6o9eOzsgJUWjN1B62BeL4E4lpZY7De6YrroHsmOXNZXf
Dl/bYQucsrJAyBPhjQ7RKlz65mLGBmoyoB3H9Cgr9dYzPUQoCJpyzbdlv1OD8/3q/YA0IoCfCDHw
al8KmHuNNMC9zsqjV0UE+y1/4dTwR/xL4ufLplaOLjDI0KeDb5j1Iea/f/LThaoQIPcWggHnu+33
9PrLDK0i4ABDNw+igOUmiMcpFhLLciyfsy6ApOjlX7+Sd0WmEJsLuD2oiVnLaCmpJ6yMQFic278S
J6hUfnBlFRT9XpJD4u3jNt/V7GtMtyL+la13Ynj++6d5E7bTTo4R86PShi/SHkJHGQ91Fd+ComXj
IC310uaYGbagWjg3cCO0XQRspE5LUDAhMjfAM5bkX136xey/5Py96ryd7f60vWcj42Fsy6DbOmIr
0Q9SsQR7A34dikOLI4aOzkQXtsuP3Pwjxb1nPKANY+eMh7i5SYZpa6gr2xHxwuwx8DS3zpRTReMp
nqgBz5zpEUWIgLsKiVkeJEUVlNZfO7kBqWSLPgcKei/ePHrGrvbeNzbVymlHHhUOf06mQw1iEVtk
vHEKkw7i2E/aNz3GrkWFKozTbE8T49mo6L5rjTeUxtB/Cr1lg+x6aGskeBBUIzT3JPQS9AzMfcKo
f17+aWe/DE/kueN5Xg10JS+Vi5LK7dMpJs3ToL4BGeNDp1CInZkeSHJ1pgoGcCd5M03PjKJaOAZD
8aETouNPRlUFB54UG0u9NhS8ceYyFvK6cEGnB8getZGmrsT3db+m4ElmImx/t83PtP51edLO9tQ8
VQTvNXu+xjGoU0tlkUtDMVM82cGkdlW6v/z5sxOC55qJfNUMAkMFcJnDsBgd9UnY/ZNlfBTsKVMH
IiD2e4wt8A+ZGzfDylhAEGmhHRN0Eedq5rTTBmHYtXhiIIkld/rj5bGsfR4PZ3DjI9sDEOPitLdV
EfdmmYonYXwkO4N9XP95lI6AqUKdCmqoC6c55+7dwqbiCc3av+VWwLH24z9/fd5xn1wy7yq7czJD
PDXVz8A2NjJ7Z+EM8gmfv76Icc1cJr3p4rf/yMej9mPoXq+fG+SP4HBMML6cVXa1dih7FKqap5K9
S8i+drp59Uad25jxCkBiFZ1Hy5pXDToZTc+wuKn3RSmEzfbDYP4xnPtxutHaq981iJJwKQMPhlcm
0iSLS0szcTG6dS6ehhQJt0oGFdtbzku81U15vuqwA05/ACFMpE2WsTOwLl7dJ5140rNdne2Ga/PF
8zA+fX42/2lTKULKlpX4fNc+ZPylvJqAa/6+jV550GZ4OBfLTWt6eZrE+D6BkKyqk29NUwW6XgXE
BWGv4T5f3mXnuxigHUQQSE/D6JnyWOm10kkmNTwB1+jrw9/EebWHDb7PlRWZSTER+kOxDWx4iyEN
U1IgrMzV0wCpG6sWIb3aCaJEjGAcU4bvn/VPJHFbgve5G7CRIXP3JdWu/z7KwiCjnJ8tIMtYDABT
14wuKawnuW89Drzc1RgqiBziDp9POxSIzzpOpqooR+qk1pNX/LDyp6zaQ6R3q6dhZalx9nDQ8SZH
h9QycgPUfUR8k5lP7dEwVCjbapdezReIgXy2scgr9NKR2G2wkWU0zIbXxtjKe5/frrAAQCGqcnNO
d/nEM+uuQ0srLPA0rIyvuFj2JftLxlvN3BVkC+KwMmd4baHhaFYmnZNjp6eddH0NWIpBn9yJ3BQE
+sfQz04Ol88ggrWVIzJjz+Z2ChDWnTFGNqKb4iG2jadWSfOJJaS8URkUrYBEo0c0F9bf4nxgAY0d
4yDoCD7UAY1cvjdVqgo8RUaoxXl2c1BWVT40Uv5qXecXKYBj41bpyZ1eJc7PSU+zlwk6qAKS2yh7
BaYRx7fmYPy2TbS4AEtk3DYFczLf81Qe5pDe2g0d0w6esNUxVZ06aqNn/zTxeGz8rnS0vdS5jg6Q
5IM36b5zcpBVZYAzNI1W4OsQ0O4TB0kyT+m3WZz/yrUCGl7SFr5nFiV0JNLmb6H07kGBDvCeuRKJ
R0GzHylDw4GfjiPFHpXwhWVi7ieBxuagSa0fopIWSkNO9iYaaRc+euefdHd4LYe2DidnKr5XnlOH
Xab3ewzfgGwYU0Gvx9NNVhbEh+xXseOxhmtOFi8gDkke2lEjO6PTfk2j6Qq/lxNNfSdxqw9tVKnf
2X22Mwtuf+Wj/gJNqOJFgPT3RueCBq7VOWWQlBOU3FM09Bi7zod8zfeukN7bgCpWu3OrnBx03v0s
mv677jHl6/VI710Pk+4zD+KIQnL1nvPaweLU1oQGzKp6GXmN9w7VvPh2NIw2qGhuPjrZAGUtV7Cq
DBkz3Mjs6ICqQFoFcVMBmVDoInl0jHr8nZH+LxdJu294+4NNyIX5qaElum+SFJWEsndfB16+qtb9
TqdpTH20bJFIOgX3gcADrbU2JiGZmMv9qk/A32d7qhZBp2nsj+0Ch1MmcRL0bcyOGfIyN6YnnoEt
/2HpKkpYntJwaNUua8lfqQ/Cj2tbffPaaZBh63ZW/aXV6u4wCPZRDqYT7wHeR0t/21vPdtY3XRBz
dH6HujRAnpr0busGrhqzJ+Aj3pgtGe4SzVZIgwzHQmQ/9MaJxlzy1ody3Nug898qbTS/KVIziD2F
Tj7WDUFsZo6f8dTdt9wWt57W2cYuyzjblTxPq5Cgt+xeTmnW+NxowC+RGBCgy+J+Z9t5dqjzKfF7
S/JQR/PvBy8Uvy2K6gUiZIlP6sKEJF3yvWs149VmtL4dx/ZPY8u2922esDtejlrQSetHlxiTE2qO
0bo3VTbpf3oLzNRAnypI0GRyR8HjKyIiC3CnNSBoqoZuADliUSOmybKwTPAARc3mtdIBfL8B/2mS
oqW76MxvMQGKYGrF5DeWrEMVG0Wges8OnTL7sPOGhU6bd3JXu1bpW7Kry72r+glbyaI+HchDPhqE
+eZoNs1tO1amDzo3PbDzoQlY0oAlrKxBEK+DXougSSRAGkmGZCwimoIARJrqFyhjm4NdVkkwxKYV
eLQx6H5IUdsK2tH9Y0xaWz0MhfhSgM/+CxtYTrE1xAutqocx16LSqbl2mHrOqqA1SQ+myOw5VuW7
7uZwPENmmVNoZcMbBxPTcCfcLH+wegG31rGi132NG6+topg65GOgF2wQdBQVXjG8MFIlw620tORm
sHjyNIIhQUM7UMcRalnML7TEOLhTnNw2smLZLtecLj5gp34rBDnIGMJ+HS3eHIKedlyDIrTxA4LW
4XWQFlrX+UlCsy/UVemjUHERDn3fN7vRGu4H0uDwsYwTHkLo3P1NcVHuVRqT37HYd+W+Bzp7R+IB
+x9d2N9UbtIYuBwoITJJ3K8io1UWFrUlvrvCGJ9RDPwF1mdyX8n+kZVYDA264W8AJrlQIsnaNPAg
BpT43ESvb5q2zJ+GUgUlsD8PiQVdidIi6mcnRXwwerd6gdzZy8TydzTP8FuXNtYDLW3jwW2wPXCa
taC3+tgHIkv6uUayENnRGI3cbNxPAEk9aEWssXvD7nvll9X0C0xBuXYwkMSmf5rWcUGcJ00aFoMa
wg7O3i9T0w5RKDTDzm4aQJCkNZGgtGvPHwbT8w23/N03xhCUWg/fytDhAUnHVK++FDOnxkNXAY4z
okbdhqLUzBoU5Fbq7eoKtAaSEtxD1B5wVyuQwWUcjOvtjdGN7/VYuiEUNjKf06m6Tybx0A6p9GVf
AoSnl788N4WP5Ok36Uw0hPajsbMsEO6TAY7VGnrTb02uvePe+BjNLCOBrOsudOkoMMM9gjyfdYRz
DD3O9IOD668IJ+hTFodxZBW2aZrUEFqRRhrILiv9lHnoP7TqFzI2nENuEsk0Q8YqBGbkJne0YCrR
46ozBhZI/ERiVNhV5WAcas2guyylbpB1bv7FUEXll1154FbsxzrWRfb4YbipuycAkckjFQkL0JyL
M2r2DfgzcvAy+00p2SsIRcs9HwndWVkRY9PG7ZOtFIgOY95EA0rfNwbYvx+AkUwOpZpS35XDx4ip
DHDh8sBFEezRRoP/Yc4chpVnDLukz2OcR02+N7wssBrx8N6U4DIjev4ItEq8Y1ou3+EPh3eIi44h
XHV9V7tpe3Qh8gkn4ZhNEDtD8VXSWN+Bxq1rAxAiMlnfZGlZG1+0Th9+gKqY+pMQRgBMJU6h1ON3
Iarfemtbexuewiez1GavaAwx0a64hdZoefCc7o9pyCMZ9FfKzQZYEM19cnlu7N0utUWQKdS/DRQr
kLGx4xvdEG0Y87QOQDSZBWbs0YcxtXM/sVl7C9/MfJa79a7IhPOMC675OhhFd2cVYNooKM5MR2sn
Dyq8ww5DYXaHmBbDvefFie+myqWIXOXkM5c1X9B5bL4bff5dUjd9HSRE/CzlNvclPItP8xx9Wi2i
Ke40OE8KId6jOzUeh1qWMvwkN9ifVhInxG/FLd+2JTSkY/InKVHsC3tOnk2pWnWj2X0hv/Wmnv5u
KeKb3hB3wqORNKvsoZnGsro1u7wofB1KDSKYavFAMudY2EOBDa6Xvm2J98SVjzxv6hvNqzLIrqQH
BHGupUCQqfZ5Gh9E2/W3ha2Zoa4p+xbcaTIAKrnxBelpv89q0JYJfZqBSrjHjbFqA8rQON5Z1ddk
MpJdbKZipzS9x//Rhl7yU7ROFXSNJnbYL+B/sY0w4zz3ledOB9zBH8ao/xr4sAefAgOIHBWAwjuY
uRs2sfUnMRiBflwMLD46+XxHZGj1yCsk6rLU93JoiFObywC0WphlUJcGpg5VWz6kf9EJWe4Vh6pi
T9vvRtFkQUnt92m0srtCWt8Gg4IqyuUfVc3cr3lCuj9oVSEPmRt3z5Mbxwe9ZOjv14b8hSWy3lUx
GW8Sbg/ebjRLkn8Bh3/ja5WX3JPGm0CViq5k1xlqL6Sis6Rv1BqisgKdADtvGAFBdXHTWayrf6DK
mVk+FFerNz7iGvRJY6RPJohkx0DLGuNnNzjinRbtDzCy/hwSOw6qKW0R0eWQEhmeY2jEHxshERCm
cD0PpJU9D8vCLkmQ54MSgYvL6o9yJ/cAUur+J6IJESKbY/mVmaGQkkvR7NJEa3ZWXI47yNzm9+hv
F99oNZDHVtrZvrG5haWwiyLIk7byfJ6N8UshORB9MW1L50F2Tk39xOynKUwcje41Sj7iVPbfSspe
hG1XO7hkvCVI1tzo/0Haee22rW5b+IkIsJdbqrpbllySGyLJcth759Ofj1nA2hZNiHAOfGmAU3+f
ZYwxE91BCiUFL9QIsfvDL5MK57XQC2antLwdPdTxPgAFfFeFIr0hnkDDaxC8rr1N1DiXT1GmJ8ke
NU+f7mA4vYh4O8E2jPJwHfreiYLbP2mI+5dqwUrR6p67sCbQsIbfltVUXO8aN47Br6cRoraJQzN8
BZBl3g6ZHGy6ABx0z5k+VvqAa5/m1Xdf1qqToAoPedGAcrKMitior1eiVnMUAofQJ0s86cRqmtVO
6gM/cOw0oZXxjdzHiYc8fiNYNV4r1YSqznN8ySHZuq0IPaYW9G8NC/TNiSzNvdMqUs0GALS96Hep
epU10j2VzAZdwkZJV7FKd+4o0JR645kFeR+3p4ACgFu9z3XfhJ0U/ZIDDT8X6b17yfJbFC5b75ru
zmluSySoXoQ6da98xXHbdSajWSEkOjpJkAHSayuPuXS49L3XTndNWzAi5gFgDlJaWQoLQVLSDfSf
H7o2hCJ4dHxjtTMfs6rM7LLwaJtXDv4qdIOTKPX+iu7bx1isnlOy+teqleH6uUPF22+WK8eL44dU
jJNVR13xNdGTxyHzcNJEuj/ptcip9lLvSpIRnPSlzNwh6SBzmBVzDTg5uUbOUCye4LbItqk6eXLn
tl4e36NZ8VTp4nf6B5X1reNWqnlwRBGxoUGsI9vJo1+xVp9EJXqW80Jjv6rNqydq2bMZlVJmC3I/
vGZq3d03eXFrxq6+5hEN2fWW+b3xh1fV/Jl4SU0cIoh7V9eE70ESiDa6M8C9fSOXva1Py8UnB1WY
V93l16tpavxshppnUFUOiDZrm77PXtKg9ldJwLmIzfK9bEyXU5a+qm2XrKSBMNHr8tQ2aKW6y/Uo
WZUKlJe6s8QTPvGzZ6r+K8rlxg80vLzrQZNyntHSiOyoc9J7J5W7epVGBLcRRIxNRP3+tkZ7SdxK
g+s8pWZiJWuaEyTZflDrpzLRw/bWD0dVykgn3vMsKFx167xLTf8eVvVNkwcIQevxj94Yjqkuo2/d
aPQGv6s985dCL3A7zoFTbnKv5lFqRalGqs4EYmMaCTpvJspPlG+rlAVHdV2+sqrUgDyj5ldaKv4U
O+2natXBKk24ILVY/CmXcBJlriJ78JkMqk8xdeDOY85yp3oZgKiselNyOEFR8ztXB8GONMNd9YUx
RKQiPPe2Spr6OlOEWrHDNrt1BleAu6eBMgnkRpPWoau/dhkwesnvH7tIN9ZE/USBrR9wsVinQnRe
BXqL24YWqbvBj7JVPyjRfmhNb5sGTs1P8/OD3iYN4X02kg2coPgOCb1a+wPedxJmXNhen953psIY
Wrh34RA1J6Edoh8hTbXe4P4lzZ40UfEQgDa2ZZ6eZtUa6nFAOeo5R6lgb7SFH6xkTwxvkRbTnrPQ
9TnhelGBWKNhkY0vqXzLgLtdDXLX1msnFYx8m6SxvmvqfKtlifhKrNyuYzBQ9w1qmZsyTkuQ94r0
I0qrut83LoRl4ioQfi43Ba+gZVuVmK9K0xp2WWe+MfWOjVcCfcLEie0H8ZRGarsPfRIDRrMnSNxa
fmVdi4XR0vjA8ev7qgoL9daiH+Km1nz52i/NYkWpuVirbfVC1lTZ64L8zfLyzu5S69lrGJgSajSY
126dQDy2ToVzHrq/jDL7hmNmbAZPsa7agtjQolLfGWF7zFyvqjZFIUarQmyLaCWIYrLOFcdfFyax
TtU7Pw0krFaaEKHZp0b7OJL3cq7vU6GPixXuc24b+rDJca8sPdorxZup7Cu9tKVee5c7t9iWeSbd
KJ4HKpFs7LtGUuSHZ1SE5ono1ms9GqVko+SBMPRFLt1wEzZNjN9ZBtvWMko7rMvoVm3Jrva5+K0X
/OyGJvFGvG6d7IeVVMq1FDXlpvAG/d5R1fbQFq5DuInKjGgEp7gafgVuqu0aZKt7u1Q84maRNE/j
ZRY7v9S6kxlZz4kgRh6QKp1sXOQ365BzsQorybrKIyFeB6gUpbbDw/LL4RV5BorRSPshCH5luAg3
bqeId76r5+uu7Rpb5JK5GcxMfqikWCWPEwui3agOGrWm8GbJ7aM6DNKuSNR2kwaVf9vKiOk60LBs
v05+m57wXmipaltmcDRCxL0yHOY1tOafjpMgL+qAI3IG37hytVjXrzvEu17UgVyYVAvWW1cXerhu
3MI0V5orVTSrDgbkAbQMP8ASaBboxIZdS02GVniQPfuJiynPeG0suVk3kSk9ta2Svft1ThcRh5sT
rvwwvGU8B7tKIdzddoSHh0KXiSl1Pct+lUqIXGiZPxVSJSPCi2Dvqgq8tlpJcnJKQr275pWloNdb
UXfbRL6x7ZrsZ+eGXEZ609aHupTzN1RjBjQOi3jjFoJ17yW5yF0DiSOAWGjYhRN3pA+t7yQHgpVb
xeXrALLrQe9k112ZpjMwLFyVa13OfZHmIY6xbZ2+XYl1gLS8bL70ZeG/W2RCH5FTegV5pO8HuVdW
ZIYHLg+vVzeDo79KpPKigUtVR8kdST0v/FUXcsWvD8qI9EIT+Gu3rJXvUuroL31PEsl3Wi5Ay1W+
VwShN8Jg5v849bjiovrI7y7XXeH01Soncbam53azARaUnxyLAFdqrCe58ZxVo6aGLSspBzGJWztS
fXXVceFsKzV1fwRgHp4QMKiepLIctvJQ3TV6qzyCZAtqu5X9MbwQQpWdpHQdVyzRcd4U0i7xB3Ih
oHZBGWQkqq4HRe92qhj3j9DlzDu1pXFWH2vJbrwonqqitYZ1ICamHVlCY3siHXJsqRoEIoxQ1Ve5
pIQLZdm5mgMKI9JY3YDRMQV7ZZkq4Vf1ytFoXgdj0yj7tP16QQv1EqAJ6FhAHFEnZZrQMPEs4lCh
IreWgr27xEqeK2cAFPkDw5I+Y9Y1clkKOSflGAubUltJS0KzM98fS8iAOMDz001yAsiJQ9GxwtIy
j5X2kyuUjXi5IjOzBB+/PwVE6qXRkoDj+1HWkDvaq8mVSybuspGFQUy7qJOk703SPyaF6lueEWGh
qjT3eRAVSMgDt4MANv7/Q6FaJutDKxHdAD58/e4uKe5//jpyd6C5AbrQnRRtqPOvm72lCIpfK0cw
YMKVGe8vz80I/DgTM4Bf9PHzE9wJ4Zsqlx6fF7Nby7hqhqu23xnkIy6bWRrF5ByQqaT8IVTKMRl+
Dd3J//n/+/wE8iBnZeZSLFaOWbUn0a0srPDsJFGeRF2AUigMtvM1QPAr0f1M49eLWzO0+8xW39Ml
7dG5KQIgPuoVEyJ+0vBxMskLs4Dad0yrbqtPbVpZfn2WRsWKUf4SrPOUYukHZRL7SOAeVXKTvrqJ
06+y1thMHw0Yk3kK0iHI0M061kpjt+baEZcA1HOTBJKe1hMKnF1snVsQ8kYh1ySrx5eM3oi6s0Ru
mPs+uh5jC6sR6z4tereWGfpKVuvHlvcQj91ohYVFGOdgcuBGfAY/H6zl5wamdahSTlUr49i094O7
Rn6h3RVPVvL1E3FmZgKaEuIgdC0TMxklhLUbLWAIZ06EDD5Rg8QCaP5TW5M8Jd3heamBg6zdhd1a
i3cqleOCJMzlPfv5gUAzC5gi+GhYuxARzhe80iWliTOL2EId/NteS47UKrSHrG7UBUszQ4L9Bd0I
0smoQzSx5HrUruXQFI+S9E5Na9V2DuU8H45D/XVL4M1GYPEInEaq93xMrY8iBZuvP1a9TDiQt0Vz
A+BA/h62PllIz3S+DC4koYFwBMBeth2C9OcGqbP1oN8q9eiVm7LZVEu62n+oMpNNDZBUBvgKd3gE
1pwbKBSDKCXFDZEsknSuoEWr2I9MIMNFeTfEg9vB7M/oRk3Rx10LndSChlANuxqk/GaQzPCKEqT/
JIEysF3i5x1JJuMe17W/VeJeFHa9rtcPElXae6X7TscxRLv0fShp1TYS3XaTFLCEfDEzEtvRgvJB
HAx302mi8LOMQukpCHA9L+/Lmd0C4RTiDR3DAUxPZZAtWjGI+lAoR5O71IpOvSzb3bAjjXfZzmcI
+shsxRQVP3wA9s351HYhXKzaV5UjdWtbaR9r5BjIavUlCSoq4W53W9c7Ob4iDCTPvHBZfeb+gFlj
k+o8TBAwuNzPrStj4ikxRecoPZSGhjqvywT/ytRny09XQkbsR6ptQRHi8x3MVgWdA4EFw/KUYObU
emoaXeYcPdfdOYKwPVye0pnvQ6uGuzC25EJebjKjRi+2ke5k/ilP2/tEiq8V6avyzPzojxbGzfPB
I0zjyiqRd/RPNeXWaiPoX4ZG8n2wZSPGDGlKc7IqoUZbpFoJ/VMQ4CWsFil+szOE3rvOjgMvNyWt
WXVWixGaeEdJBiQT7xC4/Ysl+GBgciGVTqdmfY6BTNyWJ1FeuGA//34CFopH4G2hoH/SKRSbylFS
smNHmH1hhrDwl/0cvs8KIJk7ho5TMkAouUKVto5wjI2bRNq15sKx+/zoAUj9c+xGLVh0a873jyxU
9ICQtPBkDleJdQr0bdJff3UFzk1M/IOkyzUReEx40oQ17KZ4SdZlZgn+UFChueHTfjpkLsLFoZbQ
f04Vr+Lr1P3yCbCQ8xtFVcZGDp8enKb1ojYehOCU/PIAODdf30DQzAE+ckFw9xmT2QnzWI7z3gpP
Cslx2U5fvz75Hz8/iarlptAro+HzcXJj1neFsfDzx/1x/hyPLPn/fv60kbFKFTFsVL4v1avMAK4g
26TnqZmvfHNJK3Bmr5I5Af8NphJG8xQF3gW67kVWnJwM/TmtG7ujw9kSOenzYzuqzP7PxrjZPtyn
eVyiq4J7dhI2WevbzUYaM5ebLy/KmZHJs2DqCdx/ByOpQu+04GZIvvyuMQpkqODqQpnD1ZyMItec
rgyS5MSFvhnU/tqJ6t1fjOGDicm92paOnjhOlJxeyv6uC778rNF4CgUgBG40Hp/ptRRGTdG5FHiP
cfizSleKvODrzNwZMNCAZ1tMFBT2yTJHKdigjuTmsRPX/hUomS9PztnnJwscCpBZQfzrx8bvtuiA
pWG/cO5mB4BaKkok+C349+crHMm+PjRDywQVQB8N+tm0CxbG3zg52SCJeNdoLEU6cRqfBk4pkZA1
jWNbbAG86eHWabaXp2nmsNHXgxibtN+fU30+iBQoj5xS4Dyia7tSg/tUuMncYhV9uYUBipBkLGnk
iXDjSK48t5MRIPioQ5pHN8hunOt40UuauQXPDEwucU/2vKKnWH8MfwMq8qyt5q+MCLrowqGbOslQ
LgCDIF1FfmgMfqYE+UZSnTLrDOFUGfhj8iaN5GuhfjFgL9T11WD1a3BfFCW8/eWV+kMk+LAbRi4J
MSTBAXJYRK1TDm5S+YrkOp1y6jugJTAzQ9V2wT88W0Ov7Hx6TFO+SF/8SmvfnViu39tUt26SrHV+
x5YeXyeO+JLRE2Mby45lC8ogU81tQKYpAqFFlZdIVPSRZz55VU4bs1r2HhDpbenyjtr+Kr5ulBVE
kzZ3gSF0z4KZAE/Iyg3t5q0dIIhsJ9UK2DQAiVclWBW6e4QdyPXYCqNbkKfeU2tpJ5id4vryxEy2
8L/zopAwheaInstUp9qVrSb2jEY5+drN2y5NbsO3ywYmB/1fAypaozSsmHE/orKsLFGslZPYuGtw
90UjLwxhycLksSjptyyrHkOgr4Swc/5iADIStqTr8F9HmfXzw+clpNHSUuLzqrDzA2+/4J8pM0sA
bQ9upgpXUvxE/VRanzyamSsn2nih/emE4b1rSNmzVKXuo6ihdCRoA51rUidYOygHrbQw0+4oSLua
3bRGuTWUWrvO5FB/isu02pEykH/rbXvnAJnbi3JrkpwRgnUeCNmVNZTSLtAEaAJGjTsolSDpzDLb
NhWgqgYWwk5SvW7V+zDjVhT7SzsLa/GfHCFiu3agVwx9p9yATFqSJ51ZRq4HJkEinchWmb45AVRS
T+/UkyL/tn64ysvlfTh5DsZ9yAIiLAhpSvnM0ckqx7Ri01FO5BRtFdhB110DEL9s5I/S+uSaGUk5
MHzQbaNSNhlEPBhVF1quejJ6Y51GO6d8s3YN2Rv1O2A80OBKug7fR+C7vo77f3TpoBvfGxLlQrPg
Qk1VB/4dMApKaEEYeITTyEu2SgcZxVQ9yXV6V+TRplW9R4mevY1LfyJvuFcckE4IHiiptJHTdOFU
zuzqUZDtP/OTUwmyqK4DH/NNCZQyhOjwKGQ3rjosBICfxknqeWRUysgejXJBUyL8UNaW5nB678kV
PgiIhegZl3mbhVslyoNNG4QPuem/dcJGKsNHUfUXBiqPJY2Pa4486796G6QMyVROL4iwVYjRya09
yDUl37S2pJUsiCAG0+wU52J0R9+j9MoLQnVM58lX7J0KpCYnMCSjrYn72ozcldtYv4cqQIc7djMA
gx2qCUXT7oG8L/lek6NAUpOJIugnXwGJl6TZ+Y1WxmESxF2eHHoVwYJqX0R7F3DC5aMwZ4RwHEXj
8cGHH3duJIrpfkbT8LEj5nucfXdaOl+8XjYxfuLDxP8Zx0cTk3GYIVhKS8dE5v/QFf8qsnamY62Y
uVh2t7W3lGCftUcuX4FIQGQy7fLqxYOZyIKfHBqBFn+DulJR0BNi+g03D5n3SwiuLo9vciP+GR++
vQKXnp5Pn3Qae7UXYC94tBaD1JSVa6P/Yt/afy38aezxR9hn6iMLjtnqipcDAna2rvDeGl9LnXz6
/uQSCDI1rBLS3Qc1VGy5ew+HhcM3N0Uq+VaJ+hDpk6mAW10FclqLAk0+lVXBLC0VY+d2MbA2SPWc
FgV5k/Nd7IeiJCRoph9Ca+U0V4KwyZX95VVeMjEtCLhOIlouHTbbNt+YdXuQ6vzBz40F13vODPEQ
6lDSqP8wVRz0M90XjbQODzRXsaJtW+3ipbLQkonJkfdqS+4srw0PUTNkOxP5ph2urLMJy0W3dcnU
5OjnI8iry3m/WbdHo/Xu9e5qaJ4ur8zkCfuze8foHULvuPZTJYi8ASFYNGJ4KJNNoOwH3RaLlfPz
spG5HfzRyBiafUjYZNS3TNeSQxg31j+w0HqYMu3C2s/ZIMMLKILgR6YOeG4DVWUJPk0QHZAKHtG4
S4LEM6vBiwKyBnmrPyo8598veO3gjfjZQSjfhK7CzX+qoJF8eaLOjEzukq7wzMCVAtpRVhvww7Kw
8GDNTNLZ9yeT5AlD0Zoag9CVYK01T2GhL4xgdppGmSK8EROhqclS+3HcxLFr0sNxsPtvcELDhb00
bwDYAsEc+XZrMgRDgboUN0N6qBv9Vuuza7NKb3MnOV5eiZl30KDi9J+ZcSY/bNmwIc+PegLNjxVg
k81u0GW86dru3XtV+uZ73y6bm10YtBTGLmlESdNkYMLTmIoSo2p9eDCGacvl3wzog4XJvDmpJuZl
KaYHKTH3Fsq4kv5QutmqMx5VM7D9+O3yiGbXiZCYJh8qrusUylW6GmwcPUsPgxzA9xh+921ObcoR
FhyIcUNNHCQDV+U/O5OnxQdnn2l5nR6MkQ8RyY2OD9xDme1AjjdGJTwBNooX4tn5wdGqFJiuMQK9
zncHSZG8cXV2R0v2I9/VzrVbL7gVSyYmD42fp1IGjTI9WGDY9Wv3FGR/dVZHvB0hKUCmadFa6/RG
qQrUswLtKWnerfzezzaXd8Hs6nwwMT4/H45RFg/gJTLcuzQdVqF28CvQqPo/XviPFKy/bgokE3I6
NEqkb9Q4oR9MJQjdqlHhJIfas1ZyGt05cQr9QyrtaFBfpRhK4mWDcyuE36SOzgZKxNPgUxnh2mpP
X2+Z4NL3YC2nkIjDpWZuS2ambwJXtuQZjEuQ/wnS1lbyX5q8oKk0t0wfhzK5HOIh7fNCNbGBIncp
Z2stohFableiu9GHp8vzNuNy0Aj9f/M2uVoFd4hTN2JAFmujFi9aD+JbTjdOtnCE5i5VFdl07ktq
jp+aEopyTDdY0U0PcqLdCIp7CwVgwcTc4pAAAHTBHwrOk4kzXL0P3LG3e2ilECkfBuGl/mL/+NFF
G9sT/2djMl+F1AoO9KHkEHfrrLBRkbi8HktjGP//4eBova5CgOP7hH12OcD3bBrY1gv39NyqI+dC
el8h1ANlem6lUSQ4G3oXH6RO3gnqA7obayX+lX6xrPPvbKFFjQeoI+kyvQZKtAIQwg7jgyM8+dqV
s5SLmR2Hzg2D3NGfe/N8HErclpYPleogDrsqyuzaI98b7f65vCZz7ge6UEDRgVmTKpw8MGQn3Q51
g/QgDMnKy/b18F3JadvZrA3FXavlkuP5pxY1fUbZYsBNDYRvP+XIU8WIED2I0gNNQocbg2zsKhAK
ZS12krALzFzd603zTLEp3WSy1m9cRQ82kCZEu4CIb0s5GZxeIb0v+0K68mUrvXZQjlpfnpa5rUqn
BTBrY4z3SXbRgGvQ9pXFlZu8hHKGHOSbXP/F2/7RxuS+Rc1cFCRRSA6ifBDyB0gwCFtsL49jdnk/
jGNyGKgBJS6U4/SArNW1IbdPhjKMRMvrPMjWZF1zGi2FC8nSpbmbXCOxJDdRazJ3xVts3Bfxusn/
xgIAMWKkEZ05vQxJGw6GlFu4fGm8ypsrr/mZ9M1f3FbctP8ZmQyji83B6HsnPTRJtlIFH7WVwi6D
0+UFmp0svDtwuZSM8MjPT7kB9R21Cp0FgsTcDrtBNlYSIc1lK3PPLs6XopJPh1RhTG7eIMuVuu0N
fLwG/SS0VtJdbBV2n5+86J/LpsZpmZ7vj6bGa+3DJR+Mctd6ja/XdS9tc68sfH5uvrjayVNT8hyb
a51/3ki0yAhBWZF5iW5dU95KrXsleObXkKt/Lnfkx5B4GSm5n9oHGk5OjqcZOJsq4gO0oX8UTPPn
5ZmaGQqpMJYDAXUSIn9y8R9mqkjdxBEUIzyE1a8o2OTSNjQWZmvcPZPFALqJXwLxivBoGj5YaSBo
hiaEBz373TpwFa2VJcCbT64QSFpL1kO+1GNz5tU6sziJJsKQGC1kbVj+zg6Vu9z17HjQV7rYL+zp
uemjc7yObjbFik+XgOc3segj+nOohNjugm2BoFNsLrhds8NR/7QuhLHOvj7fbijheoNReCR73Dct
znahvg/Kai2lS11SZkcD4lEfm3MDPB+P1YfNUBd5gpwLm0EVXiGZ2pL5VuULzvesDVTLgW9StEeM
7tyGi/aFO3isDZ1oB2GteA9i+355T8/N1xiHg+AcuQzTpIme5r5JH62IbIa2ohu7LUrdWkTXou4X
To8+c9FYNIMw6YBIoQhn73w0iMs0Q1EX0cFS/fIx1+vveewk6UpTghiUViw8OonzANhjKxwCOAJC
pG1T/BI0BdB1AwEev1HqCzdWNZR2ngU6YeOQvMVO7+/bQQ5/RyTzt9YgW3ehXijXDWoOSEehTKJl
GvUDQa72NFzpDoAwErto224XCmqwJoZrDgXNJO6aVoBbLKKQlEaVcKNnkoC8RalYv8SsVjukUMx6
rdS1vB6GvP1dqbSkVbK+fS/QwHh2Yy345aaptU9RGrrW0lhYm7DYdyB0noMmaezUHdy9L+jDDsFw
dYugAZITgjcQlDY0fXbUcB+FfvJeKyhdCSiDoWYDcgeFxyUq2uyycw5pL2MRA02XvQwQ+6PjOGcx
39Gs4b4T7CzYXd5as+uN9BOpJVUDCzTxVNMhMhTUjMJDDNTjXkyKzeXvfx4DurWMnaYMY/OoKQ9D
13MhUUtOIHIp7yglbKoiem096TaWjYWr6/NQwOzQxGYkUIrgICaXpJbC72iyEFM7p6YOshABTbH7
vF4jJohK6IiyIHaYHPQ0lQakmChPxBQNEUwtcV7ygaJO2mzR5rt20+6mK8TvvWPeRuGwg4X7Jgbh
ws+Ym1BqIzAzAB2a1rQTgBgm9EM2SMZD4zl0frAXG+JwLS336CmuLi/eZz93HPH/bMnnl4EGfE/R
fCU81EOxTdGr04ercKBvePFkFuZdsHRdz64gCRmQADJA4+nDilC6oeK/M8ONs4UDeNvI+pf3O0Mi
ecGuhOvxqTGeFBZWZZIApGEpV4X7XsZLfU5mBzG28iS1yDimeaXGExK/apXgMGwt/bpYgnrPrT9I
JYlrAQAHRcXzNXGFQk61hlpc7NUPUWRtpAD1CB+dgsI0Fvy1WVsjFG18OqnKTGy1yNqHFp2SD8EQ
tFdIx3Xbwii7dWOgcuZZebaATRm/d+5YwWYk7icAAVMLdet8bGHTO5YFGuKgyrvQRJuL7NX28pae
Wx24N2MGg7gAVsG5Cb3O9SA1Ukx0rrF1DTnb1IisLQSh41fOBzK6T0hpw6Picp0CPiI5Tkr0nKiY
9aegWVWoEYbBwnX32QaThZ+pkZ+ls8VUlziNJDVE6oFSJiBFMX7R8p/msJUoCbn6EjF91tbYkI8y
ILefNsnSlxUQd63yQlLNcXPSSTeuNIJgSlxI4e5QVzN+Do6nLVx1s9vhg9XJ9WPheEgO1MdD5XX7
0YNY6UotrZC0ThfmctYSaCi6f4zY1WnWCaWgMCwDNzxo6bekKxE6eJL1Bbz1jA22NFLhKuvFNp9s
7hYZmr7wLP/gE14NzdpK5LW6lLCf2d5nRsb/f3B43REsEQQYiX/QKXkdkI+4fH5mR0GFlmXRGM3U
dRf7VIyyOg8OWZuvq0p8zfroTnbrhVzE3DjgxICE1Uk1f0I0ggSuSx8E9iFG0eVZ8I+XRzH7eZk7
FAA8mcsp8seUmwqnms87CC7rexmNqcsG5pwFos+xkA3IfqRRny8EgsDlIIudf1AQ/L0FSnUEhh9v
C/xPlGlx340u/VkImnaHdkmD+m2VXJtppN9mTSAtQURmhwvAG1CFSi1vGqIkQo9sUKf6h04W1k3X
3Hmt83x5wDOugjQGQCO1ERT49AT1bSHlvcDGi5QXOCTrSFR3XnmbB9ZaQs84UxZWcG4fEoADEUMV
nHL1ZH69TI+axIh5mpziKdaKeyv391Xrvl0e1swLOBJv8KUoQMwUiZyur6tM8Q+FU+zdRvzupQ4A
1e7g1+q3y6ZmR2SNMRcXGFWwyYjM0k+01Df9g5GvDRGAwn1bri6bmN0HH0yM//9wO+Sjry9CtT80
rZSuR+gW+sTR0t5fsjIO9IOVoitc0c0NLrpwLyv3Wrv//41iXLMP34+rpkhLk+8PSDgpYveoAUL+
uglWHdgWYBEZduC5iVJTGjTBHa6fZBMX62DBz5l5Tum0SZIFsDboxikn1lVK7lfVJP1V7WX9RjaP
FoJy3Y2hfN3b4ZIjN0Gn1bHvymQc5C6DqqtC70AHpm1jWRtFib7GnhyjIkyQcSN6JAcyfRDAflcQ
AHzv4J0QIf6iFMinr0/WOrJ6X3d9vm5VyNPdltLm8kJPobmfDIxL9WEzFVnZR1o5/nwpX6e0DQxL
aSUEPbQPWkN56H3FdffeN9Wdq3bPWbaUrpx7KEAk0doV9B4qHtNO19z5UdXXuXtwQ/lBa9Bz/JlA
N5EjJGMrP1oFirZLKvoKSgjjudIxlP7ivH78BVPhJIj1Tq4m/IJSVx/F1HlufOvrnhwINco+7BE4
YVOYmquredsWsnsQrdtOuIuLQ28tnKmZ6xMTUJwlcn1c15O7zTP13IgU3T342raM0ae6FpY4hfNr
JY/ofAAxyAVMoJboIoc18hnuAcHZ5JtsNIi19VKzF8xKuAX27e5URN7s1HCEVWuRlvJyNLmN3hWu
QoUGY5f37uyIx66GBloNY7b7fOu2WSoXaDd6h0p6jOI3LX9304VE7ZQMNR4P2oSS4kZXCx7cFA9G
I+AGzzjxD9y3/1BL/OW5Kpp271VebyU9vqmT4hnhNppOVLCLLo9v5h0hOYzPYloMDs/ifHyVCR5d
CU3vYDb+qnsdfG/hOZydwA8GRp/mw9kXih7eJnSVQzbcSiFtiagWfo0E+e/8IdUBYgKw2yd3uRZb
RxLLDEdzyDctQnBxfvqLWTJROoF2R41g6miaYZ1UpdD4BzdoHTod0U05jeg+8P+zMjldVaAqEM2w
EjSyrQItqXN5wcSMBwn1G6YCyUgq2dN41srM1DKK2CfJjRak7aPTeAxQ0b4ZBi/c95nUP9DwQ14r
RreUOZzx8njkUZkn9CMvMC3XI2AaWK2Ksy7k9bXeVdeROZzktnl2e3VhQ8zuuQ+mJnvO6YChokSO
C2ZUjt3UXnYvp0O7MsVgaXvPnh/KbAgr0e7yEzZ40FKFjh54/Ua9S45hteCGzU0ahE86k8GEwluZ
XD+OH7qZVQ/+AXJilHb3pnIrRfUqL/UFJ2bJkHx+TBVxQGnYxFARPTu1eiOUTyD2oVIsoSjmJgwO
q0yy2tCJOyfXu9MFVZCkgndwol0h7/uFpNDs50me4CMhvvKpZ1jvRmE8wJMENXDfPjv5XzyAgHb/
0FdBTU2bR1M2yqSgz7wDbUegMQ5u9ty5WnurF9BALt8Gsw8h/c7RB+KokgeYxCpZj7Zq1sneoS+F
auUkQPa6MCzuDafqMlsJJNvzvV2n03rDr5u1FtDwJAtF/V1p6yWBmdGHPc+1wXwEKTQWLUlQKZMT
1Xl61ta0HTnUEYhByhzVylOGbCuZibk2jCYe269E9DixnmmO1S3cWnPnGau4NEAARlTL+eaEpoSa
sWO6B70zb6TIpzmQs/ai3eUJnz0CBms6voMk4CZ+vBejcT40iXcQ0+qXGaQoAFvvYU7BrSoXMi+z
AzJBk6oSNEcIK+cDSnmRtdYMvIMUWs2mzfvsoaat+nWbt0vt2+Zu/DGPjXfBtc/inZvqhbrJe59d
5Ol191BGYGe0/FEr9X7twkK7K9xcXStF3i+ELLPbl6a0yBJQFh5rU+eGLcHXczHoPNBSyWPmWesI
Yk4V9WgBZuuKMmRk0D3FKC0YNXK1RjN56/TK1/G7JvJdhjFSN0SyaZNFDbzUzIYsign46VCANon7
LV+K+Oc2zgcbU3JQhvCWI5vY6Opd2ja2pme23l8pbbBwJcxdbuBGoLCS0NIQfDqfUhlWkBQmMiXq
cG+oKyM+fv0EjEoSoJB4n9EBOv8+Kea+6PUgPkResyvzN8qi6Mm+yEsKXXPbH/VYHdlAtPBUbXKb
uDK9uxqnjw+KN9ij4iGYagFQz9dHQ5DCDSoRmH9qXKgpbuJaYRMfChoByei4XKHipi71/Jtb/I9W
xjX74N+ivlEkyv9xdmW7cevK9osIaKIkvkrq0ZPajpM4L0JGitQsipq+/i7l4J5jy41uOPshwEb2
VjXJIlmsWrWWPRSnAcpBLW2jfPwu0zQoya9/GA5yJcDqQuzRW7+9esMpywLieydpR14bdgy6VN+n
7l/OWmRMlnckMmTv0iYJEBCt26j8pE1oRrEWigN2903T7Mqr55wPwMZfvjIEousypBSjzUZQ25/K
WeE1Z/MmsFm1mwv1fHnezh5Ery2tvA1wib5l5pifTBuc8WMGdSH/diAsyHJ6EMKNXG5s59l/ml0K
bQgBYQ3zysY6t3GX9Ca21sJDsq7xcSWVSfI5P3l+9w1s1nEFbo0rw1zCgfUVjYIHSO8AyQJcbnVJ
mjWF4pUoixNr6CenmaNsFiCawPCyKsRlA7y6o8DOOd7agAFlIzsWlTyM6hoNw9mFxdsCZV90DrzP
tUhQYoDOojhVVgMtPdJEUIZIIwUM8OURnzWEUOQvng4R0uq0yopMCPSWY+eNGVitqOBbdGmCWCPR
fnLF1tkFBBgV4L0lNFjfotnc8g6qfkBmqx277/J/iFpRZvzv51cuWiReQvWIG6Q33WCAMIn+cnmu
llv+nXMsGtxIQqE2v64ctFK7fWnx4sTr+ZdXH5kbkqI82jPdDKrbXDZ2dmFAtwaKF+BE3qEnTMa7
0WRAIHr+A/pNAkM95GBCvGzEPG8FwRoiG4gEr9vtlRYsB81VCV0oIw9YNT/QxN9Bb2/r8H7rCKho
BlMA9TxoUVkzuatS8yGp0r3SoLu//FvOzS7KaJCEQ3YRzVzLT311BxRJMvDSRCO9jy56NpkvTQX9
rQmPhc3YeH90mpN/mGIUZLy/IE8AipbD4JVFaQzgnEEx4zSR2wVUxMRXx/p+eVTnbjaKPQzYowtc
wvpAqSEP1PUjYn7b31nZxky3FtvZH1Sx/Zu8WTKykLxH9hwEv29H4nEoHeSNU5xQQNxB2XAHZZX7
Ob/GznAuDKZIcSE9tASknvXWjEhMhNqMFafCfGFuGib8twFxn9T7qt0i0OZ0xT3PHRiv7a0WyIFK
GvTvfBwYEKihfyxIUV1enXMGloIA9Lh9FFfXHlD12H8NzZZ7+iD4DY3/4fMLXyPCZzBnrh9DReH3
C99Fhrh5CFwQltTNNYq6syP4n4l1Shy5duie+ED4lmlXHKaxye+tlF+j/zqbXUW0hI43FABwGK0e
QNjtU2u0gIlQUXgvUzKKPRGkCKkDVo0xS7IdmI9MiGrmCWA+wtmWeoIQzuXpPHdYIW2O0u3CiY6m
lbfux/tG553bI9ohcwhgz9dsHvclRC8vmzk3pQu/qYW4CuCrdcrAgzSsORdLY1qShBPyAcO1rMQ1
C8vfvzp4NKpQxBGwUNuhnwdjtv+XEYCKAjEM8DbG6vs0UX7qVSQ/zf5dDjnOK5nBc3kMFLSX9mHU
6N/Rf+V21UtVI7rtnVtfdoHr0RCyYwHuhpTcMmmF1LwSmJ07Rl+bXB1wHKG2qBjAvh1CE78aw6I9
WKji2f2VqfuLMFhf8q8trZxsdjrA+YoOz0Ph7cs220MfcqMLudWCHgcQpAS5x48+qAUY6b6UpRuV
PvmkE3nl6X/WRxCCIpDFlYi7+a2PeBzSotWA0N4Z1TPLhyOQ6FfGes4EOhxQHkLgh39WJmhD3Kou
ABNFR1b6yU+KBIKE/fj5sjOeuzTQoL+ETWilR8PT24H0FTAzkz9np9Edo5Q/OxLZ17uK3na0Dzzy
eNna8rX18i0szkDiAM8CAuu31rgxczUWQM3Zbgl2uJ5BxYkd0iy/45l9w0AleeUKOVeXXZgv/2tx
tdkYUaifS6DbJqnu+rpIw9Joj1M/oyuh0Ddjw7ekd4Op7aEFCs3TwOuG6PKgzy7kq5+wCp2sYppn
MRfg1miD0Y7S4soz8/z3EYmaqHtQoITeTirtbVABmQ3uMf5o5T9nUl+ZxHMnO/pU/mvAWhnoso7I
FqsmigkCY1V5ABH0T9u5Rraw3t0AFiwElmDfXko3/jtom9H2GXK96HxQHaEbMZrNo2jHKeolA7El
yN7vUb4pI9WWXiBTF1IS9rCtoVFq1P0vUersysqtzjW0egCzvKSDgZMFUnYd9NrSyNu8yMVp4FZ5
qIesu/NMQcNcg/JjFu41sY+z9oAXgUXgst+VQpihdNHySp7SNKrNoHVPNuSG7cOH/PE/o3plZbWc
0qqnudKwYpq/2NwFeChdNrDyl3cGVru87fMRpV4YaJMFUfxs9o9tv7lsY72x/xpZMHeLwgDi3Xf5
ZWWmLStH1OmH6SYT1b1D7J1HoL9aa/0wQvLcpEmUiCRG5BSo0n++/APODfIvNxYomfBj1li4rvMF
ROFQw89THXFh75T3UE9fLxs55xCvjSxb/1Uo4kmS2SY05k/WhJ5sIYN0gkYLOZH+02VDZ0eDEjbD
uxk7bx28aTowyJmy9NQ23o9UVL/QigJ2sf502czqtvnPoqHIDG4mZKrfdYWZ5ThUorTTkxQCT5K0
x1MVgofCfKrzAYoh9p/G/OCz6K9NBxlSZJMR6b9rt8DyVIgoUIhg7g9G91J8KsTRaVnQMBUMXnbF
Mc/NJErPSHQgvANf3/L3r5ZMVbby+dCkpwHCp+0n2X4Gh+TlWVwd+P8Z0cIYDZYYH/W/1Z2dmUMD
pnbUiiBd75tPpfzYw2j5vodnEaYL4LKFjPftEEoznScGhdG4kRwK1J8sfSVEPTOApenRWvoecWGt
vS0vS00s5bC4GDbG1rt2Npz7PN70aN5c4mtrnXs3/dqbTE5ZnPf3t/0HoRh/ZwcoTshjWQyAmTV5
52jYpWlUHotJCirnL0iLX17dM3veR6cTwEe4ANAhtDo9pUukPaUDYFQ0SORPYCstFrT8Y0HDMoo3
VpY5fOWmnI2iHHiP4ysvdxC3/u612RWg+pllgAnU9cGVD0j8mkOwNxK8OkEdcnIntObZyQ0qcNG/
zNX/TKzmquCqq+cRJrh1tNGAR8O03HXXKsNntjSqBX9ZoEBNiI39dq6Y3ddND1ROvJT3JvsxaQ7N
0+WBnJkrQJBx+oK5FTtinSIy/aSbW1Q4464LnXYPtcjL3z/jVGy58lGFQCMJRvF2COjF9bOpM7Dj
qt8GGQKDHeveCgfjY6Ei3ApLDqQXMNxomQfW+a2dMfcpt1rO4vlnlz3kn3X/4aMDBihSong/YE3s
1fHKqV+2lPt+XPJbcWiuNVe8X4elU20RQ0NjOZ7PK4cy8Vyo0S/gx2D/ne7oNZrLd56EjAVqjn8F
giBAsk7ojpT4SS4aK9bVjfPbGm5Mf3N5od8NABZMPP0X0jVQgK9lB1syJi2ZlBPXbQqCEOjlzh97
+trwIyzx0pAGd8IJu5oi4vZ+2krTiYs86ItD4V9x1fevAKwwtpm9tFahQLe+3mjPe1Um9RynuY4K
iNnIdAeq4YCIY9lMQebfi+lpMF443bTJPmmuHFvvI8vFvgVtMeRSwbW5BiT1dAYJUiHm2KSPTmtF
aULDebyZoYANAvOHto1AX8s/GpTD7xYoKBLeoMZ5D8I0CbroE2uM3XJTkpusu3LAnPE8fBWoHjj1
GclRnUviFLqeYiOPEn3nqCNJPxo2YAi4FIEjRSoSZe9VWJKUA7MTBzj63Ppl2iIyye/Lvr0ucy6u
BwsAyWAoNn3HVGZxqPfyZhjh3G2A5kjIiYV4wAzdA5lj+6f7QqW7oWMRTIrvL9s+O394W4NwAgJ9
iCzeHmzgF66MStRjbGv2uZ+Q3ZzcJ7u9xlF/ZvvaFoIuHyQ8DqLV1RwWE+QegcGbYtUYPRZKtIc8
y69J3K7SMH/nEa6NrAhcYUFevR2MYAVRvSRT/FfRvMNZZPw25BRSA4Qt0+PlmTs7pFfGlqvpVaTh
ciiMl6A2iFMFlecignrstRNjub1epZX+M54lHYyrBw0P6/GYLZ4cjFA4N3vyc6jLu/lONy+1OQSt
lYbFxINCbQ11JQ4/O40LbhHNNuA5WFMK9wMyAihGTnGqlQzc3v00Qjssc6sQpc6dyo1rJxNyAOuR
ekvghqAcClC4zNeafX0NiWiazXNM5k5sVZJNf8Bs7XHII5stWDYzsLb6mGMx5vdzVjYRkXkeVRRt
Dxm0iMGUpPtwrIGL7dxk3iADN4EmFfrec6lL1IgQsS38y82+R/d6kNulfuLahgS1ztu9KCx/wwfl
3DvTYJ5sUCtGXd77d9Xo9/vc5J/tWg1fCscef2W0YHvKBfmcTc4v4g35BgJH8tFNs2KjRgCyPJzy
oUkHrI1f/qi1CZlpYDTrItKVLkWQjUWyn1ldbAnvqkMjRnfPnbYPOu3OUeeCzZGJado0Bq2ePZWJ
0GmkAwY+uz/ZxUgD2yrsaOgnCDindX2n54qBwMdlW5Vr75j0EIo3q7KOIE0KfmsmjcAsjGHjNYt4
X98Ra2slBATnJp8ePSHF42C04oE5UxE4Dv9T+QayhbTNH/KRoqsECakwMcBExDOwmVXAmt4VduZs
6iJj0WjTIWqgJ7/RbfcdvRgydGhhRq0/mRHOVMBD0iK5BZGccV9YpfGoCueWI/VTzxs9lePRYUmx
ESxzg7Rs+cHl3bS3EbKjHGNuuestlA7+L0qLORKyFQHoc3iUS2FspEExpYMkG6ZV9hVKPdXtSEsD
SQuIrQSOO3rmbSfEIxrK7DB3x+SEzs8fdpUN+ynr6x5TrxiU5JEf2BNHp0FH0xc2tThmx6H+as7C
H8KucrgO23Z+mVpJVViafvFAfDJEgOVbP8DLq5xo8C32TfjceLEAONyQoSUyJJPnPVuTVf5IvML8
xHxV3RoFvLGx2O/WKLsvsz2nAabmCY4xbZKi+12QkTwlWTLfFnzKvvlF5fgHW9Auop4e3cihwg/g
i1a1Rx7qT9rP7uOgUBQXnA1R4U98j9pAH7qid3dI46SPpSH9OmCN1J+RM1Y/RC360CAp8i6tNXxP
FOqqUKAgUYK3PQ+ll5KwH3Pvzm6GJ4+M6U0rwEj0UDua70RNQHs7gtgBeiP8MBZFC07NztmYHU7Z
dHGSiXpVNA5TXDtVj3kWPzN7kt9K7uuHBXYaoCnRfJYoirqHBED87WDX7tOUYO4DFzVEAA90ek/M
kn/Km/qb5dXFF1VbL1kChM80THXYOzMk5QeithlWaSYj3WKRxgfMLftiT50VQojNjIRTdRHkNKst
9M38qMqMFzqjnzSaOgWNM6HrEDEx/mjBccrzjn0GI5sITF2UkYEOtI03Guobx86sQ+YV/M5pOo2B
onLW+QP6Wn548kePUxjk30Fv/+Y5nQMKeo3IHAqNRa7xH1KdB67y5M4spAr9gfXR7CZVRDsmt93k
5GEJ3pYQzxhza/dtc7Ar5kQZT71n5Ujj2IuEhzmfeFgq2wEDnc+CYU7yoOajEc6NAvmQ8NpjqwcS
ytyVGU5CBS1fMYgdCNubL6p3yA8X9ctgdqSICq/uQ0vk4IVJxbCbc79AUat0AuxhIxRUFqGlNFQW
G+GoJzQMqdBKhL8r8rYKW+2Nf3oEBzctHjE/dCXyg22lNGBdlXHI3RRdOEF+fI+Dxwgrmg5oc+3N
z9IuVRWimqRvC9GkPyjB3RMIPKdCW7bzjrVuf7RlQ3f1QLzNkJv9F0tnugtHvzYj0vfdjk+Dv69p
6kRNJfsniF74gcza7JNVdGLXCpS5exDt3/RAcJ3GRNc4xsm4R2nZD6WpjXudSbrNCcDxhetOJ5kr
HenOhwJrObuR9rMq7knnHgnoUPedJvOG1272VfGh2MtpMsNR0RIgWMO7mURVHV2VGEGCCgKAKs1c
/VZ2jsNuymVEjO5EzbEMZcJOnJhJBNH0XxBbE4EYSuAY8/wLcrwFmHQIlGITt4v6whFbg3g4NVg5
32dDJwLiV2aQNQ0uBjWLO9X4KsS7qA+sHA0eVZeBm9BJyo3KqxpVUEXlsW0s/Cb8qNtednorukzf
zZZiYOrx240NcbwNuGymEKoEVZTSydlzbpjbBGDLDTB9CJK4qb/h9s03UyrFZh7xFvJI7YSjIHJT
Z/DpvnLcQwtgaDi6DuSQCAj7U2CG7ppe56HblixUzPmTM3d+an3ePtayLnbKhllPt3TrJ0YZMJ6N
n8su96Jm6OYAFBHGfZICF2lraRwylnS7mqh6k+LUO7JODJu86N1tC1T9VuHgP7QLPQlpM/fgQGTp
SRd6CIkCAguZa7QH1/AdlXnWxkt7N5oLSOKQCR0u4VBDRWe0FY8AdAKMMOmc23zyCVrc8QdNvDKc
UuCQWAVdiGLAoTGRrD26bDQ3simzRyXRxWarpn5sq7wG58esn5sW5S9z8p1Tq0z86LLNNz3pu++Z
ntJg9KcmYCbUaiXthl2pLY6OWUxWYDFebmiuyiCrWXnIrQTwULtqbuoSbzJ7YmLfwomxpUX35KA/
/ad0tYz61uv3lmBDkFggIZOz/lVRWwXQ45KBZcLNxqwyb7BlkxAJQ2tbe1m6A58Yzu7On/dA4GOT
AZMfybKzw7Fo5sCec+fQlaS/RxDvOkfUgKYhSGUit7ZynzLJ6+PY62ZTdQZ81p3RwZ5UIMvUhnus
ud1vm4J6gd9bxd2MLsPQVbUXkYoWEOBCdAWGXyO0xxohJC9fstIAeNiZnQOyU8m2AR5mO/iODgwj
94OpdBWANxoYsJqyTT26DLqv7k9/7n+2aG566fvERCgqcORpy9i1fSVRU4II3SRq0M21tXMjp5Tf
KZKKnZ3p6nM2kyS0qO52WV7aYaFYGzVcyMiActaWGlW7KyG1dIuoAD44oUdx1KmxBXMR20CF56R5
ymgAXh4R5k1LdyKpoBtWoW0zmpbLBqxgWNNpRAwxZs7j6KBg72QEWgMA05HQ6dGo2lj9ECVuNm4S
pcS+VKmOZ5kn+0ppdV/MkBUibefeYx9Nm1Fy/lCpzLhvyyoFZa1FttIkA0DqqBtO0IHygiI3ZIR0
Rr2VWZd0kdaefprA2ZPTKsxt+tAgvtyYOh2+uL7op7ACjdg325tUbDY6++XUXfaVzS7fUMnmaDDS
n5mZmUFChjxEDGKHZcPsUPUIZQGgs/bg1WHbrk2MDWruadD0yovo7I+bTosxTAp0cPa1w7eSgGAF
3GLOnpm62+TEhNPhyRaYffUyVQzdLyMrHny0lUV2maJg7swTWFlqPxiRP9lwpyKb1JzExqU8NcLB
rC26c8pp7rcg+K/B5j0mgZPyL3x20BbQde0LwoiUbhyUGePUkf0thdpVfpRM1jWCWch+ocipI+mA
Uo22TN0z7v0a2mwI6gpO7yR1uh31iKAUEM59wgZcOwWuQZFX7maSfXdAk5d+GipA6TxelS+2lXu3
KGV0n7yO5Eelqjl2CRdukIFjuLpp+UwNlOeSJpRKzWYIpJx8UCMOhNSax1AjLYIrBepG4Fbp0E1N
s1iBMukRkRno2pI636ZIqN6WY+8/azNP6lAOtT6OIwdTTpcYQxOA/UX8Bs2Djh2ChoKce9lN1/Ro
cJQ9F8HgZ2PYof0nbBDh7ZKqI1vWTjgeqHBDMHP50WyZwz6vmnRfsUFFTuZ96+ALd0ldd6CvSorP
I/iAbvu0gqBqseSLpl48p1JP29F2q0jPvg3G7sb45Fu1iC1OBPjsRIrnUKN39lT6G4v31XOfN3iF
z0UZsjpbgh7tQS2JsmPazeWm4vUXolq1KaVb3JZS1zfQluzu8OLhuPPt5oHm7fjkuQ0/GK2Eqyg7
OzRU/sH/JaN0sDWECLE3aTr1OwYR7wOeW03c1A0i+9b0oSXlDMkmzXgf51NFAjJ4cmNbXR4UDp4Y
BbBrz3ZCra3bUuOBYWN/6gy32qRpUkSlHNJIGAWo78amvzGyudxObj89CqfoHh1gtXF8OmZQDlpt
2ywJfekf0MP4OUscEmkJMSluDVkoi7K/t0a8lRSOwxBNAWprWbmzXWTkQ1sZwy6lvRklXfk7yVqN
w6JvjlUrzPvK8mWYGyoaXTBatvPQQ/bL725tM+2+56UCUFc09h0odn0AhUozyoAex1U9ZsfUqLKQ
d2kNULmxS00SgCS3DshszccBBb9Nl8jmSJjmW5sm4N8GdPQRpQHAqQBXj8auLW4WIMY2ryUP/Xnw
b81aZlEtGdv2rsC1DrqJT45Z/pKi8x8MG8ecy2qELUNDUNS188PEhf/das0CBe1ER1bXdg9uUTo3
Zsm6o6eN365X4YDWrXmUow2O9lE6ARJy+XamkPxMUWkJWdk5AW2raeNqLcCn6LsbMo7mjlNDByL3
5R/H0sj925w8NG4mj6LSxTbjgxGiHphu1CDnAEc42agWF4OgqgRitUMQyiBhieayNq5MOu/J5PhB
mtV+BKZPEmYszQ+Qo6c3o5/WQTLUaQDAev3SNaBBQANzcpgtdNHNRj4fmTVl36HM5m791hxvQW7/
Z5JZ/uzYBHNJs88DU2Rb6eSnVqp4am1Zx0AvQs1ytKy4srw+QDjKN73lljsE4jxceFwj5EeGCA1R
dmBifQ5aEKhLug05ag5KvwCZE+PeQJYy1N3QRblZ3qfmYB4S9K9tOJvIg9MhKeFKp7pBBrq66x05
nApBxmfamU9zV0DKszYK9pQw58HuDfIMqhoTsoF5BRI/ydI4zYYXlqbjXYVWj1A6yR9WZvoGnX/j
0eqb8uDgygpFOg5BBdEzG4qEw0L5WaiwwuQQmNeGd3ATPkSZlJCVKGUdlsLwg0G1PEwErW/sxjR2
fWn4YVP7/bZIkyxsbPrZRvFnP4u8/AMKNBrMU7c8udJ8k1He4ynWNg9uB1agzmIzDaranB9dCMod
XG3KEBGvsfO84k+bZ2zfW00WjdxFXCaUfdOA03lbEPM2rYci9HltxI3dL1PoTYeOERaB3u97gX6F
XY7H11a2uUZSwc7C3EQCqiwJIm68wOgRmIbxuQLabJvMBl6Uoyy+ZoS0X4BadY8u9sYONb0mqBrW
PxDEU4HIEh75TYP0Vl+Ye0isz/e4UpugF4V7agTE5vByTW4y37c2RT2SvdN5eRMMlkoRXXjp1uBt
hTAg7wJRF2xTIvkZcN389oVughxbfE+QZ9pABAMsC2NLNnNd1ycEzHNAgEgKGgMexRkdAqsdzTsf
fQy3adGKzx/MlC7JPfa3wd80F8D/20xpOw4unZk/x8A7u9btXF3Jk55LHi4qCPgyupPBW/f2+6Xi
ygVkZo47fT/KQ2pdqTFc+b6zKjIOkMz0TYHvs4c8CcdrMOd3KXhMD0PdCeRq6C9616Ayej7uuDGZ
46HKkSk82sZ2ktewbufG8NrIqoCpaEEHt4eRLA0zElwj27v2+dUSMIDG1Njh8x5SjtWp4S8fdyG2
FHiAaDcXkPTbJZ68ZnIzZJ/iQn2Llf39w19HGwOavMAY6i9tjW+/nrRDR9reNWKQR36zkB5CBuyj
1UX08C5pfBRZUEuGlbcmIDE9ZLWqaZwYxQNKQMirT/afy8M440iwAUwC6it4i6x7TFFBYDbQgjQG
xbap4rZEpuLTZRMufuabisQyDBstpuAUA6rKX/7+VdFDO5UDkdeKxhp3JFianmjeI0eff/PQ23ql
5v4eVLUQgixtH2hmRPJtdWxMSDQ2c11SXJDjPiv645zoEzpGP1mK/zQmjXTkRwVsl07rBRgJQmzY
RO/M2+EZNRl96TQ0rrgM8mPKf12evmUbrKcP5XHsccCEAFdYeUFuZYhnysSLrfLXDPk+MQXIpQYj
Nr5hIgt0jSJm3UEB3MKiLg8616Uqv5D/vB0QrRnLy9Rw47L3zE1jJejjdtsjTZAertJNJnqkbMtP
o002Q1kn4eXhnjkVACXC6x2TCvzHumiPrG5HXOznGBCNcBqO0v2gHMp/xvfKwupc6HGnp4O03JgD
tVTAJb1/cHjwkC3VKcigAj3xdgIrBMs+sknwCAg7o8YyOKjggJyf6w+K1y3FPrR9YLr+Cq+gZv7W
0mQi7h88bccKKbR0CgjyuJeX4xwCAT2EKGEDjeyhY3HlDWjvbI2uaa14RsmM611RxmU7BGgqnOtm
Swv1hXTFVyNxdoqVuxT5PGf8ffk3vHMJlLpxjAN9B4irTdexQGY0FM9YNsXopAmztLidbXWlnHjW
BORr0G2PTnhgCd9OZI23GHIJ9hQPqv5jtMnRK/zd5VG8OwaXUbwysSpnA2kked5aU5x1380SrEXl
w1jmQUq3l+1cG8rq1sb7w/erBHbQPo6ns0DgfeWQPWcB4fOiKmmiSrWm9kkBfADRg4CFJRXI0WOP
zu6r3QpnCtngLMY2WpjccM+uz9WpcZqmsIa4VR4vgTWDlnUztj5e/EypoEzTZp/LKr+ZRks8V67w
t/ZQ/rg8mWfK2qAmW4gk0E9mgQnlrV8UhJcSXeuAOiAH4qHL07cQ+DoysE0V9tkH1U+W/ezYsLL0
LP7t63prDm3jlqdde4gp+IdBdT5qSLUhh6/0F+caD9m7e2WxBfAY2iR8OOZ6Y3stpBHMahzicTQ+
W5RvW9dtA4pCFcKMSQZ0KCPh5j/N+Zp821nL6I0HJgvR6ztY8ODYdYsGzSHWEAgftAdRTzN0y0MC
tqP+pIYyTEizubyQ7wIDjBZNFAugCBJY79oJ0p66KCv5Q+yAGioqp+LeBUt5WoGg0O/Q84LDDPLR
1gfZ3v8uKAVNFE5psG/Djd4uqKOUBtMFA58m7oDC3aUWDySx8K41I/xr9UF9t7/2FmDO0viN8Gcd
a+VsxEvas+Gv6D4rkBW8hql7Fy9iHoHyR7FtgTeiov52QChY0VL3FfY+HtU+A/FFh8Rx9+EoYDGD
Ohvuf+B/QZb31gy2AOAWlhrj2fGicaYPIJk/XPaIM6cYTOD8Amh8aapdncfpRFDjaPsxzupKnyYf
mWS8R/jTZSvn/A6ky6htgn0faJyVlYIlLaWkGmO4JEqge9ou9bRjrXWo6X7sXy6bO3PJOK/NrQ7/
Tk/9JJJmjM0UEI7xt299mpi7neXPy3aW+X8TlGJ9QJEI4ClibPNd85o2apZyWo4xUluPNKlxCE8v
snY+e8qE3pkIWe/dF8BUh5ftvg9OF8MOWLJxLaCBe72hqrzPcygCT7GAsqSZEGSCmg2lCpm6Xw17
rhCbcvuHc61P6JzboxMAoRbaAd7jIAlhtFPCBCRxfjbxaqHtn/oa48u5UAuyAHBFIC3h8mtErGsI
1C+HeYy58UBxAltKhCR/0IkbCk8F5nxyy71t3KXWHzIcPt4LhaMYpzL+dPBYBv3c2z3nDFWb28Kw
4qYEQyuSvlyk+8vLd2bPvTGxTPOrp6DfNUveerZiv1DoOdwR63TZwJn7+o2BVRzXOnauaYoxmBKl
I3ub6sOAvmgpX7R1JTQ4OxbbBC83rjE8z1ZHFBj0LFuiMhh77k83+X4Nl3jl89YqgTRmbPanMsfn
g9qSwZxfS7+ccWk0ueLtsJx/eEasAnvROyhjoX88Zi2gw82kzecGKKFjNpj0SoOFuXxrdVx4UHJG
DA/+DnCErWxNlSpnszJmQPpZYIoXx76didim1Wcn/eXPS82s2fsAtjlXUihnjt83hq23DidpZvOR
6jluJX8CrHiT2l+SIe4sBXG5vc6vPCPOHU+wh/YFOAYQ4etOvJqAHKrJ1RzXFv/hZsaPGmIYqGSh
9JDyQMhyh2btn3PS3No98C6Xnf+MyywKKcgYoZMIWj0rj9Sspn6hgcG00C0D+rMrd8uVz6/pwvoy
E1Nq4fPIGiAlven8P//w+xHy470JRC4em28XiyuhpD/oKS44NGNHAxE3968RySwfWbsiGib+34i9
2lddb0iDDQ2AqgkMAMj8WGb0GVn7X2OKcodhvBA2y6D0x93l0Z3bbyCMQR7PxRq9Y/BoWxQPzEQC
Sq++uoixux2KqZdNnLn9F06a/5pYVvDV8eoo1x17Vcyx8CLne2uCZ32v6BUfP+sGaMTHwQHCJ0SZ
b40os7BsNcOIPUd0gqj4lXk6P4j/fX+1ZZOJGDUFb1E81Nue7bi5HcDofi1rd341/mfFXo2i8ydd
9rBiNxvDDsRX+9o4zlr4G8Au0jvvMquVO6FXPP373gd8PffTb7ml7s2Wbi4v+hU7a14sP02VMzfT
FFO840aQ93HUsQOaqvhf7ODNBqi1955YJSkV8H0acHxa3ZUATqsYAJXLJs66lv8/E6volfHWA60o
THAgnVRWBfSaNNtZ50LYiIZ6iyGCXTkvAfChUtJFEgbhYzlYwOy4EVS2B6v9h7HgIEYq1YKCIQ60
tw6WoSd6moiD4gnSp4DeXfn8uVV//fn/I+3Mety2li38iwhwHl4ltdRzs+32+EI4tsN5nvnr70ef
i2NpixChPgiSADHC0p5q165atZbwrkh4tDopsFbw9tZO/d0ByNXf4U1mkitmifCGIsTpCKCh1cIx
ymU3KHdhsfXvgKCYa+/ypSWfSwMkMhGopv/11IjVSVOU19TJ7AmMktwUm8g2Pl3eVkuLTuaNzkvS
saQbhLmyE88LfcWXXdvqb5youo28fBM6yo0d7S9bWhoNNz9RPHkrh+fR6WhAz5KAkEZKWpXdHRQ0
q3Y++cYVOtklK7Ct0M5rIS97prcmI0VtSiHRVF/vpRsASJcHsTRdrIVi0FFN7VVkejBTwBHeZEzu
qAEc9cttYlk3bX5rNith4dIeJimDkCjPSJtK0+lsqXVm6KjmDC4l/U0X/8hA+GTpypNjxYjoHsEf
11pbzEZy+JLLL51OUmQtXbFohGfT3I2FfK24w4jVs45QZWBFqm0q/YutTbnWtra47AR4JF5JvZ61
Xank6yI69QbXBiR8X0+FevD89t/Liz+fBTE8YjX+a0TYwV5peW1l8tBNY1KP5bcM0EGhfWNlnPw9
pqifQmBJ/ezsAdLrXepMFrD/aBhRPZOrB0dSXrt8ekLi9FMFBvry0Bbnz6FjDIYfeMhEV1MklV7F
pU5nlFFsbIWHobbilBdPzl8LIjNwTBawphl/dB3rEEm7CSofgIFrAZiyuNvI7c2krcTaIju3h8x3
0ehMXBaM8CrbT705bpKk/uJXSfPgtSVIGgomZI5T+6vUIkOfAoHYpMNgH1qnpb2m20VW2q4Ebktv
LSi2ZjwCuRkYGU6Pc4d6Xiy1lAWKtPonVcIno2iDrWQ14bahHLZxEL44lFl6/TscWry/ZoUdO/pF
D8omGN3K6LfAEm9Wu/b+cO2Kh8KY2yzZN5T0/rz6juJqywlbJ6DPhpF5PRlPgGrZaKd7gm3zQR6V
+gGxCOcZ5DutFiH4mCGT0psojWmOR9Hx4Kt5uZVaPfp2eUcvbYS5S5aq+vyOFwsxxgTBJWIEnKD+
Ifjaljs5uHmHBZgdICmBU5tM3+mahgEtbSGsMq4CCDW2K4C+n/J6Dc2ydG4QDjXIe9HMR6/zqZXS
BkneOfjoZFB22dTck+ytG/otrhSlmNPj5Dr+GhL2im9nWdNFGPJGgBtyvgMb9TKkA4Qyjv7l8tQt
HYeZ6JgcJekhaP1PB9WH/oS/pqSYSdKT2qN+5EgHuOFeS4W6UdJHX2Q5/H7Z5tJEzutEGyudCWdp
c7/sAs+uaIlMvJdch59U3sBKjo76ZTNLzceELf+1I16qsjNGajUStcWIluY0ItUg0hy0lOX4s5U8
aDkZFg58dN8l8l3RrHEOL03tsXkhik/H0vMA0U0uqNV63FbTl7y+V4xdqm5kayV+WLo1uA+ZTO52
eluFvRnGQxmarcpDsYJ7pNCbDS/HcGVCFwdEJQ7WeoA+4JVO94odhVbu+Kwbb6/uoEnS9KiVvrf1
tIb0UZxYN5Hexx/rNFhjDVm0TOBCqOfwDzHI1xK67HSDqazq20ptthV1g0l9CxUdpV1XsVZC14Xw
gkjfor5JOWx+VpwOtJqJoloPzJchvfK4T8d9UT0wr+bV5Bv2LERMJEY/8kysI5w+vTGHGr4E2aXr
YTtVv2iDaILPl4/BwtagzZptAZUAmAFRgauWlTEeQSK7+fTmTXujv3vH9+l/n0N9XpIii3OR+6nS
DaXi1kiBjJvS3vxv35+9ydG1JleTn7VaoriqE21jZdigmfAOCzA24gYJ87mhBAvkP9Jk1GRXDuIN
4vHXysvMDt2GHw5mDKT45qLJqYHCrvs01SzFtZ/GSNtIdD5dHsH8AeHqZ6vOn+bun6VsTw00cpfU
nt6prp7E1q510jsvMujWbR+0wbitjCbeVr0z0QsZf71secGXw3sEqmyusFGyFoaGCrGcSTM8cqIV
od+anyXnpss+vMcIuDJUlak4iUVQLfaUyBoC2U3kFp2VcbxrPdnbBs70ydTSlQBxcUSQPqPPwbE8
eyXpvaNKMsgyt63ND1C5f5w7CTdSGr2M9hrTwoJfowj+19b850d7W6rpbFWHmDd/9z1JvivVK8I5
4ERgrEjhOrs8iwtxGFKDJKxhJeLeFZlyNCuzrcoCadqVQG5UdQNH+aYLrhSf+rPZKc2BZoUwbpaQ
Px2TSm+I5U0UFzKt2ToOjeXXp3ZJKiDgCxxk9mfCZq98nV54iMDduVfAeIiGNXWaJY95bEDwOJo5
AStotMnVy73Z3ze/r18HHnZ4GqbIgi/sdIKGqrea0aOkFX0b5Xtbc7017ZfFAcAKqLCHKUGLyW/H
6gN0zagn2emvItsYyZpe1vkFCZkLitYzYTH/Fn2+onpJBKWQ9WKEtAr4977zNaSVWwuG3XA1tx0g
I4zB3KvDt3PmnfOMXkklHM2XXLkPH0Lv6t10+nnhCIY9LBtTxuezR5tW7rWYaaFcPjPVk2UDgUax
TbxcnGI06fpujBfae4IK/ojppfV9OqvvFOOuUOWd2fxS5t5p6UGhsVQZ3q7dbaf2hfE545jTPtcb
L5LzqaS3uQrv21S52rVgBMTNXNcDvyQCmjunz8opZpBK+KFsac9MN7H1enkgf6Bep5fcjKqkNws8
FpGGCAXLJ8AWESHwC7n5cl91qdmD69OMj0EbRl+YZdpf8/SDM9bN57ZQNQLRIgw2UqJ42ykpaMRv
nPphUK3qGWAt1cfJi8IvrdTah0Yf2gc9DHy3ydr0bor89GD4VXwoNCBu8gjigEZxtbklFKnHnZGN
w/1A7Hjr8+Lf1OAh7hCKTX50Zei/UnkaqOXbyhf41KUv/mjAmDgGhdsFUGa21ZRsPDOhWcGf4k2G
5jeaSaO16+NWyQ5cPB3tbVPxHNHrCJRZ1z4NkfOxyZt/w15SN1IgJ3TMTWEz7cmDBXfVOPrfchih
H6rRbu9QQw3BOnWl+e8Alux3oo7S7vJKnF8kc45BxsmT4YP/V7jzrYxuKzk1WO3yJaFrlGbuqwkh
OfRHJsSnm1Z7VRYUmHD2bUy71P7yCJb8F/mIWewMue2zgCLPmcmh9c0XWe73oXQ7lb+LtNno3r1P
F+JlW+fOeB7KX1vCARzKRk/8CltjZx98aJtMdeVdtmABhATUa+TZCALFcpGS+5lWcvO/KN2+uDHW
iLTOAyKiYrz8bILwQWSFtPyCdKGvIJsyfGx5ApXGjPK51deyOEvDgH+VCBYKyplZ8fRerKPQLyWl
s19C+Xv3kNlfL6/D0jAYB93HRMrnUp+k96Ui8B3zRYHv9XWwJ+g7oGx/mxKtfzY6OVnhmlJVfu+p
v0LviMsRKCfoevAWp+Px2tbvpqTKQEmV5WtfjHeKTYf0TRXGE+xFtgx7U/bNlov4pp/i+tlq4FCK
sizYeA00ZXJIuqC2a+djjouyb2wzKfdjpWdMvm1ttUKNf6C4oL7O1AfbXMrbt8sTdn7MZ48OTRYo
hLnKIvx+P1GaTkqn9AXSAHnmlq+1TXV1cQURPpw6+QSiRSAHp3MUEGvrNHRGL5ZcbieAcrU5wCax
uzyS8501WyEXQzy0EK5kVZCrUWtFL1L3oDjBtp+ud4lYICSlcEcLwllHT+D746DLWfyipfLGsGj8
l9tNP/x7/Tg0A6pFsK3zm1KMHPPRoHiXJy9juM1fxzXe5XlBhQ3LAfn7+Xkaj14jkdL0QW/wec/4
NoU3UvMImcZr2Ryi5qCUV7tFHflYIjq8FokrceWpplijPLC71Cx5smjuhojt2tmCw9Yi30zZFqJ6
sTENqk0rspu8filUFL8OeX57+fuzPzqdLr7PE8QBighEVzwfoS4HoaNF9Yui1tFTJ9vBmyx1wX1s
mNWj7nX9nSbJ1mYI+rX+sfP9PFuey/UmAgJnnIOBXqh10pT1S/OrSzbRp8vjWvu64IflMYadI6rq
lzIKt2Zz170jH0IphD4TwgdEOPnn6UZz4gQOC1zeywBfwbiJtLV4dGkIuCxWhWwhMyUcFM1X9EzR
Wfqxepa8R1lbXYH5FSssPtpPBvkBFH3ZxsIQlFaFc8H21ZcGWzd+1htbr4KNaSsnqeXc+lMbvvHO
y7f07+rbQuKVsXWaruTV7aF8im8wpB+556CZKHvVlpP9iR2jICLrdzJtI2a7l6ijvsadau+CPLD3
pZNIkEGMyY6KQ7QdNPWj3zfGs+0Z0m0UZCD34GqfPg2OOZobJVf925q+kAImOQsqxTyaHnq17D+l
DXd4b4Y90JJasqRtXcnjLqsK6+qX1ex0Tbw6t6B1RpCqchbQDAnUl0DdlRrc8Vd7kNPvz/fvkbsK
q6Kva3NegvFjqn/RjR+Xz8F5kHj6fWETNZ0SZakuKS99EspuXzX1kwJiAtJFudNoVg/U8Bli8fJq
t8WGQrCNWwQVnrN+WrkM1HZsxtJtpzsrerPLlSv3/Gycfl+YttKuWq9o+X5Hu66C+xhW/OICvBQL
HGtimDnbJGYH6sAf+gEGbuDNHxLQGcYAcR40DgmMb9JTGSQoQH4bs3R3eb3+gI2PziQJAmT3MIwi
tAMRvngmi9hPfQWSkFdPCeAfSBGiLkZIAfPQHKXN4I39sxLn9k3Zyt+iLk63ume+ykHE79E6gNhw
HtyVqFTs0sz+yBs03mmtD+tZOjUPnd9+shJ4yy7/ZrFGdfab56j1aBMr0EgYSmpkr4VewKAlfXGa
4MErlS9IFe8rrdtmKLg6+nBrp8YjiKBtO6l3l3+DsCHOfoIQg42OFyNUwbTJ0zdJutcg5vvfDAgX
itEFgxzMY2w/w6RVxiufF+LU//x+gkgepPMGEOuyXAJpU8DS8pqXGaxNT0X6ocXOO8ZwZGSexKN1
qiJUFEMZI/AIjiZdrCubd20Qwn0SwnRXJ/MgZla/aTfCVrgm1Cz4s7N5ErYaTJy2HfVy9pr236P2
TlfKm7Z81IN8r0pruEIx7XVmTNhUNjAK1ak0xjN+r6UHzyggZ/ickatNm0+58wIF7L7W/+1kax/m
XyN/f3m55rGcuYKj5RK23KDmeiJ7mO+NjaXRgXmfxLupX3Gli1bmpCTNAnAZixFmn+RemfR29jol
W1TalOIQt0T/N5fHsrg1ALRyg5IzPmsBMz3JJ1nB8anTG1XZO+U+X+NFXnQBRyaE6ZqmHI4628xe
oeeMu2+OtfIWXpooewZ9c6PN0b7wlIRyqC4Dpc6RO3zRhwPIn+FQRSsX59L+hopFo7rBYx5FptMj
CpmRTwWJQRT2Szc9eCodNfnnxH8boOm5vCTzfIjbixoK5SF7TrqIjxe9VbVMj5381YJq0c99rrc3
v7+vx595c5saK3iJP7/8zJxJvwTVDgjoRH79ciJj4Ovs5sRruo3ZFzCrRplR3fLbik0ywDkYGG28
nUgeQF9m1zuAjP0h7WHC8SQpuXWgeYHzkCvF7tPg3tTaZB8bdrIF75ZspaCAbK6Vy+KtLoz+o4LI
6g2MwtZzbZTZB7ku34yojG/0uvnHGJP2DYEt6y0zzWiXqfZwNyihBcNqnZWbMrfhToOy92cVRg3K
baV3GE2PNqqGLEJVTNkbzdL1Wj3ifP/aM/KBLQY9J0VoIVTToP70x4oadzZ89tJvYENX3P/5GTw1
ILh/wCN2MYUYsMcDbDM7GBrlZk28bNkIFxm4XFIIphCZwYSWTmbjyO6oZ7tyaraT9EGvVy6a86MI
ngEc1iyRRv+tWAVE4slsVKktX1mVrWY+jdmn2vnk6fnKETlfElUhIwn/GLAAQIDzYI8uTFltgk5i
E7zm9jY1t2O38v3zyTr9/jzOo+9PhdUEQ8b350S+vXeGGydbgYEsDoEHDI4L1XkqD6cmBgMVQsnx
wtegsXY1PWFBvuIXlwaB9MdcNuFsn0HjUrOQA73MwtfSfgijQ5bt4nTlFbZmQnDtnS/FUEul4WvX
btUcDkMeqyuHY2mejkchePfRyuRGCxiFWe+bFEKv3WVvu/J9W6go5+gLarmJqJ+e/OunKRy7KxHw
yhyJ9/hgjWYFY21ISu2LWfzbVdVWXkvSr9kQDrddFoZqJdhoy608wrl2r6/FkMrC2eZu5cj9h2xF
PHMj3LCFVErBq5XD/q4UW5RwEdyJkH/0PqWaum20O/jc2+B3a/6SnN9ZeBu0+7iq95cXbHmsf3+H
cDYdras9KDyD10ndtereDnZm9w4TNLTyzoM/4BzyKZEsGYsmCl9hLNfMQ+d9rNa6cJZGcWxCOP5W
1XVWHAch74qtDDVhc7uq07m0YMcm5p9w5MS8QK8rCcrG19D6qqQ3UnZrlVvTOFxejqXzc2xFWA5u
A8WXUp+58mhAvy3X1DwWJwqkB1UONFDObt/QmMYINdjgNZfvoH0t4HdUbt4xhCMTwlpoJHK7OlHZ
2Q38ils7u33H95Gn0okbwRDrQgBRS0pcNqEZvPrmRpJh2F65rRYX+uj7wu93tKLNSYcFr63zTHE8
yp5t6KnC9xyKIyvCdkIQxAgrzwhejWSvRg8xHt9eq8KzI09DUaLdIxPCXupHSLaq1GIhvqLdZttb
4LNZv2JkvjAuGREej72dAK/OmK0+yPZlI8NLBbmr8aPVb1rrFTa7JP/wv62/cEsaQ6AE4F2C12Hc
wyEerbnmxSN4NG3CFdlpNCaaw/x9FMo117xSuY/n9smyiPVyKcwcO7T4PrSZ9e9kjfFn5ecbwtNK
ayKrqiIWZFI35Vfzn/9p8g3halTjRrPxtcFr09wb5X6VjmPx8MGZRcsb5Rpgfadetulr2xpRaHyl
7mqUcNM9h9Aqa1/eMYojK8IWGvrA6tUKLxjbWyOFaXt3+fuLXvbo+8IWquFyy31LDl7r6a5zo/Ru
6Fec7Mo8iXFWm6ueXveMoAeWRkkZTZ3+d+F9vXoclAXoByFVq8w5h9PVKJsYaPng+69NvimHbVEc
hmaFT2FhuyJ+rZEPJBfAs1BYCqA4oV4ErUT3vLdxrF+lPKx42oWpUm20PvgLO2cStbLuyTHvE88d
em03xg9O9NHqb1PIaS9P1vxLBU94Ymce6VGAoGiS3VGE8NxE+k6ZExGNV9XJdyZ6LkP5Xc1XJm4+
CZfMCReIavsD0g2Yk7WvaeR6wWFMv8X6I/qmKxfi+W6eMZyU0OjDguNYhNh7kKZNY+zJrmHeIqpg
Zc+Q2F+eu/NdMJsgbUZOYCHpZPq8GiBoUtxM3Vq+ftMEaxHiigURvj/ZSVSnfyyE32YJjrW03NIk
gVQBtILIFRlGYTmUBvWXLBsUd/RNcFDGhyIdb6W8O1yeqPNVp9FcnzG7ZBjBIwsnsojorAC9p7g5
zD2INR2kqvileOVNDyyyrNuVs7M4KtgfHLq1IG8TyzRTMYzpWDOqVOrujdDb2JmMPsbPy4M6Pzlk
bGTgRDRXIAEovoXg1gdAHBArVMHwEJX9h9qqEjJk08/eMx6yafpoB9enObFJUX5eKx4mYhdOEHRO
FfUJjQQpVOpTnP4Y8T7oTd1WWhyuuIalzQcW8r/ZIiFkjTWtMqI8UFynvmumFyKkyxO4+H0Q98DT
oVc9600xzA7YLYkvN9Y/huHPhMLEZQNL+wAGVZWzSRfYGdUI1ColSCyDzv0QcQnbC8wDOrJQ3XWa
ubLlFscy54bhAgH2IUYAZd8XSicxV7pZ7yjAbw3tPbN1ZEG4ctD+Vv2ptNlucvExiPKPlFbXspxi
hyeXDfsLiSkITSirn3UganLfx1JjMWMmOt96xA0QyI/wrH+SAm1jKZO+9av6dz7RIhMEIZKA+a1X
KJs6kjZmWdxcXr/zO5CeKwUAh0ozGJ18gttQw7aT24GmE0Pblp8lGoAUt5zesXLGzN5Jo5QOfZWw
y+VxtLrWMxQ30oL01h5QxisLa601Yml/GEDyZ64CMihiz0LsIKwt0ynlhuiM+W9cue/YHscGhLmy
C6/rcFeKa0WP4fBwJcb0z8Y4/rx6GiZUuuHH1Tgp7uSBS9jlV4e2rPTR9AiLUE6d0cGLpbiSddsV
d7m88v3FnQTKEIlDSL41MRhoiyGL01ZXkNbbNuWhdl4c5RFhnMv7dXGRj6wIk+SVKS2wmYbDLKOd
0oa7fy9/f6GWD0UETYoEfjCgnle5JCMi5gArEqZfDOVjZsbInriB+qyG+WOF7K3ReLsuGZAreun6
lTzv0uhg/oOuFAAfmDQhVsibCf1oepRd24YR1c92t5dHtxQkWDgd2iwtQP5ijhSJzLxIFJo/4yH3
wo0h29XWkOL280CAsu9UObsz0JdaCUiXdgbumn5rB+DxGQY1i5S2boFVuX0GCq3Nk+nJqKl+5Y3R
3lPsa1dqiEv25p5M6ofQr56xPYRjHGiVX8v4MvOQNvZtjXqZuY+8ldlcWq1jO8JeHEfw8/lYzuPy
vk5xdYv6y+frF2xunWGxkIE6C4BKdCUnR4HlxRvzgxFET/CloIPaDU+JajygR3Z9jospOzI4z+3R
WyUJlCiwZQxm9Veju8/NcleMb53ev8OX0q4OthmuHNoqRW+kSl7ZW7IMgVyxbZ2tPOW7y1O3tDqA
eYmuqOwDHp3//Ggk2jQWFPxG8kwhEjQF2kLXV68IbBAg5m2KvhiE4acW0CoNfWOa93Vf0D/tFqaC
6OM/l4exEGAdGxFvtTFpKisKMJL3tM0SI6NsawFQUNX9ewzNHX8z2PasPTtCgTZO5/Kr09zW0i+v
eaj6t8smFpaEm5lcP3gy6KpkIb6K4zQMLSnW3FT/6ju/gZJd/v7CweeRBUkmjy1ajMQrKFeaqZIk
Guij/Kmqv3blIQ4MdKg/XDazsCSES1BLzmzLXHfC3u3KUslHGufdEG0cpKK+opvxDgt0Aqv0/6lz
4HS6s1AcMkZyRTABDMVNmPZPzeDdlNVa3+/SQGawOzymYDy5FE7NFEql26PNXTdJT/KEfucUbati
pTy6sOg0FgPsokQBSlx8/+ZDNmnNxJ3m5c/y+Jz8vn6qNCiwqFmggUX39+kYTMlBj9am+z5BIw+Z
FDctnE+TJ6/4+sWp4vqCtwByFoydmhnRILaHtmdrdephlLp9XDRfwyBeqVYvhR8QLxi2otKNjyKO
EGMCTY0rM/Pxv47jzQqa41ZLwjtQG/sYldJNEwW3mY9QUTE9ZlX+E6aIetPCOHp5VhcCBX4GO5AZ
5eUowuIHM0Dw3Ilg9+iGfZ8geWykn9vI/KJ5Aen78etlcyJr6xz7gvXh7FK7gQBGbLDs6Lvwkq6B
rIGuvv1UKNGvtnI6tM8deReUQ3czOuCzBlNKvlatZe5yT++rTY7y8Tt8CFmUmVKNdpazBkW/sisa
APglfjBsaMvbjJ6z9VP6+9Z6YkWI7X8GrWkaXE0YOiOnH400KGt0mV3VzNunwI+/xNLgI68Yt8Eh
MfP8OZE0816u9HrbeKa9ayXrHU9eDj5PamBdQPlFX2Z6CbK7LX3MQx3caHbx2mjW1QA71vbIhHAR
Zz3tULVGJzYpgY05POmOtKt8BAf9NcDikquZnx9wfNElBIz49JAGk4O0spJMLrqg/rBJrmS9/bNg
BEesFgcDlibhcMb9RKJqgv+y33b+syWvxMnz9XeauEVJeOZ0g9mNVkPxmexEvJE7FY4lJSlAhX0P
E/mmVD6mvk+L7Af0Ci4fuqXbEm82zxN9gaDqTmcLabnAybxqdB9U68se6p4v13+fbl4DB0JNlia0
0++3pU79L25Gl47bZmcGz5P6HK41gS4sObtL5YbBg8xJu1MjPOIGq+xGw4Uwx3uLqk+Xx7D8+Zm0
gqueOEycI91vTYmeaBROvmfGXUjK/rKBhTXn9/81MP/5UZSaabVUJRkGcAWHSq0YRbdz7DfV6G4G
CBE71d9dtrg4JLrZaaKz53KaemoxiO1+lMPEIKd6E/qHdOW6X7goyaAZiEfNp5535unnm76rsrpq
LDSq0BPfdq9Z9I4BHFsQpizuis6sjdpys+lXTLEm1KyVRVkbg3DZt6EPYWRdWW7r3SjKjVzt6pWz
sWwB9CmU7vxlzYt0tOyapxk5WXXLDep7UrN5/KiuEUUuHG8W4q+J+SccmZCyUh5rMm/AKZ1NKs3e
UI+/Z5+u303HVuZfcWTFSGx1qiYGEsq3VnJQ19AQ83YRfCLCiSgEKBCdg04Rvu+YeQbqNLFcI/hh
5vdQZRfhD/1bNV2PT6OaQTWBRMVcbhAbEJQMwh07yy13Sr7V0m+nuD4pcfJ9YcWLslVM/K3lena3
7eWbGjClp/8qxpXbdnnC/o5DWPamRqKo6xhHrxw6/dYLkE3ee/847c3lhV/cXtwdikZTpn4Gm0fr
RBpJ+JiuZPyT0H9mv8T69souxvnCZdL+GhF8Vem1aqbbnunKjf0lSNVbKEN/XB7HPB/nG+yvCeEx
F42qHGq9ZMJMZX0ru3jvZ91In9FaQ9WS2+U2hAt6VtxAXOz0oAy5j7oS7AGulG/GcuevUY4ujAO+
T3JeEBsTUYoPlHJCEXcYO4jUnIOR3rW/rDUKgYURUA6bqdgpjNFiLFy1ql53TQ8doNsiKP4zDFc2
1NIA4ExWbP5WQRQIF4dZyg4KsQY3YQEwPiq3QYVywdvl1T4fg4MFbj58yUxlKYzBhBdKRgpYdeth
O2obp7u7/P3zQcwMjLM048z9eIaLmFCERx6M9HRNdyfQgptcjQ9+YF59yDGDHMhMn0ukK9YobXD6
eaVIqjsO4C+kvWm9pspjEx9U+dPlAZ0f81NL84Qe+fegMeU4r7AkDR+d8j4FqK0ApkTn97Kd8zjo
1M48sUd2CjOS0jxxUFOBEEbXXtoy2RSNO2jZrqoem+tRMvSXUC8nzNbYzeJpsZ1K92FZU13L8tkF
SGb7T0hQbtTpw+VxLW24I0NiiiUfi8SWZ0MeKslD+70CCHfZwrnDBx4DqxI9RTMiR9zSPf25kOSW
Boyx5W7SY8R8ov6foon3YRf/o07918v2FkYE7ofU7fxKORdzkyCL7FplGFyrt34lJq7Giq4ug8w+
BuUKSqQk8EVyMEXLdUjV9MGNjA/BXg9W1mThkCoERub88CFI1YS91iB0qwY+n7e+xO1jFTwl8cqa
LM7RkQUhajGsNh1SD/5sL443bfNxXAvulgygxTz7ef6FPzs9LnJgW6GmZtDxonBfNOam86/UoeLu
JSlwZEIIglPfNgeaMdFgIXJspl1PfjDpV7ItC4kfrCCMbZIfhEdNXGo/HzW1a9lNXX2HQHymbbLy
YPoHX9pyHI3xBtEEc63IsTB71NeQGgX2xaNRFa4av6vSuGoaUt1qv7Xrltbh6+8BLJBIp+wNuEzE
x3n6WCuthqBB5v9jBxk4r10XHy4fxIX8EcJdJG8Rlpvzn7Z6ugmSRPOStqNWUxRPozHuY1q05Mzc
yMmd3z75+X3SpXdFfnUgi1XqHaTvZ2YZMZ9LotcOBpUkex0jBDt1P/tSv5Ez/TtENFenwTFFTxgR
ORUisuGnA1RDI1XkNifp6txm3e9eeZauJFadd/mJCeGkRnFBb01bkm9tpF3cj091Ha/shaXdBgsA
v58bmwe3EHOUUqqUsRSS24w6H1qw5lmV1/hbF65PAkuYcajbEN+Ipagg67Vp1qN2pd7Zp07ykpb2
1kwhpCy9naeggh3W5YobXRwXxQPSIrSrnB3dWIp45mesjtb4G4MM5a/L+3vBTbOZSBzNxBM8JQQf
l5t2F5qFN7p5+CSXMTLU0aYLr79q4P3g44S1QBhFR4okhB3XPim9BDqhqJq26dpDaWGaTiwIfnSs
JynqFCywIva3dq2Ldf7fT98vM/eZQ98GKR1kz4QNXNBeo1aG1LiBUd7naahvIiWHOH58LiP12fZL
cxMrOhoka4mepXHRfUgulE4liEgFJ1oOQZUHbdYSQvXbOvC2/fXYJIbGgwLwLHEATuD0+GueOert
GLSu1PQbo34cpcPQbzTn5vI+W7qDZk7fmcWcOjG+5tROLkuAIiTsaFAAtvlers0nWbqtmnvTnm6V
JtjFWXbw7YkGxZWu4IXwWptTDly0zONZRpl61ST5WtyiS/JJmuJt0t6PLci25HpwFHN5ZEi4K0at
mRPmSetOpgYDc76JEghkL0/k0o7Q4BqjYVTmZSI2iFMeCq2oSHo3Tb5IMVC2lbO6NFmEnHA+EfIA
chUcaaK2g1/ElPjK1N43+FKlNe8030b9YsW1zTtLPFTz1Y0GA6W4M1YoyIINyJ6zzu3rD5Pf38TF
D1+ieOH5+7D4dnnWltwcjxDwrbx+ZxzB6e7T9dTUs4bdpwbWrTnANpRG+S9JllfChYUrgtLFXzvC
DpjqTunRhWjd8F/Tr5+qn9r3ps+fyp/v2AUk6iyubQXchSm47SaP0kQrhsaNux1sjGsqTkvTNfMR
USlBJFUT+xv6OEy7rK5btx0Td6AfziurD5a9Bm1f2sugOthmMr6HvM3pqpgAFdQ+NTkvcbD77Str
beJLbpukJtxZbGYKrOKq52Gi9KHXunLm5tG/eveFAF5pHwv6saLvVra/vMmWjg5bmTo56c1ZRvd0
OLakVVmS4Ge8GsHB4FtV/EwnCsdr6YIFypA/LJn/NTTP69E73umpbav1bCh91upop2fD4zR5t5pZ
fCq1diP7zYse5/sUrpqtnvyKfHPHIq/swYUyOj/DJK/OQ3Vukxeujlou7KmRuZwytXwymuapDzOq
uPK2Mkya/ptdk6aIYsSPdZc5G2Cjt6Gtvb1jzvFVFEMIYc4e5kWvOFXecuDUVt+kya3dvVrW19xb
k2L84yFEb2U7My4B6Bb5WGEvdWZiDJKHBzF6FKz97CEfh7ei7+iArPqNPJq7NNJ3YfbFbvx/hhaJ
OCNFCX3KtpVs/1RlVN3y4bm1KWkqM1tu8mKlyk0tr7EJLB1dcD+0C+jIk/OCON0bbeZTcg+ZkMS8
zcvHmC5wO74eWDZTj86JA0gvScEJK08W1zEAbY6uLj9lykH5cXlRF/wCaSPKNoDKoM4W48UcVfUW
5r4BUeh6U3wxxutBxjwYcW9cokA0TWuexKMDNMFI5hkZvz+Pw21JPmyVuG/B9ejoCBPw/EmxiE0V
qRz7hVz2gysl2tayU9LRr834UzPeAvkfb3ywy4/vmLMjg7NzOhqSX+RObHu88UvpUarVjZ1+fY8B
krp4ONZd9G7UOKFX9OXBNfSbytkN79i4vEJBNRPpgmCyhAEkpaEPk2N2bjF4m2db/VR6K1XThYAD
C+xcSwUkz2NHmCK1sXOrlDukX6Kv0uTsm6kJNw7AyDivg01nrMljL1wIxwb/5BaO1kTXw7gJK6Vz
LYR7kmEP6fW2CD/KzfVP+BM7gm8a8tiqK7jT3dh2nuTRvq+C9i1wqv3lHbA2HCG4qZRezbJ+6ly/
J+GmPpvVW9Z9G9ZYnJZOv4GYDPfKLLcpZg5VEwKktiYCRft9Mh69euXKWPCQ9NDAB0qdhVqOCGbL
pz4qyqAdXH3sNrUKhAXoR/3t8lwtDWKW34H6iDhKFqmgTX38/+OYTSHSpx/yfKU6sWSAlB75aOIb
moMEF+wERSUnfdW7bUB4WQeH63//8eeFALOytTbKp7p3y2E3Wdt4LcJcOovH3xfOohyCs5t6vm/r
6AFvvOygKPdFcdOvlZxXDDkCXKmvclOJaNZ1tXpXJWjovTrjNjHIgK68MpcN0Xvj8Lg9LxFkdmNI
dpD3rgkDtKOHWx8Vv9j6IMNiP7Qr22tpD6O5wssJoqtzRt0+l/jv4cDqT9+K+KMtPxb6ilOZV0AI
eHhf/NeEOHF0LdSDY3e9O9XhAaqzoaExcFvlD0nxaJrhpl/bEkvu5dig4MWqTFfqeMKg2f1Ik4c+
fMzLb4mycgksz9ysjUMN8ZwRWBotHays3LuSw6VM+5L+f6RdyZLcuJL8IpoR3Hklc60tWZJKS19o
KrWaK7gvAL9+HPXeTGciaQlLzUHqg9oYiS0QiPBwT8GljZaTPzg/uGz+14x0flDjjktggbHt6s1i
I0TKxuNtC6vrgz4P5KPQG44m7svbDIoNhHUJHEDb6fMj4AjtM9K8ZRgbXfXoMpcgy6ZPB7fn/iEt
uH24bX5tHhH8IzUJdPY1hajNC+T3GdqS6/gz0R9MtplUfZUqE2LDnF2ffY0OXAB09YjUP3iRbIj/
2UerxO1xrPnRDzQjAI3GNc7cYW3l0N5AEcH90W9GXRHKrtUPgOxFq6uYpWvmQy+eedwsI3qrgdCz
2wCSG9X4xMtf3M6D2vlpgSbXze4HV/lof0SxB90sIF2W84a1mUJMxVj0aADDXIjbqHxhjjWdlkZT
EbrL7P0iuy9aLSFcCRoBUMKIZTxfJg2QY52hDONNfNf3ECV4Rbp/h9RyaHebgSxhCcdrzn3QIbms
QeJDf3CgJDFvKxoHFnlv5qeh+qWP6B4qjm2rUsggaycFTTCiPIBo/Cr16DU+rzoTrUqLtY8HN6xj
cjJHJ8SzGaSxT1a2R68rIlMwAP60rWPRvuLwhhZDWGC+TtMRAcmmKVUpa0McUNnBgmwd2QkTaAZc
5NK8uVVcQNFRF694iz75mRcM+kHX5ldav2tV/uqM29auA+o+sfY5q9+XlALaOwXN0u1j038YxybQ
ugSy16d5zF+9noRJPyv85fryYvoEDAKtq3LqrC8qCNQSLG+bf/W9NODLiz58Wtp2BzWgsIEUEI23
nXWM+19W9UTNh6aKUpbiMV5tDNJtu9IJbRc6L3UcIEv/6uSvt0/wipsQLQ8iLy/EUz96gc/2X9x5
M4speh+mvuefOOi8n4TMx9apuArRILy2tGTId6DtR4SmwNJLS5Ynk2Z3PZas0frmqeihd8jyiT/Y
fOpDb2n6L14xNp86zdcU3n7V8geFJpKXiC7EHj8bpG0UNslRY4lmD0xhjr4h/KXnL1WX7GaQXSzd
vW4ReXJk/wB2Ak7fvSpAVqTIrSanQ5R5jwZ//Of2kl1d9fg6RCbEvkdFCEfrcjR80axZLwjqKbXt
h9VYpAHwuWMIBdzsAL7QRNHxcbVFJHvyTTK3Wj/78xDNoKNkZWoElQ5EArJzimm7CgKFIVEpQjZK
KB5Il7IAahbDzMaItJMTgnPde0T3gxl4WvZmTCnfY75VOKXVyRQ8dmhpQQXnytf75UhNxxoiwp56
CwJ8+eNSv/V3PzjE0M7MSBENIophMhjMmJW90a0iSNmP27tiZZVQxMPpEmkZbA5pj/eOWTaELF3k
LunXcWnLT1WzkND0Y/L9tqWVKUNLFlR80RkpsC/SOfaoA6xjVsFS7PwE39RJo/4xnsvtVI4qzseV
UVkA/gNth3AFIHRpVFW2EDdp7Rb9eK/1+FqWR939cns4ChNyngH9pG5Oa5gg2kMPybSWvMyqft9V
GwYYfBwcXJH/uTyyFPXNNGvjJuozd0auhE7bhpTlC40XV3GIVlYHLsH1hEgvGovlfWAkLfeHuulQ
zN0u3tFeDv10YOX77UlbOaoAC6B7WUDDEchKe4DGDRJ0Tt5F/kRtGtQDYYdRg+wEQSrlsR7S8uCM
S6YAdlwnzT/uKEEpi0oy8qSSh4g5HTMzweDK6QFtG0382Lgnl+C8nizUW4bvRXaK2yP1FIfLkq8u
YRfk2yiH4BlwlfVYxnLmmlF3kTMUxREqukvouZ4qZL8Od8FzgSOMerLoRERUc7lNWheq9LOz1FEy
Dl9KYnybDBJOZrKJQSsOuEuxScdmQ1qbhz6UQ28v6fUeNQDWAicwkkY2nnfSUSMxaCiZPtMoyadN
oSfg+NCD+9mS0I18ZkU+bZZJ6zbRFxr5lf42Iw8WL9729kDED72IMyQT0mFLbQdcfjOhkUP/4fWn
EZVq8L3srfF5TP5q0si9G6EjGZRSe2ljGhoeDDRKzdAnbqDdq2KEuwmzhuOGbYGWW4jCX26MxW/a
3htgof6neywVp+p6c19+XPr5+eBVXsHx8cJ45GQzxZ9ur8e1R7r8vnRoQZDPoPyA9dC8h/YLdw40
P1jN4baR1d3rIIEE6W78TaQLNnF8LbF7k0a5+5B0Tzx9dGxFcX9lnkReFb0XQuHL9sQ4z6LIvvKr
wslTGulgbgymXLFt1z+Pei6gPsD6yIjpLq8tx9QKGjGodxpusKSqtMq104ZfEaya/7UgfsHZAKgx
TUD8URqVhrNjJVwLTQ9N7u6JEz9xThXrvjYggH5RjAL8GwGx5M3SbHTqHuWnaKi9YDYLqGqHtxf9
upYLJ4k0rniXgrrsKmLU49qbc8YwoiJ+ZH72PVnoU2yP4LfWH7VBCwen3FtkfEiJtiULC1lbP2fO
oHhEic0leZyLnyFNLCSPe78udBot9lSEWcZOQI1u+3rYu2DSA+T+d9YtiivpmoX5Y+xo9URMASqR
KyoBkPp6Wj/RyJ7ciPnlIe2zJwgF7DpwsvKFbiGI8sxSHhC/2Zj9EhYsRw05P6VgntW7YtuiXzm4
vSArp5BAIBIajjaA61d3yDj6vbMYehkR3gFYEYGIf1M2qgLkioOHFR+1NJsI3nRpYw1uDTkv1y0B
SXriHhQYTmn+Ka2csOmKYJg/dcXX28NaNYgXCZibRB+yDIVA+4220CmnEVQW3akPUr5rXT/I0ufO
coO+0ZFJKO53aCC2h9g51GZWumU0rV6mfIA7MNvDWG45SdDnrUhPrC7XvzZk6H9S4/EzOBhXinSa
l8JC9le2qAS0VqwICkYgP9EDIBI2l27HW5CFdahbRUn1jbXfCvpWGG+3F2jF1VyYkA5gtlhuQWa7
ikb98Nvw97e/rhqA+PczvzngMMV6hwGkxpMDoC8kwLR8VPiylVvyYgjS7VJPRk7MFkYG8m3Q6d6k
BTi2eJioOHxVhqTT03Zdx3DHVZE9Bqm5SQAjLI7UVG1fsaqST7wYj3QhW5ljLkUFM84yhkXxt1tC
rdKG6Gi6Q/p765bvbovcIVTrvLndV04ZOHRfzdBQrk/+qIUlol/9SadL4GhP7QI5uvoHHjfhPLmB
7xcHXsxbz2gDBh7i6mjQnZENXxbCd4u/hZxI4Bu/QRwSVMW3ElLKlVEhpbVpXbJJuL7Jodnl2X/r
09eiSoIi/8T1d4bExlAbQDS8+emzTlS378oexVFDZkOU0K/lyrKJQc6cVo3AGDhGve3tXDHn6xYE
u6YhmuXlZGNt86px7KKJDMLC2UOPoAqIunISMIZ/LUihYoJ+b167WRPV5MsU7zP2zda2tw+bahCS
txiHyfW9rmwi4r0bxlNXbW5/f2X7XwxB2D87zNPQ6Y1e4Puz/lzOwMwe+bJLBsVpFrtb2v0XViSX
oTv2yCwDS+GaziMSW0ES7xELBU6z07R564/vt0e1ag/siNDxQ6bkSr2eFHqp6YZRA8FPwyYpA7eO
dGfXzPHG0B6Tuzv0bUCqcTuhtQeUNkCPXU6ijYyJNcxxHbHFfLT6HyW9u4QuLKD2D9JOqE0DEnhp
gRsmnqFJ0+BR/5S7waCCpK1us7PvSyMYuD6gC7bGabS/W+V7XSiC39VtJigrBUcL3tOSOzfLcWFt
Z2ADQGCnHj9lxteyRbFBBa5X2ZG8uTUjAM5iAjvwcJk77tvxMfZeFpXq1eoGc0BigeVGaCcj0LW8
L0CA4zRR4QSo/vTLoSJBk3/T6nBRtfGuepkzW9IRJTQz/aTG3MXc2zV02YxTcZx67/5gVbBN/t+Q
pDNaLQ31MgND0uK919gBqzZDrqK0l9YHNTMbUGPg/YBmQUevDPyqct4m0+BbJ9uc+GYwW/PFsDK+
h4xv9ZSysb2TLuc/BkEug4HhmrkiB0aTtba0KEidjHLj6AZ66+/00B8WhGS3oB7CQ1uuPxTEIwlI
aK1Tk5qvhKOcpVUK9yk3PPzHBsJ7WEAIDCTj5fGfIFAVt4NtntLGXkAMYbFfNa3sPZh6xpBMg/1o
FzNkZdLWAHE4ANB2DFeXeHar+CVyoRG/xIOSHMi9URtDOUfmmUKVkZul3/VRhhJ9bVQoIlZBG+fb
lH3r4scl2ZP4++T8FTc5oMOH2UNXdf7Zm96WIQ2IS8MSwI/Z+oeV7EhBCNW0z9akSN2JQ35224jZ
MgSSyYfqADSe5F7htLDcsklscuI1hH7ToPPHTZ1se39j6fddz/81JXBZLjwzDF8uTN9ZeEqaFmrA
DhgrX4kKHPuRqJHGAkA0mp5xNH1AsyQDqJrVaVN15NTpBX3Qc6vd2eM0vcbOQLYAEps8GHuadQHk
XnXktmfnIece2fV1YgSWxu0ne/GHXYdo+oVR3m1rO02+JI6b7ZoWofx9TkTeHjLQp/fqaXDGoY+a
fttom9o9DIViysWIL2fkYgfKBEJpadIGleserAbf6gzvwTzoVah4lQ3pvLm8s9LOxDCg/2jUf1Fz
CCYVwl+6Qv47VSBJRxSM4oEt/v0s8tI4z6exzXvQlqfzC6e6dsqRzg9Gf4au5VKbGzZpb5yW3eF2
cHQ9OOQIRJM2Gg8/GpIvDcc9780uNs2TZe+W5gHxnlISRwonxEEQ71uU+FEkEFQwlyaWDIXaEjW4
Uz7t63TDVW9oufIhDKBXQIBvRR0bUdelAeh/8q4h7nSC1kQPxd64fYMcYVoGft0Un8wiNb4sjfOL
87jeTZSRPTgqhpfcoeDVqf1YxSKx5qDRQoXWSjDRYNAybkUfXG3uW20+5VYxbppRL7eVN3kdYCrM
O3YcWt8QZk03XuqPn9FUpAXz0NsIg93hzhqhmJqLnyKFWjb0mI1WL9hp6Y6av0vMJ1NVUlhZXvhW
xHJg/gC6Vu4by3mf8rmDCV69mDwLtOn99hZdCRPODcjhbrHkCdErGLA/g1RxsA6oMPmz4hwoRuFK
Ma9hj9rMChjR/CDvQAR7ty8UN9D/zZIrORGHY4mNomInT/+LZpGT7iuVgJKUiftYa2EBnHDiJMi5
pDQeQDY868OpK/lsQbCJ0jkAVK/6u3X85JfTZwnkP/0lZG5tLAEiLZWU9rUzwaNEgJOhgIcigFwm
M9H+kGaDOZ7YbIyhnyQn0rmoYsX13bN5YUiulPFlWewiNsaTRjak2fByxxxFcHMdNyACRD0AqQIM
6KreaFuU4QEBgtiZB0hcVxQdsrvBeh1VuY8Vd3FpSfL9zbwM9WJmw8k3vpJla6ePPXszqp2NPEzR
b1pnnw0PJdptbh+r6x1/aVbymuB/GiF8DrO5aS9Hmjr2A0rIKjDpihUo9IIhD6h4UeoSW+bsYtNJ
mlkTaccT5E2DJf9GVc/ta+8AnpEzA5KHo0nHlq7sxxMvtDYsGm0KM4gHvGm0mMGpYKpUD69PGcJ7
grc3Dhp4lmWJY8+DTl1RDBjQW/xGaAg12gKAv9Cs9t2dhPI40QLdASif6G4H24k0eRmD+MziFsap
xkO/3acqPauVuUPNC/UnPCZwhcpltWYuaO1ajXGa+6c83/luSPodf7+9z1acArqyUZgFGxi6x+T7
QatJslS4J09cP7T5IzU2Si5WhQn5hugTHcU0B+DLosQ7I8wAtbAUp0VlQrofeE+HyqcC38kei7+m
/NipekpXLKAzzQAu3sJfV1yuENzTarOtllOh99amKotjZQDe6tgqVsxVQ1BDAc2VYDKTS0SFUWp+
XvDl5HXNcTGMxymhWZBzRxV8rLhQQeuMHBXwFzg15uXZH+0+AUNpjxFlbOstb70eh0ZWPVtpo06/
Ci95+RLAo0vIgUH+AQHt1TsvTvu5Nv06cvI8SMx/7PiVDd+d8ZjVcei2dyZIcDQvzMnloWnMlpq2
MDcufznlsYbaKwje7z05lzakPbfwipW2odVRpT2X1cGaP6d3KuZdDcO4XCIGPcQqTZGs1OyjyIr3
THH6r/3/5RikPZA7pB0MkjYRn/I9aLBjiFTcnqVrJwYPJpIPAvwB7JP8vDAmJ7coHn8um/WAo9cu
Scw5SBp3F1sorNy2tjKeC2vSZW0NMeunrs2izJm3rpe/pLayxXNlK6PPB0kq8SIDVla6madxgjRB
5qYRp5vaA/r41c7DUQ/a/pUnb7fHc+0MAL1E1C6IINErLGM8R9GM36ZuBuCGHrjOQ9ckgatybWuT
JlwASKJA0YFI4HKXWVM69lY3ZRHEjz/bKiGP1SGcfV3awzqae/qc4Oug73nlHn8htfYS6/GdJHfi
rAA6CowLOhEsYN6ktHuV8b5mM8kiku5Z/piUx7zKg0J77PimcxXA4rU9cG5MmrK0nczR7XW8FKwf
s33SFy0wyiwsEvDA2r/jPlWEu+uT+O/gpElEky9avxwMrpicTRwnQY70XKaCS69vBETVKHYD6C7v
NgpexQQhT4Ye8q54a/K2e3C1kSj29JoVwALQPALkB56lYqxnMWfWjEZq2XEW2ezzyELf/X77zKi+
L4WcixkPtMqyPKKG/mrQH0NpfL1tYW01zkcg+TS9NpnpEowgoUc9PzT6PqsViK3ryxn8G0KZE0EH
fI1ctHCnrGV0woJ3w5ehehRUd9QyAgdyK1Z/J3/Nx9E5NyZm9GxFPFvDCz7DbtadecNrL+S/bk/Y
2nE5NyAtOSj23DnJjCyKtc/M3iQ5QyG8CmgDmak0CzJNgQ5Z2wKgKABmGYEUyJske0bMSYX3ZxrF
D/yHkk5T9XVpgxn6UGdFOaWRqVnBS9Oqgtm1tT//9dL2GhbKZ+Lj12cjYqVxi6xmof+cktP9WQ8U
eM6mSSzb2bovVkXRJAVDp1n75e208uftZVdNlHRT5lrlZrmF74N5sJ1CZ3v782vHECk8KCtAI+g6
gHXryuamV6boVHU36HzbVD2wh6ZKw3RtOfCIRZ4BXRYIZaTNNPMk8ZIpTaPc2/v+A9E/mWTea4YZ
svzv2yNaOSeoG6ClCTsXtI1yaFHn0EiOTZ5EFYp6aTzv+GA86Kx/Iw2E7039CGrFXBEyrcwiJNFA
AYiEqKhYScMjcaW3re8nkZZstHev39uqoujKNhCqI6ggomiJIEO6LAvqDWDo6wCts5M3CiYefVFU
kVYsAFEvGv2AcANIVDqRpqnNWmbVSRRnD8mDzxTO+HqKEBd9EPxgr4E8WTqQBss8zbG0MWqIE2gJ
a0PPm74khor1TfzMy0cS7DgCaiPah335RWZR6syGCwaEuvDMF8qqaYM8dhvErHb3nTGpevw+EnHX
BgWTDxF8STLJpb3ok96xZIoy1wtisw5SsvWGX5n7NDSnLmFbbVjCgexu7/Lr1cIDUMdWQ7UMFT8Z
glGOuEAte57QertA1q06pSnd3jaxkrUTNiBUhZcHwLVyL4lncDfjGZuispqCRANDYx2S5lDXteg4
C8eqDrLECxg6cC2qKaK1j5qJPK947Ao+MBeK6jLqElJKQ4u2mSHyBueZZeC467wNcSqwBucPTjrW
AdiLgtY0t7zSWZB0SFs6VNta0MB1m+Z3k1n43/UNmmIVHmZtK6NbDI1WolSJt/ily9d6TuvFboco
0U0tpHZuP6ap5wV93PmKWVjbzaL0jAwZ3v0IJy9N5Z5Z9qDh6SFMuqlTMIcsuxIYfZW80dpugucC
FZSouF8RNKXeWGZabvQRddixLsknopWKaH9t0hzjo5yOhlhglS5HkrpTpzspmiI1e4uWq2Dqi6Cs
FVt2bRznRiQvCa3lDjmscoj88mkynlUgzevEqCgjYh1cZCpBnSsvvD4QFKcNcIfZXjCmv9ENGSzZ
z9py963+Ssqo8xLFzbI6ojOTUnhBF9fnjU4E9SMBHxj5Qk2VUrbKhBRhAGQcg+wNo9KXZ2I/VHeK
HiEyvpg1R1r5Jh6t2Mnx/aT6Tc1fjUoXcPX3I+uK04ieffSFXe6sAYe0t/QCnDfeHOZolapUXfCr
FrDeSO8iHgYlwKWFstTt1uHuGOXdqx/G9X2ySh8TBLZ/tDgKTDsw0pefJ33nWmlrjsjrZQdqoe2q
QxNsOj3RMn5LzfxnQcyNwreLSZe9q2j2EuQX6KeTHUuWWE7aUx82i73PvkNADS0cQZFYwZwl22z4
UbTdwer2t82uTaTg+ATtIno2kIu5HOnsuCnRcx1EcOUp/cn46//v88L8WSyecvR5j/6C8wm88PCz
6BWtUms+DLGRBYZP5Huv2vkHQcdpLjiMRvc1Q7PraLNAqY+yGlCcW5HyFMAUjoQTTFLs8fJnqVnW
kcaJ/aVtO+2lXkgVOpDCDIDU/5H5fXoyTE7vI0j62JGCVhRXHKLoK3U9q4J637CAXLKwpqDc2ZoK
57M+k/9nQMbNeJNbu0mJps3a2eTGxvD2f7TXzsYg42Y0N8l0xnCqrCHbGr22aX7fv9vODUjrhGQf
5BVbjGFw3+332PyTz6PhD7cl8jtXvMldng3aYqMdPjkQAze/p8rzrsUWInoxiQsWazAVXJ4W1y4y
ovkchzH9kfBkS71i7xhHs1OQO60deg9yI4ALf/B1SPeLM0PZrx3hPfX4JXvQmz/wnmefl/VnTcjE
/cd76h59GOdy3xv+ySmMrd7wl8RGdxBI6v5g5U3A09BsL/hKpRvNLysg1Co4T/+Q9RRBmerWF1Mv
eWcwz0BfEzwPaPuT35PQGo5B/eEDbuvqaHl4zbvj2LZHfQQNSPUnGDb9o1SG9xKGI+2DvllmbYr7
NvJrCxxi01432FPVqDIya34NWfh/AWDSPjAaX7OdIesjl+Zha6EJ9MWvhm1aGkFuRS70Q5toSb/f
vVRoEETQBgahD5aTy02elm1XERtGrQrAyEfS/H37+yuHCGwLrtBI8/AisKUrZ55w5RgjwMp52YdZ
+1dvOgHTdlP2/7QjHOrZ1TYkxJsTYjaRZe10J6DOU+aDGEuR81txy2itg1KLwJshOpDi58a0Y9q2
cxN1Yzg0x3LZxiqmsuv0jIcMA0AnICdFw64M7dUMy+z6GFu7BMWbTT559Qk8zKz7mtbHTIU5XHE9
F8akeCPO9VJfPBizeNCQsDAUjmDtnJ4PRlp9i2dFko34PmleffqDt4ek/7s3UhQwFM+ntX0G9AKo
KvEQFGHi5fpDDqgxYl/vIzP96WZ9WKFeltsbs/t1ez+vzRjufBGyA919tZ+NhjFQAvV9FA9aEIzF
nRTsIrJAYQQbDCTPKP7JhENozLWW2s95NH03yGNWH+/++cjCAbAt3gLXiiMFNt5cOTXUEp5S5y/X
+vYHn/9IiQNmfa22mQ2Ia5vcZ1GSfWuzHHxOf2IA1yQ6RoCTuGK4YMjEeGQBe+8ENjpN27Je6YaF
m5XuFmgigDAcVLRorTElN+yR0mG0B1dsPfpkl1nd5zbuv5lp+8ImN3Qz8HqO3VPMtQAFx0e98v7m
SGx5DC+Dejnk0FQxSucho93fjeWAGlyl+rqyA89/nyVdrmmiE21KzSmykEvTmyZQQYLWDKDqLC5W
+Djk7C6PkjW4DmMNnyJXc4MCmNWhUKziiltAdfsjfgas6Sqdkrc1ncdOm9D8CA4ebrefvZEe2nYI
3LQAlq9nm9v7csU7wCDIf4kvGqLlGKg3jKr0p2yO4g5yRP24vM9e64YZWjtZP/9z29ja/H3kVkEA
BBGFD8q4s6soMZq0gOgsdDUgP/3k1wpPt3IHYRxCnQHceGBMFubPPm/GdgPOUQ/E9s22yneztrFU
GY+16RI9kkguCvIa+ZozzWbwKDRnIs7JyU3p65jPIYNIA6tVSdRVU+A9AzRcN64bp/Je89ATT6co
t/Lv7ZKhx6j84jHvMIyqntvVdcG9DQwaZNauuNwSpCVjroNiuG/KYNvgr9vrvhbACeYdpIMF6BtZ
g8uV8S04gHic56ioQZWlj/Mz09tnYiaHNjWWIzoydhMpXuzc3POS3v+2hxgW9jZiOR3ZaCkRVtTl
jGqvYB42Xh37U664ydd2HeoAqOQhAjZB/n45ttLN9Y7OfI4gdxzU6U/dOsV3qsZ93H1CYwl+B9cg
oBqXNqaurzje8OCAHpzNu4Z09u0FWttr59+XHqTNgtyVD214pCfy4zJQ0GYWP+di+uKjVnzb1Npe
Qzs/+aBoF01Hl0Opm7FMliWfI1v7ORUHQ9X/ubocSESLihEaN+RLCi2NTPd6Hyd0fDK6RzM7jf0f
bCiR6/6vCfme0dKu83kBE5Wfg8gWVP+KLbW2HEKeAzzceIFgT0lzxDWiscHhkR3vPPrCDRCLHfTD
7YVYmyh0ZKJGAjSICdzWpZGkcKBNN4w8Go1Xo30F3XCnAh+trTW8PBEEDjj9H27hzCGTjrc19Dx5
BB4+LRzZ59sjWCsz4fkEf/yfVjs5/cnALjotZQuKUbel32dAUDel5UJhL2vNQB+Waou8N38YlsLZ
zFPVbGjVta8d84ni/KwMFCysAHD5QrIOqieXc1k1JkdTsrGAvgQ5Nn8IaLe9PdaV2OvCguTE2NjP
EC2Ehbbb9V2YaJ9j8lQgxBkDWjzNumJAK910QNqejUjagqkGPFyc26D3TPpw4N90au5c+8Ur4sBO
d3GahjX/lAx8B+mLsDW3WdqDejsOdHufTGxflVGtqxAHK8cCrxjEzx6KpWiZkmbZhYa1lekNbkSj
fqJufRic721cAZdZfr0922vriShdUHGi+R289ZfriX2l29SChM3QTaFNt1Y2Ktzgyun7UBEC1z7U
mK4QRqkP1sXERaySaB6YI55L7UXvasUqrgwD/HOC1QEvGhBDScOYzR7BUo/6Bst/lkE9fb97li4+
L+3JnFVu7pbZBFxREvb7ulRdrWu/H8GWjQIHQu4r7EfHJmZntT9EPQ/zHblTCEncqqBH+/fzYr+d
uSc352bWNvh8ArIj/QSBZsUiq36/NP9lA9WwpoxB57p4Af+x5KoC2couQqFbMBl7wAwSeYF1Cymq
maUgb09D5gV59TgwRUJ/1QTYv5DNB2USXq6Xk8SZWc+8wKOva7J9Bb8KBun6DzLWqNYjPoTarwPc
vfRy45CkyuwsgYyKHaZBpeoKX1uH889L4VMyWCVffG2OSLKpq/BPjhlqxwYEVFDUR0PK5RSVkzvq
s1EgwBxAsog/inhjbQmQaIcWveB4vOpsdtN6AVDMZlE1hdCj7Gm43N/8j4oNsmqugYYEUXS9HMKU
srhw5wXpCZsEWx9B+t2uwsHDGcppwhUBZyN930uscXIGFhksHLUgTxW7VLgaKTWBpjfUmyAVDWYB
V+yAs6OMJ6GTsxIrHCfPizkEjdmFZvbs1Y85mqoKpijnrdxEF+ak6UK+GJKkcTzjYIfv+s8e7ODO
n8wYiNBwCSPDftVKVU7dpIOYeY6GcrfQffp2e0FW4gl0uOG0CaIUvIukPTtMFRpfqxYLzoj2iMSh
eyhSr/9tLI0VgrxBSwON0+QxWWpnuxRtqgB1XR9JpNnwnhE0LYIkXlqwwtfMmIlczZz91knAwNF/
e4AqA9IS0XEY7FgzkAx65cZjyo5/8HlIkonsPS4nuUZYEYLos8Azxp1RWbG+GbZiR4vfd7mjMUFn
BozLHT2CHneOPSRmrG7Hpm2Xn5ix/5MxOIjQBT5Ql0Epc5a23tB5EDBqXxLtZG9uf35tBEjT450E
7nbg6iSnrln2MNOpnkDBnD2xCa3tCNcz5M3Y3Xkf5BTEVob2F+RG5ddx1wGgCoL4MaJ6vXVpttfx
h3FVQmZlR4Gd0MaKg8REyO9drojP+6yyUtCnDycHBFmGrkouqQxI4cKQG9CaLk0YgNjd7MVgWVNs
qo9HnbSrECcgwY3AB7LAcsAwJUPajT5M5HW65fZrY38p+3/s+TvlB90ag2RoAz4UYdOXwci7DY+7
bXk/7AYRC9AqBNlagYaQLgMkoCqNe4130to58Lw2dGxFZXdl6+FFawvmReHf5KDFcMeejePgnozG
DMyx21a18cmGNMLtHb6yYEhrAfuMuAV9ifJA9Hn0raZs3RO17ZDQNizZcL8bw9PZhCI5mp6QZpJC
Fyv2oD/s596JOk1QUzMsdUXlbm0QSMzBjaHBCZRTkgUz82ddI5kverlFW8h0v6dH6P7v9yVH5mp1
bPtT7p8sHg7lpv92/xqcf17aTJnuTjMf8Pm5CRmtwsxTVblXJ8gFt7VQ6xYkaZfnvk2GuSnBDXPq
KA0pBX5P1QuqsiDdVV3H67k1YCGtXpeveGbfnqLr4Ah3LPQcwYeE8hmeCdIAjKavvDjF57v8mVvQ
L24zfwI9ovMr88ZDB9kMYv3JmM6NSrMGjDH6jrvCP7E2D8ExF1aqzoC1Q35uQZq1oTA67tuwsJS7
JA+z/pjdH7aiBiPaDEGeDRytfDZYmhd9jxL+iZt6YOsADt+daMC6wBmDMo7YuO/lO8WsER2NsXua
w5p9GZLPt1f+Ok69/Lx0ozT2vNjGhM9X4B7J2SG1wWV0LFT9viv7F81xaPkX7Bqg9pOOeJaYZjlb
ND5BV9XIXuzq5+1hqL4vbeB6qYBjRXbvtIAnvd2Z978P8aIBwhipHiR2rtB5kCbDTbR08clln/KA
5ne/3y4/L01PniCLUU34PBhaxjHwlo15fzR6MQBpgsrJLq1lhAX0Rozb8v6WAQwAYQNyDdis6Be7
dCATMmV55Q4x7jk9OFqFrrjkVrapoAZETIL/gKpIuoK8TNPjinUa/F/VBVVib2hdRf1gBqgOKYLF
VVvAEIjbFLVI+bFOnKwEE9mMcNd/78cftvl5Mn5oKjjM2o7Fpf2/VuSEhgGlh7mnsLJ4dONMPsrR
f7DkuI9w6ODb8VCQ/CtD30RmjnN82jh0DL1BRUS6PoJ/vy95V96ktp56UwwGlDRIHs3lDy4IS1Cd
ojEJgDggFi43FdqJtGJCl8Sp0n566c9sc9tnrNwO55+XxdSt3urjuYDrJuyxtN8T+93QFNH02hQJ
6UQgIcFVD+zF5Qj6cmh6c2riU5nWkOXSnxOw294ehXDQUryOyiU4G4Agx1Q54iec5TWM0m2NKvX9
U1ugK2hxk5A6ZGvX/t41kh3YBe+kBUVOVHDnofSE+xlVUzkvwOzRTiaCMRHNCnsoznrg3zerqE0V
YefqyP41JNeGFsrKcWIwpGWfjPk1rfuNOUBZbfZPWqxy8GuHXigBfjB6oINM2muGo9XcItjM5rB1
ttOhXB65+/ftpVrbDUITEig44Vbk524bJyMI4xDELWWOjA304pL9bQsrU4bGeoQjIk163a4wxmau
a2XtnEzvLW8PLRja0vR7rmWBXStMrQwGpiCmJSjpXPDXX+67eiy8pKsm5zQ+e8ZnWyWkurIeqJ5i
qgBLc651zvrW05K8y12Qm5JNRn/Rqn7wZmgCNYqb5WMbSQfIEe5FMJp+9KJdDsRwB7P0mtk5sanm
QbXkj0VaPYyOs0kL9s7mWT9iXt8Me97MTrW9vWBrw0RTJ3J4IES5pv9PqpKDXDx1TxOrHlLrkL74
9S6h/v1+CJpNSD+L8Os6PwyM9P+Q9mW9jetKt7+IgObhVZKHOIOddNLd6RehR4nURM0Sf/1dauDb
x6YFE+mLc7CxgWyoTLJIFqtWrWU1fQUzvb5LNn2v8IXVOTz/vuQM9jghwxJjtRpQBWfTzm7vRu2k
zYeq5kFS8GDo97GKuWTl/L4Y1LIZzk4+0ToVixsMihwd/zNgZOPn24uzspsuDEhBDfJhExlMGJj6
OdQywFaRnEo5DQBvxL+/3ra2sqEgwwPY3KJFhkZcKcRhThOnuoMNRejRId9qqsp3rg0H3BEWCgUm
2CPklEdZTl6FfkoCojQn4PGbnYyBbU9bPS+3WVZvbw9nbXXOrUkukbHY6/CoJMfE0HtIeaO9PMnu
QR+rmLY1O4gIASkF29ciS3bpBUWZxloe2+TIG3HX8/aBotE8y1XV9bXJA7oU7Xm4Y9GjI6Uqa98c
RdJgOAbNgxh9o0ekQSCQjQYQxYG04gdAeyPFhYAB73EZCUWcMctbi4C+xqqRbQsz//3DKwNGNFDW
oCEbWGlrmdGzfdP7uUsrq/CPSR7ZflDOG33e3TaxNoZzE9Liu2Vt2JSXyOg8pw6YlRW+tfJ5ENYs
HfioE13zoGiiJlZfed4RzH93TcU3RZEq8oPLfS/dCijXodCF0GrRLZPeSwKh5zSkeND4Fgl96407
z5WzNX20f32L26dW2ZaxNqZzg8vfz1aFVmLyLRMGu69tkoe4AxR+tbJRIHSMowk1bRDsy9s/wUOf
a10JmgRQlJC9nwXEVCQT1saAIiFklVFnA85NCqKGkY3laJpo8z8IF7iP/W2vWtmDYMBDnIuIA93p
cocfXn2FSDo9OU1NaYZ95wV1Ou358IuYfGmYE6+37a0NZ8niL81FIC6Qj5Zan9oJkKEU2q730Mk1
7v7h8yBDWDp9cFLKnKkoCtPJ6huoxrm/p44FvuLnry04vvvf941Lj5rjokiGGKp0GR/m0Jl5RONh
o3VWG94eiMqQtFeqEvwRdYGBoDDY5WGRh+2gMLFCUoz2oUWUGbDaRZVKci1DOB51W5B8VFOybV3+
UGQQL5rMqPCMh7x08wDlsAitSHVQoniR6j4ysTOa+G8P9W8mVD4Xzn6H/ChhSdKbYoiTk+WS9tia
mV1tINL3DD10cBXndrZB0YHfWxOCcK+zv+aJ090LsNcGvJmNXxqkM2//orWD6vwHSfdfnSUicytM
DC6vrVanQZe/gjs5SU7GQnYFqP8oFA8zWbh7eQICyYqSub5o215xxlWIJkvXwcbwsfJgv/gGeFHg
6vWnCc3+gcWHdueOFQ91r062febzwKioG4q+H4K6KaZIa3kd0aSnER60VsQYze9RWGq2vqVq0rpe
MTA4g0QPHCoLOgVdaJfboIn9xCTNHB/jjjfARej6c5y6v62KlLt2bvwtbfImiPWkijS3+TOQ8h0N
a8leuLN9hGD79HZ7wZa778qD8FxfcMaQu5Fz7R1j6LoH0+8JAnPPdj6+5IIeEzuLfJ8rMlmrG/PM
1HLAnd0p+pA4GelYeqpdE+HX9xQIvThTbM21U3IpGgAjAHgOQIyXRtxZaMnYivjYlkZo5/uqVN1c
KgtSNEHiyY6h1RAfh/40zBvmfb69IqrvL/fO2TR1TcbS3MH3td8Fi+xBcW2pPi89I2bNAflpg8+X
MfL3ocUVj7s1hzpfAMnBnZZpWuHp8XF07tt83nVWHGbsObdUNBtr9y9a+pHdBYgVRY9loGfzVMaM
F4YXx0c7fiT+3aizyOv1oM7ATqyiw1i1BY9CowvyvkCaXtqi5qQhIW4RDCp99FM0DvFn3s3gpNc3
hqsoQK7O4EJKuOBGQbUszSCvc83H2U2OIHjaQF19w634S1qRX2NS72772qopPO9AfQx64quMIB3q
vqSWhkR5S0MzeTDaeWMkDzlV4bVUhpa/ny3WaIME0xQwZOQHCm2RvLur7A7k5YrLYO2M8QGBBZge
CMyrZyuHWJPlD8gyC5Le8YI9JrO9b+dEsUQrSG4AYc/sSA4x9ngzxX6/VGD81zSj30eK9qre8Ddm
IR4JNcLKbbdVa247Tdt1ZvH19sKtOSTWDQphuPFQq5bu2cQmeYnSBx4E2RCUfAwIh4oeecuRKyw/
3bb1N/Us3xHnxqTBVs4EubjZiY9J6fTb3LISxBbuL868/mDGA93VvHNCs6ZaSEwdfWwlyKD2frMc
X/CowBi6KhiBudm4s1H9oqn7hejFvRc7CBFE+xA7RhH4c2482Doq7lCwYNsuJ3YwaOCtrNBxFBIE
LoEtOj8qENCADr9MXpwsi+942/j3xQxNTL8AdxMkOfywzNp432hxjyjMip/SkoHKZNb9ez8pvvNs
au4F0FYReB/YbpwsD4Kh2XhXl1b1NDtDu4nLzgih/h4/Nln+Z+rptqd9XwT2WDShxpzhiXQtD5ts
hiamgSLZXLbdndGjagKsuTVPQZHfM+EPYerPZljFKGMmDks2lZUU+2ygX2fSpREU1PGDHfEDsVsT
FHQmxxi8ilshLD8Y2jHdWaJAL685jX9s6o3R7WW9ugiA0dBwgKKqhHD/igGVG6md+EWRQWI8MO3n
0jp9/PvoO4NyAF71uI6lmxjEUWkpMj87WZDqOopMARK4OlHw85fcteOiERBhmXxKtmntT4kBJiL7
u1WF49Y3tk78ensM1/t8sbI0g6DZDK1mMql6no2xUc+wsqQ/mk8Tixx2nycIGSNC9GDsRDBDfBcU
xbcNry0OiMDwDMMLdgE9Xp6XAL7q0H0SsIvt8To2dx//PJBnANIt75gr+GyclxB3asb8xPB8ZVtK
f3z4+zgd0VmChcdvlfNTc2J3wjMpGDz7F+u9rhXpkJXZufi8NDtZNpcj8/F5cI8zi0aQF4tuD+Dq
HkEt9GwA8vkKCa5OH3OkvZzYOrSN9mkawURuN5UiXF21Ay0AALGRyvNkjJ6Broq2tKAhorVN1Hq/
u+GBqiqvKhvLXXJ29xZscEuRVyBsnqBVPEDYi/IwGxQ37+qaAKKHgYDxXpPJAXnj0FHXGT3VtcBN
9KpVisD1asPDV32cI6C9QpbtivyqhvYJY8RD3D0ElnjehoPx7cOLvsA/wdmIl8M17siMcY30HY5h
j5zG4RuY9YpecZeuzNKFieXvZ2tBPICAWl2QY56HlQi4SkxZ9X3p0LVmFNepje+DOfe++viJjjB7
qX8Dend95HYMqmOmH5OjRtM+ELn7SLxGMUGy2jeWFhVDdEI6qOgibye3pom4NVCnxrlkTVC8qd20
3KIqGx+83kKZMhlReffGPACAgIdVweZtqRnNLtMYC22d058a7/TIpAXEcQUOioDUvqrZ7Cr4kn6i
9IQyB4jsNm2enAa//gmdr25T9/OzS/RHUTchLXvFw3l1Uc+mRLrqHG2KhZ7R5OTSdGN5aUjHn7c9
f3VEC+cG6o5okZKvOYMz4vCUoHTlfJl9LeyKexu9J4K/gDHttqnVwbiICJDaWGRkpMEko0ULAYaX
U8zmt7ywPkFba3vbxMqBpwGs/38m5Mo2A1jA7h1kZu30wS8/EyfM6b9M2JkJ6Qaicd2wsdLgAh6o
tttffdpHLuhD6VcKofR/GA6uB5Tp8dy9Sv67kN2Lta5NoEUMycXyYMx/uvjPbRurDnBmQzqXONoS
bbPqE9wRJCpm6F+MP6qGB+1wP5mqNrPV9Vna6pE5xUEiBzcGevAQM2CLQ8QwSoxvY2Fsay3+h2mD
GA64dxb+SgQjl0ct1Ms88Hzhze7pZJdMdzY4v0x3d3ve1oZybsS8NCISmlrLuQisbRKCY/ZHS6fv
2pQq4jWVGWl5CB0E1+qlrOi9zdmpEk/FP0QJy26EosOi8XFFJj0gO2fwCfXYgQ8snEm/16eBQclc
tfprBwDUWjWUFZfeORmFZJmAF7oWwHPObrI/l7riEr8KExadAAe5efRw6yDKXDz97IblIwHzVo+j
bJj9J9PX9wk1D3ROI220wn9YfIDQcaO7PiAu0uLjMIVaZezgPtTfnfRX7O7TD3NJL6NB7zAeaqgy
XHXEpsABdanR4DbMdjGNLGOT8M0/jALFPB1tt2gdlkli6lq3JkhikmPLWXo3Q4Jr5wxTvCvbWpWc
XS7Gi0QCYmqwl+K+RpCFLLw0YbkHKbmuAhOJ3s+fMr+wg75KvoqSfsKJ/bsRSKxNnq5i/1u1isoZ
ejiWxgQ5n1aiHx8Cc51+5H26SbQdK6fArj+zeFOLewGq4dvzuXKUQodrkScHaQy8Q3JA24sTMlS+
doyrP0kJ5hgaByPa3k33vgaZ5W1jy215NaNg3lk6OpYtJd2msTZD+Y2VEMsqx/jeNZHGm+mQbxsd
4qkWYWCMdu2NVTg0sJirkmtbOZYA4VkSopjXa1gUSIGbMUuYfhz0LtSMr03zEqdEMcRrOM/yEgNf
898axTVVW8J46tNW14+e8ZwKI+jHg1FpQTJsmRsl8QZBtJ/9uD2vf71emlhgPZG6WGrHyAAsQz87
RroYSbU8r+2jVWX1BiKLoHI3SbqhdaftC601o77Q3zJRNEPgNqLdDV1XhkJ07W+v8abIoZX+5PO0
CXzu9kGmOd3OaNLmfTDb7lPZNCIw6zl7HGt0yOKWMl6MWpRbPUFkrc0FHLWe6HMzO+/TXBf7yZ2M
UNP6YYt0WBG6IHXKoyqn1cZptHRLRDZt2hr94QHYkZJwwlFyjAVxPvWNCwpCnauAnivH7MX8LH8/
m5+kM7W0tTr7CPnhqNW3aRU6IDtE9u32Qqy4GB6TC+kgckl4WUq7Ke8tv5oa3Tva3r7S7yu8BtLt
bRMrQ7kwIYXzHCFxkVcwgYSOCWDQdEjnO/LrH4xgkwCUDrwDpv9yvpjgGXS8B+/oZZ8sfc/qsMrg
Gqlis6ycB8DA/s+MFCh0dSp6LYeZ3C4iZEt183c6RlN95HwOivodHIS3x3VdCkdB89yitFFyg5Cq
rTrvGOd+KDovdBkAvzHddH4VxMW9MW9N5KgN/cdUbHrn44ERKC/wPw+PRYDIJPeYajfhBsm9Y03t
+6l27mPavo6eCpy9dgZZUIoEizTgF9dtbWkzW5lL0AKY1VXoTyCLbAOS4h4hVeCk343sUFp2oNTD
XPP+c7PGpdcUkMttsrHxjm71OjQ7loa+qrFZZUJyTCooob2o0bCXVD/NOfsxTHQzFapHzNomOx+J
5JhQJ61cPcEEmtOXKt/XS7Jc243m5rY7ro0GzUl4WAIlBeYV6T50KXrH+Gy4R7DwBNx4Gehr7qmI
BdfGYgL3o4GDADLY8l7WcIy76QQkpjWYm3L2Q1MYIS++t1QxGmvVEhiPQCaLYBKEd5frb1dmXzIt
QbsVJCu3E/PckAsxvJmFj3ZYhzZfXYuSbaxrc9BNdNzaUPvas7L2dxC5TJMAAwD7DSHmYaRlfVcm
nIe96bINt9PswJq8PDgUMI2RWEYowK/9bjvVFDo11wIggceon1pny2rPho6BNpZJUNmseekG4fxm
eVXfT3bubfFEzLYtt5ChcEHV2fax95BSMke2R5stq9zpSReM3s0+w93U9vSpm9EOgC6pKuCtQx5Z
03+YImzJ4AIttSwSWoflHp3ETa0kj000iNoCUcKfrKu3FuTdULi57XIrawQvABBsiW0XGMXlGhmN
i0WC5O/J1H+U+aGiP5shcjsVrGnl2fQ3ytOXKB0arNI+1fomKSwBia/RmKPYT9Fcq4ITrY4EatNL
1yXIO+Qqt9DzRnOyGUpSKK8Fjsb3HivfTJfsCVc1qa5sVAznf7ak4RhzTbOmgK18MPzAr5M45DOJ
I8OOhWIXrcT/f2nD/m8TSQtkiYYIQrBd6/EN3OtW+9A4ZtC3By6ex2L7YW9Y8MyL1ADYU1GCvfSG
KptGBxGecxwYNGOKfVF9h6sHo/5y286KO6D3DOgA+ALq3HIOBRC+hrHWco7CrsJU/4ZKniKUWLOw
9NQs+EbwCMjeUNg9Y3OfeMc0bPo08JUPpRUXQMIRbHGAOPxVv7mcqiLugQ2pUtzdQGllEcv2mvcP
q3FuYvH4syjV9CEhbS0mWv05gxamFsbsIfn68aWAbBwaMcHtdp3QsHM2W4JpaDewX0h8Ygr3XVsH
tHIvSBf8/yoCHg2Ky25o4b5giXUyMF/MipVebhHprXOBSZNumaHpXAaETXyETlXIh+EXDtS7qvUC
M8WDouGdYlVU9qQN2Q2FBglRgDRI3j+ZjbUrk36fGCjGx/6h6jpFZWrNz1wEbrg+ERXAoy+dgGms
tcEcCKAQmu7J76EHuYcCD6IysazhmZ+lpB3cQlvg0v6jqb/k3UvlKXBVa26wgD2WvDnOZjmvZTEK
jHNN4yOd6m+MoBrpuXR/25PXii8WdFnAFwtAJZiVpLQ2SLVaUTo+amye0CF1BYWvPUqFTgqqLrYn
TXVoc7gGZbtYB+nG7N85pNv0bvwlz63d7R+zOmDUJP7mb6/V7cbS1AazygGKSHVwbLH8S9uq+uzW
1m2hxYX2F04gXK2X60a6pk6s0oAn2gsZKq+3dW9NgSC6IkhYNYTeS+SKAdbBW/bSUNpN3KMgrTp2
bvHY6+ZWz/InR6iesoaxnGjyXoZg03+G5BW0ND35i3/0B5Pe15w5W8Oj+S4f4y/I74qtBkQJI435
OJmk3orZjO+6fuAbEdvOtkzbZuPZdRsJfaiDnmd4Elv2TxOgmV0+18mhFG4fdTEAO8SIiw265qCk
UEzVzk08bwzABQ1b3PHf7bFyIafmF1HaVkDcIKDe5a5GN3zum6Dp8iaqDdC757UOac8cKJ7SH4b7
nE70zu/8qQoaD5gLN4ZuClCdTTjQ2d6WvCoPXWL6W4uKeTvVUw6+FLsMyIQu8hb8KruswgGZsHbc
aylzA1SUxZs3u4hchzHbTQ2190zX49DRAN8Z2057sVxkvAVKieAeDFyuzU9anEAexBZvBf6rp3bw
y41whdi1hfXuOvkPkVnu1piIA+Fg9mBpxS7HI3dDarM40tKrd+M45aFZj2UwcRMyRyJBYX9mBPxU
+RzmoBcLvD6ZXyCmmAY8T5qw4SyOHFfgD0hrbyDk3UeQvq3e7DJtol6vtKh3qnyHzjkrhLj8FKKz
qntCU7Wzg9igs+k9LdmDmXiKaINGGmfgr37mjXog4PgbJFEKIxy73glRvAKCquXI8Cc0eXQzTqOa
TiKY0K0V5Kb4Xc+uwKWva5uxMmp0aDVdUGZ4PwCL2T8NZaVtrGnOo9lM841RWMN9O1Idrb79gB8Z
f+sbx3iL2aAf/MYd/XDOyPC9KxPdjkpios8Hak9+l5WBjuB9C22mP8UwTAGomIs/SU++G2NTPooc
75fOL+lLPxMGqvZxDAH3dMPK6rQQPR/ZV8/fpvphjD9NpeefUlI4O2F3MX7r7N7z0u6jJKnRvQKh
pC6qemE/ZCUtHotUE+HQcz+YW95FRlnwt9Rw65PwcjgjXKm8Az89DbRx0pDDoHil6OhTcUljALA1
uPpWoxrw/U32buXdH7dpiiev780QRQnjj1Un3tYqkmQHFo3xwWemF/VQNdhOVsWjvCvnAKyv7TGv
0WZBjIRvy7odDrTMM6j8ibbcOG1PIhc38X1rj84BBTMMdCpolGv577GJ+90wpvSZMEpDaH4nb4Yz
6l3gswG12yQZtDu3yuZdwZs6MBM9PeiM+HtD6+zQFWkKkSXd21WtPkWVPg6bmjcWMLptHIpyTO+o
2fLdIP4MvRGm8NsWJbbIBHGQIuxYOeDB3IfOLzQaLal56Ux0hRs3hmjZqbE2gIxYm9v3x8qRe/F5
6STUenDra3HD8GCKgeRnT8zT7gxTU9zLKwfuhRnpConToe3GpGOnVgRe/I3Tbcq3cayIMVVWpBiG
zlgtP67ZSZCDze+I9Vq1G0f7+C11MRYpjNGt1OWdjxWhoM3lNYAG1kPrK6K/tYwhrCzAMAjXInsn
rXvVAk+qWTo7zVzPsQOgu2BQZNDAWTQ/9hVSsNgwGdgCCqsIWV9okTX5LCqSTIW+WvfA//0SyUWg
qkmSKsUvcePInDdEUwxV9X3JN7o0BWDJ1djJmDdOBHqy2x6+EkejIxBAHA3PQCTJpeUax4wYbMRy
Te1zkT0a/UucnUx6BwkdhWOsDuTM0rLXzuJbEM7oragHdrLIb4ADxIcJcxYs6tn3F/c/+35TEAf9
rNhEfgNCldiysjDDgXl7ulZy4zCCctWiyYtHp7Ta80BAeDBgtYsc19cUpuSH6OPN0jTQJkPQF79a
VWvoygotCEh7kXXVrplWtXFwR6eq4mPlVIuAeV8HbZlu8R//qeLuwWlUgq3LRMnh39IMsdBUYmvJ
CcMp6c0mgerQsZ78vVmjEa2a2n3VxAh8DFW+aMUrFsa6pScCMcmVhEs1m14FeqX4mCYRLh6uahha
/T4qqMAQGwvrtJTM7RtmlIyilaSwIGve6M/tXKqyHCu3xEKUhmchiksoskue7ZaQRfFb6hyzfKeB
MJhtyPjxGsWFCcm50WOREXuGib7aeqURGBAYLj/c1oNkp4uXG14E4A3BC+ByB+WIk3UzpdhBoHY9
NEzxhl5ZCizw0o+ydB/DlS8/Pxh4682Zjb3jhU7kfLinCr8e6Bg066J3Hohk6aAkmi544QlcPEUb
jC6KpvPr7c2/NgA8vNATBnAIxiDNT6GT1ElnpE/bJGxSsE4pDhfV9yU/mnTetTh46Mn9wqztRBQ+
tHKQAB+MNDYcFaTWcvaXJw0oOygwvNz2D9T/DC4QJqawc1F97n7+w1Sd2ZKmCvG8XfqipadpO1uf
NO3l9udXh4LiCS5/pP6u8D+TRzzPmSt2GnL3GS0g+KdFqy2yW1GpOvJVtiS3paXp8BFPtJOJnvxw
SthXMWgA7HVOHhpZaQcQ4Plye3grB4qLkigCmyWfcAUKItqcmN3M2CktQewaP8y0OtD4/baRNW9b
ekihtYNjC05xuR1j15y1AUHRyfKf7CLIVW1Uy7xI1wgI2tEcgqsLiGg5D2T41GTIQzGoLLnBhDdk
p/3U43ET+x9Ha10Ykja+N1DPyzk2vqn/8ryvJbGCuHm1VUpLK35wYUYKnyGjoZe0RCBGxbcKTTy8
dQMUHwI7eW6N77fXZsUBLmxJ24d4EI3KdIOden4y493AT3Tc/YMJIEH/diMuzW6Xy2+laWcZHMuf
0a+dtWGILjWFG696AFBa/lJBA0hTCpbsuXBKvAawS7N8Bq9dwdJXCDSnL3VLoTRvck2RQl17FoBa
d6GNRfDigLj4clAkZ0lnpwOYRhD++4iSQELx22vJwSiryE7TP0arbSaUQoLY9TdDrP3OrFjxI1bW
7uI3SOdFCR1aMP2iKjXogxM2pbcBh/IzXvD/8Pa9MLQ47FnAK1rBvLjS0F/iOQ95h+hJtB7Z3HaT
lVMCPfHoIEKBBXlUube7bPOiE52VnqBxCVEUleqP6vOSo7vOPCVJ7KBc6EU6rtQf//DrEckAjgo/
hCLk5RTpft9oRgIehwLCbuisow9j4hPFw2bFzReirf+MSGPooa+jj2OfnrT6ZJrfU8fcGUYR6san
24NZdSy8ApYa0ZLUkuxU6VzY7WLHd+/mbofUCrI1KozF2oIAVYmVBh4PKWDJiEs9qMzWGRp9zD8o
3SeaouVubRBIkCx8KoiYLRlRPUL+s82ZhwUvN1Ue+dUGsqm352l1CGcmpEVPy0LkXQ4Tfr1JksiN
bn9+fQSIZJeeOmACpG2HTJzBkxlRMnfAmwrpiLnbFJUiV7M8S6TL0wf45D8j0ulcaTlE9hxEAHiW
2+1JowdCHgjfZ/n3vv7RDQoElmpMy885O0q6rG4TlsBcpb3GKQXzxc5W8bCvL8t/Q5LjjbKaikxD
wRlStneZuyOKZVHMmIzVKIgovWrAsky2Hs1k2s902tdav/Hy/rG1ipdmtLZIlys2/7IQNxZKrv7w
GljndspglnxLzD5g8ck3Tqwcd1NbB0Dw/n85nyH5tj/OvaMVmMRkJruKiBTcJEaMBsZe8VhTeISx
rOaZR4x9POH+hCGn+hWnzw6Y+ctpf3swawfnmZPLKH43MfSm0VMkb5MNpfuaP/p1UKvq96t+Bxz9
UvuGBrmsBcwSSh13wluBQCEhzljU/UNP2yJZ8p8F6cbXiYnsP0BWJ7fiwfiONo7g9kSphiAdOc7c
ZJ5H4GRddiz3g4oxe3WtF1JKiBPgXpF1SRq3RO7ZIYAFWVZAp+d6/lLGiv6z5Sde7ZMzG8tvOPOn
JC+KbvLAta/7VVgOv4X92vZbTaAR+s/tyVJZklbDdNtktKsEcfq46UQTcJAAGPoQMpRp2lRsb1tb
X5r/zZ20ND7rHDNpMXfE3TvQdKGK82X5tbfmTboIgO61c514eEjrDyz+4bHPFajMh+zn7WGsmoF2
BHKaC5WrI50rdd97tSsmZJkL/zSm1X1FjaAmImSZpXjbrK4P6N+X9nNw9sl5mmoo5rzrfXpqxkKg
/m90D0OHYrmV9fx+aBKUzNDapZjG1WX6K/WE6vl1GjCrOotpKJ+fvFRAqXAmY2CVqhfvqhG8pQEW
RHMxdGUvfXzK0Q+PBBc9WfUPBo2+clCEs6sb9cyA5AxoO64c1hj0RBN3v7AFZr7zyU6TzW1nWB8H
2rhA1rg83iRnoHnegO4Exw0btxoKnCqaU9X3l7+fnQUNFVY1x7hbss/QPnNVPDGrn4d6AUjVFo04
OUffpm5HQRKN2lD2xep2CM/+YXrOvi/lGyYUHbOO4FmbiTAZnjGO/7/vS9NvTC13vLRmJ2+M/GKj
enKtbnVwNS+cR0C8y3I4wh7cCow9yPKKX4Y9h1MJfJbzpRSaYp5WvRWBPh4TFmTitOWHnC2z35oJ
RwCNa1F3AsA70Kmuh/ao4iBZGw8QIugFAwANGXgpduX9NMZZMSIrC+F15JgKcMQIO+pbQ3EL62sD
MsHfpCH1ixYMWaLWZJwbybScXOmwS+PylbTolRoIK0C2BuxDBdWPLB2iMt2NuYh6fw7qwn3M4mkH
grmdqyKCW3N0C6LCgCYjJ41z4XKCkwR5ydJDRW0e9+/dqIjOVF+X3Nws62YYYlwJ3VdzjkxVS9ba
ZJ7/eMnLrZnwJslmZO3SbdlGcwme8vfbG2nNMxY6PxRlkOIE3cPl/AhvLsaxRszhZ1bAX937vgin
RoV8XA5d+YZeuMmhJA8M9xWnRFZpU9e52E9xkgW9/dShhTPbj9UL930QHKiKTavLcmZOugMap5lm
sLuxk07f8ADVu5fbk7b2jkLmGVgKqI9Cn2VZt/NdmzpORmMvOQnNPJr9OEdpPM9Ba44H3lmRj4xk
Evfv/aDyt7W4AAxiOJiwiZHjkAyPRCPM10Hth9t1W4xTZFbGdjLcvWF0n5rR39wep8qcdDoJo5g8
XsJcCmg1H6dt5pAIVR9I385H4Oyi2+bWfBG8I0AqgwQZ5ZdlWc+mNRs4qEoFBfOqwd5rMwN+NEO9
ggR2r1LoWttZKFNB0sAH0vNKzoCSZrS7oQVLqhMN9Q4EVUAC3R6NwoTMGapx33I6d+FHLd/16nOb
/Jz8X7dNLBMib6uFL2lh4weUVD5su8wubD9BtWqu77P2a6pSIVobAgrCSOEsLC3ou7hckImmReLZ
NDuVNd4H1nRv6S/cU4FD10aBIgtYWmELlDbSIQovQ5bIyzKomv8ok6/Th2mpl1Dz7PvSKVpywuCv
IOCCYiLAQ1mjSGavue3595fxnbltDrbq2LTx/db/BGyhlv7RtJ9OpngcqmZpWaszK+jO9CDSV2an
sT3OD3anGMTaCX0+CGmrJ33GChTvMIjuYYRyRM1+5xBGSPp7tKZwonqtq+ZM8iwy88E1Opib+hBi
IlX8Ys87ZVpDZUW6ByB7Nutxt3iW1QasfU8tLxCA0GafP74PzydPukQdt08b2mI0Hv/TQBBnVJG3
X+szXvqwfJiU2oIdrPLslLn+vhvuM/+exHckfqvoL6ZN4VC+dM1P07/r9a2pk8Og2kSKqfxL4Hbm
frpLRZcz/ICYh/MUJek+EeiivvuHifQWeXUURAF4luqtae4aZDQqoKvsnQU4iuLza/cZ+Df/+7wU
DBat39QGIJsndAsxe5v9brJNrO9o+v7RYQBtB15c4JEWFiq5OzKd/bwYBMq6eFMHFjKcgyLMvl4N
tOKiMAyBODBw4hV6eRjgvJnc1OvyE/owg5F+BTVSox2mXKUyeX0BQOceZGAwBNTYVXRYzQx1Ohf0
eJy/D/NLYx4MW3HwrJmA4j14KpDqQO5ROj0tICFHrRnoqSQdOgMgZqlIB18fnHiinxmQDs7Rmkuz
KmGgKroAeIRO2WO3YgEJE7AXAPNig+ZPWg2me0Mn0qI43c/8rRlfbzvTygQBwoGKCSApeCXKvCHI
zY5+TQjWOm+DjpSgrMwDv1RVSq8vADgUWGkcpGVA4SGXbJykdkRmpzkK0c9FvAEY+zmnzxMC9aI9
WN2H3++X1qSTmZROYzcerGV7+4mquvNXFsSEUMSCDQEQHE2cl9tjMvxiqhPKT4R5wfTidaNi/6kM
SD8fHQ7AG3Yw4LEIhIJTv7m95iv7+2IA0oVSksnVBMf3S/51sg9jEXbTgdmfPm4F+kPoowR6EK2b
0s6gbOpqv2L1CXEL3w/mXZPsM76/bWRtqvDsxmGIfyDAk9aCN3qs+9TlJ/tn7X+2jLfbn1/ZHfj5
//u8tBL9SLVq0h1+4vkQVm1Y9JEXi/AfjDiIsiGiAVibfPu6LhGUW4yf3P7QpH7Qo0+TzooAb3Uk
YO0xgJ3FA+9vj/rZDVu5lJK0MqqT28zTPqP58G5R1r9ZY+1Ht8eztiYgbjKgjK0BVio3zxa8tm1G
M36qsvuTQT5cFgO85Ozri3OfDaRwRO7YGb7e2YeG8sDUeNCMH24HgBEQekJ3F/gpMJNfGsl0aOsV
HEtSJROQmHfzfKrQwaJShVyZKRT4MUc4fYEBk9UCbTLHrgtOhZOlPfPylH18IS4+LwUkBBcvaXN8
Psb+4CfVMbXiUkAQILeIhkZjUXO/nCRQ1rhuPZnVaSDoxqkBV7dRTYx8oXeKyGrVkg0iXWRMF1PS
FWhrrLD/H2nf1SM3Dmz9iwQoh1dJnSb2zDiNXwRHZVGBosKvv4fGd9fdHH4iPHcX630woOoii8Vi
hXOsYiVn2FxYAtbcYHk0AbRj23D5rl4/eHmfzV8xfLsuTCtBFMoSC2LK9lPXz+g0DELTeUz0W007
WxqNpuXHtkSpYgGvVuCBbWPs+FpiNzQNTVcbWz/XIYhHFvKo1Qo/LDWyCxnC4oFfTCc1l5H3P4He
HlP/17YSkuuEZ8PQ4AMCQnQtC3bga25TVmCyOpvt3bo+a814yEdy1KdBsT8yTS4FCUffqwtfQ68m
YNSivMQs26wKfCXbAW4bDoXlYhIcMcT1djCvajFlyqFjzVfd21PrZKv6oSSL5eDII3RHmfctsgCQ
yWc8TRk4v4IXuwCquvudel24TrvtTZGs1ZUcYa0wjxnU4wA5tjuFpHrtVIBzb187iKg5eRmmmDmk
pXA1Nmm+oBUKlDCB2eGk+FGbmuEwGBEa/UKr/3d8jmtxgkdG9TApmxaotWX5uXfug2Q3ZIfGjrdX
TYIQxN8JqFnxbgLAJQgWQMlg652ZAUHTABJ/j/HSem+AiIK2H2fviwfM8LL5kLTzv1s2xCKY5AhZ
6J4UzmiJzh+kd9v0jMHO+nUu/o+f58Zy4dhWc6yDLiiBc1oOUW7yWVWFh+a7LbjOKwUEHzA4ehkE
PRAOMc9WxS45aPlnPcPo8S6JtrdIekYdTDFg3hA1BbGpGVFMWVQ5sDqrWn82tCA7AY9wOBnNO4qk
sIULSYJztjyCGVJOF+L3AL+KqlYRyUiPKByNA7QJQGeIbyILIImjMwFAtf+hz4e8VdiybKHwZEQC
GuyCb0Enl6knmV0CyntO2SulZFdawS0sXxFYyrS4FCP4AVpPNl0ZRwzXzFeW2y/L+J7TgS4lHbck
gldA+V2bb+I5Qz82ND+n5Hbpj/Nh26Jkngw07D6A6QA2hLW6/vwwWgUhlpOdG4+jLZpxXwRxQW5I
lp8MS3EbS3flrzARU9/WSRs0xEOr6lrustT5DCKOkE32r22dZLuClDqYhw0Ey57onQEeYJDKgxhG
b34VuuK0y7+O9ULXLXqWxAqVn7YWxo7Rkry48cDutX/H7efQsn+/L1xe5kwbvLvQV23T58DrDwDN
iIAooPCKsq24lCK8HUH953e2Di0c8mGvZZ9dTyFAZljApgX9KupO6MAXDCvXc8YGgqPhmRjF7oHG
ndTPVJ9PRaDtMq1QJVlk2wJsGQeZHKTVECldG/LUBK3lJTgnCNfChxFPyW2jkukDLi58GYhC4GcW
9NFrvbJzTA6cZ3rjsnsfCO0Y9Aji/Oe2HNnGwCnyQJxfKmIXjzOulT2aHeT4dRG6Y3Y0tfbed1RA
ttL1AtczqJJ5jkLkntIAjNPPHdarvSuZH+ajq1gwuQAwxAEiAK5LBJElATqtWmMGelmf7XxQgBcq
8GJZOIkEBcf64o8IsVFozf3CW/wZvqvX4mJKwtF+GqcsBj6AQhe5JMR6YGpBcCz29KSD4Q8+XRDv
gcvGq0MWlgBTmF3F9a4SY17b8GpXZep7EJNOqDug96lDfzcZhoM/f9q2Mm6tYsgCyk/UaDki25su
nBb0fua8Uh7AhtQ6OtPeNu4wZOaOePFHSa+47SUkNAgmLuQJtxhJAAINsIj0vCBQbtCoYvV7DKw2
Yb6vgGMW5+j1I+/IMFwJFY+s22VFhn7Ms1VFbRVrKqZz2VH1AGfPAXFcZHgFl2MAmMsyCHgAguA+
Z0vcdLeZryKZVgnhNnMRvjJ9cYsK8AzntfvAvB5UTCdvUT3+ZWcVaUS0KGO83EckcC3ECsx5Kj08
Lon7StnzYh+3zU2qROBh6BM5BjBvCIY9BpZJAhBGnUcrfxzn5TQ205mBnWRbjGQACykMMBhzXHY8
z1xhsbTF7HyQUkJOqw3gek5u0i7ZW1p5Xp05WhZezbMjwsYQRBvRmEyxW/072Nn1bxBuVtfMnYI4
XXbWgr2v3y5MVeCV3USXSgpnKbOdPOgtKMmm24K8anaz91Y3Bn9IaOsKxyczDN/Q8diAfSNEFJ6E
49x67ZR4CNPpcS1P3ml7w2R2AZhGkFwCVuZtSxu/bX3kttJzY9RP0+zea+b0NGBiYluMVAu8BICP
pSPLJc7ldSvCcgNNh6CGWIZ9WWjeb7N3ctVLU+ZUgWDGSadd3nAh7DzoRmbgGiCW7m2EbMQ4NO0p
qLIwBfhY5kyxQ15GRxVnye6MS6GCNWjUrKlJjezsc1SrJkP732uXJVGmq2xBtlnIdHEF4SbQYHzt
JIY6aQA1gsaeySf3mYaSWUDyKA/GH/++WxdyAqFSjTn7dbQYBs1AtBKnsxFnKlQG6XXEudqRSjcA
ZfZ2p7Q5MYc1O8+6e9uu7UtS+4/NqIU6S88Y3v8Awlr0irrnshxjreh22xpKVxKZbwQvOFRo2rte
Sd1nS6KXCd+z7AG1xzP4jw+Jb73nggKMpse7EFFgEd0hBpNn9MBOoDJuF5S5fs/0l9eqEpMSZWDV
wCNAzxdK5uLdQYqU2WZfYbTCBLmoo53WYTqA7F3hKiR2DjEuuKoR7gHPUzhcKcCpasvEmuWzh2L2
DGAfN0q1p3T8+c+bA6AToPeAuQ5c5WKHAWuzKScUfGZmX5xSZh2o4UTm4CqqLBKfhKAbPQDABgHX
giPYQG3YgFsA3MVZ849pdlCV5qW78vfzIlqfmc0FNRc8v1oNgHALBdTiD2YaiutBJUW4Hhr0t6Z5
CRa7wRkQmQShhgTY0qhiIFlmEtj5QBAFHwVaJcRRbq0H1NmMrOu5GD8HWrXvWBJVdhsXzhoywB4a
5YthdqGdP23bguSqvZIrxC0pCSbHodgkB9N0GckADfcxIadmBdJcpro+ZBZhQTmAIsDS37wwFzav
Wscm7RHlnq9V3URDPn38d33Q4IoxK/yJaWrhEI3UnUzXBreaQb/0Y7/T0fAWfEdfeaxViklbyXn1
MJPGX8zIw3niee28nqA3vEvBz4go3wcZV7JbR4zZre8oIXMn6qLpE0P+GLK79qZ2aiMXT5DKqJdh
V67GcUQzTdA5u+21+5OHFt5MV3KEm7Zx6diS1ELX6aLdJ5oTgXl9P+vDIe+egf1ysIwqspMxYpjy
QtnpOPhtNBPVGAD3C1u/QvAbtADPFXD6cDtSK7QpieoSFfP5tlw/B8kUljqgoNbnbdW5Zhsyxd6x
YjBqtFwhsPHcAZmCh9Qvonmk92NvHhwynV2qSBRKjoKHKANYQHCOb2n6pqboaNNihhoWFpftEA+q
B7BCgqjS2BUWs2iAYCa/RxNz6NJf71gztDWgTQ3wrHj5XFvlUlrthCxPejYawCTGC+hQjDgoP3TT
YXpHoxeKAX9lcWUv3ojtFIA70AKVW7LsUuvWq17sWZHplnhCiEA6FcRHCCbE2tBsovSQBQ6eodOt
Ueyr8h7Y6vajpypCSfflQo6wbNpopHbCy5xW8LS2oCT4vr0tKj2EpQItOAHcGb7f5zvPPPZuBERe
9iv4d7QjPvOB/3hrGYpaws3Yab0GYqgaLxvXS4/+knxqZ/tjzmwaTgu1TwVg+xSXsUw1PHHAsogr
EpsliJz0xm+9GQFs4DTpg78EaZzBZ3E82i4q2Brsg6kkv7fXUxIBeLhPAhDxAtbpTbTUD7Y5gLEF
QkEg1/bfUVr8nqSKu0QqBAkkpPIRs+OPa/seDLCzAK01PevDdxpoYTF/BBCSYvlklge0ID6XhuQX
rq1rIU4zU3dY8LxJiiGcnTZUvZ+k+4MHLUeNQpgsBjGN7w0aGgyzMwm9+TYPbu0OlZbP/x5XIsuC
ZkPgTaNZRHxbeARjGaRo8LbQX4v+Juv+feAIyYC/AkTMUzgbe1r1GukH92fu7dI6skqA3YRmFc1O
vG1d0j2B80ShHRoBtON6T8ayGoKRpnhRazfazvcVbwqZXWEoHP4d9a+3xS8K/omx6XztsXMBj7O0
mIcBYNDdOCWqsSlZNHQhSax8gUjcoilBBZ+P7K3DE6tpBCrasHL+vfvTw3QzcOhQ+QKjmhgeLHri
sgVXgZ+CnQlA+/5tthqNIi6WBQQXUsTbs3aqYKx53sbzq1fTYg9kdI6m7bykpX9E7BkF5c9tS5Bt
lYtiEk9C+XgyCaezM2nXLy6nZ6GHOqNhakaWrVg72SZhig6ZQwtVkTeU4u5KSjR6of/BHNfQ0B9q
A/GUN4S+sdtWRiYIVQTURf4wFoqxAdOqqZgJBCVOe5OQNAkzWzsAUjZOyfqOwhiubZ7qgFGA10Nw
nmngMsAfYGyUGGYEojbv35FVeZn1rwCu7UX0EWB8wWE6htsnB9DNAGRm73ADkABcLRvd5iAQEDJC
a5smGkltTL4WwLbWm1BhXJL9QJsAuvk4TxFGeQUNUmel1Ge8jz1bqpDiiBLTi7yU/eqHb9tbL3vK
oqmSv4xgzqggCwe0XotyTFzUEROW3Pk9+eV0Y5QBgh7Djsc0Xc+sL26C1t5RwlTPdf5tIY6/lC16
IbeaczslkL2i3GLNdzX6/Cb9lmrTrnFeuz6PrEnhKSQeHCKRQuajbjwDe20cFXIgQVoh9drlgK9f
DrNeRNsrKvEMgGKEbSDtjjUVD9PQTMEcJD0m9TwnQtAT2pMTV4GqXioVg2ENTomJaEfMIaMmOOd6
uSLNZbk3xmhEvp8cMztQxNmy9UL1Ahl3zogJGtvr9UKDhks0DsJpecchBeK7IsqReG7cdeiB/pN4
evMsqTvWDrBKFETKOnK6Q8KOAAtjrh8SoMfUjgr5QhL0+EgK4n2O9xwGoYWja9XdoA+NVeK5SqKl
KFHRBgCLefSy9Nh7u21TkB4uzIrwiXSU5d4gVxKa9F0RdOVZJ2mogSgsq4IwYwbc0hSaAMEPRvCb
/Kod1fPoz7C7eLRQGubJjgA1VfFYIynpZYOJGUL0mnm3aHqqwqzv7VtazXOIdE8du1broxxFSJQg
vwiGibEMmTMtN75bA33Obe6SvC/6kGZe8QxckgHDzm6w64j/K/OW9mac7HnXIn5VBIwyw+at3hxy
DV5WjBga0x8df2hL3HrlB2Iv6GWycU0QVSOTLH+CAbH/BIlBg1uSdgHUV3nu3GAOiZ6fhi6/8/CS
JCDuZUdkRO/6qYln0GUYKdlrTnUawLG2bSOyA4YuKiTFOb4c5tWuD5jbdCkDJk8N1AJ6mDLtmL2j
AAiQ3r8SzGsJ3tyO6+hBQkXCQb8dVawysg1DBIRw0sc/eBVdf9/qO6vCcavPY73e9NUHH3AQqfnj
HcuE54ONrnJgZ4jgWK1hlrXlJ/XZYRyJJ65UfS4yRwS87f8ECHdu3tlW1pYQgC6U/ViNu2kBOwZO
y2/UbW6mXq/DpdayeFstWYUY2QUMQXIyJRTpBH80owe584ugAiwsiawiiFIXoFPlLydvQurdgFE5
YI+uW+297meOVp9t8bKtu5QuGN9YscZxEg8DZ+1d0ge72kr3/qBqtuCxsOiLgEKNKgaSvCBX47/i
IiBD36MPVoK0Rg5lCO2xOYJh9JRkHXBCKvM0IS9Q8sq37d+sJvvcLOatPxf3ZEx/bWsrC6t8n/dI
88FQuMbr30FBNjzWZQND7TAkbAd9u9NS2u4AiDaGWWoRxdGWrC5A+DnUK1qncL8JbwStqS06BKRB
mbeJ0LsX5d6zwT78s1Jw78h4cGplOG7hdAd6U8/LjAt0KNBwhD69kLpgiwWDdQgWyG1ZEl91JUtQ
CIzITp0kfnk26r0dhKUZbX9fcgahBlA2eI4VRHxCLGqNGLRzZowKFtZzbji7pL2j1e+uuh/rr6DB
VEgzJOHnpTgxFkjGHk3SCcT55pMBHsvuZADRNavuHR300vN9voDk5Fvrj+GyvND0eZnnuAHp7vSN
Jb8bd68Fv7f1l67vX/3FJJ01WivDqG91ntl+fTLYafvziuX944suz6EFMp5eKytAimhRsD5RH2RJ
T4w8p8mnSv+6LUwCD4SI8UIZwVi8xhiYG+SQlmOOfP3Sp7ft8lXXfrX+7ZDQUEtuKzKECTUjUjxW
9ITyTNjYinhfdgYvfwVf8gudOwPhC6726qwNL2MbVmm4qqAzJG4FivKUkMtLzh5f9gsRi+eCQHbA
rpXOuHNWbe/o1bEMzEd07x23F1WuzV9RwgEZwT7l6DVE6dVtXQwgpj9RFUyQJEJGsgFtkqhfoeAs
JjfRQtbmjQNv3fogGnO/BpMfL3dVNKSv28rIrB1xOD5oY+AOo2TX61bOHi40H1dfVexb8Fbttj8v
25bLzwuOMbMp7U0LenTFMa9i3QfsKZoODttSZDuCdiFc3zqfuhIrmDCKgFrULM9tFuvVaerBw6y4
P1UiBPuqgmFtCYEIkttxld4THsu/g5sUOSYMKKCDHBNRujj9pnfuYk+GhwdDmHt3afWOq4P3VOHm
xWMIqZ/rzdb8YsQY6oJgux3D+QFwNoqHpHSV8GZA7yNekW8GIO1xKJxOn/BsSGtQHelRxe5sV+FN
ZOEaYkSMJeLZjUqgOE6rGyZbmhSr1Lb+3WjkJ6Kj99oBcCNQ/ZFHi8xOAx1uaoRF17z0bhOZoH7c
NjmZYQMeACxHQDh0cX6ul7KzJ9JOU12BDmHU9+Auc3YgF6iPZQ2CMuqy5uUd8hB1oxETzxNAdVzL
Y3bQ2H1b1eccK7ogM3Ng2RcUqralGLLbCY0G/4nhal+4UT6mYQUzoBWKybubajf00/qhKrNdY3u3
GeBc9KyMG6SHMm+9sVrzxBpg1tvsm0OLV2pWD2Pe7lrLvXc7/4Pit3FXJESwmNzBtDYG0YDTKWZ7
eYrM1JekOiPr+8PtKEXkisnXEfQhN2kJzA9W2mXY6Qvobozizh26A0CxmcL6pBt/8SuEu8zQk9UE
pSEc5gLi3U+rTkCrOYSD/fFd6sK8+SAsdl04rBmu59bqnOpsLcW9pjUHvTIOVoZLu2ha8F5mD+5s
P/fe8ljWzUd3UQUqckX/ky923FXZAuyWFPKD+cWan1Mr1HuQiygsTuYxUFjDLefxsyS67pzUXUft
soGWXWTRhwbzzHq+315LlRDBeQ822BL1Km/OzPne0KPGfqymwrXKLmyO4Yo6Mdpa3tRZu2EJvDR1
67OJcrve3S1aEOnufNSqm653FfrIWhXRSvpXmnCtAklttrvGq89e9hWlHYxLZRGS5CGzMG1eZFHa
A2O4vrHtewzXKnZM5iIuZVvXLqLt7FavTcguRies7RcWZBEAZkMXh28oPqI2p7hUZAm8K22FI+ch
B6BnvV+fQc67nweAduovxtzsxvHJ5yPi3c6wQbQ4qlhnZWbjuGbAoYV0jCcLORXWk9SrVoqcDYY6
fOtmqb4Zo6pVV2Y4SPjDZpC54Ygd18s5td7QLik8brf2L6sT3NaNcUN1F9Ws2TvliaqXQmo7lwK5
1hcufgB0M5mADn4e+33ehQCMXa148A95CTDUkJlPlXukqn5QroXou/lVzcudmIcXC9CWu44TcATQ
bK1F5YGYu+0DLv08eg349WSYb0ZxgspOB9PFWBEBGljd3nfDcVuAzBR4Z+af1BSS/cIuVS4N6Jqj
p5E5z4yctOE5KRQRhUyHP14QgI4GEiTcH1/sCyV0LnwLLBdmc1uzz16uiGBl5xaBCr9L/pBUCpF+
MucmyRhUaAAmRnwnbkftCQkaTDusZ6tnu3qtn7dX7c8Ih7jtlzIFP1VUQJ3rcrTNAs19XzVlBBSe
Q8opf4dyVwKCN0WWe6yrGBNOe9Jl+8TNY6SEkQjGW8dvzl21RkDe3vuU3NU0uwMEyalx2hjaRBnN
fhZ2ucvN8ZYCJk2ru9gfKRjeg1sr8U6d7e70eo23dZJaggVv4OJljbkYYZvQpb0Cb5ePFLLTSHYe
OdT/jkUN5AhkV/FsgUdAx9C1JSCCLRw/bzHdO8bI8Giu4rRIXcCFALF0amLyKmVo0T27jh861mkB
AK1Dq72rPVXebhieqPajB7iZ7qtWT2qEf1UTs3+WuXQYIkAH8qgBCL8Le+9DOp/b4ZwQGlUq1FHp
kbqQJphfnUyumZroQq8pe6HZErOyVD15pCmWy8UU7kN3RmNiUKOYmbjlsRnckPVOWLp9mOf2yQWm
XtesX9D+8NE2u31R+0+Vg0kjx4qyGdiBk/tp2z5VOvO/v3AjrES9yOe1VS8HaiVFXWlV3MfSE3Cx
qvzvLySQOWGYxsChNsBftCTHlT5bquZulZ0Ip8ylWm56I3auICxK7A8LgOrS6rSUbF+SH0agiGlU
iybc9ENJndZLcCC08dYCVUbRKRJxslIgzjRe3cCD+VP1vl60tACs7wrS73MKinnWf0mKD0gm6MnD
bDw17MF3nrV1CLvyI2s/11UXVmRng7jatmhYsQOpvhjkO53BqK0oLRt8Jd+46IsfJjibfPHqtFvw
w0r3gZEi9tEyn/ZnfTmZwxK3FprayXk0v6/tT735xrp9lvwuhlPDXrft9v9zjv53hQDoeL1CmPxv
jLyC16tWI+o092FGe1+YG83eQVyyUj0cgNWT2n2szfSw0iGy8XOBO300Ev0GuE4/t3+QdGHAauWg
OQ/VffFlwhZwmbULBomHZQwtesKowXHSknhwFBe/9DxdCOJn4eI8rdNor8aMgRzbXG4a1KWHpr8d
lRQBsiOFXklMkAOEDM05wrGdCy3Jsgr3/+I4ESbrBneKWicNwegESMv0UCWqAWmpbV2KFE7xumRp
v/bw9tXAonzcB/7XGXloGjyVuR7NOuY0yiyehy9zvse0UGRq886dHgaCcDtQUTBInxFg+HIArYw+
qzddFEagWVXLZ5Ka9fPSHkAzGdbTcWwfHZaHrP1m0y9zed42IpljuZQprIBrZpXBuGNxgvzYhtma
HbcFSHf1QinBczVkSIy1hFLO1O4w7hU17WvgauE60NiwX8b0sC1P9lxBCAlweQvFxDcIpXQYi9lb
YEV9mx9YN8dT4qBAM927fGykNBXqydfvP3FipGKZrBhtExYErLEWveVMoY7s7HkAdsf5RrcQ8EGu
z15TAvHf0+F0TPT3OuzgYAo4b/bbayY/BxdShBABtmyPI/oazi1D9WN5tt3bpi4PQKCZ+5eGPdvF
Y2LegZk09NoPLTBsk+F5pvu6Pm3/EKmxXPwOvtoXngZYGKaWUPwOtt7Vn4IiYkOoW7vev3M9lc6q
lRXczTDq5lQUkJVl37TqiTk/4T/z/Eu5tKAI/NQ5Z7oc3OKr3x2Y14Z88NZWISNKA13Qa2GHkexG
072w8CttVo0AHOlsNU86/agvQ1TQY1E4IaCEoyABq5xnh677VKjOpayxBY96PuiEhhIL9efrtfbX
ds0BZIcBpGrqdtQ2/GfKlq+F09YhRut/uW5X7fTMSPaOSws0She/88XsX8a8+T4VgyqJIt16WDmq
CpycWOxw8aYZsIp8aK23+12X6ucM7JYaXmF5X+6rvoxHpnr9SUC0DSzBX5nC4YIX7oPWw4Ae2jcf
0Oi0Y6W5q5p+5+vLXqMstuvicaiHb3ORHHWSx3CVcUvzO2aZ8Tss/+KnCLvh+sxsJv4SsBcvBLh2
lHPCvz5082o3+Ue9/bwtT2r9F/KEk2ZorNGYCTepD/D7mC8He87vxau+bYtR7apwyHyWTXox8ri1
PzZWEFfjp5bCgyVdlOootMHWtgXyaFCMFi+3VLjPnKajQPaHP87T5iXpmp/1PJ+yhITNAtBfu7Wj
sWE7FE4U94BULpLguoVpX4QvQvLC16ypAqEJ8kfZeG9Uw12jt68gONjVVXmra80pL9fYY++YVwzw
xDct5JZAAyJ2VREPfZdGg/liMyiP+UpOHXr2KHplWsdRrKzUYi5E8a2+8M0kM0hiZzgsVrXsmKE9
G+sYs6JWNBvxDXqzgZhm8Rwdk55v6kj1THO70yGmbGg45LcmWinqXa/q8pHe2xdiBDtpltFstQBi
zIR+KzX7d0E8hSZyk/irCY9ULhfMSpN6WuHRALV4n1nZndmOVagtDkODHQYEq/7zWi47soA7dPsQ
yJSDbhhuMoFiha67a8kp0D3ZNIAmyOnLCKQdYdIpwhKZhMDmqR80x4L6VnBXUzsWBrPR8Os1J/rQ
Fv/HzwveKei1AskJfF6rvy75t0TV1CP9+RxsE30YeGyIxVE6afj5K1rKMQj+kKf9E46QIr6QHRfU
+v8TIaiAubbKGg00eNt+nDtRzaJMtUoyA7sU8WabCc1HZ0TURpPbAKheXsvA0b081ssYGXb5C9fo
o5b20bZ1yU4o+C55ERZQi4D4u7Yukq5p32Qr8kk5snIr3VnW+Mmu0gc0NysW8a0o5MrRE4fpCbSU
4d9rUQ24OgAcDVY6mCD6HvOvHSKRIfGeCPHdeFstSSzGE/MIsy0LOLKmWLXX8noNCs6lBLztaF1/
ov0hXJci1MhhmD7rRotjhFyPm+8KTfUSlSoKvEQXgWDA2XuuFfVGupp20oJYyZ0wP4o+5kifWuuA
CK03Qhd4NiqJb+0T2qJYDz47NASaYu1ontAv3Zp41HeT9hGg0KDDLZHoUaQOpHpxjHTfQ+sqJnmu
9UqmNelAGQGwswUUpqPT7yrDvqnG4M5cVMBqb48DNLqQJZw419XWwOlxF5ZeAWx87baszZgtwb7t
kziv651Ou6e+ZooxT6mKuHu5xYCzSDSbtXRbF0gPGJAc7bhvZsyrplMY5PSm7MDft22ksl0DX5rr
oA0Y2Xcx57Mmc+uQBrg5ZvszWNDFiZPuaYpY5q13BGQS0g9/QBD1N7MpZp8YXTYgseQs64ykVofC
W6fCg5IJMXlbPaeygA0Kt6NnjstkUwRMxH/BpEXo1CrMAdlaXUoQApZpcsrE41glK2BxGoLqPaK/
PLF2/74loChD864L/OE3FGypmWAcYkTlcE1uOu3UuOE8KTyu1DVdyuA2eBFKAJwr1XuKqHYhRTgH
oJj4VPdL7BaHZJzCyXxK6MMyD6Fhf9hWjq/RdTSGCOJCOWGXAOtoVKuFZ0lh9bu2tsNMf80wcNqu
JcqYDAAEKruQ79rf5RR2TaNG2jMHEtvc+TDW/aFjVVwAIk1xkiQ5j2vVhGss8wb0eS8QVNeHLv2g
F00UkKNh/s6y731Vxl11O9mfMEAY2tZNDUhue2SRNZ687GV7jWUO5GKNxT4WAko40KChXOHpfRbq
k/NsNuNN2Vf7sTNP27IU+xkI90zepX6A2jqy/MGDsdwhvR/oZZgg5+mur55q/FVlt4F5bbf5wFKb
OHj+rcFjmf/SzR4DRTDY9scIBrGkAQZIw3v7fxjT07aiStHCzZOD3sQ0J76qXayTz+iVzttfU3Bm
Pm705NVa78G8EbpT9X9zB2K7hIFRoTLToHJAdzV7ao3TPCp044du41CK03Zd/r+HElHRp9I2T2mf
HYsMRNpjFY+epjgpck/934kMBOezBrOV2D5Wkhm/gdsdLuzL9l7JLu7LAyA4GT/TnCLo4UE1yw0z
DchIFEC1LKeAochuB81/GG16nsZ39GlyF4AHNFJw0E9s2Jt7Umh1hejE8rNDaWThatSHgbFoaki0
tvvSvKnSPKb1vrBu/UlR2ZJuIxACTCBQINsvdjavhjE4cw0HFOgPcxK7SRmR5cXVPixoDN1eYbko
Xt5z+Ayl2KrXpEXLWIuXwgTgODOiJCbpIXNjR1XDkPoXIFj+P0GiL7O9XJ8L3hmQANDF+NQSFvIG
xDq9M+3fHnneVktSMcEGXogT3Fnn1EXpNJzvMnipGvS11QQU5R/d9ka3fg7efV0cp07xrJe66wuZ
gk9LCeb9CbJmAKH1Dp1/Z3ZOONB7J1DEldJjdyFHcGCLlekZ+IRRxXaQAfzUzT+3F0+1VVz+RUxh
F3gbdyb06Od+N7ZmaHXezmNBvABWpjdJnPWoaW/LlF7uFzrxv7+QmS6B3zRgGj877jEDT3oV1Va8
LUJpE4K7ajp71PMa6+as62Pj53HaOE+Dld8ARDCu8ZZsdf2AEvjRmBeFbKkjA3QSKui88UZ8UzUY
k9WBvQhH1gyR19yl6AsCUUz2khRs7yffyb9TRMH+Ub4DFjJKwBicu15P9D+bGbqXcuBmGHtSB9+m
uoiRp/u1vabcFN5cOKgV8DFYMCyJRSiA8tnMb+CpqqKNpuBb6ylav1QCBD1ag7DVTXFpUq3+PE9g
PnfT79s6SM39Qgf+Ey5Mz9eKaagbiHCcJbTyZ3/1DynrQkKfjOKTPaviS6mbuJAnmHpRems6EKxZ
ZyK79CGbtHAK9mqCdenSIRUHKGcXtSAxc5AljObtDBSIYoxAr5T4h+11kx7Zi+8L7k7TabGArxIN
UX6UTs9gpVJF/DINkHXhAQbHQxARoIYMCJnB4kGD3N0RFFj0If53HS4lCDqMizZm5eLjVgJqRQBF
bKs9oKy5LUV2yWJsVcdsjB/wjvFrC1vH1itoo+GSBdaH2Y+7ZXrV0iFcbSsqB0UgL1+0v8L4j7kw
Z4JXe2EOEIYx/H2fP2q+inJQKgFpAIziInPzpmGcdm3QV76LsK8IwnpEl18fbi+YSoKwLW1e0bqb
nfz8IVg/Ft6n7a/LDiB6AADuiuJ5AJCD6xVKPGCipuiJPQ8h0Y7LFKGgOqtmEGReBTCRJjIyqL+8
yYOvNnNBLQ/cqrz+1dZwjnkeAW4xLHHimzS0CkW7htTGfJSYkGnAOJl42oMunXJvgrwFhpV0X1vD
jgr/CzHsw+K+bi+gdHuQHuc0h7waIwRXBA3RztwgDdQZXyj6fX5uf166PxizRvodHC4gjrjeny6x
tKoq8Xl3cnYanePV9gBunkfdpJAk2ySgJiDGNzkMrxjmd6ham6OOiMBkTjRMRVRo9w25bfuJFyEf
sqx8h2GDGgrj3LoNngoRVmNcfNYB8BK5rSZmYaVH2ytnShVCeu4PsQOn2bleuoBUSVKTojwXy6hj
vKBC1TpdkSe2HNQ252mN2xxIcyi9fjbQ1P6VNcAlyJyk21UryLXrlK0R6O6NwzQU004D+FqIOdwW
2CPL9Ji77RSuKWZgk8D4aZOFYFCubWOAI2OKSAtmlIotPa600X9lbbIqLFy4b2yk4JEFx/+QgvfQ
wCx40W6yaKLV4/QwdnnU6A+9/dVeO8UKCoHaHyHI1SL7zTlIwU90vYA+mhzGqiDLQ9FrLW42EGYv
vd5X6LYwp5uMEu1zadvps+XW3a0NSBZVICw7W6j+upzJgrdpC9FBW9DRcQFCfNYyUKXo4F/DKVCV
AYWltICmpl8KEZaSzJXWrRXMBP6vK4vQR8J4st5xEV0KES6ixetz4GFAiBY2/n5WTc5KFwrvSTQE
4k35pjBiNQHQ/LO+BGyIO9zonQMCk1UrFPGnzBfZPqC0OD2Zh2z0tT3YS2+naJ/E3Kle3OiVFtas
2WFQKlxbW+EbpJsCwC4MYaE2Cxypa1GeP6STkznFWbfb5Ti7FQESb+KFutfmx20/8SfXJMbtaG/E
WQL+tAvk5GtZVuW5ZaXZmAGlGENyVpzzevasR8duwCmR+ZMf+lYzo8swGXfDmvwPad/V27bSdvuL
CLCXWxbJki26xXGSG8Jp7GU4hZz59Wcx+wCvRQsikg973wXQeIZTnrIKCsgz9b9gqb/qknWRLuw+
plBfOniasLF3hAp1Z7BQBQ7GFG/uGFu6BskfNk5fmhLmseU4yiO43GOIxne9szukeIHfF/tM6iKD
yNVo35OGfdWFLG6DWbQxSjx24jclmJs2908+WlKRKnzvoUV8E7my/wLljPlp1Du1dyz+BaWoN6nL
+snIwfqsAKu6lb5bJwxEJAhBIc2T9XddknzPVLXI8wDR1kmFUp85P4tirOBrzM272XOykOmlE8K5
KIUguHsz9Z4TsqnHLdC0ZchE81UP5LcCki8R0CRqV9Sf2/mTrx57oCWhu7KH+Jrc1SOHCUynwiKr
pngCWguGp1RAwElGfe5EWQ+3MM/w90PQtjGhYH1avQWOto3yZ281fURN5h99wN4igo7crhp68i9X
AdAAABGChf5RfYf3jeK1QPKroPhhjm2k7NdebFzdl4KT94Msz9b7mJQ3Jm3yogKEXI/gmvzZbIJE
tbCYmfIdvvjGSboAyF7c3+BlawLvCV7VaryGYa6sYdVDZTIRdmU2PQSF1h96N8hue2zvyCjknHia
GdwaXC+eKUFXLRr0eTqBmevuLFI1xxnFgj3LG2ujTnTpoKNp7SInQ43vw0F3LbBwZECqhzlQUaP3
camDWlS/bJxxrOn6iAeoIIK2BoPFDzoMTZcNlT0itSltt1moZdMnBIk/Gl/14chs9z5vudgbeGvu
XLdzNt7R1RyXdxRO24hDAXyCsMyaCITDR/1sylnK3e6Ge/J5DLxoggDTxqe+9AoA1bXME8VapIPn
O2to/NpmzG0eDPkKfl62sYiX4ql3P78G8TYGGjCqwM/L8kjmIwDDnrMTQ2KVP7ryH7aFD7i+AyIu
vto6LaFzr0NQCbz8xs0eci8/uRDZ5s0WWuvSi4ZeOHBhgEDj1K+eZV71ucEDBnL2gqDvwCq246J3
dhrfeGT+NGrXO/D9SKtT6MLpGR1QjpHc/L7ikx5yzTxkcGJ1ZBkBGx3XtAkDOt1YnkqmgKWFab26
xRxZcrhhTRtrkxlP09abvtqbf6If6C8sZELEkojGz/dMYeo0m7KpeRi9H7b9LeC/nC3npksX3vsh
VgFWZxmSDJVsoOH/xuhzHtybwy6rn3Lo910/5luTWS1yAxnRwiSYjGPLMGgPbF54zBun+fKewYIt
MRCIQKtwgaoSOq4dhW4MCujZLCIPtZ7SO6BDuTHSKv7+/9/mfyOt4m/N1ccy6zESqCV6BOmSMapK
ZR3NrCp3mYX3qezheZsPeB11ib7r9dW88N0Aekb4DUUZlE7XE4U61QBR8BZqWA5QPaZw71RWHbLO
uSGV+9rZWnJ9vAsaUpD4Ql0YclVQqMBNeb4XMwtys4HIZ2DNYCRXz7du8ap5xq6iKWAxWtYmtPhC
gjH0yO/JnqJSPw7jD996Ru4QYhlBfC7vDX9L3PDjvYeYENY0SIqXvHjdgYLBnlbkeSbTzngV9ZC4
5IssLUDIfilqH4fg6foyfFx2LPeS2Xl4ERe15/NVmIlba5qty3Qon6b2O2m/NlDgbo061o2360N9
3GBnQzmrDBnS2WPvSiXTus2AxdkFVVIDa+x7Lzx/IDKGet/1AT++UHjrwRxHrQnqH2i8ns/NaDSz
gNeESltrV4m42Hg1Lv48Al1oxaKD96HONDTSktJpVDrmTdwbv63s+frff6Ffjgn4i6ITmpEoXKw+
TgPzN1RnNZny+d5mcN8xD5p8Hf20ZjtqP7T2r2Z6lA7buNguTux/w/7p5ryLGQcFfMBQVyoF4s0N
nop/QNZBGhvgLGAVAeuDjd/5hxGl0xRDBRx/zcbIJrdluZAW99r4eWMB/7zc5w/h+UirO9p1JUfO
U4Eq04GubAEJsHMm/buVj/5LCy9QKBn07pfR96pD2wz2obbdIeaQG/zWZWr87nkEdGMHf54+e3TH
QHsDA8WSu1ann5EzOilQW9BCKGs3AcDde8mz/GfNPYdHpXKyHyrQJSSZZ7rzG8K/WKX3qeK9GQ3U
7fa5Y4tPrTFXc5JXQXk/9qb5u5xyQW9cpAO3oKGQF02MJBq4CwfAKfPvynaYn0jbjqgLaeyx8LXP
hVcHj3DVaJOg6fV9I2eUifKuLtIpd8c9er9OHcJdwUq8FtpHkSh9cRC0hiy1W2hINjlwjI2Z56EA
KHdviRosB67BWCK3rd1AM37bFvNwqAxnDHMi1NF2p/xg93gHKsWKvYYNA/l5EOcpxBB2oiFmnDMz
ezAQ1aPBAkaSaUtEvYzSyLTKPAi5o/tfpq7V7otqlCR0Jkd8n/ypOepq54/8dxaMbzYw2FOp3ajK
ij1ovjwVlTveUl08Fhqz991M+KFy+zkpeoCgQFPRkckRGYnBZpEHcaX7TAxjytEW/OqYpfazB6Fl
V86VeLYDTbtVAVGRtJj3jbhLo6Zk7b0zynFfu7LCFzaUjAzpFN9GbviPPd5HiF+VPxV0N3dUoYLo
u3a5awdCEzMovJ0qnT4KvGw6ov8Djz6rzW6mIhiQxMLdAMAXIBB7c44Mo64OoO64+JVJRONsfue9
30F+QKpYOX4RIzBjkdYBNxK96KUR1dpcP+nMa19UP/pPtdlXpwJqVmGP3tNt5+XGvcgaqHFkYwtE
COyYBiMfXknL+V76jRc1UKTfe03mnAwrB48FhAjI0qPKIE0K90qYaINH77HQcBrv2Did9aZLS/tt
MMRRQQU5BBd018PY1jwRvd7tS65jsacWBhr+VCUo1sFTQfZs52mGiE2H8oOb9cZRs/i493LI15YZ
snFNGiQiNBORWVXm3rUJgorWdzbu/Y8x0/mhX12bdqYN3jjW1T0IXjsz+ELKfQA1+Sz4cf168S68
aCj3Q3cD/FB7EX0/v8dQZsvnupvL+9kq3DfieFULAyWHHjPL5TgDKFhxO/MTT2fqBg+JG6rJDOLB
JePRM+ognNtag/X3N1QbIwd+JKd5rNrI5F8HW4e5rccSXoKKPymmHopWn777FDvGdMsdZZMZwTLF
jIg+2fcdMqU9fIXnpJpA0a14S2MyNv2JZcx6QseI7DVTZTuRwSpkNtX0UHJNiwfavMqAjjelg8qI
ZldeLLiAoisEo/dVO/DvnDXdrnWDH7KD319OUHX1VBlEfZBZJ0lQnhoDf2c6nD7pUk2JH/gEqM7a
Fc/EqpsbC5lqMtbsd0st+JSMkDCwpM73wm1HRAHaWERtgw0xQwAGiAcdmUhmidCjJfvNSsMO9UpM
+4zCI6io4bBKGlretwYfoo4W5HHq5FYlf7V7/suf4c+NKBTvLhAD5x9Vw/y9QHKWkqAYQt73t4gF
d50J+xN99DYUoFY76M9gi40L6o6LNPI66g2qOmgVevmp1zrx7GgnyFY/wKmyjTLfr0E6M3cw4/lp
9tpGuH3hjceZ1VE7B2kA7ZfVE2yUfaM5wijuccv1EGgDt66DNtnGAcFSrV9f0HBxN5gwJvzQTjKz
HKh5qYp7c4otAZXNRFUxWv0Vj68PdHE27wZa/v1dxJKVlaZwe2IgcZ/ZZdi1G7HrpVAMNToALdDg
Ab1/ra3ZFYaEY6lW3BNLpYUsXho+CSh+T79VOT1mhYParXkCueOOFtOvgcwvGzNcouPVWqLIgpW0
lysHvc3zKcKOqbIhxJilnuplGRZuG+wpZAheHLO1QgIPkNhltLkRlSNjyj1yN7YNTaZhginoTKqv
IPIbJ5hQZ0kDO8dIuUP+0hteGwcCO2CE5ewuy/TgZsx8tcMD8Rs8GnIiQUMPOcuHEZgdo9nVDhFP
XaPcxwIMl8igjbybClBQTVDwYrf05hjFbZRqVVDPXyW+ymMmhfcISdL8dzb6/adcRyR1fXHW+KL/
jhHyFxs+GEgd17Wo2sgcJs2ApnbwrGs3iNjCcuziTKvhIRkX2us45bhyNmqrq1Ttv1FtaGIC8APG
7oeWYk0aL/d1CnuXIUbQIZAcQ5Cg01DeaZxg33ttsZ+zLWzyhZTNXUqrwNEv6lJrAg5tfSqApSrv
G8s79VkBI5PM/Cw9cgy6Zp8X2ePG6i6Z8GrruRCCW8xsQE1BffF869UzabtO93BXDF5/55ZsviOo
cCWTw81EdU51xCroAnelGdxbzA1uuSq0IxrM2Za11rLLr/0p5upP4eA2GcIt7hdJiL6lx8AanpQ1
/3XvCeaZHhpCAHN4yOzWtyN3Kk/UTnHvGUaElyqk7guRaMFOG+n3pYvr/UCr/ITURJMwcC3uefBa
QdqoAej0+te7NIKzGJjDcA+OROs2miTB4PY+R6nCmEPN0WEQtHHLr44BCkcBKFI4eDY0o3E5rRYr
UEFPKx37UWmIIH0Ffb8uHDUtRBcshgB+ZG55ZFwaEWqaAM2CcwNm7+oubCWq0iUd8Hka37tF4u/d
KUdXidGRIC0GFy+n3tDiWTFzy0Do0kMAvUYdpRLoui2VqvMd2EhR636mrNQ0iNxXk2W+tFD+evJM
1R4CAqyXi34LrLLcYZdXeFILUgY7Uxn577/+sGi+AlOEgvIf/cjzP8TwpTXlXFrp0DTHsu2PW1Xk
CztnsXlaKGmQSEa59nwAk3R1ncvcS7s7w7nvtmjSWz+//oiTNpfUgmQPE8emuUH38/r6XLgqzv78
Jc57FxP0wm4M4P28FPXfTvyE5Dvdct82LzzKQCpg1+OA4cZbo/4BwrMN2ZZuOnhNnUEYQPOgx1TC
Cg5aAZNHEg/eBI9L/VHuSQmINzqzw1HLgHGkY/4EU88QtEdrVwuvf6w0Q08EGmFvNenkV1IisAoR
dqJgbzhbUMjV6v/3duH0BIDa62CMrla/Dio1aQRvl5BjWNTuM0AZ369/gNUQy71wtjirDwCJ0aqp
QcVLPe+pPozj32GxMQMdwD7cAjrql+jprWbgd4AHZDY3Ul7DKayid0jgX6/PYLWFliEcMKkBG0Lt
zfoAUpJWb8hAtl7qFyYPA6YVn/Uim5CACb4x1GqxlqEA6EQgsdifLQbV57sVSgLahLBKoMSQB23Y
FDb/XmoorPz1jHB7gaDsQPgeCevqrhYmGt7IDQWQPMAc9WXExWth/H0K9SelWGKiRVx9vblKgqKD
08kpzWYraSBix4vE1e8Y36JeLlvoXTjwZ9XQsbORgC804TW80xhZNumKTalh8O4wwE45KUYo6lG/
+Grg6MV/v3rvh1utHuk9UIJdDEdIFaIiEM8qT2zn5/VRPuaEWDMkZyiMoiP5gYVp8s7jpu5PqZgW
I3J378vUtqewqt4oMJ+BPQIpV++uD3phqyO0Qwa6eKPDEmEViHhQV5m7ccag8xjO5oM7krC0NgLm
S5vcA3oVQmJowKM3fb7JccyYRQFlS+3SC9XnjP4lvfTPfng/wOoUuZJwG3t8SvXPsK0P7Z1tbJkg
Lt94veXeD7HM8d2zAssd2TQKQ+Q3OrTAtJ+RylCI27g7L21sgBQhI4xuEizIViWsTmd+1nOMokSo
BfsZ1jA7959Wa6ldAUsMOKm1+ua553E6FbVICxrs0MsIJXIJ2/11fWddSM6AB4EDnb+UGaBRuzo1
LvNHUhvgeHcUB3NXgmwoUBgtAOm5rR1Iqn2WW4Jjlzba+yFXMys14H6tvBepPFl9MnU316e09fOr
rzMhESemj4Wj+SNT97BN//vfB1p90T7GHQ20wPkeG/zeNECE5engs7BYGhJb0sqXjvtimWUDf4sv
s27Ej9A2yoHy5mlRvZi5GzfiW9t8+YdZLO23BYqIfbw6jKr2pO04NU9piDA9soetGtbFSbhokKED
hybZ+plhU0ahKa6LtDVRcj/UwY51+3+Yw7shVjEMH13PqLghUkaPQt6wv4tRcV8tXT1ULPDfgh5f
LdEg9NqvRpenAeuPA6Mnlz4BU/e3czBgqA17GQTz6ISu3/wZ9AejY/OcDuyIVj6qO9d//+ONiN//
o0OOCNiGdMD5bjUmWXMO9GJqQ4lLuL85eiSFOma2SBq72Wi6XhzMw/MYgFyFcsTy7++uXx/2tqWe
t3MaGN2hlacAYEapl6HOnFCn/7Byi28G3kMEyiAnnw82AOYa4KqXaf42WDe+v7FwF25GoIwBd14s
e3BM/NXvm8rqmnrU5hT9sAfL5BBX8ocIAiFP4GhDUHYMXuy6ftZEfmTW9HL9s308PSjIGotLLRpg
6I+vLrFZjLnNLc5Tbpifm0H/BKrML4tmG5P8eFeeDbPGcdnuqMD0mXg6td5vXUJfCZWi6zNZDuH5
k4whYHyEejb44yjInX+m2iCCwUKGp7n6xix/h5oHNEZoDDmV+B9GQrkDsTpqKh+M13PqU83wB57W
lrz1iMgj4ZCoGBEKNjPd4CKvUVzL7bBgFV30+PUAb8HyBd/t9SzIBmJ5M02Hfup3GGmK9JaMj5OR
e7fBZM4Jd/XIru+BBq7C0e/yY+U6A7qtY/0sYcmbFGYZhMPgqqTnrh1mQrDD9RW5cB7P/sbl27z7
G23VG00nBE3HRk/qAsq/zdQdFVRzbKN7le2QXB/v0rcGpw4FHigCLWKi5+Oh/OcLNGlpmhOzD81c
uzGJSEBPPLFmU31oubnWGws6R6i3Lwa6kIA9H2zkTqeTfqCpYf5S069S++JZL0I+GJDa7VBPPuq1
dnBGVM/Jz9nayG8vrez7wZeD9W5lR1PTgoITmtKOomlmTm/Em17mWg8i1bk3lthilK4tkv7sNw+2
h6j1orIE4+DzEed6cZmzKE0bvaNL+9G4IVYJC2QTNYJ25tXt0FjVPTehE1GOTh4FI6BTzmjwCG+P
s/GlL91PKK0g1tbtpbS4OtWMNG0jCsXScQJHgg7afS2aX3OxhXu7tKPej7OKFeHFjNKXjsZjR04G
r2Kt0aKqKSLW/aWy/H/ri3geocrSRFr3kPy8GfwsG4HMLbT8O2RjaFjXVfHz+gm5uG7oDABj6SLV
XwPIXEHV7EqDpSwgD7KTN94wJyUtNlSk1kjvP7Px0Q1YHn1g6NZ8HToyq2hMCz0XJVQSTJ1KMgNY
pIxpVtgh6o9zgCGi3BqaT6Jr2kTanoqBZzHAJRickJgGNIw6BCUt1/8SNrn8cZAwAgADNQEY1K2f
BICHZybLmqYdBEXQIwmt/KiZR+G8Xl/sC68bkEzIbCAPbemoQ50fGeqgBV4KjCP017n9ZYzdxtt2
KUY4G2EVI0hQpKupaQFKnHcDWGAejLxF2QK8+zwaYIxMn5G7h66pouszu3D9nI27uvvaFh361sW4
dPhM7DzyKdQwbmj9VGWf/34kCGAscreI6z5e6VnXBXS56Jz6DS4fxZyK7hdFDq+erg906WO9G2hN
0eNmZkMnk+OtMuGQfbdlGLX186u9EOi0qOwM85gBA7EDASzEVr3r4m54P4XVbkDTo20tbXkUhlTi
bff6DKzBeteyz8rsYuyUqDaqnfQ2lu7CpQJCAY5TgJvrowKo6WQavL0LCkXeVia8t1my6FTc5RY8
VK5/pUtDQfbFWSARsBxatzdBnG+C3kBlOgjqO6+wb4rsbnQ2HtetQVbr2LWTCfvuiaYZU/CTeaXe
WwmC1PWZXDpC72eyOkKuR0HS9xEbFf4hX1AW7o1tvjjWJzuI/28jLVvzXaxAoF/KhgbTUUVcehEy
bepEOT1VbOPWv7TH309pWdd3AwlLAVOrK7S8M3mr586TV1vfr8/lwnsMIb3/ff/l398NMTdwKrY0
rJqLXCjvvpeWEZkA5W3pdFyciueh/oESPwZcxRcmI15BGhylupLOMXcdPZ411SfXZ3NpD6B8Bwoj
kMhLO+h8Nm0N4o1bLvFq0wZPYkQ3Z6z1Hmgsy49Z2ZEjE2p8vT7opSV8P+hqdxdTVcxZhyNkNHdA
qBQWQBd3WvdyfZQLUwPPyEOVGpgUGEyuQvGxqP0cTo88LWWvHk1F5hu96f2DD+WoWPiSPVYB32I3
XQpSPcQ1QECAfIo1XR0qoeMkSQPbQ2mPLn0bPfd2LKcEflARGGd74orYKU5ZUZ2ybI5HtZHvXLg4
IMyOdgN0pfFYrXdNzwMAgys2ptTqwim3Ybj22dzi715YWQyC//Eq2qBXreYIdwadtKQd08IIjmUO
iNww3vEZVn3NcRCbIcayB1dpDiQF/oDMwQNAv/F8j9rlxNo6r8Z0bKtHp8n00KxGWIXWbw5doO11
XYa5sF9aMYajW0RzS6rd9b104TAuNQhwEND7sj8Q80RTZKNsA4JmdvUtIF/LiW/RLZc4/sMs/zfE
mn6ABAUyUdQjaW3coK56qqQLy55nU1Xh4LIn2/6HnQLvjOUTQqUH9rbnq2o1YJTmtk3SshveXD6/
CE6ftRnh2/Wlu3DYcfbw+wjDFyDG6uvx2TFHxVySGpWNLO3U8k+cPbrl1+vDXPpCqK4gzAXqARXj
1bUsArCDvHwkafbInJO/5TJ8aRbI8ZbwDxCSD1tednzClyBYLS2ZyK0Qb9QDLHzjNr5wegFkAHgO
WSUYkuuKCpjrgy4Bi0vbxjlSjUaKwxWonjeGubDVFnWTBaIFQAz8hs8/PaDUdUeaXEczbf41FPbX
jAU/Gffv2lbLQom6Tmjgn6LrX+jjqEubGk0jAOG8jzCt0mOBnAeppw4UkmPFlR8TUwvd3IZTRJ1H
MgMV2pBb1bePG2MZFgV41GQMoKAXjMS797qZ1US0rtHTwYjtF2Hsr8/qz2Kdn9vz31+9oEgs8X4P
+H0IgzYhBIXhSQ9D25jPTQpXwKRu7T2f2A+z7L8go3kbR7UbNBRpDNVFWkOzWBnObpZ+qrgWBoUJ
4TH7ocqsm8qfHwcR4KyY9NQoImLd4i/QeP4053lk5sO+90VimOS57gYApwRocfmcZKjDMeD4Le5+
HqFQj1y7RC+dfe5G96aenMjVrMhgxm0txB4v50YFfA06QW4LUsmi8o3SIG7KdV8l6Fy/cusJCz4U
9b2qfX6cemqeutkQN3lhGk8wAC1FCGJBfx/Y+g9NY+OzzOvADV2+z9yT+jYVfGhirfTrU5C5XewO
/o9xGFEzZVxunIaPG+TPn7lo3nvo1KzLSprNew+QUPckfTBtvuTx9Q0C9fYPN7uLFhCgiajJgkvv
Lc/pux3okVoWsqfOqfPdNiKlnziV/EK5iixjSmDmUoYGyWOSoYfaWTuwDI/OaEFDknQHKFq+geoQ
0pkBmjxmj5rnH2a7uum68YCfi3vYjuh1H0EOAaGbZFBqhDJS59c8ljMS8NHP73XG6iPohHCIaexf
pvRv895Eh9scH/iQ37VN8Ej6Mb+d+/HEix5V45Ikbg/eSFXuK0vy37lFgGjPKhqPsKYOBw+SxV02
7efBf+0qVgFONKfF3E1hbdBEM5pbcwk+SotY4VTARJcHih5ICdexdrLNUPjNlMwwF4/Luo5NT/vt
D1U0g57jlx1oOz2MMDUSegIiNNA0KsNalmyXoV5Mwqxovs6+eyc69lo6QTx1/sEeyL1j0JNTVbFl
FU+MFYc50w82C24zSOmXFT1CsvgVHOtDYbs34A9BrJfHiqq4npqd4ZqndqY3VU8+edl4UE5+p4pm
16M2pdjXvjfiiTqJ8LQTPGZwL09B4kwDLEDlTS+9T4abPTWFQN84GPW4Vu5dPuqoQpLpDXoWr701
xaiXpm5rJmQKQHBp0q6eikOrCSDP/TkxC+wE30yK0vkO86ujnjMedUGVR50K8nCWTbHrjbwEJaFM
lVWh4jhVT+VMY4vZ37XO8XY2XIhiYPUh2DJ136zcG4+krPYuh70b6lnuAPaPJeOaN/beyduD7bUg
d0BqMwJNC2BkP3urymI8NmNgxB7RgSDxptgH3jsE7ayIeD58mxmkw9zM2cCzXjiCEEADUBk6aCjW
rYmEbdcbE62Fc7K14JvR96+F2Djkf9pF59e0+36IP5WLd4cQmUzD6Mydkx5QPc1sM4f44WS+Sq3v
ZASOGu4mx4oNfZehgC3jezGaB72s9GRsf1u6v++gk6tB93j+RUjMsKlOPafoilrETVt9BH/HjTtL
igTu3yqGZrz6XFcGvavhLbPx5nwMRlDYdABQsXDXItlYlYTLrNABjTDmk+sOEZ1TCp+pcXj282Jj
1T7eXOcDrVIo4KUdj1kKQZu66bVf6IwVf1/peD8EYFLnlyN3JqEhhZ5PJQwUqk8D2RH218WU8yFW
L/TQgXM4LMtVt4mC76T2Td8KD/0V0hKPHrYXSuY6EvaFtLJaKdBVhgyQYOfkjl4HnLQa96bPnztg
Oo3CigJQkqyA17HS1bQLjNLcmYNi8ahrP0wqk8HicVYXbZLDf1wJAT2ZwF0ex4PQ6ifN7b7weYxB
UpsOam4a3LB5cVcx+FzLmZFkoGA31oq8zHDBPrhaFY2Z9lUnw+Ok6SCBT0+tsh412UEDzr4rp6k+
zaZo4cwmn9ygSwS39yYeAD7YX7K6+Ra0xWuTt04IjpURGeOIoCGY37pKfHMMdmfqw0naRlyK4eQ1
wyGfVFQXgRX60LaRrPyG5g1CGce5K9Hc28k878HgNO8Y9KZran/SpYO3jES2sCJ9HHd2IVDoAnas
EMYtjuZNWalno7GccKqCOxRmn68/yR/zV3wsAAHgnQYU6Ifqe9H4oDGVwj05TOR4zMgQDlw+cbN8
6nUtzFx3Iwf6GPou0HP06By06UCaXxU8aln3raiVcQpUB8WVovCzo+xm9jzVAZxJwS/GySokO3VU
9rvrk3WXHz+/+XBHu2DRo8BzAVPpm2hfeDybTgVE2+6INZIXr2XtgTNiRQLVpT04dcULepraYuzh
fm8AvDoC4AMR0ly3jrA/GBcrUv8z+LvO3ViyGtbVQ2OHjleA5DOTcgjByCufZdfMSZ073/vRzJ+5
7Ic6MgeaP8yVLp6Q4TuJ0+QQaUALRv9sDpb+g2ZQQLQFwzOMcwDdYgVEJvT/vma6w3ZB7wUvfmbi
ApJahzIbme48RbM7mw7ilvhFedK0ksQoMbMbaUCMWPCMQZPAKG85naH7ZdbeAxWZ/JRl7vQiugE3
NuLgX4ZJwZfGzoxK8GWzkBSu1kLM382jKhMjNEVnaw+d6K2a63IPrD4GLgjUhXB3Q+Bn3TWsK3tC
luyLk0XZl9EsEuKIyCdW3OGWaB2yU1P2VG4qHF/YgBB7XRJXHbImHxJLn3qaX5rldOoB4uHl7758
KdihKdBGBAmid9429tzHWSJFxn5DRREJ7bqTiHzFFz6XEu9Gwvm9aA8QQ7e37vWPUQNawQsDBgRX
3LxrkBjxBBlyv5OnijzK7v7v4YeAvDiwq7JhiY7TsypcTDATZ0THs9EGUwsXY1sLDZ6/6i6Mb/5+
ufBEgcaApjbg1asHCqqsrTfn1nwy5mff3GHTzd7ttAVHuxA1AE73v1FWlxB2hTFMy1nyrDKES+K+
sb6ypezvvFyfzoWo4Wyg1cJpBMK5vY6B9P43EgjIZur66/9tiGVrvIvmZtOfndrEEHUQ5fOJ2pE2
bVBfPz4S+PxLCruA3j8yUFltZwZrl+WiuN7gJVm8ERZRIA3Kvw/nQE5yMA5K1eYHeafBmLlivSFO
teOJn2Wrq30Ny6j7srLMBDIswNtfX70LO2FhQ6EDjdwJL+Ey9Xer1/T9aPPBFScodoLeXd/YmFYH
5EI2b5mQX1hFgMeA2zZRknYMf/lT3g2lO8qWLV66k6CueVC8VPtuGMjPtgjmZ4vpVeTNE/ii1yd4
4WYAd2Sp1gGihEt2NUErm2tOtEacHHskySh1fSc8qW18twv73AH2Ek6oC6Xzg9qxY40cWp2DOBnT
KB/ILGvUc3Ijkdzagmb8wQ2t3g10HBcjcRTsgCZbxZe1buQg6dTiVChRpaK1+9CANM49dwl9KAZl
/aglUyfPc/J0VEp7q4q6hLWwOwFu1nZfmfLLY4ZXOxmyQkXUBJGvpX7+FIgA6XhvZCgkwdbF6pQK
3dYxeZSztkkaOGGEc1NAI2Nm0CInPdnNovHjaVT5HR58Hg0B00M8nNNNMdMfbLAF0I4azgzvSSLn
fj/rM7JNMUDq2Oog/4h3OpTunIwFtP4mvy4Rhcx5CLxfNFROvrNnB72LxgsOpcVw86rCjE2iOQfe
wezGrezmFZziX8bMnF/BrNyIDowlzDb40TSmLCkLRvZVR+p7vePQlePolfwCCl47NT4zm9AyKuiM
uCOdHlmVTd1GnfPStsCWgLSzCwzoh3rS0Oam0sEuOdlMz05T39NvNeRd7gzWy41a24VoAmV1lNgA
XPdQx13tczVmg1WIejpRjXc75Tr+fZ2J7J5oMImEUpOVZKxv7jyzyX4hDS3+YaaLGC20d4GNQLfp
/HDXtNaAvB2nk2/IHyMHz9ut4DKVN/+PtPPakRtbtu0XEaA3r2Sa8qyUKUn9Qqhl6L3n199B3XP2
zmQSSZROA0J3QwAjl4sVK2LGnFuA8xUvcvHgXYyzlZJAgWtoeA48m55d09+Z3WmM3G5L1XrFM+qA
ziXm1KLCtQzPYGspLSFRuud+OlG2g7DzMVO/SMLP2/5pLRwjOIJq3IR6gPT05cSNkZCYg+F1z3pu
OJ6vpnY6pl+NIf4hQlo4c9K8TTBzbHjFtcGZlLBMHUUGIKmLWQySni6uqJuemwBUhu9O2j++FDtT
usVlfWUI0C6PHIONQX2BB9bl8ACLW3rZl5GrWk9Iq3jN1wwIiPHt9iSuWdHpMQduiRIOzvHSiuTR
+RbrWuh2HRr3PewXElIGBsCtcGOfr1pSeScyGsDIy+WK4kKlSuKFbqQpD+zFo9rldpvkD4lu3t0e
1NXNxdSZGgWSuW2QvofFGrWdNvU6fD/umD4ah2LaCGqufBOft+AMIdSkueIq0TbKheyl4DbdSsgO
pRF/GslI6vW0AcP4U9S7uK5mOyjAU/IzZBDqi7UZLJGUxIDGgKWkO6WA1JcU8scwfvbaD3SMRc3H
AnYfyjJ2NHyAdGhjp1/5iz/mwfzPQOhrYKzZ5HHaiE3olr0x564/FoPwT4tGROQVDxONarcXbXVW
ebX9r7lFNApBSpEEGsQvsaxBVBQ7kvY1eHebxGJMiykV1aFPtbEL3ayvbUN5sOqN87QyCnadYkAS
j7w5K3d5nvwA3ILaMwo6ex0rlZxUfUvz+9tTtbK/MQJ1MeBH4xo1K8RGAH2ZSbt/8s3T37awAisL
Dy5LpYpD0xiI9MXxYd+JJWFL5BYiyQCBWuRj5qvdd0gG9F2UGNEHC56y3e0xrU4cMgEiHR9zQ+5i
ZfrU9Kdewj3Qb+3IZumM1n0QJO93QoYIXHQG2nMxLXFnulYKxeBPrL8S2K16yoa3qJ454zZW6Opu
4vLDygxM5Q80sJfbQE0DJOU1I3abP0g9cxAPTYFQMDROnxGQLu2eDkpHjQrteHsal9QFoFOxTLe3
KZOpn3/CpWWhLMF00pTtKmWwlwT1SA37gNLAP4Nc33d58avStOdYn3ZqmT3J7e/b5q9XkVQCkh+A
COH9A9l3aR1CscREBSp3xVM9OElj++8GkQDLObOwrERnspiqhY4Firrah6Yss+9DLHdbG2V1IH8S
frh4UsSLgVSR7ymB5OfuMByyn0P7SzdPt6fq+hDTrDXfTjzp0ENYQjq61krKqcoKV42s2ol6tdqJ
Rb/VSrGyHzAz6wBDYSmTF1mmRQY5iiupKlwxSV48UYYYLNjn1psSfc4i9cmcpF0g6TDoUANs0o1D
fTVGYCSgSfiHx90K4KPXzamMpMmt6866ryOhPlDZrt8bwC+szL/i7HkszJTLqTmLjnnHcAT/AAFV
Opr7Mr3Pk6M6NTaX5+3FuwpmMEmWCRwLGWna1Bbbo0RiCt3cTHSNbvCeMh58bjp40U4Gn7mzlCra
2Cyr9mRSW8QzMCEs02iWldVTVHmTO1Rp6PSFtjey9Mkqoh8tnGK3x3a19eexndlaTKeVZ4riWQEK
5sXkmkp97Krhgz5J+78xwxWJVAat4st8nVD4lOdxRG6CTow9VY2TDGZml1W/EViszB1kCxCvQaQC
XmfZK4HCGPRn3ii4ivw0FV/i6kVpvtdRsDFt16BFemxF7hUI4ckKAaS+3IZK2cQlGBXBFXP5g6EM
9hTTMjE9ZhraiClEy52U7apq0J4CwavvOkrne7NDdPP2vF5dPfPP4OYBXIvk5BVzlDCMOUAMWDen
VrJFf+/n+y70oI/6mMUdetKH2+ZWdgvmCBWk+dKhC+Ny1LGmC3AAMOoweYhMiKQ/t1tUtRsmlt2F
VhkKmuq1AvHIixB/lfVjvYXjm/f0Raj9Z9L+Mwpl4SUT+rDJcvWCmySHPjvE8UbcsTUE+XKWzDDn
zFbMUhfnNohZeEYSW+7fbq/F2tIT1ACuJJ9BpmkxClXMUyEVTM9tlB+BmTiS9do395LwaI0T7/0t
qvu1SSNvN6uIW9BOLZ/CWRTIim/JnttP30L4sstqiy98qRVNFwSydGcm5hGfufZR6IpWjjBRkBZ9
0lPlLabzsIfw2RWSIr2rx8Gy4yavKltTplfZ8mPEeMfvyqDtIAh1PE/5kIc6WnBmW2wc+LU1JRdr
yrJpiMR4i/NeKVGh+p7nucn0mENONVAKtraSNvNHlhsTfz/fMeAyr8TUEKNWx3oUTXck1XD/yXtU
tih2qGHetmEt0ANdkIdqDTrDlQdTcseEFGzWwWlc9IBmapNkXzoUP4rIsA6dqfRfc73M9/WgGPcd
2AloY81v9M/Dhhz5P2vCwp1UwzYjgsR1tNKKdl2qdQ85Jh5kSuF3pSi3937WCWQsO3KRjWx0R0Gs
86OUcsJ9uLda2xRb3VYh2bqHmDnaUXAN7XHGJse6JCFeUJSOrIai7WnhP0anS/uh7TKyopq+q0Hd
JKhdQ5BoCjs1VOkgdUqJDjHxQ09V2hy73PGrIUBM3XJSMYHyN/IFe/Rzw24qJKFgI5VflFDV7ViW
aruQlAIhvqF66iMpfZJ7o78TaSk8RpaeP4WNlTpAxoVnIQu/lpkBpjU3h/Rr3Q3kdIcwyXcktEf6
vsdKOJZT0ew7JdL2TRwUr5EvKXf0XxpfUj9QjpS9ld3Yhs1DX3nhQ5brCf2KQvMgoKNpi2k4PtaG
WLtBYAAp6AoAn9DYHaGkegtClFS83vD2o2xkD+pUR3expVXHNhWLvRXQBBGQ3dmhyKqD2qkTl94i
zwk9LXGIopnPVG92mcBF7MWdsq90JTv0NMceGkNAJM6EIXgY/P4pbwL1IVRAzfitFN8NslfsKRVQ
mAhQ4IH/x4Jme5CRs1UDZyyGYTfQZGsHgzE+FWPVskBt/+SZcWoPaq8fxUlsP5nCnOyODM+tjMg7
9OSl3NowQlsL+9BOqHbAkgNaQhUF86Bq3oviNcm+9mLQ6uD0EJwRxc+3venVMxiowVz5oAgC8pr4
4dL3JLpV1qFZ6dAQak7gmbvYG4+C4T11HqXMJN5sJVpxKBjkjMMVy0W6xHxKUuMPzdToboQoUyJM
n1RBfB4s7fftca2amRNYZGipvCxfBGIxRrxLPN2V1VKwBUn+2spKc8xlrbi7bWnVeREXKJBEzZjv
xX2UQO7dNZ5uukioOkYAPLmX0h2o6Leolb/ctrV290GEzZuXjNl1p09oagWRnu+51pCZNq70UU3i
Z0EeAP+ZOZ1F8U5KrI3u/VXPSXmbXCPA/KvQskhCxJ2SxnPlf0zUrva3h7T19UXQUCnWlAs5X9dz
+l4AZWrtRiZzZYszX5Ar0pDBCJZbHCxhYk3a4LlSmjz4SnBMymiXWdorXLe5LYT6xoZYGxFvUdIv
VDpo7FkkJ0yjj6aOcpJrTekvKOn3VRT+xZCoAtPMPxcGaBG+PLUj6aq2U3rPRZbKaVTxycjRVJB+
llqzD4QtrfCVs4QODfysoEJ4Cy5rpDRgeVGaSxYs5LQ908cea9EhmbbQ1VtmFmFQFPUdnJST5U6G
G8qlLfT3BE0bD4e1zXA+lkUk36RKD9wEI1Lq5v19WtjK8FSAua03gKprR/XM0B8Y4FlQV7TRNHQm
hpT22BunPv+gp7BrBQqqf79rbSONvjF3S3c36Y1QhfWItc76rAjRsdHHR4/L7PZhXTWD8CgsRRao
nWU6hx4q4phksNxxcvLoFfCRINzfNrHmTmdmOhgEoaS9qonCr1Ko5jTT7/qe04meDQ7LzCOHZoDb
huaVXgadVGlg4ADYh0zNPNazBfKgf84KA1UlAbhh/zskzkLGvfL2VkgsSDcGgL//m8V56GcWZa+M
Wi/AolWXhyKHH6c4Ddo/CGnZfX4XyAVNLVv1jdVteDbK+Tyc2dR7YtlqxGappk6cpYRXb7oFyr5I
D3VSOv2gbrwCVxeQZBhgLnJyQOUvLY5U3UU/CDykXg8T6ju+Bszc+xaFP27P5qodUMVzHYLNsoQ2
j13jxxSoUMWqdegLoWEo/vGt+uA1Gyd5zZ/Ptwe7kdo52JvLAUlCFwNC9Cy3qOgnNPdhuyUYe52/
5AVInxVwP24j6gOLvUjBPlGqbtBd+HfcrFSPqal/KvuBZdI+1NG4B9qT2LNOAJyswdGKlJ+3J3Pl
YFPwIA40dapxV1pNQtz7mhSmuiuN8L6mnZ8744TgpFkK0/62qRUPjCm6CcFBA4FeFl7iuBbbnJyY
qwtfpuHO73lJxPpdiHbIJvXD6rBwVMAnacdEFepy6XqxjOt8lHW3jhrb8JQDSvCHvtzKRq2ZgYJu
BmoiKUy9/NIMsKm6yM0AGHZbu7Uod7ZCw+ShU4MtOkAYkfnWwm2xURRjpi6A+HS5VWZoOLqiveZW
8CqeRsFoYaX2JDv0Kzp4XrSucxDWEagVBGW1L/WQ2haSzrZQFb9Sscu/0EYzlLbcVNIdbBUQ7mtp
BQpcUk9l7PePBJXDQSjzcKdHKRLWSV9MNrFh42iIKe34Vb/GWAJHIlXdR7/Lhx09S9l9X7bFfRgk
ul1blY4gim89BaVHUlDrage4EswloZCVL75gKa+yF9Cz4qejo4dGTNpu0o6e3ASulzcxyvaNv5fR
5SUWzLu9n04dUtqa9gGhDf2+BJRrV6La7QqkAmxdyzP0Rtvp2Y/6f7OUX2CGhv/Qg+l2aq5EwNoi
8jXqED/QpgylgDTrkPiVdSxKUXluuhoxorL75PficBxy7jRfi8xHEwTRMfC93KFJY3j0k7gh+PXp
A4n8u0k9RMAIcql81MjOhLiFNtuHNPvzODWNh4KC2B2Ije4Yge95lIpJdEdDHU9p1VufqLjIj7Wv
iXtBEDM7kmPRVgdFfEj1wfiVeQworpTpIQCYtEtQNnlAoOZP54n1Ka5Qz6LHpz7O4pwHE8SWgxa9
dM9/TbYSt77TFmG7S5QmA0Gv+DaPOaTizZoeKV+hUbiZhYXURt4laNnuDG9qHQ5P5kh51Owkegd/
t4MhHDMv1B1RCc2HFI6b567U1Ad0WPoXfQAd5EPn9VRWaAR4aiTcxV0vvcWB2LCxlGGww86UPmdJ
5W244pXbjIojrR8A20CZLyuOvWYWalrr6CEF0z5LPgvtr24o6IeAf6f/t6i3isTXLCU8j88NLq5s
JUC0TDA1jR4ft0q/Dcq/mfcSBneaciLdadfi5HRbUK01b3Juc3FlE7X5Zitgk1Yav9tV9OLph9s+
eOVKg5CXUzdXdoAILkyEUQszgeYZxD7NruOB7BXH2xbWBkGXJKwU6DHPq3XpEmNfphmI7ex2yk/J
Q7FrSkHybXWM/2FuX3pD1Lup+c39klfEmYPccqmCOXPjTBMOqGTld1UByZbQ5v8Obas+Iu6jfElU
PXJGeM8dJNOqXVJFQOBio9gxgvoUpY35/nAc4mP63Uy2KV56cSFofSyjf8D8aqadi51T4qUb33n/
FMMKBRAcqgPFXGY0hTYRIr/uNNcvf3c+Ik07q/x128TaPjk3sXhnFkXSKIOFCe2pNhMUobbwX/M2
WK4flTH4QklDXXcb9JHXIpWcaBRu8296700IWg+j7YXim1bVROTRVpPt6saEJU0m30y9eFnzLmIt
yYZ43jGl8RsMnP8kK3q0V2IoxDcmb81bzZqNBFakH65hMuSS42CaTNc3o3IX9PRztV35BYVe2RFD
4ycdPOnOA9G/N8teobcjio9NFs2sWDACTpbqv+itltpUOVC5CfPwUEmT8BQSKFLzgjSxG2GKTdNY
vBfMSEHesyJJj5AcKUxrcPIwle7zgp55spX6o6/X+tEKB39Pj032FkJdttcFoT2o8D+njQZ7EFne
XZvl/D8vLtKi8QDsFUQuydSBpOSg7rlVAEiL0J+ptIJyDXTcxTVE22YFi8jt+duYviXNhT7Iyph4
kukavQYflPel78pdqMu+DWDoWI2dI2Vop9w2uro9oJpTdFRwrmGduZLrDf3IGO3Gp7HI34DYfULU
0Niws3ayZsLU/7UzD/7sXWb5YjlkSOS5PVmBMQxtddpS9V15IEH2+l8Ti1SHbCV0SJMEdeE9k5PH
WmOXqx8DwrH/05T96fI/G4pBb1SmVgzFL99aXSI6+bwp/v4nhF46irPBLOvbJeoUCbGn6RY5KcIw
+5Togi2r9Utbhz/jTP/IaEtYUNS7WAmfo0i0tbzZjVqxEYGs7w/uBfADCuC0+e/PBivUGUKDem26
nZA4Ai2PKZ3ukIzsb8/pauAxN0Xh3dHuIdV7aUcbgixOhN50xdjbeZArIaFqd5J6p47Kt0pTfzYR
/eRTf4+G3UYGZm2IRAVEBzMs84pOtxEzpUOJZV5PR4CVlb354fbo1i2A94VHClTEMvyQq3xKc6sw
XT17EfuUOfyQ1f/ctrF2wIg94GogCKElaxGAiF4jdgS3hos4X9AdGn9jlq5ZIwkNzw0sTrAmWEWF
TiG5yvIlEr6lZgv1wp1mPInxi+ntWzJ9vXXXt6hJac9t8TzEjd32P2+PcnWfnP+KxSEvU7oah4lh
iukLAql2FJioH+7jHKIe08mCX5IH/9Hv21Y35lZd1FLjQQZsxS3gGmnu9on+VifmhlNZHxiAbcI3
3rtXyLEyDdA/CCLDjYbYLcvx0SwALKh5gbKp91ULk+88uz82lfcjks2NWf2D51h6m7lyBKf0nMFf
nvLAEL1ak3Li41YpRadBE8cxJq++N1u1vdPLInR0088+J+HouXXAm5W+rAxlEPgt0ApEx6wQftSd
zwrEXbcLfS+4kzrZgLJ86HfJaKT7wpK/j2OlU0e2rH1r6RH6SqL41ukacBZg/4d4RJLby9Art3sZ
8PXtNVRWDyGFEYCGAHkgP7v0MJlZg1kKDMOVYxxl+1uvheyp63X5zpAL6ZBHaey0OWwO5ZQTuzeV
eShSOeetPVrsZyE9ISwmHNOg7U49jCQUMCeDVvI41PZR3UJJNHqpZVOo8O58wiMciS4+DINXHSWy
DQ7ASsEBz1A+8EhXnyzEh9Bg1axXz2vzfSGUylOpUUhN9LF8s6oN9/DnwlguMRzywBJ1um+uID1+
00Don9QkYzPyEaX1bzVKXycNIHOTfzCamPqkdxLNxiX1cZKEClCaAlX75NtyMpEGUb6mYnzfKFFn
l2r5FJi/gy4EqK5snYTVw0Y6lTh8pjSTF+sETUc9VQQgbgiln6K1e125u70V1nfCfy3Mv+DsTgsb
NRs1ideK2Ia7NK53QgqrQPb+MqKlQ7rJpMNCfQXy0IIAwnFTNlyzKD/JqHxNhrxhYt1p/NfG8klU
9JJcZa1muHkrPCStTs5Un36Z6BHYQ9y5qhTth0F4yJCznYItXrG1eOtsgNbisaQ2qpVGHHJ3gPHe
V74a+iknswaX+e3l2rKzSGpOJTg/KWGQJRLYaI80L3m5k7co/ddeZn8aQJA1Z1muqqZ1AH10mZlu
+5ZP4F+obZe2osHMuhEMrO7vudPkfwzNwz3bfaDD0aACGe9OqqOwTuaGo9v6/iIQCCq9hhqJ73+F
ZmDGv2w8U9a+PzO88srnRXklfIvGKN1NcW66UuXBWWRBVy3EfxF10rYELgYEFjXYxdaS1CFQ/JgT
mtU7Mf3gf22yv1gFXsUz09tcUNZnH3G2CkIR+IHeKQaZctnWcxg/hE5+d7MtIdNM3QMPOd79qnsd
SEzNZS9hpMvuJgXWhi2i+9XFgMZ6prCmlrEkKZXjIJTT2OKZ4OcHpf7u+ebGcq+dizmenGEz89N+
EXCJpQhBUB5Yri/eWfK/xNH7KH5Qq+ku9jfc2ZpfPjP1x9udrUkAm1dMlYtqq/8sGZldt3ajfLzt
TFYnjCodKO8Zh7gsXZSWiGB7HluuIY6vlFxfx8Y4/YUJAy4JClsK2cbF5rVqffQlrTPdQCQxV9lT
uFVYXR3EmQX5cvPG0WQklc9jqUidOrT/Av1rzZlMqn+UG6+67oOp7ePUI49DomXoflUhSg3H23O0
uquQF6Ltg96gK4yKV0i9pKceJkoa3ePE4t7oE3EnpbnoVFUrHw0Zts/bRlf3l2nge+fyN9jWy2nr
tMbPlGTuBIZKsdMe8+5xMDeeCleXlULLNKVgibfynwrZpY1kiFQlEKL45IuCZGtT+0GilIGe+ncV
PYZ3juePLcp8MwLy+llpZoHRikIWn5AheTZG9VOopjtDyX7eNnO1Vgszi4dfPJhjqtd5fNJ0npa+
TG0Krj5f2Mdxhv8/3LZ2tUgLawt/I4mZMGgqgyp0mligbCsoAof6Rjh828o1txbyz2mSp/FJ6B5N
/yBWbr4lEL9lYuEGEMD9HxNGdSf3x/qnvEVWMU/8RUh/MVW0113utaJKq4YXaXxKlPZpCCTe5CX0
atpJkTzX8PuPtSxvzNv69p6x4TPDGkHMpUk9QAgjsob4VKFOExzj/BBQAdU3vMOVf5sHhiI4wlrI
ZxIEXFpRFL0XzFKMT5bwNX418y+3t9jqIPA9EHzMbm6JJuOp21p5UMSnrpBjW0KAjGrr3dCOR7PK
NtImW7YWazRkjZnqYx2fDIW69R1ikL22L6eNm3P1iJ6NaDFhZWAWY5IyIsOzIhibhl1TqU/dZN7j
yB+7cRo3ooLVYaGkTHwma9fZphSWq1Gs/OQUIAEcn9JidCpDQEppI/Zf3Qlzjw9wkZVOdoRAG10u
0+RkDvdSePfuhsB5oxHCwsXEU5PMwOVGo0l+KpPAnLfzd1H4oBQ/uujtLzYbVUEoc1T5Oq/jFUVN
yYcRNKkzafdRYnfpHfy2t62szhO9ySCfeGuSQL0cSO4rSefP69Gk/i/u0H0uaD9um1hdcjrGCZbN
WcN+sZMFL7TC2IiSUzw6ORoFkKFI4L83NtaKT5sZA6l1A7yAlW0xkCSTPVFovegkteU9o5XJxDSV
Xfbgggbz2ciEtzEiKXF7bPOlsvCkF1bnsZ9FnnmeJLrh+/EJ9MZLDkYf5+GoWvuxzqbf8iB8F4r2
kAf9e5856LWiIwjVNM8persWg80KDQioGccn03ysitiu/Ue93yo5zh+5GpuuEcHDBjYzr1yOzR8I
PFJTjk+lcpymF9Cy4RZN08rug/2BHjm2B6XNZWqtaNokK1DvPSWJUwMQeP/mvvj84pSaWVbEssfn
J9pF/IfSeL+TAenL/FO6BhEjzt71bPWbLhiTTIVBv1HgCXayDfDy2uycf34RP7UFdOWDzuf9dJ9E
nwej2Ni9KydTVUEDwLMAbSPNx5e/3zdlT7YiNTzRlWmbOe09cnA3ojQ0lNPfmCJep0sWn3bVshrS
M1TKlGBOhhrYZQZHlvxbhKFoAL98+0iuOQK6ced2d7AOV9pCXhxVYha04anV8pOS6HdiA5XmaNW2
Wgj/n365rzd89dpR4WQzNHH218voZoLeBpqpIjzJUfI6WPJjX1efe+R1bw9tbUPw7sdVY4gM2uK2
luS8MNUwCk9TefKnF+X9xwUCCcQ9ULYi0bvERndTKBdZKw8nuTqY38Jmf/vXX4M36Q08/758ud1S
sy8NYJLDCd6pWNMOhfoyyNC/mbaUPnTWJ7/6OtHPrGxJOK4EOWRseFXDBGdxWS+mLUUCoI9ipT+l
kMBq/Y9EeUyFeySCi61a18reg9yQjkvoc8ipLNNPRtopmej7/WnKT0L7OEbAraZ/4AQvxy9ivoWG
Xdl1WCMxj4cmmlo22yopVZVOULpTagXPQqS/1pn2OWy2eJ5Xdh17mqQab9O5k2KxbEOpTZrQNR1O
ukMv+s1qN4LQLQOL9bGsRh7LjuoIsoptflDfDcaHc+B8ALP9MzddQ1OtqfP3zfRfX9gN4t7wf97e
2ysLf2Fi4Ukjz0x9Y+rnIXwS+3AHHghX86KLyd7MHotM3N22t7KlL+wt4o7Ga4Je04eOhw7Eb3JG
SWm0+QWHuHmtzA1j8/wsAgG4QCmvE3PQyrDsuA6ttk9yqehOUfVRO0rdp9tjWZu7888v3rttK6pe
avD5kXaCGCKjnYWAtObUwbFMv962tXJkGAq0Mtx5/GvpqH1Lg6GvzLuT0r9ARbkrpzeo5Tb86Mq1
agLZtghqUANB5OZyv0GkR0d2Jbcn6MvhWHG4gyHMQwXE7I+3h7O2MjxCdEIP3NsVhaFgxhHE0X57
CpBxD9Uf08a9tvH95coXmdCpg5+0p+a1lnZxvrv989dW4+znL/vse5TlYr/h5yvafRg9TsNDXW6E
aCtrATZkrlzSlAD9yCJEq+tBbAy6cU6h9MDdkihgQV7SLWTPHxK7xRHBDGU7auF0/CwzhGOcpJKU
UgA11c6O6Efwyq+Z968nv/XJZ7pS34K7TreN1+CXYDqBfqglR/Pvbs/m9VB5x8GRCDxQhu/nT/f8
mZsragvtqCloTiq/IVHvowCdhe95/u6olN5+mC1IuCNyxGm63N38hjwR6B/huEIMl5Nj22J4uN51
lxYW52eQi9wqZwtBAQrbLuKNbbf6fYhoCAnQdL5KUwuZUeZiJNen8A0G/iH/fnsdrnc1P5+5+bMX
roMAuUyqrhCjhmDwTg0dujXT7r3nnkenRJ5YnHXEeTYtdnUXNaOnQcf6ClCxQ4mG6ubtMVxN0WzA
4oFJ4QY02dJPFp4viokae6/JE9ol3C+3P381RYvPz1v5bKvSYJ6Oncbn0RqT2tqOhJ++tpFA2xrC
Yo7qNoTB3Iu8V69VUCyOwYZs+Pk1C0CmOfQkHa/pjC2l9gXFb63XfPzumfs0SP5ims4NzDfn2TTp
uWWkstWA9Khy8VDVlGQpG6pPBXzoG7O1tiJ4SYNmc2pPLP6lqUwRhgh5betVlZ4l9EtKKXH6cSNt
sTZhcw8aGwoOKMopl0ZGWExVvyyE19Bog30rdfljkgnZxuFYGwrpWRBzGiORlr64S+O47Wn+Ppnt
cFIt/9HolaNUJ7v37+GZ7xmeG4zBV3w5mBBUW9qHsvdKMvDV6vqXSOxtK9tSP7zy6hwVDGgagJCZ
Z3Qe7dkeKOTCENB/9V6VoSKW7B2tCV8AiKPskW1cIGvLA4iLdikJ9k8c46WpBHYRr4st/5Rlmfgx
EX31s+ZZ74bpMKBzK3NK7WxAyiSNad8FwWmn1j+U+sftVVkdwx/vizAUeILF19W+HJEqqPxTNAKQ
sDpD301+5u1vW1lbFIsUHD2AiIkSeV2OAbGRMW7ghT5Z8u96/D4W/xTiP0P277utkDSlY4MjCeX2
8rmfjFobNWYSnEwDamr61xuZLrF810Rb2Zl5ZS/ClzmbeGZpntWzNYFCPB5EMQpONcq7RpWeOnmM
bBRm/8208BDJxse0kH/+xeggy4ERUaYbcNne2IeRLo8eu22EkCUkvR1rR3F8Do2t9oJrKq55dGeW
Fvu6gNWulivDPzVwA+4US0+cCMKSfa0K2sdQkHu7HpHKCqVsciIRJHReTIGdJKWyJwNfbXn1lc3D
cKnxA0ddoT2wIrqLA7H2T7mlOWX2QZgyW1G/Kdbv2xO84gdpslSgFaQLHTbpxQUoNaMsDZSuTyhp
+Y5Ck8NRtmh7ywp0v26bmk/V1f45M7WY4SYxdasrRv80jd2rMI6Zk08JEoSNZyfVBB2yZU8TeM5u
i65odePCNgazJu6Rx+nlxk2jYpR7Os9eY432gCksfpM1n9OZNL5pb+LY/mN6lfr+a1liVoG1UGiE
hG/hY4YyQkxaLfwTWmzHFJJGMS13HlDV25O6uk8sEma8KEhgLImzi1xJ1VIP/FMyjJSAxlp6iRFk
2bflODpxGpob9+baIs6FTWoK9PwAobqcy1xSOk9HpQ13Y9UPKc/Og+6P+UvXPgvDPir3mVRQIyyH
7u72QNc2KlfOrOMDqInI4NJw1k2ZHCSSf1KgbAzGMLZLfdqrqr8xoet2ePX/MQOW9dIOHEM9YTMe
R9YOlGuq9t9mayhra0Zg/h8T89+fOdJZp0ZXYz84lYCRS/9HbTxb2lNsfbo9Yyu3HPP1XzOLo92Q
dRCGQmCpAgEkYBJ/h7HeuW1jdbYAh/xZEYBPi4gwMcVe6UwTr2k2+8l4riZtn7bBhpXVkZxZkS8n
rIT2sB0l1kTJEXyIpyq5z0x1y+VujWWxtVFXnopu9BiLD6XDCBSty3kkN1QHbk/a+nBoZpxJHxUi
3cvhqF3nky6d13+wTr1Itiyo3yu9huOB8oM2TpnWq6vwtqSUCplX772axIa2VGfpPuhH1xhk8S/W
Bqo5aujzWK5ImHWjQA3KyHgE+sHHVNVROpM3fM7awsiQ9osQp8+y4ouFCVr8jdDk3mtajdauVsef
vTL6jxbgh/cmgpg2ngM0Q4N6BBmyODKxV6oZrfLeaz2zeShypR0Rf3SIRQtHT8wtVPDawIgkkIMB
EsxFvxhYNSSd0lY472o4NGlp6/pdRzXg9m7bMjLvxjNvM6lCo4zlfENAe6i/xNVz3G3c7GsmZiIt
ahpzTWh5CSkDlBOjFOIzvb3+3YsP2q/3j+HcwCJ0GHlbIfnh+6c2zmQn9VD3Uwd9sLU22wI4b41l
cThRq4k1L2csIs7SgAtY+yVukbGv2uBcQrUNxewVPjHtM03OSwKSgNsaydb6VP9FYmOOd/5jYnHH
FJ2ipVOhC68e3OhRS4ZpC0+7doudW1icFd2vJNkfGMQUH4ZecsKp2Gde5ijDhrtcCznODS0Wf4Km
WZZLFj+1nDx+KLoXK3mAakM1bbiFwi3Uzpp3hjCAEHDm00P35/K8ZIpJuVlgXKmdlwD0h62cwJoB
4Pm8nWefhlDCpQHZEyq6DmoM5D+l4sdW/Xdtc+H1LSoYZJyuIsK+1Trw0xq5gELYeZP8kjSf83CL
yHWe9GUwjxLqTOSKzPYVcUrLijdhmBFTZ0Xa2V4i6kffUGhTGmHsHvpgPCZh11cwSZjpBh/A6gTO
UAQUP+GHWQJCtFhMGklPhFcVHc5Jym0t2thyq3PIyx1afMhhroLNOOKm66tYeC0MPT0Nueg9JFGu
3KW1l2z4zrVjNDObESlbM4HPwt/oTVhkXTEJrxr8s734VdXpcIu/cX437oHVWTPJ2YCssED0L7Zd
3eQTPfFsOyXYG90u2MILb31/cW7qbgqq1G+EV8t/gvXIKD/fvgO2vr/wN0qhEQMY87Hpd1YX2an5
7bYBaXVPn83QwtFUXm019WwhNB0ptaXQjt6EH+i3/pD+/OmEnaDa1W+loMfcRije+3j7F6xuO1h7
6U3jlUoy59IzILs+KkiS4rTbPToWiMJJW0JLKyZIdyIegHsAbXdVdpykAZKxwHwdWxn2wdHxJgXq
vp+3BzKvxcI7XFhZBOx9RkVtVAXjFYa+t9RKD/ngv4YQJzl+2v9SEXj6C3vEHaAs4aBgf19OXCka
XlPpufnqad7BavM7rYvtjFyVQ5/hvdxQW71tcGUz8gCGl5LuG0jvliSOGhJfWRBU5qsR9d9HK92J
Y/nl/5H2Zb1x80yzv0iAVkq61Wg2r7IdO05uhMRPImqhRO3Lrz/FHHzJjIYYInlvkgsD6uHWbHZX
V103IVspQESA3ENgLYhlVmOCH++8pXIjN7436Ys1Pw61ogglWybcRCKoFpwa6/izjcdlzsrMj4hW
ZUFZGA8abUGTZrPPDlSykHDKjtcHdcnOjb6YU5NiYk+i0da06rhOU7CM9+NeA/FS4lRbyryHEbBL
gyY7LfP2NOve+qF91JdpO/LimcwQXTaLo0Ob48xVr8vLPkfxm0A/AOEs6O9ckJi0E10sP8H7whqT
F66lTyPLt9nAbroY/MUD/2Ek+HF1OYYWVVHFSXwOSNsEUxwkgnFhr3YutIXyGJgKP7L6otvbJO42
kMrje9okfNuzurrjNPueFf6g2MGXQCsxanwZHWqwjla785XIihxSQbHmR0bZ23cLkpiHqWX6fQrF
vzsQVGX7CtxUd30z8Wc2Nfq2A7btaLDuh2JLSHchZACwDwEdwh14/kMm4qZd2qDOR1LL2TR5awfJ
wsc7KCQbBxCaDV9ZXeQB+Gz6x6alzV2JBt6wrBv7U9yaVZhUWbmJ+VTvwf+WTAFttPq+rJP8/foP
lS7Vye9cHcje4JY1prEfAc9BN5TzOUAvJ3nt5jHe8I7Q/djqTujTSrVWMlfgnFheHRqjHpEx6NM4
6mYr9Cjkz+ZQUxW8JYGIeWpE/IiTkznRMSbFBCOiXdncUm9XDZvF/VsYl9h12FgCGiByFKtdl7tO
r41g7Yway975Q7ObUlVKVD5bv02s8SgjoC4lYl8vGpf8jQHSjYbSp3FUhsAyOwTQOtR40K0CFcjz
CStHTyOko340JM9Ji6TnZO+S/sf1TSe7aOD/LXCHINi+QHNmoOQqFgP+ssxQAIDq7uQ/X7cgW/dT
C6vNRZZWN+McFqrlwL1DTb6zD0tFFCw7OwT0IYJfFCwUa9So65el0xS+F+kQXmwqQDb8r0b/32Iy
0MxXGzfdXh+UdG2QKkLbEgTxwGh2vjZgK4/jbNT9qECb4JYUA0ew00AeDC0Gm+umfpUP1sEOEPC/
ba38F0N2ijfG6EeT7f1wKKTeW3Jv+/N9xTjwNc4TtN2+kdgELa1+QMtuOA9mNLnm7vrvkK4jQTLB
A88vmkHE30/O70BbDbIPM3YKZHAbCCFYzkfeoEkbvUjsY4H2quIuVxkUfv3EYJY1YFlyFmyc18Uq
gsr+lupBfbg+ql9hzsXsQuNNMJxi7+grJFEJGq08S3M/ant3PKJv423hpgE2jKm4H/Ki2uptPodN
TZxXEhfWsWAL2hSXgm8G9CZEKYXGw5J6w4EurN/bvG52rdUPG6f0x40PzOduzGkcVkNt3uFyqSDI
4VPFIGQ3nID5EWTjwSC1jhazTgPhx+LGUW5le4scHOfg6NBHRjdGMYTXJ0y2Kqe2xEk8WRVjTGv0
BPhAzVQuf/aMIj70c0L/82jVbfhQq8RNZQ7KRZIZckkoQwHicm5PqwYjQ5d4HE3jzvjKVb360s8j
E4OXPiAHYIA//7yj8aKsWgB0vPyWREYeXZ8tWdnXBEgNfVqIXlCpXzkKr52MgTM7jrQ0mV8ICFPv
ZtfL0EfngkChod+GJSb32uy4keeW3vdZ0/UEhNbG8OSyzFUEZdLRQoHPBBIdioZktdm7JC4hfoa0
vUVD3dnkmmJzyNwwgn30pNmCjW2dSV9ARNc5NUXiUau+1vH4VvJy21VT0KIhOmgY/5nGKmC91CZq
yxArRsXpAoDuDmbZ8Q4bctTuQELb2595zTbagHfht1qnigy+zPG7orED0TzIAtfvW44qR+LGOGrW
Ei3mR4ZEAbqTFNMoXaYTIyuPr1dES1vHiyMd9LEVZYEqZy8z4AGaRHxkhQTY6nzXl9nYWX2KWGze
GtbRqxSTpPq8+PuJj+iNniMmwqGik/UT/L6PqKiF1w+WbB1ORyD+fmKiHkFGyRKYmI1H37lJxr3d
K86uahSrC+8XHSToh1GsedCHl4YqPq8awep6S3orzVw3gWPT9Zukjb8upf7gQvLof5uolb+mcdk6
cwIzabmPrTDuN+Ad+wcT8Cio0BhA/q3LM34LscFkcP1o9kJPOwweamiKWEC6FicmVqMo0UXZtS1M
ULyCLKBkFEOQ3WooLeGCgTw4+LFXbprlJJumYYAT0fdxguz/rlm+1oUCtSy1AtoZ9EsCd4NI6nzT
WhnzS1evcRn0G/rI7KB9YZ0qXBQ/dR3QAD3528jqRuvhCwfgAuOoKcsHavOgzq37YZpeEDt3Qe0h
xu+F1MkyhUnfbgqukmqQRSMnP2B9yUwikdo1+AGsRNInqW+n0rkbS+ulSCYoczn/UFcHaQX0YgRB
LMa9cgVZ3k65kD2OujRAF7y2bCxNsT2k28+Cgh0MIfvni7+feJvcR8NGleBp3lB3VzjoQIJ+2/VD
JLvG0C2IBBGuF8CIVjtwMVOAKfBCixow7CIjkVmvqOuaO93tjJukz7sDsoUQLqvRcHvdstgQFxsG
PAIgRIDiOvKq54OzoJ7MqAc/Vw7ZO6puT3ZmhXxCv1hebX0IiW80d4GcQabwTNLTANUd6JULPdi1
bG7bWYvl9gsq+2A0ORQa5ClbxNX7CfKNGyTLm931cUrtofUO3P8AxKOWfD5Oo0MslqVIw6XWpyT9
Sf2HIvnU8NfrVmS7H8qyqIIgQkAn+Or4uQhXi2I0vQiot62B0GcE6WL1mtVI+BsKKLPC1joTMSD9
nmmZhbR0/71IXkcz4MgUUSh41F+uj0p2AE5Gtd6dZqKPZBhhaTBDw9s0Cqel+rx5vjT52BCtw7M+
yrxvY/3+1z2lSAr5v9oIcEMhQlz5XQ0MPSZasJGxyYMkD4Zx+y+zI9oU/v/3V2s+dJq1mBq+b5Tv
MVRb0kxV/JIFC39GgHTQ+QQlhpeMI/e8iFQPFtk78VaPj9cHIU3YntpY+YFmci28I0UORU+OVW6E
JjT/8Gx6bSvt2fPHW8Nmz0Y+kLDqzHe9VJEniFla+6FT+6tN0LQWyq64OaMB2g2F98qWvd+4wTA8
8JoGdHwa5/+uD/mSVlJsDGTkhcAJ4D/6Kg6O4Q3Sriy8SNPrdNhzKFYg3bukz30T2//5eHY+GtmA
5DBPY3rfufOyb5s4Q70k74OE0/dhHvMDWgDqR4I89nbgGVSXaTyFtKCfq4Q5e60iDTI14/T3sQRq
rA5IeUFrjBtjtadBYGuTObbxbByR8GIP2wr/uCr8neRgonAsejJEy/JFXk2fM8sYqOFGI8Qz373i
6/UFkGxrZOVRi/QxFJyeVQy8NGQGFQuqhTzhL06afpsdvYVOAztctyMZxtk6i7+f3N9NW6EHb8m8
yOlvRh70seJqkTpiNKuLdksA/te4rqH2mzpxE/H9eofa5H6MoRxW7W1WhaC1UoQK0tGcWFstPZ7Q
gHgMuRfl7CbLj+Cx+ofZAh+G0N8TJGdi1U5mi1ZWbQxF6UW1bx3jpn0dLO/jugnZXYyH528T4u8n
JlpzbpraTb3IjnmgFx9IbG3s+LabPl23I9lgpo+8CxrtiFCFWnnmpM8q6oAXM0KxONsUxNH2kJOY
wOerFQr/Kd0DaCTwhUAC/l/NWmbhGkDhyItM3t7znu2QDLkZCvq8zMVxmP6aZUq4Lk8XOW+Cds/1
Ez7RNKug0NJEpvfYZAflM0K4vgtvjPSAoH4E8c+aysbRGt1JuwbxaD/nP2aUazeVy/wimPRR2xud
b94sKIMsABhjA9bobz2UOXAmQZ0Zc0BbroFVtdAVEY90PYEGRmOpg5/mrA5yoVUtGQgqyotpQzts
2kHst9Ger28a6fnyhRAJugkEjf355tTcJGuztvAjFyzhDx1X6aBIvo8bXIBkkLZCm+xqUzK7G2q9
QTClf82A+VExDcguchBbeSjuo2ggRCfPfz+vSrM1Fh9XgzE9Ohn9zwKzHimy0Eu1T7QAsNll7dZ0
h+e6tO6qRUWlICt4A7rlCJgJmp3RgX7+A8wBmlW8IoBnEC9wrXsLihht95IzAXsedtC93NDS3eju
0/WFk3iVM7urCGKBsirXCg923fm7X83v3PAO4PddwMSZqbpTpcZQNzDQtCT4ZFYhGXofpmp2gUHp
7I4caTaDK5MucWi745s/ZUThXkzh1VcHEmg+kLFCjBdw+HWrUlKbvdu7DK4M/dWfHIcmj4XZG88u
s4yf6eKDsQBki5+72jLCpTLNJtAR3dyjKI5pH1qjOfI+9e69FDLUGTS3jjXV+w3X2jHgjd1DHUSf
gq7J3Q1tm/GOOovxNNlNAsavrt24fuxDSRpPX+SmC1zRqbG9vniSow1NXh2pY6Grd8GK4FtLArVn
3GrpEPbQv9Krbe7+/XUAG+gZB3Qd4KT1yagQC8a1h+vA691N4k87Vj86rae4PyU3gVAXRmeEAF5c
EOc2etyPdY1ow1qaYKT2IU7sB7Rw7mieaoHhaoroRnrgRYce8P5If1x0Yi9eardm0ovqp/Z1SK0X
kvLbKWdP82K2QcEo7qM40Bttm2b2c+H/NUcUIudT+6uAJC/jXyp3uIu6/mbIk9vOUbFcyU4b2g8R
6gJL5F5w/I9JtzSQgkMXcluaN5pvNi9T1Xv7muTe0aKTrZhTmY9G/IOauOgUvYCcp+Yw2AZFUsnQ
HxzAQLNEVbJWWVhNWsEHW6txx0fWtDPJVnVTSj8vZMIBIANJ4PqmpBNUhUpaAT0A+Kw298HP68dV
VpbGSkCTDAQGSI2t026zpjXV6E1AWpV7ktz0P90SL8QtdMKbeTt+j+ctrzaFG2pfrhsWt+PaD5pC
qgudLThh68DEhNxsV9V4Jhb6A4vfTOeTPVTggABbePU+Lt971dYTC3FhEOqNgllD1AhX1ykUmit9
Yog5yoztUHK4MzV2UzHIPViQNQq6PHa2GnBV14cpWz8g2X5bFX8/iZD9pqSsBcVFNDHjE5v7956j
eHzdhnQqwVMOPXnUgC6y3iXUAFOGTpXIhqxgHo9ByrJAW76w7qm3n/s2C+fp47pJmZeHSAioadDg
fdmbNLrp4NbUgQcub+18T5pjUfzDRXJiYp0Vq7t2RKOw7kVJln33e+Ol0f0loLGrKODI3DyiG9SO
ccAgaSv+frJCDkttngPdHY0p/7AcfiwHaC26FvlhZIDTxdzW99cnT7oTIbqAsAquCWnTc4scSQxs
/wH5Pjee0FfezaEfe+nWohnb6F2nbxMEXuFsx7ViTmVjRXUVqVOhbeGs+/Dioo5nc7LpU7wcG3Mz
0bBz9k1+dAtFgC/b9mg1R+oU47vskFqGTocuYEOfTG8zWre28/f4MAQYghwNzRdQU1kd5tJz2qaY
U/pkV7daEfpEcaQk9xSI8SDAAMolkVJahb6gX7CSAbmAaBimfTLowWQ42xLKbCpuWakhOHZkHCwX
2ezVXhCPTaMeRhLFHELlRnbUp+UIoGWhqrRKVgRNCgiX0K4G/Op6xlKntvVK75yoz0jAu8CfVY3/
4qeuHCzKhi4eLCZge+D9O9/WDSC645KZTmQ7Y1Rb+adRaz51xV9zBoGLAR4VJRwhP3mR1pjsvO8W
kFxE2XgrUNvs7z22CExAj2EKcPoaZ5rWBgMuPXWiwYLK7r7qXv769J99f7V1syTnprPg+/q4rb6y
Nt+2Tbb1vAY05n3gtX9/El3QVwMTI5S0L5QyOpPkC9iy7chGRRRve4Uvu1TkwnKgloY+G2D2LmNx
DTpFnCejHRkL0x+mePG/eGXRBp1dDzdJBRfjjqS580o8CSxW6ij6Gv6+QnZ27/UebnxoGO5rn0x3
/qiktpNtSWRy0JyDNiBBFHK+JQHqq/XF7ewIOgUvCNMOTlJVoavFKmYViWNFuVn00MIloc95dYxZ
oWc8JqUdWfkQwEjgoDG0wRPISCEikIXXt5DMaYBLF0cZBTfA+FbeaSn8mbOZ2ZGpRdDeCS3QrXr2
62L+w1Z1UA8BXAsFxQvVcM8rWzuhtROZ/gt1WWDq94v+mtt3lXbbqwJC2VohGYS9CgLZyx5xTvOK
1H7hRE4yDtDAAw+Ck/YkJLX7D83IyIf9MbVKMHgxSN7Auw8XMr3Y/NknqohMuh1Ao/erCnwZUyDZ
N3hjg0M3QiBxa3tzCklpfT5mLsSQhgF6daIrRHEUpUYhroUHK1jbLjq3CCt6b0IqKULKMYyLZJsj
jLe9O8jW0Ozj+g6UhDDIVyJwB2MFLhVb7NDToAnJ0TJvPScqzfKnTfmmdMvj0Bhvttd9m8fyU1yD
ieW6TdkGwbsYhIvg4IR1Mf4Tm1BNnkefYTeCA3tTs8gwD5ZbKo6W7JoUGsLY7ngWAUtybqSMGeTG
a8cG/+kDBx0a4QpQlXQUNphWgexAALbG1vVoE7KmxLUjboZ6tavNIFWpV0jeA6jn/TGx8nqZkTYu
RNXsqNfQgsa0QEvdcGh/Du7DUAKpmOz96f362vzSG11f/uJEiRIcgoA1VxLUz9ue+bgGgMzpHpdp
oDcpzcneNmo7dDgK6ISg6WLJFn2zDKS9bby+fWiq2dzQPPvBXT5FOZicCd1VAH7joR67ez624O9g
JlSQwR4BBvbrP1p2YHAUkd/0cTdclHtsZ7AadxS/edpqeAFaByjOUpQqVdhG6aZCZuhXXcm4CFns
ISuBHoa/TmqIRTJUkmxCVGBA6WiEYAXKPXjsrQM8U69Mza17O1r0z7MJr+P6wVB/Nxug6I1/IA10
0YqEgBXCb0Jj5vyYmAVymPq42JG+PHruEerz15dGNmMACuCVgn4zEJWtznpbUJZoJoIkjaevTT4+
FLqqW0Z2iZ6aWIWrlILNU2tjO8obcwn8QYOKCJwlQthtMrDw+nhkuXR0NIBdH6TlFnpaVhNmWVoB
WSzAg5M2IZtqLkJL625pVm7H3vqqFdZ9yuqtWaZv/VL+PUIHHCI67gQweQLXtxopX5hmjI0O21XX
hE0ztVvANOBHbWPcOcVcKy4HmYtDuhSqKWh3gbNeLR537K4r+OKiHG8EfWLtx9lEJ8e0vz6nsj2C
Q+X/ytyDS1r8/eQ+SKvSMlrSuhGpo1i7L57+4fNogRWJekh1rRslptpyaQEGwsie93VYqui9ZR0L
gIj9+f5qloyldXM7w/cL5hROYDcZi+plJo9eZkA+HFAFa19rel9tHN1+b2M9wzOXxcHoUm1T66zY
FyajOzcHWiBHu25o6+PwTpome5r7CaWZKs5vqrnyD0mN3KEF6d8vVUFVeBPxM9eOHyUwQySfsMvW
VbAE2j8JjHpR77NNvlhBUzxxsFdOXnJjowHv+qLIDq2QLcRjBuCvS+ilmemgrpyBNKgOtv8236bF
k2kdrhuR7F8UhPAcR3IL99k6IwQyRsPgJsoLrHgpyjEwByyPCjanMrI6lHqS90OR4VFkUra3l/08
oIzhK0YiOSJAV2PzIipEgXKNYmOk9MyWo4To68MrZAtCp6Aq2RKFjXWeLk7QK94sqNZNZfySdPOd
ly+v1xdEsuoYBgAAAusOIqTVXJHUSXq7wVwV9NUs3zpIEJdvqeKxIx0HGKSFgAUis3VWTiNNn4Ho
A+MYAhM6SQqqJdnn8Q7FaxlAGeAzVxdAgrrc4g0NieYpKOewIoq4UhL0gYroz/dXb5raqEaOzAWJ
Bl7tSpfdDu34PJUsHCw0pnjLN/Q3fEFLqsKsmPr18cfWwtsXj2mwlYifdeKEzaQ1/ZTWXtSOW1aG
+pG9a3Uwtps4VoT/kk2ASOO3pfU+A0LSo0bRepFfa080Ji+xww8JaAkyUwUoU5larZVrxRrNGUfb
PqvA3eiEi8eDdEFiff5+fWdLdsXZoFarZpTQ9akyeM/ZCVMOIWNFHCUdCV7TiAfxrr6oxs7lUKOT
Hq6sz5ybGtSfurvtO+d+SrR/2QgnlsQvOdkIE7qy9Uk4zbb7VpZGMPgfnj2FYDALrPa/TFUdkE7c
ibnV7enFtEpLG5C/gphB4YoHg8J3Shw0pDP/TN3K6Th6zGZ/htOp8sNMdub4uVDFAKpBrA5Pks1Z
gycOLpoR6tffbVsRISmGsIZm40YYXEoxSdx/nZyvemoHbqGCscl6404nag0TYXXjNe0MVg2rnfB4
46+2vbxnXnM3VMYLxLxfbK/+wWNtbznp1gaLYWWqZEXkAxU1DXAiXjKkFWMCiTtzcgFA9B+y2t0n
fvKFj7riNKnMiPU82eNJTi0b7bPAikC3JPfND9vwUfQ1FUdJasZG3k0AD6wL3mHDn7jpab0bpcnn
Kv3Kk59FqsgKS/0CcCQCamD4KKCcjySjbknoAKQj1e4d8O4TBw1w2Sez+HTdv8kwDcg6/zG0OkU5
77sRWkluFM9NWLfTxvPiTTs81loamPPnhD11vRu0VXmc/1qfA3ct4gUd2SnUvFBuOx8joUbe8xTg
xDK+X9gxtTeZir1VeoBPTKw2BNRhSVp1MNE2gTPsaf33QQOGgHSywDxiY68uIqsAMXeSICZJY/cL
z4bPpqWin5avEGISYUVIp6ymyWkpN6zCJFGif0kSaOlpvO42bQnSNJK2oPOA3qo7P7JKOw5Lt5vA
lnB9j0j3IgJujE+EEWsRiMJM8bxwMjfq66B2QvJeAHBQKaIHSXiEx8kfI6uZjLleupoNIyNETtA1
O/DvnWaXn6vOHZ81X++/lUsybrO57YD7jxfFE1xaJoF/EkQDUEC4AKIUAGSZGeNuZEzkhlb5Hh0m
YYc2PsNsPqGteT/T+YMn2X/W1B5BdfKUFcONxwawZw83rFcpBMtebWheQ5cccDGi3/b8bIxjsvRD
FZNo0fokyGg33CVVyiI9a+fnlvr2PjG5KqkjNQosjlD7gGdcY1k0sPHqk54D0FjcpNYtdGJRaLft
w1Iorm7ZYsOnCc5EgMMu+pdBil0W+BEkMhFeQbeXo9nL7oOsHJ6XYdG3s1ntEqM/0OkfmuaQkEBr
GRr40Z69LrAnvpfqzZLghii/dvYHIMQEUHLiH2ZV4C1zPaeWVpFjtsQ1qWeNAD2+t2IwsITXT6WM
gglDAbAVFwTa9teRvR4Xy1L0BoncgjMeMNCOhcbcgI8gbfm3hdZvuPPzwKz1djtSvbjhEK24G52W
P/XjMBy7jM6HOrX4ZtZmsq0L8nT9F8quyZMfuH4QEJppxOyxyrOV3XQV8iRlG3DyDy741MrKcdDc
yDVQlaBAz1ALDi1V2lY6Clzy8PBoe4TozvlJLFpbj6mFyx66X19bO76JSfUeQ07q+mTJzh48PHDt
PmReLnSkCiAliUYQIfkg/WctBzHR/NCQ+MMox3er4ao+SOn2PLG32p5u5zudNqHjJFn0MGbVQ1z/
A4zGxWCQHIamxSVBJl7ZnYl6BAEGaZPFYVvvRrLNq8Bsbi3VO0q6Sie2Vq+bAYR7s1PCX/LcC0j1
jRj1xlSF67KLEBoQOGrIqCO9vtpqdu6hFz5FQlPjxyqmwVQ2hzrTAmtQNTlIhwNUIeYO2bQL1nm2
dOPMnBEIa2v64DMqyIv7gmh0f33TKcysb3aoGmVT3cCMYc9RbacH5Pq3FlEFmdK9BkKwX1BCEH2K
v5+E5WmZT00KfvHIiKcfSVHdmYWtaNOSHp8TE2KkJybqrkSbaC1MIDnkbLx8q2l3zbThqpK7ZA9g
8VFxB5gC95e/gqNDBXYaURojEcmgM4u1b3coGdf26/WVkYwHZgSqn+B6vEChpwY4rFsOmUc26kdk
D+wAHG/3xtzvLNodrIUrQHay20RsamhnggMJMifrCaS53mteJdyo+Wybnzn9SO5IsYS1S+hzrCf0
pisouq38HkTEzIgYy3cxycD6Zxf6tz7X2RFdTqrkpWSHosaLPYNkMiZ83RFuNn3NIZiNSIHcavGX
SYO4BSqA/zDZ6O4R8F1B1rFy8TSzoHrSgfPcQG+caKfZL3rxupTuG1bhxkHd8bo9SfgDieX/s3fB
hcRrr1oyDseY5AghQ68XumebzN3MYKxJh02zHK8blBxAvK/A7I6WHiCv1sgvhiR62rkTYhE3tNqg
fP7fPr+av6nL3VLX8Xmnf59udPdfPo/CBWRNAD5B8f/8bHtlNTS6hs8z99avHv6lzw95yz/fF2fx
xHeMCJfmNsb3i6Np7Op0d312ZKuN7nsAPkTxFxRt55+fa0fLENQ6UVuwLmiJF6ZL+wVNjttyHLYl
VOkML3fApKOKjGSu6tTwyu36I0TLJnMGBgSCN2PebwYH+pTmx+jF4fUhyvYXgCtAkgKWZ15cV3k5
2gTgFgc3/VumP/mKa0rx+fU1NdasHM0an8/0HKAtEuh/j1bFW0skeuH44NpXS0RasxvmfrQi2228
TQtk6d6B6JPCimw94F9FF7QgmVvnOzqa4OXBNSsy2b5YdmN9MNvDnCke0lIrgO0Dmi2ko9djMbx+
NIqhMiOOxMBkuUePmZDe1toQxSyVexbZoVV1AYlrtKXgJrTE/X6+tzMAoic0s5tRO1sJGgNGSMm4
n+u++gKleisoiJ8EDR7O17eb7EShMgvmYxAFC5Xac6sstxOgTCcLyHN+WwOm6XF0DFjZNygkj5s+
rd4tH5n6vvBVFDyynQiwnWhGcwEBWd+SaDzLQUmSWJHe958o82/zhSluYtmNh4QchL+FvDjQ0+eD
K9OpLqhHrahsD1BXCmIt7OmX6xMoWzYBNUXp3AdOa/10BG8NYAF+BYxTgqxCYIzsg/mglDNLUv40
oZx1KEDuGcYVxFOuW5aODlc59gvuvYvSLTjgHIvrOANGOw1fuddMbx4nRcjNUaXMKzX1C2eFejSY
l1e3UrGQ2XS12o7ivLpPPXbIDXoTV5kiUyvdEn/MrHP4KOBPDacNzLB9XW5yrghO5MPAPkAvjg84
2uqIGZnbVhPB95fmvp5v+vibZ7z+w6JAyxXvNDQdACx8vuU8rUzbCrXVaKiaN8ceD34a/1f33v9m
5hcE5+SeXVDniseGWLjHrTqsTOrvZtz4SFpQongOSCftz4h+5VRPTFGi9wstPSviwFk4FCmmNHCJ
wtOKmV87P6Dl/m/aftVdToy0SF+n+pwAWZ2S2gzwAtUOzK3s7dz2+UZngPGMlhJ5JRsacnR4FqI1
G1ItK/+wQLpAwNPtSGdbzT7Q5D7LFSkVqQlAkWABFzowUef7gfdzak9MB3x5Kd7HuH6wCrZ1IAr2
99sOwPffZsRNdjJ/xEgYdSrLjmaN1Z/y1E5DhzHty7gYvcqUeJqv1wr9vMjgwKWiP2H1dJ8MnVkW
TZwIUqJ2MKT2sGuztN3UrlP0QZpk1R1b5nlXlXUVem1MNpxr06aFRiYO9gy8c97lhw7ynNspMZw+
GKGZu2/7qdqYld7eeBBrCzLSjcHi9ukNqeqnDK3Zj3rW5NAEcuJDgm6jnQ7m0HCuemifo51kJgbc
e0M+SOqNCYrXnf6MWKQI/HHsNyM1kx8aMwFArfSvjqZr73gsmluNzu1dO0+Ig1E/RHu+jR5h5M4N
iCrq1osTJ0aQpTQN7XLojo1TpTt9iFX5KonbA24fM4q6BIBF6ze9lptJnrgAAHJjO4cgOb++NyRR
DD6PrgVQcdlwfSuX1IAuHti7yYnq9k6nT1V12zaHlKlaiKWjQOACWV+kcy6e2TmvwcqVWE5UWBvo
EHFd8dITJ2W17aAVLJDEiP0BvF1t8aFus7weWydi/MHtXhd0yKeK4FhqAqkfPIIBH7hoSp4Tzswp
Zk7U0e/16GzAZR0ai8KIZDng6dBlAJAixrKOe6o6nVq7A17e1/3QssCxpTXodgX3RO7/w313amo1
ZTShdu2P1IkSH0Qi9w0SDCqKZZnjRq4VyEHwJqDreLW5isxfssLFlVoN3Z1IHfMqTqAS5zyWg2fv
SkdFDinZZkJaDQU8Hdw+F5wlvd0lba/ZVgRM2zfXnXdAeT1dPzCSbXBmYjVtfprEw1BYCBsNI5wN
59mfjENTTsfrZmSRo6BK90DmBA3Hi9unyiet7F0LNMHsrTP4zdIse8JsAPEpDzsQ6AVFroLkS6cP
vg3JUNsXFIPnF8WiJWY+pIj3CXuGYovTK+ZO8n0fVbZfJPB4UqyLbdDedfKecCuaCbohvTRo4lSx
qyUHCK8GUb+FlpOPW+98CNUU91o1ISCBQv1HYnb6S28xvmVcs7f2aBDFU1M6IlQyAVLA4+xCam/s
2mHqB/RVuVa2jU0nrAfFM0U6oBML4hecXN6jViz+WMBCT+Pn0vEPvUZvm37ZuH2pCoGlo4GqBrhi
8KZFe/i5LV+r+kWExpE7BLWrbWPH2F3f1pLTg3v/t4V1EA/ZO+RITDxL5iz+lhDAfaeRf/YmeLl/
MIS2bACvEW1f9MVChWtsiji2orHjP7TYoIG3WDRgZqOyJCZlffXAVf+2tFogjl7TxZyx47T3Ltva
b0LZwN30WQiq6GX+e0QMOIyErgHK1aisCo97shugWY2+mQWhsN12b3aWbz1WAlXuKa5TV7YThNAN
0BYQlr+g/LDNpelSMppRN+lFMOsMAGObOejObPso7RwnLKteD/x2sZ6ttO0/Ofo0BxYC8i4gTTYF
MXFrJLE7zbvTsjw9ZKmQJIFY0850uum98CYC4t7Wu7N40x6Jp1WfQHSZb4wk5i9YvPyWLXCwNnij
N7NV00M3xOBpiWfGdmZsl7dxjiJe4HLw7rjUJgfWdM0jWJ6KWz+JaTjnh6Xrjw0aML0k9IoQdAD7
BNp0E5T3tM2UxGFJvNssqe17RG3IQjPehDq4b54pJCg3laY3t4Y3OE9O6yU/Eah6W8fP2l2Tjcuu
mb10Vw5Viz5KfdzwEeFpT+p0gwDI/TlXbhr4VWYGJu+10LbbaWvFXrEDtDl9dnMtORRGV2y7QV8U
CyfzFo4rcAVIEOrEFtfKyf6w6yWr0V6ElgYAz5/rJCyzbXj9ZElNoNfAM5BqBXOV+PuJiTZuqA3V
LSci8daFCGeKm4JlHwP/dt2O7FyB7uO3ndVWd3mTUPROOBHNXinf0nYLwcQ8GzfpBIVW3iGdr8qy
ybzTqcnV7AEkYVUVaAoif9wBIkiWXaKS/pTPnqejaxUUhMg7nc9e7SDvNPkDokgdD5O0RnKaWodl
zL5otoqeWXaIBeEXasO4zwGjO7el8WoehjaDszVvzOZHUnLFw1xlYHXZFiOzupzDgD6G8Q2Zd9d3
gPTzSOQj64kuh4tO/YHYnCVmZQFJW//sreGxr1RkAJIIVYhKQskdOxk7WuyIk8281MyYfG6YeK7G
B9B9c909VOXr3Dxpugo0KWt9gjFoJoAVVLSnrqarGmZIrBQMyRKz2yI0/gSenx3I3/aAXfw/0r60
OW4c2fav3JjvfJcE9xd35gPJ2rRWyZJt+QtDstVcAW7gAv76d6jb3a5CMYpP6oiJielxm1kAEkAi
8+Q5W63t7lOocxsWjXxgox4vz+V7wChfU0BdWRYkVJHhkllfBt5kgOghbtWrrPab2rjmsbMhuBhT
iK2PTWZ6WlaiTdJRnslgWl7sRhu81wePRqB9WPg1k+ud/Rp0/aCvBIyMCDhO553EbRuPuCH2VnZV
A18VmpVXRq+uzoMQImJEy4K4vE3U18t25za4MfUFTjHulIM7NasU1NQqTZA9da7JuIv4VdMt3NBz
TntsQjoey04rR7MfCLirnvhtniyEg0uflyZuRNBX6S4u5rj9rtvfP55jReXy9/xIB6BZlVqHrlyy
J1/NgQdWpAeXF2Dp50vHn260uRAcBuiwtdTKw4tj4UyaO2ANvNERJkFv1ZGbo7Uicw0FWHjgBlrL
6xNqbLjQoF+jKuBydPgn2NonwChYZfFk0sANcOpSFbXHmo2EoIxgBvEosF1Uv8tWl+dtblTAc0wq
HcgEgYTn1AqNcOWWqKvtE415tfbgOLeU/ciyx39mRlqeUFTjoAuY6TTgeMmDbt8NeGlqUbxwAMyd
u+BrmERk0DR/dg2CcJnZcVKSfQrRXVEBUdZqUNMCa18x4iQIzc3lgc35HZqN8CBELxu6P6WBZVFB
NbeE3w3E75PUM3Dc/SML733hRzcJrRW7FUIle7P7MvAnwMg/832Ut0EZ54LERPIzxzQSBA86dg7j
wWAmd02aLiTz57C5uJwIussMcCOdUaCBf7ThbdVoe5FY5mM4uNHKLgr1KR/qPihKK/uqmbYVqKVR
PnaKiHasJMJPSRsGlCI5WsdJ/cQq1b0Fu2PydHkC5lwGiT10peFlithJmoB67PSoT0dtH+vZJnGp
E6ikvSVhPXhpSa95vVh0nXMaXJa4oNA1ZJxV25ESzgSwpXAatAytebu9PKDZz09qNeCHhFyd3Gfn
UDAjKHWMO5AB+G+/xtnSWTg3ZWBOxe+3kP4/U0KgtsuNxA7JXhn2afFDixy/BKx7NK7a/hPM2ugZ
/G2LnJ5QgtpNaakRRhP70GjZ5jRbmK/5+OnIhFSRqXs2CIDXyb52RoqsaFHcKhUJMXcmAXuYUNcm
Z2xbpKIE/ANd5JpefIJLGhTlf8fvMkQCIOZUoDBg7jNVg0RasurZwhk8+bEcGmEHQvwML28gpaZF
PTpIiIZ9XugjHiEQUTWKhwnZDGnly773Hu6dWQHeHTV28Ech0XhqpRnsKqcOeAu0nln3nNm9N4AI
wPSIMralZ/btz6gr2XYM1dGjwor8pE+vMvO21w1wgfe5EfpWRc27yFXAyUm60PCRqqorrxBaikOQ
6vcNatArsFqixpOIZpWBZYJ7oYbsBQ4L66dQ7Xg3xh3uTCGyZC0Gy/pequDWjagrfNMQxarTK/JQ
dmnnRaSse88uwjsXZ3fZln4UbRS+yW21fYtFmR7ImPwiZh19jZnGVmY3ML8o9cJzcpFf47jLvH4s
+jUZxs5zsS22apjmr5fndW5Po814YnoDvg+B/um06nlr86LMrH3Krxz3CtmQy9+fcw50T5CpQo2C
h/z9tNP6gRl434d4rNSNAhCptUshI3/ZzOwwjsxMf37kg7lW6Dwx4YNq5bdG0JULL7ulYUhn+Ujq
LGIE3zfJDfQQTHJolwhPJwc+dXANuAc0duAaQy+c3DGkKQPv8xxUI7ke2Tu3BU4lBqpTjGAOyLkz
XCdD3wZ12Zury3N3PjYYBhEICCamXmCZyDw3B0cDmbIJ+hE8a6Adb6UrHLqXjZwv0KkRaYHGnAJB
nMNIWm8o9SNnYYGWvi8tkJOUVA+n76t/dPWXrPly+efP9FpNvx9pZuTqkc+U0yCmlVeYwNRESb/b
FKrh95XihbWNEL3hN7TXN2QwVA987NB079irMi7Vps4jalhGkzsSt/ZUopKOWZB2KG3aW8Zercud
jicDNOrpumb0S1jxBZc4n000rSFuRwoGyW8UdE63E1GB3BpL29hbxrqsvoRLLe/nYzn9Pjn9vl30
Q2bYYHCJxQ3+g/wiI2s3CS4v2tIopLMtNkZD59MoqOWzh3YJHHy+b6ZB4HJFNgAIWlsaxABgK8Cb
GMTIPaQ/OHuKq4VdM2vCnFitEOQC0iZ5NU1bt6/gWHsxRqaXkyFHi5sIVD3eXJ6q2QUBMyrAZUBr
4n14uiBKiWeMCezc3gVr6oOem8m668P0ZYyi6LGqx0+QdSEuBjIUkuzwMTkqgYjAwKmocZ6Gj+at
3j9fHs7syh99XvJf3eRq5wz4vKZ52jVZqkTPfh5xCEAOU5rPkWIRYxRuYRqFuQcE36i36VJn0fz3
0b8FRVwHzKKS4xKLlagQ4dIUV4UCnGT09onpAWP0X9+f7B/dlg0RTFU4vm+iq/zWLRZqjLNee/R5
yZm4yklfT3d+980Rnqlu8iUCoTkLIDfE4YS0NMIX6SxEcNaE44itVzq7UtvoZbZpy3JhT8ytwrER
aZXTUJiRqcOIxa4rPxsWUlezY5gIpifhb3DtSp9HHSiMHas097pzT4qbhvjCWH18nScEC8iRUcKG
rdN1VpsSfKi9Y+L9sUNMW3xmBJNWAHTekbWXoTghiJAAei2tvcoCkTwlxd04fCKumygKcMpOjeBy
dRzSCabQDISnUIHq1gZ36lXf18X28jzNnX4IfCbAMmhAz7ALeMNTXLwuOMsiCAYoRnwLFryNGrU3
wNsGn7AF7BySY8huI993uib6IKDuB3TdXumc2ge3ML1KtLDejHkHjBjRY/1w2eC5GwMKDXkApEkJ
ZP4Maa/0SQb1j5Hre97sEme7dMmeu/GEtJ78C0M6Z5ECRX9s0Lgw9oPe+1B2CNJIW7vjUuVmynfJ
0fGRGbm7KqEqSCvHEhGDknN7U5kh3eu9xr4OMSP7KCEZUHM5T3ZjUQow4Q/x0yemEaV5FVI8gCjL
AnwNVWLwfAEIECKPwwafNWLBM2YX6siCFE90ShcjY2Tr+/hRJNuc7P7ZAKRLJeR/DSAdU28o/Zwt
0UhPnnS2RkcDmAZ4dK0UJSDJ6mgBAkRiP6/WWoPH9NZ4gUL0h48FOB2CImfiqZui1FNLpSiymHV4
K5nuq7OLtR+Xp2omr4jvIwmDrDzoZs8LeRRF6XdG25A8tvwrmEvRVw/6Tc+KqE+FQD/W6CUo56co
7XbaurVi7y79eIYWv+Id3w0KoImJ43SUVJiiqmOUXsefzEBw+XB5lHP+hrYj1N3BJII2XGkSI7dK
aNgycz+oeyX9pn0cnIPqwtSwAGAbLjn59sn6xk4bXB77HnlXEIUs+PN0P0reBtIY4J1NZ4qRZK7C
ojIhnGpDvTRBZifXX8et8gPdNV5uQBKrW8r/zxxzIKJGTzJeXsiTyBeRUjMzJ1nlggg0DMpww5xy
3YfKx/0aU4X6wnSfIrSRLgdVlAYIvyDOoIMAFGWF/uPZQHCqANqI4xrUKnhInrpUFWt62RYKPdDq
609RPV72qJlJmpCgE96HEJBmSiENB9RQz5hgBx0dI13A9B9ut2BixmlPTEz3xPEZQ2kamT1MmGsF
N0C9wPYxc4QBPD9BCeG5eJ1IC+BwBk50p6UHJ+l2UKzwDW0PokKk9311XF+erSVb0nmfDwnkL9WO
HpR4lRAMx1debIhc6l8u25nLXZwMSjr5NRDlKhrn9NAWP7GlvAa9rHp1m4joykL3S5QDZ9aJcoI3
eU3nLlFqzywZutWxaaYkIzqj5GNsEIDxRw092OZ96dntwpLND+/o+5LXDUZKi5LX9KBWazN8Is6N
WYEaaTtp5fF4VxorM7k1ooVHzuyo0OPxXkNFVCA5Ih4nQIShK+EQ91flyq4WPj/rHBOMlgDThkfm
tNWO/NzVEr0lKaOHVLntrBEVise0RRs+5PaG6MMIAHRa4BEOjCEIScHhfmqrLrSqjHIQOtHBV1vV
M+N24VybORhwiyKfhPATkH0ZV13XgL4mg4ONBJYijd/WSJkoxvNlP58zgmfxVB6Y5JAMaRi5Wnc9
tLfyQ9z5qeZnSTAuXWlLJianOFqVMjFrkYL09QAG0CDtn6D5UKMEcXkc568R6D0cjUNa+qxSGa0o
xhHmgel4AGaazRrB9WUrcw52bGX6FUdDqRw6ZKEwcoj6tn6R/WoGFyWLn0m6sZyFhZndoce2pBNA
FW5VKglsOWOFdhd1pQApCY0WT3TlW9yKNXfaFxJVQeSKvZKjTeWfjVU6IWzw27hGauUH0SR+hnRN
zW/KehNVWyNdONRnF88wHNuZ9B1Qpzqd1jxBjybpsXiDASCnflfbfq+tTWvBzNzpAy7qv8zIsRtF
wUNDhQCOGBPPTSuPk4Xa+qyrmwiCQd/6Xic9HUhClJjGFcGcDT84uHOE80qWuqtnJ+vIxvTnRz6o
U5dnHCjZA4uDxPZTlNRAq7V0QcyMxFahOoNnGwCMZ32zelMVoAXP80MHPKENFVo2Prrxh3MhCKGP
jEgnAxhbVBXtsTkaku6y5NdAroolYP1MOfnUhnQwMGQ0AWRAOFLyjWXfqK6HOKvR1jFgvO61Yz83
S1THczsXwwIED7LfYFmQWbHqXGd1VpXwM1RCQeJQhFc8umYoUrbWq2U/c3WrqIEary5v2GmXSLH9
iVkpNEpzJbXDCGYbwJ9GeDhKoYNPhNe3K07Q2LYU3s94Ip4SiFyn5ytuEOnuyEw305Bnzw4kD3BG
AHqdjr61pLA582Q5sSI5CXfKpAmFlR2QvydiZxu7pn+p3TJIwBXUjK+XJ3HW71HWVcGnBnoMuYjT
2VZdFamSHRj5Q1OftOKuLxYihyUT0jqxvtBys4CJol63yc+UrtQlvbpZVzgahbQywOo0NLexsfDk
2Grsh5F+dSGOUXa/TPYtT69YuBB5LY1JWqRBOB0aNNP8oBb2qixfmmbH1H7hRpo1ArktoGim0o7M
+KBoXSdCZ8Dpal6zcNOhdMjszwzkyIY0EJo3TcbbEadr7qPzhhcBNJw+7mJ4quJ1AW4PDES67ZiW
JQ5AGNlhiB9yBq6aL/3H8edIyCI5gc4oJILPgLeguyLQ9Wqzg6uAwGFHqm3R3YfDEpJ+mgz5xAHi
CMkQpEmnxuPTq0jJog4Yly47mJ1fdVuqPnxipo6+L111mVtOrWTT94dvXfysFG8OX0DazvnU8RCk
KCshtDf7VGR4rQZpe0eT4BP8+liMo1FIgZTVQB6ioH12GJtV5Gqenu14snQWz4wDqf5JKQhJ9/Pa
oG4JjQJNUh2YAwotoQalc12RJUDCnBWUXZyJsAPgcvlmo1ZrRaHZVAeNX1Xa1qh2Il7YgDOXCgK0
d2SFbiFHJR1dnRKWkCNoarhuF+jGNkMLTZ38isXmsm/N2nFRSQVMf4JhSQsfK301FAwtAIZbe1y4
npO0kL0QXqN8v2xpbtKgFgcgBPjHHKgsnu4S1FVpGrZqfahYFpTpSwLYPWdk4XCcC3TA+PrbjDRx
1cCIE/MeA9LKIE5TtC4XIKrp/EhfZaLd0tjx+kr3RPXtn41POjJFrfSjUMb6kI+Z31t31CAeW0rE
z04iiOLAToZb+Uxwya7MyCpGLFfdDVdd0m/G4SmsPx6P4p2N2twk4QkuF+lkNjgvHcPi9aH4qqrI
uhxCdD5dnqyZIxPKDsjrTmkDhBeS2wE3oruDDffuM7FzzTxA29tCfLFkQjpvEC3pbeLChEZB2R0N
vwiwd5dHMbMaqPq5KIXjCgPoVPK1MSEtdcq4Oog039YNvSOiWhvOUrroPR0tXTAndiTXynMCtCFe
VIc8z8QVgOa/6s4G6VpB9ZvMTrQdwCrEB4rNXgmzD70stJ1bbthveqeahypSzW0Z993TGIEoM1UY
dAMrI131lv2mlGkLlRgIEdRq2V0bI813tRG9pS2SeqOhPFpVZfiNnjK/GZyvSdfhTLWNL6Oa6hul
st1t6Srh41io5NaJ4vyrobHEtxqXeL0p0OAiSOLrLThs7CoMPa1WEyRYWtdn7lhsY4vV6ypmPeix
HGMraDWi09AcfAQG0ZZYpR6gyFBAViCJH4s0a3YjJaof95rx1TVyvgLHh/0IHGKDR43afusq1vqh
ZbWrKK5d/Kmr3sdgtr52tBIE5I4WfXPVyEKXougzz0CbFcDV0/+MUiNfFckqLq4gOZZdoZ/GBMeU
297XhcGusrwCuwbkjbzBTpHkGoiyaVWzWem10vqCERD85RVIZ1rDWV32sZkDGjvQdVCyQukAVIqn
x6ZW8aEoq7g42MVzl9034+BVeDUthcpLZqTTeSjBl5zRqJhuZ0q9OLuNAXYv1pcH855Hkz0ZzxjE
SkAqThrSp6MRcRQp8JLiQI3R3oZGBk0/lK19VrHUM/VB2YxmogSkYgDndlXiOWSg3pBY2hW3an5I
OU22Om+TGwplFb+N1fF6sHi2GiF58cCpnvpDqRt+IlTgHfW2DkjEc79wmuFp4Ka7YUk/eqSqsJJV
+VLy5K1rWbrpB7ddKSp4E6PKifzaNatANaFaVwpUg1ElcrycEuZreDJ5GukPRsiFx1jteA3t4oW0
9DQL8iwdnyvTuXOU27Ailo7Qf68OVfrGolUK8hYV1LNlv4vdpYhp5l2JxOq7ZCVO4zNwYmQ3mlql
YXkgQJFY4lAp33QUeUH6sEvdG+3jxFagAAegAJQi+gy3W+kaY4KCX3FIa0SaWnKX8iUGoJmDHyYA
yQAZGCLOM+DbmEN00M7KQ1+NHVpbU2XNWeoEC648s0Z4vEzEGzb2pnyDpXVSJACCF4d6l0Y3mKp/
9nnp9hJNHJVDouDz5suNy14vf31ut6OsglIkUNXTo+XUweJEU1q1BWd31HBI0NgF9UB2W3tFqNwg
B7kwVXPuDEE/tNeDGwWRg+TOBq6YROljWCtSZGS2WR15XEVUkfoKX6oYzRsDzR3qujZggtKdbCRM
b/I6Lw+sgjr9k4ngP3LRQFHVXuMsqqBMdW55pwJT+7c16WZWnCFyFAvWevTDx+HoRUrAnWenOkTW
l4o+R2rjdfTl8urNbVl0303vj2nx5OSMFvdgHujd4mAwKPx0u7qlXmgoPh+2ybChVu1ftjcX5hxd
QXI8KEJij5oI2aEZo5UiboYQKI2l5uQFIzIsg0c1b5UBRuJGvTaidNcr2m0VjovNIPKKAQwBdULI
yOMFh9BNcn1ANky1MdwSrKJ10LncZ5xvaqSPL8/ZmRtOZiB3gBcvKDnOYmikgULHyBJoFFqll7X3
DkTr3ataoCpsP142dbaZYQpYWNT9oQCMs0gK120LhfMQytN78HJEQIFlOxYrXtq5uzhfIgQ6c73J
lg7VRSSlEWfK9zf+/7hMKoZhoYO6DHq6iijqwesOgqDJwi047Z2TvfVuC06Odj+I2cl5LmGlVWdE
WbV3+JNaMYQHn1gj0Bb/bUDavGMMcpYxTKv90CiB011r6bOBtirIFumby0s05w3HlqQTEJFvoYYq
ps38kvVBicdosQ7b3TgsuMKsHcBZIG6LFxwOiNNzvQo7QSMRV/tIr1HA7tVtkofobGb70SDX7hgv
2Jt1PRssEojmwHAr3yOKFedq0WFcsf6TqT81tfB4+6pFPy9P35nX4b07QSwJgIhI5Mk3esXR04B2
7Xw/as6NDZkxUImAsfBLH7abOFeuU91ZOPIAm5G9DzbtiVsZpThI+Mo4akgniLHE+PYkHbS1Vlua
XzRIxBSWDUrOLrJWSs4iP25DtguFjRhT1MU3h4bddZ/2aaCAXegK7CrJ2qDRGHRGgkaCzGh83c3T
Nd6i3K/VDn/qdiCJY3ZgNPm3LOpBlhBbCoTNnA6Ee4oOwH5KvnSlHa2aseGeE9b9qjP66iq3UGcY
OLjp20FoG2F1ljfymN2IUVFWJEnaO55S+zlXc2WVgodMcA7dZTh6ma0bLcd7iEO380sx3Gh99lAX
9u5bvBpja+fYlZ8/KDsl7w+WQnZJR/IVGNLHVTl2IAjUpqxAj1aclpjUT9QShRZsbQi74PcOQ5QG
SZ+EvpODk3Bo0DyRlkL1CMk1P6ZF49mKo29SQYXfjf2Trig8UCrdCqjblOumG1uMCL3yCa9NvwLe
ZkPS6DFjo7VOlNHxC96AvKINe1/Vojeb5xCcEyxfKQVHHpnqik/BHwVSvLBeKx0AK2TAH5itkgZN
LApP6LXulSUiggHy6dtCdd+KxGJeRYWx1ocShTHHiHd9CgmZOgoNyH/oxKvCFpyOuSYgUJ3Xa9UQ
sReThPiDiSKa2gH1q1SJ6TkMyjZlO4aebmKEqVUQP7PyPGD4yd9N24yvWgqN8bp123UCieB7pEfi
yAud8ZuqJmkM4W5r2DQur1ERsbprF1pN2FqW7qXpaGxTUTcr1N1AglzkabJvKv2nGEz12eEm31Up
SGPiHjn7QdOXKObf8b4nRzLEJjUc+2gmws4AOvz0fBnDvAw7tCjt46a+MYfKA93qoeyeG9O6gQCJ
lxbKobT0azu9K23QUdMND/mDqDaqCp6LPl/RRPeolcIDwltau0Ha4AEIKlUWg+OyTLxRZEGfRl5m
qZ4zPLf0V6+pXm8M/ojjhV2VXbRqIQyO2CDK7qLexAGXe0b4GFXdKqzuSQzR1maT4MVUGuaDNjTb
y0fR2Qk7zQBqFkjBWUjMqtI7mYk8qcd0YPum/KVz7tOOrcLxNYrvlMX227OQSLIl3U82h3qoZvds
DzA5AbYGqumJ+HCrvWREuppixUBjaAEjjfnNzr809vPlCZt+5JnLHE3YdIUcvWVVriU45vB95K+8
Nnlxl+68JQPTih0ZsGLahASNovsYh9KIZtng8gDO7jhpgiSfNw0Qg9sdBjDUCBIeCmiV1Y+NueBX
S2stBXE5AxtzK7CzWjv0S1560D4IGmXh3bdg5T15fjRXJRt7iyoYS1b5TfXQVV9DYyFqW5iud1TA
kQmdm0grjjBR/aE5XlbcKG1Aljo2l4xIu9CxswIK5ljzPPQSfa0l93ntWx8m0Dld+bP0LmXQROtb
tkeOz0x9o/BABH/Zuc7R4pINad0rl7ZmnKoMva2qscoMBXlWnLK4MR195VgNhGdsAloiW4XO9qCY
YG3D5VuwPF+xpnmpMvpTi53vSKYvHQyT5bONC60g4DcI9Mo1ye+ZJtzcsBosJLWfohoso/1qMJ4R
X4Do2HfT2Nf7hZT9rHu6qDgAR4GMuhy+inYsSRNlbGJba8ka3bL528J86+ejQpkWWBgC7DfghNJp
AWS0w8lgZXtbVDuHX5No3Uc3yOX4DAjJgq2b+rtZP/XpDW2vraFdIMGeO6zA8KWiXXpqeJGzRoUD
WoeuIXQf2vtWT7wO4jeXR7hkQVq2NhuQhuggIJDrQT36/MOVGzjs8Qgkh0WcB0JCNJZDNLALxlHx
tGJzeQRzm/vIgkwuMzgFz7mu0n1ErmLUEaoYVOuqHqBNf+Fon/O3Y0vSc6kRejfoqH2jMWhcFcRa
GSZEKMkSYGN+QEg52IgdbE3uNkhVpzI7S6f7tllX3SEytyna8peI42etIK8KpBrEnc7IYNWWcpAt
2vk+BS09KV7q4aFQf7Xi4fLqzPoXkNgQWYOsEcSxTq9bYbOeZ4BH78fvSup3w2fcFwcAXnsQTzGM
yfzR9WGEUdOMAF3u2+hLyu7gjAsG5tb8OISVDgDV6LXaDTnCBXfTO2DVX6n1ggPPmgAnFxoBQE15
lpBB9puELNbYvo99p/CVwSvUT3guJDZQJ53Kjmd5GGqUTmm7CBei8G6kh1J/rslCFXhuoY9NSAfJ
wFWhZN0U6ydBhvrWErB2dpbgqcg+A+B4lt6hxRi3hhuxPaiWvD4sPcPlOEw+DM6ZLlhgQnDYgvrl
jBqDV0ab2UrK9kAbrcphp1ts4Q5/51s/uymPTEhbomkj3J5twvbIvVlBU1ti5zSG4dWEtwHqrvFG
F+ypZ9gvfCz7W5C50q0p+iYgaQ2uXpE63qjFP+yMud5oIj1UNTFKT3mU+2OiQUqzGpIV8hHWyu5R
Oh2cUAR2D21TSO3h4ajZH24ilyZtukWPduGAvswE1tm+qLE2zX3bfBQh/G4AWT0DD1c08Uu3iN1l
+ZDZDt2n5gsXIMstdirJFxZm1oPR4f2nETna7VAhRKs3jIxapnmWgj6cyOg+ZQQyzZMCEzaidJ6w
ukU8UcQMGdHOu1fRh3v5vJ3+/rlz/f6+tA3TMORp2SAmwus4YpvBWYdB315pz5fNzM/VbzPSgqh6
2BdthGG09DVMb0z3j8vfP9eLf1/xvw04Uscgy4q+Eg36rrKwuEbzYJAZ42rU0wdaaYE55CtQd11l
oWr7ZBxWsYU8mFGsLv+I2SMHuJM/10qOL2295W1Yovs3r+4hJOuJ8Kk3l2pCszMJ1DtqCyg0gG7l
dO+EETBAwmIM9BTI7iERoZtLLNyz4zgyMYUCR9vTyDOCo7lmexXJrWFovdC+whm34HlLViTPttO4
42WHgYBHxAdXjA+FJ7BKry+vydJ0Sf5NImGGJC4xXWOAwKX/sHLZ5HdHcyU5tgtub/BZF2zPhm+Z
myN1euUWj9mS+NVc9HVkRiYlYQ7FyQ6C7n2GVNBQEG+MQLxIXgf9Ey+IY0NSzIoqg1L1BsZT6yFW
I7mpRuXn5SVZWHhTus+SEFCUpsRYaq1cdRnC1ToJaOoslLjnzfx+YEqXDIUZSno8MLXidkR/dE4e
teRweSjzy/LbxuR9RzvFynquh2PF9h2xvJTfKortR7mAOsISjmLej39bmkZ7ZCnhVlSKGKMJx+dU
Vb7xETndy4NZMiFt+8h2a6G0MFGIsfeUunzghb29bGN+UX4/waW1j9QxaYSGTd9Ak+hXXK/5Ei3H
3JIQ5I+B8LPRfi2zYYVsiIqMwIEzbROCuZ0kdy5bRVBHuDySeTsTURD4wFE6ko6v0u0j12IORoKq
SdtSn1sd+Ppuyg+zFOOEIehb/suQdIJVhsJbs7Rwgqk3td34TESfiDGOLUhn2CCQiOgLWHDNKygP
5EvCHnOLfvR9+cUd1mpPGJiD9tz+qZJvenVddwt+NU2CHMYcm5COLZJotEQxCtujWHcUWa3KvWlw
3rfKM16ZftX+urz6c3uFgEMAxclJa8yR9sqI2kVnoza377pvJriRDfbjsoG5uAyRJUgWIPEEKgnJ
vdyOKwl1aQFpHOBmzE0Xv8RdFrTuKwOa5rKt2clDTRfwPzCzoqXq9Gzpe2i5piYelMS+TpvATDzl
JdroL4QstAHMztqRoenPjw4xPUnLPiUw5NQe4qNhXH1iIBa45ycQwTk0C9WZanQLi+5BVhqEeuTn
5Z6xV2H3vtJvlfjrZXOzw5nk5qCPCmIyWzqTUbPOtIK5yO+g3hc92fmvy9+f9YGj70tOllEL2hBs
iidRuVJ8hEiDu86q+3KJEXt2gx4ZkpzNaNEVmpgYSJEIr4geVIV5xRLqcMmIdI6RxIG+qQ0jtaif
oKVwBwkjXwOb+OVJmw6rs5MALa7gikOW94wuLoSynVbpFLl7ka4zlFmLX+pI15VdgIWf+o3JViIL
F4zOXgZHRqWViq20rkk3ZZZd8AbSQERBqbPA1Jvg8uhmJxF9G9CPhcoC/vt0B9Wu24Xd5OFcuzMb
FAU3SbuwSWfHgpYN5PhAqHyGPBwMXvBS1eieoTAQujd1xb2E3jvO4+WhzO6eIzuSP7hWikipEHRf
Kv63rFyYqPmvo+HEBEUWOielvalGImydqMXXK+1mMMSj4oiFUHl2LcCx8JcJadH7BLC1KuZ4/38n
8ReT36TWwlIsWZD2pdqJyhxLWMiiA8TyuvbGCRfScPMmMAqArkDqIuNQWjtNjELp6L5zX9X0aw/E
Ov/2mYX+bWJaqqNTH8omwH1Crnffa1cZfSm7hWTP3I5HJ4mhWhBnAV5RiimVWM0tJ0LcCinKndX0
nhjdwNW+CvOPogc30Z3ZfubVd2xS2oZIISs8JXghJ1F10/EssEaQXzjaVT2kT5dnb26BEM0CKoT9
eK4IHBUaRzPGiOAsAbSketEb3UPN87KRud2CBi0VmCTg7s7FdPUGCtEFptAB4lgtrV3ksKUoY9YG
qmLA201C1HJEY0Vtm+Vhle8zj4ybRbTd3OehHTEJe6M4cSZHwmlH8EiKKXi3Hs32nixs9rnPTxkX
EIlrICKVMWIddTog+bFPmtyjgwed8I+vwPH3pcNEGco8zSOchma+dpgHuNDHvo/+fwhtotDqQl4d
wpvSJkEUqTWx1fNbkNR5tvNadEuN8fK9IVuQ9oSegs5RKwd+m/Vbtbyz3Kf6JlvSntDkdYAVPLaA
usciEACjpUB/UFzh6n3Cb6teuydltBZh9KjpbJNnLzT64sTpPnenzLV2pShfTf0ZcK/Ya2m2cOOf
JRynH2Ig/sePQRmJyFolOdSntcF22tuwcg9UdV84C1svS0LDa7N0oxJrNxjGFpxQG7tSX/U4iz1z
tJZkIOXD7/1noJQNth/8Hhzhp4er07gVIDz4GRrktVzb3XSNEQdc9E9DGQO6lKHs75g09vQR2m2X
feqdJu041sJmmJrEXYBcDYh8y42qEWit0fXZ1rcjsMqbsGvpld0wUOg4wreTcKNYylfQ9zq3pWiu
wtT8UevdmxHVv7ShfeoiIJoSN/yiOgkA5oSqd6HG63WN+uwqFP1DDi2pIAenPpB6Y1Anyi42Ry8e
hnVhj1e6O97hOvPtJgzyNkGdYmCb1uLT/+CeIdzraiwKD0ovb2hMvTE7LQ3QsJf6TpSsx9LcJABa
dhlKT00VrdVU3bkEV4XafqHEjn3Fzl8jrc0WpuzcfRGMILIChBbaVegZP10utw1H3Rnz+rb5SqMr
PfpfhMN//xz+b/RW7P937pv//A/++SfIIuskirn0j//58cbqhP3P9Hf+/ndO/8Z/bpOfddEUf3D5
3zr5S/jwn4aDF/5y8g8rxhMuDu1bLR7emjbn7wbwE6d/8//3D//r7f0rj6J8+/e/fhYt49PXoqRg
//rzj3a//v0vNLwfeeX0/T//8O6F4u/dvg3Jz+LsL7y9NPzf/1Ic6//8P+a+ZEluXMvyV9pqz2wO
4LSoDUmfw2OUIiRtaBpCJAGSGAkC/Po+nvme1ZOq+6XVrtPSUmkmKZxOgsC9554BuwV8+4sbiAJO
Ie73+v7nb2Fm9gfGpxhxwv4LXPMbGXHmyvT/+R9J/MdNcxPCJg5kZ3TfuALNl9tvReQPeN/h2cVw
HgdJEfOYf371X57Ofz2t/zWjyOTDbPR//sevjTcOK9hBQbeCIDHMbOFjclst/1IZ4W2IhhlCrGu/
IkShkTz20QMjksXfA9UCUhzRMSFcLI/TYN+Oim6v/3Kv/nFB/3oBv5mo4ArwvaEwgkALSTgJKIe/
XgF4tGPPAMPfcS1l3MRWZeUL6ZJoOfm07AXwIKjtHlulQGIHQdRl5IzUNcPhkx+pDjhhpqcWJm1/
c123beu/dhZcVwHTchQk8M9E7MB/uy4AfKmJ1jG6i1cz6qbg2QDZHBLH7c0kqbOADzaV3WuXEL1n
kyv7pkgmpCeO2g70UXoG6R8hfZCfU66Xv3NL+Y1XBa/aP0vNWxhzepM5Zb89OfjWklgkqbgbsmFb
mpCHib8kIigQDxNO4qdjYjOXiCXwx7KxGpAIQvK5+OZZD9FgV6bquWQxuNJdbKZtP6aQoD6usx3S
v2kh/pxC/sudBEaFhJUCixZakQz//e0JR4gQIYGLo8sWutGd7GxEe5JjAaFnJ52JMQub5nfO++WJ
McU8vMMk6IeSODP8Ta9x+6hfLgXnBGoQcC9uCw//8+tim4e+dWMWrZe4za2p4Z2hx+u6btDCbmyh
4vOQSdN3u3+/ln49IVFrJhAs3IZyOdxAQDULf/vUjQfZTL25ABhIbbMgV6Ws0oyFYT2ZLZUftlRB
dBvMBOomjmMorH1AQcX895fx685/u4xb0k2E5QLlBFC933b+xCMcvpcIV4oVZ8zXi+AEPpoSQsz/
mQX5nx8Fo3z4/mNzQSH8++KcZjJbPa/yEjpIUM4ysdlyIhN1cB8VfPg7T/VbF/qvjxWcoNs7AEUI
Huxta/z1Bsu2Q/tFYndmNPBLI/66hVEPojaCjILpI4Z7ZDt5A2P647+/qf/to1F63Wws8CVjXMbv
w9AgIyPE5VqeMX2n7lBk09rETMTZAx823NeA+lbtZLcE6m9W1a9tGZ4j7HFggQjlELqNDHb1v37p
IPSdVskszrqTUVhLM+FN/2s7QpmNlfTvvyh0d79tiUh4A7EQii8AGggaAsfw10/Ug3AtD4Q9aI64
pl0XaP/TJJu3x6QDDLbDe83nmpbTVquSZjs6WnKBP1Gb7loh/UOSG1VZRsqTF35sckmyahp4cWnV
EO+A0K+1Mi6rhDL2PJIpeZNlth5lGGTPa5kNtVNztMOM+96lbf9i23wVpBpL1L/BXg5uYOQcBpsz
wbsdR11rJZefpWnVN7Fou++CaDz1yGK6x3L4Ni0iOKQhM9fICSRppSEMx+M2Oo4gVECbLePiolhk
DsVWFh8Ch3T7gZdzDQk5gUM0z/dhL6Y75bhshiDckLw5jww3BSJqHKofYUWinvs8hjmcndieLyk9
ZzPvDoBTP66CbU92jd0u2zhUetHSHkyps2Onef9VLOZnbjYoBFYCHnO5sq1q12BrJgjBD2XpCCQF
ypYH3IYEygIi7uGeRaoooAgAFSI6mgSud2saitcWsMcuzhwrKiVm9VWxJT7AvD/fz2nLoSrQxW4L
27nB8Rx9K9YYog8YK/ud552/kpQ96iTLn9LCLJXJTPRUzD17trBm/WkpfAwKmpbzGZbgoELDmgHu
tmCHQf1AodqJOh/qOp2zEP0PcpC+pIiL4qAxl/Iu5h6jHmG2Ou1bc0h9VqJ2Fi90mpMz7zO3w+Z0
S4iSbd33+GPzgtzYXRaUSQBOq97uKJ2WD22BQTe1M0Rg2B7oAzM+e4mKNnmACt++TiTagCPbcicX
FlwgtQmgtS98WXskZyoIYoroAMpsD63TBKWuQrOSNQgfo9+ZSy9xpEedNUUedrTc54Gk6fQiuwCL
694hw2E589Z/TyOR1i7TUTVSr09wn3AXiyL8k12DwVW9muixDwLkG8O/wkCNo17jLhx/JD6NTqLQ
sFNDimvVZ6O9R077UGFEsQ9zNtRLKK+Ld+gohEiRYwtpebOVeEIW5gL78abNmVJonegCglQca1ur
1W9X0vKpwRFgd+jC26kSaf+Sq+iOxulY+5z/yCRvq1V0p0j46SVK+zcfMV2xgpp9rhLgV5ELP0dD
cbDplNSmW8Sd75awJsPy0HK7HmIODksyMnp0nbNw6GUI+w6QOIklW6x7GwW6Xi3d7leDjjCOqTjG
k8AsCaHiL9nWTveDHLrHoe38He0SuVPSLZdAZGCi69yiq9pWtcC5Ea6FqhaxhSwmzadWVbkfwR9r
+969J2KI05ovrKyGyI3XqDeUXYoeSVGfetaOwecBckHopMpiTZEIVILxcRWlmOmPqKXRT4knF79u
c6Ke4cucZs06S2PuCxpn2VuZq6F9VQLH+VQN20CHs83CmP0sOHCYOoi9zl4QTBv+UMU43aZJi9oe
LcxR3AGTBh02SQcN2v6vwmwOsmUeq6wwlpwcQgEgwfIUeWpryGAYEriVDHWhrYLLY2CXHjVmj6pO
L4sb9yXlMcYIemwhDfMTfoJN4FePzLwBLhZIYMtBUxVLcdfN4QYvEzcP7Jx63AJkpjHH1Z2LRmLv
c+zEhOwkL0aUzZHCvvK69MyxaoICGiZr4VJudTLCj3hHsI8iNx1hROQuFWPKrrLkcnskocQJG8MK
qH3fPN6P6yQY+RorFI5nNNnbx7nEEuvggaJQHsOoAKdSLpEw/snJCPdGF9g7ao2ggvMWI9Gta5I2
C7Hjii2xGpNF57dxa/dJZHL7PE2yY+elz8T2aGZXZB+mrODjDrL/tYRoYUpsWsm1EEWFB9vGBV5p
ss3vkKj1UyNj8J0vsR5UfwpLKzpaT0ExrNl+C/GEkOY1D6VS+yHP5mtm1jjZz1CbPSdohiiIJ+Hs
SYYgPCnpdI1GPbLuki4T5v61XJ3F3oVdPqwLnyAJusITljMIUWE5HwaoRjXefQux524uQuoaKxkT
EDD2m47nJmJh/qME56SfKh75HDRHZ40PdrCFt/kh7eS450Pf5bQhlrDlkGbJWlRB0hf8Lh0j1p0h
iSBwiXHFqt6nGU61TVDA4kY3KPNAka4h70MVgPaTFnLXcTPQu3ie2fLFrOs8YPPj4VjcjqeWk3cy
hUYkwGja1CQNRVfU/UT1ocTThtp0O2GTJPq5a7Fh1vOMsv3Ie9ENH4WJdXZvtd9wp3rMvdrPs/Lz
DQRZpqF9lphhe1LpTI4w117RVJG5GqHgpT8HlC1qrvpxthKKxpZIbhquYWknKz+7hX4IZNm/5R2N
dsHQumosSmkPTjN56tTY6nqRLbk3Seq+pLNuP0belmcx9xlCYaHdLsYoe0VZ/iZ1N5zw9eb9OqMH
qgDfZZAWsktG2nXcyyX0LWSV3DyWi/sqremrUZHh0Ba0uAZmauuVeKyzWOhT5trgJeTtfNhigbPF
EehySM7xkS58EthXmlKX+cOQ26QuhzKDZU6PKGEpo0qBEZ5ioJUvOxh38D0L0vLs42DZibLbEqhk
sbEU3LFms6EZn9OiG5sCCY4x5IDrTQRa0vHcF8WYVEsq+TVPu5Gdyo2Ep3iz7XGYWHRMIgCrdFrb
/dCvr5GfhryCllLX5ZzJKpxIerFO+TPy2uQFtnhrhWcyXuyMVZ0a3Ote8KyA9YtIv8WwGT0kFFr4
0S0bnGCW+WRmmD/wLXJw8OX+pMCngVKHvsNZST3LLkWaQZQvDd9a2NWCOPrMKX6cjrr8YzouUVHP
pBB3KpxneJT1In+gqypRJSRphwNvi+pSQfJbp8ECP6dVqGk3GO5w5tkEjj1JPthwp8wa/SzboLij
niSvcYtmuBpnDsmvCGRYlSH8DpZBGwu6sVJy1/dt+goXU5/u87Kbis9ElR29t6uHrXuBzRddZ6op
SkDd982cFvBtE3MB8rKPF4XhN8oDWdFxES8DDutzh1CVb0nH2wtL1viE7DFua1t29pAIJN5WSH7w
sLTrfNAoXsKBilq1nF1n1jduFH80KdwgKnz74tlIjkBQkeXswzxR7jC6tfHbECfFxyGn7twrzZ8h
9U1O8IyaREO806dQOkANSulhtzHrWD0MKdnDAF1kO29X0yLokbU/zOLL1xQZpEWdLcKEYKN4/D0A
PCWCpwMH0wFZ9LwaF2qO+MFFV0kbDrB5NWSpncsN4jvU0p0nCDIqkSQ4tyz1ZV/HgxqWmixiufOD
Ul9sMbCXaHSwwCrlsr0lSZfhQMFMYZ9zVyb3hQlCXUXhJNd6VJxeU4bXHmZUXn80aPifsKGPPf7A
SB+Ua8ejWVZMtFw4+r1e7TrsOioTWgWjHWviw2zZl5N31y7JOn2kZb+uuL8w069Kx1LED8Ky7BL7
LthF/ea+Thhh7Zwaohe76LK2yTbXPUs7yKFcelAt/Ap0Ow0QYY9fkTpOjviCcLvkaLHecGtl2kAt
Dz47H6K8Cbcy2wdx7w8dCHEXib7pkGRL10iYAsnKqbG39yXqw0c5hOvHbABAju24BSSezIgSpZLd
sYVNVzFPCL315vsqTXtFjCLSrmxv9qHz6ZHwNoP3xJqrgx86BJAWFBgTI3FdMqruYFCGJaZjjZ4q
NMFRZJN6SPkWfC3QqLh6DLbtO17WeILCPps/j4MXX1MyrweyFD+Q2A0P+JgvBWyhNiS5o1xZ0VwB
nz6SAe3YpMDDbKKhe5cFzc6wt+kbNQ/RgepxO3gbKfRXs77GZlS7KBXfFsPWYu+KlDUBsO6XDF1w
Y6epP6InF7vZp++pC/om0tOly5duL9e2fArbOPxg0AOcQ1SxdazK9d6sHam3AhzTNtvMbrA0/5Tq
FmQDCjlOEZj+wAmLq5yI/JSGVhwmotNdNA1hMxZG1gGRd+DoxKh+tKylW3VtOLgEBWTqZ762eEfk
HH0mKw33gnThaZxJWJthHGpb6GPbgvZSF1aUyT5JUVFtuKA9ZgRts4Xsu0qAzsOFudxZi1wKGhl/
nDP40ftsQTsKt9TdVHZGHlyUrN/9Sj4KotiZ6aw7pxT6D1RZz9mY5D/RY/EXiz7ynqLz0DufeTbv
1iJYn1sEhA9NoRfxEOtwzq9+wttVBXFXXPrJ3XjRuSrSpQpSk2Iey332OMxp8AHK7rI4FLYd6JHO
ObJ2RWHaL6h9oqYwtxRin03PN3/JT15JfeCDyGC60DE0ZVHEXuG7mzQmHVXD5jZ9DlkK4Tp4xaeB
x5+X1YrntXeoo2DF8TgLuZ4x6+6wZ+fRpc3g+dCiTnhp4RYLc7VpbgYXoaQDqfdNZqqodTIGDwON
X6mJ4mPWe4CA4dhnzVyOVxjO4TYrk19kT3ARVkzfsZXpqusD98YXYVlN1nw8bTP2a29QBdVzlgW7
sbDu3qnc3+HdBh/dkvLOyT4705Z9Q2tMnxjakNohX/ppJtCsQMW2HGGkme27sENRhnXSA4CQ7DRx
R3c+HocXWgp7T1D+i6MNoUwPi3z6QmQgPgkp5T0G5kkdiUkeYWsffAVwik18G+c9VnTOjgWcV/aA
rDcPX842+qlWYuotz8edIKTbjcCxdrpUQ1ZFTCWQBbFco8vDzrgD99liMfagCjH+1hvFHmM2qucs
S1jdJxatYuDDuZoDdi0H1GbhvOqjgOnzQJgytZU64wc9w4lAwCXsy5ZTUoXpgAZ1xrmN9ecWuUM1
/DXFj4W9hR+iiobRY6Q5P7e3szaUsb4kRBbIeovJPbC+5ElbRG5U25THR9u3l2nuiKz5NuY1uhrw
zxyNkoOBD5bbpSgAX3pazA9LEkERPxq8gMMW/uwBaKCyb9Gurk50DYC69oVA8XvPMxvDaQI14d1M
YrNXg7AhyFlzdhbQTMAapFwPHQlONhQRvAiDcN8JDW2DNtFGKrTo5n0BVn7rJhGu4yw/jBxhRxui
Db5oFsZfN2AxcOZYsI+h3scNK3S+VyhZd7gB7yMp30THgppNpHwmG4jh0ZoPUFDAQCNaZVRHkunD
KhU9dURJ5FU7MFWVjpDQOmJEizo6Td/CWJonZ3MLSCRNcQn5BS1t+jFQ3n3NtJ73QIAnsnOJgl9E
kIvPU7f6x0J6iGuCYEpdVeptSxvAjUvlDRu/jNu46s/e4y1HdVTafQSXla2a4dv4vZw6947D0tYD
HuydtnAASTjCOSvEAJGXhQyJxaw95HdjkK/YMePFijopurUZuGXDBZBR2921WdE2mgE5+haunciP
CTa7pUHblb4hNm/9OLJErX2E5qUMIOGiUWbk3YKFvZg3l0V2lVk1EBsnMAkzUWHgUdK4QWNSitLQ
rVcf9dEbtcgaDQV5Uzhpr6Fi0zuwEpQcogsseWQmko630NJzxkWdJbi2s/2zh1GwuMzuZybRS0Kz
MZIDEBiTVdnmShwNiC1wMEEe8LuxAK3/KlmB6PLNw8J4D6O5dg5QN6abxBsW5sqOlYIlyv225MPW
zPBgsh+60pDraII5u4pVhdmXZU5idt3W1be7NhuLvMmH0MyHeSwCvIGbLPC3vBwBIvaDZOUdpuBp
+uzjxGEyNYcTxTPBhaFHGETSk4P4s33Gxt2670FfMoPw9DaV7UfFMg2FPwYBel+sXTG9w9TVbM/5
Fo4A9cQGNxr4q2AWe9iWSfWXYus2eunIZvPHJDCxqqekHwDocx/3+IVE0qOFCrsCKW2Vm8K8OxV+
WOgRGsL8fkwT9PEbhXrnywaDVUCa7YbmcfGJzvuKxzovzoYGsXuIE43Gn938Li9SREhwqJKxD6a4
8poDnhCyg1lpUbaQ/q5bIELMxYkGCsJQS5/kMvrpUgQdoO+wXHNyXLDTYLZh2869pR2dC1LDa0Xz
HaYSLTkUkYnNAaUpwIKOuTA6+QFknhpTIQMzGJL66RwCXlgaUDMIu0JqzunPYFACTZBFhY6401lG
+20JM4iFgDEb/xOOSmrjVd5tRfYTnmmUw0ETzoDZfRT1t5EZ57jxSaDw37a0mX1OwxHEKqCdGyZ7
WUv0AMtAWEhepijBZ885SttP2Ixp/IhaiMLcX0XyKeZj9JX1SZbKakK3ptDDJ8rthg6tMd4cgYFM
e6tlwszv5GDsDdhV6QIXnTLIfkoN2/sPKysTPLrRFiF+ydPstlhST25O0mnEUTxNeYtuRLRwJetb
lJgfdNR2gIfhzH9zB1npOdZ9TvaqpdikImW25GnpwEPYy1bE8x5lsqc74mL4jwZdBlYXpRTfs9ec
AVjcYtrP53Hook8tzY13lYYHTY86DlMyuN7mBczAg7W821DqIq/+5tR1nTdNZIWDf4ufeqKDvloH
hQFpO4FEpH0ByjCDeHsPuSK+NcCO8hKpxRUVGe0NOWMdHmYG5hCcZgwqApgGZeuE4RidIQXUEevr
VQrUVtj4nDzPluBvkdzmBWo+zNzOei224pwir68/oeKxdtv9NRUlfz5WlTgVvcTjAvatRPKDPLUq
DWXtWWC3u0CPN93EJIxFwspUxLtygxvK/aqlRo6RW4ILFldQ3i+K8NOGT1TPhEZMfC11FASNzzN2
AJBNxRmtZuwvGIwt+Z6qIpsRVLnALb9n3M8NNkJIwMogtPRebvCfA6wQgaziyFw2qZ5Eu99Q7KOG
nWG3d4fG6GYPGzI37QTwY3pOTYysrhZG5m+2nOa2gn82Vi1gGlPCO2Pj+juhjIxNRKz85pfUPnYT
HtHRx5HSP8CiIQxFKcfjXjo1+QbJEjE8cSa8b1zACPYabx1cf/CovwIjYsnRlI77febKgjfxwNuk
8dgY2t3tDcMWDbvh/DjOt6Vh6Oi//fVyGhVhjRahKuUxNFveI1Io1ut2nG00+qbPYgCD08I3fY6R
F7Xu4Zo/Z3uElAmGoZCY4x2jml4i280wpEoSMzd92Dl/znysuockbLm8wOV5DMHFoYsBltpzir7S
DFFho2ZeN+CPGc+HHcXCzfe5KdkCS7qAXizilroT8lXEz1yHa/8z4Wm0AXmO24zixhEgOzKA7P2M
ocg0fSIwrVmaIZaY4jE1MQCnHR8xmqu3BF/uMY4tHoHIIVk8xNvUHdZYxV2jEViLFMwJ7n7jITU5
92d07BgPVzF2XPqTAtthMH9gGbumtqDcN2mIZbrH+BfIenCT2+wFLf0rjL/8XewZhuIYRCjsnzA8
xe7loKXGt1Sr7GpW5tl0TjeKkDdDhsCvlRE8bl+HHIKEQxmkBbTBfEGljX16ateHkQATeyjd0PN9
QUusiNiYITm40WKe1aduWXQ9ahbgO4gpYBN4ZXwcz3oqgrxZw4Iet7gc0mPUj4ae0G6UH2F6i+gZ
vMHCN10RGryvlKu+mTYtv8EiCW230UOU7iNAYp+ULNq1IYyOcf3XGfHXqNRN/UjhVE2jl3TIeHfF
TUr5Eyfw56wUhqnmFTI0k93/tWPmMmbRR6tCTvcuCoe09ugskg0JasnNsEwveHCIqMfgF5rv6LYD
h3N/hAR3o6cYj/IkbE9o7ZfE6B+ZilvTWJx42H2yUWUwnYuXj4yogiDYdtSfRZSHdmcRcQoj7pyL
NTbw8l4yVMp4yCFqtk7S4DjnBssCnqKoiYNo4eJxJRhfAPk0sIAO58GVDwGQT7j78G4pvoDFlo5X
4lj2HTCD9Hc6MIQ0FMei/YCKKLXPHSrf7bGNbWI/5N0i8fo6bk9w/83sHZz6wu1ZJQV+MwO1CIap
JVbScGoD1ZPvdM58GO2HEIfkJdk2L99xnowMB0o4TMNYAb/egnsN+oA4rHQMw2NK9A0QDpaYpGWD
Frp18F2zncy+t5PqWFWQrud3hUonDol/yKKtCcICpgcNh3t4GzZRiYHCepkl98JWacFXD3Q+mewu
szjpv6jJpmvTrtmNxIPhQIkRwVCCh1JFgM1RD6scObYvWo1WPKGZ8MMB89gUBonjspKa0niajhA7
089M+YhiiS6FumHYDlOOI2Liiuge+NMkd+j0THLuMDQF2K4oxh7/qJFAtktQdfkuI0c9sBlHF1gZ
ucFbPE3bfRcy+yMaPHaAIIv6wNQFikrxRaWxIcACVjteOxoI91IIMXTN0C1YZ5Dk4aGFtEz5CdCF
EMcgCDpVj6ljC3zlUdMcwxFdz9GCxf2KQZM+riviTWti6EzvWptaz+sus96BuhPAATDH7PMretZg
/tTlcfgtD2Iqv4c+KtEHrq7PclOtsneoATCz7ENWmSnuvpVWr/2ntXSy/Zr6FmujBbxZ/sSAxcmj
N30Lb11PhybZArYBw+4xirgkM0vYVXco5HetzXT44oFniaq73dhjoofA3M0TEJT7FlwMsd8mE7O3
FHN+bPRstLCzj/o+0+MeLrUxwfgQRdePvh8yW8CAmRfwifQSI8WRanRUOuo73FfklUpQnjCf3Ep7
8LjkFeK5hNHtSbQYS184yNX62zQvyoNY1a1wItwwhVouSsSCHxU4dtFtyDJsd5BEx/G9AFI+V6BR
Wg9N0Yr2rIWIiRv/Cd5acgA6MqfrdYIvNHm2UCSDKqsi7M0SHTq70nLNtrO14ww+kAhNkbs6YMjI
OyF4gZePtM1Jfl9spoX//4qKJQMoIqLbW2+SwF/QMyzLzcbQm7c8DYZyBxh4WvRupDyEE/mypgpY
IZIlW9ksBtCLAnLKsw4eguBUBOIhCayJymvAkwFStWFEobvsNnzs8HfU7N9YgLf2Hdk+YO+mJP6/
eNKkqKlVZpU7WA7F14sBd1W/zZQI9tX1KYZ2ZYSJ++OGBID0UzmWOH7+JJf8j1ijH/iEf3/ng/7C
If1/skZ/+VOHd35jZurff9T/j9TSmwbhf/+Tv/nfqaVfx+EXYuntj/9FLCV/YAidA8qDM/fNEenm
TPtPXmn8B2SbcQEyGYinsGPC4/4HrzRO/wjxT4ZQa5LeOI74W//klYZ/QFZwy2r9M3sFTLH/Ea/0
T1Pm/+JkgfCX4cpKMFfhQp3eyMa/koWKKABtgOk90Q7pHJxSPTcj2l/zKQExJVfVEKhi3kFiCsPT
oXTR2gA5lfJSlsFSYtwphX2GV2mcXydqcnoKu9bYn0hd5PqSr63dlVMulpNG8rQ+xXRJ5j0OJxAM
MYIXGCRsYd/uRTrOy2vOAuDALtnW6Cg3xaMG9O++/CRz1LQoWfwwry+FjFL2o1hdJjucITlASWSN
TvoH7dnwMCVaIW6HjyvyC3VsaK0ypcoT5k8reegxDYGxLItmjLAoyZ8GzBz6ymEMDUvWtI/aD2G+
luqw8MU1gw8+mLX8zsv1avN2ahLFnloS3KlkSNo6CUYqMEEipjhM2BmQFx8aI/S14GXxGobqy1KK
qAO5v03COs5A69/C/CMZ+jciTXneZKnnnUjdhltKwWY6LFCi+XoTYPvu5g5AYwBqXPFKuAahok0C
R/ajEMguXEsmz3kx9PqVBDTYDpnuNSx6nF1fN6a2EeAhX9R8AqsgeeBB3t4tBU6nPWeBO4086Hg1
AxQ96TgDAauXKvqgNcE0ou/tzOpiaYv2BD5kyW9AcfScTISXdTQ4XtAaDa77Rgs3gF/fti48OAz3
usctkG1Sj12pv8Xodu+Tlm75k1rhPwAOsII96sR8/DmWi//KdKGe1iEjmNX117UFqUOzJCiqoZDZ
M6KmPm6ziYErRMn7iJNnO4BnsWqABS7r+/3s4oR8J27BLJL0GiqKFFOx5SqoQ30RmNJ+GsCSE1Xo
9XRgPXz4v9DBSX9oZYTKkRqEUO485lntc4/h/gPci5Ej06CVYfn7sGBw/862PHMvzBu5nuB0W6r7
ERgN5o1WjEncwfKXmckckg2jpKTiOtrQiOmc36CkPKYsPInQDfH3LG9z1P6Agle6Cxcz9W/CpFv+
OQ99ODxOCv3w+4C+EUBZkfRqq6yygJbBwChbzoEoAMNCWzcm3XXZQIiF5a/CS7lD2ktJd4xrzb+V
7bp0p9Q6mb9AWaPAa+s0+qYK/IhRou5D04lmA6inftRhOYxgoo35iBYiDMfo2EaqiHYghwG8TIfl
/7B3Js1xG2ka/i9zhwNIIJHAFUBtJEsSN1HiJYPasO87fv08JbunJdptjY8TMZeODtsSqlBAZn7v
CnppgcQR/WyEBAMCJZ/ceq6vcxjiQy6n7nCJy3gDbsWg3tvnRE5bxbEuW++HLVbPTd7G1yh3xD5W
cnrOKxdW21f5p3IGqQCGA0wczLEJrW2b4e5mf7/lSXU08rw8ZL6m64/TndsHaz5elIpMfbRZLtu1
mDzIFbVW+QPmn5o855X5J8nH8f06jt01a1x2dJHkXTHS5JH252+gJvEbopQfis7y7up8i6/MQnHf
azR1fGbf5RedeR/Qs7tvy2axH7xCKLREVeccTFbCqxmurApGnc0X0c+6j63FfTRlt936KGmuCmMY
brAqT+FK5BaSbc84DNSRI7rz7enJISONSaS1/QkTC4vpft4689AKzk1Db3vXJgcQaHMGyEOWe9Nx
a9b6o6iaPMSohidncpq9SsAxA4dCW9hd7UVwWYzRDZInU/TGCR7EOI9T/84idjvMxh7UnV7LcGs3
GU46d13ITtcLyRFYHpQkmtbPhvF66RZ/V8w5zJEFjsNB9rwuxvJJTpjgpWy7u6FfUspRUw+JPCOt
MYllL2Csoe4M69pJveFqTTi7xmuuQqOeVaRNt9urZdSntGzvc9XpPUcueATPjenUWTpIgTF7k5ay
vsmMrrtLjSY9Tam7fiw7Uw+BSwz3Q5s0n4T0kfws8/gh9tR42w7dEoxxDQnTrgV3BHVb7iTXZpWJ
nYevKtRGOZ3crHiJtwkLpMV/fHnkSWimrGmH8WNDzd2nkNVkepZNDwSLwnqHVNE/JsKdT+OixHkh
ifiDQFt27UAtnpB6NVeDRnghuj7aXPBgtiy5q7uxOjq930etnOYzRXz21TJJfY7rRB9sQ4oj6tPu
ZdUTvGtvtye3yUDvRTke/W34pPgJ6XQX4q6lbrIsi+QmB2o9chC1ab/SHnHpNCEhBPHV3snJeAip
+qlDSgXNd01VZA+zK5yPpKsvBYqbNobTkdWpVoP9ziJcPDRi7ZknL7ZHOI94rt47hbwFWmFHNExx
Z9ChHhl90u5dEyDAECXdwsq8nzoJr1DCxnRIi8MynW3m0T4HhbO9q9mp7CeEYzLC1LoGsQT3LEaW
ltTuBH/foDMdutj3caSsRJw1OrPvzRyJrPCWteN/zfFu4M3dJXNHEUpfeyQ6WQhtdAwfXDfGeYi9
MWg7c7ODGIfXm8S67OKOKSu8Vhneln212eq2jV3UqfmSfQNFsvub0UyyVOY8BLStIWpV9ZjyPu7X
uUFvOB7mJCtscHrXY9uJP2D57iyEjd0M0xK0PdFMxi6JjawtVODLNO8IgJqKThcwsV6CJA9djQ2z
b5uXH7xLzHsSEaF8l9M8ukhoptxMxjeea/TlV8eiC+NFuOOakx4ey+F56K361G5IXqy28vfIUAYY
rOG5IOqd3uMZDriX6TsPUJaewKR4yCUMxsFIQa/QmNpuvvOnLt5X1ZyRdu+VSE0MfoUq1xYjECFl
XQcWhTpqWfdy6Ldjvo1FNNtTHM6qWRnXIAWcqUeyOHh2d7LScToZKBNvtkSW76txKfOgaFT9eRaa
g5WskwSaryYdo6rU3m6LR5SXCDgdjDJ2CnfSyTw7G6i+XhrQgkdjbGZjNwxy3Hf5PFwVM2x02ECL
8Or761Pf+/WxrPNyv8yb/JqtqxO6IjUO8aZeSF3kFBcr69abCv/KQ0B9p0Z61gL+Qh4bJAfjyc9S
6kQcT+HeqwVatdy9b3rPi2RGx0ggV8P7LGCzAn+Y1WMryw9ar8N9xbkmDhjN1G0PKLNvL4uWaQhU
y+TgF/timOVw3aAgAT6JO3E/O9QMsukU1HFtdmWfx3ZLnpfFv7fobHzXcPrdu8kI/LHiIQVFmiWa
wF43Uambog3sirZ7t3PL5wUE/JxmrjhutWzONtrcUMk2PRSJIu4/gUq9qAPGBy91l5s0VmBUxiZo
NEGZcfKysY5K2bpsGNsnwydRfpgsEUhcGx8GtVKYrSe/Cey8XpixRb3MAcIPuR6B77wkaAvYYHfz
zA+j3U6owqxmpKKBjtinmdq9z1tp9ng/9VRR2LMV3MAxf5NUCWv4YlunzM2sh2T1xFkac/wea372
CQAnXqJ4rJfHSZjtUS3lZSsv5wTdiCHOa1z0Z0Th5rm0Sn2V81f4oQPhdLOVm/tQWUN77aw2QJbf
5+Bm1sY5pkEC+6gYXc9QOMu23yDL7idrFgfUV5II/m1ZvJCzhu6fAVvSNiK1yZm/LmXl3fFJnzpD
0yZYa5DwsGtSS3zy2naQZ2QT3fp21eYSP7W5YYm32Qhk5dG24KFn8E17Hh+sEmUFcVy1FoEDLtdH
SUy0FSsaE4zjB0WdZ7DEJahNOHYEX5+tiThH6mZsMw/LolmsK1AOVe3V5KPen4SXx0dPTsXO1T34
plUU4dKn+thZ5cmzWzZk5oIw69snvlezi+ep52PzRiUGGyAAQtucSntub4wZfGIe5adc58t53aR/
21OXeF2igghK6mUD0P8mcEepyOWmmqCwyH8ZLCOOZJNdJyR7BiopmuOQpOXJVbF7krKkvI8mdDG1
EdYNM1Tr9FELTugNb3UEdWgcHBn7J3cUyRdeUPs+ZukG8prFxwEI69Fq/fzKny2NL7Z1zyymqJ8M
wPm9YZvpy0VBer3oyX6BQlbDm9msl89LTxT70emMNWFUWmbrNK2Mg5FVuF32hlO8+yyxcm9X82SV
RuhkxdC+tYYxK57KdF2+xhZZIyHKTa84lpY7tTQKaT5Z1aByaKdZPY9xWlY729G+3jtlOpon0y6W
JMI/IE9I6LkfRlozwm6l1cBzzuuUhejiDbR2pPLBgNheQ9C5qtOR2QsJ31mVnMxOY8Yp40oskvTR
1SMA9cWJHY0Zbhz159Tt7AFM9AKZ9jZbT0AabundjNWqkhc1lI5x1gmClFtDTdw6L44HVGHAZTsS
VZLlavP92ggQJy9JWDeppn1laYCbpD3G6rbQmnaUbO6b+Na6AHdnZ+oaGfWTTrYQ2HiWdI1s3tfJ
lVUNyJV3buhBBsj9OBE5egS1BxDfDINf21CJc5PU3L7AonOVYbUXbXdswU2HoIQ9ORrZ+B75SXGl
qcnewaEiTc0ormySOt23m0ZsB1v52aTb5XlE5QmPWbhP5Ftc6lis6qDpCj6A1rFhKkE3RkuGBLrh
cik+XbjkLKhsuzg60LbX3lLh9TDdDwXqPZ58U5UXAaVxFV/MNjIvtyA3cor5Kv5YDDT9aQLpBYbj
WPC5TCcUsrS4+LtyLYuacP+iOxpINb+sxVZfmbPUnxoQFNZA2dh+lCO3369WQxkJyEq7UrWFvHsX
OwyBmWk3B3xB0GfgIAZ0fG0dRCyG21Jb+nrFLX9Qhi/eIeXZdjPCnL2Kh/eQCOte4VHcmTrvrqe6
583bKgEdmAsqQTKVBX3TEYiflv1uE+bwya6N8bowu2S/oDwKy9wTX4xm6K4TMJq7GPIP+U+LK4MW
HxQ8FrsN8uGxgAdPqiUklYX5nRd+Ly/FJfGGeqQV+tZeaVgqF1tfo352aKwc85NK7H7Y6Rx91TCs
WaSllvf1GuePQxxTy9VzQyIo6vEkdQvoOgo4/LXN8Mcv+jqZa8xxwsqPg0ULjIyHZtdMJCmgQ/c0
sru2+ZilQ55TmzdVo//W7AvkkoNhSMlBEiDyypA2imHqQn0JGdA5PjNxUfvD7x0P/wiP/N+BjW+b
r9X90H39Opxfmv8LiKMP5PefEUcc2y/Vl58wx8sf+B1zFA4QITTkBdrjaEja9L8wR0zppPeY4JAe
oKQrHayDf0CO0vmNZnqKADCz46Kmh/t/IEfHB40UdJkDSdJ+xX/0TyDHVz5jKFsFiC0sj90UQSsz
8M+Io0kYUmfCkoXG1mzbjpJPc9hnVgzJVsWGuuxlcElBkxORtaEO3Nl5bmPWGUXnRT/cNO7RSjLE
j672n72Z3z8KJV6mTZCNBJ+Vr8DPCesa+AUk4lhgpYtZYXcjI+nqxb+qA//VlV57MuvYaKqLCqfy
rf7QmhOHWpEkd1mn/lmu2e9fyiIBiKgNeiWEe/koP2QFFMpa875kWid20j9scEvhYjlN5Kf0HlXJ
NEacVseIwEL/2gBj+vjP7+mPl391Tzdn7DPaDilHVkn61oYtisp4nO6UPfwqo/9nm/gf35QGQJd8
s4vl9dWTVC99p2XNk+QbuXdTK7u2Qpf9T0QVr4ARqD7pjP3ff73LD/VvvPz3a6rvcRBImkDvX309
aWy5A1BshhlyJyqyUNnshMHYRiqS8cZAwRjoJN1+YV++vH1/uiygvzIvzA+v0OXf//CjwlYDejHY
hqWYaHezxvEmTsYt2/XT7Op9bS9gr52qBBnWHpOM4+vChDTsvOl53czSPcrYkdauBJ5po7qqEGPK
Ggo0KqckMc9Ndwk44XxWT+9UxiAY/v1t+6vnH/aDtAbHcyzMyT9//iKvak7ethUqFOHsOBxpjxgw
5iWw7bH+xSP4/Yf/6UfybZNgP9ry+JEur8HPV3Nrx20QuyVIdBbzjiT77LT2YvNDaGHnAEKwqmAg
fCULBmxXfeSqvn7TLEa8t9zGeBBYlyBWt8T6xcPzpweWz3XhbSgqxJ5tv27IhDXv85xg5kjY60fi
J0ZMF3XK/hunO7Vt5i8iHf7ichQS8nKA61nc9VcrAYNq546Lm0a+LPNI6BXiFZLkSITsN0/6vyqX
vNzVV3edl9GiZfRS/2mKV1EXjmCBSxEwR5yuNJVAte48wmsqpNIJUuhnRZNq/tJOS73b5OD+4kfn
Mq+vjxjb4exKaLDPTvU6ogT9nr9UtDGHNZaKCS+bQMhaqjS9rXFDe4E9Jo2mALEwinCOhbphFhcT
EhzZABBs2lW05jJGhs3SI4YCNmpuLAN3fzSrQVEahvkJMQDekSpqu8HBXbANy8OadMiKedHqx2lh
In7cUjie0I8x1oWZxNqBqtGZJg5OTftNNBVps9xFgsCTMl8i4lSnSiJbzdDKE6rNGbUhnutoTLqr
IzwoUxOZlDqk7zpUm/Ox4YiYhFXXMhoYVb49VzWRYPsycwQjrzd2SUhhm3HPwdr5NJYyafbarpAq
97mm+tFu5zkydZNmgb+BmFgxDq/Aaa3OCHqv9e6sxZsOncK4xigJPohoq0WK7xqgaDshZiOPltHK
Pwxm678bcRoNgd85DQXHHC3O8zTVtxIFcHlY6xGEviw29egPTbyEMi3EW1QU7UduE4O9N4vxi2fZ
at2PTpx2KJA0PVq9iuXX2UkQxc4W4DUwXNF/dp1VPaF2dj9Qi7dYQd3gdmnksH3uRbaRRWzV9gdw
+u1Nl83xV2sV8+1Ud4oA9Fbnz4CXtYcxZgOP6uN1uB3yRaB5qhv5fu0hWgLCMtf7rKvqMWy22rxn
aorjHTF3072XN97dpoigR/IpmKqXzEM21YtiOzayLqpAFCWljOitNj9YvX7Al9cp0kMMXwFCc1PU
Z7daNIASSO63IXOsNMocI79xdFuiCSlynxKj1VTTWxn34qrNUiZ7nNjFHccj3AhM4kKNQY2gdnu/
6NicDi58oHuVVLXjXKXeJDBgbCVm7gOcYfZY6U4oIqycfkTfNedIJ2vVPUL4KTtQue80R6Y8hmNn
LN0a8KJ3E8C1pEPvnGZyJLCg5vhOXAKojHgzVyVAKDrIWAdOh8l115XtchubMGJhz6mixdiLADm0
tO0uUbnUxWeSzNJlhy+Vtm0A04ywtXUanps5Hds9Whta7YdJgVdhR5a8Ko7K0KwPani0ObWsCOjW
FIP5MOH439ItVztOtf1LAVZs3bSOdPDG55UTTFs2F7j6hPEmLjEQHkXSzojQQCboONkaSJlKNAJD
1TSiWvWQkLpYwGjkYPlfTRNXBVtJdS1nKbPHuuXkHAy4u52ociFpD2u+eOtZq3U2zgKd4fq0kME9
7bDVyHbfVMOyfEWwky2neIYMAXRRszuGq1BMvoKXjJaymSiC2qnK8X3v6mR6K9DiJG/NbsZJAPNf
0zRNaHuE0X40b5vWsJ+kOWjqWNy17phPYyNcyksEVFjzsCp0nB3FZ3iYOxDyqvafAPFJY3RWQ/uB
NpouC4Wl/e2EkKjLQ6xM6d2GTLmIcEU59xVstRNAQdmA6o1vnidopBiJr4nVcAA4z4KatI7xiM5F
rrvJYviVLJqIMJ8k5uZ3qonnT5Yct+mDLhvyEgJsSLp9rl2324awnse8Ms8JMJPo0TqhPrvWtm4V
tbXoizDCTwMpG0HTtQKfiFlZynlb5sa4yshnnERd08WpzVgKqWNOKLZS96FgGp6wDWKU2fWVdIA+
EanOZ4FFrzzM0Gys0QRggVlniPXC2VqGB8JLvIRwPWtpQA880oSIgMNy46glf1qlST2qtTaXdqRh
dN39BPByqPWC6c/pm1wc+3Xo6/sRTTuUOfq89/noTg8uNtwbw+qSM5LOjXLZHLMMHlYnvoYYWvZJ
7ibUHWMEWsye+7pNzWNf25hoEiwv5ClNMpo39H8YdsvqRQNngYu3MDVztd7Rs9o/JuNa30z+OkTu
7E3vNe48XudYR1q5O4S6w242lnORtMubDM6rdjQMe6vdblfNzYYzFCZ56It0R3fghN19VoGhYxEl
EAeIY7uyeOjTaTIDOVrmNSE1O3jZfGc2ODLm7GOcuXHk2IUHQJYMKEPKMd0bxAp/gDM1gk3Ft900
yPSYNvKm9H19TrcF2SbyDjklMWo3072G7cQvX2/TngUov3JHHXME2+5BOCKvUgsZ9elKA0JjkkLj
lzkAHlSp6g9kQBD150ySZwN3deAkU79P8yLZD2ZzhFB/ApMnHMNpFu+lL3uPg1RRHkmOG085pM1H
fxHLca6d6UB0E59hkd7BB52GbbG2ddc4y+fKr59y4ieOXZ3sVrtlCxCQrrmnJwhXuWRn6lWbIFV2
f533DcRPZulnZCTWoYQN9wMkFfoTZ9hTZRtgbZX47M0NFJRRWs9tTg73sKbs5n2WHzCEEK5SZ7MZ
EL7zhEbTfQIdbh5sVj081Jt3a6ybvSsBkgJbjd+yBIcwmP9137efF6UJn2mL27qSJz+uswO6widl
qXezT5hRcWk0zS/3Ki+KYRdjPY2ofqGgSZuQbBbG/ZNOOnOfUvmLsvcBLYETVjWFTn7Vtvs569Ux
c7S8AruiAjdt7TA1JjQknA1gmB3H/KBTe+gi3cXrwaqE/QadJzWU7bplUSfmfAw6qpkJDWqfnapN
7isxjRdt+YAht9MLYn0VN+8Kd0U/3k76xOjyYEtlvUEeyI4j2uqt5xKKm/rHshENERv1p2QWbxAD
XIluMwIM7z01ifV2Vce49p16Dv2xv0kI9gy18o1LfA3LypzEwF3MOzcUxiTfOCl6nzhYGzQ6bwTU
uChcTMPZrrPN7V3+BrGGJrJuVgOFkqTClbzWM/sx2+lNAmgZrIWjdw65FE26bfdytt+OmfpqjvyZ
oVrFEQNNSMrOtxllPIe04W1jmFj7KiJZcOWEjVF+Jp6gi5zNa4PORoI0x9OHRULaO1tymwNw5EGb
ETojIMMiszHq280UaWB1S0VYMOLMHsVHSS/36BHJoPp2N7rwPdVI5/bciwCZ547TIHy7nEVU47Hc
pdV6WzvQhQlWyLifvHu7IlHZa0i3N8dDmeDr87V31qStDKp5ofqbqdXo740pOw3+GvZx8oG+kod1
rKnGbjvoMVNETRK/lBn7G9AT3EOr35QUertp0+Iea5NriFaWGE4942B97olOCNoZfleRH3FIoOpD
UkDpy0ZXCRbhGHj4Bf/xBJx+iLPMvtz71P1Qr2qIzHX9ZhZpGiXVGvUjSVUp6VAl+W9Ck8pBYQNw
OW3fqVqfHYhXsunQXBr+cGOjEg7gv88OB+KZot/YC+Bw50f0Sqm7I7qjO1SdPS2R6c5zONetO3Fc
6QiyH3GXcUr1h3zD1Fp3H2KsQfxlTrJ+EpCAVFkPK8teqzMPmL1Lj+VobLepq+P7NV2qpwRKXmMH
SoGYpzIu/UCQA5IH0yxM6sETQo4yd0zx1vDM0WyeukYeaHS5oL1ETxPZUMwy4nziVicr6UlJkYbc
xg941rb0gGi+9U/NBqmSTcyxe0s79bvc7Bodttq3j/B5yZVgB3YChhmooK4Ty8nMC/9ooJPLw20b
M56cvspV4PiJTW4pfeAhRiryCTLb7r5xGwvFFlHR+Zus/pdu9eDSOz06c5C3KsbTFFNZs+/JC3om
hYM4hx7H+HRqSENGlx5P3EbD1A+ZWU4xCSdK3OFpK2rUclb2xhzWPo86hEYvpLVabATAjnCgvexT
/HAXiRzfMtO7phOtF9k+NWbR5mlOvkJuNf4pkjv7CNbTfA/Wcd+UTeyFPnhdGphzW5CuVCVYqTEL
8/8xDMKRNZORfGu0RcLX2DvQl00P6n6I69Zs4c6M9GTZU/0c2/a6gzgQ7wcfAw9ZTUb/NCP67qKF
TvciVJjNSGPyc7WFjRe7N2lhD2a0ianjHycVrmmsTr1ithvL9y787Ps0LnlQLTz8D5a3sI15Q+6l
JEjFUxFtWnfPfdNn3KsVviPVxtiGDb2WFAO0vrOLR52wN+Cw4+JqKJ5V1npuMCHcO1qiWMfTIJz2
Kzbm9LkkEfKWIrD52SOP60T+xWrzbFetvVOFL5+GTg9pWFTtdsiRIgwctjeE0s0MOhqIi4AAZ+po
fZqS1H+CRGM9KnD+se5S5blFcAzuI5Ed8A4dD+YUFHYx3zmqrb/kU1myLMWtLsIRhd3NWDMUhM7W
TYwroyPbXZ7aSFxMe0Rx3nmr82ziZHqwXSQ42Bixo4TpJCm7zz2/A5ccoZv3yUJ+FO9iNX8hr8fu
wo0O5B6z32TdOYUabmMty/Sq5yp3xczpICBJxZjgLoec/XJ2i3BI+vEiTPG2Txq10e1qxA16NbJY
3utatJ8nyKS3ue1Y9eU1ayQPQ9w+lJkgQYR8cDwPqDT9LIL+LgSkd79RRFK7HFoGWqLsyCel6dmt
NJLNcRHpZ6NHs8aWq0sn4Av1DUDgkH7DQ4K1z24YgpxB9X3EGWH7gCAP+dmMmIEBe5jQfvWiKR6X
nhLFwKrK6osxjvhd+rhr7ybyOmpcxVWN3pSlFl96UZlfcAo6W6gRFqqwF3gjdjOCjW23rCtHUqR1
2Pw3ua43uIuNOWqIdfiIZbGzUDAZTR2SzaNRG3ok9ewXhKE1As3C4yYPK1OV1J2RI9MZly4cCs/e
M/qyXyRzFqvQFoVEFLplRB1xxH8sVoV50uq9kVFtaLAgw66XwzFxzardGaJDSDVOKyHcQ2zNDHmu
dSrlGlsUb2TDskdXlQ2HHOfxeiZ9hmQfdHnZe6NGPBzgi09uFedWC555xnkvkYI2EQ3KlELWNHjE
IBDdRR7U5RsZzohcDj7RPxzySX648xITD6PZK2JLhO5UvpdNNz+6RufWaG/4mpywq/bW2lLsMukM
en7Ep07osxnbxW03LD7REktv6l2XJxPO6QTtE31kw5AFau5Zz3FUtMxrEx4Lf0Fx07jek06BprEe
sUXt40KLcY8oNn/5x7AqQzonJSZuRznyFSyMf7kGcYJWIHNOBR5LCmZ01zwYCIV+wZX8CUzEF20K
4Zq0LpMUK18xGBMiPnzNXIpQom2P5CeP7GxEMztcsh+r4ldprH+BGF++lDBduixdV70CL9XYF6a8
hAsIEt4CUyfLNY8AL6Vh/Coz80+XIt0LnImSFF8o8afIftueVZckBZeKMb0o7IakLnJUtDdL/p5s
+/+M5X9Jgk3/M2EZ1mVNkviPjOXlD/xhkrhkZSsb5pEfQOJ2IBj2d5OEY/8GSMuvYro8c9+px38R
loZl/YZbh1bjS/0McK/Pz/qHSQItz288OVi1cTYgBYev+SeU5Xe+4N/INo8GjKjEVKccsHsFugzy
/AP7gpBImGnuEtQRj50bmHi94ca97W7cUvPOHmK5R4ANvYJfbfpsVhi7dN6U96Lq5bDLEDOeoFw+
smovTLVxF7O+OSN2bTyOdZhslw7QeaLDS/ddCXQsE3WuLK1R8HoutJns4/EBdEq/J+U+RSxscxxo
iEe9qcmXwOtOXqbBjLlFMTqgs4+TaIuyRjfnAu3DhzVRhEwUOcluBJdGaZk8trFZPxmzXXch8QXk
05it5R5MnbF81dRR596sn1jBqs+L37nGL9ig71HKP99QSaI5cfp4j03fFq8WE/qVrLUoVxmkSO0f
NrwKVwSwI3VoCSe6rdfe+kJMEbDn5mwkVCI8IjlX9+2db5XANjnC7q0Ffd30AHxUfnewk7p534ly
maG3nOkqS0hQOOYXj/EPD+673z/lj6Txzwvh5WGAK3ZhOoSCyAJV//lhIK8pLmDjJEK/pdnNvtSH
SqzLzjVSbwdwa/5i4f2e1/vqZv10wcsH+uHps7WZJGqml5BMxcDIzLclDlVCYCA0nNuVpJYOSXfg
LN6VOdp7I6luyCJ5UxTiqtPrk8CCg9siXGjb+PsbceFzXn8u1ySdm3ePNpjXjRLooRfAkFYG2UKc
GGGh9ZWRL/oXpT1/eRWYw8tmIF1CQn7+9g2WoF5BiTDoSnT2nUVMsz3+ijS3f+Z1v/+qbDImZemu
Qg1gv3rFbTuHtuEgzGnDAwZIa8cgkonQhmtRzPp9MiZIL1PRrk8wqOZ7IPDLxOia2Utnb+23xJSA
X1zBDombQ3CaQYJFflnmXzmr9xxFNm3hx8e+shsTErtMB6r1aFIEO2skprBFdNEtZUYac9zcT0Vf
fWgbopFWWXaE8+piR5RdTRpkNc4A/aKvAM8ISl7MC/BCpvV2QqsKhv/9N/7//eq/xIUO/c8b1n1a
xS8I9L/+uGV9/zO/71mW6fzmmC5Sbs/hZ4Vy/NeeZZn2by7iGrQtrBFsPvCkf4hsrN9Am3lbfBY+
W3n80f/ZsqzfrMs/YzPzeKMgMsQ/2rF+XqQuATHikiqBG/Z7uan5igEH63DWFVDj0FY6/5zYQ1R2
E8dYQFpigYT7Xrhr+TKwI2ewH/aKKFZPFkLAvMMD3vcDGTyKZIWA8QZj0dwluz73tyZc1GUg4Lzv
AQxNltoznL9dRCMZDWMzi8gFxKTSNUZMAYMwqrddQd5ugxEA8mz0i9t+TI1HYZUFCY14ZLGe5N4a
mP72lrjOAcsAcaBFyGRysExE9SAmqftUjA5SBRlPsR204M9hPqv84p52syWAAG/Qcrakn06t+Yty
4ItY6odV7nIn6QRwSBqTl5MIfZE/rz8F8eWD5xb1Ydnk0dVmfY3UPj15fUmgD3lywYQIcY9rwg/x
3RCIPmdnttGPTlkIgiXml2Uw4qPNKPumc+xrVw/FTbIVX+tY+rseifYly/VTXKMIcqZmO2+TnUWU
rY0ruSsdg62fzxrgY/u9AQaL7f+mUuSP74UnFdGFNOnCevWEcLCq+8Wc60M1G5/AUi8ObPtcyKoK
sdA/ZBVicJ237354iX65ef5x1ctzbpkKGYT3ajWXRN4WmbPUiDAm/EjAfsD62gh84pKBwkzr8PfX
+3lZ//16iHYkLxTyEsd5tVmTXWAv6BLrw+qI9R2gtnkjZEtg4owKI9Nbd1YwBb+4tZe/9N8b458v
+mrDZmi13W7x6oM/JCbhiMR6Qr5bO9Bytf/772f9+UVn83XQ5HloLgQdMT8/nhWxijGCn4afkbFM
2h3ckH3VUxi0+UQJrnEcRysOiP3mF28YWeOQsIbss2oA4srEEDRelTXRQGTYuCTs/r59/MeH7K8+
HSQy+jqEaFRAvfq5uxizV6zK+jB6Ty4pqNewUtsJ3+J87Lr6Fwezn08Kv992XyJ1uRRucTB59VvT
H7VkTcab6uktOfEExnsixttffKW/eqJ8ynw9MgV5gi+VPz+exog26Z1u7OvDBYM9dRmK7o3UL1iY
nDTcRTWsaNmy+/uf+S+/GhMS3wzvENf9+aKum9b5YPPV5hkDF8HhJDBDqP/iYfoOF/z84DrQ3UjM
TESiJtKpny8zzCSqNiuphIk6xeOd15HABO1FKEJdW9dFx3G3vJsxahpPI8Em5HpiQiRJ2fhmGnur
8/dGCTqmH1c0DVVt77dit1hfiNoJyK7G6kv+rROO1K2aZMZ26oBW4NjZuyLur1vzizPiyQXBiPsX
os5OM6mzhTo4zjOFAol/0sW5kTJA/UyEsAVJe2vHkNXTetNVQzCIOSxLGcL3B3M8BmqYdxLdejzk
CBYIofj7H+TVBHN52NgbmWEU2iqJ3PbV8tmRHm1sad4eMry7+zJ2Cb/iRbit/pu9M1mOG8m27a+U
vTnK0DfT6DtGMEiGKGoCkygJfePoHMDXv4VQlt1kUCW+qtEdPLMclKkyRRCN+/Fz9l4b38wyLp1h
LuC3Icxj8Q+NGKajK9sNcjNnaVHSbVWZRseoAz/KZBc7aOwEgL7EVxGhVOI8kazMwK0/enl/e9nE
+xmct6kzcP+/fcI2fHlM1RWoWvrm6H7QMLEvvzoX42d2sBnIL+15/2xgZ9Bxrs3stf1w/m8oEn/U
Y7/BRPxbfff/Qk7EdDv/fUn5FP74x/pr9i2iyffjmmg2xZZN/82vklLRjH9SAFIfmnzplI/TYv8v
WIT9TxSuQBp0Il1uikrjnwTbuJaquvq0F0zhen/1QfgLqQJV3ZsCynTbZUn8F8Tir736Vybc7ysG
pOK8Hf+zPljoXlXaKuiCHA0vOKi3t29PWffa0KfpGZudLFGLxu6XHAP72cgcxk2CyU1entA2Nd4T
bqjax/gkvCe1suT3sUwHCLEQqXZj6WZyVqduyoumuv1CgaC1TdFHPIPD1dW1IVRz4aGifSjsMcnm
OIlkuBOV4igHgS0n3kDRjy4tErQvlcawFsh7L5uVVdEiuIvIeVVnQZbiKK2otVmK1O5sJ36rL3qa
xl+8yCVQsIsCKWA/ljh4aFt3qIC60cZlG0kWMTsz0HnpnUS9kYS+ubQ9prtzt1IqAwgV2k10Xl7K
pGrMq2bFX4nKoBQGnB+IWYBOC9V/raGu9jOpJ443G2liB8sg10BnxgbuQaZWMF4JiRkI8RxE1q1q
G5/x3A8ko3MrqWHwKag2SkRSXZwvOVp3TwBuIOm3DupdgbfbYcLSmchameY1swpSDRkR4DkHurJC
ibcGo8sltCccPrDnsucEdVW/kJkpnpFOpai1PKFES7vvQdmiGYo4opZ6mkOc6zCBOm7lHCOw0ymN
83LCKUjMdBvsKYk+R7dhxXNqj6TfKGkB8x03oj4n8kT/bmmhGazQmKE3QtiH6V8YBcO9DjwCvWqc
ovXSShPmsxi3mbwLpM0g9HtlfMKuMqjap1oPEem0ZdLxX41W0mxwkWDghn/DWiqdNj1QaPfkoPhZ
MgHpnTJbpkjSHrpIhYNuqVq6SKHRdbMsBF2yrIsGQEdC8k4LG0Pqwa8N4f8flP8P2VV/WtUeC8Yx
/0DW9OPNsnb9r/46KhvqP73pOIqFD2Gca/L3/VrWWGE4KtPZo+zgNHwtpv4Vrej+k6wwJNJTZ5j9
aloL/1rVDJrCKmMITrZM565H7/9kVbs94BlcmsfV4ZVhqMQy+nZRsxINshliz/uYoKz70GLcSpxO
hS5KKkds3wXZOR1fl9sYM9aMErZ92eBDVIbmAD0rXPhmaro0fCt5V4a6AJbXpIjwPAeuHcav4oPS
49ZAg01HxXlgmg7DWVpWU7f8TQVKW8jxmgr3OuJCiiAEJ72etKsUouEcpNxn0ZvGE7RK+P+wQ4s1
Xnnlg4S+2yoY6Z3n6Nwx/uHxXeuMv/UkCUMIG9NJ03slts2TPzr616zTxNaMEq+Y1SrmTlM04fPf
3qzfnB6vivX/2YBwD1D6sp2R6qtO/2N6k/7+q4cRG0qg18U9PP/IPmH0zl8oCPXjAPF/bTqjcxjL
MniKkow2udoVNO08POjuLAR7Fq0yBOJnvZE+2uIkyJfMlrQP8p/fv05MkDR3GlmYU6P95umQcVnD
0c/Te4Q0+UGaiBJDr4b+b+uktG9U4Whb2fTWEe4h6IYPbtD0t9/cIA7VDslvfGsOwLC3N6hWq5jD
d42GIKqOsVqGTyY+vWMLy+EOuEG0s+2U1vUoeuRQplZtydEhAz2N4h1cWW3xweXcnoRJQGWs41Jq
anQ47NvXRDSxWwxFo50EAoYnrvq7O0YFINgceYZm5TsIz+5aZlX2EIXdc9fBbNZ0BWR7BF74R1KQ
ATMTlaWuU1v6H/Qi3j0p+gEmBTf2LxxEdMve3iv6WO2YkvB2Ukc1Bsdgf04ixYhmpIHqGaquJN63
bR7mCzSRvvdBX+n6lb55UpP9TTUJeMRuAVjn5j0hEDm3Jdl6py6IcFmOXl++AO6wgH8M6lLjaHGn
huonCeoDHF9TGvdoCMIfiZoWd6mTRasPHtX06by9HpXG99Rg54DJhd3cDVoTHnL6Iro3yyknqysJ
RcDMpR1Vr6+zVagE1tfRVepL4Ql9/uvJ6FY5HPBM5MEd8kf8Nsz4mwvUsI8+qvdrHnF0toF9hirW
dWiivn1WlhJbUd827kmUarG10ZQesQ/UL5rWRWsCYIhyaT19Y4xms0/jWNkVoPo/eJuvq8vbW4R7
xLYnBB+vqj4V2m9Wn7iRjKP08L4vq2BtW22JG14pOKkqwCVyjSUH9Zh7DpKQdIsstKhM6o4WEMt1
cT+EIRkLSpw6cIcQoQym+Yj1vJ9y3zjoZWhl9krdWPu8qOWrLzXn3JsC2iR9lRUa9CfRt8jaDVwg
c5bIduPHYi9VDbFvC74n4tibQ/LA5QP3e3pQKk7ti0Bvu/eVsZkFjWgfwtErXjCocamxzEh4L2Nc
QWMS6chgo+HkwQ16/fObdWPLYS7Exs4uTUTyBJlTbx5d1tlJRUZsfE9lTbw2w9FNaPbd5xAtFwCF
pDuGBU6rcSiZjYLe3/znP96y2Ktom9iGZVFH/P2hBV5KbIqU0T1sFWXHmDNZXD8z3tJqU8qiU8it
SMWK/tprmRj6B4uM+f7Xx4xE1unViIsyclqF/rZTIiL1ukIG6b06VLwVXUgtD59x2pjQsbzS1ytf
ri813GHtOLFUf2qVG5IcAMCDL5+m2rm0A0HDw0WT1KQlkXJlW2vHzibKieCjgcdooo/An1EXYkuY
oXZshBqtA1rtzIY4I7RoL/lmZhZMpUdf6Yfnsa3Llo8mhcaJFywcFpHVc1FKlmvHuAj50URlBSBF
RpIt5kwPNMjalP8kPObNxQIRdlQQP78mAKz3oQiyz6HaiQvRJT4hq3LYh9c9mGGZcwZWT4JCVPL3
/+cP9+oltnVyTt95iVFZGbmERHMPyoagJtY1577UjGCrW5G20QDmf8tJjZ9xmguXyhB8FCs7vTxv
VwRWJH1qoV9TdG9rx0zPqBktvz4F5DG8DB7WMtJBWKGiti1fTMb/H9Rd2rTG3PzEaQmkWNWpfvmV
375OjaNlbYoM6kQpykechF61SydYWKRBKy1IRlhYUYReFi/RjKmJWHBmXykx+JI/33rt/YZB/4sS
zEUXoauUg2+vxBfEUCml259CNQwOjVt7q7IVKryxgJgR9uzoDnKsv5RJlhyanLdpFk1Bax30pzRm
ujqOcffZjYJfUIB/23N+v61zKmD0RVGqGjyemw8OxlxQUp+qJ8eW0Vrru2pnosNd6klhv2hF6c1M
byCbpBijD5aa9+Up9Q6DP3ox7BG0oW+WOkS8AfrLxjy5delcSqi07Nw5zYYKTO1rpwvtaBIbeM+k
tpkHpKHNRsUCv6bUSPiSUC0XA5T2TY9+eeMGzoeG6fdrEa8MCxEaBrpCfDFvH5lQa/K3hG6eQN80
9E8MZ56LlqRBLawOoRU1JwcQXweoQ5uCtFL72wfvzLvyFFQ998ZwNJPL4NT39gJUO03sQYs4MRSe
8lwPgJbI4AQEowfAJKsmWqMWj+6CSgnpJ8VD8KkLQIgBq/TkxStoRv/5gn7zDr+5npsdvXXpuyQy
xHtE9ReE0U7z4p9//hG/eykszr3ceXzbgE9uXgoE1GQMBO5kfRwiYjjGpl2BzSy2eeVHpLOkwSFO
HGWVq0X5Qhy8tQlGCDfYDZMtvtmUeD5Ta74XOQF+mtd6H7y07z8Xcmam84oLL24qhN8+kgCTDJz8
tLgPel8/mInZlLMwytDy446C1JQisxpmDmmAu6xPjA/Ws/cLqKfZKo1JZg5sktZNFWw3qRhTDib3
lQTsOSNiqrm4mI6OTt3qGFnJMfngkd/EY08OdFAPdFed6XBGOXezPoQJ5JjMbeMzftRq3oaBaczq
mGmFWxSAbqdllKNrOfdbraHSbph2C6u5r/KW1E8U5y9j7pHVXDnqKqm9Zmb2KXfMGYu7hj7smdqv
3wM0W/hBNH66HjATkP5Pf36r3NuTFfZGx+HkbU+GayqbmzfXAQSKbGtoTwF53wcPvfzeMkUFx9d8
JHKLbSjQkkORdc0467MxeW0Tcam0kV0qEEGJfqixtjaSlwWgcA49eN7Qo0n7Xg5edlfE+ec4qSgC
Og2Lsdq3zL8rqo3AcMWTGxryR+JpDFSnCoDgyGJL7vf40FOHfqcrKlZwBkS/IJy5/5KNuv6ctE63
TQqf6hZi4UZ1J8KHK4yNPghlo+HDWsFBtBfkl+QrQgC9E4nYxdwqpL1oBstddraC0gt5erYuJPmt
MOWir47bmxWkwbQx5y5u03XUx/yEWJX3Lk1Kdpjyk8Iqd4gbQGOd1baPGZYFb7ROujnGq87Hr5v3
ufI1g8h6rgMzW9rZaO3dptHadYJpy16AsTiWepP8nEKVLo5pFNugKUkdorlYXAB1qvvYz9gB23h8
dUNdeyGBztm6SN9XHr4rCjlLjz54i2+/GwZOzHvpL0yoFlRoNwup5eETjLVKPYncohDrWw4L1lS5
mVYGKjDuPyjib183g4WbDY3hoM35UL39aOrYAPdux8aJrbS5VLISTNSJhZllVe8Yyz+/3Le0CxZL
w6JTyFvNPww3bs6iCL0IvnE784S1hIoqKuvuU+sZ4d7N6v4145A1t2uSLGdM15INh85uaTp1d6CO
vkBFBiBpBdx9BmhEkhDnRVMBAPF2UIN6PcLa3KgDnOMPatF3o3iumhaniYpYY3V5d0aFz2ZJC/Tx
CWi+RAHWKtUcE7I4FIDecGF7dg/AuDKa/STveCIV+DuAaCbwrWb8bKQtMe+0eKMyaLN2raRPHR/p
5YNbOy3nN/UjTU5evulQ4nG1b5f70R01OmFcZC0IuJlLRpNHMiYJRNbSdh2kpbcdcHM+Ed+pHUet
lU85AZRZASba6qIfCHGRpHxwTbcv83TjWM8MVUX8yy2c/v+/HZH4maOpCPh8+MAtHI9ac+k1hxU0
KpzHmDptPxB3t00x+s8dZg1fuqaj9lU6AhTBNj9i3TUOcdFwLJGufIU28V/dtmunGkU6n/itWsbq
EcUjctdoOUrtKEgQvGfa9ezJst+3dd0TglSmG6fOij0aw4eyKqn3RtvdcjxvppD7D1SR7/qv3DIq
Ofqg5lSF33YZcba7PipY7eSVkpZRHpUvnV+yQBOBRVY0ZqVHI+BmfvCkpmXl9u1BtaYh6LDRc9z2
X71Wg5Sk5PopINUGU1xi0yYn6JVis8bmMcpzPObWHj2Kczb0sdj+OgT+F1dBsoiNjI6PxLtt3CGI
6gOFHMMTCDVMgECUyZhWUFbGNiO1tC2+qeDqvqLPJX5k+vO8ber1f3wRzB5gDk3oKBeay81L67RV
6xi9Pp7oPIR7fDfFnTa65msSmdrR8WVxYPp1HBnzL6Rl0TurTfeDa3inTaOovGrSJ30aZc0tT8aR
WtlQmamnnoMHKfWgfF+y6cMN8mndJCiXKj9NEnuVD2N4NEOhPfbQ9H4Axw3HBR9l+eIHCW2JWlbN
JTHaeqt0pn52RGntren4GkRdsa00u76QXV5smeJiBcS5k0YrhPzQjggsp0zAMEMfbGqpO9D7Pzrm
c1vfb0A03Ohn2xqvnvGukzyFjydBK/9aI9Ji4CjllNE6ZAp6HhxiTatcsRZQvb9Ci00f2NXd8ySO
3LcKlSRqO5O0d30Si+iP0ATIdlQUMUOr1S9Ti8CvoIYpWtXSOBaN9RmHKF0N0Pzbts6c+0ip609s
jN3cTqAv/GqR9r1hnMQo3WHRgfBl0Y7IPR9D0+RT6IeHgSVjgVkonVEZ2ONMm7qphB4zfFAKw9pT
wSTHTu+Wwh6VfdfEYteCYEHw11jLRJUogLOAfoYb5stBK4pt4RFAYJl9wIuv8W4ldva9gTT0cO0f
KTwqKJ+RtgNLLp4Gr2x/jo3QGVEX6izrdDKa2HfWXqqPq7pXik9Opyi4ahus6eFU9mIT460p9KnQ
K8kyAkqTG5D3HXGHc7dfc2bjVeFU5p47mRf4sU3nTIpBuM/KYVWNiQ8K1XlWI+U8VKG5JrS1SJiW
tdFrYcfu4Vo4d2NDmaKV7g7LfbyrnDpaw+EBbxGHqwTQDlHrYb+sRl2s0a73+1Hq6Taf2mBx2wEL
8MTwI8fOeoxier/kq1FnZqnco7eptz3G4mc3lz9y8MNHOejxpFPww23luzqprNnXDH7BjjOZsmob
qCguE+GT67XKAc0RRtwcbDSRzta9lsbdwi7HQ5QoHla9FoIz8sXmkgmjeyDrgh2IweEnR0vFHtuc
1s+r0OEPr/8SlMv8QKfOeqy0ZOfnbbasnJicPVNGwR7uevprr7LLXp9fu75EAFLIEcX9EsbC2kLg
xtwbRKghrIRPTlhOf6ajPCVGTYfHKNSL7bVnLFqIwtn1oRmCG+lTyX2DTmYCLladNcGew6ztPJIL
eHLECUltjn9uD5Kn+GL43V2Kihf+g9vMLSv352xwNqcIIlv9OK2ZofvB2jKH5qmEwzsPhWUdIqt2
d0QI9ai/KvCbuqjzGbVzsr/uRoGwgTeUYqSHqeTGE8fL8g4oXbsdTVfZlWmRLh1pmseIrDqca333
DRt2cZ979NIDSwH3gcJtgdF1XA0ITRZOFzRr3SlgAxLtQJxhVnt3cLQfus4dD7kn+k0lzWQRKb26
8nmToeIHXTEvzVB78XA84h8bRL1os3IsF03bwhPHNX5B70JvYUAwsgDF4c/1sjKfSfPrf4Kq2iql
6eOe9ghyhia2MoVtzkOZfdJqR2cp9b9mQZo8NL0Dv5qgNL8OtCVUhGwd5Klzn4rURlKRy811VQz5
zC5sQyvGKFxYlLcL2afZnI/x68jifBQgGGd13X0xKlj0RJIU3Wvl1smWtb/Yxo3KN6mEXTXlLRtf
pSXrC2VvczGn/uqvVn4vUl5C5DvjNhuK8GtSsfopMVGj/J6TmMVx1xq8gfnoc4BCHk6iLOkea5tj
0EWk8HO9IRhWfdb587pV6/tYhsNqMJvgpGRNsO2cvDx2Vp7tFY2pNFZUZShmLiG8SEWYWi01uPGr
oHLFsxur/hGod0jTxmF5gSjUL51mePB1T+ykapcvZYhleNb0jCXmUDOw70ubWalhscvUVSxeQmHw
O187Jde7lw62fT/iFArjEaqCiHBDgLeK1yCmkKZw/rsjmzN9NU3d+mxYtfxO6m5x12PLOdlZoTzi
4R8YPerWisBnY6s6tdxq5oh72W9gtEZZuSpax56RTo+Mxo/LedcQzkmiQHNxXORAeTpSMgMe+asH
MPR6cylLL2dmGKX6JgREciZ92eEE0Fs7thz9k52xqntG8QQa7W7s2WVH0Ez5rFQaYAZRqqFGSQ64
48cdWV3FOhFDcqjdhLc5mBjFw6CVhLy09HHJ74S9QN46RISmOhD3+DlrzPJH2fhMSZ1Sz2Z53qkv
IHYecqK41orMVn4cdntSAIKNnaTkjaaje9fgzNoio7U2btLJud5haUtdkjiisnkcdImik8zyJSJ9
9y4Ls3vbliQyto11dqdq02sdnty1w13HAdp7KkJnrbPcyqx71FXSUDhXLylKRzJynfGuG9LiV8sx
noojFJNA+ACyowbVCV/uDBp8RqCQW0fY/QxMC5HBiLgOtMDSRZt49bpTC2Wuizhgb1PCz0S7HGzF
ilcyCORenfSemSzUJ1iG/dptxPCaU/ct6MwEMITHKkB/5Tb1RYknlUDrEdkOEeC7qfb1s0noQECD
ViVRDUoALElBa66Oh52OR28eVhiBu6FipuaL5K6KlGU2Em9fkWx71PrWmPkEHhMdEci16FQFdZX8
gUu8vyOqzAWBblhLQ3BGTzE7POqJau+KoWVh0zt/hcLYf0iVvtnrTlOc0nygxQcSzOKr4qvPWP4v
9GjSU1+NATqCQeu+4I6on66t0mu5J+wiOguDkObRN1Be5Hk1z+skmNWKbS8Ky/RnLqqnoya5HKz+
BHCYg3BODlKBWW6m2rzx5PApHRQFYV5eL3NLr44FS/OaY02xddTcnBsqmrY5kUzBthWUmvALa1o+
fODPfov5mampd9ddd0gRw5xibrktDSOvmEDoIOrrNuYrH1uP3awY9XlklPIUd9O3rFO0BaIwHtqp
eZZ7Kt16q1jSU4IfkaTcqdZ1aZHHHAFxUUWu9zgY0t63JZHOlEHaRVXsbZ6Q2cprZ7mMFyD2YMCP
3XMeFFNVPFWlMrDtL2raK/z6Seiee13jm/FSVX8pKSs4RFQVezckb765hnNchXpk5E+kFJwopzoy
B+L04lXTIav3x5gvwHbbh7jmT0dfpVJ2hvpzUBPD5pLDWuJgH80dHZxwF8Wa/erpfXOsgH9zu2p3
3JJiXe+juiA/XBlr8c00kf7OUmazE+VaPoGdap+C0lVOLliUlTDGvpu72kjGx3XESyp5Wy46Q+d6
tM4ezHszoUm2BFGutMfYlyAdoqRHrh2dEh8t8rwj27PAcelAtHPN+rvaKt3nhknZoaCt5i5swQTa
VeFrba9dHmJw9O957SufVapeAATCqM9GW4ofRaUziQYtlm5Jn+M8rjuynUFhADJhA4HcEt60inJr
PFRczgsrD5AfIOU0tOHw3YnRrWZkQKpfIpkHxjzPQrnvR/1Su6X5gCbjfoiti5Pa3mUwenfLOgr3
q5VcvKaCSw9yvrJiCilktq5TaCwHO1YWvOt1PqdeAZZmZ1o1Lwsd8o/fEoftlA+WryZb5jbEOteV
NUsV23oJnVIeMCCZq9Do5MpwfHs/FuHOjK2cIiKKPruA3JHaULmFPrOuwSmMua4DJwl6dFdJM4g1
cCr4g9HQOcvYNKpXqP55j83XHodFkyuAa+pYEO2QNv6RKEPokU1vmN9593xv23N98V0REoU+t4uh
3ziZEXzO7dI6BmFY/sy90pYrgjrCZ5F5ZvycDuq0A9D5JDytN6rPbhfWygGjaxcs+1jPxAEkgPIl
jDpnUWo1XsS+x56A3pZwlCKYBU5wylxjN8is3emu7I/S1uKVHqfiLvbVHyKqOQ7FBEed09xl82Yf
SL6yIqIKB+hH5pMdsZgtyR3QD4Obad5Mwv77WnfU8vN0iiLbJXlufkqDxogWEZiYU1fXXnvvd0EI
8YcegkjWkEvVT7iAc/4+t6fr7yB6m1kGpBvp0IhPBYeLbiBrCGCUybQw5QQwqkZugQVh+Pyrfkht
Ubs4Bmz/VEZGe7rOqa89WqH42ZLJN7krNudYHLpU0RmMEMh4Wceno2cFn871X4tVKPiLQjQF8XUk
fwCW09CMXWuPcppKxRmnlOu/WvvUW8BX+N7plrsLz0S5a1ZAiULbaO4BOoGZVDPtyKbJ9JG8oEuW
ReIliiv5ynouZ9ejHNswP9GfTs1BVlIUEBr3rBYNeazSNpn55EZavrTJkBI32Uf2zzYi3/uXaC0l
X5tiJGjjvWEX1t6222SRih5lYp5FxadmOvAGBCrDEwstpCSRy1pnDkiRZl7kMGZpe5dfvZ16f00C
rHTWl3ZT8lGVXrOkRoG8T2v9DFKuPinmBGS04A3ZXsBnGPr6r8soypq/EKjKdZU0uWtk7OQIiAc4
LwFZGDtCP7SVmpQROdrQYGf0KuiLako4ddD4zcNAmrOQsI5V7Y3oirPwZ9u5yH5RMG/ZDu6lIA2i
0wiyQ8Trb1gdnEsgKwqFqGWT4lec6GQBwWF+ulM6LyYBntpKcdPgsS4y/Y5v1oEU5nU9xJtGeyia
trnw2Ll/VJvJsuoRZcN7gmoZ6Nk5M/1xBPtgqDuivFeytcRdBkTvKHKF/xGkX6+dEE0SGVtg9pvp
auIvvJFThKslwXdPcce7wRUgZbxADb/lkcrNqf0IkuNV+OGAMNuqed3d0ws29r1iEEAzRBFDcjYp
6E/1RSNi8bVzEnsDDnU6naTdgh6U9QBQYHN9tBBB0auZiYopGAqbOpN1k31zKLwfu9wolgjYn5U0
5LjaBQR7yFjLABPE9lNG+u+W858+q0aV5kfSB8sCBesxJrd7NlIhPCpw/SXLpc/7ESDGBwzDqYGA
l4jjNm8wEBDe2IR2NoCjmFVuGgf82lENn8gkweR9K6aORdg7PSYse9j1sriESvSN9EnrFAviI9gB
zWEB7kGfy05vD6QWQ71hLHBuh6p69UzfBYIoyHOxpxtmgqL8UTt0WOfEChnmLKA9fJZmUh6DwW+W
ij2GAwr7yHglUUvdQLRpQK9O08sSSfg3zSETQelUykRCLdKVcOMInX1HJAnUjy1R2biw3T45wSqt
AvAO0ZdrgyZIFT4WH7CmWI7CGT79Ek5BK8kQu6fGhTbWs5kOWQQcy0q+KHXiAl40ENNcJUZp4Obf
Yff499fXXQSefy6oLQLKXb7uBOrrnG6IcW56Ep+m/rVqF36w0DVhT0A2GgJ2QLdESIXVyIhowgko
A7zghqfc/VqOQLHPLAfVPkC0unFmsonGAuJZc7GnvvFaJahrDj5IXTVaUtIByasz3mAKeEuRoIAY
FTKmGDl2k2/ZkEFYVVA++S8IefBgh0WrJlSmN93XCTTy6w7PgBGerqsb6KRyo1vWI7Ga7rGDkWhA
quP8dj0i0enAVBg5qXbvG6V1qaZy8nq8Yz+iWYiYjkMpupmzWyRGOWOX9A+FmrhniRLhMl4X4krl
l879cB83hRoR4Y3KqUUNsDOVvturDKuPvW42i75P+KNR7EQhum9WZftLIxLqvTrlbRSpkrxY0VBt
o95cVvijjjTHlIccDdT82ukrDaRYDanCzox3LbuTVlm9pCZxKhpSv3latf3DtbMN9KnZ25nkUNNn
KykscwvItD7lV33U1Nq6NiSR3xXPKbDPnV0HmF3loJDx4wdLhbR7VgQwjw9JHefHFF3NufO6gKjB
tju2qEXWrjMtrKVjfQWcke7VaeMLob0fQy8GzqnG8iejG5W2CKYVtSIVFJwBZSOsZH+RSiroPlOz
e1WkJG41Q8gMwvBenXGgZ4MMuMud9tuQqYR/DMVRA3KzcNoGl41H+lCqaO5KqdEzOjHemZklqMo7
dyhrZLFWeLQiJshmX/OKNEEB+tdMWPibBs4oABVrWNAhg5mXeGn7XTPjwNxh9+O3aftYvrYWo9Xk
Kju87vNO0LFHOQCa05kj4P2tbCflOUwDoMKLfFi3lrPESRWcS5bwNd0jh+aFOjxc3yWE3tqq8Eya
BkWX7zDVgPajB7tt89LduMIqt4LY8a0n5LLMffWAoTx86pLy6xC14YGChqLMipOD2pCXZnb6t7o0
m0s66TDI8TG3qu/pKw8iy53G6QCQZj88JbrXP/mmmhw9j8LAzg13bcWNucu6Tl8Vpnt0OFQfiPXR
v/M+RS/A6qz99Y3/8wDi/dAM14JLM8PBjfVe+hZVnuxaX3FPpcMmDyuaZrg6nUMgV9HKN1kR/vwD
f6NYhvKhAeJRIRio+i2Jgxqui8ssUE6DwoKY0qhKZn2ket81fVBPQ1mYD0rRd2uWPe8ujLSeCpqL
I/G8qXa4+L1Pf76gd2ZGAyk7+bpU35qGV+QWOE86JhtNMyqn0aTx4vih91qNNA3Vyperpq5/pl3n
rQOQkFtn7Ef21+A8NG750zOJuJnplgql2S7FIlfUeDmlSZAmGVJGRZF7MXmLNi1erA+GNr8ZbhMG
jf0dCx2q1HejexWXVNpg5Ts1eZssx7psNooIaUZATF4I6X9BTNvcB3nsQwCws25JAp9ycIg+nMPW
C+9ybzSIRyoIDQ0iTbuv1KbayMBJ9tdFyM1S9/znG61NEqW3Yz8uebIYEqhgkjx9IzoszCQPQ2rJ
k5M46cFRa2PVhWayjrA0rOhSWnsIPQNhk4P10vdVvUoC+YK9mKPWVD3TqHBXyTCEH2no309BuS6W
Ic3BCcPV3aiHMKmAylQq8yTDOv4E4Nxfx2bUXmrSDhdRGujnrI8XcdX3nBVtb+cwOyBECjXIndaO
9s6ddlcCaLoFTuT6tcW7sej8NP9IzzAN1W/vH8cZm2tEgezcDrgnxaYMlEg/YcCblv9pJ4yGpHyJ
qB0BBNDUnusMeIyK2J8oThZSH2nfTUOiPz/J94uGy42avhVeQdycN7IRNnJWMpUp2nVKqIbd+N2z
IB/TH8yO/iQ+//PPey845Oeh7vJQvmEVujWUS11gUerA/hvEB6p0p17p8edr4P0mii/X2svUq7ay
KolhmPo/f/7pv5HeYXHmZ6PxI+7LvIUjRGLoxhRc8an3NaLoINVRttruEQ4JndGm29G2Tg5uZkbz
vkfylYCGOFvQqWZFnimvfVE+uTILzkhcProzv3kSGnoHHsIkGcVwzyvzN80DzOnCUmVtn6IUKeZV
dXYVLzGFLF/Ikqs/EH785kmw5kC3u+4XaAbe/ryBaspEv2edPAqIjWVwbOi0qHgkP43ZQGYoDCvw
35Pw5YHiwln6waN4rzuZEnoQQk6rCJaA2zevggNml651ShSrJU66Dza5m+avwscWrMXWQhsmXSpz
w0/d6OZ3+uA+1Z5oydmR9iaouu4Dn9bvXg4uiM7dxJDTNfvmCRi4FUujtO0TjSD7QkoBoU+eEQer
EpUKp2Pb+WmaNKnDig/EH5RNK5JmrYUhVJxet8ulRq7iN6kG8rUfpxn6n+/Ybx4Yd4lbjVKXReN2
cytNI1MCXPz4qZOpkVqZzEXajCPYNPlLtKR/vVZg1/Wq70f63X++gN94bthckZhbGgpvemw3q37T
F6YXha11crt4eCA1g8SAOJmTfJfsC6tp9iCOx5VG9NAm6vt0ndj0Aj94b36zx7sM71lBTJzvE6fx
7XuLjB4POIv6vWe1O3TKOUOevll3o8+MjZyXz24vCcKr6CUw4TKJp47OiZ20e6MIAwLtqkQsa73+
2gZaTnBJHn2PEbGcbIUzuvBHALGJQ9/pz7fuN/sSFdkkWOBzQZhx82qlluR4UmJ5qac1jjaIQ+Km
jk6ntKdSd5olkTH/1zb9H1mQn4qMf24D7v7fgApv/q31j+L4NftR3/5V/wupCwj9J5LJvwcvrKe0
vH88tt++R3VTRa/N3/kLf/3Xv6zKhvVPF5gkwkqD8de/bMr8Kbpog4Pt/6XuPJbkRrI2+y6zRxu0
WMwmAERGpKYucgMrKmjAAYd++jkg65/OQEZHGHs1U9ZGYxcr6XB9/d5PeDasV46D/6voBRcZrCKU
sDU20jUAuf+mKev/QiEB0CS0Zv6uP6Ao6+p6Or8IIIhEib6Qu7b41SYS26D2kFjHURFliFXoe9k1
JaXowstaYDv9cXCLfaaDrnC0T1ZXPrcm4hNxH8618wCSxgzrTt5Bkl3dl/1xKZ8UhRrUYD5qlnPn
jvnHVCSParLgXmRPu65xbot+vBlaCSyXfF+lfwU3edua6lviQFB3uVf5Zml9LxMbVEle7gztp40C
t7aT5XhTFIW4qbPsK/pc9g8oEFiJ6IuufcDxs7+xrKZ6tJTauh1c3I5JTRnHKUHOkEdu/7Eji7JD
Wnj6os4RYg1GKXxFU9w3SWV/zeXfcS7qpxiG6w53hG9CTacgySxEjlpZ3sa8h5BtdZIntLySg5lJ
sj8CbOmuwFL8aBtZ4bdda7+d5vxdrFr1NydBCFsjBAygaSOrkPUWqQLsm4O2cZoErEM0YGviWge1
csi+Y80w9567ZhIHv3SLxJ+tFtSMKp7b2DkaGeKecPLyG7Bh7wTvJ0oeMvlmoRLR1vw30hlv81LG
b7xSHMmTwfkr+l3aDn5U5zfegIBBPR/HAf8SNUH4Lz0Q08sxv3OzCudgwKTlR9l1R4pau0itcOOg
+m4tj2mK+c6cRH4WJR/neOA/qB8T0+0o4yJRXAj51YqdfaX30KTsz5PAxxTbBM39S9Q5ulANrt7V
cSlu4AL7ivPOKT2cpTzfxu/IWwVLO+mjjHiPLNhA6q1/rpC/pGwG+X1nDA5Sccgkim/SwGQqszBW
xW1QHpE9zz8and5hwoZTgMiP7YJ5+1SpX6Cnax9Iq73jTlEP2CJlT5RWDaW+taLshzncYaazZ7Pt
nYxKPLBClN5i690ATYIF/K3NZfEM9dQ6oCV3mw2I/lDA98tmoPrajzk4pnnPBWmyMqvvrAPFR+xc
C/isfK/jfXVXFsVTETnlAzD6zpeNdT+hHIpcBqbkqYqotoPmJGrt8ZO5gA+Azwlwxxv/Wr18f1/z
f3RoXxTD+X/wwEV/5tJx+55bVJ6K3Pz6iX/UILR/4SzJUUrcu6IW1zTCbzUI51+coKuSKEEirGyH
EPJ/xCD4I/AIoEqcNR6C+vDvU1ZdFYK5APhR8LAGDJI/OGk3QRdFXx7lhqqq3PkEyluh32wylwk1
/goRf7X8UgCAuV3M1AuSqB/ejUpRcNYs07NTqeOdprTXQKUbkCPN22TZCC8JRy3yZZtgB2v0rkkL
jI36xtYe62rpv6Yymt51TtLuX0zJ8++746WK7aumSNdBfuFpBGwUmtzmRimViCwe8gmo2GbFe+i5
tl8XfRRgK+fdXG7q1aAiekmvCKhhvBPSrp/y4qljtNXUroi3nYrNww5/8lQhQTiUFr5IVr1faPK9
PVBI3M9x4v2Qo5yN4+VP2GYwOCxQbWbNacSz64Nr012Z9jGJUS6rJRqy+jB6ZAzwjMFSKkCRAJ93
rRHtvp3FciudufiMW6bOC8nIxUejMLtsr+DB8d3GLlbHXwkQwJWIcY0IX17wfNe6hlG8JKW56tCe
jlE6u4WGjFy+q5xFPggFz3mlbMorwoRrCLNtxqIhDRq2jrTKdoE1fSa8RiNvlytVGu0ovKLBbAxL
zWC0uvrZmeL0CVcTmeOGQ5b7BnlBCsijU5rfxzJqkzdpqydvmqYacr9phloJuflbUDplpr7LZE21
reevTjGfKJw9PgnysfSgce2cEQrOTZvPurGfKbZn0PuE+e3yNG8e1TopFnDhPOgs/G9JjXKCvFxp
MElKbLRxkgGZnu/tnLRTw3bbjXM5hrJLxufL7f1K3LycNhpcBWqQAaRBkiqbBmMv60e3XkrMIlUq
2qsBiQHDNepx28y/uFH7rnatmwyrB682P4N7u1XdKKjcjkR19RCvgyiV4cpi37w+1lHAPZ4HLQxP
lEiczSniWIoKiHIud8BP03eCkywso/nHQnXqbiLNDZ9NFv7lkdiuX2wDEbulyXWHs9s3+2sZsCiP
TQ9TydylsEtddF8VcrjCejjXigNbkLW7vgeNTSt9arkyw4R+1xSi8uGwGn5kS/vK+J1rhVsAliAZ
K2TlN6kKgAJ2NFRrK0MRHzULt8Dac4or+YczrXDH8cLWMGk2ue9O12rjkWGaWvDRedr8XZrG+EVr
WvP7lWnR1yE5WaHo0NCMZpP9gfPz62B8cfhOIPdrbbC+taD2gLQko5UfoOp54oetFZY/CDX+BGap
UA+xaeKcXOSLY4WxNsQKyWhRjNSkjFqn8ANXcNeruVM/GqXVyYO0wRP709KhOdABEiUwBjqQ+vok
U3eX4rdhvSkHQKl3uo1/yH2sx/ysCQhT3OLSKLh6UDwAliSjrD9IA8XZoGoxXd2hgWA+LQ1qv6A+
hFoGUZ9khxg+ooeecYrHyMCENLu5tAbshOJs+tpZWo4VWTcSs6KKkKEpJiFhPQkUgw/T3E7FJ15Q
M3qVtaNIYAJlv7ztQUWpHyISBfoNYLSOuNjTKD/DDIj3bVsurq92dlYeHLx+8iBP22QIqlkFtdA4
AG2CrtaFEiDSiwIwjAk3hhS3tJ9UoQxl0INE6vZlJKynqmlzNcSM2e1vo0UMS5BXVq0h5iCj+YFo
uUlI+U71DHcfIltgRlry3rWXXt11pCM18D8e2u8addvRb3jsAY3vejzBoro10e43GoXrW5M4EIzQ
uFbVEc04qJpU2328FLVxxCWZ8clB9hxdyMb8jIzVLzWuhnkoUrOP8Fu3lGZPbiUpgxgtuNi3ihI7
udm2YgrUE1deyp2N0lLaTmBkWyqxmYD2z2SsgNklW4bP0yzyH+1oDBLDtyxHN5Sv/9AOLYsAGPhb
rZs15Ym/DJdaFHFtUPEYCGHuLiYxhygBL59yPZ3Vh6nOki7UeC14e2+egCubIP2PuuQQBrQ0d0jH
oXaH/tQgYb1quQ5LzcqSfHWt7ZW/ECOtkb4TTcnbqGjLz64xlF8jRIZ4s5h4Aj8ATMOaFUz+lD1q
9dJ8VqcBe7LSJbY9UM/OAFmpZfN9MBoge56eDodUy4sZtKK91P4oC3msl6TKGHirwiwEpRUtjExF
S3wetyUel82qPjsYZdsRNsJJ9lcvoK9WXbtKmHSdp8LMVZIem7ZJK+4Ez23y09mY3Y5Kn39tZm4t
v15iZLmFbQKxn5ymy/24pjDgRxW0Rj+tnfjv2Wk882A31KvDclb0r0AZcCmSao24TFtOihnEatk9
AoWoHHCZcdXeZhG58WcLbyh2ClQT3ddzSvx+3LQuGPKs0Azqy54T7Yc5sVOECwUCq5aV65jdLoCX
H5FBMKebCiyr89wPUv9sK40QOFjMcfRB66SV3iqziIA36RoGpGLAJ6eUuPKhhUz61E9HYPUgt5Tp
czZKRfr5AJ82iCZHQwoRCasvs5eOb4ykSBDrg+7sdqFLwb3boaUM9NeUnW2HYhCa7Tf1nC94zAmz
9dN86YobPcktnC5iDWWdVqXMfHBxzMOqeHbFMY1lXt1DHJoIgTgzPd91E2kiphgbQO8Xz+lDcBLu
XSPkoK/mvqQ8ln6gXA9apg5IxSbFbkJHcXnW3d4F0ak35neoiJF2Y05g9fbokieftKKuVV9gBfId
+0TnQa+NtA4NoXIP95OXhVrlScWvMlfc2WA+3vNJEeLh0sVrtK7wkoNkIY1gKprmAFkdRy0Vh2J8
FtGOQj69NY+KSx04sNXCfMgF8Cpymg7imjaKIDEVMCQtfTUV3q2eFHX7AKePaChLjNY46qrAjtRZ
6PEA5PA7DgTwT7ARao4lol2jjx+HVAOysj2mYQXa74FhibF5HqJusY+WLczYB87o2b5tz/g2l7Zs
/kZwc74D/ob1tVnnjgboNCk+alPp1SHOl+3NklaaiYBvYjR7iGOy962sLP3YiDDddRbtaUG7Pg6F
AoAfZxTuNZBZVhkkvandsjdL4972FOWuaqiRMRCeeIPso57vRdXaDbKfI17AyNEVpIMzLcZm2cVt
atdOuvKTvSD/mhEP+bsWtdLuxqXBUdAhkcWWnbpOJYwTICQdN2qGHSTDOfeTHEUc9l9M8k31SnTS
J5AZX0B/gxVPksGV+9qBu7WzJLZ56O2VyvM8KKTaVGShVH+hzW9mBcJp35g1STJlgZ/syxRH0HDM
xKiHnQHiE3SlU0Gf0hMNP9CaRFhb28pTHOGtGpT9XKMVleLOmaEyxcIp+vR93k3uB28S0c+y9zLp
K7B/1HteUxNgoXxOK7hoIv4pAYiaRys3yo8zERymhLG0+iCZYJBDWYsMMC9KDNYD96j2oe8jea+w
qckK5Y54toGfEjFGAyZf+Jm5PkeJ+xlemXhjKUX1oc6lqaH0n+iWT15TNHD20VsNrMie5xA1KIPK
PKrc00HrJ0rG84gtwc06II9G5dTjLdpXeF8nbtvnnC+ArVGCr5gJW21ybk8FzzZOdQRTRWYtxq6s
BgqmYG7IPZarhPxaVgKi2qvKwSDq55rqWb5kyBQn7/1OX7eVl66zOlRN+QhbBW6R7eUThKg+bc1p
V7Szou0ngRLpsxGb1fROAbqCNoRmr3S0mn+HIuusxbO7g9yBRAtHgh3PRQDErXePDWgYMgO1bkSc
srM0fvaJqZWIzYL/KvFNSAGMBb8Cuz9KG/1HZeSTRP7/d8mlNYT9z7n8d+OP7z+qlwl8ff2B37kl
5ERx0SCgJheEvQCCY/+TW9KQICWrQjSPKuIqoEw4/k9yyfb+xdPb49ENKgMe7/poBlvfJf/7f1kW
2X1QGqBMeAjAuXD/JLm0vrv+HYrzZOEDEEHldYoADtfK5l3WF0ZSeSNmcoqY5rATPUDifI32kkU/
lK0W/dSz2g6lCrP8Snrh9N3/u2meGWgpuDCG7S3rXy9jaJq5sHynxbq11CHkpYNMA1do1ZUcw/mm
eH8CyyBX96vs+uLBgWhnoumQwH13NJugzCe0qBowNsqgjFd6dfqE+t0rj2qyvTox6bqxSZpo8O9a
Q9IrzkTzFrQukvSNOV95qJ2bNh73pgYinbzkVueqL+M4i6DD+mKxvUNnzGtMpIpbtCGbY6S7+HkD
HTIgmWeTdqWHp0/5f3romLhNkcEin7GOwIvB7BueThl0UL9ROgLA3lyh0ChA7rmyFYy6UsePRq6T
Fzvq+feS/M+5wX9aZfZA6NAuWnSnrXrFKEYuU8tPu2LmwJ8nv8Hc+CDIvF95a69TtNkTVO/g8UPs
ZntubZfcDuC9tpazGn1Oyl3bAyG17cR5Y7f5FJhE3VwNFFA8t50eIiGvSY2cWUIsnPU80OmutTUi
q7hMNbdgcoepze702utsn8mEgH15SE8zU7+GlHbI7JJXRvjqlXuiSryHybEFuLxYjqIzVFDqtrwX
VdIGgEHcw+X2zuxCtNnAVfGwszm+NjkMV5nQO89QisxVXoJ2PA67ebbnD1YH4Oi/aGrFh6Hzattk
TE5XS7HmhISL9cI0Nt/wiHBuYrfoVq7ytbL6ucWCgiQINNLzFhN22hKZWw/mTsogEsWHWBdp0I3K
WHsgISXfl5M6uT7I3eQjqHztHjbeP7fuf5SWO7MdddLYyJeB5LLJeZ1+gKNUWqboieUnQlfee1Gf
+o6TzMemK6cPPILcwI284spUnjl/WKHEGsTmYOC9zRlQ86aeICdY0DM1e9fEdULx0bD28YRDRi6U
/qZvPWsvCGZ+/vnMkgPjCFgBpiDJT7tbDqvkagHzT6+ItQutt26WIidjDkY6uNzU2U7+BpZSQ0ed
5rQp3Ow4QzG09jvbqwOtWbIj1WgN6tRgPxD+ps9DoXjYswoT1Pjlts/sFU4fSi8YHAAm3WYV18RW
rArL9PGOLg5ST9HE0rwcKbA6uTKX2rpEN+cdwnfkSh3qO6se6mk/JYLauUaBy4etgT9cQwFYocyz
5ypdIKmjag/p4maUjf3OKGt0gDPnu6Im9ZVjd4Pt+XUerUAC8uSgaoAOrOfVi4uFFO4wLAnfkRgT
yzlKPsDu9sI0icm5iQbTl8TCC8HLvsAtb/ZKr/64POhnDkRCND4ESxuVs3+dlBcfQPZqgSFjmr6s
OrjNyCDeGXnPw9kk2ZODLf7zO408/ar3vAaIADlO2xMV+lUmuBwSgFOz501sBKoVk9hQFffKWj5z
TPGGZL/iubEGfJuuLYPS4gZYAtGICtw0ncHVd6Y2j+/sscdRp7TsQ+MM4gfcw+KpXetgl4f2zHom
qewA8GSKPYDGp12dB12VlVKwxqy+9HtTsbFswJ9BQQTh5nJTZ7qKWR1xMd7iBut2c0II0Q2VqiSm
T6IbCLgJ38+JBoG2cCL3BTU0H2hLHCIqCKEhT5rwcvNnbu+XzW/xnaJdlJjko8GVvS7ZmKpDI+f6
ynyeLtVfkTq1DY1YyHD4fyv65+VSVe15FMlsiBD9pxR8Sml/chwMwGsIE2EE2OwKaPZseyuah7iW
62brMCUK2LN94WHFU7USDIccg1bAwkbw9W8vceMr3Tudw1/dA1eH8NYKtPNMd3OpIZURqRkMkFAV
Ers9PccrbNH/JpkW7eWganemJ+rA7vs4SIizr5yIp1fqP61zu2k6OwZ06maxKr2mSkreXRhZGnQM
g5d7rtvytletNgQbq4UtIr/Pl9fNuUbXRyIrV4dAsdVB1fpYoU6YtWTLs/JYVDjNqtLMQk9d8p+O
m+VvnKUfr0zr6RX3q6dUwdGk5SalQmdu4iTUVDJkHUQbKg1c9TytrUOK2ZaPVpVDWdwhWevF2ITH
izCuDPKZFfXLM2GtMuvYBK2f9uKw7aO0m0uEcEM4jInfUd6474Tn+SRGtVCnCHK8PL7nugrad40H
6bC7hdbi1Z5luj62oab2WEamsXPrWLjtiMm275F/aeDYG0r7VuTdNZbK2a6u4BHeuQS/W4OrIlFK
iCBM7ewgWuGgvbgj1T597PmIMJuna0O7ZcWs73hWksMBhzskh/7mCMR+FZxUTOpdCMPbV6Vtheie
LKQtrUV8qB0b9z/AYOizry49P5LK9Z4BagH2jwwkU4bRuRYwboKM3yuNrAhZBpeL9Zcx9svpzpWp
SJdFtiGp4A/sL3fvxeQZ4szqUHvQYe20un2fxYYRuvDHOK1H1E/NpL9yspxeRL+/Y3VwpzYFcJLo
9XTZOWlpmENhynDqzZyW5+U2H1GP0NCsuLK5Tm+C301ZK2qHKw+ov745oxWvorQ5ZF2IYpb3YI46
/nyR6P66vK7PLS6w0EBBSROtz5DTDsFcxlDJrrvQa8nv6akHe1edkaDo7T6Y1Aok/eUGz40gaSy8
j1eHL7IApw12UdI4qdqspOyi2veLOt0Ckh6PyDYmN5ebOtc3hD35B591ncV82lRDWWjOeiaLolUT
kgytDkvVQUGKey+I567ZX27vXNcoSiMRR/fQEN6cSbKlulXDuoEihPJC71jdQdgesrsgJ67EfueO
I6I+0AlAzvh1c/Kak0r2BGJi2NU2VT1rqd7XSOw8FaTbdznxup9pBZ7s3YSWyeVe/krq/Tvg/70w
baIj3v38D/TT6bAuwnXs2Ua62cW9+wjPHeG5VId3RtFgrytK/z6dZfSNmpE8JMXiqYcuTvO9Qp0a
VbaoiJ7wEAXcOMWOe2cXiBbsTCWJkO9BmNgunNm9spPOhAPg3gDcIxFus6PWnfbiroh0GTU6frAh
Hi3ag+dO9xPosWevqpKnCfTnE/Juxt+pnKs9AovX1KjPHKfYJZDwAvO/yoJul0VhZfiq6RFnF5UX
1Cz7yA6HJrOoZim1rVESkpQDlUh6f4sWzoPs0XZELidzEbar2g9rkeDj5Tl8PSJcnry714iecOHX
cftiREwhmqFzchFGboThWNLjJpQ53e1ijfqXRp2ND7kOmL9s5fxmFqn9+XLzr1fvenfbDAm5W4KH
zZNxMIUxerUk4WE5VFcaSOOMkHGjy16B7ly7h6XApU6b2+rKFt28EtfF69Gi7cKsgzRGhHa6Fhby
KI7ZKzTtOfZBWBJT5mFUjZtGxOKno1AHlPYY301IASWhMdj6k4bExYfLA/D6pFg1wjnXjdW5khTs
6Vfg3KQtdTVTOVWEE5iFDmt90rInZwYu/d80xRGKVxFjuF197OIaDQ6ayhez+9oqrRVGspXJjt1o
X9lo5+YV8WbCbgoC8OM2G23Mc8vIjEFAnNblskOxpyp8o7MdlKbc5dvKGsHkjxITERrCj1cOpnOL
muuSE9gD6UpMeDqoE4omc+4lAgBGot9FduKCfI5V1APLinJepBx4xSqH3FUS5GW1K8zNdeGcnooe
yWViYCZ1vUw3kUEWWY3T6YUIs96tHmMxjIRHia3fLZZaHzSsAa9cAWcaJOimmMNI09z2obpK5YFX
UEokYtv4kDbK4BdyslC/cqblDpzAdI259PqN4RH5qMjMc5Lqr9SgkTxwxjRCKX4guRSgtZI8zFnp
kKeT0V0mSAAPHiDFy+v33I6FWMA1Z9Iub7rNdTPArHT1Ia8R2+uiG6Ow8ofJkPF+srz2Dcw755Zq
a6EFYzzIAMnk/NEGFvn98lec2bDcdC4YPZJLYDE3HyFdHVxD3NVhaw7aV0TLyhsDTaK9brXth8tN
nZlX7mcqQNTWPAp4m020qKCwVaVtwiHv4x9S96rbKtKnndGpbWDJbLnmoHtuhNcYc8XS8WI1tpq7
stBrCsEVlsRCH6xAabqoJO2bv48sBcY2SIzhS8NZKsKUHNCNtHB8D4w4QmPkctfPjDI2HsDl18Qw
7mqbPcSfoPFrpU3I2e1N8IFaamCTqQVGhABLcLmxM6uZrgK8tzAdULmKTo+LBfhUg49QE+ZzZz3g
GW48L/ZoHXLPe8PhH4eDkqqHy22uc7c5JMBDUzRBmY482lZvwLIUbUxnOhjnjfY8DhZSO65Rfrvc
ypljmLQObazPcnLcm55lGECl1myJsPdWa9fOQK41TyUYEsIxMKb82S6belhNi5tk/8XyJfzlhKD6
ZGDCcTqsFT7xCZ7hxNswfu9LkQ4YRA0RJkvmpN3YSb3YV879MxNJFLFWMhFxYAVvu9vhwdoakQiB
qPU70VUNzgnO+LkQ0XdVYoq7iwdF//OlytYEJA2JlNy+ublsigGHvXIm/SecdDqWaKo+duNSvRWQ
+/+6PJ1nDgRWJ8aixrpOGdvTETWE1ISSO8SPRpX7oslx3o5K5U5L3XKHGWZ1JWI4c4+ajgdBVcMw
nVT6ZhcyV07mgpQK9SwRUMPYGDxGAZqmBt4RnV2P963W1lw0XTSFyzw7V3JZ5z8AC05K1Os62nTY
GpyEi4wP6Jeo+tJGRX+vN6smI5rD98Iz8RLGqAnRHKf+K2v1T38+3LhCkPygiEqgsmk96wvMNhDA
D4kwll0XuQ3yBoKyNGoo0y0HfnlzucHXD4S1rmmwT0nw8JutFgX2z6vGQuHB28idQ5oLTIgn2F2q
Mr2vsso4Dkk/+fOiKLtJKbOPc6+kIJM9ETSKO1zxmnp1RPEx1HQdsrQQN9xtAlrNR5BJZucFaTN2
Dy3uI8HsIpV2uc/nWuGZyDEIdZEX82aNRV5ezbDg3cBwimWfddkCNL29Vpt6dZ/Ao1q9DQHv8/JS
t/dJTR/1JdbhXVZJ6ZdzWx61FmWZOkE89nKHXjcFkZsMChcJmBvUM083qYiRzK/hvQctfoOfR3bG
B3eWkPua1L4S+J1pimgPKvYaaeNyujl64C92pNxmPWiieJl3Qkl7zLCzGDNv+O1zduWkW9f7yZ1F
wp6yz1ozRT2fOvVpzywg3mM6mkbQzvZXpYyG0BpnsW/RXt6JclSuDOSrzU9LVM/W1zopFE6g0+a0
fI4NuI06VZckCdLKbh6zrOqe1NEaHtRayluAP/hyRjJZDkPbIrx7eSZf5xrXvjKNFrxpiyh3Xbsv
HseOqAWYdazVBw5Y6ccauD/fiSbzE9hIhLZLszU+mdkCWLSGoQlkGVsvgmKsghJQii16tJe/aL3A
NjNA1Q3wyqp2QWVzM+EjcqC5VpRG4ErF/OIKPdu1Xdw863Hxdlbk8g4USfcjmTTryko7M/WEovhR
e1jAkSRc5+rFSJQSz5auoQ5VYKR5OxYQgRo17u4y21D22YLUx+WOnht6shKkJqibQJrcRqLgco1+
6u0lII1GwqTVQMv45dKye4uih3ctLeDR4RSN+hDM1HjkjjISbFg1i9qfg6qT3bv8SWc2G18EEgRh
MpjVK03z5RDMWq+XFSd0oM9zdqwbzOuFOnshu7y70tTrOHyF03DNM82k37n/TtvS9UprYxXvBYPq
XJi5yRCOdT7czcBH96VHOm9QBuQolxFrSwC6PkIj8s+nnOgUPSSMdMhzb2dgUCCGI7k4B72D93Ud
4TmvR2YaioaH9dgX8ZXT5cx2J5NIyR7LYvyftiiiVBZjaueWGhhm0u0cK2keNKVRbiVS7D80aRhN
aCpe8wagyDT6C6GteWXYzyxyQAtruENGmvSccTrqWZSSTV1Y5OTE8ltd7XTEkOXyocIJ5cdYe3V6
ZYjPbGdMXshIO+RjNHu7q8ZSz2cvirQgV1TYuHlsJLcoo+SWj2xL0/oUgrDMqOoS5fDejPprGfgz
Q87TgxsE2hk8LRCgJ0safQFQAm6iBkh7ZnsVYcVlN7eFfSPsXli7yHLad4XQo5tGB2tfzMl/cVcS
YJgMOPTF1wNgFlkLMrFdgnHssXDotXxXa/EUukYyBpe375nYCktGkkFgxggn0bU47Sw+90hSCtdc
hVJa5LfFYoRQosx7N2lRSIV//1lWRhu4ieIe4ARgYDkpGpyg1mmD0equuRy9nnyuNIO8o04Wgd9u
btOZNJ8GattC2jkWD7i2TAciWsRwkHW6rSrUG/ukHW7ITV8bitchF5kp0r1cblTRoOedjkRuEFNP
3mQFkzTRYSgs+LhsyStY2de7iRBohR2vqwu+9+YMS2dK27CvLJyuTP2dGzc6XNHEDDKjMYM85wC5
sn1fH9A0R8iqrbibla952i0lkaCdjRiK6pKXAdYpS2gYkLKZabG/vJjONkVuj0Qf1stEeqdNjUXv
osOLHS2XsebDkmHfyMTx3cm5diyeHUaiDw4kzwA1senVEqPKr0EpDNARvZ96JJxSozDCwY0GrDay
9MopfG5VEtutntYQZsganPZM1ZVxsTVed3gXivcAgguE/E0B10Bmb8WiJLtSM6Kb2oYbdnlMz3YU
C1GuPvLTQAJPW16oplYGstOBliJvPggjB3SZqA8VGsUH6iXXqjFn26MeoxpwbV8X0zUXqfmYPFjg
Udo8OPZYvvdii3ddEVWYR4r2++X+vT5sSaytmx1UD+695uawzTA8KLSc9kabAdRjfCkTNFbuUa0x
90hK2zulF7YP5yk/dpp17Z11rrurNgWiW6SmLX2zHTs4jlAKGV5dzN4hiizjBkhTTFLeM2+XKb5W
H1+n6zRUxcsKyjqKQitga1sBEPOYm/HQ2kEeZe1DQQ37nSJtg9ixiwJDds4+tuNr8fHZRnnKwXNA
4IeUxekawseRrLBbw2nmaLv1YqP2EzxCQuHO0WFWhuZmFKj3//nEIni5gjJ4+elb/SINsWtUWCsr
kC4kML/X0nYvwaSYMK4G+2euxuXgI8KeA45JYf+Y+KC/v/wJ5yYXACCpUm5R7vJNeN4l87hgxmUF
atRZt/VkDOGiKVEglKUL+r679jI61x55KF5lXCMrJf50nL3JLYqS1CLiQsb8TS0zbQ/as/6sgazH
cDav86+XO3jmwCXtBU5gzRGgdrF+0Iv3R16ooi57wwhGqRlcjHO6twh5w9jpv11u6UzXSBUgR8U+
waVz1bx62VLW4bcFZRZ7AWDWmaz+rhcrDdM0K/2ssa9V78+0BuYaxDVRCVCbrUFxnWOQsqSqE6g9
ysI9CtI7pze0oMmnFrXt5JrIwOv2OIGgyIDTX/MG3ibEbZsoKVHZxkxh1oq9wwWNTpWi4PCYjehi
D8OVIOAXHvT0GLBB61Dh/cU1dbYiEqLAxcpQeSy01ax/m/A4+eYuEjX6cVAfVfTOv5SFGJ6TJIuP
KRbr+U3keMleLdPxnlKESqGhwnjBjdxPBLC8dy/P9jqb28/jdYMjFs6Xq4jj6Wx7hkJNvEqiwIb1
dmBnCl+fi/F4uZVzo85OwVqSnO0a75+2IuthgosxR0GajfWNkHV6hEP9vnQ8eeyU7soKfn0IUpLj
gkHcwdHADK1f82KvGNT+iBxlhEMxiuY60HLfW/1l1Lia9onllCFcrWs40tcblJQQcQOVIy44ds9p
o6aRySyxlxhWZKH62lImiFvG5p4w44/LNYR2RM2EKCDh1kTbaVP14C2aKyTv4gIN8i52nJ1pN3WI
nAKCE6Pa4HLiXbtZzvQPoXGN4wdyxAoIPm0UxvNE1Q2yeDZbYFvUsgey6mC53HXdlfrxuaaoLTqr
JBRZp+0ztCndOMkjPSGhjneuiOwG90W4AmwFc8pvLi/NcxvU4oamHV6C/GazA3j52SO+1GnoVFP9
Q9hD+zSOS1/4AzWqG7U0BBe1OSf+5OrtN7Wv6lDiPYRLDTaVu67jqvFGs/8wx2Py0ICvCS9/4FYk
E1gCyAjQ9Jz/POBIdZ6OfF0URhRPShJOq9XWrtWM9DZFmuIpSy2sIuSIQ3k6lfrzMuriMWrH9EGa
FY4myBk9NEY9P3mZF4OvAJM6oZ4t4bm2/ZOuJNVn3VIMfUfUQC2zUaYrh8uv03tzuqzFL8gQpNIp
gG12ojBB9ZRRl4S9Wr2rhVoctSZPVppU4uNLrOwwVetu8l7gOuKgv6pwqUJO6N1HhH3jEMyIuDKa
r04izjq4hNQCqaTz6yZAWjFi1ZgsWMeOTnKMq1zCBTfJIGJEZry11KjcX56+cw2yXbgAKFytiZ3T
2YvQ/Fd6VBp8UvDmQU+kcSt6fQqcAo9NMSTX1vOrzQPXjWbA55I8szlvT9tzmqU3rQgalZmO476B
rgI8ATzCggdGcLlrr55Ka8FvbQU6ggECbjOWBL0oWVlg1weUG9qdJEv0U9NgFpIY7anZ5+rBK5Ux
qGpPXmn6TC89k8iLUx4oD/HQaS8VHmOyFI3pY4flhtC0isCgbu2bZt+/vdzLV88WWmD/kQZ01vr4
toprdFlLKgrChZ2OS6hEjUOGAltSUTrLDkdqXDQxZHyL19kQuCgUXAESvU4E0z6SYWwhGAPUiTYL
KKFFcEMZ7UPpCXAogq7uIdZ/EI6N6ragfp4G7KNI7lNt1N57cpwfIPc3aOogKHN5MNbGTjb0+jGA
eqBUktigrH067gIUhObEsF9iHauoRmhOUEl85S63cmbPECywrDCFIdu85WypTTIgCVKbPlj+Yd97
FTavgBZ3rhi8IK+Na0/Ds73iraavbNH1PXzaK0RwdGcCxuwbVBSOuJZV9z3yUFfG7lVYso4dj4YV
5MaJuA09NSTWMMCQJgoQRvQdBWOegaldfUUiKlMwG9PN5xnE0RWC87mxXEk8GpkFOOrm5mWUEfyh
LOQYfqp19l9Sr8pph7yHul/MRsvCzmiv5YbOt8hmIbdHMnsLs2v1ZrA1B95OMyyIj6MUEqpxUyBD
voBQz9DkvLxaXs8emo5kTIDKkDYhW386e6Xu5Ite0Z7e6wp2HW53pNxo7S+38nr2aIUaI0gV9C2d
LZHG/D+kndnO27i2rZ9IgPrmVpbtv0lXSWollRsh1Sz1vShRevr9MQfYO5YFC6kDVF0FyTTFSXI2
Y44RxElKeZphqDUp3pu9n5+tPljezS2CZydn0aBHa3TEEh6bvf+YBF1o+iIEDwyTebPbxZEFcaYF
R8FmnPBJxH3+ZOuzf878WH91/FIeLPP+TscexNZEXx4P95bOka57FbRDAGh6tOuz7cn6WcA6fw4M
SYQUUzNtoGkLmwrq3ccr3bnoMM1Qia+2Erze5m5ZElubwVFbJ8dE6iYZZ+8kR8c8Q61bRQuY5DAx
pv5SCTlHTmXKi+Zq1kfdAbv7+JfcPy6WzqEg1GXwgyh7cx2Mk9K+zLnkUJwtznEHW7BuwBXiOstR
VL23vf+PkZToDgKHjakhS2YNoUDuUzE6kdda6EwbsNGbjjeFxjDOB9Hurj1kPpj9p8D5g1zj59Ro
KC1jBjOKO+FY50Sr+IDCLd8IdpUJ2WE5SH/3PiXAEU6mAyaJEOjWfYU7u6QLkDgUvi5CA+qpaEn9
6SwM86g5v3cNqLltSt9MgoJ1uDWVDRpyrDWmeg9+7IDALrJq/whhtfcBwS5QQCSkpTqsFvxTbpnM
sJjGXe+cZmZ8wzhFzTaFuO3Ux5BiT1AiPXbFvVsHABL4KhpEfET1c34yF9P0NFvPYLB1GDoirNy4
lkWtMe3ZDy8Dk92nwajdAye5j3go47E2TgGjInSlbo0aaPxB7DvaqKgZoKO1HHVHuUjxpHszCUjd
yP6Dr3XVf5CHal9kocuvj1ettuo2yuAHMJzAEfQZ3d5O8MHmsgQFGLDTki0pIuWCoXilg25oQfCZ
fLclmamDSHPb+bfHlve2l1otAQ7Ppcfyb5duyaFu3Jnv7ZctwoX2CFFShqxwkIxjKAZrih7b+zFl
v10qLV9oHODPpVq8CWTr0tELV084kAOstbA31S7Tkonw/559El90LEuzhiAkhmTItRJHhxcxq99B
Z9d8NeI6R6SvalvIsGVtoPcHfRVJVTYOcyhFMylFx3KeTz7IvC9D5hr/LSk6j6e6M6vhCcR/MTCh
WLdUSVw3/8fyRvm9cCWKFPQAgHA4+Srgx1qn9gDesONiajYITBv3AmHXxq/HJqV/vTIg3knmg9LC
dUMrgI8wS1LmRDtRn+BE7E4m1ToY3usj3NB9Tk1ARHlesYAqXPH2GAfWgHBX7FvQvujZH4tlj/R1
3F7/ay6NITmJvBefRpg149B2lEBHlVnm585Y3CFcx8z+2vh2Qpsc9RDnWowi/uBkoouR/K51GWaz
IPAGzVXlaO8YPrNHaTUfBSQ7VyutYTBPP8gNSA1uXTVfVvTRewI7T7NlZARL+WmWiF2TkC/nx166
Z8qhYwwqgZ4fuJtbU1YpWvgLbSgOO2CXbB2tGmNYeTXK8YAEdufCU7NB/2tq8yDWtrrtMlblOMJ4
ncy2/Lqq1CgkC4SWD0SrfJJOs14er3DXLNzMDKFQpyC+u10hMqPQqWSs0O/cCTp4e4A6LJ9Fk4V6
K9qvQYA0eGz3/oHdnS9L95RCF9Unoo1tJzr1h1qm/J6T3lvVU9Eosv/R797Epv7X4xXuWlLThsR1
CtW4uWhKBA5GxBHImFOvBhAsvQvier0ZVp7bfXtsa+cp5mX8P1uboFXWKPYl0KSd0qHUP01w4XyD
mPJIwmZ3RfBDUVMhaHS2I9e23vhzabYwexhJB4q7Cz6KxqxfsiY+mpXaMwXdMr0tphGYvth4ZdYE
bhGDKDxZrc2AVs+4A1Cd4skUVfr8+NvteCJxBY0QWnikiVvQ6VR5cjbTmGxm6QE9wWVx0dDxoImP
jGSRd8bHRVbOH4+N7m0Y2DblGDS1yIFv3T/z0WdvIBIE4lLhi9nEGK8Jav6xlb2vSHpNQEFBk03b
XCOUT4W7dCxt6Hvzj6Sv/2lr0/vodsW/8HWWQpAC+RQVrs12Wd4EQHWS1qlJp+xt43S8ImaStNG6
xtrBfu0tinCaUTruYvKXja1WMUaUwWydUnMeI0cHdjcKipoIKR0N8e7tEsG0oj9n7pt+ze0upYsx
Q6HI3WgMubysyAVevTH+ZaQjtTw1s8ukNV8Jp7+10taOP7swYpy8sf+TqK87V4W5XkwWdJrcKX56
7BS7i1K1UeJ2lXZuFuVqwWK3vqA+Qan0DaKtZFtx6SGV/djO3rligv9/7ah9/CmSVi+OaWnYsWbm
tNAOg1fS7gTon2CFEiMoX0rO9kHtcCecJPEhjaa1YKI8tDHKVEvilvWK0YFBUzg4h+zLlC3jpUs9
7y1CkU17kEXvfU7yE6o9DpJFpFy3y8wNhGeFjuv3cHA/j2v7vU508yCr2zeCk6jpFqWadGtk8adq
Nt2BCk81jS9BlwPVNwt5+vUdUwNmsO8DBcUfb600Ro7g+WjChkyH+A3MM+UJJdoejm7kcLXYf52D
+L+PTd4vjEqLSXEH/KNSYlJh609Okhuj2Rozvl+SH0SB07ofjcnyPz+2cp/eqHqOAQpfdYaZer21
MlSTmaYM2jJF4pXXOR/WVzNHY7nu4vZUIawcNvBOnOomF+fHlu8PAZYhyaSgzGXF5NitZdgi2hlY
ORsHd+kHS7OyL4CaxWszdv2zZcf12ZGAmh8bvT8EFJJU5VFhaBnEUh/9p49KdRNeZQ4f41ezSmUc
nzk6T4tsZ/xa84pe/o054JxMCP2om92aM7LEhbVHmWvc/mQFWXCKeUAjmY9/LVp8hBfbWx23pVK2
cSk+bqmnRienK7pyxItJMG0FLC9yU5S0YCcufi9EpR3Uc/dcVN0mai6SQGSLjM4Mj5mchMyF3Co5
0dGcn/TUtw9asHuOonRddO4RNUy22bO8hwyPEUSQJsGQvSPxnZG5zvOTvs7jCUkqP2J0ro4e79zO
0ugiQSiiBh5BSmy8ExhlMDKQzc5pyfxammV6DiZumcdW7h9ssF+knqCcEWxlibf+YXeeW40lVkS1
ALT16hSFLHd4D+FX8cvJDHGOKqHwd6mmbntxM4Woya046Gaux5FmyTz0U3+NoNtuToZdi5N0oKl/
vL4dh3Rp06tuFS5y1wCsOxRv2pqHLrXFH0aR+C80teovmjZroR9XxUH8ozbltoCh5mVBWtCjose5
RfF6TkXTdl3gAkP48IOdz/LM0LF3ghkGafWunU9apVUvMkmrj35qHpE23u8mwxHEDroSKLnXvCmh
/NeDxQOaXyXzN9+NdQSfGY47r82SiINPu2tMFS3YUJfx601eg2SO1MVaMxHcFf21yxb7Tb8u7pUs
1bg+3sX7CQgYaGzUjBihV1pV21HOWoPlvBEL3OhzOTH8M8mzzpE4I0qzvCajLN44Eg4kmToMBmvy
jT35/YfHv+H+PGKXbpV6peCO2QIPQNFoLgLyVQQXr3zWM6M9J9maHtzXu1bUW0vASfhnq4/+0/NA
No6Pln6FRoYYnzKiXJAV1P4er+X+VKhAhVEaVdxjVeatFWvspVbUFNGsgXK3la3TszlOyUvmIh8U
GqgoHmzg3rK4wyw6/w6zk1v0d2IPECUDJ4igoe8/jkbhvp1afziInveW5YEJAb9iKn7Lzcercg9+
W3QqwMsV9lMqoQAo10bCdSarcDSSI3v37wJf8Cd76vf8tFlLQ0+ZyZQ68hbtbQke6gvErMtT5jQ5
I5v+tzFIg4NDd7dERorpfSkAHeW6uxkRPa4FuvSwvUqzt8MpF8Fptr3+yVbIc0SOj2D7d4cce4wE
UIXyYQ29o1NDnmYdxhyJF0tLs0vatzR+LOAN/MoxeuyUP9o7N5ensoUY6Q8nYXZ6EwlKrscGIt8q
GvppCU42qgRf8SX53lvFBHVdVtU03ZbytCACcO7awPquZ7kJlXKh52/GNTV/X00LXtElhxK3KCvq
SHKir4y+13dYP/j9VdV8IalH79Ptl9+oYE9QtlmdDLWmPwj0dr8cdxYNGF5YuqW3zlG30DxLjlOU
VdJ9M+sIbTgTyY4/DNqBU9z5ofpwmAGQoVhGtzgEIT1LzqTeUeku35zZr7/PcbVc63xMQc13Qz6d
7DI7Yr7bs6oQYoDS+P9uCLAOUmJKS1ZRoxnLOVhly/yDo4UxjDmXatR0YPqmcX7sJHtflWIJA8iw
NwL229xca5GLuHO1MiodeMj63FyiAQJO6oT1EZB71xQNH7BmSrFuW3ua12HxEhAC0QgiLHRSpzsV
2RxHKZXvX72P2UAY9SB4ByOgCk+3vgLR5WzPvl1G41z5V4+uWjQ543TWijS9WEEV/+fxV7x/T5VB
YItITCqmzy36QpOU2kygK5Ehk7wPDbsJLgCdyxfRa82bOVmHV03mA5y8RfN3FvTm2dPz5uBF3XEg
rAD9YG6NxsOWwAWFkbppar+I4GLwoj6zmmiVdhs6UGG8C2LEWt3Krg+M7uwqVycxIWV1Hr4tumWo
RoYVfbuI4DDMzjFURJ9XwxtovYCUePyVd01Rn4J0mPkO4rLbXe1qkstlxlTS68l1GMrkMvmmeDc4
aET9C1MEJT8gH0RI6v396SWCfXCyrVrD1NQFYROvPiqOnTw1dX9U7rgLcYl+FJedkvsm7rt7yqtc
wZTiAiKYKoj0pHCuLVzlJ2cKgr9cp5PnyYA6tVeIBUiljtKivY8KMFtRdZFKUJi4XWlHROSiNlZG
fWqgDiQ0mFtb3TwZbSwOCjs7by0wU4APqkPAJbC5wVcvT7vKEWW0WpPOBFnffipjmKqauK+fjMoq
r483ce88UDgl+kNh0KD0crs0S1AkcQtZRkViti+V53TnpjXrC7w/66kwqgo5o7w7uHruyi9qO38y
unl0s6Vapx4WzUjGyIaRBpbLJ4a63WtTF95zYVnpJUDcCOEH2yz+eLzgXduUs8BegKMGNnm7YN+Q
yziZK+mKHK3XtdbHkMgQxORgpae+Ft/R3zZehHSPgHt7TkTlWNHhwtjKGOit4WCpa1/LsjLSxzV5
Wsh9f891CghcV0ew0F1TRGs/nklF23RrispWWbd6XTJSYPy2Vrr3qZlQDl2RzDuoUuxZ+iH7Sm6i
aPs3i+KjSZtpvSICW5ed1mHVzrOsy3MuvSNF3b2NIxdj7J1gD0Ti5mTU1AVzV+e6gSK0fl6qvO/C
oKw+dh2CRxbyenStDY0mQC9/f+wyey8XtUj6LZhHPHirHgvsFIJClB2jZNWMyAxy69L1+vDsLyhb
iV4uaehl/pepS5s+NFUrfaLGdhCq7p1UmuVMWHEt8Gpv1r/E6EVRNymi0c6DZ2GmcPXZyL11Zf3d
8OHLppVzROt2l0JxUBXShG4RcT8rv3WkNjOrKWkXbGaMf0p7EL/B++MfFNT2dpahFKiLVB2Dmc9b
K2OVLDIdAqQmoZZ5X9vsp7/I+MJr+c1DyXI9daPXvltc6CwOPurew6JkH5ibAyzpbVHMcz1BY9RX
ZWRPZt+e7DGbz3Iokiek+Pov+dj63/0gkWnY+9VyGlZfP1Jm2Lvw1QQ+OAzoPYhKNosXRZdCPlpE
Lo/cifQZbEgq8mhGQfKU1/bRwP/eiVUvKNE7gGoq+7f2stI1khHtLtQcnfLkL8EaGZ2bX9KgLy+P
z83e0hj/IemnOsSx3ZjKe+kNWYOyZxtkJgq9vssofzw8lW69nOdhtQ/86H5p3K+KxJOuGdXFbSvf
tXtjjZOkiCY5f0z6QbyM6PkBpHG7Xw7ogGBQklF3Eb2RbTxSKpKvwB6KqMpbcZ1RGo+Ayk+Xqp/s
Aw+9Jw1QcA/+oxutnuntvYdSo00xuCJi1TL5hzkUUxcimAbxFMz166eFpt7fsyzlaQhERlPcEb9N
Te2GJmwdF+T6moPb8P4e4sconlSuRKYvt4DCUtc8e1wL7mEtKz83SBQWp9IZUMicKVeFcdUOvyei
rZODoGHXLhUWmIZ9sAbbNq8wE4Q+p7yI4EH9CwnZ7Az0wHsjHErhZNsLKn6O9emxB+95FNMciBIo
EsA7sH1A78uuuqaIbHRfmRWciwsCovrbxUJP41+Y4lWDK49bgDzp9lyuM+KYTsE296AbL46frZyY
zkXIpD/Sn7o/lyZYDRyYF1uB+zdXzoCSoiNsTM22idZvwaz7SIwbdUmiP4E3M59/fWnq1QJhAywU
6Obt0vrMFWZddpyW2nmPEmFz4i2vL/6YrgeW9lZGooB3KLDm3Xu11JnlazMrK91McRMxtrB2VRKi
eTl8Gsu5PgDR3b+PCiJC1MxABlnldtNsc0k0r/HyyDW67jIhffy+83vzABK554XAXhTdv5pl3zbo
DbOhxl+1eQS16RRS+XDPTkGrS3DnnB9v1d6CfjalfspPOV2d2WONRDSlxKYw3hdjnF8h8J7+xVEm
j6IRCZ6fifVNDC55Cg2lZg5pWCFfg3r038Y91KLOJOM/PTqSp3Y87Mvv+IaSGVHsK9xbHOfbpSVD
Xek891lEF+3vOKZ0U62WhwYG82cLMz2//iV/cGwDKSXph17m1lwMK5XfQG4CD0A3XIbUlR+Ykfo1
3TMYpAGT/SiEEe3TrNg6YB+YlZ12WBFVO/UAhePm1PVt/k2mmnwHvPSoI7Hji8wlUFcgEuWkbWth
MPD5WLSUL8r+xAiYc3LTFE7l/JB2ZM8UDx6FBeqZvH6ba0oIvZW0P7JItzKUjGOUWabEGLmLKRw9
dvu9R1bVMZmoIlYh2t1kTFZaMO3NpRuVc4w4KpxAfxmxZtdhnCl2lRI9NB9xAlRdA/2awJp0ggGl
vNairk9z5Yrvj3/P3tIVLEHHTW0S883SbWbNZ0frM0jZtey9sZbxWy49OIr05Aj/uPOserRI6VbS
qmREdHMsBsSv3GptswitFLS7PdS+i1aAtU6zfoKiyIjPTRGsT7+6QF4fwAHAjWAegNHs9nSkJm08
Xy8Yuuqz4GxK0YcFis0EpVl+kKLen3uL0WLgYcy+0wneajwA6fdavciyqJJzGWZDN50BrKHV0jDV
Hxhw6z5e2v0VCnpPVVYp9rHIbZ7GpDAosRFC/RWquC/Ueqszc4Pa9bGVew+BOskjV+Jw0GLeQjpE
Id2SufY0kuNsRVWXd3BlDUjsIP5yUOnfWxCzrCRmcFbdk7bPNWRztaElERG7BuiNSeWZMn/0eEHK
pW8bMVigKoz+B16IN996BJyjtAWnVEY1lFS/6X2QX1wH3qme3PBa8NdCL9Hq34Zu8X/dQXjEqS4S
DamW0yZNYfLckwHKsREvMFIuYyAugzUs/9RrjlpEXSwHvr/jkERDarpBdVAYOrhdKaJL8eCM2Iv7
agFC1ZSnShfJc2B2y9Utmek92MD7I07yQKRH/xXmRvbw1mDZjvALVUTIQ97F15ahXUhOV/MUZ73z
QrPKfrEykR8ELXtGmVHlDiOzh2RMOfBPkcRUWETmUsqIyfn6bBbCO3sDGleGK7Q3rpk0v2Vomx0E
FjunAnDw/xlVn/4no7rZg5EAAEEn1I1PTbf6rzSh5lM/lsnHx/66uz7CdEj+ORl3Q8ljUfbz1OKv
iOMufxrGjGyGn2n1JTMXLRoqXKluvF+eHiMPZBCRI08tGorXzVbakAo1Mi1lVDhMqdB1WyIJJ/kL
MWhAfc/xf/2awR4hGmICKpHf7GIr1gDRrFpGubd0J0Kd8WzDQHmavdw7eIN3LgBSux9EgPS9eItu
9y6OtWFqRCujgd7N6wrfwrmPLYaM8jw3jCe4cLRrbOj128aa4wPbO1cc7T3VDaMMQ1Fk4zeFKXPR
BevMezd/GlBSei87O//82GN2nBMdZSaP4Wci1tiWQ4iajBoN1zkSqaXoFUV25XlvoyJbuoO8ZMc5
wYzRs1QXGzQEm3AmyIpiaQJuT7+mO98X00pFUq9fKod+X9nmw3+0aioPjO6sD9IDSnjqHjV4cG83
cNG1ldJMNkduIIMwrUs9gmt9eMq9eQgff0q1H7ePBZPcjIkzoE75BaaFW1OuM8RGMDPuj0dm3zSA
cCebEamPVPGqKKfwf1BZ2rUHahMkDuAjqh+39hYQF+3cEw/Zi+O/VKXM3qZl0jJvLJPqzy4Q1YHB
e4dkgfRmFU8bSfO24zT4aTdLY50io0cjJemm8TUb5HjwEu1YgXlOAYwUJRAUGbfLStO1sMxOExEO
y2gzMIgX9Inqg0t55+NRtGGUESgOXrktGK2TNQiDVzWaUmu2iKjn6RrPSfFF60X2uhp9fFAF2FmW
GpNSTBHUp3hnb5fVOHOT0dQVUdDY+rX1Ju2cHg/Z358xwlYaEdCSKztbpPLqm0UXuKuIRmfIPiT9
GL9o/ZJxM88G5WThfYDapD/Ysb1vCQMFYQpkTiq1vF1almmCeMURYJoq/094f8tTkkv5lC7QbueT
PKK+uT/TZGDUHRVJJ+MBW6jmEHTMfLXVhA5UhVBOmnUvvY3DUL09gvHu7Br9FZBN1NsYxdxODy8i
D9ZhrHH5eupeutwyrkVKSvL45thZEKcYOBiHmBri9kFbnVzrfYMFybgsP5h5P55zu0FdMD0iV723
BF4EvDUD9cBk7O2dQbMq9ca8IRbx9f69PejO56CqVpPhxC5ID5b1Q8fz9kbE2o9dgiiZK3jzekK3
NWWI5slIZGkzwQVeK4j+mvleCK8F6dVKl+VJJNUyXR1iGth/lsyBQarOdVLYVnfKMEaZ+K9x1Zzh
VARj8/s8L8tfmj9kn5fUnv4ibg0A6nUwoT0tlJitsJxNa40eb9D9sWIGkAIDVBmKM2OLEpkYbCis
JBujLKFeE6ayan4vaBsljMn5VgjJOkNYwXxwru6pDwjJqQ4xVABBKy6/ebwCbtyhStsxmhjw+iLj
VYP1eHJW49wKsYzXTMzuxVYau5d+ZvjcXWLrv5rXt264FqkdHFxh9+cc2m1yRwXhgGN9q9ct06Qc
ZjoMcI8P2etApnxekhL9qqkYX4vMSw7emz179KRBjdAax2fV4fwpcLaRei+MfCT4qhzzVMGNew46
Zm9TsJOhQD/r4E24P+yUudEjJyvhgrl7UIeJtkrZEFdmXtaBdeg5gXVxFC3vWVFXJR1beu5c1ber
QgAUmDZgzGiq8+DaIIF7oSXVH3js/UFXtESK1JAHm3hkExxMa280CfKyUWL62Zm6W/+bHXdFqHMG
fxkdokwRozIMTiN4iyHIF8DsZdAR/iMvFjprNX+rPMRYCcnlkxs3yX8eH8a9pUFTAf0SfJeKGf32
A7ZwrzHJRFzc2tI/9ZCS56FZN/CXWW7516/bUoEI7kfxnpLNra1BawUOA1nVMtjpK69ffKb4VLyd
tKU+UpnauWRwCGJVpd1EoLBZVy9lzU2QkLzpQn/SZOCFsN01YQsI6blbHHkySdPPjxeoFnB7RUNm
QmwMHTXvAsDy2wXGRieDUVdXtOwEYMUs/VQVs1BiAv6nBcaw5zaevMuwTMbXx5bVv7y1DHMzuCKA
fjR9Nx4qgyRY15JtFB1FVdjWoB7h/p/9Px/b2XMXomO4utRIGmR5tyv0S88TUHSRdqxUiCv6iGHZ
+i16sa08+Jh7FxZEQ9jhbSU33ZiigbDM2hJDbcbhC3NY5S5tDn1B7vevbjFPfzxe2c7eEUrCE6Oi
PQv84O3KVllkaMWq5LR2DHRCQWiKLGi7cFpX42kZ0SNOUxGEk7UeEa3t+KoKvEg7OPaseBPygc4w
zKoviCOStWBO0iqRJsjACljmqH2lRViH0mvl9fGCd7byxurm+1plsqzrTKHBgvwHmcJyeTWSRJ7a
QBwRuuwvUJWfFWUobnP7bVm01ukLl5rUk+wibXcBytJQ0xC8wWimz69+YRzpW6h/dHMkVFMBsmJF
vO1scZJe3EiIOAxYAAsdguikT97F8/rreGyeVDqRKqIiQ9hSkpZy1iGQzXjmguTrWObex3L14ktv
CfNo7PTH5OB2RdT3KHYTQCGIqD7zT084xAXxOjYgZNzBr947aSmepyS2gQ5nzTtDSu3vcenHyBy8
4QU+6OajNRfjeuJyKD6ujsPNPpaug8CG+3eS2vGJSGP4L71Wqq+lsyANl4ijbuPeqWKSjhSNxjci
X5tKaJzMa1O2vJxmuiqCKajByx5wZQPIKILHuTknol7P9PW1g4f03ucoMXMl6lzHdD62Pje7ozMW
ngeNld5mS9j5RfubXuvdHFKwzz4Y6+Ibz4Jxn+TA8P25ohyjk71REkUJYotimCYLyMhC8XdcXPey
jl3wSnZfhusUx798RWJKzfFB6kwXaUtY7Y567ErJnZUvWs0Mrze1kdbP7ntHa7ohLAbriLZod3Eq
TwQcAjhmS0Oua10PZYvgWR2dOcqywL1UyGiEmdkbT4/vp3vXYXH0VWHuAVKO82y8PRZmbsODFFWj
Z19Gcy3+KbTaf49g73BuJ4b9nJFBUF0vjiD69y8PlrmpaM5RPKF2cmvZSqyucwPO9NKu8hQUMn7T
VLx0aTxDclAXbf/p8VJ3DSK2ROuaiheQ1VuDhK7dEmQqVva97tVjhC8sm7w5Vb00L2kGOPixPfWW
3V4kPlyidLBoUqgMdvNpE9tA6KXlPq6QQX/Jemt+CQwYeBaUnyL4mcpPDWCOazO1a2iv/fdftm57
qp5u8QPokGwS2cQsO0FPkPzPtekrJxlF29CqfO6woB9PBfMdF0bM6rd5JsazYXZHqLUdJ775Adv3
du40o5q9MRo7mni0R8CQjNX0ZnDk0aDT/SNEUEHrit8LoJXu8+3OSqPwgiqoRYTe9RBBB2mfdB/i
1sdfdG9B3HYcSCqJcMVuHXaeHbedOhF1Li37eOGiWWKBEnwe/LKABkUIqui0JghX6Bls3qCMP2wN
W4hIL5BMjQ27COsZnsJ2qfRTqh2ySO0tjVFCAgdWRsy3Ccumupet0+oicoqkfvI1LtJ0bNa3LUjN
0+OvaOwcQ1Vzg5uDPiCiVFu/sFQXtDcFmD9Glom+6GGHxaJ5f9LSCtYQLWDnguryUl8XkzH/cwr3
zntfpE5Fp03AMARawhBnKszNp2KJ3Tdek+UpFATOckT7vPtdlIIjJHwWNXL15z/FAvTdqAaVo4jM
bOyfxAQ9lezTz1lSBgeX007hhDgRqTAIBsAEUqq+NSUnPwk6g8+iN+1w6YcGkTqNkm7b5+2569NP
OfNSV2RzJGdX909+sI4vjGz1B/uzsz38DoII6m0kBNu3p1sYwxUQ1UWNKANUVrPVCSFuc0+kthbz
ion3y8kO75zLByYbIHTddlVT1ODaKk/mSKaZePb8iXrlNFF0c2LtYG07NzKDA+DPuS7IG7ftDr1q
AOUt8xTVroUSATNiz2te5RFSI2PEaCEQmVGfnro1XSOryo6QlzveRJ2bahy2VVa38XzhMkqbNT7d
lizRX/zS+rNCfOc/U394yHYuRNI5QJCcMirBWzh2B0VLrWcxNM51a53FWLSf17jLDkgBdtcD0Jwi
M/pJdIRvXdbpSjslN50iWKTWl3yd53NaZgZFU6092LmdMIVaDVQYzLsA8t7GYJ0X1BUdmCly3LT6
XaxD/VLGgfXRMAsznFqkqerMkGE12r9elQLkTSmFupQB1C7YXAGehkeBOJ+iquyMiJEbYt2uyc9L
OloHAcPuHaDY/OjFAefh5r/9oJAbw7fk0Pnrx6C76EaVXKs6b86ySD+NjVN8mBxzfMNdVEWTuxah
CPzmKsiNDr723h1AWM2AObPKYCU3d5EhfL/zm3KOmgV2vLBcB/pNulHKL2ltA5hOF6jSHz8LO4kE
aGjmh5mipLdrbc6GvZhuueY0dYNuzOj4TxbCVK736i/I7EgUyE5aDF/UY6N7x0RtLI1w6FZJnG+/
98IooTAdwfcmfwpLV2ofraXJPzy2sndMiKyVAxGKMUl+a8XLrcyxe1TwrDFxznE8NeG6FN07aTZH
E+a7XxG/4RmhcASw4dZUkCy5QNlrilA4hkDRiBmxzcTUnOGC/GeU1fR7qdtHJYC99fFegaTAY3ze
rlujdmU4wm2aOYKYQ+KUYmgiXbjmO1E6Rw/y3gIpdOt4p+oybPt2Zb/G5pwuXDnGlPrPrjNm2ccO
Bmnnd0uqVyppYMt1zLk86gztnQnQp5QFuNJ4PTYx5rwutj1CtBC1Ovz0CUF81E6DuIjMmM9gCo8Y
Oo7sbeL32Iil1ebYy9oxj/RuSs9l1zcXfQn8SzJZR6xie7vooCyvOuUge7fkFYpPaBJLM0UaGLYv
SO6hkC1iW5xRBc8OuiRHtjZuaknG/wsTGAAQFPM8L07wUi/Uw5olPcLo75qiWExrGZIqWoi3zpmM
VgdDJAAAq62c30cxZqd0qvQziNhfn+Gjwwtig7abyqm3JYliCrS5MfHNRuuDK+x2/tXsQQEEHI/L
4ytl7+KCDweBRIV9o7FwuyoeIL92zGmKGKSyjXPN95zUFMLRrbznhGQDeDv0TICvN1dXWmSU2m2f
oNR2s99srXTpKjj5S+vZyQCL8Hp0vve2Swm3MgtJ7srA0+3CfETiIaxJAMwSoV10V9iXrkaPLZbC
PKh87JpS+AYEW3cGRejsJrW5xgS6+lKfC0RDP+MYgpqAkx+Y2tsu0Lm0SCiSkjluPmMf+yYawNkU
BfE0PNfkdp807VCtYHdBYMldnlG6vluwEgxdq59CIxQ1TFFcc7dCAMudRBNmTVscvGl79zAos/+1
tdmn0WosP/cAMMA2UF4ZZfJfPU3638eSwU5NT70oZ7TsX3g9/TpYFoCXU+9UQeJP2ViZt2Mncq4o
ShvNP5XRM8GVjH58EBXsfscfY7hqsBm4za0ZpyxzUc84PRPOef5slIn9kibD0F/1Aozp45O8a4w5
LIXVUBjkzbPSA/FqkqUlJ5gGOw6t1klflrHXSPUMbvnwX1gDEAA/JRxFSHLfLs2AwEqfivwHDKV5
58Yz6iDSeknKQ+6uvXXx7ZDVAfOkRgJuLcVG7hkaM3Zgh8ok0te4f0YS5Pd0arQD2PFeakDuQQpJ
lo6Izyb8cNeud+uML9gidfVFkzALeI1ZKObr7DyNox7WUitPqyy/PP6Ye5UMZBphoYa/RSmPbg5B
4gZaUc1kWfBor6/ujMh34yzNNRcTDO9Cc65lZcsPXTtlX+FPil97yBHXE2zdxblJm+Hq5on1TY9F
5b4p3bT+R1jT8t/HP3J3H1RvgDscqpCtM8M/3uZGwPsX6LPzKU9n0LWllvwdTPmResneY0GPBpQF
gEnVi7jdcqdmMLXzeJTqOICglvvh4g4LDP8m2AdUvY6GqveWpqAtRLogE4Cc3tobayPjKZE87cUC
m1jt5l9sxYHejP6/SQKZKKSFpnJPKC9vTXF0U1qVLM3tciQZkIHqv0CpPbmnrEVO5F/cCeqp8KED
Yrxrm341SmCQKQxCPyOPnyAhGJ9qM7NOCBum58fusbdnoOBU3gVqBbzp7cKmyUsTe6ZKPKkGfmKi
YS1rmzpalRQIawdT+e2xwb1No7JJ1QC4FgnD5r6b7G70rSwXsJfZ2nNSmhBC11O6ckjH+OCR2nt2
oZ6D5YDCgUpNbhdHMu81i42tZrKnj0XhjlpEOjh5B/u1Y0d1XBkdY4SRntTmXfLMYakryGojZ7bS
Z6daunMZd9Ufj7/crhUwAcBwyLPuOq1M9FQTwsPUIqthaC5Tk5rPSWbOwfX/z87G16nggEzkCYyA
Zslw8WULdCvNDvp393IRIACgQfvh4zR0t/mGYwfZZCAEG7WmlS4vbtlII2zakmtp6sriqz5mzfd5
aXrxZDWlQTIiUqbtbVAl39G1Mq2zvjjDs6EnWhpV9JxFWGelx/VmeuO3vjYMLdStNPs0ZnVpRnFb
U1zoDQhN3019UatrcLGmcIpraz0J5mgLygy5/ewPpBLnvinWz/1S9kck0TsHTo37wRJDQkLVbFPi
md0Z6JiNlG/i+9AGVNnyyXKb6clu8hqa/uVovmnPawgH8ZsfcPJtJ6GIazto4YOIIMfNq3Ce9T70
xrY9So93AkJKc0zWEkpTENtWHsyhq/Kp1en29D2DaCaof6I1PWrayriufQ2HH2nRgavuXCZqqoIG
NAVI8rvNC/A/nJ1Zb9tIuoZ/EQHuyy1JSd5jO47j5IZId7qLLO4s7r9+HubinEgWLKSBmcYA6Ump
WNu3vMtKZ3G1ej6mjqbH1STn/FkxXgg/wP7zEJ5yeLA1flBEIAo9vkuGgqoKLtg92zV3KICV+VeL
vvCFWObcam0tgE2Xc2Pzbbvntwi30czR1ERF067VtTeQpZMMJ6rj8cdH/FyhcQtbaN1vet48osfj
OEGf28r0exSos0GPXX8Wj2OBq3lUVZn7d6smuDBtp8R0P3VV/xnz9uUv6bqasbONHJ+Tj3/PuXUk
fKOsg9sRPISTQwFisZHARrlyLGpXqzDMKxCx/1ZGfwkcfW4k9OAAb23cCjhyxxNvJ33WkxWHdJ+K
2LfRoNuFxGw+hwlGoxeC7XNHYltLcghKY7CLj8fKZ5EXytJUbCjNM+5N4XmAGUep1ZGNtG3+HEjN
L0LE/+a/Pv6e5y4ZSqjcMnRUeCxOAtNFFZ0ycLmNU0fHamTpCyx38Of5ZATCjWCmL/9hAWmIQrL1
aI5Clz+eaupovq1pI2FEYeah5mke0soo+zeu2VzYu2fnRoC5Efipxp2KLhR4Xtv55PRx3dv9NTZO
bpQ46XgY3Wa4djYN5I+/5dkdA5AXJTiQA7Q6jqfWURUmsuWOsdWY3Ka1ZmGhExg3VmpcanKcmxoN
5s0cnSIScJrjoUa0ivoR5QAoxMo5DOMio7Txsr2nkv5VY/wLccuvc3WCUIDRS61gKxkQUW4/6Lfr
huhvQuUUFkRJkycqx8EPwn6eb5u5WkU4lWr+Uq328reltTysNG7TZ9fKq0sH5dwn/v1nnBxK6nPK
FtTh45HPgjI+xE30gh3UUFLxH14MrjuQLr9kE04xIGlqjdjiwKFBsG2IMrsyQHFKtW+72d59vHHO
3eVIAW/nbzP+On3pDX2SaKSRAaeLlke5aU53lF71t49H+XVjna4hJsBURSiobIiokzX07U7N2jzA
gq09dycnY9lbmd/GoP6hGrv+dOdYsr5LK/B5dTnb11Yu+gNE064MKX/N/b7LBw9OA0WXA9jv+qVK
HOe6J3++EI//Qr+/+63OJi+P+icb/eS9NlFRrJAbG6CWdf0/ufDGg1orQ6ff09sQahWeyWXuqfFg
mnn3Aj4/eEttK9/jzSt/ZI1llPhT+qqJu2aqLqzXuV1IE5N00mC5SCqPP2TVoBtkUAMHmtp5WdRO
iX8FZtP5rqDbXrhUztQsGAAQEh0F5B9O5dRrappKJAsHz7NIkOdS7HK8SqI1A5qDYNLPHn72VTNn
l27PM5OE7gSsGIECiHHvTnxXrysBHAXdsRP1rm9nDrojCepiw5r9/MINc2aeKEdD9+aGoW17ykW1
0XudRh8ukkx8O3QHxNUre/LCqW2qe2C/5j7L9W/mPKkL6cXZeW4Sb9Thee1PsTqequGPFtCTKFNO
IE2cctcibXnQR/+SBMO5W5Qq/IahJjlD4Hz7Lb/dohXMpcUyWg56ZWVX7TKYYeU1QxhIrI613vci
I1HTk9C4YrQpw3rAWv7Y1omRaWHC+kX8jQTi9CZPQEClPa0vzOia29Xv2zuTznVYDRfbfefnS8oG
YmOzpTj14fV82YLKpww7rob2yamE8wwHzL8JJtxT9LTLw3VdvLhESj70rMXb+TK59GScia2Iqv7v
N5wiXn0IHKQjyMk3pureZp2mtIvnyGf0Dqqbac6CJyXL/M9zAGJTmtOcG/Kc01OrkiDVyhL4yKjG
KURxw7xNCFsvjHImCtioDbSsKCZsHi7H20mIUgIgZhQDV4cXkcpaRq3dew/rtOi7JKVSc+E2OvNS
wf3d2qrUtrZ+//GIup6pIVE6H9NOlzUsg06vQzMN7H8+fqvOHcrfxzmJb6AMphgqU4ukA9Lsp7lM
dm0D8mYqp/aCCtjZKZmgfDAzITk8DUgLQ6xCdwbOA6qIscRCIYJzfakCeW4Xor+KugxbEZORkwKT
a6Fe2UiWarAJ84WZbLGvPe+GpWvjlLv2qlzcS2Sss18RJZ9N44x/nrZ5fLdGrXP4VdGtqxt9QdC6
d7Aiw0QhvXB9n92KW+EA3DPilaf5tbECm+h7+lZujRZ6hZuyEa4+9xuEuyIWlVKf/8MO2SSKLPgo
AP5PduLkoyMtZmImq7VKlGVHO5Ll3D9b2Gde/5ehiM9IWIAgn1KyjGX1tWXryRkK+7t0Weq49aW/
82rrEnH73IphYIXSOv+lVL29kr89EHaHkryhbZdVW7evQ7uK71h6OHdTZSQvH8/q3L7fIvmNI45A
yemDSx7fe8O0tZN06b9AoS5eNbQLLuyLsxOiDEZWizgcefvxhHpdg2rS8+JRxdP2uHu04ZR3zdVU
6cmFu+ncFoRdAooZrQf0G092hMClZDZ8HvKmGMQerXXtquhk/rJaQ7dHpiu5cHGcO9LABJjUpmHD
ZzyeWgcVXeBWQIJgz23cDHrwKRXzHPpUPXZZaqV49a7JXx+v2rnvyXpRDQWFRMRyEhe7UmuaGY+U
WJS5/wLNf8IgfGhukwlF9Y+HOheR/TbUaVZC7py3eUOpRffTct5naaY9FLWnNaE7pUHk9U55P3sV
8EiuuyD+ePBzi8m7iZQpsQMl85N9szYysxsNnPbmHXRPtvmpcDo91s1lvc/M9JIP+7nDAKgLlsFW
6QHffryWJm6JqMJOwMJtHbKQ7cx7Tel/LuuEyRrp3cYt46Y8Df/6ZCR0n7Q+HkRqXBt+g6lNflHW
6dy+ZD9u0nSUIYCSHc8lTdBwwvuLfbkOCxidZdnJgpJx3znm3sotXD1SpKk/Xq+zHxDgGp0SYE+A
Zo8Hzc3SlEJRJgS6lx+aHhsKKCGXmmvnRuEKZttTkgT1cbIrEgRALDcraGzMZQOMAH+ZpU/K3cdz
OXfGCFfRLAF9Tqq87c3fLuF5hYPrjGx8iUbn10xWcwipZxGhl7v/JaDaaGowRXlZjHfAWMT3i8Gl
oOE1vrOXTl3CrPEvsb7OnSZiUW5GCxozAcjxjDZXd5kOOgQhre9RWre3QMApD02Zl9eeV4sLp/dc
1ZgoAMTMBlZgzJN3jHaeDvACBiW2yWA0szU4FFrm3tnamu6mBBi/tTbOvl2lFva5W+FWZyeH1Vwu
ecmfmzmd5s3eA4k4WkjHM++ncTILb5pi2krDT8suZFQCdcH9DBsKQ0j725/vHfTMNicRHI7hAxyP
N3tYbAw941VmX195dlrvXLvpvo7WMl3AVJ87DHRGN+gECgrvXdSzZPGDCV5bOnfBXgQq/zJhonr4
8wkhQkWUhXAggeTJhIyiSC1jhgrVJKYWVoYU8aL5RK9a8B+4bFBz4LKxczbxk5M7pO6mFOQd+l7S
7ZNQOkkdtkYyvhTLtFzonpy5I2kh0DcHtoOM52nBXeWK8liwSYmljru3pKrCpWimPSppHXQGz49o
y16SKTzzoG7WnqRPqPZvtgTHe2NMhqzwjX5CfEGT303pW1d1Nw6Rpbr838XqVpii2VOQDNaFnXLm
QqOtB9KQ7jap/2knvQH+QDcPfuCoZeaezv1PNXbOlS7Fhejk3ZakWLSRHze2jr1R9Y5n6I6YpmdZ
StEtLVS0KIACNU3X54+35LszvY3C68bCAU2iGXQ8Spq3FdX7glHGYbpxQdY8VFiF7AkOn9NR+2ON
8204BBngoLNfSN+OhxOFNXVjQ32tTn3/oOlDF2ujLTFnNaw/PWw0DgkNEKHiAuFNOA1DFjqYSd03
cRvMw40dlGusFlneorZ1KTDf/qqjAitDEfvTqESYF8zDyVB6L0qvFE0LzGHavCQaJ/Q6N98vlRZc
JSB8Q9Rb2uuG4nc4BfMfa/ltw5MTIoIKmYwC4/FHLZH3qjMF+KdE8GhHpax9bsqNW0ooFndVS+Or
Wy4FKe/OwTYozdINv89TcDrnRu+wFStFG29+R5GCkb6vNbw9rSwR+4/36NmhyLkBtFEIZ/scz89d
eXKVYzWxt3rrQUmTu8UlWG86b7nw2L67y5gVwQNak5TKN1Oe46E2/yoXcEcT64HYWvZWor6ZaTXM
oWhs7am2eucJWkb65eMZnjnrgI42vMCWRYKMPR625ad0kzCaeDZq5AqWkehC1P1/+I7btEh2eL6B
Sx+PMmHNS+rLPqnGvjpYjmbGfuYbYT+JYPcfJrRhBLjCKJGemtqKxdMCO2FCpu41z1bJIaWa5iI3
9PE457YG9SYwnDx26KafTqmn1J0WdoPAV1bu/Fb+Ow8BwJQxuNRXOjfSRs5DtI8JUcs//njoDAca
ZZI6do3Vv/IBrYStDPS7UTrNnz4xbEL6V6wRuIcNNHo8lGCTaJNHZcRpsgkr50k/+OvMW6rs4vrj
73fm+qchAuGdTQFH5pRpyRbIRkTMq1jU7tCGail0eW8S413ntDCzqPH85tufD0lzAMTXJgH8rj+P
QZyVMUE8UNWU7aCP2qFU8xoaeGcfKt+/1CQ/d6R/H+8kUpiLhMUcsQd1BsOO6qbXIjmby7U/JBZ6
DWl6aNr8ktLRtkSnLwKlDDa/wYv3zqak4rl2lN5WsalV1Y6auB4VVFRuu2LtEDo1mzuBIkVkza55
4eS9ny480s0+hPQRFrx3Ml0vczq36bjBKqTGrguxWvHUw/kYRdF/1vOpvfZMjsrHa/r+cGzkVUoM
pMjw6E7F7wIT4Eo7ItDAPy36EJV2M5NHhCYKEX98ibFb+Q/lDESWGO74cAw1kRl7mUZrMTuvapyX
cHaS8nPZec2Fw/FL5P54FREChVtC3w6QBVTk47Gk4xbaysxAZK59htWE8mVYaXX+rZirGkYgRsFR
q0rRR8NsqHvg5jy2OdQzk7dKZN/cJEdUwbeBxl64+N6/GCTVhIVcFFBf/NOD2451W+a2y2fQLPlZ
UpyLdKxWvny8ru+vBzpNYCMQtqZEgKbU8QfAL7IvUp/ARuombPFMc0K6x8HLkDdv5tT7F9qH5ybF
gOTpVAqATW/b7Ldiwbq4nd1S4Yx9t7f3HRTw9hPe5O4lbcNz09oItHA9ETF5V92kvl2tbJwW8nGL
8FifFnkIzlSEVaDEgxq0SxX99/qGsHhI4tHoBhvE1j3Ztcg66ZTc2LW+TMX1LOb6wa6X+sple+0W
29Hy0JxN7R72iP3iLQksQsS01H0yBMO33A1UnORB/VVWvnureuHf9kq6/9pl7Xxp2tTGTVeK56Ix
MtpX7UUwzvvbjF+Pge5WnEXm4ZQB4iWkzJaddfBw+8oLtSDXn9rVLG4szDcfAq/X7ypnsd4WQwsu
JJfnlgrgwoZOI/hD5vV4Syzob83+aBFa9/a/wyyCh2Btq13m268d+N9LVcVzwwE5gn5Lx3EDMB8P
Z1VZkOhdpuIFp6KflebMVwMuGGhBWH44lPal4s6Zi/OXqJnHrUkQc1rSzyrXrvpR6xDqMMeHtO+M
kOqpfd340yXR4TMPA0NtWR4ZALnXyeHS7bTXc8xyYuV047r326HZVTo5wo0AHH5TWMqPlciyC5X9
M3sHeA1VTG5RapqnXRhjouJAt1bFshDJF2XD1DtA1FPzrWMtfkP9VOXfsk72B6MBIbj/+ALb1uvk
BifCpEa8NYB4F06KnJVKCl/VZhfr0zC8ycFGTN0v57vOmFIU1wbrFU2CCo8Ic8qelyq/NP652cNb
AJpHmZXe2rbffrvRArUmEK+Vijux5G8Nfhuhl2bpdetpIvIzub4szTBdNbV3qeNwZmdtruuko3x6
XuaTlAICoWP086Dixte8uHUn8WjqIr0FslA8ffyRzw5FNYYm9lahPIXw9DCj6ZvUSMBUOBiXq7DD
AfheVGZgvD8e6sz5pNaz6c34W0n0tDVaDwYcfdQ34kHHjuawat3U8yI7QDyNfil3ykwvJbofDwmA
6ngJfWnhxoTEJ87JHt1R108yskHH1aJs1Za7UTnzn/J0Ucr7/0mCRjgesfXcRWpa0gFWX9dYuB1d
oX5Z75zcunQpnJ3cdjbp+v5SvjoeatKUkSV2jlBrPlpfs2Ao7tax0bCmXjIQUkXgPn68gOcOBMYi
FLNJQrmJTubWpG6jrxkipqk5ZGFSV/V1MGb/ZGbWPUKBXm485QQPqCBcYveciS0oVYAk3fw56E6d
xMVoHChlZV0XJ0PuQiksuwhxrT/PEmGlUYHZ0EBbK/3kkl3acrBc0uxY6M2PuirWe8swEuiaS7/7
+EOeOXS499EqpcKFPMdpAVSppl7FSBrlJjhMos3XxtOEVwSyt5dQP2cuUaIfpkUvD0ryac/eXgxT
gaos486yBhXNhmxvuwH6H8JAmrrxUdJ6TcepuqnsKr+TAwC7j+f6Hvu0tagYnwIXGTGH/3ibrr43
etWGTeAvn7H0nX6OI1W8VqvtQ2dRqDFS198J4p+w6t3gQLR+ycjwzEmBTknKShDCb3gnKyb1Ze4z
rNvtcir2rrSnT1MbAE+ed1kZFFcfz/jMbv1VtYRszlEBG3k8YeTQ1ZzkTBjxivS2qN30yzio7MIo
Zw4jo/wqOukOifbJG1EMRuoRcjAnLIS/jXruhoFVtveB1zS3OcYHz8QsDVHfeuneObelCOngm3MZ
IH11GtbN/pJOnU4RQBjOVdo1flxJWkkik9OVypRGT80w43m16r3nz8Xrx5/33GJCNaaZtfXTKGAe
f15T5kXS2NQEpGGtXDneW0tYsUfJ9l9dS80Ludq5o0q7h/sOsCJh7MliguSx0yrjUljZNnNYq0rd
mFWePaxU/S8clfdLStedUei4mMRdp+TY2g86ObbIsQVTsjylrpNEJVYaIag954B0exOLLIEBlfBD
Pv6mxvtpbhkVab2NWBC405M1bROhhlQ0KvYcgdFfnjrZzhy0josWH/Ai1BfTvvLWydl52ui3O91b
8oMaqyTf53Vqh3rfdjLU3NJCIVCD8zPaU//jwo/cvvVxQAjulwIFRuhUDAmPjlfed4Wsswkh0W4W
y625bi/RkNfh0M8VAlh+f7e6z7T040DYUxrqs+tcZVb3xxA2EgxwPEgcbRx0WiHHPwNpCbcRYkD+
qrbc614bvwmFldcy2sXeQAZ1J5P1Uq30/aaHqr2xRTZ9Kog425//FouK1awzkShYTjjSyJ22zqMR
Fuho6gfQ6yhCBn23yMPHH/z9piD2tWnTAeuha3aavwEq86xiINUecCCJaD6KaB7d5JOShXOhevAL
sXC8th7Jqc11yQNMJ+RkbYeFIxGUSFElWm/jZNQm5RqqxArM0GjS6abPUCU/4A/Z1qE1gYWJxsqd
/1o7bbR2gSURd9FXx7/3h64rI80bxm+T2eFMofmL/4oabrPsMR8WfagqXX2qxwJPv48/1/s1Ym0c
PhhCEltn8yRKAdlbJ4VkUw6y0CN7cr0IVJT2r6jTArrkWL58PN6Z5SE7IYSgyEXd5TQ7wzmZv97L
u9iTtnDRw2yCpxXJw5fOmfhsFwZ7fzkBWiMXpIfDxcv/ON6BTS6ls3QeLueFXrf3uWklzrcpn/Cv
R0Kj9B9AvThTqOHH28daoeE86ZSDTPYefXO5L6ZNqHrpiuarSf9QhXXtmmno63V6L8qMCvkwpgnl
Em19sIZyxH4haIIvbQOLO6SOhglDMvneo1yr9GUd1sYMdQ8B+n0infSTl/jD3eRruojrmngobIuU
NnJeWMglgiBU9Q6UkYN7cQK2L5q0wXFwL8f272qE+bVEczMt2X5NK4ndIwRacVPmxWCFeY14eRQU
sw4nDD244BZ/FyExy87kuO+11h9uRyK89K0D74lzgdkLE+3BAO1bS+jJozXnRnOFShmeGJVRdB5F
Mdf/vjaIIP1xfgUIglILaGuqVfQfjlcIgKmZmi51a+FlQSjwZY+cUZTIJwfBrlhSb3dhS/D3HR9Z
GEgoCf8CRGyUhePxMExxDQW8G8Bwkb4pu212PcJLj9WEsvzHQ70/WuSm5KjoKJEAkBEfD4UPgGgh
ebaxObXlIfGN9NZb8OMkd1xuoZ1cSsB/9biO50Yjj13Fxbe9NKe1HatfLLBPIHiXxMHNdDG79asp
h2w45Pwf7irLSv5SKPGKmAg2EY/FUttlVFOYWSPPTYLkS+3P0xee6qwOc7q/ya3ddcbPumm7NuRx
ab8OvS0fs7mmjpJmYvUfkHwm0W9HMV2XmkQ+jmzLnKMud1s97M0sSFG1C5xXT1nizcFn+6U1uioJ
Hbd0ml0pilmE6yCd1y4thzoCFNP8XVlT+VmXlfatH0HIoSkx+a8p9ccy7DKhruncFmucVUP3JKSm
/wPWHBnvJkjkGnpLRcC+rcZXc7CHV4Tf3JtC5eY/y4hlSezaa/YX8V3X7IwZj5ewKbDu/bSmfkl3
RLbeUzoW6hWLopU6upaoMmoU1PLbMjf8LysEO/FQqVR3wpJ92nxeh3RKH73EsnsEDpRci9gUeuU8
JiU64lFA2MXBQy/gpvCD+dXqU6ePNKsd37SuzBTMrC5b9jVHAA1O5IPQZcCqMo8HwGQlVY0kfyry
zXbaNpLhYUKnSQ+HCvW60Bipke5rahMvgyZJXyt8Q/rITexFhgO0n9t1COrpcZhXbScEXbAL+/v0
Kt+E04lk6ZJzdiFpnOzviWMGGhjQ1+x2zY3RB8UdzBDpRd3CH1wYbLsHft/b22AeTy3BC9QXoJHH
h6nv4Ussg2NggKoX0VwM3t5Phksgn3fQt62zsfn28TJtBTzHOh6G9rvdwubTI0NWqbarfDHfUmlK
do7g3g07M5g/J8IZbt2xVYjnFr49hYWvazIyKqO9hGzF23Ub8XjihG04pfA1N43wU2wmCoJmNi8e
/hMVYd2LNxTaCF7MCTp0yt3M+ToJPG5tZW9UQKNFRkFMTrVeoaQikTit2rkHSmBq+L03fde8zli/
W+ClphQQhaimNDaDLvdC1QydvEqwbaCy1fS6GQEo6ZOnxpG5tauVWaZhMmeJsctLF9cNBeFiZ6TJ
8NiNSvBvF+l25QSFCv3Jr8UeoOI6RthJLlU4OKP376RnbXUIrDErdlILjCduCq/aFf0cfOpMNX8v
E2GvYZslTnZoa9G/OVnTPPpDG/wYbY0jniaKjz4JV81R6tb2j7YZAXVmrRoekgJGfSiUZQwv3Ziv
L4nZaN/yWrgPHqJiOqy0TkyR4QhES9uyye+0IECGLi8q/MHt1qxvZZrO452tD/5b3bX2giNNV16r
dFUiyte01fd658/faPz110s3SwAheWK8DLbfO6E21Eg95qL+RBOplvEsVuzhWt/Pk3AY/NqKhOnJ
e6jg7C6aacsLZHjvBusAwjv0pemhlHUy+CGmSTg69BBahgOpFQqcebGst6IoKyDjGKJEHpo73zkP
/EITMMDNoA+OgE9bYjvUFFo97VthLxDT/Fl+duHHGPGYOy05WYptY9h5Xd7EyVimj6Iianke/Lb7
nkodNWiBI+EXOnyVH86JOX2rkJrUgEPO1U9dV6t7VSNdvEa5VvpvcyY6jYhHiTwC/uC8UaxdPo9F
7z+kPj6w0aL1wd8rP/7z3DUYOKDB4X7ra0OWka7ZwRd9XpN0p9w0aeKlWg0P2FBiItObWQ1+BpNI
+mjxEvFpMKrUjOYeFlGIc7GQYHKsOQtLdwnUa1366ueoFfqyAxHfPIAvo+lgZYZzV66tmcfB0JZW
2LWQfwEmaroWB6qW+67U0Ivq0IKw9vQWvZ9VXyz/kMR7/NWtOVj9deE7kLPXwhj+Jamoul3qz+sX
B9bK8sWzBBammLFrKsqqbtLupqVz2shLfSnjMfPcJ/Rbss8DbEjn1sn5eiH580ab61SGDGnlZuWB
cySeO2v08ROrurWXvIn9eIc2cxncOMKup2jMZnfebVy7NJx6WVS7qnX55Wm1jNZ1pebqDTtcNYet
52mHVPY4CKBTk/6VzVXyUE9+W2B91OhvDrBWLywtSzwNE27LkB1MO+ZAkBZqk6Mebc0pzMhNF+uf
sSu8PrQHmDrhjFrLg5n6HVs0H4vPAiqyeUBoqrjNx8R37jwjARgpFrvRr3HKsJ1IyjxzZCgqrzIj
B4vZOytoMV/SZpPzOufyuUq28tqcr/NLgoNaAqhXuE1YJvk0RsEM7mq2zKYlDjFsDHJqOGUPLgmR
uErGrPkEK9/90VST14X9ip1LtLlVdXu0bIYxtDo21Y0trfxRaLYgLLeGxvuqcmEeyikjiXJEaUVp
5orh05CYRfZkYvDbRkp2dYE0LS3ckNTI8GOtH+dnzzI7P0aBxu+RdG3mzx6NhyrqrTQBlCP8og5d
TM3H0JhlVuy1rkohNPlJut4qe+qKm3K15d9aQtp6XUhRLzsMf1J93/rol0YAmb0gTvhka+jPs8At
atGmZ/xPN+auneUPaJODJDHRtGlvoJy6TXaQSVOnYS3WoLwfhSv+pVPheTuA/Iu11+wBYQGvWPQf
80RXN0TRZHLizsitn2TcxEL1Iq3DOlB2jDYhw0cUScokapukB5PjTR4Qb1MWVBptp9dvNK0OBEdx
taZIrtB07k22XcOf+sFzk5rep9Ez7O8iC6bsam2ayX2EDjwU+7YO0nJfFa3+tOTOumzaldUnb0pZ
E9yBUmxSsmJlW5tFcy1Np/yhb/IyEQ6lw5M9ln56wM22mm+Wca6GUKtL43Utu56r2ZzTmxGJT4d+
hVm/UbOzR8Slquk1XxA3D6fV63tM4DCKnjqL41LDQWn3pZ37T2NnYN8yG73nxACJV39XDABzwiJz
ZgZXlf9vNw9OB/agrV45lvoY4vuiFdeTmeh/S3ttm5t1KI0nXDWsYSdV7d7kKOw1h6YolM9Hqrvn
xHWJHvXOdNenqZPiViNEJbJIWBah0NK+9kRTvGiZpiseRFX+yOaxNsOmbfS/4NdmZpgkS3/fJWzz
eJrR97pB1ErVIP9tJ9s7aRBcufO4QljCrbYLVaFjlpNO/RhEDcCfeKjgj8Tg4jr7Nki7Hkl52cwt
CK8238pjwfK9HTc8eGD0/VfwAf2nIjUW3squQ98xHxK9uamNhhcTp7HsG1GmjfG8EdR15I2AlW+m
bEyzyMYPvCE6MLQbwlQHGhW7fi0OWPDVOYTdbLDRB1xqFOYd2dhYQPfWa9e13IXZOmQ/we0KM9Ra
uxDX7ZAtZlhbY1E9Jq2CD1ivo9neSx95ky8roXd2V9NRSUO6K2uA8WUlN/BLanzKV6MMQtcqk2G3
cKzHSIxGYZEZ9D483mJdutAdF5o/w2TWO6Boq6LaodRyldhySePCq8tXvZAyCfO2bj4pLfd+DHbJ
vyZd4aAHNHfLp0bCjoiE4KbaN1kggxAcgfyaabJ5oqNs97sxN7x5j57qZGJZk/cy4nFKEL33Gsgi
tTuZMiIV7/ZFIxaKEMJM9XD0Z3ZHp5zpvjHadQTFMxvTnWHMZIob/cSOnKZNnjHtpmxuiCZ51jRj
qCIBoubHLGRgxWOrJ+jANzrLtOhd92C0te4dpqzLupvGgTzxNcsyIjlPDs5XJXWtj/C29N78lepH
bDoF2lGeOSTotGWFuEfrPfFDisjDdO+k9uCFK38rEMGa+kXQm1oRzrVpUfgQmWYv8VD7E89Ko0uS
d9w7eUc7Zh6J0pw/ecMisf1KdPeRxMq/VuYwaVHFaD9xLxXIHgsUOpRVWMXeliYnsc2wgD7kYjCz
vU7lPAiTpkv+BkIA2ZcQTk8/e3mjrF3jWs1XaXhFGUp7NO4Cd1xZltKwXlMKDMibabl2hSSR5seD
OdrWgbu8vfM2kYSwXQz9HwoGDv6U80AoMPlJ3M4FYZNuJWlyNftTpkeyddIuapzJkTHaFcZPGAra
thrCYOsaVh7nieUPezRdqmerdgQeoou5NKEVZO0amjDWv8OI5d3IlQ062ihwP+CVqOo0qoX0p1uL
C0re+qOca86yAmuChJ53s5YgscNlartkz5Hs2qh0+/XerpSZxP4giiXMAMnxrnp2R2EDgNkUFePQ
pIcBmvIAD6OlVy6Vg4+wGPzxKjM1w9sbdWV+dSrKwAcEfzgE7azrT6RHWb7zjMoP7tIcT8ZQT4rp
vrCcPL8uDB6rsLEy1GcTuiafddUZ/S4dVv0Hnmudvk+E2XUHWUztV0+faSWRQ4hHZyKRitoUIbjQ
CaYGY1W10DLodYyWhFv5N0TWFmR0SqXlgcKV5sYtHVMdsXaLs1ulvDd7+jVaGrqbWBsGP3hmk8zV
Lt6KralCm5yDahV+CB1BHiSUCGsN9ZIEDt9HITH0pgQKP2zOdPEjfUh9AsrK+Z4rs2+jApcgLiO2
NU855ZO7bm7RTlO6AqRl0qzSqFJ47RLmZq/uq7nIx7AtvRWMnquKJvI79m3kroVj7W1BBSFMnADE
OGsPcYuRxRg2UzP8pWTmVlw9ZfAq3cE3iCA7O8lCfHNceUjcCcAfnZ3GJwzDjzPMgTV/IXC2CdRs
d/TDdhLW302Fflho4h+l9r7WNvLFr+aAjgaKaF7oOOM8wuBrKO2XgVfsBs/K1a4GW+iEANGbJiqh
8XCdBQH2I92qlepQZJl9s1qzZBroTRmH0slLO7JqiW3RalX5GsFMnI3Iqobx0VnTCZU58Bb/tEK4
BRlB5t11dYtziln5lccTiCTVY8I1/m1wel4Qyb78H2fn1dy2kqbhvzJ17jGLHLZ25gIgSEqkZAXL
6QYlJ+TcjfTr94F3do5F84jr9Z2LkppodPjCGxY/X+zlyMlAWG3UHaEJDr/6typPovuurNoP/VIq
5dHIh1lBXc6awjExkK5ZGStRkHlO/qQO89wGQzTqNl0l1ztk8Wzd80Y0I+hIA7ZwLnQnTKthehdn
MziXHMSaFphDZGTBZMXOQUdwxWZzqc2NNc5c7l3qVilcNjqjm2i0zYJgq1E2WafIOfD6zv5uW4vl
HaxGJO8SjEd4+3KYPkhJd2qTC6X7WpseZS1tMJ0rrTYHPXB7w7ibDG2uqPi1xXHK1R4wZ540b806
Jswc4ozXPArMkwK7xYPe7wy9FEE1NdFBbxGiC0YIpsYmnZKyCIa4TR4HdIRb8K4dkJfUS2VyaBI5
RvjW2GPtU9cUj109WUs49IlZX6Mtb31LnNTMN6loSMdtbYyd/QwRrN70qS1Gv8s95Wmp9K4OLAqG
9U4vG7m1dVm6vlXZ0Gj5CapipUom0A9lLf3FGaaMbec16YblaX7m6oueEyVDPKqbGol9OOd5idl7
JL5arZD6jVMuRR8anrC/TXRJcA5dmoJMmsDU7/MszTajl1Fxy3EGari2S35kMbAl+6opi/5FtjHL
WM2yVZgADkBPhySdv81RmlzHmbAb5EmQgQkGamLvO8UEXokbfMlGUyuFg7GX5hMike53R5stfC00
4SabbJh65ziWprivpJ18RKzNLjbpoPa5T+G2X64XvPa+4QUgrlwiLg/nUbX4oqm5OnL/ptQUZOfK
R70Z03gvVMh2ezcyRjagOlXfy1EfszAnMMsphFbGh6kqhmfpZLUSYHGiNhRhSo8iTDF2037lujW+
1Sxm61uDObSBdKVzr3QWXRIUo02AsBFidtzcUX0siKs4XOpO38FiwY21amPD8dEgSr8XWAokPiwB
dLkr0OdfBcZGn2XWJzlpVF4VG0BTMiedybiLWP74z03jmvEkUzK0G6KyIqOuKNvb0YlM3gZGeNSE
nEGnncCUj1u1HawPajPQJLC9bBC+kdZO7WecM1XYTar1vbVt8okhXVueaC6Qd2cpsGbWF9+7rPrx
HcSTOA1iAqhHZWoUQWAwKfuWBo3rw3nruJwHSXc2R7TCN6IRT9ueEP9dW7YG1u3TIL8qVdzeFm0a
fynzOno/zWn6SRItU6tGBfqp1ZBrDqIqXp5mPMx5PlOByVqY7uwb6IbEgV6ADXTIzVJfS2P9ppvJ
cSCbQtsM50mLdwOeyw/dXIuH2U0pt/RNn+Uk0y3XYkcBWm6UhBsiQNm7ees6WKz6ZlxP95zX1BCy
SRmfG8Wsv7fNWDfQlVKnC4bFzCt/QbrvHkEv4zGSUX5FNiC/W4swHhJ20LepqQHuFZROalJ+ldKt
lxg29KBWtUc/QkPX9VVyUHztzdl9askMBz+h3PCsaX2dbEC1OFnYNjbhN3rHPZ0Va+nuqOPMBbG1
yIaApkzV3VukoOm14S1wAzK9ND52iV3dSV0fnr28yYdjOxfuSGtydCxfbe24OaZd4lYh6Td62JM3
1pu0b736Kqd18DWl1H/w8IKsrhGVdO7RKlsF5mg7NgHSX24fEr+Ut8vUDPdRPmSfYZmPB7TvoiQw
RWI8pSL3Zr+qKgrIklbujdMvdYx7k410MACuvPd7WVnvy3KSESeozZEzzvbwZvYKqv+aqVTdnqO4
2QqzTBTf1iMO84n7jBaZWitqUHJm3y8a1zbMZkFtEmSchaaTqtUUSrO4etDsTs7XVDfMx4Voma7f
QOIcThrOSn5MCX6h4lhMV0NJzTQoUrVn+XQKZfyyxALPz7q50oLEVbwinIUxlUEnC3TPdEB2b4rO
QPEr9rzcvTVpIX4vcMR9qlsSXvbiGkknc+5exVE5ZoRsajvesxsoDmGXI2/7OKs6tKjtsQwKD53c
IM8748kya7oXAq+Itf+iVNqxTQxxnVDIiPyxg667m7t4acMorZyClFqbaHqOS/NlnKf0CVBu3W7Q
44uzTZRYOAn0nTQJDOijf4/GcTrO7bB8LXLO1Bu11kZ2KNxvsSMUHq6tpdb7/dwWyt6e1VjSGLJl
tC1Hz6t2PfHLszdN5LJGs+jbJjLaclOabXaPj6zyxnQa87Gnl5r6srWdexjL5cc2HZU0rHLHavxe
0fmT04wveWBbQ0VqOJoRpYBp5uroyButwOAgzzeJiFascS9WV8lqFp8IarP3iXS5GJ1IaWL2v0sf
C+iv3FMbWSQcV4MNkucZ2ZYzqw0yjGqFQEbeEih4VvolMgar98UAQAtdsSku6MjofenDWa8nHyi9
/kR4Yj+YxeT0gSzc6TquG83zG8dSrophFuZhtNvxapClTPfFrCdP5UIh6Zig89huYyR6U2L9gRTF
NBrr40LikoQWhW6uh4yC1V44buQFM63/J+SArGwL+6y2NrKY22RLEze+BzFV4KuiUZxqas3bgZ2X
H612cm66SclpsuW6egW4P6vpMHVshLz08qNGP0v4+pCnd4qucbd3cuizsBJV9ByD/2v8dug4GHFy
hhPmFotZ+irh1GM0DxphZFHlIrSHqH+/FBUY2K7h1PCRXOyeIC4qXzIWwBcBsiEJ6FlEH8xcz970
gggiWMbWoD+OqMtOLh01viRtKhkOdtzjejiUxXVRSSXeamqvXLscfHaIQopZbfrBiap93hdLGdiY
J5R+k9pcPH1vaUfTFNIJUScg9iILhsKsO2my9To9roOka7WrhUI9/YW6lbuMzpjly2QidLXLYXQp
sreion5mm1zUnLZEGzHoPo/jZ6ZZ7GU3Tld7hEfWon8twWR8rk2EX4NcKzRiAoGihRenHNoS5fiA
9lvv+F4ddW/Gckm1DTujdFDxmLH6Mz05mztbK9SYJCJZ3gvDGtUgn+3a2AiFmg/RhCazwKkn831d
gOk+JNgv6X4H0ORmVmZPC1qv1N4My5pmcvhYyQGsaf02whpkBZXo2oNFIN37tNRo65ZFfj2sQU+A
6Jjy6LQIiSCUlelvCrKd6j7Sy+VrCejBvarNSj65aRrf2a27TeNG7feToiUd1fZOpy5gzrkJ3MDz
boQ3jx9oWbjNHo5UeSAhar8qRczJ0E06v5GXin63jEvvEVsOAqwo6cCbhqsIpyp3oXYbEURQ1HHM
gpQzN5JwTbiHTdzk7oaDNfYo3oyy3deAvageNQXiFzOe8MWxK4yEw9Ics9vZjKaPLdf2g8HLScFy
Cf177SZEvata3lEYXj3teMb6jZllDWFsNkVUyg0+U1PMs3ykiIF/LYVXkI46LHMfqwsTXmw5gAnk
xd4bY0Rtn9K+9cmeHCIIvYvSL2AjkHsSKH9mvoNEh3dDg5ein1uZFKjwt7HUzcwKtTi+CwVCEziT
7k1SxaXq1zaaYTi/2yIO66oVb00Pz7CDpLHRh3MBfY502Iad29hLg2MIztjPoEnyZjsr5NihOmZc
NnqXxMvOo+j+BD3aWMvGFpnLPNBy2s9UraQv+hwuWdJpMRij2ClNP89clxqQwt3B9WDHVWguFaKC
BH1asU2XHChkqLrSU1vfaMfZ2g6GKJXbktozxrZNXojmW5N0XXI7xe6Id0Gf5gQ8+FgaM6doqud6
WBSTAgBliIF0drcypT09B3ZvtPKplW277Ahgmljxs8gA2+RNgDcRptMT5VEXk+miRq/nQKT8uLQ5
B0On1arswYjtdoh8FXnRAgnRuTXempjvVrdtpUwqhRguHXPfqza0Kmw1daLsSlWU92pSjuVVNo2t
s/5emdaHBL0K+Whrw0KopbiLW3/DYFQntKHtxxii8WAy+LJWrJE0fxlVbW9NuT7etCZFdDoGzVB9
R8h6WOqAdjKJ2LZr7Dj6HnmLg3+0mfXFoa+wx32f47wivroad+et6taRHUwIz0/vaLd06ttysImF
gsizS+1jrTSWam+Lgh7hPtKGgaZybyzu8lWZ6hXQQziXPFdAZ/Mdw3R0E+PVjnvmSsSc4INhKiqb
W3NinXpZjqQwAvluZ/ZIPdUAFKjA0FFB5SFndiBP9NKx9oO1SOWxtPSaSEOOjUWzJBq6GYizUFu2
lAXuwv1st4btfJa2mztil9InjRPfnOys6alApWb5oXG5Zb56pK5ROLmTkR6mNC3EG2tuEccO4L0h
+Z04U+Qcpg7Kxi41hqE8qmTo5s7FYWMMC0rny73d8P1rX3VpFSDhj4Pf1ziNp+KtnajK9CmaJ64N
eiWzt+9Y3zyareXejrK4HK40MXBlJqpOK4Xy2thdz4pE1NnunXzY9+WIl4ioinTkqpR9dgsgKmm3
9ejI+rpb1CULB6s08k8oe0QteW7vdiFVT1Pdd0BNFj+r5kXbGMpcOvQyKLYEs2VW7oecHfOAJmA2
HfvZIptZVO7XUEwCWQT0nuePMp6Sb920aN2VzSGQbyYzjz4qcVerfqwM4xMqm7G+nVQvf0jr0pA+
7PkCkyWuPzNExSyvP8V9HjnkWoY37eOGHwq4N+boKma7fJVWm1kbFazzvAOYqT1BQKLGZFGz93zp
UYfzIdUod3RS42KTu9nyaW6d+gE+tPZ2dmPVIWHq07Bvk7SiiUCM6CctdFufFkpyU5F737modwBk
NvvS8iM7Sj6JPu61YLA6Mfhl08wfSn2ZRwLZQVU3mtTbLzOi5B9GmU/XCsF+ASymtq9kj+A9SZod
Kgb7ApPL/MrIshbMgFiOtIGGIqzjwTzU7J7RX3RJ+6aZIwx6zXTMj4WDSeZI2kAaaTRN6Q+J3uAR
QGOczjxFoM/lok1vm7pxKJ86xVBt2gJ4+2ZJ6Pw+ZJyIb1Wl66lJo2GKOYTlJDN9DQMQQqHZgD4S
Zvdt2lqApvN66D6AO3IforzU8m1cRY7zUOP8/b7F0BLAjjlZX716yGeKMVY/b6LZKqvAGqc87GJv
WrUdcgelZkTDimCccME99kIbkeso2vJqUMdkPwJmrm8sqEwpKbXF9e11FbUM5OTo1yA2Se1n1NXk
CGndKoJGRllM7bnHv5eLv6Lx2UaO6beW031qY+6mcJpL8BwZqTu3ce7hfCuXaN5T1orNTe/2ZXIA
TaWUOBumZRGm0SKfFmACfUgaOX8ubS35gpC96/pjYk2HEuGnYTu3bfqpEyNwZTdJsjvRmCmtS92t
wS3Oi6DLIvTuQL5E+ooMv3ez0hviQCvtRAQgfejD0Fyl2yuGCueDpsR31cdwtOeyGgpT8dtoEY9J
Qmbs48WFeL5DpNNtzGme7kRmDA1TMlmqn3ACLX7cOQUnnuYBuIqHnuPc85BW32mUNN/T2Af5MOSI
UgcsSwrX2ZI2h3gixAoHqDsDh9tqSmgtafsxbw3zrepNUeFz7LNu9H4W+lFpui71VTpBH+K4twty
vB5Id913mbvlMHKTLWaqyVaqjSIDh+aVti00r7+3+nhZsX+WflPHnX2HtA4yr2XNIe4rS+7OYZLO
810KNPfRSNu2PHSeXSdhZA5ZHLSADkQYWVHs0ushyNi6HV3xtYRAWX+wZNxQy9SsdqvpZVZuZWN6
1H9IACnCimkI5KzJTxV3rxkUGjo476FYVMumVcG+UXdLnDhUEy9FJd0x+gOdlLn+oGWLm4aLqbjP
Tt27RtC21TSEbG7UE7KyKvF3n3rPvGrVWtwMEy5XAUpIVNndsqyu9VqhhJ1oZHJbAgT9XWsN3TfO
UJpbeaquxSIq2yrp56S5QZdhBv2UZd2yz4BSFNRgFVqzwIPypy7prLfahDDxQeO+u19KzSYeeB2k
+QuuDLQ4skouqkcqMd2p6FFViFkSVFGHbbJuW06JdTVkF0c5pcIi8ovcEQrgKNN5aB6dIOFJUlq7
XCo3aBpq0E7B27dqDexTDqZjmo04SFEjv/Bov+Dz1kF/wEFhZFJRXD//CX4vY42bKEKW2sRl+IBO
cv1YYzGwK2nh//5QuCYD1kU9ilvllLCFAo9WzHnjBI0GrsBwU7GL7VzuEq2tLmiVnKJqV73k1aX9
hykESnQnCL1kbCq23eAGUdZUfh7hlpA7Zbqbs8z2G7lcIjGcWSArYBhPauTNQAaevLp8bpYICIkH
fmDWr4plmK5cDtILE3juqUA0w2nVkT/9ZYFAZi+dfMq8AAgfhrMjCHAj0vJNMVi0fbPOugCnPLM2
NHzcdQJ52BJ06l+uDR2EeN/D8A88u/2cmmq+iUcw5qmsL8mDnJs/pBFRq+JgZzWeoEShyLVNq6Re
QAWkewQQ4NwUhL0X5u8Xwt66LDx4eqwIG32FU55uY3UW2SGvSREU8eu80W9AbWibzlWMN0PrDkFW
JNFDa0/aOzqLMtTByDz+9lkCxwfMt8mdCaNmnYqfNhypnQNNg0ntO6DzQeoBVQGlZRi/61WiQe5a
l6RL5Q73Z+NkID1LYHJjeApL1xlMH4sB8GSj2ujvl7G5JNv561IxEIGkpwX0lnPSO9lwSqL1tE5I
4ZUknz7TP6G5OaOJ8AGiXXrJY/qUsLE+2crVtY1Vdp4nfDmFWdZrEW0OCl6O5t40TvXc0qXeEtV8
ofpVBvArzE0eD+MFKs+vBzTjrgod7L8V0nwyrj25nUJAz36wBmvbYNcVtNJ0tqXXNBsltudA1Upt
+/p6OfuwOBazZgAbQ8B5+bCASSazzekrCYoZcNmBuoPxm7cThoO+MPM21LUWJCni/r+9/Xnc1Uhk
5dc6MIBejlyZLQZB5eQFkbGU7wqlrB5mo6CUOk5j+eb1p/z1AIDCi+Lxev9xH50Kx6RGnzVD6zFW
Fbs7dZzbnbbQR3h9lHOr1CKjhVrE/tdO1QdIyyPKqA4H6GR1MIZr+layKg8z+PgLN9C5tWLpML8g
kzprL+jl5C2517cOCkyBB1rrdhJzdGuC/fmooceghktlRqNPEJBZ4euPeG4i0b/DBQ1HRWi06xT8
dLwomUr9U5LZLqNefir02Co3hSeMcfP6OKdU2XUPQqx0IHRaaI8ZJ3dDr2h4H8y2B5UAqiASsOy4
TGgbOhLQJwEwYD4jra8dIMjb0XB/16pyHZ5j3HLoXKKLemr9Lged9izN5SBCJDswEWv3M93BcG7M
0DZUxSUFvnMrB83GVYvVoG5/qq+ZIMKRzdBYA1eqwxYPmPsI06AN/mjuhUvq0kgnE4uC6JLOLRMb
27UVFqWG4UOWR5uybcyr19/h2aFWj1Yd2Qrkxk42OOWsKO4i0wtMJTU/I1SBE7qRNu+aNLnkUf5r
6LJaa/851MllRIBhSxpNXjAkHmLVOn6iMfWzEI9vC0Am3pKvP9rpqalbBC6rooP6Q+HZOhmP5AYx
N5nLcFRGbQf7aAKaNXvbfPUOMIxp2DoxJRxjLvoLJ9nppP4YGWEgOIXrrXvKXcx0CadR12Xo9rn7
vaxr7yqn+4swvlZf2IPnhkIxUeVsRm3QMk/OGBvh/WIWqoQ0O7jfgdSbAbSIt2LolEtpwun7W58K
utiqD7y6MZzut6KQnZ7GoFgVY7qh46K968qx82lO2A+FW1xixZ2engy3knNRigGziODlyZNpQmJ8
4npDOCkpGEnb3Vk/SBNwKGia1jXfg+7dhTd3eqStg3KcEJeZa6LnnQShqTW0wqlBZro0OVfHnHw/
IEXy1MEV3hJxWCFFnvo6ka37nMzT+PjbS5aQhrdIemTwzCcbf4hponVzKcJy7sRO5Nu6fjDKWN6V
iWuFtFprICP1pYc+s4Zg5ntIm3noHsKaenlfDJJgnkFEmHcZfRpbV5aACNX+HncpWILXH/Hca13Z
+Ka7CuCymF4O1kqAIcRmAqKUkQZeaY+3dZf0d5E2J1vRAjZTmlq98Fq1M2sXyhQyrcgPYu5xqlRe
pE6sxnkjQKJ3+q1O2Zaui2uLz4WovX07jONbJ1ny60z0+j0ZXvGeorARtjB2W/xvaJVFXplSmYKu
EUZ1ZPga5uKXIuiz3xKE2iogCMb0dMlPJOm4SmeAklUIeq1wF59VYu27Qun3nW0VX15/F+dWuwPV
BUI62AX1NLqD7FmVhj3K0AAVrYBBVIooNEA0AZaZqgNequkG9lJ0yNOi30doXgzb17/BD9WHn1lr
64YjNrJxukcUGQjFy+XQUeTUVwejMG/s8kDZrdw6+J/vnTjNN00/L0HdC+umV5cmtIoaGDdvOGyl
zGmlAHB6/eucW5xYzbjE2YhFmKdSPAD446jWaTEvY1IeylnM94MKuUJJrM95Ezv0mKb2wto8NyaS
D8S+iMRyW51cU2OhqosyxiKEGZQF5qwPaytKOPfZ7A65T/OOakIZmc6Fm+PsuJgFrEqVwBJOHdE0
uuBLQpkN83LDpn8gqlU4VuJDSjclgTarqMk2y1vzwis/Oy7ihuspB5H79I3XIplSaVUiVPXC2DtZ
btvAikV2iGB9b4Z61miKQCa7cO6s03i60NhaXGEIYiPguO6Fn4LiEXiv1A2YHghmDk9pOvUbXdrW
0+sL6MyOwtgH2jgbGL3IUx0BsKSFJbylD+2uzkIP1aEraAGAKPr4O7TlIej1SQ8IDQz0/KVx9fro
Z6YWtqaKgaepgdo7jTuIE+Yu1xKWUpHZh8wGNe/iybQjQu1DUenoB7T9JcGcM4cWg1JNISpYWewn
65ebDKVZjztLSnrIKKdwO88U1XMnSgPHGoff36NIHenrJY3rsnp6R7r9KrhsuyI0i1k59Hbf3Scg
e+utCjcyDdRCxNvZc+a7359bMn9COiZWx4r55foRMCYs0PQiVOQidnOtlXthNWoIy9a908GrQxDs
5vv/x6Am5Q0daZQ1dn45aFP2qVpY3Mx2ntSHyaTu3bmW8iVummmnVvotxrpzfmGnnAkHCANYwjrz
qKPA/3LQOcocuzAjEdZR2VPkNuSjwGOz4H7ooKC+/oRngnSMLWBTs2oZ7DTpHwQIQjmMBFwz3GID
+ti1NS7Go0If0xewtwMDje6tyJfuw+sj/2I+ytVDIxQH2VU4a7W8ffmcarVwxc8eeCIqBfQn5va2
pQn5HQLGvE0aA3tUo+msL24TNXDXwSgD5lB09brA+PuJbgyARH2skg2oJvgCr3+7c7uKe5mNRZGS
JOLkJVjDqCqc3NyLLmA1F690yEOxfUNnXPWjePhdZb8fk0HtmgosMRleGS8nY05czWlbUpZEUrO2
BOoFOsXJXaoL/fcvgFUfGNyotaoXn5rh0Csy+gQ+WBiBMd8R8r6r2OU7DhhyF6+z3nh6mYe/P50Y
4qJ7h4Q+/jsnGwlKW20D4pahVdbUCrRKvhnTag69CGCJidfbw+vjnTuJ0dhzPYNgzsUF6uV0upWK
7+ZcDeFgRup+SqQGh74XT7AfNbSny+jWruv8Ut3g3KJByBQfFyQvV9XEl6MOaeKNMZyCsJKWEdhe
C7KsSJUNwEBllSQwLrzJMyeFAULYNHifmIGcjte4nMC0ncfQmuP8prHS7n2nm/OOelr+8fUJPfNo
VMqRguP5KPna6+c/Xd/WQq1zWbKRNiTwS8dtHWjENgRERQL+Rip+uRCWnRnQhGXNJU6vb9X2ezlg
VZswUCBLhHkbR9vKHr+VZqrvsUprUD+qmwsL9MxUIqeJri8dXjQlTtMiGumSvq86hj2HVgiyL9+B
azBBl9uXxMN/qLqdhEJrHIQDGjJfVJNPDj47ATpmp9MUiiyZ95aBakGbKvI+k5m2sUfRk36q1V0q
e/W6b+DXWL23vFFHGX9KUcL+DKvbROHA6PbDasjiGFb0GEedvHVJ+q5ZD9m+gsSyj+NcXJInO5cw
wFMgSaXoaP1qcrVoBhaa4N9Cq+trIEIRRCxLn6wDFnXV+xokB1HsPMUfPO7jq7pN0R0BKqR8E0ad
QgpBEKDfvL42z9xhdANok2nEOg4NrJdLRVVqhFE7lopmCwWwUemu6ksDqiwguhrNzPeL4vWQK2vj
QgJ3bmRq8xSy6UWgVHR6zFgSP/gknsJMdb5iOGESsC/iFka5FWpCL97b/ZD6Y+/JC5HmmeVKC4S+
Eikby1XXXz5yDPurEo02hYiiJ8DL7NzHI9AIrXa4ZMN95ihFZXsdh1o4+iYnz2iIIja4Dic0G6IV
nG+O5Q6kzkQPdwLcOC/d3mn14cIDntn+60mDBQWBgaqf1tBnzZJdXkNsb2YUTlQQsWC1kevYL+NU
cQIg7dEEry+jX+aU1UyAaa29Ccp5pxkKrf9am1w5s/vS/rbXkmqn1+a4A0r5u31BnaFYsChUEMW4
v/jRNVkx2JmDDsYKuryGe5f6+eCCM6KifSGQOfdUKE0ZvEEX0ZrT277SmjlzbWUOoQJToS87UwYW
oJUEmNJYhK9P4XqNvzjZEBGkMIlKOgVWgLcnO9GFJgMSFtmEFLj0LQhsWv3LUiPA8vo4Zx6Ks4eE
R2f++Oe9XP5ajOhB3BpzWAzoIJhwvuC/4PMbe3X7/PpQvyz/VRfRJjTmxCb1+KFt+dPFZ+ceEgRr
wRzaarsXsm/CHnblRkhl3lL6nt+rWjFuXx/03PNRnjNWOVkygVMzrASNPMiqGqAj4GvoZujpQzVT
s3ME4Nj/z1AGFgTrwxErvZxKG96bBmpxxTcJXGqtHtQS+nNA4j3nf/px//Fl+s/4W333Pwuh/+d/
8f8vdTMj8ZWIk//+803zrXoU3bdv4ua5+a/1V//9oy9/8Z836Zeu7uvv4vSnXvwSf/9f42+exfOL
/0CBgBd0L79188O3HubOjwH4putP/l8//Nu3H38FsfVv//jjSy0rsf61OK2rP/710dXXf/yBmttP
s77+/X99ePtc8ntvn9Px+ddf+Pbci3/8Qd/l7yo9LeA4AEtQFuGAHb/9+ESz/g6OZaXMMoChrjlv
VXciYUD77wY3znoyUql0gez98be+lj8+Uv9OEENph5CQKjYb8Y//ffAXr+jPV/Y3xIPu6rQSPd9m
Pd7/3NIwSijagrc6TYA4mBA8BKl9bI7am+no3pV7/S7XffsgnpQLy/3lHvv3GKfOSSYB15TksXa0
7+Vt8s4ft8rHn+b5X4/z4uuvedqZr3/qaOV4WJIosAWOxtF5iI7D+/pIheJz/P2Sbx3o9r8Y4mTn
jCNVs0Xv1WOXDPmdwJsjhJiFQKsE9I9iiag3OLdP1wUWybPe91dyTlcEvjptC12iJZyBpS4lPHAF
DW14LSClW6tHkj/K043eG+4G/rUFY6uzAytptQ162sVWwAkIR1NHVF/PmlCOWhfEXqai85OMPwiF
od0gBiG7Hm3VBBcjrbPd965WWFtduPHKgam/j15uB6hcmPuqleWGFk8cDGqJnuNMLDFnVQtmtGi6
ne2UN7D6kUOJH0Rf7YU3UAkGswBORyb7Ckged5fSXnGOemE8lcWdWqgQiqzaQI9bZo86wNwtiGv3
Me4MczdIIJGiHcVXtZZ9GGVmCdINEKUK2PhDi1/joe+6hrsXmo+Vu/ktgAFlUztlDUtNf86nUdkJ
4aabQfTazQAP8u3czWaoxOl4KLyuOeZDDcchgo0Zz73HEGLyRVm6X5xc4p1lIqBaDu0YjIkSX+Wq
UwFvt1oIsNEY6NE4+54RxTBwEIyoDQQIYeoaV6gXfCy1dLjJdMUNK9xUdhfW6hq0nVurJ8lxtmLe
kTHQkGc6KuZN6hxAWSYtuHmMNxTnYNv3Y3rlelcxwvivj/kygP1z551c1F5UIaCgFMaxNMYxiBOo
WGJGALGT0O9svdV3kQRLumKKLoQIfzXiGvD9dI9Ks3YQ2GJD8oB7G9cN39jpm1y98EAnUr9/PtF6
pf709x3cw4A08/c76IJQJ25o40x3JY+jyGsPMPFDUh3g4kPKhTDnxxutg852XaEXMTy8Pqk/Eo5z
L3J9wT99B9pereUp3nJ02zT04v7t6JTh0nubpM1ugE2HVendUu5XIeihQuI4H2mDZiFisiufwQxA
IKeW44/a+0SLUGSJg0LJkmBx6o+j0hw4US7M1honnfuiJzG9I8DeIUuyHIu2xxLvfgTHjlUQTbm0
P1hfpb6/MCN/cYucdtRsZGLtRI9XlsCu694OcKJhSy3S/+CMfo8nLBD+3A1rFFevxyLAWQIySfvk
KHdC7rvysckvlJH/YvmdRozwGWtlgZB3NHc10jI4BxtHu/kMPTT0xgsh1Q/74TPTetrlpKflAafO
56Phi01+eDNsleMcZBvrNr8Zrqwt7JugvEJYKKCOEsY+OiDbKbhtN97Ou2+3j/Bhr+bwEcbf7XUR
6r48XLppT6TY/7097JPLylVlhbIAX00D2qWGkEw0+6ZElGjE4eM7ii6LjWzIdeYXMIT89vPr7/+v
oojTstE01xWEgGw5IiEgS7+FFT55IWwN3+pv6yf8gJeD7WYXakcnRYo/n/LkEMCfqxS9bNiAu3iP
YJs/+Xngcc4Y1/H20lz+1VFz2nEZYgvrM49R7B3E2HfVVXeE1xQ0++jRe6r2w7W7bQJIKTdRqFxl
F7LUk1b6n892emRTdFRVOiBH1VX9xXpOszeZEXbuFtMJkdyOI3h1623iBfBLfQlQWFo+nAlTv7C6
f5Siz63uk9PNdgiKo6FejpWTBEIW78CE3dJP3boICLpqFmTO1eAduvrTSgetETOscnNbWM6uTWx7
k8XQVngv1nilZuIZfr3rCwslvPyQVx89gyo7dX+kJo/N/AlmQ0Doi+Sp89+cfcdu41rX7BMRYA5T
ZlKkkmU5TAjb3WbOmU//F4WLA5ufKF40GuiBB9rcae0ValXpQdXpDOqkJQiFW4uInDo/i9mFFsDt
kuzKiVHQDkYU15o8t2DFyphTyL1EoNX0p2sPkiFSPNH4QrT0aehr0DzaP1PjgUE/CwH+3jH8EsZE
qT3Lm15b0Uhiekcl+THKfXtEVTQgPL0XGo0pjWYSVREYYQZ8nGxjDTW0WDPQM4WWX7vgqzYH0M0M
/RnuTj+4Pd8qhUdaUODFRqEdluOfAGp+aaT2HaQY6CbvJ41puD0I578CqnXLYtpIjC0yjf+dFW7x
2EoievnaCWZXNMIdBzJzN9lRZrxrQT58pMxGmz7EL9IZnvmXxu2faKfeMPhrdoZb3MCwRUNrik5X
xyeO9KSAtyZjQ7myvETjrzntIw2vTak9r9RYuiTzPtCnx7bmBj2+cz6XeDNKaCSxSavJAemwOwGX
OJGsJiV41ED9bFRid5wizgIRhgx2kqyAkAMxySjPK5xosO3Fr0FqJJ2nYZdV9XsQj3IUTtogXDgO
IhCgmiepEuk9sGCT4BdpjRK1x5mWusKB7Dw0CHazXKjSVqDT7jsNDU/oVIxc2Fw7KkEZBGYlKgk1
Id5PvkN5tl+hqzp+qwaH5A8gwiuYp6BPwC1rjmypIUnstDQcVtAMxlsVxjVzvGyige5BgD5VArxr
0Pa9gB7T7F6IvzweAzdGrXpDrWrNVC2BqQERZ30xYRj/mn/058nqvwdHMPkn8iu/EEatT9f2Kfn7
eN9vQI07+84snJkAaE2wIGA02iCwee6Enp2vpN01gTb5ZgvwZn8k9p0FKiRpUitOnszuDMLjVAlJ
mb5SVpy8MVDvBdPOEf1OoBvJQF28F/sjBB7ANfL4M6kVD2QpOJeCo5FgoHzs9PZYwhzROohmVd9H
u6XGIGmO5DT4ukIuA5J3B70ZuWSOrYVuyT7V8w3pvUXt9T/DsBQEp/p8qGdSOSfoDBIaRcOJzkzu
Cf2SoH6GN3YInaHcgVWnBtgq3vIC5st/Z4eWCkmkSECpscHT1daQZqI6A/mzAE0zfYblTl0qfWti
ExcUaGxbrApZ4MBcSKGzL93ALqx9wKKa6/VpWNUJnpYaghLpoGaguQXg6vHO3jqM7kxvmTiO4fYV
0FenwbhTku9DFExmBUEVDU2THhoQJQBdO4/Tc4oM0Uc30Db4Gyg7QR80ZttDBoKdYlAcwVaKUxwC
5sgLZj3T46JLEESGfg9mwIJIlbrLY32SeCBqG6o+o8lmgOUCj/NX3PXgEn48nfmNuDeb+fz+CGJA
6wZwh4+1gp88dqYIXy2YBDkevh7//pp14Bau6ACoaga5gskZ7X4v6aAz0yAop1R4lijtm/gT6oGd
bXlNvzPT/x34G2v7j9mMIeo/fZ2MTuAbLeW9o5qjkekJIb9X4XU6ZxIndxAUkmS22uXRAUQLj6e5
toz072UMg54q0Go3OqBSB+dqAnaznDhUYIx8/Ps3Y3pvnxZmT+q7PPEzcXRSrXwnNfHtq7Z61aJk
/qqntrCDKopcyIMmmpl8JOVKodUvSmkMQW0/4084i38ef8jNdtz7kMXl4ruikUhPGJ2Yctn+C0gg
KjdLWQjf02t96kKdN4QdS1OyKFcGYaedHl4ilyCNCukvUiUKmfpO3zrfrMH8Zbcbpu7WzHXns9g5
9v2x851foVEfbLFONHM3Ru+xeG0iPZ06Y/oGGZMy49Gl8ovZl70BbvapVcMA1E8jOvmRO7LqQeVq
Gxw/o+CCFCnltmKUlczksoOp9EkGhV7s26TDHhAfrd5pqUq/oLt+w1NfnfrihtESyA/AVYFD7wB3
5vTn2i0N+LvZLlIzU3L51/KIGrFWKK0Mou0rp4K9Q6c2Qu0bkvDeyi+8T+StySwZYUHG5EUKjIaG
sllcgeFGCQcklwzwocEVUpmAlwVRDYqvxIy86wR2u0RmLTBh1eWJDd+AxlUrcOp9iqWCubQbLuqa
v7CEW3M8aAUG8MU7nkdqHOE2h4Zr9tO4g5pm1z0nIp5ijakEMBzpTWf7Bl8BYCEHhUGGe6aSh0AX
Y30A33SO4r1d8yqRMWCJJ8Ej5dac3aexEjbHOtsHFSuz+ZbCxtqNX0rwgKJdIiApMzqVPqiiFikw
XSonCyrYflXYMLWWeYWQPbWRUwUK7zJv8aoRW6ECuQEbIancKMlG0nJ1kxfhaEfV3JhQGbztMNhV
YAgRxLd0sgjhFJLmCJakltmDh0kGb4BWgIBirJwS/GtRAwm3AFxz4Ar1o/epxesywgXJoNEB+mSO
RyDbqRNz6glBIaF/vGEuqfns3zuUC3scE0Iu9NV87eB7KIg0KWRnQDHxWe4j0CHLILVBJjvbk8Kz
DwSDpFLDRuviovX1vzfoli76YYlAFJX0kLtDLeLgPRdq+0GZ4xv4w7N9pD22wTcd9HuzW9hgrxJ6
WooxBGgD/X14ZfTyXKi1nRmjWaiVNenpR3KkdmhXvEJL/Jgb4fOgdFcUn+VgD1dP7XXfRaRu5U/i
xtt7Q23f+ShmYYEDJgbXD4+PygeTL42stHNPoSQdpYpCLeBbI7rSRuKbPpI6FytEp4a+2soiZ0D6
vHIhgSV13yR97GOVZ7VQOomQTkjtotAZcJZScNLlJjABiRRTeXp7vJLU/HH3Pnrh/oCTPENnKT4a
ZXI9OaAHUkfeQGuffe0Fr6gxGMDe6JRd77YCmLV80hL1LlTEgEYsDBlZLHi6nXyXGIPeWYxauyEr
I70DAmAFEiTWeKS0ZFDSz8eTXZvrwlB3BNhUsnlg3uYcJOJUAFnMyRU2vO61g387rT8OPmiLcqi5
4fcBXoUyM69I5+IKMQlKi9xwI9exFtIs8ftNJqHJOcEg4CcFgSBi9T2vIOsHcpNXUs0t/xgftt6O
WwLlzun4H8RdEoJZrPJph5T2bYy0gOKJKkgIUTMaCFCxw9S5RS43YCfHoT1IlUvkxx6KcXArrnT/
5Esa6g7gwsyubaHTJ9A0w+MoSrBm6T1BqHWshylI1d8gROjXKkh9Ge4IMmhRMgfQu/VyyYMeE+WD
v6DNVwScy/7KMWraHv0GtbODf85LDVQg1bRhN28zuzfjhS8hgqkTDchY3k6NtdSWdFrLjUQv9EwV
jUnlVV4OzqPV7Fi1dBolcBuD3HHH0XhPtOL58Tm95SfufcTioPIdPXRBimUHP1NRyP3rSFhVqgPp
+E0XCgN+GDi6A8jbnsAfIL19ILUiHqpnPDXgcAHZ4TWSpz00aUiEU2BKdFhBgfiDH18ef99a1muJ
og5RkBdCBouENDfEz1KoQFRXEMe4g9lOGm0JgtrsEBXyrMxvmPzVjZkjnh+XK4WgmcCBnccZQN+h
j6AlTbWu1iMBLNZw/gsWIsgy/zSJz7GBcbnhBenwQun/gvWQNnsrZ/Agn3L+ACIcfp9tpYnXvJQl
Gm8uGQoxie9CU6kFqmvjSulIw2idSisBLmagoyYm/6VQ8oAEvQaKUqPUGvUZUC8DKF0rkJ8e78pN
A/reqVk8+eCKKsl2TkPlqdqaNAyCMtl0qubgHQpUMCii7iujfflav8R71owMRIEtFHlwvw4++lIh
WK9Hr9QOvUHD06jxT+kp/QZymDgW0QtTU9rWS7mWG7rlcX/sJcT1yFiaDWXgfRaiPoG5Hjo7Clpk
GgUuJgPFCxt0kIGR4DkARaBLgErwHw3o7Vn6MTiUmLxumF88UBhr6T62c8XiThqtJtqTYD3eixsw
8c5e3J7bH4NMSQwK8fm0VjgMndNqrTGZhRYbJCphniq51T48sq+VkriBwRuiEuqPR167m7c1/zFy
ynQU2OcxsmiAu0H1TUEH2k5hbJyHQ6xmNmhcN5ZyrQB8cz5/jMUC5BCBEZVywn1jsTanJpfCEW3Q
OeJfesnk0GBlPOTH2PIvELDZSepWW9nKW37LtvwYmu5JMN5K8zRPlHoBS+3Bk5PtE7oStd5W9+fP
gxOrQ4McfFg9Nkntr2B0mmQQ1tbSrfnnt+f9xwA9TbZJPR+QRi/l+WWpDV4VL6ECTRUVLU0Icwj9
zxaHwVrObklDAbXjEVyLGA78/wZvX85QTUC18Mziv0ml9EOs8AdfEWVaTdVau/qqp4gbpnslFLlV
L39MNQKQf5Kg2+PEMquBIFdG981G6p2ZX8R792yRFWrGGmjPeZ8avUKhw5h0EYkfUi61ykq19Jyo
teLr6I9TOJPRKRlwJbzkR16uPmg118HYeeDcYYe6NIJ2ldy4GDeX/95nLeITFgpADVjWZy+C1DJ9
cNprJ3c28OBOYYUm1GA01mgTOdbqKyXjNf/OHe/Q6qkDlLxhIv9iQTvIoPURh7o3A8vXt0zTmvFd
ImSLMozycX68qcPk9BpvsEpxKBVKHWTaqlVf6S3hVB4LN9rgJ1nLgC57G2JiIFJvHrHwJwgNHyLC
nuQj4xlBDTiS6tcfFNxLqCQosSayQCxtbMPqVBfOnACu2hAYZ8qZvojX6YLCFsLx6g+8hY8OcIQD
6CJB0zdazFNvsZ/ly4YJXil9kAv3Dejyoqnm+VZqeh6/wZsF0x/Mpw70yGqLGxYhE+WrWwQwazZ/
iR6P0gapFwFwqglVp78e89SWpxh1wEQ+QdcJbgfyvuB4VtlAlS4bk+Tu37wlZpeGlkyUMFjb8SQd
4KemtR786RplkFsa2Q6ZeYdqgRwL55F3w3Ajm7g26CIL0xNM5Q03Uu3hneKuEDCCyztu+P5r5UJy
4UA1RBQLVYdl5CiQSsu0658LPXbZJ/IV4kbU9fHKrZ2Ohckahr7K+YSH/zGCQZUFFbpcBuQrpE1r
RRJ9NBt4CJGGaGO4NdNPLmyRJ6DrnowwXnkVIDmyhyTpFbJlhxjvjgpNUrN2Jju0Kjn8rk3aLGxa
R+1AbZ4DRDaPp7xiAdD299t5Z8JomgioCjn9N6d6LsJ+5jU6RpCbMEBAWnwzdnGu9sGJP//jgIu0
hjRwCR+C1s7x99KX5F3aXsZAPGilJZn7S7/QT2GrBpHC//Eh8km9PR52xSECccPveQZQMZhC9Ow4
h+4pPzfzGtfPyaFXU2v6lmz/KTNAoUXvcg2aijzSVeWheM7Nx6PfvxyARP8eHDIDbOslLHCVZKD0
3Tkor229pfy7krXhlh2bZS+VzQA2Y6CAaLuxQg0KMfKcgZ2QfQ0+Pj5Ic9ImbX6uig37fWOV+d9n
dIZ2/4r5oETqQ2ARM8JaOkHksMCJenKKhJ+/o4/pewnKcAsP1oF88V4EuxGVrLiGFnfuexOKFUDc
QEABETCvhO7wzVzBEFfY4mfBqf0LD5GBXXBKN4742uIvLFMeTT7UkPGpAKBo8SXceEvuu7loQvu9
Aug2lKS2xs/y3KtX6InwPjRn/42EwFqsUKPx+OSs1LRAWfB7GF/IUgKCnLB8X+GZ3lMWlGc5ObKg
s+BpkPelZf7CueIBBPvPvJrIeFKQpNuXcx6icXOdQKEr2sofz5fl3q4vDNYkEQFb1jhp6Ksx5/MV
KKSS6Jzhybz6l1HqQ6CFerlxa1bAQ+ih/T13At1P4lBgOEEOtRDh2aRDwALgfF49QiRP6TQAKVTe
hrKclrn+xtleKctw4sJCJWPNopkeO9vacwaNlmnSDEMl3gedHO6kMxj3DWpHv9EXwoUUhsqeqq96
F7wXJ/iGiIl5neN08rWxU7c6DJq3g+zI49Owsv7LFhm27niQczQ4DM1rIsJdB+wHklFKRJIoUWz1
hvFrwyzMVYvWaz9Cj6OT8IDIBXGnTCLh1lBYiYUvj5+gKCW65GBxQK43RKlFQDKLDbIF+VvVPUHj
UYMWmCzOSJbWJEMcVgCIm/hTABFwAMloMQGnc7MPwdAWPRdIh4RifSIAZmJA3zYFnyypp5CnzpDX
9EBlqJaQE6C43gRzssS+gR+9z0TLI+mPBNWwBA2gjBn5V0mQeYB4AT0cxvcqulSU7fHkNQPlVwD5
y6kFnYpE2zHlQWzwJS4PceCDOgahBl+pBNsh7c+FGxWHW/R256aIszH6EVkVIJ2n2r6GK/8F+oKZ
EfIT8mbVU2PTrZF+kR4o+bT85fGxWAlZQfjxe7S0TSiSJSa4tcTnUKkJMWjAG0DCEqRctTZkR34w
azfhZQIFn9JqIcKJxGSCgne01dM/n417E15YWRJMplzu4RPADaYMMd4EHTyWZlNm+sYkVwyuuDC4
Qw9NEkhAzombTh212IzgATZm90lorPUVneeEXWLQO+IC/MrGmCtvx7Ktlk37oMr8Fr0CxqjV+2FH
7aIn3w5Uyub1xkCvyLjLjMeDrZq7hXVNggTc+QK6L3p6vHDg52f84TJOoQ45DVWK5sx6tC8D1qDE
QplG6EtBBZJi/owzO1TDmEXfKiHAY031zgIcGvKooaF9ZePrVpZi2SKVggGUbUcGuQI4Fy7zJpjM
U3cAHyGhMuk7nzsCkr6KFzg5oPWgKHsCJJfSU0KZnj3AzQGpgozbxoGfz/Wdw7bsqSqzJoKsKbZF
HD8q8dJKW/d25YwJwu+LFIp5DgLsAh75qHiUDTFHhcquHWfV0jMX5lpaaY+Xc35L7s1gYWLTCGnI
ZsAMamCkA2j59gyhRcKuGRMDqgn18P14nDVDJCwM0dQQPOT/cKhQlDrkH6XdP/snQUs+xNfp2r3H
GzuyklaFUNbvlQMCuy5TDivHGvW+chIrUBJVVCcFLI8aD0AAQopOhp79rnhOTCAcX7be65UYm1sy
JnQo7aZUgKGrI8OiZ1SeEzv+u3DOzMGmv5gPqFZ57Db+fW3vFoaIqsIh4uapQuXugBBRm9TBDPQE
aZpRL4xQfRMUX4ES+oZDsjbewgWUIG/deyPGY1DHkORLI5fOVrfSSmWUW/bFsCLRcgmJH4eYkTru
fbRdROaAlo+trP58de6c9GW/SwApPLRy4QAmyTvT/+FOpdWTatBt5B3WrOay1SVk86b3ZxPd6bk9
mNUhtUsbQng6kLa7bgfyIrU/iCaam2zokfW7qNx4HG542XszWxgLrqt7sM7CImJXXhO9I0E/IU+e
EXMyxUHU3iQoZa6amwQBmc5zlmg1WAve/F72Qey3YyCZopZgkDLHRIWKiqCGB+a4ce1XnuNlu4vQ
R2Xh9Vj1EmBvHbK3lgepRZk4o+1rJ51otXM7I1WhSLEx4No2L+xMWRWVWILU3cmvkxO/Q5UMqlq6
4E6G94R6p2ShWsTvoQH0lm45BPO7eG/9FyZnhKMeU/OQUCk8gZ4Tux2imoKGh380aktiqDKmh9ij
MUJiIWPXnxortZkXlFLV2EFnrVmYo1opnJ18ZAiuSUO4bOaC1ya3MDJCKPQ9NE3g6jOalF9yY5aq
5uRiN0R2sAs2Irp5qe4t4cK0kPHoESAHwqMOMrqxYJSkNx8fiLUMwZI8LJoIuolCRFHQLY7e/EmJ
zwylVAePeUtHo2rlKFdbUD9NCtcgA/rks2eJOsHFF567/kKb3i5L9u1h1slhlOhENcbEav53/TcI
4QypoaejhmxHyHVAYwv19KfH371mEJcYatb3/HGcrW2pIUUk+0ak0xYQi4Z4/scRZjv/IzZII0gP
lRIkNwXyy0tVqDjKaV/KWa52o4yuMWBsrts9vSsXcwlyTso+icW8xz6gAVTrXoUDYqBzY2V6bE2n
4Oo9NXvA4YqPfONerjxXy5afkYOgEUSg5yRBaVOZzIGuUx7+biYQ57N558wuG3tYopuoEa8KevVx
pF4ClIoKl1Rh1OQ/Gzu0tmYLyxJ5IZuxkJhyIAdR4KpHWg0Sn4Q3oLohF0ixSQ79JJaIvW28zjp7
rMYYwBmz2riWa+MvgynQypEl5aMmyMn9d/LU2R7UvP+t6MNxC9NC+RD7gsAG6UyH4eB9dFafK8mR
f+7Pvt1Dp9oYYhnNrxHkUz8fL+iKW80tzIzH+wMpgt/D6VpFQkoFrqCdW02o5MctlPVKeMItgqcI
rAIBUWDJEO9+JhC/lB9/+spDugRvQzWrSr0Kv+v1E6Smarkj9kEpS7H6+PfXEvBLFHZBSlANHESQ
N4TIn2YX8eQj7eFIp07xHMomDEiMHoiLt1GXXUGpgQn5t/UBWz0djrFEOgkHQffhVDKl2vNaw+/D
AJwD6gSAF6SouH1+CbhL1p4ez3PlSLPz+v4wehQ9dSE3ryPK9s+4MG65GTivVIegT/r7twkwqaWQ
LSJRUhiv0TG/QhbShHTk9BEftuLftRzLEvOcVBIVARwMZIzFamgM3wmvgxXbdCHzJfKuLBSsduUB
76foy8g0PV61FVu6pDECi8fUkiRWrbFQsMifKSMx20/Ivj/++bVNoX8v3Oh10UD28G8ECbkpkoOg
pMx+tsLGz68Fn0u8cU109cDH4PEdTyME3CBy2ysTCDF2EsiYzp5eJjp0E9pmI9O/erYXRiCHzHoJ
0jnMh3CpT87t0bkeyb4VnLwU7XRIHzqAYG6MtmJxlqDiscmEjqzxDs3hH3oJNxynlT25Ych+XBSR
HOqKIjxYZx460uOVKCKZu3KcIkkbaNhbP+KdF3QJ883TrpL6WMDzYhfAwHHo0gnt5pIdhR1QxjZ3
ytTiAE1aPpcLhQRen9dDNQBIBJjcq7iDJLssWFsYlJUqKHcDkPyYMMozYi9Fc7odWJBMJ23aiJHR
8y7FrnVQy1DACKVDmnzPm73ZmoQK/0+F9qfCvT2+BSsmfgkOhkqC2FA9IshqPPJoFwhRohs1Anfi
8e+vXOIlLrjoozosiRwpGJlxiD0IVGTi6J0f//gK0wD41X7fYVBJz7Kz+PUpeQ+doNkNniG8d+XV
o9UA6XHgOlpQrBkbw62d+qXJIHiikogBIRE6FSZNPEEeWa6glB0oKN6FcC+hw0yiC0RJrlDz2Bh1
nsy9E7twIKDQRcb1XG4s+88PptJ7Wu94vbSiQqXBLGC21Yv3jvD+8XAr/QLgqvu9pjzdQBosw3CR
aE2SxYEKGEpn0DyOtZxTyBxqn4jF+tyXYyhFlqxNTyYZW0UAqXm5SmwCKKYUcrkOWGyhpMog727n
faAwkwxOZSWm1RJdeG2Jk004aDCKmjeW+UiRYkY/blm8Pp7GSvcVGD5/T6MhBI/JBexV5EyAYQ2S
nJ8FHTREarXrdfAmXlAURYKOPw7f/tvwER5qEO9c6+Pj8W+Qyju7tsSoD/4gQNm8BzBYJ6/ttd37
NrNHqVLltNyJbCSOv3hgbbMzqSb/6NzSs1n9YU34eiaPnNNBM9aX2+W2oMenYheiRNkoxBu5a06N
4WmPZ7iGKrjZtB+j0UIpiUWHN4DSr52OkMRtLqURnUOX+xwcz8qdwMwt4OhR+zF8Jdr/f0B158N4
b3UXXo9U98zEhnBIACs1qQ7nyZoyS0hkiEsH4I4EsVA5/ltAcjthP+ZJeRl0kBI4jQGjDKHWPXnJ
2yBd6ZfH67jy5t2W98fPF2XrCXWNg+L1KspkEFVr2jOan8atwunaI3NLW/8YAexLYEirOGyUyj5P
Fv1MxjJUVo/My+xkIxEGBOkIdCfA17gXdjRvlvGeIQLaosFcSbUskdUEBxnyqMlZh2ajTqYz383r
LUb8tWTLEjmdelzEQo0PBZE8kKPCyi4kJPA+OtZiJLWR9E589sojX177TJ0AAS608iyOSla+5OVV
nMBVkr6KkTUINrhjUZrkFBRsssnukLZBUMg5HSeHrDUYvQTVaZNGDVFId0WlB0Cwl93GKVt5KG92
5Mcm5XwWIoyDuzgdGv+Zac4juElCnQE/SrRh2tdihSUImy+InoHKL+WQ1+DCmA1yeQOiezlx4d4o
j4/zWqxw+/vPidR8K9Rtg1ihFU4tw35RwTONcj1nppIyjN+sFCtxH2ioy7zVYXpuOZBPEceaRn8p
lx8Kacs7uGV57hiJW9T540vaTOSCZs5gkvGOG9HaRupdfinbczkeeI+WiWBQhBf2QIPeIYxAQmZU
46Tne74wGAAYAtBgTbWaJTNRTYObif4J0owOKfsX1LE6qPqiCL+JTqBBl0QtzSGwDNAa8dJKcsQa
IQWoY6NKmFai+KzG039JNDVQ0BdhEzcSkP7roVvN2lnoVuWgtr4Ktg6NRteD2Dgk+/54P1bSD0vI
eFJPElcUqByTSvXE2387O7M7I9pwiVYu9hIvPrIQvqO8CnaY+yKbN8/fcNNX3NJbUPVj68Ak6Jep
j62b0gPqCXlgSvko+5sUVSvvxxL8PfERzWUsouY+sjhIyj13NmNTGgKPAf7p45VfiwBv1/DHJNoh
iQihQ66z00E+IcdyYVFmakW6pyPpKB2TjSu34pbesrk/xuFztqUqNsZiMcDLJ29CFcjdFtf1WnFz
CcyWcr8mcYpwgBDFHiiwRoKlDm5UalYWUEk7VAE0nPjKzK7ALdvNtTLiyybqasUsLkHatAgiVjYP
kMGVk1SBF8des53ohGionusrkhIakxZogBVLb8JGTLSWliIXflQeRwFsB051YnW6Z9RG50SXcJdq
osoZog5OFPFrdIR/PCdLYPY4kkgOZbiivT0cRDt2ASlij8Q5kSmFfJGO4/nxgVy5rEs8dlDlXZRC
ZMNhE19mAJmKuMvjX14z+kvY9dDUDSP6MPpU27oxUyMhHAD/4h0EBmxiHGjLa0HJveeB5LVyQiXc
Y1SOQMtkWiPSbpyCZTS2+974mpWIiZz//uNCeOBcBek1wsJGhZTAuXVT92+DxaRV0ezcYMPdXjua
9O9R4qAs8prGtlVU7JA0VI2GXOvKaZcOsVqxqZXVg7Uxo/k37zxl5CIG7CHGM6MM5vYp1kb/ng3c
j+wQRo5uEW5jkFuf5L1BZmP5Y9noHJrRwoywyyxag3QRBvG12KXfWBWIQwNtsNUOXZSG/5QY0bNw
JCzQwY8IKaSNL1ipP7FLQDYQQMBrzNME9AQtMqUSAjeB5mFlyyZLd9eRlea9/DHFUYw6sqKQJIsr
vUzxdJt1rNY6hQ7Ixm6DjVdxJRcHpYbfw1QTGHOFAStJmLXs3bYMfSQ2OmtAAjGq8WELN7U2n0Vm
eSKmBCzlMM6QqwD8pECDbWiFx+q0hTaav/h/zwREpX7PhPO81I8FDMDbtQzv+DS4W8DwtZ+ezdSP
vWi6uOWiHD/NCM8Me+08nYlBx3Aogo20+/0Lyi5VXUtGaAViwAAjZbRnD+QWErIUJVqzodW78fau
xPkQAf49i2HKIgLxFRY/1UCs1+YfQaKISPXaTCbH455CgFGD98WX/Qxtx+U3LalgQw4l8PPoj63D
Sq6DXeKkoYTDTD2Fb4hRUGaVJj0IiQPYowC+O2jnkVdRzYlrHvZqNBht8yqOJrTuxNQV9Q6oAcQ+
hUs4YAH68/iDVvJykFn5vSgQt/TToscHTU+dSuzyPa2FJ4MyOE5GP8VGAmJt6ZcQ6SrgiZDsETI1
4wuXW9W4I3NQTINPcOLfS3GU2dYMIYySobMJZdiAtnPRhFqaMFzIj6yXw3gLK7nShgAJw98TJjJB
8CHdQTpcTx9bv9LDNwgrKVAbNSGQHjK9GzFuyJzGSObhVERX0KyllEU2CCXclAS1wM7Lgo0zuXKx
lkjptsgDySvxMcSYKS30umIaNOcCGqpBxRlsYI/ue+hQofs9Y0SraScEMHGFYE4TqnbcuQyQ69l4
Cu77tFCi/f3z7RSD7rvAHLIW3UhUKRNgxw24rULgfQ8Byo+/fz4rO6KR5ocGPZhG4Uxyt2P2nYKG
Sw1oHaQ/Hl+EFfMsLhwRQkI2NRUxTKe3H2CWluf2BNLZqsut+ObsEhaMfGrHUnNwR4MZ6eg/jUpy
iG1eFV7Tj+6FfhXAwACeHd+F+o+kgPMiVn1wDG7VuNbOwMIrCakiydpunh7QLfFggZZdClK1iDaq
TCsGfKl+kEQM0QfhPD00B5d7uAOKiAr6xjVZcVrZJaq3nnwCUkVw88UYxkHur5kuPoEUXRN7uVUn
u1GEy4gUJndKzMfnYaX1k12Cd6E1OuX5HC/TvSrCMJiUCU07iNnRkTyg1ESbVaTyPhKm8ZGYjeW4
MfIKVBBtl79PPJ01ZJjTGHn4Qr8dRHspYNJQ9NZ8gz0kOqFEV/CGYKaSG19i9ObD9dK23JSVTh5W
WFgLKfSlMUZnOapu/nuO3Zx0VvFgIJ9801PHt9gY3dYFRlZF8052Jk5TJYMF2412vJ6bLSTL5eDv
xh7Mp/OOS7NEBfuBxAbQQJ0hrJma6d1uOtU6oxRGbW9R+qzu88K+VJC7EgMOEMR0L71mHVZT6Rxc
xaunlgrokh1P5zRW9wCbBIhr47qs2MwlFpjOppqMIE/siCH9TTTAHoojqIaL7Ovxyq1c96Xm6IiM
f5DzWDjpEKAZs3a2EJtrDoywMCRxD0LOiEXAljn0B5LguBkvzRejI19WON2xdMNnHFEtNKB/49CV
mYRKYnNvtDNuLN2ax7KEAkN1ChLDM665AnnPB9iCIVuB7oOakKEqowx/RTnwtxLyK/kFdgkLHuup
DCoOlZMOWGA56pQCzQN/yKNQy5M9Ic/1Babs+qW3e5vfzMvOR+/OsV9ihQeBIL1xPpLNa3ot0cYB
d/QL4p6qZ0GFeBfrm221s5d3b6SFqekKhprKAcCN9kyAr0EWjAEva+aWMHMbsffaZBb2pBXHjprC
BiVlMW1Nke4npY7LauPZXotD+YX3IZY8KEQonEf/AwxghNYpoDXylWdqC3yyZo75hYGA2ssYtG1J
OsKTf0YVObr03+wViCTIFIQhWq/RS0gdRztzezVJ5FHN3E3NnPvJBCg7/n4KYjb6f7CuCUGAXemT
cEgNSctARBDrQqRVarlxrVYsBr8IjmoKCnkT2wJvhWT4RNbyyO/FlpKJbIvQecXDWpIaC5FQ+SM9
IwA8HaTdFaGOAYhGUyCSiEypwBMUbUSTq4diGdRATGhqBJg/oX8aQtWrPlqBVQQQ4Lf+G/FKDK/h
FsnkiuPzPzhcDzrdrA9rlIUqg07TwmrSP62kD4I+1In6T+b8xuD+I/5mU0rkSK9kHI8KqA8+KlIl
GSLQklR90P4fZ+exGzm0bNkvIkBvprTJ9FLKTwhZeu/59b10e/SqX90CelRAQS7JYyJ2RKxtN6U1
2f/9F/3tvPuzDXdK5CiWmnE7Jk4201ac41XavxSRO9ISWbowmF1c5PS6tesqVDd3ml6rLsF3+F9/
wN+e5x/HBc7CfWFk03acov1cH8ZVtCuQV5UnMigIfTXqGJEM2n26hGUUrp8c+2P8XRbHphT/sXz+
0/f1v5yKf7buRoNRWnD54YZ2D8wJ2lKTufP2KhpeohyzxdsigHnmdh6bcz68rW1E0KA6Uv1Spn7U
1s5UtI+4LjqqyORmWznNatxnxU4BkWstsdeNrVcqrVNGO5QOKJoFKVmgQ32VyoPcNF6Zvc9UoioZ
ZKPoyelDb3yto///+Yr/OM9SUUnbJecJC4doL/9UD3RX7A1n9Ytzt5Pu6ocqt2/Z4z9+2192/Z88
6dSaK6ma8P4YnXgnQnCaPeq+fvzL8QE2mLyj9cJaBi9s/2Oz/AWopv7ZOFxLkSlhQAWvlulv+aHv
UZKq6iLHAJ6Kx15n1CS+qhqMn+2hyrQg0ZlOr3KvSKujbmyXtn0AS4JRAVsAMqyue7FCt0Jil9ni
wH8bV7dRa3uSKhwRFttIPHU8r4P+jy3wn6Pjf1t+f4RYppEPm6HMeABFA7gJyimb6m/aLs8MlIgH
cwIC37MvkWhGeQ3k5CsXzk3dfUFptuPic8vfx1oK1vjbLJ4rCUErnFX8lNXdkD0L2WUE0wy817pF
eZCj6qeQLLRsPpTsch3Ick8DWFS4rfSsU8gRteqi1kHTCLYg3inJN5QTp0lArSWCXVYvS1ecJiEo
LK/HKGPlx0HEsZTqZFimY3SezgjvXP+jRPqXQh0v6X9eiEJqtPmgQaUV0QIkV7iXdpWLYPvUhgl9
d8I/ipp/OYX+bKfO9FUfW01djyYN9SpEYDvGBiOuGc1eH6zp9b9vjr80cKl/NlWnLKhi1gAUT+58
wjfF8vOfLqAHVdvJAXdvb1Mf3CTTGYPsaLxMkoejlWbYslPPjS0fc8RL/174tT7qd1PijD1iJhyN
6TxADPmXW/ffLoU/e7FHSVKB9LOhOJDz6gMm9kG9bJ74iyLKXwxnGBiEZ1bGkTL3X4nGX8bWMEf9
n29ai/RBxLZXRBJu6Pfv79SN4gIji/olfW5MN24um/QwN59j74t3beSspr2YL6q02P1QP8uMWDLB
9jlGm6tQtRJTf5pP6+okhVsi+mmnLNH/kbH/LSX5s7M7k5mHFhRCRKnft/HmWxnPBFAamAXJ6+NX
i6l9Gr67V7H9lyTytxX6xym+NUODZTW/EjTYfeHHob7rr/9KT/+W5f3Z0J2tVZ9Xv2MKEwMWAdm3
fNYannA4fagPyOTQyGEqHtaD9mDdVT/TfVc421WCAR3Uh39Vuf6mGqt/xKSrrlh10f9u9jt9n73i
NRRkJymU3Hw/HYpLeUL5EMBill8qf8p/35MYYv8lFP5/2sFNlbaOQYYGX2YPqmjdietLI+Qf1TTe
1Yo+GHSFJJIt5XQVbTAKpPFFke5TLd53ae92fXWq29iVOQWruzW6mqlfd3dTfcs0rAKr3GkpO2Cd
aCu4PsXLco1Aj6bl+pVE436I13OnlTuzpjqfNbj/ZFiPyBjO5D0BUEeyaUVO2WJDmXaHLRpQYWYv
LmJvhnlZJJ4SMeorDveCZK12Z+ngR2rfkiW3XVQXkLttymFVHouxPc3WrWXYUxFDetq8oTITRvcu
UuQNi+kI8jtXnjtEsz+a9fuYhqI2ORIfVzNfs0ylJQf4v2hH40dZY8dRFK+r1TiV8RP31s5ceiff
5NbluskHv1mexdIXBjT12uwyp4jBIuQ4fcvrNVGL0lak5hyXCVy/FePsPp0bfxtybxiXPcGS2YXY
Ze1VTX/Dv/2Ab+fzlBWulVePWrIEjaq+JlbhLH35kSzzZViSULKCsYEEOlTibhgsm4EHuc+OTdoB
UlLZhaucVRCU1LQa7b7WOLgU3as2wPogruTXPA9KeZ/FX3U/uioEIKyO7SQzOX0r25gY1VUnJlLG
Rhzu2ll/603ljIF7FnTGqJeeUerZ51TK7cdYtyVYlhZUf2UtPEFoWpg6CUvlxhhIhkKMtULZ9obN
U1ztqTP4yknWvVWdbE3h8GLQ36ss/G2E7iXRu/hFq6vnrHwbimE6arkWSIvm1lNu7gp1fZP6tdjV
ita/JAmMcEutfra6Dba5B5zsZcMtSi7z+NjplyTpHQFPg8ZfIVG00w6oOxG9USXXpHPyyPKUOMgl
J4v2a1XC6i+xWDStkQpN2CUYtt7l7cqo2Vek2nJ6VRgnTg5ZHJbZbmj2S3fpCYWTPHKUsXEjcE+L
DTMvmW1xcKG1snQTzmHdLYVgAfI+pEd1PIqrM6p3WOsU6o5EFACcKdxPyzHpaWnRA61zELANDydf
xYnyJ3E7YXZQznRJdqLbSXYkrIdCbE8R0JCSOgootKu5JfcWho0rAyl1c57zW8O6NV5WEYuxFn/L
m2aOx7r7LtvvhT2ndrg7yO/NwiJRpvsew3gzV58p1zEhZpCSCIubqhntfmICv3p0yNKdhD0uNQ+V
et2ih3qW69CoxAuwkUvRSadO7rwWl69wHeLnUTL9WEdP3O5z6Vwy2LbMb1teH/gY60xtUgDc0z9F
7eZM1nBYxZj+a2s/K5EVDpV8U1b1Hk9b5cGM5n5XYoUrJK6gLMVByxAl2LxNWeGcUwGyYmmoFLA6
WE+Z3dSioxbPSpu4y5o9QN+eV955gjVta/h1e562rXVMQwwNxSun0ltyHC86v1y256llQB2rt8kS
iEXtJT6Pr8Wq81DLyzSrhifAk0ompPKU9nI8OoSYQtbgCSwVrUh90jOGRnE0mR8WKfM7Y3NrTXFq
o+cliW0otW4le+LvrBfUl/pYCVUMmPskGO6EqiIC1faw73F/f46KK+RyrDQg0bIVZKlm+a3Y1zsl
oaPd0pvXtlGvjbxGxzK+zfNlbL+HrLNxHh7WIG8fTN66nqIWDS5zB+yOUq8dYxSdXjnowi41q8it
xvMGm9xM26OQFGGJ2B+Leel0qfUQYS7sTtyGiqDf5KEHoS3kex7wHLTFCeXJir1xsLujwcl2EZGu
jes0gHdmcikp7sTJFoo3OvNN64b1hTh96Fak2QLtGm+FFYjrDgsIpo0z3RkKR/rgO9stzAanwRnC
tKXZkWhlpCCg2BOeVHp6njGSqY/iZsflfS1dU5hXlTeQwMStb0qHIboTtp+kZESv+pRK8B2YNxhQ
2PMxfpy6ZCdkRagnxeOQtZDW81oO+nKfUOho+zIwp8TwFabwNAsH4EUPeu6rUZExH8idfuwWJwdD
C5ZT40rTOAV/UY6HWHngJE9XfG1WkEVvGqWEWDtY5FdqNYOgMBpH03aJuA1OVTf8hngYTm1lpB/S
rUv9RfOiglk/3ZF/y7P0W5YBpuwBw2AAbhfDkfTUZvF4ca86Qk0HSsocUnydNdndjMEWTKwUjVOP
U4wZc4huYflTbLBdGPu4b/Buy4F7h4OeO0ONR11Wza9qP16WAVo6QHKkj9WriiNWcrkMrgwnu8kb
pX2jeELitQo1Y6g2A7/XtJxkTgdGLHhq72l+7iF156RFMzOYp2oLlZxcUv1WREgDqrvW50x8LDfB
rlEChr2he1JPiaV7BB0VaP0xVt04YS6wHe+0+txMXg+yS0UIwBi1xJ9ouG13Ew0+2XDPKGYVdTjn
VR6UbtPwxhS3B/VxXTmPqsXXGT3v5dEZ1gXDancU38zsy8DJbiCN8dPv0eSQYJK25pyi4YWmWQDx
UlhbiiPLviR5VvfQxY9avVd+jwpbn051daAaFZdnffU6uL8o1KpdG07TcM69Csut3B5qkhZ1dKco
lJlpG4Nq2Fk4f6LxvWzxgfqjyubYkndskHxTto6W3p6I8vDtnVHyDWnwxrbkHMrW+2bVwpg32sTi
RSULLZp0OGb4zlRdRzmK8pyjtptnbcs+Az7ixWLPFbPmF/zZ7UpKvEzX3823pPPSamPRZo6iy7u4
Lw6gqPbT78NH0TXn3B9xCG03SO+1P3HQN7wLlJthWfZwOxypHd1qPRdU6afWuHaDYw37IhlceWmD
dZwqp+3ao4YOoOOkrSrtpR2OsnCLlOLQy+9YK1drxHT+MF2VVLgycuK0AEKhTD6MBpqSsNcF7E9b
EJPLLNnq4mRmdpqXVuF4qnQ8OuvuMMpG7VjbSmQl7eT4ZTSQjEbVIKgSe4I9grJENvy1XMqPbeLC
zwzFzUqf5mU48VYdqLHur+oIhal3x02xR9R/REvxZDTs3zzkEjBUhsjrba+upi9XpJWyHiTtfFnm
F+rFdqv2jgg7sCtnV8aDca1VJ9GOVqHRl12tB2trsScGKcLFluq3Zu59Bivxj8RNFi3AEkrsk8Xk
pYqMQIjeRSQD1DZ7s/aWcYfLaWDFMsanv4uZQaCoUm3zrusCrYz2jWX+rEqsuFMmXMsqjBrxXcow
Ekp51drUBnIz88RQ5h8Hyk5bYN5oJNc007aMAw3fLVHI1r2t6xJYHZin6am03mTxadie1JWwzmuK
uw07AGnwV4xUQE1HYQKzklDAkfXsfpaV74n5LkfEChDu20hXWnlp0+ZUT5ZsK5UQ6g0rVuh2xuTL
dSCW2adqtF5iDSB0f8uK9YZ5POasXaV7c6FnNtPzC4Y/8aGtyvk46z2ubtWQhMm67CecVWyGee+n
Wjrpw5rsFHF6rbnDd8xeWkHdvUtb5lWZ9b0seKzWmTPpT5lO+E7LPjp7esXaHVNOqfzIMxKTqcS9
bYb4MrVuX9C+tY57otmwjYRDJWW7pIkCbEafwPcdVFUI1pkQZ6rSH8XCeibGLE3D1N4w38TVIEhj
2en4k3Na0iVRV2cu54NCd3HfHbfsLbVeRY2j4mzkVmLnbPhqwtQTaH/uNYhMvdZ7QstRMi1gdih3
H/ptwd6ZUSw7tcbkuAzmrouUS2N0R42iW9yUh22xGGEjGegiv4gzt5YqHl8j7tShplC+rcclLv10
Sx1tfRZV/a1ZSNOk6lBKbCgU10z7zvrXhAhpKBsc45kE8FpN87axv8jp4IiKn8gfPbVeU6lugnTf
AE/p5kc8UY+lWlyXIWbSwOQnYQx6HvkNcr9iY1KsBG3Kc9/Vr6ti7eo+f6qS+UlGn1nkazselyr5
xhkE80asuzB5mtaIe5H6TSkwTGdHzUOMtaPECrwNGAyxF3Ivb86csHXtyf0hpwgt+asVlMXNIh0g
1vjdu2qzHyx5J1WYb3H7tzOrBAfxB2Nswzbl2G01dxXoDJXeZ/FBX90xY3JIlb7lYnzR5i8WoUs+
xvnhRGXpdUnmRvniRu2nbmA3rnzXk7cZ7XElkOvn9Cgpoi0M37op2BKu1NWjYt6VqVsaULiRumsw
FAtaqlK9Klp2tSIJSw8hD1fGSVp95YyjhDrXrqy/bEmxX836sU3pHujLnSw6pQjQmiGaQnMNa28Q
JyqfWexytg75m2rwkJyUMYyMJzfumtRT04eI6drqJVFcE4CHKBxNcVd+UGDsNCfGtrR6nZUXzQyJ
ErYlyHuUDGmfznh79MnesHyt5aYmTTloy3jdZvMUA8xg3kjsK1eg3DsMhLQAUyfdmaBZDTnMVGKi
4WvZ8IDF7kJ5idYggxvfMS6elrEnZ2e1fdcZXzKnDGc/UrvJF/VTjnILBBPDrCH3W2Ov12dOz44b
ZsqOCrOa4p0MWHJh/zSDa4oYkWC2p5quZb7FIHU6nLHlUKMGGb2vjwmNCe0vf7iUfWN7Whjp6wtn
QHTCBUAKGzZUe44UX4tOpoVhlEOm0xDxDYI7GudBKTmLDsUA7XazziZRsJq3ngQPCkF47HJXykec
pDiyibL7Mg5jMi7Fyr2YbEHO2dYiNbX7tUL0HdxmjU+A7oJ+IKNYhr0wJL4lwcxMf4WEFJvU1ouH
7whbzLRY/XaqOeNqO+2CKQ46rYAE+dipMHaCUvKMIuJDdIesiN06U4iNU1cXl8tcG6EWU29XlS8x
BkZVdjuu9qswq75Q+BGExeUlYn6jq4pwFT1F39flj8HRs1SkHZ6EXBploUxnpW0ytk0lJxzbN0MN
J5rr6/W9b64qUx+VTX1pwP6LE6Cwib7zyStWu/rGwshua/2p7EM5OQ/CC+7egTBjUmECCQAmx9M3
BxcjUtM6SQWRUXSwuGqnmiG1rKnRyWot/fpFQ5ItG8Z4l9Tz/Kq14vKqRm2PVGmO6l4Qal+ZlyCr
Bg99onWSJPd13KGjgcxXZuQ7q39M9lpcdQDZZ3VfdMt+jtNAtvBE0rfrJslMTOX+sE5hJXVfm66n
J0LgB0uMqx2tJg7EpodBae7bcv6JYxI3FZxCFCVGMCTVfWMyPxWZ1r24Wrq96AnZyxphwyrc1fLq
9NhR87lccR0/zGJKgjiSfgRT8uox+lrn+7w9b73TvCntJzXCkdEPcp7RVQqn+NQBjGVT563jbwBn
DIf6WZDxqYBGB6LODH6LLSYZmXpqUgb8PEPAvcyVZnutPGnxh/q9TvnrbVV6UHu7aJxE/R1PCNmx
au2lxd6UfK2Pnajz8RRCYljLF/iUBIIVLb/uIB4kFLumxQw+xPPYsq5lzbj0j/4hXdQn5VVYfcy9
pUAaXUl3m94v0tuYnUatd6gca9eBy1qLXcQKJlnhYidJkNfnjv8t+HgLapvdF6cxCyvQm5NTZUEL
8dK6KFmgY55NU3FleC02Q2TB8V4g0KkfdaBS0f3Uyt5Y2lP+mep+RNe5FKonhU7EeoO2+GFkuV1E
lDyfWqbW+l2mHMqyCTM9wASeUdd5+EhGV07DKPsWkvdoe4iHzynfwkbyO2hUjUvqVyETxh2QYBtL
1b71rOZSGxvHKe1sMRpYvieQ25raz8x3a8rOhQZTWOfL2B4aRgcNhq9q5SwZSyMP85vSxGSg923m
cZesmStXILCy5EQ3cdD2yVE1j/pFa45MkZuAdGibaVzrU5hasmwvNp5KlInq0k+htOEIn1OqBxvW
6uThhy7bEyYIjO2L+BwwVGk9llbYaC+JxABiMd/r6qcBoDdDYMKkfuYwq17UDnNCQffU9lhWbiJ+
9TK43+rDon+u/Gmmq0b1X2G2vPYAfUoaAsdJLl/RmYbkEjVhq92q/NRpx5rpeVrAS6bnaW4SBY9L
b+1CSQ4JCLb6q4q8At/yonQNRLvBA4dqy2hV2TL8jiFChE8m3U1+uJIiPOIW9bHqVY5ZfxQQWjDR
HU+EIw1TZp/EeG7b7CSQbM9lbZsfXCr9U/2ttX7cPhR6qDKTj889Dh8Dkx0gjQfFmi5RWd9hwWkr
DQ8To3rx3ooCHBgT85HPYtR31U1NnuLlAmtY2B47hcgmSZ0src7NQB5PUq0nJa1MY6CLfLjtFD1X
wsbINOYtWqjCissblJtDYRWBUWXseBCBlislV2GvwpCuIIcfy7Z+0rklC4IwOSGZLZ60+hqvdl3e
RQNL/qSTzlQqb4CWQFEF/4xx5OrE5nXNb9a2EfadqKxP3YV2Ndswjmt9rZTHNjprBLQ1VbDCVyJ3
kndlcUiZsx4VxMPcR7fKqrC/rzkHgTP3MkuWvObWVL6hv43bvhTQeIP2rc93M4O/xruC95vIpcnY
4PLG5zKSYBaxOZM+K3WHuGkX9V5LfSAs2KBbhj9+s8sEyxvUHRXQmQhku6bGY1N9j8W73vZ36O10
ISj9sRkcNefdvfC3VtnronR221EyNO5pFrV4fb0l7hK0iKa+W8rXNT1vEELil76K7VK5y6KgIh+P
bcN6VBcX2c06Zx06mBIoVUh3lmNwUk0kYohABR7sxrPUHnTajvLkMBHKco7oTtez3o8Z9/6ok85L
nCmb4CINEVJ0VUgERLKcsh9x1WMtRAsT1TZkdlQvi0E2y4+46+J3tf6ci5e+c1RmioDQWJeqrhwQ
vTpaiXToa3QU/UITw1Th1hcY2ZXcqZK5NvXCNpQnk7AicurNEemI7e9aWJIll8dPrl2V+loWjh4H
sfKlWYWr6Q957BRZmHTBqO4ocnANT4YzY+fQPMINzgqwZcJprW49ZtDNecyuSf+sVQi4h16YvYmZ
gax4W6xQEX+I6FohdnSiFJk4JjnkGyNsuSss9OA4bYsrhl2x5oleROIRO+nMcI7U21DH1E/4fIBa
8DfT7P5rrnfslCZxsy4ws13XEbw89BjD9fF3pB/0aL/RBJu4RhFMX21GqAbBiTF9zUueFoxkF1fu
L8wNEwv2JHjyg4XiflTw8TVJURCXRPZyyhUY6KgkQha2ceEW3VOuY+ddUvA4ZCNBoxEK/ftmGo6e
7kt4h9jAi8auosUZpw2Z6zQwzvniqfLT9q2kzzKe4ALJ73PEmDznsl45YsnbxxjRjSvX4MQqT7SS
CNpXj9z6sKom2rZdAo3vOEcLnF0HX2BgErtOKgLL16J6wwEa+SrRAoS8+MANZEQQ7OSdrH/my0t3
rblYkl0Kt4UwLfrWi+eZTmCkrIKjVnWUIXLp0Zl0wnNkR/QPe+7DlW5JzXiNlVOvQszJ/TnhIS2P
8nxgJRQtGqGjMI7XulZ/FgdaOxF7XVl9ThEfjOu0uNCfFPJI6Umg3q2iJAut7k4LkhjNGIZttN91
dJ7BSluh+qqj5ySEzbvVvNQYRo62bsIdeJqF2qXv0d7Wr1898JW2X0M8isvdQksRqX9TB2vvNZkv
zk4tuFHv9UMItlpM38wpzLPKXWYqYeJ4p0yRvRlmEMdw5vu7amGHkX5qOBvQpXfJmvt48rpm1877
7rHFlBXC/A+5Z0QrpPoc061oetFtpKH81fgZczeRnFqEUL+TLZspH3PeTfuB+sHoydzR30q2l75L
FXI/MME4Ur0xfjOHl0W6Ux8UMATydNe/KGtQ8xcp3rZuSJX3VSztiEGw4nTI4qP0bVNER6FlC3iC
VhkhVzK6DNkCzyHIfyU7jt5LrL1LKSelN5QHxHpL/k5it+g/0iJAacXi2VweJeHQd26+7CIxIOHT
f9TccLrXTP1qxndEXjyP7exNJqS+5ZXJImt+exqUOihR3otztLRhp5+oY9sYzqvcusKICus3Cvrg
ctOU9xECgHkn/tT1PalEoe/UuLbb5aDVXNMLeWto5J+t9KVo97/6PyAoTja5vP5HWPpdcqqdHdNk
BzrGcrR6R32ALi4RYSjZPvQsFLE0FB8LXvnMN28MSOc39GabWqsR3cQbdZMek0N9CdrlUStuGWsq
aYCJg6qd79VwaM6NEhirGy0+agkNYZgBAOEu6W4kl2F3wTcKOjFsJZ/1ZixvI9dCfBw0z4icMQ6i
pnKx6K3n25aAPDhY7Q2peP4c49apX1T1xmsXe7eAVK4HU+cjVc+MPHxs+iGLsDXQ0RJGpyWoEVre
2vqkUZ5Jn3rhe8PAnoVjrNQ9Dr9GBOpvH5tjxaWjNJ4l1e5YfkF7MGIvu27ds6Kir0jchKD3X2DF
CfmOKLpZvYl+KYHrH/t5WgAw6us+sBO2tEOhBVm+KyTHInbFIseELjYEpskZ7RekvpxC+H4L5S4f
A7amXvoo3AIuhshJhS9aT8n7OpCpl9SmZGdKdppxlmjzk09Du7Pkz5n/3MLJCJvcroTnqHls3is5
2kfZI5WT36THGmnS78B89S/9SUXS7xbFUYq7Tj9IE5e5xNjyoxU9LwlNIbXDSyBWkwi0N83NKIlx
EvdEzjoV8skWp18AUurmNb3d/GttRFTNg7qUhwU/UFn1Z9ZWzhiqLTzoDDuU36oivdYSs7cFWt5C
IYPpqk5WuDkOa+UOenMy/u/1jmNDjQPUOs9OgktTXb+r+B8wuaLfGa38IiBA2II2/taw69LpO6r2
XEMmyrNW5qhEuNXE/UOntPt+TUK5qh19bHZdE/2IWfNmTeaHIKdBS2nZzvXUUfudnud+OaueYXqy
PnGx2FXsq2SzVxqZaCC1Tcmtky85+ZDpRpAPkRmQguOi2ymh1Bx+ZbjEFfUfSvblFzbqu1QBus3M
Xn1pb2Mbe+P6M06KSwdKz8WF5rxT+cmi4kmbMgbL0CYO+DZ/0rxO8jfTryi1aGP6s+h7mdLJYo6v
leqRjLe9o5rzKW9hMA/TYR3YxCWamMx4DSK1nJ7re6t/jTXRz2awbm3ux0Z+hwTg5+OvfZd8P02/
iT1C7YKjcdP9xskieH+uoKVbvLjleG22E5patE2vknlLleyujsKMr9Y04V4VbrBFu5xrAtD9NUlO
3Jvz6m8WMdZR+4nn75lO6xgFwCbAB0FhuJJ6mGldVKBlxRC1HI7a36CXyvDwqz6sCN/DdY531bRf
UWIpVlFKUOI7q6J+QZ0n1KTDpiO5y16Tcwpu+3pFJgq3jWrciVs4HR1T99XlVsHb7uxI92oGNCNc
TIJJ7MN6PddfBj1XuTFdEZdRKabpKox74X4bjthZMEM5Ga+aGfN03UIOSmNnNTG9Dd86qJT6It8W
JSxz2H0hJnd2jj83p940+iTcavegWvd0u4CTpp1AkG8yS584mXc0q+4SHzKiDJEAAV6LCUqNglEM
SKqy54kvRLzuPwrjdZx3hhyukIqw61q+JnoCSwp4l4mzXB2J1kovp0wcLfDGlWTXT5cye7L00zqf
c6qsCL3aXh3ot0Pcbd2OqnPrF2OK2v8CGofqyY0gjxBFgs/4OK2XVroNP9ZXker2mHp69NksCFhp
elv08VXiZlj55jF5rpv3gk4waz5M//H9nVOfoqgyuALjXcPkmMd2kgglXnOiR8LIwke/Uxbb2lk4
VUWXIg+K6mZNx27yhOIiUlse8wPGxaZiPq8vLarnt0iuje4ZNF919K2ZTm6R9NOrnIsOz13Uztvi
ajzvxYGcqzurSuDqVE/pjFuSVHpJ+tq0J/HD5GvG3FvKr6h+GiG6qvmVFJAiJNUjVT1tdeYOKvcn
E4O9tI/r/qB21AAhElFiLMVwm8gkUI6R+nz28kDsdNKLp3yjnE47y0hzQNH7Ko+3eAZ9s6jroSWO
k3XXGo6bdClaZ5mBPgeANnz1EBm/3t2qt7avi0id31GV7/W3nYKOGssj+1BoW2kJNn7zm1wmsKCL
pHBqFD9CBjp9LAZ9s9f+QSI1aZxB2S2bp9xb16l7ap8zy2E9IIIiVkgxxS3hp6jeoJI1pW+9VgSa
0kuHzBJnO7Gy3LWyYzpkS1cx7CYRXfmaVpTD3d/Y7XVd/SjaMQkkmh8tRuIX1HNGrKkUXSyug1ri
oc+BOuybkYzGwvtDPrTjByO5RwPmt7r5AmXM7SOa6JaoHuZX4ZcEMxwFujS6BkPNwU85NMRwIVWq
N0B/p1ihK/b3nqGqIDdeNJ62+Jyvr236EieeJb6JlOhS9VnPrUA7LqK36NQeDwUKvEX5B+MOMdUf
LUn8GEvhELfcNBGgxycTbV9oXvSMY9b9P5yd15LjSJJFvwhm0Ai8EqBOqmTqFxgzsxIBreXX7+Hs
S29Nd5fZPs3YTHexKBDh7vfc67K7aYSg9zci82Xi02vkUIbiYbKIuLL5cgD1zV9jsMtiZa2iX8tg
qw58QPG166uVmyXrykHDQbibTyUsXYgACojdP5QB50To2zzaZfEVy2PEZDoMvRqIJKw3os68ie1s
NAyy/rSUJyMbgIMGmHzsnjwhoUPxDvqYy1U859QQzLVtbqnKXjrJsJwseJw0ZPBgJKc2HRal5hw6
FH3ynRXP0C9deGXFJFp36AJILai3e6emvU8eZUkiQJ9aNQwUExO93CQ2y20EXXiWriS9IsozE5P2
VZQ3oa35XdKMM1JUhkNd3FKX30TEwIXqVMjiqAndy8VFafz7R91fzPaU8YJheuNPc2IwRnFJze+g
JC37NVbB8zUacP1JYX+8tFbj3BJzRLNLnRxAhXNUZBvtR2do78oVk5FqmsEhA930c/tVYd+6uy85
Cudb4X42YXj/V/b8/mOoGDukTTiYDnV35Onm4zBKyK/snStbaIwTHXvRg2hnTvLR2IxQ05FMm1fm
INh0AMgQBt7U5iGXPw06/ES32//MZuP/B1Q5zdaxQ1oP6dEqzkRViLeCkiiq3/o02RkCJkvGO52/
eCicPWsx99moXTsyCYZdbj4FydmEZQyDF7UZGn92tVPX9sGy1u/VZvEu03id7ZXx3dWYXwO6eR1v
pXuJ3Edd71djumtmdKrgkodMlIxLG+4KHeXwUVM2lljObuDb/a+6WErUFdvZmplHtWvl20h5jvSe
SvvLLj5NRkxRu7VM5JZFXLNxMmfynpAImz22Q3uMM/0xNZlVs75MZjuLGMXsy6zBJdpJRXVmnX0+
34aGi1S6V2KseebG+tMeo2fFRWsvZ2uVaz36E+SjURfbquMJbzuLc8356lomJdzA2qCITZeIWyCn
HXv6nsJuN+rPDlhxgYUgql4tJbw0DLVrGozIUfpDhLrPOE2oXh4h7CYULSvLUOWq1K1Hxw6jq2EC
CFUhNX0+F1vTDa+Fw/IeE3C0+NLDZKlbxlapoBmz+XVW7yMgjpxQZeu6fkwlSi4glBncyUD6RtOt
XzOXVXqK6Hfm0OMFIFdtYeb6pnNl4FWxk3idWvVr2ZqfYe2EK5RQqIVJHkQAQGIaPbtDNar7/BQo
qzbdmJqLv83HdzAYw4vC/R5Y56l/ov2s470r8E5UkZ9DJOWflm36DosQ5oVV004lhOkLnDBeHf5E
yqPBkiKaUKwyrjFcWNGECKcBNiQaHrOxNVgTWBWPqVD2laYMnlCMpUUuh86D6vqivXZW5Gv5ZjJu
lkD/0tdpy69Bv9UjLX4GTVHmaCVoluIu0JFCXBieQ5DRXFbHWpavtq1dQ+7NsNWXwOzmLtasU0/w
JmOCiSpWMMJipztl8Cay0QqMd1OSUSllv62b7KEfOhNVK0DtImBYinVVqXyZGOY8R2SBFyiNuagr
U1vKkM/bcZFJOj2efASeQ5PX50x3PcEpoozl0Wg+3Jgl5wSNVH1XsMHJ8kcXDtUyym9LeXCKbBuF
Hd64LmK+n63V4GT1q5gtKC62LIOV1JNyMgSBtiQF5MfYoHD2qCIdbcMSCoPbYgwP+JQiqs4pe57s
nVKvdHdXWOtwvPZib7LNFHsAT1tbthd+1uGqZWEHcpY5M6uPFeaRBgyYBpqlLePRYO6vOc9Y1bnm
c0KaovmjGesd8xW60aL1svqpZGtGSHdzQt5WnL0pH21r2RA10fhuxJwJoTfiZunoLNJ5QwfgYpDC
0irEssPRYCzBH1YFAbbd5PhGyNstt2Eltt0kVx0EQqfTWFYvclhWXbepUmNbma2J9kbJFMMcAj1z
/r5UjwXj1E58OZzbFL9tf0tbl8Aa472svxmcBXV+bMPoqBWbVB8eZveXKRh2Z3Qotb6brGY12XwO
pbIV8tMwWdqi+NjPSIvapVpTem6u3lR3zcpHvy7BX9w6uNV5xQKdOAAigcYbNdNXCvsWOdpM5cNi
wKZ7bTV1o8fyOgWJF1SCbXemZwURJEShwOH2zbRuaoe4z7Ho3O++LtVlp07CV7QwWmpW8Esr4FF5
qI2uYaFk2YINxyr7FjLLKPg/kA9kyU0+ZypIZ8NGMCd09yDYho8CyNPRdNkqieNNV7l7OY4oeSy/
gWIaEOSLMWQ2VlqjJ5tixaitKEyQs57xjejzeB+PFXMpea4wtVWMR7okPyiIcUavbWZIxLEr3gfN
XUUiOYHnHpMovgR3g6LB3KmjvJ/xrWRQN7Ztq0u1y7uVXd4JseNo7VUzFo8zaGcx2O4qv0O7cO7e
IInJD+TW7hezyDYuqL9FQWXSncR4kwooBePa8shXyEtBVlOyterS7m/9/GFWG52+0wAnqyFtJOUJ
Hj3FD+3HRj+OjkutU/pstg50a6G3/BV/mpLov8B+SCAQagrl3KFKt2+JUtHBKLY/Zq95mTxrYrJP
EzI3s4SU1vxOb2uJ4af9ySnPtnxRaqbUOzUv7g9cHpE7mdmfpc0PzXiDaVl1CXY0FYJYGtVPCcqf
eL14i8JwbUSIFRVTuEQ1XW9qxZa1QWxe+mnIhGlGahz3CsJR96c+/06CT9kz7uQRFtMvIIOBCjuL
8eO3TCkmVVvW9mruVg3uCPXcm2snuATa0QhaeU5wbhpQiFdrnL+jsh92cfMi0nWb2r+sLGLNSr+2
wMXY5beClC+Mkz2wN6BPEVb8tvSS9imydc8mH9YZvBQaNzHaTXsn78i7hg0ZXZhfsYzalBHDuagO
kwR4gl4VeobKn/m2rDe2hMReEm/nTGxy4Ne1GAiXuhe1OfqEirKnbNxUwTz5xuULdgLCVUOBqHTd
5UdEsl+mcbyayzofjvOwjYK9Lk6NFXshR0zSv/T1I6IT0vKQIaSu3JzJG9Cpiy3XUzRr1atcayg0
sk8+ekWeEqpxs96Pykc3uCsO7UtkVitleDYNk+jVAW+C4eeJYl0sar0sBWfoG07a9BLawtq09UwG
COX/sgg6dFPtwp/f69IDYqJA5qEtkvYhohPLsvkQaiR1M6cwGAK1fYysOp1Eat8pJm2dqZu0uM0T
iR+j6dWz7mnaexsUO3dMeR+4YJOb48BO8S8293EgOqT2k3UAsHqzcJjJt3g1CiONfIbh82RjOWXS
kc47l/3V+uxnpUQgIcg7E+EAV0DbGyu/MmFDkEI3AtpH8VqGq5J8mIIBdhJt+nIS9HfbSvTnUZ1w
t/RNVBKqiqCdpwjXZkv7WRGIYjcTMwdj1fc/snLEI2RAtehl3p07yUSfY39E1wqlNvmqis/DZVAV
P6hdXHl9ab44YCgYPArbOpe5sY7wuexqXMkYV5R8IzLWOSoU3t0keGBnIMpRD6R/T3R6K0tyf6f5
NZl7BXhjo7VqzgXIdKSO2rUeHkY2OZWOKRaVHp9yZZkCiHQFAXOGQbvoKCgLqsD1mNYbvVdAWkdm
gBRil04Jr2Gf+tNoiId2nG6jwtzQsNTaFzr0cOG4j5XG6jR3fGTimtSv9b1TbvTwp3BJmY+0s0Eh
apZD4hWuc9YbVOX0pAdPUOrpMok/KhaOjK9dzaVZVtdAXAwCrOEJO5VNAuJlTL4Cmq+6epXDu8bh
JsVTa7+OFlNd7VllaBjfiaDX2EQsNngdn5/N0R3wDgSyqh6cCZEpsFJt40RSvwW4VTOE03BGkyuC
wHcprtR+Zdybuw7hPJgrl0mqsx3qxLy1c7Uc9ApDc/A0Rv3GCBw/S0btSRXfQad4XAtWFUUvIFLs
ZbABMmqjdCCCB+WzVkMcKPGtabJf4SyZkr2Wc7Ot4uBFYbygdk/RyEhW2gA3jZUmG+mMOo8PVG+h
+hk/vwXnkLAcDSNA+GDam1T9miRLBoUBV2x8ZZE4MLzoZqEiJ1ObYMsBfeMctwoOTGed5z9GbiMw
tkQSjVq3V0epERb8VQyvdodPiJm8abrcd8m6mbKNzRQv7G4FKemdfMKJBe4OhdjzcXM8DM/dABpq
qjndSuxbTFT0GXXIMaNNSxnNBJ3Z1HB/N3G9yqsLsmxKJ++K98ZRH8Pc/cjKjAKa+aU9ZQpswT3c
AehxnWX1S2tT3jFwi+3+QCBxrKzgxsN2XDsYoiCYTQQR4dc13U4d3zF1VmQspIK8gaCdGVAvlg3+
XcZW8MbglwOs+mXr5WfPNwvHoUnQUcL2kjNBxoxJlEelOwrW0ngN/YU/Va/kOkKzGKGXDUw5SUvu
sHVpHeckzVxWWJeM/9SSedn27bZTgUBmsWfL6QJb8agBtdTCS9toHQUTe4wZzyivU8g3VmmH0nlg
BHmoewbfwj5rYbEBn87CoX4b2SObdwX+IWg1Ep6dlv+eo37QLE/zmnimbVPzYFlEG5Y/Q8Agrxjd
ty6pkZ4lXbeCwzmzTeYyZrnCnDCScXoEa6+2TeqKzexWjF+l+ZDHTPuohVQ/LNzqYHSQZkKrgY3V
XaBTDMeNH8cWXV3Ir7BRe+pSnCiNBZsuXdRCM7jYg80AybGOiiOuTlJ5WnAspvrBpqI3hFw1gmGx
8DjG9olLvYIAFjavVQKcMoybwjROLAVEuntGh5zwWKyH4ZdeOfssdpcEoD1W6F+83hPT3TobNmFf
bSP+WloDw98/F9qwsuIPDv7NVGT7yHU2QbOmOZbdwXoOYHbKkt3eUCtNoXkBs93Z6T0w7J0M3oOa
05EfCnCNjOaHMrRWLeq2OY6MYsVzSURcMbCVxj7boN7YrZGeVa+af5mQWm3Qbav8w2UXE/EP98pp
gI3Lv93uVTGvnfMNByajW6gipMCxdX6k3AZyuk3b5a0y0ahZHZFM/lD2mMhi6HE0N0b8iXk24vdg
OFOeFi0zrJKnGOhCcVZqq1z1ot640ljVxMd7012LMcZwS5e+NgQE/FRseuV1qJK1TZKtG+318aXE
jKT37HUzVU9EzV3msLW09tJeYRh5f+gHDvaYwJbuy7UGuTH1YJtYzodkv21fpevRMVkrjuEtx3iT
AeTpiQ1lBphga/uIOsjEvBk04aHpr8MQrcsJ659d7gwsBJgClwQq3n3wncknpfSInWBXjrmgR+6x
zxdMy2iTQmvcJdAeFlO6TF5r+1OJrqrt4y8CX3uf9E+9/HLQ5bWKVNfuvchnPKDx8DWNBd76Mn/X
ivhcRoTYNkZ71kbnWc4q+QXZ7JXutFfSfekSMdew3U5sNaZiMV3l/XMIJX9NBwtizfeEoUUN5TdQ
EvfxntkxzxanZ+Ek67AAP0+QMg9deZbBlWZGFojC+yy82yZXVRcvWyv+shicDtdJeabej6rg3FtI
VyMBAGo4AFsHLf0GI3n6/12bwIFbw3BRQVJnSFt36jctzYkQUbrQRX7Uq8mfrWw3SUt/ZF8WTKzR
4pmM2nEpOghcTQs5u1NtXVrTly6cz1y/Oel5Fp2X1gqAi96AZGVueBTWeINgLxJ32QdA5MGoMlUu
7tVREWTPWs00nxbYD+O243eR35Xwe7oDlc1YTvS6xG4YOVLWRE9chs5GFSutZsliBF2aH9mXs2r1
2nN4msnGN4WxTzLE5VYEuzExrmYsV4ll+KE7YsRYl/FaUyBLQds709frdR4fFRE8YoZoo69hcC7h
9GaF31h9kfLpQm1L8XX5qFmXWDHODXP22imPyqh6tilWha3aj86YQEJJx1jRxBHglA0rrIgf0YDr
aiChLROxeXOChLTZvmIZaDr8b7mupEClWkJ7IioF4azCCtx1fE/WuJolzBGGyTF/FeIG+TcbXyVi
gQHy0PujQg3DgVK+CHt+omfa2tw6uYY24obqsccEpbSf45wcnXQ/VSgdYeFHeYq1wgEamjbJOK2l
CI8KrEE1xgcrLnd6aOGRGa1VV+q6j/9nmVoVUyd1VwVMDaJSvtSJuiS/l48A30kEMVw0qzYbjmET
eCHySjFPcPlz7BvC8dNigKFrKu1Wzq4tGa0Q8aq8Nk7tdS4n6oYNDgyutzpw28A2ABu3mp+GDGlP
xvDOwdtpr2LamgFfmofNkmL/cZbEt0CtP1Jgl+GV34fpXuC5RbN1aZkD8VTmNmrMdbZXY/HQUklo
FUMDs10PIrjyfOUqcXrKrwJI3hgTrzY7npK0BEx0S1CpuFR8zRCtF4UNH7CWZ7u0GciiY8gbx35N
5x5GfoVeUw3DzintR5ZvlX5jFZemuU5ybRi+GRn7kgmxZjy3VUEJHdIILIs0MBZVhSWtWKmoroYY
vfSevkS3YuSneOwwjr9iadu6ar4OtURfz9r8NdqPA7VZOZ9d5TsbX5HDadHvjlCW4hDMa4nZC4p4
hVybThbcpthVkA+i2ahS++ybEsg4240MYvR8J/rv0JjBz6MvR0+ZhSvcfS65YC9tER1GQsBZSCc+
5UyzFhjz3kTBn6kluvGE34UpyrScuMink8KD3asWVgRtEXXjG5ah1v2OjB/N3sxNc86sE0omMvGE
31ipjrLOfQNHfmzVh3Q+12a6ZufrskY7MrJLnb878ctUcw/iNRf7dIBlr8HFjWNNNlVSC4aUd71i
VThYpyI/vVOI6LMWRSsUWjM7h1r5MYjMTfEN2zU2mDuk1EUl3nyxxEEkyaVr2g17hrwskksk3omN
iTqO2xXws24LL+x7v5iPpp3zD6PIBQgiEXerUjFaBETFkpinm6l8yPQHnfpGXbfzjsxYBvuLmRwk
Z8TQOr/cha9wWZRbHLoRU0lry8DINNdtf6o6L2PMFV7NcFnlFNnQ2eav6r4bi8GISJ4V6A44CUgl
+QBMvkiMT0H/jJoAX6X0CK81Dl3l2ElQFNbfJsB4Lk25bvAdoQ5EJxRNxeJ6hayogsyLmnw1TMND
2SBuHKJu30zvk+nHtuXpyb6NL814sAFG9ehUqgo/TZm8l5m5dYTg0/tyy3Ot5DvbQeWtXahMrJHK
J2XHlraccR9GbeZIyyaV/tyKXeG6rAXEuEWLW7To2qP1opo/VpbDddm7KJyf4+rmal2GbwWrQzVo
Pu5Uf9Jb8IdkrcQAsmIf3t9R90mbzjcPL8V0GutfZwbLvC2f1b57iJBjOofg6Hqv9CE2MWUp6/Ap
jO+/iuhiudGu4pPWA22F6uIZdbdtjYNQJ4tEVErYOGzY9pds1LY5YjamuHsSYfGGUQMAAEFgxRq2
Zaxvg4Sg5N4CKpnm3J/6T8syGBd1jAfCck0uFvPUms5/6EgqdzzdnbaaOk1+NZhEcuYPRZySzCKp
wvK+Zbpi9+G4CkTLrrWKtrcau/XMhjAjqXF3MnnqxuY5qgue9iZU2XBnkbFitrp+DhXNfr7n9qm+
TX/vh73VbV2NwUHoMkswXbhNMYKJYoHCkqJMr9V8Au1MtLekLry5IakAHr5Ce353uNrH8FohAlkY
J9x6FcT1zWzPtY1ZYsIPNozZr7zB7Dw1ATVqB9mvVS8OK4frrKP8GtovaegPdaXtxD0LoszOJdlF
diGiTdFfagbHaGqzlixChmAC4djRuBaxzIyWtarsb5YbkXMUj9tg+BViUXYlDZwMLm5PmZSLqTzl
NZAa/vqezpP9sxbevkE7BffusUQKMdT3VLPeiD5Sim6bpfG7EeLHzbPp0WGXwJWp6YbSszWZefXn
IQV80nA1LBuetbp7FMT1gO1H8mtqt3qkLFV9KZxui7qyLgl6KtPsKsnLom6aQdXIFqREZzMDdN9k
foTJKcv8EDwbKjSaoBumc0Sq+YI6m/wA0F+pOOdsnj1jCLy4Wcqm+dLbcs2z5PeN3Hd0TkaieBbq
o5MiXVfBWmcyJMerOVGY2VfB1NVvgmn2nCylxCYdS8n6n+z+g4tWrC1bG/YDwE4VXAeTpYyiWpf3
8oKpW1V+YPnthpWIcLOxn8pmRs57xXpQ6SsgIlGgUpNnVDgnFYYvpr/QEsKcbfzHQT2OlBJY3vAv
yij15zznHp+bozMod0/khelOET9V1QrjLV78c4QYOtG9PcOLkh+g8q7HUMc3xpBhFWZPolsG06NG
Jouy5bHE0lq6q1r5GFrAmnjVWd5Yf8B9h+z3VR+bYCeHp0nb9sEmCRV/jM5B/JDCnrr+qF/TajUN
33m2dPNbhCpvf0QW4tRLi4oavUvOiuFFTZcOS6iGg86AU8mJp8npZ+eG/j47jxkTc6HdIc/oIXQo
bE4Jh4bbX2zLz8ej3r/k5lX09kkJrY+SuzMVR2pgX+2PSJON2j1Xcte5rwbFcskcPO2DYtm4dnAS
3eDpDV9ahMej0zGB0ayw8s8cOufkVoQdNlD2ReqYe+Nuqq0qQeQnsrhXk3GeaQ2VaHN0LdCeOeaI
mjNmjJlxamtoLKOYNp0iUKKKZhc4BcdCN+nrHgDLq7BdadlrpX6l8bSu8JJMJVt663kmAKeP+Ies
/WQEWy2ut3VZbVIFt1SqrDVMAIJEmOxB3vfBjEs5f0vhiSA+qUXrMmK2d6Wm0nlo0NNMNbcuon/D
WK8c3mXCIvtcp4Cx0Ta0teE6176gigcH3tcWBdGEHa/KPside5AqTXSBJziWl97JOX6ntSAjZ8zW
rX0y9JNubAUjIRRI1XlIadWb6SAsbWFVVb0zHRn4sbTe0CYIHEHmriURUgiLkm+818yvUBebGI9X
MqNoJxD4qByyN3jEjYWt48kiIEuNPzMB9SqRZibdXDO+LU2KWjHvaiM5ZEZzjUyQXyV9VsJoH8Bm
WEp4tJrIWIgSE1obb1whN/qMIYKEtbGYfKI2egTA/EL2z8KoX8oYP8OwLJSHoCMyesosr7zbjxJU
4kvHT7XncDXuTmU74aCrKhu62zYM3mf7yHQbab5YBHSLUh8xC0RNtugq9U2pgnclRhZGmbJt0g6k
9W1zWdfpUgPMd5vtGK3siHJFTj9hHO9zF4IdowIVlFUwpJvuZGe+7txu6YCxSS1fBvZFhtGhhc2x
VKYU9/o8xYGb2+5Oqwl1etIdYuQcWKCEwS7KWlv5MZ54dphbuAsb5SXUa99FGWhTCbBxCfkbgXXH
VuXPM9puPn1XLhiIgiRD6Es/YYgS2YPD1LAGMO0ikCKowIWBHpil+bIxq8egyE92Ks+sf96OmTiX
3SEeCFXqul+ANLGyEcopTCyfyI03LZD7ILNVL5GYE6jykSHdBTOsQxLAOMUjQPG/x1Fp96TXvwkD
NH8LvEvCfM4cd8Bus1C9z/kVw/PiHpl4GRZ4Bv8QmfgPcdS/7wguk7i3VN2C4DNXUnkq28c2ePnD
G7inFv7NG/h9UXBlSnVKDV3bq+pQ3gFRvT5MuoxBES3UIW0qq/cuGbDGWrVFRS/RXH91oUBWMmcJ
ffCHv8c/pHoZv0UdJ62e170LnTOPx3t8boqfHQlwNfvwXfiU9GWVeuxLR/MMlEPMvEH9w0s7//QR
/BZlV7eGPdsON8NoEqxLdpcdBiqGvHHJLA9a+pqwnhPtBntt1qX73tgO2tbubmNL0EHDD0yp1q2L
VxE3SNS+Vam+jBX3m1uskRueXwZzOZ+mvaiYPZjNRbcmT5+o1FzeVPUop9ecY7i5GZW2ieA/VBeT
eRzaNzk8c4difsKS6QkcZkE5snqi28SWskvNBrye5Pe5o6LFOM8P28CLny3s8ImNJE5NwlnFk31T
e2yV+abq6o2WtLtcKrBIJktaqQq/U/oDvdrp/G9jivPOQMX996/0P1/d3/20fst+7sskLbJcnVnE
KB9OfrYLzsU6Wnz6L80maRfqGrREXbwqHtY6WNnFblhcO18sGE574fon9L7wIB1UWOjlv/+NtL//
phk/8hD8Jag3t4fA6kwtO0wXzmMshPavrFzpnE53udBjpENF/O+v9ffPLIGk//elnECWXa7wUkUs
ta3Ia6yepGOM9xH5v7/C30e3GvZvR0+r1HnoRBGf0I+5VI42JHR5gLr8Q3T3Panwv789w7q/7F8+
KxO8JNSYCx0m8JB0/kybPx05f39mGr/HJQduU9hpU6QHS18UR252Ciysvh335c/0ZHKjW37wGv5h
vco/fEzWbweLUhDfFU28j4Ta4aV+Uh4Zwd6DCYs/vIBu/9PZdf8I//JRSaHojeKExkOo9xuSz1TI
IaV6Y3HBW+3oi9I1GHqHSwbCd2kVVhoWOYoHfG8G3R6hoGhiaUvNv+sQQXsamk3FGoXPuHmN6Pgy
cnKtcyXPrpZuHPwDXUiW/4R2ORCLq1r6EXj6PHyp5XNq7ccfa7q/gEMM3LzJ8sfYeFHI3iyXMFLh
SZVkod2hk6M+CGxzrz3UZ27vcFGb3RKI9sIe86VzReuY5fNkrVRCVxJCaA8KZXLnOzQWcA0cVLvw
vdXwGQCZYXldziZO/lU+IKSsib18vJt0mf7/DA4EFYZWj31B6sH4ItiwPA/dzeC2pyLiyMmSfYqM
OJcnlPyxJD1C2YH51mJcDETj9YuAhLGcqRqzyuHFeQUKsIwHg+KILqTrNwhi2CibYWuTRtUlx3v2
W2Y8jUQ0Ayfq303J0cpkJQBSYZvdDIUzfFomlLvsVlE2HzG+UrdIqS9U1eb4DM9pHeI0M19S3TxH
8SEsIK3cUwbUSsxFzOCxWbbTttFN6OCr0I9d8IsVSe14MsZqaVWfc77HqAb/8FLj7LNZF1Ny7BPP
hddKYz6qXxMOaq261mbUkecurnrZn+su/9QTx3fppDUKySxnckD6IYkj0z6xXI/+NKqXI/kTjDDo
CxYi/tSDnFiPciVR7tmgXoabLLg16jGnPWMYVJqCRGQC1XQycoDlNknKXWYcqYxmNB8DoDvnb5UM
a5hlYM85Jh2npPUwWL1nvE5YTPABxs1zPe26fK/DrdQQ9JCZVUyYQBRzK1vdjyAKMFAx0ZqDx6Jz
e2bGxPpFnDHOeO7MQ5ZdyBbSwq1rE7wULWlABmdfNbgbE/yW4XujR29Cypck3+Sq55bPSXspc93X
+vBRoZvI+h4jPQvmcuHJDr9SY8j1WCQLkPoSsLbLiuu/n6v/WV/y3ycfJqH/+zjzE+mFO5WAwmT8
YH4iD1Tpb1FD9wQD24NH2+jIkjZgTrWLYp4yjSwB8kihKwZZL0CnRgM/a8IkLQ0OQ+X8KCbUfNbe
LT63ksGpyrCC7rAnxF9ewNmJ3dhLMHkcO0kHFmvXHnRw5VAj83gkW61pEAEPg7Jr04Midn22c20N
aOcpRcdNQa7S5lJOmyluzj1jxtRFACq7dp0iBywsKS9W5H4VgeUV4rsJ9gEQmYppJGuvKA3Lsh0v
yTh8GkG/McfJM0hlGFNCqPXwaM4fY7412oMzz/+/m8v6reAaRT3kJlEgB6CoGYTwaL/rT6D68836
Q3TzP9TlhvVb7ZFUiiaMmJcIb+NX/pX8mD/NRXmk0Wq1tfhqD9qfXuleO/z3r8Wwfjv8+e4d3QCA
Pww/LI3j9EfhBKt+1E0Sy716J391f8gx/qcb+X6f/uWaiRXVVkWgJgcl57B2lq6h/OEL0f7pj76/
ub/80XII9Cl15uQgFVC8IiQyrrE6fIRNSipioyIiR4Rk5NlsLQeG+L7SOmx6tJvu2DaFuS7Stthp
+Rz8oVL7++rJNH57qx25uik7ufSHIOFpiRRuUQ5u2KyCuMZ/f8zF379n8z/59H95z7nqwu+nyviA
UIdfjCjGmog+4GQCg60wXojGxCeeruCNDjkUTZk8KNFXQD69EswAfaOf9ccZVlz5lVQoEVGyDRvk
v1pZiXwnE45ZDX2gxIXQMPfNet/KXN8An47ufo8qXweIwHTiJC0mjXiU6ZemXWXc+0xOPS7VWjs0
BMYZDePyJHrv8mMBxE+iiptyZ2gfNZtSu3HlKi+l/NIS9VLPiL9x5vcSSlMjj9uNEW2Ujm2GL5V5
6dm53mZHkJuxZBXG+FFGhNezFaNDQJvcneJCe9HzPAz51zg/6zXCncyO9YiNiVkAWnmMbBn9D2ln
1hy3bq7rv5Ja98wGSRAkTu3kotWThtYsWfYNS5JtzvPMX3+edrJ37F5u9al1qlJJbFkcARD48L7P
m5bu2cev4Mh8XNoHU1jRUpJxVMMmU7sJDRCHuLJfDBk8yQAr04WfQRwGh9CfWJH8fioorf3f//zG
83yYENeIyzYo1YNbJ80NO5UYSrKi0HD48xyITOoukd8lAPQ817k9caNHZojWHhP+05mFMQvGiMm+
NJqaXd7Zz9fJpB6MjnlLjmowd8cAK+WNI1pqpN+ySqx6o0HvO1BW6aiCFxRXtYi8E43fOnZBB7Pi
IcyaPggr+zIcGgOXbtr6NmkDufE5KgS0r4hd4a+DhZJf9i5bgMoS6GAcBgPZpsBfXDm+10m6F1al
5bmCyA8/NW/yy3bAMlklVn03usxcrMJvHgetYtTRg4m+Yt/pwEREiDXTGfZP5zX+iVHsR7P581As
f9zsT0+5M604FpBpd6pT0BpdKnLFugC6iY3urPNdtmfZxBPlFwPts+MVLG1gPE03gR3td+tQ9TTR
t7zLHsp02kgE6xnSyJAsUo9EyQDVcV1326FmMw+f8lCXbN2A9nSjVRaoi49birdv+r+7h4MP1yi1
L6xEF6DBBjYxUVydiVf/FR55zCYRkBzPxhvqbR2bsuIS0WyJkv+b81DeRf3r8GSwhmC39224pluB
c9rMlwZiNm4f5wE3RCgNGKU3VQNl2brxK9Vs8MPWQn9qvyfpFfYD2uG3tLhWlN1YJX2qCXlhefnO
nNNAjzOxZEZwZjSr5KIBMYH3nbTCDR6DNgeht6i+YHmvxSK7hWLqyVXS3IGxmcMABeklmy35iaSJ
Hwlfv3tO+1H9p3dtTWZVzGC/rsD5r+1tcsEG1hWa20VIzrixePQIiZNn6oK03bNwrZHLLgxS6sq1
IrBLUWVIlv6CGemWCuz+t5bZGfbYJSCdM0kN79VeYX/cpGf4UG8wvFynGybJV3CxkVFv2DY+Tzfd
trsMV94a091fbcEH3z3lBX6tCu6KvO0z4AwbayPuMC1DBicXflgC2Fqpcx7zYlzIJVTbs2+fn4Jl
smZtewkPoDox1TD348DvHu/BhCCau2Rk1LeI9mN/eonP6Gz/iNSCQskZCIhFtA6fPm7y5v6YvzvX
wXy7ZnhIkv25/J3xkJ8TYHE7vYNiP8tXf7GCah18aHSLZKi2JvfK19gJquTas9Bt5mNinXhzR8bT
HxkJPzXHVvSVNyaDe2Uae5NsRyZSFReQ9I21TquT4UBHRocfKYk/nSa3dQ2Yf6akxr54OXRLOT2x
PkCg4q4HRb5Fc+lRqtGnJklHvpg/msdP5+uKoa/8FHtE3xE2AMPUqC4ySvTgB8HsDMvSIpsmP9EQ
jkz6fuSb/HQymz14mabsrfLh2Mzi1YYIoE49uiOzPfNgXA2kKqdE2sQqBe5dX2HeBKP5cQM+Vuj8
Mav+6cJdN/MKFXbUrusCtlVSo71IQq3aM5w2ANFHxbRZuBirS3RYN+aIJiBywJER8xCuMidkzkny
Lzh0G7pEV7VUPAodLMZZdCjJLfAxE7JZUo2A6AsjulSNJc5TLxSXHWyR5dhidOrx/IMly73P0oLm
SSazjxwxmrV75WUmJFjfB5aWCv21A0d8lpYjJo9UFhAugBZ+/CSO9YKD4Yt98npGiUoiSAMsCQo7
Y8gZvImF5ZwY948s7OSPQeSnZx3VjsKCxSlCO4k2NVpKuO2hs+pdpImO6YrVMLrNzupL/yYK6+4i
zfAgguCNMb+V8zJmYDvxrT7WXg/GrXDKECa4auS9Vay8owsPydsUVSdmx8ce5sGYZShbxWIMpiuj
2pF3YY1rT8P2ORWk8vtBVxzMhZvel8VoE90QpTV7CtB6m11vidVfagjicL7bRllaoVq+Uh6MHyn0
lwaArdUMb2kfn2hsx2IExcEcFjNwOFuz4CQTpYwuRtOfFf1FnElmdOGlp+eb2Z7cBUz6pSWRC318
b0dGErF/Xz+1wAr2T1X51og38anLPhfxiTry/tn85jMoDkYoz2VvvK44bmBeJPkecohm3sQDG67U
fGLef+za93//07WrqO2qvNhfu4FywFtHSX7iA3jsyAddv4YU4tYZR95T7NrkYRAnsr6OdANxMBPp
SHfNfMPkwOkSAPRkLtF9wzT8+GUe6cPioA/XzRAEhsXRHTdcEEbiW2D7Nx8f+9gLPejASKbGIN5f
ucaBK/Bx7ZkB+b0nz5C0fnyK3z8cWx/04jDzg7lPERpJCxu+zaa+AoTxTu3w4+P//vtv64N+HOXD
HAAkLnYK4X4gZn9huq51LntghyQVejRUxl6donUoLKisH5/195NP9CG/ttIwRQY3y7zYdVH3ViS2
Q0XczjZJCuyiSDocKBCOPz7VkUHE1ge9WXVdgQ9qjne4opJr8TRnGMXPjLvxyV6c2ko79pYOenYZ
RV5JJmy8a+2CSXpeRRB9K+8tdlHmlrAMTuUh/77F2fqge6djpE3bb4DiYjHA9ZRGz+54aUxYBJuX
PixP1FF+39dtfdDXq8xIpUR9u+uFFz1VvPhLXxf+9uNX8vsuaeuDDh8GcaCDso53Mlj30WPc34jy
RI88duiD3s6+fmv4Mo13BsTUzB2hF6+q+sQX9VhfOejug8uMzux5KtkzzPocfxvcORPA49kMNvfU
OHvkLN5Bj3fsuEcsu3/2bG/1m/orex8x2Rn+YgR58u3jV3CsV3gH/X7yzLafUs4SQxyrl3FPQAUs
iwW+xM648DFyVCdGsGP3c9DXk6hNCInmTMis8SlQsMTL7DUrCPw1gRknbujIi/cOerkmA9hPCiib
k/7Up5/TtAFG8v7xwzp27P3f//RNbTNH+2OUZYAkbnu8x1DKwzY68XiO9OgfxeufDo4drrEtRP47
uQOZ32H3o9J8K6qVLE6MgEc6s3fQmWXb9X2fc4aufYYKh1vyxKUfey4H/WHKS68MBwMDyTzCOX5v
8M+2J0agI63GPegFuVEPMeqjZBdbS3ggAkIHaL29bWNZwRs8FXd85Nm4B91ApuWUe/ttkQJ+nWHd
2On5x23myBfBPWj1yOxkraIuwXOZ0Vwo1bmS6jtiWie3nj8+x5Glku0eNHrbpObhxVGyG4IYrLrK
++nGNPIOHTTDkRlSz5uDPdJaF/EKVeKw0nNub5mxvCWtZ2zNoB9OjI3HHuRBH9GOH3a5KtNdM94Y
8oq8pxON7MgWgu3uz/hTB2nCKfWqNEt3JUgNzVYoLglAAovu3X9p8BMT0nZKPnTsJg56SjmbXehl
VbqLEeBX7nPbnBhBjrUG69d76Ng4m0Olk503GxsJLqem7B8ReOCe+qbu29Wf1xb2D+nbT0+pS2Vt
lDln6AzSE1o4NLe+8b2tIc/a8fLj9nbsLg77exBR4XfQI8VY0Tv5kPhIBVA5FPOpiPojL+BHLfin
u0hUMSlzDNkBt7LntGlRUxufP774Iw9IHfT0MLYNXc9Jupvf+0fzrfzuv2AN/vjYxy77oLO3dtun
+N3TXTspBx6e9amWxokaxLHrPujjLbicf4nAOkRgxGM+q3V49/FlHzv0QZ8dBZLMKg7oWcR7sD+I
+NOSUHvmWBF/BwnaT/VffEL7J/fTi3XLTHVByxPCiUR4WQc84+N7OPL5VAddNq/IpYMISItpEdJc
5mtxq/PL8vXUd+jY8Q96ru4aJ/cC2jz5puYj+/77wPEa9/UCBcfHt3Bsb14dTFr7sohCsdf5dc4i
u25ey1vjng+G/cU+Cz572zN/hVz643MduR3n4FRSNUVrl2ayq8iRRR71Ejw5e+3SAp/Bx2c4NrN0
DkaJRgw41wkz3OXveL0Ru6XeIv1kvbt3/gvz5I/PcqTHHeaD66pwBZEK6c4NqT1SDC3q+sQNHDv0
4UBRigHNO9cvqNVmLpGmsX/iqo9MmOTBOCEye6rx/9CYZtQduYGz3+7LEVLkUC0/fjDHTnEwXBTC
BQ8x98muh+aFTx6kh6IwfGpxcuzwB0NG1uUTebp8jLOMXZbLKdoM4YlKxJHRSB4MEZmwWyIlOfRw
B7KbQJ16Ob5mDx8/lmOzCGn/OgCNVeQY3oDQg8zG8bG/RXGxT4O+ab80N/2X5u3EafaN/DefYWn9
epq0isBfJNwE+W5kx0z77IgFGDNzE7GnQmizfaKVHunI8qAjj5Gv/QjZ5A5tAQwupwU2uBn8RfRe
nvqqHevJh9aHfXi1hHbHJzMk3pbAFRw/jH8rt16zpQ/j3zu1C3Wkzx36H6oua4hd5rFVLYQpY9sx
En78Ro402EP3QyzMcfYrquC9AcqNWGXjcwEo6+ODH7vsg/5sD0Y3axzQVy3kN8FnwTfvfxz5v97H
/xN8K27/1WSaf/43f34vwKpFQdge/PGfj0XGf/57/zv/+29+/Y1/7qL3umiK7+3hv/rllzjwv0+8
fG1ff/kD7tmone66b/V0/63p0vbHCbjE/b/8f/3h3779OMrjVH77xx/vRZdjT7v/FkRF/se/f3T+
9R9/WPtO8V8/H//fP7x+zfi9pzxqv33922WUk+2d/ekXv7027T/+MP/uKuiWGhSvME1L7zf7hm/7
nxje35XUltDaVaZWlqfpGXlRt+E//lDi754yLddzbEpajrMff5ui2/9Ian5ku8IDVCq0jVL0fy7w
l3f0n3f2N1Qit0WUtw13tB9M/tP7Hak8CxSj51oWon02mg8+gRjCCwmhIjtbxw/Zrlxcn20v7y6X
3/Vye6pzWj8K2L+eTCppOjDpFI+Cm/t1yJmTNmTdYoZn2nKnfZhKUbsexu+06clmNDRBkkmqL2sj
aIolnmrz2cyqaO0ZpTxPhe+SiDME3neqJ+b3scmLCyNSaKPTyV2PmRthjh7KFVh8dNDzTIyfm1fl
rTA8wljw0r3kQ1VvCl2ymHHa0id/xpnEl2hsoy8K5SSJaaWhPtltSqazBwsVe/c4Vj2CpAQzdhV5
vU1UEfiaIYk7fZOAXkWsPcdtDjZnJNIl4BPZnxOboMx1lsTei9V5eGmL1uprFrUTkD3lZ/pbWfhq
2LaBExAw5RuSKB8wfOMGbEXs4mb2YJnWgHKJQumrch/wlI3OOTqn3ru3dIgWxo9MHLDSz1z3LOoR
5V0I10h5fGwILYfMHjekhHr6yZcOcZ4qrYJtqxV5prUmWigs5vRmqDyIYNPgGf0291KU/+QZQi3F
QBAh6Z76HUBaH7jiHKT7CKt0dCEH4W73rRpDI1Gk7lVcVOTMmsrE5D76vbLWTi8bouSJl//azoKY
57REjrUp+8Ktb5F2mu35FIt2INDL1biEjSl9QE+mbiyrhGI25kWysybDJz4tTEdzbVUaUZCKZP65
t52ovKh1iYVymmdz3TST/Wa2mQLBjO0NLENIRNmZ07Aak7MglzhOxUCoH9a7G5cifvc4F2zYnmWa
7I+VdjM8iSBdxJswsQ4IPwSP7UxxYJ/ldewOQCpq73MoofECrw6GjZjh1bFKFfbTbNZsrsZZ0d71
Q4n6qStURIKPW4N4toz8fSgJzexDVb0U0yBw66fRtnL2mfBGwlynC3rXXQ7EMaDeFmpGR1kaj4lu
sns99nAEBijUSzsLKwisVKGxF7gWWjBIYH5lkSDQTgUBOWwZJc+FWVe3NQw/pk+amHcPzTheSTAD
WM3n3n+F1Di+F5XReNg8mnnTFYUggJs9MuBKI5nKVPJcyDUVXGN4ulP+ysyMTA9IMs+V2WlnmXp+
8Q2oEgHa+NrhbIZFNgtqA+5rAHoHC7npF3dsiOMe9xy8rGboujeVzq0J7j9buiQZkSOyAAJGiEie
pTB/OtuPXz3DtLpNGBv5mkIDOWCmY98mqsuH9eCEIzI3fD87r3FYAadT05H2IoLSOVeFw0JqTOA2
53TbNzWZsJGTrDfLEzPgX7+YrpRQg2yYgMqyhXKVczAdy7CpCdkq4k7qZSHEVhGQ9dNX49+D8s+D
8G/PYCvPlpYj5Z92Spomqeou4QzEstQz4CCY9f9/ZzgYeHXZDXaG+XRBVnbEPbht81fOIIXl0q08
yz10NiHwbWgueKE7F7KH3FZxfeIMP3RR//l6oCxxJNhx7SCWdxzLOdRNBaVAI7qHyKPvxn8Qws56
mJvM+8RE1sAzWgN25s4CIB2Jl+9ySaqoVbrpznQC3L6e3cSKZJ0u+wSiViIqD8Q0v9RmL7IttNra
3PhOxA6+MAS6ZTNNSutEU/q1GsUd0HpMjXsTboH09GHlqyKHqFIV6zQN80u0Xz2dXKCjWRWDPHGm
X+eQ/zqTpQXkNnB3kv/z65eWLaUmFOm+SjKVRN9C4O7d+S4Ps1Ob978/EVuVSjqWzYv/9UQzdi34
a7iVZKeWWVTDkiieIz28fNyA//zkXMtxtHRNl3f/p044qrTwJnPCFMXOu92DfE0RF4252lJROXGu
X1d1+2fnYpF02TE2Xc3866DDR25CSkZEWnjnjed5vEaStECkDjXhMnTXH9/XwSLvx8m4KWGzF+ry
v4c6s0QR+OiNIYbXjGWLehYQwNxLTdpM5b26/T3pn7jRbWz4J05Mwgev5pf+pJj3acdViJNpIYet
cZBlHZR5DezJcrpH1+xjbP61BgVTeF1wkw+ahKQCK8ZXKzXSi6DN53t76ItVC2FYLhGxRHCx5RTd
xIUE8puoEmlyWPjhXhzcGS/lABSkd0oBrJ9P4mVsduXTpC1ai9PF7aM/ReZnf270F99TZAw2FLSJ
dHIqH4C7Qo8GTKQLwCfZapig6JW1cRZrYRNfyH5y4TG7W1Rq6N/ScsjV2g2s4UmVHugkkC8KKhhG
BqfLhuY+aF3ySINKzlQwhC/sy6AcxBtroeg2TXwQcIbtgz0alDFfiNLFbWFHOrq3uwDktyA8YRQ5
rqlg1KW3CKYW8RawE/NhaBRZIJ1XWgriblA9VPNALsBYOvV6Ko3mazQF7a2Th8U5Aq18m7lBupJt
BgYgjKewWMKSBu7Wd8re2XIA5VUxORFESXsF9Le+MFDW4gcXUMJMTJiRsWc0djNZmO2UZONNOQNN
L32rynZZjWvO9yBjVgEob1Cu4k7bjXdrksKwLFwJimX2Q/xjTKeI0urghIGlJd5HF3227vtWdA/B
mFLwjKuq+UF/KMZdYzTBcBkoiBoB9MpmJJm0acnpaqxwXwVMXDLN7JhYsjJ3AXw3kL0/E4h1QeRq
snWK0V+HXm3fMTEkiStnDAfpQSh7BldYgFOl2dnus6Ggdxi1BiKd+V1wVaIGGi54mda6qdgcHz2/
v+iKYMIrVgdssMkyJmmFXkO+RKLGdW4xfFx1OukJXrJCHPRtMKQb4KFYUqwZUYjuugaXW9xJWrWq
gVtPwj2rmrjy1pgGShJvoqJm67EHwGMYxBi2dh2dW6UfFvcdCREl5M9Jd5cZj5JgGK8iGVLz8cjz
aZgeE9qOvRk4HNa70Mz2QfZpBbroEcEvwDwrmC/rFurb2JTDtHWagra8iKzCWwdTgR2UGeKwblrh
phfV0Ifxxqn6YV+ciSxh3QxJ0MTvvbCx2vkj2oHt5Oh0eFDCAZhbGLq4tEffPU/zmXTdURf7pKBM
O48qyevoqrVzdqB0BOxjWakaiPDcxnsOSteQrdHzVQecOlUj0eBtitfKrF3jPK+F6oiVN+tPeaJr
uY5QzS1t327XuZz0QygzciomCdtaCat9tVIZrqVBlpMxDTXsZ62YPsvyu2UOhMkLMsijmHCMGO/C
q1eJYeUEUUPnGlOvx/aUEsAbRYRqwGrD/ddMnvHU+LFFLMeQgciOgy78CvPeu/f9HpCIMeTzJ9Dt
aPndMp1fdRjv4y19Qbrr0DsXjVXOKFcZddd947cvyg691wm8bE68XmdvDNW2t30Xcx2GA6nPQsJ5
EanaNF7dJqQSljdAl7rAwD6bS39M0RiPgbFSUoSkszHIEYI4p82VnKdPRV6Gr1kNRMzM4/k9jhQ5
aUNGzAa2DK+CAJiFYtiMBmj/M+LYoqcpqgmtJE6GkC9kZfVSMIhHK5GK7PvQVt4yKe1B3/fUDBQg
hhJDNTz80boJ3agxV6ZdRuQ/O3U7XzkyEqSOGwHx7Zkz6mprRDWWFuXn4x0rzKHa1Wacds9Z5wyY
dCuRSuI42qiUS1Bk5It2DNEQtkLBbt9ojY9cd76Ulje8injsy88tq6WzLpMMHaALQrUGRY6L2o5d
cnFDg8kY1C08HnllDhvLH8xq4xKO9FUVEqOGG1v1RQbwbyCzAaCsC1BILnrRGPchdeBgLXQePc1+
5jzl3eispjgvL3RpkiNZdEFA6EY7EVcKHANdeSR2xjSP3WNVC3KjomjvlTLicNPZtvs2dKZHdJcu
IcyrZC7tlShCz35CyBWd5WNQYpMOati1rfTM88o3h3qVFBPoRwTKIIkeWPvFBDiwzVGs3Xa25K3b
QiB4af0KUKSMrC66A6eZrUTWiYuONaD5Je3YRl96EZD524H541Vlpv0dK7BZbs1qsPytNQSk8PSY
WE2Zq/u87Cw8uwjBLUBPfg8OKWoNPnYV1NrgVdW812tXdnD7KByQGxV3sxlsx6GarOc2KUoWWmoY
L926D7ZFU+pgN/UmKGaW4fX5ZBnFQ1b2JHLnQxullyAzHbx8otC3acCmwWq0pqy8mMYMHZt0NX4i
sw26DO1O3VQNhU0N5C6YFCjOJgXnRfFoTrDvzGkCPqcgh1zTW7Z9oiy15dtQb519HuF1rYtmE4nA
+ZQFFsZezFjjsPbNvt3OSEc+gd+ZX2YGAHcdyCgH0OMRCM5o259XqTLpJcoh9SCxQnMTiLojNzjq
3Sso9ID/JaABc50QJ1Itiknb97Kdc57sOGzKht4XtFFNvtjkk5eTNIIlgW+vVGz5JDB72QQ0TqUb
N4vho5nxyHRkgYKbJX/oMIK5swl2aZ7J301nEh1q0ZvmVaIVTu+FWfj5vSwkRtOk68VDFjpGvmkw
P4aLRtTavXbsCXM4ixRIhrDZnuYwvGeYNmPylvuu2lb+2MUvSQKE+xrNWkzkTF5dV6UhvSsYnlhJ
izqtu8vCYhUF6DGmSNDmNlc9C+zucSU8OOxlbJz5U0xqnkjAJ85MrcakTbMvxpim9Lt+L3GeGnYZ
V7kdkaVnJuTz2hUF0DfDqMxVNsxQgwO7FFvppB06f3+IHRKfbSNZmnVsEsxYBdogfVVXEyUb04Fk
5fukaWLcB1A6xM9Da0Z8xmpg2dfKnOPssh49HP+e51nlYvTz4DxG3w9Cg/DMl1kL6hAgtotNb2In
Y6ytE3MbNHnknAd4e/KLJkmIR66GNiTnr0mCe9Ofu35JhQ9gNjElNahAIim1o4BIuOX06DV50z8I
B69CBAHcCyrsZ9RmlkNgbyvhhNehnJONPxCyFbTk0vmmwpBA78eW1AkwUfM4bkdB5S31nBqOHLkM
V4mZiuZ7ZRCWYfUNdTR2YjZNapAlMDkJrifXb7L+rs8ASK/8HmfctnPc9hragficVSMZYEnRQc6c
++kya8pRwu/VMj2jmjtOeGIamb6QbYG6tyoy4heaYjKvrHaPELUi2V+JqS2snU4kFJix0+lbzMeV
iQEU0/M8UeCMi2RQl2M/qNvYn+HETTDWXoekD4JnaKwlkXKzjvmkKfezj31rHdrlvAJwOzCZMMRn
Y5QQM6lEN3ejbeWgpLNGXVqZ6VF08OJipfWQGcQ/YfRYez47KeEUzuN52TNdXBdFOeYXcjb8t8wi
k9vMLDyaLKO6+QxP02Q8uHnoudScIiJmePbTaxv7yfTVcnO/ejPrwiQ43c2MbinSqM4enCRkCGmr
EuBKrUPmWpRxl0XikftBrU+vLLuYgEf3I7kxVmM/dlPGOiErxXQxUSQ8J4O1AMkjfcO74ovRs+uj
cUu7sqq+55KsYI/K5mKMk/MpIXWxQ+865YA9cjhizXKagf0lE/RXtwiDbaxj/2aMRPpYQgtmKt/s
edIRsEdwnaPdZoSktVSqzURP0HoYkOelPQc+yw1CxO8GK66IzJgb79qrYtBlwiZTTUysoWTWfU8j
J32iy3kbt0yIJtUllEOvMb6bAT3rjKF5Oh+E9ocL9EmVIGC3tJk1TnnwrmTZbap5Lo2nzk4Il4wL
QriAp5r7xFi7FmtzjqZxOZmx0z+XGj1pWBAbtUjGlhwIx4AWwTKrXtZtklw1qSW8FXsCuXkG9tci
5Wj05/NonqfgPDVCYFpmk4lNNuQVmIu0H+JzQ+GkPa/jKsiviB4B1ubQaF8itFvpWZeO5YCPuCvy
q6SbB0wClg2QRNThOYuqfURAYwuSiXBsgyMf4hwCXgZqZwyFRQ7Ift0FQ46z5pBPVNq72zhoSdMW
pWq2ZRyEw703SvasasAhtxN572+V2/Q7mx2Gje8m0NUL3Y0Lq0r84qozouFF9C04WzcfBxCHeafw
N/kkI7gAA9K4uiqoorsXrV/G2WObe5QnW96nSwJ2mbxgjibLmblIfz/2qX1njH7zxWtMAXoQ99Rl
EIr2sndS+TpmFnF1gcxEvpuHAe6dFbU1Hlhss4rPpMTTbnfGtKe/Tqh7pRivE7fNt43s62G/NiGY
OqgQ4hCtU7+XedTdGKCUGjiLSfImA4n9qicq3sk16SeTCcbEqcL5s2MyP19abQ173Y4MloRTE3+K
WxMXvs1nNz3rqdGnZIbNIEtbvj/YuBpLL4F51GQYk9lMAKVbXtlw69R5TNLjuoUN/ZDpjuSSlEDg
VkPIjZK+XU9jnN6XJtAgISqoBLZn407NhbfRfRh8iamuPZZT2dO5fFjRVZtGd0XdiOfaZMmazyLB
Sp5i9xpVAz47KvzPVl26FOjM6tKzovo6nEmPXY5lUJUrGQ79J63K6HtapFibrVGPG0QO07UCJrJX
/dbjRpp8E5c5FpKbqZDWJnGU2TwV0iG4oAmj5UxsI+nykeNA7ZJSEVCh3jGqGbuE2jpEnkDkULfq
4nMHmBFiNzcPgqthAiRtPyAAeQpKUnJbh5Umm0LWOawNZ6P6sbmCrZBe0aLN5VBABuXSqzvbKszH
QaYPfs40waG6Af8sEpq2kcIUHUU1f2egMS9iPWi59lU4nE/M37HmQS791NRdGW44mrxOsJKVy6x2
G3KJCvvdEwRJDnVVnA+zuw/PK5vBXMQ1axEfmeZnDwH8thhLalTG2HREDDcGn4zU9md2v+U+58ts
i2ZZMR48G0aiIYwlwYsKW1mcQ4oiqTipVH4RWTB8deqTmNoHKrkzIm/8bNRBdq8qk2hpIxgvUzZr
roYaivfCNl3zuvBUtu0nO7mv/Rb+LBtKZ7mbFjdtE+mtSnQfLTwW7ws4Ax1JTq0avrBdTmSeazVq
G4+8L0CcFWS9MBQJiWjC0IDJPZNEz5ELOIuq3H+q1OiBGLeMpap9k92/ifk3qTyXYdTM24BNgvN6
JN6bmARyefOhby6ySY6Pmq2cu9A02WEZnJFQ5CjKAGBkjjEve+rwD106KJBODZE0o+qzfV7ZlGwL
y6diUUgA8X7XKIJrCdEw0Q7zIZ4Kwuj46z5ZZmHaga4Uk0uOqobgVjSo4UFvm+OdYXkhy+SqvpJd
3y69ku1DP0SB4gyMaw4cQyRT1v6XGp2hHpyIjNgkjB8THquUKLRy0suBB0Fyg7L6K4yaNXGdbe18
C5qE6Ne8zL90ULLayIvv/ca0+105d85yP3l+8qbEfci6AjCrCYc8eZ89XX6aakP2a4PkG2K9nZHu
M5Y9hjRzJKmi7byU/54z48aclWLTb18bZB4wemIjrYLcrShuxXSVB6bzWkTSZDCmLrqsQfQ56yhC
A42uCdigmBKhiQiqiDQKaz9ZV2HP56it+nfw/91KS3ULe5XIeoILSCQjwbG/6nq6jmsI+J/0qdsm
d7xvaqIyhatxsM9aK5xfdO7LF+Alwz1FMNaSOnbyS4/eRR6Y1+BxzquEJTSJRGzGzWzYrIZojh58
Pcfr2o5cYoJg1q9L9qVjeEI0glXNfhLUVIDPDvElpnvlgJeA1m3XwZ2qp1QuSnbimf3S8hYsxMb+
wZ9BKj0bV2zkEdIgzFKcg5zR1jrBvNY1VyIto5XOjK/t1PkzMc6T+EbEl2GuDH8fkWgO4drxa/jL
tYswrzU9EW6HvG5eXZnJjXALiWgcIsV2ak1OjeIe0qMh+vrOMkrzZkx5cTrBipvobFiKLBqYD5mt
fy2LCBJ7VUmAGSJvZmdXRs1jUXavrlf3u9mzpnvZ6+hqnuTMKGuytXZBKOddQvPbTn4L9A0q4Nxt
8P51L3OUu+6FIM+E0baoMF2xwGF6WLBoGq0gPDc91rGsnyr1zNpwuBg8gpitZBj7bYBo42vJpBKI
hfZAwJQ0jYU5CICKVKeWs0/OAeUTgtda5sFvKSkr0FYVS8dV0tphugy9ghhHV7Am2+VekettXcfA
ycKSWK4F085qFw4eoy9TNmnjOZnyJ52ZRDVFlMBvxrDXeEU6m4Gjki3uxVhXvXsNw7VYe30LMhaJ
SlIhOnCGN6sbomiTNoC1rTAl88hnrv+adLHahGWfvBo2qY9Ld7DMC3+OR7Fm8UAcdFTpG7rl/yXt
PJfktpJt/UIHEfDmL4ByXdXekfyDoIX3Hk9/PnDuHXWjKgqhOBoOKYUoJrbLnTtz5VqPc3P1zERq
gVIcNAhxqhaqa6sOEzjCiZOtrUE8dFvAKgoLnVdYblT41Zci7NBrq2uK4ImVeoiATa0FZZzZz3pB
ZvWmk4Q1qBRFtfKk5BSLvS5SD3rK92/FXkg9Fw0Fwialk6H0CYNZeaJJVBKDCiRvt54/mr9IaP7O
5fTRC+JQQxjQlO9HLcwlZDt6tMR8w0uelUZtd2Elh3+UJB4RM6g9Ak9ToMMmM3IqzvY4WulpjOJo
pjsNkAguQZpSpwAC/d0vTNoJefYMb6oH3sL2zDg6SkqGhlbbJpJykKdCRERnEqD6Nfu6SoGI6i00
AWrbzKJ+aRVtIyEY400lpdQnG1HokA5LajRMDdqLui0FZojFKAh6t6ZvGbGNmlyMUkCWQNYTNrJi
W6k/WvsgJb9/F0i6Ndp+pSGDWJtj+FMiOd6BpkrDU6RmJXyOqj8ae2TcIOsFp6J/B+IAuWpB5ISU
uZ+0uwL5nPjRl0p0OvRUhLGEnX1qjZbvMApfjA9IaQkwdGokWVAvDwo9epAtQzBccvYtqX+mzOaR
Wvbf06DuZadUyvJ7R5pu+tXw0EoeOuLeQ4YPHPYZgIHGrgtZfkTnSocMJM6kF2GOdve+qkj13srh
82+aLNuogpDeV55eP7cSIkRvQilKv6dQCbZDJg3IFmpZSg5+UGhBEPUAUnLmfTsoFXp9soQQrdaG
t2rXeNMuEfzqsfZlaGSAEvCMqmhSbjwxfCCs6+8ype4Cx5AGELe1aPC79MH7hcqNWDlCpMWKQ63W
r+GVjrRhh6xcD2O4lgluoNfeW6aYKLJ5WQX3SccrjpcwWfinVuZgOyGb+C2dMkJGZN4EQgPJT9+q
dozHTVy2CboXnQBor/XJn9qt4EdvqNvWvDXI5md2knjuBHL35DcejhlVrZx716QClA/fMRZ7G0A/
5bMwCdVrkhYalTVurN9qGkUPNJKZcIdJQbPrdARlE11Hli016yA95qQLn+d2T6QqafWUT6HWWn+S
hperLXqtBP+vV9f9DtncEXp7w6c9LJgKs0N1zUr2QxaDfckHIzhkaUzDdJV1OYIWcfk11UbtFvm7
4gChbv8sKmLE7ZogtOZBYVMIjylkTNsIaZIZ3a5Vkkuhk8zBQAAKFywalyiGx5L4u5Z6C/HDITLR
fcq8CBWhIA3eIyheq03YJjzNRFpIUfborVeygvddkLygGhznrqIHUAj18IKxiiA+m2ZAk0BCtzEN
xmZf57oBTKUe2yMMpSiFix4y01vVGiE3L5q+KQ5tlGWUDFjqO7UpMwiy2g4KSwtiNFR75UnwjyIg
JXSps6k5qZ5Hgo8VD8mf8aRI7sUMXEqRURhywbQEHh8ZwOwNGbaJb8+rYi9SM3wq50sXFm52nm4V
qKaanO5vFPokZBIzGVgsO1XdhJUEbSY3ivxSp1F2D2U7kWBM3pGp4vW2HciNxrvISGYJv9LkedaH
6LXeSFJnfEG3JjwKfVqP91XeoN2hDUqJhHSANKWF8Jub9nkpw3UWlj9iqczCbVVNSf9eFNQsEKPp
AxgfCoXLtgpR4u4Er6dUR9bmsei76RhY0RA/ZpTnGJnZ+MmD1GjmYxjKTXYDAX4uuGlmCK9TXYj3
ou9PpS2mpI20uEzhexYnKGEmWZcJdCx9uE2LyXhXxDkV7guNLm+ULNFP7CVvSxwlbq2xabOboZFU
ROobZkjTpKLaU+t6zeuWPmIpUcCr1oBXp52cmmbjRr4fyS80VaDXKyuShLg0ADXstcLgUDjydaoE
6DPauingrhO9E95ybyj3kcGVChFsMv5g4aTb0Kij+FvMsBECCGXhmaJoQnGliwPkQwVDee7p4JqT
jh5q81JNQkCL6Jmba0/doUF7C9ojvyiqnV9r00ukhahnJv0AEf+Ihk4xQmY7kq5+pIoefcuastqD
40yrg5E2BRqQVQYKbNDkDdhBcpSpNxrVRk3q6DmTxtK0+yLOJ1hoe+s5RYK0uU0aoU+e0PYwUC40
E1qCvM6Uxi0QhiLZJlVtkUjM/EQkGjH0PwKgl+TQ9EVDsSbFPzqKldSHAFGp/EdBEWd8FfRMClCF
SOOeLesrUDWNKil9DXbJV6RX09ClLTN7rfsBnm2xNsmiU10XBDsLSZtvp84Sgke0z0BEh2FcIxPi
p4dCnIK9CkMuKs1RMr2FtaKCexzi50AryCupXo/4D8BOFFvJc6DvE5XhUCFH1hfiqemhTL6LNSEQ
n4JgZIdH7C3jqHFlH9IUAZWbiCozb9KA2bdHU26/Axdt7qS4LwF0wbX/GCJtiihu2aQPpm/UzwrP
fpTphK4Ib9AFLR59HwKZUy/L2TaBNumrTiAEkByFRKQARDQJaqsev5exCU9f66MW7PgVl4sD7WpD
M/jkh60jqf5Qoyvdhg+KDwXgIdEQeEcZJurvklAXeY37cfKeiSAQbFGqm5dG06uXUTcUysB6IZDs
D/Mbcyor9H0s+rEQjm/R7Rkn3hBOCgEcyaSiTU8k9JJHvl2QXFWVGvVnDJn5scu06kHSCUxktZze
inIMbnNNNl2FkrsrTUl3o5M2QbdFo3Kg21oljP6O9ilUM0YlMSskEpLIGJ6iqKHyaYiV/BhlrfwL
djcrQMFD6bZxAqjza0gMSO5zBBdhU3o09jXn5VBpEVJBg2x8k4oWRShT1UirV2LpWhnEtbu+EsOU
h2CobGU1Eh+7XO52cqjTF5OGo/rq1QkeFlKkcGc0ZRvsW97EVC3TWtrLrcojK8ysptyAnbU2GsWJ
P1xZEsBVOjLRD4yS73VbIXeVUhLP4QSPbLYVbKhI3HU5rG4gIaG1aYr2qZRL+aEO0VYI0264Ey1R
/iJVjXTSB0nblAV/VEn13nOysNbSTVhSQkQ4vdiOdT6yS9QshWZZ1KH6RdrQvKH0M7yTKcq2RM5I
0adj0RwrJfBvDa0w3sRWjygzyO0d7FLWPvRj6p0JNWjeK5JPAp/CGNKSHoX/X5wlb9MVtfUQVS2Z
qsTjg3xdQdtFEu+VsAVCWSSN6aa4k/dWJLiHc3PcgGmE2rnxAjn94/nEfqcQAbb8xjflOnC9BH+8
J0gHARv0ETxHvZc+R1Ldf1Oy0M9sEqNA9H3fqpSHIPQKKI3RYruJGrRnB4s4FynlIWdHi0L6NIJv
oJwZldFvUfamrzJKodDvUmmr9qQrx9dyEhvxNqACyFyoaeEdemXWk+qtUPmtcAx3nqh6las0UdWg
+BUnT75vknUAyCI99eQwiaTIutl1LHfZNhAoe1ppk8iOHyrmazp5ubbRu9YoN3UUzuScaYoMU6RM
2cGzfAFWtdYohC0RRYEAJjXCfZb4U/IyhrRNd0Lan2TiOoSTY7zcNudKO4L7Q2cqmdLsQTMJckZP
UhBRyqQagoxa9Ihb5oXbejVB9T15TtP/1k2lzEGptLm4RRXB9dPOh2CjBiytjFnTvek5YZblj/UA
OYWgDYdWnlSyziaJNI54ySNSmCTXwE0KyNOjOxRQ0p2SptvoY7HDX8QP3mDE4U3sN/ETDb+U5VmK
o6YZ0yvVdr++C0UJDZkxV/w99U//pRAQM5f7NrrzJZ0kNUA9H0QJcXq0NejyTmwe9TNLMBPWOgLR
M5RSAtIg4xBUP6su7uGky5vumxZpOC2vDNIHetjQc4ypbyUOie98Y1KVyJ5arD6pY5Yi4KIbdzxh
9HsEFatHKUTR1pbFjIpFl9ZbyxN4r5gNwkdTW1hzTJ+o2yivacoKZC3dtyZ+2DENUXyicEbit+TP
ypELRXd45LLpbhpdb+/7sgPfmJSV4m8rzZw1z8gspCi/6TG81mqbPyiRKt8OmRAoR7B1+XBQ9JAU
l1mJ+YPQZDHFnY6jQqU/5K1RVvd+pWqcjT7bRcQ3R4ROpu9eFffPVQOQ0m4nrT9VVjshNJf6nuVo
BgHWtrAAeSL4lHQHMtfym07k/Q7kfCRDryFWl6oIMba5NyGKTD4yfxiKId6oWtyh+jGM6k0fh5X1
ngxidcro5kfRmGVB8VVNy9SpGoHucqONqHqJSXwfdUzQljABIamuz2qdmqmpZ49UIYLxGSRBUn0h
7KlqoGYowmpVEP+pRdEUdqmldAFs4ZrZ7VriGVepEz11xO6vrqSam+lmLuOiDqebA1l6YDhPuIEY
5JKYc3+MRbqrpkZ+NSQ4Uz0SWxtmXPwKtI8+ZCQzm0FG69Uj4Ofm7nnEThrpCGqmCW457SKP+lBN
TRdpa3OjDI1An3dDABCT6EMNS1ZPdAuUiHICjHtVCl99UxXRcGNDDn4hNG5V+0odCkQ02tyMeC1K
ZKb44iE4jib0B9YUh/o2tPRK3OBxLYBYXIb+u2VW5i9/nOT4kPU5aSTQiVW2IYBHhVIrcgnaiorQ
RjJ7NHUyNfoRDpnyvTS7eqYHz8xvAcimxlHKAtEnVffNXwHlCwsXT/2FFGpvQGkDphrXJVSUiYIo
vY+akVYICVwGIlfGWEx7uiesR1KYwEBk3wyfuxQ1nrvYE/ueYxhpBCxqX3T3qRogSCZ1w0+Re/W3
kpeILnWxjN/JLXne55E5fJELSX0e4eFOqLKHobefwzODaiGppS35bLoyezmTohNYtEy2vdSURDeU
reYLHD/eMRqCuDrk8JQZboujRvaqo5hMo4U8e2q/I3sAobolIgdb+sgJq4oWo93okftGHqx+U9pB
/RFkBPiOkgQelwlXa3MTek2uH6idD2iDCm2++59mmLIW8RlceBgruSt0avfHbGvoUgMy0E9xm5k7
SW+j0zj4/Xc5Qu6oUkRxpfP8HNWLcqIB7kPSiaLEZcte3kvov7WjYsv1E5IbtykH1zKmFcKJC0Bb
apGiSSHU1ExVXfQeiUXkCWMTUY2XA0eEEB2tQStH5vZUqA/X4a4XsK6WKhuIWFB9EWVz0YMIPqtI
6pSM7hTwYkOaPs69x+smLsyZZYg6WR6F8YjL5iZNKQS4FDGhFI+F8ZLRUmm5102co6CR0RRFBXyZ
Rv/X32auD63pcZCDhQlKlaJ075Y0aIbIWwCTnZCvuG7JPMMGm6KmStzmlmFK2ty09rEJPisNhabN
HCxJAQ8Oab0+FHki7PXhZ2rehNYqHPlzF+qMg2bKZNkCIwKKXJ9b4T4azAuYKsHZqpC8w5JB8lCU
brJqF1q3UXjr+5uOcq++Ar4+X7EZ9gyGTdZMSReX2HXZp6hpgY2z8+5Jztt9lzUokW+uz+RfuPhn
mLUlkgHXWS6JVr9l//dgoPpShsTQBTS69UbfIYvsQmBso0i7yWGy9VzLIe/olG7nNJvBmYl/mXSb
VIkjuJQfNoarue1Kh8D5ieCzJNIAoL8NJKAXK1yYSRtWOp8FCejQvjXmCkXeX8r6s3Ezs7Is0dlI
y8PnFRUSnyw1xNF2uZnHjQadKzuyQy7Inux/xk3/mkOF1AEfAwnyPGqwlo7veg65VKdYOUF/uW8/
fdUMtqenx9BFxfxPX+XHfSb1ReJBQTrYKDajIS75LhXPqHb0Z+Q87ry9kB6hlWIFXgP7+dfapC8o
ztnmC/Pzuftwgjsx6nIvwrwAwx+IhUfTcLLDt/vcoSuajCraXAdvW+yhHIaf2qYfc7T/IAnlRCvL
vyDimb/ElHBUNKQAYNfx9J+/pCbtbgwVyn5q3TqlBCVg/h5pulONAYLiKjDxQrCV7rtcv9XkU0hJ
H8LIWKFMOnMzNKfQycMdI+umJMuLrmQpT+kGsCZynop2nweF24rN0xghHtgL0oNcRi4VqJWm/b8t
FZ+3AEZNka5EUTM5+NbnkeuJBWQ3kKitRNZdVb4XPUFkrfaPtZCfRsTd2l6/o45LalurgMciOTuY
ilMr8QkOj33t+7eFP/yne/pT8/THHrBL68FXIW1F48nc4LLoOqnqkWIn3V+21/zIC/UoErprkVoi
w31r6q3jD6YNX9KrJSf3Apy+War8kFVppffl4oJYInkei2sZVYHPc2PIFHn9Aah1mYLURVLeshKE
j3yXBNkewUIH0NjP6w7yLAqY98AHk4sjIVcjuI8MkxUbXyNRJgZ2T422rfp9Hqy4/DOvtzC2WPtB
8wHG9xjrAFUR51H/NniFXh/R2b2CEU6WockqlxmL+XkSwdGOUZuhoAOJ9IZaE5q3YLN5Qlw3cxYN
GHR/GzSA478tk5bqz2Z8Q2gaoVE8Hnvmw5iJf3RTI6WW1q/TZORv142dTZyp0ndnkUqBU9MksfPZ
mKxVXa1FsWVn+VdFPaLW++//fCIntj/ThkdYbP/CAlrq52DWxin/0ZDSmHpjZQhn88UQPpqYh/jB
9wqR0IFnwYQIpIqnKAoihmO0bgNQ4vpgzjeApYoEtkRPugrzxGIDFKlSCo1meLYQIizIg8RXujeO
/EpQe35YMWPRbiwrik5n3DzgDwPKG1/umslCAk16a6JtCh4lA4VDB0D7xSi0lRvj/JwSrEs0qs1t
cXTILQbVC13QWKVPyhqrNlJhiB/D5Tmkj7E1bbpsWrF3tlwG9mBgkPHT/Lp0RfCUkk6XZM9W8x+d
Lt0lQ/OUjYmtZv4KEdyZJW5DDhCDsphEa8m3JcyV4CzSDbjvjEd+Z47SOoKVZaSYbtCsSXvOLubT
9UNEJCvGHMTD7UAb6OdVE6sBYp3Kwt+1Tq0+S9qfnl6rTKTCbmzS7kvW9Zt/uR1ni6rBFrGIeLSl
P2phwYl9EYt5hFowom2t9ttDwPtfW+EJB6OEgt+jH3QxLlK5o2xlOkCO4W4ovmqVR95rJV64sFLY
MFkrlZeCuKTGoVhcmLTj8/ARTiaJMrW6MZL3sX27PpSF+gPbgSeBSoRItdKSTV1bvEy7RoF1FL09
GzSddKLfv3FLoxwOyaBEx7HV/nhK34CTJ59bdNk+HmlprKiQbuTIG1Z259m5M3mu6tQjZq9LsL5w
W31dJtZgSAhwyGoPOAdMi5mqyosC8TH0eUgx+2qbrUTvnK/zbUoH49zKDTqdfbpwyHDZ151S0hLq
uu7RdW/d4y1/t51/bLf29nCwbX653W63/J19sHeNfdjt7KcdP/3/v3TaT37YT/aOf33g1yd+H793
M/97fnLmHw5/ufNPjmO7zuOju+fHcY8td/6J/zv8mH/L/Fvnf3B/Hd8e346/joVb8E/HIz9+Hef/
hO88rtxL5ztOUUXIVjQDThITOpbPp1VtSR1TVgXh01h2XP2UxWnrob2iv1zfcuerrKiKztmh+xjY
8rJh2x+1cqoaUMM5u64rOnoRtWMKuKsIncL6c93YpUFxSFVRVw0Vu4tBpUrXh5JF5hH9xQcaxQ/0
VwMyRllDFvbXTZ1vI0XFpcoiA9OJIOZxf7ijYh+O4MnPDDtNYjf33uqydEkQOrQ/bLLmJwiE6/bO
rl5CaOIceBp0atYcnM/2AilWCiUKDHvq1OooemniAlHIbwYh7Vbc6rkjx5RlaaJFvKIRwn42Fda6
r2p1TFtiZ6KKSLHBDlG6d4dRzwOb6qd+4xtjdwSG82aAwlnxt3+n7vNFApZvDjNw6ohiL/nQOy3I
RJioSIvbuf3tP69q5R7QlD1u+JRdt6UPFZ2c3/2W/gJl4z3T1bbrj73d2m+FK9p/fpmOvzXc8UZY
OTWzT1p+msJDm5THfGbkRawwgdCMjDo37VapqVPACqCsxVjnJhSNgzLfBoasnh2YoRtjAGGtwRvV
oiJNW3C5QmO5IBObb4HPJhZ7qZDM1pCqjr0bStk+74TR1ca8PVQAbJ1yBOeiSNmvWOhKp8+Se6UV
/53cxv/7AgtGjZmaiffx4gvSxPMCteMLJEpyDuQm6APmRHnjl8RYo+G74BRoRtaggSIfy1N88Zyg
I2OkbMLTKGmQlhVuROs2TYm26pW9sWZn8ZKohI6ecAk7IAzcXrr1QBCFMNPAZXvdFVzaIZYkaygR
iFyfS90PtIJiv5VAvZS59FgW/s/IWNvnF7wNjc2EOxIplHmrf3YBfRCDKU5IJVQAf+1a6RxNHqDz
1tYYyaV59j+fKBbmg6XFThigEDADKBPtVqXDMXyY2HjB7waldElLHQF68rD9jhZmqa/qcF5w4ZjW
uP8oBPA3i0FGLXwHQBhxK9JL6N8DtVDFfVk/9OiBAWRQwxNCJ+KwK+gJrp6C6gSwqrW2WmxP+ffr
S/o373w+Df98y2Ia1KgJob5iGviWMd/5zV0ufvPghFG0Ew3furYLh+cETVmUg5EG1OPtOK6ERhe2
FZGhLoPo1dlcy4hA6nQl1yumo6hEiepawX0NXu36QC8cEl1SuTAhgSNFt0yMtQDy4Z6gXkav4R85
17b0SvymSXlT6sG/NzVTyaFtQPpdJxfzeQ+Xfl/CA6noNgX59y4cH4taO4Kt/enFxZrTPj8vvBCg
nKPYw61gLOtKAiKOJRxK7GJF2JWl+VOJZVgdrK//dvYww4NYFqn5SNJSl2nsAGWOGmaMpjsFQwra
h+6PfNyQe1jJJl66heeXPuULIEE8Weft8iHAsVShLosuIDlHOsF8LKiwHnxZEfr3pEF2batE1Ks3
VCLNd1VphghwBTzAZAZi9EupeIQHmuL1twQSDOPWq4r+N0x31nSizYveIwMgROrmqcZjp5ko3m5B
LiR/Ro82UlefQu1Npin9QawSC2FJqsS8R/rupQgqWgYRfs7I76IHvFOVaAAEGITVq6FP/ksdNtFX
CsfNIcqG9rdnRM2B/rDh3/FvzxfYXPb4JxBYnNdm6vqeRkKT/l8hcdN48J0oF/v9BH3Eps7F4eX6
yl9wEFS5ZYnAjDyVQZXs83LkGcDt1swQKAWVryvFTYEiHSk/WE9ANEETBa7qBZKNJxUVUDOgNynP
jjmt+QZdL2h2Pl7/nvOwXqfgCJGAQaOWZSxJjKHxjpLQEJCqydQnVfXpUq7gI6j3KAZ8MSdpJfo9
902MmyYfilq829iSn0fvx4UuyC3ymKUeeqeoNv70UzOtbPmzQ0zhaH6omJZC6KUvx1QOTdZGCpx4
PIlcqb2ZGvapObrXZ+7MAy6sLNzSCEXW1EVY6UZ6jahHtHCTjFTNkBO+bmk5HhlPMI+H/5I9Yy11
i2g0bk3gl6kTV83r4HGRe3LkZkrRrwzpLKCcLRnEqjPpJl5uWXCMNAk5oRKuRJq/bhQTSFrslxuv
Dr6BD/k1WfJbAAuUnGcPEon/66NcvlZkBshziP0BAEg3l+EdnGlzQ3hI4a0GINNvVeMu6re6/B4a
JnQ3X4w1vuvlAv41KM9PJJwAid35gz44xhbyCigh4pkeEuaF4BE0mQvrIGQO1we2DE8+2yF6/Wyn
ygux8HQGFkkI1g/vqjU5sEAK2pfUejch0rpubnnEMMeQKGdSOGJcyiJMNuicCfxKBB5G4zztMiB1
Vyyc70dJM/EXPD/Yk2dP5qFMcqjC9cwpeBTYI+wJ4JBTVE+NItv8+8H8DfnJfcJBu3yn4UJg9qI7
H21Q5Lq0B4hUrxuQ59n/GLDN0wVPLR4QfkNTP8s9wtASVx7kEIMGh1nhaUcj1ZqtMEb3gSjcp7Wq
3Xhyj1SpcGOa1UGQ89eynG4LGai7kIkQ9wQPmRKru0TrbnK52cNmI9u+CKj2+qeeJf3+fipXuE6N
gyzpUoWwrzpQKmAsnErQ6RNM92IAjhs99qKz4MSBHhN2dXH46U+aG9ETa3VrtPoXVl6XqBhReoNB
kfL8561cFx4B+ChkDqhsn1efXz3Jkry7Ps7LRqjIQ9cHH87yXKYJODkw9TgCnJBXizudvjQ121+3
olxYeCJY6v8miJiZU28xlkSdItniWA5bbSvc/Rjc9DsVVWr60Mvsxp/V+xP9YPfZ8RTf0wL39iy8
BDfFN7IRK+O94HUp9ZLNJXlK9Z2I/fOXgLfNJCVmwICb6Vh5NUaS+0Yz7AGMu3Qmu6NXPdEtQSIF
dqvr03BxslWaWrFOqn95IesgypUQml9Hjazv44CgeiEdk2Ba8YEXnBJD/MfM7Is/+Fotqwh3WsyE
OY1kiX7XBOFKTH3h/iAdTDKP/QnV45Lg0yxB6KQC66lXT6p312VfFJgFhiez/qKq+9ZbyXqfPXg5
jZ/sLQK5ZmxM+AGRLZ5KMHt3tEaHtEPRdD/dqMI3S7EbBMa7lV0rXZpIMnkAI3g9zHCdzxMZd4VV
FlWSO9ZeaHbmI9ycjvy10WzdVd30AN3Xz1//fod8tLgYpzLBYFL4XJNFKt6PCplKX7sPhS//3gpx
OOSpIgefXNLncemlFVpCkkKOloB5b8ZDWaE3noUr+/CSD2WD8GYlOJyRg4uz1tAWOZhDzqrdB6dh
2x1qJ3akb/lJ/Qm0ZyUQXbW22PbkRj1pzLDWbBtX2OtIMRDgH6e7xC4GspzX5/DS3oDolOQ8d6VE
gffzHPa03JUmSu9OSC+4Uv+O1wycPV7mPf/RgvzZgkHRthVTLCiwDR+aL7Iz2QTzja1Lbnzqbibn
e+KEa1CgSz6KWuRMAU8yFVDQZ6tyJE0mEhz4KPFF0m4UedMna/ti3sWLMECnU5UOU+ju5yj4sw1P
q2RoZvocsFN0b96+6L/kg3UH1+Zz7DqmXbvOlNGD715fsYsjw2XhfgFl4roWVqnL5R74Z0eHQiqr
dCBWc7/oWuAwb7Pzwf1jZt44H7wvFD0G7+0Op3FPo2vnEhHmjvlC4028M27zU/Wm78ujdZhWXId8
ySdTv/nv+BanTSuEPitgenDk3Tf6M9zpPjv1eK2t8pzb8e/iBMuo2/l2s5fvI7t8F242LXKJ30eX
dupDueY81z5ncRx1IdJ9CCM5jvVG2xvPUFYcdZei6HMB0el22FguxNCn8D5+d+I1EZ+LxhEXgDGB
XcZT5/MiwN+VW3HODgv1Y5vs0jpBUJPmfDfzfle9m+Yr1YELO9qg8R8I5QyK4ML4bC/pqkq14qZw
4HkBRQKWr39s8ocQ7sEEqpBSWLkQL+xlQzUBQ9BfM5e45vF/2GTopmrQHQ65E2fdZDfmz84nVFXk
tczjBS9H7EnUNlcCeAwv5jFTJPhOaWFwGrMSbqZehpC10wbn+sk8w2Hi6oBgUqNTmEAi7sXRpELn
62k/cjRfzW/Gaa5a1Y73AA3qFmo5p3WnG1myhVvIUVexxpem8qPtxXmFmnws2xLboFH/0Hd+Sh6U
I+q3JpvUKhx6H1HCfRXfrw/50sR+tLrYMCYk76qVYLVOYXB7y9fIxS8cAHREdFiHcXZkPhcLJ7dG
nJsBf75QQaRjZyZEjeaLVJ+CeCPTr1ivLeHFAX0wuLitSKxZ9J3NBo/6rjlJJ+M4Ha2N8BtmNTeU
bPG4RjJ/cYhcVAo5BZ0wdHGL0HwHgY7I3qTR/6aFFwqqQfpt/yjGD96ZSNoYO9GQVyTQLw6TUvlf
2NsMmf588PouK+F6gFeW4sPegBghhZP5+ta4dPGTeuIw6LR0z3n/zzbUVglyjf/ByuzbgvqWhAdI
ThuyGK1Tda+IKJjTAyUHP/wOO0VHcLUW+V4a5ccvWCxmrA3dUGYqZ8KbhBvFaOV7tdR+Xh/nuc+U
RVwLbyGLNwTu8/MwU0HzaPWtC6eNn0Vk6aIbmoAb9V4Qb1T193Vb8174fCl/trVYtriPhDyd/fMI
A466m+V8h5MU3lprKe75D/psaJYZ/2ftFp6sUmKJ3cHaRbG4Efi17pqDEa7dbxeCDOjayRnOnR8m
YdTnuRstcQwHa/bLvCKbwnSkAcLO8L7M85V45tKAPlj6+57+cNNAhxmGQQofAL3Y+1T1trEV0Tys
P11foEsDouYEwA+NDQDoi3lLIFWI2tFjz1fpvWH5P4YqvBVJvVA6Wrk7zyDf3DagxUC/UURBqWA5
eWDP00TxsSVHBTSQ/sM06kCpUpv0BdRNzV5UHgBwwNct05d/B7E7Hd8n6AjsUvlRxfHK0C89bj9+
z3KKGxjuoWXgeybNe887aaNW0o1W0DgcBw91CiuJNLoG6Qoy/YE9ZP/6HDIdGh0pGtAJGgAWfrTv
5DHuGwi+stqCPeoAtW5EXCiHTirwqP96faEv7Cc6DEhp/0Ug/lW5+hi5TLpfwTUcYm2i01rbjcn3
qVtx0ms2Fu5L83LIH+BAcaoQMSZvB3+fW0JqfH0kF7bsp5Estiz0hHCJQz7kqPHObL4K4d3MVRVt
/m9WFl4yoM0XSibGoo9O5p8S5UD+UTZfrlu5PGO80QGi0qSzbEsy4e012IaFk0iBLal7C2GB0Vpx
JZcn7L9GljjKYGh7carmpRege7xPYfYcnaFdAXqcXytsZxLYIgohVOWXoX+ZGV4E6Q7dUrVCxNoc
CqU8tSrsxx2t773k7eR+repwafrmCoAEPFS0kHX77I7he4grK80KSI8jJx6tk5hmO6uRXq+v0oVr
mdoh9RpcPobkhZkyLiPYAkv2gi7fjpOxy70f1y2c35NzmouIaobKnMOsg75u5UrhXWEgA+eiOwAn
ZdCnG9hYv/X0MeAXIYG8bvN8wT7fzfO2+XDDVFOQtmrO3dz4bmreRd6r5dEe/wSB7CCvvNMupH/h
s6U4jxLOrJb3F+j6wZgFjVEal6xUEJqHPHgH/eRE6ejoRuDKGe6I1mEf5k5rLao7n1l0GbAr0X87
Y4kX3gIyRQ32Z+LjJnQ76ytc015706vfWtG5Pp0XDZFmJ+Nm4NaXt1sI40Jb50SoRftl0L961cFv
3yr5ZspWjvP5bmRE/xhaXltQ5hla0hMZSNUXI+ZiGnbXR3Ie4Msk12gBJcFGT+KyHlWr3ZQ3DRC3
aDhOzYOe7YTgHb2tsj8WMlQTKwnESxP30dxiH+Z+FrVVi7mkGJ1RPExjtfNCuNT36D+v3B0XbQGz
kRVLBJqyrJp3k6lRnDW58kWaLaO9qk2PuVJthKqFeW4NNH7unmSK9OJcordkfp2/5sOm14Qm8hHi
KRzgF7ZhbHvz1Ss21xfr3LnPNoCeWtT1APQsItIc2OuY9zHRfP5bG5/K6BSMbrTmaC/tOR1MA5Eb
tTl4fD+PRJLKlFaq2Yr0qMO+2vSP14dx0RlxdfCy++v/FlMFaLPIAOoUDmQ1evEqez999V6JDikd
EvFarvXSLuCM/tfY/DEf1oXcbgArIheiOYHYiw+a8ajBZWBAI7r2Pr+0BYBn8DihbYuU62J5mt7s
My1g4soyQrtuZ8U1SgdrIdFFK7Qgqdy8gH2lxewFVY4QAuBHxxIeRwsee+sJBqSVs3NppxGo/NfI
YtbMEkkNWcPIxOHMD3X4c5JuRGmtg+Xi4lDSJyompWot2+uzoqgBcWPGjMHei4KwJ6tQ29BTfTNa
/Vb2vXTlCF20CFINZdgZdrusxQZAuDXR427y0l9zIFGDKxYOQl+4qCX8L2lftls3znT7RAI0UtKt
hj16tuM4uRFsp1ui5nl6+n/R3zkdbW5BRLoRNBrBBlIqslgs1rDWtpmvruE/otB+cml5vQ5+2BgI
/mhcPjTJsRpAiGQgeBWIWbWHhRjuuJLAqLpugBjAi5L+Rxc9lfR1W5PVRUOdxERBC5xpX1nxxRmy
40ivKWAdXeBl9vGuNdCqDPDn2CVU4BpWlYHzAZAVQBAwOnW5ZpEelOBNhDJDA+RgIK7FafY26pPg
/l7dmoUY9vtCoRRMraD7gJgEBAVgBgEP6qQQpy0EVZg1V4o32D/qsIVdyKHETFUF1DFubURHrbNe
8zn8N9u/EMGdVCSPwxwFl9LtwyeD3lP7Hoxr/2b7f2vB+bVGt7vKYIbcKMkuCs9dsq/CzI30An24
osQBM9fL5A4i1d/68A8YsOFh/kqHsC4HkL4xNMipznvJ+Ek6CzDmmd/PAGwGHgvaGvtDMtv/bT35
qIGYcdBXIeTDvXbqS6/vg0aU8RdYuaFemoWa9hT4fJCRYpzNjO5lTDqZ+r9x4YuF5ILhigBTRlYh
BIgLduv31s5QT6YodbXqGhg1NuZB0LzEN51o8hRFX4DmQ/kZAJZv8vv0MQ1C10xE8dxKzhamsZDF
mXqkDHQ0e2ik7pVdd6J3xV3xDVWugzk7oHNE8PDQHcyXbeNf3SsGWYLFwgXFX1GRbjZ45JRwr/KL
Vvlp9pcp8uDsu69MfiGCeZGFl4jDtNWAgIcnZ/5q5R+j8p7Ybm89WwPYN3WBfa9kwtgq/laIc7FB
1KZKWkGhsnAUAE/8yM/g7biV9tQDFcCv7dVbN4/fwjhHa/YSqHB0vKZrYOcAE9CLxtFF/D0YH4Uh
uKW+nuZb68g+ZrGOSTs2YLKCMHk6gCvMpa8gXfTNu/5UH4Af/Q1YzX7vtydpr+3rJ+CcikIz0UZy
Bgqcil6uQBQGHH7jgKaCfvxuALdc0X6o5W2vClylyDI5t4z2v6QOdUhTc/0jNUGxhean3VSLWpxF
FvPVeLZYV4B+lmgoxLq2IdAbX4zcM9GJNMeHEVSF5FBQ3KHRIUD3/7bxMAU29pNv/JyVEairBHKB
cffa2/HRHl+MgMnswJWF5nGUa6paEIEI9vALZGehLGDwmgj40bh/hnqXqY9lNQCbd682PwZQLGXD
57aOgk3kW0HkOakSmbmXHLxmk8nw9MqnVDIFWomWknMxQDs35j6DGLn4NGK3bE9AVkf28QBWxcl2
GtH7QaQW52TCtIykUYO8YLoFX1dRvKjV8/bKsU/esg7OtfRVWlY2EzEPz+P0oU2CqGc1jbVwlPwg
LfhPQxL3EAC0wdd5kp4UO3ZAkPgYoqMLYLRnmt+XaejFGTluqyYUzTmS2lIrOaYQTfTiVcu6mzgN
z2B9PaU6PdW27M4gsinAuGuMsuB+WLd/RPkAsAT9+pczWNh/HnRZp7W4jGJJd1P5UwbLIwZoQHgV
gCQnvp0LIsgJrdoKAgiADODRrPFldG1O9BEUUThxxuCTavBzRXcGcEVsL+rqVbQQwwVdege0/XjC
mra03wGP260Het9T1cu0vyK7ESzjSgHsMuPK4tzFOhK8/KgOuGw3+AnkKfozeyRHUIIC6MJRj7iB
TvHoKD/io6hiv7p/i4ovpyapW62XI8hVWlCVZYlrd/sWtDEA+1WL74loJnp9VX8XmLkoUzfiGSRP
KDAHxauEfl7re1N4c4MhLMH2sePMH3eWkQc2ADHZOOLlehqkMboZzVcgH8X0vGSfcfgf45rc9lEk
MpU1b7mUxR0/RcrzQs5xBkawBIEQdSgeu/mArI4P0M4wQqzZWAL11tZxKZJ90sJc9Cwsq5RCPcya
ZdZZ6v4e229JFLiRJEIxWrMQ9rjGjCM6UzFFeymqBlz9mHbMcYKGLwA92E/VugmmYqeqnhUa3vax
W/VlS3GcQWaFqZVdA3EYRHRN/ZgCuUOyHi10Gc32jVUAq/avjojQjVbNZaEkb5dR2pqlxrYQHU3j
vi/wOkDDClEP2+qtOa+ldtzFCpqYOGmRx3KL4WcCoEvGcS2I89YuOpafVwE7gEFOfuQZRaIuJBX8
Y2EVd30ZPCFeEFw4IhHcXZoXUmkVbY3woAxuUNnxK0Dk/4uFwqSgDCBNA9M8nIEjqVTR3IKjAFAr
xiJ/NDJYFUWISasH9x8hV5NJSIRRIO3C+ZnT9HNuX4BveqRI+I4fjfQcU+XRSnJ3W6/VpUNDKIq6
GDe0+XGbHC0VVoCBVJQkf9b2gy7CT1w15MW/z23NKOdTL7EAkRJysGx6HyXoGAgLyQczuuDSWjVm
lHMZvINGgJV06RlI1IPcSoEuqPymDuDOAFfdtacKCK7biyYQxOPQduaYqokBQXKJJ0X5HRBxbizy
4usr9482fFwhI24yKV666MDvMaLhWLGDWRQaCY7nSmMlyp3AEkMSBI01Jt+ljoq3avVoR3anRwMY
k4/e+FmcCAhAd9kx/x7ux1O+B2v4MXBAMy9wP6u+fCGbc6651LSTpUHHiU3ThGnkRhnFYNlI3dke
nTJJQSIk6ppfuasUBUNbAHPEqDfqEJdmkuYGSMttEx3XqU97T+8f0XtYAzrZft02k7WXJzrYgTiC
9luMiPAtv8mU5yQDS5mrG52vT9leShkYUIjqynxo9b/QFHBnIIEWT+QmNkRdDmt6ol0KvcYE7c34
/6WeZJaHfIjRM6R3VedpqQpQ7gGAfF1StACAV3NPjqpREAis+BMMpGE6AB0ImEbkmx9VgFED0B/F
sTToUpCRfQwTQJoF67oqRGNJdhO1UQTFl5qBJLohWYdKFZn0h6xHWxaktWdLsfKTNIEAWBqlB+Sl
zLOC+MNV5/g9VlM0cJE+cWhogGU8FDy31hYbEwNAigU2LlpNuU8CK7ucAesLeWzj06ieweHkJWWI
VQeRI7H/3P9g6uK3MM6pdigDg+oWwsZwROuSZEyuSmoDGLHTx/ZSr9xIkIRKKl42WGf+rOQVkhV2
g7iunvoE8OcI/1OQN3rKJB2riRo74AgAenxs/mrH4mVb9oqXZROmGubH2Ew836WTR6AxQMs6HCDj
xwq7myBHAg7UNf9NjHppTGDfAIKkCRXRrVurALDpQmcQDWryjg7nj2FjY1gcg2JsoPtSiFGmk1ZR
cAtl1QdF7ie2flW0cefqLo6Ppirob+KN8UsaRg3Qu4z5dMAhXkpDR60G2p0WEBPWfNC04BH0D47S
9bc6AHq0ORCYI39TMXEmw1DAHgGC0WLHdRH8y8SoW6WxLcAhKk7U+YY27MzZVQJRsMJbhIIpdIbC
LAPIj+HxMr0XggC3HRQhmI8cvX+nhYxhDXMnaSK7u149SCEgmgQKIgR+Ae8upCRlrtGRRqFbNspn
W+b7AATyo2SC6LYecrBOW/s/s0CmloaMBVAKAc+FCZFLtWa4zF5SwI9uFi95CXp4amIGXrR4V096
hqqNKhgaaNFKigYuzkWl6lhnhYQ79vyWOYjBHODsfX53ffdRFFLw/hmS8DBDO47JWnMg61KhCAA1
ASgcIlQ6ag+If/v9TeOlDsD4thfua2WWr2peEGd5g6aOIPcNIheEfF9w6TUg01HX9TX8TYOS7L8M
f85vb96t7d/e75zjyBTfP3zqzo3uVJ7hl77hfzoPoIpGHSZ1vu/9Z/fw+OvXWdQvcH1QLteF2wGQ
/CZhHWJdJLOPXdrldJ8rZYFpi+TJNAZFUL69NmQmDiNAwG9g2GTMKS0MecTzWUEzY4Re3fEE1qmd
XJkna6hux7HdAWVFsO3XpxPvIsxysqFAgOmpnLiyU3PwkUcUDefdqanQr59MrA1Letjedf5O+t+m
/1aL8wJpIJmtVUGtyAocLXgDW52fNICI6caDhviGGKnikEiUCbhSjwWMgOdFawxcucFncOZQbzRr
rBI3LGaXAJ3PSIhjaX/Yl6xAio1tQwiB9xgAlC/3TA0iG7igYE4ZmhujRnvMnGDMUXBurs4nQ/LX
MZ+ioCqIwJBzOGgSLWUtHxKMoXUHA6RycIWH7U1aWS2oQGAL8NYErMeXenRz2GlpDT3moH8FWfeu
ASKvjIjsD8VgR3AloJ/WQK4bDR6XYvTAaCqFgb3EmF4yQOTcyTdJ+rYthBku52UuhHARAjjApykF
jhb6LLBmSgheyyZ19QH3N1Cp0uDvaKyft0VePR1g5OBTASgP3KiuXIGG9bQcwDWHd5Ch0sdoUAG/
gj6PWv5UlPBxTHqQQcrfwcEITNnKo3oisJAr12HDyFExhpUg0XZlhl1np2kf6dQd5L5CC535aeem
8V5pneIqQJP30iqfvm3rvGIyOFjgKwGULnC3Lc5kxkHv2pgU1K1jtfKJUSQHAB9RP2SPlm1RVygj
OGYsDIM01PwRYrJvWbjGKLYMpW8U6k7hblYAe5mDQ3N+DdIevU6vXTqC7fIG5N7nKGVL7WagNBv3
JIt3ZSIfpe6uDv4yzaMxHAUftnI0wa+goz8S3en4SG4R5npC6UAneP/mwBwGFGmMKMrOG1A6gmQs
u02mghI0d9dgOaUS6dpDUajGQ5Sqki/TugsOGbXC6FTjZpgcxH6aB0Y69XEA/V3v1f1UyjsFz6Oz
JdNcd5UE3JZI/g2ADquySntDzgFEbaARiDtvW7Vrk4ZrY8CHXyPd7EBdrnltBOCrz5PEjcEzqime
ErkzOQIYp5937DVadegwq/0oFwhesSvI1TEzxMozOp8wnqsoD6QShHygYHe1xPCKRvJCU/G39buq
3zPXjbsBTY2IhfHu52yKNKNtZHUOAKoUm1VGgGx7tK1veu0noI5H2rClfhWctBDp3FfQxo/Wcy27
Uf9elmedEb35Y3cP7Lntz1oxKMTloDBhh4pBLFyuOjjTK4OC0RSU23vw8zoK3Na2hKsU+ZfiCxHs
ExaHqRsrjAo0EFF+Ai9czwEq4vSn6W34GH+IMDpXHBMa1mV4fQw+ariXLmXZc8XgjiDLQuvbBCbR
5r5VdadovEaEHb5mN+iHlqEe3hxAJboUFWLKIqQ2LnywnR7Af+2FiXG0ClEy8SooxD+PmAmIijBP
3MlX4Yzaj5Jco6oNRNUbYBzOXjkEyC3OvXxQaEgEN/OqPOSkWPcoIH34yz+p515pCHjg7Cg9qe2P
kKoYmd7JuuARurJ8bFKMVbtA13GFSElTcDyHtIFeU3WHG+uzDap9KInGktbUYXjneD0h64Ik9uUu
wQ/OEULn2E3jn4rxq+93RPtVRoIQYF0KJveByUNYJuRSCop2StRRNXZD+djOv2YYXzg+0P7X9lFa
WzO4KhMT+3jjIqi5FBOnLYLbwKZujEh6L1EjO2WVTqljA9hGULde81df9BmI1vF0v7oDYyCIFyZF
x7oaDfLrmJl27+RRrDyOE6qHzgTSTDRwSar80eSDucvBmvgtpeF8k4HY1Hyox7TM4LvxUt6DjEEG
SJzcBL8awHa8zFGYfppmA1AHKwev59Rb5g89LpT3P18vNPbKCFUAUwN8gMv1qjrcU4McULfTJy+I
AEtlFwc7sAU+dG33l2K4KDNXgwQ94BAD/r/dNB7CVnaNJPHm4HVbn1VBOsoX6MKHv+ab4229UstZ
R7zfZSZYbfJR178rAAJ4QtJG+5xJhMBgW+KKxWGKBLkU+B/wFvDvjVLOlMkqgZRkkuQogXoUKFy7
oKX7bTFXITQDZ2SJaBnOQIfHu9woDWguetsCHi3Qa3A8dyD3VNXTZHe2g5knr6xar+v+/jcywUXA
hv8BHsvtWhvUwQSgldS1KfDNe5jtsVQe6wKPxuwhEbUMrVxMAKxjbxH0gTCg30sNgV5ukEJLANVo
kbOMIDHrTY90f9MWjEymCHtubduQWUF0bgGg8Qp0owosUEkaYG8NZ+skG4ALtQxfbQQuYsUckcZX
kMHBnAZeV5xOaGhJJFvKU7RdkT1LIsRZ6QxZ1Dj5ILgtVpYP9o5nLxszBu4ZZyCNHWtwKGOMmd+k
B519L93CiXyMedOChlzO/QGww4L8yIp6/yMnAkAjJvK/AtZF3CIFllRhwBGMqIN2E7NGOVkCZ2F2
CIZMkLMQieLCFmsGnG6FsXhEYa+lFTkgwQX171skGiFcsYsLlbhlpLLcGloOOeCT9cKm8c2WHrpZ
/3OvgUcK/iChDfAuPmaRqVzrNciQsXKW1yn1HWv/zWm92z7BK7GrDkQZgEBamEGAYpdnSuvrIo67
JnGL+PtAajzwn7cFrCwXY2Ow2GQIcDP53oQyKJOIFF3ikmjASc12BRp/QKT758bN2GHQ/oNbFoNV
nCeSjcaKJBIi35IWN8BgBny9fOryXyCDcCgVTYesKHVxapktLsya6lKM+BmnVqvtl7QuNYCbGfPk
1WSqf26v38oGQRTcA2Ah8fDh0dtoX1D4D4gyMIVkTeb9pIiIRUUiOG0mI+rDMoCIuhztpzmsY6QV
w/BpW5GV83mhCGdp0QTEh9mGFGuQnBm+R0cF40mTRG+lFTcHOYC5BrYBCkE859FQm/Kcg1rWpZX+
zHgaejs4zGrkV1Nyq0mWKI+zdu8u5JlcgITiepQCxgJ3YAlm9KYGAlTRh8CFUasfQQCsJBruoyIR
nNtVqYCHZYlnPGz4N+eQhkYT0ip15yI9oS5Upn+poLAESW+mKW5nCcStPUARvPyWx2xoYfHqkJuN
VEFe2KvuVE+OBCAO1OXdcHoejPsMeWJj8gFKsm00V3CCeBleyGUncSFXx/CSjBp6ilLXvNeinV49
TtrLoO9baAu2gaKZMIGY77rmSETphlVLWujMnQsSSOiryiAbVSVYDjEcGUXvKQ1vFWMANXj254np
C125E6KPNi7+gumq3oRK5lRNtCPDn7ZJ8ivKLGuxonMZh13NLGeybX802p9AGwDbbojOZTp7gu1b
PfQMNxcYOeyG4VRK2zTsGx2p3NaQShQua6eszM+c5fpo8BIfis7Rp5u8po4mH2VjH8XvASGYVHvr
C4H/WTElBI8gIUCHnAYwYT7ZIFtFF6fBYKD0bGtP+ayA1nYajPNozDX4nOzW6Yo5dZNAxS2SZxFw
+YLOibt48BuNWoLNVvgTjCIhMCTwqAFiHVge+BsrGII2QSUCJf/jfKOdNa9y7TvbLX16bD7lT9Ux
b6aDUTrW0yyIlHh/z0vmIqUA/PJDpbYAi6floYjpDdHTw/bG8xckL4ILkhpNncY4QFgBCNx9oQ33
OehRUzMVuAf+hPJiOK9U9UmtK5j9cKdRclANM/PeqRL0Gz0PcSqwZZFKnCdCVledeoJVU1vdI8W3
jKBZ1BKs2/UEG2cVnM+Jm0FvZKSe3eTVvtEfR8/eBUftdvjRnoNdeuqfJkdkDix9s6y98IvIndFA
VqhpN9irMD7IdeLUze003FboT6uJlyt7WxNcJusCMT1gs1f4VWirdISORoqQcH4b7io3uUke5pPm
0u/bNnh14L8UYzxDBvI86LvkdqyMgaik65Bj0huanYLxPkWHn6p8J8Ohk3dUd3QF2erQ0SzF2Za9
aiwAerDgcNBHwSez8nFO4jKG6Kg5YW7HlTEYIpzr/spVXO3cQgpnLIyKAegBkNL4nT8/G868o6fy
e176IUijz0AUfo6/SYOjP4kmvkT6cTaDyfVJIjIOg23tY3NfZ42jtv/GTS204y6qKqezMRuQMWah
m4NDCcNk27u06ggXErjEZjiUJZUkSMA2OoGEcTxRu/HX8Of1FuHxg8Qz2tb4ikUW2Oqcs2Kz7A57
+pR6Bojf5gN53QGa1u1vyRvdRafYsXbNzbfJaQ6CZ+RVS8r/DsHvD+BsZDSoVZAQHzB6t2C1/6Tn
+vhXckOO8Z3mSB7JnVPhby/r6vlmUAD/T2fOOAoEAqTIUMfNrfgltmPDyTLU2ueoIK6pTSh2ptNT
Gjbvcp8ct0UL1eWMRlPp2GJCCM/N26h3TAw238c7gFA/5t+NWxNtIXtWoPEpKPYEktmtye80OowA
Owssb/Q2ccZUJUMTW2yngS3/mIGcvLJfMKju07i86QEikY/yYz1+zC2yE7GvS6LhZ7aRV/KBBIQc
j66iWYy7cgcpG9Qa3aduFitJvJPNST7ovWT8stMyubGsQoSDteYDsMnI63whZfCZdFTqlTbqoTC6
T5WkdEh+P4ci3m5mK1daLYRw5gvZIy11CIm0T2ru0uKQIibq6pdGRDC7un4LSZzVjmM1hX03ocQG
MMduyOGvZ1fNGlf7Y/A93PHLheNsFOEQSWtA2bit/R6GBzN5Nk3BEbyqBLNjj2wiWusAOHTdmawT
vA8lduwr05tvdJ942Y30l3EaXrpztN82/bXzjt5VVIABKYiQlrN8FQRiDR3QRZMH7ybdJSZGEcrS
qWRnsN81aVeFH9sC1y3vH4H8cICF2SQMlUGgWmg+GWVnJO2OdbVvi1kNIBaK8fMByUhVZaqYnFPd
uy9N7Km/asvt94MTto4Se6Js3LoN/laM+ZjF26wsDKVWc2aDyY7kvq57efqsiTKYa9feUi3OUxi5
WmTAWk6QvXrL4n1fCnLaon+f/b7QwqQENGmZnLjBiI5ftPrGovBq1eJYWMdQejS0BFxK6OMmBS+M
gsDHfAZzAqDJXmtZd2zdCaUjnb7LIKvftoVVP6SzrjsbtTxkZC8lhm1hBnoBibZyQ4PezeNdHg7O
0KE1m+62Za2u30IWZwUqCIAMAzBHAAkYHIk8ZtrrtoBrSg3mHRYSOAvIrSnX6xESKuJN8amsn4vw
qdbdvNp38U2moD/opIS7QVIchbi5sE+WaXDl1Q1gOqH4z7i82QFfWAiS/0TpQHfuSpGCBEdm9tM3
HQS1tlPHVuEVLTpyem2snlKTZPdI64KLA61GERIvs14j7xSKTt6qS0EnNxorUehEtfbyi0wVtY8m
0PBF/XOs+s1wam1/e9VFItjhXyitZfZU0VRHKIiZlKTLnSCP7/I6E1jq6tlYaMLdY7hceovOENP0
aXs2zKFAaKtgmJgSrzHik2WnkaPH4VmvChFszWr4xQjb/v8yclfbUJfKpAL7wX1KUXa8V/3gR+O0
+UE+a4+ZB87FJzjPg+gFu3o4F1K5C2hoO2r0JVMZPVyyuquT5yLaF2h+EpH/rh7N35K+mt4WexjH
TW+FNSRF4J+pQfvaqoLDL7AS3tGYmBc16wISUh1vqnKHlnJHzwTVEpEanIexR6UkkY1t6pVX04KM
521TX90QC43KQGiHe+ZDwzwGg6VRxYiF09CRDTdDs196KwUP8XjYlvTVrce7EjzP8M6GP5PRBHN5
qpJUiVONFLgyLcwBaee+/ztlyGN3Uo2sY+EP2sHMfkzBbWk8KCJzWH2Bo9SATk7Q6YGxkLO8XE8i
kAWhgWl4tHf6vniaD5gj1o+tfwOwaMMpnZva7RpXEtRV1xYYoT74q1C1Q9mLO+QBkfJYQmnNxVX4
XkfSjow/AVJ8PxovWtIIHNeaR8GggYUwEgVx4LVeLnFRIL9hzchJYSjNHedzFn+MGib5QVeWn/vE
a9q/tjd1VaDO2pq/5pL4mqFUIkQpkR51E6s4T82PxkIadLyLrAG9zuHLnKHwKoSBXDt4CBowYo+W
KnRqcFtpIl9j5gpGsBLdcuTkqPbnqRcFLqtCCJtVRE0UYN/cxWtbI2g6a+Taar3ZNcF8xOTsvgmJ
v72Aq+G/hbYwqKNghp9v2q4HNSGJyR6DNL2d6vt5qhBNNHeoJvlZq++iKnpAG+fTFDeunb5vS1/z
LmgbtPAGZoCx/BQMsecc5Fbs7THmmBO86Ytf2wJWV9FiGQacd/SDst8XXjgBg9soawgfTBSFDJyC
UpJ3YWi522LYhXzlWhZiuAtb1lKrMFkcBhZup1NVp8t2XfysR95/k8MdZqVQhr6z8MwIEMNScAIn
2XultK4hov9cPVcLhbjbmVoB6coZ61aosgPyO7109PQZZA+d6eUFPTSWYGRzdaNs9qi2WGGer8WW
Q2fLdQX3GCanaX6TyUER1cfXRKDjGQ00rMSk8velpMXIVEvIgdpx7JqjnwN2sP3TCjl7TS+FcJcM
SeZYj3IIyYj1ADqlRzt/2raBtTOzlMA5Bk3Ls2LK4H0qo3eU8d5IBVux+pgF15zB+LDRjcODyyfg
qggHNi7SWN/l4s7uzpP6LHXf4uhRyd3oFigYijOL3tBrZ2ghlX+pRYi1U4Plb4YEFLDWa1uDpN3y
cmm/vX7MdPmzupTDv89qeRhzGXKUCgjVVJ0eAa1Wz/YDmT8zTGE4ZvKxLXHV8H6vJw/RSPJEK5IC
hykxZJc0mat1T0nlbwsRLR9nFpnaqGEdQK3e3s9A956JU5mOFgle7CIxzDoXDrUwm0EbwW3hlnhx
puPkZOSjHQ6lLJglumoj+DpIi0Vji7oQpE9KaqoDBBnI6YfTOwZlleo2KJ/qsXNAle0CvB2RnGh8
duV0odyEYXlUg8ASzDNb2XEYNyq7DtNePrU5AP+6l+2NWjterKKF+VLcenB3nBMPjGIY7YCJMKu7
iqUFytmhUedkseZMQ4V02MnUcm8w3sbwTS1DQSC8soUAlkD/gPo1h8E3R5K+UzLKRtnknDpDsY/1
t0j+aYi6TFes/kIM+4zFBqLCEeqJCTFt2x2Cdrxv9ervNpe97eVcOc4XYrjVbLu56mkLMWkT3+pd
7JjUSR5H075lzaW2cOx55WbEeDX8AAZ40XHH716sSHIVN7jqY1K96mrhR93fURDupeEZJuWMxYdN
hz93WRcyudtY0qXBqFqVuSyvnp/r5NFxtJI6cStoNVjdM7wT2KgAWsh4AtWyqbOQMkHgdtt3VrTr
5+xUzaHgTSISw+mjjXVoDjLEjO2+Ig9xswPm47ZZsG3nvDzQXdFJAj+Cw8x3PWG8ocwTi8AdDraT
U9+ukbVyeoRMrQhydVUbRokF3B6cZr5zFe2zOFJM1BgNXkcO2gg2HlG+ZF0IZl4RvyCI5Lsvm0zL
zd6wkHVCs2qqfps01TFEuBlrZwnT9oqNUBzLxg/9heGoSmEnJSBLU/ZBhMpGrCdehXZ+u7fdNh2R
OKWFYKfWNGPQ85jlQOiHt8Cln4gHgodxGaYIxizZteus8jD8MOyoNgsCmzXHt5TEeaR5NslMgHjk
RrYOtg39Ju/tY5hHHm6a47b5rSkFfia0A7C6ytVDuE+lILUTJIHLkfiDHO/rmPhTbQtu4zUrZwQR
KOJZBK847tKvTIyGAhoQIW2SO3Ta61hF60xMZ4p32wqtrd1SEnfvR1I2B9MIhXJpN4+qQ8yPHgi4
oh7gtet3KYYzBnCxySHUhRhjvjcHe8+gwv+NJgBDYEcJhDLchZFmKXChNWS0svzvaUTy9rvZ+YPx
bwyA/JbCuTiaKFoVsSxxVz4U3XGKfCHdirq2JyBpRmYHDBvYfG6xyrHPEjk2oIkDj/OrvKFP0+lF
ctPzeAAYzJkezRPqufeqk9+FO+n8KIM5Nvu+vZxrlr78CO5Q0Syzu4F9RDvdjcar1FFXFjXqimRw
Wwbq4Ro3LmRY+k4P3wY0dALPfVuPNd+HgjzY7kEzx2Y5Lt0QAxEbAd+ARGQ8f5RZdNNr2TnR4l2a
so5qy7EUjFpsy1yLJYCMhqZtpLCUK5wio6hjELlBL9qXniLfxbg2KiADN3XoktLvVBTEBNa/5jGW
Irnt6ks1DUsZHqPKzDt0xLnqkH32peJntrXrzUzg3EUacjun12asBQSrOhUlqJT08T0opeaY9s1b
0cs/ZDss/IDadxl4EwWLu1a6ArCKjF5/VI7Q3s2V/uI+AhDshNVFC9lOo/QIVlJX6XO/N9sDLhtk
I2NvroKnvtd2kVT6VvguS+FDGgl8wfU51cA+gYFkjF0hsuLzhUMagUBvRJI5xYRVrx9p+TO23oiI
yXrdgn9bE+dyJLlLMAUIfWdTGfdyiXwhZpExMW9K72MR/JAL5TYyRBWVa+VQpQGNEGtdw7AVDwwV
zpk6lRK7goYzXmsaoPNnoAYEf28flbU8JeQAYZRxFiEzwZ1PfayKkRTQLlPJrZwQd0qJByiKfSXF
5yz50VrZ0RhD3winQ2h0n9viV48Nyx8icU2Qn+IuWtL3fY3RGLyZis82yXBS6E4Ne0QS75n0p33X
CFnRkPFbGHfX4icaNI2JXJgaPJXkNZmBON+EO3D1CLzB6vFcSOIW1SgqgDzUUGuKdBdxxtnMTYTj
5qEbi/u4lb06akFeK+zVXzWahVz2++JtCNocxbIGyI3i8qCmtQvAPceoMJxnp7fjNLlRojyEfQ7G
T/kANLnnrCT3Jh1aR2rTfZV0jtL/6czg16r/dhd8pTmZ+rQeOnZ8UDBIo50dekT3AlTvRDhuqwd1
IYnTfjBru1AiaK+PP3XNydJDiuIXmkQC4NiSXmC6q5fnQhrngosJZNMa04tquiNPbwHS0wp6+LcP
iEgK53yiITEkI2WWhIGqwdeNGvSNkkDIqrkuVGG/L8xGa40uUphHn7v2TbPbm6gjXh+8BnXkA6bD
p9F7nv8pYgVnFzwgWFtJJBgzCA1k1dMj1bUaui+lVnAU1yJf4KSyiXaAHFyNpZlpUxp2ggdeaBq7
ISaHeE73/2aPfotQL5evr2s6hhL8StOHp9iM0M0fvQbzLBCzergXmnC+sgDiuwUkUZj3FB7rprxV
+iclt9DjQwT2sFbSReeoDnZIVQV3KA+XqtttI2mRjeAz7MBniEmbpxQ8adqrqb+N864L7jF+k+u9
03U+RmS2l1MonVtP0LnojV5DURWJtEJ/JNEpstyhPKu1n3YfBF+CKZbU7VW0CA7+tvRVJ7JQnVvl
xhyqrmYJgYLWeF0CvWUfghMlzL7ltqNLAutcS8derDR3J4VhVEYZnrRuNN8ZvQ/AS8fo9zOtEb5h
NO8pVb0xFvQerBoS64VmB0JTeY8sgb5JtgvILANgTta9Q1Cwzi1p30HF7dVcvd+BJMEQYtmUK1cU
6CcjmwIVqQFMOKIlUfGlTt+neMjM+htiyz8OCBmWFDNYE9yiYB+/PIhTEeqGpGMQEE+RxqmT9Fdb
2b2rhoQ6s2p829ZtNeGM8JOAutA0wCTAmUpY2FYjGxCHxkd93yTlTdtUhWe04XjsY3Bpd0T7bGnV
OKPVFZ42WqFTBvNzRkpD4Buu1xmhMKhjwDkJGC2Fd6ZDUWvghMBImW4NvjqmR2InXgRAzFT7EY5/
OhnNWi2W0rgDOvcqIJtqSGtnxatU1U/Nh2r842QmEwIoUbQEsKwwuxkXl5IaJWNo2gBtGEHoMoxk
fLDM/lsRtyKMkOsrFq8ZFZV6AqwBFDA5qzF0KRoRBmN8VPrZ2KHTUZ+I8G+ub9gvQmmblT9MJLfZ
/i2UUbpxSDFrhmNOPtLgOKfeAB9upt6YnIvi+/i6bZprKqHv5wtjAHnNLzjshTi5lZGGCyeM0k2+
ZB0M63n+8y4p4Cz9FsH3YZXqgCHwEiLq6jYNf1TEl0TEutdaAFsTw0NwHYwdlK8ZqVmrjQjYATue
2ifgO7t6Zd6mwgzFig9m4A9IW7H+IQ0liMvNASlsj4HFHmUA+mTl72X/WIzeMPUuOi+j3G+AHYiS
3/YOXftgyERyG/MKmonmKc66JUuNaBFAZpwBbPWZWrVTkGMxBP9RDvuOhSWYaheHMkNBnEy37Z6n
HCPf97X+/b9pw5l3GQ8GiSxow2DcIyt3MuVZl9Hb8rIt59oi2KrB52LqAOjlvMetaFS0csu0SZ+H
/jGX7ysR99qKJ70QwV3IYLOaMYgKEf/H2XVtyY0j2S/iOTSgewVN+qrK8lUvPJJKRe8Juq/fy+zd
ViaSmzxqSa3pnp5REIFAIBDm3l7/6esbqbL9HA1J3+NSHe86MMX5FGV94iNAAy7fQNbUGMgdpuGN
vjj6lfkoGmyh6jQrwcDTGply3E58a5wiRYEXAo/OYpXVRG9E+es4AitAbQH45EhSoHhyaVssKAYQ
OSAJJekvteIqXk5j7z4Lm/9gw+dyuDeQ3Gdod+2QvNZS208m0oMXP0E5dwnMa05fKB6jfIvMr4oq
NbeeBq+RQkNuuTLv5fx30skL0d4pc3xZPUOSAYlJDUg1Ch4MXMSggSRC7Fu85oo9ZqI2n7JPdbt0
vM96NTgpFenrQd4qrupg4nSkbymmHdqtbyNXQJENQZ/2D8/x0SkyrJbeMDN9lPg0bCJQrpEwvYLB
qTAfmQ0ZnmNMLYB1/iyCeyzQU4oxFvAGHEzzm2jRsVGYG0dHsa3XqJ4+M1mxRamyND+H+wKj8u3j
PnMWkdsDehuuGhG+klNXxRKvBvo3nohasvNGtqtCaaWUqjvgWA7jUmvEnDhge+NUosAAi+Z8cp4n
cdzpsLOqHouPQfdiQJmPIBGw8iQBOUU0SATIyyBaXWdCiqlVQgBuMfZ6t/VLv3VMNiYGjbUhz2jD
DLQNi1Fbg2JcTh7UvCV/C9aLg40rGJTMaNNEep0vKw65MjaK0AFnY1wP5E2M9tVSU9SMw8UQEyqt
oglyTeDPXh6JoJWlatRxy7f9E4p5Q7xHPH17k+eu3wsZ3PEeVKkEiA9kmNX7+Emwu+jWVX/L4Sdr
j4kPRByWLsicXxbwXDQTM1NXqHBl0TCSIzFlqdXG979D1SHKj9vLun5HTjiUf0RwF68HLJ4Um55Y
ted0wjr+rlU7yu5G01lEsFpaDbdJ5gBOEcIgyjTgHKV1F36iynd7OTNn42I53CbFbOhqSYSMMhxo
mFCivwJEiprSTlnykjOh0YUoLhyT9LLypAKiuvyXJGyT+rvore5vOZlPIBwG8t0SfiEryh12GHaj
s6LB8yKsf6dGuAUGEzhLDP8vL0leDmcHioFiMtglEkuQJbsbZUtoZOB/fYb/CfAaOCi4uZTJK/CX
i18C56voGcBSBNBFKrlZ0hS0LLftgLe1aTmIlCVTRdEApVHOJaMo36diAJ/DgPdg+MVeTbw9a4zX
22J4GziJkfD6Q4iMzeG7tPWixVzSZNJxpGXPmjgkm8oDO0Ygm8qrmsZvt8VdVUFO8uRTWwFemlfI
JCBVAgB2CB+UCLHdNhuAYObthwYov2HLMCg8PTw6u/bc23L5Z+FJLBgcAYuCPUOR9NK95l2GFhdf
hAcXwr3RIIsQ14NIxVytH4xmGySvPcvB/JsvOKer2x6tKCj3o1EOV/2EUswJLs1xaEJkr6lfmwAk
Hht9j1fwuwDYECcGzjJNmfEmRO341nTFYDfRQKw6Dh99RfnsJP9VMar4TtCGcRW3YkR98FAt3MZ8
MIYvBIYycKQwPnuKky9VkwhiLSDsA3mB8twUb132flv1vH/m/3zOoWVpHZA0AOpALq1i4VWXn3uQ
Yqco7dmFz/761FwuhnNpJMrIWCCIpl5ii36ArIzvIsGy0IdzlZCa1iTBmwHhEq3/KOpd6kyumxav
WyAFY25l8tBq/KkoL0LW01Ldx/JL2e3q1hW9g7xIsXZVFYbsCeEX7FomUIQB93EpG11UeVKikgB0
jw8pthMPh6Z1dPKtqxboUqq6s1Rwh5rdixfXrmceFlkFTv3T59H1P5+A5zRm3wCtzpMXCFquGX0L
o9aHwpEKO/bwSAi3DXECOcSEwj1D7qCNcIw1qy8lK8vdXnZG5gij3ZEHGcSOwboE/trg0Vju8GZa
tfpz1j91la2IgBBBHrNUA7cziDV404jTE6nWA5LUPZ7vWf2DZL4dC4em+EzJ77p6Mo17Yq6iQVz5
4D0BvGySPjF9m2VL7T1XMRS/dM6awxBzGFmCpZfgZAq0hPYA4AMUQEDugdmhsAJDpo8qW+rqnTlE
2PQ/Guc2Pep7QUhQ3KPt4LIO0P3Q4xMeuzA2fw+A1YX3wLW7nGzsX3E8yfXYdbFR+xCXD4iwh4GK
yTZGeaJBjlcKqDZ8icYSt9/1hXcpk3sUhkXTYtSrVcHXplk+OorliXFv9BeWJss4H9fGi1QQGohB
JMkH894weFrMIGcYeysxU1p5T1ny21S3EjvqukBj0x5juxjeuiq2NcmVlS8g+4ClXaNyiilloGoU
gCnqV2jpoQLaLm77y9OVe+sDJ4d9lknyUiTXcwnKV1FNbYxtNMLmSQpxOPM6iEl+JwMo5hLZ0f2H
MfzMi12coS1UzOysN60hzKhoHplSU7G8N1qfVvqdXGtLN9vsfp1hjHE+ECi04jDU0KM/yrago4MP
dIIY8rKQs7YiFJ+J/mgAgB84ymb5xoBk0X+R3FjQ1tJXcOdRLr1ejz18hdjolHhfJUijssVnzNWw
7+nYg/8ZGYWJ7ojwixVNkExLvUqT8pjKblBtFJKALTalumkz813PP0QoHLiI+OuH2ueOaH50FdhD
nhesY5J0ZR1nX8ItOAcssKLU+JK6HWlUrhlqD1lc7gx5a3oIeitbUqYY+F6sH0WMio13PQbOBc8G
5BUrkQaNBiqzLfqaMB3jpGpjRaFCe9KgjP+uo36DRqfV7W+eCfpwtMFBMUWyE4/fdCTPLFqIk043
OxTWgxrV+5Wuf6DoCfAtsurBGuG1o9WATUKnTFrKaM2aB7YMZSq0UF3R7PhGq+UtwJUoSzAczhrw
MadC+0UaMCbcXuR1ID2t8Y8kbl98w/OIUkES8N7xMEgx7+82ar/R2FLReEkSdxfIKTbNiyHJV0Tb
w1U5ZgChTh4IWwiaTxxL17b275r4a4BkpaEPAdxOWHq2QabSHp6k24KNdhoemRA5MnyTL1mjcCeJ
K1nZ+uGOmAhDXhPzXSkwcD3iHz674QDQZVqx+8xMwW3q5PIrQs3BPN7eg1My/+qDJ/zYCVcEvWqT
6s4MTVMSDzjx+GBN8O76oLH1Sj/6ko4CWq+4GKZ0e3HEMI5up6b5GXu/qkoAM5sXrkazBRZDu+Cd
5i3/7IM4vzEGGN9E55lKM2108wFE5GJDA3Nfow3DFMA6He5q8aFrNEx92LeVMWP6QAsBd+2EAYnJ
WM5MUjkVujCFo8iaAGilwsFrE6dJioXq4dwSIWcaI54IoNAtfqlzoY41VUdrP+1VIbIEP+iQvwsK
Ox0aMKZ5teDi/+utPG/CF69wpaXoVKJZa/wtaiGcs4okwwS9iTw/4CYvP8QrldrMoql9p4k2iY4G
/DFz8maJAmUuAL+Qwy04UbwhClLIiar6R+8rdm5Kr0qj2XIPoLNcffL8bmOIyOCJrZWS4Kh10n1I
iKu28UL7/Lzyz9bMxQosNhMkm7HJbEp2qKu22ojaIR91avr3SmdVYrrV1T1LF07a9OdyBw0F3Enb
cHlgguHsGiVWTQonuXG01STfMpvP29Y7v7IzCZw/lVoyhKB7BqCaeefrb72yqdN13L0p/TEFo3B6
IPK+yxfOzFx4f7Eu7tCAmQGM9gbWpeov0vjmCR6aKLZC9lCF30kDDg1XBI3V7aXOHlRlIp3QgDwA
AP5Lu1UbvFq1ASslGs6FR9ap0NA8MxcerZPCrrbsTAyn0EqsggFM4DinfmoV3SqIHS9zlP4xVzRw
3yxkFa56i06n8Uwcp0lE2XIjFLil4vxBSl0hOoAyMPR/J4GJTIOTZrgZrTz7QsmWpkvzZrdVimHF
S5UmUZpITQK3q9SB05nifavkhzYxFk7BkhjpUsyYxMhxJVhjoT7WzX2kvY/e423jmD1o/6oRxZlL
EXkoBiLrsWvxCNjXrrRaYUHC0iI4dwb6ZlEFtwVcSBCslB6Py97fmvkSssZkxbz5gZMIIKgiRtfR
PXS5EL/shRRQEYhbK8UJUcHyjINUoh823AFec+FInTIQnDTEABPPBJIkYMqdFn0WCPjEKNQ6ws6U
0rYdvtVAXmfNGh3YlhYBntS8F0d2wmxAawgV9JWo1yujfzLZmgFFkNyJyleufwmKTeQHs8nsOs9t
0u0E/YehVVbcyPT2Ns+5u4sP5iKXPALufTGZUhTL9b0cDciA5M0vxSwYxb+IQc2Xhq++H2W7YEB/
utCJ90YAUuyF75h2+0pxKJKfXsfoBeG2SWe55JFAUmnTF6kTGGZpy0ol7iUvD2ir+iZNsq6ziBk9
BUmaWlo3gi81VGVc9aAxkvSlAzDnkjFjjHLxVP9GrZg7ZAI2rdIbBYivyYeZiFTN3v04oXr5ohmb
sq8tXX9CidS5rYgZc73YD04PSLHhfZtjP4ISKRBZa4AiUbJ2E6egDAChSAFYvKheuH4mn3il/DOr
5Vy0n8pG2AgQmo5OhhRalw20CjMH7EAWi9D8rLwYera05ZMCr6QiVj5l8wCnyXlqkvdKpvU4mWpX
0XobJYD9E4B0aRt3iX6fDRUK0uljpQmb2yqey6LivvtXsMF5ab9VkgRanh7Vz6z7kORv3xTtwnjO
q00TYVJ0PBb6rmQ9ZerCZTjj9CD6j5lzmg5kViOBCdGamlpp+zFBOrZLNd1TQ9u1Zv9I4TWraWXr
DZAS4Ypt43oVDq/5MOK2tRXjR2VQKQA0GpBi8wY2hb79wB6zCEm3pyJq7Dh08+ZdNpEpTeg4vi9o
f37bJzoHA2O/QC65dJF1lhVpMeCk5+ylH3aJslEStwXpaT+u/eGr9nYpseJsYdPn0m/Q/B+x8qXY
eATLqZnhIdlNDaOxE8OvhEnoNGj+qmrbkAwr93600UoK0KmVoBqkW+AOo4O/SoTHVLZl3fLQqYY0
ZGPs6qXvmzb+assAfYhQDJ2t4Ju7/Lw8UvQyEKAVjXR2NGAUv2mpyR48fVPHH8P4uLALS/I4QxRy
H/OvNdQRhf0aORwp7GgguUWxSYRtWLy0xpOqHgBQEfQMqcfDoMc08n9HvR1KR60ol5zBpP5b6+dM
FvPFqdRG0/ao7xkbN1UyuhJcHgtfZMGK2etAAA6UPJcDvmjB5/4/rv5f5fP8IuiRV3sJfdTIqjaI
qfaJV7iad/BQ+ErxfCq+zOBXtDR1diUV9o+uVzQlIjGFKJxHi0GEVQssLyp0hic9bLEJaDcIeyMM
f6NCB43jMYvGrMxBe59vl3pXfd82At4ZTR+APwBAymCiv6bOy4deLpIGHyCVyNbif4yRwqH76Qn1
Uj6Ct7Z/JGHSFgVJdIqfqpVnYdE0gxYBxaKyTOK9ZUnbWmYZFU6jAPcBlKIECEa0UvVh4V7jL1Ne
LGfkEUYnPUWC2BJJPtI6oW4TXOFgUqX+EpcZHzDzsjgDzqoKyI8ClBnWOmIVbGix/i/b9a8Srxpy
KwyARpBjhcadhvGyrttVS4g7U7h3fgy5VfCt0gZDwtlroDE/+w4rAegqMs1F/74p24UUwqSPK0kA
L0CTHFg1r0Z4c3mIE0awmhgIZjrrMVyKdirzdVQGqw7jh7Qq6FCXC/fvklQu3BW1MFA9UsMiom2X
4NLX9sBQpINk9UoKaBA3AH3W7W2bNcKzhXKeHb0Uuoix3coirWwXuURDiT3FWWmLqgD0xKU+v9kd
PBPH2XzIqhZRLcQlKpiTvY3WHksQ+ChLQcasHLCmTRi3QJflKxPAOcmkYUDjqWbmu8DTLbVNHaEA
YUe2BAE5q8EzUdySwAJitmrbwE/VwLv/ofXrMO4xA5hZlbY0mzQvC13bwIVAIydf5Way0RVphgOg
KsxATeIHqBe3mIAIkHku1hVZBNfkw6HTiUPr4/8K5HPdqi6wrBXhNwCBuRELstXCeleDoDVj701Q
3gPpEOEazDQVcUySzW3jnL0CppFZA+SIGAPjjLPsk9xLSuxiIhR2VCrUG396qrfgh2dt5UwKt4F5
KucgRYcUMQhtAa8ZMYhchrdlouYLB3z2VgXfBAAqAFanX/XdG3XRVX4KWULjyG1ixzLgfhJb9u2i
ImhospE5pSCq/g96VNWp0oSL/Ooul5lWpknXwa8MnttrXUElJbI1oVnIes/6rz9yeKy3IRA6D4Wk
yspj00qUzxqUkhmjLShCgJitVr/QubGwtGlzrhz1mUguXu8NOVMFkBhaUzIArzPc121q1eUnUgdU
1Bb2b0kaF6aPRgFkcAOKJB2VvSdfeNTMQ0CeMKbhL7WDLymTy0B1WqaRTIQsrS2dUbAxO9GMCEZe
sxY5GsmO0Y9920yWJE5BxFkcFBfCBLMDiRJwZhq1tVGvdjrMWPk42RiWBTNxfw8Aya/bYmdjk7Mt
nLzAmVgpk8LWyCHWB5YC2NbsgKgLK7vm2pqCSYSSRMZQF0Et+FKGnAFsTA8HRCfCPmhfq/K9qXeK
b0vyOsppla0RSY9jQr3oaIAUGKm3Xt3pbKMUVuX/bWr75FTPPobTcxWmdTskWHCrPaZscIp4h4mT
hWTfrFbPhHBaTRSgt3QlVhzHW6XqQX7Y2Lf3bdZvAsF9Gq0kwJfiJOjYqqRpQZ0mQIVS+1UTb6Lg
Msql0u70B12d8TNB04ecGUhMFK+ISgjqCpQA0EfhK6+StuC7roUQET/QQiafGv44R1IlkpwAoAqO
BE32QhuuckZc1LD+elsuxXAeRNBDX4kV7D0o4cDBa4ieM4TNUtHvemsupXDmLgB4v2kbLMZAF0oa
vVZJSEvvZ6d+/q0JTHJQRwWQMaIEfkTO6As1SjTEPqTRVpJB1pWpF1TpmlWnyUud+tfuCcJOs58o
qMKyuR2SjXgsetIDThtmEAxPSmQZuh0IhKqRg7cHTu2C27g+Q5cSuc1KA0WL/UTEfaaNd3pd0cb0
j7c1OGt2EzrAPyMfJmfbrd4DYXjAogQl+ZllHXmLiY668MRjfFvSdeyIgWtCJgDAqTuTnwFNCmHs
pYEAlCPOt3KwbhvljtQyLT8wBnRb1Kmj4PLEQtZUB1XRL6ddYfKyOpdjI9UQNg6W9O6KTz2Vj7lV
7IDtEtPS7t59i/2UlrBmTyNlt+RyGybhaWYMmlpZOn02tsl+fKid8b51j5IF9nXKaLZi+K91NF/R
Z9XprfatXgmOYatO5TTr6FWyNCrappXvc7txUFf9uq2Zq0QfnMuFZriTaeR5xQpl+sL7YBU8F2+6
E1iGbTr4gl3hdBi2GrcGlR9By4XCE4oLC2ZwHcJcfsBk82fOdBTLmrEeHxBK26p6k7RnKdqQ9GFQ
cFMsGPdMuHspjLsiQlH2c2TuYQeJLZGDojq+EFIRkFSV6xVPleeMxYJLmjXzM9PjDtTQtVEWhjC9
aRZUYZi81x0NsWHrrfWlG3BOl2iWRJsHJvrBoM15JEDaeW0u6DhSOe0F9IuZHh1a0Lv5rc2q3RIm
21U5bDKec3mceWehToBRD3lZ/NJguF68S4tPvP7QX3EQBiBluAazanPhnp/zu8gFAocQL4frSnxf
9EIQJx4spr/3oo0QotrlOxIq1jFQfsQXYwlHYc4nkgk/AZlHNOnwPTpmCGanoYTAJna76lPPX3tv
4RxeFeInVZ7J4NNVpSoXclMJuLmq6mnMRpuxH20cfpIUnaGD9CAVZFeoaJc3OmCZ+k48vgFecOEs
XtV6+K/gDChKwgCfgZV2XWEV6s/Sy45pn7sS8G1D+XXsfDxl9oIQrqqWYdQv+duxKk4LnEHFuaSm
ZgYtaEB9LIuCjuRtlPZq9KD3D7c935wVnSucc3x51halXmOpIrKdVYEGOR2N4V9K7SLYjuu13v4X
53MukfN0uapEej1CYjw8R+WqTy0/T1HWLuymfal13wlEdAL9fab10rA4l9eDi4OMk9Ref8nRFE2W
Yq4lRXIOzkglta4LCKizMaA+SGKErqV1FgLaMHcUxXvNhIyOmfp4ewPnnN25OrlkjFB7RWHoJtyA
0qIb/YnEDdUb3SqC31G0Cf8+KzPpETkS9OjpKuFDy7EBHHMiwjT99LtDtSlBy55pp3/NYXg6AX/E
cEaCTulW0qcT0IzR2quHA8G8hiiXC6+LuYD8fDWcVahh44u1AjHoP8666VJS3KywdABC3d6l/8el
/FkQZx5KiT48X4CkKiisPmkcNXzTRtQHV2h8G1V3esKr1hjYirqEtjN7P00w0+j51SWw3nLuzOhr
KR+JX1tdona/05j0q4k5YZMVusFAnuG1j0JB6rexJaXdVizfErXonCpKBfe2GuaiACLJwDzGfCXq
V5Mxn0U5SqKxUK+CGlVsYgfRcwHyAbwSCHH0cKFUcOqa4YPOc1nTgT2T5fVqG8Y1Vq1XzAYNImRC
2Bi9lDFIeM2PVBlsLHPXqPGqlLUPvQioCAyitu/2YvstGKkL898k4i9TCizMPqLfSFhFofdYVtEO
zdmYx1gCMl7SD+eNhaCIAUqGbxbE33226Sq3EHY5krji0ltgSRJ3wEyTKOgLhSTD9K1cd7LiORff
/TJwcvC23N71Wdd4tuvcKfORwCKswK5nidtU4LawAHIN5uCCpiqag9ibFL7eljgb4Z5vPnfcEL0I
+qjhuKn6KlI3AnMwZidEmuVVdsuO5oD8EqMLQqfduWVxnCs2Sy9kjQ6dKsVRZ7AmdZfUb8koOTVI
+7IKRPZTyvA4GLQyt/GwcLiuGspPYYukoREKwZkIhKRLiy+VwdPrJqwtVdrjwrM6jVESrMfoDse8
qD4NvwYm+6OEvrLuuTO3mggw5nxBC1fdbPxXcKon8cCKTsZX6Pf32gfAJVeVHW0AvCVSYjWI3mhn
i5vc+lXQgH6jXCi6sS24iYNJpo/bOzJ7N54phNsQqRzbCh6ntnoBpPBy9wlsqZAq2WAzsdyopLZ7
pi5h+My+JcmZVM7JJb5vBrUEqZWt08wNAvr707wLqfcV4BkJcDoooKEaBewwUEY3wrpfenBPG31t
iH8MgXN9oZzGeRLgC+KKAhjb6gI7L/qFjVbk21JMriMqRwI8SlRIAVNW6rC1vAqptvlZ2elP9LJ+
DZbvFGhKpoYdbrJt6zQUA/sfyuMvyUKz0AaT/HZsLx/Cec/27+L5fBSrG8Vop8/yewns7lWhqa4X
B5KV+1X/IrSG9CgBbL/D6GXQbGsWAmg6SkP2m0gRBmRjbzB/gq0k2rW1ZB7EJjUa6mcmGY5j7zUf
eRuXe6mtMUXa6mr9CAgx5g5BBMBDucM0Xm7iZduEvcBoUxQmo0FQer6TGkm59SO1WYNUU9nleoms
bClIx15k2hOyDyGStbpO1l5QGG9p3XnbuPIHnwL8idk4Ush4K914l+lmsoqE3lzVWZ07pSAAttpg
2T4FkKyN5DIgUNKqeUnyodt6mhlYvVzmyKCbRnZIDGLe54CJ/mEi3XpI2VgwWmNmNrLFvNU111NJ
tlWCPnZVTxftDJhImBkVCFK8tfIRNjF7yGHaqW32foE69JjZY5MGz5gJ1yiAl42HJmkHEOGQitVU
G0dp3RSGCmTZZtB+iVDgLij9rEGGkIm+1ZmFqNDSDNBNZKLsrAqYhICbLpstM83q1Rjb4RnUcOWD
0ffBfS2Crgp4UtKmRPLTSbpW/A5LGcBceSV+tI1sbtoswJ/oGVXqFoNeDtY4SM2mQjFq68dEPIpe
hxkIVKeMl1ZsmwMaJrXCLksx+/JGXXC9QMM4LEBBlbVkpAXAd/ykIlsGkBcMVAaNmblIZRGGOUxP
TVFsitHwh3KQPFAjkqXHoa/9I/HkAMnJIvHualOTH/BQDxSqlUb6qVe+V2NE2AefSK1XAoBhSt1c
iyQjD6IXY7g/VYSDqTVJYxUi+MgrzRu+tVojVj5GWbO67SCvmv44Z21OZ/wsSCIjMoWxiMMiH8JH
xIKfkf0Qbz37FwgOVvJ9vgntt26nbwY3oMKSmzq95m/4KR6bIg3q3GwnT2msfjIk1dbBE/g2xiN6
WD9Gx3CiI0CJ9b1+792hkzSgSyj0s4GJOQ37YdIPE39cuDUkONbEj7H6JicYHS4PGhkNx2PdjzQy
fsUV2+sZNk3Nh81txc/H5BNlMY4cxpD4uzosFT0terCYJxLm3hUwD+aG+SMOSuJWSoubQRMQdApI
y4pJGVJBQiIpz7OFRMN0F19twNlXcHe13lS5IaLuZaEmdecJ/YoImzFdlVFn317vrFM+E8TdxK2m
awKKa7XFSoZ0L4tbWkTeXhWFDxYatF3kN5uNADFNpExtahj24h89QhKbak9Ao9h0OwU3zmBgaPNJ
gm9ufDxt7LY/REvs7nOrBHT+xOeCcBdPZO40NYPMkom6Uax+ZjruefVNq1RqsDd1qZNmfn3IxGnA
JwGbI/8Q9wNdbOoKGtXEZ78HEvxOBZi3wGxj6jcnblii6VJybm/jXGABlm0JEPQKuiT4YkVrhn7R
NlkNZ5QBgCnaBU3oFHie/wcxgGeWgDUMQTzOi8+GFL3ICKTzcV3FJgYkD3LzfVvG9MDhTV89k8E9
gPD2VcCBDRm+XpToGm3aTRn73oLC5g7YuZRJoWf+FfP7CislSGnRrl7EJe0Ah9jJdtX7C4+seYNQ
kJRByRylPx4ZNdSyIhIEiEJnvDN2CLNxhxjlaJV1vlFLTG1myLMFlWGTQlly5XOGAYxZQIGBXQMD
39w68Tr2gRPWgLQUjRCAKQ5FjSp+u5BFmfPXONH/LpFzV6Nkxqzs8JCMhT1pBhtUo+9A1nuJhORT
8nDIE0KLZqlCN69Zgi5rtJNNtTMunFZjvBYAwVxbRbX2FBpLqxakwrIF2CZtBIqKRPV0iS18TqFo
vjAV4L8A+eH0yjozHMIGAfiGWKqpPKqwl3SgmrJwCc3KQMOaBqBb/BS5669Py9HMC6wr0fxdKa/k
tlgXxe/b52z2plPPpHAHLWqMKmk6SAmBiSwNAa6x+BFICPc1MSzJqzB2WlU2aTu7q9Rns8qE/3D3
nH8AZ5tegaGOPEWU0cTDu9Yj/TaGvwSlWIsMDcTN0gN49sifrZczUhUt6V3rYb1ZsGra17B/a8LX
li0chZnWGSQugfuOgVYT5Sd+EMZLg1TKGWKXkcVfo2h8gRnEUdFwr9T+viW/2rKiIbiCKFPCLZFT
aqRxSLOy7qipBREt+q/CkA5hGFLSLMUVcw/vs4/jh2UyXWtC34PKuxFYO7vRWDFMG6u1FYmRXS3x
aszbMWCHMZutG0DrvXSyMnDpgQIGVWSgGgfyhV0J+YZk2UKyeNb7AFrx/8RwhtwTqVMNAjFR+9YU
92yM7IG4BiaQhhz8AcgaL40hLi2Ms9yhkbwywCiOJaZAnTD8hBpoOs6bfmmSYkkQZ7N+oBVEqicN
6i+xetf7HcKzJbLeWf2huXJq50fvL086TPS4CKUawaaHtpc6fuuiO3+YcJd+AEUXFxSt8RS77Xxm
zyLY5zGIoynIN3MBWVIwpnlyDt+jukZprLp6RczDwCT3tpxZ/aEbFtObaMnFBXVpgTECvxGks7h7
0TU9kk2AnB+Y/ZzbUmbDyzMp3C6lBl7u0QgFlmqxz4CN6fqN8KE3BuCHZHbMfbDe3ZZ4BR8wvQ/P
73VOZN+YcQdQErzQhF8No6W+D1A8M7zSEiSUmxTA9TxplS0CXCP4xNgsyOf1hebOuT08/wTu6dAr
QZJEAT5BL1NbDFQ3Jo8D6R8qtlCZvHJaAJRFUQJNwBguwOAv50ZasTO6UjB0ij5qNRoQpu19da9I
r1X7mC+2HE/e4iL+REvqiZcWhAsy4Cg4kyGqJrWjkAfWu/vT3fx++OXcPfn2EsTc9TUxdb5Oc4sT
K7uoX/VCCIXCgjENrVeVHlyX0j1drajlrBdG6E8dUfx6JkjeifRA0jWT846yJye5jLSGZR/sg/t+
+OeH6x7cA4VY/MIP53//wt+s6Ibil3v6659/6VAno/u9Za+Px/X3cW3vjq/H16/XpavzyhEBAwKt
aqArwy9DF6d/fxZbpWWjEi8HdV5n1ZbruqF1+rEOFjKk1/mNSRAQtiVEWEhI8sNaYpencTpA+fbO
tl3bxaIduhT3X5sthIDpDO9cXH+ER2SoFDNNy7AMrZjudq87+/Dprt5+EfrmLGzxdSQ3LedM0vQl
Z3oTM1/yzACSdocDts1ylpYytzFAC5TwpAVfh8HPc4e5mUd1iIHx3cG23w/ub7qCOVjrhVvhxF7G
2eqESvivHG4hUpvmQZxDzuHz8+fz87NPR/rc08eR5taIv8c/QbSzd6z103dhPX0/dXT6+T1QgOdN
/7Hgek4TItdfpABiFCDjuKk4b1ABWTWbigaWPR2Xzf0G6qWWjbWvLWth+deVUewjGgD/FcY59U4H
IbtaTsJsWD91H1c4mZBkr+0FUSeGkat1IQGjgVjGMJAz4EwG6dChMetJ1GE6Ae5mOvaTI8DysD57
+nX7zprX5ZlMLqfpm3HP6rKBTAxnUfwWUwD80FesFrRc1u/V2+ph/7DfOwubeF1/m/R6Jpi7QFjZ
yoEYQzA8YE5d93n1Yd0tOZU5j34hhVyqVPclGaC00/LsA5Bz4EEfVrDUlyUzuW5Z4JbD2aQWJpUk
ngS92+5mRe+WJJzyq1fWoQFaHd1z6H7lx8GUKM+EGJCz007tdPreusyx3dXDr8L5dXKV1no6AwsB
xfzxPxPLHf9Y8dJ0lCB2so+YvjPr/bV2OlwHg9XYtdPaKNy5jxQ3JbLC+Jngb9+Anmk16E1NULrL
8BP6X9+23FPF7JY+uIvJyAJAQZN/tna6Ru3D6TccnOnwTDcqrtHpsE6/4Xf82OM/T4cJxwk/7OkY
3/4q7arON9nBH3Xx40NC6ZVMvPiq07e59j+39/QV07fgF26E6cfSFyiTSfN6kdHAAsIoZLaQTLo0
+TwHcBSpgNY6CUZEcfoBF/lI37D6O2s7uUn76C4FNVehJ9Iiqgn+S3ANIT2icCdAqepAaQ3IbdlQ
UaYBjBAFPTNWHSXxH2+r+ZQcvlgkJ4zzyk2UCVFgKLj8cnrvU58C68Fq6W/83Uh7/O5PkZuD9VIs
e7V/sB43j6uN42D539/HL6hl404H6fW4Wx/t4+vr7rhm9Nu3O/q1VDm5eor8D2lXsiQ3riS/iGYk
uF+5JHOrrL0k1YWmKqm4L+AK8uvHKbN5ykRyEqY3h+5Dt1lFAgwEAhEe7siPl01BQgBV0ytZZz0b
ixJgo0WMTQbmrZqyCtAGRUVpmLKwN4PZnJNd1JS5IMiufBJA5XW8SzCtB6kX7pNYoUSnWVuEWNBZ
cTCd33t9NX/XJz3dZ2WjCFK4VXOGDe/H0x7laO7+AhbKbIYZciyD9K5R9MBA1A80sSJiBr2G5oNQ
C64tg15PhxQUX0CNxkRWw8WQgoYBFIZ6wtykjJ0ZjLmLXu73KHxtyw0rvwEyBs7ZiTznQMgbwW0v
vH7wcb+D98KM2dD4wO8w0tCxSLjJ7Y1ZPIBfQqvvoMsclkcTgVPxaTk4VnK0JQFuawm+3DG42Aju
udfOUp1PBD9AU2J0iK3IQcHbKXX0x0s58wuU6Bui+7eXveLOF0a5GyFU615PRxjtWOyn9b5hBdrZ
G2nYSuzHf2EKnCIg2wZ7AtE5B25DuyfUxsmxpQoEhEENnbQm8cjghaHgolv+1NVW2nhdQrARSr68
81pZZWpRAyUeZt/P3a4Yvs0i5rt1E+pyQmQQs/MFllTWhpIS8NHEE3Un5k3KVx59v71j14nI4pP2
XyNcQhc3cTg3Bkim5NaUWxDnyq0vqVH/vYCArW9YqbaNsll+LlkOAfG6Ho8dQM2Dz3op2WV5oose
Qlf3EfeDuESPxmSuEw0SSjHxTKCVY1C4Y1glPJjDcxg/2smO2puktz3DvEt0t1FEP2AxcP1lAeZE
MRLZE49xIV2mzWaBH4Cao9spbiH5qrYz5DuUWCsd8piSB0SwCXo0+qnpO8H3WIA9t6xz30OatEmf
KFy4koO4O81m6JDkw5q8cfyGIZK82bSNYMXrfvZ3wdyO22NGh7LBgtXwPc+epvqu0L5uL2s1Bth/
TXB5dUXlWakXE2CplptPaH8U1v0wg+xdFlwqosUs///sHa0VlWzlFfZPTadT1b9LtrwhsUhJdzWQ
nq2Hi+R2pqpZMyxWOvBjAa2jBaPlmqCQMhvftAVhe0nBbvkEF7Yru8x0fdk9Nj+Mo6PZJ8M4sjJI
QLjf7cG6e/tj/eEYuGWPi9iQCdbTXoI9iJPO38Ov1lG380f+Ee2qXfpUO02QvcAhP/5ZXQlHHz05
0NFAfx2NFy4VNVSaN+EfldT6MRl/RinYakX8emv+cWbjTz/yzD96kinFOEAWkmYAiYGYlvTbEfSw
t7dwLbU5t8KlNgR8z6NBYaXI1Rcyqn7fefIwZiAhEBzeNU8EKySkFyAmD8ATd3jBTK81dgzuZ5C/
R82mAMHs9L1PADfSD2MY3F7W6uadGeOOsZLrBhsUGBvD0Teix1SbvGb4uG1kde/OjHAnOEQERFYI
IyauPTLcFcYmB3ZQDkWhdnU1mLgC0xKGLa54ka2ujOapxRVeg9Gj+mTD6EA819MVv6HEt+LnHLTa
SoUnQgk9P29S72P2s+kFP2N1uX9/xZ8655lDQt1iSKQav6JMj8X4k+l7NX8ORX3aNSsoyOI9QdBl
Q4HqMizaNu5wjAQu+rEnLfNs6yQxzxKxba7tKNLrhS4NqC/d5g9wPcTtWEB5qY2YM9g/Wuj4jKkA
V3VdYkOYwKg48JHLYO/Vy3EalVS2FyuKDJ7pPqdAJqh5ZW0zQsHtjviPMZ1qzhs/yqz+zrLm2pdT
8OPcMQMTza6KtiL9PUqoYUKbpIpsoA3SGOCeKCe/5TbXAWwNI+iUVHop0007gQjf16yi647DoDI5
yAudITNptFrzNLWMZO/fTwDaXeg8qyjtGX9qLGcukZdEkXpMyLtUIV4Z+oUCWn7L6SdB03Ut1QLD
HXIcUJ4t0JZLp6hrRaWSiY2kTdRvMGb5lde6JriQV41A+ghIvIWKm8chhr2G6TDFwqOnag8JlHii
MhbEwDXntiCvBMoeFXNTPIGhMcQ9necEmk6QxvQYe2+UxjGYPnmMihjM1pZjywux/CKKihnYyz0L
0Xeg04TolE1o+1ePQy4YGlw1gIqdApU8AjY67uqwwKwk5TkWoy/KPv0u7T5ve9e6AXB2yzZUF/F4
uVyBHaUssrU4d+fR/AUeVdcCH7Tgo1+3M3BGMRQFZRULr27Ill0aqRpSYJInhdZbGwZK4tsEL9rC
kwzMYL1FgEBS6QgmCMeWBJbXV/fX8PL/z87OUEfD1OQZRt9p+XMYTFeLiODYrLnb+dq4C0ppcwuC
bFhbRH7okONUGRSfoaEoUhhfoiWfhkFSCkwThgnII+8JYN81LbSkofdsKqEb00+GqQY8A5ohfQBG
3HC1Mj/KmSgLW10eRBNAb6LBR/iuZoH2YxcOMDsNRgwmQtXLUvMjr1QMWf667YrrboJ7AgVqA308
viklo1hcGhWEwIdadY3waFb3k3GKkx1Rf1d0q+uPEnkxRVC35YxebSwQybii0NnD+/3SR7SkmpAU
YIVGEz8QgGfKXxQiPlYWaOPm9gpXb0RAzAjItlBW40MsjTVSTS1CuUTt05gQVxnVYxeJ0Atr3wyF
/v+Y4TL2vNX6qjMQyadQBQXAyNzCrJwE1P9pn29vL0lki7vktQws29IAW0P5w8oPZXaX16deJBZ3
DQxcbnl0XcHbATHCKzLiqEimVsVt7OIx8rtvU5fKvWPmMUrFmlPEzUNW5l5FPxIh5Gk1hBjgmJbB
qQBNDi5AVtoQm5TAPWiH512rAJgYpSJ+bZERcumDqWyW8AwYScbsbQzlF7MQmVh1c9xVwPgu+aXF
rUOaTJvNEm6SSep/0yjZ1ePkQrRqa43vtBENga89REBe+h9r3IJUGY/8sUJU7JUZibTc+yi5OtH4
04qlb+FgnxT9221HXK2nQn0TCl4ExOBAYFzuISSVpSKRYLKK68dxhqx7nbyaVvVWypMzQvhPB16t
KzHjH6rfVXvySK95vVX7ZiMCJq7v9d+fwh3AcEinPKe4dmx9dCloOu1TR/1e73wwyd5e9spGg7kL
M74LqT1eytxnbRsy0+KPhgqDcGIbpCAE0reGCaVu610a3f+fNe6zJr0FvquixDHEe9mYX2n0nUUE
fRo8mTDlWP57cIGqOaAWgJCYSBy44NLWjT6TEYqq0A0IUPfrpV9692TN1Lu9rJW71UQWhwcE6AEX
ueVL1wGlkpQ0xaJ2Cnbj5sUYt5hiKrWtkmOYkuD1XAvqxWtfTUGtGFLnWBnu1UuDVtEvRK646fL5
gVE3LtmB+Ls+9YeuFSD8V3wRM7iogJugcsU8OLc2WTKaSF50dtveOjDkFQ7rIVGog+YjzMwHQ/tn
cjeC1BsRGuLLqN+AQvlybXNUsTCTEKrTkQQ95q46tDRGnLPb32zl4jk3w89ENi2p9W4xE+JZlLZ3
NdCONdkwIriz17ISE4qaaMNhFhGyI9wJo7bed/UMxd25bqDOFGHexelKQg9Trj1KrE0erWRSP0Nq
dJuprLJNnBoYSdZiMdPq2jW4DBygHYhvueCqLvdWii1SdJaC35Iea6sFNX/nzuGSuzuqupFkBDT0
U2z68/Zer7rrmdnl+jpLo6EnUbAhJsjfmfRIKxzE2HirYiuQ7PmBmikUCYSSO8tSuLTsYqlcXq2H
DLNapZq7NfnNap8NAdF2kX007Z2p3dvda19sqJ6D+mw3hoIn5Fo8ON9m7pPLUqGY04j1Juw9kd9H
sskxhdP0e112I7sFRbD7/9tgLq7OmHFNKgMGq0kCjfo3Or8WYeSQKnXH4l2JBXF1NSZYBpTrkVMB
K8Rdlf3YzVVUwY06sB1I7bYDGcdguTJoxsdWUK6+Jhpa4gFqCpjSAoMSVI8vnSeLWDhICdamGrWM
2ngCAMg4gdm/0ApI+4WfWgSu8SweyR6w4mcpVFRvNDvDRQHYxiUeF7vbm722eoAMtAWUiKlAHuNg
jzVN9VKDZ4WWb+r1QUuDtN1YEtgpijm4bex6Rh3LP7PGV/SgHBB1daKjPlXe96BklSjI1PvuEcHL
jSvNG4vUKxtyR+NNrXjENXdG8lKnRwRpqXiSTSd9YJ7kKangh62knPhdSx8c5TMopPGhRG0llNSw
Cwx90YzW97gaBBu9FqKh6QO+XdQXMC3AHWE7C+NG6pZolSVm5k1DBu2GyRx3pJlpAiIWu3u+vdtr
FgG+BagR0HCUZDhfGyg6ZlYJHYg5adL7PmpRJ5Pn7I5i9tULo64VZF8rDzqAZExAV4CRALswt4l4
fOgSkMx4lLeSF/a7GR4b/769ptUL6NwIF301NrfyGMPIINkYEq9Tl0WSn+sqZMFH0IGyYEYlpUzt
R2baYNZJfgl+wEoXEgzwf7/jsutn4V/ru4wgn0cyD07Giv4c+ldj9kcFYIlvjNwVMR4SP27bXPVO
BCZ4IA6pxo/YFbIUZWkD18lH2wmL9jiGIq2XNV9ZhswWRjlQrhtcEMQUWzYDWANyhPYo5weTPUkk
sMfH2wtZDTYofukABWCck59XsCq1oUa1BJuofMhUaU9j+jxZiR/1/SmOGu+2udV9M5FVaiiF47nK
HTm5i8augPiYi2FI8JQblX00ZuvttpE1r4c7/McI5w91iid6PMCIrjPQWVLwCGQeJT9vW1lNdogF
jXngHcxlyPfS7XIks2WaGfB7rXhsRgXqwfUuGeOtFEIhM9O2fW0fRv23aYsY7f8P03hMIutD5ZUX
gzYAEbbDxMbDo8cpS34okoF5TrIZ4tBlfREU+vtYsQAobUFUFh527gNW6O5JeYHDHklgRSoDc/4R
hSdtCro28vvmkcgvlvqFNvbtzV7zm/MYw33StulUq1AROPW02khqYBlM4JlrOaSKMILTDA0dvHwu
v2YTKZHaYpLGVUE8oCq+MmCYFFPw2z5L3Rxaw7cXtPxgPn1EQc+wwchmK6jdXJrT5xBnP8bpVpSj
Yo8u9E3cNn2vpMS/bWht584NcalbW+tlBLBM7mp1+dzP5YtazoK1rJ03dCRxqRm4qyFJc7mWRAtz
EK0gg4q77xZ6APQBnCq3V7H2dc5NLKs8C/G63OW0+JPxjq8I7CbEwvGmdPvI7egDVQRHe/XjnC2I
c3I7s2WahPg4U7ZXMJYKSkJQq6QOEyU5IkOcWzMpJf2QYefScK+AiCS/a9onMxbkOWvfB6V99K0g
YIgxLi5QsXS2ZiO0cGZzCzyr0o+6ptsxKgVXyZqnGcCBYuZnmfvhH6JhLOuzZiI0WFmqHeRQ6SE2
p6Svtz1hrY5mom4HRmb828A82KUryF1qlv2IGk/SS+89VQMCYlcpkd0J0gIji49j+6GOlgdq9Y3d
RwuhrW/VkZtDkEPwU5ZDyh9iC0PZNmCaUGXj4QxqbYyoCBdIr+YOcubJwJyMoR+rVRBDq9xRAk9x
QiGtjilHjIVWs4h4fQlKt34AdywMm+aFWS71LtxwZb/JzEM5bAB8cKJC9vuqwntJcBLXXPZ8zdz2
6+EIypoIvXm7YZuk+2hBxD6qIP/5EGzuEphurY07G3ppT4kJeUl8V4ZxZcj81KPpGWazj7ooBbGF
7ZndhzpnwTiWfgqdjlz9Z5FBTP/B2f5+Ye7oaNkANYllg9sidHKClkvhaNbvWf+kxscU33WsdzMt
aPv/ogAHPhi0oFHYR2Od22VLnWKw6sNurKTbCNxLdhUeSfrcWV5qfKSDd3uzl2Vc7/Vfc9xe0woJ
hIQGnRvF87dyov6gGfsaxE3NUodT7K/b5lZ9CArfKKAgEQSFEn7OWTTHJElqQ2kF9cze8iYKSrLT
LAfpJBr6XV3WMgYOvAB0JfjaYpzM0AhIYIcWz8uhGEAyq0SeRe8sURlh1ZSNFqSKfwjmEy6XVDdF
bDQpRSiQFVeOtqrkFdVmCn8mqqDlvnYVLi1IXQc4Bg9kziVBX8M6DCEgc+j8TvcM5XHI7mUDLGbK
se0Ep33xM94xzo0tP+bsSylJVoNfBsbKoS2DIVVkR7K0bkd6VcTVLTLFJWBZNlOtUGBKHU/m9JlL
D3gZC/x8zfFseAIUwxSoIfC1HqVFL7xK4RA1CB8yMBGgSenURHLs/2o1Z5aW6Ha2cZBFtBdKDZyo
DmLBEAdTwtMw/Lh9jtbC//lyuHOU0kGTqxJGFjJDqj614IdS9EBRXoqJOi27p9S/bXF1AyEmAg4U
1JqRT1wuC5dN1JcTqvUsPmnVppZ3Sf5CRDwrIiuc101Ac/eMwkpdAtSpRNL7nM/7RCH3eRyKLvGV
ewY4MwXVEawHAYkLtTFwLUpqoX5eIFlooGMKLjpQtOVOr32ZubTT1Izg+tH3EZSnQqK4utUIfsPK
kcZP0GVTRpVGVvgjzWqAdOrlJ5jaFzH9ofFqfTdUELQzPwchum4lVC3tR8wcoLAm23zXirSsaufl
RVDogzsl0gbU8i8aZNEwh3AoIkM0ObOSFy4bizGdpeN6pUEyKw3rVRVfE6A+fzTAqiaisF0JHQvE
DjVcvIXxIOa8smzbfAJXGm5L6b2OTsXEoNklqLmLbHA+qeWJDEEd2JjHximt98yUjorFNv98vi5W
wgXBMcl0NarhCQ0UC1Tw8dBdoj4rnYiadOWEndnReaV56B+gHDRjNRjbgELjPUAsfVq7QnT2nyEW
7gKxUBNAdR3/sqHXeBkwoEqnUbXBs3puAIZz+maCxl+sKbYXKiyJge2s4sovemr7IWriu3hk4w40
1cjyErXcapidAHjNMJdKW5x5s0XHYI6h/wZr/W/MAcmJ08S0fLA6Oyz8rElRK0vYHJlOMWUA/nY4
dea2R6cG2LGqVf0sr4mjQ2vlWzjO8o80AkuOndTTO4tyM3zMeqL+AOmS6VWxhHrwKJtRYOWK8StM
svnBzAnEfCVrKIO6rssRyL1oTN2ZNX0YNGFnDke7ySS6AZGfEgdKFMXfGn0Yv0kNVVW3rKr4Rz1Z
Coj8orAoXasjwxaNwXIzpk0qUoZYCyyAswGeiZc5MHpcVjLXuAYLBdW9sOy8Tg8apK+1tmX0WGsg
In267bxrR+Tc2hJpz+68KO2TKSWwZtIRPWnMyEGT1kJx47aZNd89N8O5VJvNcJ8JZhT1l1I8ZuHT
0H9SYYNv5XEHZUqoWqHGq4CwkLsXmlCPbTVGea+ln7XqkSJQtfssTl21PkhpAPCXTR8M4/H24tYK
bBdml9WfbeLYxVGO9wCqiuqvYYDMdfGUt5DFHHxdHxxZu28lkMqCK3snMLzy9UBPsYgPIkTDXbj1
gh+ukwCmK9zeTD616n0e2AaQtmh4BaHS3ogm38KDIMr0HcOkT6Y/4irdzXG1n1QzuP1bVm6oi5/C
7UHXWDn6Mvgp2qiAPa7SPUmvAV7uIEpUZTtSFYK8cCWRwsJxQy2wX0i5cWE3NMIy0YqxcPMKFLx5
5VtWnbl6EZ56qfpCKXzbTu1zrVm/bi90DR1+bpinxwJFWDaCPwfjvdW8C+UcyY5VmG4nad2dbICA
HilQlh7SuTWrfRZLIYTo8gRjyHUbf4WTKkMDNjMU1IGL4UEmU7pNC0upHE3KcgLBdtAUx5nO3oYI
/WIn1WK6j8dB30+ynD/IKS7kMqoED5Q1F0ZWit4EgFw6iGY4T0qjue3iAXIeigSp5hCodtlqdUQF
7QeYSzK/abIXVGQe9DyYaaY6Cuu/bu/rNTXCMjWgAjRjQP0MkuhcjDAj3WyZ3ReuMb3qtbyJleLN
Hksg6PNnuwWsG9MEuTRAEraBPCp7SNBa7vTkuSPPWp/ehcoLM2tIfgkn5q6jyjLBATUxnDNopfF7
g+afqjUyhdRJaUfI2TviJuZ8j9qSE1axX8+yk04fbCg2eQvMhv58e2PWDjlZph0WUBbAL9y+AKQ7
S2oiF8iUim+qGgd2a74ZigjMtxKioX27VMVQhsFbgb93xpQZOoVbT6B9M9CXwDRiHwcFcCe317Py
oZeKI4YfAFSSF3TdZbhslRFdLWsqXEp+MLy8te9D5TWKV8z7QX7V+k248G5vVRBS5RjzkNX7PNnF
0RZSQQT/7favud7dpZKPsgZ493HpGlyOKOfpLOFgLSjQAjC/bT+Vbs7c20ZWYga+HIIrUAtgM0Pj
6XLJUm4jwYXo+8IQcw/OmpeXhbYFs//PkwPmou2/cx+AIQdcl+hzoceKVvmlvT4eTJUByuJGAJmg
T810SFq9MdEA8fUz4dIMF/SRPqrgJ4WZgvXOqJ0mMB7f3rnra2WxgHePoUBKHnpZlwvR8ylRCh0W
KrX3J/kVolKA5Qb57Iel4DZdW4wKqUqQMSECYdbt0pRhzCFcAfEHMoHdQ1cm6BB3QmrQlT7gZTTh
9gw6MvoAdccCXRB7M9DBoRPYoVUlPs3hV9Mmm0nSMBGG9wQT1fDWNhP9K1yXuDQR5LkVVhVwMHPZ
IsLiyZwMd6TwluQoZIc5EzWYrsMJlvnXFo9RSUbMPkPEoHDVuQNi13IrdlCTgyWCOa2uCfN1aJb8
UaLlomMWG6htG8g7MD3lKHIFBPemn055915KwW1fXLkksaYzW9wpZoPW9pkJW3i8Iif/LSvIybdG
WLma+TGjwJ1A3RSwJ/Zy2/DKGvEUA0Tvj+4jfsClZxLbSlpTq0oAt76iUnIgz4yygyOne9NO/f/C
FsoMcA8TE1V/9uAsl5XGpijTvi5dm7To1wWEBHKtu3ELRYR/b6gCWA0QKazogK3y6WsNznYSTRS2
2sBQ7maQRbdMceZesH8r/adLQ9yZq9WpMXIGQ31xyOK7uQ6Y+otYPkOR1ISWdnlAz0Umb1W1s1q/
zwQPhOVcXT6oYV5DLw+3nowJ2uX7nu1pqdt5hGS0dEN9BAILQ/+J4Y5LP9R8LtvaJeqvTDTbs3L+
Lmxy95qKaEYKDTZnLd/Y6UYpoNWo7vVO1FETLY4LKjX4+NKaYUZCVVMHSodY1OT02acCTflOG9xE
3iTWj9tOev1GvthQbUEXnW0o7vIJPO5YXGmi5rbvWm/W3udWwyPfZWmz+3drSEtl1UZ6gMFx7vNN
TB4wEaXg4V8lvoqZ4aw5Sqj0ZZRtaD8CPiXSQVk78OcWuY+n631SjqZcgqezDlr2UyowEW0ZmySG
1p4wO1m1RvCCRbsFbMr8OApgdmmcNVhfxyooopsg5sF8wVR5JMJEluiRfvXtQHih6igwQbgBlzrf
4AlHMg59r0hot7pS6yoxtCEMAm7hOyt9xIvt9re7utQXaxARBZgO6R3h21ZxopdtHsKaZP9sC0y3
ae+3Dfy5yC4ON2eBuxTCWOtolaIfYQTzZ7LNd5t5+1sNpH39lrgfg4O5VKjfYnM3sQCGf3XyYBmD
eyBukVEtAv7l8hQMVWsmNDclUOvgJYTqQ3dqq7d0StHRZk7RbutRRH4hMsndtnkx4ilK4B7R9J6j
ywlp8ip1oAxWKz8HS3dt0Qz9VXrOrZHbXdLP3VCibgsd1pNFNiqB0E4S3P6EV6GSs8Fdr+EczYUZ
w0aMkBxGG3vsHQyvU5EE65ov4nGFSg0KnfBGLo4A0dvGJIGdpn7J1cJtRDK965v11wAXNgwwGc9F
tRhgz6hIKMpjzATpgWgNi4OcRd5On9Q062DCiiF/1YcQNxX5mMAEP4VRKSmqOss2tbHhaNGbbAvi
+fo2ATkOfQqCyhmXDYSMQJnVhhNbaeuY46ZpnojxdNunriHqi1OBDhTVEQtzrnxuMxqxIRkDVmG8
kuD74GVv+W4cAyXIdmXQbulWYG/Vic/scYuipd7LpIa9YaM8K9+H78R9ytyw9cjDcTySo+nJgekJ
jC4Rho9954vkPFrr5iwGwAw7GWVeREGW1HizfRh6N9VMx4Act9Q4FHrRWevJVHBsV/0EU3kA44Fd
AySll66oRJmRmQ1WbIZ3tLi3WkH3aH1H//597jRFwzCkfYG/L02YhFYHH8p/8nyXi8ahRevgjhQ1
1EiflhBXNblTKNtQFiECrvnp/jjjf5ZicvlSo/VSOkYwgTqHGXnvyeN8HLafmHSKv8oDODE3UNx6
pYINFJrlCj1JaCczG2EWBBjT02PxJbsJiBET+TD++DZ5xe4V4rO6oGLw5xV75ZQ4fMuAFdIM/gXT
y2AWQi9JcmbboXv9kwRTYN3Rr857ecCU7XQf4yxEXuOkr/JByLm+bOUt69ylTO0WmIgQR2LSnRl6
nG+gIG0cFvpSQL7FgiNwTaS0fFgbSkko9QDBwmOOIIwBcdglBUiP9Iu+EZBO5gdjpwTsqfrO9o0D
HM0hkx2Rz15XMWB4mVEwl7H6awJ00AaweWRYJoMMvKFjTNSJ0lOjuuq0q3UvDU9U1P9cXSzolRHk
QGONeix3T7dZOPS1hMUWECz0Zb8EpX1QHvQncMAcp421sR/HLQtS/5+xDctizwxzsdUAHzEdZBjO
MHQrO5PyogG3SHVBDF8LBOdmuICGb4k+AYEZmfwwQeVkDL9vx+vVXPXcAhfSJDMMSQi8p4NKJHXI
vt5oD53jRMc28gzHcl7bbRk8qjv9QXQuVoIpRiLQOdbQqQEGhVsbYXWszw0m0Wj7qqBXQ6G+sWP2
2+0FrtzssILLYIFKgCGICzhquswpNDPinOaXaJ7ETYb2dSyo5q58JxQtFtkdVCWBQuECNihTTbUv
GQ6d/Wqbj3IsGG/7w6t9EUNQgdTxHjPQkcG8O89oMyhUb+OqiN0DKJTcaGvfq44VpF64oU63SQ6Z
3x2KRw0SnSA1due3hzHQTwZeGqVTPLT3iDWH0NdOpzko3WpHnMh7zQV7cLXT3E9c9ugsD4ytpJMA
6I1dTTpl4yEzfDX81+MAE/iGC1MbiGRsnn9/iDD80oxl7GJyTc6fNFXw9xeX43cZ9DTgP0HZH5oH
3FtGGuQoKUZoOHTql9I8j91+jDfl6MWJwNCV7y8LOTPE7VVkhzgXUR27pJrBGrBPzHct9+VG8EnI
cnr5Bf3JhSBaYAIvx52xfEZZUq16LMgz3phj+vUx89XTew1CbDSvgu6Y7KHXtIud9KQ/5k/2rvCQ
AQTSS+WLmmZXZwSQdRDtAcUJcCVKCtxvUYtSLppyBL0L+eoSrx9ECKWVTb0wsGzGmQMWXaoYEyZ3
oBF9P4cbTHTWQKSKcAsrPoKuG3wPshjL6BN31LOwUEK9W6zQuxzanyXZdkPlWjk6Kt4/xq5lx/6a
MrgcTWF2pSoMpsDBqFVB3+4HS5CQra0G1RAVhciFk4B/k+RVrI19p+KjaJ9a7VjlIWwxaYWWaiZw
+bXPf25p+XpnX6ckxgx8ESxVOvq3JbrYItava15Z7Ne5Cc7DbJA7yVWtYb82JnGS1iF+6NV+GwUT
cSTEzfnX7Q90/aTjLHIuF9nAOOUMFhtpk7xJNhSxqVseoiNFqqV96pYrAkNfF645k5z/ddKMK0KD
yX5fSnc1Wqbub9tlrvw9KVx9chQwXnlTcHuhK7EdlWr4O1CNAJfwzcNuhMyh1uqxW6BCl71qhp82
D7dNXMs8aCDHQCfUBovywuO3/IYzB1ElYx5KBvqnwaOnyDEda2/eF0/Mga7LJv0yPGgnu52THcvT
l+qPzgmwN8c6Fc7P0Yk+bv+Y6xcD92M4b4XecKt3lRlDQSB1dceOPW1yOm8+am780fnhpnTAqFF5
oUsco3JCwX2/Esou9oLzZMxnhVYXYi9y9Tdo0SOIrNP0qWpFkMvrLjS3Ts6B06witJ1haPJVp3Da
U7MBf/VL5RZP3VbZzsHr4Gqb3FF9zetOdmDv+y2aM//Kbrb8ChCHQBIA1y4S68tPb1mjXZk1tK0l
yUtVN0Xqad3PojHqlQiEbjHwzroCpRjMCF5a6ROVJMYMmSC9A6blJSleBU6zEkwvDCw/4MyDmwj1
vKSDge6zRZCznXyXHCLf2sUf80m+14PILWLft3eiEfg/eBPunr+wfHV2IJtNB1hufWiDD9+1rz6Y
71sHKun6nfROj22Ce12UwYs2lDskA+lLiBbCap1t2uKhq79ub+j1KQD2CF0WeAeK2VfpXhKPtto2
EVCnKem2dtidLG1ud10FIC1lsQg+dv0WQkNg6QlogEcs2BpuPXk+11k/oCASq+7oA+2PKbjOG3/O
kLzvCh+sApvUecteUDKI3F8yujyCQsUSuy8/I34AZpUQvzHDCkL5SwfSLFDQAjSIun2CYLNEO+0+
ehgdYZHg+stdGuJWSrU0z0kCQ/pzfgQqF6qOaF8fkl3hfiOfZGNhHF6Qi6746KVNLqZlRTnrrQGb
AK++yHvZ1X702M/f1n3iAqDrFB8iHcm17USmCUIdIF7QEuG2czBJkf6ZPdOp7mipX8Yesx8AgYRo
ZdWNTigC6q56EK5J6M0h1cBNyVmUQV+YSjN4LtOj6qW7wh9928fNge6IowbpV/Ri3oECZXJMj332
bt8JHGjlEl3gen9/APdhE9vAfLWJHwApnI20nTFJcrS+uuP3X9Zm2jMvOrADphN8YLihv3DIXjTg
CV15f+qgKxw6wGUIftHqGT77QdxXxxuIzXYKQjg6+UZbgat8kyBVjiSBe13HXkAFMb+PeIEslvCd
lDaf+7DvQwhCsXsFMrst3Yz1Q0/aTT3+vB2W1twKJIHQD8ZTFFJY3D2SUR0ITA2mrKq3HzOIbz2O
eXuYp6zZQloxcck0fqjtxA5Zwj5v2149uKA5BU8ZBLjAVHgZIcZIZVJjYTtB2OqGZum3oqnp5ca/
ikF4faLegFEWwC8vLUQpNfLSWAju9N43JeQ+ZneA0ue3zpzcAcgds0wEPrK6qLO4yy0qVfskBncY
ZoHpQ2rVTidCIi9/gF+TvqCikVosmnpcEWgo0sa2KCaswvJhBlyMPvaiFtVKxogeNuT0UKMB7yYq
r5f7ZnZUqoc/3JHv7B5jHzQYNijODNsoMG0XcATfH70Jh63wRGds3TaqXOBdWy4OvvxkGQ1TEgv9
3myb9g57LjcgiMEV1mKW35Vc6tm/Z8Od76INm532IBSlXN3fv/b5ZoKcJrWqMdjv3fAR1EIN3kGW
h1HpYPR3szvGnuI+3z4I16Vf3NQAX/zvmnnIaMLQiom1pV9ROekO/aS9+V2qnA+w7H8yLN6LfeaH
3+o7Uel35ZkJ0ABSVbBaaaAE5LtMNan62poi0N8n38zQlaEOMmxZFOgWXijSwwBOJdo5pSGjxxXc
XvV1NL00zaXrdccgc6bCNDHZjilgxzHAWfY0i+YeVx62l4b4V2ZClLCcYag+qr+azfy92Gs79a7B
Y8jXNmiKi/SvV67OC4u8D6Vdi6REhkV5crX3asu89H66i56GLVpgd8xFJuuWj0AOvSq4Pve1YGdX
/OnSPhcjylQJ5cSA/Xgn3dvPEZqz9C31sqP1MkX+vDUzp3TpCzmhlnz7o16fnkvL5DJyKFBTZ50S
Q6jEQt8t+xaX9aYTIRWvL61LI1xYb8IEku0jljcrmIPECAiYDZ9amzlVJ79FSucUzei0o+3eXtt1
ww/J9NlhMZfYf/YmYlhXFi4eKwfD/3D2ZUuS6si2X4QZIBDwyhBTxphz1ossawIxz9PX30Xde86O
UHIDq2rrvR+6rMtDwuVyuS9fay+HGzTgHP5rsGygpNRT5/Y79QFtGpc83zc8u6lT7QyE4JhXFB97
eVdF8qhhU1kMhrtwXWav7K8BddPaABcAHyx4e7+OYBZ+K7WTjcKi7abTrV/gejrV0gApeuOvJalv
jYnno7VIhPoZjAXkly57I25hX1s6BF9alYIR4RAYgY7mHoERTdozzW3pPoTuUpqQVanuKsUb8x+q
9H7/S83GtP920RDcPwhHa1AYbFpcTd0yDg96O2horGWSB6KiJZKEWce4MicchERmaW9kIRySXAJ2
LloMIy3QPiyZEHw+sMJgNHyOT2V+R/UGAGvb8Df3d23+YE0iXZiWmOYvpx9xdbBA0qJrnY516NZB
UpyxOGQQt8TtTzYs3ur82ZB8x5dt4oPA8qTFYJyw1XqhTvWnc36bWeEIXP0K4b1hpSQH1R5+RV9u
ZWKrQW+rUCOKPoP+lDQ6ehsuDTyrXUq3Zp3myu70HLhafVBCIjuvYHcIn1TqqNEGCl4uOA0Xdnnu
QMCMBTD5hIQUxwersQGJI4MdSQNmRcM6FApubgYkJMN8cjCNrMiKK1VkB3rw+8YnNxH3FlihibgX
0w7oBNyusSAhB/VtBjfyhyORCsy8Lj3Kp236YgIzFBh2MSHnK4qngB5JHxQVy4sKc4cusBsDadL1
5BvNjK2/dMfPeguKOf/PnCbOK/eGWWSDGkVOjBea8SvvFddntlY95qBlKtPSDbJVknZbJIz3t3LO
Xa4NC1tJuVwNqg/DaVi5BaFbn5foEWDmFOIg903NpocaBOfRVMEL8Ut6GDdV36QctkygS+2WoHrU
jBA8jN2Btrae9970v5cVOUZKvIHzYRx6AQY6v9FXv0HIEwFBrtO4w2+QjJA9AxHVPSQ0RXF1zFon
lUEB2kn+uPZ7c9jlXC1PSV+ua9RhFwq7/5/NwET//8Xcio0DJYgT9APxQ2SKqZLabZtNaPyQ6lWk
r3zNzkAA12GT0JTvlyLk7DfHTLyOyqg2KYLcHh91sKwEgljYA/4NMgsR+WlNfJYLCc5crAfdA3RT
MYkPuLRwnYRST6QsL6c8Q981NNsEDbgnhu8LTjUXC8ApgSBkYFjgiy6jEedcMUOkUWqLENsz8zU1
pMTWa5DdsiZWXxiYmcM6YRjU7L73efZeVcYFsCNw2ybkhdUaWYhOX/E+yBWgywGiC/Ry0bURQnAb
S7iYSsDQoyrxGGGPmIDc1GPhSF3tRoxftCbx9D7x/HghY5jN1VEDAaoDfjVNgwmfNoKcGgFDthPl
55L2a15q3+MhspP6ETrQruIHvyCWOYExWgB32/yjDnELdaW6rfQIiRp6NtbH/S80nSgxkuK7mMBm
UPxXnNEfjKoo6gHBmvcQrm0vCRnWIE+1GeuPGdi8WLREHznn39cWhbwph1bmMIywmIdjYROka5Uc
f3A0N/RFhP6cl1/bErxckeqxVzvYipBNWx23jfw17xZSmrnL6NrIdAau7vRSl4JKsWBkQHwMw8Lm
Pqi/dwwP+da7/7XmXkPXpgQHyuK6CSDgEDkVJner1LNi2+DfWOS7Kt55g9/YebMQk+dNQjAPk66I
RmT686vVhV3Oo5ZidTIrYCl0ykjdDpZsN9Q6MgqW9eQUSeOCcBmZS2DAfoDSqDHl7mJZKmYNldQY
8Ulb8zcNlWc8Y/fZgQAG+CB5g8O21r53NfQ5kkPujjZ7fi8c4LB2/Jm9Fz+1hW88F8cM7Q/rFZgx
oRdwuwtSUupDoCAoo14EXhzzyP3FnG3WWVEhRZ8aeqqYJr61kaXJiPHQCiH5oj0qq2zne63l9o66
QgduFbl5ZztL4Kc5350+Kkgmpsq/OMKS5agdZFWNBIMaQ35OhrbDJCWipu7yOAcxqF/rj1UF9emF
dGNusdAehsgeoDUoSgmLLfMEd73cQvVxOEVkVUNiulvKEuciDfjbcY9amgaQm+C6ct13Kde7yGma
T2k8+sELt16oubp/JmdXAhJcfDJIfeNft59tNPohxnWKA2Lyp6ZpX8MSvCPd6N03M5uSYPTHAJs2
POTLrDkIZpgv91Afjq2DHng0eujS1VCuy+Ys616meAQPJbpX2uf7hmfXd2VXiNdBrzRBF4xTDEV9
Ngq3pHjMEmlhF+fuoevVCQcs9PnoJ5PydWBouVMS49dkdGNxLXXUPDVWPG8Ut0jThaGnebsAHQOl
CNJQMbzpXVqQCuB/cKIDzp2YD61B3WGUTkxK7VSRVpT+vr+fc6EEEeR/LIoTf6xOeEtAHeSQzHfM
8Gg1S8OosynOtQnBJfHC0wrqw4RpMpDN4WR5gX/2u7ecOsB9qSnUQJZaeHP3xJ8h/akJDCJC4bAx
PderMdThJi1AsfoHRC+cPupcglkuXva7Wkv2cjds72/mglVxMzG20UfgqcFK+9OYQ8HrrAavpXSu
tE1ZOMXSiNzcWbhapNiQsYjVRKDlwAhjCKKWh4CgHxn8w0m4tiGct6wvM+qrsKFFlS1ptq4Ftoqu
WTm4Q+2N/1KfuzYnHLwhMaOhkGHOCD5jDNOnvbeo2zpXlodyOu5xuD2mlMTWI4n8uqiQSDgNpJ/4
SlFb/0OF/OoPjknplZUp6VOfmdHR6OtydIbSl06AXQLe00V+tw+KOH6odROSXPe9Z+ZzTpJGqgyY
NTQ9RT4SMwXzVo33NapQW+bvKqO3zXaR4m8mlQH8GfA3aoA00/rTBbvKoMp4LDPSolDYdYW+l8xC
PfuJ/hD3HR6VpbUeWrVzkcMd0Boa7CDMxn9YJqRFgFQCJQpgStMPvP4BhlHlSYzHLDOfTO0M9Vdl
CV36lQkFbMjXNoSQQ9p8TC3UzDEQHjpg0/S0GvS/o+warARjlLRXAX4JWgp1GEwdE9CqJeCTShU7
CvvNAHm6nqh2LX8zUBO8/5EpVie8cG5+mXCeTCMqWDUVTkvfs8hr1+AM7fylDtdMVIdzm5gEBhpV
wYv6do9pG1fgZsGrUi1/R+VzUL7cX8Xc3w8IMuiaQAgJrjphf2mGNzw18PeP2KcBJPG48O9bmLs1
UPuxpnEAJLpfUjJ/LFit+3hcZPTBqjd95ZmZExsfWiCDUmbddyi5LMB4Z1ChU73pP5vT9XztmoFO
lRaa7Q55shR7WOu2Ymsf2do6jug5v1Z7y9UWar9zhx4oOohnTAJjX0QgYkqSWsum55q0j+lawqMN
9HT393LmWqLXNiafvF6WImP0rZ6WVbgKAFe+OyYHxl8gWAM6z2YpBZ09fejoTDR7SAxR2ri1F7LA
UKoez5MGKFT5BYzVrY02iIMxvxXfmycZHXzpoV7F6+7v83iogwLuBjKp6YUo5PFVNfi0IXincWWn
Bbu8/2byhbfg7O1xbUNwkiyNtAYyAsiw14bNN76nfrB9s7LWgU0ffVdZqBDNOggm7VEiwuUACqnb
zUwKjQfBiCWZCm6FH11yGOoFE2Clx18iRqXpPT0pweG5J3IB12FfDhEEGcEDxosXgAn177octa/Q
zs4h3cHUb3GVWlvGQ+lopGG9CxMl8UIQ1WxYJgdbPyzrD61n8mcRZmwjK/64CiXdR/WBZmSdtT5b
QXyw2cmAJ2v2aKTjRzRA5oH6fQz36DU5h9qSWbrJEDaHmsfwkYrmDq8a9VANhnQqC9bXkAgfxnWh
FP6nGirxgSZNfmF51e+1kNfnWCobVKWCHNI6UWKBk73BAJYvq9/NMYJiX6pVTLVVXLPPTcM5boWW
H3Wj1CuX6xys9DmASmA0DQyIEY2Qf32tKRjNsXHdI64Uf6voheJZDG8Bu2lMbRPkfZajNVWUe07I
9MtYuG0hQO2qRZOm9qAFUIyysm5VUL1cyWlnJevGL5oNWgXdlrKE+448BuTFj0dz19GqB9FtnxLu
MS0ecltLZG2v5jLb+J0FOv28kqvKbrCJqy6JiatjKAtcXzSRNm0Tc/AV6q21CmnL18lo0fekDoA5
kGXpOcQV921kJjtVead5khKQBhOjGoltDlCS5pLY1zCLK0fKGxlVPPX9nj7ESaN8NnGp/tIyLp87
Iw69rFQ43pSgQYldKc3itySiXQGxtSz+mTK934VQ93wNlbbdZqkyOmU3JAf835tDYJrga4gNcmDS
oKABS4Kt2avhQeV64ZbZyHO7QFvozSpUeulS3wptqylJDlIgM+5WLPH9eA02TXWbqVV9iUJSrMB7
Z9VOSMiww+RU981oAxmQqxJNJVPK/HUHXipAaSDrdTZBF3OMWRHmkMCc0hyIMT/5wFQ+ZulIMzfM
g3zbZEXx4Ws0QJNdKbtPrQ0xbB0rw6jv1CCu30PMFK/CMc53rJHJc9rkhG21LuKQR1HHC3SC01US
DbojMcm46EbBtrVS6Wjda+jhe0VTMMWmKZonjhZGQ7uOq6q/xHk7tHYfW2zf6VIC9iOp2TCeS4pt
9EX2HeRBwTPBvgR2AamuJ1/Rq9RNjRY481Drn1ToS3yzcqg++bEl13aYh+lzStriU49ReQS3EQVF
TRAFxVvWxdaFWX5F7TQnBMKPWvJgdj0AGg2ILuOs6p7VYlBL25fK7Hffdr2nAPHwrFIOkp3YRFPZ
TtQMUn8Jt4InErFwn3A9wAgB3q/P6qBKq4w1JLDlTI7BQ8L67pWUfrdlcVJadtpR+tDlKjv6pMYB
zmS9xynC5GKQ5O1D10Xyx4CpHVuNCg0/XTdZAkmyzDgmJQpf4A/X+23BuITQQctoWPN8LHdaKUXn
IRyByYRKerEtTBqtUh2YY6aPQYkqpd6DXyaMfmImqXvJDavZJmZsAdCGZsEpRRkjBWtS4OZlVn76
JguOiIaNK5XJ8N1I1GI1aqCyJ5ivCOzKyAFPG4fBf+Atx+vOGihbAxKcPIGPDkc9rNTWhiF/m1l5
sQLeMjpoeRY+SmwINjQgOo5DBGJYkwa15xPIisbD2K4gjBF9JFYl2doQNB6Ie40NeHchp0F9vXXL
cjDQHFBUQDONBm1pbTDMU6sVncfDVPOyNtK7dU5paTlmoumjDcrAyrI7iG/UrhpUcYC6RQn4ip5D
UsluoazggeW0JhhgNyKPKlH8bIYEpdS06qURIUwvBwccQGPuWHIV/YZWJtga+6yoX4vMYt5AyvzD
0Fi9aYM4WoGMtvogvlRvCt0wMNLT1F5plLlLpk0PUml805RG/t1pkWkbRpRdgHwx9n5tVQ/QCh63
ChwRgpESEGn306DZ1HsqjIECc0L4icmBLldsqHCTJpZXYOATrADQWzDTJRDt3I2tE+i3wi9BwCVK
AHVqiLdlhMyVsJ0q/SpaUCYvlMGXTEz5+VVGJ+tDEXY9TDTmkwWYe1O68rDQdVyyMf35lY0sKlvo
oiMzNbPfReRF2anPH//li/y3U18SU7Do5h2WkSNUFPqbmX1jidOVS+XduefK9RcRvjzI8gOf6rCT
QhaUvITtQtluaauElFAqcDkzDVtVJF4B2Hilvyp/LeQ2PWmvvErIA8NIBal7jjXU1S5s3krrKWKX
+59jYZv+PMmuvrjFUowVlTChau9BDOXL8u8hPUhkLQyFANsL0k7hOwxyEw1ygodBoux470ED3JaX
9GBn8/NrI8LHaEkMhq8aRugl+cQM3HHcSA51m1XX2o2Tf8qb+7s2+2q8Nih8mSgGZFWdVtU5Cu62
87g5tw+AXp3JGjwc8n7pkTOXrAMyD8Y7EDaAUlZ4XsmmpBZWjTg2JMB7dGdTujT6wcesF10oVqhz
IfP6XSBUK4gW92UX4V2g24Cwrsr3envqPN906Do8U9dwAlBEvNc7alvr/Hfq4Ip40RR706Gw4i1s
81RTuPdGEZYdcGmIiMlCkIE/jnwlAw6iGB+q9SYDNYilS7kdDSutXd23O3coAFG2gHxHd+jLY7bE
dFamTIhBqVoXEGyOy6X58tnn+ZUFIZj7Ta76YFcHdK8ZvuXKz0m/2JKh2U7Q8eI/rDg+a/USPe9s
fUWTwWBrARGBWT7hLFZhRSol/PNpVScGpAaFh40JMkrHP/Hv9/dw0ZhwJovKCJtegrFomvDmW71d
NTj8pg7mvU3P35j2Myx+LxidnFN0mOsVCucyK0MU/xMYDbhNNuXPZIeysqP9kN3Q69fpy4K5aQ1f
zeGxoYMuBn0+YUM1uSh8BilUR72UmFuKt9+54x9q20gwe6ue2araoglhHv3TUrdqzoGAy/pfy8Lu
WuUY+BhzRU0RfHHb+Le/l3+Ur6DlX8gI1LkjeG1I2NHUijgrAxjSMNDylL2uxjV4hzCVpdn0Z3LQ
HzGi6ZRHP7XpsXwxF6LRbJUCcBlQqGqY6kOZ5zYjqfCoU7UcH/SQPdYn86xh1H5dIM1yLMd3IBh5
Hh7wqAb30du/fNsry0Ic1K0gs4LJlSDqqNsnpMXKmrrEsLMfZoCBxtLmbvXAv4frNnUW51JnHfnK
uhD5uESkFIlz6BSvHd5km5Ni2PFr5+Y7ac1XS3Moc9cLABYGiAzQ2UUV7XaXeRVAzXVCEmfsyLnd
0VWdr7vqwJZaS3NZ07UhIe61QzlY7QTwlcrnpnwn/raRF1xmLnhfm5h+wlVGExZwVz6F1tHY9gmA
Cwr5h5QGbXb0k0AOMklZ31rIMMSoqRNO0eoeugFDSp6lL5SI5y7hq2aGOJekVEklKy1aBtJo7jsz
3tU8cpWMOyRU3fuOPvftr1ML4ZMUeIYGKch9nEFea8HGL01boxfICmZLQ56zVwKwNBrIdPFEAuji
duPCONFpm8AUu4QnQ/Fw/7S72uGqR36yx/vLmvO0K1tiYqsqOSvSELZaxTW146it2u5fcmeQFwEt
g9YiRjVvl1P2VI0VBjBdnR90K7PrZGENs17wnwFdaJvFaZ1RM5haOu1L2q1o8JCxNV3i7pndKUCY
wXqqKfhHODCGzNOiaqZWgbHu/JVURHa41J2bWwkk08BRAZQDZAKFAJPlIzguO0BHAlDUJsAS0cGG
zIiyxLg9h1Gh14YEb5alsNSSejJU1aDsSaxol6Ig6Rl1VZ3BcMicsoX2XUvpt15WKpeO+iqmnDgQ
SlzKt+ZOFppx07ArBSLrz9V6FYnimozZqOKRYEQrWcUgVvDoyw81Ju96ZaFDMRf0rk0Jl1WaqwWS
BZiahnY4uXQQwr5/nuYtQGRiYiECzdO02KvFkBhKq+HUZqmrdZ4dSbtwmGY9BA3q//n7xYQmhdhD
2ePvL9KfYRO6fopKp2V4hC8RwcwNzE28/WBkQYgFXYHgjHBEQDYgwuKYLXUxuINsVFrpPqbrUW+u
RwNYa8NWfWjAR9keQ0nHAXX7sWpQ1W7tEOwGBColvLM2jXJsGIjylpSEp8AhppXXP1BwYrAiNWMz
7UUjvZn0HNAd2C+CzCnqXZFvyBLAcnbrr/ZDCADoFyDZ4ehuRcB7VLy2aT6AX2vjo7h734nmQs31
wqZfcuVEqRVi+nrAwkJMLJCXWjrKsnffxKyfTrqxSMfRXhX9tJNSCIfIwBOG6j6IFPTcF8FN8/v1
nwnBVQeaaWhgYL+gfVs4ARSjjunK9wyvcOmp2Upu+ps/N0/mQk4wW3SgV0sT7pt2NAIpn74TJtj4
sT6DJxuNF/unvIciGwaFc+evFUNQgLqyKNIH8zS2MqAzgfiDvnRcPVfGKo3f42ovJX8/XWYib8Jg
vmIhBf1CWTLmFo1kCYX5MKvcTr00xhpBbcE5Zlh70IhTMWuOUgqw5uJwI216P0gIGBvN1h087RC4
6pa46cOwit1p7tp0wXTh2JM8ROama/dz55jeQvo4M3R++yOE482NXC81eYCy8zpsQLmlfLcemFsd
+DbbWgfTLn5Gv/aqHZ1yd0mi7uvpuDUtHHUF13AZlVi/jgu4x9wZWcKi/9nC2+B1a0I446QozdZU
sLppqj62tW/fwhX9+KHvUKzaVDa9gDrvW3LJnqGi9p1Os5iO4rHP+1Hg69V7+yOE28oY/QCrw4+A
NkwRnkN5pZBNkuwzELrftzRzKm9NCdHAj+UUKSJM4YH2gdyJ9nb+PXnZt6/Sb3OjPdaRZyw072e/
Iial0BvRMYAmQtMjiIEP5gAF00AB3RcUIvPgx/1V/WmMfPmKVybEr8i5jLYNTGSxq5zQ00/WtQt6
6NNzaNg/ZDv4TZ/fSigBOKWXrAu3w7s8sJsV/06PzUO4NOn9NeQiMmB+R1PB7gMwtVAGiLrQyElO
YkdTdmq3Q9NrMH9nerLwMWeWbcnKhAeCPBjUuUWknI7e98BlC84b8mxlNX67SVsUW2wj1anvGlZg
HiAfFhx9K2ggtJUlxbHr4viJj4Tv4kRNsjUrFSm0i6LRPDyq4ycVgDtol/f9YIPTpdhQoPz5t6rr
KmaHWShxj3I+qA7JOUiFLGSwCLUq3YZVVWCH0clN3ftf92t+gfXhggSbOsANX0a82RD5rCyxShJh
IBpYLuZoVSVtu3oyiGkcT1U7ba0PTbcu22KpqPM1C4B5MMZDVhITsJgovs0CEqODzmvuA+2sosFa
G5H/bg4kd1JWpqv7K501heYfiHKRgX+BffZWqIRpiCs6blqQHygpxM9yatolpAUXfGfOFL4c3NO0
gIQSJ0LDHONsYLOBtNyQVw+ZSfOLGtaYY87J4svijxzF7fEE1ApvaOgJY4QZQeB2C3uQpXVVDhGe
zkmfrdNE+qArbgNch11BsmI/Ee1Fewi3uroXewhEb+l6KQ+aWfDNbxACnxI1ded3+A1tuNf118D4
iKAH+9ff78aGkPIMkew3mQkbY3pizakMViF/um/iazC92co/c0BXOWnZQ61RGmFCG4eVgsHSIagW
ztucCQysoG8z9YzAp3z7tYxOSzFQCBNSiDECapy7NFpYxUwLDPnMlQ0hYLdobae1BBuFFwdeeE5e
zL28VX1P2U0wNSWHDNrCx1laluCEFQfrgaXDJPDFtoXa/lKPdab6e7sowcV8WaOZNFko98YTOH8n
ehz9UXOpnaw6t5rwhSdjlzryUqo9/cXi+breTcHvpNjgVh9AiMm8xOfWVZAwfugP6pk75tbwwKuy
sl6V1/bAnCXq2lnLUPKiaPPhBhJ5Zane1jUvYJlmGJtPn8P3DIN1eo9KBVBi3+/7/sxFQHGvTmpo
wBp+ZQ6VTStuynrC8p6GtoUSqQ86f6enrsnWA6PrRWLluaCBbwqVcjCNmWDJuj0KTYiqep6hYp4i
9ZP7XRJ+NpVzf1VfkwVYuLIx+e31iSalZKkGbGCAhv9uqzcoFITB0oGbim+Ci0CvHsP/aBJO1OXC
SsByCokkrYcQ2Yu8y5/o5BbqqjAxHzgsgJRnPtONKWFBQaeyvgTQDYr1DxIN7SR4ogDoAK2m0IdS
d4pxoeszs4M4WsBgA82igWleSLdiAApp1UK+Mc9PBensSAvtdlijEfP3n0rGsA6o4FDmnCY8bz+V
r9LCSCMIpWostyFPaVsjPwYGCLi04vG+V8xEq2tTYkGY5VomQwAJmqy0sPsqPQ1N/nHfxIxzwyNU
Y6LXAiWEWBAuIKFcsRwmutZ3E0bOEfEBv1viFJ6L9aBmJABqQv1Ix6pud63hltT5McCOY7dqxkce
Q5D71Ve3uuaaPEQG9zD2GBA65vG5iJ/vr3GmIQhWIDANT/MqKAWKWtG01o0oYFqCnmc32Jnd782t
B5aANUhTB/TFrIuEd2wH5UH7RVr/fRkS1gFeBUUk3vBfyOJkSTJaHkFeVoEAWdLgSPB/SBkxRYlZ
CQwFQKJOuKz1Rs8Yhh2QneaverYb1ctiqjjzZpxWgUI4ah7gJNSF86XxdqAJELxOoT9gQg0IkhVw
oBd+GC91bBfS6lNdVDWaAXbAKHJGILim+WGxlTrmelaDzxPqnjbgxLv3yqtDG0jsZvpUiX1qXRVT
D6gvHtmmhNr5FuqtjqGDsRVEOJv7XjQzL3D7Y9RbF47GpMwxsALi7cYGgiZsQZvqu5Fdn8MVnpPy
u/GIVjoeSNw5/rxvey55vtkIIXI3ZsqVKIXt9j36PezAeuAVtnZuPn6YP8d1v4Gm5KbbU8MOL8Y6
g0jaMhf5XKS4/hZCRG8AGs3L6VtknvVE3iFc65CDvobTOcBIHS7qJV+AD8403zD4hScfqC9B4gzY
/+2ON3hLdH6ZxY5Sr4eJtro6oO51qiovOvcLxmaWN73SwVcDVgckMcIOg+IvK0dMWGN6biMnkEgZ
N1xdmhyfCej61KyeoiBSa/ECNvWs4LmpTNztitNAnUFboij5U0gR7nidoE+ASxApC/Rqb/eMsTSo
0syASO2xWgdvGphv92pjy0/n6D3w/HCDgsQS2fbc0bgxKmTyqhQkqZnAaOdUa3+jQFvAKTfVR/5m
HDA6e9KBAIP+YfKgIPotZBoztUlQJiG2oyygURX53+2KDWvsc5aYUFR2AW0+hFtzB7aZ/jsmBp3+
kr5yV9/yj+iNP4XreuH6nMk6KKSHMUAEglaYFtqdCaD3JGABcsMUyIMjLw6G9btTF0LPjNtQXJvg
G5Axbo3n8+0KzYindZRGeDoXr4r2Tv8ep4v3JKKriuIcxvHESdO0atB+1FIA49Bn7CJXTU+kWcjP
pq8g+CXeBwSebyCFxl14uwY1Zhrt2umxp6yV5Lkz15nxptGtrD8yPbYlDLTcj5lz0QO03ogfmCC1
IGcgnASetAMk+KDnXtegJvVt6dNqXWhRgNpx6QU0d+pubAkHQBqjUA1K2EKfIzkmB/NnsJrAnOpK
PTmBHRzk7/ICmnfuRr6xKaRUSobZh06BzcwLnuV1hisycDFThrAcHGt7B4bShR2diZE3FqeH4NUr
RZKViYh1TB0DF/AP+TXyndoetoNduZbHnhQn3jXbJZXBaRmC49wYFRynq9RMy4ZpmdbTKD2A6KCj
DqkTOx0W2V6nIH/HllhYyZJWp3UPW3iGVZ6MhU1QvKf0IXTPxqV68t37Ozq7oQYl8FIEEEWsEZta
myKqQei3bDC8gOsm1J6Lfum7fbGiTwTSmDPEyNwkZSY4ioy5yhGPFFAu15GtDG6ugKNwSUV1yYjg
G0WuWDXrYUQHS0LNMptA53IpUH0JhFgJCC9AxI1SsIaS7K0Dyhi6oH0fYZ9UODsBnVj+t6+7PxZg
Q0aRWUHEvbVQN3nOWxX01H1huSnmLqxHJbYc+ftffnhdRgYAGjEICxlfASwsK3O8I0FSXYE9OC56
sIi9+X/9LIAREBkiX8dXxwNEWItUZYFeYvLKSQNyIU3r6qmyVv2FODTz4W+sCGnxEHesCdlkhURb
KstrhTcnYizNis+aIdgv9FSgpS7WqtseRXk69pBLiPV93ZODYWBwKWnWf/9hJsoFFfzhQOWK72GQ
mKi0BKOQU5UEmFjHKIgtRQvHfjoLN2EGH4ZOPE2gJweDvyncFmpWpKjoU4h06Pqqs7iXjQNwTNSt
4vCxl0BnHSxVvr9cv4JJIQaAab0ATwTUHxKuOZns8fzTB0VfhKlnCMRr5VrnC3nZl7iNqjEaGEhD
MYL/VW3KGDOa6zU6qqZZIanG06TLPT3K13Q0H1uWLORIX2kQJ3vIeFHYolD2EJOkgBGIAiRd7HSs
WDexlwOCYq2z0MmMlyh6VaCGHLxb/kJnfG6VoNPUNJQ0kDxR4Ywhq+p4UqLYSsqdD70rDP9W/KHq
LTtrFyq8X3JNLBCgPaRpgDgoeBTdhiY1jeKxyGAKSfAWyg/7Jo6gVF38bqz6cv8UzJlSpwF1E0z9
E/P5rSktxWyl3sJbAH6U7UoBQZoZDPU+rwrJrv3hHyIVqA4tNPcA+ZpaX7f2OtWsFKbiQJQq9TBh
bkOTHiO2C7F97lupGOnBIDQaGl+eeJYVDfAe9BAzJTLcCIOEEMJML1yJQU6ZZqshTd/v7+O8RfCx
AXSL211MrAujbOOyMCfshv4rHvq1qhX26JeVHZqQ0aHpQoa2ZG+6P68StKqvJh0r2MsT/luGHkCV
9rueIZpJxYWC0P3+8mZiMkRg/1ve9OdX5ga8M4s4woaagHrm0jM4dVcZ9/7ByCSZDh6P6Yk15WxX
RtJssMxsWkMPDr2CXOpWn8Y/F5Yy6/FXVoSd85OmjMIJy9MH6kou2XtTFwcy/sD48wISYm7T0GxF
UMT9AjY3wdcxPxyGYzggErePMTjYfWlSnl8IvjM3DKrTwFngP+iYi1e/FmpDycAF6ISgnA3kNxnD
K+iypqy6FPwzMRbixaw5APFNAiURQxbpQYc+gDBPPt2aY74zon0MHYGu8OivvPO3LXm67xEzWaBB
wDEByAOB9re4uFLuGrlqkXFElvVDik2PpHyhGjTnDkjPINA0KVIZIlwFh0jWVMj9OSjjbOUmdZtu
+Iaehg365oVPNecPyNIMtJamlr8oIwRqH7zhDMBWQmMD9L4dy5tKjRcCw9fHIi6PayvC5UE1nqRW
gQXVsZb8lEad7lhPynOmtsOLIo3GBt2VfA3USozivFE9hDl65XZahtZJtbr2iSae2rXbv/+S2OIJ
Ya1NHI5CAGliECDFgYYCn8XOgM2e++LlvoXZD0l0OKY+vbFEFLfq66k1lJMFXkTQP5UTJVz3RCmg
gprr7LMO2iWw7pxJFN4mhU2U+eBCtwGL1YSwSkcQ5nHy3slvY0Qu4LJAdaVNVvdX97XGIXxWIZhY
fNBZQOE8UgEm+G5NG4+Ojq+D5AWyVwVxtGBdLd2jc6cdqCZc1aB6hkykkPMokl8aow5kU17WW9CW
b0fe7FkMSiqEMlY2u0gr/z5jnoBU/2tS2NM2owNLfZgsS4zEa9TuzR81c2OfgRVgnfJ/iGd4X+pg
HZ5gVSIJZjsMreZLiGd1yteNIb+DRnuX5ejJGuqhHrgrJYZ3/1POeY02FeEmSSsQbwqbGhRjr4cW
Ui4DDThtlFdDkj5oGfospr5QiptNlXHepvgJg/jn1kNVI4z0rIGHMrRuSNTZGq5Xw1+F0Y/esCVy
LNiToa40YyEKzYY6eAx8RgPaSISqBYDLjhGoXFCBNmwlTc5lHa0YuPbvb+VcFoTq+v+Y+QOmv8oY
Kuj1qM3knzLYy/z6VULToshWwTBCjHYhes99NiiQ4XtNnPpQMr3dSl+XlFCdyDmQorR2xcyfVtEZ
jlT3GLizovX9lc2e9+vYIniJb7UmAFv4WuCPAkPk4/8h7Tp6JOeR5S8SIFGOusqUa+/NRZienpb3
Xr/+BRuLbRVLr4iZPex32AE6ilQymUwTUVCzsJNiAP10sCFz+jbO+mud3YACW3Ajrn07dECgIoHA
GQk5zmbMqs/9IIbNQBItsUtd+7La7IDKsojqeu12R08aXDXm75GC4VwaKD7yYh7B3Yi+xreiskJb
nUyB31z9aphwwSOKqbmobLELC8GUbzag9Qg5C3Oyh5TYRQxhPI3YmSF4H65+Mbz1MaMEN8JU5I6h
aCFN8zCjnc9oW6ocWksN0isEm+Voa9pgGduwj0HjZAwkudZaPbwnIekuKGTrBXma0zXjOQfPgl+C
FArlQxpdHXTQUmfo0qGWNxj2BF0LEBXbeX5/3khPjx+AKKpPGjrWTZ0HUvtB71QLmX6/ucwxswSu
uDTf4amKjjLBST81ymMotubFdwRxZqmCthXDrFNtNxhqLBBGiUIIEQhnkL2uNyDMAkjme0HzYUm9
nYj00tcwmHY77lPYJPzy8UIi2tfyGKBdJilr10j7XWamG/BT7c5/mhUYRvWCNwGyCJiJ4rzVpCBc
KBXkm/PG/GXJ2tb04T+CMhB4RQEOT56pSkiHDZDCcYwM5JyltGkk6LPpisAdrsJAbIJdJrg2eT44
yUKFp6kM7Nrk945MC2pbRpFDGcf/+2MMRRgEqsjbIdODtu7jDxRUmF7PUit3IqO0M+pR00niK1pE
Lq3fjTLcUFB0CtXCTiMtVu7DSw5JXIx+8JNBBqacYz8CKk3Tx7Kun0mJW1pGj4qcg0ReAkVJYHnn
bWTFTyiM8tTCKjFJw9tIrwZx2s1RAcVJedOr0FoYtjNirUkfNueRTnOSMMQfJN5K/KgImnEEUkuf
dGrhCvUkX/fm8V0nCE28SlQ+OLEXlPbxwvpmNsUsnUqOP6Jf+nHgpxWKOrQy8fCeqVdHA5R9el1w
W56GWAwK+Q5GOm7Sk+syUwYpMtW6cbLWuIqCTzQtHojcbeUw8eLky9RjqAxZtkm6fSH/9bOKgaPV
CGOlJvIMvLFSBTRzQwXwcoo3UazfJ/38tyecg2CWu/C8mA2I5WJuGqcDe5npKzs5TV2oLAiM8fT6
5HA4j6Xm+EpQ2WmcOL1Uw6chDO3RuGsIdD0PRggmSPlVCkS03CdH4BsU8QcBNS0shouy8soCs1nT
NoiyIrgwCMDH3dYsiC3RUDAFK4LiTLLTDXCzaYAKKdQdMW8RTwNa/a0bSB0IEk8nzuR7VZAroKxL
4oTDNUlH8Bjo2EoWW8XPbb7J+8b2zac6+wA3kOBqXl/YDxr794WB1EHSaCmEHh1fuTJobZfxHhOb
uDkFnvkk2uBWxTlmxg1hphNWNQXZdsT4Z1R+gQDuMIYv/d/TInNgnNUXYVGRtMCipNaLICmQmB+t
P4CqUmD2J56Rw+GsnuSo1BKwgjr9FFkuCFsS28/au9YcXgMyXHfTgE6zSZsvUiPWRF9uFRy5SUh3
WKAd1znwHtwBspIBXI/AKli64/hbavasWb5oHtLyK4g35++B0+4JttwfRP5tMetKn+WYDnGSX5pn
HKBYTT39vvSmTX5flTZEkMKtfCFs2lg10QUsn/MdWGIK4pFO8lxgAsGVdj7mK4dn7U+2zXfI0E6Y
n/6KcdEKTuLqPQTXAveCcAztQ8dnA22iUeH7AKbkylJa26/cyRSlTE55BdiuLlA41yIRqMcqDVBi
VPeaGz2YnMx0hrlx5dotg8ILpm0VWyBPdyyR/sXq1i6wuXg2z9DyWkrADlrtYkoBIleXpRRt68jY
nbeeVQewgOK+YpbmclwGgMqlAcTU85ZgYLLKKBi5IfSj6U/n4UTfjv37wq+h1azs0hxwivVWKncF
lKgganYeQ7R77N8XGHqKlGU4sd2rMTZd3mXtLjAPdBbArC7l+zWPtD09qbo1rdqC21OG68wvUsmt
y9+hiDd8/f7GyCeSdzpGiXTOPVdtX2aUIBTR2xeFdodhwANnmN9mqQEBCfH6uXzNlcckLx7O7+Hq
bbcA5lx11KBfrmC3XaRuGqtyihmOpPUh6xEgN1p6sSFKq60a4gKR85uZTqPJoOx+lUvdHom5iekb
skJ3SiU5mSYa+DnJk7Dj/QNncK2HYS6HSB3gLopbCY17wa9+QlP0+U0UYXCOKq/r1Mow1Olo+GoI
Z1H/mNAVdR5k1doXCyHH1j6lra51DUC6rnSjXtYdn1BvNhXEDIVI2OB0EOF722DtoFpAIovvla/w
lp/IhG2r4l0BYrDiNvbfkKnQgsdW1Wx/eiH6votvy3DfhG/nV7r+KqA/4NzBHoa2yKMO4FrqJfqF
Rq4C40WPd1AXxUBuWF0qOsQ0BLfN6n2Odha0QMqYReYF9OaqNJsiAmguZS9jqGxpHIGugHhI4tkN
2JVLE8kvoTjR+mIXuNxixyako8GCpTm6nKcIY+ZGYPt08sbi2cTQqTI952HnFPRZT2T3X3Z6Ac75
na5JVRNTkuiLT3oIwlwV+bWp/0bp1Y3MA0oGle8G0HYVFUJXbXkBy3kd6GxiyroHrES8JqZ3VWfY
ul9tFPP5/AJXffcCiHM2mHQZ6jYEUGiG+wkvICrlGy2x/uVs/sB8u/fFTRS3ejyiiwcwo+Xb1TC+
hOpsS35lK52I0U1kMN//vgALEw1CGhXAYvKllN6oOn4AMQHc5pjZnwZwaW7Gxu5xRs7v5am8MvMJ
IEREZsxEDwDf9FdkWdCaASLeFrroQe87CYYKtVjaUsacUxc7kk74/+u9Jseeho1GvfQhHRM7tZ4n
9Q9k2faCX8Qc61GHGPeLOJ9Y1pk0T3WPB0B5F5re0N+wBrsqPOhg2zfVrdSAy7D1LJGO6qmEIAfM
BW5NWmp6Dr5jZ67ewEOzbQ1ij6NxY0xoG0PRq5QCW4nv2mw69HR05Fje62G2V+UHNQ0Plu4/VsbH
QN/yhjhyR2Am4aE3E8ikknDbFsqfJq29IEhsdDLJdt9APAlMimhsN+/Pb+Hqbbz4plxYCE2hRJ90
LCTtb/sW0g+/KwKZFNkNxr/W0+L2jAsJa8zPWT57MFXkoiUPjT9u5fJOaW80vCkk8DKZj+fXtn74
f+yV86xBLaeGNsA6Sg2Kyom1A/Oeg8ZY7zzM/3Mgf3B4J5pr0GDq2bnIbii4gqgTFODRlMF9vQeX
YNZ1bj/bgzJsBcDMyo7NH1q+6I6B0iG698FQfhwSlFaTtkRGAFxGl40fbX3tYMDi8Xzp4o8EuZgR
/Lr55Zi5dYcxrEHgXFcepMBHMx+mLlAkBcfkMT7GBtRGZS/DoGptC91a0yaRL7SIuH5F3UyfHLO4
rWUwmWLMv7nXJRCphjfyJOKCODXi49/BXSdEausurPA7wnYuN8gIDHaMXhtXy+sbv4gjOyfmtDm/
+afGBUw0bCLBJINwl+dtHmaSBImuIhyzrlNtF1SPSbE7D8F+9snnZTN9jFuAghDieHv7uVHoOBnI
DUE7ZeqDrawXHoRKSlsJiQtpiQZa6wInv7YsVPIxtItqLQZQOZOSCBTNBg3LGqdrowaj37QJxj/n
13UaLrPayg8Gdy5HwwpIEGh4UIUQ9YDZxKI+HtEquJ2Lpir1R/ZxstDpkVieriuR4DL7kfzHWS6C
s7kOmQFLkgBh5jcSBj1S3zOCy7b568Tn8V5xAcyA76GwY4ZG+yt1/CyGFz+7o6ogD7/+RSAAhiwL
5Dj5YkY2GUMwpfgiHRnQuLpJWsEnX9+t/wKc1jAYq1ECgHJ6qOttZj6H/gMR6uGdxvDYLXT9gt+H
KmwK8/jEBGYE7gW2W34fqJitwOTIbM+lr38acZe/oA0h+Zy1sn2c/TjU7SZNfMErgqxu5fccAebs
QEPImd4co8o9zUHr1Jviutr6++AdZKiN7mR7L33WHRT7ri/mT/XBdIdXaiOTDQqMUcSqdNrIhtVj
KBStVQa7H/ian1qpsxGUUYsnlEsOoxu9G2/dptz5dnYJGXDIOz+CYv0fzvUCk4vGqNRDqMVCOy2u
I6N/JMQ5//dXT/Xi73Nft24lcP74+PuhelmXO8N6smL3f4NgX3cRW0MAZ5A0CgiDXkv6PqCJrTWC
mtDqWQAxh4kGfJbw4Y50T6NZNmJgZFXtBPkvPC/HIrYbkXLbGg5BqP7dK84OxfFa5KQbYeVJ63S9
kW6hmdU/pD4NB8iMdORjTEIMQJ/fvbV7GKlalXXS4n86t3t40SdqW0uNY6WYre6+AkMGDxasHjMo
INR4OY+2dtIwroiGS/SmMPXP4/WhtFcNagefoo3FNqMGXj1/3SiOU4TGSzA/MJ1nNGscQ5izDFJQ
AzewQkY3N7wJPT21Ymfqb619OL+a78/OXyjgJ0PiQUUj5unnaso4TZsW1r23du0ruVLdERwMr8M1
uF8h0/qb7ofNfG3YT/mVcTPdTjdvtTPtrJ1pq+D5L7zzv2dtd5c/hzvMFfQ157DEz2EfccSgmjw9
n0c45ZvA7i4huPMcFZlK/BYQ6ka/9q+KrXzbuuYOulCH7k1y+0N5Zdjptscqs8vca31BfLV2QJb4
nLm2pKlQwwE+xF6QWLqk0bVfSC6axQSOaw1IUQ0YK44Fml05M8pjbZALDZZKMPvSVfsMwyKg/sm0
/fkdXXWQGO1BtzUGDjSTO/GjWWVTM5vIIofvFKQ/1IcoknF3HmTtkKNY/l8QzjCM0ASPHAPR4FSi
23l4SPtnvESgoScamF+zwSUUZyBF4CvprAGK+peGlXp5lwm+DNt5/tAtETgT8MlolFIPhEF7zSLQ
Bd8gVlTKp8bYaeBnGgSufy2ih0Nm414IszDdcOxP2rGpi1i38NouoOaW2BJR7Tr8DMvfmvke5QJz
WN2+BRq/ON9KB+SEUJ+fdlX6IZWCBtnVzQPhCJwjmgAwKnS8mgTSy0PQw93r/UsbXKrydVIi32JB
P+w1npxq+H3e8lbNexFasX9fXM55L0NRmoVWca95FRLfcJleBn2+/w2GneYFTG1mVjaUgEn1vQZx
NLhruxG9s9a+zfJy5k7RXEFULcji1smHl748yNbT+UWsuZzl3+csbU6UMuvBUugoza7svwY1sq1p
22ei0seaNyB4/gPLAJcGX5OeFCXGCC9sQB5dZQhtnex6eU+HBg8igbte+/xLKM6cpTBPQbWH71Kq
SG/OiauGLxWN3PMbJ0LhjEzqjTaIW6BQ+ZApvWMlL4YkCpTWQcA6YigqSDl4kse5Qw9sa7GlkE+/
ctDT77ShiL921QSMHxDuhVoH6KwKQoBEaF8HialrEDSWJIoddo/n92wVyTTRx4qoj7XEHZ8YUiLb
HSuINE3oO2r+DWS3fdkDTdt5mJUqKZ50eNeBSAQNzwg0j3HGZIpIhHqF05saCJbM5xi995rKOAqh
cIghRYho6VuULjdGI72eB187sEtszvro1KrF4KMKTPLZ6fT6drYUwSt8zZ+q8KZwccixn6iPBOEc
5rAX1qMTwOV0ee9qTUDcuIMOqFTo5r6tfdCO0Pol14ZOMDe7ZpN4LcJgVBb08ie5N4lvzhFuCxOU
TTQonKGklz5tBQ/kNVthvCZMyAUssSdkRamEkYQRIbXheyAQQL2gcNvAKa1qc/6Dra7nB4hyhd9q
KgYQwgJIlRtlsJXabx/yrBxkJDkynIjzaOu2uYDjYi+k6IspKxBJGOCETSLZTmN5R0dc8qlZgewK
/CpW6JrjTVfOojhpLaxAIpIJq2NiBEnJ43Oh5oqvjBHmx33kYTXrvkSjrdpVYMknrqZ8gnBCsNo1
r7986HGA0FodtTZnXl8fIHHchmAS06N8RypyG/eonlaC07fSpcPeCtC0NlGOZi+k4yXGKfoPm6Fv
HXigVwknPZly1xi1QwSh1jRDuNaB84xEMtph/6AnxJWLTtTvuPqNIZqI34AsGfIqnJ9LfWWuNMgo
OHHSHXw92mcgHI7rbtMRcK5Dn6OfbkFJ7Crh53nrWrPlJTDnylGMr5DiAfAINa4u2uUSxrtGQbi4
djJNGJHC6LiR2+a2WC6tOjEMhAySuZ39rRxvqfGhz6IvyWyDD7nRVcD60EFEZfKDnEk3aFons8gk
uDWS2Skm2YmSdNcrzb5P2l2kTw9G+ZYotTMHGFmowAueh4J2yNW1QpEAhFiYckeV69icJIkQCR2z
rTMw5gXDi4vAzmqvFN3BayfT/MHh855jLjcUHTawmDy+V6PYq5QSut2y25PALqvPKRK1661dImyU
GfO4BO6In7TS5iztlbFsHT9SYxeXY7arC7wD4xGjo2pxNQ496HYLyXeIQgrBtq75BXRxg+YBdSE0
VHN+YRqzJq6nAi96/SMebvvszzw4Y7MR8iyu7SuoKkH2aqJ19URvKlJGaPMRPN0N+lI2+zh+a6Lf
SfnWyb9FclMr5T0mJoOZLsiLqAjFuEXFQ96hqb/GjiKl3PWbCTWtYaOEN4qOcYYNJSHCuBciepqu
pnCXuFzEMSaJKsl9A5enbT5H507aNfWGvt9Lz7T2osarnwVeZvXr6aYFg5XR/8+nro05RTWGdAh9
U+hl6JeabKvKLzl+CkeBnawdP7pA4vxZqg8FjRgS4jzbInYp/xqgQ+gLAqqVLiZ8ugUOd8yD0VRH
ynDyFp2yyq63Uzs/gBwBGXm3ugV1hv543lMLVvZ9hSwej/4Q/2cPI2REWv+mLl6KRAaH9v15nFMC
bSTPkCUEyxPYETDzwsUbc2MWvQYeFUfbGo6yUx43haOpNr1R3oOH2Ym31S1490HW+nYeeO0qWuJy
D9c29aW2oAOssvkI+n0fXAXW5jzEKY0ntzbuxPVyqhaJBIx+g6FD8lwdfHfc033j+g/FozK4uaM6
sq27wa/UuUDTvPMvz9rlKrmzl8YmZBpT7O5MyG2CMeMymx0DDR0zve2ren9+wScHD6S0aDxj5IXI
pkBJ7fg28ufeLyLNhFCf0ue2jzYvaR4PNCpQGGo/0QrnnMc7DWS+AfGQIhpjC+E7qyczNMeAUsjP
SWid1RrZRSb90jLQvThPbl1ZEEDMoBcHkQgtEeTATv0pA2dUW3Dg6F3l24jGOWmkbsZQ1thbbj3I
O0m2NqZcOOiw2Eid+jRHAyh6a1shj30ZCN4f7MsdhR8MHZyi7Bdg6ofvmchRpJgz30ocPfgYQmoT
dPad390TFwAE9bsKAl0K0LJyJzPtg7FSex8iZOiTD/eVcjHmXifizFn9hksY7iBaRifJUo1tlJ9L
4gVP6of8NrnEuMKkg4iX+uTQc0viDuSYh0qrB8DqzX0N4r2ourGod37bTp31Nwj4IMBQxibuuVPQ
1HM0102ABi593CRpV9pBYCmO2SrTtrWSxM51kG6mRRK4Y9yO15gyh9yfMuiHJuvu+naeRL+IbSFn
KwbCbhSA0AB/OpQ8xwOGhDo24VAlHrhBbdZt63f9hVkZ6L6td6ZVXqNzfIt50avQDO7C6v38pqx5
Btjr9yw7/svT7aqRP4BPOGaMT1+paWKk8tqXpdvOGkBfPLrnwVZPJo4kmFxYDyyOyLEfUvsmbWId
bqFUfBWscc2l5aumF1ZF9dZHRrwpWvmmDWbzGiHZFW46043nRHBAv78zt+s6bIDALcE/nUy2+zoN
x94PwTFUGrgDaJ+pMqpQmfYoWdBIbZOuDmxrTPLwoq4qHLIoTjASrEAMcm+acf2IR3c3261kar8o
+gDcRFLR8g0O9+QgV1MeesmMv2Q3rdE8FlakuBhWCGuQQEEeJ5iN7ImACt3T0Ib3KLea9FXlTbW1
Yok8675f7dJ2yqA6oM2XYaRlz1LnozwXZDS97YJ6FBXVT48euO9A6o2dAKEfiOGPv4kcmXI/KdDV
7cnsSoOPNsN3fxZxQYhQuPvOt/JML1OgROpFGD90AzKFk+DWOfWLWAnuOUSXFNNmfLcYmjULf7aA
UWGafo5timG6DtnIUNQncHpojoG46DKx8tZXTACNJLQ16XdQXVmqhyxhJZKTP3lsaRDMBAsDuL3A
U3Xy3pH8LrVmEy4rGjw9v+kjtzUf+uIaRyUpXDMTFFxOXj3wkKDcBEMP3nbgQ2ULXwSXyYinEOlz
vFhJcJcR8zbXf2NyxMVb2e6ouhmLz3/wCEydG2RzBl7L31HoAjHu0UDZmaAL6CbPondq4ObdS24+
hv2vzrpDo5+G+6YRDfacWiPWySg/KRuMPMlEgGli0s0UtJ9D2O5GBc2bTXJj1JpgO1f9HYgELPDX
sMICP8Aat21XDxpWV/hQwsg+msm2/IvZsoPRodD4Mg991tilIohvT60Gy7OQQgIvF+gf+OQD1VrT
N7IK7CTt09w9jOUhiKFGaifSk1zvFBHl7GnuDGYDEWOkOdBuAqJczmy6oiszEtTgk2mfoO6IhnE5
cf3IA82tGb+CAAYt/opxTcvteetZC7WWuNw5BNUzZs0o1kmbdhuZ426YFEGsdXrUsTSiqSwfh/Nn
cbFW3Q4tSXN8QTC2Iw9QDbupAm28gam2vx4DY7u4gOLiraQIMCxTAIqipAIW0h0FH7ecpQLjEK2I
8/dBPFVzHQLGVzS7HG/H5NXKwDIwfUKWTrB7a/4Ez0dwHltwKJCFOfYnehcqTc4yYKOKUObewpSj
pd/V/kMHdSBDpE132hqHHWS0lchUoxkCedRjOMx34ekEXhcQ7dpzC0WY8oGAhSv2wLrY+M8W3WIC
BRNaU+FkdKcmX00JxRh0uyIT2V/I2meNtGdWPqTzLjfcKBe9qde2fvn7OHs1qgaqeQECj0g5xOi6
nza1eac2H20kCHFOO1/YTqAjhOmE4F7nnwhqDSLPUMdO1LihwJ2VTrdpaFdhbbfJXWVMbqiodtLm
XlrAs6fvpQp9cCetfuvqIRmfczpCjNKRjbsxEFzSq1H48qdxZt6RUtUhpZo6VXYxyRk23+sTp45d
1XqMsw340vpkhy6ZNMjcnAiMf83xQ/4FcR9FvI1ZyGMLqao49GkP4uo5lJ0C8gS+5gyywOrX3O8S
hMUpizstaUorDxKADMpb29p6uzWzjRo+Dvou82+IiP2T/Tk+nF3CcVZfVZMeRBPgDJBZUAP1yusR
iURL9Oxcs16QoKAVDrwFaDzlXGE3STC5At5WTUDyEu/r+T7Es0VTfoFy4rxjX/EbrOOfdb1buE74
fIXpazH4kQEVxQ9GUGPgoLaD4iZQ7ER1ChHn6Mr3OkLjvtcQkyCVRqAl8R7MvvYArqsoRKMJeKi0
dzXYDEjnnV/gih0eQXLfLAbDV673gCS16slt5w7FlSwyjJUPdgTCuZt5iGNodQIkGDK7Sg+Ig7Gt
Nq3dvhJEOmT1i+E8oX6OTh2Fr9BnaEFLNXTFQ7f3IRr3A0Smc9VpC1cPPEjRRbHmhP1nk39GxqU/
7zDD6g6gD1TlDe2cKNqjJ7z2oRfbefVAnDHtQAazQUSRgBI4vBlEGcDVrVn8XG5r4B+7nET4+zWa
CKw6cJR6a1Yfg0Q9UxTiiraGmd/CHdR06KyZRSl+9VHobiO9YBRatVo7CffyBOabTaleWopHitsW
XNlQPajIvaW/plm4LUVX0Jr7NTB++p8PRWSuat3IqT/IMn6NhW1GSjy40nsHg5920++NHIOhw2tX
j1tdv80zdxh9geGvOCvA6xYaeRD2n/TUSsgJNCMLTf3qdrQeCbipUCQaQ8EFuHq+fmB46kFp9tGW
FgEmb16jenCDcpdXoubdNb+xzN5wfqMc07LpKbI3Kt330x/Wka46k3mogo+CbiJ5e95nrL0mWNmU
VTZBna3yzX29NYfjoIANs6sjpwshwPVkgjDDP4zabI/WC0hrSYsQR/DJVoR9cKYxHoS2a3Cea/yo
tplJIDEGiwNT/3rufmWe+qG64Sdr4LCjfZ3YwWdoFy/tFb0QzaSvfEdAYwKKfDdmfcc5i7OT1G3l
m7WJi2DeUUx8tdteNF238hUZP7MJAmOUMzHodnw8y8wsxyoCF49RRWDA2hjyNkSZQ8bAMBvPhqi8
oA9m5QgsAfkKjkHyWikZkbaqQUQthrpqtJ+7y1gV5MHX9m6xsG9zWuxdLwcB1TJQYlIpcKiJZNJo
CxvYRSDkePfMstPzHJ7bCQfE9r6jWi9DLSjmrThrMD9DahTqKWDT4pvZEkOaMzWB/WEe5bIpOket
4ot2gFwDhPwCIZXoir8+guPuhkjCE0ICmZGTks+kAvEH5lVTCVOXB7Bu0r8m8cWrcrk4zvxqvUMz
SA40Yrh1/CvukVGqd2Pi6uQu6b7Ou5CVaxqZK6aqBveLQ82TepqgNKnaNkici/Iy3qL69Vhsp0O9
b6DZZznSU+RoN8ElxJmupffaLrxyG1+6cDhQ4fl7zZ3jn8JtM9RwjLwzpdgxmwqPjUOr9TbI/88v
+PSsAQTc7kgIgp+Q8jGrPmeoBI1YL0G1VOvcSoIulHlvSvvzOKdOBDiY9kJOCawSJ7rk8RwUchkB
R1G+EtNDGmuuXgiGqnvjDqLlTiiiLvrmyDuO+o8Rue3DuzpWfB+I6s07pKYgyfgQ70GS7D3+tuz5
Nbr/nTVe5KCVMbJLNG250WVpp4fiIdjMnuohtbcVFVhOz+nxT+JMOZWHQpkyttm+V+e73jo07Zul
u3kreB6slKaWSOhF4byOJZfgjQXSrBmgaUaCPNqYrR9cKWoMpj0LTZplVhefWmgE96FCQxByW8nj
+W9+SlegHf8K7kEkT0owDAZ+xeDUeDV4oWN57Ucq27fQdrIrN8KxuZB2pmD1q9usMZ5jBfVcSNMc
L96vrVrNZGSfoYzQ5Lmbkjtqvo26W9WCG2TVqhdI7HQtbpBMj+U6Z3nuZChdNG5KlQHh5dEutF2I
rnLtTmv/+m7Eli4Q2doXiFTztUlRgahCPnPwZmKiHHHjl/9QiWJA/616qJytamOYjxOrR8gmqEQd
XUHHdx/YyAXU3Zev3cvR42hdK6Lxv/Vv919YjTNcP5DjwMjZ+hQXLYd2Ld0alpdbnjwIXmSnF/PR
AvkiuBLURpMVQJI0T0+vhvlWmV4FB4D92hMf9LOJPMO+Ikml2YVh4jQ6BMALL0Myu50bz/IjW++f
eugJT/teFljlysrACKAjgY8EF/JbnI3EoRr0kGJEbB9fmsptqr9mfx9xIHu4gOCcK7j0jXiYkKNK
8tuW3Nb9U1U483RDOsE7ZSVleYzE2eFYQUIbJUI8RF9BuudgID61++fAGTaYd7kG04uj2eGvA2Ke
m+agxvbXl/wuUkM9pVlgVSYTBUDck2DD4wvjE8V7bexQBFYUW+1sbUsP8q8qtcHHt00v8tCZD+MX
uuyI4GWxchqOcDn/UnVIUpo9cKl/m8oPceVQih6jADwPu7831SMozmi0HqWg0sA+0/SrlV6NPxhT
LUoIC3ZXSvWsxFeBL2rxWYk9jiA5I0olTcspqAccpJMG5XWWt7V1mYtqPeyvcGfwCIUzoH5Kmnmi
WJilfE79L1Vyfeu+Cu/TaOcTgU9ZXRGbKwYzBcuhcqUDGdSQ4TAg06ghUdCjKheBmQN8sJ3ga62e
8AWOdnwLJENP1KQFTjDfEN31y8deFKuwP8FvGwweHuR7RIbPV+UtDQviN8hDkMIu5C9VlGleB2BC
Wjo6HU8aSFWK7IA5Q8AwUFTPSMjDDEXw80a9CqGDQhyVKTR28U1WSaiASb4ARJJ/FuW9EfyLBZMF
APe4C1tMJc95Bvmx7E5GMZ0kN2Z6H4rCubXPvYThzKqOqx43FdYRNvs5f2bTDKLRrjVPs4TgLCoM
miAcE6yEFs9S9GYVHpWQgANpZPrXuglwppAXQHwGVjtwZ3CroYk2KI2M+poeXWpt6TRZJXCbq999
gcAtJkGwUkCLFaoouBKQByp1QRS2+kEWAOzfF1FY3ZbI4VloA5DCp0h7VKfRiYd/OOMowkDWibBG
IL40GPhzXiUjSvDFeCNJLi0u1ezr/PlYCV/BhfEDwV0vaR00iVYCopyuW2p3lgvVt768qqRdV1Zu
bopY2tZ8MaarCKSwLMxX8fcomypDWR5Zx3DaVEbjkgJPrsmVjEv452oQ9f6vGvUCjltfq1uhObBU
Lq0vB2UXmc+m6k71rhR1VK7awwKIuzyHnlZ9NAOoG98NNP5G77qIoHR1LSjMQS9SY5Vi7hqjjOpb
NpGQV8vHoXyKwr0WoBXvIY4FEZcAiB+YqLqhy7IKjl+edn32iKg1LZ0efVmGoDd8ddN+VsTPygcY
am4VNLw5Rvgiga6iriPPEsmJrt3IhAlWUHT3wlNzJ1UuSRpHPTNxFXNZgV1TV+6e/VpQtF31OAsY
ztKUNo6VMAAMke8k6bWS3PMnde1BD80ldAmACBQDZt9Vi4XHKWIjzn3WKFDNmVdJ4QWNMX4bkZ0S
DhfycD3mOXpJSF7ZuSViQFopiSBLAOYE5JlZExw/Zh7namTSdoYrulYusi1Svq4MeU1b36qj7Xvo
JBsFpEvf9Qc+/FhCMk+yWC88RVfFDSDJNt9H94/5Pmhs5cVyKrf8QvZgG14rd8q76oAOWLKlz/Pb
vWY10LKAaJ+BtlM84I7RWzWzIAqCwzbSmyJJbTCfDhJ6vvbnYdZOAPowWIDCmIJ4Dd+w7dW5oTgB
BeSO/T/9dDOZohrMSlEEH+8HROde1HU2dVVmAqQrHbTQYHj1yjffNHNr6Y6Cem5+H1vbvxfAxiW/
ROVSP8EEWo+OoTb5RdQWdqm9nN+71U8E0Z5vYUUwzXD+sCYgZJ5LHIh2lIzO0cy42aqTTyqnMhOj
dfROtjLBKVy7L1V0TqLsjiZ1DOoem8WozgpKJMD0Wy2fbI0OGNRtSgnz41FLtzq4at2yKaMrqfWR
25uyv9aRYbv6s2g+O4ICcpNQtuiqgDbmvqJvXbc5v6/rnmaBwX25auj9qpyBoRj7sFHsodbRfHKb
trczUsSN7xaSJxPvPOrapcPk5NDmDRJFlMiPdzZNJap2KUA1hFKp6lU4dCDPsKX0meSCwGrVcliF
EBl+ZPl5mmE5g8K4ZXUomdWRO8e5F0htZYeYcyl13RSEoqtHfAHGfszCj81FDh68Cpyocnk7aW47
PCUilqnVvbOICheCBsqToXUpCM00Twd8sCrfVolkm/QXHtbowYPiGjjWzn+p1TPwg2Zx7qQyqhY9
MFjQFGkPIX2b69fAmu+yXL6Qc4pYAVMCmqjJ8PQGwvUtK6xJFL2imELhTnsRky5FVFI4+bQZtZtB
t3sLDeVz7/SJLXdX8GUd/aJ1bYMkxVV00Yvi5DMyfNAxQh4NkQQCiuPP6Eu5immoHm1x5DBEv7Xq
LgwEd85pk+gRxknOfjJ1XzdqYDSWdkdIZ2ed5ozy71hPLtF2v1Oj/B2S1m9xJ9mkU/Yl6B7Of9uT
8Jz7BdzRB8Noa6QUv4A1WVpobWia6zJsL4x2dHVE5xPGZ88jrn5YKEaB5hJ+9XTgoUrZpICiFY5U
ovF/K2HM8/X/OPuyHkl1pdtfhGRmeAVyzprH7hdU3dVlMLPBTL/+W9TVPZ3pRIl6b53z1FJF2jjC
4YgVa4mRhjXYrrrmMTLb8qEiEEZca2YJeqPQtCk9qtRItnZZtPpapAbZMxfzcAvB3sAnPctAsBlT
xoVizgRslQc/rL4t+kKHGqrJzA0UmNZl/M9Z42TCwhAWhjVm0J+tlSWDjSsfWhd0V2mOr7X1wiou
gt1kwgahJKpFU/4rXVlEDJU7ogUNoe0M5ADUU/ojjzXPjcKFTzlnCUrHAIy7Kh6/F/tVsDTRULsH
JK3Da5gGhbs3iwe6dFXM2gG9nQ0TkIyWC1NO6hg1sBj4Lhk5qOQ3qapt3RPMV5vKwpJmXRLZNi5d
4JsnnMW522uKXhqRnUxo2Nuwe+nN0SPRVk1BKVzcKcWLJQ7C3GftS2QtVBjmXPHUspT/trnG44in
BV5hN3Z1o+Y7TVV8U7+1oxd1XLgRL3NEnJL/pyEL1lkkvZLjMyOi2UCKAiQgxtEotMehfXbbEvzX
xbpkjdfo3Q0hydFRnH2thj+uB4G5tZrTGLk1Ndzd769wckdCZ8AUVZ8XPvrGrwMkgbVCX7vM8SNO
3nFYDw01FtxifsUOvE+zgFQBo8X5l1X6QY9CihX3ifnca2SvDGrQqw1aeSCRtUBXMiTunpS6b4af
mWEtnay56ALySaC+NbQpbflC0cNItdsG3lLUR6f0mnpibPIrB2yk3Ra6l467ccN1qgcZ83sTsyxL
n3y6p+XwBgj4hALHqxhMMOcbwN04rAVBYOjYDiJKXmNiDFX5ihAbLGWbDjvMgvfdf7hgMCkNzCoB
5BrZ3rnRMea0iqYLBgN/7Jg0PPN6sylvUNt4GkV8a7Pwo03cZqEOPBcyXEwOGHg8ozIvg6RUnedp
rDUYz65QBRC5Z1vDXQxKBKLShQ7ARTKG7ACxCXOteCZDkM08X2FYGpzYBUZpW/O3W4sNxheDpqg9
t+E7G03w655zmaxP5tCQmrTfIN/33YE/cR2RhkIk03QCUp+n3jA8BywIBUlWqlNtuvq+dYnfinBN
1aXa2syenlmWPqVSWKzqFFiuw/suZBCg5sjW6RojIku+ql0eVZjC5QXxA7yUZXgddGkBk8wQH5pR
3xsx83DzHyOFBnrJV0kGunWw7RTO42hFh7GzNjVJFvZ5drETtHsa1JjGtc+/aj7GFUZpsNhR+dmY
NzUos8vmsWZL/FozkRDIcXAKTGAcVbOl0yOcLKzhk0hzVbHnTrtCqAbsTv2t5M1WyfodHhObhSM0
e2IBXZy44wBilCtLRmnbOTQ5Cj+Jd2YB8pe9Sjc83RpklTvbaAwy+81Ujrm71tiLgmdv021N+04s
lbhm1w4xXoxHoclqy8UQKPH2kTLgd7AoyJKNoT/b5o3DoXERHdzUXF9f9uwX/WtNroq0/VDFrEL8
z4vWb8hbVUfQj8O8z1LIm9teqCpjf/HcxEi1FGdDTNJ1QoyFj+Tah7CYz1zxmKvlIdKTx97lD9fX
NZey4CkIRjvU6zD9Lsf1mvQkNgy1ABYQUiBq6ZX1OhHEM8qbPPOhJxXGj2H+GjuxDwjHdeMzl9qZ
7cmRT6JR0nYq4ZkG2zn1QfB9VKNm4bhOHiBdW+geYLDcQg/hUn2+rcGs5YRO4aNisHKY8E0yIAuM
d9dXMkP9AmICXM4EI0JgHZZBr6YwzNZoMAdVc7fYxDQyvNHIMPPpUDdozT7dYBjshtkWjAPMVg+A
qkZ0mHRuzRcFl82uLbJhIRLOnCV8WIL/A5aOaC+FIaCpjWyw8VgqklpYPh5B4dGJkjEPXC1Fbm9z
PTmYSsjKBcPT81badXQckKIRtG0sIvcErDixRIHygg+deo3fdlYVaKMFYGLpp85HVgfNkjLs3Dk+
Myn5TSxyt2t7mLSdPqjKFxcqFqTPoGqT3GM4AkMPTeQhs4EglUY2ICfzu1BbANJcTonheoUcOtQl
TDxRAS0/P9DZgCSNCTgTB3tnm6IYllCvMj9bvTkYJPPDBBee8eHG0KYy+cYQHAiRfBtn99yxtokJ
xcS48JgVH0IHAuqa4vXlYoF3zutMUD1NfH4gfpJBB20tGB1ceF3eOsjm9iJ5ZyG0d4Kwpi/MKHdG
/K7WgL5b3bOGaUnGuMfJ0sj3nGNimGYapkWlxpSvLjgARuRHJD6xroDw0lD7LTch4q7XfOFpNG8J
70zIcuBZ/p3an0QZFXDYVEwlA2ZoW0eNtnWbrqzUXog0czcEBJHNCfju4mUilXx6oivM5FnpOxEq
g/U2Tj7jolgbSzy0cycdTVi8Mg2MlYMSRTpkORjIWMOq0i+qMNRWUUyytUnAdtUKBRgxZ7DfVKGq
2wyTmMfartWjY3H1YORl61eqSxdukJl146mrYp4AfVr8NwWhk+3FW6zlbOS5n8bDe5yiJ6fwm0YB
pWy9NDA3m75iiA33PWp6E8XHua1CKYG1CtGYqLnXxsew+BTKl9asQF9sahuUM9Ecvh7YLxtLU/nu
xOS0/JPlxUwUkHmCycFXA/6Ggsjjr6Ty8Lb1xAGjoN79PvoDfg/fDrKFcDKzs2empZ0dopLXLmtL
UNH9qAjQ86nHh7tOX2JJnLkmzuxMmdbJEsMsJEUtYEfRUlAIKX7i9r7S1zuBdruuRAtbOpe4ne6o
5CidjrmJuMOOps37yHuofTx18SMBjTs464ulwTRA//HzpcsINQokGhimVxGapVtwZBmzcx2pGypr
tvAz3vd8U1dopK0QGaw9b7RKX1GQrK2HrOGvpOTavWK6g75v7Axo765U+zWEEjCYI1B/o2tjHIYH
bSgAddVHXU/vEWSrDRDUhr2Nw6T/SNS+AAZ2oPoqGimiPXVocqgrt+kCjUcGiC2stohWvanwfUrQ
IYkn79RzLYSipiDqp9uQeqvVXTIEJHOVOGgjltt+3YfOralUzPRU1SnvdWqQZ+h/pe8myRziK6oD
rlK3JpT4RqyGmhcVDduJrNPxHBrcJFDtiOM3OOK2tUPwZKdEoR8qj8sAxXT+pFc6oMloAXYrwRry
E71OhDSDxBZIXzMaWWszqrQ97Yo+85py6jBndWdGmzpTsl2J8DJ6hpoaAVB0ZOtWGgDATSq0EbPj
PRo0rIfYG2S9hnbfJZEr/Ioy57NQMYwyCNv9Smip7jLdjTeGS4bATcPIAte2Cm6OZmixbwU22aM1
G1hQ2ZDqI0ljhb4gRvanKgdxY41uAfWHhIViHYciEsAJMPMrc8PmA3ycg+MntOa/gZTMn4q4GEPP
rAYnaBzF/UpNbO+jXdj0lqs9xkchsVPoXgfiGKMZq1XLMdCKOw1XZ4fZ9zYHG70PyYVd1gi2H7su
36F+qu1I0zsfVV+CkwVEmFmx5jVOmMJ7Pd+b5qBnN7lZOCtNaWMa8FTkB71owxuilQrfDrlq0yDR
iHKTCZxdbyi04l3jQwiiMRf4XZ8PY1UFnW26xUPZs+hg8UEHvXI5VqOX91WFzn5b1OYKiiF0zaKu
hjLKqD4ZvI9Hr6raMfM0vdDU+9Js83IlOlVQ9CC5fuw7rV7peFv9at0BFDqWlZvoxWrWIlfirFdO
hPrg88QhkqkFOG9werIStzKZmJk2UXWjdT+S+Bb8uznb6sUXH4NBP1qL6sBzFygeyygdQgYb0Aj5
xiraxq3qBAlQE5vHum1vTfqZaJlnJuVGg7mha9eF1h0qzPbWAJo0xtIUzUwIBLEOpg0A/QRDkNye
yhUyZhFSZF8oqqf5G/MIjlV4JfGjeIkcfya660BLWkixJqUSuXKpKqlZq42CyqWAUOltmVl+XG+H
8DnU438v16Hs7RB0ZqbmrFzMKocOYbOipR/WBqqklVHsVdKL1APWycw8RBERjFRNcm8UVtf9e9Hl
LBGRrrFUAchVgQKaX/XV1qnMQMEGNxjJpfoC5Gnm80GqA5IdxMFgNrRszi9MvR9c7gxgsGJtvgrB
wxRoSvGk9N2K2dnKwWxb3y8NOc5k7Wc2pTzEpsyCKjJsptDKy7mOhP3peqozkycbYEVyABez0FaX
EWNh6cZGPdRo/Zjg78mBVu85ZG0X+NFm9+6vFflpmEdMtGMnIC8oXFyqymucuLdxboHDOF3b1Ni0
VNn888IgfgLcIpzNuGzgN/pQx2OHY2mAz6EmAolGuEtj9d/TNfBJuaCVQiUAs2vSqWjQgXDKqES6
pjYrbm5BOIaM6hnDateXM/fKxGQcnk1wMSRucvQYrL7USxqDLBRO9F71iY0a/DDmpt+0KTTCMEKF
XxGxZBg9qzNCy4O8WfwzbEVbeSk0So85Ve1DVLfuNqJWtArDkh6iuFNWqpG2qFXWVhIGSdMV931q
OZWn8RZDKdeXMVcjODlucuGpaErVgsIV1NWiNyu9d8Ivrd+BJHdM76PsyWr/XDc3k0yfnm5bqjWx
JtYw4gVzUXjj9FsAlkf+aiwNn8566cnp1s8jQ2yixK1Pp5vbKKd1DFWeJFqaQ557BuGcobYy0WIi
AE2/4iRhd9s4N4ngpV9aKK9GI8AoIJ4Zf0Z6DqHJn13ma2mQGepC4j4TIM7MSgc8qfNM4wxmhdmt
ygww5mGTigUjcztIdAMAtImRGnfj+dqaVK+HluB126KxR/XoLqFLM0JLJqRQqhYcdyWFiSxL4Bth
9KA18b8XHVB2VNFFB1nT1LI7XwavCDAvNdDqDikf81r5oGG6zsJy4fE950SnZqRTLeKUW40DMxNi
Nb0rmgwZxA1YoVJ3pbdvmbUQSmeSCSwLSwJJ6kSRI32drEK7JTNRxmuGKCiK5o6N9qoBqb/WhGDP
W5JsnTUHVl8H/KITHEEyx0arsoSKl2mI9pQ6piuzsgKtBOmSHt2USzPHc1fTxND8/61J56Jq+15h
A6xx5W6EHo6mfdbJTWOuI7S086UwPvfpVGuSbIUH2xeMUkYSa2PUjbBm/THslWtv+u4rZc9uFwaV
+OwBrb8eAec200RLCsVwzFSjpn9+JA29R6ORJhXYYfqVWYTgSUiN3hMJg6yrPfjCEr+uW5w+j/Ty
RnkPrzMXTVRk+tLny6K+cAu7RNMaZP0qxLahkrLR8O77Dyub9ElQeEPqYsnsRs4w2DF8LQc5yaod
D3UIeZl+FXE8e5aQZXObeFLZlpMkPUTpd0yRZNr8vSDEK+KXwcLESLgdlhpcl6WnCb15Ap2TPhjP
ncpIRwD1xjsS+fQxR/0OWdmtuxpvYz/e0Wd346zbLugC3OG3xW5pXOkiUEo/QIouKa0Ujar4ARn4
36bZi3ZpfHeGCuV8jdKFaSskU3oGeGC/VtfmU/QcRQFEdPYopxwq5o2Rb+99+gO4Dg/U0+vr5/Pi
Y36vD8Eez6KpPSRtcJaVTEdWDRQp+9JHxRs7DxURN38xlzhhlyxJOwn+iz6qJ1inIOA+rj3L9fX4
oW1BkPLjv6wJLjcBCqZRuXMvb0BSpzdWDzweKIjs5pZXfus8g6WyhVdcN3Xh3ti+b45KW0dxzZEL
0VbiDLGeTefTbFdJ2a0qgZE27fW6lcvnumRGCstxpLBC4zCjbCE5+YFeev9ooJF/7ALzHrx6QLxc
tzj9wbOw9W0QvIJ4N39TxZ5vYYGOumWoAwbO7A+mf/Xo6lXhXW0toEzmzsSUwH+zRQMIJ50+UYuO
8ghfiipHQXdEu027g1Y8CGvhyfXd4bhY0Ikl6fSRzCxE1ExnQi03I3cPrAFblp7r6AOWIlBbw0uL
aqOhPNjX9Wdpvv+HDcUKCSiiAYqT+WYEd8axcacN5Z3nKkZAq1UDwDH9um5n9kCe2Jku+JO82FGU
FBRABDvqHJh5MNhaWcJHftelLvfy71ok/8rUAakBUhGfPFgP6i5qPe2h/oORxGZrPTV2oLyE1Bv9
OMAI3ur68i4yhulc/l2eLkGpk94qUTvHNvbtGyoQXtVvWY+mvf41gK5DG26Jvr1ucdYTAEIANsC1
8KyRjqjtDFqnhtjQDNQfxuBb6lc0BFRbKhzNugK4BxxQ3aFrKoMesiEWGkOT3E/GLTh7yvhZ6VZ1
eWcuDXfPLmiaJJwKYqi8SQtKBa0LyjR4QqrsLP7luO1vNwW0gVcL3r1kSfI5nobxEHJY6rQH10Eb
8E2vbR80lguHYvYGNU6WJN2gGFcEhg2yq75bOTdjCw11i/ttzl7Q/X/kiTjGpPT76FkrX/M4ukdN
wVPicdU5PwzUNgdAokYr9u2K7Yw22v2H83Py26YE48QhRYp83ajw29QqqN1VadyQCPNXj9etXOTt
k19YwE1gbgLdZHlsm1Zup6ktaNyc/mcqvtrWH1Gmr/ZD6Xef103NMjuc2pI+awT9MDTVYate5e+Y
NbsDqyLUbgPaBEjHAvQMgG0rfi3pf8xlYpP0FlqfOqDvtvSRjYGpnZNMDtLfFepd3SyNacwe1xMD
0peCcFE5JBUMVFYaMP04NEFa6et2CSU/G6JP7Ez/fnIibK1oM0vAjhn/jLPRMzGVl/y6/pFmo8mJ
jWmtJzYUQ0HfZrIxiMxjyXtfUj9RI5+JR2eJ0Wd238B5bnyj0ECMdW4LaroYlhtgi5deBFOYQyAY
wlgoLc6e8BMr0sUW8boDIwIifwSXtRiEtT0QFQqCqtnacJ6vb9/sNXNiTLrhCE07XZ00NGJyE4K+
E7pV3dpVnyEZWPNtFf+4bm5hB2VkXY4ngGYO38nBuyg2PUY19WdKgutW5u9tpMXfVAIIGNKqjHLQ
R4ie4t7ODva6fScr6hHmFeiv3edefW9urCcRfAyes5BNzp74v4blgrdaFonICxiuFWczqklQWc1N
2Ni76wucjRAnZqSbzYxBjxEymIlEBbLd3NPerhu4rDpOYfbEghT6Kl3PEkPAwqh9QQ/Qq/i2c18N
41Gr3iJQ+inq3lnStF/6bHLg66MW4nUJjJolbjOMKyMbD5IYssW2E+j2p4hRnskfhYUXiPujjyNf
EW8FyZ9b6HpUDGAqo3u5vhGzB/ZkH6RQqQhCTQwfpT7aMZideypL8Oo+8qWuxdwHBes6CBoBWZpk
n84jS1Y2WVtgvspvtCAeWj8bx4WTOfuyOjFx4XpmTJ0C04A+vU1WvQeeoHAdv4wbsU4+USlHYej6
zi0alA6pVVAAEyZuRnYUX/ku3LeY1fDQZhq/iAd9RWV93eDcpzpdoHRkXZpYPIsd7CEkTknQ2w+q
/W7+c+MRjnFqRbqcQ4bjoFdY1ZD+6aFPRRNIff5s3K/ri5kLJCClmVCmJiQw5AhmdUXNQG+FZBzz
w3hwmMZ6ZEv8B9Opkp83J0bkaOVoJYmADkEegOZ3Rp/cKnDZg8O9mh3qggVlWy8cirm77dSidCaI
Rl3Ih8CiVa0N6gsNPq55Q37sPpN8iUtmYQ/lLpDjihb4ahhTiudEBH37ov+4/pXmSAxRYkVvHx8J
YzIy3KhpFIMPArgYk9fPNiQKtv2gre1qfHcLNfGSzuk2fc2HIKattnes9L0rKkyhs5Ub/4bU09HM
urXej81CDjGXFVloGEH2nSCMy/02VxNGRAqUoJxWwchtDIGmEBMYH8zyGnt1fRPmtvnUluR3nBZE
yQCz9MsKOs625o/8t7FEyDfn3KdGJLdDSkSdQcBIPoAPjKpBkba3mZJAOf2/cE+BnkADAw2kvS4a
/kj7nKimPa4+NTD7xIvyj+sbNvtxTgxMaz1JWQkDTNzOYICqIL4E67UuYi9sXwtjpeZLCNK5mwV6
Ybbj2MBoAIhybkw4xkDi3piYgn6W3e+qW19fzNzXP/370mKqSBg2DXW8SFG+pXodRPZz0y8hiOa2
7NTK9O8nW5ZjeCLMQJLvF2zXmhvI1xtqC3g5XrhP/2E9UFQC2gm3sSGXVNMuKxxnousGaN+vagh1
h2vNXogbsx/lr5Hv7Ot0OWbYajWBkRC06o69AdhjIdDO+YsNelMdSvF4pco67jkHnWzPcE3p1Xas
fTcHVuyR/RdXObHiSEWqHJ1VtdOwDo2uM/Wrh9La9a9xOWqB6xbYNuhY4M0PqmcpMRLCRHwZYMEC
v0Ru7FBbsATG8zZQ4XTCXcnf4KFJswFEAjSBgYlX5vVfML+R//sBlrREpiiMA9M2lVMjnzteaL0U
9Xu/NNIw60Z/1ykP2VISq4VaY52qiskF3A3pk7uUusw6ETpnmLEEnhLTjudOFA56rbUMBZpcezX5
EwTSSb4r6hVbql3O3fIAKvzPkBwTtGKgLEI5DFVErbvpupdB2RrNO8+2xhJhx6Ua7XRCToxJocEo
XMEBPUXaJ7xxbT+5XuwNzEOf7v7ovb2Nvrc6rlaWt9WX+jyzXnxiWXqodwXL08GGZQas64gBwDJe
uMZnCU5PFycdf5Z1zKU9TOh3IgvqR8VXbhW/2tAbe1UF1a70V16/ok/Q3H0xjjRYes/OPslOfoB8
/HOHW9Go4Mw4P9Unelu8Qo6x8djTH+Vnfa8+7EWAeZGbpQnohQMke0Oh9QCnObCqZZFXJyAuOTri
WDWBkfxMrX8F+OEAOZPwGkYLMWUgz2+O1DVSMQXjPinWsab5wjZ3YuTbWnWhNdV7DS8XGKxmw5qj
g9LCABUoECNSOqM3YRyHKVLTIoZuOfFAjKJjiqhR7sJqZzpeHP5Bruyx6jbRjnYSNIuTnVPcknP/
018wHe6TK0hxeKvGLX4BLW61HkhNkHisy/Qmojcc54s9hnjwXg+ls0UFIA7BtekCKwMcxLlNMO41
TSxcPGpAcd4Z6DTfx+W9wg+RVfvQ3APgO/EgJ7Ngdvqz8lLBjYbbA+obALJIESJ1nDzLLZh1QdTy
WSZjjVaK2x1EDxR7Xk/EueAa3VSQsvBtxnQ8SLQOj1RnJPhl4G5qRfdfSAGnZiDm9SDLAGDy+VYI
NhYJ1yimxPhjrb+lwHjGmIi4vvK5u+vUiHZuRMvHocnCKPMNZeVEe8u5Q7oEAo7rVubC4KkV6aum
w2i3CsFS8M7w7Apg1SX+0aV1SGc1JGpGchUWzOShy1A1hA3D9aIlgMLcBelCWxfg6ckx5WQjcUhR
lZxlvkL5K7Pde64qt7rVHxxLbGqt2V7fuLk7HzrbqPBPw78XQ2QVyq65O07aKaTw8ua9cr5KwCCu
G5n9On+NyKlmjxai0bmQGHFq4XMDkyJLqaY6F62BMgIOHCIw2D3pLBe0C2keYh1R7FWZl30pd/Gh
P5Tr/IDHTXy0Vx2uinFl3UZ7c3d9ebPtbsyiAd0PRBCgd9INqaJQ4lQ1zkYR+a3r4YI6JjdV95Ts
koBtgFG4bm/2iPz1W7lQZyaQuqRNnKH8A9Ue+ltA8zBxP/PyflE/YPZ4/DUlF+xUY3C6OMbKepoG
MRuPcR8FWt8t9C5nD8jfQy/f8EkWM3MMsaLWFJte7R9GXH/XN212JZNelfqNoJcpNiw1NFuawURd
/tahsJREq47+uG5jDkAF+CUg0uhdQ2fXlqJ8ZqUcUFLIi3b+uHaPhk/39A/fRm/0ofyFwqP+CCoV
7RMCglPPHjC1fJe8Xf8NM+s8+wlSQiismpqVUmY+qYfQANiUkHsILTM7MHKQjKyuW5srsDqqCTAT
XifahA4+D+9ET0O9NbBiA4NDTMHlZR5DgLeEDYCOX46J54iJkOhe580a810LrjDj9mfmpduFtBpL
rITjqxprBa0piPK2mOGqfJ3cEWUhE57LHc6sSbdMDTmGJIlhTdcfG5QbRsDuwaFuR69Cx8WOAtwx
bP7D1XZmVLp4zME1DAwMAmdb3pW0Q5K/9Lyce76cmZjO1EkeRnWnyJQU61KUh9Bc185Kj2hgkBsz
fE+mUUHF4596pmC0C9O/b5iomPh2UdXxbVCPxofO+k3oj6F6dtol0q75PbdMDVF1OmMytSuURLIq
7vHbRPmaQe+1/TDHdVc6m4w/G2OAwwfm6UVxkRkvcjBZjE7I1Fy/YCXTY7NIIwebPuzJH+NHBdbp
bRWYfvIMHr+DuqtWHQGx7IIzzQR2POMJ3pKA5yIcSt8hYkqTKxp8t18PK+0j/KmtRmgBYZ6P/slv
rXV25+Jk79jD0vU5u1wT5L1gYkOxX749yWCElQq1ET/sPaa/WiCOaNbXFze7NjxtwKuNkqYtS9+l
CtF7TMPCUzV9Y/e/Mfk70Nrv803PNtdNzaRqEz/L/0xJHlOBKdOxCpiK1CBVQKe8dfPNYC8saObO
OrMifSxIzk1TfbDiJJteu6udJd6E2Y9ysoxpmSde2TGz0MoYBpjmW/QlbtfR0tDAXOYyscehHTLh
fk2Zqy6KuMLjFsT9dkxWUKLwHHWVJb8wjBOrRx0CG8kaxFQQ1Vlq+8z59Zll6Z5S9BQqwvokGVA9
CLTFM0BZfqE4OKJPUQYcTbql8tasSUwQaGBTm0Di8htMdVmY6i0aJajSpPVzAbEpMFUmYI8bhMdA
MaYMeD8E1w/jzFecxhb+Z1ReJ3HYkEyMuPl4X1j3RP2y+t/XTcxcgmcmpPSTh3TUqx4mqOOTweO2
Z+0o6AIGZ+G2/cZNSq/YU0tys65uGxMMOrCkl92zKao9Cyc+OAaO4QEbqQeN/sXTd0t9wmuiso5Z
H4HoC7gbxyMJ8xwz2sWthal3HlDrRQsJ6Ep/x5CIAojSa838vu/MOwaFt+sbNBMQzn62nKTEbaSa
NX52i3qGVqw79dUFXjJfXTcz+x2gywpMoQsSGrm2SY0oLDHPiLK9NRqvsetmPymOIcSPDT3CM8RE
ZG9yCyRrBJPo//7IMqElBh9Wp1EmBD8pXKRVBkG1GIit9KkghzxdWN3lQcbft3E5wYQJztHp30/C
UdaCXjRk+Ps1GrUYusUcdbJ2yfv1PZxBF8IMgLuolKBPB1vnZibAh1mYUI5J40dQjHTJmuibngYW
peB2vjPHoGo92z02fvVsGl7j+5pnlutxKTTOLdfCnDnSDjA+X4Clm6hU2aBhuVXxp0isYzMom0Fo
S0jpy2sRfEX4D5O9FhpjcpWxSXO1SpsKRbjBM5/Jpg3Ia7YPj/aNyf3Gs2+yz9zPDul+SYPum3Xn
3JdhGTwqBCwUGK+SMdIjIUIpCQJwZ1lj5CkAOn6pgBseMP4/cRanDbD8zcRgHBd6/VD0KSSDxkzl
eqDGcXEP4gfk2DStY8gwubUV6OA3WnU1b4GQt0SWe2D3oBhmr5LoObRF/dyNBb6dThJnq4Vs6T6e
DsbFeoD1BqUY6pkYyzk/OJXIUstgHJ12g6I2U9pilbqp6tuK43iVlh0HniJFT6FMgzxrCc54OSOL
xA0jQXgLoeF1OQahhilw5hzOz3baz/BD98qjghq16xs7MJK/tyhRbzGBnnv77M64BYPLQjpyGePO
7H9ffifuqaigaiMu7BfpF7UOYbxpwzczW0itZr3i7yq/84kTKyAsaJk5SWI49WMCbg8OTU715XoI
mHMJzOkCYQtyn4lx/fxDihpM+aXeTkNA5b0mzJvI1TdWOOKKLjxHCRcu6Ms8DnhhDFCDORtEoxec
ZSDKUKgqsCSMP0FIXPO06OP6gmYtoN6MLMuargU5coaFpmnRlALY1to1MG3HF5RKZrfsxIKUKg4V
ECZg20b7oHhoQ3BMPhF2cBMQsyzN7F/ecdgtd9JhRbULjC9SeBZhyyGF1eGYj7cYByDVNoxWeeeZ
IMNdRJpP72nZpU+MXVC5I7Ph+TQOxqsg0266YZNVKwfcoXRrGeteD4r6LosxXb91QOJx/aPNCO2e
rdSVkoZQyaaZRhivbusH0nvKi+sPq27zmd6YwQ243aLA3rypW4/uSk/FQAsYm7zcB8PZKgMyd+Hn
zDne6VZo506BsWUgvqZ9J9WRo6Ppbmm0EEHmAuipCam6UUZuGKrT9J9IA9HvNEAex6Br0FlcK45f
LxL8zroF2Mt11KtwmOTSUZ8niZEDRerTcl0392R819jWqe8GjOA1fxx9lxo/SwU8x3niF+SjNv+5
6AinR4HdtIFwx4NAcsuwsigTOtabQRgVSiBeqy1Ey7kVAp0PLTEwR2MSSbJAxrJMNGuCyOrQhslu
QHy5cCxm6m9YBNpY4EODuIIu+yOvFFKFCQZmoDgQWodseFTdrZLc0GZVWAF1E6+qAXTD/xbah3OB
4MSw7JuJ3dKmbWEYw2quslH1X6y5VYeXutyr/47hP1uk7IpsQCgqp0WWoPuuh49y1PZKFAfXPX5p
RbKLVXlqDdMwV6TrnjXepfkBL5HQ+kWaLYDOC9bmHPp0/yRvE4Dt1QmZ1gTslf2zbvas+3F9QXO3
AoRnyKRjh2F2+UVQlibnVQMdESc0AFnh8Z+4BcNjV4zDKurpuILA7BLL4twmTmU6NFhBdAQCxPM4
1SuRHrsTEC9LnpoGtPS+Ql4K1Rtc0G89X1/fzBaCyN+eBC8AMVRlinJDtGqhWLDVuCj8aob1XDbW
uE7teFhws5nQOJGfoMOIh91ExHO+KkpCPHyhB+nHeeypQ3xLi3sMM90qarkv9duI6GvHRHp8fX0z
TS3Mwf01e9F96cVEjY74EffuFkItGDK3Axq/6oO2VRRrX5fPnEaHNqoDpBUgtTJwRdWGx8YcEMsX
g0VbAxIdhrpQcNBnvjJ+GI4VKC6R0MiAPk5ZW9g5Dq9TYOBRETTZR2YBys7Ujdkr3vXjD8dN3V2s
i27LjCEJuGiQ/ZYa+OtpAw60akyit5yX5B6cZiwMSNeY6TasE2F4Rdc3+7zX+9gD7EoPbC0qPwVr
KbjswDH9mebM+BOFPF7XRj/0Xhdb2i+75eYu74bkMFBH9Giw8PFRuFzFoSDJj7CuML/Oo3oNnHGd
HZVcuDcJaYt/BnIgKzINUKuD5guvRun8U/DCtdmEobIHJd4o1qitrMrdlSXnO11HlWtwnBAMa0b7
77eZ6YJjFSyVwHKAJ/v8iPZOZLNxRKeuKZ9DFOzjxYxoxt3OLEgJUYdK+cAydPKVqvRQHrTEPlyi
s5kJWUAcA7WFF/F3GeN8FSAPRqrQofvdqEfSB6L90dprPdkN3euCb82uxkBcxO0MAMQ36OjkJSN0
ZtMhRE9a+P3vJiiDzLPX4Nn0tKd4N/rlQ+/XS/2jmXwAq/trc3KrE5tOrjWtRdGk7tfGV3LoVk4w
bopjelvtGp+uzd1S1vh/pH3XjuQ4sOUXCZCX+CqTpjLL+3oR2sqLlKPM19+j2t3uTJY2iekLzAwG
aKAjgwqSwYgT56ycW2cGhXOrsLrGBjACWeM2fiif02O+H0Pmqw+XF3PlODg189kWPfHLYmliDw3M
8I2zQTG33Vhwh7//76wI8ZdVyaQZ9bJ6P+Ygvo+O0P1VAmN/2YpkyT57ZSe+uLEedcUAK9kx2lI/
eW0DHqYbRyLDsFKMhkjU31gQSZF7zezibIQd817b8F13aEKcC2/Fdri/7JAk0D/hfScOzboDYiYD
hmx1N0dB3Owj/fmyiZU2grWoogFFBjo+NHiEOOtpx9VuRnNdK96ZcoWzN6A8nOyHyNlAKCTXfzvq
hjqSV+9KyQNWjUX9CPuXiGwvVtJHNjoI6FoR7utpB/TSrsYlQGX7doks4R0KQxgUB6kMSqyqEHla
0RetXuboXdl9SI0aJHUY+cIYxQickRai6wmEoAJ4zlAG8Zx/l6zuyhcE7hhaAFC3BMeGCF1gZpQR
kwL+i74reLA21Q5Su5nPDtEuhlDS1mJetQUy8vWy3ZXlPTOrn59WRdZpZsJgVmuvUAVUjJ8TvS7A
4nPZzAq8E1cmpCs+CUSgqSqsLqrpvKsTE9A43lQgpEwSfo30YPid9kq7U83ejT07Z+N3tzL7m2oc
AL1Sec7CfMzbq8EZm4cip+jDd8pcPjepmd/VhdJ/Z0SZJbf75yyNEAkacPkLhARVxi8cSmnJkPk6
gPHp9/0LOrMhgHpJoO7nK7qh3FOf2t3l1Vm5Ms4MCh8BpXCALj5xg+29AWCWI4O5rn3lU4+Ed0hn
xmCiRbLmQ+QcTRgwXoMSXgV1+X9/72jGolVgQT4E9C3CEaHUvO7TBT/n2nUITZibyui9njeSZ+nK
eqFnj0x9adzjTbAkGCenXVXyOhvyAXABdwhSBYnn6F/+ImspysLZtZC1mFBfW3briYUh0cyBN3BE
n/xGC/Uq5L3utRX3Gs2Q2Fr5OEDmWeAiw+sGuZ3wcbhqsoJ/otqox6uPZrztaJjlsqhedenEzLKo
Jy7xYajHbEIuNG3JY1yAIJY+OIfiNroDXdBvvGty8ApvMty2teRoXYGeWPAQPRZ8MAN8a8LmN428
i/Ict5P2aD2aV2aohNl38/67dcNjj/v5Hm31fjeVHuinDH/aZdtB9sxaCZmznyBssdwiqe5O+AlJ
9W6715kMXrN2O54ZEL5ipqbcSgkMWD8WfHWE4QDumQH66moS9t9lymxrz8Yze8LnTNICszwQTPOT
fX9Nba8KouMM7QdvvgJd4z36WK/od/svxpOMC2oFU37+OYXNsfDhFKYOV5u3bA9dZDfgryYg1Z62
BJLfPeSb/35Anjm7bKGT2E0mPvNiQSi6Y+WpShiPMs0jWXwIR0qmZnZXLj5Ver63ebajTOLD+jb/
uwmW/PrEh5olRT1P8KGu4g0xoDYwvtqAJfx3Mhp8HSg5oLUKfCLe7+d2LK6xhJewUwIKC2GS2P3W
GTckSyTH1krCcmZHCEAbnYcJo0oliKbuJn7dDq9K/375FF7fVCe+CJGW25Hejhw25vghizAAXYaV
k3nxsOvma725T6u9Sr5N/3BdnrkmhBuGOMCN7y6HhQlW0tbvoZPA6MGQfSrZEopBl9CpIz3ci9xH
i902Mabl8+DyGspsCGE3gYu+1DvYaOKH2d3RwcfEriy7W9096C6DaQlPd+iInMdc7+ppbLZYsJpg
1toKSLoDZmRpxTrq8wSN6vSlKR7bhWsek6h98QS2rsturj61lvl1FO80NODEpxZta4wGU4R9X0P9
7Z6XGwD5N2PtRyXxVIy4qeOxkDGuf1Z6hFTRIiAmdzDwAWysCFzsrAQs+SkSqyYYA0wJfgcJPuoL
xC+8+Nby2bX6MCqeTAhpLUM9Myt81EwxMqwCZmrsLVhHduMm9rzmMPr9W/1YH2TP2LWT69RJIatz
7HyeGs1BhbLcgWwpatAYDhoeXv6Cy2++sJQiPLwhpZt0ixWreaugGzFfu5x5eYtzchOVb5eNraYk
Jz6JkAxNqce51mGt9eLtGMT4ZNmtc4MUKPPKLd4/+luMelHy8GhcNX6RBQPor2RontVL/PRXCFkJ
HXvWRQnCZ779SL38et61fvJIwl/6vt1EXrNlNfRgDqPkXF07ExYWgYVeCGIJIoJ9ZlpOXRWpYNEE
DdSqOwcAiofLK/z/idG/RoQYHWbNzZsJvnUbHli7/gY1xW8l6BUjj2+HXS/L8FYvi1OvhDDtG43o
rQaD+lYrNtF2fIrv6ds4Q0LeA473H64/gjkU8PouBLFiuWBAdZfUS76XVkiej122G2TPnNXP9Lfa
K45W06HJhnTEkbbA7pNlbBDoKC7xY+XoPit7CCHI81xVXOCvMSA4epV7o8my/5XTA+VX5P74L16x
Ittf4fC2A3IBdRUcwrnyexwflOQ6kV0AK4t1Zkbwo0uMLm0IzBjxMc6OPNlZ0eZySK8u1YknQmY1
64pbx3kJ5LaOnnmLYcr46bIFmRPLLzjJEZUmblCPgBPou0C06HfCO+DeZHC05XcKJy1IJ/BCxxsd
vXGxfTG3bg7JK1jJYkhNpqgFJBh5N7yqukFpBvZGK5jbkNHnsX+OZNMcyza8ZF1IrnLF4JmiIuBK
nm1b4jyqvD5AfhyMkzYmLcATN5YIxHZ7eWlXnr9nTgu5VlpkMV7fcHo2HtroWFjXo/ZuNB/GLNlQ
X78hCgcOGGyhpKYD3yQcQ9Atqu1WdTIg6tTEy/v6prQVCCIlksLo13VcEBW6ZkK1HUWDL3l+19dd
NdnQeqxayAlfs/FxqCd/MCAUtOXOXSWb31pzDErRgMBhG6sYhDsPzhEaLwVjTu4DTqhoz3nyoLTv
lz+SxISIN7B6uyIRhQmGEbHGfDN6O2hl4msr79dPaDgELF000zAKce5IpJEOTyQ3B+8KZghdMPb/
Jh47QJywazznQ7m2H/NAhoT5enicGxXCflKYMwwjjNbOENpZGwyyk3wlp4EJFyw8qLMA4iaWkOuu
i5MUQBG/DsFUtkF7fpNtqz05FnuI5kFeamdUL86W+ffgyz1mW3KUzd99PevPf4FwCJemYlcqtMp8
h3sg0rf0kBscd9bL5TBZMQNp66XAiMHyZVeff0Bsr5ITqBRA1OzZIgdj3DjqU69JNvIKShmUmIgQ
KGKoUMn5zN5OTmO11UldFiUyUq98yF807sVhpvko63jpVbqNggLkZn52zUOQkjxKsd6f5/D5SXlu
X9hwdTHrLVmmJ/qreYMpl435rt1MG90rnt3rn87228/Ly7qSsp0ZFFt8vTo3ZebCYPQBivtB9fMX
ftA8ElrXPZjUf2fe4ElMfj2WF84YzNWqGg5NyxDu1EydlAb6aDkeUMpjdlff8EdMMdpHG7Tw3rwl
H5oPbsPINyxpQ3MtijARDe1OwNJQ6RWOAUuZbC2PYkRREYFWo44eCrW/GWal3WtqpOwue7rm6Km1
5decBFPuWNmsGEruVymU1Ez2bayKJz1+d2d9N3W/LxtbOUfdT70YXBCQtPyyqhlLorrGhyQ0Bm/o
txGzLzZ7vGxk5UTDzBxOGnCa61+1VjHB21GHAHk0AlVueWgOOvdIAV1JVK6ZsQ1kK5iXM1CPFz9T
6kJpURnwxEahH9g65v73VB6cVej6obVpANctogRSkiqlviDP5qoNdOeFgEo/sYLLq7X2SRwgfXBx
whbQTOff33SKlA0uGm2Ke8/bDRRuLENiYiUjgPAtRNIM4Je+NminhJRavYw+OdEmn98S0KJnKZiL
AqptMNeL5oKM8wvgQ/xs4YzCjYMuCQYM4JXY1wNlS0mSuFqGhdx29lQzmkC6oUZ3mANcFAMTVNKw
mMz0HZf3ARmSwas1F9gVlL4w0o6VV1rfHBRU/NO5HfbDoJgvEKDHayRVOdtlzMjngBtIqNTS7pJt
PxSGFnAkV8e2GfojeqnNTa1NcX9gTmre2bONm2ee5o0OOZmDrZfqB1Q13cOYuhAfxUZMwX1UIjcz
Z1MDaBKdCbCex8T+Xap03MymO31Plcm6p21UPiZA8L2y3O0PJsnHjQUb98wF+J5VlQ6N+JHwK7Ow
7TdeJyC7z6dE88Z+6KZAi5XqhqaYVZ7Voo39qVH5N+TdWbuB/gV0NWzEm9cMTnk3VE03H4AuHaI7
giHKW9CGuNwfiAFG/bFK6N6xkumF9U2ycVJOYo9qIPBEEwx6zqkxA8HoUgYO9X4CmcqsJ8ptoVfq
W17P0T3t2hS4Mceq9yVXssCBol5zxc2q9VGOTqpDxXJ6hc9oxKFB8umXXuu0hGxFXj6BQZ2hfGap
6qZq2/R3iykWfaM4TYUikOP0Ocptcf+mm0P3TueYJx5P3Oy7FjdG2MQ9hGCAaDOOZtKiqg5JTUVy
f3wtGqHUDUUnVB6BVgfu/nxXpchVE6WmC3/P7JsgZ9WVbjtn6jaFelHEy1+ZIqszrFAlwSayAmAS
MU5pi0h/XtZ1Ei+IS+URBarq+EZ9Z/bKa/PpKb7hh9S3Hy0wn9ZBf1d+T0IXaRgm0mSzlWvHIrgg
gb/ExDRIMQTPrSh2zKrEZjfyjY1ZmH6UVqdWLkjI2/01IVxZGPUZqdvBBIk2Vu/p15P/HXVkx9Pv
SBUY9/U+PUJAZS9DGslcE9I7VhUO7RYN2NgA+KeA4lm1v3wYyywItalu0npz+jwpsb/a9GbU7y8b
WEulkFIgr4CSNnAEIlimw2gqrboJuSPVlQ+HO857lcQoItZuha4PmdtFuIvEOIVKm8/QW4tSPegg
GPqziY0M8Zu2B5YOvJZcEmuun16nQsJVxNE4xMvEw9A/K0hp7UTSnF+LmlMDyw84SXTcpsup/sn5
PugvuV5tayDvrYldVfo/WDq9UoXXBsEopB1lgGG240du2UHWY6YYilqKIdNnkl3ewqKptKcMKqSw
NO205qrFU1uGqV7JDxeOf+SjQHEvArLny5bySec4zRZMdbWBtMqmBHV4MpehGWnby8EpMyWs20jV
Mp8gjOlHLN0N8b4qAEvsgk69TpL/nvWeeSUs3AjRYZ5HaFTQMQo6Ow0mMyjoi6nWQaXY/mW/1i4D
iBMZKLosgmsikKKOKe9bgiUcGMRoU48lvmHuSGN41rgfMllQrAX6qTkh0FstN6dKgbmpRLefB5P6
O+IeL14ue7XSJIACBQCs6C+h8GKJM4+cWE0yMCDg+7APnR15/IUe8g9cOQ16TalnbNXdcCA79jaQ
QIYtXQt8JPkLbx3Uxr8AeqCp0FuFBduJ0nnAdrvAiWizjI9dYkV8d05VrNrphBs1A8O8m9zZ5oPd
by4v49rXOvFELI6UczPX+QRPLGbZ28HIGzQItesZwh9oK0fZ4//OnLDH0smsi7aAOcP4UTg/wMrj
M/BuJNnrZTtrRQKMfvz5QmLfM6tLV1OWV1j6jTypqDV68xFFM1yeoMNCQ4t77o27Sb9LzC5IczHv
d5F2IA0COgrj8OfHVYMjpIl6ECdy3KCl5RProdcftQll3DRI6KaDhKisXb62vxeAJGbGTRCniewi
JNGSIaYm1pRWC+2QcaB9/9gPrAy15oajyawQCWpq7agkOlgkoHYDFUBVcBOZ8GA4A2gxlcHsQ8W4
s/I+Am1qpe6ZW7+BEFfWS1+1+MkQCQkCghzifGHtvjPbOsdVQ6fCAR5AS+ddPqTah55HSuLXZh0V
23LsS0lXYCUvwNiLAflyVHbBEygUm/CJq9we0BOsEmtP+2snqreXY2Zll/8fpRkbszXomAueKQBc
u2YP/LCa52VozRDtsZt2BBLR+XXZ0pc1dDGXcaKXK5zMlI+TNhDo5Zpd5+njTut/Nua9lf6wrfCy
pS+nymIJlVaMZbsuAkTwqc/6ztEoVA1AqwKuhC4w0p2NilkkuQS+hL5gR/Aoa0mPiig8MhY96z7/
4TLVH7Rskxfk3YrMK5bLAIMyk8vnPMnjnGpAxWqGSTwyvCYKkuShnWKfUz+3fiRQhPqXlQR0CTwJ
4IESdxpogtxCdxb18xjdEn7DQDjC03sr/8+J1rKUICeyl1IPWj5CojVHyLTUEobaAqPz10qxaVBb
qEhYDzJKktUlPDElXAIVG4kzGjA1KUc11z29BF1BcRXrWMP8aP1nDJvgmRCMRmokKmmWJVTrTZ5E
h3gYdpe/0tdkRLAhBGKZkjI1+2X1po/Kfpg00CGOnjtdddlVM2/ywQf/f8F26IcrFqTd0ueBPNjd
HRpVQM8/SX7NsoBnt5Dwa4QYzfSeUtXEr2m43zcH01pYQ3qPAyfO7AOBNqWubur2kFRhL5uk/oo3
WIyjJuliuBljESKERLHrPHbbqQJ6S3/PkUbo9XCj9GDV1vLtRCi4/4AKaj4qSMFByrWUfYolUL84
DzJM1Hd1Ha1A4XPjtTANqQKCwV6zMXYGaLKCNm7/rNroUJTGTgHOi5fRN9Nu3kxVcjF+baLBe4xk
ovKyaC/qn6tzcjxQo+d24cJ7PrwOlR1EeoOxNzCnxvVLRPS9Q52QgTLdnUAbbeVvw1CFkd0dm5LK
OLTWDuHTnyJsMyuyjLHosBAV2nhxEqrkF4Sc1Tr+lxU/NSSseOeWKp7kMAQGX7/IXwx3q6vMa+mT
jdqmgqcuZO4zdmckneR0/Apv+1xuaMQtPM7qFw4vonY5rwmWe6mJGCy07J+Gel9qYTZaYZ7dJtNN
qf/D5Qazf2wux9vJJ55BjFD1NWzWKZ3rUE8nowhsUIVvmyId3zlhw8PlDb12cf+1iHHfc4t8bvoC
Gqk4MMfep1GNm9u5rtLHkoDUBaRhl619nav/XFQMt6rQhneJOPFbgJ+E9qqKvztxvWT2VfXeMguP
OU+u/R30xQX4elLzjUa3vYxNfj1m/5gWp37bUbEgdAvTXT1uBn1T9n1QQioplc1Pr0cOYAKuvaik
fuluOM2ozI0OSyV9SaLNwisRX6PS7GnGFXBtzuzP/J82yolNIXKceQblEfSyUFwHBMLZFKrpK9HR
hXSqdbDr7RyFtgL2uW+SD7psQPFIROPrj69CEguacaUvNNjFiIjfkH3T3Vg2DkK/G46gflOVLoiK
DZ4nGOaIbNkMwOo3xVsMPSrM4mOO/Dx6tRYkcKQ0K8RN89wP2X06DP6QvBSK7O5Z/qYvfp5YWn7J
yc7sRl6o4wBLNCoCBnFrg6cbJuU6W3NoSdl1gAnwLPgCQNP4qKS6BocUlNjBWB57bowzpzLNj1zr
by5/vVVraF/ZKsG/ptiGc+um1BRVqXxFr/wxMjzSJX6p1PeRKRO+XFs/lFP+mBLi00AXJjbQnkFZ
Ayx1uQGmqMLN7IDZluTR8/V9jjPm1JQQko5VJZyXMEWrQ6t/6OTOZjd9fUzYD/S1jPlD1V60aKfz
V5o/aCOA+pJfsHamnvwAsbhSjYAjYfoLaQL9WZZXqnvUwMzt6ndlKuvmL8smhuWpKfH4riOzJXFM
/XZ2fufJSw4iBWrzgKEJ47Jkw81C4tyaxb8XBmRNzjdCMqes5MuFYZk/M+WQM08BuX0yghr4Oitk
G3wtbP5aw3l6bi3S6inTGe5/p6JXKW13rIVkJvl1eR+sWQGjB3bcoloM3Mm5FSWzlbzlEYKzsvak
7Z97loAPT0ZEu7rdTswIWZPhJkWqmTCDLPLQUci+wUQ6WrsGLEyXPVr5Shi/B1crwIs2ZChEj9Li
/4agQ4Y2LCKTBINaNhhJcO6yTlEDqxkTD0DRRpJPLK8RISAXokEL5UvYt8my1CfnZMV6OynLhKIL
kyoPRl86fok+tCQIlyATrZgoEgG94qB8YghBONdGREsDD+OyfrH7QE2P0wwaww+XTB4mlz1NBgz+
2oIE5wTq3ID4W+BQQEXs3K+acsVuapX6KajGDQzRFT33+tmBNi1KcYO1I/ocpjoI0C1lb/Sa5zhx
aHXptpsz6F4MN2kFHLY9QKTZeVLB3OK6xbYg+SaDWDuriJ/rsjmUlRiw8Q1AeYw3E0JAeDjOOeoJ
haJRX3GQJhde7YZ2FNb9Oyiv/EHG97aW9aAbDK5FEMzpmOEUvknjoqCgL+acEnM13wfMc6MdZVv3
zrzThnDot4rlX47ylYMWqbIDUks09zDnKLwOLMh5mcVsUh+MDJDhQ5PPCWl807jH2kwlqevK5kUA
EFyT0Btf0DfnATCNQ1GPDO6hKx+wCPlq5hXZz7K7v+zTylezMAyPrgNm0jHzvPh8soEcXilpzuHT
2G0tHbW6ZB8PT3qOF2a3c3DS/+/MLT/nxBzVmll1liUc42dKEk8jNxm/TaLnauBe+S+PKniHofSl
tWFotrCKJQPpONTRqA/SmcL1GpSys1wLWv0ldb3W2s/0mkaSl9zalwPBKmpPywEPHYlzF2NwHY5J
MVCfNyDSRbm1+FVNT4PaSJZyJRoXItc/doTjPS7JYNcaDiXL3XFyZdueBUEEbfYLJkUBLZEtHoC4
p0xQrAAEhM7buU9TPDaNmcKWo92N5h0EAnSUI/TU7zvuWWTjQEURcrYAbmXG1uW/LgfN2l5HcMI0
GE7xjysEaWk7mV1O42eQduqPvP5wrI3Od4z4qgUgS78tRsm+WLtYTk0KgZp00Vi10E717bbx55k8
loZsgGb1A554JZxgiW1Mg8VhQqmTY201GyWuN7xJr8Gb+8qTSUIttFbOOl1FEXsNcb2WuR1W0amH
n01y6xSqVyTxLSqKoL/qH5XY3RCUfTvzrXVlmdXaU/zMurAtCCXdxAi8Tdp9Xod1BsYn9qD0P6P4
xU2OlD1qbtgYT8yUvDq+IjVwl558SiJslFTR9QoCKBT8k1mgNOifdcnRsrPbxqYgugOD/fAwGclW
iXmQZ4+TASBwITnOpYsv3B25YU90YFj8vP5ZRPd9PQQd8cvsltd+wffVjNf6aysDPq6eRUtXGUcR
QFRi4jJNsTpWJqyCQ7/qHp32Lho2WSVJwtbuEDAw/T8rppA151nUU8WCFQtCXDVY2fvNrO1060Nf
0G9Plw+DlVwMZSPVMBYSF4xfCLsmdaYKFIo4ioj7rFT51mYvE1EeGxVMxdQ+ZhbQ01YiITiQGBWL
OSCe1JShg1FOQYnzbEWHDCWHxEL1+ehAL9KuJPGyHKjCgYsRVzRCdRflXzCrnB+4GLIisd4g/8OM
N+t0T2/2E7B3l5dyJTrOjAgbwyrtMuoMGJnHuw51nIL4NWZ5C1neJHNGiP1UcTXqsMWO+x2YVXQW
0GFtJc6snKZIPzG5gioGBpTFUK9qTCLmaNWBG9o3ixdCQ3cOJwtyNkz2cVbX7STTFfwhOgYgqApT
LLqd+a96eHTiR6uTvKnWYg4kcPj4ixgVEOznIeC2CdUjF6kShXIhzfdEe07omzuOntX9mIG+xJnx
3+MBqfui7wvCdNDjnFucaruIswEWgbj1lC5aOLiPGtim9OI/Q2sAKj8xJdYs0HPIrTpfTCmDDwag
naK/giPRm6kr62OsfS0IsQClByAleoJC8tCCCoyNsUX9qWuKn1UU0+8u05S3QW/ZY+vokRVOtIgP
g5UUx2KenaM96WW31TSS7PPeoaCrHlOzuwO6WuvDdE5q0LsbJZdkHCunqI1rCgTTwHej3SSsPrPG
se0nhyKnKvCU2djtnQUyogIzoQaFUnXzfvlrr20YoB4ABdCRpaJhf/61Y7tnnLWwl3QQHqNABr+P
SCBt9c5NE8lxtuob2r5o2qMS/6W5AUp12huLb3PdaK+jnkAYx2HXTcwwZzmzm7yg6Q7OSyAPa89o
RzPQwkMHD2188cWWFEadoqjJMHJuRy9upU4PTmxqj3M66poPdvLufbCNfKebpfW7tnryjYwJD1sO
YkFvRM9nDxC19YYHSzx54A9xH9wst/KtQs1hCOyaJ0nYcDt/tRJlDEobotWZ0mi/IeWBeoemxZo0
FV8uU+FmcDAQCDlxzCuRL2zEEQOPypAD/Mzou25e66QILPue6fc6tDeT8ao1Q7QkL4fKyuc7s7ls
sZNXm+nMDTfdlvlKgaZnMQfl9G2pq1pF4XWA73Zo51+2uNZ9PDMp7NpxGuLRMReTTaiClcvclvN2
6cFqzo5pIIljexJfo87U1ZuK3TPycvkHrLsMMjMoK+DMENMMXLbgbCp6sCyq14wGbffgdujLzSF6
0RWC4bK1tRwV7v4xJyYYOUaGWKThq2YqMI36jpKbie/72lcwndZjXjayXxiY/9DksX+OjZSAej2q
/toXLhuqumBniOFuPO+z3DfTV5b5sepP6XNi7EbrjcWZxOeVrODMZeH8GVLkq/qywrp+n/Bf6nxj
9r8vL+vKFXpmQrioGefFPKpY1SQBHy3wGaq2sdBeJeWunINm+bLhZYsrhyrYr0AVAvEIiHCJ2BNl
0MgwGzPzZ3I1uYHKXY8039No60i/2ZopvP81oGFBtfqFzZg0JUZxYiBhR+WDVoE1A6WRg8mu9MZZ
BqlZuUMx+YPZJuRVUNwVaxpmBzYdEPUwvyvRxayOyE3DLPvB693l5Vt76WOqBG8JnG1Ie8TBT42r
dsQLjflmbwG/XDlmD22KwkyCoe3o7E2tCkb7kajV0VbcbgjKDONCQR2PpQR7vhaeiwaPDuCHZX4Z
QeVxErnVlCF2agz5xOB3xQB95Dr+ZY9XvqKjOZqNOe/lrPk8GE6OVtVU3U6bIbII+EwBRmVVf0Tj
lOTfDRmD6NpmAEGGAeEHPFd0EUfKK0wZmaA+9F0wX1YvDMrmansFYr1SGbclTfa4+C77tvboXSjv
wOq5aNKhdHN+b7hK07Bao7h+1d9qvkVK62l96mFGn4/5JifvlL7ExktWyWhZV1f1r2FR4Wpkfa52
BgybCvfrHmQHSpCROyv6phfcq4dNGl2RemvNu5RAdPKucd7S+H2mN62Uycdcua9P1kA8EcZuKnlv
46coSuNbCN5BA5CoDCz1W+a0vtHsIGoTz0E1ebEC7LIfVeM/nLR4KUPzCaVk9EiEw90xIiM2jRp/
tUvCzLpNEvClUEk6ubZ18VzBloFiKnIQkT1Adzq9jGxY4ehGDJsCyofl1l0Cudlk01WTcd92eolr
Xz+0ifbPAtIHohD4zOXPT7YPNSKdjwyDbnYfbWj/XluZ36rpvurjK4iK7i8H9Nek4Nza8ucn1gCh
z+y+hjVe70GQkDVX1pDcz80QUJp5hptuL9uTeSfsn6qceZY2sFeAIql0jDtmgwnCLcK0y25GqheS
1fx6zJ/5J7KPu51eOA7anviEHUQkn5r2d+38HGWFz5Vz4dyOEJCdG6V4lcNOR/SPNs8Sr8kq5aDF
w1EvS+5p42iHlYuKksrKMux0/lvpmKxhJfNWSEDa1J00bfG2UTa6GzBHh2YK9UaHSF4/q5+RoJRD
0DzEq1dIQ0AiUupAdoH5iV2X9WbM76GD4dnNayKTN18N0BNLy2F0EqCD4pBqRuHaJ/pLp2IdNxX4
IqvG63MXpHqytHV1BUF/DVo09GCh9XZuzsTQdoeuAL4jME5VqiE1AH/vrF/bxSCpwMlMLX9+4lnW
5ExlBkwxR3t09eE9A/i0Gux9YxHJLvh68yM6T7wSzpQ2UzD422ERzZjcA/pRY9z3O54/Eo/Wd8GJ
HeE0yUxInQ8Ja/GeCA1cAHhZQCIhwLCuVxdPHcZKu7vZ9dFrvHyqyJZSOFVyJxl72mApawPKezpw
rEXTe/lAg6GyZEfKZwycv1eX1cS9AGZYkECIYwd1SRnePbBmZeOvgmm+qse37hjvuzJ9i6oSUo5t
/zsDHUVOqmPiqhihwSu6jvCcLl4BbZUkXIt3F36PyELHFadiQ/+56qBRRVfONVFkSewQE3mKHRQk
ZO3wDyuOojXqHg56uaYhRBSwVQCwVg2+tErBU1g5oUmnYMbgPq4USdlw5R7GLX9iTAirgivU5SP0
gsr6YPCDauM1dwSlOXWeUxs13tcEyqyXI+qzNiUu6qlNIaTKeu4cSBhhy2hXVXpbdlhIFnTZYw4N
nj4w6XWs7vIsbBsv6q4nFx36q6R7cNKwsQ9pLCMjX9vBJz9HbEgoCto5RoGf01rxx5C3P20937Ix
knTUltP0q9cAvhig2VNdcU5cg46RkVKYyRzo3dvVO8QUJUXBtasDMIc/JoRjj4AyK+r1ZWGz1mvN
A2Yowlm50/KXSP12+SPKTAlBapPOdToNG6NpNS8p71ul3jDnYAFY1lLJyq1/oL9uCTHatUlUFi7c
wkHkQyEkVnRvMiWvgHUjIMxYgDvQUxUcysGwkLYKdl0OMR0kGX4ZRwdmVJJPtHbnYhz1jxnBlyYt
gGOe2xbkItdj82Qr7VuLF2PRbWzozSUmkRZrlvToa9z9tSjsttkwKzXrYLGvRj+hO/ILzhk3E/Ou
UsWfJ7/n1eYfgkMH2AZUSXimioXUDnlo149YSzXujhmoHRWQXBXdDdGewD182dZK7W+BvPw1tuy7
k7ueFXEVWyn8S5kRjhjaSUrFr1mDceYNj1EC5KGpvVByXzc7tX8B+qmQTSKuXs6nv2EJrpPfEFdz
ASlOOAxcBYk+RvMhARFbF5oKbjAWRkPjueZt67xLfF/9tie+CxueOU7iQH0Vu3BGQQCSL/yegrxE
3zCQrSjAmrGFOMkMNGQGl02vbpcTy8J2AaBayaoJlhlmmFR+NdvjlsteNKtHJoh4XFBq2iiSLe6f
LKsyzCpV4r719VlFURXtOaPr3y47slJMXeLnrxEhsR9I0zlk7FpfI7cgeu30V0K2jXIszRueYtjh
lejbtrtx6Q+04C/bXj0MTkwLqb6CnpaCgVm864sOPMmqN6dPEFNjXqP6Nka4FUcmWbuWz9iGbgFw
B40N0Jmdr6jFqkyNZ1hU2BNYujviOekmYoOH3ofXdztXVuJcTzD+WhRvV+7qBYaiYJE72w7CWPRu
ymcvQmu8wliMgddGyyA87IaXl3Y1PsHWBk5WzUUxQ3A0a9y8skboKVPl2I73eXRdxfvLJlaj868J
sWwU91WNgWOYqFGNSRwWAIT3D48L+8SEsAFKLYIq0eKFBZmOJqdBPB2S5NdlP9Y/EUAfGKEmIEEU
J3HVWCvQdYeVIk/e8f9brXF3jcPCLJqvK8vYDvZ9heEYJL5Ucnqv7oAT08LhDYK5coY6PExrLwxN
MIKC25D2+z56N4aPtp53l31djf8Te0vYnJwodaJZ2cCXBSXz1pjHrT6oYDbVvZLw27i2t2pfe2mh
BZfNytwUzuly5KOhLmb/h7Qv25EbZ5p9IgGUqPVWS21dvW+2bwR391j7vuvpT8j4MK1i8xePPcAY
c2HAUUklk0lmZgSY5F8k/61Pq9Bu6bQr6A+5z7xBKUX3Re4GAP0Xshn0WMvsOGAXqpnVzljZSAFH
oDI+y3N5Hcnl3jTnm1h+juTpMAb4Gca0UL6CLNK2pFeSWGi2gAiWPghyAu5u+c2MTKmFeXJmQ6oj
GB1izUR7XDXuU6V7GEORjBc3J/0X4ks/fl/iQjqHgIDKzKDd4PIS4xlZ3dFRkJAun+tLSrUCYral
hGpDBllGpBi670TgceggDVwm8yEX6iHzP+NCKL0sGxpwLh1WMVHrJstn7NtDr9+bw2sLcr1t7/w/
AsAnCHMOgYFoJlMLe4wME90ytQdMzCbpKfKhBJx7reEpAa6/jWjIWwjMbP/clzDMIAMYbIGe70Nr
nnqleujjyqlHe9IPtLqpjPttc0VLysQAsy8SMwZnGbQ9XAM9DH6wN5pesKZcEHTbop0Af8C+d/nd
aJ5mo7l8txzK92NU7lXIUqD7QJBBcF1+BcMElkrRJwwqAQZkDnZXvtVFYgeF6ZB45/siFSSu26/A
mJwPPLlGUU8AwxCoPaU3Za+CMu5nU4h0ckVASzhdRWk9kGvckQAU5XfxsJdhlGGiuvzHRTtkfit7
mJCklTgAkhiOQFBagUTKY0imXVY1j3/hbxraAjDDA0oIykSLqizCrJkRlmQoAQ10wjv2IxpK/srh
PlGYQJEnZR2g9FGjNV87oBnpaaqifZxbgmsy9yRbGcOEii4y0qAzLcRY3PvncI+JIU+LDujWBWei
O4tur/xt9GkVEyDM2gfRSgG4oLgJFadUenBYiliNRDYxexWPNaGlj1i6DC+Tbq1YYQzyyexnlKIp
EEKyeEypsoF6NJ27p23f4O5fVNpAYIN+I/QjXnp6XTVpq4OYwMm0K2THo1y7FKwhoUPkv3nK1FdQ
jJVNqplqXgJKpt2ZBhPk3h7GDCN5pAve+jo9UqhDD6Wv/I1jrnCZEKWSZOxjcGriEqeisuCNevAc
jIPgIZP7DVcoTGyiiTX4dLHOVN02fShVsHpCpbzVdmVteYFo4pYboVZwTISau76z5AxGpYHX4yG4
L/e0+aHqooqlCIcJUXI69GZFYJZSgflzyRqrCI/PyWNXxKKMcYlDX7Kaf21C+8alL+amlPmRCSwr
fI6GY4gGpgRTh50zD+DwSB5n69dIngpM+mzvga9ikGg3//RMtDVcAo+SnupzBuCoQRNM/KsBEeLO
HIndIpRVibTPyse+n2yrN90ByWrZ+5jngDYLDW2lNx5GtbqbMiKq7Gy7FFTHL39W3qKjrE/xjdv4
ue2vNPO+LcJTnL7o+o8EgwHbq8C9mUAq0ZQVVDgwO3OJRuUJetEpglCNQYsIdXEIjUa0sXP5OOY/
J3CGWCLJLq5zGQQcADLufkhSLiHHxFcUiGTUaLHOQc3rNe33hv5T6YJsmf/CssJhIoAEFtq48WGa
UR3L/JhFTiO9p/UBTbGTvJeV41h+1N1zld5PqnDyj+/VkHFF4RSPHmyjrNpJYTsMcK669bT6au68
pROfFjdlcbJaNzbsrqrtANQk299zidxfd9O/uGzPch7M1dQnMHqWMWMA9iJ/FG3Yr214y775hGD2
zdRLbZrKgDDzyJVgRWkcdGSySrw0SWP4c6dPOzRp/0fLmH1h5HlJ0h5uo0kGPl33MteiOW7usb+y
jNkMmh51DWmWUFRc11kO7YwnA8f/9hfi77jP5WPOXvQCmtI0wQ7U+GxVOjZIM2uF2g0+mD4+tMlp
FrG+i5yC2XEpxpzzTgFk7vsosaUnv8h/bFvF3dSrpWM2m059NGWYSGqrGvQ/9XXuF/tOv47QSfU3
QJ+pC/ONYj0cfJUiPKrGcCdnceAouen1UGQsTPV1G4sbilcRhDndVbNSWn1xOVodUh301slLgwp0
Z+66wCXdIPAM7hqu4JjTXS8bOZZbwAXZP1V0o5ag6b3NRRTwXGdYoTBne2OBq7akQOmT+ahp3Yfc
KYJsfdsQlB0vI3xKYqvMI0BEVe2GyE4kClqou7TabX8f7n41lzKMTBYabMavTatX2jgL8FA/FteS
Sq/1jLzotfGwDcOvs6xwGOduwxJ8ixRxgQ6vKGUt8sXRDm3erRZ4BJIR3QF0Y2En0ijin2ArXMb/
lElqmm5eDhG0VNV9dfJnauPy6C7td3lSe6H1s8nD9zJu7bIyQLvVnA1j+vMRLAT81c9g/JL6c06H
dslI0u5UqtCoQVNXhhkfRRJN9ywWfTm+VlCMc2aWBnmCGhZ32YcGx6ljXO7KXTO8aoZ52P6sXC/9
xKKMlyZN4ud0uVMG9Q6SNQ6wrMkhqiAycoPIkmqCTRDqBOxcsKqOemwMcNJq2qvNP+jUKYvMjUA3
0T7XpHG3jeKeLis05luBoDFpjRHfigw/lPpZ768U62XwQ3Qpg2F/N7UiRlsRIPPFksaX1KJYzMsh
iao7uXQt14pdFzcZBT+YR0XPQdz49WkhOyGshSF6apUQm95U7QkvDXPcPm0vIr9VZIXBpDh+g3af
fIRRJCX3VjRYdpNizKnIlN6V0/GmGuJb0jbvNR1mx1Dn58afj5Lp4/0wuo1qOXTqOo29IqW+k/eq
ZUOoL7Njy5cERwZnYlklBgEdHBr30NPPEvCnvtSSzIjQfUlR1m+CPUFNT0uhG6zEBN01yQnqbXu1
hJgVYrEUD8extUSPQF81n7BWC9UpaAwsoqHd/zLgB2VmSd3yTSancgzDhs7GN/wPjWLGjdbYrfed
vLUOeZDO+b59BvFPei+dp/32V+OdBusfsTjO6vmuxXyVUkpYCnRz2+MgYx7HAUW8IP/goegr12DS
UB/SylpYwTViMp8k1I1SDIMHVfJXNbgVDrOkGD6MSyjO4GEtKg+gdvEqo7FlVfQIz49OGB0yCKqz
IL26XLRUVwu0tcEcQ3/udRDGZO5Cl2BMnjzeE11Eksg/SsFMAq0WTIeBYOgSLxgMyCxBiANFPyc1
JrvozhlqwGP4NIbXQ36w0KMsYYgpF833csPGCpjxjmBRRS/QsOFMRrWXxmE/SO62/3HPkxUCk42k
YaYhlcJSjiZS4HlX6r6bGIdCFbkg95C0IGUJpWELY5jMGoIBzRqLAa6Rhw9a5UVouCDISlUvEk5f
c719BcWsmj8qPcnzBaq6V+XB1qE3mQXx3+RxKxRm5bIgVGVreauTorOFxoAI3Z5ClSDuQYXmZrDw
GCCY/t0DugoP4YBeMdrg88gyihVgR4qdgmBstbm1Ui9OwAVEBSe/zPMIlNDQUYoOWozJM5sLw3lJ
lhiAbHPI6moP053+1Nwod/6OuORbbUOcuj8Gv5DUbXsib1OvcNnMRqmTPJZ/35Hmo2l4UE1J4jsl
uOpkd4rvt7F+02axKdsajDkro1xPeiTCOCv3FqTpjMAOEP9nW7/LTtm+vLJm+xUcHs/VLnCT1lYx
sS24bvD2w/oXsCG5bWmkq3Cfedx18RXYAUj3ZNauLmR25D19rJGYnaeBAVQZAiAp8RVCcjd1LiVX
GmbCfXqo9V2V6U4levTlsB0vZ/y/bkSZTWiafaD0Ela4sYvrGWn+I8Hgb2Cj+BG+ts/+w1VLbVDv
uz99LxBVt6nImZjNqcwJFLBiRGzLDnf+k34Xvzau4UUeqnB78Eup97FruqpTH7WHypV+tLZ+3Dff
Snh36TQHpE2Wazrx8UC/1ztyL11FonvSYv9XD1R1YxlQw8vA4h+rnZ3q05zEWYwzbLzxo9GZhMcW
Lwyusyzmu9eLxBGZcHjkvq1N6HGDOLdwUIF73VujMN+5TrVInZcjKkNAN0fbSK9LyC6HH7RDL0Uq
7SzZq8jzTPaDtdMm4m3vZJGRSzRbLaOKqi4aFwEvF/eDBEkytA9muajIys0A1lYyX0ttM4lmCfwJ
zw+1uWua8zy86JBhidJvTfxMigMkwqr5Yds4fij+zJOZe5FUjuj3zmCcWkmnZDauhvSXJKevzSR9
bCOJlpEJ+nVPijw3YZ8x3Wny89Q/tv6v/wTBXoHiLu1yMLrgCpTMjhIpjk/nHchu3W0Y0aeymNA+
m1aodcOyaOpOwusDEo3OPNbKba95g/wRy1eF7BI9O27jClbQYuJ5EI69TELABtq3eiHgl+815XUb
gx/V/vUHNg/VzLgpsxJfKRrQTAp+IzpI30xzuKo15S02HxszOmwj8qPUJyKzuycrqVPVB2JdXfsE
KW6mQzrnLzBk8LCYi8zvl+6rvDEbeVgiiNKFN4U14CnIUovufRuFu3YyZEFUEz1tGCO/DBQE3U5D
qiwole5O0FAk1346uYpE3Uq/DfBw/t/wmJXLgnlK4gHxPakeavXWx1TudI7N75l/P+q1YAm5zrcy
bvn7VRQ0SBQnBMrIztTPaIw/1glkOBNB/yE3Gq1AmFCbBP2A8j5A/KHyoPviEIz4ohv1Fk0tArcT
fSwm3OpBHkNVFFAF2u8ttOd47fw2jY9UuZJEbEDctft8BmCLiUbbTGXqI1ExAlebhpNsulElkrDm
J5wrFMYdchW3fLSMNo55Hd7Wh/mAevsxuy5zVKBs1FAKO3LpEQTO19mOZHZ6bXqK4Pv9nkP/knKs
fgPjJW2ngi4mwRbo32/Blx68oH/x49uTojmmW7m9o+0NZ3amV9PrHHqaNafdCSnjRKvNOBHegces
CbAO3WTnbjY42sN41ez7Q/xWvYf31EtKD4V72dvejfx0dGU741Fprkx6UwE3BumQZOOt5ao9KB/+
R0dtVMMJpKGrN/R13JZonDe8TFR/5G6eFf7i8asd6qtqklgR8LXHaytDCuyfh9jDtye7yTYfuiv/
QbnxZzt42zZchMsc7LHeQLMrxzeHuGmE9xH1epa8RlS2FqD87l1cWWckmEcYKayL6rfYvwJRWBJD
g7oS3E2XH7vhwL+P/hWMojU+ja1lEYPMSUPjH4o7hCWHNqG/5pDgWkPwRi1qD+YGo89P9/s1c4Wq
5nMd9hNQu/JD8iHClxz8MLUn80nHG2nU7P7wi+FJ6zcbMgG3lopx2UtPafOpK8Y2Ba3BrDvg4zcU
t2wp5hoFW2Lx+IvFZHCYaDDFtUSXdMIJpubGQD23yvcUo0ASlEgGUfz78uUABqUzKB1Dmgv9uQxY
2EJHIR1hVNc04I2gSmSj+DC+QOhTg/Jx/hGlybQv6h65dN1lgsj3xT0XdMhDYnQFLYUQXWOWdEyi
vBslkNViMtSO57q909qmciMNs8jzPIro+HlLC543NKkhzyC44V3iza3fB2oCa6tssvvuxWpOnX+Q
g+uoFWQZX7uCYdoKih2smItMxQUMLCfqqPm2rPXOVITftFYHD7X/mnT1kUj6+1Qqxwn3721P/dqM
BHAUMOkioqNCf4rJqebEmgOIqoCF5Da7SW/bnWVH3l2+G1t7DmwjsZO75q2/ritb++PXIgaa2SV5
r1d6pC7Q052sOEp/3zYPSnLOpgNUFrbt/BIAGCzGfdK+kuexARZa8c55p6PAh9tF33h4YbiLe2uP
VkvBd+VBrj8rc4kBNVrQkwAehCeCux6lgUCTb6WidhLwf5czyhS9Jt1tm8nbJdghJgiW8CT/RY/c
jCuzHMiyR/GfTqA68ixHiTuJjiSubSsc5XJ3+FrV9DEFjukP7nXuFnngWNWdlOxMkQwPFwruCb1p
EPFhvvISypC6pKMaFA+LEqqOUbYPDLuCXGstHzT1ykwFb3pcOAyLyVhD8NmzdQlfK/GaPsJROhJE
h2rWZTAQxzgqsmK6sTJLdtPIvy5TCLZvf7rFA9lY/rvxV0fIAVUMk93QSvHraAJDTJndIgTacnog
Ig1CrnFLY/b/MJa/Xx2DcZJTnwzAGGPjre2TKz8CS7XpP8qWfjTC2qaS4W6bxYM0rIUoClUwDUxH
l5B9NlTm3IUl5PqeJMmxgu/GfGyGp2wAiyYVgPGOqDUYE1GKTvFDI0Y3oZHETth/qHFsZ79zi59Q
obH94SrS/rSpHoFl0TFa+DoJ1pVxzzKMehIvkJI870a5Pc1ttOsGXZBRfK23LjgYQAWrIRbSZAlP
ZyhRNZUOxi1l6GydPgaR05u7cNqpmqsE7zSxy+wfyXS1TFT35i0q+gc01OiwHTSWRSgmMYgyS+x1
Mo7ILCIvi56J8dLpp8B4yNHjX8RP2z7Di2IoLy105nhU/SJMpXdBEDcS1lQOFXT+yqcO4l6hNjp1
Lgl2HffwXWFpTDOGCUZLNU+wrmryEUJJJfOhCQLa/Oc6iLwoL45KO1Y2Ka1bkwQv23bycgxwxoET
CoxuGFNl9kbehX3TERz8GANEJH0Ad66dkxSDaYGTl4LAJgJj9sY899oYywDr6bsV7JU2ddP4taq8
EWXQbbuWf4oNZWu7mMO2npskqY0FSn5R0p9BJTjMuf8+XoAW0VEQ7rPCTAFpA7O08O83VvYoh/2b
kolqqnwIywDDHHJdVAEvw1ZJamoVFZx+SNwUz/oEatrbi/S7I/bLKqEm+D+ILx2zJclImiB5N26L
yCnP4xG6iXfVN3WnP+r2z/KX7Ple4TWeuZcGW1Re4R03i3wKaBgxJoP889LA2W/7IW5xrBoEfRuY
b2osNxcpofGC/xqESRPqPqUmFDlLPAA9V8YxS10Fk/nYCE423mbv2wvK/WQri5jdBIn1qdLQrIum
PMmWodilipJI7poZGG/DlCmUFthnaTAfRYZSlyWmwDAdXMV+5ATpsxw3Av/m40BWEkEBpJLst8mG
Bpu1Qw5imuGwJ7jheEkf5q4sN6KBC+4XWpi3EGiRNLLXHImgAN1oCH8Wqb1WP8UR2sP+0cCyRPIn
6j/8+SdCqINAPYV4D4gPL53OmsOQ5gZcvpxe2ya1pU4wFsNbuU+ALw2gUzWboE4BgD78NBaqKOMU
io4MEQazc0J0rjR5DIxJ31nxPdVukGhvrxPvAFybweybknSk7BpADP05jB21OZbgCRKRwosMYTaM
luOy3VGg1LTBHGCCJj0LMjO1t20M7+BZ3TDZm7shKRYmEpZ9We1aCE1az8lQ2on+nlu/tpG4Bn3e
ZY1lWdfprdVNSK2BVPooBlc+6ID3aSNI+L4SsFxeJdl8qFKmZCoHLFsfzfcaHiKHCsc2NCR0NXnu
5dYNrRYfbnKiSHfVGU1NeRHt0jS+qatR9GNEi8tk9ClJm1xdru/dSbq1Hqd79AnaCZRuDNvak6N/
mNzci5/NV1PgotzEaf1Zmb08qVqjTDEWezTR6Flnt9Fc7NIKj12YGhpVFaJa4X4eFDfMRJp+vKC1
gmaZGEPccTtVWS7z0fU4vlUpimjeGKJy4s7y47ZP/R92YpIVQse4E7LJRl21xVT5AKOE+sd0otlO
7YJvGB0/xtWIZC2F6FiixY+FZZ1INZW77R/AMRaXJ9yecEYTXEyZde5NP6RFDZrmADz3Wfs+YNx5
wEP/sFf7UywKbjxzAadCVw3zkTh9lj222kMpOkwtPcbzgRlKN6qMvBjaDVEbOa2EXqJ++JjABjeR
xiZTeti2lLN9L6CZ7ZuqddvUKSzN5Ou49NLqJRdRQHK2CyDAhkrx1CVjDPXSulwv0achgTg9ru5j
aBarXozSVI8+ltNf2IIXS4oXRHBCUya29lMia5GBZez1gzKdwuIlFmm9cG1ZQSz50PpLSXqQ+BEg
8siLu+tKrWxp9ObxYPXHbWOWhWcyVYWskJhVA4WrNSYlPkyb7LLoNJU/xuC+j9+2URZH/oKiIZ/H
dUjXwPfM2JNJfYO+Ahx6KUisbMvJf1KvO0OqVhS6luOTRULfMhqGobgAChhmSyWRrqdFuPj29XQK
HqabaD+9S8fgmAGtE5WNOHmpskJjm+KMwipJKBFIZp/DfXwuz+EuujbPZBfs5722r/ft9+2F5AIu
nOcE92coezDmGUleh7MB8ywwSPVQyGiHv9ip+ED/Q/jCPJIokTXKHRCIdNePZ7M5ZsJBRu5HWmEw
7mBKszH4PTCm+9mdbtLc1j9qb9r5r+EPafcX9z1FUaD1C2bERamTWTMZyXg/LyzQQQbGvTizUgdp
uKhNgreRVijsS79RdpSUAy4QnfqthRyUcpXHr+283/7+vBNjjcKsnOpnGAKNYEtsoZ0V3P7jVQrp
6fjVoje5iIORF7QVRcWwKZjvqcbuJbMz6iypajDBT7WCNzcMDEGzJPSM2RS1jPOg0PUBxnSI/kBM
lQl4JZVnmZoIQ0WCqbj9FP/oRFwpvA+0EGVjv+KOAjrwyxhUjkOvNnlfOlH4UVPXzHdRs8dErb39
hb42OGm43H3isI4QtHGqDIu8w1LP3QVeAwaGZwIKdi/1pHMpamThrtwKjvGIMokyrU5gFmkSey4h
FTiA/MHdNkoEsmzo1XlktZiKi+rlPBoeq+GQNg+xiIJMBMGcqqCKDcwohh2yBgOK3aSEoE0XfBxe
+ESqB/EYODQ0iJnFkjpc7JH1IbGFLmYzt1cTsf5ih6IhHM9XGIDA9DvjZpoZ9pni43UprCguK6NT
TMVewcttDN5GNXwzqai1jZcsmOC9JdA0QgWVpRZscdEbguVJocLAattXGKF70NIATaWSHWmCW7gI
jPGEilYddOiXG1/ugTLOmSC8M8e7SfY6Y7ftdMtKsUf52i7GIwqpNE2M0yHPGm8I+pIbpbD92Msy
twGZU1jfSbhybkNynXC1lEwYqoekn/oW978cMthJbn1rdeWaqqFo+pEXxuEjKEItIregNLvcT/2M
q3gg4bAYW2giJC+V8QK21ME4yhGaFwQXSf46/gvGPkYWbTYVhgKwMggPQwqu6ak7WK1/jFRIBxrz
P4o+dui6IYNgNbkR99PK301Xq6gRknjQ4wSHVaGZoCZ4HgMFtJAY4xbV1762Dy0xd4XEeGXnI+j2
i4lgn/sZymptk0bDWTKdjXL0MkJdyAvdjuZ3qKy4BfQTSbmPG8Vu9eFWKZ+CUUVJdaGP6f8mcEKv
Ci0VuJKo+uJwqyXIqZTS0sDeBFXMoWmQF0Ttr2quBUGHuytRZwC7KCSTZfb1Um5I2GI2A29j5Knx
H1t6W+f7+SOYXv9ifyhIeWUVNRyoqVyaM1hVL4HyukT/EDr18fxhGZCdmN62UbjWrJIBBqVKmyys
VKAQPbnHb3GSNH7wMaKcpcXp/4Mzbvn3vgSaFR7jPXMxzwhlON3wiIMpU/Ixhz+KMXNIp+5Q9bye
5enJJ88GBHH1tBLcWLibZAXORLlklHoo3eHcU0h6ZWqPGfEfk3DeGVjZ7WXlBbdlkhAttsQkmEK+
/HhBtgycF0AqqnNmeHV1Dg1vG4L7xIDSHjwRZMng4FysXfl7BDqNxBgJTj/zvZuegtCwRyiThOpN
B4cZ0UsZP5rZXxSlcK/8RF0caoWKC+5kGSFQ0UZQtAvhrOjthPOVYBCeiDBwRVBlZ/ZxhfYFfCRs
MHVUnhOKy1dEg7du1NCuhLbr7VXk+D+F5rSMYgQYdL6ITg2TPuttA/+X5A8MgLv6lBylfHJNjL3S
+H0bjOMVF2CM8xtjgMHnAWBZegLRNQ4hexgE9Unu6q0MYnw8LeeZyj2eZmY0ec3Ks5I+JM1gh6Ix
Cc5Jd2ELc3xjGo80Jf4DUej43FXazmjRb2RVbm1a11NHn4Mh9/RY5H6iJWScQ58Vqx+y5XuhyKuj
oSQrbidRUY+Tul7Yxuws0+wCuaxhWyAVxwxSVkMr6osT2cFsow4NW2MawI54pFd9O9pjY8GQVBCH
OMnPhSXL3692a5hbyEdGwMzGXm/PZrsba2XZT9B3zZziY9u/+etmQLp9UaeDkPolWpvJmWY1CO7l
VLi0uaoi0ZvT18bthRpe/heCvfGlpdTkI+g/HW1HD4MzYYoNVBpX0vMNuR2+B2fqKE/ov7ku976X
1Hbylv1KRD+Cd+28+BHMoak1tZlXy+OuFdrdgLbb84jGcWie53YJRqhOdlCaBcfr9uryQ9Wn6Uz0
CC0QN8kFUNNKsxt6n2Xfy/HchyNoqARBRPAhDSaI0DFKmmp5dtVBBD9Me1MSXd354ePTmOUXrByz
kPqibKwFATcNc8A4pDfE+yxBe1/pxvIeo+T/bfWYwBGhjDnOGQDnyoXa8DzfRUPidJE7iMaG+Vv7
0zQmegy5ldUZAVJD9lOHVz0ZbGyi19Avk6zMPmDiRwXJ2LaLkGCQCd3Rrh691vmPVlbtnvzIY3dS
7H7cb6+gyCmYWEJQ5lSJCruo/NL5P4RPlaJ1Y6KHXPUQSR3x77dW+FOahgNYr17bUtttm8HLm9a7
ly17tXoZ9vPi3GWg2pK5M+NDE4B/g6D6eA2R9Vw5aSJpC1618wKUCRlRrY9ZpyMQw9HNY+SR0pYP
+VV0RPxQFae6lZ4QQ/I/lmFa3ESBlgaGytDs/fUNG5mPrwDWHAI3ysiR4qHCkN6NVNSHw/WOf5G+
vGXXckSyrgPSVC+yY4VdNoKRB65/rBCYJSwMo+vIcpaBpN82+nct2GFUads5uOflCoONsZCLiWsK
39DS77r1OAc3aE0Y09Y1KDrIBWDcgK6gHxcEzrjisTVCWRqMSq8grkqUeyqjWmO6Y3PuottSEmxd
/tJ9IjEhiVhx1yXqEi2aB6JBFtKzRKMhfA9fWcNEJBooUTEPsAazx/bQexJtvVzx5LLFDJNT1IOd
QR6Oot3yJcm+F70ziKiM+C74aSUToKayQm7dwsqm+NDpe965287BPbNWFjIBak6t2c/GxcL8JRge
MM3dSHd+h43rZk2McS3RSIPAQdg5YW3OfTUPYVAQH1DSdvzZGYL3QA2dXlSKEkExmwuz4srcyYsv
4uEI8jNF/S2avvXJSROV1URIzBajSdEORrMgDRIapa8iKXTkBtSJ76OouWJxa+axATTqeA+CTAsa
9NiWmWqe2spfygPEfJVaBfRWb61214jawbm7awXD7i4lSptgeamZjZ+6hW9z1n3BuyLXtVcQzOZq
zV7ujOXmOJiPYftrUo/bri0ygdk6WlzpNPCxUgpYwEiysCPu6R+PvS+H0coIZv9MamUO/bJOSq+7
Oc2cNtrT4Nt/soQ93bO6jlu8E+BeinMoViBkpkGsRkTTKlgvtg5Q9zRWm+UZSzaeQ/VHFOxTkVrE
V1Kuy+UymY0iG2aVJoslhmxbhyGztdsfyl18a97JN5Ubv5Jj46bg73Cb8zN4PPLKrq4kQbLE3ayf
n4wda6pMdCCbS843Spaj9S8RJu3r4pxEZ9ka7e0vxw2vK6xlD6yuBFKkhIlRASsof/oKpAur9IXE
1O2gtdJalltV2U7Ts+/bqMJlXj71CjYEl6qM4xFp504+yzsflb2d4g2/MsyJuvpx3hdn/6r28hey
uw/emtPLNj4341hZzQSPtpX1dF7uzMHwQy2fJTofejDRpLKMApNugiYy+WMKVsaxmGBShL0/mEuS
04J9H/Mclu/12CFQsd42TbRJmKBi6Hktj4tpynQ0R0w4v0qq4EgWQTAhpa1nleDMh39aO2N8yNM3
4WiDItgD7Ck8UaMsrBlmxGdM4e/lB8gxeOMdktB6doNrbZ/LTvmq7PyH+FUHVdJwUG46x3Kf6T5z
M9ErgMBitvxQgW996oLfH+8p7e6s5kH9Y4GL3/6BiZGlzIm7A+MfbUqHiiw7Ypo7CKUeEv9ZEbVw
8Bf1E4PxjU5X/FE2gRGl03OUtXY0qrtk9O2yLL7nqqgvhbvL0JBCQFiOZn1WnbyqtVrJKJIOA2NM
FSgGrG7X15FblacwPhJRDZ//QoTCt4r2bAx9sWNGmZ432ZhNeOl9aF7QoQ0Xic4Y7NPs7E69gUzO
9k5bgsSXRGcFxxwVtY/508mAeRH5rk4nswINv5OZx22Ur3xoi2OsYJhnIQik5+ZQwCrpYN5PHrmO
TrRw09fyR23Lx3gfn5I7zfG9bViux69QmXNBS1J0meRAbekZ/YxkfA0lgWVLmPiyfpgalFEAsHQ0
8F+eAUOdQj47QFEjxXgyOciJ13SZrYwuCDlVY7Tn5PUvbFoBMlG/7hQpoRJsSs1JOetIiR2/09CM
Q6Y/lhRaPtoKitnNs1km8TijH7Czkvs5D50oMK7AgbptENcDVyjMflawdZugA4qe7k16GtS7jNxo
okGY3yR/Wx+Kjfe6X0BydWlunAMXE+spqW09vKlKbyxe+sIxoyuM1UX+Vd88gCCQajvrr+7SUCO3
MM2OaUXCrOegxqE66EsBbBGWHM/a9EMXRUeuP64wmNWkaFVQNdQglvt6SN0sezPan+3syf5HpXpC
Shbux1vBMavaSEFLah8mqeo3bXqXFdA5XAkf3rh3GANaZLqhouTGSuWaU6oV+fLtmml0+uot9AU+
yA0UKwBm1QY1VKPSAEDd7hOQF9J/ID+27ea8cwTPQ9TUl6MLlfnLQAGiAyk0AwRaOhX5Qxm2J0tD
P84MjbpTizG6m4CoyV5Rm+ywDcz7RCDDMNEjCJIBjWW/VMZ81Kx8RMDQHwzjHl2Io3KViF5QeCtI
FQhBG7qKfl62V2ZQWqmsoCSK7aW4fkSOgTa7Uk7328ZwPAF9jhjORiEHz15seaHRDEWKTFCjgJiQ
OiT0wS9ZVqLccNmITKy4QGHOjd6qjLHTgSKBGKEEE19YpTvDjMANVqDdTeQanLVDPwhVFbz8gyWc
NSqEqIZqjkbqGF3oFXXzTtvR0SUiKM1wYSge2ulCMwFlqUsPNKCDQ6ARlzp9XH7Le4zNyPWdFYrq
C7xPpKgGhhrhbPC55WesbkVGpGeaGkqp45u55plVEj8QPfw2J0HsRVCCyvzyJon11wLNvnY/69d+
kIE+qJ3BBexX1jFpNBEDMO97UgW+icWFlJjGnJmZVsrRXIUZJm9De4DYVjLfaK0jJ6fMetp2UM5u
g+IaGhAQq6BoxAoT5BhEDxtwUjqYkMEQRRf4jp/jjJanxMdJ3UitqB7GW29046rY2+DARnC5XG/Z
hyoUlZsMstpjbxOQFe3bsmgE4xQ8mhJdw6A0th6YBPBhL2HIDHWUYkLptwz3Cjn1iwTBdS6BaHwf
pC4eHPY1Oekl1HXVd9/0QvV7WB/97k7I+fk7lLC7c/1LGAdL4iAK4rHLHGhyLBep+q1yK3Bu/dPt
E7xAHsOzdhd64N866DeTwLt5nqSgfWvp4TQR5Zgo3vcQu+8XT1o6+wermO281WXbwH3V8bUhtJfl
3/YoLqS5EMMQdFyjHHO58OFoBFUuZ5kzjjurO/lajT8/Jg3idKKxLl6BSwev379YzG1AjfQ+1lVg
TX7gZOEh72O7iRzy/0j7sh45eefrT4TEDr410NtMz77mBmWygFnMjjGf/j1Een9PN40aJX/lbiJ1
UXa5XK7lnPGuHX3DeJQTY40SXFdQXzozp1Jni2qHUVI0QwbEpDwFrHozOMlR14rmWxi68ui2zLjX
Qtv6FYrBLTdR2zWcZrYa7iNV6x+FBPzlOOpahVaVQd0Tra97Dxzl6L4ojU7jXqYQ7UfcRHYgWIQr
qsWE1UAz3Sh3Ycqi15ibMvMrpcVcSNhbK8WnJe1gMY4G/msL82Oz/bMqdNVYLsxVSaa26V1Z+Ayo
ceOKmCXvbuMVgmAMSBHAZzo3EwIuaKkVLPfsXNvWg7ZxmziQobGyWYsmAg4oTMKhhXF6EJ/LiSy7
b0SNO1FIgCYEuYit30pfdymVoZ6EG8K6MAibqn3K4AIdr+dI7NIozeO1CuWfdq65IwCYvDMhUgH4
Y940Msqkt4wOKGbGRjG9cK/5hWfSIfih+RGa+rvHKDAOQJpXMqq7NDkk+4RWQb4Dcv9+uJEB33a0
C5712+qZe/8w143Z8f993LzdxNCA065U+Djg+gJg/Lkje3xkbG6Fc+T9Sr/30uafCpvZmIjgsJRp
JQAgousUCPHqLw24L0+dwrLP68f14r5BXyKCcPhAFa1vgKg8NwCtKEuWRwUMQDXeHdk8Nohc/l4E
mH3QBqkCdgiJkHMR6iC6gaQScVfZ2R6AeVoPINgrAflS2fFsh2bOrsxHx86nHbIf6zjQbvTABX4j
aKsw1rDhd2Gg+r+v67W2TTNHJ5mSFlU6GWz01Jr7UtuG6crSLYFanGk1u6dNqwCblIAM5/mDBeO+
99NvGAu6v9W8h3H3ENI8puYtSIyCaHNdu9UFnbkGayR1U+kQ3f12XsaP/v5roNrWpdbhId8OXlqu
7ODyck5zTxi0g2OdWb0OLivd6nAZZ9bvgT/o3Q1bC64WRSAHAhYkHbhGc0yoDqQUTNQIZlVLblOh
UnRLoFy71l68BC4E5CJCgKkyTcfOqyV61qV698cywIAgpfkV8R95l93qwJvoZPaz1hxPA3uKlae7
sczgT9kKcNklBrkFH3oSJM92L83UVquNyThb4QZOWr+rRBEbi2DWucoSZRta5rNag+FCVdnNYDHl
00myp1zr7ECTQJa6bk1L16ZhgoLcxK0GgPfZ5qouF6kxBdKJ8avVAoHGw2rc2WudFGtiZk4g7JJK
aCXEpMVdmPhleOwAbirXQKqWN9hCpxOASxDGza/nTmTAjK3S3ItSJ9n0ZQFOoOQ2kfKFdO8xz451
1nmVyt47W9nwDPxs+sf1BV0av7CNk0+YJTk0LYmj3MQnAKM3fnFLmsQ0+y2DKrjXFfou/OhZk7TZ
k30vaLJyQy1FscBR0SYQOcfFaN+5S++jJu9NC5Fla/503TcYGx2Kbc1+5mttzAuJFsQC/0maOUBD
Fw0rpxi2bi2fpB9xDBIMcLvGSH6xTuzLUPx9iR1sQhiJnOg+MLA2002JZF8bU/yKzMhA83SQft2B
7eL6/i25InN6daBfH4imFwdCMrNVVY4VRAk3fR1QG1BXIfoXmgNt01SnEX0XaAfzSRhMjThmpSC6
UyPglx4G+QbKw3q8ddUBKGOoWfvOGiTNol2eypyO6EnCIGJhYSkEMvU0pkXqa3A15ffeuDPCTaX7
o30fV56EJ1I+Kt3LgL5WqH6b7+1iT4q1XMzi/Qkongk3Fu94Z35QCW+m7O0U3xY3EaGW+SscHoFn
rIRU6M9g+xsRW3Lfru+t9AY1jBCAKtWh64JSfGYsKNYYcpYcFNDWgepuYdeBZXu+OuD7QR4lw/PB
Un+NINcAZLgsXUArrU5dLkrCbK+JcUjDBjrDuSSHhFFc25DUBJlf7MwtwocN0BZve7SE7qzNh6Da
xrkHL/CdQpttB1gVWnifcQAwKc8FFrQWpHt+B8rkgu7aD4kgo38btyF9LP3wGAdvf38eLFiqSUxU
5S6CxC5tmsEyBcI3vPlgOSN7cNdggJbOHDzmRC6CdzFePOdL0jC36DDHnXtcWjvHqo5Ooe0UrVlx
jgtJexu375RYQQ4V1/C5GJFmRZQR5FZEwwmjo9DU+56L5FCrVe4bdas+9p3eHXLZqrYn85i/X1/L
5Ved40BHDB3ByGZWhotWqZEmwyN1F35TOjp8DbZv1RvM+XNqrIQaS6vqAIJqwgAByMmfvoqTA68l
beeEaY+nkdgQ4xv4nlRlbTpn6RY4lTFb0hRd1FU8Tscm8keHpvpOz8DDV2yAj2OvTX0sdYKgNPGf
RrM7B4VjHicRNGI1XpgQV1GAy35+FNscnEj2z2LrOAiiPGSUb0fvYP2UO21/fQsvnmUwIAewpYCC
BMQSspznNtQlYYEcIT6hHnEYOj2hSZesmMnixp3ImHvqXBlwiUNG6GI4UkWucK838ZeTN2tJrwtJ
7gQLAoNUUfXBuZstaKwqpt2znntj6GyZBqpfJ/fTZtxcX7QLMVg0IMTA4NHkZ+Df+aLlAM8c7Q4H
T6n2Uf+phtt8za0uGeKpiFnUVZWGRJIcIio8vJTwdrQDhuaPXsX8jguyzOAfNDpJ0848llGlRuPW
k7he98ycHOPBCiRbI9VZ1OpEzCxs7iq0H7cVjteYfG8K36lrypV3u3khyr5cnVecfm2e6DnN+M4O
sx4xfTQFpCHT0GYfYwSCyfwVsXNcvrduUBQqdX+p1T5L1nZvKWw9PVUzA0HN2FEijksme2mKO7u9
H8ajmtyz5+u7trScp2JmRpK7osJIHBQM0+eoMWlWeI3pK8puNLeImlfezUvXDcAPjAnnB9D48/FP
E5TZetRjdLb+yFH4jqn+mRzCJxnRf2jAmHhBkfzUEVdccEzWVmu3mQZJqnXjJttMf7Rr7/rSLUUt
JyL+3Gwnl4kujboS1bRD4n0UP/XG12ovXxvdXvSu/ylykWpgemp0Aoq0auHpXUOBdHZdjyVXhDkY
4N/YYFxG2uvcFVlpidqCpSHUMG4tQETkGM1Zq54ubfyf4qmKZDRyprNzRAY42gb9Kqijo4CwHQGh
kON1pJcRHcpty1M/ESv+aDGyOJU58+Q2TzUbSWO42GikJr9toxrwFzdqvhHSa6I7AY5rsWLgC6d2
uj8wA2yoYDadp9yVNkpqDDDiRYERsX7C881/JRLNOPWXsQZo9qeiN3NOEIY3Pa4QC4Bm06KfGCA4
F6KO1SFqJp7p9c/CpCBxkxhkeGM37d7Y5IfR408ko4Cqqx7Inmw7DmI8myaBCUaRlVByKQl3+jn2
9MI7+Ry7CIE+pUB3futuQcr8EgXpMdxR5RjfGAf2rD5dt9tVgbMbJxKATC8S6M9sivkk6vrRY7tz
IGp4C71sX25/rkiczPTKitvTdXGi4ijy0OhTSBToA6cKTb3hkGweRmT7uadv05WTufQkPFvS2bGJ
OyEwDQ95AL2/NW7HHoSIKQVT7b3pqd+Lu4i+27V/hy3GIH0Dd7oSpawu8ewM8bgu7Kb48wHNsdE3
sDF78yM6vKOsETqondOOKiuVzgW7BjobclVA4idwSfMngRVNVHM9cEE6C92BQOSw3Z7KNOgde9Na
P10guwvro0TKiEQx3qOg5sppSn4byXjMkcXsmp053BLnuVX3tvsUdTxQ6sx3gHS6Nnt1ed6nTyVg
dIdfA8jIzHeCQkuWY45PzZqAiSct/0T6AvS1vj38um5700qfmZ6L178NWA0dKeHLrGRDwCfTxHbm
dUWBt8RotjTNxnLFaV7cBZMUYk3FI9ycF/4LGF8l6IbQqQFor/HQFM3rQPRxq3D79e/VcXRbV6e3
2JTxOD9JvdGGoB9B0VCNo+85MrqjHnnXRVyENtBlQlBG4RoNO2CQORfBW8XIkPdDaar8lMZzO3ou
2iK1KKKcvYEl/rq0pZVD0h/pEgyS684cDM3gpUxHq0bliNVvYLe+deP6jUR/DeU+PZJxJJB/sCZG
4ZnPqxnAYoDzlHtahtBTvBi8BWXhk2Ia3mis9KZdBDiQZWEJAf8ItETUOc4XkIV5T2Rmwtu5SD+B
utLPx4dueLu+cEtSbACcAmcPISGM71yKtATSpoU1Jf6Gx8T4AsgAeNVAaQZm8OuSLgsNUMhGjxjS
KjBt9K2ci6rMyM65A1GoFvlDd+gNlOFB/71TzBvN8oYxsJFmS8Rn4tygvfu69CU9kchB74aFmjFw
Qc+Fkw7EDmUPokKVF17sbB13j6wMRWVuRdCCp3BdeCQU5E3ANM7BNF2DZSWREIRWeE8m3d0QmY/X
dVkWgQc/GlF00ELMdNELtY5NAK57lYz2KPoB7qQvf1yXsbRe0wwcWheQrQGC3fl6RXHHXDMEHt5o
fblIhDqfdYU5L7EiZuHcTluiwvJg6eiVmInpklQQu8ZqmTdFRY656fjAS1rZkzUps2cWKlnC0Bik
1CWAl1h9m1jmz5znK/mtxTVDJgbrhlIHqnrnyrTMSkjRQ0xkfzD+NWQhrRp/FYDpj5eZXUY4Q/9f
Dpz4uZzSbgsrEZCT8cZXqu04fDOKwxjrNLZTapG7Aq/yysvW0GgXXPqZ3Jn30yuSRX04yTXbAAAP
Hu8JTTI36AeTmsaTirawv7ZCsK5oFtokgQOKLOm5pnwIWTu0KXhBiAkCKfA8tgLE22/hGnzFwtad
CZpFWjZGSjVDQlBjZPmzwwx9j+6T4kbW5bcU/Dwrei2sJEGXILoxLQeYT/N2sk4B2pNmwEk0ZfoG
6Gq/jbqOAr2AJio/GkhGhRjx//u1BI0cMoS4k92LfqTU0UAhk3TcMwYbONY97WOfcEnDaqVlcOG0
wcP/IcuZrpV5Vpv1oq5cB64D1Z2Dm/OY2hqqSIazhtO3tGmnycKZdRCplmBVhUYSmU+mv/Tk0cgC
VhsrK7d0c51lJWeX5BDGqFXnEBSO3E/BwGyITeMEtvRK+6CleETHXqX4DbBIuvGGGX/bwDs9aoEF
ga1DZGjNOz05+FAmhCbuEUynakoa6NIMNL14um4gk6+duZVTMfM52NDstEzJICaKEdeH34RRPZtq
4be6tivKNStZlDbdkFNrHOrCM2fJhmpQhDtCKeyXWhY3qvnF2K+ob/wY4fx11RZuTPDVoLCHIife
6n82+OTlqCmNiv5NqGYw/qDkxq1Tfb8uYdHoTyTMHEilyjrKCSQ4Se/xCPydWvsEGsPNdTGLilgW
cMcMAouY45e2jMu8VwUchxs9qg5IfdnK+2/Z2AkB7j6eVASEZ+c+t2D4c15YMPYhfAqnTtfixUFW
yiyp+8x5ALZAxzw6v1RQi/G83V5XcOlMGwY6zKamG2CSz+4YbjZVaEnQQSXufYKkIRc/WBeE6rhy
ppc8sIEa1KSmC4Kv2ZGurVxoOkOTaGI4R0w8+UNh01CmlJBs27saZfnaHXM5DIdzbOBFTbCBxDHm
hALZKDgXpsmB7G+8m9Gwt1nefXMy46ZsrSPvGtsbzfjFrp0nJgZBrTTW9rUp1EOYV3vLrI1N2Vao
LGnG6/VVv0gQ4svAQYNYDw3lFlLu53tel5YmmESioRYaNRoPWNJRtQGvWYgmRkleunjFjpe2GRw7
hjN5NKCDzuM+UDcwu464h4w0Dbsvx9nwcvTYWlvcomIncmaRn1s5seIWChLs/Ws7PPR8r1qYK0Y3
Ljlq5aYU/3D3AbwY0MLT6UFF7nwhGYxXCUWM0NwFewyy0woYpJpaW7HeJW9zKmZa3hN/ZrZt0mgu
ls8mD8IpaIvZNpe8XDeKpSOCDjts02Sv+rxI5rImz0nHuKcNd2F8zGswizg7om5aHsTyXxbuRNhs
o2K1Lpo8S+B1TJVW1Y3Otg1gmq9rdDnMMJ1AB0pNDfXo2pl5F9TbUXEBp6VXVQ21YoMKGym1HlUs
MSR7vQg3ljBrqlQdtZLU09CMZ/FjilHxHpOXfSVoZf22qjU4kCUrRTiJtIWFu0mfp9zg5kORxHjQ
8dbxMcSBE/47LZttob3y0VOKY5n711diyYAcC6NHCD6JiXN/bkClo7To+cmwt1We7Co1M73UiIdj
YWT2v4jCuiN6J4D4n19ZJuwo5ATKFfV4JBLtNIP6Yjvi+bpGl8lSyHAgBcNoaFBHoHuuEhos7Fyd
XkUjBxd7Gr/2LTs2/S8Z/jSE2LtxG1OrUz30jjxrbAgsEIr5iq6CDLbTVh6cS8HN6dGZBTdpEzWY
+MHRkWilcDqPA5ohLm5b9qr3/+JJ/zs45uwx2APOQGQRREXaZ+nuhvSx1l+qcn99dRf99YmU2cGx
iUiHxoIU4u5J+S7Le8yR9WLl8l86BxM4PxwOHkeorZxvoRllfcJyvMIiI/JJ90vVGdKH704DbDCF
bTRD9Vy5FoguHYUJnpaAYhPvlflRYEmh57UDz4MoPiBZRZMagGtr/AZ/MB/m0fWpmCmyO3HZrQb4
R4VAjIL872uXWj2mUBrWJkFvOfLZBLhBuAExELcoCk5d7pca6b/DVwlfEi0CDoHbZ4qHkEArnlxd
ad+GTmNTf1pDHAyx1DA1GaN5jdSF85XLkTz1dp2VyARo7nMSJuRxsAEy2edh81nhV9Aogsakj6xy
h20bF1G6iRSzb1EVBCwbjVsUJh9rgUyXj0PbACE/qUCApBtquhHxYPBACGE2G6fJbBBPjIbf1E75
UIbVmFOWZHVGu7J1PGewyk2FxoQ8aoEc0pgFR0ks7kqCYpmo7kjdaiO17YH/VDqHfUg1RXGHOeiJ
pYDbw6tqMFF54U0VdZ6ZlLp9SHvH8HUnUp9F1Q/JsTOl/aDFORkCYHmJKHAGPbsHV0rno1c8smls
YsbczNBMBvQSNXyLSzI4xzhHcwkgWwznXqvzeh9HtbMZkh7RgTTLRN2anIAKnMjEeRVJBcCcruuz
rVa3xSY33ZJvEtI2KAszU9yg0XX4Hqpx0nliUEqQpupltuJJlw7hqQnNPFw9ihEc7zgeOcqbTXjX
hU8Okj5u+nL9sF/WbuFKUVWZiEXwfgddz7mtNolqxtqUYJTDPS92AKJO1I2sXoH4T8vkJnT2hrK7
LnPxFJ6InEU0g9s3DleQEanR11/qVYz0RPkYlePndTmLa4gCMXoT0D+IM3+uGmmqsecZ5LRDvRMY
yymq5DUx7KeyEyvbtbyM/8matygMkgumTang0d5p7pcqH1uTedL9bpbBOAZN+pjUa+NHC4+MafwU
hRA0OCGSmHdzogEuqtFxjiQdOUbVQyGO9fAjir/LwkusjcSBZS845xSIFXrZ0kL3WfrRZl/Xl/nS
k59/hX6+zJgwdsM2xlf0KWZTw+dapj5XBy+MfVG+x8xjzcq79dKAINGw0G6CFz7S77MbilvArGBx
y8EIZ3llpWxM5u5FuCZmIfkKOYjUUB61UaabV5pC0dtlNha4CYX9bJL+kfVxvWtjcrANVD9zPRVe
bOCR17J6zwrQ/ILwxF0xrcv4AogCCHTQJAdq6ovC5+impGRTJpY1zRGxbLwNc7fzWwnUXTJKZGOt
WP97rzBpbk+UGIic8QHnexpqaHXXUgjNqzdGfqWxpEaNnVQ+lfx7L+8ASyLHtbrN4raeCDXPhap5
mEW1CUMarHGXaPZHG3ebojZXIo+FswrlphIEilSYYZ9nPVQMm4UFGIhA3QSE8PyuJi85oo383m08
sw7y5piHaz3nl75okoky4rSkuHtnJgviz450NUy2yX/VTQoOmrswlGio+3X9MC6u4Ymc2WEMCSlk
5kC3ujkU2VebB5p4vC5i2obz6OZclZlt1Anp0MMEVdr6cVQLOoAR5rqEtcWaGYKrN44VcyiRoikf
N8U+Ze6jA1IGzE+tiFp0XifrNa3nSaiWl26CEguU4e694vxUGpuOA3BwQxpqt0ILadPqKyKXtMOJ
moY8QP0I+rhzkcSoukG4yDDrrQneznvJ7niPYb01iMAlUziRM59OFXFjSDWGnFjjN7bGg9bO/DGL
/OubtSZmbtlD1pudCjEdIOIIxsrivPbLfBWcYLLcudnBEzmYWgCTMsKH82VD/1/JVBdZ15KJEUUU
EZobHSjXkg5pa+RHDNchZ+ZWyh1TWR8YteTfXJH3N3qDFmAqajSH/b3m6EXRsJPwy7iLzr+o7ElJ
mIo+zshG31edZ40XVSIMulL79feSTnWf1ubESh2jNvFMgO5u2D8XofazcUzfKVae1Utn4VTK7GBr
vBlLGWInHfFOWkBQFwA8qB7R7RCrI0LPD5Tt/0EvFwknZEKm4GkmMSpZWsY6UtyMueEmqVTrUKDt
C7XNbI3XbslrYchwaoHBRYpg93wJQYTdRsUkquuM2zosHhi3vevaLF4sqIbhKYVwWsdk47mMOEyT
dlRR56hA4xTVgAHa6equ7TcAO9bIg27HtO1WBtOWvAmWD+3tSHchBJzJVBQCRq4ByW1riKijtV42
yn1umoHN25XdukwSAiEPafqp4xLS5i1YTkqqemQ6R0Uxp6Pij31ENfuz1o9cHHj9en01FxU7kTbL
Ejq5aMc8h7QYaWOXbw21RV6locUaoOHl3CaoanEjI5ImiPIwRn++bcpYg9950ktaKqhd2o1Bcp+h
AbhtFC9xNF/Id2AveLIajmHmbMJErljOkq74AKSR0UU1Wc/5F+R5UUYDBoOAHdBswvxH58Z+jmZ3
lbCVPVw641O/GVCICDLXc9BjhYPzkShoCSeJ0X+ochQ1DYXmgGq4Md3vhS2be4tFAtP4KE/iOYgY
8R8+wUVd2oTrRHPV3GIxjeFy9KFNLS33vSs2U+9u+2C5t0ayFwOjjlOvOOolw0X5B4CLJi5EVGXO
l9e1o0FrMgZGRvf7CKxF5SFHA34DsEdn8KNmDex+IWLHXuJdMtkUynez3dSrosQUVzU1kbvVTSVN
FxTSdQwaCzNhgYEsyLZt3SZc0XLxueJgLlZVgT6H8cbZDWmxHoqmDrKvPKSGITBU81wROvBvlrxn
6X1p3tv2dqzazfWTOi3f/GbGvOS0svA/FwOlmut0ZiRsBITKd8UE3SqyIzxaefMt5Hy1aW4NOQoL
yHoYXzzfRBvt17qFplPP0WNay21RPAzJo50jp7aN7Z3a3Or6ZmSmJxBLaZ+5uhLnXJ5RvMIm6BVU
7NB6OGcYTptBGVMnb70h2ySKz8OHtPEFWVFzTcpsD11rMOMhm1oN050lf7fkIeF+RNYa9NbEzAIK
t3S41LSs9Uq9b/dqw34oPa/eeZr80gCgtXLi16TNti7PWpegl7vF6MtvWwaEvdjNIVvDpri84bFB
mN9AIIF6D4bkzg3EchqXxDLBDRjFRmCWduSbkq11ny7qciJl+v+TUIwNBJD7WdqCVNb1887d4t7I
Q2VCbdhcP1aXXmvSByMHNjI8yO/MIpYiyxk6QSAJo8oYO/eUzgvz7y1Mg9yDenjFvNekza7b0exi
hN2wiKFub4ywb2hVNkjL9lq7AWyVpLYAL2OO9+WK21pe0P/UnHlLME84BomgZi2fyxzF+I5QPmKO
aK215/LqQ38tfCNGAQ1UbedtjqbTdy1nOFrcDandOpgpQ8FbV4IU/e3APvNzl3jCyHZ/v41AUgIi
n/mnS3pm/BUzoxQ55xZZyDt0E8f1c6Tto/wrLiWtE2clkliIQSct/xM3nZIT+yx4q/dqD3Gg4QtS
684BZH+h7kLjwRKvjG1yVKjWpieWbOdU5uzk9SXQDLIMMqMW7tnccxQEBuvOjgLVeXTX5rQW7rlJ
RQD9TS0MNjzyuYrDAHZ71ypaj7BXSwWWybZR9imPaGLcajq60AEQ5foO2s+v7+QlKt3UoX0ieH72
RRXaSgnBfchv1fpbgoCpfK2UxlOyEfh4OB+GspctSL7scoteV7+wum2fG9smBqg0UKXDMvFVbmxs
4ERd/7hJ6fNL+PzbZt6irZoIHKew7hGjVnr4xO2PZFiRcRnYQIY2XfGo2uEFMJNR17Ud4lmN2DBu
a/SKAE29iQW6C+2sC2TH7zCOtgb1cQkdMS36idCZY+pzZ1SHCOwp0ilek0FsnbjzSy4oY8UGWXGv
BwxHUn2WQKxJrN9GOh5N7TVTQR/i9D63pG8aI158fHt9wZfN8OTDZo5LtaNuwABKiyZLICIq73q3
6/ttJn+YaKThIojKo5Mf+m5/Xe7iRgMD0gSOAIFTmW0CT6ohTsCbg4IN31lOu9NdENryck29qZh8
YVDAKUKCFFV2oHefnzJg2ueAQ8Gh7muJlpoM3eF90GLG3WoJ1Uz9xYwLv3fSRznGK7KXbnLtRPTM
h5kC6Lpk8mGd3R9YVe0Na+0yWF7F/7Sb+RAu9LQrU2weaQewHppwIah3mWvNAcsu40SVmctAVKzq
iYQqFUYi/XQHTI3fbAdIzdt6x3fc9R70Z5cSQTFutJNP/2Iq/yk5M5WSI0uWAZoUvVYAKydJkNlN
IGS+ErMuXqwnOs5OqBM2ndNMF6vL9ta4cYsngqsnvU06v1Z3Xfr4f9Nqfu5aYgClFEuaaX4jjrZ9
aw8/r4tYMcD5gGWShIKUU3isFC+Dcb8aRC7+/tQyhtkiTP5c9K80JoJVUI+jq/++rfFI+5eYwwQK
FcaxQZU7D3XsvC+crIGPaNX0VqQ2NbTk2SpfbLPc1XZ20w/N1/UVm0zpwlucSJzZQJXbakVQZPRs
CdAeTyoPlbKzip9hu2Jsiwf3RNBs9wVRoxQkA6Cdd+87UIubHcgh1nADF7VBT5/hqkh3XSB5pWJU
EtOo4IAErrc8G/aqzAoaq8iYVB5yfCv7tRQDAxBugkEDGMZFEd7sijAs8npSateY767m22TT/v1M
B25SEEIj9EXPLdLW5x5dwXRp5NpYugiFgBrTFQk6YHq78bRoh/lTqhSbfzCK/wTOuVHitgCMpIDA
qti6+l1dB23xS3VfNHv/fxM0ezVHiltFQzVpBnY5u/UluF3TL13zyLiSbv1THJwbOubAgUaEgiyS
ybNFzB0ZRTJuEfKhzcsDHPLB9oaNLSnbMdrTdG8dxeYuOXw+hD7xuo/n5qbzsxtrW204xZJ7mMdf
ORKX0DQIkU6+ad4XVqIVrjbspvHG+w8liA7Grr0pHrN3EN3ejHfJO9uPwWOqUuuhuol8YECATPL6
BixkZ/AJE+w2ZusI3lezHUgxbWWgg7TxJOYJDsZ28KfqP+29NgAU94NB9W28MgZ/ObM9qX0iUz+3
Z5mF4EJyIfMrGj2w7L6rD/JB/aj8T5QwfOlptPbjg3mDVd9ZKxa30HtxLnwWHgliJITwHgofJhyt
Igill24VT2zEg7XFM/Y2uwN76No6T+Z1YX4nOs9CowjP27BMIRa4IX4VWLQ4pGhk95oft9WLee9S
xbePjq/6+rZacVJ/4L+vyZ7FTC16uFRpYL2B1bwZ6ZtzP2y+nmzabWxfO6gP6j3xjK3pS5q+P3cb
ROjJmvrTNXLtE2bhVM/bWtghPkE/GhpMrA2eRjpsFO/P0eOb/KPcOgcjWKXsWVz3acwTWU6Avs+j
YWAiySbqse4OBX8u4NOAv0T7D2MD8s8N88qbBMV8mlRevgkBebHy8lyKF4wT6fNdbzLQFaBtygt1
9Hv0gU7kP0hAchznCfMYGFeYmXOpZAzmPIAzJUs8oI96ySrCwdISouUZD3YsHxg+Zuaj8UwkTIWI
BnxAfrWDk26/YDk3P/hbSX9F++hF0njfedmbu7aASxfsqeyZ3ZiNZoxaCNkk7cGl5kXcj5E6QMP+
ih9cVhIW4qp/Ro9n6zj1l6fVCEFGR8cfhDaedZ9/j4BfYT1m1Ko95vVe8YkEiaByu+qVlqIjwAL+
T/zMUETFWG4P0xpLav0YPtJjAr5z0MehM4u6XvrdwEMjv/+5ovXSWxHjHdDYRBEAIGXnnjhp+ySs
BIZJiPbmZCgV/7Kd2z59SfW3xPLj9NCbKwu9eOedipwFnBjbFDH4QRqvZjR97HcA6L8HO/NNuU93
wqK2QbU7K8UFhIlpoJQkAdhe4ldgOVxXfWG/LbyNMT2NHC2eyrN7L6ybPB4qgOwM9muBqlqOKssW
OUUXkEtdhY6iFXkLG4zM9sQvg5lwjAXP5Om6dLmtVbUH1MB+OxAA3plh0uMhlK2hUi44HUxMTXQy
SLRZ1nwmJGMl6021qT2U7jduKb+j/XwlmlrU5kTEbBM56xFqWxChNRVtC7R1iPtebq9v0cLZx/zM
hEOA6HpCBTg3TrvqEoOVEDIaSIVGadBBnXSTh5/X5SylXiEIiTEHbwbtYrQj0nKjUbq29oR2GBAe
EjS2miBKpZECire9mx3L+Pm6zKU9ctFKZILH20ET/Uy3yEjKJO27GjOC+YaH5T5z6s11EUt5Lqj1
nwz9fP1GK7Z5lkJGWgJ1C+TQRo0KY0lbY1O3/ihpNPpxu4mjvx4TMlCxxSwSxqc1PFhmrrQkvGTE
BXaUIdEr94sNz0X3+7pui6ZhomsCe2ahcjoToQ6F5LLva68tXyoCCgMD3OcJbti363KW7BwdGv+T
M3PLMWeAR2khpygxe3Nndndo1LguYqGLAcsFrEOkxYHwjQGH821SHJYNoTpZX148jkk4EV8Ub/Vo
dICVNaOdjMYR/C0lvy20eF8T45OAVsPnY5Q/Xf+UP41PsygNn4IWA/QYoONxvqyayY1QS4fa67Mh
yiiGFpo3UcTRg5MN5Q9p8kFHL37p5JTYVur3DXfv4jQGDUCnpBXmkRO+w48XW546E6IW4pLbwW2E
Q2tiR0AGGMeHiIAtgCnlsGVFW92WcdS+WrZq1zQTJUDc1chiD3wwrZ8ROmjfW6mjzjlIB+2sQit9
kIF1jyxMNRhwTQd9SLy41ZP7optSVmEpXapX6MorUln8FrGCR5Pr6moQoTD9oPEKL+dK6/SD3nXu
GgPrH8jZ2foBKANNbkAENh0MkZ5vpVDaUboY8vC4rXhu8YolDooh34xk3DWYVzUkOPQS9hVZv9Wq
fQZJII315B0XBsYdgVAFFEpef0vRN2M2AmQkGqpp/V8PqgN5H+U0HenhCVF+Zm4ZAKXUysIe6y27
wXQILYrhMDjv101p4Xo9kzId4JNqFhtd3ln/j7QvW3JbB5b8IkaQ4P4KkqKklnpf/cJwd9vc951f
P8m+c48lNEYIe569lAAWCoWqrEwZVuy2Gq8h4dZENLLAf0llI152ctGm96ls+6GJgdZqGm8vm+ee
23WGFzUTTM2ySGEQE5chMIe4bVFlzBTwoUrFIQjDf7gG8amB4wfnBhyISZ+A3MqNKlkaJ+rNm0oe
MAWUYYBNE+p2cfI0+4v+xwQY2fxGy7PUyjiY+Rrv7Nnw7D5Dd2o2IK0EErCHJkTSuAAk55BMGalh
tRgA74vw8fKecmLuCjxabxTcWWD6OP+k9TAnNUR5EaeQLw397wZ6Q5ruTSI9cZEd5tpqyiKvVLNB
bkGyjW3UB1kPnsFgsh/t5e8RPyoWgzsfJB+Qc2XJCKNgqrJkddOmRLlQfUgqqItjkHR8msJ58/f7
d2qLWZcWRHiLzrAFxg278fWoO8rhITNFqqe8/YNg3ZrQo1wIvp7z75QMiPBLCF+JIwI9V4LUWZda
5bdt9CDiNvTi6fK6OKmMreCNJiOOIlCzokPFlMYLePVx1HPw0qvjfT6KCmWc43xmYl3ySTQZOq22
ZxtxdQQ4K1GVja2AjmVo/yE0YvgV0ynIWiBvwexcGFtKOa/HWWveG4wETcFDIsL5c6gb8B+fGGHc
IA8jvQXfZePU5lffRQY1SfpayDtFeVIzX7cmYDecsbvubR+EvZe/FacMA+N488gY4CRgkz/fyAXS
fwU48ZBSGy01te0IaboxvE5RDI3cdhCRv/BuAdDZAB6J2gFuROY+zAfods3N6vLVuAsSzVem6Qcw
FVdlOBxWkgV50Xa6Oj5fXiXPIwFP1KB2CW0ShMvzVVZBKKVGi1UmE/T2SHkN5Y2/j/wr+Pk/E0xi
iBnYXDVWV9Hl+G6Q8/skWgkvRZoPPMfH14IA6TqBorPIQNSu0sXsC8TCxnaXEhL21bKz89m9vGEm
zy/wAkI2sM5lfQNA1yYqskQrG6ePlLqkmY0PRhuI5rlynjb6Zoh0Y2MN9fQAce/husqy1M1IHeAv
SfiRFMj9bqamHLWEJlNXmxSje6Ur6400Y1owSW91KVOPEgqgXraQygcjWljRQJanQzCYy14DSenL
tJAESjJ2UL90gZ17VoRxFQqa4vgwts1yZ2tj9dgm9rIfgHVzh65aLHCAGCAtKpcO/1StqgTywIaa
6zREceND1cGG5ZWkBIFdodhuOEXBrTWSGnclMcdNpk0AYFfa4Kv1ZCeUgJ8bLZXothnUeCMrdbCT
imCXlhLZmZLuKdWiggTDnDfLWNmAqdnzDXiWFhBBS9pBx7BQQ6OsL3NPLVL5Tp0MMNnlk6Zu56Vd
nufGUHI6mkl1qy7oj9NsirqAzkmReZYeDY9TNil+X+fpmxTGijP3sQHMkRQA+HT5i/PevMBTIalA
oIN0BfsAJbbUFpmJh+GKSD3EQV1d92PT7UBzqD0D2hYktCn6ya2kybqGpHtS0CmZB8Ex4t1VwLyi
DoPUguBpcH5SISgMLi0Jv6JLZFrOA+g4HlTLm1tBPrgmYmxifmqHiQjYQHWeclRfLMyNm8umtFPI
Err1+DAMlmBrRWtiQkMBlOHQpchf5DymPcQMwcGT5V4tmnLk2lHAbmzgsQXgGBPL+9DuVNJiTWoX
uWXhNvqx0iyMEmwvuwovmp56CvONMvTUqlHHN0L+dQBM+T4tekGlh3dPrPzaqCipmChhcd4jnnGt
hgosEH6Ks/QQgQWuHu+FaiNl5XsJWu8gsXaVIWrf8txiJRoBpwDw3oSF5Nj2KA3quoWFcgCNQSmF
lKDcmGRbtOb+wS1ObTEls7xPptwcsI2VCeaSvs/yjWTIj11WN/egrlX/5WSdZOuMx4d5PbeYJ8QF
ZQfvBl6/NAT0q20yi46leX/ZRfiu+OdpwLj8DPW0GsKTa2qbunlIGyP1KvIYADp/2dD3DwZQOtiI
1iY4Xtlf99hJIohZIE0eVEiax9F01y4fZfzaLcN2TnUKpl/Brfh9VTAGpBYYLzEsAf3e8+CE6nHY
JD3k2rMF5BaBKWkupvFeS9t8lRA6BXUgjjXw9+CaJ3hgQeKJ+WBybGLutUQjarLyF6vqhi2JLQj5
LhWq5MHcCDLB75kFeEkxa7AysSA/Y8eqonCIrdpG0UZOcIn2dVp4gUKQi3aa6JHFWxkyJdBV6yhJ
g03xfB9jXME2uINqR1ErP2oKrxiG3RSbW4jFCjL477EKsr+6sRavTNTS2FYVUB/m0LYwZSXdNjcn
PzJbgVfwNg7IEowS4CkOFCvjFUEkybWhgrozgXoCBaXEJ+irQGKxmL8u+zrnikYtBmNNKONjlhtP
1PN9qxG1qqoZIZ+MAUJN7q+GDEXcIdhVsumjYHidkhrMhtVGCazPy7a/B2SyMkIjP0Dxc6UfYkzb
KqqOJXTp5V69lsAeqpRv9nRvkmcCeCEoet6RMYhGrTkFa0jjIt9YdY7gLyylhTKUfRKZS+2QYPa6
YPHKLtsp+bAx6uY4GtFuLR3mkurmue4Xc5QIPi0nuqyes5bkMdCFUZXzVTd90am1KtdONRrQIEbR
ESSSw3U4QYJUSyRIIZm94l3eaZ47ndjU18rPSUTD7C1OwqDUTgSmz978IYMdtshQAbxshncG1+Eb
3K22roKD+9wMbp5MMgNSY2DT9uVx+qihdqwvzRatic1lU9zPuCqYYNZ3ffaxfMFxY2faoqu1U47E
KQobZXnNDQt0jGMgKeWIWn3t5sNzGsrOMIT+/6d5ZqnWlKthWMN820+mhxG9gGox0B2VVh+iGO8R
3CA3UyjNtE7Cd1NPDoHVvAt+xPeCHc6PoqICif4HiiJMlIizZjHtUa8daE/dGmACxhwzJMKD+qcy
k30SqH4PoGUf2SFFzPpx2TrvY1uoaKGSgZc+UsTzj12gBG01tomCvGYcx3a6r8LlXgqBsFnst8um
eO57Yuorhp247wy5uxRs+DDVVb2Lrkx+kwxG5BiNFghOp4ZffZ7DY0sxBIKOJvYVbcHzVZG5s9QQ
wuEO8O2eWldvo6Z/XF7NF1cxa8PGoJqJGgnGJNngnnd6vMwpqVYKrVpz5fpqmT/7dJtlKi3a16gz
rozwaa52wfRQK5+JXUE57ChVm3zZmoWvzY6+eFXog05pFAmZff+qIFhG6xhVSrSL0KE5X3876aFW
DjF0ymuXgI6pR7ltJh+J/dfJHOwAqYQyL4DqSA/O7Uz2oA7gEa+cEtzYOggVEqg6ZupeE85dc1eE
JSHofxG+rs514jwRHn7BCCp20LAXoEe8N7XXObiZ8p+Xv+p3x1m5Q1H2AqEyapRfUuUnZuxVidAK
0lVbPjPAAQy+qCAQijvzFoOTAJU+BX1PwkJ3215CPzzqwEBYTdmVjWftsWyI4ZIxeg7nUSRL+P3g
4YbGSCMSBPBRfKvyKugYTgte7U5jBkjael+HnrtRmoJoyts7IBaQjkJLASk3+4mqTk3BYA6YhLnN
g0+SvV7+NmswPj9wWMYXEbu+Duiw8CxQAKKPkQ/AVuquioIQ5HnQPUGPnibaTut/XbbGX81K+/4/
1tY/P/EERQliNUthLR51b0H13chM97KJ9RR+W9B/mRNyxHMTambVht6NlTNK27bfRLo/A6405X5s
xKAwwGBeIXg4cDxhZW3ENQOdW7AYMHHBwlSJPUzAClXAYtjLRlpkNxVy73CsQNsWPSi0SQB3Zmvj
wTSWM2RiwFiv565RTqC6k5xwSRwyJy9zYjwO5TNqfG4a3AF++wHa76spRdtXdWuSCZIZTsscKz75
MeR8k9sxQkVszcFt+04CS1fVeWEYuyluI9pZL0VfXg1p7dmL5GXjcZpmQUThbAYehGgS4B4CSxmL
cEDTWYuScgJoMLQe8W6DBGIPkF/aZqJk6ntKSjQV7NuQPwQzBVKK85WWlRLHkgZKinIGLdkAvkpa
LfJtbYYfutHfpHVq/j0oGe9CkKJgahTyrZhyODep2E1hjSb6fMWB/AB9iBt7H2+J29HYS51o03iE
Fl6/fQL3Mb0TdQw4U2NopILjAKU/qHbC386ta5YEVr5xBcZA7rqh4XVxu8Csq3vhcXDUZxUTin50
nT9uUyptLp9dnl9hssOGjyN+oxrF7DZm4SdJLVE0IcfqoFJrb+1S56V8LXfpRiS/xzemAt+E84An
HqubMKlBr8Ud9ll6AAB8azu5Pzk5EN/gAdgKpcfWI8HEJdC0/LHGhL4oM8PFsLG02jP24V6i0U3m
xjE1bt60q0L0kuK8XXEwTswxTmSCo1NRBixuvgOp0EBrOlETAlN+QkXa25yO2rmt9WY+ieqGkuCo
fsG39r33Pl2lfv9avxoATkqb6UaUhn31My/tJOOhitZDAmBdWveK4cmf5hXmKPfgmtNoRcOHzm+e
7kT9Tw5i/nyJzJum0FRrVErYtO7yLTp1AMjPTnSw6UbNaQ00tbaZfKg9y5vCfxYcirXw9G292sqn
B7UU9Vs3bUQzqJ0b2FY+7M/05yY4Egc0mxtUB5Z9uRN+Tk7IQzn7jz3GU/W4l9Nq/ZzaEU/umxHC
vAn2unZCf0F99mZ0MX51tBzRXCjn5j6zy7hsN852LtWw2zvVxkro+73uy7LYXfnrQ8sR832Y62Ej
XKaQKgJtLCLcnvj9r/yoAg8vUYw/O403/Ix3P6N9fwW9NsF3XPft+3f8Y5fxIbtQ1URLVknH1/Qn
qgzgdD+gz+0pzuSB7vXprhckJlyDGMUCzTp6v9/4YvQOxLhkdZxRWg6gIbnqitq7vCiVG9ZObDDO
MiwANRcxrotV4NE+tN6Nspudm/vXwA024Iih5jXZHeOnXwad30Y3ouHGj65iV7u2H59EQx6rh3zb
YXTVLPRRUTRjC3ZjrMdWQghOSvlYzfdZ4c+i08F5ZaDsh2wPg7TobbOPwEW30jpI9QbyPpMLJdJ1
bF4LjqGIsZozJoNbiWCSDjLgKAKylVSpTJQyLTQARyNMysTbhZI3jep3oMIqwZbvApZDTRdiZyJZ
d+7VgRQTL13gIjFvwJzDSKv7up3lBtNZg7WtbqGR6XjGjeTHsuC+527miaX1z08ujhgNOiWfYKn2
Bs2B2i4tbMEZ4JqAcgpqihDaM75xJvXZgFFefK96eIpAmBSo2zreWaLMhWvGROcezWYkE2wu0RQo
WA8zPC+UDkZxT+rtAhLbYnv5tHGvIVSUcJrRAV7nBc43LLVyrQ1MA1ffx+SOGKlJfdODhvrOOkQZ
XbxuH9HrkZbb4GjuiGBsjHe68O4APFtGdQYKsufG7TmqptqER5pWfzsb1rbv7E08ivgY+Iv8Y4fl
C8oXJa/7CXbmPcndQQXVDpUcxUeMvB9921t0GkkeVulFADuAetoj7pAIojUHSorzt4r9oZaA1iT7
xOiLOFLSEo5jHNufUOjEo+sQe5Y7f5ibZhv9VBeq/mi88FHeZk71EW/s4V9cFy8ODIfYOpg217zg
5HSkoZaTaMYvyBfQe92ZASY0dc8ioouJ67sndpgQPue1NZcR7AS5uonA3gYPe+oT6GyVs6A9xLvi
17rs/y6JCS1xqquJ1cPULDVHA1zuo2675Ur4pQzPjfGRNZAbUQQPKm5+emqVOTVSV6jL0MDqMpRu
g6E/8mtWaF3jvVgChLUrIw9tha4jjkV25O9llQjUvTEaBhUz3BdsJbpBzl8kRQBHMhMQHnUgJRf4
KucDQoEQs0tAAaL4xaLGc7Sf8G6S1i56RGfwsJpvSfYgxELx9hGVKMygrRfDqg5y7pAVgaaO0set
k2dU2VQ32g5SIEf5s/MGr3KiIxEOD36v4qMTdGKR+XImmXsbDIOYyvIyF15yO97aLe2xh9tGFewi
J1s6s8U8K4aV16JcbcU1dGtNZ0Rd73L45gTQMwtMAkiGdunyEBYqe6e3GZVat+jcyzY4zZ/zLWOi
dF5NRt/YUevIvnEXub2XuFLmje7D7JufAlvcz7NqrmGid/1KTIRa8jaDJE2COfgPfBWJQtQAF9FE
G984ijjpec91ZHWAksMUoCJsc3KKjboKdVDFEt++kb3lKtjYTtXQ5CdEGnwkEZcXx3WHE3OM69Vq
pY56XmCuc4BqA/TKFEv0qdbvzaSrZytiPC4NtGJRCQSfzdod7zQfVEfJpjGp4lsuuLw6T71bnyQV
LQ/xb/3x8vo4g+dwlJMFMt44hSPkawtY7x0Mhnjp9fuwkR2g81z5ofwEpP7XZYOcZ9eZPcYxpamX
wTSADR3t2zjzMOZFVJqkAS1EosA8S2AKB7wC2mgGamjncUqdJkR7ucSEeX7VdGhkowT6WcZuJ5K3
55DUAOB6YomJiEQi9SIRWDKOiUTHveHr3s3tjVzRajvR0M/onlC5p6A2FjWUuQf91DbjoEvTmKSz
Ybu8g1ABJtmDm9QfvN+9SUUD7DxHPTXFOGqdhiQbowok7z+KQ3TTbaWjdNdu/94/To0w/tj1OWSp
S6zHxi0GhbUcGM7abTt3XET807zkDt/NRGNYW5+LLCKmMzvI2qX1uqBl0zpdiFqVRlNv2jXbt2hT
vtpH8hjdz1cJigTpeyqireXVsM5+ALNYiD60jT3iB1iA8IbNa11eGxKdyw+wbhU5GmUfmvaxtNdo
4qo6YGPkuRfBJAn/q/7ZBOZAQj29n2x53YRjspvvDF+5svzpytjJn/luoIA+bQY6ecFG2Tc03pg+
WHb96camz+ZORA7Ji7YnH4TlDarzppfnGb9lsTswq9xppQCO91XVYYOtsWomYgQYBGAG48NpE9dL
LDetM6AsgRTGz2l/HSGHCSNURbVt7Pbb5VYWkj9w761Tw8ynLiTIvrcTDC9gAtvJeOvKzoLjWq8x
Pq6oiAOMlw2e2mM+qySXRQqlHni1QuiIzkUTUKJA7Nj2Lh/Y9T+6sKMsTb4lzW2fWvhm8uyYitMG
V1q8X3vV6FPr2kaNPi7b495YJytjwQGAeiXJUGJlP8J9W9NfuEFwahcHSa8rg1XCEsUJ0QrJ+UVS
lpIyhAZW2CfbonIbDX2fTa47ikSr/LcpMsfLD0/Xx6RTli5DlqVbPaWnnexOzXvY3Qr2kJeyndpg
7kYdI/cQoYCN5CA7/a/gMbuSfiTUuFb/oS2KIfj/Dhw759h2aqtB0At+iDna6TlXrrNB4IG8ItmZ
DeYOzAytC/9nxzbRLnLIvnBzH5CeDh6R7toNJAu35EW7v7yJX9Wc756/8ggCwIN5U+ZD6TVobA0T
S7MfjL15pb7YqB639HZALUaj8qZyXhA5nQylXXkru8rbP5SbsO4/P4D5imOdpHER4ysqCqZtD33o
RWAOSgTbyw3KaAHKGMVSUQlkdrftSlNaUAt0JgwH4OlCwQ96eSe5T8ovTgasBrPkLPwgsqdM7i0s
xPDRF3OSzygC/UR8K7mZl/njTqS5wc+aVhKI/2uQ2bk+sZIgsmFQR4JB55G+vBHaPszbcivCSvPd
5MTWet5PCjhtjVJeA6ILp/TkwDO83kup7ExU23Xo2FODYtz4Nrj9qO5Dr0PzKj1A5FmUJ3I+Isgo
QNSPPgB0576qbSc/Ik2bIKsJyNcMNK8p2q7uoIPm5PJ35KQSKxgcKCJgVVYenPOVamaK8R9bQ4uo
blzJ8Jv0FZDcBWoHVX8TFe5la7wlARyFhjxG9tdO8bm1OtOMpYkARDMyeXkwuvppxicVVDt5nrLO
L6sr55tmYsjj3MoIZa4FDxrcn6EbTG7W5m5o0FZ+Jh2kwDxrOhTV3WL/vrw2zh1wapW9VPMlHUjb
q2g0lp9Vpr+QhniYJ379ayuASv3ZQSYn6buhKMsMAMUxBqWQRvadoeEtZmwvm+G4hQ1tBmWFaq8Y
amYL6yRQkgLKX06DSuamHszBqSHKRYuivKkb27oPtLp+jLNaFxjmXNwAziHJA2rjSynz/Nt1QxT0
lpRjBFfehZbX27cN0tvkWKc/2s5J07vL6+Q8OM/MMYFSC7F8U4O5BsPhPSg8oW2YYKoFPPcK3PSy
MY73QzjZAO4MngnEERNVMElS9RBRRzWz3g15Ct4pEbxn/bnM9XZmgVmOmWV6FWF+0GkqhSpF6rTJ
vZYfy3YSHGTevp0uhTnI0Yg7AYp0KI3Kd+1Y0iKE5l99pZQ57cDPc3nfRKtifL4yoGNUgvDP6Rep
vsmjdPJ6qQ7vqsW+AxkxEayNd5DRX0aFBTzb6w167oJz3mvVrMPcYN8V+a6JP4UNAt72obKMEKgh
6n5jlR7qdMpnghnYFqI8Oh377Yjpn/lhKAQJDy/PWlsh/1li9m4KIgXjPbA0+4Gf/1423dX7gqaM
6en32kN4W/kaho78yx+MFz1OjTI7GJAAk5EpjFrJNkd4km9BS6317hzdR6I5SN6h+mMLBcbzr2X1
Q1JEJWx100M87i1Rn5z34EdcX1McgGAhAcQimwpzAbML4vpyA4FY2cuPoz8hUdXxWsLFjzlfart4
wNSC5gfPDU/tkvOFzWE0oSAMu3HYYHziJQkyV5b+ych/VyX7MBvLzK7yEVclnpt+WiEJz8q9akmC
I8VzCPBkrvBwgMMBkT5fS7CyRoYa1mLKv8tsO+b3CygwhoYuaIjL75e9j+vzp9aYKEgiTenSGNYw
1GH8sJIp3Rn2oilAygaLA4JT1ZvgnbedEuqOXrTlwZy6eYdZodaTwQoIuZOh3UVJbrhj01ketII/
L/9EXqcUYHlM4mHSQwZpMeNUcakWc26AlmFJiTd0Lz0e331E3AQUGmP9AeIrWg89NJsx+iUPx06d
NTrWqHj1b4t1m0XNTlK0PbpGN7ocuJUtkg/i7uHpD2S8DyPoJlpi+IHGcdokt6MfbjO80DQImmy1
h3xX7CMcbB8TTZd3hnecT+0y+egYmZiNT9ATKNOXTjvm/1AQPdv41f5JUl1qiZZqGsIFwalSgRns
BteM9klyGwzUzgVdU94ZPl0N4/dFNUgJwawQdJ9+zM1aN3/W7efLO8a7HU9tMN5u9NYy1hV2TIJI
T/qoon6TukTEq87DlmDYAARXGC+zMeTBfJiwGvMp/+K/IM9jaDpNvWsUCOyioqj70LbRACeoRUUP
3tpOjTJfq7XV2gr0lb1keMrSRz3Da/loiF4l3BCP0L5yZWGkH1N7506hAcsSz4uCtMnFwVvcm9aP
TQ9fy6uOgWeh5jdS7V7UtuQ5B/gjzVUUDE8h9mKJzX7IiQXnGKvUi2t04NrheSmM68v+wYu9p2aY
k2zlViCnNfwj6vylhNp5Q4dlAYcKFGDAoKKJxqf5nnKyLsZTpMZoR/nLIWdI66QYYsOgGB4Th1xN
3LGUTSdTo5sS5OJ2PQgyD9GeMg5DokANVRl7Gsh3cf+W9n4j0hjl5W6n+8k4i0TMcpEhb+PEU3Y/
WISCntJvzeaxiQYPSCLB5+PVTu1Te8z5BkCgswIQcTnqg6vts435qtpu8NBuFmfeob+4aUWcJrwY
bELwEGBu8HN9GwVGY0yP2wAWjUz6NSfje5Fp7mWn5H0nwOTXCT880wGROT9xapxp3Qi1GEfLb8f0
OjMfZfn+sgle3wAT039sMKmviiS7HQrYMIkzXWHe915yYs/YjQld7vrdsM83mT+9KZ+B4JNxFweF
VBA66QBbsYsbrAz8eznyD32BtOGQxrRsK5oHgaDQ8d3O12z9Kg4HATC8uM43sYT83xCpAAzUuFoC
o3Z09aVLRdHxe/w4t8L4XwaEnJxOKywh+WgVr+3dOvrQU29Oa5oI0e9r4nP+gj23xjiGLk1NbqZA
WkiQ48IUsd7dyqYbD73bty7UV3rMB5rdc4z35mV3EW0m4y2kr2VJz7FMDISR5GrKfk2RKOKLtpJ5
FyGLK4GQgw0b/Z3ldcx3+eJbQeGhIbxZDEHy8b2UcraVbP0Q12bcD+uHyy1P6r24hwzTpxQku4UM
zmxfTZIg+HKas+cWmay2siopjht8vAxTnpTsgTaqDt2V7WU0PrabhLaqcz9vnjJ/2K8zMKIJsu+B
69w+c9Xp9hJEVYoVSynGmqDb0xWby17yPfivFnTI9yI4ApXK3G0DRhVR3Aduxiqf+2hn2ldd/Rxl
nqkKAqTI0LrUkzxVn6S6zAMYquZNHX0u8r5AW2J0e6MXZNzfc6zzJTFRxBhG0DlrsCSXH8AnG7ie
QUJVlgJqW/63QUllBSdjBJk52HOCcJkZKdpXLRACVupY2u7yt+Gfrj8WmBMM4W+yWAa8b1ESOsc1
HaGciUrEYSglmoW6CzZVwbj4V5fje7j6Y5M50WCeiuxahs0YUpIpUgMopwCqL4Okemu2laZSO4SG
J2QB0vkt7rUclcW8vsLwJHjYi1hS30m/tB/9VEqHRkNlGgQD1Q+ti5BaQI/lGMeY9KKWPcTbfAGi
IkExzK37zvqdjXLw3M/y/I5mU+RU9QQVglSVbGfuJJWmRhhuw84MNpjMVktqVXZ6NIdwOJrzHO5i
2QBBeNcd2y7WkcKUwMTXthp/DBZGtMEeq28Xs9V+RXKNOcUxzVGyB4lXok4PMkhs/bTWH9RJsrda
SXSvkeLb0o5FlHvcM4D5TJwzQPYVnbl5pIKYTU+AOwqVN62mswShXJVq6QHkBJddh5Oz4hCcmGK8
02hG25IkQKrshOwMKQGD0ray3yQtcRTzKo0qKmuQknIum+VFaLBKEKQpYO4Ar+z5Ia/7MZEKDWcC
DFu0abPNjJLtWPa7Ri/8KEy2c94CRyO/XDbL21dwRpkq5uExqshKkINDxuxnC3i8oMVhN+8GPUnh
IO17EthHWUkFAYZ3s56aY0JZEJm6JE8wB1q3MWu91npKOtF0B+/wnxphopjZWPZSDqscffmrACoO
FMvZXd0oNCuvSGAIojMHGoLxTlwBoNAGchbECudfLs5AYjfZwFUZaUSz4Odo0Qo8gyA+T8fHHuev
7ahdzNSeOxoo75e/H3dDAadcrWPIlO3ZZZJWJVYJPR6TfGIWxImXl64WRDbufp7YYD5anetqA2ZS
fDRA9ePFH0PimquQ4xvpPzURIRt/RQZosHB9orzAhlE1LUN9xEnHpBWVI9PT3ie9FORDvBsI9NL/
a8RiKsXpqMmalAKmVpftc1Tom6IRAWsE67CYBMioFqnoJayjrWIvsiRa4wlsDJ+Xvz+nwble2f/d
OuxK5mAx8cjGrVOEnoQK/rTQPAFWQ32tUYyWDkv5ZEJzeBAdMt7yTu0yywNvkEL6FTVcBAtVJokG
CImp+Q/x4tQKOT9bkpkVqA4jKtazp+tQAB42UfDrX7YQfFerZjnOCDuqHda2lhYzjPTJQ7iA1+dp
0f0U+MUg9PN4I7XvTfQUi4AFvFOFztJ/VpkbTVsRp80Eq0H7M66fYyVxteFKGnZq+pDqoloq93Od
WGMutcyMdfBhw5okvcXqh4ZSzCK8ObkPthMjzB2GzlwSBjaMJNVd0N8Q+3qSS9qX+xnDtmFHweI5
hm5aSYK7k3eJnd7Y6+JPEuQqsrMMyBYEwSbwlwnz33EEHs7wujExWdzm/5D4g1xuZQ5ByMVo37k5
W+3sOE4QDwfluUsdYiQIu4lrVXjFDJngeuG5yakxxk3UTl1ImcKYPTwExq1iVe6ov1tZ6ermLuoE
AEuemyDJwvQJUoF1bvB8aUEPVtZAWTWuwC4bmsDlT7pXpIJLa/3NbKZ8aoU51Ymc6KXe4tIq7esg
7fDO8FNym2QCM7yU6tQM80Drx2mZtQVmwqXYgvPQb4eeNqq1qVJCe7OgxXQjK6LZDdEWMrcllN5D
e+xXq+TN7n+Tbk/sx8sRS7R/jAPGgO60RIGJvoM+BNhzI1pZ5G0qtKtWub9si7sc0A2iBU5AncHy
RRUmhK0HDbQcIzwBhIt78EW9NaA8uGyGuySUx76ufLAOMvGp6spkVnqY0fF0A3mjfdtX2m81LP18
mvzLtjjhAgpRZPVxxDwwHZ47eZPEWg10LWpy1vaGNCCZGa5RhRSsaP3OjJOfWWEObjFrZaSAzMjJ
mm21dLQRpWUc94YBCJbJKM8CFMa492zM8ZwGMKADoZInJl0UbVP2j0ujUzmQPqI2p60lKjRy4hGo
0FZmEWCwbZktaNpBZIDQs0Mby0TWJIM1ydDuzCqiSXHoDpWe3F3+WBzHOLPH3ikhgEmBBHvSsFF7
mrTlNkOrrk0FBVRObR0CcCcLY/LOIjKMrIWwN4jBdhX41EHPYPhp66X2MyiuCXgas3Q7Jb6+4nqB
45e1ReAxnKN2+gtY1BgeRvpYEfyCeT5m80yJtU1Fw8e81+2ZESbC52GP19H6/VJp9oIJc+8JAOxQ
mGltFCTMxOsRTSJlfCjx5BEs8P9hHKOjq16EDrHX85MHFvZlHkmP/gWSRh1tf8naZPFLoT200soN
uwPZA8UMzmUX4h4UUN79r1UmtkhVRkbZBNbK7DdK6BYEwjztRq79sAQCPN2kIp1G/of8Y5Dx2RGk
Sjkwt+ghtsfaurEnp54EDxjuVoI5H+Ak0FYDO8AsatbMoEIjFu4K0vjryY4m8OzNAehn1dydIB5F
VYP0EOEiCaRUFgNaXOXfq4gDV4xTo6G38UUHdv45c6ObJSiYYV4ez9sgBBv8ch2VPy9/PV60PjXC
+IyUgQFkGdD3LeoQLcTXjPiAOdgY7RRBlThdovP1MHvayXYDnC3WY0xeCF3b6i7WX6LqYep8GzRc
Y+Vl6THK3lXZXwDTwiSISuPYJebb5SXzYt7pkhn/6WJLtkB9iZgHcsJKfS7k2UVuDU2Vvx9WwIp1
BU9tUEGCL4q5Q1K0jfSoBuMBWIedudzMRHIqkQ4yB0ByboVJiSK7ijItg5UErGdK607zuyXvB/kq
qv1Av4ImzyYghzg9KqYz9W96+jtY3ttoc3lXeTfX6VqZa3+uZHns+rV5GnvmjM9ZOn2t0y4yqdGg
bimSJONFAcUAMhI6JYoBOurz0wFdmQBssbC3LHYF5LGO/o5JfuqdLnolq7xcQ8HjFWO16DXiO56b
ypI6SqsIG6wDsVB7k6tTdMyclKbXUOLZLbT2Ri/e9wnNfjfbeRMfkpdflZffkOvYxaAqlV8yECHJ
WxH5N38P/vthLAsEaqkggRjxw2rrIQ0iqi67VAQy4AUIEOQCSbZKIHxTk19U6LhlBVqsefNcy4gR
ybab92AQVUgtuEl4+3xqiolF8WwrE4Z9ATAEOgx9i5SI2oIiC0wIyusuG9MFFsoczG1KTVNRN4l7
c5wugokuyTTlsTbARJzs9OYq0rwx/xnJ20QDlHYftAdFBJPgeQHoN1CnsgG4QqX03D37psjnRFm9
QNvIllfHB1tkgoOig/4UWEnllQcVPHDM6Q60CC+HBF5Q0nrfblrftt32I/ZfZrffoOPuBk5A0YnM
TdAOlJ4kuI95IfvUPOMZUgnluXldYlxBsgJxGpmxqe3j5V/sINcHfQzYROHv51tpGaOctCuecZ5u
YsPVknejvNHJw+VQyf1gJ1aYgC0TaQRnI6wkmBkypK0RVuCBFsRjztgQ9K7Ao/1/SPuy3bhhZdsv
EkDN0quGntzdHtrzi2A7jmZqokRJX3+Xcvc56aaFFnZOguQhBlIiWSwWi6vWIujLUIBZEMbClaw1
uwJ1etvKjxJZ133vWM9B+NyClUUvblL7Lod9zVrZGWQ3F/bynHnQ9qMEDF5IPLiItY5sMMIISlWg
IuhvG417vXlvRi96/6XQR6lyotFrjJ2FTaHeKsWC8ZltPpWPgPoE4BOAYmFHNCbun+CtgXwvkX5Z
ZeWFjd79g42JYQHCxLjr4sJ26SotVILYYBuonZZd6ciDvtLNpZ6JmTMVCj8o1SN1wOuDLYyDcNlI
6y5irh5Zzhj746g5tfW7jX00yzqxteAyM7vswpwQuoxoyEk8wpzEk1UgWQdVAk9Fh5xe7zfXt8Cf
o0m4v09y4OBdA1UFWJqEMzWyIKUS2Blz+a5wohV3A69w9MhJvXZXrDvIhIO76NPyKkd/6NC9akJq
OfS+cu9PA5hjvi0p0c7N9dkHiWepBD54Pmr4oLF1lfh7MCMPITuqM8gnHMp6+IcLMSZAA8IBbMxg
URK2ZxfqhWZS2EN7oo02gVwDQZP7Bf7ujZ06bzwH4NNZbKr/Qzfyc97/mhVijwLNKDgtzD7nfk+c
sHLaNZSlnWCr3cV7MHyuuhuwlzq2b7+jRJ87H/b2o9kE0K0CLV3zeZx0lFeDu8g0Oud8UBYBvhZX
V0BDhf0UspjgrRIfFjxJq3IfeuyrrUDsGuxDH53ZpTM4yEG2SxxWc6Hi3KxyuY2DMJPkUYXZsIGo
t9o51st1T5/pcAQs4GxgwkKrhOtdZcJC/9V56kbz42NxTF6bp9gNTuAtgF+ftFdI9zqAI3i7CA2Q
v/+PnyAsel6mepiFOQMBIThofPYp7zWveLrLD19v5UFf85fAxUpLnuXo3nCzRDk4h1a6mAIhe7CV
MMTbKqZA2hz62/y3BfJY3dhY26/XYk3Atkod6V07WSd7bd4Pzq/rw5+7eF6Yn1zv7AGjr4Ej0mIM
X7+9tdBF233KXu8UTnj/JbtgXPdVt+6dhX6PGagz1h2y4MrUgjxDBZeWcYlWRea2gd+UK12JUR3P
3N7w8DBK2EEKd3g6JIlrMZe8xxE6JT4XBj651o/NboIYES2t+COqNg+lWRomx7yPDJdrFZRNRHMQ
lF2tWqvqtrAnCfmwBUqIHkfrWC7df2f3tAWxEgX0R2huFPa01CtjobWwz/UbK/HCZEttyG92z9fH
uWRG2MMcHfZKQ7C+gYQQVhV7RTa+pDp6kFmwgK1SpiP3x5SCDgXdwhM1kCh2GNGIyfrkS/Zt4DIv
Wgf3lp9t+0frUV6rm+6mf5AO9PdJ/4WsY4WjZNV4A/rcm5elXTV374cM099PEYZdJ43JQwmzmw7Y
th3uwLiaJqvcrRIYRMeg4nRrshp35vb6fM/dcaacRwaQDOI7KF4IG2qQSSRrCSaBDe4IBSNJsV1W
Y2n7fHSieLhFgfWDMdVXGu5eNz4XsCe+IrRq4yb+4ykjk2q1qgZsKyU8BOS7Cx6u//8zybliQK4d
/W1Tk4KIniODbvNwOiDBKziAn6gszHDVy2EGmps8XOp5m3En24KQDxgU0WpsiP0QoMOLqEnwpgua
MIdJ9qmqLTeGzLYVv3flUhV+SqoE572wJgTCGkhzI4wn7BUNXZod0I0bBKZXGA8pb5y0OWhLRNTz
FlF4QW/J9BgveAowOxoFgyDejkFn1dS4J2ovCUgFWugY8/Z3FoRuly49qs09NqDvHbsclywUb8W3
GzAIdwwawqB+YG6jH5UGlMwKdbTaJ3yrgFcLNDOahEfzD70tnDrdVupCfjuzrhdeJKTSSQh22KqH
F2WMbWltrFij+oPVuWmsOUP0dt1nZ/cEXBZoT2KBPn36mrMDrjHlkLe8YDhKYkAToWdPsoWb8dyc
KgbuxBDCQEUTlfFLG2FSDISoJXOLYnDirnDGAJDL2vLTAEIGlO4CHjqSFm/MGnwzDQjT5AxFZNUF
V+pSEJ4L+MC2orUbRwv6J4SUSunyUO3amrlUsvyyZ2g/DG7yAT0GQb+RM2VFKbo3+EkuDDcn6jpr
hy1VQGdplU6NFhlwNbuRVGzbluN0fk/oR4rHSr0tXQgPH4bY4o7EMjycmwvBazZymnjYw2uJjpZk
sY6SakoEjSN8uVy9mnwv247C3kpr3UZ3eun09MYgzLnuHHMIOrBr/rUp7Hoj0GtCGtgMm9SJgTqg
KlQxuJ+r0ooUt719kNEeb7dAJ67afygLXxgX3CbKAghRgJndbbn0xJpkZ1iPjcz8BL3rPdhateFz
YbhzW+98uOLWo5be9GwabgmsJWp8EX1LUZA2oIwIcgpeeWq9IWHiqBrKLszJyDqWEA2/+XBj2t8L
XzOXgp1/zRQgz7Ym3sWyENrtzDWTxrP7/R/EsO4pvT8GqW8GdxV9JaCQp+lLlX1L1mnB/k8uo4n8
A7EXBzX4lcWKlo72qSpSWsy/8lgjy9WiZ1RfFGWrG05triCFaSZLb/NzV+lzm8J1A01+ctlrHWJv
doq6lRXvBslwbHXV9eBpDBci00zwuwj2grVo4KoU2jjUVLN4hQpQubWZUi+EnBmnujAinGPQZpPC
YoJNxl24hYyLa+j3NcRy8JK0Yto/gNdgDc9+0NicFNBFp0mYmffjRPMXE99URmiwv0Bj5ZEV1mpI
kCDI5fa6n8xkPecWRYU/pG1y0rUTYhN43lLJNkETumn2DxV+mAFqCJSCuBqJh4iENjheJADzSriS
OaU0vhOy8KA543wXJoTtHyhqyZUJe0oSukFh1DH61QQ7oKHXR7GrSK/XZ27WM/6olNqThIBYx1H7
GACyAgRQIOvsJHXVBLd1vLYyF33n3nVTc2cwCPsnRdT/b0tw9Y6ipbThsGWOBbkbWHmwY+O+He11
2QEdrSrSSdHixpFRUXb6JhvuAtR7/EqHWEOWJ7fMyvOnhW+aCXAX3yTsDLsreWfH+KYgT56hS/Oe
k/II6fWvgD/neABMg8DjUrAGiYkzahSX/fBLMcKlmDOTEtgQAgK8XwcLB3opL+NsGaqAiVeA1hXy
mlcfLfPs9CVH1+3CcKetJ6bQ53aEKy3qGFVAGo7mNVAGu6EfbwJ0Ck2EVY6+/pAOg9fcjj5okE4g
ufevG5/bpOe2lcsxdnaXDGYx2VbStZ4lK7wIbXOIDV03MzeV514m5AtFoYMBbELcN/TY2fpObjQ8
7Tyb7eZf7OhAOU36xVAyuhzO2NACT36wE4euRdZmmG4LtLAtAkr/RBVxzfAU8L+GhG2j6ZAvVSeO
ts76IlG7NgaG6nJgPoUR3ajZm2FbGxm8IurAvLx5aZTurtXtlxLOCmafYzIQL7bzhYg7G6fOPkrY
NwWwED2J8FFEB+PYXkNq1ljr3ARUGU0//bCwqHO+cz4HwqJKktRKtYLJbgc8IzCv77wC0KR/WVGs
JpCMaBERXyI56WndJ0BOQvIvMstVUFBHB44tlReO4/nJ+2to+vlZVlUkRtANSYOeCfpL08c7M75v
rZVOvXb4UgO+sFTzG+KvtSkmnFmredTEQO1iQ6gqigAOsZu1JNdHmywE+LngMnVR/2f+xFO4yKFB
qU+0pFH81uABIiNezsB0q79UIGC10puer6+v2FyVElkGUkQLF2YQNU7H29nYUnTxF3/6KMa83/RV
78hAhlBQrmZacUzV3pUMCA3pv9r2t06/FXQi4/LlEGp7RpsvfMycj55/i7Cqo65A4TvH0d3whE6y
fLLHKzXytDhKN9fHPbek56aEJS31IrMSDaZSHm6zTnbCuN0mY+6OveJeN7UwKrE5eGjLXukn/mtd
htpmhccTVdkY5v11K7O5wdmIRI4LeE1WmAHMBFK2bmPtRSoAnteZL4WqkzHFTSHHqnNj3Zt43u4S
34T4QaNpTswt//q3zO1OBFsFaqa6gaqzcEZahIM0TIcbNyF3s6J2DGa6ja3vOfuM5f7E6bh0Zs1l
YRAcAkjFQlES9PeXbsyR8E1sh7gEDOqTXUPCsimSDEZp5VWqMnhhKC9s1pljZao/Ah38H/IGIaQW
o0xSWwLdB1k3D5bL/e5GBjM06kybYN+5aAL3yA0kZh6uz+5Pf/pT9oS+jIZA8aOJgIdBl3NVAxai
sl7iIN+gynGwIn1peD8Tu0s7yuWUynphVXUGO1EePzXVU9zaW2PIvEYZMMsv/Sitla49NTH3Q1QP
Sxa71pA9XR/sz4h4+RFCjqCZuRxzAqiEPqi3bRC5sdagdqDtJSPcAQHg6xwvWTB/3ezSHAsZQ5cq
eq9VMJvWU4Oh6pQyVLqN7XUrS4ObvuIs9qpxwcLOhpU6Q4+2V/RParxSVegLf2TpTQBM5HV7P4Pe
5WQKDksKI60ic7KHh+3AgwI2tV/IEn/RrBUUt+CauOcZouAFzSKSDxMzIlX3pF/rocfbgyq/Xh/L
zMGFwZyZEZZoGHHBzCcz2mF8NVtH/QSYRTrGO/ZibNl9+WCEjvy9RK820xAIsxAbm4TxlJ/PA3Fo
Nih2Yw7j4hnvik68q3+bhmcqtyiJQjyy7z6GYuGw+hncLm1O8fbMT0LUjs2hhE25B5r6d6+3Dh9e
7OTIoqVi4c/QDf1W4PSn9iREbzGDKyJUHuoGm163DjU9tNGh1m5Z+ayO990SM82co5zbEobVKtI4
tAVsaRkw8YZfBp5WlI60lL4tjUk462NZiwsjmgJZm/lFbzlV8Ss2lFVC0RtFVRe8Xv5151wYmZjH
jTxsqzqcZrG8LcJvs3tCB5uzmC7O+cUkXAh1chU4ErFZpKYZ4ZKpw4yJSmd2NPhuBM4pYDdoL7s+
ormAeG5KWKtey/oCkqIIiMk2KD6IudXD7/+bCWGZaFFqFRqlQNIl90Dg3EnlVwX2x+tGZlfm75SJ
TSB2o6V5IE8+B4oIPyG0BmJal50Y8lC3sh0sCQXO+h5YFcAVa6LJSyRINlhpQV99Yl/qlecxSUJ3
NHqvRqmZZNQZGvXFsJcSztkx4mV6Ik75w0l+GS5sLZLDmkNMKy9qL50OEgA/cJnQTv8wl2BxM9Dq
MCEchAULC7kGcQuySZvybZa6yQAgkQRI/bDgfHPnJKI5yNsmRKMsPpJCPg9XvRGTWHUfTQnZetVR
i3Wf+l3tqdSX//sONgTBM3vTBJ/F27ykIVd62FPGDXhaVMUL2ZspH2j5fn0G57RxUDwDiB1MN6iC
iEDFWok5IjumkB/sI6eu/JJuyk18qHfZE9QiJAfF5jt0nXzb7Sb9XGLInz3Mzs0Lu1ptoobYk/lu
VRzbzAFwgH5C7GAde80mKhYuQj/9EjgMPNpDZRLAGN0U0h0ll+SMxehpR4muMX3ODsHoDcr2+pzO
WpmeQkGohgc6EUeWa6muDCNgr1Wy6fW9ET7VvSctUUHOoLqgeI7eHNzWcdOx/6zsmY8MXB77vFNB
KLKToAyl4O8G4jDqUdnZK2jlFGvgycgqwfMT8BfQcm1cKLouMdf+PAHwFWhSROMocL4/YNlQKU9y
ucX/ndUeELUSkDzlKiruynrBU3/G/0tDwpbgVhjhHRfD7dWvEDrAoPJsPq8v3J+3z8sy3aWNabBn
U2p0xGJSisGQe7YHC87WWqnrDtMau2zTrsI1uHf8dE2BBZS8xNe3ZG352mHpfjWTWUKHUEHbFUG8
JuBPvvwObRgDVLIstBg/11+GL7fOeGus8bj9bfp0k7zoB3m3JPo4A5e+NCpsxVi38ZAwGWVfg1t6
aDfd1PsYMgjNSnqvj8Pm+mTPref5GIXYLVspiaQO5pJh38i/je6rWGqtX5pHMQtqS0WpmhE2nsFz
dDCd/F5yZGhV71/sXXxiB/mwUANZGJRYd+jtNmUgpgLkfNgm+hZ9ZIAHXJ+3n0fRxTLpyqVvDDlq
LEEGE+YJDICO4ZVO/EjX5sKb5ky/xaUd4d7bE2hFgDkI67OtC0fed6krr7KV9oi94BfbYdVuniyf
/pFPC+LVErZsRvfq0r5wuwqNMNCayR25H6B1STuyVfKWo8mJAeDWbSYlDhN7kWzj7fF3f6fcKt7o
x58BHHVJoXtxLqZlP4sLBaGJGjB8C1oXfOiQ7xMUKB26sv10n3w2r+WztE6Op+jA3WS9dPeaqfJc
zoQQ+Wx90PV0WolhZ/gBHvYc+2bw5Y3sfO8Vx/pK36R7a2MvVF+m+RVjIYq90+mCEpouotBKqRoI
ky001cZknTFo9IXFAgJ9brecmxAiTqgmBAwOMMGlblOW4SbGbqlaulCqnzuicDgR8G+DBgs40MvV
MwH7ZQVDNlpw/SONctRTcrM/QEz3gXNmraiuLBwkc3vU1NB6Mmm6aDicLy1qQ2CB2Xq674FkJguP
ow3Ib+dH4zYCzySrnXypT2Mu5zizKPYOBJVOhrabbkfFc1igQ7ACeo8G+9HoooUkalqVH44B3KkN
aWs0hIiHk9JaaRxMFwqQuN2kIXswcrCeSpXx2PPgoSV41jGGp+tBb3YPTGDX/zEquEpDqqrOCfJE
Mxzv8ODrGbn1ZSWja5vvA0BSaRivhhpboxike6NojmBRXRPziWRoJda6HdVNsIKED9c/a8azoNhj
I5sESYH24/pb6GFtjQm4mWzpPu4OCfD7ZukZuNBb8ULYn8mUAQhFLxVKPjJodMUrSF0gBytK5K5R
ErjJ+GWXkiej76eM0e6Ji72pFrJD+ICy0PhA9SWVqdm9erYAgktXkNwNghwLILNxFbT1seelW0TV
wkLPOhdGgi5CdQKjipmPFbet1SMk5P27wTSAs0LAKKA8cjf2m8ZcYg6YWUCwU073VEBdcCkXivaM
1CNJLIwqy9+YSlcAa93n42/aqTelvnSkzY7tzJhwcle2EZpVB2NBk/sWTTdpsyW2a0Q3DdvKVrQQ
wGdX7MycEPbqsI71usZUjkHg8I77iQ5Zq3hJVWJpVMI53UoGkboA4aBnaCJSP6LYk8iHnLx01o0p
/bq+4WbD3NmYpjGfHcRdb9d2DP5tt8gUB+mqV7FfYU+3GRjV/2+WhEO3kWgdk+nGb9DfRYrGWQXo
5EeKN/rrduZXScOYdBXds5qwSgpkI8xEtlFZUDUHna/HifEnapZeG2dPc8Tq/zEjrFKF3aabJc7A
kqXEC4pY3gw8VP3rg5n3hb9WhOWhsUYaq8VgjGZvEXOlmq8d35ZsbUhoEH+7bmzeF9DbAcVFwILF
vav3dLTRIohebUtypRb3QaNx1MoE2lJZSFRmx2VBQnCS8Jgu9ZduVxm9rAYGZk+JE6c2HtTqxQQj
3lg8pFR25XLBJ+aiEsrSaKdWTBkdgeI0qiOoAKKJeg9MP2l9rNvIKcr7oXuttQX68rlJtND6Z6GP
AiSDovYX1ZDiJxS1iiKU9U1Xh8ijlSRe01K/y8KEPV5fszk3nHRhTEBh0M0vSqFMemZazkI8ktaJ
nyvhcQj71XUTKPz9TFDQy2AaACpN5CniO3RSWPmgT5yCFopbOz1JojczHFJfZpyMTqak6SMNJO4T
AA+2UqzmX0A1Gm6nBsWpK63oMQDtyX04QCEmpRJbWUmso5BjSXuu1t2xZTKnDh4nMU2lmlZfvZU3
r2nWq67eyOWrAnGhyO1lsOAFVtF/EknSH5rKMo91ZqPLrcqjDQRL+++4NXL12KOzfRuaU56WjcT4
DQmAovHULFK25dhLPg/HbDuCJzP3mJ3qkG9NI+DHS7wnOFDp0ImjdwzPy0M/GCZEgzTKQQhc2NBf
Bz6mdIIx1yI/kUuVQn7HBIZk4BH3M2J0AP8G3e8O+sKNE5kJsIl20tqqG/CRbgdZ7W8SWcr3TZbz
Rysdy+dGqp4UVb2DqW7TF9SEpisZx85hpl24eaSABLwG/nEVdzx7b01mgZ+5zB5avI9uwsaWY3dQ
ugi8bBMu3iriuvQ1I+WgKM+Jsdb0TPUNsMdt5YwqfiajRmeovbmDJ0k+7epmK9VdtdO7ztoOtqKg
VzLrI591Usu+0qCVw52WobMCX11au5oZceFXWm2qOx4BVZGPmHK0L48B4gUllZtndVo6oGovT1od
J0heU5xeYMB6ztFvO3XD2Ku+C8BjVJng4ra0hrz3Q4K3vjYrBnTn22GPFo8kABBO1ZJy6sQOTy3I
m61TlvXt4HY6VV4oZ/mm1PpSdo0RfERclodfBGgzL6/lEjQdUto9DTbWzJNpYBTrsdJgU6n16AUs
ppW108Bh+YjMO98MrG2UwMmrQD2MMriUHbRkGNaGyi3b90pp0h3kHDTwQ+PffVoRyNUXNoRVHJWy
oXMKapuj08YlKjwqL7pVS6n2HOdhGgAsjSYKKSegCQnSGlgcWXeteiwR87KJ3roB6TV10jB41Dsg
Y7oePYStyvpVhEi2ayJabcDkZe9VnsUKbIdp4pmEhRtwXiQPtRWMW5XjQdUZ+1j2i4DFE50pJMlK
uxucUNdBHllmZrft6lSiyFV62atGVf6tAvMMQvkuRnrRKX3gGGEf7FVJyk4EcMRve0RD+mCP6f2A
HpQNSEDl70jqS+70iTXepDQJvDzU1fuqkaELkaMO7qgY80qvuhSiqVJYv4e5HSuOmZfhm5IkeMtC
86TF7wJK8x1IgyS8bxGW3Wu8sU9MqcK7HPDaNz40g7kiqWqvR64EFEzaUrOHDpuJA1CPQz9nqXHf
ldBP9bglZfKekax80CVGbxTJSH4XOpInCATYeAbUtIb7VkihOG2kVsdPjNMMFA0V2xmjOXh6nid+
qsto2rweM2ca+XAxBtUTmmtQcEQXzeUBx20z160GCPYB+8KTxsIFiYg7mLYHSj8fp96TXn1rkIdw
IkTP1kl3n0NYeLQ46KT/XPiYufh9/jFCrtIQUjZhOp1JGYR6u8ec5l5ivve96o1t+LuovqpQ30cB
0jHGgFlcuuDOXrXOP0A4fzNZyiw6kVhXPNklFHIUFfVoo0AgU3OkQN5oGvONLPJyPOdaqv2yMAHT
rUO4YU/mUa2wJ3iNLty1JKlKIAqGA8yoP9G+5kUAxKm0eW+zl4L0HIQIhc+MIvQy0PLZZb9wSM/k
BLKMooWJlBD3IrFDCCqrag/VUZhn1a0etJ/YKruO7iherBdG+rM3BH53Zmr6lLN8vpDa0WQtcFoS
KDJiG73IlY/6plMTAMSejXjdAzeubK5bncnmZHSo4Xb5h/5AfDVMSaZBbAEHIcU5qI/8WVfMzTgS
CyzeplvW6YM0fFw3OZPRoQtbRyOgjccS9K5djjMKJTT8TfjNuIldDn77UInA1LsNMpcl6+u2ZnIs
dMdZE98Xsnr0qF3a6mjUaKUK2pNI/WIhd8wlAtQ5/zg3MM3v2aIhDCpVYcFAy6rYDSUtP1IevGaQ
PcBtKau86+OZdpu4G1TQU0zs69ObnbAbICiFI1wfsVzdqebPUfISGgsVwtkp+2tChO5HgzSUEoeJ
Xu09owcP/xL13MIgxMQXHNoaNxRYaOtPq9u05tM/vFGraOnTUY6agsePzhYVSk5DmsrIreMI+mIt
zvqqcSRZfqVKuQeHy/0I2e6yQpPk9QWa20+gy8B7J9iSFU3kQUvVbCAl+t/dDmofQf5JwOth7qRo
9JvssSdLrAZzxwPOKQ1irSi8GeL2lfJ+kBSGRzrjnXpMcbLb+kU+IovaFr8qSMov2Jvzdm1qEJBN
2QJvsrCdaIuWDnU6GlP5sSr8bPyUzJt+KRLOWdEJFtAC0SLCvmCljXDhIyr8I6G3DdCxILKqVKQQ
/z0AT5XP7Qh7Vy9txuOUYDRQNSeFuWnGbF8gUc0oWXiwndtUExoW2da0c0XgSS/VXE8iuAXSjX1m
jfshXYrkc7vKwNMElL9wXcaF8jISDR3RkCrAFaTWDJ3OoKZX9XHgUgVP79edfIZBRJWBhMG+AiYN
5LjCzOG6UUEzykZW4vevuPgYuX/D1pWvueNNuUI73ilYmb75hPd3SKw49Y4uFCFmB3v2AUIc5Had
Zpk5fUDWgNB1R+l3Oi7E2rk6+9ko0cx9OaM20O6QS4URaYO0v/IPObhagOheZytjW3wFj80df6nf
lwhV5x6fYRfcfmCaQo1KrPuiqQokchLeuJraeR83Zu7E75HshttTRRxlAwHtRejJ5BziuXJuUlhQ
NRxHngYYKnG7rbwJW8+466Dk4cuu9GZstIdkpxylO7JZesGdzbbR0YPfGhjmQZB2OcmKXg6RyoLG
1db9XnlCCSnx4nWwAa5grTgAbMSnes1vnq978Ox+PLM6/fzs2B7krK3sRMLS9ncpWn4CZYFbfnLA
nxP6d1iTA58ZGK0Od+MQBuo9jZzuJvlNn+MVhOTlX9dHMtNPPu3Fv5amaHpmiVKjAYsBJjCvwYDJ
Xuk+9iUAK1f62t6xdfpy3d78zvtrTggzYRTGHRtgLgRYz5B1R6u4k/HH61Zm+icuRyU4JO7HpSl3
MIMesCMovt3Kf+3Q67MNTmQFBqx4YVgzVACXBoWIohl9DHkgGFS/AOjNDyNxFe60r81jOHrq0vDm
cn0UGHGvAFsquIAEr9f0Qk7MCu4BBD97bdbKG+AsB+tW3+lL/jF3mkJ8Gj4y8ZvhEnPpH03SVPaY
h8xFZe1BPYGYhjpsn7xa2+hBA+HfjbViH8naXjgjZjf2uV3BL2NqqGmIJ1FX/kr96Jl6ce+gqNA/
AJ+tu8pRe08kh6yjQ76QpMz6DrSs0dWM+psGQO7liI04rqIiBRdgm5Bq09AUxWqdDYMnRYm0jQqO
4Y8VHoJKVc8RVy0tOY0VaZ4KbspekMv9plBHCpq5khT+dcfWYFuMC+ffJvg1G62aQhMLcYF24Mzp
t4XEV9dNzLoyir1gBsHNDthJwZUrksQqt0zkNaOGGqB6kqs3rkSbNO/ckgJdkH+XJQG/RLRQrZgf
3P8atsUDE9/SxAMmPkjkFTfRuSZn64XBzbrz38HZ4u0RPN/oa8Hg+K7cy7/Ak7PDMUmerMgJv/fS
YfzIfhNHXXocnYvnZ3NqT4n4WZRlI/QNSkOHxh4lz6xUNmHQrEcTGDhTC50UbN1WZdxB+O7t+njn
wu25XSFQZGoN5A/BlObSXZV9VtLOLJ+um5idUY0oSOdA4qT+SOqroQd7M2YU/EMm6pf6rQE8OXm9
bmXWN86sCI7fxpKWFsO0bjE4QLftEiR+NmvCox6ZKKEtvEwJXk+TipM4RNak3mIQblU55pHcVZ7x
Va3sbbsB2cU/jAhXzImKGT1nfypnZy4xGhRpeIETo1OeJb5PycI+nl160L+Bqk2Bxq34Glqjl8Ds
FQyorQuAj3tnqO67kSyMYt4KSGFBJQyYrqhAxnmESMgxiqF5KLhfDXd1uhCQZ00ApIF7yaQiJDpY
KFusYxyHXTX8uYsfoXPvJLz5Fz8+MyN4mDVCNpRMJ3gFqmc0cOfBRjOeSb5w9ZjdLmdmBD+zM4LS
/HSeDsMmL/epuW0lb1FVYfrYH+fEXyuaEEq5HaMrM4QVxXTHZE/q98z0bHlr9b681Iw+f2Di2ghW
dXtiVZ8W8MyTpUzvNF6Babb9sFq/6vx+Z1EHRE272LP8LnGszuuoqy7Etvkte2Z3muozuzKtE9mo
J7s7vjZvpQfc5w5F67ID85nL3v57igMULtBIhV8Ai6N54dKeRlqjV5uYuYm8j0fdhfzjNql/pVK5
8JI8m5SfWRKXT8fzjoVzGMs3uC06to0bvXyRh5eIblOoNJJiy5L7vHSacAnpMp93/R2kWF5Va5mb
pMUg7a8BKIqX6CQ/5Ic0dOimB9mjm0pudCA3hUeWmPlnffbMsnBGdnibCBkFF2AaAV74kLO92j73
7TFP9n211Jw/h2eWzYmljwBaCAyA4LQkiRpeVxhnY3rNgewCPJLtRn+4M9flBk+OBxVE6LeLcPS5
9wgoREEQyAQSVBF9SC1oleoTKzPzuhfEfic4hdu36GBvxrvr54s8O59/TYlOlHDLDoMRIyxfW99Y
V0f9M/0uDsMt2KaHlbbS79IVeQ/fImexHjClFT/Cz5lpIctSweJUtNMoO2/iQ87X2Y15pJu3p8At
bhYdZ95nz8wJniN3I4MEyDSpK9uRN3edGx86kEyrD5kTuuYe3IifS0Dm6RZwbYhiZgUGf4OiwxJd
t7e1dJOSuxo8cwbwQP71dZwc8achVDLRiApyTpH2FffjJE8CLGNso10bqsbc/uyi7XUjs+nVVC79
jxEhlKZGzVo7QcCR9AAKlQ94pbxuYG66JtSPrACDg9Y5wSPSsstzK8TmHvFaw4bIHcPsUPQ2eN2a
NTWXGL7mTtlzc4JHhExFq1450fUmAcgvwN1aH6RylS+1R88W+c4NCW6ggCEljBVMXL9Stwn0FDa6
03v9DZed+gbgOv29vZE20Ky+75f299KUTmt6dvxBRzdDRR2mtbX+BYwASBy91Ld97RYybfa9tsrW
4Xb0A58u3WaWLIux06qZ2uaYXdv6yKNdZj4OGcAPmzZZXfeaOd8/n13BLe2W65wxGNIBT4SqWBGt
Fb5EGj57FEAhAr1zE77jB0ls3OStxaYctqJ+CG0tK7sJs5da22aB0yY3JHqQNKcvwVawT5THlLpB
tFDum5vQ8y8Qck8S8MjkUxWT5bfZcAKCwAGWBY+ujp3E/5CxA8+DnT49/EBu5tJtwE+bj1aP1BDE
vor0q8pX6tKz6dyynZsQPFOqm06RJhNDId/TBAUwI1ixrnSve8csuODcjuCHaUfzsqWww+y1nX20
kl8rflj8VvUDEMheNLi5fdt3m+tmZ85VuAmIWRVTQQohNiaNPc9wV4FVkDE6svzZtY0DElxNPvUB
IONL0h8zoezCnBDKuiLOMmDHcDENa/BLUk9jyapDsywudwsTOnMKXJgSXGPEbdHixnTT6nK/Zuku
bJZYz5ZGI7hG3UkmiLlgostvR/llkE/WeKL/cGXEQAwISeFVAkslZOoV12yjmBKCnp8AwtHjLWUL
oWmuTHZuQ2wTkSUWUFbiXIYkvIdO6f9H2pctR44j2f5KW72zhzvBsak2uyBjj1BolzJfaEotIAju
O/H19zCnpyuCCgvenltvZVLKCcDhANyPn+O7LKHoLf1ROxnVwS1dg5JH8n5d8OHuugdeenGd2Z6c
poOu967VwbZqvkb5ohPbOF9n/FkWiyp8Yta6Nh6GYtPlvqneGfZMBLkQrc6sTzxSGKFpFj1mN2Gm
F6ofpQulj5DRIFOfs7xdXB/snLWpU7pxGIvx1dW4t5rxaUJXg6QtVZMdEJ3XTV16dyHniasbSAdB
PDht1DKiXG9JgJFZA67LhbJXUdrtanZbRCHKvMGPLAXgtNbuUe06EpNTIl6vf8KF0Hn2BZOTIEuI
4moCo416IJMI6TQA3ErNc7RijhPo4sSeDHaySUC3nTQqGPC9hls7EBkvc9PaGm5LhQ6Bs+TjfzMw
gE9wwhpoDZ4so8pkGKcaBmYVG7P3ZQbQ4uq6icsD+svEJLbEvC0CpYcJDbjQ3qG5kMi37kW7isTz
dVOXdyAkyf9nOJOjR9NDkApouHwNWxTOgoO2rA7kA5WY2zSm1tZcx3dzp6p+MTyPWGzI5IG0ZkqL
5Wq90FoOm/Vjs4igsFOvAYNVGOUeyrwLYwUxy0WyzGm4tW/wgz18d2fcgi99ZvCjZ0yeJHDSvz5k
EgAKAbfsYnyIdYy9Z7ED40tie3rtkz2aqLxh/Qba2YIqj+mTsQlnAEYXj98T41NHAuKXlxZWeYjX
Zeepxq4OPFNf8PQ+t+cobi/dDc+GOvGprC+FC5Lb8WmZ+yA4WL1WvdeuI9+91+7rBaSMhlXgzczv
xYUmYO3Rge13kaU4v6JhdotOV8E339s2rdBulNkjHlrSaGgPsVVBDra6Ae3qwgbZZqzpNNOhtGS9
o7Nu5l14cUudfMlkpcNQ6yvZju8o9JB1B9NNwW2FTunS7+a4xS/QZ+BOdWJrsrCc5CLXBoza3Kb7
A6oy7W10W6/tRzykQPhNDY8vmw/FvwPt+EzgnxvmZJVVvXNrO4RpxQFqwUYfSi38soSEcvsZdv8L
ad/zkU6CRx6lnFg5zA3KSx9atCk2pbNOIMukmY+ufQtaDcrnxCku3rwIhDZA44dyw7TpUZG63WQl
jAaNoAPS9cTO78AuoYHW87r/XjzDTiyNX3LyMLWsApxTo/gWQ+GJg8KiRaXWmQkDl42AacUEvz86
UyanFydVLaxRJqarcRUm+TKqyDJUK//6WC7wWAB3BVlSzbKga6ZPk9uD5dSD3XegfH+wV9lCe1eO
gaCmx25CTofO1/wYgBN1Q0AsMVDzla3kFsS07+EzWfK5jxm323ngHT8G6ECIGf7uJz+f2Zo7zJYh
pCHUlbXMVsFqk3i2Rp2ldlN4FbSnFqZf7Y1PbQNK5nQVrewneyY3/X3ezz9hslV6GQxohkzHzMrW
1Rc6iD3mAJ7fPRUm0Ng0KlQCmjhtEUuQ5CrUbBxl/tGUX+g5plw+2O3X9aX9vunPzUyuWqIv8lAt
YCZ2EWR/QUwkQPlAR6FsXrXhsi2IFwKOiCrZVGNHSNHLMIAtBlX0uPmQpr2r9beaWZ7dAdVjd54L
xnuqiU902vgO4rxrVb4szYMSkaUS3/ZMPF4f/4UXzDgBf33UZJ+aVYKeJbWA0IjhLBrItyuJ5w6b
geO9/iqLNVFvjGbG6Oge3zwYaRZDg1wGANyT0KeW7pAZeoW3A1HvRGI/xNG/X0fAsE5MTIZlhELp
hwIiDXpqLMoIDGQrVfhKzjaDsg3T5t+OdufmxqU/iXZV49ZKOApyGFxFbzC4koEplMClX1+tix50
MqqJt3Z2rvVNgImzBQB21TKLVF8zVCDQ/LydOfUv7nF3BIOCCQxqlZOTmHVtGLU5HEOroNhY2BQ9
Gr2zuD6gi+4HYllUqCGdgnN/MnF2isOoTzCiUvsKDb+CbIlhLgE5VUB7l0ReaEPZYn3d6CX3QxUZ
WxDwYBTFJzcrR/Z2QSwsVp5AKq40buKunAmQl6LXqYkxhp/4g1JAA7TgGJbCI08JjzFouBhuL3O4
i0sOcWpnski8gPwMyWEnHfkCqyNaLGWPpiL0sygz/jBnapzVkyEVeqaJyoQpoSOrRmhe6uhV8Mp6
H/P36wt04ZEDGOfJCk0CRJkKGw2M9agu2KBtEKQsh3pjLlxPP+a73kv8mII9ZyFXW3IM758i74n5
cy/j70+M82+YRJCkbLpGrUfPbNJFki46mS07dJJZ2g55HmWuE//Sdjsd8mQjFCC0HzLcZzzAsR6V
USAEAoe473dzoeqiayLzC3EpDVM8bWfROnQAKg3kY8xiKY19bh4Ie5Nz3nJx9k6sTCKV6/I40RsI
xvBk1ZF2jZ5dMDLuejA15OSWzeVHL7wbsFon9iY3wbQocidoMSpIWZEvgNeTV8NH2uvFSihrac48
5Xnw1bV+UyzrZXBgD9dd9uLyGaD7A3/JKIUy8djWsJQ+HDBeJULuBGoy3ETT/gwI5mLgOjEycUk2
2KHye1LBN+Cr+guHnOr1YVxIfmEeQQs6Jr+Q2f6m4CBQQ+0DzGOqHIvsNmU/SrZy+ndufpTt0car
Kz8wZSXUx+uGL87fid1JdAl0TYpw3PGVZODvDCnYFaiW3F+3MnrB9OJxOrrJKqHZOWllACtFemNm
n+aw15uE2iY0AdGHW4FL1p5p2ri4207GNVmyPssLN81Hv6i2bvQDpDas+mHNndUXrEDcUIdGA3JR
uDFPjoEW7UKy1mElDxQvcoxl3GVUkGOr8ZlT4EIuBCZOTE0WCn2keuegARsN+dR90Fqw2vGDXCkH
87YED9OGecPO/aHN1DkvhBNgnEFI6qDdb5RQOj988kppDNaNGZj8QNDLg9yDBImDqWVexxZN9m+/
K60zc5NB1mi4djoBc7m+T5R7LVpryowrXkBmnNuY+GJv591/w3tK0GahiaD0k/bQxABJobbIF1r7
VZvLkuxUcle2Oyu9rfixYn6DwBbOzK4+Xkcm+wLjBQQGfCngCJriYLRKtRQ0b2C8PrsBKztWNnsz
vXu+b/f1OrxvlolCg7XYpzc23YZP1Vy/yoXLxdkHTLYJ6CPyGBQT8KpgGfTLPPRD90fr3uThnF7f
7FgnB21ZqDzmFkwZzEdXExo30BT9ES4/xf49WkYvmeZzULSiWr9vwASYr966mSA7N9jJ2UhAYuGg
cwSv58QH173JKlqCiI/9NKLn6/FuztLkVIydbKhTG2M1wZwQ7Ip4O8T31fAQ8LmDY9wRVzxo2vFp
ohHJjEpYKvV9af6sxcyF+kKZF334pgkoPvrfcHefDAUtuHpgjvmkoUcP9REMG328LIylTHdD72Nw
BgOexLRm1sq8EHlAhIxNYSDXbn8TPA5ZVeVxb47CuIZfIr71PQi0VhHImXSwfpCARsJjrg0c5461
ByXcQXFlsHa2cdNZr3Z3x8FsqIN1q2MrEfhR1i5kRTt1J+Syy3xH4uVj0MHcRCTYNQGEOAHPbCvL
q1PFq/rnNswXdf2mN6sY6XUnGVDR2A3l0anVZR96Lh5MDJz1cxHwgucAzI1csQuxOoDUJgEXCZks
U6SFewAiIAM/lHsQwnNVKI+V/nUnvTTDp6YmwTbrTCC3IGvipXzPbR/0AwbgHRzS5cy385nIftGY
jsqlpuM/dwqkYrKDbJoBY3HrUmjkLVXoGNbaK8DXWXMT5XMV4gsn82joX/Ymga2pBqR5NdgTyrPq
QKhSf0Q9fSmbxf9iEk/sTKKaRgIjr+xxXMBuJRDcIvp7Zq0MGa5yh2zIrDzLhYk0NCjHOkCQYH9M
RfIUPSQB1GUbACAWKss3XP4coICeFkdQkcwVQy7MogH1CaCLrd9564k3JqlTSJe50N62Am/In4ZA
IjOw7OaYLS/cQs/sTFwx11DVrlSnGfF8vTjE2iNvZ0LyhUB5ZmJy7BvScLlRYN7qwPR0o/Nsc+aK
dnEQ4HBHghHhytYnrqBLw2ZpiMkyw+alTqXf5uF9Gs3cGS6O48TK6B8n6YBWI4rNVVgRiG9GndBs
jqd1bhyTiB8poavnEhYK9BoVCwOabRrSpNf3zYyRKYADTXQGwwZpvN4StLY2HTEReWe4f2fmalqz
JUnROmaGkaiNdQThjg9mSv/6OC5gEJGn+2s9fpN4naxHWYqithzYGFJ54PYe3AVeh6pOPRh+ztN9
AvVj8HPgMa7SWjqLQgPWOdT8sIWgW6euArDjiLk6wbhEk1vB2UdN9m3aQpDDVTC7SfNEsodiuGFs
F1e7lh00cP03M5CYi2HiZA7GdTiZgyhQ2zTSR5/k3arloE/kL7G+CsQMUm9uPSd7uGnRo5a74x4W
0W1TFrskfby+nHMWJsdGVjCX9CosdOZrkK70Wpvx+0uJ17OlmUQJm8cyFSXmKrbURxJFaNCQHaGN
O9z2rbJwBVn2HOiC6t5lc6QJs8YnwSNkEijhLsCGUB+ToKQhNnlzTORtZW/7yAV/8S4FQeT1Ob3o
jMh64ehHzeFb1aEqic1MJWy9BBErSBfcjCAdjXa1hsZv9r1af163d8kb0QjjgO0GXICAlJ57I+nN
CvBc2Gvc9isps8ceubBGS33VmJ1Q/cJGO7U1mVCwLutJIXjrafsq8Ut0E+7zN+cQPDzp9+V7NpOH
uoC1t8Yen38NbRKaSWACjZjCXPuu3vBn50HcDJ+FS/OdAyWxhW9tnq075l+fz4tec2J1yj6fO3rM
KgB8PLxOF90XWrmtg7kJQe9J82jG2MziTfGdRMtBUo52bg+FTh99gcAQQSjnnpir64O6dP6cjmlc
2JOQFVpRLOoIdhIDWmyxuQs7EBoNcwmiOTOTQNxoYWkk9WgGnLWk20bIrs1l7S+0Yp15hTUGtZOx
DGRwhmY0oqxRjFiVr9Fjutf8dJe9mg+RTflMGL545p1O3iQOE1B9tmJcpCp9Zm8OtX/WPhh6FnzV
QmET6g75Tn9sS+rexc//f8s2ic+Im3HJS1g2jPeOPOtGRQv16bqN2eFNAkg7CE1BH3br2QcDiI2f
Gq13fDtKonYYUvYqtyCe8K2c6isy99yeCSjWJKDg1LZDcJ63Y10cXMDa0UQhntqj2PvihwpYwZw+
wgUwnQ06Lx28R6YDXqopNCUYEu7mNeiWzJzjbX9M4q2IFrHh60nl8whQ1kMarJtmVaAJv7iJxMxO
vJBhGD8AwDrVhM4lKp7n7ivBnIhmCrTVux1YMNrYT3LLG9AHXtEBDOHRZoCimQwWSb6YW+hxNs/v
SeemJzsnI4xwAAbQbW/vmIOaZOI5ZC26DRcHxT0m2b4sXjNjVTrPrkVbHfTw2cJQPzXtzcYbBdwW
vbgDnw11mbow6gXvDqQI1gBteU7+iCwJNNJH6SgXHDRVDnrR8mcfql5dH5mEuGW+NnSQiLJNa1bL
EumLal9JgULNTyKVhVKbXj8sNX0dyUWebKximynpoug2qbIKoo2dSlonG0mgwrwq2wfRHwLjaDFI
WUTMT9IPxncs4RSUo26S+a68jaNjqvtgvxvAn5yv+/QYJZtoWKo17qvpc0I8NVhHzpq4gBLfGTUy
AukuHu7igTqa8Em5dooHUi8TARnHdm/Z24iBpH6vtE+h8+Ki4C/3otxlRuwVYuNk9wk0Zqq3oHtE
3SR1H5x2ndkjaE8YxxT7R20Ztfl7BSBzfezksnWAJAyombyq1Y/MAbISFJm4FAn7EBLP1J7S6EHJ
3sAJ57tBR3FhqYHDy8mAmpq5rRTf5e96Znkm+6EOaF08KjlHBzaDuma0TsgS7udF2VNQAO61lPVX
XXiRu1eDI9JYbfVExK8OfWRhsW/R7gJiS0suUrf3RLtk5qJSwdraFPuaDStLP8ZGR9WMrABCBlpo
mfAFOJXmzvvvVyfbAmJMVUFYj7LQlEA5sVgA7tRmBON42sbZlMvabxacxvuK1ipVb42D81Qu4GEP
KqOzvcUXzIMFRoMyEyQQxv7i851ZxFbWlDrMR/vY173OE156LKE7Q18e7D3z0+07Ckcv1WJOjOmC
JhSqDieWJxvTBimtU+JQ+w0PCqAJVVD5wgqa4Orq3YOe6pAvqv2wDjeOn/vRCh32qs/8uZPgQnw4
+4zJQRe2FXRFO3yG7jVeBtOQ+lwhGHfL7PUJusrU9Z29oK/ux/XI9P0WdD78yTHX5oIMqoN6Wc/8
MPmZ64sqz2ljzI1v/P5J/Dsb3+SkQzdSVzigXfYSmtyYnrELlwLjLPx2VS+CXbVuvLmU0oVC1vnY
JidcEqJjpCaY0+QZil6bdFmYtFwg/+i/1YebeGV53cw2mhvl5NYMHo4YpKew6Lhbw1oF/Y2hrK8v
2KVT9GQmQT17vlXCISe2KGEjstkv1VpLNd1A5IJW3RsqTr4b9291B1peEQoagOt90Dra8fYORIcz
zy39uvOgaHf+Ka4b6+AhxqfgMniH7hBjmW4iX9wE/i+xAvj/HqcaRZmFVktCW69bAsbpg16cPlyf
k2/fAfV1E6Bi6NaCfw0speff0SnhEKt6gGvUUC51UngFgmvlHPS5PtBv6wtDoKYAtGLktQMV2bkh
F0zZuW3yDok3HV3AYB9TFsYcseH3FZ5YmexJvTVk3EOi2SvReVJSifsZzaJVug4eso3hpT3NULya
I0SaG9tkh6Z5lzisiDpPye7q6DG3QLrtXV+n8U+cBYHJwCYbEhlLpQLpAExEqgr1ySJ50RXDjhZ9
NmQHp4niL6WJ5jpoL3kH9A7QiG+D3JtMH3oiAkymlXGHcuBKrUCroD935U43Xq8P7vuT+ffo/rIz
eehJU295PmACXdzrfMj+Qn9uC8ouND/vyQPaFnbWQWwsMBHM7MPvz7LRMkgGgLVEq4ozpbJijnRB
BSKg277Brts4Kn0BrB6dItUmWuCWNtcUP2twspANKxpeNjBoH+o9R2Z45XrWnfOzW/arcEtuZtMR
Y1D75jknI5wEVvC0pmCKgsHCWvZ+5rVUR+c1bmrLFIL1c/M5fv4Va7/TFCfP3CaNs3ZQYa33tSNZ
jTp7tBoWuje+z+TKPla4GKG//Q3eNKznzq2LGxFvATBzgaITbfTnQWbQsizVZdIBWAVIa7uGkirt
rLnuvsvuakASG93BOqSYJvvdromTu5hWXLaar2alevZC2Rfb/Fdw6yxKpENuklu2rLuZGHDZdwy4
qmqOV73podEQMJLbBHZRWHo37wCsXwZ+/Et/lJ7lFcfm18y2HLfdt8U8sTf+/GQxLUWP6xB0bp4D
Fv016M+BP/X4qvJVv1Npg9ffjPt8xx+M2/HE4uQy6zRBbCcKRkh+soEWyFMv06XS0mhp+6DlqY6D
76yUTbQq1l+95/zMt8o+muEfGq+t30YNSSgQ2IBMCcTo56OG+kBFMmMMRvHe1L5I83l9Wi8P8sTA
JAQAWdaBxwWxvO5toLxBiWBGXqSS+7QBPLXJXeBdUMovY3QzmUhBhxSSxm96F65ZHnmgZaa6HVBX
Fscu7zaCQAisKx+IBa2LXOFzD4zv1/xxTU4+dxJAWkFEoerj6WZv7J/dm6SZvQwf8vU96HXW5D1Z
ys6Ptsa29zTb773Bf/i3ETDnnzDlvTMUsy9jCzOWyE2h/lSaOwL5EPKSQpjp+uJcXHwkWMiY5cBj
brL4UWsV6C1C/JKodaUyv+l7dXXdxOXw4YxkCqCjR9PMxMn71MHzdIzIsgFgFpf65mZp7YyEDj9q
yh4tkIqWwEguy+V1wxdP8xO7k/daFJTC4DXsQntiY+Zyjyq1x7JhEYbv1y1dnsW/RjiJw200WLJm
sETcF86fzTl9ukunDFAugLyMbdbm9F7iVHnIOlbAJZm1qpD0CG7d/r5LV1oa3yRzcI9Lozm1NgmD
iZ3LsIphbXBfGrbM6jnM05yBiUPYDrd6bTRgkwdT+6jn+BhGp51GNOR7QVE6styBkeE8omn6YBh2
i1bQ1vlVWX5Wryq+RDeLy7zr637x/n1iiUxeWFkPjQBHwBI31BaSByEyziI6JOyDBWLJdAPg0rj2
09Z96ThESNS0flZbdDNYJLsJ4mrG478jdhE4IC1huhpOa9xiJzM7MLMw2hTfI740qrl+DVBRRbP9
DUBKSIjUc3zxl7aYSwAAgnQiyGfdSfgwOaQMwqLqPBY0/uDscyNBd80CGku/J/o/3vv/ZJ/Z7X8v
XvWP/8L/v2c5yigsrCf/+49j/pn+7TZ+e/+s/mv8h//6xfN/9o/VZ3bzlnz/pbN/gz/+T+N4wb+d
/c8irXk93DWf5XD/WTVx/fvv4zPH3/x//eHfPn//lcch//zzj/esSevxrzGepX/880ebjz//gGP+
x+lf/+ePxs//84//k7Isfpv8+udbVf/5h27+HX1aILMgFuDlo471H3/rPsefaNrfkZNDMzQYlcZe
rpGrNc3KOvzzD8X8Ow42x3VBkAJoJ7RasbGrrPn9M438Hd3FEKdB+zrCNJ4If/zPh52tzl+r9be0
SW4zntbVn3/85gA+2YHo4IEZgI/xjSrE46Z+kQG9jXe4s3QivVZXZSxdiFeBmoU38YoYsXqbBK31
MFQ8svyol/WmV1xL8fTCHT6YYo+gm5AkbwU2skObSvSvYPPqjoPVKj9rbuqZj+sBuNLBeWx6VR11
NybadckubsZ0uem2gHFrSam8tyjyIiOmRG5PmyRNI68ADaZLy2iIcy8WjfsQWX1TUgcNST1ambOh
XbQEtOIAQRDmvqhcSaHWDRX2x8wSarmEQljwxYTKEl8wyCUsQP3duZ6KYuTzMERQMeAK5L6pw/Po
0bHwGIGAqWVlfhbHsUqBp28ivy3VPvIBM8GpCyhHVngkLxBBeKrVz2bHWb/NO5Emi6pyOASyWGa5
NXX6rmMHRZTxylHTNuv9biC5TGinQFYOtQgjSr9OXO6fK3u6kpNQPWpOQKAYRJvgR8GL0R1/fnIl
7vJc6oNtb7iaOkehOt1LEPTuHG/P5B2DJgOAx6DGCAoDCy1qU9UJVFrqptW1Y9cKw/CVzCySdZk1
VbhumeR8Bq1k/ya6O3FPSL3CN+GVMAj6NBC8no8qTaQIAt78Qu6mjP3CEPErlLuSN+66VbaWXMnC
rYunVbFwKltPPd0O3YL2gyy7RdjzfJexHopvsg67H1FJTCCUsWhF9RnXDdGyV8YGN13lscZue9Fk
Da1ZTSBnD55zsjMGDSeqXVVDP15s4XsMypsGNQpofVBe9v3WKPt0VPuIQ7SKJSw/uFqo1LdGrWUv
xBy4AQJN4NJ9id7ShZTM1LxYKXrXb2Q39rh0XCOPQWfkDo1L00gW0pFGuVRJXvpmwysJ8qq6zNdx
aXTD1uF2m6MdMjG0pRVlzQc4TpzXAb4lPKuEDjBNB7MN1xVX7XUjyyEHg42lkJVlxdZnTUJr21l5
F/qdaAQoCYTCW7deFFUv+8HXi7zPW2Sq9SFKvSjUrGPpDAqnpdT7aqTkSH6JQkr0XRQ1EgRVbyut
bxp576xcNbFu+zStoChvg4OaGhJTQCPoZP2qWcvSpd3aHDp4ugPhTTS2BoVnmVlS0EA19DctZAMe
jyIZoA2nlNykVagEyTIeRKrfS4m0nUdiEG1hOgD4rIyksvZ2nbSQLWi7YFtZAXNpGDfC3ZV6THRP
umbzEhpugob50slTLyP4zi0kgWQEipio2MsujFG/KpXmcbzCM6owJGOWMhbGi2z1itCgbJTB0yNi
gy0iqZzME2YCIbkoJKKkfVV09bZWCKYCOar+IWeBzr2Q5QanalOrJh0MKKWues1Era9ro5GmjBQd
RB3KgTlbIxXOPqvjBI15htGDnxzApNBnEpJrq6iww9xz0lDlXtQVarpoNEgC0gKapc+CtcVnBzHH
z9AkjUSRC2cHdqO08dZngDuXutJYngDeyfYR+vBEVi1IsbkQJKSyVGP061g3eqRD6C7noGJdEiMS
W1n0pupVg7ReDCL7p04h+TZRu3qR93X32Tt688Ixi7rvmCVk/gD65JnPOkNAfkYmTeLl0H6qFrHe
lrc2gVi71wGvhCa8dIh0qjWkDSFVY5FjrUnz3cYcv8QKbso7kqP1zNNLTRCQ6w6tspKsDBU0sDa1
hb4KhtWIdU6g7MizMqelnnYPgwr2t2VuEBD9mGLgjccZOLYCtemgZEwGLpDpAIq2tmXxFSPApDTK
0g5ierVVPkmi9NoiNfTyUQtF/2k1naHTzrCrDe68CluhybZEJRnn4SdWUTh+MLCuoq5QgO0mQ5uZ
fjHYwV0Wh0aEImuOV66bSPBjZUPcS8psDnqDVs/IL6I38UEZhl7bNTInXz3QcMcO+NvPUGZ5uVAK
A/gAtYxjBXur5FBL7+JUesiNi6dQggDRgQjmV4MaYUZ7JQle86QtIgr34MRnWo4wJbVOf3ABXrof
8gG/hk1kMKo3LocoJs+dI1OFDq001pXOMq4dBTLPQ87eU2bmL2i8HkLIV8paeCWSK64viYE0EVT5
4H+SJHxdGbLVlpmaufcBSdWEpg5XMWFtj46eeDDVwk8DtXgKcDwK3K3N4NOWlh1Re+z/g/hirKLQ
GrdkX+tGRpr3tB8JY5WiiBIawF3xO12VkH2o29mdWvXAE4RFX5RrN07UxqCMSTNbgYVV6HIX6BKq
mqhtZqBORBtMuy0aaJHSWIE+jQ/KCUtHdbt1HJSDXWcn4kFCqNYs8zt9yDsQGiMMtD5JdX6UjgUN
bztT2KGPOHMWOXjJfgqmJmStDHH6yW1mWEubhcNTWSiQKQSINtW9kJR8XadVBb5kW0Spn7FIB6FC
Whn5jTu0jePbVcpVaIEOg7aKBctx5S7AB7MNDdwF/CAUEK/rAg7tRygfqc9dVWufZVCQDyuxMKv1
wMIjlGKU176NUOo3A4V/RWwwJA3suAB1skhcy3OqwkRKCsKF2EKksYDbzMLmK0WngOkzhTfZkiSm
WkJFvO+xVoHeF4vYLCpIeUIwIaVorhubG/qij6gWQ0qCQowRPQ2t6yL680Gmj2HOlPcycs0frgT+
QNqo2Gdlqb6nQRAU1A2rHLceQ5IB+5Sk3I8rDd1mWok3lJ8ztUB/J+a98pwyiF4iR1HQaOkyi/tm
23aZZ6iAgVI9S6wCCD/T+BXaia5TSx86XOEGvaCFotbHAOE39Vhc445lhpGp7qwks56ZWvOHGv4O
UXFo3t6VQkfch9pkcIQcd9z5bg1KW+BKewXQWRF3P3LWWrHXKGDk8IcukKFvJnmytXrsLkrc0GQ+
DkFx20UVYDs9VEktj4uwvkXDI+6T4JmJ36F8mZdgETTUr6Jt0lfRsuCDQFevonbEyCtpGyy+liqq
7YcBEmtUdzL7Iw6tCrfIPgdHs+HWo8Kr6O1HWcY2SCUa9iOpseloCpIURlVRFfXSUiM1BDGdDHuP
K4pqoN3ExV2mbdP2NYFW6iseNdJauqFwHQXivqLo453okIXLKOcsw/WgVbOvRBscDYdYpd/02GU/
s9yB5gnoKyUNcd6CdxcUJcyPEqOAKGssnHafEycucaZ3YXlbETd6bfEIQI2MC2AiNAkRE/CHgwTH
acNUeH3R4qnsgKYmHrGorfSqQDjpIgyIyL3AKuKG6jmX2t4yeumsnDpW6p0rUZ9+GZgBbH2vcKW9
78PUbT3WdemDpRiBfgMO+b5Yl4qs4ZGpqfclXhuZDEwwOllmrUHewi4t7VcaFAys5arOBitF44ul
4mJmF0NqNSsBPcmhoA2Y8CEIrOfgNXsRHFfKbWHlyRDgRAfN7YioAXUpOFFbPBdoIkrJf3ErDM31
wGKj97IsCKx9nONVjzJoojsRw62xDZJbxR66fPAUXCN0z4gtK0xpHAuBDGWCW6tieDYUYZXbQTZS
7KEQrgTM69VKhh8QuY2VZZKakXMrytCyP/BOxXhIkHJuLuIBkXGjklZ1obkc9kJtPNmlru5BeCPj
yzzQy9zPih6jsDgZ8JQBrHRwVpXTFPypcmVoxX5UkKh5lkMhsyfehIm+jCuhBo9NlFiGRoUhOfKn
qJSWa+ZWUYEkYFIS/Y6HBvoVKCTBIPrNJR4fzONhj7s37SIHp6iS4mt9KGaJMIcyqJ1VT8PISgxi
m9BWER+ZAuy6pkKjDK1WWZju06Jsu0PlFE6dITdMhBPRsMfDdxOY6PU7NoVpCS/RLKO7y/M20B/0
CjXyQ1KyWPcGA7KYriIR0zQRmDYVQ4LrDelk4mlBZBovEDoeviqtrBJPFWVL8Mgr9HidMqN7rbS8
CRZW77a7wh44gaBvgOK6ZpQ4DVNSKY8K7tb9/2XvTHbrRrZ0/S41Z4LBnlNu7la9ZNmSJwHJDclg
Gwz2T1/fzsxbhTxAFXBmd1DDhFO2JG5GrPW3SaPsLUBRVCvBgDc42a0KQkNQCOuFjbWqnI+1oIdm
R0Gu85ZvDuWdvRk9cdI5/cv7qN387hz7GCIugpB9mozyom/3ocsvn8+XDDijhhDqcPPWrUi2emnH
Bz1ULl3OUk3lfu0ZydOitrzuotw6K/Yq7qh+FWz0SR41saLI2PTPtl8X22k1fu3sPWkz2lNzNTwu
BD3NTnujJtIeubpDyQ9iTQVrAu4tFmyZ125K3Xv1PAt//OGo2P159ZFnb5ati7eq67OnrG0ITcpa
ksSSwDX9stumZf7p2JOjHmXrcWD7Th4irmniceVHb8d9HQhu74aP9q+ej0SeCLL9TnQob7js+4gU
tM5ekSjClvXLecrD8XXx3OGrzy2oknXTSL2rqQjCpC3M/BS1LQFJ3hLYzjE3bhXRk9rxC5vtxn+g
TamMUjvOsi92H9TvG+NSkMTcEFa6qM7FbphbOa8Q8vXPLVRRlnRLXumkNRIcYbKXwjs7vop+aBlm
TzIoFvx+3Vau2JXLmr0sdm0uJVVTyFq6Yvnba/ZvIWZ3xY++Ne3v4X/Fy6642svQ//o13H10//p/
/n8Iml3jHv5n1CxpB+QrzT9ws+tX/A2cxX9cW1sjMDBgBj+8djH/DZzFf1whK58Y/pA2WfCB/wbO
RPhHCD4BsoriDZo1Agb9f8CZE/wRXwNCY74Ir3REg+q/AZzRJftP8Bqnlg+Mes1CckGv+Tb/FXGJ
hszuB6ocfMIXprR3e1N+WnlJpotXidne0ememTSUpKA9WKvdBnFCMlQ0Ps6dKoqUkNJVpK3IVJVm
/BLsO950At5iGAR5oFo89lk7nWq8ZSoo4wuxJlWURMtkhtdwiQP77G59RpwEQX+nYFsHeRfPWfVh
z5uuqYnNBfH91hR9uC6N2QlKjUe5RN5HqDhgSmnKtyJsGWznIE80yqJ3b2pYQ3y6S+MYPTv15FHK
9a/u2YyLN7lwfIRiIJOXV+Kb1fjV94Ku9L2nx+qxr4qGpFMx7D17Yfjyriyh26v8kVVJUnjPIyV0
LbCsHU+tRL0JtJCMo+V9cZZOP/Q1+35a6TZ7GpcsuqGG3D9uwbbch02LVHxTOKHUaLhG8sm9Z7g0
E8VLS/DT1uY9djJyVsHsEzn3gtjMmUCucJbtofW2Zr9KxZ7gjXo5suHQhTVoKS62Pw5kjARt9GBC
WXyKxgbKCasvftegLMuX7EucdV2VWDrKTm4wR/uV6+K1mGy+rq+N2tP28buPuve6x2a7gukkPNrx
YkTgYQdYpsTNY/9sMS0eAYfK18CdDxb+4bylQB2MJGOjsiorzYOGUDg5Avx32E14YFa6uca8loMW
D7kUd0Vbvhbu1e22Rn2cOkuRcZP38oa5koG9lVNN1EdepBYY7km49YLa2FT5XTBbWGWcgCahUIW4
LvjeuBRF0D0YMy0XE/K0luoK67RdnJ9H2VsJE4z1EgcTTmXDEiE8ha64CZCE5PnGgTrq3bja/kVW
zpCoaFoPYAB7juyYf8/c00u/oTckZW8p1TELO3E27hqm0eTeNf1mpUEZr7exDgjqbVxS2hk9VbVS
T2J654itOLuTztx9aVRY3xO9pghd2wJKbc1Ynyu8CsfFXYu99HL9lapl+3lrNCmbcZT/MKbWqdnI
RW+a1k+Hxlb3OhB8AC0HaGgpHgs3MmfD3LbLrU1fmrWE0Kzr262sOwYEoRMwFWqKspmLSzllhhrZ
6XgINZccTbwmUf5KK0e/ktjE4vOF+iPxrK3ZOSqV6aNTrK9OERNPwMHBJtDma0qR+mWsySDaAA/S
xhHfZ4z356F2s2ep4nlNMq/yd20XlOlcdcsDxev53gVYSG1r8tGx2kequeuHwfKbA6u/eycFEnOT
Ndt9Y9FBxopqbrbCZs3p6tj72WaeiwzezGdDF+yNLnKSBkPzJnqR7VtiYBNsH82dEhnCRjf4mjlR
sNxkaOnxvJNygI+MR3/JbAs0K9Zrd4ay+sJ4fZWr50AITAnLG+VoMtmKdV+vmkeeF7L6Hi1kEEvF
lw09RZHCW4j32TLerQUVuLT9hyhfwMDKfE6b3sl2MmuAd6y+V2fZB9R2SSL852B0L3oW3k25WKRG
mdK9tELu7bD/6UzlZyG68FGvDFK15Rc7061+lpimNV+XWm3rMcy1LRFeUyBvJzzakzU3GbKpobTm
8dOIMp+O0JLZwsyWLTfh3EiRZnFzT3EBQK/OfHEapqX9KD1SAKoBAFIrL7iT01TZqapsN+fH1eI5
NDGuHBYppoV9OYXidvMzTh/MJZ5JspoH+bSYbIkSkVVZ4s6ihWWsDm473i1XrLa1uxPT+5lN4cHa
xgqB56hOLDDiKBjPymL9yrZ60cLZBfwbt3Yx7WMZfnrXodDLD13oHdRgOztQgJNd5feZU8vd1FYv
gzss0BgbVbk6tXWV8KdHI+xDPUv+uz1VwZJE4frDK15syTkX+e96E8iG7YPop2M7OXeR0x+oAQB9
rfcudoBWRTdXZWrtVTdT7d7IpT22UEZy649brs+r6pjRmvuoR65Kgl83xfs6Q0QqtwfG9n0zj7s4
zjk+JmdneezHA2AVwHMHMWMu8C8E87tMj6Uln121cDg4p5KLiHn5dq7a1PLWx8ECfgVg/cIBFwvK
vSeZcIt5VIs5RQ5qWi7AImOwPrn17CZy7Ny9U+dPegaMnKLmQbvuLXDNS1mXh77qj72l+lTXtnPy
7cq7r5C2/LQcb9suKPDEk+i5bHOrNGkTyeBVO1kf70tRvmKzz8HmZw7B0BXwDMFKcQ6H6aGfi/rg
x5W1H8oOUC0L/b0/xL+dRtfHqY5trGnitvGyH13AkRK0MzBuzgI8sR2e42X+lIsa7iSxqDtYL/dc
6lw+BEvbpDp0+13jtpclItOXMPdxDzXE9q+8C8cincyzJluiMzOQYpeK9irPiR/asKeRahjztLSi
Fi4l68jxDvUe9ow3eZh+yq29E8VyDqNy/NwagjNaXCzu5pwktcu8TO2Lb0s28trsGF4+BtTKSd1P
BA1WATETgUvQOpmxlT7MyroXi73dVSHeQlXNTxP3YuzDrC8Nh0m1ZN/UNGXpMoWXcTUXShWf7My9
JT2ZQ3KqTtHoSpSydv1trvF/MEXMp0GXzZ1u1vBjRsd7qWLdHCXdG/CG8VIc3Cu8MA+jeM+R13UB
h7hxi2zch3XMKDSBvLL7ObdBXdd75DTlWz7a1vscbnfcJFWRjKxUROHH3q+CbylobOc8aHLkOAPn
XeOLDIDE+y4nJ9pn9ij2OLArmmLDqjnOefQuFjJBrVC+zFVMgbG61uQSpw4DMUHbtD2ixhnO45Ei
SxSr43BAxYqcptu+yRhpIAzXQ7lteGN8uNPNcAa6fcKzv53mTV0q05+n2XoXRXGIbD0CQJoDbq9q
p4z75G+1g2fFva1H2JPaEdbRUhsnhWP9Nt3s3ZGh8bzZ5fPoU0U8d4LPb3czVMHBGtt0yePytyL5
fWdt1yIkd2DlK7ajmuL2VE5TmOaMqUk8raQh9oSoDNpeX02hyauqGMS61ZrJ43DfI1H/9qVyDrpW
0WntupsAReJurvW3QBX+Lpta0HsVTsko6/4QdAh/0slj2zxEed/ddXKpLiilBREr8xfHYYQKau9D
RoIKWW22c8nCloaT3lmTeM5N9KCUj3ZDarHe9nloHk0Y9odyyMkZXAcoQ2kFR4Ri7c/MAWLbCRsY
V9hDjKall9mHbxpktVEFplpktXGTxlpv22UZnlp+Y0lcePoa1Gl/dWBTEYPMbqo2ZyOPdOK/R2L5
rJMocUhBH3nlSRrfSoexDbt9wTO1k0qjOr1UQFAEItQ0Lay5DqCQmtZ9AimuvntWxj/obNGDVGV/
N/hgU3pe5H0WLNvj0FWbe6obvc27rgqaOwMW+t1e5vyKB4pzSeEbt9EyncEX+KA5kkZrYUW3FuQ5
NAl04l1oleTLQ1sfGLzDyxKqN1UPE/k2YhNHM3nixojMezOrZuCpKiyfg6/xkddmH+XF45bD5IGM
fi7zKE6lWpbmMRsGu0v9vI+mr2KJLHXsBhlyaFvBfNn63iyoXFV7jwtnvRmFsID3xbJi2dqZtgnN
US3tJn4u/mZOVgyYdEc1Azhp3UbP0ivq+UQU4VrDgS79K6gAL4w/NOJjinX+tXLlhl21WvzbLsyt
GZB/GgBjwizrf7pWGQTJXFo8/JWs/2oPJ6rciz3WRXDXosNtbjire+vIMU5cjVVAQ8CWQMQlKwHp
FfjGAJ6c2Kst0bsFnrIPDhi7DxgR6PhbswC1P1d5zyPJl36xnhejoGg98lZK8o3gFEZe9iDQ+yUz
VnjZxqJz3sqlE96pC6KC9E1fhn465o35vixdZJKwros+LSeV5eeQa8d5nIjX4XDdVkPqrbeynyV6
C9S43wIRdbywGXiSLH3/07Nl/UU7pOSdg4CT5oUGGBBTFk2u6VAH5XzbrKPOkjhcSz1xzfbTRzO2
jYV8c/SKp7yO6+7i5pbfnrfexac3FZUgEnsqlks5ld14M0vGbbev+blIB4ZCXHGXutmQpX1jscio
tvi1NlN2dgdRflagtyl42PQkLcI5orUJHnNCg3cUyxUHns817c5EOznhVsUTGcdptFj54+JM1ReK
XNOKdl0+lueIfLO0zLcgUZgM0jK0XpvKenDr6eCUIjhL14QnDTXnKtM+cG10SdywzdY5LuYq6vbB
qPW+rfn0lPF4CI3Qz2NRDO2OXI/7cp7qt7aNPqQxEYWh09dmcTV1u2Gfjl4rHh2p8xdpE3Rc8332
Xf1Kel27ryXmGKkvcZ3FOzXOj+hcUvQX4uBW1o0oe8KlLPeLcSi09zpcuKb6Ogddd1iLpdxvsRY7
u/WeCFN+7+v4wpYgkSM6dmJ17dEph19DG1zdE1/nOb6fV/VNjqvnJXpcCLj31Vce9fug88e8hT6x
LP1RodsacCE0ww9lt6c6WG+3rfZPkzLvgeIB0NVWD1vq5eFuCqg3yzp9Vrq7MtnWV6exn7WxiXoX
D2PcI4evm4uM51923AVEcMbtvWOZFxBN0Gwb/bg3P5ebvhPaWXZmsvod1OfdIs2NDJ3HYaHUorWH
36TAQN+Wl1Iu663r5kyhE8N8u6C6cRiM9fS0tdXbGkff2c7nk1vKc6DddRcGbEi8hoHdHa+XYFOc
av1bSVj2QD5WEVeZ6+7Rbxw4fDEg2cH3athu8rFaEh1PKVyWd7CkOm6sG1kVfdL/zUy+niPHfV9x
NDXTXLyvOWUQci7O6ybfq0j98FCR3Ai7+Q7+cQZ4xQZb00C/ZtseWurrkjn2fvSm42iHH5bMqxT4
OU/6oJgPk03PwOq28BMzv7DhPuy8CWjR2T4Gj49jQYxPFU2wf83onccFKk/bwW4MNjdtDd+yc2V3
TPNOSinmAxbXJIqqn31hIenMEbNzoO8coW6Wyr6NQgt4UqjEgkluklrggrXd5zlUr03pPxk1HbXv
908FzDN2ZH7LUXAO4+LsMN2i00eCgY6h80JELtVLZ5nTUIDHhs0R+vLFZnS3lwyf9vJ10bN8rcZ6
XxUyDZ3t3o3LV9ee0m6ILvlkn9vOOhYbtt4tOPW9rq7od7KE1R6evDnSzHAzDfLUy/VyNezlpnyt
HCwJUbUXXnZu4ubFIQUZyKa6CPIaxOQVtxjSLkOHRwJU1jXWq0Sxt0OO9otcDm+P/MQ92t5wkSt9
b0787K7SnPKVF5x7XichQK8WpZ/w4u+qtX/ECU2eZqAfwFHOQDZvyhQ/ryXEG1d0Gg2lvEcZOd7a
80QwZt2+9/nq3sSd05zoEEv7nBNDTY1IVU5hAGKR+BFSqkuIyAFHtunYYo/6uizC3XlkZSfFvJSp
K4f6CbyZAGSnuykQNx/7AcUQ1OADXPZLYPQ+UlaiAopnCvnFL32U6nH8PGY5uIVVTsna2UR1anCO
+FhP7i4E5blsnXcRYQaXV+69crBOADx20lZE+Xv+y7DxufW6HXcbEYmWvtl05B3QRdRHYI8n6Y4X
wC22cBDK0waNtkgyF9R08pu6OWo7PDhzLZOh9T83L38zVnwJS1Ls1ogXpYA39Mrm3lXurrfjs844
rkqDKjwIL+GV7KhjhprurKJ4n0XVyVts687q7/tW32ITLZN5Zae7UpqeiNIyjneNJ382JBraXUTC
9hIxTQypkjA7fYblUWffTOvyiTVHw5XdsjOijn/kvE4gj9LZV2k4MMfXoWvdOX75LGV8qJpgvw7P
VYfZWUevtkOM1lY/O/zCvbg/jw7bWsOMLhhJnfKAfHFM7M0GK2zdGNbb99jNt/nACt4yQ+iPKN/2
2Zp96WdW8aJSwUFkFryYBZ1pbH2aWudXU1unTWy/0QPsUCAVieoDDM82uuIgvErKlulLERIhK/jW
DZHsbhU852hrk0hFe9NANsJt66QI9U+s47D683eEQHfVTPOeWNKg2r71XfUuYmhcCc/edwHATNPC
X8+PUebuG3+4WRt9NzNzhETjdq33lbaHISlF8U3VJYmy/c4bzU2jvftCWeGdX3N2+BIQoy+xPIaS
QprVf19776H0+/tmpUuBQB7Yj2uXTT+IM4PE166NDnbLKD627+Bp5yWoj3IsiPWWmXumTPzWjg00
VwDU61ishMvovGayTYeagjWqJ+GfyBlQ2xgmiAReIrt+j0ovTovFPpjZrIko7HpXujgN/EYQXpC5
KKHqj0rUWeJPJhmXcYzOgox7TkXv3VsYKHWXzYfKA+JuClbBder6S1d7/FryJt8B732OPIK0iOfw
OAfmxDz4XhrL3hGvskdHIVNG0m43mfipVtVrI8d4fotZoxhlC29F8IAoDEEO2qq6aCVOEnhLHuYp
qjOrsl9qk9cVJCgCs3W0dmHRwwmOVz78gHLG6VKng0Q+zJaQzyaPVvdQwNm2N56CLz1W8JWvW43A
kecR+OHemwmHqLsqr0mjrqwcBtIPf28inLg6OWENK9csf7ahnKcD4av+b6S/4XO7TfOztqOyBJVE
2pQsTE9hYiJkEElWeSMIZ2dtZh9kffc+u5kod12/Wi2bVNRw09VzeV8EHdxCPDmvTM4xSXd0teQ7
Z83XtyXsVhbHTFrVIazHnK0+55zge4yKV2e5kplGIn1JkDuGAWUZzUb0LM2f4hAvquETQUdZr49N
voVYGOM2EAmP3V2u9RUjgH4TWcdlbevvjvKGpxm28IHWLOJBG8HM+5cf4P9It/9wsKT8L6Tbr6b4
h7D9+r//xbi5f0T4VUhriN0opmbIg8/6i3GzIdVoZITtotKKiBeCXP+LchPOHy7ADjxdAK/m4JT9
L8Yt+INkO6rWI+/qCAz9MPp3CDf3X6KXwz9dNSFRM/h97atu/V/4Nmct5cSmCXiR+wthQShePdQQ
Lpl4h211goNZ2Md3U75xVuE8ow1+P8m5/TVbG/deOZvlh1cLwPaco4aloUO5vPMXydZmIoYcpLmq
qdK50Vw2etOOv++jCIt9U4vFSp0mEl+GxQ/uc7fnvSznbKvYyiMNs7D0DHrzOAJQlZDrHlMN6pqd
PfNXnuiPWdudzxGCZs8n5fum9dtigZHqs/EcmsLJH5W2uDq6QZU1Qzqy9V1o5RG3TGjn35w8K8ed
iesguph5BnnoOAm4ohCJIFztpsMiOgTSC68RktrFW2/YPYnaap2AoFsB3fhbh4V6HuEugj1/BYE5
o3YQiWZiUTmRvJ7+4jUCbEh7vXyVuSkAahBJiIQgD69nPu3NC3aFztqt2bBW5M8YC7VJ184fhe6B
e+HUene/2HbTsKtuZAAVnhG/GYv6EdR1zNAabKrSx9yqvXa/KCtD0zaOS/RQkzno7YQvI44Y6avx
YLpQf8alE6LDKI2zck+tqoL4H7uvg3br9riMglyTyptIV/G3qb1HFqQiQn393AclnqwNAREKv11Y
rRKjb2+Mc3SiK92DbU+EHEsy/I7KZb4rlDP+muzGqW78XunhAWBLgbs6fTXyGPxqPceEQQ6ncaqB
7dxtvsaLSRuxAuqJFaxvzMM1ReDqBscmGuXvlTZD57jwG30Dkxl8xnGSOFqf5k/UckyPNHHYOlxe
58WUGJGBj4vj4Awq221FOJSHsjBS7eqJEz8ZvKl+9JeQ9Lu8JY6eD7tBq1Wiv0U4OM1+EprB/d6u
XfihHEqDjsvm6kcPizyauiHAp6licgKvQDj3sAYNq9O6mILbaKLLLLXNhDitcmgRgHzwNuBUXbbh
zlh/MhZj6MoHf/QHyLWsIipG2i8Nv6CQv3vKX301jy/j5LbxAR16hmajLplBqmWJfqrJeN/UDLi9
c3o41kR2a/5pi9G6R6cl7V0Mi1Qm7jQtzi6eRPM2bZj4UWqBb1Xaimyqvxf3NIhC/obbzm+8qcp+
Nnp1ngdKvz6GyUWdAqwvPwercX8XaFbeKVvQF1P03quUQfNuk/ijT66aMsFrg9L80PraUfs+bpaL
HRgLggf8HC26Z2drlA5TSCuixwuJWTxri3dUe6t1AAAEByt6BwYvQh3aJu00IROy5jouk9BWFP1J
o/jSyIroE8sCPZLsJ8gPYC+FFgmzCtE7NQBhqnxRPRZ9407pDNmbp6jJ8s82j6Y3NyqGV0bA7CVH
u1unOu9RP8poHX8Ffz7rQWhzn9Wz88jjpbHSiOFc513/2St/qGGGvf7TUpofqi8Uy35oXEKT+9ki
tCAyof8LAemA5LxvecNzsg4ZKKZCfB/cdrgZGJVLJJIeY1weZTLkG87C+FAKvyThjnn5S2EP8EtU
Dbvytll6OmUMe3icCqWCntacCI2pZw3D+hANi0tWM7qBvkK+7qk8Y8oKsYk0uAHBp9vywdhBMSZh
Bfh4mKF/P6++5yCx/M54KNqBRA9bltV3xEx4wS08GhOr1/XQ60Ej1HOh4xYvxCqm7hi0uTWeXb1x
PNYtqcB7tWpHq91YteWy90wz6RR8NTr0aJfKvcxE8FoTGYicbVIi0K8Rwgk7DcIoP1vFFZTUZoqJ
Yi6iKD/WtKeJb53liPUHqIXz7ure7vZOxfF2oq67fYzbDjC5jLAK7NrBgngrsSQ85B2qSnoqJqvj
VkAkCMbsaDfx42n4yDLbafabr3GpyFk6GUMson9W6LJ7LdDGfM+kkl+dCuyDjzovC6Ub9e85XPN7
7twCuBIKRdw6+eT/lSb3fzPSf4RIhv7nGWk/5EXbFf8QJl2/4q8xyQv/4OG6uPOE67q2zVTz95jk
OgiTIhHHJK9HtGNd+wj/dvQJ7w/yryKKGmxaODzvak/9W5fkMj9hF2a44g+uUqJ/y8/n/xkC8N+O
KfLumYxQRiFwJwTC5Xv8p2MKGcViDwGvSVaKNrxMde8/Oh10nZfk8JaXXiEyTqKqaYMaRMLN7TCd
ys16Nz2wPdyM5/RvHDoeHGMcZA5r9zQ6/U2BEOjdneMpv+QL0o40XHpy3+2qj0o0OQDbcGWqKi79
2NKGmaOa9I5qC+V76Hfy0bSQ8DuHwCIMTFQ000DC5/jn0DXld1hYwW1TGrLWVCW2F7SaxAUWPWIu
gqrLbkqDqAuJ81rm4snV7vCIROBqDwkyH6LB7zMgrbrkntv03JWpGjrCYGIq+i5q3RC9VCi1/KMm
NU7AWqm5O2t1DSSo1hhqfCqRBpz7doglXFSfZYeltrPy4to6th8ab7X6Y+2z8x1KiSwo2RBLmB0R
Y1cBprD6esIHsbhu/KDaYcMuT1pzESB91uiBUYAECl3QMPRmz0lgXwUg0MaIh3CyBDMmDiQSKdp7
n4yudSyz7SVUbWa+TKUt/O1ctD4816djF8sy3jSLNdjj0xSavJI7PVm5iu9HQFAzPztW3WwA2AYN
Zn1epsU30InF6NV6e4Y8cJghJ34oJE0ltBc5sBPEZrxjkuRqtJs+Dg+MBgZxi2jLkGJg7XY3nQ8Q
eoMftPwuLK79K8SX6+hxXnNRJRv9SWAocd9ML8ijbXuPhJnJ1F8c0Ty3GsvenWsGUx7DaprJ66kA
0dKgiZDcCz0iH0LOdPVUZBtyHZc8ReeMtaMdAtiNmQm6nXVcnFbfGc9QIYtJx0HGeNeatkBzp3zq
HLysX8JDgECFT1U22e6FjdWmEHKdC5D0omi+xE1t/hSgDI/ZNPGVwuUzhzAkpHXTqiCkhmyLHnNj
oB7NDJaXBPxVtzwh9UDvSNOd4jECv4CvXN7CUM2wbS1tv3xuA0kYSIBNFCmraaWzKwK8WkC4GMT2
s5pWBkF/8Cn4VAWAy1JFqOxmlK/Od8eC0k6j4iqAad0J/VcMCYIEFtwAbl3IrOufRNyHz7Ho5uK0
TLbxGa4xXWDP6O1evFq9skH48mL2DwWf9e5QVlY70iIqc+cs4woZe6Lwe6k7fw3NtaOhQDL9ZguU
vdnODXLl7NWAO/xtQr4yPKxVMFTHAb2dBwud2WgxcA9a1qEgXpRUxWEpW/nArTO7d6xg5XSf6zqT
u7YZ/PaHUM227HSWB4+2npp4B/Iv9+NUAhU4Qd3fCzCBe0uznu0EcfRP7FljdapwHlqJ1xrrJo/D
K6zfulyXRTl23g4BE41BPqbeJyfzgVpswsF8hjCkQQxeZZ3tw01GL2O0+qcYi+aYjKKYt/2KjuMp
W9zyyL9aLwk6eJEno3dNT8e5CnwZAOnnB9rUC3g33XpJWUZBkzLStuORnbj79DO1xmAwM/qmzY7Z
piwFNBqNgiaahs/IU7DK8DlXBTmjnKZFkEw0YYG3teVES03ol96+9luy9kMSQ1+pElk/DF7sEsy0
zjZy3Ay5UtqTvAt9WVR402N6yUtrjT6XTWgvbW2iRYLBsrGuCRmdvRy74W52RXmR0iZwREMQuMm0
+gwRw7qgDZAATc6+jaUz4QZBP4ACMLcvuOqYRnlD6t8YwKqbfmBInppK52d7q2XefitjPb8E/vUc
WUU8/aK+N/QvhYtiCkZEdl+KfPXuO2HrZR9MNpIPFE3jxuap1vtgYV3eO+N1OKa2yETHnIOOQuQp
6J82RHYoOvIh6JMerSyMvxvnRH5y5j1ihSz9vYsmJtxlDr6W1Kti8R5Yw8I54Y3rU+9jQUKAmUky
abLOGaMHOHh647FYyEwnjm1nEQIcE0PvdbG9+OgESpdHAOwfdHu7qj1uuiiY42+dyhZmsYHDCzu5
RbaNwBwLHbaiBZt2er6a4L28z5EcWkHwVKi4GNyDF1TQsKXtb1FSGWV/69FuDpdgVUSuB87g4HeM
oxobeeOJn47dk7fqh6ihLnTRqBxXisvtVzVQJXtvCOP/ZO88luRGsm37L3eONodyANPQEak1yYlb
UiS0cmh8/V2o7nc7GWQzrd64rc1q0GQVAoADOH7O3mtnpGHY5veiEYinLOjEDNCx+yI/Y5Oq2GeO
mYbDYxTqAvMtG/sh9zs2nmlqX9VWgWdv1VQO0TRGLZW9qmk8dk8DxtcHNbsU0cRy1rc8ApxrIMXE
9FAb/TGPFaeN1bp8mS3WBqbmqORdg5ky3SYWeR0XEn+KRX84rt30DY8hJkrWBiHmiyED08KY9cuP
nDSTFsRcRbE2PZk9e2kzNau+i7rw0Yhco7oWcevUX5NGJFxdqywByaZs74WzbWeN1zPpfAytWI1m
huxV1IagKmmj5gQiV4bYNAmvadA6ZiJxRHqMTESldLsto9ac1rPIptuUi5dS7huLgVe1pmI6gg1q
mxpp9srfm569vg3upwSt58rKxulxEL13PSClFqtgqOtPLsZJHBHj6NmnebCgHmEeD96MJiHTLk07
JIFiiB+CyWlvrUAxrSjCYH4JSAL5wk/tPyeGnq/iFIsEire4ustkpB/tvsLWF9q4ync5swfwSXGg
0YlNukxXaAR6fjW7eUmfNkajFgVNECNXEpJSxi6HcY3LpmzYRudOtB3w8F6qZkBKaWIzP/BFxZ05
y54RQ1yH+T6SDMVQKBFJ5qWpvjdcxBoL66S8pImC6STy3fK58YlMxaXG/BUfKlz0pGq+D03j3qep
ytH5igp16OQnWPqkqqn9Wmxh+wxvPrK2AowNCLPBO7KJdcHvoyJCKzK6ebETdlY+uSIGe6VDrTdW
M1TfW1xH9ooZv/5EhdZZFJSR/Y0X7NKddlxYlvWYttNK+ErfRJi0kRvPfY3FKi8z5uYB+WJrVhPC
r0LFC6+kSS8nu7IoOP1KfJM1ecGrPh40+1s3YPDsTxM9mbyWxeOMmqy4GPOQPkWC+oUcjaJs7VUn
tWzQMfvIzyPdy8+CgFSmrnYpi8uIB7RaTYHGSj8bnUZK0JpOtUU4RQIArVPECQ1jJyx2TtN/7iwH
LY1tspnr8mjipTdLhOCCAoYJd9Dl3aY3FoVt583Gd935sVglTg4nwnV4YFCdTIrOe9GEzkoyaHta
jj9sm5H5Mg4Yu27FOvMK1XqrStGW5YtR44QdQkJWeMfR+TyU4TDmu7Sa5c3IOMfatNZIEz5KRizq
UZkbV51XanOPXMmN9zKYqc0r8rqaTYj4DYgz43KG0Lm/LTOt/F2eG8P9oJwm3MPwsIXBG9vhiq1a
awbMXCSd+wPLQise6Fx1myqrx+K5dMwZOw9JX3GAuDFhH+EF1izuTYvG8KNunCDeyDJtLlWZ9QZi
hLa6M1ozyDm9Qb8EdVZk9j4OfNKRceoCVWAaVhrAOYjYjtmHD1aV0e4sFAXglPLIt8B8YyyPqV8H
d3oO/JtQF6yROOrGeyUbxA2lXTGqKmAPwTqmjDQ3BpN8mze7oMXJ6x+JRFA7OQyDvEEeEvbV9OyH
WVxdFKlhRts8GuivyFwymErKKnxl0MIMZJoyRGyxrzIGq0MqN2lhQgqp8Ka1/4R+/XcL/j/2n8cU
HfG83+P3SJ3lX/jXoEIwqWCqwI6Z8FiPLe//24FbwT/YX7PN9lwReBIeyv/twA3mFPx//LFpAU8j
xPwdU8f5B2Ae/DRkdHPvBSXN35lU+H9x0v69BwdJ5/HDcAah2uFo5l8wqncslkR3MSbd6nkCzH2H
cgy4N8oQaBviNCI1gmzrnCLZMsqgo1gPn21/nxMwb1vjrmvTrXQfevsBiwPWinRDr50E5ZjvHbvN
AdW0b9y380M1jTuh81OZX9StIgat71ZyDM0XOzzZ1r1pvGatPFitQrcl4X53vfFcmt+r3tyglqmt
Q+HZa7f5atQaKEGeHgvtZBvPhBJJPnm7w/uGV6Tden6yxg2+saX/Q/EZK8xh5XdNDF3CLpNNpxL0
bKhq6vAmyeyANlt3zJDfBrm7lsn16Ot7d76P7dhAkUtTcwHM98OJneuJPcdq6Uq6PXplMy0N3rbt
pu5QYQoAEfQiBBr7fq90fTDabq+tfOM12T5yxUXd0Anrv/ReryFQNDOu28VGE34vcx/5UHKF5LVE
FF/oo63oGdJmw8mHuWFGB9H0/H62uUnk8j0Fkj2g20kWQ4ixGxateZOthTVth/YNk+vGz9+6yN46
M1J3/eQH3yOMHbA2aDzPwT1CtWt6smiNgXDsG8RhSdpd0Zx/mkcpD7bJYJpQoHCHdgt5msu7n+it
LvoRNQNiCDSP7kC57yXPcD52xI/zoUoOPryglTlVoBQsr74SMc3aOAlPRn5pOa/o2z9JydwKee9n
sCxAkzZM9YegRCKc2lu7aunlm9ZX1c3FPhMxNZ3tNNfdXK7swn3uzB6EgItkm5vsYndwc8Alrnis
B7nxQvUMrm5jxq61jdwXiRC4bIbrvGMutXK85gRE7zbg676P/YuiRMNsBMcshLuQwfIYndGMGRrZ
V3bvbJFt7xziMkdz3DKYuyjNjn1E96NWGSu61KdRFltRVkebRUrb6c1MMJj4+d7h44C2YGdSIPLF
QsBATTOuQtCEtvKvZJYglKCzXqFNUqmTrVMknYYH/MDxEpzf4d7s8WJPtHwL/+B1YstdXidGBQZq
2KDbXEWdsRn8ZDOndx2TNUqwaTXiIPb9aW9UPqKa+EZ5ydaD4J/35p2FPFrAwYtB9+uBGHV8WAYK
Hsc+CpAS+FpxbdT1yjNOcU9UgL3JDCihzbemfMS3FolnRfPIcsbjpMgsdlRwawZNcWSGSsk3Az4x
LirfXHUkExTdlwWAIYu7Dg+xFS11n9hOyAhRP2rgG9F0GMVw343u3pzLG6cy1y52aNuJ9cooOjZa
4n4oX1RsnEzKmyRzkf/1RBzkzU6M10mL+kQgZOFRapJx6w1vxvwSi08WE4OsUvXdkKebigIaofqw
swxa/ceWOrFhIJ/nTrdruzuTXpAQ+c5qT6MzPHR1cpybu5KHP+51u5FJcZmM+YEdI7a6G6sPtzFS
xw7LDy4TmhyggfDURoPs12qEVRJXW40tRyXyyGwW4JBxW6afZWS9qRBpjcPWvX8cFVZEl6fBnwtW
1dfCgwI7sETscqPxu0zj1xbQBqZlvt88aa7p47tGZWY95fg0ah7zCi/SBNRwnH8o461Iy1WP+apy
73uJ+yy5SxKIQv1178bBxWybn+iys7SLdW+GX80ppfJtnkoJKKz2xBYp0GXutisU+pg1ISBE+UpP
0cl3hlutU6RTQARaOAxGBJ6M7fChdxzARgP4EVuMu0jxApzVqqO13y5qlvSuZXfhvwbojAZy5EVU
7EqTvhqtOmwHyPvqUvHjaTJDT0nV2sv7N0/Pp9k3LufxQUSAhPaic/w7x64emzbeRKH+vCj+opCM
HxOzXZkX8phhAwNBxWbm0je1s7Gc6Fq7cXvduuyVojrOYDJGt4YFOMcL6ltcFF96nlqqoDuBgg/s
ifjc8K3R+G2+YHhJ1kYRmJchAMe6B6Bjs62UDtOrtoxu8ty9s3BmF67rTJxYfKGT9FqrfPoSJGIt
0OepvLkaZrmpXC13FTa/67Ks+pVZDskptbpdPbfiUDtmt4V2l9Lqa+7rPDIB0mJXaIWXHetB2Ghy
m969tKtofJE6bvZ42vSTXZhrG5H3WjC5+tEPgfViiiY96JHatpeEiLillX7SBa4+Bzm0cvEZhIXa
tCpztn3TqH0z5N2KE9yx5T44NXxZdksXBl3rIwKICkxTQPxI0nWnrPe6Jwr2ltCTmWofg+S6jF00
SG3Lgu99yFRUuBHKdZy1zyif1q7Jxz/whjvMtTyR0VU9mk/KUFtIwDgvytArVr75HExcO+3cN7Ek
mFbPt/3sD8dstjZsql8YHClm7xhqd2OLma96w4wL+4BQrK9mXXmnEM/7vPLpT9KdDrB1sbDmVVqC
IqLON58sV6H47i4mJzqMbHJbtnJqJke+xWPPGTg7K4aj68ojprcjTZN40wBfWyE622Da3xJPn65t
12jX9BDjHVuMDUrlF1EMn0rXeqmsahumEPDLoj9GeX2bV3pnlM2L9oZ9pHW0kZA9NpYp/F1Y1Gxu
4LfgCubb33jz8nlZEZnOonLrIVo7hnHIEZ9FCUCSODZaYhNCYDbdRTtK/y33A32RVQVQ6JJ4GjLW
/d00KVrtbmNvGUE3ONGygII+bmO73bMnau9aw642OVLTG4xLamYMHyGyFq3qHgunjJYWbvhFOnVE
TlWhtbmuIod9HxmuWLioGioUa9kKM2J1rGJvIOZp8tayq6zbQjkURHHSXBVD6u21Mzl3Pv0+1Hpj
1D0rMgiio2yd6g6/eElnx074+E906A9pE6M4Z/eN7JpdHXlqHhE5s0+GWhGrhMEhGvqTZyAe4U4M
QbaAGPNTSuivpMlgeBc81c1NGvjeZ4YZCBCavL1ECjN2vMIa90shotLDpArphAkXtpza6D6VLIYt
QRAYviOkHeGuCyr0BJrv6wmoHQjqzqE9n6TtkXeiu0WIMe3SOWL+0WKupRM47XMjnS9aOwzvrIEP
B12b4spoQTekzjcdPKbecOFSXjx3RTodW2dAI5/isirpi13aI+GWRhONnx1+/bWM+CANibI3QRJ4
W79p5F05T/5V0IzlHT9FHeNkvPcy1W/yBFpPkejnlB7mMQmwzbt5hx2THzB/6zAJ7jPTO7KnzjZB
DqOXjzECxMhuYFzainqQoOfKNq47syy+wnAqniOvLC/doZU8erDMusnneMU8hWyeK8hnWOpx9JKx
7sXDZVzVexr2G3zyNKKyHKOXZ6xs169PiGM0A7D0Kcz0y2TSXQlUKHkkjXCd6G3jJuYXYF/lCc5J
vNWFOz0ac1q+5lbgPqOnUduyTIdDI6iUMzNqNpgD1M6afPnk0V5Z3OXWIZDKXNf1YKTcLmqryTei
XZCGd0FiuqsZgcoVlJWOqKU+uXcy+Q1Z40kX7cvAJCP272Ys9VH4WJfzsBWqT6+AeBwHupyUcKZ3
UO5wVKGKbpjEoEQekLf6tBVqJEkLGyC6dEbnEQUAHSpRXxlqYAOkaFOj70F8H8c/auyB5EYvKV0g
8Kx6fNDluHaWgoTa8ADQQx0r4C2XcUjBnsXfwhhrR5XIT2bnPSe9cNcaDkefuLcKI/1J9s5lkr5l
3MvNlMVYqpv2lp4jYLEkLjYI6elsQvuBG/9SuCOlbRImF21U02vG6RP2wX3mh2tegxfIPbE52MOd
dMVL0be3LTb8U9t07A5w0IZmYe2DGr5N73wul32LxSYl9NKTadV6FeNhl3JIr3pa4WRWFWyYAmcc
N5HHQpGMDRoPX27qUxRrc8b8TzJ4PnbuDuracxiP+iqPHVyHbRQkt17QVJuZdfsjcSNCqCOljhpj
13ag34/jgpDqHaad+shH1gXTiGljx0PfXKVZ112ncZzsESwlJQ2xMuXJyBehbV1sQu11NH2yBW5C
85D3adTT9UZ/syVtEHs+RFfrcprb0uKaNPp7P4xoYTLCFTc563sz6DL62rQ1V9uOTpj/muay7WlZ
zRhaOzhu+lAZWgHno1keX8gGqdt8cKGeAZYhoqw2MF9P5o8Ei4fuag+PT9mu6CZ+ZlO8OBvGV4i7
DIEATxz/GuX/t6PyPw5s1P8salhHr9/ft1OWv/3PdoplLzyVwPddlJWCFgiKgX+RVux/0IakXQLC
DP/R8q/8S8/Av0NmzkIodvhTCXjn//QM3j+QNwjJQMEKJPZWX/6dXgr/KnqFf/dSPGv5Wbj0+Y8G
/M//68/f9VJgWnZObcpTZ6Q1E0HfVPnAUxAF1dFXFH9+auUGPku/zdNHOyiju1gtMCUgbuwXVJ1i
0kvn4DEwQ9c54LWu5C7O7Sm9mDsIRRclMaH3ljfj5pNhEgS7xKl5T+HhNpbWdJrH1a7RhYUN0exo
gwPUo1TjncEwdxNWocubCRvtlE5851F1u4mmo350hxQlewKhBQyRJPHDiZlcWeusTpkEVkBoATiV
xW0UVyADARwCdnQE+HOsUnsowQX2TroMnVNM0DKWLMec19P1yExJXAOPNkmw41eJy0Ia6Sfkj0F+
SLPWlJ/8Iotew7aaN8bY9vNK1IV1Ky24nMGkg1JfV547b3Smnjp2kYwzcuVppsrG7JrGi81/YjHa
Tfb90OWzvmaPUBqftJaKWV8YhPcJ/WoiqPih1UiiW9vV2aUovdyNIDnkRPMhCYvuhTHhtlglyiyq
72PsJj9qCH58l31GweMG5ZoTPoRRwJ7SNbRTQOTT5UTzN4KnZY/Dd2pA08b9p8uvUe1NbxhonJq+
e0cK5RY7hLxxCIg6NKpisiZtlcc7BhndlY8GIrlBGgmy1mgs66ZuYoVBQ0KB2iRhYU5kWovhR2KZ
KbMaxbCGyWY7wOe1qJgf6zjgW2igDxZ8VA/C6eO7Yh7Sw4DIDBMqFE/kmg1afGVF9sM05I2oVpDe
83EXx164oKuqACXQGqx1HlxhWA0U1gRUgrDDcIciC4FUOy7J3mHkCYevcDCgFGSvgoxlapG+mCvI
XZqtTzBXAT0DIBzt3G6YBFRc3zB3qfBcJ/O2o1Na/gUhc0SC2449TsfQtD10JuUgjYsulnm2R5rv
Y2VsZXeaxySJTlJVtUKtC8l504DQ1NhdvC47eISRF8emHNxnOYAUiXkPb8pybPZM0ASVJDuIfisq
WV1OWJmvjZxeAno67Mz4BgmLsEM2T/AmDLAFmCh3fWZPD5OeqGtKd9IH9JP9XYjz5SaR+F+tdBqN
a1QS3R2R5wx+x8Yq4A4iOn02DaM4WDgcuVYFj8S2mXJj7/TIAcBg6uzBIpidR4hv+LGqLedutLzq
NSxC+VmxtPQamxyEs4YZFbMdMc8wVIrQmFZzxliAAVZBNenDIKEsswO8XHGTpiS2dGn7IpUbPY4T
Vhk/5Urr3qpVQ5FrRbBlntqOQmj8Hlljopg8qhZXZW6sauSnWMTAzw1123/jreDY3VZNde0FqzGx
qS1DRgRjx/oEXJYSs7ZnKjj65h5FTjvSHzLRk3+xTEZn1kXUOKJ9AMLXm+uWkkqKNePvxJq3atRz
mR9TOkdd+VbpgRoO6F6qaC1smOFSfoqxSKhtsQH5vS62RdAOhBthHgSHfIG1qTZR3ch6RPE6wDNz
dnBaBAbh0R6cXRXAFczWaHxKSsVWpI8qZBNpXtlD4w7DMyoBLCwUa9ozAXRWUSb26FcMi1ZC5YT1
WvYWw+jGA0D1VILqZFZSWPAjX50gJPEXFGchP88Z8ohH38oGWt5mV+qrIG1jfSVVM8egIyONtqgc
uqK71RGyfjxVSamhtww50BiTjbPSrnztaFwukMzaOwCMcvZsNWAhlSL/EnFzUVgiEBm4+hvwh1ic
+8x4wI08wqzPYJnIPGF+ivN4M9HjSJEQpPUVUkx98lPp30dFDQW0hwGoY0IAGdT6nbEPOlEc4Ls3
n22bJmCurYCOmz0z6huo9OOOmPkVNkpzP+ZB9oxQBfRuSyYTMygR4CVtxMZukUmD7naOGF2Nm05W
JDZpC3yALOQeKi+sR+Q+lNTT6H7pJ4rPdkAlnHfDDOqugbke9Ux2eZ0bq7Gep8eUoM+R7azbbtn8
2BvV55Ap4CdYe6tovIX9agU7ByDXHrOB+eSmOTQIuJ9lmHenqhNv0jHMR6+yPZupA602drf2MYiq
4jmbEplfYCEn/ND2vuLwrvWXKORNfOpgeNTfVWY35VUVl6Ag08TjhiNQBMRj9VGyRlBmT59jnAtL
imuB5ihiM+aoK4JznPA7OvfklUwpILdyRPx2STOp8HcqSQy14QGxNmgO227VhJZHhHgYDwSExU1x
N3pTtUciiK+y7GRxLdN5FBsH5QVzft8rpl3sqJjuEbKQqyyem2ID9AeLcD61+8Rq4DFo9FxjGLAX
qYN8uqXt5cxbu+hEgMUrTUj2rqEhYNmefHtn5GUOaYaJwRz09T6zydl1u1ls6gHfwUrwdN7lTe1d
gnGQ960GK4ykMQiXnmwxfs0Mm32hnVav1NLgIztaKjtlDBPDZXdKmfb4iyVYRe1rL9EbhIci4jOz
Sugfzd+aCADptUrDwdtNOYX3XsXxdIGR0Lok79hlxB0Cfpk8I3qbZoeM2WYukNjwguwIh/hvCd1O
S8qHBPH3n0tojJ5V+76GXv76v0aSEn2vRXFKOhNp6u9qaAJAlogPjylAYNumcP8tCraXBBDTdfmW
M5Tkb1F4/0sUbJnU5I5p+x7CGfr/HOlvsAqZlP5UQlPEU+9g6PJM37Zc7yz7xTemkv6uBOzlO/AD
4YmU2alaYB91BaqwYej0+O7CfBhG4Vl/HZGJqslR0SBLdg7vwyiqnBKQJyBcpx4xCqJEPB+v/3yI
BQ3561mRdeFSCDLxtZY/f7cxkNbc9grFwJoE3yO+9oxs6jd1ig/x6mZc/eBM0Xp806tTtf7XJvKn
jJv3WRu/bEo4P9/jHwF3j3kxmu2fjj1lZpXpAnqv0t+i5ibjgxdJpLKE+4bMwRxxneOyz6cPMj5+
PS6SOFYZyZcc3HP8s3OOu454LsFxixYymCr3hjavy9BnurfFqIGnqrqzMnfvyy9/vto/sy65oZj4
kKYza5cet/P8Yre+UYbTZBHv60B8GykrVjaMm6zvH0u+g8yNlfvBDf5l1XJIdqUWl9gyYXqeraG4
d/HXdhyyqaavzTj2J+Ct7TK1u+2F96QJQrlv+IL/U3LxH+/tbw4bcEw2xOw7TdM6O6wY+9or4yRa
mHWAfwfT+pqqrqHuSo/YcjZ2cHIGz/j25+uLZOHnxYycwSK0xXYQHwS/3NgapHydTmGCBdFpcA+b
bfYyZT57ij8fBzfmL8fxedlYCAshmNpnrwIZZlI3NeE6qsnIkjB3o4WOWRQXw/RR4ubPUTHLknFp
HBA/DsVX8k48W6sy7Nmp4bNakyq3imeI47xs5g/u1q/XbTlIIBybYdnyGvj5QawwZpfsFZJ1rOlc
Mk5cI5Lrt3++aL89E8Qklo0H1nbPL1oOUVBjcEvWOirVDiVVxZy4erUTEW3+/pEch4AdE0St45tn
p0P/ASdiN7EMoPvw3l63Zbbm4fvghH531RwXIyCBlqyD5cPz/tXpAfFzrKpER2tFj1C9H+qs+uAQ
f2lc3vdtltuPq4VnF6+uIP3p52MYqIIrMXJn+obZfaps6zZTMAd7XT7MIme2NgQphCY2obYRMIij
O7G2KL7uLd3DOhxball6nOUHP+w3N9OSqHxsy/MJlzuPKs0NdNtNiKhlpmVqUYwi/185Wn+wMH/9
PPkuXz6f7y6ZSbTDzt4jraggG1LkrWlmfMVZMe7CNnkUlOgbkbrG1hLljwBn4Wd2MGxyS8ng3kL7
copdkV7WYR0fnGR0jzVIj87r7Le2swneBg6+mUUnvv954S134+xu2ZZNliCLXODnPlsR0oM/GizC
iXl6yMbvnrrO1tbd9GFk/PLf+eU4jmtKx/R8yfP086ow0XcGKYJ8ND+09CrEIQPC/Gu/XGREVKyA
3XRjeh4ks3GAlDHqQ8fod6uNEEGikUJGEuAF/3zyv77yqdmImFqqMR+DydmtyqvGEhMjszUZIGuf
bJ5b2PCvKXZfF0TrYBwKBPbrPx/zN8uQxgJhWlhi+Jz+8nbEqsPrHgZD7XjbcvAZY8Zgl8r29Ofj
/OZR55vC28Tn1OQvb5QRDOQsBF1QBOQeQQW5GnZA1tT93zuMpAjiv28tX04TxPbZ+klMbJFdzvqp
ptC4QearNozZmg9O5vzrdX6U5WTflXzMwZSdo3tnU1lbhCaF3jqjQXxBujqJJrnuPlgY5zfp/HjL
n787XiSCOOx7zsrVV1Dy5voZhMefL9xvD2Ev0kQo4NAjzx4IWYoOniKHCLJLWaCw95mOO/lHb6Nl
Cb9/7jgTByQ6jx0de5fvy89ngu+uI6JG8Ny54XDZ2EARM1WNn3sv6q+F0M1r08AAixF+jPl425i8
HGdwbc0HP+T8PfPX7zBxTS6Pm/3L6Y7ZZNI9ntJ12ER7cOOokKBeryLhblsiBcg3+Cgj9a9v5i+n
TiHCy5hYBPTGP5+67w62SwZfuna8btw7Va7u8iXOmH429rW4Tx5UE7ioihWBThiypW1YuzGNbplE
A6VNrnFeHGzvzjRl/Qg4/J8u2/9Yb/5mASC39vlMsD1jAHO2xug5sDdyBn6eGppv+HjSXRk0fAqJ
7/soH/yjYy3P17v1XKPYdK2Et+9UA8QW9nc5BbsxLj84pWXN/nLF353S2RUXMh+iYaZyH8LAvwyL
6oSdBcO2czMF8T19VLKZyu7V02W2+fPTdP62+2t5/bVzplajdj87Mr2S1jVsVFeuRD0FkyOF+e1/
9E41f3ma+HpZkMjYDC2nuTBP3l9HvsGiDWOLsmYBA8Z5TjRMiB21FGuX8ZJOwqdyCA+BKk64Yfb0
bz94Mf2yEaR0tyQRB0BRSJH1/bM3YWjkepx9+txjGH73WpDFNmSGEspOl0c3pm4fRWdtmCatLK2O
f77Iv6yis2Ofrdi27ANiiXq91va3oc9W1sIS8/0P3hRnCbkeKJmfT/HsImOEKOuBNgJ2rGnrecgC
jPi1pcWC1ao6SUx/aT8dQf4eEVc4q74ocIo1/f7PJ7usmJ/W8vIrPN8kXhNntXu+wUi9uhFxw60m
m++2jvpTbBhbw0we7ExtFWbZD077d8db3gM+VZiga3N2cX1PTak9uhprGDpYNHvQVjeSNQXgeezL
D47224vsWQxZWc642oOzWOTI6JG2hdxLPG+HqIpPkdvf4UQ6FU6NvjO4qqRGhzwTGMy8C2GTb5Gn
+NE7+rwAW261hzWefzIoQzH/8/OUopTqhtas13NUON1j21i8o0jS824Y+jr6ubC7oXrIHLsES5v1
KDX/fJPPV7SHk5+RKXfXcwKqpbPjt1GP/WfgKhQ5QR0XAWpAicLrzwdZ1uv7lbQchFsauPRtyCj5
C2/07uXbOwwm3XjZ5MTHPCX+Q2yD3l5540eZ9L87EPZ/AjUAOlFknr0bqsxyUAvxCXHIeQtRGBFk
pq8xstX3qMU+eBn85mALtIC7Z5psGs8L+mQ0sEFkLQfrQYiCQPHsXVPqdW7bH1y/X966XECXJ8IB
rEDvjdL551UivGQKaY7pdf8puCnUTuonlW+rCFEmQj/43757xLj+QaH+yyeFJolPH5bGLj0aZwFB
vH/XFw3t+rZlX5LOwyVPIApDGf3N7trSiKE4oU9Ps4tW8dn6K5M4L62RM8NZ+RlrHf5WclOwLUpR
fmrV9P9zSu8OZ/18SkMa2cS8JRo1POyVOa1PY989/L3Vfn5KZ5eNnJmITubMuvA6tJEDxMbCA8fF
m5rvxQcn9JtF6OPCoUFJE4iv8lkRHWvSn4SizZA1EWSbphYvIwEi6yIlMECVifHBoj9fE6xEdvW0
0qXr0JhcrEnv10TE4E9n2F/XaOow+s8CP6Vjbv98BX9/ELBrEJtY8uLspFyR49bH20iqDg4IOAHg
ERCbfvBU/ebSkYpEIcFOlMSk89lAxz1qcJLz6oPC1d8Xw3cnutfZ85/P5Rd2G1eMw0BGYdaBdev8
syakytMqGeu1ldm7Lkmfm3h4zUB6DDI72UlyS8m4swUevwzvgqd9OOPy0sLOEQz+k1VwmY3GmdZB
Gdx6yKU/+HlsA7hl79/OkqabzcaItrpNR//8ByrXQE6LVhaiL8D3Ecy6uXE74B5v3SyhnZmZ4Rub
BrENkuxWlQ8lbS13haoCi2s1w7VCm9IkrkT4mlQ3oJO66CUKfTcDuGkWHiq5PkGK1+KdebBmb7zO
UPF9mgrhXdgzorgvTUMe2wYFcHkzlDREVnGlSNibkiTh8MRGHVJd61vyOnJywvzYulGi1+lTYBIj
REnSzZeA4e69ZIGKeob35PkivxusaPAvY0QF/mEaAuIDgrgp0bI35Z0WpQ2gCoAFsIt+fBYD7Inr
mRDPG0fkEESk7cK3tdRbTNH+CV1GdWWVpnedgHRBctACPU/TNxfMiHMk+j3ARdWbOLPDaA7rzVhK
JL/agXQwZWHIYNuiy7Uu6BXUe1XYNHl0kL5mKYrjODCtU8Fcadj2roATBcCg/ySqAChCo4pLBQ4D
Ea9fzfrUI9e+TdtkR/hQdDG4ShGOgkcnS1H4osKULwLZsT5AhRKXwiycu2CE3jol84NMy/a6xsBw
HOaosVAX+buGDBlVJ4U6mkS5rJWFzBvGb9QejFKVAx4IQPRrmP6AnjsHu64deze6b63bVqUVYXdu
zpLmjm7MifyWh1AV1pPbjou7a44rdwOIM8iPQDZn4OCVWKW1lXPh8m1bGh0pTboeV3Yjotshn06D
k7REg3Sr2hf1Pq9S75Mss+ZNi9bGTKWvTCbhaxTCm0hMCOhHAOOsTNQJ2fjmyyWhJQKFs7hGoPOR
NVK508kSA+m3mSO/k3PJTF4ieEmTGYZ1PEjYGV7VrC0ntK/r3EpvTc8Qd9yv9gZ0ijBRMM1fXSQ0
K8wFRArHwESblUMa1Cplt4565s3ux4mdsn9bLj3rEvl/uIhvhxLBW1FjTEib+SuEO/kZi2BxaWIO
36pi+YFxWh37UlZQbjySZ2RoHK3Keqtsh+zldIiIFUzjbRWOqw4djZGlT8kY4smtyqPfI+eJOude
RT+CqYFnC72NqFy3vJlK7jEfNtiFk/0422RfDfNUnTxik9f8JXwD3jSc9LKZMCCHgFcwoa9WnXUT
B5h957LEnLaw3lEImrvE7G8kVfS6QbR6GHLak9lAxVFv50w8YtMGTMtT97/sncdy3Vi6pV+louZQ
wJuIvj04wLE89FacIEiKhPcbG+bp+wOVVSlSWVLn7UkPbpSJypJIHOBsbPP/a30Lily0lNSlXDXG
mDwiisHRj/DcH8PmxVDbdI2npiYiXpsPHMuy85w37Nsw9ursw2ExD2H7OOcIkyvi43yiYSPvwRkx
fITFOYjz28J6qMM1IQzDbcXwKC91Nx6rtYtMZlPmSb+LOw/hoAIy6XpQaAavVK3RrxF3mJAeAtXt
AzuGtZ/HX2ddf4rwia1GNlQrR0GUwlcvbjLqiNhPuvy2I4Yh0JoUWiTMvuwgmNoaicigV5pNr9j6
S5coSCmbztsXEbPCOhoLpDjaaVuba3Q/qykekLh51qsjk5Mutw5lHG3eBQ+YEVpkgEAJ7LFYY74i
6gBWs4RdXeG/E9VdJPMaM4iGLxRuhTYgIcO5VlAlg+o/D/PWjOOd6XbrcvZwkiAKUz3kGPoGSGQg
2GDkJA1IE89W2t+PThaoacLlUjTzufjWF1GH1A71oGavsVyskZ7s6n6XGlCPLXzm6rDqJBlJ/riS
VTWInaxt4544qhEJS/fAPEYEcK7KgzpFBwppWO3V+c12BdoUAAJ17tyJepRn6NxwEdkYP5sZtMdG
o0/wrKnYTbGanSuMi4PZmvOpmhl2s0lSNhZsJyjKyKjHN5g2L25kXQK6yHcuYTs4K8KiOa9NXL1S
STXwxaV7DcrXZZyZ8XnazwoQgoH8oZ4c6SvoCjPftwH8oJp09ULX8tzHeJI9z4C59nIir7jDiVdE
0r5TyyjfzUZ8apK0BPfhDkjfA7Qav3ZTaIaue2EbJU7BzthFRHReWJlsiD1DL0T4DtNrqZAZGDUj
Mngn6j1tbzUa/uR2Gs3LwqPHoY0hQIUYyz1CFdaHOQ/vRYnGHElamq8JORlGggfCcuvhHgtHXm+0
hP0bdizcm+mUTPFNKcrpAnbOuFWUQjlGNgLO7dwVzokoEfMFkzu7ftIV5mlu6gdeuYhY2EoJ2had
AP4cARhhNQi3IC9de+n68V6VI4ncNCvNdS+H8IWUjHFBqKrzdrasi9wg0WhkRg0A8sGKr6YtR2ak
tWNALSLA5ILTz1rlLaR0OCh6UiwRTuRb1d24SxxdXagroUUHo3crHxOuep/CXjMPKhwYfFyRYby2
GuEiaMDIcXKcNSmmp4Yan1J+xU3crWcMjniewuYMQ1zS0ZVAXkqkUlwRGWa2nT9Q0wVBajdX7dRi
PotbiKCqgbNIG9z0wSW4PD/go0FWalrI/OKCnO928kZMRGjWmPgavd231j6NjPbOGzPrsORxrhC6
6QRVlyWONJKNZr+h+on3KlVTX3Twr8qJKjGtHqyz8byLkS/ekHldcYN1I26hqKA+RgPLAbcDqrT2
ImfehRG56Gx9XiLVKHHGzrLDhFY/MFM90UdDS10IswugOE2Xka4MCHeL5ixXZOoES2Arvu1wMs4U
I4cxpEUjFPXIywayB6ZMR2jpoj6btBCULvnEp4jE1KCyjPRWQUiMEVOm4y4HtONDvxvIPYQdl+z0
Bj+E3yJuPkuB5j82bT1sR8+aPZYUa4ygmbjENQ4anIdAJl6DmNSq7j2EhDAvHzqntgMjVxwEd3Ik
3l7ZW3VzjWayekwcS8BPmZtNbSuaw9MbhrVIBtzUNpIzLKEk4anevZGK5rR2FIAc1RAT72IVW6fO
iHwjgQIOdlUlvsNMrRgAkDXCpgE6VXO9UcviFs8QndRmqNVgAjR6KqCUoweLoodIr9ighARCg8to
drUoScPWrRkX2HRWgiJId2Tb7xbMsGJEWOlcDrgXYnDFEdRk+lJMRhmoJVtwytHjZWiGW0dWJ5ol
mqsqjpJgohAYiJjgI4jg8bHEi0hghaHRxojWZJB8bdN+D0Sjjdf4WjEB3ZQY8s6Jr7svFmJPVBob
QpI7ug6jhZiGxodiZrJ4iIgy9E6Ilsq29WLOZU4Lz7rMdHbmLM+9Ir5Gm1sRz9GzP4Rbpq6Ipyyu
DA242yrjXVpVbIEJsszNq5Tk55ViK+oBq1574qLjfYCSeBXl2qURjvdo3beDk4tolyMmDHOxRh68
mM5REz9lw2zIdQjSfaElaumFkbDYCIw4sykviJLpsHxaSuitMrdsnwdEo/ciBHoAo1RFe15yxOnm
+gbezgm8qqINqqG+SpIl9UOIrZEJB411nb3Nsbole3N8qGsH+pST0AhqcvMuttKRWpH+5BCCURTz
eER6HNVr8lHRqTv9Ai8etmQrGVsSTKjBZMmdYVSYoaHwBogNF04Cxsl+yE8iq7LOozzVt8DUiBWS
bMe7KTmLVPUoWn3tzYj/PY6d1w1ZfgE6Z0zJSg2vtkqe7DZG21s7b61jU4gUdXRe9O7BTrJ17dob
ihsYILq12VcKJmr2A3ljVMdBM8od7gS5sd2YmFrNBWLsum0AS47g9IFpIFBqjKh24WP7u5iAt8pM
b06d3IZtSmIRjGXE8ltyHFt/qHMWbh1ZiTwxLFnF/tiGW3u0MVZo4m1MK5pJ6tQ23aoaweJlhoCD
63AoeekjvOYEu+s+7s3hsQ3ZCVlJ9IzjdAkjixbXYXfledUjdOF4LUmHL45N2wJonGBn8QLE2b5F
q3zakA6CsFKM5+hTo8C16rHapB5ZinavyixIMjWix08vYuWFsVzXmr1pTDrZZsJ8CjYTxAbpDOWb
TubSvh1rby1TwiVZNp1YrFODWbXwWoreDY47PSuwDcwiXWtJ91xOHNVFmMBpw8adDuyopqRhEifP
st7kbW/udCfKApqkaF8rUlxKEzqxWSlngJbfKr1vL1NblORP4hM9TxKWyZ1gGgXkD0Vy9jUwRAjp
BoJ4yYvXy6clmKQ5cGoOoxM563V5xMMwzRUbe6PEc4JJ/soLF/kXR8xoDHrNlbkPvqzIdvgayAs3
nKZsnBWhBKM4zQrh0GknTE0EXp3x2bBoIphtqQwbG7q58EkwBnr7cTRy/VDX5qReQMkoQ9DCZTfg
ni9cmG4p8d6xY2vrPp+M6R7Ys276kTXwAcDzEUkV0e2uhQtSTZQe2nRbNcJ7+D8y2apmPDRbLdZS
xLk9vgHwaW20SrOsZHtEAuTt1MGAXg/jNN3SOyS/pakn7zXSMykCaTr1UaLov4BFgkbfjvqvPV5Z
AmnmKR6PdSqHA39TUx6HyIXNlZKSdhcXMybwqcpH4xmWh3fBsQPPW1GnhnHOhsQZ7uIeEjCkA7ID
wTZM7p1UMKCDD5bQIaN6dBL8CZ0dnVXGpFoB01PNlET+NEuSOMJq0HZjC7yprOa9UjYW99K+Yo0f
/ZhoKDJ+Cg5aK3Q1rXEoMiD399iw+/6EVhdwA6UmaibLLG+bsB8Tu3FOiGMhHW0FPTbK1izeoc1o
9M4AoQ2n6HueBiKJSkUTQVg2IMU0pYQqwcyWvQxAwG4TbYiPREzkHLm0kmkQ8CI9MmGORCgb1iC3
dXijeNdJ0h4Su+IgnjKrzH4NJIKVZMPCV8v4rMLHlZLIGDXXbboxwgOlHP3I0Tw6sJrKIDI5xapb
Tb20wGAFhJfm47poDafYxXjGIdwn2AVypdMCiJgtS3APWY5ki2M4zW6zKYUGnR70YMCDPiMG4MRI
rHWtIq9u703ncZo9f261ZBMaU3UWAdnLL8Hd2+EuBUlGnhKceetMxFZ1WZcWuYUXXLB6GHSt3gwy
JcqF7X40IzXXTufwvnUDhTK5OZ5MXY/VOLWo8KZts4lT85mCh+IPcoJbgXX0WHfJkRxbcYrBXbFB
xis8JXtADq+FhM3g74IqlKhbOc7qa0dHsl8lsCQcn/plewMGdGWBcfVw5YSyPaE+Z1wZutbcDXpz
W59QEGyPsFpzVkvwvbxTfsp5WxHmUTcIHiSvDfN8VKjrTNfO7AbzFNO57SmbOsRwtMnVLDxPyJyD
3EGqKCf2FIpFCkXnGdgk7JIRvqaYfZVJtpyBkBKyMmUQKjVtPcjSZnbPaz+RiQ8+ZVl7Vo6Rg2hH
/rC3vBlIYtLai+unTrC0ZxEpAz7pbpeTWhgK/lngJKeFpRxiXX/05ml8AbCeBZWu4JuPBsONwVHg
iC+c0n4C6EXRhXhgXHP0+sqjmyUYn5Qxj9c671wgPR1iGG4C2OpZE1LQMULEhIQq8ug1JgNsquYN
cM2TjJQmmApl/XXM1L3ThgNbOLMfhzUU3QFb1KSBpenjmwYBa70eHPO1g3ZONfdewK1Xd0UhYoeS
VQxqBynEmVaWxE6yNq+xq5c37EmjK+HVG0JVzWgdxqG11zVKUPOgGufu1HXtJleihtSkppDjDf4r
sKVm1/iJ5oZD0OH/UiNxA1intp8JSQjxRrsOFRDyNw1WZl+fLd0gJLRjvis3MbYyZd9bymmWdeSR
x+1hqOSZbGEQhKWH8bKuz3qQjWUFgHTq3S4LLDHLOgp6xdIi9KODQROGHObsSB0Yo5qIliC0ubRO
66YlqJRtwxPGqBR0BDvtg1MWOvWEDDUvxYSR2G+Zj+eyzJgV3WTmHOZUb3ke5+klnGD12gvpOfta
N2NoUHPlviId6TgqjlqeZ6UKx88TY7gHJdnq4arV+wYqbNj280FanQpHgCjSdRhWXcluIWaU5RG+
QskGF7d051W47LLyJs68YT/HdnxfEbtdHrtYrxTcpXmjryNbz4bzKZQRqXL65EwHrY5u2D5Nyhqy
1yxWeLzNNzWbCuh9GedDqeiwsSiY7r1SFy8Ad4ebjkX/W662mbIlx6S4nKl/szGVBE9nddZweujM
cZlqCgT5M3I4PDZbz5qil2wQ6omHaX0XziB6ISOLCnNojphvT2NEA9mo0b7apJ2Dv3tD7bourKta
ODFuMb54j/UOl0zNafTrQN4ZJy8FfyTWOK2DqslT7SOEjBowmplfgSYkU5R+O9shipm4rikMWGUS
X7CHMm+piV8Y2Et2GT2+EyLGrfOx4GCk9QbJdFkGrCUSeX6TSkYWdQmt6vxCla7J+Qxv0lpvJqrw
O+xo9UB2Q0ZIKVnCw4IEUFQzBPwox8HK4bs0+bT7daH/L7od76JMzPsm0k/nU7tb0805jrGn+51o
g4Ty18Qcbns34Xj16wt97mgzzg0EAzadG9Vd+h4fO0T62AjPlLS/6CoQsJ7qtV9o6X0W2/ccWoeA
RrdAA2n+3W7l+3UtvCh0pWAIW587U5hNyKSiMyULrJ9qG2VnxVTVv9HhfRYpLFeBcgc50XEs/uvT
Y4yEIuI45zHGpu0vZJ2o0JvN7LibsrDlXuDu/e+0qRCM0qbnX9jAPz7PWGCt6nmzOSNqxa4uKavJ
qS73LSod30Bn9JuBsjTXfmwHLU0gHUGoQzsRDbP16Q4xGBqVXnPicLt060WTn7vuWQpn1OgnnMBi
M8Xts8jyh18Pm5/Hp4la2mUHA70JVcannl/CG0qcaUv7vC7g2rvBKGLf6uyrULi/aS/+5aXMxVxP
39TDevDxiY5lk+lyOU0UlG7gQKlLZlLLVvg3Y+XnNwFZBcpQBqNnLSlQH69TUpIGY4EawWhS6CAT
6cg1PaB5PYD7mXDgsYr9ZrC8q00/fHu83AY5gmh2LKQ7S1zVj/1Zd7AJaHJ4+wgdMSCCaVvyoPF3
Jj3tLPUWlvXXrup2EbXHRmVPmXGyNsQV5ujmNx/lp7s3iWxDa44AHhzCT1oM6K/dlC2dfSvhbo3L
alB9yvkro2Urle/IIvz1APpp3C7Xs+jjYiNxmOo+jVuLWrTaVjqVvXV+IU7mVROg9rsX219f5qcJ
gMss/e9F3+6RX/HpdSxtNvk2a7tPyQo4mNU4PsKlq9pSblgoEt/VZfD/dkX941fqlQZMEgrtvk0w
ao6rIAcGDa/HU4hRL36rNVme0w8jCC28ucg+kOQyidOB/zSCkCo1InLRsdRVf9Ds8MzoiqBmH8kR
pop2+uxtolrZxNjR3+/zb/FJbqqCf/+v5WdeqnrC9x+Ld/vfn/+0fa3OnorX7vNf+vAz3f9+/+Po
tQqexNOHf1iXIhHTZf/aTlevXZ9///1//M3/2z/8x+v7b7mZ6tf/+ucLQaxi+W1RUn1ImFve+P9s
qvSf6td/3L22315/dFYuP/PdWano+hcbsx1nE8azjUoW8dZ3PImiW1/QLOCWwpuD9Fzlh/6Vt+J8
oZXCgUZHzGWphscA/cNaqZlfXIRmGsJJS9cddOt/x1r5Ls35c6BQB0ewo3suHwBFEq/6p3EZFbY+
WNCSKSUr1j4zC/4nemJsHZxjDgSrGI810HrqU62hI1ZqhJ94mWFsysgtnioNamDYE9upKPSUxjTv
2CSRuXlu18J8Mt1KP+lp48M9wfhMJW/WYWDo5eQ+hJ6m0PDJhiTIpqq498KhP9JRou2eO6tG6pqx
azVPue8b1AR+SuOCZqn1DCdOeTKp7IYAd8jOULMZtexsgNFHTumo7hBktp7c/vClXnx/ID86JvXl
OXx4TuxDMTYZSKhYb/C5fXx/K/pyTUZAF7OXTohwia0PdPSwtWhU+WaEeB+ybBHvIqtssC3b/Ys1
eQgKclTTsBOjaLxWEFLAz3Z0ecdiVRAJJ9ndpkp8WgFkztepolIHFrR6wpXW98m6zMz5+N+4DwcF
C0ptJJMQbj7ehyE7Eh2G6q2p4/iqCMPX2IBzltcpVEhbgagaVd/aejR9pyS7NJKxfeUVdMfF1Cm0
vWqcdyLSnkMwZTAGhQknV6WaNOh7+jTtSVZK88KgTA/Io0p+sxR/XPIZq67r4cjFqMxrgwnn06TW
oq8xOi96K4uwOJaoB49uBJx8ElI/akDnfzNlfxIpL9dD5I+q8n3PpjvvFqkfFI/zkCcTAOfX3sgf
lMy6jfNZW1t1KnaiInwiHAaVJNmE0lBdMfbhmP/6yzI+inq+f4BF24RI24GB5X76soq0G0GCVq8J
fXptpaRWMYDGS5tvFRqNN/qPSH3CTu6JmbCSdSPV6bkw9bgmg8+aKG+h96WSVLjHfNTPrdKBht7P
efMoqaiv52xyqHqootZXM92ME4lBplzTCQe0nChrbPzkOkeGiElJbo2r2eNMtSvyNrovyzK6UkIC
TFY9De2TX9/2EuH58V1D2/eOc7JBJuGP/nTbpjFUURyLF0O2xGMQATkdJrpTD+0INnE1q0m1qYxE
fYtVEA3gVEZzmQtCil9ubl9zBKbiNvYdjywbqumsF2VKdWiq+3uaKOKMrAEazKPlXtpuZ92N8Tic
8X9xGohp7TINVfuyjlGqkHF5M7rupYOcc//re/xpKKMHYgQ7vIRs0813XfMPQ4uXo0K1bD3XVGVo
YBJAnWdKTENQK+HEhX+syv/RpGH81fW4pMYEpi3D+dOGp0lVRzemhiRhb3ywwshaE9FBmT0XRbrv
C09/MjLP2RE6eRILxGAYHrsrXZYoA+DehiuK8vJY1a0CwdorbYQHZRYFrWkqW7Bszl5R3QYtluOK
3u8zL6E2pneXidvIGwxr+sKXiYYbbawD4djiRAtV5wToEo5AWQrdbxUDKbHltQfPSPo33n4NBJI0
yKppiZj49bP/eXhpbIvwUOKGxYj+nkD2w7MvzIRqRzG/DLQggixqaTvyxOi9tvEJzddVx+rym0uy
xn8a0VySAztefxeV4md7YgxYSdBmeVnSxvaQYuZAzyHqWVno/W7S+mnO4J1hkuRr5mDCy7NsfX+4
O5bqQtHbjog/+WCTXr50ETrCt2lApLNXZWiUhnmXsT8eyABw8scEju3pRIFn/M1H0Zc18cOaydhm
wMGjV/lA7oKb+PGjZF7huLHuPVeEqX/NprmgXuaZ7YWetuBkRllnErjZ5NymIaVBOqeR8rD0SB70
FAxrmQ/N+WhQ3w00tZ8ZpWP5arlgaVe5lUixcmTY72RTL2kNbVue6GFi1LAPiTJa4T6yuWQBOebX
g+ddSPnxpgyY+DxbrNTo7d83Cj88XzWh5p4rNrI/fcEDI4H6pnbt7Le86udyEqJalW65kL4oQKxr
3p7XsXW9VZdgnIZNjqG8abWMBNwkG87mahQ0xmKg7QSGl0+AU6a3yZbMCjr4KnYSs35tdnl3lkWT
+TCPhrwDn4z2Ruklogltl4VNcpnFaPFo9LlE5iaVywPA4ONoIBUrMFRTP33NCX4017WiXOfZ7ByU
WbdOTA4HRy13CpQWCAu8FYR3VHERSZeXuN8Ep5NCAk/+9RPUfx6hHOwchwrWYhNnbHwcFoYUqDcj
/YkkUvUrEcI28TsxGEw0fwVCka6cWifQ0Dye2JU97p2YCmtG8O4hJaGCMzgIQMBPpMflRX7v6MK6
Ijmou+oyijp+XRudgIpj90SRRT2hOqKrLt/v4G+dcU6Tl7bqqjfx+QTz4dBzjpL1WrSvr+L0qf78
N/8/POsshrP/fNZZPcUtGSE/HnSWH/h+0LFItcD5spi5cIsTHcHX/v2cw59wFsVasSzmoJCWM8i/
OIz2F5zLFBg1ZNUYeBZ2478QMtYXC0039S+SKMBZYED/GwiZz0YhDl8QGBFI895SE+PY/3HQWQoi
GoKUGxSEbr8BNNQEJWLOm5Ty55ECbh4YKeW5LB3NLa11QGZxG21UauYA1gbzN8v/e/30z1kEuwQf
h/0cCz+6beCFn7ayVl2SZzsmzaId6Ak6Snvv4LW9GNc5SRhEWiXhk2I2Enu/kLROyKkhKiCh8qSG
6Wlq9fGjNRnmhdvUz3biTQEcWeOahiAgmawezDutmFRfobf41YAhDly1ZTfitwQN0I33audOj0wS
uR2pbCdHJKo/JQrlwdS2FWclItalhArD9TTT1iHJeUA7mqEcaTkfmexQqlMg2bHp0/aWr2wBOQho
qtmizrGH6Y3XP7JWZVaMpLp5k/0I4ZxMW/iJ6u8mk4+L+fcHie0KW43FBVhcP36vrkBwqpAeHKCB
WmuFvtZRSCDCyFHJ0apTwlNZfNNqbStzuTa6x7Jwt0581RBfVarRpnKuw3bjOJuEXDmPBET8eKse
xwc5XZuk62hVJIGrdavGdHeoEE5/eH8uvn/hPx4rP66Qf3x6rPsU+ohQBWDw8dODwxZVlHZ8eiKM
g0hg3NKypNz++ip/9YxsCg0GCxanps/FfM2Zk7ho8zZwptJcKxZfaRle9sWRqf8ReR5rFUqN31Ty
Pk3z3NtyVCbp3uL2cAJ+3vOgxevS2qZPYZQNNieTcyICcRHT7lfHp8XH+8pbAi4Xsml1aRYGDHIS
U+KXuiqKI06z6pjD/7jo0fKr0OZi5aimenqfIpa/RRJoBE07ZNvRnizo8W70uz3zO8LgwzvKDTCb
kXuL240SGnPTj9sXJhLIZuDegziXY9AaAx2PTMY0zEUNNpmOf9sbdIFlSHin2uebZDJ459Ql9FNz
x73VxYNvKXG+Hu2KEAG97tCnKhAiB8vdTnl7sOzussiF9AEcpwiYLedUq5ThfKCatLVrlZyciR4h
jeugtziG/XpYLNuvD/dHnZV2N9IXjpfLhubj/VlS4ZjdD+ikpNnu9LbdN4mLvlw33yDwBC5M2d9c
8eMphCHBFekMuMv2CZ+Y+mm4c8SpAPtxxbptb6YmLVZTP+BiUEgBgmn/69v77Ld7v5qpc1VtOUyy
iny8vypDcdWZbYP6zPZzcCybWk0cvzQT+nyF4W6aCQ1mdaHubDczQUu//foDvE/inx4wS9dCx1gq
F/idP36APlTaqQcpiYLai7Z5VZiHvC/CfY4UhXO7hXpi0pt1X7bOqm8az68MhF+N5dS+EFiJCE3s
jqr0vKByxMYzxM0sswmGP+lpuFfUQI9NzLVZGa+MYilAufHAb7NBzHdN50e5at0U46XppnIlcOtc
FGUGqwAkGfoFSLhdqrg3Mu5J2AnrbO2kBLPMHnOoRSguWm1ibElUcID9kbXbEtixSnIjPRn5bHdJ
3FBYXuItEhTVaxDF4/cywP/ssv65+Pv+8y5r3fRPomqTp/wf2z4pX59+3G8tP/p9v6VpX8B7LY5u
9luuQ3vq3/utL6gQ2W4x7ChXsn36c79lfHn/2/wRRV+OpIuN7I/9lsLvI+aDH9PgW4C+oyzzNzZc
xscjL58HKsVS1mZ1o7xMg+7j4E9Gz6zZyqPLKjN3TV9c2ltUSjVi6yIpH5ReSR+hZVQNyBWsghRs
mnLcFqUm2tO8jsieKGxeceS+w8yWxbFiZx1KO3sAB0r6lTWoIxRhQmaA/6vKk9Wgezsx1birVzPE
vi7ghKMs4B3TvVHLKbR9Tx1Mmi1J3J6HZoZKDTtdj9ICbc9agYiHjcqMx71ZG3p57B3FaNCOmm2/
/+Hb/Is1//NqzLmHrw2aImhx1i/906wQmfNo1RxiHSreB2pZ/YOmLXHX+Rwf2ctoWyBaJIGHRRXd
//rKn3cby5U91bBdm8Yw3/AyPf9wdIX/bSIXpIyLOcoH2irOaC3Wv9nSuJ+/eLZhDDqLkQmmxYX1
9/Eq09Cg4uf8jhxOI5/ZaZCPJXNmXaoK4UPG3kq7Up5QD0FRrUhVXqaQhxNtFSs9Aa4dATptEox9
DXgVgx0UhVVH7O/RVLoEkXI6gSxQ8gg5c5/raEYL5HzOCodiT0D80JlYWGjn3ZL9W/UU0wWhBzPK
TRPFmiVz0rcHYW1EZPSBIyfzOqPN8W1ie10Famx5xnDF8Ti/6rHKfG0bJz7LYvKb2mq0k6CO1Gk+
sI9TnwzVoZQS6zjaVoibwoAmRVkSrch+3Ju7/LUuCVD1VTZlzaEwIjMNFGjR6brNZzU9xTflzYFZ
FUPld60so3Vjqs1XpHYmpizw5K+uTS3BZ1olBjmbw6RZVahj0FVHOQlt1dTb6s5s8m66DBntFx55
8jT59Uqma7PWtQcd/w+LjNITGA0EqHoten0ed3IgrGIuhWrizfOQ85IGgu2E1I7EC8jKDrOTLLTJ
yBnmXFbou1rEYGT0YtBYwmnG0GqeTSsiRUn34q773ZK9bKn+XDFdipC0JhiYZDJ7jgrv5+PYUeYq
yfLuW0WY8cFqWuVSIvckDdTFuDTkpKM3dbPqueGvQ5yNQPONs6LM1WBoMio/Whzt3t+Y/1mD/rmg
N//zGrSNn8oP687y1/9Yd+hMogRgI7dU9dja6/9adxTjC7tklxhKzhhsKynS/vugz2qlLa1o8itV
8ko5iP974TG/OAsyEOP7clAAM2v9nXUHGtSHMUQuNK5H/kNt3eKTAg77OIYQ0co89p5i6OHpKq5V
LOfUkXQ/1YxEuW0bsuCIS1VZceKxRqnbqdh8JkwxEa8vYTNFjLaX2CdwDX5bq8ZXPVPSFGJ1YTYH
iADovNLYLoHGTxzfyNdKKuMCW5slD50ye6TeFWk/aitDJGm5hNONhP5GEItWSFYyeRJKPWcusXsR
JHFVeX7v1fw2o0xTdZ/TppUHI7I6f+T/ETcKEp/LOKYaF3RCfdVt1GxHZRIkYIXNGCPuGUVzn6VG
r66Ylx1xAnW+znYz0cjWUz7Nk3o2N+jed64nlW5lR3VRB6NGXdVPdU2+ua3qNGsvTaS6B+SAOw6I
M3V6p2JlX4HqtxfbgBlvK49zENX/1tzWjpT92p0dip1E37bdLgVcEK2tPKeZVGs905WOJ+84Eg3d
rSwZWq9UN5UTyyptnenbmNBdeSmaQUedrVsXwxsTTKfVhwqdrrdya+lVOytrRpUIp7h5nO2keOL4
hzTfdRt7G4WKR/pfNBVXHnZKZNtAiljZsPLcGqmWvprkwlSBUtXJaa26BT2cuq9X6qyaOYYlK26P
4xzhBI3YGrz2TdgowBds5ZYM7hiPMOnaHdZ9tWXcUKq3tjGWXMtXvbDdKraWaZsSp1+ztoUpns2U
+CWUFqlzjcOGJEA10UMlCKMRkbBX6bLABFc44U5OSI3YqxOsRs+9xIgTmciwCgOX+Mz3gkvDU7Kv
uBOKR5Qp8WLEFTTtGk6WvmQVGyha0BnD8AjKk5xNbCkI2EkzGtNh4qBtmT32jVI5160WBSb+51hl
bUzTkwH9MTYiNU7ifVabgJVs2fNRU6Xj6Wmxouirpq/AIdmiyxQfSWmBHdLt44uZ4NZng9yjbh8B
lnqViBxIe7R08WyT4fPQGotvhvzSGL+OGhNcOMbNcAK4r3ouYHUaOAuT6lJNXLILFTx3r+w97DMk
3lG+zjQs4L5emOMMq95tCTNuo+KbgvZzwojooMtP8oKgDqpwIAHYuDHt57IjrAP9LXElldDuc8vJ
zyrTIB1UaOZIlmVU9uh6wz67rtvO4pAS21W9NfrwxEZU+0yHMYv9KDPDBzWNyAx1hQ0AAfxwAmVa
tMabqnYEk7lq7PSrbKZlRNWMmgXerBQi1qAm7bfFKcCn82jjr7opDxEtZkI4vgw7nA2a3Ue43onP
8iOpp7Q+5oIvNFG75hiG1qxuI/YA8X5IspDNEkV9vpLIk1NA4LlnkdQq22uM3BjEMB7pIOWlCR6r
ETYJuyZbggn7evItT/GNUZaj07lpRe0uOaLmsG4bci9WA7ySg2YO5RJAGUoOjaX+LXSMNLtOYiIz
HScZ3hDod86KJPKKuDcP5rzfl672wJHYebD6QVZUDTX3rk1aybmRlMJH00qrC7tqR5qxeCjekjjV
sRfMuvc04c2JVw6Qw37lUSE6taMwejU6sybVmnA50PoMyRy7nlUcigZX/rqPCDkIFb6WvQ7lb98W
bY3fb7A85XFWLOWypp4w3UWF6T5gxlBlMMvW9gukTBgzMXX4+I7Qy3Nm9uIEWBnNvV1ZAH66ErCx
aH3IEEQMIEtnz6wREqlZOdImL7Ey3FU1V869E8IAOjOcXnU2Sh66b1knuLmyFxa7HzEbp1TlyHxC
dO89a/rglpvIjqcYa+zQnms1WP9V66XlJoxrpIh8PgMIohEzp5VcjO1vhe6KfFRx4RJgbvgk2JD/
G5HGQjBeP064FJGTjzv2gjUK+NGxb6xqDCtfCnKJExniYCRPrr0qEcc6q7ltrHmdNgpucwjC5v9h
70yWIzeybfsvbw4ZOkczDSAQPYN9N4GRTBJ95+jx9XehJF2TZO+WWc1rVqZiMiPJCPjxffZe+65O
yzV3lqB/e3G34K1PRVvafsLIVdMckut8Xka9oNGnhK2WOnbmeo5FIHEzt1p0k4uQ8DO/9+rcsxRP
eCsVzS8OA7v0E01EBT+tlLZaEckM1AIPmiUQmjn325o51SX2YkcdGW1JJsBF5OETbSSoprnWpvar
Dhyap6RtKt1lLqAiHCLen+MBA/fCx60qUgpkG9vKKWNszOcmVOhZ7PGUZKfRnAd2PKwBMdmruRNk
mkZtIN7r9MtiWVZpFKPycTsPNKtrzwSdU9C7BVWPlBqBCbqrZZgSoeWAafycreHLks7YdgqXbjjW
d65QJvABY1hvDJUVN9kJHsuGEcXvaRFTasS9UL+jXmf+mZysAAdE7SO8kWFpivcozfW9psmkvwEK
omWvEy/LeMw1Gu94V6j0WNDW1s8EKxzju6knsbFHYe0Sa0rvrMVeYLyPgiozPmvn4gUmukkTDyHd
x9aeeagYvCWSs+SZW/tu3sTEYDqHpGalLdMPpRW8dDMFBMIPO1wvw4xZ7gHDb5jTthsSBFAjKlCJ
zKp5rLyT1ShvZSftet+kuXwI46ZWzkqtrY+80Clfm2icyMXNQ4T86OOn6McfGlvmN+4w4lcRFVW5
GxvTOkfck1BkS5dwVU8Vvfa7dPzfqfv/YYr+d2P3Ofn8Rvj5q+Dzrz/xh5XQxi6IYZ2bEbZgLkrr
uuAPK+GqBq37A5iOLOFWB8D/jt7Ob2LlWK/3KUND613tNn9oPuZvEMlUfAmo9CstHgn4P5F8zL8r
yozeOBb5fvRFsGuD77/+/38RGJw5NyG/swvnwVEFtmK5rZfldEMyqyZThwS+9oTpYznYG4WHLgUx
KcAWxKNabEy8hVbgGKMMCisMi4DubxXhEh/aWlQegvjIFkpxSahl1IbRPZUx2Nv9fawXeL/nsiVM
6vYRc49iJHI3hFUSB21NZzPpuaxy/YE6IWsTRo7yPYWh7Xp1HxUnAkM08/T5ghoz9hOdjo1NH2/P
x5hPYzvg2S10xT2NhI5ecqNTXigwIato1lH66JD3+OYyYB8cBQli3XFti7FO96Q/p3nrlqZDlSyN
of5ch+mDVOvycYRprGy4RI1vOPB1TJawCTfMFSvmIrSH94g4VoReQS0pPSkYWehhWpsY67Zyf8LW
GJ4mmy3OCb6kGfSjZHKBIpxYXlLprdxIthYAt9TWebDbipR6XEIT85XCkPdzphofeNrrAx7PVD0K
rjy0seM18IospyUbvkmPROzqL1OOOrlL2hz35Uw0i6wplG2U6tQYTlEjHZrJiTS8pXo0nqjUYdal
XsZZ/G6w69uFqHO5qYplTRjafbpLa5tDrCbFaKRivA+XzjlF3CDeGs2oGy8dHBqTWidJSI86ncO6
M1ksWhpqoV9EFmk3jZvYhoerksZbqtPk1YICJ6hUNbqTkfH0tfVSrkXXnV0dB/5xD52Jc5GJySig
vtBKhM0hzmGN6CiT5C/GdroiugnaS0VrfluT+1HOXB42UUYjr0cpCSdEWtLUNtZukfgA2lr8YO7y
C6MdNIHeMftdUQFHOiVR3dU7fQTqaTl0SBm1RNEyafc17in7Lr/Ldq5+xUo3Qi2Bi0pydGBaZuhM
r4pVReiUs04+vU3NSd/nWW7swzKnGM5uQ2gaS92Xh7lWiLiTybKIBIxifnGpmMBYWydz6alaUb7M
DsAET28UvQuA1EZPbRdLGUSabj8W3eRUQS0mST8daJI3Wtf7NduY1QopXFnfGHpF1XcFXLvy1FKr
rqJgKwDioCnarYgX531WW5XNQ2ln4zZj0z9cqJQzcppQbUmlbKbNVFE3PbWalszyOLCXsTyWI+Vw
gZPyjQmEu0vuxbVFkm7VpzMvoWPJJcW0YHlTe5ui8iZrM25QXJceJ0MtfjRufUbAQn1uoFn0yitj
XkHIdKqgDDRth8ul64VeBbMyupT+ZsB04rnsLeBBo8b7sGnvKzmD9Sld+y3UOw7W0nU5I9VMKn0Q
gpH+kRFDsF8sOVE4oRfKLQg+0IKhlvdeZ6638bos2c1USgVhoFtAlpE0V5SPNDZMj/QwXbFqBjkO
Kn9uXZzGmWI/DNFI9zW9bKU3x1wiWSL3+wW0cIFzjvtIQPSuemQ/DqZsNtu6PRqScdpqZXhNsVmY
7AVD6InwaXL13gX2/+GEOk+fjVhEWyGLqYvtW0ghVDYPNFHdD13WJ0FXOXV/28W6eQM/yrLvHHb3
wP7k7MyezXPF2Q408QbdYlbcaGzZqJuWtGLpNU4rXwtul0erHanqbqqS3GDfqDeJpFBr6yhEsdkR
Ocln2Nfd2zC5GL7Dnl8/vzUuEJk1oV331qh+OQOmzTWD7jb3ia6zR02BDD1zeVNfizTn4Yp/y60e
WOc2SccHDcDedRw7Y76S4c3nAP8XQgm9WQUt3KlN3WybL4VDs0LuXmUIf4E8aBXVQJQip0zuDDpe
CEPOLVEVYoBpzo1+SOfzImDSbqZW1hc2EpbjRXzI3tuKn5WvdKmoqJ5W62coUSWFuo2oh8BQjJaf
DJSqPvYwLGloQ2uwEXQD2B6/aEmLkD2cbAK00dibQSXzluTq3GWH2s2qN+nG6l2Yz4l6KpOp1IA6
JoBondDRH+d0sIp9ynPrMs9ttNyWdKDLnVsBC4mmqGR4r0vOPLXIsKBIIAj31jRxnSvVAXQGj3PG
tdOqok5Xm0J29aDaE5dRr2/L+iqWRY5BnJem6vdO1t4q/CJzyBc80uY6TVk6Jm3f7xTKDP+rlhIy
WYu1YHL+27ntm3dLXP19buNP/D636S5ls8IiGId4x4y1WgZ/H9t0+7eV98m4jEOCtNw60P3hjFJ0
5jYbk7Crqg6+WUxL/zu2KYZK8xYpkH/5O6nD+Y8UU758ldX/IrsTNCMLhYMG2i6Vt4RK/j638b51
GnWCL0Kl5uA3aSa4C1JzH42On6Es3tSFvNdMueU2lp9zVe9g//VHQkbvRLgPoTXsGzDMG8iH/Q6P
RKBLlZyRHvVeY0+xl7Nc6F33Luk6RIuXsPlYr4grb62J0iPbF6iZ1svQrTOO2d0MavI420l3Vdom
sDuKa1z7l9MYX0OhU+A+5kFYdLcyyQ9Dl75HJquUjFsgWYseXgi4DOpHBYE9Qz6HaDuxDbYrCV2e
+8N4JZxwYiQw/diszlDndpbS3loZkCor1gae5cuhtHnxg276tZnxGCfkson79lsYyzvXMioCHWxZ
yRg0yvDTTNYYIHt6RbR8phnBl4x/llLn+dFskPns9B1EKuA6A5tRXP7Q6ll5qDqvUha3/VyUrCXb
TSjcL5Gc2awckvh5UprhPVUFsJV1EOrFkm7qcc3gzLzMoSOL4kXEtx5xsPFvmmBioKSOmn1P72PC
jJWyVF2gFYhmebVyNOocV5vKXT4HA+QbU3wyWm7nRt9ey2S8Mwf9ajCoLnrntVp1wQkOdqAq33jk
5Ru3no5wYqlwVMuLIHngaVImW/BU9ZbyYpVTLCRWbhd3cUqjVpaTDpcUDC93LH0vBsWqimscW4ki
ZCv1g+zT+wihAHMaNAjELG80FfuL5M+tYlvHyXZaMFB8sZMbjJzd3OyU3CwAHEBqJKjQKic+K5ue
1eNmsap9W+Q3OfMEU2R/W0rjQXES5SEDqbuh4Az1c3TLnd4vz9iLT2bGeSOxXW2a5jPJJ3j3k6H9
KEhTTIgWdBZSUl5rzOFz4miRXxrcKaokMQ46vMU+TfHpT3HoFRimvBll0UvFREQxMnc0M99KGf4w
zl6svn6hBlL6sjIxOosMUE2jnw0zDvQBsxln1BwooYC/1biXRM77OXELqAT2EaMW0sXc32gCToKC
YXwdN8xb1xk/zKRbgiZng6tVKa+riV8zri6G7kSIgbjaNxzP56yXrzJ3n1QlB0IUzwECH2ThRJ9u
zLI45Ivo/blP3+AwZn4om2GrGvUzyhufRr26GesRldaETB3lySemSCxJoGhS20q3iaHuAXTlJrGM
tfTh0KWR4hU9u43CHDUdjEB1UtKm8FpQkzAOqwL5CHqNDfWccSX/GrWk2JSJRFjpFMGx3p/QT57w
xww+FaH7gnWtHOMYozSypp1OX26ZnYeubzdwJNSAm5OnQ+WDE7DBQNl4WqJ/loO+09uELpo+L/0i
YTccO2LvUkfvZ/2MnTHfxsCC9LxBr0pQyO5ARgSu+55qsEubJv2iVGToDdfn4ngbm4QYgEwRLTGB
mPTDzEjZp3b0YLBw3nPXaM6WYrUe19ZiK5exDXQ1ig9cLg4yHIb33Kqhv2ih9jq68kH087r/ISWG
xQHuKLCVunMFJkVRflU9VzVaYi1/LIz0YCoTyjpVrrBoh61TuKVf2tXVWKZLtkTHBlvZHlJGdhy0
cssbob4FiXua6wE+pftrsYfHNB2f80J4sojBi03Kd2INLuxJNQSqEV6jFd2y6EdzmE/cDblBi7n3
LCtlpewY/EWVsm+7TN3MYhx3bWUUF53dg604mFSjxCuqcV8pwy0m2pu0yngWoDHt+xGuZsQ1sBfO
ke2B7tdrSGRx1XNfKK+N1ekbnXjSd0pidQNgOPdq3Uk/kaOLo1pWtJzCI3QWOZ3BCpY7+JZg0exy
9NN2EgEX8mAeygdU/rdM3lezscc+q2+idBXozHzbDdEILjWfH8P8sFSS53evDd3zbOntRYkg847L
dunLIw3HrQqmxcFDIKYFkdkcgz7RBedDAWJEW+ovNePxOWdWdsms+KrUU0RYt8OdDiFuW+fdFKh2
dB2LDx14hy+qPvXsbL6h3tv6GPr6V4KNcyc1esDNTlALpu3jSglG7FowfxYu8eOmi60jtEHP1pIb
JUme4epb23gojpmSHegaZ+0maxgcaMRWGG/A333PtjP5TZSfrNAJDwS1QM5FNERjM/CygZJklTOm
gabWOU/S4jRYVx3Z+EtdWwki18tE58nQiS+YGL4lfFTNDpdtBfQmoKuY2Jeg/NeK2VsmcckSCc08
mLswcEsWmm0LEg8yJoTW2E0CgzY5gMLjvTmob1Oy4KItYxZd8iNTYeeWGg+A0cisgGqy7OK6nEDD
Mr4ldghb1G41bUenOfezjkTo5GC0neUiglRBKS1bfA16qSyv07K8OFafb/BdMlnU2D4otpnI/op6
DySX6Eg5pce8itPPJI2GwFwUsMDCRhOwpxBpKcwq0C1J/6nGRnFYZjrQldjsXxJTn59X4eNtdsvi
jpTb1p0H25fiKsCRCcH9yp28elAfDMV8wTTXYhMfoFjaL2UtukMVNmYQdyY+7RHyVFXxkFUyG+5e
DhClHcN3t7Ux+NSkqyOVxmeIbQGgluOkqmztmu+xtYxziADks+Bo/GEWH2nq7obSFodCU9SHJupe
9NniLLPvQ7vfdeNgvJgREEUhlYsRAXCL9KY8jhpTvdFog1+3nJZ5VncHRELuwnJDBZAHZOpK+u0Y
u+qhn6iWLjSvojh+Q0p1D4uVFrfBJ35Cz2l1LtJxkyIXmbl4tpN1S2XRfJ1zCXVJxbVuMIdaG+RD
YsDDrPdzpj0WrskeHPY5fFiCRuE0Xtm57GLCXhzOa2E4/LK58dTG2qapzZlZndVe2U5RDAqJD4Mb
Xp0Y5rRuvFPyyuVt4myVLMXocjLNpzYHv6bhaV9SxXfnFJVs5oqHfNi7+TaPtRsNDmAZ4rPNMXVa
SHWm/q23+a7S14SojzUejym991m0N8Ut7fZfuV6fltZaN/CFNwDkrCM+CDbBNiWi57Xfhwlr6Ebf
5Q7X/jEKess6KpghdxqrPvQQJcPpG9lY7pf7rGSRWYETzLC1cntbnhAIVF7JyN007vt904/PgEh0
35w50LrZuva0ZNVC/Yxs66SpnGftvPwMw3hJMAEHuN02Ydnucy06GDDSeVMz8uHOXhZlYzVuMFIh
lxfmfmjDS9LLT9neK+r4UJuWn7WhXxsPVZW/QTd6KSttV3dOMLjysCj5uQBObXOVb0ThY0WC5Mj+
wp9GNkcYY4OpbYxNIeefKnNeBXmD9dmQWc1bZctvUw1PYsQaH1bnNsl3o84NksLyGCiOSOpdJsZf
w1hsE2s8DubwtjR7V412xM+Y5mVgFO7ZyG5Y1b8Ps35uo7Nq3kfWcldN7qmHj2mabeCwqZAs5i3i
PU2IQT/WeJBVkzxJk9lmjvpLn8FxZNbNWPR40nWYmeryU2/0vdUqfp1dugVLh8ol3nedNWNFb9Zm
Vq2fMuONzTRtnmfLZqJyL01TXStD3g2KAFwcXSyLL8icW2CN20XeGy3bFbWYBoj/V3LA3UZp9Iua
wP+QuuGPCodJo1aYzez44M5vE/UhoZW/QCS8mAyqotUA09nPiRk/1ViON0uURNtZ67ycPDiw69tK
U9+SSOT+UBk41eJ+P/fG1Z6/BioSHXzxCxR/v3RA+k/uoS/d585ieGm6/jhLNZh0Q+5AFt0NhvbU
1IC2sVtY7hfvpMQvuuxej6py7fogG5vn0ZZKq88yXtytU2eBnpvmpZxrY1fWxX6Z9BvMJ7ejtWyL
lrWmXJH6YT9mwMe+rQSeo+zn50Rx1xtF7DkcY9RfesPgvk3MSilHmVoq57y0vWV6Mmz0TSWDlecm
rWeZw32ZDKBW22szgdrR+1PGGRgrkwPBkyOgpyUyXMi8W9bbMFzdvL6ZI3kxFOfBhTCXSePVDIFo
89jjzAAu0+v1U798ZtYH5NLvxTglirhVra3VoP/w2LubZ7Fvl/5SNb1xJ6v011Qll0oVz4UGT0+Y
8zbDJzjy6uJQuRFjssVLcNTNYTsn9Y+rVXdTNGyrmiCiTUC+3Rc4eSJiCzeRJnAZhte6YfvQDsaR
Q5vbGkyDDtUJrpefTWGQaP1BS9a9r/WrbFajYFsdlMrQvTG3dU8ZWyyuyi7Rl23UxHsp5XvmKC+y
trxsTqdAqOz4HamDyONoyIvxoIzRjZCMpIvCw8bgmr5J2lHDiZQ5XliOWwVWEsD5gZKBuP5R8BvU
eghbuFTvM8VxthQcW1i14T/a3WgctBE9P7Erz8idx7CO32oI0Wk79GfU4pu6aZ6HJS9WD9J4rFnH
eOEsns1imUn3DotvGOlnV5sPlWJUu7LLPmKdWdJwqmbHZPo0YNwggtkclAJJuFfk6xA2bzAb0Slb
OiqBOReePQLo5dLqSYrvaY6s7GDpMeQmjvUZjdW92kIj1HrnVqZg/XS6CjZz1V5ZIV2WyLrJTCBN
aapZ6zacT1S7CCBpUMXSFnxm1kRvisVjgNaNYk8MddylprBYBE/LTmVRFSRDhUGiLjDEuxO0eist
j3kLGlqZk/BF06LHuIH/xf14Wr9bf0XGHSMOMIWoRBzwyxk2UhHhRgXrsnF6RGvD7E95yASvyOgu
pwdhGvX70sG/aLlQjHEm52LculXzbdjabS6XIKT9F6ZcmKOAoMQHcgzLi53oXCaa1MB+2Sj+hBGU
ZiKMYlaV2A/JYMZbfqQTz4fDrBfcISOmlama1j4HNBtrCM8JeQogPWQ+T2ZflgHeomaTumPpJXat
4bMAXSuaJn8PnakAH5AQoZ2+IoXPNjyh2eS9kdmvleKciakFaLxHSxQ/DmetMRfvcag6+2quCBM0
KWxKUvjvRTI+h2l5UEyLq3tkHJeWo21xTXb1xlkfeJvDXT0xmuIw4lnlS+xFWPU2tWKeLcETDk7G
Y8/W3KVtA4a9MSrxgaOlUGxuHhoLskYAl58rJ2BFnnxo+aQROxhAzHG33oFsq70p7kd8AnUcHpKU
cNNWXTCMSQdVn6qQ9ekRntIovMytYWxks1hkJBTJXKc/Y3r77MFQa5N2GuzyxuSd6LTxB1bpm9JW
HhOnJZRKSiJMMVRIsIMlyNVxBULgx5LhTKt4x7GcFivNMMwgJoX9ljawjd5He0sbT5EkjSrdOag1
BcprhSJfiRId17hJGdUKvTzKMfkGd7tNzOHoJsZ+KOKT2XzmVvgE7Pp2GAcPP2TQO/rRlv1m6HNc
1ma6SYb2PSR03+bFpyRV3OTxKZ/fIrsHgTnfGWZ0ZZn4qpT1GVDfXjC0WZXwCnrShKPeOTQpGwnB
d6nEPhj8M2uBW6PIUJL622h4aab0Pq2dij6QZUuHySuqgglqZcDZnVbgq4luIxFYRhTkUQdYM52T
M7Tb4wj0vad2jcXKfAmn4Zrr7h0fSz+22kczCldr9rfJ3LcY/QtlGTBI2uqUlMk9K0n3ZphS67np
pbrtq8XHTrYa8wzqliWeHuoyQoXnbqWdFegG1GHi+Rgt95S26ROUE+SsBh5/Gyc4pOt4K1Si8FBj
b6CFQH3vlwf4hS4AVNpYJwWQv3aNJtCjeqUzXS5UL5SyeY0y4Dc4vO9h8komovxZX6NcuD+ONg0P
4P3dICOIzYKSrVwU/7Rw2g+hOrqX0q1npBycmQH8yr1MsluCoByLmJmnnpIx59mMlifd5ck5gIM5
hYt9wHhyQRhiy1bEFgcDphRuiWmy01WGHL1Os34rougQLzEXRNN+iMrpIU3y16FhpP6v+flPOR+h
/f92P2PDmP9hwuDr/xDzxW8sAzSITKubxuZ//inmu7/xHzFAANYBKvE7c+sPMd8wfmN4+TPivOr1
fzowNHYDkATWgBpEnn8FoP8DB8bfdXwIHiQuDMukRYyQ51pP+w8dfzaKNpYLt+qBc83t2gmXbqkk
t7YWyQdbWtPtX34u/58sy9+91raOdURXKXskNYSkbv4rBPQXwwceM5FZQ8w1d8pTX2omFVO68jmU
Mgz+/d/0zyUFeRWTYInApUdc0YKm9Q9zCWb0PHW6jkm6nnUao3I4y7H6ULss66DLGg0Nml5sr/aY
LSeimi6M0QVL3lwLCmlxEiRoG12W4JxeUaRYFQ2HD9fY/sKfOHlVoSw8qaHE2ufcMuobWwnp9mDy
Svy2EtlD3zlCCXJnwout9FZunN0pyZtDnLsjW22t7t1tpRRa9TVpsmSKq0Y72ln2YvEb0dWpavZl
0iIxlKnW5n6RZWHn56aDANcWTmHecNMv2tuKKV/fdko9Z5eU5qCvvk7ak0yW2v4o0qkyL84S2beR
SMJLzZrkK0dcpZZKaNCBhE7bzeRjbllAW3LMt51gX0uP3DVP1fBSLVNmuEx+GUxuGPD8LH3g4QLJ
dNQ4W88CZAbYldbIRx9XsBVzkZ8YrMlIqu5XFA1a/lYqcWd4clSKtDlNc5/TlYUlH++BG86FdnLi
ZiJOLabKQW0zM22xKNLRrVbM9NhwbTa2Cxx9c1ozkVlKZ0aCszL1m76uxtcmTsfmIiKlLB8d+D3U
qJeVEAPh9EYd1Gd7nLJ2RkA0JgpR7CSkpnyLjw6MbQBYqEL6sCYFm+NmDhUjXuscm9E1tpkKpsME
IkFc3L52XWMV7V2iFI2d+zU2KSw3KmhD1gqFac54satYAMO2uwbWjZ/wILeL69JjEr0P8SkWLxFB
raXdzjVWC79emOo/8lKpUEvczpnnO/4BmBz8Om17UVK1a7aA80UdV5gKmjVs5HKwiLm5t1nEFLdF
opjXsBNKG7RaMnBHh0n00kR0zeyaoZ2LoJYgfX1+j1aJUN27ArlGxjQ+cypm/tJZabEfMrb83oS6
R1eRXcivNQiwbLu6T4fdotZG9NzLomLJwHdTuUbMiOsRVT4qNsBBDwtw0fysK18vU5y8jc1ky7Di
2s3GKkf8/qYSOe4udEWyN2iGKHzO1YFdS4F8bGcDQy4LO35gJcob5VCaGOvj2BaiutEs8jpnstRN
fkrmITYY/qAf254K1ZZTDOBIuw+bZv1SMPOwBPhU6DdU1uHRJq0xWmJrOgIrE+Jspu5TdO+KcJNt
1d9qlVPigRg7R6fWYifvtbomP1l0C9DbIpkOCfcV9VgrKJvrHI5ivxwlC4Ou37aYWqXGct5dsKqE
U6dYRVCJicaojjKPYQdHElpPh7tX27WtCo+86+sSg2Y813t9bi1stBbOXz+Eu8WCXo8FUkmtEOtg
i9dmQTH0cDNlKso9vi9LDaKuZE1YJ6Orbg2lgxydubXbUuJUjI8Ud+vRBQrT5OxEo/faQzSZvH1J
KeZm+lxV4WTtjW6qWa0aZima9G0qFSVXvNpF9r5YThli+pwWJdnPLXdkvzf1itdiJSShDQJf9XlN
m8QHttB5s+PWEf8qDdNavHgRhQ7VBksGDp04Wm/ijFxTpS4PiZYPcSCsGjh2A+LmRObXoY1oGcWw
HYpeUAnCgVD4mZb00wPvytH251jE5hNqPTrTRuvyiGnHnFwe1m9UOnLr3MnaNdMFLZbkOF1o2uIw
gzrTXL3HJWKR/gaXP3J5X+L04i4e+UWdlBhOTE2lx2pbdYvTj7+ihmKrxvEGcyVlfw6NgAZE/HAe
FHP8NdGZUjRP/52Pfp+PbM75/3s88pbvr/jvLtX1D/wRD3N+w8iAbWEFDzMKGcwgv5sdNP03GC8W
yTAV3IBtWIT//piPhPbbakCFkmkxCBFDZtz606KKDQJmhWqbKshmPArGf2JRJeb8j5GFV0Rc2hR8
I/4egJf/8DoAdHAUNvLchGXlPFRlekUScPdMHE9pqbSHBr8ShjQVLTLBgC97+4MKLeeWFRqVMIrL
mON8qmZ2lzTJWhnHJdZsz0NdAbDqTFqvRHmDIfdkoxlxsxjRrEv7xu5jFU2wOiztRNWwUW+idjrl
JKfqGEkJWS4VLPPd6iKj6qKU6SaNq4srinerUL+qMdybnfxpFfdC2v4IYgLX6xD0VNDlz7H7XU2n
AX1wUfeU6kTjsUyTs+Y8ZY1x06YqPi4Tu1tJOdC8I2xGqkh8ufUnr84bogswSpzlEI2LpLiFD+er
OuoTDKmkeeaedQAAvIWZsxaotDjhbGpMqaJc8oueyE2XhUwdyleaqU8MOofRXW4cl5qOptgr7uOI
9dLSxTWVb0QhPEoZNjVGvqVASI+P0VRBHvOklexs69OEMNyT86h3/CzHnnRFcpmMG707khPxOoen
aSu+sQ08lm2vc3tNWf7dzkroa0r7KKMPR0ChCbnTP1A8Shg23bPeZRGrcxiFt2PM5TXWfQJvl9is
9+RZ6RCA13rBULxThPwKp+iIuxZCySR8UgJnWx2v8cwqZY735J8+MxlM2QfxOmMtLvFmZBuma1/X
dxhA7+ZS25Ox8wzlanaoBNFYdAfdVNO7iL82jgg5GEdjuJX6c+qy9RUMMeNt3h1TRqByGIKZxrIN
2cX4QPLgPGSa7mWoZYLcB7t4RtXbsBTb2Db8XMpbhJ4HuUoyjZh3rVFyonM73Chz8TatRjjbooGs
ck4GuYm1jgk8xBKoSN/epJpBPar3LRgh1qbZqzGtBUECNXvRMFx+mxqtTmSJL3P6rLbFjjZDUEEo
7sNLDR310NUZxoe1lDDjKJh1yhYpGkRgHNHPCrS/eTm4HVuXrjwlZgPtuK2u1nwhKPaTUh3burlf
SkHqqtqFVIiK7K0A4TP0ZF8c3LRs+83yNMcPshl9zJXQTz4YM5+oONtHaYhbCOFfHW4BzNQbhtYW
EdoxtK0FGKCMf3GGBKaWv3R6/xAm5UHHfDBwrMxzd+POj9Uyb8xE3NF75ml1fshNZT8a42Wu1C83
F2/xrH2l8tVd9q1S+2G3wDiVB7N6tqV9HEouFeVVCvsBLGjBoj7eFCpvQzxQThbewTf5iSOO/6ab
Ew9ThMa7vPeBEdz0y9B92Lr8cimgxyjNL6MLylhFbGOOoYi82FgxQaU5fYuV8IXtxsAsZvwQVv3m
Gobi67DKpwCSWibKIJf0pCv0ekiKjqLilizZVp2cu2nttyzEAgQ0U8tAG6cHiqreXJEtfgScnYJ4
lDBlcQ5xtcb4onmmdVCJggmLxGQz+WmDfMK9APGDZ4Oa71Ui+CVmoHqbCPGaheUeVyqcEuMh6b40
mFObrlh8KlI2Ux1/ak5zE9t0qowDmZ1+STZZjs6cMJ94KrP/Ne/FhJyScr+w5zPlISQCNOvXqDpb
p8qXja3/D2dnsiS3EWXZX2nrPdoAx7zoWkQEYh5yziQ3sCSZ6YBjnoev7wOVlbVIqcVWmWkhilSC
ABw+vHfvuSccl9VjAfAn5kx4YEK3dtX03AHdnS3R31XSfQsNTrh9gYEfRyWAoziw2qZHNFQjEw6b
RwS3q8yZxH3W5LeqTNj7drQcR+/opUO3xQZLll9NibAwSAGdIz5NtxtUMCTx10Q0p8LzqTrRnewB
62nJ2Sus6cnO9FeCs+8SDJXKtUk+ARBlnTqNQI6yjz9InXyYB6TMse981CGovxGx2KaZVLT3J/h7
Q+qpIylx4yazx7ue0JIvZusvpssIMfRkiw4nIY6/vlbV1qkIWJn4miwtPIeYXK9xhVwl6yVZSFZ6
dgk+3IftNBCsM+Xtta2s+BJn1NsSn3N/TC1cN7X+ILxl71eazy4S+IMKdefgtT7N5RolkLu4+GxN
v1DBDN/aLm+2jjPGL3gJh609ReU9A0QFTSvjs5vF4wm5nb2RjVXsnSXLjPI2qHactCu6wPOmmpyQ
VVGhxTHmi1v722queXkaqUH4JqUJys8Q322cFiviq6ZVF+vJo/Sw0tZd7QUS2/YBFUZKYe9H2cpH
g7BbE6PbdhIPDU7rc2i1BBrW5ALWzFh3tYugyOl9J7/WJngPM2r7b5HmY6hNrck4TC6Rv+xHbOZb
kV/xIMybYe6rW2OC/ZicJ3Qg5WFU9OvzqavXo/w0l+VPiq9WruubiDQxfzCRZpQt51Vvw0MuOSGS
JDmNSXJoXZBaDt5OWD7JF1yDOi3cEjilH72mMqX5aJ7lWHYHa6J2n0z5xXJV8h0tnUbpm6yREMQD
fXnbW1cK2/VkAB+1Kt/jyaTGjhwzZ8tzZ1vgiG/Z0gmxJHlss1OlW61o7mxL6wM7h4ZolRoKhDJr
t3jR+WmLI5zYpOzGMfTd5ES1szFgIvSOUFl5T4MpbuBKByTUdnVG44lT70VQ3trNEsVPrZY+RjF9
E6rsmCXG+OTZA73Vxpv2GfuuXcOrXmvVZRp3+sxmaf6UbWxsfK3W16lTv855/qN35H1iVzqRecQI
RyK9GJN6NnESN3K6RJlxP2vu1iRir7W7J4RdG9yqNH/n72Tefi0qdmlauat57PRVl2PYzlk6RCOk
lvNIE8Eolj2TfaSsQsAeBF9OF8oYNkUWrocmOiIXJ1C67gAceSxU1YU6zhGy5E36SLyGW9XYe3Kc
r0VZ7ugdBRoq+hVtjHVjGYGW8GlYRnnl2bODeNQs5R9xtbhfCqDLp7mfpVz7EeM/0nvjloLkpJAz
KEJDXdzjuAV9fY3hPKRUbni7RIpxWyPXJHCSvhlEJiuPg7aa9WxDSF0aWHNDl8ZsensvXZdEs7iI
FYIPwz9Wpeme2CQ73xKNDWSkh8UJLxONRdnqu6Kco3tiTlgZCf1Jt02PRp1caH3nyNTfCszVq75v
bfh3wsAyy8KUE4p9onCnPRiRr3bdMNv7LkqMc0+79OsUz9VDAf4yiKiJWYhd5/CxgiU6LP0fFFy6
+sP2QEWfHIfkUKFn2CsCpV9rfNwrazAxZOl93K8niiD7Ui+nJzUvHgzf7o4NuqjPzIjQwQJjufcX
eg+hb+zmKtVevZZSw0jv2ibyU9eu2DATOh55/ASrTD+Y3Pqqj3T3Hmc0wY69tA8pBsk9Z8qK8ltP
OweTBzNfZG6cgVTOwRhI8Y0Fq4dbmdOW+cM092ZpEuHjyGPvx8BSmtHaGq1uvxopXde5NyLU/J26
IxWRxp4PnaxjjkZXRh8kfHb6zkerl8+8VCRokgwtZj464sYiT82TgQhu5ZukombhW2Y26RH3Os03
4i/ZKlK0e59p7aAoMOQyOTXdjlJNd+EQr95qIqIPo2Ej9MdPBMcwT8v+x5yW1n7kLEuKYPvVdlo0
PoK8IlfrLDLtvYcYyzgFN1DdlCtrB7hZLTadrh2pzuSkd4zk+GUQEojXuYR5cUWi+2IlUFWm4Soo
KjKU+nE8sX1vNhzO57UiDB5PT/jVRCKXImrBjpqfY904+xEr4OSlB8x8VOiyZzOdt6olNtpClWkV
T6yrR7PxAj2n3TzWY0rLQn0BRWOsCJHdjvQgA7QTRKio5k7gaEK4id/KRmfgM1/S1Q0voGwupYG0
onlnDBbrNCFznazCF+wQJAGGtwabExtAvTmgv4qOapF7kAiDxkZTEjW29ToPOn6pXvDw3XqdCO+b
PzpkZdoYaZ0pjo9qssonIXC/GONsPc2oMogSgHrhDJz8LGWIbUFINRW8+hlrkP+QJGRi5pKI5jZ1
jpmLqj12JRYiyqsVEgmIbQx8sOh0hRG7BWOpHYmc2orSf5iMr7iScYYtuUn1LtTzNStK4GbN2spz
nowa9ZUvStrl445u3XpIlrBG0VFHRluF02mRHu0sAhquVHl+dMTmYlxrc/CEKGzSmKFu2Lo28FVh
1lk53DBngCE56VS16CITiKm7WF469qGsE1p2ylt5xF1wlVrTHREQ3pXRgP4PpAouerNFYRAh5Kg3
uOPCTaOc6A9pEojSPqMck9ZuvmV1cC9Jb7O/EjLe27Fpvuo1U0ITORR9jaRxtpAf7Wva5g7ikrS6
RWbcB4aBtSfDinniKMdHYOBr2gqiXbdk2Fl7DAvRUYvT/HnUNJ+qnxHdpYLYlDYy3Vcz7aado9f1
DlR5rJEuOvqvlYeTxumd/lk5U/ro2p3Y63bfbgloaEl0SX37Vdhteon6CglzTnBjntLwrqgc4l5C
o8VxZqgOhh5nrwOpJk8yzbP3kWDdbwhdnGM7d9pRxyTQbLvKaJ9RoXW3LkFdp6Fs/urIhEBqonz7
nZXXPeVvP/Ov/uC0b60twseELO8HyCgsREi32OeCq86eOnMygZtYUbKBnw38fRRVuDHR3O87lYRr
IXL3ya4rsfXyZLwmdqmfZiPmCOYyMB03Mx5DDH8busnaJbfkdMhqt7oiBLAJinVKpnoot2hPaVk6
Zyb9+TRbwCIYOXX+2iask5SgIW3otfXo+3b0NvrAtDdUNptXKsytQFc5ihcKCOMB+rKFKDkpYIiq
w0xM/WEkT5KYWDRRD+Nie+cc29nUjqeER9OzMHuNvxYepoZUWVZQObm88/H8fXZW7xurRloJqSDF
3DG0SHvbzXaF4ioUBloQAoMXx8B0SnzJmuAnaIvHnj57gdy1AjqohvwcMWpjfzwYBDeS6oaL32gW
Dc5AyLHzlGn1HevsQsJgdxCi1lCd9aiT04E6NNykUA/2xqgt3SPo+2Y+Gz9AXjsrs4bolZgx+kCV
fUxdjCklVQdEwn2Qc0APOhubaKh5AQmwb/C4051wo+3gW8TfMme7SXwPgcFHh05ESJl8yQvM/9ok
3uosu5Z2hXFe0+WTR0eZEjEaX1pmuIddMeA0nPtTiqQyiz5naiUWxkHKx68dqga/I9XVMhAVNJTu
SZ47enoY4u8wjyN0oVUMDYD8leFMhNK2x9lHNmCMDgSr6UQ9x+vvIT84/Meh3xOO54NcAUTwrGwI
SCnVBupJ5NxtCtIf9RhU62wSxMwOFYcZOJ6aIjlgNMmBzygvovxo0ScW7LRswDSpyq5UPVwAto4N
1h1tnAbpIXIrmB/exvdPcbU1RZXyDWH3a3T5oYyc7CP3o6SN9pxn2qUZhzpwq4ZtVRZae0MQTj0J
zlM0icCgegce5Q8NizsKqFALaG5tEzm+gyG8Y5Jjjm/nRfXyA7F4oJdv6AOmtUO5RIWod/OCk0Bb
LYcyzMZMCIm9c2adv77RMV1q2ksrm4AyMWdSvzx19dyd9MQxtlUUEWSPhKde8oHnJCM1IKNISGzD
CtXV1vLOZrqVSn2pHEQESfldi/xhE4NoW0ktActGVMYmywtrx6pDEkWaJ0FdZN02iiiiVMjwgqwg
3xx5HG4KUTT3csZzVDUeUwtdAqN5SorxjOGYXWVSvOBWJXvYe7csTH9tnseExyaXPtkTDE+XEuGi
SOaLUeurCOJHpPyLDHVz3aEKBP1QyXUJfDRozAU14k9kuSDT90Pnypw9BDJvTlaMos2oCz/IfZg3
VHoJjI/OADLSwIFl947ynEHoVMUrAPtPYwCpNy8HT71OVSA9cU1a6+hLf0Mx4z2NY/1sSefcNYRt
JTji0MA6/mUczPFG58XdDUUJy3Q6FWUYdHEnWJXsT7pcLDIuCBnGwcp1H/26LF7MYXYDK6V+O+Cm
5jGkGGx6VUM2Kj2YH6N91qg4PcJCBmVLXsi6bdprncw7J5b3Wc6W3uzFCwpBEVSzj+tZ8rzybNYp
yRDs3Fg53RrSBwr5nBQm6iLMGSdHQOeBbHNAhLIlpLQO6mi8MzBaPGWUF2OPQFeZkaRrpZG7A2rp
bgWRQTuVY81lH+/da1HyvRrknaAFyd/khTXxomGZy1zvnfhi6lqTYCoEw7VEKCN8stbCsOL1WOZ6
YGvFXUVg0h5SglzRK92JkCaik7cVxmHv5LPjgZ45fWWxMtjbx0FPKeiMI5siqtAVWKapvutjo7yx
NbgYbXNylu+iHyxz4w3qPvE199hA6jH6KCH5Zf7u2BjxHUN6j4Ap+eyT4l4z0QchRu22Mq2Leyep
EvYeBRL9wui9bZPgKynt0j5PqS9vhSZiYkKwC8QDvheaZsW6sqD0LNI3B/tfXDovZpfshgkclkAs
f8fCs8sr3d/TA7JvRNpEq5w52LXVzXCyRw+p/NSbPwAr/rEq8UZCgO4M0WSdsrUB6F492+6Y7KXF
jIpqDo4GMDYBp6B6MZ2vCP+Jjx9JoY26gwzBG4r7Hjxzqr+DoNQfvcIeUKF6YN7quV5x8rIeJzEl
Oyjj/VMeYrmevbG7qdzUAqMAVRTO+sWO8C3EyvvSYftes/d6qSiJUWZn4kV7x5FpIL4+9ct1STA7
dzqWZ6WPycZHt7nqRJScojLc5PqtF/Z4VHSQVzWxx57bB6LXKJRWge4UVpBEfBDKoX3falPKRmVR
f1UHktQPuqFd0CmsehNqsIe5Pn5m0yvWfS32YBRVYNsEs88ciCm7vgImbS5RE8HcyFxyz6uOpJym
39XMuYkyylVoedVacNo3sz3EGAahQ7/iLalAqttVYZ8IIu5odnbWPrf8iIoB266C9u2F5dJe4fxm
HVTlZwRlf0QmGMAhwmNQzmrrCAKMKHJr9hHDPB0J+MLbps2+C+lCkSCd3ZHmATcarCepn/rOqY9k
sh4wpZd7BRYACToUZILHU4AMEKqHrjE+PD1tF036OV0eu5bxlZhNdezjlHSNaQp6YfIs62++ESrS
uMIR7p89nAePQR6H7pE2DdQRz+o3Zi3kMTOa713qYvsInY8IGWovrWNHBXmIcm0LkI4VSfrDulMd
iyQ0TWODIL35Vnn2e1ICck783nwqveGJYXDXZQs71JQf7H7EufTbo0kr+zTa2kn25LfqkhKwP6FC
zs2SJvyIVStN9I2hIBl02nCQpZkTeswBssjMCxEFd4RV3RwpX7HMUHKwsp09S7UDpnLMJFCeumIv
kGbRWajhaGXOsNYEmnSPrS2gL46yI8QlbB5BlqkjYmxiQdUl6o5EjrvJU46MvqxvHFM3nnC34UTa
rV076datMPeAnEIP6a6quhCbjNMvNcOtV9YX2Lu33jLuO416ZlQnQQuCjs2Nf0MQjlp1GMetn35o
KJQzBn6hE09cjKgMi7jZm3p7N7bq0W4zebC74WbU1bFG/YHgkQQnDGllpf9A48dMH8f2DmKAXCv+
wM3t8JokTgsJy7b4zsxpk7pf9Vr/ZKu9x7iWbyYwD+TRP/qVOudTfGvD7geSfPPsNRZamIKUayFt
QAeaPNUTJ7jSnV9baevANTDR5ddMS+99LGmUCtfx7B8RHO3zFqbr7Dc7Z/SPg9/4+KYpHRgDmcHV
dN97+q1kzRv058rlw8QgpbJhl6G7AVEiieVqHnmtKzZK2Trs2SQ1oX83kWKGKYaZGV2zzOrkZhXz
qZvExuVtSprc63xm1XBp2ItIXlCmICLRYS5OaXGAy/TqsmyuWnqQLrlGnryD0MdSrr12i8VMBzfS
F2reeCYff6eK+RYbfFKDWaCz73AfUVN586viHvszaw+q3LyjGYUAZYbXQBDLLrP9LyY/smNM4/Gi
59n96CPW50rf4BdJnavvZwsdbQvq8AJXce1gfkqbMUCBAk3rSyoMPD7OtyEKv6JOD/BKBnMeINt6
muqLk2sXfJJH+sFIkbU9Udp4Z8NTEXoVS7FSbAFxIeq6EdTU2h6dgg/fKoS3iaqK8pvDUTlFq+DT
2H2qmtF+LN0JTbcpjSezGCCqIMAi04OCVXHisHy0chwIth9ma9lxvpss2J9kaN0rzh9UqK1mI6oW
w+2sHWShyT0WzA8fAMPaoHmLPWpON1jQWLj7CTEsiaJOgsdKAB3tS+Wt8+UQBL0lPVSZ2vg9MnLy
llaGDjStTlOc34V2j2P3CNL4vla4ojzrFmGbO9ZRtkP5QjS3D9NTeNHRt7RhO3ryNSmj21QnB0R9
SJfSEcrGbLsrSSFprZqUOAF9PGXUEJ9VUUEypKSKxhysxMwFoKQ8omwbNzFIA4BrqbXT4I6dgMbs
lZVuin5+yARKa04q931jqfuoBfy58jXuCSVae4VReS6jZpsl7W2uBLQVxR5n3rXT9zasbrr9kBfh
vsv6tZ2lnONqOsJpsRWN2FlT/uDBwRDEgfjJD/g0W7b1e4yAzCxMXci21Tbv+h0olW1Mua2SFV1u
Z+sriHoGiPsS2K99Vjj13eLU5iU2/icnaW4wW88yqq6xQDGPC881BxiMs2ZBL8uboAN1h2UxES9a
6yALcSRnmWGAArWeO+5O98U2dp4ikpKT+sWCPhLayTWy5FbWB9Vv0vGM0Wdnye8+x/BustcVuwFt
AniDFMVOP0W5rLYjd+UHdhK/OfhEzfZ7ZG11E8G0qt/DSbvTh0VbYG7IVVwTob1GMxTU7ZksqbUe
v+cRvliOm8i4mGq3ymmCVrHUUZRJnS8EYjNdEBPChp5c9/jo4h0qXR1kDlLAp7KCdx0aVO4SgHFr
nJP6AXg03eywdPQH5PDysZZNdZdnFATLueoP6L39HVIOAUCujr8BN7V2OQGBtGqYh9Y1BpOATn2B
W57SAv3HWPdOiRdai5aAW52i6VKWXXMMsYns2t4ugwIs40seCw5vY8NUDz+OFCnwlDBBy5ulcuOL
7fIF2yAeKdym8rNBOn4Ak4lK2tKL185oQWCCER2DWnnlw5gCeCTj5ZZKyE2oBDO+NTSTgAJUxo9v
7hK2A6CCerGWOSk+RkMjz36r/HDvZsWjqrVnt8UOSin1SziVQVnglHVTJtFCdPcNslIWqxca5sWu
mBDGh0MerjKOCXmsrUGpI/JnOB8BV+PzD9PvQjm4n5MX0VsHEUWfg51wxCijVVunlAU5yXfOQ+t5
Rx+A3q4c7ZvvLkjY0LzpMV9L4/syKOl8leEbszzpp0VHTdhE1kRlyKYN6IZIpSqdr2WI9iVdDMRb
w0oz2/tpGIFVFdldPbT72TevMrVu5EV81YT9gGHiiIbuPKf1TtkDXPJmSHiVs7YHaHWXFg7i9lg+
ooyFSN6+WayuANYXZqoV2fsyxegBzGLlW9FjNZp3mY5+VqMqXZgmuCX6jR1tGiO5ILDSqRJ23+zk
szY6Dco5BCpOqShJKPGaCagaTqKfZFajKxlY2iSQKNcoN2StpPje2ZymPT4qLbpaZnf/h6gXA9jO
HJOveDCAXcjyYzFkAPpme+3Ex3oU+c7MtT3JhaBBo3EP9nZnWuBBsMX7Dm2f0C7oaMuTCv0XNoZX
09AUO4T4btR99pvTleRyFKH2uIqJl0FKdpbwP/n68E057jInGxlSWHgfwzStSKHr90XFjeLleCtn
d+dF/RG27NJQxFGX+xudzNZdaXNkCduvU5ndFLJQConRox5BvKuAcGLFeehMzHGp+Jpb0wGwwGLH
3UpqFYgJP4WlIQUU/lNcoJ0AdtJCTKp1oW+srtp5uWfuieyZti1BSsGshE9gPQS2IbWuIztFwMF3
fdYcHILRkOzKdyOiOaM72lejmyzKjManMiZ/Tfzl0vWmiOx1d1i8b7BQrgggb5A7Nk7TvgkNEEgP
bsKdHlz/m99t41S/0i4sIZAkge2YMQcYf5Piam05+yR6v09V/EHAe4WbEYLTCoO0XONPg4N5SWlQ
Ww0llkwcFMW10Ugfpu7Rcw9TLPYenusxe4SqvWlbZ5EC2JI2mV2vOaRybAuTA/LtUzW5SRANWPNH
JITgoeKTC1g/qAzgWEQ40+ejajVDyF0XnGypKLO51ZG8b/Hm7RSc6nWVcHL302itK8xBRB3/0Obs
jPTj0SZdV5uNbFV0vbnSqda1jUlDRkHLGKmb96xpa0O2b2k5HVPX+iHr9uj4xgOttY2rvAs1Diw4
fMUm6u2I8+WqcOoC0m/m7sxq2rh5sZtKe9f56KxnVRsbBSxvlxuCAruGZ582w6JZQaVQFf2ZjOQf
lsJxZJl4ObNvoZudCHD8QFr9Q9PCnd6FcgMsDtRnV39vPXWv2Ra1qK5+8BC4Rr1ziMsBpZU8+6qh
DZWux07R0fvEkN8HlvvRJN5zPSbXhrACKl7oauu0Ordte4NHpq8zwMtl72e4+JlHu7kAi0gJshiR
uJQqfWOTe9Cr+j3torehCU36EO5pHIyXqa8+cxq5hDpDZesT7Unn0zYoQO3m6WO2G/DJBbOkFN66
85x3yscVaiSrC0iQuWMtPgpvuvM8+AGatVtUGS56fZr6w8bKoolbTOaVxxu18Q2rPLtRsnPXUQL+
2h/KMwbDll9pOP2N6TOGaMeEjwR58LpNqtOZTZtyIzV5rpvS3eRUzFaNaCdaGzEOxI4KXjFpB2JK
dUgYXKkyxmMM6RQdKZVbtCnGtnT8G2Gb+jkkCmLNM8qeGyfFRq99m9sWQVT01GnubpFsr91eRQHY
1ugUR/hoi5KuGN72gvFonHIaD+saj+q6rUvq3XyrLA/arkTbs6ud3lqHIv60lf84WfheIZBQt8t2
oFG+tk63wbtMLC2F2poHTcblxu3rrznIDItzQrQtLSxoVokkw7Ff/Dbe0CS1qXI0mFp7LYaPGb1r
tXq2Rys6QQtGRS1S+5up6Z9OXjOnGu/DwDkrK8svIlbneAIpOy7E5k771jbiS6GjXqdzqlp7DdnT
QE2EJrx/g/LBngys28oU2TmEyVKp+ADx/47XddIIlF5aSncqhaekM5oEPYkUzQOZQ/Dab11z8aPr
2L7ErrIgIjoHJcqjnOt9VfUPHmilg17yadlG+GS3DuKIDhHMRCxF5Q9HxxzfbFU5V6KA8ee1+iOO
hhVy4ZMx9tc2dp8qwSM0BfClemtREVsNmaPtWgL/NGl+CYv7WkPrVvrzVjOhuFcd/ayMgDhq05Tk
oJL69wa6xlaOr9JJv+J/NsExqMdGS773CA5D98Nk29DQ5B1sk/6HfRTtTht2ZXKY7BK1Al3XJL0s
n4Uqtmk0r6V67ujr+d1DTD0AlqK1mWrOtTpNjhLfNxURc0JqOFEzarMYfInd6UdvSM6RiyTM04Pn
yF+TkLt02BGjyeS+IvX4Ka6i8AHyVs1gaPSjmNr4w03yeZ91pvaRuGkCMgGOyoz88dOMPFYYSJFG
wkqUQXC5xpkNRV4AdqbVOrWvCSKtKyrabJd7+oSioFMnGNbeYZorE7t+3pwntkDnzE6ib2Ee1Szp
nFvNsHY4Oo36Ngv1eq+5HsY8eqJvgyPfsSlealu9uxW9JNHiwTXrlkaP5ooAOSAg52gmAAhf89U1
M/1gNP0LWLuODRRVULTy+YtbJmQ1CNGZRyP1JA3N5Ect6zVzbhBJbTsbFvkxcL+w9BVNBBazR8Tm
vJDAGgG7yKvlEHXn5gImas78ZtJcf6qUo913PoVP871gY7EuY3eVdDoWnOSuSuyV7MK9RgFiTx1J
29FRzshsmc09TOm7KnYf6siLHwan3EBeQy8l8vFYI5TejGkDxjPtroVjvMVxeyrEd4UbIO45gdCZ
aek2t/TjVbJL8A6M9KhCPX7z9MsA6rkfzoYjty49F+ncwS3f0xRfVWzsXONDG+gtRtpeddpmgsWG
KXvGVKLiF77bNfVgH7HQ/BXLw7TtNKp9Eu5sJJrF2jrN76YbnlodyantFA44/aFkt+geE1cGVEqu
UpUHW9DEnSSCQRG/1j4ufE4vFbOK3MyqCayRbZPKkWNpdws2tGbiE/HGEgci/O4q1wL8GXeBmerh
W4K+cWsWbKw1xI5DGm2ATb9G+a4v41MRT/dqKSaNKg+DQfOaw9T4nHBHOHJ1/5h2/jkkd2AlW5BI
s4efQ8xKBlIN6LEjYBA5utm7UNe8FyqD0dYkrRy9W5QsIQ7bPl/6AOjWEiKHVz3BlhtitQIjWfYs
NeDcymNpJcrXXaXpsK7t6CKTeduPxuvc1iciOLdTbu+gfiBWVv4PXzBFUl7Rvrj4hYF72vKiMEmt
PPKztWLY9em0SzQAJ1qceKtYjZh0GkF6wzyGSMPCHxEEl65F56r5/aXqorPbfsSNjjDHYotk2dO8
7sb0nSWXTwe0/1SMb/lcBEWOxNVjSadVDhXZL6BoVmzMMuO7q77XUGBWlPoug8v+v+MXNpLRlc0m
Oy3rdl3qDRXXNFVMJIMHzquMrijpVszNRH24QJnDrsA8J5+mVhaB55nuBzR+6PTU2zaSeI68GS91
rL/Q4Y7WnZUOKK7tDJ5C2mT8LWjT/nuPxT+G6P4Ut/v/DOVd0OPfC5r2sYza5j/+SOKVH8XmvX3/
6RfQgyA+3ncf9fTw0WD++S8z5vIn/39/8398/PFTnqby43//Twheebv8NMme9GdA5D8m8Fzef7zL
9+b7e/2X/+k/jRak6lquIRwXrjfBuoRS/5fRwsJtSiAcPH12kwRMLeaM/6JKwgnnz+LMcH1L18kf
+79OC86I/8vRbQMvEyFxnmOLf2W1+DlsDB8qUkGx/BUcYoEJH+VCP7HAS9qVRsQHSIdlpBKBBtXC
9bT5k/PkbwyoPxPHyY9eCJk+tHFCdPGU/IU4buFQHRsEe71dnSK9eu67nlrnGBRgRIjFwCj4zxf8
9bYWsDmGXYvnDSvEcBcL7p8cr6OZTaGSbHJQ0OqYA8pw57uD9p/DnlHIqPub2/rLVYQh8Lk6urB5
uwBAf76KSmQ2TGriCEOg3YJOoRjQEPf7z/eyvII/Yz8tYUDyx1fj+Y5r6waGnD/fi9ISL8WpukgV
yUeb2YJQfd8mVnxGtvE0KvWdOeh3Aeo/e5R5Y0QwW/QnGBswR01rufU/PcAJ0WQ7NBqqJybMjdE5
7dYtJ40ep5jOeG/L34yQn/0+y/Vo9VpcyeTcTL9i+f0/XQ8BtR56Dp0LzXTf3LBwN1wOdZcku+mf
H+dfX9qSdY8IlYRTExT+L3cWTnRElBqpZNrReJxmNHWi7NL/xlXYgmGsAsJuGsYv31WfDMqJvY5T
TxUBAlQTcRkMRmrdv7nQXz4tYdqEwgrd4WUh4/xlpCvEBXKOfIBFKdZYYEDJjkw9e+1hrNuWWiE+
m7bN9v/8DP/mbWEnFz4ZpDqT0a+GclRzDlzyhbotrDxwLGzUwJ+0bV6V/r/8xrDb84GRV2YLLJf+
r6Nf922H8FtqW2qgd1YUnnkI8f/+5iq/PEUGHzMUY11nBtR11/jlS67ZGhdePwOZmMIHurCkixMz
UtLsG3P9QLVY/ua1/fJ9LRekvguZwAUAQH76LzZ5e9bzchxLzBbddDIjZKF+77tHgrmKQ5VE6W9e
2N9dTjg483DVMUZ+/ZyrZqBX3BnpWjiO3QQ6KYh0uyIsvgRua8ayR4Ci88+DZPmQ/jRvcYvCIeMN
9oAn2KstbOY/f9Jm7qiGAjiV0sHRDqXlPyaV3fzrGxM8QBfYA2SDJTP+54tEhkQc3sBucseB4Cs9
sw7sF1QQhRXcmcGsf/Pe/u6mlukJ3YXJYPn1vVkcAGSWUbPko4+3nVuiS/Cl9t+4K2+5iE6GH0Of
PcifH11ugjIrDW8xpiCdD4kT2hS1mNCMokOFOmUE//pVsY4xFHlfSwzJL6PRtag/80lj3AkzBHqI
yzAwleO/W5QZELwiNhn8s+wGvF+u4k8F9WQat+uKtI9N2xOonnRNsf3ne/llblquQlKhIYAIkLDi
ur9cpSXNJPZmWOpeHXH+5F8D6O0Kv7sZ/uaG/u5Stsv0uwT4MtZ/vZQwJOEJLlW8OXVwUVnjI1Ia
avMCPdW/vyuenIvQ1xOm/usHjBi4S8vZT9ehI5/KLsRJGmNDKqeh+9djgUa/AZuENYWx9+teLdSN
Nu5kxFnNltDTeofWwRgX7n/jhpjbbVYR21xu6+chHpmFO7SQkNYO2XaXWdNn4ypI+JNXHV3f8Z+f
3l+/Wva5y2LPck/p/Q+y+p92F4PKKw+5MyIO2GErvq7+opP2dPjXV/EcA2XPYoFGav/LV0uoDHkf
fKIgBMo6UM38hQAU9zfD+29uxXP4kNhFM9LJLf/5ucW9oaLQ4CIa7eogzmvrJttq+E088N+M7J+u
8svbEaVM4jyrs3Uc0t3yytRczW3VBakY3Md/fmp/vZTFJoLWOD08RtyvTm970Map6s1kbQ8CZTJL
YULN01avqddpv3lDf3Mtx/g/zJ1Jc9xKlqX/SlvtUeYAHNOiexFzBIOjSFHkBkZSFObJMTiAX98f
XnZaJSmV1C9Xtcu0fPnAABwOv/ee8x02OEuYLkWX/ekJBTgDLC1FtvadVF5k2HfOHYKsF2oJ+Ye9
4efnJF25fJssjihc69Md1KGFLaviUhX76tZRE+1Fy2z/cJWfv+vSdWz2bdtyqOTsT6uhTD28iiS9
4DCqo+HS6qvqG4g6v7sYoLvBHMZ76v9hBf58TYoQ1JwcJ4ABsFN8XIGa4srSVcQQ3LTtVZgJtTHI
mdnkLWgZadMv+/0CMZen8vEg4Sw7kcmwhYwF+TmKu+LpYENqoOmjf8XZbtcBwJ6gZjjcBZP/1dBu
kCEcZeiycFLaaTultXiy2rr91pk+IYJh2kcWkm0LQ6wbxP217IMCuQgpAPleIpcwkC8YLqJ7O3r+
/V//85JzqDbgLlH6CshTn+6WStsI6BifI/Jk8PTnM+wVioI5fCXCEKTq37+aS41tekttwy37+Gxa
ldejqjnn6dTrJrQfjvWgSDhQNP2wDfzhar9YCaZgIOthJvVhan36/mGNSJO+4PsnbSI2mVgAny+H
PIvQJJUTLby6Ure//4HLv/LTWjAJ4RAOm4XHmrc//kABjTY2MgY72K13aLffJ4x564wheIJ9GBS8
/vL7C/7qN/L2epbFgQV9yacL9kJCSGz4HEKYNFZ9ZD+Ck7ok8iYkMw0r1O+v9ovVws2kU+SRzeyx
G378eQzcbc/AebzGj0SMqIFk4d4gwPiYIoS7/vvXWj6HEIzollDjf7yWz1AcWxlkbMdH9wW60rgo
BoI+8gIS0e8v9Yun5vnWUglbwDxM+WnfLUkddn3m7pAm63qD7NF7sIBOATb3zS0lZLrNpyn6wzfs
5yeHUMFzaZzwAi7v3sffV/nESaCF4V1wkbzCQAq3GJrNY5CkIKwBx+3+7o8kUXc5tC+FsfQ/74uG
ZUCJ9Tmi9XrUexzpSYo7WKF2jbU4pWE23hgWrNPfX/XnFbNkBlrSAcXGf3A+vYOtRA3jgdkG9DXn
+7nhQ9ZkkN1hnP9pcfrcsI/vHvuXHQjJEQeh3+cbaqeBB2ikJp3UQvy1mifJ9CBQjCaw5JRfc9D+
X7KW0dsqmXqCq3//Q39eQ7QbWK+CH7t0iT790BzPGp5usgwY6HeXFaJ+hOp0LhebTHplOHl6HzqF
86cz/k/fcUlDCgQN7z/RQOw8H1dRNjQTmvglCgGj2JGRVH4OGMr94b3/1VXYQ6VNvWcJ7/O2hknZ
mujeU58XDqHeGfjkIILm8vtb+NNaofHFi7DcwQBaj/npFnbdqAYT7S7RMFO8XQ5kK3NCGp0gLvh3
LkVP5S8KoIAM8fG25WgeusIB3W4V2j1Y6Ow2UkygXlN8k7//Vb+4dxywwBKxl7G9OMv//i+H+8JM
fFi8IH7wcXpQPthtCEzJESX/G9exaBKx/Ol5fT6GaKvt06KcKYxaXS9SsRg7IdKrafP76/y00Jen
ROuEOo9dmVPWx9+D0UWhfnUQeTQWEIPWDwdj7dcoZTKcR8cRy0a766yp/nd+H/ue6+BhpA/0aZPO
bNhGbgmjkYEoqu7QSF+czEZg/Puf98vHxXloKfpkwEL89PMUOhsMr8WaAgQTIjJDsqsN2mF/WBZ/
tX4+bFfcR3yEvEyevzCrPv8eLyPAaeZ5wUmO/GnrxtF9TooosR35sRL2oU5o3pQaES2Kq70XlNYf
XoJf/dR/+Qu8T3tHkI+4012TgrA33GHt92752MvZufv7d/RfL/PpQwdOZ5zA3RGTYI/jZRH4D3bx
z9S4/99ZB43s5W4u24eHUY/T/8fHZg0D6MRwOWvB5lI7X0Q19FsjEH94bL9a/TQfXIj8LH/6Kh+v
Q57ZkPWoQdaLXmSl5YiaS1p6sY3yZVpVXhOeTTQDf38DXoZzS4gbpz06zh8vO/VOFYiKy8o5KdGK
zekMGAQu/e8f1a92YNLbKIxo1ZvStj5exiVskY4l57sQx8WqRsq6m7yONovUNlmFv7/Yz8tvYeDy
Ii8ddJ6f/fFiFsafQTv8JqPWgFaqGEWvDU/t77/RXIdDJEW8TRf9pwrers1eVmxY9uwjC20HGQE5
UMkfznM/3zsqd9cMBHuiJZi4ffw5XjXK2kLgzEqYGIbPxC4MMRgA36yKP+xRy2L+uHVwpLJYfUwQ
6SLKT3cun2A4uJSS61gX4S6tjGZfq6m4jl2zOmRl0f6hP2Uuf/uHC3pU78CATU5wS4vv016V4seb
LKOHEp9Cfb8mCsKpXnJ6nUSZ24HqbmMs5Y+l1wXVNqu93PrqpVPvIfaDvPLl98vmp/u8ZBbSjjEF
rRKGIZ/usyqtFLzPMK4zrzGQ94tiL2hm3OLp/9OJkmXy6YeTmPgPzqAHUJCW1qeLhfAgwy5MvHVe
oRUG1lYaQ0C8hpTtN3xWSEI3ma8bcmJnSdwZ7A7Pn+drdA0+jhI+HSkEOVIAGrJGkpd0alW5SYoI
wRIeUHgGVFp3DpNF55SNAsWzqrU5bifl2d9kmnXuxdgQMo9Nynbx46mxiR7IXPH+mo4kmoDpAQF3
jC2tkwMBR3KsLNsHWVUKHk0wWr2+SirafXeIdWUH+aAnsxrbaB4c2iKWI8m8aZaErzIgO7HY8pXy
cTwQCJv4MfAkgozhwgNGsV9Dayq8aT0hEy5vJ8SSXrOuIsPEfWLi8qADFyivJQgbT1u17TvTxWSF
Z9G2L9skDZHrzG4b91vgKYZ3xhwbkqcWBKoYk1XqOCVZuD52GVI2HHwl2BJ8aER4JKfxzfYj4thW
c9xo1G/liFAXI6EeE+yOc5E+2qMdS3AvyRS6d95QBQGeSlU6N1WvA28HTcpujx0P2Fp3UxVAeEPm
KPjpkmS+ja6CtNnLqXeDqwzEPDT3dsBdGWZNM10DzMqNByMqoHmFZEsO94QH2ERKJKY4DRG2vhVp
a3P53ljh9J5WvUFCX69JZPTjxPVOjQfX5NKVWaqOlio1ltGoChVWTxrB34IQURgkR+3CkEYP9V1y
qAI2NEcEU2AEIuftwtbgEaINzcA4eTRkjEEami8M3YFguemNsGlm+ivbDOP0mbcNIEHYOGX4BZ6I
755Mp/Y9XLXWaD0Vo5mkW7sslfsyqpiQNFogSUFgztRZTbTNytYvVlmsRnGHAqZHCWoQ4nJdZlaj
t8XcCH6PLoMfygqsd1XlBLBAEyqig90LXCdBU3sx7DMvlLuoEsZ1S0GKD67VyXhvQ9AwydKVoF2t
aXDUe5OE4sm24xa9lMvftpqtmmjPuVnEdSor9VmQdoRzxdJiflTG0ADEUgkGMBFqr0OfzOFlZSp8
MpaykOCZALbBDBGZ0Gx6mow9UQ5RFW1zGFys7TnDrByL0X4z/0KPOAGxSGuMFPiRy2BM8Zk4FSDP
LjXfhNVmCS6mabb3OjPGe2y2vjrCd9btNib7FHySbCu5ztqSQJAirxtnh63Ieo9wT6R45iwPUjKF
uLNqzXnUu1Bn3RNuE1teRpDyiNGdXZfABtasDw3GmKqtyirzvtYSGHMlK3SpXu1Qc6FMq7OTH04C
7JAuozddUaZsrcLC0FmabvfszanTPSQchvu1igzMg+SmcQqiAdx8aWGRT5ce4KhujZOd2M6BKAtQ
ZmogfuYKJ0vY7iCwOxNmTz8Wm8EYivASN7Fvr6Ow89tT2vRo1qIkte/nzJjjxznBNU6wYppOqyIp
ma+nnSkf2PjjxzoYwzv2bvhn5LC56QOBETjTW8Jh54Nmz/yhhOyenKFQ4wVNg/QpGNBRX0zQ3DBg
tI2LJD3lfL8RpEm+E4xiPsSEFLjYWGUHJjTCz7yniQ6CQI9h5T4PSPfFLVHeZvtY1JO4E8rors3Z
pHmkjUDOF+xD5fUwO31OmEwdQKEIMfOv6QU1X+puyBBiF4b/Y5jCoDpO3YhvIkh7K8GhZoonAw10
tK8JTDX2KIOid1ubJopmqCRYioMGAB5+DBLQY06M/s5MmjQ9E20UmCepoUG5sWjdFYwl6xsGh2by
Oe9jauZlH/3khEGZHOZpKuZz3WPO3rROlRlbX0e4p7CSENcBEB2owkpXLYaa0IjNTda0cB1FNkt/
W/ha968h4/zmsi0qr1vZfTzYW/YST6MsLohDa410viW0U+lnJVrx7LthlD0gecrMi7w1XHmYZMyW
30SO3a4D/FPW2uwJEtyzlwwWruZ2wb5N4ewi2TYSrGutPRbRt9wcs9d6aKxHN6/8EGKmUSCGsHOT
vSHhG6C2Y6+Hhn6MHTV3oYHE7z7PbBU8wrhIor2X87pCY6EUIS3Wtu5saxZgCyC8pxdmGNgNvhuF
NUXAVU83XuOoGHhuhra9hDKGbpnwwvzRLXMi4zKwV/PZi5CNPcRdXYUrXdd8JbN4yCFKMyb0WYgp
IsYgVjgTuiE1xF5NrPInA1eCu067oT9BJx/1UYJ+ItTPT2BmI8sBxxQE1ZQdygLN6Q/FtH+iZhqK
Fx173nsTuL56GzONv5AV1TjbxKgQioN0bzgkEH9EHp4YlzhaDAMCPXhbQSrHix2Np5p31F4nU5eC
3O7HTgDfAI8QPlqN2yQE+PXCZLH77rQhP8pX+2XOP9xlaKzjL0UddvJoVuTKzOvC72Wx9QmfKe4J
dq8Ai7bEbLJKZvwulypGnn9qa/hghwgII8K62V80/+RFNuqxJMmcLN0AAkowrLLZNnENBEz1Xxyw
JtFdMtRF+2YD7OYVSsLYuWqKyH+XFYjAlRZBB6sH2UayIpwAeis4UyPZEsrkIFghpDdDMeCiO4Wh
WY1wgTkZkfwMwbAcvMPo5qa8l9kkzGtV0Et8dPusxWnGne73OER0fq3k3Jg7xovxsE8BDJI0ZPf5
o3axyt5BdSgXSDl5Aq9MW7F2BxkeCCgYVkO6ueHPUK3K3oMgjv3q5LTJ1H7DC0FPzjIxPxF74M8X
qZi1fyiJhU9WoxkQ5p62Ax4fNgn8SmoCArAx/QWC0U6KKCdda545xI+OF3MVi740nosiQ7pvxk2k
Cd/lCmdpJdrbUVfm5iVg85KopW4s3BWWkRQqE47EckX2szXeoK7GXzq4tnEFDKzyzgPj3O6tDsSA
jD6aKrotHubM9ktsoR9ZFa1Gfo/lqzZRo6epvxedDF6MToj2KyZA/P4QnAILG0Zv9A5kIaiRpN6m
lYSiGboTYZKdjn3xUkeTJma1irBAmVMxPfx1bl9Esf8lR0QV+0kk+6//9f/8t9LaD//Ub6W6/xNF
uEsP7L8nnV++5C86+SDAXf4P/xDg2s5/BqZPV35pHjP/X6rgf5DObYt4dnSv3tLXMD3Ho9/9TwEu
KTEIYinJfOSPHLaW0db/Q50bpvefqEsY6VGtoSNcNEf/1B/f/KOm+8dD+q+H9r/KvripkrJr//d/
0Ar9WHA5KK6QglGeM4IRKCKWv+NDAzPkMz9bM1bd0ffSNZ/IZj63liCqMAurr3EpNHgSQSgZ2CcM
J7nvHGOK0JskwD9R+lZx0Voqv3e7xId8bSgSiMW8KaPaPLeBCQLJJWkhgmmO4Y9DHqhjMATs24SK
BGTT6mYJ/OKoUFjvFiGJBXRGBpR3HYb/YgnSqqrBh9LIEhdj/VV2YuIvASJoNfKUc/W6N9ed1te2
WojcdUmiXECIXERqA1DeOtjpabgQiuhq1zR+oHx/7KtsF0F2bfnWHidyVvAaEEFXS0JHDbc+1Xxx
V7inqu0cEOA1gGOYMhXeN83LNIH1HhNAmBYZfJF0uX5D9kKR7QK7uuooE3fMBO/Z7jCqwd0b50MN
gpeNF4vzdCD5M1v3AgP4oFv4yHF8TZgW2WDtvIktue4T91Ia2QPkqpZ0NlnkGMvy5DFmlt/YI9mA
ybbCCxS59TNvd7cqOhfjo229i7aNn5hQIsTvHMLCHdPALmziEWhy+0gChr8aQ7jeATl/OioOUwGh
PCnj7K5UJIhVyZsSdgFHzTe2Rt9CGWgk6uhevNl4fzed8z2u3VMsjNu6uHcIMXQK6GH9ZdCBv8i1
flGO7vfoyqM731RXTdae6o6E81M4EZmWtsxlGZYR2KGro+7Mb6woTsn+cGEF3V1plegd6UFh0SZU
tXdv5nJ6Vx4kfbstj8EwDgR3jGT+TYesy5qNF2Yn3eOTUnPxPUn6t0g617PLWuLwQBueaIo0MQhh
n/QPh7W1TmV5ZD5DyijgzVbM9q6SuB/HHI8X8CCM5CP56APTC4y7Kr1ORYT7ApgVgX/zGcIetnet
kx2dsruFc9LSBMzxuazCMMkOom6vqIN6cnGbt7A33wB5bfppOtpZf0o9cBthwERMmRwfwo4hVh2l
N32WvbcwxgEJ/QCk06+8CNhjZZLvpuxdYJEtOlOvOnWweI2TB192D1naXkW1+CIN/gmiT8grncwN
fMp8Q+bQFubHsZqbU+yWr22fzJRFEYnTUr3KYfg2BHaWQTbjC0z+Zxmo+6CyNzYVqWnkGDJja52G
3feoA/ROgLwt3C+JGsubhtpgBYAX/KrozUMaWW9ZbFun2FDkcIwBZuyqdjepkZ8oeF/4cG1VAe4X
ZNA8HYMZCHdyM0cXDuHgXttuSgBnk3kI4ZKowPzuTtjhQo7g/YloldkcV7D1sWwRPMLLD/eaCAG3
KI6lwlIF/GwmlZbsqGlUz+bSt9Q++dV4POlHwLC0xbnMH+32SzUS14zpNIWZbiX87bzy66x50XLf
5njN68fBd7/HmAezVTV4gn+IPk/dIPsWtDv4ONfPutOLpE6VlQH+KKSEhZkJpJFTawUYn9xYIIh3
vpiM6TQoPGLcpilx3px0kFCtJLsOFhz4/748BiFGpWeRln+NH3Aul7fCBSV2jeu9IEGXWp0Y8ESG
ySlQjVngF/SK2juE4KWI1OzsMLuggQGajzNBZG1gdliQ/4Y45o+CV/uq6sK/FkGcKMIOjOGWuFgO
AQjsF3Z1VQLwAdSAOTulbl75XerH+xja1mOe5aO10hMWyj35vu5bBG0oWasyJYSpTYeB3Tmdm85e
uVDliJ1TqSRfuMwbklsjG/JFS2e52Ha9AZtz5nvjbFqrB8Ha1BH+tLKzgRdJO69uQNx727BV/j7O
ZfRUtJCUp5wX3nfWwoyBfLpyKC9D1R6Jl9k4U5d9o67JX1oEemWaXyOBNS6rtrTvq5DoFmqAFP+l
O32xzVquHOl1T5UC57P0wewAOSlgse+BJMqhq8fiGnAErw4lg3LqtR+ACLDAqhQx9OR5N+l23Y3Z
RefoS5p7REvAiHWxYeMY7of2MKRw67KBG1/daBuqBxxskPBY/Uya3ARls9NOByKDTF12a7KVYCAV
lwO9BwqE7j5JEsDRQ/jU2sk2CGvvDHCSiIf2fZY58aOFWGk3PhSJd9BwHhsL5/yYJqhnPODGRG00
eEjhBOpuq9Fggv2DbqX03u4H59lDcLWyRjz4I+fJ3cxbdHSj/qsLQVkxPVnL5NTO9UZnQMnHgVfS
auI7l3gwv45280AcBk1voEa+fR9NcXEep9FeW4I86Wi8zYksO8o8v8BFDPJVgsZyHQg5gw73PM19
X/WQfaf2Hd/YD7rwmBaVmRziYao3JsFiBzualnQIwAU5cIWxnrb1yLs363zrh3Fxo4tpR9vmh+oN
KIAd5QSATiWu/PjJllNLvym5KNr6piMfhJ4SIRn9akpgUkfXZe6SLOQHXwkLPtf1fEelCnyBun+j
VMFHh9kXWRR7BKwHT6gfYupucI3m1yUXXvKz9q0JVB7C53lwepBI9FFVFkywj8hSvQ/k+BLq6zBb
sopTWCi6MHcxxvBgPiu32PTlsBk4LvEp9YfvldN9lWlKXjiekmM3mvHWKDjAx6ONubgstwSbPHTe
eJrjYb4KjeLgQoc8uyCnqWNuOidamlVLpsNI2JeDnWKQ6f0cv0BJJnql3w2zPnLsN/H7QHKp61M4
pk+ACdcTOXVGhUk7bOBOm116saQRbD3uQO0ld60D8asnaI59GZoUZXIVLXS94IIQ5h+ePdNGM15B
9h18glWs2txC88CmOq2xjTCUbVgA/QSJL0umr7XVYDaMNpEwoZAXT1GoLutq4aXyghCzCdD7PcU2
qYsCDjBnMUKBQWhlj7bTHVyHdzEsr3ED8hqKyN/5zlgebWfc201FFtW403Hw2mXeRiY3bXiOGUMT
NgxIBzOjz2Yc3Lc0cOdRcL55IMtpS1rBvtOPDSHM9BTzr30t+ApeB7MI9kWHpSEkj9eCAUw4NemH
NIbcR9G8QECH1BPz6T9T4Yr3pKguLCg7EqKoMxK7Fwb7PjEeChPxTpSCsy8zv/ha6+DR1CL/wjtJ
r8fjK1ehfqwcsY9y94eb2ltCO+5KrOfsvvAJ+VSORI6ouyRuwT60DlwCp340UAWT22Ju/UmXe6eS
IWfochMptkJ/otakJdEaVwVUIxU8u9HWyi7a5LZIqPIGzM0A12O4aHN0o+vq0fGTqz4V2cbBPsJS
A/UUWziIw/5i6PhkiOqFCdYFWe9XQcYgv0lqMmtSdcgw+mE3R8UEV4MdbAuzalegH/6mE4JMKvVc
5wR+RHDIt4Eetr23p1cA9VZcyY5GJ4mT/gG+cPiQkkAUJAdCz77NhXubm9iNjAq4UvM6EP8HxfAw
VFO3nULvlsG73ghbsDOQyAH/nm4Ncnx4RqG3oYuxTki+kSnrB3891mNw1pAfFvB44oglIa9QD1VZ
5h4oEzm/ETwLu46XbjjbkD43fTPOO7+z9Ma0jOyyLTUEpFreK7VwpGtmB7TNnmarnX8kCf/OnnaW
aceXKWtoq/qboNMPcHU5WQcnb26OOTEagIQQMppEcDTJJp0igK7ebqhdeP164zTkKsgcB1nhGbfz
5AI8po3xFSv/fbH0/I3posHTti1DReAu7fQwMR/xil8oLzzYxXAEMrPJfYNEEi84+2N8ThPQwAHi
otJ/7IvxrW7Tq7i8DXrnNUyS5ePyrRnNDTiXbdj325Q4+K3GVn/vmEBwZuCcq1bSEY3Uwe2qCzOd
L600Mtn9Nb8jtNZJX24HR3xhtHpdaBzvIbbphYAzUrhCjGvUoWa8uWqp7+ARVCvteDe1b+wBzGzw
/r8NReUeqB7iddvV68aNDm2brmtZERlVc/NaTOOraMimg+kT+S56ijkAiis8JPcBH9l4SXazwqOt
+wcOgqe+KqpdCE5sxWzmlGj8SSbM7j5Yk4RoXZetfHMS46TZv8KyeA1K5hF9DhB6IiPBueWzcu/w
f1Kyh5dgW0QuKymJxxlWegj7Uz32j5kNsCnpr+ba/Cs24YdWyXsEhqCP0q990J/J4CLQ20y+SVzM
EhlpFQWHicfihocuJ42peg69XaKoCSTH2yp1+b6KbccccE3QONaVvHwEsxV8ZUTanTHXHsCgjOsm
7+meius54YuceA1sp5SaMLL1o1vbzyDWzI0XJDDQjZdmTraqLB7iZiRGqwDjkJjf+w7Art2AYB2u
G9w4oafAdjZiLQBo6lre+NArvjBT2qUK3u0MM5QXor7NG3+nZ0zXdqJ/gMzgJ4ZWxRaB3J25ULMS
ATtW0A/bZrReREg8VDHZ38PYVavKiZ21GknpysZyh09tY4fdjvhTOB4+xYftDQtEAyJyKl+kB1cs
CnwqfGf64s/2a6Sqe8p7UwIj8RjphsGu6/tdkQOFbTNvJ6voTvf1jrjGO41Tf7C8rUO+TkUoZNmq
g08uERRY0EoEcRBp1AOK8cocJ/5FkMud6vKHsDqXbXFLdgvdZ8fbJANdPNktR5wVQUOAyvaJfuz7
0LsEeEnU8uymz1nmq600wxE6W9zcRe7QUync9OSxvEVxIqCLJ3n8Htn9fJnKFDCYqErzyIqCLtGl
PQ+YA8kqrrR9jIeQMPLEt+5b06pvhDmLMzr/joCSRoKcTfrHosSriKRYHHOPFq8C0bMJ5/myAXOz
kbXnrpkJVDvO8zEVNQs4IboWbrtu9/Pct3wrxI4MyNdQLrwYISLzCD8wWDdOMx4AR+Z7NYTgveLy
wTSUQUEXWa8EvjaPrWd6e9rrww46egKECnwYM4z2KLO+uqGENcm9NvQhDF2HVM0h5t4XYDvi2Lcf
bKafQEExTENwBHNy58xh6nD9ijIHhodzDyE6prmNCoJRm0QLGVls8/kQcqpn4MRHw82qM5+WrNl7
Kcw4vbQ52qzrmT/F5jWJa/pUlH5S7ITOpu9kOHlrNTXjkR0IVGUbT0ciCYzTDFPWVZ1cV62KaBgk
1m4S5BeJ2BshkMzF0WEE+q2tF4razFh+0/Nn3rnjqH+EnKc2JF94+9IewoNASX09hsX0PXMCil4B
mGCqyM9YtyWhpWsvpQoiu8WpziTjxiB8a6iFcTSi/Iz8vcF6eIn61t0HzpS9spGfaB3HYKIHcfCF
j9KQL9X4Lh2//tYNgwPZPnPte+12E7ilUp5texQEkoUyPAx+lRxEI2GkUqq3qSrYMhczylzW1L8N
PX6+h+BYmbDvem7+ZVEiYxaRUa97sxc0kbzBAS1IqxCCEU6NLzRhQnyks3PlWp33OlpFei+KjPuF
9DPdB6I2drUlwvtBx/Cb0to+F2ieNoUpLjJAFMTuuaLc2qgdSJcQVXfryVo8RwCMn2LPAjWpum6+
9RiCJStfF/krLFkOG2NL6qzF6XahEkJHTSf70MiRIrZwEud7KfIBoFJjw9gIw440GCdRF0SqZieI
LSnQplh968hEOaa97VwYSRIpAKaBC/7VssIT/BdGx37XyF1eKYfjetXYj9RPkFANPjKh8I5JUm67
cD46gXtrMuplgBTcjX31YoWkS6nwpDMV7WMTAJmLEKvjwMFA/NiFOJRXU9vTAai8yvfXiHunizrJ
2EbCga//CgFCSuxpGez9RA8wmcfh3jW0xaDKRifvUdeXG7fzHGqPMtwFnSHWSBDqPQGTC1ne9cK7
SpfxXnBXJmcCo8U7sCfaOcoZZfcUO5GG4EUScbpTfm1uiOhGeeF7+gXezeMwBOaNIUbJOaC8yG19
ida0BOCed5ssCNJbGMfepSG9uwp+SuGj4BhBNXf23PWHCkRSRHxr712O5BQXG5W3/ZeorJ+z0lze
VB13xyJJW7m2kXXC96hVctFAHci3XcaWysxNwSiUr86SI0aXyB8vI4eROnEAhXvmhGxuS5A/fDds
AnRWwG6AY9dVs+qrLty7KhgzIk3K+nsO6LEFXeRGPFEEMeu+VLdacNS2LGopDiP98BTXBdm5ADeB
g83wIWCVjMRdIMgAP9CU6sFoG/BNHv/eUxiplEGcl59nODKH1IqOHaZM5pyiv9RW7W8ZcVn3tpyX
o8fsD0eCEQghh2oznZCMMOJLsxoidSgJ7DClc7bq0FJsIWaws4E8UvMxaKap0nVHmjLbpKAMLHux
HaKeyaI39K9m05P9ramGU9eFKtZURNAMOwMEVN8QstBb+s7qCqr73hbjm5fDC3QYkRLtNWXQ6Vym
xeuUj/iR8qp5dwhU2c1+S9DnPAAsyhMnvhyLeLxAYEO7xLLiAfBQX0Und6puHB/W7RYkg7oljsV6
jqjBglXTo2yihpS8bSkaE5MdO83UcG150VfZN1Dridxg6HdrDiYsAsNyNw0BOtBveWD9LLm9Kfhl
U7G67S+dtZ+JL3oK0PmcgSd3IPfzk8VeS2mTPENRjA86V09ukd6YY3c/hOYPtpG15lZyLKUON64G
5RGJNlV0ayRBSKL95k8e/8hEoFxoEhmQEzMGGoG1VPlwE921IaEOcWSDhAwIDdf9ufGeLNL86CSZ
+1A1chXk9o0eCRIkfhDqsLdus8o4JNr52jbAg6JZdrf0mW6YyO0SequpuLdn0zuT8PU6sv/B56Xf
CyaPcLPSaG4NsszZgplqzhMPEmx1vRt4k3wDu5ZHvy6e9C4meuQ5nKoFBUh+up4H7yFR7tZvmbj1
4n6iP78aff96BJa/JLy85dK6ErKq15ywydYBgiQdKII1fOE3h7VSsytvmHReC7Kxt3ETEqBib7Sn
v+Su7PaLW/+OdA8fs8p4bjLrsZztt7ZzX7qUVE2yscNqm8yDvc+9xypnAoEMjJ5TB+GPKfy0MZ0X
tCrcxMR7YIx7OY2kwBs0AJh3rukigrQTJs2UlMxA8hIqemNOVN0MdPnwix3Gut7yU3cOO0LI9KUg
WIq6+es4eXzXCzmswyY9BbosFooRwFUp77wGQqoq1b3ue1CSZIhSQJ81eptEUC8kuSW2yZS/xy2j
ZeK87gbRpAfG/h4BNMWh8qOESSqHPPhCO4Be4Q1IA0BSgXpHK1ccQDqWGFr8OzAGE4Q5auVQO1/w
DJ4mwAkbaFvBthOkxyT6wExHfuurgaqg/pqDnaYuajadX7zrJNX7PK67DV+mVFwzqDUekCeWZNSG
brG3XeOJzsEFsZIBQjj91bf69eyN40EM7W0zkT/Y92SBhQCkdFX8aKOU9pb4MZbmI8iDdFMRRs2K
TwHjRk6yB36V7eioPOiErrmImttIoP6h/TxfGklIKKeO2p3MC6CartdvmtY+V9P47Ob5MYhA5fBd
IaimqO7pxhurthAncGPdXo1SrtupZXjEMOPoIMeuZNt4Kwvk6WXVu/YmyNzN3DI/hmC3EWbDnQuh
YlrxivtMWqMYv01OFm3KIThn/WyRPEG+cWb4+nbsyRzpBFVsHEy7aSZngMpgYuTckQOD7pZvLvKW
Jr8lasnfjpF171mgTU30pM+9E+uD0MK9sktyx1BZABjHdp2uBkyEQMYI3fm/7J3JctxIuqVfpe2u
G2VwzFjcTYwIjqI4iNQGRpES5tEBx/D0/UHV1cmMq2BY1bpXaZmmFAKAw4f/P+c7Y/futdI+zFom
7ydYvS8s5OMloV0/Zi1MXqw58m5CGQY4f5DTaw7HEwB/OnivdVQ3yPAukNqFW2ju0NUJC0MhZfJN
eHK6wp2p7aBFbKy8Ih6l3PeElArPfx0bCnaUPTRKUjTGfHO67mzQf+Pw02BebvLsOaYPU9Eegref
BbTvlxktRPJZEVYY9/a14fCd1qPYSit7R7i6K1H/CLZ5K3cId7mZPTZt55A9V68tQaFaZCbgMujl
rsGemnNcaD4SejqueohU1KO7X6lsnufMj698N91MkStWsLVW3YI4M+EI7A3EkZ2VXhCBcZDCpqrN
FB1zwk3ErL7bjdZuVYhwDz3b4zyYb8pNLrU0vRCpS/gedJaMfRV2SaeSAfLilZ2FzVWCd+xm0Ilz
BTVCM4egjZWvh/OGlsa0wj5XQZ72mdRSbpLaFQS+pp8PhvRydq29HQj/qkT5F1g1UPIs1LRoVVv2
mrj7hyksvmnm+IsuFrc73zoGGR+kr7BDiJ99Ckx9n48bs2jZ6g/6PZ7Ox7HVTOyy8cFqEJmM4WVY
imu7dfYpTawVXT/ygocLFkZJDVik+tLX3HW2WW/g0bC9oLuRZiYVR92/zAW6JmO2v0kgbatoGAgm
HG1xQTvkQfMxLfS1XDda8xLS3d4otI3XGXeyq0iwh7PtLPFp7NvMpyp9kcOvRtLs0Bj6xAej6ZgT
+2cXOd/bbly1rrXIfQilEiUFX4TTj5VNJqhd88Ea0Y2p5ocqSV4rvX3RR9oKBeFvPeypIbppVM5r
bZyJQFJo4GnkEYbECdMX2sowe424SYli1I7EFk3UypbiDk5oQcTocJEmqA+jfkWJChKUftlFVhHU
HbPD7FFqyCp4mrFmrVBJbm2xG5xmLdM58ItFLI88cAmK7Mhv6m+KsRCb3BZ0upLxYsTxto8Ly3t0
M+rLw0zcoZa58hYl9VtPt0NJbb+0OBWxNWvCb+JNA8x5I+v5u51Wd4jkBkLBC8zQG2JWOcDk1UPD
U7iaM8EELpwHkfH7JhiB8YyNOxOQA3nQjDtbARzV31LVDj86+oc7m+QWLfuiO3isZBX6N+DJ7lqY
wIg+b9PfutS6eMqWBB7Ln9lxq3skl0YwI3/x/f4VhdlEsoA/PJkUZNPGo0jdOXe6EQVz5674Y3tq
qjQ1YosOOUv7yDyui6/EUK0RaGSrGSpqMy+Y0sH85cw7tI8GAtqmIlEmjlCopju88HQWjehuLmg2
jqMgVnH+ShTtHakX9J1pkUTFL/igJJDWycpBibS3MUkELDW3DZO8W8Ov9uxN0xuryh+hM6bhZTQU
l2ZTcPyc4btCkQhQTR9AgEpSkmT+xoJCHIhv1TuC6fekB9aBrKp2g4CS+gxtPD2E/smnlW36av7K
WWjtODTlyFODpNpa1aZasKyGOzxQAabc1dcByi9I1+9s/APiIK/LmrN96ubvqLKvnbz9ZmGE51X5
YNu+0BFaK0ZyJpiQUTBuoqm5KtkUFt/IUD4Q/WxTK6Km5vTJUyFyqItTtEk6EX71SMEazPyrHPjK
dEc/WE5H8TG59GsEAyJ6zsggWNcC8ihR7Rwxon3HErImfW9plU0U/e2IEGmVXBex+NFnTgWDoA1R
CluXOlENmxwOtabiLWEM03dHL9pvydyp/aBR/HMpCpGw7AbdpL2MMGfKuKFER7QDOhD4jkS0Sje7
sIr3PA1vuhKdJsk8RLM+QPzfePpwXwlEvUb3i1on/UydGAsZTo+Dlybfe1V+mTisDi0F6lptM0X4
Mdk/l3DMLwF+fSnnl4jA+tor0A4gc87dO8p2e5Tu+57g7kUZYzAWQ7Pdj4LiXeWCZOa8ujPz4ZB3
zEnmJDeFSm46hSNAKf7F625kzdIMRQ+5wi3tgUOdEqVZmW9aw7wf4VwtlX5FRN/Kb7CTyztlSPaZ
SDrKqL81y2ajzKeij1YRjT/fui/d6qKbSL2Kl62ARaIFazYnQLCWJSuipz1rGBhQp6tL6ZI7kU17
YY7slORVWoU7VtmNp3p5EIax1lSgewWbSMZe4u27KX6bIE2Cc6W6VtFsadiK6qs8ch8ktfysCvN9
b9k7AAlreohfDdl8iyeYelm0jVFzKztuNiyQ8S8zYpZd5LSjkx0446/awtnOM5KmqIsOrTNdS5Hw
ZcHWbLLom66pi0xQWinu2G4Ou5Qu8Yj4lxSoVwIP8Q1oD10BpkrB4EfUrs2cG0zOFq2gbWAQ+mYd
amfuNjMRL6sFzorqfVcYBBNXkggjiLtBOaMEGK2VJ+e9COUFocxrxLVwNYtXO7e+KXe6peaWb0Zq
+055qdomKMGyznYT32myDFEb6xPJn/pEnT6tp59GyNEpnKxfI5EQ+cyDsuuvup/dz/aFX3abKTfu
k1LdDDRNmNhbTlS13I5+QqZTliGLqPa0GnHbLvmwMwl/FxPrIxmJ2Y2ZN/OjZHvKBBlTcKWcYpFl
ZE/l1utzzqFifpNsnJI2u/fz+d6TQ5D0Hn3ywr9OZ6+5avQeFqxTz7c4dy5HY2arE75/UNX9X+na
R6nakUvpt1DNEOZSJ8UADiDoSKhW+2oOs5KhAZ/Pvp0QN+LrKOH6lm6bf2vGgUJqUk7u1ahqxQ4w
xvawHXJavdszv2RxAf5TW3d4/+//Qs23KO98jxoeEC4sYYuk7oPnN0FZ6hQdwQXI9yTJbCFvWlAT
zJHYl9nXptC0d8r23kPeV/Le68xhR+NSdtCRnezn7x/z/3WX/+Xi1jotu9y9Ikt5Ld//10Eu/5Af
BZjL//lP/aVmu/+gxo2lE2gVxn3bx6b4TwGm5oh/wAKFombqloBhuJBf/qXAtMU/4Jd4CDAXEIar
L2ibfykwbQNNpy+ApvJXApczjH9Hgfnbi/7XYNII6PunMvRoOON0yUNVoI3IiP8YY8qMSNkT+p6Q
E8euNb/rMgNPbObjc4JDZOn0DjsEfc56CmkLaViZyFSn+KP0UDxR3Gk2H57nnz447v/DMP/rly0m
2Q/DO9awMUgobEFuxsUl2uv6KhtblNJ8k9dU+Ah4J6N720RUTIUiR5dC4yO7QLEjL6KBBR3aCidr
TpYwoRY7gPXNxqyk2FNdJRgYpuwZC/LR1PDXLz2yBescbOMOrlLQh8Jbmy0InlyrSWxws/iNjOD4
0sEzt1VznOUrO7SSTUckz9WZ5/R3++RfVz+aBkyPNC5FiBklfMPeOS5RmRqn/K3XkKvbxnAvJfEf
uDiBZtdiUJdOE55zvy6j5E+jZ3HffnhHFZmHMyYZTqVlxImgdlRyh/VMHjRb2sCsfP1rYibAvTvX
jc44e5f7+tM1j3ypyq90QxNGGtRZX+wG/Fmryivz6yrUz831p27ryKHsWY5WsC/OAiWi+BIxXrwd
s7J6IB1vCNI5jLeplbETiyYdAV9RBsVMejOpzjdZTtCnrdF+scrx2s/kj7JxrF0Fl2lN3kh45qUb
f18D/nrpy3//8OA1DauodIY0wCmLqgPz49bxKrnLwWwGJqU6CP8cgiMSzgjpceIHzAuoYkTj09bU
Iz5egk+mNicCJBvjC5Awxg39zZFNfj0ddEniR9a4knShqbv5fKCeem9HLlcsBEmHarsM5hBORUqr
dDMSb7sva/eMefc3wux/Dg3s2H9/KighSRlKhyrIlZ5fxC662Lj0tMCGCHWpCo4GINSrvSZRkqDs
bQ992xQXqhBoP6gu3Xltgqq7je1bkiALurIq+8Ze3wqiOu4D3MbdWhmiZA8VNXvTzhFqj5Xa27GI
10L2Arb4tKaRxnkzDI2dQjx+aam+OYw16rva5pZbKcZL9jXNiiJxvSER8KeEtXFtRD0N8qj99wBH
/xogOGr//ijSyZ5Tx3KqoCT4c42q091Mzkz2bD2do/GdmPcg7/z9Gg0IC6TyuHRyN5Xk8JCrp5ir
yfntb+qo+IYM5MXqaEoNJmcHisnTmRctlg/xTy/6aMatgb+7FqfGIEscFJ4OJDtK4JawnvQoVj8L
5dGY8ggSczaeO2UI2mvh76XfRc0K65+tc94WuFs/H9knf87RFFyPXl3htOZh14VJeTkjVhICJ+r2
ibC7qrQuSpg524ZMkhV4umGrCRTQuaRxrix27md+xp8nBdrUf38fqoRyVei488His/lHZoOUHDJ3
G4WP9DzNDThDUnh1QgLjofG2c+sTrOEha/j8ByxP/09v5WhmhlZgaXjdchQTinBtzFCbqMqby1L3
0IUbaMc+v86fZxKIWn+/zxC5fjcrL0cKOxZ7OTkOi73fLOXkh8+v8HcQx19fz9H02pIgNYe1n6Hy
p3pOxru9STPN5w2K/tCYtIdSYxLfPr/Yqe/IPZoZSd6N54KyTjCW0twhrc7ucooOLDzMOpmgL2t4
ZnzQiELpe6vdOERPnPmSjD8vdf8DeOO6kzdNTaftkyQu8exR89Qrb36ZcAxd10KUWyqa/owAg/iw
EHvmyGNWBeZf2Ig/dGhKzarjwUe0LhL/ppzC0CRdc+qDxB6KHd0zjNsFTrb1aPn1j4zD97OVxPXe
x82NTs0o2Ko1ZTO2m8Sa6OWZQz3d0rz3u/3nj9c8+XkePd9iRCsDH6cMPEef3oEwlOSLcecXjj1r
/k4i/KSMxcGJxF6SLi9zzLLpBmv6CFwWaEFHjIUzbjOnbp2DJrPr1BkYfElH3l+uvOwa9DxiA5FO
+pttdOFrU4Si3+ixmb5ktPRfYg7xmyLuqp1N0nq7ZolZdLw2a9Vq6NySpMUyXvCNtMa+6F7fpuvK
D7ETwPRR+moajWvZq+nGDHOj385EjBzySXps7xJBXSAvQtdb6WVWjxvMkPGe8N5ZbICF9TSn6gbX
pFu6t5HtFVhb6DBdYprKBYWKArJAKQ3t24RH4Beem2Lc0rquiivkL9GLzbbtEi/86N0ovxRb2xmJ
xU7tIoLbQvywTzArjHd8rm7jbGPKNztzrBBOG3HlYMZPKR4DDpt/aWGqvQ1ICbdGqHl20Eyledd4
SyWzJkzrqk0d/4EYFZtwNJwHNRedypDsycKw8Dj07bPth0QX+DG3t5KNP7c4ks3WvgLSvzY1+F2A
N+OgNzHK6DM6uXIkLnbVOY2r1sLo01eKJ/AB6JyT467qQ1OSxorLW0OA0dq8eaiDyJJUXlNWNxxr
IBF8kgmZ1obfUodLlL2fkSo8O7oih22oMw9lCko7mkiur13EnS1/VtRSfg1p7V+2jUtYyVzLkowS
UBW485Rca0nbkTlVdiHNSsBgGRCy0XsoPGQ7dGWG/GtZlPQv7drwKgwnhfOszSiWVy2dHcpGpp/V
K1eJ4nnAEB+upjmxxNYCCEfiLenwReCPsfmcYokNTC9rH1O8mq8ic5y3wtKo1fZRNZWPTac7b74N
zGgH6AvdQ6root85CaW3tYCXj7Kdhvki7TCqr1ZRFE+RUZVE3+VGpgcZff16bQr6r2GeldahQXl+
yLSIYMxkaGeimiVWo2KskitpT765MjVF4Y9ysyLED/YHqc54WO+sju9+0TE0w9pLpHGPUcRYqrKg
2zCHEpE51Av3wI8Fuivfv7Tbqt+k5hxuhQiHbgUSRGw8fODjKozS+QW5fNOsY392CKEOx+6+qW0U
CLY1aekO3We3HjyLaNRx6PHXxH53F2G+hfweegz2vIt+2XFZk2NrD6O9jkRqb1tQI/bK7ecm0HxR
7EZkH+ntAHnkvovH/rnVtbrbIv5hHDJ0oo09mmyGYBGldzKOk5zuqOP/qPjWCJPLW/c+7Ovyl2ZK
582LkD1sYjgVP5vJpMaPiKMlm7Xp1SNAaCNdUQNCg64In13b0ix/VpGVPiaVzLERoeKhtGyNS9UH
d4JYNaIvXxsqzjc9qNxv04jI0dDa/sFpE7o/yADMQ+dVVMnJp6KiGMbGjSe9bURmerxaOsi/xohg
1LQgBcuLbaLN8ml86ASyDjoRRfO6WH+hExc6dUKjKtJdNsTmkirsmS9K9mO8pUl3MRDHeWi6sMUQ
mYqmDjyslnSZp3QMOhj7xjrsxfwj89u6Q2ifTjOZ1ql2hSoP/yOTQvE1bPKRWbOrX3ThTsWFXof6
dUI+5YEAIjolZu1WTxbqFHqW0G+vRDNn3TZrm53laQPm9yhMbgRcoA0vsgnsZiCNdLAr0BV+Bged
Qve8mYqEsmLZTUmgJgv1VTv6/k+70pNwi5VQfyuinERQzut2dkBo1P9oOBEsCeJMnohaRQS429Ly
68mvuhm8CAbSVdYRi9YiCWaxjDzMYFptvSDcKV5VPjDbAgg2C0TZCN/xcBGoimtJhSFzOHPmOgEl
ibYyju0rUDp8h58vgSc2TMfm2mYAMteTTEcSOC4WuzSjA1m106qazXDz+SWWPeYf9n7HxPmxL2TR
FFUVONnU7ocOiVmUTlPw+d9unLqDow1/MhuVP7tGGaDly7dkiet7thPWqqf1srbQEd3ndj7sZoN8
O8oOtM9C07noW7aGdDCJbhZ2uPHsfvHhVeS5sgruLGAFT7VyxZ5AaTw4uUyC1Hah5Ncpq+yQzRcN
KtUbHaPZf7hFd5f7+3BuH1Mk4Ek35wShDemVPtM8xs6DkN8ggCyZJ3r4UbV8bb48NGxD9zQkxitR
K2P7+ZP8c1XNOU5+cdnGFZnXJIE9ITTBHxhej0Od0kHRyGscClwIkRkFgNXjfTpH0+7zyxondtTu
0dlgcqdcYQRMAozezXtqDp29A9xOF8clG7M3IVfQWO7xN6imGB5RxcnXjuMK9ch+UvqeJr4J3sOX
yHzdeSy2oxgS2oqWwp/gkkr/xMkfjQKCYDVtR5lHD1pekAQNM6jy4R4q50XrRnWZD27FGmyZIROI
Vaozb/bUcz06k5RWnVZMrnEQ96PBrge1STrXebftMXUTDNsscb4OTHlrVeph+R7LFOvS5w/31Mdx
dFqZ26rsHJPzg186xQtOObTEWjtu0jqtz/DnThztjtls7Zi4bYMckJ2bQZtKK/ZFKdjIasn7aE7u
mYd44ka8o6IFQRKLBqTOSCo0ratIkkUH9ItV22GT+fmzOiJj/r+jnbcM0A9fYFnOjpabI2ZAe453
8FmQxycmde+pEgQusfysR2RxX0qMyYy9yj8MHooXPTLCn2d+wjLm/zBXekeTmVtrna+oUPGVYQur
w2naG34ZfxFZl9w1+J5XPQXdx1KUPaUN08YPVNh3M0jjNb3KCSd/Xpw5HJ34LL3lTXx8Gm2UMDC7
LNDYNq+8HH9/gSV+VeG1hH1VpVvXn9S/Bd3+69Eva8eHi1ENc7OUtL6g98yB/n+EsdqstK3ZhtXX
z5/tqRF0NM3gQq/csTWXIiPIkybKSjY7mGWzQehnBumJlc47+tLryUcZRpGbqiJ+ZTOR1eIlEGdo
iKc+tKNv2UMHPRc49QNsIlhuff+hglNzKXN4AcMEwuLz53RiujomOpdq8MqG030Qj/WMUVAfbvJI
u47qab4qNJti2sTn7fQALUkGN848OvPEcFs6ZB9HQDlCYItlWQXErTZPmZdwQw7CMMIlc2t+TpDi
xSuhpxGHXjIp1KrNQ4yg6E1mYsgbLbvq8AVOv2kHv0qC+p5wl0pvJZ0l6TStQCKxoVsO1OhuYroS
OTO+aTdLwnUxfKmLUT27YxJi4WzJtDIMehWb0IV3RxQs2829nknOZq7W+JwgvKm9E1kN57iwWqKE
x06qO6yM2ROEYLpOVtlU85kXcuLJOEdTH04/ull5lgZhRREkz+Z6V8tuxt3nSRgSWfrcxHl0ZpCd
KvosP+LDh+gICGmVVydBZsw/TbO7w6gtOb6kN7mmxF56Q/7dWoJvPh9sp+Zc52jC0510SiuPFlVJ
fKjw+v5OrwqdC3pEjBpJvQP04e9yP3sNZ/yEpJ8gU2e1/vL59U9MCr/ZMx9uNxMhrusxzQJLUsnS
4QAS5jcnB6PIkzMNmVOXOJraWlou3qjKOKAV1x/CBM8rccjVJdeaz6zyp0bI0dQ2e2VW1L0WBZ1Z
mGgIG6xyjZ1d1a2ArNAovPrC0t7+s0d2NMkhAvE4uXtRwNkRSSi62YNv+lArR93dfn6JEzOdczTT
xW4J0pIjUACGq/oiZtB2XmniBuwIZA+hm50ZfUte6J+W22Ossd819qi1bI9EiMYFFYu5lk4VbkRF
/EGpmdo1kD14ZXp/K/jwv7hQPrYujqunvjTEa4W9iF2k+FlyxFgRs16hFNcfIgKVAjw8WlgHedzI
VRxlIAsTZzd3KH85JC9cQES1Ux9lO63t9jFJw5wtChtOAPZ0RMTZ7STst5QSLCfcpOP0ofmYkyMT
4mW8GFfYAI1OXNyVvN5tCPJj66ZDdpn1sl3jh0VK7YTf3S5pdi5n0DMD7dTnepy81uXoMb1FlKh5
QEnidCGuTF3rrGEa4NDI6RrEraEHLTDsnWpy7SWSTY+nPdeDz8fGibFuH82GlXIKfzYFTt7Cjb4b
7lzez8Bl1saCqFNaxrG8rSz18/Or/c4x+cOGzD6aD91GaVU3ZVGQd65+7TqS9O6QMPJatu1hGI14
35GJzKlRot/GbLpKRmqChaHIVE+ccE13/9GPsfXLAhl5b7f6zhpGaysLa/7u0GpZWoTpxjZyY8Mx
HM7bVFVnPqNTj+pobiUxUWpu0kcBdgC5xfqEEFmV081c2N86UB93wFqSM6/l5MhYpr8PMyn5JFla
1E0UwAUtAwvx317Pu+mHq4BbJWS8Xygnk5dxHsf3Q1ZU6zlOJS4IGFafv6oTm6/jnIM085NE0zvu
ttOczZS0gHiSSD+zCJ/qxNhHc2wjW18ZES2LSKBlng3oIdU8tPCLWIX9cXQva200oKLO6aG1MTYI
S3fOHLGWZ/inQXg05WLZTWpVs43R7RxJQz+C0MrSZDMAhzlzfyemXPtoyqXolFrzhE0KLIjxbIbG
eK3L8E16M7pSaifn6k2/wzT+dC9HHRdvKpETOW4cZC7ij8YfpzuT7KfLAQPlxqhCY+/ZOV6VHIfx
nI7JXWn02jZxErZ8Tp3SxqC2v5KjNmFxA6M42QaSbtcJ/7NnfZzFY0aR2U0ey3UOXuguJHNvLWYj
p2Vii6fPR+qJ1/l7NfrwqSSTh4ZZ9UnQxZm/77ReIXH37FsLNemZle3EwnacUiiHXB9dM+ESMpUX
7iDQ4WiZvzNQRO4RrBrrLBJLXl1fn7niqZs6mmygrjZz7XVJwOvr1s5oZBcM2SUguS7O7KR+pwP/
YexYy7U/PDhz7CJl5T4VKleLHyjBFnvlt8aXvG3r9RRp5mZqKnXPdZsDTfY4MMYYFEfkzTuY5T0s
HUHWnLvERPvAY6zS6dcUETr8f+O549OJD8k62u71/gLRSDTYQqNNNXewwXGk7oRfgy6Pm8zN/vNB
dOo6R/MR2lINryTzdysmzFHgQi6hrUL+oZy2jovpXGLzqfd6NPf4GLor4NIJ1VscNbka05UW+tq2
HQin/PxWTszc1tHcU9EN7DCxVgEgr3A7d7513TXltP38bz91A0cTjnDUWDLqy6B1wKdZnmdvQ4MV
wpvo2v9HlzjOTcyaqsMciX4pLWHygXF10bnPt+Q1D2eW1xM3YR7teiJ/6r12yrmJ2Pdu66xCYla1
8xcFSfzMWzgxoH4fzD98XFqczAA//SLAods9haFeg8DKxMHRJazpPOwOnz+sE7sS82ii4Ke3Y0+a
ToDO8t6R9U2UQqcWFSG+qg4XWo535o5OPbTlv3+4o9lhYRkmjhEWBpGVUSYzJpEGL4Me+2cucUpA
cJwS10VG2Xm1SgOchD27+jG80MdEW6eqNPYDkup1s7RsDMoL22QxELXCMi7awnO3ueud3Zefennm
32/Vi23KAiXH6Lhq6nE1ADmRa4FT6nvYVHW9InG3PSgjhFQTt/1rISvx3e5xV+Evs8w3HCbDhZ+B
4CIoAIdgXOYcI7xIUED5/K3/Hql/mLvNo3mk0hKb4z2aXRPcdpbO+j1sZHr3QEqNNmu33bi4SSKJ
qNepPOjegCXpI/eAQWAfWTkJmki3ppsk5zUOIPXp9rrNtz4SWDVsTKJA48ct2st5U4RDtE0XHlCf
xZftIK8aVUi8PxguegtWCt3CKzVFDmR0T+2LyARfF7WXvMFmrzrNh+sVGTejLjeiPTdHnFiRF732
x8EIoD8FWsZAof9vHFIxck7xU3S3esthcTZ+aXPN2b1t/TNnNUs/Ma8eh4eg1IwzOE1pMMw+yBir
r7zLpClwnOVswubNqPck0Xi5469rSG/XIqkU2T4a9b2taSfJhuMjkhQyTtlmJqy0ApJEzYo6pDOw
NhwIFzTfYNHY2k7BraIaVfJs11qUD9+LfDLdlaqgRnQZQBcj4VwAYd0d3yHStMMqZtX+gh9U4ZSA
C5KbYvzSNw4U16aEMC91lUM7lOBmB9rQWA072cMhMI3wtvA1u9oozR9A47SO2kS1U/U7LXqjS4p7
k1AD46bsBE46jl30IIy5uHBNo043/tw1eN6Bnm9cAg38fUL7cNyKJANsN3luHvTzSFdQczVwMP4k
sgUHacLb9DTs2A6FnM3o2hogn9GUL63SEwgYHkJKrWl9+hG6rRO8o83hqy768Qlz41cAuANmFfqr
Uvi3BNFiKJ8nbJ9WG4N9UJOj0VmQrnEFg0PHOKPHloLHKunHc3/JOx4XcQUnIcQAaPYhruupbHdO
U8WvhttK+poh0SVrOykAvZilJZ7trjEu8rhssAF7stnrRUmpQhiuiU1qGFqx9hboL751kkEHSKJr
j6ULsxyzgViXYZ+aa2rl489Kh1NIGodqvqZuqmiVE+G4YO0z/60JZW6uZyg1QaRbZrUhDAJILJXi
An+tGbXDTedr+XtZt/ZzPnEKXWkO6Rw4Ba30CRcaaJIBCtS3IYlBI4yDN4abHvz5Y1d1YwoaPqp/
pP3Ep0J2IvSHNprUQYwpbEWdbvoaTUJj7JDo9Azp2QAgMNGFz1cMyOF5EgIERSKU91gbYfJLQ/oE
YUgCR9+4BVbtkdAEYgTakra8NSHDWFKmUuQOnh1C04q63trn2TQ8cOIo0TD1IGV2nEjsGYVwYY37
bLAScKrKNLZ1GuFvt2M3uR6cZBac1Ab9boji2SXhGNNgYvjxY2QK/oAnSuwRej3q5kHNMwiAbIry
ErCRj3qrkVr5I+ksXLC41/3vg+vvQo+697omNPaL509QBrPcd/cKOh0JGViN16kjwUklhOFcDTnU
jh1VreZlUkn0Ckk42WkqT5cqVoxpz5G6f6Fop1Vgqlx++kAb9GJIwM6sTSoddz35BR64DAJXkNHA
Ltn2bc0LZfa2fvhp3D9qoSzGFV+Fe5EaYiQKqSx1CWxLxzgPdvaZSAV1ScsRq6PhtTYQ7Tby76ME
tjx6W/qhtLb9Nv1Kpbnal6lmvykHEidjQSuIJygW8lfWJI99GbrvVW+TYwAhf+SR+FJG26QrgbfI
hk4BrIJ6jpi1w/o6GsYkg8WQyzvwLzrpCNQ97DVu9ZDpymv7HtL8kk1YgcRHS9EP2YMGoQ4bqjSK
RyTRuJDHLPZ+AJXjpJk5+LuxKiz6HGkv+GZvEfFXmXLyTeqCjkEs1wLQ9EN73jUUE2/yYswU1tok
TlZgnwRTTY2zcmMSckHvLp+07WRq8HOw3pfVFuJLt7P0sMaFjqtfKt29yswh83axX3TvSgnMiPBA
QL8mvk6bRxAaQTQrQPDZMnJvZaSMBr9T1MnNbrhWloSBwN/nrY0xjAKo3alx0QMUsLbcOrLBOm7z
d99XQ78pBtHvJEXHF99qdaaurCM4rGuU8g6mhT4Ktr/NHTB81eU4Z5G3Qpxj3+q650WkLXWEj5jw
X1eeDyOarx5knBn7TbouGMkTcACAKdVc9u0eHlX8w7bVtVc0TxGeZQDAnudjxNOinwX/PyMBMQ/8
8zK5hUZnvoUxQY8bldZAIFPHsA8R8np3R7RoCeVxTujAlqS93tUjQTm7Sl+qnmPuWiunYUFdxXWv
QrY6HX0DWWbTBggRaIepEALee+Pqz+EEsD3oCpzNieneFqYSD0lFt3EmLZnEK6N2GIpp7qMToPiD
sbSBjZXTbWOgQwL/Muq5jWm9q8WLWwFj3tpku2ZoqZpbGRrdNXFQjwgWF9mEn5YPWjZrS/xELN/z
0QFbCmnTrNB8Z8X33M/5cVWSTSD6Qqu9oMJYzGvBkIUXX4FfHxNPB1/VZf1XFGnD1zj1x+8RBI1p
j3tPM7ZOZpMqkjfJADFI5QC5WdJ12lNVpAcwuUjq8vPyx5iQIDVXZXFTm3lnIRWLMIKWMO6TzaiF
msInP8IgqyQY+SqrCJjQ3THu1xDME3NfY0h7i/l2X9gYtMaqQG9cI7OTIYpDYEBAKfBrAgDzQ79D
cOGGB6svKfbR0e2v6GvbK4RccIdKYKcI1q4S1dYlRGBDfv3fvmJgsGvw9qpMi2/odfhpMek93z7f
gp7Ygf0u8X44DhBt4shed/x96jFZQSx8s4Zc3vrMXYciCrHGe6w0EOP9M/WKE+cPbHh/2/IxdY5l
vFyQ9ai+yxAC/+Kc6xzcPHn7/JZOVSV/m4A+3NNA/HZs4Vjeu4qqWGma+qYqILg4iZA/OselAd0p
MLkFsMIEueGmy4HUn7n4if2lcXSy1lGJgjtgD6XE8BDZAsYvgD7QYQNg5khXG0PZyVZbmCoGs/Ih
bwb9cmgGb4tfv4Sbn2u7TFevn/+cE693MUt+3GCPoM+LWg3OHtQSy06k4J7Opbzx4VnuES4CNIV1
uIvYpJy54olD1+8y1YeHz7LZZY6RYZTQ0uzJwCcEJmRkz8GEdUC1P/5n4+g4l1hUA4GExuDuIeeW
2zg38mv2ljDajCS7+/zhnRiqvz2gH25l/j/sncly3UqWZX8lLOd4BjgccEdaVg0ubsO+ESmJ0gRG
SRT6vsfX1wL1IkK8algapFkOchJmIT0RROfwc87ea2dBlTawtSGazXRfPPc6m2YkrljCX6mUf3WE
o2K8TXLLNhgeHcgEftsltn2TZBiUXWc2X2ks/Op2rI/pd+dQQ7FkZiYZAMQ1vmq9hgFOpbXHFVoe
rF5Pr5Syv2hgWEe1dtDYsq2iyTiEafRAEXtqWCNa4zz6UsflfJrC2XtFFfPcrv1J0fzcdfjulNwG
/Bei/Ogk6HFs1mUW3igPShqTJpIAutY9sd0edSpBWpd40Gy/bCCwiCgCWMPH452XeV/zsWHPEnfp
xRBM1rskH208Pva4FVRGOx2iXpClMW/Dvst3aKLdnchi98bupop0S2atLn1pFGuFOh3JfvS7mYAn
gynkvrYIjbOI9rkOl5VfoKr0MlAuM9R+Hi8Go5p2kTLz0zxLGQ9nMV/VQi67YoSanCJV36oVaUgl
2qEnhDPz+0f5V5Oo5z//7qLVYZYgoSMrrXYLyA7sM3flBGwNE2O7lcR6kQkzY7RNU+OsjTvzTWRZ
bMh0FL3ygFi/WBifV+vvfoNUhDUYpjw4DGPr2VttLdk1U0K72TS4KQ7Kcmux1V3mWagN2/ZxEEO+
dSe3P+iyGqgg5tTajqRSXnkJ/elXfq1f/Fbm0QJpR2FL+ssYnTRZbR0Kshpv0XKK7e8v+y/eb3H0
03uQ3QTv8fY5uAT8Mos8quy521MEvyZzeP5w/uR1eHYqfXddewy+kQ0W+KSxbW/LTQVRF9Jg92wV
fg4a9Lllsox4a+tlVxZB+KF3URwnE2wQIZaZMB4Ku0AD2VxGYHt56wWXkIligL8znszQuynJELhN
u/IzId/x/vdX5lcjr2fh63e/dlQGYdFnzHuWYCEaAdmeT/7ouP9mwwbvc0O86udJ1/ZFNkvnxIsZ
zYjYlHy3tXdjW950hUSWVy+Q3p2MHGcjCC46//2v94tlU6x//t1vp8NpkYvHRQ10pW49F5iTplcK
VWjB37ZCo35/nF8sm8/67e+Ok4ZQXkNXgPv15htPQnhOvRZcMmyzDTfxsIS4Gn5/qF+d0tGXIAfp
YjWlCA5mMw0XM7own1px3Att4jvE7PHt0v13IC6Gp6brm6d/XD5W7T/2ffHlsYvL4r9epIr935f/
l7isv3+T7WP3+OL/7Iou7ubb/qmZ3zy1fdb9M2lr/S//f//yH0/PP+V+rp7+z398LvuiW39ayK/1
PbKCSvO7i7/+/L//3dVjzr+7LJvy8+fyh3/xN+UCWoVpuphMpSAe3SNL/F+UizUvzBQ2IfTSEdYK
tPgX5eI5nExK7eE1gmaxSuL/ZlwI8y+lTHppJgMbQSS08yeIC+m+XBMdJTyXebxju5CIYaccr416
8UKjmMPHBp/Rcp7PqaBCkhTXfl70dX0KQzih2RN2uay23WTzDm8ICEFgIaCYJU4WH7JYFCBFe5uX
fQb62TVVcJEK0yWQxmzWrreE7/QV2/yS0oeG5dzdJ6NteHSc0LrK4JRY+WlVFNqF6tdCtvXq96FI
y8yW28ByIoyQtYgncFpEbpPWrLciB/Oq78mLRPIC+xBfTHFJIIjohn1PKk1/10RJn93MsKacB1s6
Gf2eEtTOjatiuM2EvJneY5yTQ3Mm6V7Nflb0k7vzcGgp0GVhmu3jPDTNs1C0xprL0pn1buIj9jWI
jDVXRYqhuXOI06zeeP1odteUzdkHowZKeKpGQdlh5oNJa1C74SN7D8bpAdxbQgTcIlEbFeoJbNxC
HCp/3qCh6Yy63TotEbxEDdC6dXpdDPtCYHu7JlvZZHgwVInae3JOjZOuye3stkzsgj417ih3S83v
VIfYqZ2TFjiK53ey7qgjw94lUTJLDfq32kkfWp3Ol3ZgQTwYu2b6WrlB23+WYZ8WVxVBSNa5Fbfh
vdHaLgw4bQefLdNuk4M9xdX4tnLgDRLigpGlTXexqZf4EW+TLc8ABWb6qa7mKHnAqLM016oKvfYc
YontgtMrsfxFULHtsxz+1u1Av05jTWqmT7nI83DXFQEJNoktzTdG6ZAfIK1BgoDNOgE+ctVJ+1UY
TWtAkBtN2IIsmmwLVLaPThGjhcrbEJftFA73Ha9aSlDGoOn5NqG6URjfcIRJt8UFoNPJZqKSkFsc
lqX4OgjIXz7l2HAX22AAwRQWjumnkdlcN2rUabghjmHs0JkRjFLVQPbBkvoBUarABuu6LNhSzKTP
mnHmnXWinptNasYC9D6o2+Wyg7bQ7BaTlxnXqmE5uyguvPQq6ckN3Q9WNr+terO6jBSZeme5U01M
62JkwNeqjbH+hbqIWzRyrvUx08wJQOJZy1dzqLR9MFu2qLRpDNu9zKQt5HbuzOxNXo2WPh1Hw3EO
AzxXehmhnMODK+MGJkGcOFtqw+xNpka1kHtkeGITohsq9y6RHcTQ0L+gpdyl7BpMj34PXMOuAb7u
gJTyC6dS8AWrudTQXegCxQ0gNW5USeIvM5Ggtk/bRqkccVc6cNsEWO4WmmSfBDtzHAxQMMm6TeKm
1PHpCLCUxORmGd+CiYhyQO4ivY2iEvKuXibMizXXZNjIHojxJkIHjm+YpiFMrDwzLjJBgtFGa9zS
MMRichKtIoyyTaoRQfsTUu5pU5fKume5De+gUhFDGmAnBtkbBKO8T6E+j4e4J57iChlVD5s4QFpN
uybohS+grxN9gtM7ehiIurM4gSqNeR6NVG/x3FiPXOVxvJlKV94mXUeA7DgKw7jzaCeecOLGDi+7
frRGxpGncsylywXPiVlI4PgoP6YLjx82JiBqPxS2q6BoFjFQv8pKF6xy7VTQwICoAUxCdUD6RFdn
KoYEappiu+RaVB9FXhbnz5SlG1GNbcm0Zc6djaTPj9BoMuLHpXGc23xQrOSC3bY60GGiGpLEpX1V
rRQnNJ5k9T7vR2KRNDnK+hDX0rEu0q4gb9oeLSs89L3wHvCyl/cS3GB2leDjmy6kAnG+c9UA3iAf
Cg0mfXKQhy25qTyGZ0kIT5bN1RxdjUMlxSUFipoB5FaueNdXSj1q2ab9exR7Tre3uTTVNpiiNL1z
ggmfbGOYdnzCbMFyTuXkTsPeCQHTXxVTad7BmERl6hSJm5xFsiMZM6az/2mIbFJ4vBRb046Y8tS+
NvNo5N4ZFc6Exk7zaCtnRfewb5eFvLa+I8etrdNJ4jqNJGz8MYfa2viDlWIdwoXlaWDGZpTW802U
EE+o/ICItB685oL6nfdzYcwjCKoLwIpvGG+BstOZApUjUxSwHc14yuMLJ8mN5pMOiZy3SZduGlyT
bNPoGxk4yKsvops00XUmCeefSWgw37aoH5gazM6QBJPvGXnAwjIoUavrJuxnwKbMK+a9SjEwUzmR
OXeSzEUb0oRmQacjmuT9zeDQZD5AYOP7uJXN0EPBAL9KqAw7k2SYfWGn4k3u6r7zKwGrA4bLRGlI
J9pZrpI2IrJMJrE1b2YlGZ2WPd8zX4HuvZU6VuO0SVFBhafEHzABckgrTDcZ9FCHSAUd9exwQ50+
IIBY2Okyn44H4ZNcBPePaHHGdJVPuRd1T/Gaxn7epvS31Q5T7pQVe3y5unvUS15MRDrxhhVba4il
LhiDzKJ4l2TJBEI4X7QbyY3Nza1Os8SyzQxE4DwyGocQH82XxRSoYOdEUT6cy7Zv9VlrzDTNpMhj
btwSEY4++yqfeobpfOVawomDQMsd/gsBVLM0rapPaWkTNJxtFENbB8t2X1jDYRbGNMMV6fELnfLo
hqxNYvZUdJnltuF+rDtnbi8Hy6z667Fo4Lzi/o6D5n0l7Mq56CwtxIrHNNxzCF9deqO7tCy2Xj0q
xTyuKZfhpnILY76vg8YcPnRlatJwZ9K1EAcZT3N8ylC1VnzQ4rxp3jj0IjA3Fyq0v5YNKSnnWTsa
xU46WEc+BJ5T1rs80uregrx2yYXD+LsoWXyqFGbDleUPg+jj6LQZCYFREM4r9tOVZzG7AbDBkBqG
x3To8k+rax+ldzlkw8Xk8hqfBmYyxrvCAxZwgzQfcCv5b8oFH14W0fkc2jI/g3YwFieELC7dQ86T
zlNoEirxfsoT567J++KDKwBZvHVzK8l8WhaNPFQLYvCTkOiSAb19MdQsKSIzabQSyHcK/js27rMs
K8c3o1c6ucH7W8fE1Ei82Juhiyx+qa5mfGCy6O+e9/v/HUVQ9VTcdc3TU0cV9LLW+Z9Z+qy+gF+D
/i4f+ybu4r59Ufys/+Zb8ePaf1GnaKWgyNoKLB/FB7O8bgU1/kX8gRCmbbuErpiu+FfpY1jmX7at
MPHjp+B/X0QsU/04wnHEmrEsHdPy/qj6OWqU8VZ5DksJRZQUHOi50Pu+A7AkNXqQlAioIlXWmVGr
6a1bJ8TcUwvk/tKNjAnbmvjUusMK35VL8jiao/pa18TffHflbr71cL5naL5s3j//KqiS1rOybFdC
p3zZjCi8uTW0ilmKy7A9cRjpb5URA9iq+Ij4uYy621SHweeanfUfNQvAJJI+o/gsrjeCDpw8auu6
dWgwmlrKrWdE7zSDGhDl0xOAkz2ZovYrB3tZbz4fzAFZ4jkg8KQtvaODVXPjOmydqi1hCExKo/7R
roz08PuL+fODUB8T4s0zpo8OghSiCTNGT5SJsXVKis3A+mbbd78/ytrY+3czjlNR/HzuFNpA4BtM
bV/esqodOrKneoJehvLWAUqymcL63lPLU2gtH5ClneohR6L7mpBK8nIcH1jTFRDak6YF6mn9++8a
SqXrNUbYwZzOnBKDRV/zZd+no67fBzqVHVhHEhj9uDQf7TXMajJKDzIyBcumHsqAYMwkp8Hl1IA4
bIZSb2cEoWDdc296H9tDtWykMPAcGjkgnU1eY+nYklEB8aed7Puu1fy0hjH/2A+rNAU0UwA6Zl6u
5ol+w6kg2YuNkAA+sykbtLqboSe+CV1yQ7FhN7J3fC+PjXdFYr+jXsM5AR5yZQV1vYKnkzgLGhoo
Md5mdh3w7b+/az88G9xoi04MmFAl0AHSj3lx8RzGyinNgy363vTSMIN+18Tea27tlw249dkAaOpo
AdfUwgN2/E518dTmVgfJhM5AvfU6RsaLyQZOToNJUqgo/N+f1cve4vPxXF4q23IUCy7bo5dnBZux
cno6AFtLae4cbCcw3DVh5FViUhaVztaaiX34/UF/cpKuLcmaFg4IReEcjUE9EEcS/0EH+7y/aRs8
6l3UUrPY3k0xx9krp/iTG6fpeylpOazYtI9enuLCwzE0KCm3is6OnzeMnnqPou/35/Q8xHrxVnt0
3Lh3rMGSj5Z7tHZ0FsPFkYVri4C9+Kg1J08PB9UXVWSs7/VQXRh944Zb2rZpTuKkyvdFLIkFFkqo
exdyzXXcksH37fT/d5fxH4RYfnePfmywPu8yHouY4fS3hu2Ken7+R3/3WOVf2qbW8Fb6s+YBVy96
rKaLc1DzDiq6m+uL8TdJWKi/CKbBocna7REh6vJXfzdZLfkX3w3+WHDP1uX9jzjCLx9ch1KAJWCV
13uuTSfzeM4g3M5DXhp/jPVIOLmagk0/sT5/d01+sn94OX36+yDKIwRarv3mY2sNQCoVmlP4kX5V
dFLMnUe8jmFgoRzdV96Qn56O53IyrKLa1kcLaOgsDFdn74M1Z5C3rNEb3nQAzdLt70/ox8PQE7cd
uLL0zblzR4dZvGJK3JreLRJmvSvMvL8vETkGr1y3l/uu9bpxGCoQj2XFcXjfX64qgkYbvSP7YYlo
LiVOYL8PdUJiUS+sLfZFPqZKVScp5vZXbFY/O7BjC1rven0Gj0nlKQ9g30jzwc6TYGtbeYd8rY1x
B4ISQ9SU44qc3eRqNuL6laH6y33Lt1OmTc90gcqONI6jb0UZl4ZorOWhFiEpVRNJJQE0kXZx9rQu
DBMvdUHuoUu9nO1L2H2U4roa/8wu9e23cAFKW2zw1+/k0W/hznGVLZV46JNI7tiD3tdILf2U+MxX
ntcf3wzPBQpvmfQuXb5XR3cYv3E0q8h+IFu+3iMnqHfE3oY4F8PwlT08u2aeln9/PDgpl+WHP6af
olw2n0dfxMI1jNGso6tltsPMn4E6kt8STLwnzLfzu7gZEXQCOgTGJOYhOFPgkjucHzniRZidi43k
b819arsRJUNRBsknuhZowPni2I85TWhCEKyuKcihJMZr6y5TCkSbd4Q27rwIdJFNrB0fAVzmwi0u
8FTrYPCQ3C80WDakfFqfGStJAtdAb3sbGaArJyUiDbuNIUNsvEVt0901XNtuzwPbWi61s/QXMfKY
aU/suY73Y91Xjzpnd3/ZogAtbjWFw3vbTZH8QpExyxMoqx5TnyQZPCKs7OG6qt0eDlkzokVZiH0i
dFlb8g5ROfEpQqAl3FV0Fjs/p/nE1CjLyy9sdWDNZWaSDaeBFM39PJCQhhWyAWWYpbmhTqo4bGHF
VJHpo8gqifJtnMplqkJ4ZxiGcm2mBmQ1DM40D/fKTBf7fClc8mbyNB4+IrGLvjRm4ehN0MQCwAJD
Mjd4tBpthp96wljeLINjdFdDj7ybXnJDj8m33Mngwh5MI4nIt+qEHZl3UicREjSX74xxC/u8JZ6I
FNsCuMKGOGD0kTeBE6fNiEbUyJA9wmsj3dJCFYvQc6g2shoLIsWNxTGa5kNVlXFi34pFPseQjE7e
vknMxqLRSOucbOq7kXFKNx1IPmwIgrd7MDnnOb3O2tyTxjYI9tCpE1WOJg/425Asn9XSAVbM2HGv
lFH2o5a5J3yWm+8zllinbDB4n4durgixmATDYDNeiKXqmc5lNaS94HSoXM3krqdM7+7RSq0zPXud
7y3Po76EjRtzv+HbFHD4NhN0BMowRip2ZTfJAfKFs+Zb5aZRFG/bqEnKekvOFwkTG0w8hEUhqQ9p
VeNirvAz1i0plX1Xm/lV5JmpeQ4czjUPrR03X8e5HBf0Fo2+9CI3rE5LK9fv7WYIK+ZfbvaUZKUI
v1YT882rds6WaNPUQaWukckZ153O4uAwsepF72YdCRyvujDFQTVTvtwEpTPc8llwwmumk5RCVl0k
H6ayS5CgN/hWR/K+FouLIcapfB8JGoSHaHG1fdG5hDSfxCOSJRB7a8mOQc5Kzi2SbB5cZqP1Jl/a
It6hilwD3CAuioMxTqr6FEbpRJBzaK8+Fdog/KeSQM5p41G0hA9jkAwN2m9ySN7OYzfY9/Spg+A6
7nqGA3q2TQfWZerY97PLXO4Laura/dyS70oYDZ1iy6Jf3ueiJAnb8mjNT7zu3mVi1m5KCEqXeN3l
AJoPf8NgdmOgN3XbDMlbmtgNWclxE6nxHv1u4aSbsgwxXxgmQ+oLow1JKomiUPqFlbg3s65Q9mvX
ICa0GIfstnXclIhSMga9Dcm4SKYtY5BEDWKCqwBCVGJV8C8RqUJNdmsx4ruB+ZqQF920oYd8s4on
2tUB+vXEia2vfc0F3QN5jzSsd9yxPgBEMpxNCzjwJh+H6DJnZWn92erT+FDFLV/YmCCt9MAIJLgN
IWS+a6caXD02SV4XfAEBFpR89aS0IXOETSGH4T4IlfO2NMg33cowJ1/IK5dm3A8JpkpQkoFDHnvR
xwDQnSa6DEsVf2hnptss88l0YyFaodFPyRmTERSQXhQXIWBTjTPzmjKDpd2aY+ddQQ7ZR42AoiL3
zQg+mKS5faafPNxPzghqQkUieYrkMlp+1MbtR9cwzUvcqVm6tSAahJu+78xoN5p6/lBy+xiYO4mq
fPAMBqhOq/Q+Oh5zpW0hm+KcnKfO9cNibN+3Yxt9mLWTf4rEWI18P4r6U5eXxkQY+wiJayrK+BC5
YmTiYhHnnBoSb5qe0JpgRFviT44CxDXUc0bEdW8z6jYml64vdnd/6Or4zmJq+jGaLPm2N43xMytU
suaIx57e8pmzYj9RjWC2O2h3P87m0m+MJVJgNyfNFG6VtECKG4EyYhhj6sCQtTCYTfbmG9z5xcRB
GoL2KvaK9DycJUsJPw4sMK5WSUhsvnhpd8h4OXLwlGtKblKs/o68F7Pc0oLAFmmH6XhlLu1IkKtw
55vZkeJrH6fdRWsMJH1yB8YtdiRmDkXaI0Ll1QmuUFyRqY1pM1j8woOlw0JLMbjVmukP48O691Bl
6emzDc0/9eUwMVte3QSfsUUXYtN5EBc3jMJYC4HrdonfzE55lREbivJ+GatPDS14sOTWwH1BupI/
urqprW3pss3Y23NBtiBzoKJluEyYKJmqqPMP/NcNPmjdDukO2kR/EaXO4EKEaItkXxtB+sArU1iH
MShExIijZVLYZN2Y+kpUzhu7jadl/7yV/9/SlSqUHeBvGuTl8ph/iuv+6WXpyj/6VrpKk9JVCVoo
bIHJwln1r9865Lb5l6A0ocyizYhfYA0S+GcEDh1ySZtnzcdZd9BytZr+XbkSB/yXJiNb0Bu3JXso
UAH/lEb9XUWiqvo8/Wf4VL5aVfJjaMSbDt0dQgsoxo6dAyY7MAOJGjYMk7zDEF3GRd7r5LZ2W16G
7y7NT4617sP/vXf+diyLlir9VLRNMGxfVmIoBbyhzXjUtTesLOhGD9YmJOD7M7GCEMsQYrxWg7ys
MZ8PqWnQWQRGkUMkjs3l7GZJ/xI1ibvu2G0HG5NSQWfzlbLgJyemKWAF1R42Q3Esis0UnqLAYeWJ
QoiGp4oxgO+yfejJKy7ACo9oj1/rB74ser6dmUcEFiuVZAJ/7FCIsqxinK5IG+2BjSD+yAlHjRbC
bjvFAPeP7xwdFKo4WpBcxGPmRhKwiOIGGDdDW1RkyXrOF1mO9UltDNVZH0OpfuVReVlmYbt1lOe6
tGYYASnen6POOw+kOeDRmTbDGJ2b7UxidFCdo/R61yaOd5EXDFLrdvf7szx+WNaDUtFxRJq79JKO
GoNRF6DxmBJChBMG4SYOIL/NyuyVh+XHo5BcRpPTcZlJCWL4Xr4FQ13l7MxhONdWNVzFqoov61Z9
+v2pHD8dtFVcpSmG0X0qNkHr9f1ugDDNhV6qBkFD5VjNW29M55tUuCWxtX1+8seHos3OC+0Jhcrx
+HxaGSZRMjozY3+G1j6F3ehsYnseH8AN98sr92hdI75fQzgxTbEPiMtR6HmO1YxjXMJbbouF/G8d
nCTeHLyPAM68b+okvMytOQIwjSr6lR7S8Qv+fFSPhj+VM02G4w4De6m6rnQE7tpyO2CIy3SO9aK4
sCnt/HnGrvfK8/+Th4SGpoCnYVroeo6JT1Oia23mJcbXgMgSL7aDEwQe0yuv9c+PsnYtWR/pCRwt
yLEjjSnOGQfhH2e7QuznFkHOaw24n1y8tftKr087hL4dD7OCjFTgxWxBGzSiPpSpY1wFRISfiVjV
X6O+qG9+/0D+uHZoj54T68d6YgTJvXz256Z1c7gua9G4nHCVByzpNCvKrn+ocus60QxRusZ6hSr5
kzdunXfSdbMQ7/LevTyqK02RN8D9wOThPWl6p9yXNCVPAmPp3/7+BH+4besaJRzXZbKNivUYp10T
j9xn9iw3dKray3EJk0NR1K8pzH84ipae6Vo2ja615bWO9r9fQhaDbby0gC6mc4x/1WDXv61oaNz9
4cmsq5RJ806uX2iPef+LwxAHTJ3QMbmc3Yr0B/AefKFF+6fvk8fGY1UArB9oVx2PljwUoCqVPOR4
eDGbDkHkI0tR29+fyw/PwDoiY7rkrCuhzdV7eS6zY4lB0zfbKID8Z026LDdayWn1sCf73x/qh7vz
fKh16MCGSojjISeDgHiGxSjRykbEbc95b8rTmcCrP0Om8yX2mDU6mMtYaxmsHs85m0H3ZScWQmKQ
EVus6XOnTmKZt4Yv1DwufifmdPaJHMHNY8gp7anOKIr++HwpzHizkFCY3EJ1dGl5X21czkptkmnA
hziTU2QeCBWoXmPs/XgPMWoQSfk8lOA4R+8xmS0EPziMi7OpLPCqg7tb+qU/Ce1K3P/pPUSW4aJy
oUfOLufYPOMullM3OaI3CAfVtSI16KRM9Ws4uh+fFFd62AIQ6VgIYNyjF2wuQne0M8g3yeovL1Mb
3Vg/Rrvfn4tnHV84TQ2DAIgzMvmYoLl5+fA7cZIsg8JVndB8JGqS7xc5vmNUfwEGRCaaQSeHLGtV
sz/ddnEVoIStG2xVB8g4UXHnNi2DVoEcmOXTMIxy0wjE1FsR5Kl5EaPYJcRosPFU0/1qnoIgKxMf
z1ubk0Tfms1daLeD2gd8jdGmJvVEpIwVWmkDtShYArlpI7vO4rPWG+AbbGbSM4kpG8solR5d2T6c
9WktEi++TaKJXIKx1aFrb/me1cOtMwXzsEn4a7lbiqK3bpXCd7ixCE0YNrgDocTWiTOrw2wjLzrv
k7Z650SlebDBM+d+zdlV13icDPUhasYZmyuQT3QYtqdQ0A1uYPrmXHYe2W6eVdwsSPjm06ml+Xpr
kMVR763WmKYL9tszPFVcFBOe6DV0B0f5mE/QjVB78k1NnVLtOmD8zpuynYJoz7xeS9+m6yxv09xp
4i1J7fVtApWM4UDMgAaOQ0uLNSWqcMUK6crZ904rigeBhtU8Kzsntd8KGNVr2MvUxNljFkk32lWA
a+3NEtq4Cy2TluMWIXzdnTRyQKhYW2WpNo07hh/TZNQhjUXAeVtQ2PFbM4qN5VR7lYErYk4gMDai
KeMbNUfuW7q02QyAUhO2PTTK/rq0w2RClahwsjBdLRvuGgFvzZasOWT6U9BHt0hhFXAcFRGN45Zp
Rkxzzk+/jYyBnoyRExq5sXMnW/woc6dxg7U0665wALjeWVGJ7Kave9u9n0m+mE9bEhJwbhkyH718
R6c5oSk4mxnYFJJV2sj4pBO6zfBhbKwqVwRl5M05+kTH3lUGzdsvcT4vp40964CWJVyFDQkFFGaS
tbrcLCJG/binvdY1d1VX9/GnmaGGbfu49TVaIqLHOrs9SV1vzQVqA5I/aUvlRL4OOyJevVFtRR2a
wxfPLs3uQuo6a596VG1VQc5L5y3hXs62dWXmsB4JN8NSsRsa16pP+CXaz4SRFc4h8FR8o3Oz/mq0
bmuteSGdcR6OniL+iw12Xt7URHd2kpIPDsznBcYAdxUJq2ecetPiDp/MEewR/AuiwrbCq1OcHKmT
u8CCk4480KRJ6DuZC7x7GDPGdNoMcaZgo8Z1eDtlNhJ3i0QA73Lqoqo9RCETIfRxRMRHTJvJoWkJ
ZPc1k5jzbgnN+SKbAiPbjyDJgHhEqWXuUOASGZ9FznDVjeAtz6ce6+kbDbBX7ps8EWIXGTWOaQuH
6LRFAYzQOvACTWs6SIdql5IWSb4dcnHgvkmQI1OWwABR/VZcBgPoPVuSMnCvJ1D672aMBMNB8SPl
TrYGj32roijdMWwbypNOxHbIoMbsS1+2VR34OhnCdBOQZP+EE3Jle2FwxxKVl9I6cfqxGD84qazb
04iKxzuJDRw/51Wbh/Km98LRfV+WxBO9YSZWVKeuzvRyEOVIQvwiEL/tSR733tdOF1+axImFeJuT
8gn3fBteRhUEDlzUkgFEGlRltRtDqbO7utEZpZNZWusN6sdHySRAMSsro/tyhAgCzUZ5CY1sUVyl
UzHC9bV0PJ+osLTxXbSI5RhgUvCfjGlEPmDRRkwUPd7Gh1IZeB6NOctv2x7OvJ9OmXGVzml9x8JP
/lFmayM82GJg1SgK7Cbgoqv0voJrbAFV0BMwlSlw2v2idVJdA7qi382A3gUuFTcw+WPb0AAWnIRU
+q5gVreXFjlvfjklTfBA6OJM6V7WkXVhe53RXKFciE9L1gs09JZDCvwMdr340IXAgnZFv3gf3IwP
py+0Hl0kn3NE2554gO5cMbMCU0WeidjWvc6NC9grkF1I3M3cM3r0hJuEowlyjo/4bG7wpjHTlwKX
wR6bkbVso6Ajg61qbQO+jwf4GB4JeUlnEW+LtW+IeQYw3hdTd1YDF6Ft7FZOvsPRYientWliYAuz
LBFvO3rfK5ZLht6Zyad83kxjTvk70RRij+LOXr23Cxo3u1RU6hPLWm1euqUKwb45EijOoCtzX5F3
kfqRKqX6ODBu9fzJyE1i6PsQNhh3slytDz1NCaIQOJMx7MtyW8k5TnxnwBS08xoZYg2xaKXN05ia
fmANiOCXStmZb4wj8T3hRGvdX6yKTWHluc1TaTRBs5PxnI0+D5TLHt+zx5NpaJsVBs00blOOqRPu
O74BH+O5Ge8SK5bMiA2XVzHLGuOa0FNlbcCbDeMmQyiL4pOZc3KWpcJotrNnxMzNStkkexUNWM+H
ekolek2VfBW5aIhl9axRYdvP50+6qtvBT6QNpoPUrJ61nTQOlOSmheHQq6wWbzKp2RnGvmodi4qB
enVAqOj3YsyEz6LrBazIg/ted0VUnMZ5YfQ73BN5Q+DpSDKiKuP5lq7fXPhuW+GraoSBC650k+y8
Q7Gq4cW08p1agCgCIbIoTNuQEfjWHnoGVXkajOiCq7K7jZYFQBvvgGMxMWIitqlhtOMbKlIPG0O2
5CgKRhADG9Nxywd8VRavfLHYxWYgpFbQdaztL5FqCj6A0L+gWg0IIjdMHGuBnWOoDb8B4F9sG1Lv
Mj8m6O8RJX4ZknJYWvfI+qFBl5mozxrCoBiLG8mY7VZv406FQ6uu7NZa9J7ewqTZIGXYuOoqDIhH
dISJGbMm92QvZmBsNyE4q/B6jrIK02Ko8w7XTzIM4znz1sXeGazvsa/Moowu03QNGIGnkkx3Ysnx
F5S4a5MrCcR5OCB+JU9tMSXPTh7NrnUedKmXnlfsJbr7IvFwSuGRAE505tp9WP0/9s5ju25ky7b/
Uu1CDpiA6+LgGHoj8pBUB0MkRXgETMB+/ZtQ3lslUvnEoWrfTnakFA5s7Nh7rblc4ow7QU6kxGuk
L7tSSz1xIptFqvjctBjMvay0VzhBpdm4jP5aFlL8W2g/BBMrjfndV8oWE0/RglA8yJoxikKhlSR9
siB2+8GJHfuw2lqyoCaSUm1iNodQRau+S1k7qgFJKDvBx0bDr3OKgRKRRlW2Bl1h6c43Hug1P0x7
3yA8F1BpvmsjrFTh4uFiDmn8tHAUp5YUqATKIpe/4RJsuTP2qeqsrsOmqoobXcN5g4/EXh5kYseS
GrzpmxDkorhtmZSe2l1u4XvnC3UeR5bINjEybbWxYkdjhZJd225HRaL6Yx+b1uPM3pbHzfR7Y6dH
qnIDH4e72g3prLBxRv5iblyBa6yJnVd6/Q7k7mnumcTqVnOdIEKP1ol9XfMBZGlc1aoagWK66/DI
VxE/T860yAd6CvG2M9LsMQJM1QaaFpHVSSzWxMiuSxFNYBDpv7Us6iMiaA1v0WCWKt/gchkfGvx1
C59hcySD3aiduy5bimJbGUaPO6fIlUOIZpnqGwrXdtjOptcOBzBZxAgWDHvvbM1kiDsPGq40yj73
2tFjRw+sophI10wxuZpmSigpIZYTjEQPRK1T4Tji6AxngqafvFtjJBUqFGVWNCEzOhRmSdIM33G0
OnEQzzWvYdZkXYsiG/ZcEFuuOoIQSV5k3tIyXTzD15Fe2yO5LnP94KCiOIgoopbSc4PdEnsB2W1i
Le/OZ7flXbVbDVexroigDcqMJijaa8LYA4ft0LdRUy7yF0FQGNmChbOdCju5nvjS1fd+2jbOZkrc
jkepn3M3bFDMIfhxdW3XJmgDdqhnymqDN3bsg0xW5pr7jccmzOdsuemrDAWRz2J67mpDHJ+SkKDd
N07s6ve1Z0Zj0Lb5cLU0wrqegFFZGy8R2m2aobHbOjrIIj/p+/NGHwQkNnvVKtt5LZ+JpZXXA/mG
EyV2DvetMx3QdKJPopnbXyFTYDmIor2JJ286yRw2Gjf0PMbvcVNVb0U9gE8ttY7Vk8RCsw19Y6q+
TcJzVgSYaKcO5uMwGxFYcBv8eeDO1YJ3sG4rPtM8PjLrzly+Nv6TNi9le5PrGqKHAIB5j+sOOFl+
bxFQij2kNmeYuCA5WlNdJRWBWnhia73DwEoBxJ+4euQey3Za7keX12tbFExwdz08si4clW0/xl02
3Am2gqul21VWaCyVRIDRryHrqH08bzdrxoqko2iHJbmwDeFtTXno9N5JEDqZRIt/bxutE1jrveXb
1HT9K+6VZCA8l1WH51SzqDG1BiWRVcZ5h9s+r85s9CrJrsTkoDZRVTpkL7YdFfBSmtZRppZ+HDK+
3nxsC73c+27RQ3wmmGRLJqV+WQkLJHaprZGZLpX6K5l1EjKXl+SPtV1YSYhrr9jltUitjWMu/qM9
9Vp9beYOcpYAe4pdP/cpG7m7omRI9pVrS+pfro0N0fNwXCNYOb1zn9Stn4dyYAgaMGpXaRhZ5TDs
YjzL4qx0e/tOOGY/7SdKQUx6A90EH9TLmu5budhrQsdFvrA1hw75FinLLxDEBd82B9Na4BJujGnW
yAEW02yiIJdKICNqm5qdwtBN9sEeF2IIGupNwpmMablbFq3/GkNDWJlxuvHozbZzUc38I5smVSwV
6egMxxGDdMfLoTeApXj6RUD7FP2Mh+hFBsgjoXjSHq5V2LRZXOybDsFA4BRD9VL6w8KXjyntj0R3
5B+9crtTqyILYTsnPhIPClA0k6BM+28wbtr0nExPcMvQjN12z/gTQh2lRn/bdoTvsEx702VldCWx
w7LBPdLi9rtdFCqwPYkHZEVh0NbSPW0/i1PtPbfmMRydg+uO9kAvgsZzYKP5aS7xyvuU3WB03fOh
NOLHqiVJNUydmrhY1y7NO02Spsw3lGKX4AI0DkDns/YsLRFAh+6iZUdKvpkCNGEN3bSRzcuP6RE9
WitWbKtNziqcJM/v3c1AyveLK2MohHQlB/o8LsqS/cRaXYc8l3wO5eQDgdLi0o/DIs7Ibcv7tPja
jHxmkFcKyuxFX4p7jZTlK6iy0/cWWBlvOXBAdTrWw/DKcxlbWD7Zar4tc14BkKU21k4jI1VG0Ksl
YT6NDYE897ZX1d5zfVbOxvB6a8euV9e/luSb5ADpsrzZtrpanqcm5bvTl4lxXUSrpCbXlvYJnWpL
0TSkrdcG1pLPWnShzd5kll+SuRe8X00/Z/uxpiTpL/Xam80Qug+qZLmwU32hcZCVX3XkosYmbo1O
7bsYzhMh3gRMq7ucMq5h4RtNR3ss8FcmXxgquiILohonchIktl50t4VV2P6GCGsGLk0+pvWFFznj
2zjl2ryZqynnO21G7JbdnP1K6jrpeb540XcbUfYbxW3/VA9+Yj4MEfmvb9lE9b0jXxNdi+FI0ziZ
O5CnX1CF1c0eaqdK7hzFsJouQJM9qFjdQqj0WjYRyiD7m0cDrQzFbqZVbIvsJIxq2zxwnb/ipjlv
qvaqkuKN/W4eJrX7WhXm9JT5XrctvdjfO+542q0lJ5jRvVdOQB2M0RQvsSfm5Oy/a16lKK98GJmt
ZlThgED+Gjau1W0xQQMTc2pBz5CQYfVEWwJ13+zSgt2b3Whf/bcnJ9zabP/YoFfxBDoig/On2qy/
8nvL+MLOzAAI2ieUpzMItuvalxNrTNPn97/vpf7SSUWyzUQEs54BeANDzPtOauUPNk+mo7EByZBJ
0KLcTHXkw41Gs/X7Q31sDrMxZO7CDInxPlr/jxp8eyJ4YhUVBYaW5lBmQcMKNU9/OPLmKIxEdEbe
qxzc8T407zvcDEommRb0wm1P2QRV5whbrE+O8kNm8fNsmMP4Pht0inMGjeZHTGIXq1aYCkGVP2pF
tGtzVp0gGgis27pdDl9dCe9ydHX2FHncaPceC96b7liUPr+/qv90A1Gj03BfB57iY+DfYEfC0ABI
BhTKkPMVmARN73TeCe1f44r/KK/+i4nIT1f9F9PQZRp/b9+Jrta//7foyrD/Wgc4zur6IJECX/K/
RVf6Xzx+WFuoc1ZHruXqjCn+bRfCzGww62SotiqR3dWV+W+7kPGXgxQLiY/lMuXAV/EnmiuoS7zB
//uk8lxgzNDRMeg+LwVv+PrnP8kzKMXnNG7kNooLczgrs0XCJMfxX2xGBO6vSHDoVnV9pLsHrZ6H
ZiO7RumnVikjbW8xa6ePnQ8zknPNH4rTiPpKvCag/5rr0bPYa2Wg5PZRVldLKMYmeoDEg3oHuEb1
YtNvfe5QGFz4qjIAH9tFndCsaKzTXm9l/Dwic47PNdNYTj1TyT1f82hXUES7Z7Ne6cUuYs2eaCCW
2D3tLYLtzD+hcVC3F7Nqh+5go8S9byvo9UFBBwjxY1aBrVu6hEmIDYt9eZuXenbPHerywMzzjLT0
zHEzRgq+G28nJ9PogkCQEfp+RuYC9wXCsv69ovvdVDs6zoNAdNxDVmbBHytfHNC+K2urQGhEqGzN
GWq6PVvWJfB8qO8RQAwHubmTIIFehpYOpKvZ0WtPTfXQAEKfg2aOCNAkHknf9cNAoM3oeMPt7Mbo
JvVmZgIAVDu5JoTOhu9KcXsuJbCdcDKbZo3MTekLgCcBes922gjbrDZvaySdO4VN4Qw5e0TTci5g
t2uEB+DqzS6JpvB0wORO+SIHkY8bBVT3i98RlgBr29dXwcQQlnQ/vpYWPk+yIfw+JcEvLQkTqUlp
ixqtKTe5b7JbSGbdYVGVkbjMi6SrAVngkw1F1j8Z40hmxkBN1JnJuM1nfAWpZAjRJqZzm9aifhGm
T2+opZKC2W5UjzPr9WHh/aoY2bjLcSlK+xVJOFzHKhkduV2pzcXOErHRb4wsogsOFORLafWDjtpO
yiU6oHjmWrEDUHmIcCKWd8WgEP/jIXYpqpt2ys/LWI7eeSXUCijubWe2ImAiTmd9Y7pd+kaADLJb
LpGN5/OOHC22KG3qcGM1czGK9b3I5U7vhLxbZjs7Ew0hE3bunA9yulh89dZLBoY+icbBHDUFyQwp
uO1i3lRalAZtaveh3vhqO3k9AOxRR9MNSjqz8aK09ETAuOhhX+sMnibXexnbGt75RLwBMgIZGNTK
h3ykIGntaR+b8LyTpBgO1J10QBPtqAr9mIvI2kuhaGuP+QpNqYu93vTnU+2Hxki/R3HOh7moKUPc
Y6Rb4B3TQ+e5WmCaINIBZxNLpLfTNl/0V2BBj8vsPDdOcZZKZ7tMDtOeUXjfl0K8ajT3kUVds5E1
v1T0WzZiXLoglau+Myq3EfuckPQROuFZUoSEgr/SeGOHSGM3QB0e4wnTw9ymlvN6g708SQVJpHV0
2DumDmpMnwfu99kUUYuV8bnfNTw0o20+VDJ+UGQS+H78VTTul3Ed6o2U5r6torARpUdwRH9Zu1n8
VBPtCPPsBK2idcgMuKtF354uboGho9au4gRdV1Q8QEnHxRMv0GB8fW0g69F9bpTObVfX93Y9Pmml
usJMxLBCnREiUBxs2V9MkSzv+ao3dNeVfHMydOJylDEUFZuPxeROM/sA5zYb2eMXwwCxLCYeAQ7C
2l8mrqwtBFF3S4naO63sLhgIGUB7PiybaAJq09ZFuvMcyWJOwNghK9RXC/D4LrOdV6aC+UWDtu+S
FO3rmLhhQDa0mEjg9M/xWHBFXLOA9NN5lzoJApu6t9m0GQ/FqO8yaemBn4j8RvlkYmYm7TVpn5Bo
sM2m6ClxxHPlEwZZZ3SMCjE9qClSfCfaaBcvur11rC65QP+/aXIFBcfRs0M80EFjKhn2eIhOmfIy
6kitCwvC/FnMqPu0d+n+YTyosSMOZ17efXF76lot4xNSp0nYu8sL7sbbkir51BmKdj+642NRxOWX
VlrTphinJhx1el+pMk2SRtXBNIbp0msLK8R3RJdF14mXa84VuZCK3uy2y7XsKR2tPfOEZxhD4m4Y
xVUBSh59Fts3pv3brDH8Q5mkXpiooWZP3t53U/9aOpLucHpW1fRam7k/ltJ66sgugcQfaZcTuquA
R67YKK2+KVKS52Fu3cPrmna6ME71cbmQ64d+LPZQcEymWUwrclQICW8Ug2UyD4TY5z1pXaDsd0oO
BMtYEiaaH5JuwNPZaHSqhleCT07nuLm0jOakW3TtZKjEDd+38pIo9zhQRMXBd6OFYdv1K3use1uv
3sxuPnVEsp0pOsNJynOaqf6+xWO7WyrtBiNIHABA5l2fNAjb4rQeOvWcDCOQIyx0qCrjDaIwJA+M
QWhpNi9Sztdl4clNXKsXNwa24cGdOxNtCuYUGFmgOhMIeXy79JB63c4Jy8F/1ablSqlCQBa0T53R
vVgML6MD4UVeWR1Y2vO0CSKTBKcXZI2qedOVnt8pMI52AH9Y6iLIBp074GNu2VkQU4pA0kOUL5Mx
KTaSiWuRGpmoxTgKwtp22GvAJGByMHmmdp1UzfTiWrTTwbsp02ir7WL80CDGrtXXpNh46bqOjcw7
3Tuvz/PxXJVNdgLdhIzuTaV6O3VuTK+UjL50wvl6+WYavSvLEzgnmbls+wKnGBMqmm3GJk3Y1YTQ
KEVH5cRWzzxLjTFevgq9URMJOIj2PGM/6blfmHur0kY720eWNKdq39Fm1ZhMd9WB+ddg3nPzTDlc
zrGmn+o0Z66nuZluui7Vnxud9yisWStMeigDZrsvrWvDZTgQ6Ocw6ykHa9fgE4zth3ysCofme04u
OB4knqGbwuQ91LZSs+BJgOKCEcOEY3JtmqcLNI861HRRxyXhDpgNQkLA73WjHAvtiriCtDNOei/X
n6aqGAcVJpnyNoRmkdcGgkmGtBtEM51n6DDKjRWlTSJusSTQyUlt0k6gRcdNtq8LZnEJXpmx25t+
tuTJBnllAYQkstoZr5XeNwjzjMIum5CZiYt8H2FJZVtBxGbd2HqSRild3RIKcAcaje9CvrDQXCZs
rLvrLtLJRipaquubuZxnd2N1xBySfAgECvxalz5VRvtVsRCk90bcSffLZGQqPgGOQaM4FTyoW0qo
61brM9aTBcFLu4taxby708joKTHjMesb02VM1kFZUifVsO/wKKGjNZFv0JVo7aj/js10Tq/JIpnU
o5I4xk6iAZFQmNAuI8hi4qILkeKl0mRBD9Bjkurshk4bs6vFW7VU27RtPXensMYHVYqacJ+PJc7d
zB2y6YFZUncblXbsBnHnkDjlNDXAFGKmGnGZDBMiEMIg0nFfTYVeYxPKFA2/QnMOkV80UIRhbOm8
3sIIkRcQy6xBMYVFaJBYCFrQzzcjISAy5E0vy7C2fIzPGBxMP+7AkHeqYQxBhzCZr9o5rpBEMbwp
Toy6MsUxGWmCohxqsfPXOBT97eQmUnLRBrB0sYVxapRgY5p5gZkJsKx9NDxrhQomWQBYtDgtldkh
EJrVvgW9+GBGVv3UFxkTLBYsWDjplmQaAuLyjGiaSIs75lcl8QHJpE78jNAadgfa+eS78sRxcnGe
D/14WMQ0nmid29xKcmY29qz1JKF2Y6i43KfOsrjny+SZB5eBxqnu8dniLLWtnzC4pdVOGpaMyFdz
Gnwk3hLnZ17Rlxs3KrqdlTryris0tel0khKwaYsLZFTFN1ye/WkGj+2YTa4O8yNu36q5oUp0qfG/
F5HuvLU1/usAiT2an57hemDyll9OTpFtjRItRJ3mS0h/nV2DIb2euic1yakssx06O/15ttNCC0o+
IzD7GKmVjbr0I3DXrCvPNTafAPJxtNFk4yG3cfJn9qwIq1oCdRqZZ4dpkmhgOtbKkzbVp52dzM9Y
dMaTNi/ng936WbpBSoW7t5+ybRrzYdTi3DmhIabv5mbwGFxXjyw7xUaQNfUoSDLZ+rTdN2UdJcda
L6fQK9SZ33cqtBhDk01Usz1xe8fY+XiCkZoN1vBAXlcbtnPqhglbqI03O+IwNep75zXxrkPVdDOO
zXVZDeV5nPLYL6MFY9djLc+XAt1I6eZsyErfDM2xEfdT2t9D5kxOMl1oW690diJ2q1DGg7ONa904
NUiFZHCWpi9lu25k3VJelJWB3q4nUTrPOqQs9EQDcxTQOMVQP3AmlKiz3w97WQ4zO8nMOXEjY7kc
y64+6aPW5cSHCf3JzKQpdVX+d9PnP52Y/6Jn97tOzJ2s4m8/d2J+/P2/OzEaXZy/kOsiUgftw9B8
1UT/7X/jj/y/kJXTdfzBZiEV6X9aMZjR/1r/Np4Sg0YOPDh6oP9jgBM0ccBQ08NB1bris/+kGWO8
b4EioV9JTobAm4CkXugfMRVuDiw3SSf7fvKkf06jsuMzVWo4R5341i6m4QA3oLpjssUDJnNfkrlp
TjQ8tHbDNJPGP6VOTH3TfuZ1Wdui/9sl4pc5yOLNlXvjQ0ehWfS+S1ROtU7AjKbumY63YaTwyTZO
Y1w3zoBMQBPFJ23LX67Eejxuh2kA2+HwH9gWySDGAePwcE/BQ4Ay4xJGzGgDf3o4rv/+/T9z8D60
af8+LfwZqDY4mO59JFlh5MqNqEqGe2Zg+bbSwISy7fa0fZSQeuj1i7dJMk+dlybyW2Zhw5o/2H9i
Elmv3btr69EmpmGMC482CI/n+2ub5pnoIt+TR83W5kNnmtojIV8FWSde/zAz1gGJAlfVbKR+07KF
D//0ImBGRE/v0auGDu9/7ABqwu6IBTamIyK+kZYRWbe9OXnXlq6MS+DYQ9jbmQngo5sus0k89jlb
g9//hl9ut4dbAUk4cowfEL31z39qQlaKMVVHVXRsTTMC2GZ2TDuQaPz+KO9bndzt9Si8v+5KTMPQ
9OFCT1M2NgZr/7FxrJaoTFoRKM3sfQty+ZNDfSB7rccC+ganjLdYmBa47fdntNTDaEgxz8cZgV4Y
Tz2qMMc2vugMGE8HEzRsIOvEeEQd+OiMrbMvKk2hu6zShyiOzFVhiLzv9+e/DmveP2grHI6nDWgT
bCibJvXPV1m47F3Kvh2PjqV97X3bJHmINOXJRgOL9TutrU9GOr9ecLrb/urYwAMoxEeXrektYnDq
Yj4ii1TbnmZ4GJOwhNiS5fv35/bLoTCgGhisaLIDxMFA/P7cVAP11gYOe6TYQqsDRiRc/CHZTqIz
Pzmr96Yubi2HsqjwGYuBFcVk8/5QFRmzdRKN/bHXqnI3uT4T254WStTaKN1nR98aLsJwTZbW9s9P
EsCk7qyTBJ7jD4aQTPUJmV7tdCzhTB0M1Wuh08liJ+z5MxPFLx98TtJmboQPdZ1N/OL6i5MqZWQ0
HSMRnTOyejSGuKBnlRJr1FnPvz+vXx5MDsb66fCesNRyUd9fUbc2XfpfUX/MaUWmAXKAapMjaTvg
MKjPCdEsz/rKk588Mv9wVCw8Fqs+X28avR/uY4uoca7cRD8ueRk9sxF+oX1GwFJqaget7+hTzJr1
9vszXR/Dd68gBYbNDcSTwskykXt/pvwKMB9+g8QljgkXH6OczbEsDn98FNPkI4crFemt639YPen2
+R7NzuXodIm/TWw4iZ41RbvfH+UHruzDyXDdbMzsTFO5hB++cdEsAXjag3PMau+i7FEdxlhHVH1d
pMQQtkjdn5RrB352SIrjpJMWrc8HemOBg5qzmY6//zn/8AVYKwXyranHsKF/eDkaK6lJBSido9da
8OjyYJFTaC7V/+WsPYoFnEUgG411avfzVxS52rgMs3KOSRKaJArANT1LL7wvI/TuGy6CedK8LHMQ
vzL8jz5LQP+nk/z54B/eFGm4BbOuzjlW/oXoz133Euj7n15HqIF4LZk7wvgUHz2yg8UOsoAM/gBd
q9gXS1vuSgQZQVbY+R8/pzykvPjUlQaz6R95MT8t+8BIhEDb5h+b0WEWZLrojhpZf/K9XrcIH166
H+52fX0yqOA/+gYNNwOngmHs6Hk4+Rm8SPU9HhkjbtDNZjKMpNm1CGSX5nQsinJfK5W8NVWhK/hn
E/R92QjxpPelT7hzxK4zJMK2ei3tCqIOAdhLGUQiaUiX9vJU7ROikgkLaUix3XiWms9E3QzXbe9U
REc4KkRdLmQ49uT0HeK04VnphIIGZA2J/+YxUfvsQ/frR4fzJ/TYwRRMUsOPbcdPl9k28iZerNE9
VjAEtnUZMeHFZ/XJ4vRLGYvpnm/3WrezkbE/6jcqSzdb0+v840ySd5hHRoVtQUnXPDX9dDxJGjGr
837Ul2tGdOiVjK4oL3//6Dq/3Gj0vTa7J2obRBsfdykLqrtuSrX4aI+mfzJNJNGZep4ftFFW2zwh
Zuf3x/v1wsJKWXEqoKyBK3704kuxNGDQVH7U25i460XoG2Txn8Epf72wHIV/HqKg7iJ3/vDOmxNs
t8zs8mPCSr0Kd3HFZXMTMe8b7GsIT4xQqio6sZpVDhTH9ScfhH88/rothR7DFvjHMvDT4wMoSOCb
r/KjL+z0slYDwUMVrevV/eaUGvDaicYdHTftEcNL/Mnb+8M+/H6V4fRXKgw6JB/BzofTn4rRw9/k
ZEdm8PgjEB3oTnsGgJSIJGuu77IkRt0+R9l5b1E3oNgtDs1siE+erX+415AewKUTFGHiYv3wM8yo
FnatcRdwqC/7KVVdYPay2//xE4XeSqdkRmUJwGK9Fz9dawz0PqZTnijZkBPZFdN0WuuZ+UnE6T+e
C99bn1UblMSPbfFPRynGEmW1l+dHR+EJGmnhhlnpdp/cOfOfDmOD4XB03VwrvA8rch+RFz4MOsJL
IOzkFMnuQrNplXUxrdc+La+XBM0gli3hP4BwWRMs/JIkhlF/0f0u3Uhollurit5cdxreXL3XGixH
LoBJbanmNyPXzL2Y0DOi3WznbZHm9tcuyleNhdF8hu/5h7eAwpQ0gPVs1u36+ztjTowFrKjPjgC9
in3v8q5PEc2WTjPQas6m2GiRfC4r86Ye5j78/WNhrE/Xh5fAg2JPwYgMn2rLen90WXZFSnZsdqyK
1t5y7WiPojw8aXVDoXU2Msy+k3sYm17fNfZoX8ohmm8nsnh3cR4l/4d3wUa5BGIYIjVhc+9/jUPn
x8f6lZF8qrvMhVO5GxNRffIu/Po1ZzmhNvhxHFpsH2rlAf9nq4YlPS4ewpcon5Jd6sclTqdyOVkk
Ooc/vsjuum6sikdcO3RCPpwWo0Ae17Y7+uPwVLs2RqqExvpoOPPJMlnOo6GGx0GQdzPgUDwxel2H
VTV0ZxYjjE9W019aU/RhEFzSWBQeTUtc7O9/TJKWbkG4jjrGyAsb0uYZzLBRKrfEnCWIzpfugQtX
AW8UJcPtJD7iZtWDTy7Jx1d4/RWs5cBf6M6w3/1wpxlCjWW+OkVoGdDBLxr1QHkan4y6xJrHFC5A
oKrtRVtWu9nOi2fVW/NdpJnfK7+8lrO6nRkNfNIwW9V0P78NrAVrf0XwItBgod748DYQ1exVJajZ
R5fV/jzu6+zR6eD7BREKNwKRXK9EA46cAT34ONsXsVdAwkQ5RVp6tiBIntEiXzZVH31NDIVc3maY
c+EA7kVkMQ4YGkqncGoM5YNxV4oJbK42J/JKOUshA0pwHUO634OXVWN11/jS0APNsotrAIfGDe22
MqN/k4o7EwEVxFK70TG4ybj5GqcFhhtWVMwH5OkFDWBOsJhs03A91gsEyjXS7HYgQefras2CFOpP
dmD3kgwEYUUJEwwnS76ZiL2xAwH3PZOTU120RBK/DGQasirZpny2llneMXezXpWrITHLYDw/W4OX
thvTmcSz4cfNjVh0nK91Zcd6wLSYYnbhWTpPFRi02ndXc/9IcW7Z/TIEje+35PRJjK2MgP1lYyeL
lmxkUmdPelVGf28N/jPCQEzKpu7/j/H7ISb9gJ9f/49/yUnFX2C0YWdQ3NKxpfD89wzD5A9oDdF1
ZNsPu2ZdQv6lJjWsv2iKrQAiilUavSsQ6F8TDPEXYmiyPRAzgiei5Pgj+Dy0l3dvJlBBam8QUTSS
qSpoUH34arlFZ6Lyi5AzZWk97Wd9QpNhmVL3T5ZCnz1kVzEm0GlI8+SiV65i1qew/5wgVPMw05E8
hTPMdNo7l2Q65rX5GI9XPql9MfKhlGDOIO4b3TutlYHFMmD7ahaS/yPXcTB1aPOCBtRvumMz2WYH
dxaZvaGCks6FqBDVbeZYrjiPVGeoWyptNgLp9CrZDOzzeBE1Q5KWziKBRbWQRET2uBUvCO3Uvi5a
6qA7YQeDV8R25wvRoTDLsxQ3ulWaZEWBVqj590qBA02MOaNrUnQAugtNJWWAqrJcNllkMii1xszH
MuxMqgmSzB1VoNKksXbW4KCkc/S0lkwacmdmwCOKR9/NzUuRCGlsVVzEV+2i/G8J291HGSvvtY5M
v910s43ZMMFKRaZb3xvOY2RyyIfYIBIsyMQ4lRezSfvgdBzyArEA0b0urX1waieiqGb5xVoytqdL
vYzmNncXv9u4KCuWrT4kwE0zMkKPUnb4D2wJTe0CC0V/7juRRwy60go0HmnXL6dFEzXdVYfEojjB
6uCpoHbM/Iwe3KQC2Y3TYxWTibhrfC/BXzNMVXREkT+I3YjrtDx0DKWtICYbydo2adc8twD/DfbT
nvuSOBW4JB2a6nEsbfWkQ4qwtwYGy32PhL7ZJHXlvcCpkC06mxT1CDNbe9ygT5EigH+Iw8fz4vaM
1G9t9Y30s71r0fvOm1yk0DH02Rlg8fYlQ+PJ4Gft7Y4YwKDFw3ZQUtNek0FLkTCOaXpmRF1yq6m0
ewONea8ASNNc6JijbQrl1TX0bC/90rP3TLlA8OCLwpjI3lvaVgucxbQeTDnlaFxJrJ3xAtI97sWQ
mcGQ9aRopgnI+mAoYG8ggho7qGhTOT1OmNcpPZu+ejGVxvecFoNRAjq3l5umwL4ZTIaRQq+xJNTM
ohqQJbKpbL8nZhm9RJRtVzAijedURy6162IJgqR3m2oInQH3Ef9Nx6/swnA16z1b+n1Eak0doBCz
QLJM1fJNaHZ9NbAq4P9BOAuuZZCeCnUsVX7gJQ2ouAQGtzw1VcuCmuqmTDex3WHU0SOgu+QWLsby
WOQkTJUj9dgeDIWJL9DDJc2jW9bdlyo2RRK6kQ8yZVBmfm1ktnkbzXV+Tk4QOs6kzfXXpoE9vkNq
MJVBN2TeI/hs50Y5ygcB4RYoVGrDhbtQWEqeJJirrxpUY3lQElEueOXcDMqG8uLvKOL0OLBbSHf8
4YinuGs8SGO2tWrdomkq7sckBiZtmcnS32eyIPU8W++PX2SpgBBseADZZwjwwZQWpgEOYZJofC2v
4SNlxM2F72XlvW5ytG3kZvNxmUcruRrKrnV4Dp0+v20n0ZLOoGtOHkYoRw7CTJpxD4zKVtu4daaC
vKIRAnvfSDTgllaUvFDgfBCApqJIAz8qkd3kPd2EQMMoBNu8MlZZzpAlhFWSVNpjJcrXs/MBUIea
kAMFXDGkFyQsWyKQBrj8ACd9HYV0USNnR24l233dlU+laMyevaLGKFYjzQE9zJSC+yp6DwVe0ceK
5h3Kvquiq8bnDqLMWT3FSxHEvk2qZz7XUx12bK9veWAnYztHJYl/MQ3AcZvOiIjD1KYLEta8cFVg
WZRWm0j0VrWZHS8bt65b18lVlOgJipM+/3/sndlu3Fi6pV+lUfc0OA9An74gY5YUmmXLN4Ql2Zzn
vTm90XmOfrH+KGdmWWG31b5ooBs4haosG045SMbmHv5/rW9Ba9ad6CZpih5qdzjLTak3zMmNyVfg
TrlSINhtuuIinO2yOoMxngICmtIINgZrkPSz2UqLDboQ4a3tsChJTGkYFDKJxhJ5pefcQNAmmBbG
f2yvcsF6x7Aek8ckURMZtB2EHAy+WkLWq00xYEaodwhpzHTrDEMXtnazRhXLbMopgTVDtv7UkG3E
ua0QaLi1XEG6FlVonqtULx6SLiYi0xHUBvyGf2CzHdX6QU8qj72jzBaSeaKWMdnRhfUY4wmOgrwK
k1Vrp3O8huAJb1JzHPNl9BK18Vnr00fXQu1f7s2hs4bhIQTSrlPojFvtZRBFeZTzTJ0cd4Wzx5Vf
9NuQYILFWZcfrdG27nUlmR9zqbfPscJcGMAOsV9AU5BRPVWq+jBWUC99o2urb2ZkcSqZneosJ6L1
c6Lp8sKD0VH5cVgZnk/TrK1WKJqQBSdNpd1MSBU+2haELr9w0DL4Az/9iTjfofLp8s03GWqib5ki
+gPqjSRBa2+K7ZCnUODj3vEuTb1IUOZQ77T8vtWb2CcMo4I5G/fa3pIOY0YOmc3UyEuTwKYdemAv
SW/fZWgm0Wq3C/s6D01BWEQa1XJlji147N7K1Is4b0ABj9Qt4IHXhhlYOVo7OO6L0r97Vf2jyMQB
oETuMGVgWl8dAmbWJ8YX/BIi5gdngUAd50ExXs1zYeEq0O1BuueRp/XZuR0pPSQmJtCwvLNzEF6r
wU1NxgAhgeFOZkqLfYEDr4q1UbFymv841TVoB21erAAY4IfIbAMXJZKt/KwUMeYUZ061Z8eNhuFF
mxAGn1d5mEMZfPVpjK+ejWnI0BDwkxOE1Ck2niKq/UNgqFPRYb6zTTK2IEHhIZlHoYb7Tk4y/kgk
G2bmTuG4ciemvqyQYqYIuzGZRthZbGZ5LShefS7eq+clhpUVfkbt2Rlr9dUXU303yfTfLTPVdwMN
PVPcNE3GNEZMB+XrLUE0i+Wm93DqDb4Fw9A99xIRTt8E6dDZsWOCIJTAKNz2Ahh91V6Er7af2Ms0
PEAFewscQfOrPSgeaumcRVkKDsmcowrQBvD+6ImoOMwZGP1VvqbUKkQAp4ML1WMZQoUJpcmxrRgj
w3yRo5D5IcoWi5NjeWBlF9Wosi1fbVDhqyVKnRi7uxwHjL1pXr1TDFN8VMZMkvBDp8LZ2kaNw1aY
gWyN926flpiGLGtA4AwTunEePVKPP0GVGvUtso/wmyo5BW9LqFATs0Q2odoNVURx+sxgXom+kJAi
mt4ROypC2bRf0IcymNQ+6QK7TRtxmTLx5GdxqsuvCtvoC5eMnc9OOanORnOnLNlobdchM3Z7b1oP
pJrrwexo8OUry46sFTrHxOWh9dWxdtG0riepqXVQ2VaEI4sbywNOlsCJ3de+TVs7zRNzQiI3Vt+5
DHUiys0gMobevRRgoAGzublRrU22HQ27NUmAuhPqS/6Q7arfGkPN2MF7Scn+O5sbY21LHTgMSa4Z
0TOaM+bsQXqRb9kgmIsLa0TlSbwss17NunlvegmFQV7V5g6LSxJv5OQIK2iHgViGItRGe107SboY
oeJvpW6nWZD3sNd84uOnM4GyHfwNW2qxAsZpIq9qO5w6XWMPnt96he0etDjiEbeOGn9UtHoxw9tg
hgNBzEhBTjnBD9BuMjW+MiRpyfvSqgAC9cBIqjNzyIGiTnAkyFwalBQR91DV6BJhzoA1k6QnX5Ap
TmWiyt1GP0PaNSFENlolXgPV6MktgJOlILzmW8AmYWfW2qxmAI14GMocP1gTh4GA7tIR5j2VMkA5
PTlkNMfYDNTOG557ZSb+GeNb9TWqyTVYN5jM0qc6B61EgAO4ddbkLqlJ57W1rpqDpnIAbiINF3aL
3b0Xcmz82XJqrd9w7PCsfOVYEeUKvwSBEK6nyRA6mUql41y6zPnhYS5F2h6dFgPLR8caRhnC9MK6
vGAO0GTdsfVMScyN2roQ8/fi83/VD/5FE+R39YMt8R9fv2DI7rov8kcp5OvP/S2FND5QuyUOF+D+
0hFcULd/SyHtDxhPUaPRcOEXzlJ8+7uOQI0BcY1GzC4bm0XA8E8dgZSAf/LrqCP8UQ7AUiP4sdYN
8ICShEFreCFco6jnz3/oTowNfEstTC8jdsLQXDuBbwmkiboN+aF1PSrtvZq3RAT88Jiuvn/Ab8WA
y+eic/So7qPEYtvw9nORDFdNXyeXcbQ2teqix3EVF6L02+HcToqvZq6vu5BDvWdkn/78ozHSQs+l
goKg6Ccwaug0+dC0l+weWjy49IvXqVfOG0TVmghwscXRhTtTZp8jck185F0D4S7AX6LNO1dyUlp1
eAimSnkJTQfKS67n7UMYtC6yIRhcLqcFnUmc4OtVB9Mh9ulNaQB10Qq2q9wutSdAax0Q3ILzfqB5
5PMxYbnxmZ4qQvg2yLHmnW/oFwODWrfJeDWAEBJk9/baStTi9jh7RyI5NSosuVu2K7Nvi/tpFOOE
3ERTq7NeF2X9TvvltPezPBQTpizf0ZJScSotsSbXLOIqulQZA08VxdinsfLsVchx4JBrhfaxh110
pXhN9aDa6Xsd0GXcnbwPEPQ4enHHBgDkk7ZEoZpQCzrvmEZt/MBZVzwhOIw3kdDfy1Y4rfa/3id2
dA6IWDTIynv7gKGnjs2shMeQeLF7V+uanVZIbfv7Ifar20EdQEv3tdNyqiwD4cc+LDSOUWgSzGxG
4/0YqepaNELc//6TfnU7QOuRbKP8VOmhvL2dHJmlSIzsklqYvGs6u7kEKNnsf/8hv7odehFMVxR2
bYqzbz9EZpCeaM5dlqAVG7+x4mKvcgq9SSuUH7//qF/dD60YNOJME1RsT97NaiBqKEyyS7Od5Zqc
+agNikjKPwNx8Hcz2sEVULy1UI/RY3l7R4iA2TllCQ8rm+/SAgN+t+zKfn8vP7X1+RSL2QPB8yLB
M047S0NdRTUxaJcVJwdl1ThNX27KsPMCCkLtp9IoxO2gz5a6AkwJEqlLkUNTH9Y1Zwv8Gwra76/n
F88WYRCvFwgBF0zcyU2DWqosHIzHTpTtPsPGuuuVbFz//kNOO5rLPXuoGBiOFOkJF377ZGuCztqw
0Y66jhuWMrn0ZVV+jPPsafTad8S+v7ghZKIU4x0g8HSjWat/XEXZ+xZ0CcYjEsNoj8mUsDIjst5b
Lpa/5WRugm3BMKHIYdMhPBn9aRnDlcj1ozf1+qFYKjegpWLQV3hBGxOwaBPqMLAIU+XoEqbWJ8ue
lXVrpsb5TBkBEXYe3jWNSG+JcezJy8NdHhhKmt5Y0nuvobxczOnFOmgVEXyiEcFb8PaRmFKvG/oF
R1uH5jlD03zioENaJfoDv5gidacOqnXz+6/8F0sH68a/P/NkDhKxivRbmEcAwJRtE6g2QTyOxVnt
QkmMDUD2fpmDrAo0K5/OiXJUrn9/Ab8aB4vanXoP/SGKhW9vWtbU+phUjk4ICb1X2u5ijOPkncGm
/WLbsOyeNNRBMPGxy7z9lK7SGmC16pF9hWGs5VjpcqXHmomLGhn2JyIl40el7rpb6U3saCCDkhXZ
2m65NlMgd6sCtTtMHiiM2Tsv9k+mGl46gCmc3KCwLBvXkxdh1nTalbgdGcfuKmyr+IYQu/yJepa+
nrM2eaDkhLG/66hvs44vFXZLW8dJn/Arz7tKwlH7Rql1CH7/xbzuJ0+Ho8dGRn0V6ZruydDoZ8sb
Ok89yiTVDjgf9TTIs74/dDSgd8gb6B20XfVol2N11rZD8tHoBODGpOnoWuXs4dd21Or7sS6zQwkQ
7+731/ergYOkxfAYM2x/jJPLs2vZIYRRj0prYT8GI0AT2ZXvBBP/YkaEWq+yEzDpqv1kwIkmLaKG
0x9pnPXZqhFmfF/AGfOTOcTAXab4YX9/V79ad0jEIGGGDR3KZXdZz384XdQzxgxT646jKsWZJjKK
4RhwPrf2oF8NGLA9SrMLmmVSB+3CTLRxh3movw1nWDfvDM1fPGFeSZ3Xxl3STZyTjV1WAVqI3faY
Rwr4jER+U/Uxf2fP8Mv7XUKf0Qai9Popc0GUuhFmcXcsWt0KKDAS19d27RZBgXGzcI5ZeuOuYSMR
ViT/TvhRgnkSMcknrfrOs//FYoF5gv0FCnhPpcn09tG3WHoAArTHIeasQKX8EYbc18FVnwA4Qq+e
t51jvLdA/eoZM70ZLIAAjvTXx/PD153hbO2siqCwARydUrcABVLTCkzNo3dianuzrOl/Tfr5mM8f
lWWeNOQ1juK10KrP4IHdd976X17PMhEx5NH4nWbzzDSE4JyXR9D47Z7hXa48sh/eueufP8Sj48i6
87oDMBf5wI9jXCmjFld1cyxGPb6nXdHdaXFl//GdIA8nNRBNJtJQ2FFvP6QCF1EgNTsWElaiMdjZ
YYai+s6d/Ly75kMIzOONxbvEBPH2QxZHnmLZw1Gog05CwSz24TyXBHv0FvKUd6aGnyejRWeKopdv
ZwnVPhmfOHdSnMBUrPIEqTbeiug6Hq3kwejGcV4Po0t8dJ0a9yDR5X7k5PJl0vT44Bn6RdTlFlwE
Byg3zd+xw7ouJiyFndHVw+qd61zmhR8XDh63BfrLW+ojzNA/zRuWFcIm0gkFHUPDF4ME8q56fXJm
WTbZsG5nJbAVPI/AJHugdOvbYpp2UAys/A/HwHIlnBPQ52KfRON5MtAyYwQi3UxHG7lAwDY0o+6e
vCdCOx0DfAjqM1pegJ8wKp6quica9gqg/ONQtihEhnS4sAGUmlOZviNr/Ell+fpJy7mXHYzNOeDk
ECDbwhgEAwCcY3tNyDfaEaolzoFsZWOTEBqz6AOcbTvE123Zx1fgiZWvwmu8A9Xv+e6dr3l5gU6+
ZsSe/1zNqRwxcaLI1itxTMyuu2ARKa8afZBXqjpcNIppr5toiu9zO4FZNM2HOqr6DUxPbefYkQ6O
SlfIQvr9JZ1uZk+ez6nEn/zthHiD9kgJmw4jk+0LVIP8ehgIQQ4z9DNCM611lsEt1ermT2e15dN1
DFu4ggnPokbxdi5ADwSh3OqOTqFhrGgoNieglt+ZcE7PCK8fwlSDjxC9LXqptx8S9hh884whUAv9
phLg5gbayno7bhneSHaGcnxHjP3TCr18JChKpmvcX2zST7YBuUITwBPNsetcHCfjoOvnBWk7t65H
5jVPWcgy0NUKPqTuJjcpsTfaikOzafkGtt334i5/+RKgP+eV5ijssC15+wSMtKTXnXecWCLvbO4h
RoALMW1gcqnyiflN8wmed/ZeuSigPbtYSfhrGw4G5VVV1M2X3w+5n0xmy9Nh30L2F7ski/+8vRw6
XW5lG+Io+klZGplx96glnQNUhl1lGsjSGy6qZupwA1AKos/r1PbXOppEc1DqxKPfYrq95SuhlNs0
QSXtK7mq9QezaLKv71zrskCcvrFMzEyJTIZsc07mD1YNtRqr4tg7ZTSvjYxoosBVIauvEmTrZGRk
AhVtG3VxE3idKq4kYJavxkx+ONoLmkzvrBSn+4Dl2S3HMqoOuPR+UuO1uRwju6+PmtLMCYgvFTUJ
FJ3+vYVzefNO7xsBoauxLLHtsE9emtw1ylRPlvuGFe0vWmJyWzwjZ1OVlS7S7aLal02FWoSO29wQ
vAM9bVU3iHCTMAIbGCI0/dOyKTfvmagkNTzYyKdPLwoBSqTPrnfRuZN3HiGju+61OP5MzNRw+/vv
/RePGT8Irg2KppyWTidqJw7NjC77RTU5494sCmD3WaO8M02cbk5eb4eSPFGtTKyGuawWP2xkHTbl
odTdi7qV5g5jhFyVlIuvs6xuYx9E9Xse0p8E6BAv8J/Q6GEDRoba6f6unMO+aIf+okv07pMKMNwM
5nIoa39wpVkSYTaP6qabPZiAXtrnyDy1YXop+1Ak7yw7zDunA4w9Gf0mUKXEFaJ9PZkiOT3Fo5T1
BTFMMz3PoW+iNeBm8WlsF8C7IYZ7zC50I/B4ifHZNMEqIaBsRHc1UrpCThiZsXWRFmHY+YXngNec
QTzIPfRuoC66Vs3KRxXoz3yYmlw9kC2/sHul4NnKFv0zMQ0Fhl3dFuNRm+vsloS15pl+AJhxyAZE
xACDbhf9RWkSwjAqcb+2Ckd5Inwjuwa8nSH0ZE18Fp0aHathnJ4tu4vMNTIIsBaw4pzdOCGf2EdF
NnYXwu7HYdNIq3ie4A4pgaAYmq4qo5A3nam1QBJyThhAaPRQblQETQDkdD17Iey9ifyh15Sbht59
SW5ChxFPZfOyz9JqeKxLY8pWeJznKqhIOGlWTm8YnzUDaKRPAAUNrmie3cskMSrCBIShZwF9/VIe
xtSTkna5IXeipFsFpzGNHQ9Zk11Q6BmhY6pbr/Y0Ip5cpELIFPBdJs8CZgnxxRGrCLI9k/VEHwiq
3RiZC/i78lq32BYYMz1obj0B8qhzXSePkGuqtrKIDKRLkBtGlIvQtQm+nbwxGTehVLzxyit7d2uE
sCN8z2yF3HVGqH0r00RdeE3DGPnoH8koEmE0NL66TM++Ww84JkK3nY+FATAp0AW5BL6oNN1FTZWP
fIFZDmMu1JgF7wVRM3KVmmZ2p/dWK1ckhyekjIQVjXfQQUhIGtSXzdoQEUq4vuPbgT0QtdcA4Vg2
dTvXr20ye7Sj2cEvBZvV2yQYWJ2Wr+dOynYHOXx+BCVEPpnQ446DalzgTk11ogxYrmTcweNLtK+d
Qi03nJXxcyX1fD6UajUp28gM2+fKzmCTNslUFgF6LpHDlRbVrUBh1q0mE2GRL2i9awGKFOtqQlJ5
E80NI0id8qbzZUOEHnIKaAZB1XpVtKIVyqj2wrqDC9u5qLIGi+SeTTWVuJ6K1uh1P64ppSKdnhAf
ykGbPMwpYdGu40IxjXM9J2lkVVdp9MUUsVA3kVE6t5U9jXfGpNvFxkzSuN/Q8BpjVDhjdkeEncv6
qGYJIl8iGq76cOivNTykhi9Z+snVGD39xQYTQHBV7+nrYk76M1w99dbI0Z2CnOt2FTGAxj60+GuC
xgttfxjq9B6NLzLZULbxXdKU2jkiWOWMzJC49B3Cg1ChubW095VSijshveRyFGGHpBlXzYAgT4oH
QUCREUAf8/K1nAeTOQSFYUQ2VU9C2+uS8l/yhX/RWGdbubQW//ceiNsvZfRGuvDPz3zXL0BrokkN
LYamA50wa6F9fJcvOO6HJdJ+oflgROD/+ZO/1AuG9oGkFZX/EN5KKcxikfnLBcEfsT1aUNx/8Z/+
DOP0akn9935IoUfNMkXl9GT/N4R4sWyRhFtNHz/1idRWfSSarWhDbZtFMVovcyrWyyH9kJCq5Ncq
aZlVqYpARkm75W5kUBO2dp4rBoW5KW1WSlFhwzGQpxaI4HtTnQ+NWxdf2ijs9wkhRRvNmoEGsxn2
W7ezd6PJTmrWLDpkAhYxRVvr3q6S5yaHUJgzyR/zTPZYEzzxJaHVd2GoVRFMY5hsaoITEY5SCn2a
Bhjf5OyogZkBmCzxOCFCBTrL6YTTrt2ba/T27WZxLpMtgkYP7XyVglhmNUTK6drXXmZ2AEMq+4FM
Cgk11KqJMuKEQ1JvtXrNfaWdCXnWAzhkl/O4Z2ZC/A5BTUk9cQtuLkRx20wPiTeST5TE01fs0XJD
8E8UQMceAkAFdqB3BlrfjGq+V5VWYOf1NxJDcGz1eEBVbC/+YEuC25AzbRH/rV2yfQJpadUmttLk
LlryaB1Eg3aAVlwGehvd5Bg+1rFREmgtPW6i0YqdhBiwUzgIohifo5dc1MXnPI2cG7cMp61dgXS1
MIGsFNGO51hXhg0xoMoG5EB3mLxkV9r6J3fMYnzv8RRYJhFVtQC56IXAsybTrA7lbNekobWZs5Hj
7G61YbwjaWvrjhMBS1VWblniLpj8+sBqI4TAHFZ3eTSeFzzvreGMMB4j9W52xzUZo+EeYHjLBsEi
684lMiiqMX2gGFRYWMdo1xT6dWEbElbO0J4Te5Fd2y2COaUjY84Tufe5M4QRVLU0DhGZD745V+au
D9EkE61b3/Z90a/iCHllk6Gq8dHYox7FGxuA4h1WKTEnD1J2cuvMQ7c2idHbwXXKP/7fmifvqoL/
/vdlBn6u6qlNolj8j7e/7b7/PvpaLYj/N79ZlyIR07X82k43XwEh8qP8RX/9m/+nf/jfvr7+LXdT
/fU//vVcyRJX8s1XwtPKN5MdRP/fzI03//M/qXT84ke+T42W9QEdESU5Gs1LxXQpsn+fGvkTmuPU
GRYrNkbi5UD019So6OoHiEIU56lVwsiiAPbP3Mhs9oGSC++tseBk+CqNP2HcvZYP/j030pDWmJZN
mxM9MfQ0JpfD1A/nGJhQwk4XhmPpZLFydIZsqAJ3LDtlRbau7WwMYqcin2NUGgZm7yHvD/VJGc60
1kSWif1lZqsVAoXdKn2FpjqcS6/ba6MOSrKnk5wfHE2hqF9bMYBgtxmISmHmz51VR1e4xuUR61dk
iyrlSsYeyU2mNrHBAgzZvkRm6hHyRQDvjSAKAHlRS6ZU0OUeyOJkwANkRoMhA7KfP3XSrp4jJXHI
DWurlz8f15f11/JWtF+/iosv9duR+v/kwKWN99uBO3wpX6j+fH8J9i//8a/XH/g+bA0GINU2dCfW
d20hx9vvw1Z3P+A2MihkaKqLC9z894qusGwzJCnTccqnu8Wvfhi2H/i3eQt4G6jlstr/kbPRfA1K
+fe4tXilbJoCtJHxSCKYPB23FR64SXjOrcjgKfmJRzycSsLkvqmH9kHXBeJ4z4YvbLvVdTlP7sXA
GvykUkwL+hTBPXnQ2SriXHnE1D4+6mM43E6EU95ZlVFvJHLdPR6DFF+QdscLMN9DhiZsJ+6i6zCX
85mJM2QdTwpmNKOPpo3d8PsyzcTekKYTOEijz0kKdIHiQhD2RU4E8CZVWomlBpHuugFg/ilzMUFD
I4aRvEpKx/psFRqVBDLNdDvIbaO7JPzaPUsbC1cSZ+XiYMsB6k3b2GTzjnVNwACLhpMHau5lLS5H
XlsQ1MlONVXcbzRziG+1hFlf40W2471QpXwAPJxgvjEn87oYMmfLpXQXRUgbrqlC7cqs4S8Lkxxg
jNGkC+PptvwMrg4qb3WEsJNGK1FrB/TYJTjs5EhZTT1LQRIXaj1eDc4nz5BXgur8lCoLQahBTf4Z
y+ZwjQ/igBr9CYX8Od7odViczVVyGHpx7xRqYGWSQDbWTVVtb9U4fFHInTw07fCprsJiL+tev2xN
VPBMVX5rdKRdp/aTro7uOWjjA4/q0o3N29Fr6rXZyw12rQljUxw9pSny6Lh2ny2dUIHYcsYvaiFe
UEUS5UmWxONodY/Ebe4HXTkU0GP8OArzG85QOA6bsXopVfvWLttv5qyhxDNvOc7skMUSFttuuhCr
bKnwq0bvTOqvhkmid8JfPYdVu0lrtyZcMgTvp5g3dl3ctYXWnKf68MUyMIX4Sbhr+olnKgkRJxB0
2xe0/88MmWJkqRLCK4dpwOqGmQ74Ofmp4dCq36qB70tXfAqAaOcVovJ0YuOIeCX2YmsRPZn0ct8Y
In0YzHA6jI4dZHGLE/gTxSFbviiJvG0jZxWVj40lpBWIxWjfFRO1z8nt9HVTxy5hwCYhw1hAOShb
VhsSzYjLgHNYOMlDSQw5idgGpq9zjSzLLzjTyquuj+y1S8Tq3op1wLxtreHIIcAk8RN2pEncFQ9Q
xWlYoLpCnwfQmG4Seav8zvGunBSL3jB1O4wCHzlUrFujuDGGaVVE+m06c/jLJ3Ml9PpaRgQuWGOn
+paXdWfSwM2Zm8mjOqUbyhOIYzmi+iiPDh0+6LWs5Tmh1PGORJZzQ2aF74p5ChY/S0bjFsfigPMI
XHOMpeVYZK16mKmJBJkeVSu0uRaiewXChDPzD3N2cBDXzhY25mWjkYrNtjQ8L9URKHORnyv0RmEx
kDLcKUW/ZnXD31JIDFJVdLsEGOzLadTvFFDg1+h/w6DOeJRoZ6aN5ww5JUQhX/Ik+lgk7V7Jv9G9
1O6I+W7WRWMrD6VtssY23o447491aeqbnASbYDS0XVbgIrZduQUDZAS0UC3EevUY9DbigrBzZxAp
cRHMcBZwWCz77Nkwd+YYuhutHLSt0ZnOkwaafyPjgdCLetYfp9G7iTIyABQVcnwNQK4cn6iMXVfx
YNJ/sOHKr9K4ErddP3nBVGQ9gg1OVFYRpltpRjRB0+eQR7fqANus6tB6jvtsPzUZGe3xQ1R3z+Yk
s6es7HZpy1G+HfTFVBuEhZlQv8Mzq1uXiSmJL7RuFKWrA1XpOf2bcje6KvVQXkcVAG9CRHsF/KVL
hpGs57CC657vwDFZxxR6/BW30wZjNSfHwjLkmoyRcKeYcoDpyr5aTBHmw4FMc83ZmXGCfHgmfULX
H71kAWWa1JbvRDlHBzLpyMxMdOQpdoJQiYLWPdauj2ljboUaGyvDfgSaUUArcc1yV5OuEa6ZbM2P
MevnlWHUxn09SGZ1N3rSEp13l1gU2PfETTRp41czxyMziSxSE3vzmQrriqnHjX1dWMq+9iiwGWOs
nBlqr8ovNDKKM1OT4gn6xDD6o25Zz6WulCaeHnPAyJNA4sAapDYreDnONtGSngzHNnMv9KrS7mXm
NMFopoqyLVTrmJMAfyz6knKr3YbG1dgiEhNtS3hRNnkbIo3b/dASqoNBSVJvM7ATVV6XH9tyiDcD
xvtAyYacF7NTV6kCEGrEP+bTD0p2GMCn7Yge42MdoewviiMOt10rI2zHu2rs8x0KsXJnzDlQ454p
kLpsv4fwskOT9g0BQnNmjGSHRGNOilRHPM8maUxl54oh3eAmDjcO99IR+HdGwqN21ZGMF9nkrSzS
/X60H8Q4kPg5JvXN3FmqH3Zf+jlNNmFfO/eKnEIQomSOCBUWAlELwy4FB7wO3cZ+iNSs+qIY+XwX
kRG5HqnIX1CxTB+woMd7EiMhrxhJdBjSKj5kuqcclbydrklxrB+TCYOhH7MVYfWc3HCfmYXOgi3s
G9Eq5TlpxOUDIpfyKdbs+TYZjXCl2mO3Ks1Q3SB8Ca8osuQru1w8gNo0P//5DvcieW6rrvomTne3
bw5p/7/tg6n+/G4ffC7Hr8VThQfsx73w6w993wvbHxCsc0hSEW3C/uFF+XsvbMEvh67BfndJf1MR
9v5zhLOIk0O2zb4VZutf2v2/qlsm1TLT5u+iRUdfe4Gb/316vfq+w+Xg+/00+9fvf7TJGEud7Idu
HzpSk2uApIj/h/w53EBvT3ATB6uI1db0dSywviGxXogiItqKyIXnpiZXfaTCvovTQrueKCAHVoN9
ELNosYo1yDg92c44afDkkkeq05H03AdPz5/AUIvtrA3DyqgjA+crBarC/lI78CFa83EeiwBGhrNx
reSbodt36lQOmJmx+WtxTVOhNcjFKc9FbHkHZ4puCOF9ITtD+h0Axv3INAQmKSaX1x2pGum5clZ6
VFZwzj01ozc8suGcgnGOk1voDhOFuFRS4VXJd9CQ2dj2VK7KSMUgXOiSkkCVcZ8dwIKymzdupKmr
GPTHpRqq3o5c0/HcawfysinnrxCVbx1juqdU9DnCsM67ml3HocGkqnKVgWf1zTa1puxAUyPys4S9
E8aLzxTXrvU4Hbd92Tw78ZgfKMyQRNVVa6CAZ248tn6I6WZTVsWTlQzGNhFQO0oipDap7oX+0Nnz
Rp0NEfDl4E6oCZObq0gGVcFMhPnqC/MBNbchEavUjsUBaXJ01gn3c9218CydFr+LikwN4axjASQo
Whylc+fnaqUTWO3cU4IDJaIU00U+IR2sdZVU06VnpLE/hbM07wtXOR+IhdnkRM4cB+LWV8LFJJNM
E8F9enkTmxCOaCSyTDORQ4fQL3KrS7lQWkxtEpMMPHak9dXtA30Dxw8bKnZhIySnsObeSCeO8NG0
xFJbD7as7tQ+dElKH2eW+v6hhua5ybTpwoLNFAz1KI86sTN+y6QY8KTBdMToaRPQ6/SiKTwAUaBV
138UQ+WuTL257bQGv3vXXwhTIhosy2qttgWjt542dNM21nIFqZt/CamSiVA7t9Cx+qlW0H5o4uPc
h1ioQv1JndinSratfl5Xm9pUH6VNSzxjT60VcbFiJjjLBWSDCPWCX3raU9uT4ZSX86USlfeza2+y
CouoPirC76yP+I3DjQjtEfKW26wFnT7KdWMbYJajM2LI9m6o1Z1rxJSGQ/MlGihlVOXw0e5ME0Mp
aVExyjY/d9Nu7bXysTWiuzoew1tLafpdEgFgwRK05Zxt00KC49m5O+Q5tKTCmk5J4+gjV55om6QS
5ZqGZOt39djtVbwwPqipx87JQTai7vKn1iFKTU5E5mHoV3s57nph7NXUdXfeZGxrq0ypzurFR1W0
T8JWsxVx83JFXpq7imJj2NhKM21IhvmsyujZ7Zv7HugOm6GIrKlcLYOOa6K1O3tbTaJ1jB2uM+/z
Y+2NMRoQHnTVOWeZ1Lx9r9fz+UhO8KEr9XlVLlzy1Kqge4xxjxAj+cycEAeEWELwGGFSEIfysSVJ
bJOYmbZyuuHWsIgOS4a1gO+wcvXe2CpGSzsw5hDco4zcMzcCJyQ4CDu1O4O0b2IIK5rtblxFHC0C
GiZqZYFY2gBuWRskVcpkQzgPhVpHNXhqmXkzOZ1155Slu8qoPq8kDt4e7gXZJZo2nRWG2HcpDThN
sZM1EZUzAZZduZZ9cg3J8kynSbtNlYSYxC+E7403ZGbtQ6PWA4VewCosZpqms0pSmU4UTDQ9teGQ
bTlI2G5AkPcLXE0AZTX/S5x7jx1aEDUDwy8Ca5HI+V6WzlMfFud5j1y6qTgsVikMozBsSJEjO52t
2a7MvIgThPo0R3zLufO/2DuP5bqZa23fyl+e4yvkBgb/BMBODBIpUnGCoiQKOYcGcPXnAanP5t6k
SeuMPDhVHrhsSdgI3b3Wu95gUynlabgNU1Zni2VIRQV0npKAGUg5uiwffo/Wg0+HibjPQC88NWd2
7hjj5aRPP5l3TgSaQTaQXXUwokRsRCid/8X07WW8+Kgw+c/Kl9199e6uuO9Oa5wjJPq/A3qGiv5a
5XJzP/+I7/P8vntauTz8pd/gs/0XvCcMAJnG41YLNvd35WLy/+ANxnxtlT/pcFj+WbkopLIwEgSV
1hEQQe9YJSq/SxcFXTEoIbaziLOQMvG3/6R2Wbli/8LwHEof0DvN0VDpQQoCCz+uXMp5aPXQ1UNv
yE1lO1eYkkYh3Qox028ZdXOnzy9FogNHNP+xTz2XS1OSza47eNGEM0ZGyupNIHLx+KH+22Ls+VUE
gSHYN/HUBNagJ6VYA/FtTBrCG1LHKAK77UxCTCJn9+Qtv1DyvXAVi00abzmklLyFk7HmoHIPYU49
wHNa9thHa37Xd8n29as8CHGO387Ku4U7xzyXIa5xcjOMCyy55DjcOGL+SSwpEezA/VjysPOkOvHm
izirOZyxRriwhpCUezVASxpUauupDRtjdaXX6qVY4pvXfxnl+8m7ZJACo55oRhjX4mHc+2Rk0YPP
FMybYZ0XWuhjzHtTRVbvrf5lAV/SDMqBTdXr1zyRLa3fKpyy1ZUPbJtLPpPJxqXswzSMfLdMncOE
ax1gKif8PIluhytKHUi7kRsnS+WBKYnqt5r9roztaWcbZXzAMLnxIityNq//roeQlOO35CIRBVjX
EWGzXk/eEjgJGpGuhHVcKvMcVO68NVsNCadIOXe9QaOYxDZ91j4s+XRjTzqxyNAwPzspZB/VNOSF
k4btbkHSDhYhonsliUAFc/Zy3RtQhX4bFks5d0wsgEYdd7hAoVP2OMfMTYhNVeG3JDS8xf1//olz
V+AjD1xBdOIndyVt0ctuUkFExIIA0UjyXROZbzH3jzunh3dKG4a9Pmw2e1XjHO8/S2bMtpUYsa9Y
6rLJK3sKlgjWZ10Zja+TeOG//rKe73cIGlTaNAvbBt4Ym+7TWRvNT1OLyWJFxQR1ymbEOgDEJ6Dy
fsse+aUHiP3kaiqxsk4fBIJP1kibz5lak67jC3spPROGLetWL9/6+tYndPL12fS4LAjBROFh4PP0
jrSh7uNU5Qkuplu+S6Q6vRcwPTdZ4oCD1ULdqlpibIdBYO9Cauf7MNX07WJTt8jLMdzgHCUP0Pdg
+ddePPfFVVy4E0RyxdoTQ/uNWjcBhVGGrYkVzgaBbXdulZO6yVNj9Maogc+VO/bBccO3zOSP1VEP
H4eNQz/bOfilyr0dvyx1zKppAFX3+9zAI0s4na8Twx4IwkD9AQE1fm0DqbMYY7/+lbzw6hgKr64T
KqiyaZycivTNIF6owIjtNuK928jFI9XyrRCCFzZRjl0ctBmjIXY7pZUzZcnbUqesHpGIcl7N0w5P
5TAoR9f28dCKtyEbWvD6rb30TME9VAJ7cC+Gln78TGurV0eOx9gvYhMIekqzC8V1shusAZo9PPrk
82CQeuuIMjm8fuUXHirnMiUGMiKWg7X+sifrIWONLHLGtmzGPstXSsrWTmB29PpVXljgLsciMhEO
CYqokwXu9GaOZYTKZmyRsJ3p+rQXjToHNRjoW8fz6eZF/abxiaDfgzC7jkOP70ifaam0vjZhqGjf
cBAK4mEKbEVJd5KGk/iM7oZ43W6rOHVyNbflbYyTorcmn+1QbuQ76N6opjAg9TGmTP/wcT/+uDV3
ApdbVM4nLxoSTYPGgh+3DFZ8LbFbuwzxdHxjpTwMeZ9uP6eXOXmrFYiJzSADK1EMmzcaZkx40dWQ
ZpZ5+Z6pYXzorLC7UKtxvm3yFaSGwRskQzxcJ9B7A5hgPyam2V6SmMahdbVhq8zFV44MZyMcGV2P
bio9XaTFxsBAdlukRK5qg3v/+mfzIPo+vg+TOlhf92qWPjZAx++SjXnOyf+FE+o4G8dNmp/kiLqf
WLgJIdli+N6HZUK9g61uBXEKHRTgCc6dA0GeXt3F+de6VyJt5WfYGqe9iFD9FIJE6wp72Bwyh4pD
oKU1/uD25gTOIuWAs8OKZ0RjkpuBDsjtYSE6Rn6zZG/lyZ3o0XleUP7RrwCGMklbeQDHN9gsYSEF
jrheM2iYiCUQn7mtfDMlsXtG1VEF9DEEMLlqu6HBkR8SpCOJW9qMiBW/6CzzjZ3o+erBzshCFgJl
UV/JOcc/qIOVDSFuBr1yqulTbhm/lMZS4E4vTIDMfH7jcieioocHsHIQUUAgLoIlebJaix72Xcli
hvw6+dOoMXK0B3+YMsUnPLbdZasN8tKFtt86TbapssL0DHd6Y1nqa910/KGxJNj0qV/ZfSH8HN/2
7GTt2lE4TJMLaOFqFkGutXufcnu4GJhOBBOmfZd63lXn+LrmvnSb1u+LysHoqVtJa6l2h+s920dd
ZGdJ2/Rerpju7Zgxoeot8x7VwBtKi9NNlTYU2QgBAJpms+BXOtbTrVtbCRnIz/HobWd765bKjzzC
bygrySl+fR2+eCWLvE8S+UgmPOWL9g0UyrGRiqco5a+iKJoVB5MklqvKG1dan/PRe4AAs7aKiFN0
yKkPVf2T42iuzVnDiB/UtdGs/bcDwi1rWxVg7VPCdP3123r2rWMb9qAKNtZKWnVPFh9k6qHB345K
plsAweIxXtUKu6reEPD7VqP0/M6gBgkiBunrsZ/QTxaWWzcYh0s2q9DGgtUj4YngsSpswI2s9jpz
8uUcPX/6xklwoo5hfbHDAEzQDwu4R6px8pEwj2dep5TMAMoucNThdiymy2oE923d8zSRZ4xed7jv
XVDXvbGonn01LCdcNGxaRAAN7F2Ov898tpDpS3QwRjyC0II6+ylx2FTe8q03+ezhcinoU1CtuSTQ
ySp4e/LZpGHdg/JSxeRRqQdjiztwPNViU9bwfrLUIvG4bvrt65/PiQJxfbZiDWTlAcN/Ytx1sneN
elsQjd5TBNOU7RoSvYNUK6OzRspoV+HYAOPPF6lRv6+j3rxo2rB/r0WDe4BH8/GN33Is6fv9W9DR
6yp40eqjcvwEnGRs0DmNvOd+Qn4ouqnz3AZYEmJUDQVX1LsavtX72t4WJYUmUhcP0tMbNhnPzzPH
wDOL9gA9Jp/5qUGcKk3MdAi690lrta/YSupLW2eK0NJuBYYb/czgyuxiXEKgKE3aexvdxq6HThSA
HFg/psLYPTyY/xMo/IPu/Mk3sjKBf1MWVxT3//9j08m7PimTIwh0/Su/iYz6X6ufFTFBFtr8R6Dz
kcgIxRE0ByYjVerqMbDa1/2Tf8tkl3oMGiqIIfjAE22Coou/KO6xaYTL++dExkf97r+OArKD2JHF
SgBG2sdxcKpWNKLR0GucZr1IjXaMa29Rq42zX47gObvWWhYPMIGEciST3jCk5fsatOdcpk32JVcz
99ukO/MPBRORzGtcPQ2EkzX6ocI4cRwUfFNwtMbXlFkg5qOfHTsJ6jH5vlI8GZSZZ5gEJZ4ROpuC
uOq0t265lrWraAj0ud0OdjgESHrPca39MrTNFS6xNlx/ohZN4P+NPha3xhCiSJpa81Oh2M0mVhm/
BVHfF+omVOZxQAnk9DHGZXr4kxZv6vD27fPqZopLGmnIDgiX0Hc5N1WRxxsrX1D1K1YEMUuqzbuo
FIUPd72/UqyCJAUi2gt956BDQgcwWk30Sa+McrjVlE7mnKYk0W96ybzwp9mQEeAp3Tj2wco+L/Gx
chXFG4mJsjKv1rQYJRZr8rKKoeMhLVe419zOxs+DaaCdslNh75JMR5xRk6RZbhAbrHkX9YAPhWnJ
y7jL4tyDYMo8rzZkGOjG7BSbWgmj20VjV3pnTOWwI9ahVdDsOdGlidLwkx6O7ga/wuJS5tqOa18P
FlopgfmMF83rrAnl416XuCPz6UAaQjI118CHCkqwg6IOHKt6B2fQSXws6OBjJhBZ472ZzOY2FjW+
1Y0wz7Hi3dRZDmczPe/b7BZLtwh2dnvjKn3N5G5ZroWWZfCoks9YH8WXeky8Qpu4+Junha2XwPCQ
SP1mxp/8s9MqZIHFaqED0ver+2IgIrefAzhGUGAej/M/2s1epZn8Z3Of/8aRzlq5vKK0ui/vo7v8
aDNb/8bjZqZocP9XJorLMWwC966agcfdTNEENBXo2Mx6kLqDr4A9/O0Ta//FOAe1ALUJO9qRT6zO
ZrZuj+ikAUUor/9knnNcngBDM2QC2OBYNAXiqIdC4kl5UtGkThBdr+1E0b7YrZF/ZFQi6S4mOLG+
2TsT/DQRPh59/+HQ5fGqmFUxyOIBIKVYf9WTq+KuPqMgdK9HWDdEDRTJTTNHyRu+TSb/yJNd+uHW
Vtuy1U4ANNU5QXYaPWwcsl2us8g0v8yi7XCtb5BBPXnZV4//3lMyz3Gl/ngr9B6cRTQgDoE9x7cy
OCFx9qZzXQxxrnuOHpnXJiUPMk6JG14pvr1+uePK9fflEN/xyazSD50T8OmTy1JNimUQ11qmNefq
ZNxEkOQvusGRb9zXS08PPOzvC52OkuzS1TE7ENcSn+AA3Mr21Fb5vWn82+/gpa8PMIwGUWAm9sxe
1I66sSCY8hrHefcDf2hEnQLydEYsCMNFN81z30Rf+kYn98wQY/3omV9qLivSNoD3jx8izvLJHOfO
dVcYbSBhSwNy9KYJ98AytkvlZjdD64abkmnjZwtF4NYyiuh7EtmE0hJgCFkzrYtz0bqk3ca5FgYE
SkCVfv1Nv/hsGDkY1K2Uzerph9W2tICpuK6GpkPonS2mjwRZ+IXqJL90Y3GvavRB+9cv+sJbd5gi
82kxD8Xx4uTJEFMQkyaiX09pr53prXSDhbigP1+Y5AOy+ME12HZOPXAIDhjjeVCvXaoDXw9hyCbt
8NaUDW+TZ+tfINFiXs1KgQR4urWR55e2bZ1cTMsorE1LVMAXF45RdYZaniT0xHHhk+daKoZg1LUh
3Wglcn/PbAxtgJmsNr+YCIVRsGBrLYGezdrxSGFIcS9aOlEEaRuHF2SlOsS3VpNCXt3i2h8yOeez
x4w/vFrwgVEgx/WkNrluUn8UpFt9bBG4Skqapv0Vjx0ULCaM6rhy9HExiJY1zkhXauPzNLZjCS24
Jy2iVnn5BV5rwHUGSTbqoFEFJEmnB9AIlg1SilLzWLHTRaRI47qenFAPyirJ7iwtTSbkF6Ra+JWw
tZ3TGMZHRPfEJ8yKa3xojcaYth0EGnj/Wltcr9kRyy7jfyALV7YQijtpyW+2VqPNz5uSMBarqYvW
b7raKfxqTvgjTR/292ZcNoqfab3yIxr06VebpubBKXuRBpa0rNGnJIlveI7uQZ9I+ziQ++wSDOJ0
0bndVFVxwOW0v1WNTE+3UdmHh1IVEkpcp2OK0lkERG/CrJLxjjirsQoitCC/nMgg+ylSND3aJE2/
VBe6TAz0RWxhM1EmFlTmqGuV+3YigCJAAmftXZtJ4RkZFdLZToBv38rQJmmAORa6WhOupY0SOIY0
Y/Wle2MkVnMVkYXzriq4gp9mIr8tUxtda+UozkcOlWjHv47Dt1Pb8qujyOHCcfB0CRoja6+WsbPO
G9WN7mIiAVMvTeNS29ntlH1B5VqmW1JXR9vvzGm4SBzCxyjS6xaXQXxWwp2qRlkdFMKVWRC7kpxZ
RHlAyDaDg61w2kYLLDsq7xJtRLJnKAziEJHK+jtZJKSzgOBW74gk6YlYy+AmeoMLF4xEF1Hyepcs
+mGNE7N3XPwY+EVlO/9QZTNg59rBlzamTP8sUPUXwQKLMvVATNd8i0YaTdBWWviuyvBRuARXEBjX
WrKSgZM58qZPsv6iMSrjFyMXe77KLE2e61EmsVwzGo18MB1JSFZCbfeIUEEjAlsT5la5uCSRlblF
XJqLWbOyTa0lRxZlYhPhSwjtREQUczX5Sz+oH5AVlywxtV2x8VHqYTC6FST0OZpQTURqLH4RdKkO
qHbh/imdyrrpGotxj2knjhPklNrpJoSB+yOZNPOjnuXdN9k3yY2QosjQndkzTFfMTO4wsco/mqKw
rjNjSb67U+GMQWK6HU2YW2WHChi2OLhFPL1rJpbeLinN6jAUFWR27rX+jhyBF7SQoPZdVcPoK7+g
+1ySP2Kv2m1xNur4KQWOVrnf3NwILW8eW8wvarcvUFEuw/w1LHtyinSebeT1gOEEZiuqeplnavst
MRcJTW0q0vuZ15BivVGOt/Dyqx92poRfnRK1uVdJPYKYqpmfJsMkrTJz6U5TArAhieENL32rqvB8
IDnMMvyON37lKBbsSqUUydeQEOlLvdMf+rLQsj0BhGZvw2pp5VYWSAoI/jBq6AaRsD5W5jjeqsA7
Iwmvw6epY6Dmzx3dtKeRkcEdTA3jpWgx5SeiRcLrZq7zbEdeHQDnopEFssN+2YCLi7fTpWokOKTB
9LUgTHSI0P0sLDH7wMZGS7eZlWi/ZMvgCkOVNp6Cue0iN+AAS3ov1nV5RdAQLmvVPMd+YinaBYDd
Kl6CQaluBktvZoIL3cglsrDMJI9pzK8zvnuybZw6Lzdtb1pXnSwUw4/6VVkYkSp4NqYyO2BCK5zL
iZ28/lYMbQWqaOpJqKywN4bmzHOwwBX+ao6dXGBwQ74YiCjBHl4trQJfnEG00rixCuiRtJyd/q5v
TeKtZsWA0aqM8JbOFDrD7rLLs1QJyr5k5Vq1Dktc8N/RqLAqJuxNHPpI4S7NethF9K+1jgTLkUuS
41os9HPNSMQvKKGuucknxL8E2hO/BMOhgk9rMpeX+Krk0ChH9RxHNaip+F3bX9vVVtmsVeyG1cUe
SybptvJzzJTuUz4SH7PtcLXrN1WqJt+Gosiu1DIf75XY0u6pv80FBhKB8j4mS7E8DGGE7kipyOXe
KI1jXtf0sOXGQACkap+cpFNvm7lJ86CesbuhYZ6ifrNYCSkxtVGhIQQ2IT81rgsgi37KrWhLyK/x
05pSkDpFtNm0t8FiU5jX6YpzylCdkKHUmbKxnVa8y7spEvveyVPCWoymGn3VbZRkM9J4Gz4yvuZz
mvZiCvTeLT6HqgOReISY05+HJMpwCewkMw9yGl+WaTeW6zdFbaMzMuLQDhDD6J5Rlvbd1Mqs3JA6
SMqNmXUjdmWRJF2ytfsw960ZAd52MouZI77vUGsbdlYrGzU11+yMYbD5FNXJnkgDzMMfxmQyaESd
U5IF1rJ2tJaDaEvpkZMaAyUg9ahmWsPH46Yk7SK14tAThYEGEU57AZo0Lgh83KEa4WnTVvQeeL9s
fJnw1W9EFg465uZWZpLXkUeNnyoxxzxCoq65VPVJ9ttOkw7pZl3FSWXnBNbB9S5t5ULN0fWeTRwF
ICRWlk4HuPXGZ3hqzsFGNzgGvWK3X1RKBQmsO0chmlHhxPh6JB1pNkrYurcFA/Oyfr9ohJt5RdFa
10uhiW96I+EthS605a4kPct3tCxk0ikMFFaeJbMGTSypBPASUPjUHgNW5T1mQSS/OZ0B/MIUnsLB
kGPB4wyx/thGA1GPPqfRkPoEQK4sdmHibtQ9OB2JlDFVQGyf9msajGHY6w++SBOktp0+Ey11hf0d
Dj607FCFFbTzyl5qaXFjP1oszVIofvPovdS5lT6etWCJ8UfIf3gzmdbiFjtG1tHiDxwi5TbvW/jw
YHPSDGq151TrHvyexkfzp1iGOiO/B1eoBuYMXiQu8g0XR/C+nrItcVIiez9DySAFszwbo0oZUWmY
7cBYtigiX0Y66X9rNBvGRyEZRLhytIgiB5KV/ESZarKMTSvXfGOYtYuhttMR8a/qklmkDUzme6IL
SH9TGhqxHlbz+1TjfCVHa8k/ZotLemw8LQr7Mn4uZNcp1NmTEyu3EwYzpLDYAHmHOnWzMVjyJP0y
JKPIH0c5f4Q7/Wcs4lfRqf9K3IlB3Cu4U3Lftnf/7+K+Ku+PwSf+2t/gE9xfPDFXM04oNDrUpH+B
T8ZfxjoccgGYMDiEIPlP8Mn9a5VH2S5+6tg9Ax7/k0xsE1EE5uQ6cEsF7hjmH6UUnWIZJuo3QBOA
dCzc+X0nQ6p27gm9XpzDkLva3YwB2uxlPYJIvqXq8Sv5t0DDaV/LpcCaaKU1aMu2Zaw/5Qng1GGn
2DTNdGgtoswk/nieavW/Oe9/eBEso/FBou08NT7Va532I5kONWrAwNLRNigphcWTl/wC3vTCQ9PW
zpynxuoGyDi+E7YlFMWFPHDHiOHJNNxXuiGvJ7MJ3/DyPX1mjNOJL2GmAtMS3u7pEB/VooxDWR1S
2uDKUyLSZpE844X2+g29fBlsmImzw2jzlGbR29IlTbQ+JGFv3A4xvnxY5fVv4BqnKB3PC/099GvO
fu7lFKVL3QWNnTT3ViHn3SB7mIhGZ/d5kPGrDrNRN2/EOTy/KxuMFnwOlENjNHOC0+mdC34jjL1N
MCqSOgpdnNPfwjheuiuWNlSBlRVoncYaiZ5WGAxrPyKq8XULjRVTTumZipoQPpu99aZevxzEp+NP
Ly/aZVwUba8UFH1qihk+Dk79+3gZzC37SHP9+ofxwDt4CuDy0hhdMz03eITw2k9G54vdoUWbyn2O
ZfC3qlGT7/WwRCnllJb2EKK0OfSywsmuJnu0o0CnkrA9ZRraj2rkRAuCK2tEnlDm4mtdaJB2BaQG
ZRXUkFG6wB3+2BVN0a1srG4/VJk63mU53cE1QyOdy3Zdo21ev6fT1QvUzmYHRxQKk80CZqt+ug9R
UobU28M+njtrR0vfXjKdMfd4kSdvUHCevyx8ZEHX2YrYjyi3jq8UUuyqOZYMZdSrG8WIhD+083iP
qSRuKmiupj/cl9Y74zIoUDCzt6AMHV8vb2atq6N2XyaYBWDHO+8cZ5L7XMWU8PVn+HxpcaV1/spH
LxionHyGU9qlNgn2e+IOFr8rKwX4NRkfx1n/8V7O7aw7OIcfJwbnwcmLIk3SntOw2huTQCEuYHpR
R2vb1+/kha8BTi30TRyhIPWe7kq6wdBlEAU6vqr2cWR0vDSKpJc2VvMG5PrilbgA4h2I885puIwV
0bUoU7VPnTa5SAHotlVV1ptcxsb71+/phbfDoB0ZHkxXmKSnzBNaen3SlGI/6wp6E1wl4GHHwxvH
+Uu3gwcyrpS4z0ENXn/Ek+M8sbJG7US2lyUSRWnZ3S7uNY6QcjCv/he3Q2myEg/Btk5vB5vTmTBF
bOvcZN5V0iAs2izeEhmcQv3rx0YxBiWYI4N54AnUb6v4wuH6sq+Ee2fV+XxZC5x6ZaHbH0p9nH9q
BH+/MUd68ZK01BQQBqT10+FYrEYW6EC6Jyc29kmQLreEtRR7+Hrlfp77uoZQV1RvLCpKLV7M8ZZO
LQqZknqUE+sZ1UyIoY8IX97hZ4SuZrSl+qOrEhS5HYsNr5OM9jnt8VbFObjuvxpqm353gRJKbzaq
rqWFV9V3NQrc92QwL7MX2lV7Zk9rg+k4KcENbEGEjPP7U0/Cj92OZGk7mzjr3Jm4ajcBta7hS1x3
sW6+oxFth6t0rEaifAF+ug/4SmLD2Deqip5maXsarlAveoDgbIzvLDhU6gc9MdHhgB7apm8zZcTw
SUt/Eb3edGfhzOPetKFS3SqTUtdbFMUq9OVM7tWlX+1iplilox5UsekaHoYvtEKeGfoiGk9zhiLa
dEU4bjQ3m5LDmHfOuwq/k6+2MYeo1rVRP5RTFv5qTKszd1PWz19yvKuQnucZZFy7SVEDlVj2hN2g
4jFrJSLbRpFGMlASq/OFU+HR6+kCnAcd8zTYAdHaTbOHA4j/S920boveXnS8EJGRlB01M5t4k44I
zTOgSwu3HjGjTxd2osNCt2S8CcVifgH8pnMG5yh+xd2cvQOHqXM/xNHwpmlm6CZREtZbrJOyBir/
pP004S0rXt7Z41c10uplo5n6BMTVEzJTuuX8U5lrxOth0aWpN8QFbBuV2OPzftYwn5xlBUAaNmVv
7yPigUtUVH1aIqO34pxms5w/DKY9kAmd9d8JcF+6oDIjFZHt0o636SyqD3EdImnp5YSrzL6ZlBmz
ZV1qyJebxHIuwHySdD93OOYsZlUZl0ssgZBiTat2rTPRMy8I8XZt3dzaChHhe2fmzIPKV6tbMl0Y
8eAUMOxiHHRGTJ/k/AHyJXGDRl8aZ72TZZ+QnC/f8qjQyJWeos9U/VOGy2OadRsqfGv22qEsbiO7
J37EwnrhSzE76LkxxscefJh7Opkamkqx1VNI2HyQffd9xgRoDKZYy5PASO3kbohT6yeI6qxhRByR
V27WFbPLtMhY4oXVrnnlcsp/YefDttbluS7gFBXx3TJFlXaAmR8mH2ul42kvlo1rgOwJNgzMvE1v
LIl+2lfoJXsaN0NU/sCW0gG7y1JFMIXnDGmO6nIZCR2fhqaY6Y2ispmCgfjBKcCLU9lRD0VKMIyx
8skQRaQF4SBs/LKnhnF6hMUAzhCI5b/Fo5uwkNRh3sXsad0mZnqde06eqNr1wqAA8wjHbj/bGoOk
vT1VWEjPc+58ypsCi8Mynhdz6wKjxxt7zNxPDCCnOjAwViWZOVJNPDYYtPRBbOTFR3SmQEu9q2Ek
zXzQnPB+i4sf2TQnN3myWN1mliz0d7UQBfIiuzB/5XNVZtDBS+TrS1G3M5Niq4Ekz7uIPBszGHQ7
RsZWklhl+MPuGCf7ZPoloKp9lefb2u5Q9eR6nhZIPmIoUGalTz+QpfbTtk7ESGz6rM+J34ZRWzNW
tHL5aRpr03KDGvNvAPt87NPwgmQbsU5AYp0plgZnCp5j1z+ewP8Hu/yDAvZJifCMvAin7S5P7o4R
F/7Gb/k2DslrtK5D9seKrKyk5ke2j6n+hTcynScKbCjHT+XbUIQe8ixXxjyxyYbNYf1P9fZfdApI
u2GuIn4AexF/wvY5Ls4EM3eB3BTt2Aq3YJBzMt63K+LyYETr5J/P7XfcTsg6H9QifqMXOD7lf19m
pVdTpiM7P2UR6AnupOFiruZ2aXehMN49tLLHylmNatbtLG6evIEXMBFmAUd1BTsnGJcwIUpA64ZQ
fsolD7MeoJ/hMnxK5hA9x98M59hTy8JIgLRnhUG8UJshIlWqqDlRnK6Om7MERge0b7PHoir2S5yn
r1uzLJwzU5tMd2uaIwr3XebE1G1+75YZTmRjr4QKVW2Syt5aWQRsx+gKyfsNg0nMIQbnWZRDnYDY
rQxju+sTLTVzZq2DqWHOZgxCJJ6oOZrleTtms/yhafU4hozJDBfqFWnFwh39UTUYJgQ5UweSocCs
cI382pbFnOBrnagmHd2kqsqABghzVbthNCtEq/m6mziFu59KfI1T0hxKI/xiYUa9fBKNljMjmDrY
+HuCBfhzeImQprBTzcY2yB4aF+Eyg82MKmTMKvG7Qx8uFGZgvhrSdYVeVYlsWn0FGb14DgSh7JAv
1HuBigYSz5R4ygUceqJMLCxp+C2u7jtY2VO9kAs2MPKF6uowbnZypb2mG1Hjs2IYFZdkF248xEu5
aovzgvycz2aRN/YhAj/Gm6NetIoxuCW06FuHh1B3wLh01hkGtIVe/ZrTvr3VyBrXDwrnXuI106IT
NtQYMcNmhs+uXzaFo98SXEjvG5VRiZUcVUz6s4pSu/VtVRHqjmeuaOQwmE67rcPajX/IDHXUfVlR
BDAu7ReNaW5Ktu55D09ECRY6YQPdT2mOzvcMfl3GXk343xYjlhl7z1xf7FjxR7IPC2KopCCbgXFL
eD6Z01h8qBdFqc5sgRVl5hXqWEPjaKJGwYgUHupws5az9mVeD2XzYU5nLpgpjHvf5VKVxnmlUSf6
ZJUpE/oCHJFKb1ngjmwKxh82MQ+6HE2DY14l9zzpMPI/t/uosd9PUVwD73dFWSMaSiu8oziWrL4/
4PuotiAEeVGZmwm3u7rdmOROFIOXp3rNoCnHBr3aRu3ULV9diNAK8a+ZySy+yDoO7r51zOyyKXht
V8Rf6O67NuprJsiVkxU3SmIkwzsLxqN2a7ZMbsCtnFI5KOFCy0jmn2fZzDVjrc+iTTlSG1SeLcMc
ofLoFMnlmMyRzUNfXU4bTN+i5nKMTDkgVW6Z47W+kImaAz0s9XygiDLss9TGMvIdp3/sMGqtbS2Q
3TAODH8J6ViLxaaRqbZL2i4R+1qr7fYrlXyH8+mohrlBDgVBZTfUsyYWj6rSVOngxUOefaustOjP
lTHLnI9pBArD7rNoYY+tgqFiQ+PNNuq/wY8Hs2iWD3LEsBRqeDdQWY03ZmEqbX2DE4CREExODQDy
iTVAlA/XoeJSm5+jPJ9b5/vSN721HEqd0d8t8n66j5ummkyyRhLDQEBatbBOSP4QUbpp7EWNa6rh
tuk2IrXRQnYiHRGry9iObX/UaonZe8VW6r6HNpnQcM18fC6JGaS6dER5qhFMGAUDse3SNvgMiK4X
6ntXpEp6tiDDVTakqDph0MKOUvZTHxGA0mIuMPN01AH3WTYO7aOSoc6DyJGI3BscLA3Psr5uz7H/
QgOWmbwOpvm0NjQUpj47wRwy4EOUvtSlS3arQZYxbkLtOq3FloKmMf0aQbJHGoRd5cgw3y2dVoaX
0ViEsUJeSw7M8Ea/enxccqo4BmHWq/yX6Cwbbf4xzGDrydBDH4w9g5SpdlMUAyOK3F6Sz6+fXy9e
BxgDSBDuHdPp4+tw7qt9bmpoXbOa6Jk6r8ebFOb4Hx3Lvw9JiJboYDgtMZ47vgwNjdOIkMsojeLa
h6WYYCU1h6612gszNkd9+/ptrf/ev5r99fGBNTH5g4SLJIOp0fH1wkpE02LrPL6FdI8FdAbYFYIJ
vuVaR+MZqeSHzupdFtZvJQMfA0QPl6YmWCnG6I0Q+5y8uUqdRzvM+MZ6K8w30DTybd9UWBvAFApe
v8vnL4+bRAuiY9rAAf2AYj/BojisUTlYXEpDmvx+jvXsAoPNt6K4nj/L9UZ0Rm6rIJ5G+/hZDrQy
RLuSsYINVYcN3USbSYim9cU0e2CP1eetnNN4P9K+PL7G/yv1/0Gu2ZN3/azUP7sr7pIfR6X+w9/4
PVwV9uoXidSIuh5EGvb837W+QoYKVTxlqssMzaboBg3/m9nvQPpnZsMRx5jQeqCl/i720QPwAZmA
zgD3VPqEZ564Sr7mMsmnfrT+mAfxQSJ4MwTDO/zWT6WHes801a2hRy2aiuiceObkzklMin5pYmzi
gaNxSnXMZj9UgCqDp3Vlw6g+Y5/FnnCG6miqI47ERbHWTKqimRNQzBJelnksLnBTxzGpcO102Uz/
w96ZLFmNpHv+VcpqrzRJrnHRG+kMcWIAAiIgiI2MIMA1S+6a9Tp31Yt+inqx/gnyZhIBFxpru4tr
VrVIszIy0Tk6krt//1EENLB4pXHmZ+UAJjuMyy26pzWJklYNNsKvsXjXUr5d70HczwmHq14vCHcw
q/S+t0SeRJETE683O1G1Oui7ymRGHGMrP5P7FYFvEhGtK95WmoCsXY2o/LJM7OZOlS3ajpYMvwiE
NXmJwJeyrroYHfdoeEOYHxU1UWi3TA7Fqajmt15glE2c0kHCe1SYA0VSanKMKOsWtGqOAeQmrWLe
RMHzJ2mFoAcZGMKtlQfm2WwVZRWbq1Wc+L/VcCAHwHoHqmU/+NRU9BFYL6iL7WlSr+0Cg78L0orB
CT0sCuN1MEEeDOcdGSRVdjatRfjgZ0pdONPk+vuMgyBH7bZUX7qmcG0Oa2DcWHg5jThrvOIOXsSZ
TjVHwYSghpQfpxNBftf6ncF5L4WxJ90OEVmkrCRZIp94Whl7oWXch3OO+CfJEtc5yHUMCOnW/ofG
4PzFdp/1d3Yl0o9JwvMZNV4LrDmR4xcli63FLl3D/t5SlOtFrOic31v2mfVynIr8zoDbjcHxNjmk
VZA0Rai0O5NlbmT32jHAQ4jM7hx0d6H4NKqBsypNgLSI0emWHzqOr3ejTZLnnrRdgvWcBfXtjHCq
Pjh9QUAhNqYpiUcCzQk4GUbn2uvEXIH4p9O5szgTWjmjWuf2F5v/0y1ke3uw5mxSB95U0lqf7155
0zESUI51cBE87jN+xIgX2z70IeKyb5aVH8yvGzf290bJpXg9cY582SlZN4Jnu1U5ZKXUlp8fWoTG
BlLtHUMUaidXG/uOmIwdgtTxEpoyfGXl5vTVGfvfsb6PnyiA05/+QZtG94/DQBlFT4/K/4RYPgHU
8V9raW4a2TxBdLZ//esyb2E5hYEGgKHPFvJsayT9079FXjAULrgs/wtwGYDd/L3MW5hYOTVSm7Ed
DTgG/YXpsG2wkXtIX0BiENWBN/3GMg9X+OTpIY8ASpm/H3aKPYi/b3u6vjmAtOa6uH7+2c8oSz3W
U2lc+nntLFfD0HhdrP1Qrx9av1leCCT31iWBpTTYT1mYvjBsq/rsp/ZcRAR1J2jc5+Rtzst5n05F
e9tkdWrubXsQhOy6ip6CVJoEUnk0ymwLhxKRMRks3qadAqyEluKojJR9eNmCkcDNhmnvkwHqk0KX
UM/0SpBviqZOabPdL4YS762pc5aPtD9hV0SRl6RH3Y1hepR5ls5XXlBkJ/SshNQxoXnqtqZNkAAG
YlO8W2HYlIO3lhEcnKWY1G4sm2Lej8ipVR7XTWuJPSVLS4hLMzWGk7egjz9SVNBYh9mrrfx157Sa
+FBJdR7Lq+NdmlJWV8RlFBRA+E0PVjEu+J4oENEPRk768SHweqY/WTTFy8Z1xHFCI5+9Gi0nT9E2
J5Yu92E/i2o9TJkel5d66OhmcDkJkMhBmSR2moEiATJLCje5XLKWikJH+cNNib81i4nyDcLDCodK
bZ7dVGP3SIkG2lniSdtbt5vdF1k9ZwOS2zQD8QF8kMP1hsc9hvArSFmdqf7MgVBejJWPzT7XzrRX
fRuUsXJoCTq0o+VSolDJRydJECeThN0V+xBlZEauWWkFRDo2SBKnOtdvAvLQ3SPcMU0Xmp4RwYqN
/jI27HBNT2HiruZxyXOMuGsFbSKR0FIMYYJQxC5ExOch6bCvDkXPU6CXkqIyzzVG6kXyEJagUat6
7MagS49TSMdH1PV55oDSpaDXq9nB5nSqC2/zUhMYjcvEiIK8WlasC3KCt2pVctcxKbGblLnzgQC3
C1rO6vbIG4k/ok6G4o0aG75YVziwThMS0YbH0y9fhK5hvrMDctUvinLsAOaB0OYIHZV/S5/XVMTT
4tsUcvfgpLHQsnr0lNeNO3u1F/oQwoTdBletLPe913ov1kxln9YsIH0Oo3dzDfqViX3Trc1DGcjp
QqZpWOwTiEwiiiu3hz5QZX03u3b/kEuG4ZjWC/+TPeLoOS3oKh9kmKevSKcnABmYMEdUWoihjOzU
MMiabj1Ct/0RICHKW4eI2SL15GksyP+jQ67O84spg+6LLEJyjRgIEFVsTV/ajjMAkvBc9NMpX+2R
MjudIuc007SPBmOeIa0QuKK07k0j6oduI8N6r7wXoVG8N/q+6TF2F6iHBQP5Q7kIIm+cKoB+NGmY
jBa/IqM4QPdaYX6nZyoOqFsAJLNyPmpv2N4bkZONH3tr2z9o5Mtq7ztjbh3WEKAhnMfUjfkO2NmD
ydScGtk4uzhJepIOZ8JCbnuFggedepZ8KpEGqANyXKkvV5qsy6i2RE8bHB6I63Uw0iunbGmoytcy
/zSnTnGblmFqRC3PPX7otqpey6ULyTZvF++45pjG4xHNzIdhSNU9TwyRdSbYTkPvnELpKmTSnvsd
kaSQuNK7tcOcWsu12aLQHZduOujZ2rhwxsT9NH2B1i05epeNNSAydsqSYrqsS2u5x0+guzOfhtEt
GGocBxZU7RzrMC3HnRjn9Fi6eNpPXrNJfb9sa/8de/3/tOqsbcb6r3f4N8Pjhycdcbg//3OLF4xk
JNpCyiCFpW7R+2uLt60/gGVQW9IDvamotgy6P+c42/7DZo5DQQu0YXN244/+nOMoC4BdQStC/Ci+
YwbB39ngv5ou/z4e4vJlmGEk3NzZJLlgNH66wTukS1FN4911eh08+gxHRXe7VHlu6sugrug/h3HV
ebqj5qRr9b3TT4a97GUCWYC0LLNINl2b5OCZc4iVTFVVQMpk6YSc6o+dgzQ7TlohepvwA7XU9iHJ
giGl44q0iTKu6AXrqKhRA8tUNqEtMJLe6/KrAUbdI5Z9FvYLugrxL+wGI6unggALloPioDwaV46S
RlrvQeJRWIpDQPdt1x8mPK+Ff+ZjWRh3qitJt6I6K/X2lAxhCKxnVlSyxNrQbI501zcTpTj2nMnD
4C6sWfEq56lgrthcfIVnSGLJ+m1Q2RHbr7qM4zO/5bmB1MN9zGts21eNq90B/cGSWTgKUqfODqzw
FQUnlE6bEVNJ3qKIIIaVCO66JQrXwboV+wAr/a7lCeljGbT9FSHdjI3oHhbF2NTlRftZYFykbWh1
iVjYHDO+esiHNVUvPCkbTfmO69Z1vC6aXmY1U5GiWalcTCQVNaSESDhzEJz6Lg+Kz0vj1AQBZrYM
hwuzq4Zib0wEN4Dkl+gzkDc37xKr58SCk3I8pQmuiGiWMNmRLkuyPjabWzSHzvCGn8sdbjmf9OJC
GU5R0GNUD+IK29qQ7VSxUuBtqzm5yAfZeTFeCIOQf7lOfDyKkUefsHdz1ccSt9Gj2xOhGbe4l8p9
wQPc7mhUxozTj2i4zyuzk80+tfgXZUJBcaySRgQxOhFqdiCT5HDuovR5h80VgN8BFMfx61ptLw7Z
WuFwBg3oIxizijWcIZd2TrMPuJk1Jd+UYvQrX9hCidKy6WEQfIdR0PF3Brg0eViFGF26xQ2bmbOW
Vjo0cTIrwP6qTDiVqsYpR5rDW3sIXnptkTG92YEBbl5UTfY4JSKdjr5XC2GeOBzN4oPEVyIwrDAz
+NGoDFos4nAFHj3VbOmCkP1iSkj96jUFDkO5Ur44S8yyOxpoxcs6pFRqz97G3G3lkg+1Zg1SmIY9
AuNGRgo0nUFhu0ArYq3jdMlOP1hu9+gMGqXASq5nH6HXwyW0iBbr4rR4eI3YTOQr3tj5LU8tt3Hi
jEgP2ZKjyTGCqX+pKW7HzpGSxQcXgBZ2T4RiFx7CQbTvQzHBBzRUnR8nA5PTDm90fw/hab7xYWrv
V5i8t8h/Ko0zWdSXRFU31tnWIT6RMZcOPrukzcGV9p1wIrbSA6ZZnZyHrWxLJMeutn0vCqterDuF
tTw79+l6zqJg8poTDpNmi3Sax9cwk/qudFvaItslxbAIxcGnrpOCR8VPEQMphyWGU+BSTmfYnpfm
kjPMevCBhoJ7xFNoJaIOPnF+2RPb28d2K1NsTvZEPUBUzkFXn/de5tEwNOWL2OWN7VKEC+ddXiGc
2SwGdOdWYSzbmsNoZHu5w5G+aKqcqhHgOn991xec1F4bPUf5LDbUlMCjorzYQGyNzt65koLX1Io6
WydqJxJbZRB8rSuPdtghS+EpLUxz3DmTaenTzO2odtPYiGyf0SLnXRjScPpT0biqu8JxHxgXvLep
fz45DSbNHfl9NFAYfmN6HLVNTfdBH4w1UTO0JzXyI/NZOt7PnJgaPFDJ0DJoNZbxrg7GnIjRXdnq
bPQwkaN476LU8VvrgeE1WAtwI0PalRdJoc38LJygdG85alPTJSvd4Sn1ndvJxKRzKTvJfGN7o9bH
thyoFa3ubDWykIWjUYuFIhlrXVLzjSfZJwLnwh4yRr6C0/67vCsK43Ic7HZ4XWf4xk9p2gFGebww
KU1qo6BgA41WtZtFNqtINCHGOD8FreREKuzN4sqg+1pWHZGs5AT314EFTER9crIdgiuGsWO4tEmy
U/lUvUhGKGVKl0z7A3VLqT5UZDQwQJlp9YIYSq/ZOBtsY5IQeMaczG3sGKpLUaQweXV55UIAkv9O
7CSVxzi28YelZfFiFNbKZtq5PQU4QLn2y74rKSqGna2mI4Nd8ippMox22H+n5dQ42mxi0+vVp87z
2js8vSvNcOQFXI1YW68ke9P2aJjmeSUrt8SBZ4Y53VrJqqN06lbzlHkdu2fDvmvvUEjJ9oDw2JMH
6EavJEu0Hcn4XZd+/GA0VfsoQ3L7rgxtK++QD3WroiQPGfnJ3bMouvYm9G2l7LbsocQxz6elyfUu
a9gAmINwh9MlJ8jfw0LXhAFqp8rDKT/RDbQj3tO6yIRa6H318f7jBwJfnTVH1ENStzBTbN9ImdKx
lCYTfpshybOT4tzxJRjxsjK0Rxxix7OCNp3pIPPWvZ9JZDDgj/HVqn3gW31Lq5uh1zNi2fr1tac6
+EmU2OI4DpnXnPNAUaypwtlD+aQn700Aq4oSgIzxRy8pVRAbQ7+c22VCu0ermecOom1H/WKoE30u
RfK6VCs9JmE1MfKFeOqiwFjqD9XQtTeT0XnBfoYlUtSV2VktrhRILeOWrK3ldoG0T3dth4/3LOls
+yVVDczTnaJ97mWZFiu2mB4RYszhI71mJRHvRYNl+Yx0geyTy6/MDa1yYd+NPYV3t8z14QAenTd1
DJ6Z2ufB6IzmsfZH1JckJKysQXjHsdI5yrUYKyvVGtezyyj2mNWg/FPs9b4NRG6G6xXNT/ZDqmb5
RgmHICojtUy6+lK8JsDvA7tNo6phv3CvX9OsAgSbTNrfNr5U33iTZT5qPKZjpFPp87uaYv1Yzjzu
B7gs6qWCrmTGS/3a/1CA7G+TTQptiIZcXJi9W/ALdwsou8EpZtrbmAJOLjAFzXO1Q00pY/x4lUpa
uvndWvNWU0RKjHETcqiQec850VhboOVJScr76rHLWI77kg+f0379QJenT2OxmfYfQqvpz0klSt8Z
Y928tlJvsff+UjggpG0zXmUNuaARjyLHLCeUHjhtD1u+q9lhKXYxq8+j66aXnd8nnzsCGu4Gjn7t
cRmFe/RKE9mAztZJEeMgtX3qjdH8BHPhoQDBTPPWzKbuc+qGTfJO6VwU7GxtNYOWFKn9fi7tarwh
zrjwaySzNLkc7UxTYWWUzAriFwjxc0UVJI5gRNkiQUlSRG30dAQIR4XIgy8VpQpciF+iLcs9pE13
jcCXZvJOjUh/vhmQfoBKf3dNmEumDlyDobNlUW244ze4Ijo5F3Qm8yMyx6gqFG1whBqaaWed1/2G
m+x/fr0Np3wy5nC9DcrEfswF8Ws9vZ5r4EkvedRpp5DXHvttzD0e9la+hntp9BN2bwsIhmy7veCM
+Fu+BYYs1FFbFBWqoc0maD0bstZCodqxqOGZG8/ch14P1GHXjz//ik85he0iZH9bNoMm1hIYBkDh
b29p3rd1OrOYR8boeDG4AzwPldr2XhZjAxH513z7g5/vx9eCfMS8B2/8nQHIyjup4YxQX1ThrpdG
9U5NoXk56JyQvZ9f61mi0tcvBgUKBB0iL3C2Vr1vv5hhEXlfzlt9FFmjsbf4NefWylzPtIJFrPpy
2recundqztU5xvTgwYAF3adCceBskXiw7zjv5ln1H4BHFnQmm4L25x/yKVH/52fECOV5AT8Bb9TT
zzhKSYDAxM3Pm6DZU/FUnqG2Tv7Nlmf98qVrfCOY/3oCv2PL3/zrP5p/UPn0r//9D1rK//FK/+v/
1B+z9tNTXoW/4iuv4v+B/BTZJtoM7IsI1XgXvvIqHn+CCBZSBR0ib8wmH/1P8pxUPIfgKFAQbHQE
yvJHHXh0+r/+aZh/mJbF67uRMTw7xO3+njv5S5XIt+vRxsVjoQugfQKIveewS4kfYakV3bSZE6PL
bCllW7s5nhxxZpaZvioS2yDOsc9JHvDLITn5VeAiBVxTcY6cfSx3VeFXt+Ys1Ss34UQF17Cs9+S/
Gzvmu+aGaDOMLt/c8x+89c62hDz51Jzt4Kk8OCf+aX2pnvxm1S5wUZfafz+6tBNHyWhZr9JM4tjo
iy6/loJjcMowcc0EBQZUoSV/SRmH+kyMr7gSpXDORWfPbw2MNy/L2fOBPVRgXcxMTRzRjXF6P1Zt
fUO4sunsecEprjQz79LiJoLPZ6XxUSfu9MnMxvb1VM/zwR3E+JATW39lyMTfjykrX6R1nV8uDRXI
I4cmYkWoU439tehITpVr99kt6B9s2d0vRWm48UBW8q+8SE8NUAT12V/KJRBbcXQPWI2frgY9wYyl
v90nzDPCDF8QuJ3hEEL1aPv9ElmW/vOn+Tf2+k+2l2+e0u9WhpsP9fqhfqaZ3/6TrysBynhOxbjQ
8KKFuOe3R/brSmCHfwib2YIU4C2xmcrWv1YCXneMrZyIiAAKfBQuTNF/rwUo6pHdsHa46HO+1Kz+
DgL7dONATMaewdOCSgJ+FQXFs6MBpJcte4PW0EEm+bzPk8o8I75ylsdv7soP3t2nO/Z2Hd9CTeSG
vsn5ByXz00dyCT1SYZIhp3MdEjLKxTR8dNa1eQe28tuqNa6FuBFQG9Hh92UKha2RvDcTwb0zGtih
GoLdynD9Wybkr9+I0z82ZB+DI9HNT79R2omwgjjnGy2Gfe12imNBaGfpyyJY0xYRPt6437yHxAhA
1XMOCVkBv2Lp3y5/lGIESjPw5E4HqFhm2YylJ0ftlOVyPvv/u9izE6syl3VaxJbibG1lPKXdiNtC
Ctz3jGbq68Hi/9GRzL3k1L+FTWPzR5TCc/LsXvbEIgwuecqiVcZ13vr1jjpS/YurfPcMchWBWZ8i
L0+YJDs8vYpFt1Vvp0NBkt2SXxSZ6I+6wH/Qsd3GP797371W26W2a6F4YRV+XjBiZSWpM+D4m13T
Orl8mZgXevrFS/WjqxBiYbJYCFYY/9nLW1YD8VXLQrZh61jHYoAKtxI3/0XcwzOt3ddfh50EGA3L
y0YiPb1vtgH1aZpkNxcSOGSHbpmQJG5im/bHCklEH/lrP3ZXLQHYHwjnypfLAlG/dZzVJqqv1krr
G3vmbY/rLlT1AewjCaJsBJ9aaovsLatPBlAdRlVaBOfeY4IFKifpRzUa5Mc3GwMM3ZKfp47i+h1I
bAMPP+bhB6/0iSFZa5Gtce1W3eswN5U6Zdm6ApsNjf9eMpYNvziJbN/474PI1zuyxaDwA2+nuc3U
9O1IwGoguxTiIQqXIkDXj7ofMKkprxvdF6+90cf92Q/WoZtNlxBMIwt/a6L78gFQbpOVbG76LR6w
px+g70YGgYnc8Nk0AgBiveWZIav6+VP8gxeGPoFN6IzRAxnOsyUOD4Ex+sQwRYMaltgebfcC9nzc
marwPv78UuyDz+8okxVRPXwtgh2eD8i5BxIJnEFXc6HrR38ekVvUruD4CUSSvandxHZ/KwPmyz10
zC3PgQAuBKbus3totHPWZESQcR5iR8IIOR6wDS2/2Caev6M22RGo/FEwbYkB3/nfM1HrTFjJ9o4a
VrEb3KybsclMY/CL3eH7CzH6sStsG5K9PRZPHwldeB1iIAyWyInSc2t1AWSdbn7z89/pR1f5emAI
mPgBmJ9ehcgS3KIGCGgQziIahjbf0ZT0m51zFjyOjeqMH4arCJ7Ap1epJguhj42kHitqddGAE0fr
WBqvfv5dth/427eY+BvSmTevPmpi/vHsjuVhNigqgmHhurW9zqyKSEKiOx+t6tEGRpjr1N7//IoE
Xzy/JvsCymW2uu2yyEmffrOaRmp38rrNqqcNclHNGgFZStDnsA/ADetTMITeOwfLHPn9iarsmJUG
FTyqanXEezs4EdZguzxL2b6G/YiGJNgpFMaA/FoN1T5zxBTQUpH3+PGGannoQmK1Y6uiNiUuGl18
XtVEw9bo9dreBSD7+YGe8XyOQtGT9+mZtSzPScvDaSNa3DWRJdYA1DC3UdqUa93GBHo6PQSemN64
4ezcy24D8gfsAeSdygRJ0wwnd0btmyeiptfVRBSeTjSRHKr7tODSWWNjsr0lTqap0bQJ+KKMQzJO
swidDnGIdCKgP2mTMr0rA2w/eyvE2BijFmgbck0tPey7IK3oek4taC+8YAC0oRZWcb4OEj9cWbOP
3Zcz1dxxMwYYCiosSgpxTpoeAN+1eRWsjv/gtGj1bkMTFw/ZDJMjRZQ0td80sbZqFAI7WXvDem6G
SMc2v3fjvyPT0Uv5hDNrLlGXWUtVveW2R/KBpyaS5TzdQJfTSL9lIWexR7xAAq1HnEcHwBcAFCUt
DBU2pnH2z2QniBwNKYr/KHgIyp0RjN5Dn1bp9BYiJPngNyM8OPYh6AXhBsvrsCShkiRlwG0SKdXN
OOSO8dCSA3DjcCTJqFVSQXXWeNb0RgbuKEmpm8BV0fFV6x6AXhm3KqhnLI6Uf98hd0jvySOA32lD
u32vZI3aDsGa38ldTvRtgd2vaNNY1X5HcoZdTU6sIHCCg5enZZrGthqUOC/GZcwPzmCM9309mu29
X1S9swcMTNJDXjIaHIe1FcvB8EoMJaobhUForUQSUHUrDJqRT/lWB6VwbYUYFu+NxuqGqEaCP8Ik
S57zsBDidWmiD4yJKFb9o5MhBrkgVUIYp8BFSIxEr5Sbbx/T0aFACfCK+27l74BbYBF0mZT97aKb
jkwkDKOQBqioLPxZi3+HpouQS4R++ZuKwARxqqnFMh7qsFTjqSLkkPKmapTmwTWnQsRqKfAW513W
+p+9yiQMBrTTyT9Saj8bL9Dm5T6MOMToOUqwPr9UwwBK4kADtw+d0VW5jGo9rCqEzErXM5c3vn0E
hM8QVchJ08I6rDNpmB6BstcUOqHTRvNiwCzAE7jR6KbusCus0sPTOjhYZFI1ON1OLZW6JS7aUTu3
bKv6AuEZNdNtuFLC54rMCSI9Ss7ADRG51RVGDru7SrOsqOo9/pxJOsdOVJPn7joGWuJ9KcczecbD
sZyXPaiFU++400VxDs5d5TvJqNfBcKzN/TJK+1Tl/jy8YslJu4MNbp8uxBO0Lnwavb6ufo/RZ+j7
TzobGGRI63Bzt/H3sxfKoDhLdZ2txVvUIpaM52mmM2Ys8yay2txZGxOwngyhcL8CaE/EjNsaL+UF
4Z+Y+uZyLT8k3NYA+7Ee5n3b2uFNKDfFgMyGmaa7pVdv54BQXdbeWeIlaERZH5qpxDowOZ6GMNl8
i7HDmECgpSFoPnPoTQqiMNU+5kZyGKY4KBgXziDQXU09S+kNj9OKADQWqP+7C/Ij8ITVnFKRj86j
TK4cyTmV5pNsceMWETE5D+tG50Nom87Z7JFntjfHLn9BhBFbtismd9rnvcQESl42/ItqgraK7UmE
r0pHrmiceotPn3NqmYn3IqCzn91gem16kjEGKauaj56bqC4abAekf2mR+8Ve25rXRmmuyXlbTwkZ
C2YrX+VeWb1kIgehcscke8PfARc6QYmvu0JnXXHRkPTNVLF0DV3lwpsCenuC1DqtnTnXBzTLwRvu
lF0Rzj1Vd7AbfhJbjVd+6hXuFlQutsukuiZhFrPo1Nm5aIJkA8iXAV6z4wwhcCqT5zsa7YNhDz5O
7TwtbgQxaMNhpl/LPPUWuRdRgqThypiS2j7SLi5HppEg2V6WKizhkr3ybY8uo92ZubZv5rlmhmwt
ILlIK8ko0VVklu0p4vQ+tGydBISYdga/a9jNfdVgJUFxbKlTqLIG8VDHJAQkOLBag++ubw0sh+Jg
96SZxpnXTxe8HK6KcrNur5wcoTSBJuZg7ldCVd04NZWE6mlJ041nXXV8yd6Vt0PeIWip6kmrGI+I
k37KkJPqWz6m25x0hTaBB8jI3bs1Xbz2oq9Mf7ggM7pqYyJjVbkfiE0ho3izy947/GfDzuqU356s
zpokhCSlsrvQGxxMzlhI3DhX9JK/GWaiUffUPAQAkRrrS4xxsDCvusIgzww9BYImwt5HMldUYTfn
QVk3Pk4dhUSrsZUxHEMQFfOwpsggTguJLONlXWBjpYZbW9l+tp0l3zdoT917rCSFA205usV0ws+k
xQEp65K9HfDhJ+i1bf454V5OXsA39jTkiaLW5mXY+QolFALXLrh2pWr1Q5I2nv485clAaLoo3OpM
sjvMUcPCnJ2tnbWgFCpa244M1hbrLAxVeqsLmSh+VW9a4rULkmZPOCtpXS4KZQqZ6GZhSZ2odo7Q
GgwEtzgeyiwj0253nqNjRZ4DfDphbM5IBED6SpV5z9lJ3GSmGERMtj9GgLpk9j+rHSfM2JoxwMeV
7Q72KZ/MgLtrFBPSv3SaEPgRTUYPFNPgvvYK9jCGZFyiZdbI8Rz6leU+mzmULanhrnFahxNCOvC/
Fzpzk3w/cmyh5n5l3zoORZNncT77JAKwzAYIkFN561uG5plkpUgusPxqCj2g/XE8m/gJiBPvQmzE
Hu30CqAIpbhFSt+OwMCc9iRrwgIuOhd1DAkF2b5dhu3+lsp4W1Ur70hQlnDjuVt+USlJEiLKzHCP
ju7VpZBGghQ6hXDe0yMlhnh0xfJ26EbjJfoTCqntUHtUGDiotV1FJiHMv5eY+zGxcWox1a/9/Bn2
3yV83fTGmzmdZ+NoEn1exkYaLAuF2q7W+4mj3ztRJO7HzDXb+rJoB1b51awDljVM4su5mIjcj53a
KI6NNzXDlg1VdzEWFgIw3DJ1pw1mR26vy7SOUEqjt+/mzLzLB98gaZytlPPnrO3qYNSDD+KAyA8X
OxUqJ6RCaPY7bVWkZmmfoZ5YHEwjHdnobtR3ZLhFDRn6XAhxy02JDOLB8ZMJb57E9n3UrKhm3BRr
7yCtNDx/Dzo/B9d+Da5z8OTY+S/cOmcPxJdX7sWQFaR1lLY6J241haERjXXj9U0ro3Qt6g9j79fc
n34Ov2zERKEXmE5svo8DWKc1Zn68jgGVLaAx4nFQGvF6TaduHVlpZQk8+k17R4A3SRdeuVaAh4RG
bplfGrmM5ZFHzoSRshUx/hd0OdI0fj0IHvKdPQ5kfQZ1aiFR6GgUi2A40AmSUee8bcnkIofCy8uL
kdkmOLhdS4ZR74wz00uTLdc/H6W+ZKc+md4YDMHYIII2mg2d69NJynQ5nFor+gCj59Bz7vBy0K/Y
4wy8bKROvEOW9kZ4RErlrDs/m1SGXWNdXq1oTDnLQ4cUhwUH2LKj+W1FlT9Xjowcr+2bV6XpWvVr
Z8TCEWM/cMlpQt5jnyQqtPd9Y9TjHt1mllwzasssJukcFaNAMPGemIfUv7FWX5zo1/D8XTC08q1D
6+LbfBVJ+HIp0Swf8eFI72gkpCFEAEkeglmNOuP9z+/Rc1AFv71NZSCG+BBYBaX301uUKnLAZE3A
XFBbpBbQgHqWhEhUI7fKzdvSWYabn1/wOWD05YIoDHw/gKUj9/HpBccl981i8ch9L83y42roasfQ
wTm5WftfSTh+cC1KeE0YEmzjsCTPwKnCEyPBAkgrXQ1dp1QdHMp1lafVI5v+51/r+6Ed5QQsIZIR
CEhU8U+/VlgnWedWW11d0N6FWbFcLUGmf3Hvvr+IByP8hSfaWB9/+/Nv0H3cW5XyRnTAVTrkn6vc
Tl/pqp1Ov/tVeFmIFjW3d8bzn+M3VUAjIR2PbZSG5XhmZTizLJKEjj+/ivX9j7P9/UAqGL1tbMHP
HgTXowrS7Yjy2n6khtw/35w5IloeqjIyGfB/DmanXiWZtdq3xWwYhEIwyq2UN1hYR+xlcexLdiYy
cpbBWvxTasnCjxO/msPdzz/rj+478qMADBBKzRLP7rsIW8NhmOa++/1rgenuBCHr/4JN+eFFbJwU
W2cbxopnT5A1hqPdtwtoZscYwrm21cSCtC26vZ9/m+9uPNFU7GtcyINww9b59CkqNtGdJgcnMlD5
HBDY9wUO78CIqSJRv+KZv78Y5OZGtW0UxBa4/vRihCMDXLlIPAGQ9H4tjS4uh+CtthvzFz/Sd1Ad
65ezhYRteh8TwPvplWxH4yQ3l4GCBzlEKKenE7tZ/jLDQHBFv1GIoys0f/e13xZNAspA2TcKZzPI
fPtGykAPNpFiXLRqkx3qv+ZgOzzNX36xf1Pn/4SU+ubh/Y46v1g0mpCuf+pd+vIffSXPAxL+cWFy
2oUBB6l1eKv+lNGEf0DtQldvgjY4tk3f8qeMxhH8EUwVhDY+pa9/9KeMRoR/EHgMw2CBkxP9Lqzf
Yc7RzW3P999HELIxEC4y95H5GoC9f9e1tyAwblvPSc86RB+ggZBOe0wQBD8Otn0m2o6tF7TLeDH3
63BWCD2dyEdz93lDVPe01O3FpMfykbHDeImYOXsFT/CGGE7O2UBPat/nyjr1JbM/INHQX+UcGz4T
/mVBxWmq+dy6dD4BkXQIksfKOAxD5dwU9UIty4y/Ucbkn+pjNYu3KgDhYyJNslf+XNdbMkaW09yW
1M6ddMLko6X+L0dnthu3ckXRLyLAeXhtkj0P6pYs2XohfCWLM1kcikXy67M6AQIESa4t9VA8tc/e
awfasZh8jux8ICDIH6glt6Y2iAK4DmyWSe83dZvun4LzFuHjSvSYbAI4BPND5IX9z8jzdDegU211
s24pQQvmJ8aKri+XEt54HTz3XmeetQlyEx2y9oaPLJ+Gg5Pr/m/fVT9TgHDDVrASe76W9hiRrtGb
SEo9e3MYeo96a+ktVNPua6hrN+q9isrCOYNLs3phYC8mxbNrs0f0+C/vWcynlVgjPoAZrScFmajW
2tiDW2wRGc66xf3Cr6Y4y+sJNLX7QbHb0NU3yN6UbjmV/NQq4p0kiGjxBAUfSpV+DlpJTHm9GPY+
7d1/8EJ17lXGYwHiKTxQFWPihUikuIVhr7uZSU+XzJG5GgzKs+/GJJPQ/Zx53qxe/x/tAFw0AbcG
3DlE0VZ/CMmChOp9bedn+cURVh87rE0Jy556tx1fPayc7/YoDzxe48YEEpyue7dm2KSRwdaXPeFK
IyQKcGRspU65Sb+VGiM2pRiAZIL60H0atIJlS7kbKl87d0hNobbA0MratQkr/1+71Jyy/Z2zr6VL
yPkrgZYZHcKhOwQOSeraDi0mWdTnZV+qDGyH/p45bk63r8bHkG2Gv090C55sYoRF8exzoMuOW4Vh
yr2eDVqMhOnhuPdWuMWEU78EzxfITc/QNqkdPgJ3bUQTKpW1K8xBHigYjHgwDBtbwiNsq15G9WL0
cWFWfCDsesl2iVP7bwPetXidTG/j2uVjNbN6awwTLxghiK8qA5HrKDGGeldop6A35VZ7etcoIc6t
k3LkI3efNIDF8mPLD6ZtoY0EW5F5p7ixnIvq7VdXmctvGJnzDnnykAfoT0s7bCkM6w7QZMerz932
ZUWRfqebuv4YnYeTLcnO68dil6KCv04VdngsW94S1QyRL4L/BXlQdQfLLqHtaUD/eUeQhVakuGKS
dWSzJGKBY8B5coU89kh/P1CO00OhJyG0ZblvwVDe9Eyfo3bMRGiM+cCdvizugljB0cRGH/oqsP5q
0BMiFp+n2TTOpnSafTnUD5UaZOi9YDlQieReAgrcEBHEvmo4Qry5vzhtFRDHHvVfSNYsmupu+Ouk
4GMrmMlP7KsReJGJArBKkHj6MiJne3tuNyQc0mu5kPLviqYlzwbPZq5uxGN+Bo0QnJV2K59+h9PG
Jximq18FWEZkqIgjZznwk84XFbQfOW0WMxn0W1V0f7C6rrj7puOg8ldD8kKmsCQJkLD1mY/Z4h8a
2cRVdV695D6r4lot83GQXmyl2ftStQgstUquC7TDvMg+85l7q8p8suKVeM8LcspuRc6qoearc7AU
kv68UJ640tXQ7XLI2Yjhz3Jz/Y/rdikZw7x4WJTuTVxHN9j7tdDoi4iU+SWpC+M8BY150tg5RKPt
x1XZ7pJVWhH+Qqal58UPBR+luL5QXBC3Wh5BlxchlNx6x2AaKb/0In2tiIH5zb6unCZE5cRWOGd7
XX/T0EL3htRXTgPE1X79LXSto0itlLuuJjpAR+JvPZcfblPuFq8SEd0XNW/YEy+sZ8A9y5xCNICK
REf+lN3wB54o4SHOlogCsmvhmxQvLtMcsjsY9kqlDyoplz0rh+7GTuHUQqrIEO5DbJ/+m8iHj5rg
6Nlz+vus/9ba54GYyN0wkjulcOw4694uaaGA+/6FbTUEAo3HTED90iScsCxR4GwnjRb+kq1wZXG1
MZgc646vUFB+mpV6Lki6uBeAG4CrjZ+LiYBn+8aPRWb/E8Qlbb6tc3A7hxrRYfodGElDraXz6ddZ
DG5ZZ1Rs9N/CPfX2oN1mt174AGfi4RjAGpqjO/4MwTy88+3gIMzd5Tp7ZgsFUDW7shgO3kAYzhnU
LtWDhGdbd7Ut+2VdiqhhTPzVBtYvLyiLwyDIR5oOTSXFZHm0ranTOpBUNfL0A9z2yZ3Z6LCs3Uy4
ZqOkk9OxlEJtB9GZIeB451dNIu/FGu36Ze3pNqX5bJNoyRDb47JVi8m+ohx/d3qCGZZnng2P2ztM
Ls5zuxqfb94FUyrrzwAp1CQKYtNHSMNkWw44/Dxjj9A07qCw0zbSBBFqBrqADuLIoNlgM7TeDofP
RxWY6twU1cNSebHpF+tEYnokIdb+B8/vU5KY7KYl3UwZvrSZ8NA2S/sr7cIbFvs3ev5YEZXVsh3h
nxQepCSWHD9j6R+sFnpIRlAy9tzJ5u/yo8IlATcmNZzs0riT3KrDxiDH2BUdGnmxN1IaZRsE70sr
PPPV7U1z287oL1lfyajtJ/1scNqGLnWw2tyYj1TvmnPCHmmTjmNBnNtt9uusi/fO6tYd0c/YFdSo
popITubtTRKiLRSMWEwyCFmtbC1lx2nr57Erc1rM3DW4lbSxtLXaNiKYjq6NAqoPkPS1ct23Rr0z
Nc1lz+0glpOE6Emj0UPBONCREoLbteyGNNnNfUMcuVWbuQTebo/6h3BkERms+M3W35SL9eS48GQy
fXGFZvaWyBX1kKCdBs4kbFPZhRhA/FCftDTS21HEE5yqjrM6ZJc67hvQGCPG4NDVx3ueVcaGdEbL
U7yK8Nfg3WqqbWZDD2yNW+KnZSwL5gcvSA5VmSehNXAaV6wmAVdCEB70116bqZUsvY1mGFczJbVt
NF1wFphGQcboH60xk2+e2Un32BP2ylqaOGUeuaQuU5P0rjA7sFAHez+Z0wMgUyKCEv1eeNNbwoIw
rFX9OTHtc/km8lxP2aPCfUF0zD6RXMu4z3pIfbB49IOAFQq8jWriBhXyI01Bo85t/853Zo+LPprq
yoyMXhX/Ct0ZkQFhnzp2kUQugVSOc/M/yYL/QYr9PnBZp3JHUVjAhIX18kkK5fD1PJbjrwykCiK5
HFgNQfUtIRCl2Q9ir3HXapMn2dRcxqo7rA1QOBuqcCKG/489FTqktmyBzvRbg5XjFrf4AUDKP3eV
YyyzYG+u8rMeTf+UOPgiZu4LWyuYs78K8/9WktLaNhXQ1I0pyBm63KchZ+rr52BCkXGyOdnlqTWe
8lFfztrKwDYqPlYrMt+voHO/iO0Ou84ZdbpGc48JkiVG0UNICDstHV/1nmD4xqKI4Ea06o8DAE5F
VEQanzbLWFoVk3QD6Fa85IY/7wt33TGAsYXrXj1vOef4XWPAJt1rTRYu9gzf+ZZFhmOidZqzVgZr
ONFbGpWgYGNqc4ipVwML7sVYm83Ymf/Gomb/uAT9QHS+PS6T8TP41pexUgDQifREFWiUJN2nk7fJ
C/FyETvt4O3qwGr3lfNjKZ4amW29+P7yMaa6HxLIpP2qbd/r593EbajcKAc6SHmxwcDYpAmHeg+z
Zb0wJO48ZmrqM2XILkhuktI9NZpuxIMT1HFXdQUNEjqE6vzqslXYANn+l/X4j5px2M923h90kM8v
mnQ2WfUyBVZ20UQt4pGmzntRjjYpdT7/DpUIufUmebkvENL4t/j09b8BMrHtyW8jEcZLJake68rl
fS2G/3ofaFNqXQ38F3zWjfkl8aAwBK7Jw4vQcwRHmaEDBlKYLBCe2XyZ8wnjCQUbTDEvqy/XW9pM
WGXGNDsBNrL2hcdsDx0LhK1f61epjG2nup8EzFRlNBf4b2x4MkFAiz6Bjud5KtkfUhkvn3+HFadV
1l6UTNRvK0FBqsh9vHFvtHm+kmrkIit/ck8mbwlMwYczNerbyqEBkGFRV1PoNIL0hlv9hxhvnjN6
iAUrMEmnZ5dLJq9J/KYpvdsViWmx2Zn6U0UhER23jC8T+VBRjeZhzctt21fBNsU6Ttj/xxWsbmx7
AHbEW1Ca1Xuma/mupEGBU0P8sQ36JwF0RU5CCrPtyUrXBerNFEgHU2axHqzU3y2ZtW7otlRRLWgd
aESxHZey2vvSnM5lIQ5ywm7Et05en1z3ra1cEaWUOyQFpyf4JQMW5PA12iuFHoaMsE/SdetKItbF
rzU3VDhaFpllOSj9sk7GtWrzAySvYSe02j06KVqymaTwzAdGk2CKAWuMkdNThCsCecFmtfUVQW5L
LXGXrn8I59DWwPaouwW0bR5tl8yZsuwPX1FVgRHjYFO6yb1PGQeF56vO+B7SDN58l0n/6nTz1uss
HtZ4UlL+UWwROR04pX3NizsXg0Mh96ivbKkOrlZd8kYcFrxrfxXabuxkxkfW+3srm65cUddwrfp/
fR1s54GTcsRwVEqEgGbFIzZ7pH+MJVaGl55LDyZ326ZmxBW0i2QDn50emjhrZRZm3eqcbAqlnxY4
0sf4NIjT1GG1iFs70h7Kq/kqXAQUmoL20rebsKWCusEOqDtMMWp15iNwZIfIsZ58IONpQN3ndgi9
rjZiGNDlZhpH62VeCKwaU+ofrTHgcqmvwaWQ3DRZYHc7yCp3LCnqm6pyN+o8p41mERivARVZHKrP
O4KbyiXfKrPt41QYLNdUnbwGOLb0MKk8yI6GMZ3nzhRv9SjHs770GU0oqcq3Ze1lD0x8blxSsLLl
NtnuVFDi8QMrsS/bFZr2ZODO8QvSEEO2xkDbzJ0uyr8VgOkkglPAd9fALAqua3oVkDdO8OH6g6OP
DClWtcWM1sYpNvATNvAPy5kog+4WVNjFuNCo07/iDjhPFhvYke8wFjmDC8esl36seSo4OVN3nDDM
hUKHwl3OrdhpC7XBxNKKrT77HdlFI3+HYcdnvG21nXT16dsumGlAPWG1ma3P1OKp2lW83gwB3FyN
zPxwq+rpEntic0RFKfacN59zku6CxN40PrxVmtWPgONSLuQ5roxJws1Cdt9KQybg3LT0WM8o/ald
mTttrf33pVs+splBDctNu1dMYpEDRp4qJY3wPU+aWphv7TKeRkjxO9kjzCy9vXGXpL2AqZcbaLJH
0np0TM9UJNCnwPcJn/Z2EW7+a+BQ8/vO5LGKJ12m33gieBilUwNXxG8OetGlkQC5tzFK85cuhR3x
ua42+OtAqwXOctCN4KIGHgSZNQP6FGbF/5ekH26WYGckrGb9xW4gZrW/hyydtrSjwDDL5NPU1Fm7
dRFnk8cNdTfg3WzIoNINrqR163DI6/9Yp9XbRlZjrKcMUoVXHrUhsDa5hEfLxvYilPYFEwm6+vAP
fvtWL9M3TxTZex84ZWR0GqxWl5LiZM3NO6m954YzeMdqyONeEWBFBcNsC2eGludM+wa5UQCad355
3mxs2tpjxa97oA78k1W7YBoMUrdJtkSLXZ7qKqB+OS+YddL0lRqnW93OlxxrYCwH48Gcmm2E4egn
4frv3YBOOedci630nBR5VKd2HuXCf/E893c3zI9iXg48+a8SlNw8YGegaEaY9h6mAfaLBZSKz65/
LfcEh94gzhTZxnPnbmuY+sPrnOdHCgXMbcDwTTwo+Ipn3GcBPKp0Ts9Bl2Z/E3tGOhzFXGzzKk//
EHFfIOfjVUNaSbeDRRvXPNZMFi7b8Gp9GEOq/U2qIrusSxNl/Idjp6jRyhLt3UAf/SdanjujrI/O
yD/RCzydAGVhupbf9dwcuAYaUTos3MAmbJOKGi1Zvcti2iPINP9sHL4bBdEnbLUq3VaNvW1GrXnL
+3QK5wJvKsMnhBVQIofFtMbr7MyQiPCV70AhvokajbIZ+umDX7E9tJb9G42Xn65J0Rk8B7uAaptd
Qrhja/Z+9q9Z1KNBhAgxAVAyMWnb5ysSdQgGgF8QFMZ1elMCoUrvuQ6Ukt6lVkLQoyuB9zLnNcqW
5mbxfqNQLQ9iagiD2TDtyLfu8PN8o8RksVEtXmQ54xSTnupCBzBlvKpy+uw4DjecNm9Obx/coXkU
nrhX0yL26+J1d7PkXQ4W+4NSpRctQauZcqlFmbKSXT/rKpLKrh+yzs1Hrp7HZ5PvbJX8wSMBuAsX
UWVpD2gI5skb1uyOz+Q4EhPDYboc1NpMoUq0EEdvTzncE/eQa2he+B8zg07raYwdvta/QD54/wmF
N8ZKK3Q+C7HVlsHZBUd2U1A40HL7vcC1Jleqvlu5M1rpbXHqXOACHhW76I2o80/041+NNf9wxJcb
bljdFYYzEJKSChW7P7P98CJ4UfO9MasADPTTvaQ8wB3MQB2ARKeP+yKY904px72GFpwH/cgNc1Ev
Xd2ecA6O0ZyqmpuEGg9BLdqDUse6zI84REE+txRVsRoj5eCtTEUc9ps0QWwqk3OGPy3yYEY52rBG
k9F9al3TxbSbHBhptdBmO3DkN5yuCbdnZ0Ct7oEZcxVSOK+qFc/31D7gm8DpUo3GhN6pX/RZyVPQ
rsd0SrAPguO8MijC6mmBFCpkxMwxp4g+MO9t6PnY0KVwLsux3w6rv8+n4HNVVfqCt2CXdM4VYtoE
pmg9LaX5N/PGFzbDPwFT7pxDTqBi+dixodlkDTKGi/z80yTGfeiN04ikGejYlp0x2dLYgQVv+LGl
F0SJxuvKfX2IrEF/jLZ5a1elbymryLfsAiHql8xirGs3+tAnJ1vvqpvnaFU0QIn9rn22GObyGEkq
uZjMoqAwmNhpFYT65GRU0en2hVYP7J+p2cUrZka+vI0ft11/7j1h75ySSHqusFx2A32lXWLuU0Az
XtKut7LhZeehmmNL1cPR+zN6rThjLE/CAlBcQua48tDOXebQV1jf4iXNNCvuEi4wNb6BW9XnJ90W
T6GLmwx4OFQvM6GrUr7SfnZNGDXnFpGcOUqyg6n2GHjanUiGY+PNdHPNKHclJ5Mu7557yww3jQ1K
dLaN1wHBbXGcYpF/0YBpnQIZrFs3RwHBGR7nzMWmNsyxqcyViiEGMbYa7lbjz4/GftjalrwMATbt
xkBlcZZ/jVX8s3qA3JVZ3nleVodapDvRgvEh07X3pxGs6bsP8+sHXa3k2uCXMZe//J8vtT8JYxDO
TsM+9Jmrh0NiYPGEQZuW+Q5M8F1zUrGziu4wlsayEaRHdpPwDnNxKzxvb8n27FPBGzlo7OOoG1RA
41atCWDsiKyl0WjklyfG6cYpnrJt07O9iUP27CD+7Y0mzXUgTT3Fe/3vpjDTo0TE4WM4W9SrufaG
VObJbWH7QOnZFn7HHmLEMsf14sutrNc0Z6HGy/pKiitiSDOaLCrhCG3SbBwfmJqfFUxpHveLiBLA
dGEGZCpSDDZZqxipoAn/rcfFjRcxUd8W8EEjvDXujYBFuKbm/l3OFeTDTNndK1tz+cae9CwKeTPH
3PvH9fLR1atxkaPK66vTjQOjnJMVf3PTObSMTvNzm7m06blJ3eSxiNaNmTQH9CBn5ZCaG1Dp+dLv
kueqoKsr7TEBAvAG/cuuliqei7pG7J/2bApAoXf2q0j6E/LkyvEpd05A3RR4UOevZutXLzFD3QD2
qEd27WuHZzkej9CGBRCoMbByyfyfoOEuBs3y21ybZUei5IE4y1kg0XCpx7XwhT4wiw1bUdcvQUW1
LTzCRFkQtkZfj0th7YPyF0bnCGXswZmohUO3TOGQpm/QzuJ6LuYqLI1piuGufed+MnLXs8p3x7W5
sBJswOkW6aOJ78+s71z7wqQ3Zla8OLE7rXgpC9z4AhfLVNpAvyQk1KTezlO714QRhHow3fB9UNn0
bJasShWuuOGfLT1fPmPbMa2+aNhIt5yDjgiJkLA80cV1waG7o6tUuy6js53W/EIyO9jbimWCrcHw
g7XiSGrOJv9Q9poVucl6zXV6uajQ4b/PRooFkoD+KYaoTc0pVzvdNfGHD53Kq42xPPl6g/9GTLLb
LLZbbehRWe45XUe7vE6o1wl65wiXL+wxnLzrVpfGGQ+0EC7htvVehOyPU2veodXVGx45Zjwg74Gd
xDa3SGBxuCZBSQRX4Zu3UqJrZ1MRrVyIxJRG9iCTCFs7IVlgKnhRx4gIVLOZ+mQIVxOJas1WlATN
gtdLUOw10U0XNGFwzNKFL7tXh0iMOYU7xoXb/aZPWvdZjig4b6QEtrAYZ6uxfurBRLIg76JXDTsR
N4C032KCDchpH2gmIfzuyW7YTkpmu5Yh0d7knjK3vV/a+6CfjUOTMOiwfiKlsjDUp5FRV+XLiG8+
8rvC/MUC9pSW5tad6Z3yihcemfuBGDIfkno+tzJdSuQS8qFwPwe+/otGGxePIl/YTVw3uvjzdA+/
YmX/PYlVvTg6BqGotv0hJrFVkIlNDWeXB4Sxukn4Rew/KxKKwPbvWpHfMogwXBpMUMWzbb4kSiyf
vcv9neoI/eRr9TuKLb1JxhOYrHn5ycqJ7VTYoKNpzR6lPRfR7CZ/aTW+GgwnqvnNOxsGpCKV02RU
zEz0vJOw0nL5q+DRpswi1kFgsgJ29kya57V7rgTkUXMd9kA1Zv0BICQr0hsZrscyzOLRSR1Bo+a6
NM47WDVxUDkYDlY89MUfqOuxXk0v1TrfiNSWZSjHuaMJNf2S1l/pdqyV83JKN1ZQsN38cuzrzDg1
Od62W9a7L1AHisI6Yjhf94Ex0IvXTRcf5pvIj3npbTNruDiFOM0k5OoFLEaOwvXAfv/tkzS7gGcq
o///yOXyHaxVNBGlqXrup2sL5bCT6iUhjMZRPoWCTOqkZV9CtR+pu2+WaWekCU9/bq61Yf5JsKFD
VVWHlcwYI5+hIP/xMrB+aLjnGSiAwcSCQtfoebe1Q1C2Hf52jjEIJmxnq+BPralH34lY6+xrNc+f
tW2jY+OkITNzzMcmBvP4KFRCl18iiaqs1tERvB5qSaxTb7HkaLubWFk1/l9qrYWPWhk4L+DXWDfJ
oo4b3SHZYLp6FOgdR2uQU6UGGfd9aVQQuQpSzaZOmnel52NI8oKUl+Gdcme8zLLZ+271pRzrLuDD
kDGADA2Hlt1U6XOzx94HO29eQuXmx3FFTPS6nrK4rGHg9J5ucpNTp0j3LBjG2O9bLtxd610oCzZj
XcdwtfEamuo3WrV+N2XWR0Of9lsLk8LbqohKkghuIaB1BBA2waz8Q9531odtzjgpFndKd6lhapfp
/9uIJ226oCdg4U2TflH/KWiq+pglwaqUeMG1tzF57HKj44NUa+82lV73JfGaSzEgKW5p27uIGY85
xHpzvDbOmJ1T6Wov2PmGP1XhObe+nYPvZCoElnSyi2fEBn2brD4ri4UARbMRJZyqpcvqA8vHJHa8
zDrB3vMt9iWJ/TaQB9gZRAHZ/XolADiBbcepVpYkoLsX3Sm/bXdVoZV4qDidOTS7trBgPWJjVzuZ
T+oqrWre0RCXbQ0rd28VYcLfqfnc2+pKXD0HQETt9c7XPOfn2TKmL0RbmIbk8irWQ7Uu9t1sXJ22
K868WuI8Nq31qRuL/rJOhHBGw2rjNp8Ya56gxlSrw2QiUJCX5bqjT5temG5xHpYvje/adfTYaNpi
IwjVMewNO9+tUfu53J6Tyv0InPEdx4DJGjXZ2riyt5092f8Juz14+kUP5stiJ+wziHp9Fs7CFOG9
OHP92mjzx1ST9ZidzNvNgqE/sMVzweo+kgrJseBf5WacKv2nSVV6a4qOX3Kak3NAEeV10f3YqwCu
kLzBbbNNKslgrf8aBBD7aJg1IjxdXoSYtoYQjOwQLkU3sSXJ2Dp0Bg2PtctNpKJXrDCWk27SgsVm
KHhp0yFyWh5dlpaRj1PPr9XAzhfv1rdtdlXI3R9/jInRgAdBVLCr/MxNrrPTPCnuccMYm2Vh3f0F
vSHvVyiHtKWTPplQ5+gfZGnoHpDr/Rirg8Ho73vGW9ZW02bpBT805zHbADMfCrZxfv4v64bxtgyG
Me6VAJ9oNAR8UxrXnmM1qb4qswEDzROuEMHuwLG/JsqRvZp4Dbm+ljacKaW0Ebg8yzXuw7pfHQFE
KZJDaLr1/4tptE6DyL/4oAMhvDdOx5raW7RjCRPqjmN7pVyJDOW1n/mGsw2AEF31UBoGJuZ0Jfeb
L9xxNhK0IeRUaTZfaSnqWGrddPKghW7h8VbQmS37RHtoHvvDon+sq/PNY+nTs4JDlyvnjPrAY76z
NPcvqR7/1INz5oG2NBfEPZf9ZpWfNYJ+Fzl182uLHM3bG2goDTZmeEUQ6ZmwnoC5iva7WJZhb3h+
bXEfcEeeyv0pffpbqd0u2ouwPIoakkR+F2NWvjqulL9ns3OyyBbySfNLUvR6U63JRHtD4r3Npqv2
hBzzPXJVEXnp+Ggq1d8prTdOoKntw2ws7WHkWD41nurPQW5jNnKcpNxaQz1fSr3RvjMKwuO+lOl/
ek5BU24KxU5Pny0ev2MOjBx+74OYOmDdYq2nuBrm5AYA3NzW8MPhU/t0JowDjzHsIs/+5ZuR886P
4mIyPBP4nLz3iTQhU6CXH1SJQFO7ibj3osPBArJnZ3ud8boYdUacoR5ZUXG/2UAtFbcG4WQvK0or
3GFScFit9G8lDDQLo8EtVypxeDLWP/DfdbTQwmzGMf49ELUKHdGJC8Sz/mRoVvbLrqQiKJESbvVk
dsOYRcQK/0/LrtNLpwNsY/WfBwT2zcBmeWnbRYVpe8G0xvtt6FqYrFb1sgb59Acoefuji9HAbudU
9d7qTHmxMO8gNEAW/p2TjFlDV6NalPJoJOVGQsFc5DWpVioRKMSKC+p8I6d2i4dpWxPlMTUmkXkq
7lPlcJWktqnYF9Lgvg9MO7mbiqNo0Plq60VjnPl+DdHq696mXNG84B7ZBxKvdIHlacU7Nsw+v0GQ
0jjhLZeG5sldikay6d0+P+hZv27zEYTwSkPq1qTW4uSrXmMgzLIomxJ+72oook7z5rsgpv2udXl9
508qT9zs3P9AkQN8hzdC0TzVIsYvXAIFqmNtO7fMd18yb/iwi7GiIcy3o8rN8mfJA91h0vAfOmpZ
v9N0s7wBz58udQHRbawlK99yrf8EU1GyKrSCq1vio/DI3kTDgM2ndwt9a5V9fRWQGpDC+pSCXxf9
jxaIc829ghBTncZ5Aac/ccrsxfIr4PSByPZrYnqICLK+E4WZdyqti20BbP3DXVvvalRDfqqcMYhV
l4xxMVDwy+MhlLAGzoPh87maJ1KOoIKPRsWObROUdnrrcqE+oZOjCi4d5XD9MAb/TcmcvNap2f9S
Kfi6tuuCrxTkyE9ZVdN9tpbkNjhzp2I2X9WejUIgNnzagz3a/3MY8v3q3vMjAxCmWe67Xqf8XWNB
FxPMx00Y9OVVy4b3AspRqJWV97eQcxs+LzRx0nd+CvS4nc+W0VErhw/nm8lE3BarpeO2JibDU9jd
KpJAh8DQTAgCU65DdMjtfiNnF3L/4OK04k4r/Eu+trSImpaKUuIVP41t2NtFbzlNWjQ6jkB+BC9L
xb5u8vwmp9mNmrweooSm+os0MO5VmG5vXF6zfK+hQvUbrJneIzU4vYbaHLfFSKQobhZGOQDv7WHK
qNM7gozgvLYHixTZ2o7fI2FqC8AwJxr8IRVOqOCHlWK6KEix580pYWo2CevGahzn6FZi3I5znx6W
YJVnukQKnK/SmVjWPUEBSui/ExEsMVszVm/D3eoJzBPo2mh8eqI0n++d/2osVnpzymJ9W1xnOA+Z
qrJwdOynD6+p70tl49ucGuNUsGmIR8qaQltDm8+NStu2qRpOxqSylya3rChIGOygGdPlnTTdHsS8
gEU/OykVzUjzrJO1CDNc+uQIqY/cnN2NgDL6XO7heMr15tsqXP++UA3zNQuc4CFMeY5aGyFlqPXv
wlEmgl3tLzvG3J5sYfOzKMhIGwqAxolxKmi/zMnVIof1bGS7oI1cZ6p+DxDYXhZHdv9x+ccpg50w
FeZBz79a5YZESnn4z2XxQ1SmjloaDS9L5xL4bt2gu3tYA5+fKeBTRjW51yJ5GfJUocda4jVIEyyH
bIf1XwVLZd4aMnL/Y+9MlutGsi37K2lvHAgDHP2gJhe352VPis0EJpESAEffugNfXwtURVbGK6tn
lvOcxCQkkbxEc3yfvdd+YquHt7Yxyx3Y5+xIStNdycNx9rO0Rc/sbrnLY4ZjM8rnUn82NqYEy5fm
D7Tf9IHVD8LwUle4rGrjJaOcYQNLPMVcUkw4TXtmTaLjNzltHltk9O6nqYR4Tko17pO2CC5zOdJ2
59XLlYu7AGR2zwatppkPuokw6WviEcIaPENQkXV+b/ATnvFl0FWTG8MdLVnLQ0JR3360NY1IyTDx
HOjKZiuMxN0mgT3uilkxCZWx3ikcax6Lt4ELd9IOrxWj4wwk77W2t4Zttg9zxhCMTUjyI2Oto+Kg
taOOTu/pSlEptJbxNncxx99NNxR0vVb2iCrKFUIsWIrxUWRoopta9e59YLA467t5fDbE4D072ZAf
gOmzn3VTOIyUPhQUG1b6iJO9PztNV32MhA5hzA4lZ8Z+PFQCsr2ZtuFzV47epxEzBcftfDDq1NqR
fhu2yaj7K+Y77P1GbxFuNpCFOCWkD2buGrsE1AG064wPK5y5ksF4vuJdSi4cRoBOEwBF+pTrwKlL
WNuBDu8hMRj3NRXqO+Vjz0uKungwh/YdGgELP/qmGQSNYsfNH0Z1XGtWKUN2kYvlP9KawmqzM9dF
ft9QDObggecsJd29XSj5ShvH2QL5cs05RV7cxvDepgaE0JQP2U8MXjQvNIxKp1n786PsLAMn8WAJ
Nu8ooHeywvOEUcC4FIA8EMrtXh6zbKhv6gkzy8YNlxKzgUel96ZHDmNi7sWbM3jpRxpLPoHMT34Y
s0auGzhGpUUW74MAk5HDrdadHYGkidSrkle7xRHlVkF5HdRBd8ri1uSW8+306ALx74+hgRqvOe5t
VElPJl/Bu21rq9jSbJFj1ZpNJ1rSwMTSlvH2I0byrBbdwFnBEO6Dk7giMhvsytydcbNCGdsMFWMX
jODgyWpWGEpmsS7g/xIUCMPiVsZFz+qczOpzgHD9VLDH0SxoLH86j6qsBPrZYG97pcudnB0Me22S
VAc7G9A1MSywZJHKKp7HJHnzFw7MtFK5+g1bLLJOLTl+Ly4L2KgSZbDN69k6ln7epVHtpe6Fiz38
RkPbeKfLhpy9wVmTzvOSc0gwUDmTeDLAkRyPwW4QnXOeJq9/jvnRrwjEkNYi/f6KmAxjvBkxGtt4
NLdVSxNKT17l0c7ggASgHCI9dhqxwM8OrSofAzHcCteIr0ZF4ZgO4uUKCEP50ixuHKVDzX98hMJe
Cn+rEo6dHFZzbGxV832ULU0pwxysO3whj53p9jtLZ3JfV7iz6OMQTwW1xtHouss29kAdaSN2b63B
yE4VpuGrOeOfntNZ7McFN3bag7VY/JSz4YKJtURWMvRTwiB9RWDQgGBji2cnbBwCFEZ5lwRtfBmb
sH6cW7f8rCfSSPAm4MQSp2PV2+Mg2jlB5a0rKAfP05KY7zYWpVugtTMWD94Ynum699Jyxggl33yX
vZoujlPyEpxH8zZI3CTiGi9v7XCo7tpOE5GXybDvMddcQrrVbhWzxZn1Paqz6ApjY3Ni493BVj0J
YI4gEAS7isq421D5eitnkTzBqJlfmgYFe7a9+DIlzbyXrRd8FjTLvDl4jn8qmjg2xPIBGy12xQHK
KfdhQeYI8lPp3dhz7797XTFvNLU8hGPmjPb1QNbpkQa59JkujgWUX4wubCgcurPbV7SiufYJRTh+
ozSiAOQb6EPTyeyVKG+5hUWx/Ehau8bU4AxX0lD+sa9Ws5WzJDPS8mRuoA4tlF/wjRuuIT9Aa+kn
NyjGy9RY3Xmu7eacUVkRZTZvQ0MbZGzIam7JcdCrM4C04vg3/FSppl3OGeWHovthp/MOE5DjuiEV
OSPsf6arNN/RksOBe8STB83fdvkTwiIXEKIYNrzTvltFmH12Wf7AAKiPvYJ/AqGk/sCU3l/lo8xP
ceZ7PdY+7lPesoHZ0k8xpd+Dtp4OaciDLOzpe0CiG84BclLE45QNdUygoCf2ElUDtsbc0/ZJkVJ5
Z5RPf4a4Gp8Bzdrpgap792wGCS+osGXTsGaSQgx9ZfKU0CjCbGUZ4dH2tbOdfb6i7TsBi0GlDxzS
62stCNvoblEcWkePYI3n1xyH3JMx52AGZlqZIDgo/9FqJTs8omaJrazvPdz7b43lDUc9WnaUeFn6
ZNEZvMNK7yJT5ogzbZ3iOGuSiQ8U3N7davXmhp/ozmIcAmeVufRPVVy9B8qRFOeH+MyDXrBHF/Ft
hvnxlxFQjZENFtQ+YSiCRm0Ll5mhbRnmqAym9DNzK+dow/zaC6zQ7GPC6gg2qIlcbiGG7dDT55Yb
lCloLPNTt56xEFbms9u100ccivg5Sd3KRaVlY6f9oP3snMXfuykONaE7Pgxzth4gwqOViFUP7nR3
+0c9sV+dW0rHBptcqvInW0VkWagMQk198kdZbFKk7yPa+adILbuECe3G6CuCgTKO4VLEJr2lu4UK
o6OQprE2Io4z/j9qAc+8gMS9HaT8P9fKnGcPFP0r80sQtWbQbf9gZx12tZkmxzEOu2PZ2MMvueC+
wdfMg7Kke2vDSh+riaXGnTDhKxljvOzGFjoDqopxqCBsnXps2tumF9RMjcvPjvX+jRdW2DVVqVjn
jBXh7U1g2axVnbJ4ohTKpDSLbQQpwYoNMcSvhsUvax/43ExDFxOyxnHODefSqfUcnefqXCRzdZQD
lUGSlkmeDr7OXha/YXfJVcjGirHonkniOqCc5kcW5npfwiSnVdVIn7IBU/Ku8dm0a8hBgITb8QJP
iZAeJrLtRGN11A9J9lhq49UrmCSHrhBn6hHSc511/bNeUk1io3Tu6VYKzlXn1FvfHPReyjm9/8Me
Js7kjp8de3qwI7s1wn1Dyn0PiRlURoPHV1rPvJ/Yxg9rzGGIM0xcnbtw2jDa4SNJYjrarJy0hN2U
y7xJKq4w3xfdO0+HasfRZdnXDfVN41yKZvMHpSoBQUU7JBYzNnveXda9zcbyItw0uE6NeHrB9d88
Jxhltn9kmG90bSrvIJl+DpJ2S1QfDsZ/DFTMBKldpEeNJe9OxviPKbDNdzS4qkPGQeYwkiz6nTf/
T3r5v4RPyPx/qARY0fz/+H+rF9e/9Tu+bLt/soEDvuGEa3icjsO/4svChgpOOhnMAyEM0I2AOf5q
AaB6kUuJ7k+Lqg5y5/xzvLPXFgD+UmgDEYWAD4TCQyj8d+LLf0/U+7YNz9cCTeoRW7YdQvz/Ldye
Bukazn1zpWU+uZCddxWegTM8lGErnBjHe8biPvqXj+judzT6H9VY3sEtGvr/9V++uSJH/m9kev2y
DiANLOAENCzf81akwL9QLjDZO/ZcTN/Q6Sq5G/MgYRs4u/ErOLompGt1guw292VxT6OOol6DfrYn
0cjhh+0tM7xmnL0nMAEUXBheJq1DM5JA/qY9ucZlvF5/Ttmc4S2Ne0QpSYM6xTutdHc9G8Vk34w0
dx2IG3jXST1Or/EAspX8K0rHdW4vtrfrg3y+ZXaeqV+TSAwHw0ed3DDXBx9r01F+bYN34CUU6Lwm
hsj3MmLbaxo2Vt6ET+jXkJl9/MaOxSZGLTMOLJiS+bRFswNIyBtkBwcNuXXhV9wXp0ADAn2lRJee
MCvhNd/SxJZ2rtyyNR/Dj7DGArcll9RUlO/W5g+lLPlWp1lTHXTadC5Jg9q+xpOlkm/8L83WUwfh
Yuw7HIJ0OowWCCnHki5VcSP1B0EhUkqAYZ7yDkQU2Iep0zGQkEDzcVEnZTImhzLt9ENTQL/b1+zk
dqHwzX6bpqN5bLmo+q0fLsREOIW42WHUuBwOWc2YkknGps0otN1sisrF/E08yrutFc//PcF2zg/o
QmkYBeRo7A1gjDBE8aniASeqyPEB9/3oKNTNYEifUr/8ITrVKN4MMO62WUjrmyoX752tWgcInW3U
Oo6ONSZQd0wHhE1471u0yYCIgKGLPIp5CNMJhvKGRt2U+WvqeBPGqoHzLjbpOdiS42PxSpGT0+xM
Y+SMj8kyWzYDvZlgQbKlMqmGKsy916rmmfJr7y2GT4Xh3ONzO9RVjZpAX1dbbGq2xFRAhH3ZHllx
LKcwQZpanJmvnfry56hU+ZPqy8XfhEVKAiDt3fRnb84TtYVmKiI/YYnRptyL0VI34tjUZGSjpqyL
chMLJxkjtytpCRVxqS6dxkuGcQPf2YamC6y6dhZnnybeaRG1dty90tXprtY3RaMalTkr3jVrEE/m
9pl1Q9tiKvFxR1Ad5GL2LMF9nlRF0BHBOKQkaMZx6cct18uC+4FONCgCCRnWmJZFZ0xcaNtN/1kS
DyJETOgIm0XZ3WSBW39zzMnD/2b06mJ0krspyPPuoXapRSczrIYzQI+kPExDk+9lavYqqhvtHyzg
JXzhUi+XsMxxyOP4YddV2DXn3cDv/ZphnK8HusBm6RDDXKaYR2QkcnPAnrjbSVkwcauJmnG82Pm4
X/C2cyavx+4p6L7e4Ek9bTLa2a5bXU5vGlPXe52Ey4sdxqxxtZDjnWsF2SMpoepmKY2FPGqnwl/T
Uof4aIg52GcrKch8BKptX50YOhW6kLcq1np+mpn7Wh4GQ/jgFN78LR9hUzp0v9OTHQ9WHBXEfIlY
satkhWMW812N43umDdBgG9gYOiepQq80M42GxRD1gu7PrWmmNBNCySUXF0uWinuA721NMgjvfRAV
gN9XDhJUw+YXnmv1yNne735m9sxQnWCCvebEYQ2RHbDKxpZbEghsvupgVc5hcNN91cSKr8rYQPTU
xxpfVbLL717Z5qtkNv8qnE26xnU/S6yr7rlPvlppXeIo3RbTawwm1EyQRvKNQC/nUsVu7lBvGywL
W0R2jJOvsVP1MOa+qnCXbgqcCJwTFbnNV10u9xMWUSVda+3R/d2qazTASHOANmvhrjcaS3rwvJKC
sH1MQR9CTNcEFY8ikbiGu12NQ7T41t2SVdgH1LBEop6s/piCTqT3d7Q7QgvO70Zgo/nqB86dABiS
nidvDg/4yNYeYYGaTYaB2kYahkVtmpEK/Xw+xvDXsA+HWAic8/qKYujMAfP4x1aOmOUWaql4xqW/
e4xZ1S3qesawX7COk33vPSWlhaOJTDVxyfWpSsNa87tubf7qXou/etg6E0biruvWfjZraLv4xVpr
2+a1wE0JYFUbDr7mz1po1OHKTFRLWY9J89uMxfwwffXB8XwxX3naxb8W4ByXQVIcJ6mgoeNvwOea
GAYeJAp6CZvJr8Y53cTjdTCvPXRpR5hhlyjq6bysTV+aJBnO7NGG72PJkpScWt7+cGbaFSNZan5g
4Kq03sULJGva8BR+O++rGQ+bmol3qWugjpFISilU5GjBE8sgc5wHrPtmlienjq0/MVTTACQ9TW28
6kLU8lVfDX2U+KGigOv2v7M/laBScdNy7+NoWPauqpePPubdTzpsHLm9cwR4DkzdE2FvLCA2L7p8
s6ylgczPBcnfWbAHE3bDN7+EBXDgr7bBsCmSx3CtINQL1zSGEsUPOs6NNoeoBcvAS9cDgbdvyDe4
Eal6UJJlKvW9q4LgG2TagZBGW5TuFpTvBO0Ppbg7aDZg8LgBjNBhKllD7Iqqn95wKPLIqjl5YIPt
HYsHHSb8OOKA6z8bpZtP+7DsvWaHX9katiG7QQw8tV8U+ySo5Zs9Kyx8NnmuT81tDRV2GdPvicf9
symdKhS09+bEbUyKEyWmaxpjka4W/jq4PP/G0XmFrVEs9PmKIEd91YYNyJhHMEFFJBfzKkwpY43Y
YzOD8ECGOFqFWeNdl1O3NvLiKSWkavD4YsRZPOY1Y/3ancc66yQnx3jJlU1rsrusdBbAJlTJ069r
tTtHlzUuX1w4WDzDnCe6B0Z3iJZcpGDDCk/P20DNaN1wEGWzn2vmHz0vfodxsM+LU6/qydkBDfLH
w0wfNPkLO4HyUla+d87MrD26DsjY7SRiEkhZPHo8lwKeuJ3yANanMo4vFX843OQDqeZNPMeTzWo4
5UrFWBa7xwSyHgLjgramFLTkKBQrLEYTM/0cB1y0e43VEdgdPFHUh6qAXEaW1rmT1hTcT5M2jtYC
LweXksvzI2mhJ5qe4d6szO93GjHVNeI0z25Z5MsNl6Z+B6mWij1bTcVOYSiMczBN/q2pyXFv3DnJ
fjbDou8Iv1ForZvceOEnJ8MTyGR6Mgwzh1Q5++4Q0U+ZDKSfAud77dcVr6jQ/ulafsPdiWos2ZkO
JU+7tExuNc2574EMuo8Zr6GMyOeF3aatuuSVfQq7jlil16onX8Zva0Soc9HX0UUAYyEkNL9gNi+S
ZUsmnrp2QfxxCu23W13oTh1I7i44+fvRpfrACHVEyYd8U0SZyk0xov8cJoUFlvsfCS9K4ro2N4U5
0VNbt/R5bHHJ+Y8woIfkUKes6YiJadi/A6xMwo+VYtWU84jZpIlksbWO+mvazOBOgteK955no4yJ
+k6j2PiNnbjIz5AhWGtq76LGZHmADyrTKLYcPIb2Eop+D5U1vwO+bPxyRWKcl4mBcaN6y3+tuODv
+kI69+EwBCcsqG7Ph587FhbtBP+sVkbfn3C+U/hC/5gd4NLBEBZRSZbe4PwPf9Jpb7+XPGuQv8HU
GnuTuFe6dRnBMQsahMT2IYX01okzW36RmuLTvRcMtKaUNeIh9KQF0cnJeThshqlCyZWGVbZb/ipT
aIsuTgFt6XUPdNCUZkSWm05JNbjrH2/HJqMdOMatOVrjeFe1BtRXJhmuwSysu1uMvxIKsJfZe7lU
q3sReuStr6zwtWwG0ANLttj2BgGnxSeupLOXrHRqvHOW8bPy46QESpuM5UXGeZ9ue77essGEItWW
+y/1qLmlRH0XMCZqkr7lcuuZHpJknGUMeQtLC7wUcurdS+Z1ZKhi2QYn1p/tHaIR22TAq+yD+xwH
AtjTXBHLWdyQOHWRvZbcBM/abtnbc7jRIZukOUijBkrtjwSN6S2bej7uwKrtHwGUh4V4mBj6Lfe3
+V6lIXNrI/yYBVrqPHfCiuMI2kZ9Ny18QzQn1Hw/uczkj9xZl9JiisMHq85j8siY/55oJfBZRHSF
f3Dw9NEivyhSd2ljTowg1ti2214snXf03arzIluGFTUFjcm5Z2iN5ZIwIwOTsNnm7Aweq6vxCLES
cXy0j3igBxrt8EeRfLXTEdGVoeO5Vq2H3KbXx1RW1bwNU8cwSSNg8dSbMASNsuVlTLDdLBPjdWQT
fS9jppAdd1Q+EVqPLT5khZyGDcvAHMqIKNH8i570ACtWoLNSpTEFP66oCXdNvBG1bxE+SxhdcDya
00Ktr5Hq156jSPUfcemvvknnf0TjPSfUTH7/W7vk+hf+qSuZpsl5O3Bs6l4Qlv6pK4V/ur7t2IHn
OA4lRAAL/6LioSrRPQNAw/fD0PRXxen/yEqG9SeSDMG8EKmCklrEoH9HV4Jn+TeJB3UKFcQxLZfv
g/YWS/y3qjdVzLIXXvjQttRjnLpsoJuEEAqRvzTRxvWckEqGrdCw4y/iboNyIiBM4czbAGdK39jv
0KxResqEN2N5WXYYxAhoKp0JlVMdHxI2LyS8802PkQbICnQIpHi5qFcTuBMRv0ASkQq+0P9DmMVP
5MCJyYiWd9wGtHH5ff6qDEgSZ2kvLQGvND4QkR5QnnJe6PF9uCwEZorIV1Vv7Zn+q6bhhMJuE8ZO
0wiLDAfQ4UdsIGkBnwT5tZ28knZwV818q+uwgBkEqMpj5yRedzA7QQRgUtMkeZGIOmW5tNCxl2RD
C7R4oj8CyKRVvqoRy8CG3DGiUiKwNkSpiOUvcxTOa8sMfpPrsmK9IvBXbCbSynM09KPwNmJBAIgw
AbHaBZXG428mAuByQ/v4fYSpJEkDiMzHcC6ria2OzD8kvBhj2zVLwlMlxsxABMK0320p2udm7BEn
Avx0HNziFncyZ8S1J6GRh4KEWQPOv2/CK5mBXDx0RWBlbyMt6R9Qywtm3KVd+pdMKRW+Ec1v3sjX
5PlWJrYQ25lqdRo1LEetKVv3BXjy8p0lANeJkVaziIoys+bIdJTWRKmLJt8q5LBYCWKIzHdLDJSN
lyPHBdwxqxBkwUxvlyQKRFuHO7Yw/a2ib63bdlz1ZKsMDaOndObl4geDcLbo9zo/4ut29HZqaR+j
pMIiTe6hpNPmTbEAYp5vAw4Kcd4uvKoWayTPnxPYMyrDizH4TzbvCtchD2Uz2BW4Odze3JYV2Mg1
26pCfNA2VmY59+lPC1Aqe0/whMy21BmwlI8njiWBQlzYhAm0fCpiVHAD02hl44RG2G01HQjpNTm5
/IfVVNadTseiPFAvkn0G/aDEBrRYmu14rU1PWemLB8UDHaS7nZcdYiN5nFV6DH4LkWmRt/HbnCdh
8SspyesbG0GMfjwlWcLVQXPqqmcuows1CEsgOqexSp5JsKqfowld/JB+qaKBNc23aB9opcmy6qZ0
YaChMjVOr90qrIY4A5qDyWmf3KCFlX/nlwZpvsp3OnOvVnkWl4H+hEGPZtt+6bek79ByQ79hPV9Z
juWSnujnAwVEw494SP2ndMmQcgHrFff0QROEofABX2AdGH1+NdDUkO3m0dBH0QhmiG7ElEQwXt8E
GnzbvswbeXSKnIG0pIT1SametfvciBCzaJLfEMtd5muf7WK/7WzhPYK1UG/mlHY8utpwnHcd+bdv
ysQUxdbPB4HoOy3x9hYVwEolJ8nGTJsLmnbbPtSs3omqeMjHO4lb8M1FB603fTvZbymE9Je2tE0q
AzjRAs/IWbBugtj07pQnuO5ciO1b+qaBoMFbzJ+RhJ34htZMTuhd2BXnjtayhiQJl+++CPwO04GR
sdu3mrTMDwQN51+ohkA1Lu7oj5O39+28doBXV6p8MPECwSUBOPidSsz61i9cj7JFPwWhiZlrxt5I
jB1ChoMxRKc9jzy7alHEh5yJPR5NHPtuiDObDomuZ0RyAybuuMq6hghSKvt7x0w9Y4dzEVrvEsT9
GqoP8Ekh3eCcBfDLv1MOeTe96w4PJCD9QPOoh5+kfgBgIuniDan+aHnOQ1oM/R/gqa0Hr0rZwfVg
xdkod0t/V7uEp8Bd4RI81mDmOBkUWfiBzlABMaBvV52DQdEFMCd9gRRYyIpARDw1I2dsl7xZyAC3
A3PIx6E1m0iQqis8Dc0P16tfcktg1BHQZDBAYXTwkE8YqYQ/7pBFjYT1spPi6iyY7IhJhTH9g/iV
rpYxt1CDWNF9a8JBBxu8J7BH1o9g47odjny6WHvrP5PSPyclVkT//zXcZuzA033/x/57X/99XuKv
/Z6XxJ/smsKV1htCmWC1xsDyGyNsuH+6FusaVmq/Efkr4fevRZz75wodRj62bSDm4Oz/OTGFfzpc
pj5DGAgM0wx9/98ZmFi6rRPRvy7F+Mc8NnCeFdqUw5G5+PtSrMgpZhhJR/qKWkvSv+1yY4O7+onG
wFu+6InxLxUjehV6h3LKxVuVyD3plKMB0SYSpQ7Fpp2tHZP6ju01qUqD5ogwMMaN1YT+1QKqAxpu
zlNsdvbom9kR5yGGlpms4xB35nboJeWcnHu64Tyrlgyq4M3C06U9EnIB49PLx9RY8GX0E5nkBDtG
DWwOos7e7PpNR77nukG22wVWo26DCdtSHfLGs4yMm2/shoeu9kGozDF22fklJmUoDZ445K7KNFZ7
z4qTF2a11VdaXWYr9SgYX8ytWjzxWgIzPjQLYDbRAgtZerZasYexOzb753KS7q0ahH0qbKYo3yt/
lQXm5bhV/R3K3/ILO/y7COaCVQIOvb6GzSgyuyfpYMW3EifKVRWo/N5joD6VKeb7Kuyn58wvAfSN
sbbObpzA17Rc131wktKI2sRlP6Xgt3vv9GJZn1oW/sAxUAOUqqzGvJ816NRt2zvxJUCctfiqDtuG
YbGvoeVCQlXIFfukjINfbWq5ADRtunbcwQ+6TdiUyVsd9GSNUV/7O4Kl/kvRxmgJY0Z/RY24eGNz
V6SbDnoVIWIfah6Cf3vHUba6zjr/VzgUEG1iPkICzYOawTmFpKZmqEbZBjd8mh28xE+UHcmKsZHO
ljX6VGEutkfEK/x0ZfgqpBPoHz3Awq3Rt+ZtU9rwG0lYCeupNRPzZur8e2LadKWDmaNbr4AFC2TD
g9HMoM9n1+aXOoMMT2ANHFtX6PKsReHdTiG/jTTPQI8hjd/GXXPjCBMdAMKCvqFxinVaW87nJfG/
MYMLQo/CIfdmOcepbrINE+m8TyrxXjJqAskBlcAq4SWLRbLFhxziCll5ee4ByJSN7d0/BTyfb5mI
0/O8oGjzR+zkvjEdgMOseGLlXJzcvEgAhxPilhzmV7+V1wmmDjJVV7TLBFtW+dhQkx2uIeL5gEPo
6ztyKOHo0WyawMfw2bkd0mF77fv5rT35hwLNN8jjrS77J58YL4WyxUGbApfppG9WcuXgnQb7Yaof
W7c7NBNRDfHBHppXDBjLwnyl5aR/GPPxNp5iLHXtgcfRuO/IRpuxuCo6gs1zfJ3gxEPUpg4MA2sj
xW6oCAOFK1Ajk/GxMLMIbYXfqhFeBeyNT/yq9hS6XRUNSzWPAX7KXSsaNeYZ5dknmlT68+S4y51L
6ITpl04ZA/f2rgUg+8htc7HkHXyLTWC+Z3nwnJpVhBBzoBUjasfwZLNaDTn7zYO8FRQiNVQ3oINd
cWqFM/qLTNERY2J66u1MP6vOxpBdoqJL4ka1z2gFXAUe5zOuaOYjNlE85/p30t/WJZWk9nWe/aqL
4q5g+bhZ1iak0Wxfm1bhjw7pmOJuPAlMN1qXW0AINxW4YsqyD5ahl+NgWz/mCjjhNa1k9lZluKxn
WcVYjnIz5qhQE5c04ayoEOasSVvGJhDNDa3ERIzrLDn11UKpFUw54OBsaa76MmUVXBaMEMxqk40c
Aq6uzSOCYlvDnHdzXzwmOWVfhvmjmvmorDTI70syncuUwwmAZlJ5Dlhlf4RNMMf9p710DyZYs4eu
jHFuJ8K4kelU27u4CCdWI+AErt14zreiMbo15kcmyx+LE1g56xusHZIAZV8D34V1Q3VCvDOqJXyo
pCQYzQn3e97RCuVAGWFnO0Qw3OCxN8wkQY3znYP9tSfMRyibtMJlwWthBCPUZqlPKpyYnsCsdpmE
MM7u5BxwQIiot2kusYDnSaRhhxoW9U35ZBXqju7EbcqKl3zAUFxaPGG3cUVO3UifCS3F29ocmIbr
vZN/x8QQuWny6GczUm1t/gwy7wh+4lzBIaennskWI1pte/oqmdZwdN5+WJa4DvLxo9RZH8W9Aymd
gEBnWR+tAXh+TpDRRis7ltoyIuWLXePlu7ADmBnToLlGNZpd4NN7H3MAiTh8OnCHKnYxtgeZeBT0
gMWwLsql+YgtM98XQ3XWmFQ/J1UEB7euPnHdnVXOucZP8qh0HVb10xjREbaTcXkz48NtKf0jyTP7
0USWPvdpPW1heLBmqZxvlv62LG+9i4AAIT3l0+4YU9eLjk33C4H/S9HxVhscuRtGIEDGW2Zg6845
OHliefGD/CCNN6/r6bNU176DKdlQHUbxtsLWgKRKNoGt3mE0q/uumFj76NOSeNwOwoscf7pLhuaW
So2rrMFBm8nqh+/jrUT8hppmnsa+ww+AURQqWtg6z3GbvsaOgcN7POdcxDUM72SQVxx6aaWzIHFg
ZGa/d0Pm98RxOyoxlvvjC8jQMxrmkxE61sbvjBs/rH4u02Pb+4SWAQVtkEwSSMjOL7InO1tC/xHf
YRpuA9TtjQlsJ9buI3rY69z/Kv3iOJXJtTfwmCERSM5Z3tSFdYQyghISZHccXzZiTO9C4TgRFc9r
RTdEHjIAk98PmP7Ta1LY8KTIOxYfrZmdksbdib4BI95EuEIwfzhqH+r3LAgim187bBfX3s0C1EQ8
QZEwINmY/akIcrj1kHZIBpqrxZNSA51c2fPLrNIDwb69JglvCBobJGHssynoniLb+0B44jgt+n5K
J9KxYbXDt/nJTbtNe/uA2R8OvU+AmgovNHxlfHpNc0rDcM8HBmKijuYiPdUlFQZLcKg64s+TsTW9
J9fovnepCfnG2C48NhL2YNyA3U1s4u+ohgdBC/DatlsZ7QmuSeSXeIOhDOKOyaLatDA95dckPcDK
FeVb3v8MCu9GV/2rsOb92M5HJ3f37tqrQPIK4Hq9NYuDGuQp8Wm0JkRJ723ahShCNr9e06OzddxS
7M2jyrn4lPrMJuwX/Kf3nE0RsG1jW6q3Bc9O6a3clqn0r3RvSH7QcD4P5Se/ylMu+EyIOmlOpmv9
niYDCWjl7PVAVICx33QtPQCV8u+9qewQ3pTc2aN73awcrQUCbp+KB2K5qEmiB33DUD1Md0bKa1Fb
WzdVp24hXB/icBIwOomAgUAYUdr7R22vTLyBTUMWECnC5TpuHfZzx6V3XilCrJ6migW67fbhVWhw
+XmTSdGGNtyn2c5erfopXPTN0NiPda237kSgwBju06CFoy0u/qBWPZCJ0wkBr/bnYbY2LArvnU5g
65qOWmTvygzuOJPvjfAiiJeni3kQ9OeNfPaF019KFTwh6k74XIbP9YG+L8mq8wSdDgV2u6gbntuK
8NiSgyqlCDlvWHlCgHwO03jXBc5GeeXWn4a9P5MNxUdlOsUe1QZme3Dm6LsJ2uw4jdD8TB9WI8yY
/83eme3IjaRZ+lUGfc8CaUajkQPMje/usUdIseiGkBQh7qtxf/r5mFlAS+pCVmdfNwqJAjKVyXAP
0mh2/nO+w60OrVuBkbAC8T1qv5XoBke26ozRXFfuC9E/l7J4w1sFsH0KLwpMph8IlgBqNglkvMiy
hGbnnXEI8nvLeGewLgwLExHwDLw5EvA9UodfOzVs+yG/lVVBDHLeAobYysLs8f4cmAIxir0pZHjr
Rrdh8qVkuO27d3lmjkNpnZVp3gxdwkUOiVKgNtdkLCJagREbYAKCA1z2mV0BFwZDvZSUftjtoSL+
0oU0pLHGfG08+iews/gJvxBlfdLjcl77npmPHYWrMHj1u0gE3DwjAOtaHMvSgsxMNChOceKgrIBv
0eERU/SmcUPohF9SRjDb0i8BxbkQEwq5V4211lj6hxDhF/sE5GHl0OzAkE/raw54RGbxYma4Ovw8
e24G2CWzPiVTcKtAYoEk+IaesHWx4Gv3fnb1Nyf6ntseJbBxgy6aXnrnRVbiq8rwu5X0WLZZfCiQ
eyitByJjMbVB3Guo1QQRS2VH+OZHNEXBLEsbazMKBvAtB8kE/icOjvapnXT4HFdhuv69aL4B7qIO
XVKzh6Cm8EypJi9MA6wYFylaJOV5LBPeFe0W3ywlX0fW5w0mafoFrfWW9Ia9iZJ7MctvxaSJHiTN
EwOmQ1WNywW734to4seR8ehLamfv6fouDbNrcpEb4YxHDD4Pau7svaiTW9Spd9NYlzYpGOSXtH1Q
nZCG7TvJge3MLRRM/o3wxG3uunso00AAwdxvbLs68ubfD5F1jVhv7snwLnvE9+ymHJr0tqb99DQb
Jdid5m2A4JoDkHUwH+J146RrHYYykOd+zNQTzGLmx/hD6NXW2ZcQnxI2yIXmUepLrr2cbX1XW8sX
uNB0cQ6Dtfd8x78ZFiIZVNXTO+6IejAbE47eocsX61oKPx930upXSJlOigr40OL+GOq4ZgqPqHUL
PaK/i1RrUUG5kGfblBWV6dB/e9jbkdMSWYaqOgLjhh/gXAOlQcQ7lpnVV8Eprabe34VdFqlnphBE
9nw1RMTAKUanWCtKjtxpBSb2BeNDsgq2C1vw+3pkRE8YhGb5uA+T2yCRI4dvqzvDXqJ60gww0bM8
di6+aBHmuzwCiNIuGb6SulprLThwDOCrNOjWAfkDiYONxUvPOkqQL0OaxkZgeadF+iuLIwqx/+WL
YQAeBrAlccq6M82NuUtqOmOzMTos3mxSu5OXJrV7q5ua4MgEwIWqYtpEyXLP0WludQu4Lg8+VQVv
AiM9C0e+hiy8pbKXOzor3JTJ60T4POyMtU28wOI3yD889ex+YVPFJXzYhQ/f02bygISUz/5+NNaY
3vmOpbxDm5ll+aRcOrV3zASIYKKmY3AKnORc0GFGk5gVzs9NWcXyAF7sOW5phWDbGcHCSO2aNOeC
IL/XGgJ4BE1bW853n9cyRci6SuuFPKFqM3lKl8zG06qcxqEYYJCrSRByGb00IRmanMDfZE/sdhlp
bW0GGNBMaAjQLX0oXTOe8wVs6lMKO9j54AAX6w9qIFh+RgP1MVahN71ifR2vOyjXJ+i5BVRwIo8U
GvvJCcuQB0TO7Vsk4LR3rkKHINouSbDUHcsuzcOj6nBbMjDKESoaVhPWs7r0b0hMExbEoYQjZEB4
pUKKv8WWIMB4vElh3RREy1JzA1WCNHWQWUu7HbJMfauUdCPST0HXX8IJY8LBXuaQBI+MqSwgT6iO
RRSy1yNkiT2s6m19V08+o3gUV+vRM7n8oLWh/yaEFA+gnc0HrDtvlweZ2nVtHR8nmBYXBvbVW+0w
uKCeQYnlPNoz6Ko+CFdCYD4LgCd1SSWxWJpHYsLk4tMwYq5OiAcc2IL92psAFnnJhClvzs1WNXHy
muSpuRqmfH7ojd3S1TQS0MKkg4xFLyfnhyxyPjovDM6KzNJT3Sn/sUn86kZ0vXqwGYlwditH59Ia
8jp7r1DBCw4M9dDQsb0eu1OyXrkyLbafxswIG0zyL15R0ItjY8VDEEkUuBpQrdvJSuknoedj08R6
pWyEmXYPExPnF/A63Q+7JVjGSNCG1IJV6anE13+HxG8dwNWLK3pSOS841wlOQM4pGXsIJj7FGYM+
K93UYrzZkJMVTyTqg9eA4/MldaroKQQCwvZwNEzI+gG1TbEZvwXjGryafubtXSRhGuxmGHJf6SiL
j7QfL1AfjPM907lL1mZwiuc0mxUyY2TJTVrH1e0infYDBucd9xGtI12d/rBSHxzBNC5DdcTiwSuG
79nDRpPc2rmNSFqyvrBpj+r+McW7wmDARO6brAzz6JzEhn/d1b734kw1u5lIAz6s5eAg/Tgc3xZs
IzW3l0a3aNQEMr+EivMZzXWcmanZ1GoG6zihctkku3fSy1iucukeaxuIE3DAPj8Q2iZFHCcUd0Go
uW+hgHNYk9VZLl/i9nFs8WGBiLIBHBxnracn8mTJpeEpvJCDkIcEtIba9FHF9tlykg8H2gilb044
X0TeRvdR5LtPOO84ILg4NESZmE/TaiDeIEEbaPpquiFD7HJsrR+XzJ1vHUylPFzSBzvE+Yrvu3uQ
rDBsO1qAY9MnmaEQCCSGUx40a+NMZeFCwf8Ejgvne1rb0xUue/QXv6V2gaQlFnTscoz67e2gQhTV
jg6C+MbOeZ2q9Mhjle/sNnuFHvXU4robq6M1BVdTEb2Xbk4/GW1YbG00IYkimE994LKpCNl2LOHe
pkTpevRNuKmYHG7hRwluTqarvkZwdiiDuXGrMby47aw4/GTy3Ss664UBNKVgdjV6z1m+emmc/QAx
r+mSV8+kV7PftBg/i/gG9LD8MbJxSPHX28NVU4vsNa/m+SN3Zf7muJ17CWf4f0Q19m0ZMr9FkdHt
aYj9OqC0zzIpe8KsnLDNtOBzBmpBX3Ndpu90wcd3sLPkd3fxoLQ22kr2OnPzz7YnnTccs/UtuWAZ
bcfUWF+jttE99q7pHMdZT7WwU5KZIxJ2R2R3eRix9iK72533LW3d7EKpPSDuxTn2arRPzG2999rJ
9XXMDsnZjyIbvradu0L9uuZOljBy/EbZx2SxNGcuzHq0YWwsiddyQh/qQ8Dy7rLJO7IJQzzFrzNY
mSMYNmB+dl9ui+ou4hW4Y47mbb0gok0tSoIzNq+DYTFtbMbbvMgZgwfrIzkl3SFempthLGg+KBsf
r0N0hazFKFxG3t7NGZ6RO4ZL0wfeM6H5PbDRUy2s+L3TtHG5lbnqpgQnfQ8PuQo9d5ctyiW/ra91
gGKPafOpsAyH2c5AYZx5BzmMMjMEUUhoYpNX4WdPuOnRc0EQUNmDX7DuvL1Xzcu9NtXblLQf6UAi
mga/SMBBojq7vPRI8VsxEPrMnOgydMWzlVt7GTbyq557hCV6Kw5ez7ag6SH6lOG59lOEmNH77Hjc
+O0Q6ru+TFFarKI9oGkxr+7Y0gHq3SLwtnderZ6GMcKlzOicabEOv9H4dcUwAvdDtxztynprahTM
ivZALIPkruuhhdyEG7KXGh7DChzhcBGQGilNsZ274SGMvGbjlnwvQ17ofe8PLziCW55jdYtokz6z
/aQ0XQ3DnuX9SM8xLU4RxI7Snx99ypuYCx3WHpDDMATVHq7vfKrkoGhB8ZxzgNh7mst2eJtFXrC1
bhErZGTd5+pV+dXRwAeNkHb3IPVIoXjzg5MF3WGI0qsejguY8WnNUGSgsu2208Q+smiX5UR3DFhm
4MDIxLQnOhnPEhwGXm/lzkOo88fv/jIqBA/7wPG6PjvChc+AbjjqzKE5qNt3ti72IsL3Y2E2Zhrz
ZfarGZWtZsfUdy9uhnTeBIDgCOQeGleN95ZPvjlnH7btcP1vbaoBt6Mznc3UnUBt9Ns0TtqHceSO
yXKcBQEvEmruUwgvfX5dtFn9RHrrBjOec+6t4pNx5msRTe/TpC9N3Vz5i75mjP9MKhupb+ye2MHb
dGpiaagdPb1HCHcCPtwtE3HrSwq2EndkRg5oansQ0XW/V3meX/lFmbL54MOMfbU8eCL71vXwW0Oe
NJATYG2wY2x8Q4tgb6LbogWwhYhvpxWkZqR+q+5B7Um8FNkDI8JT4etTHKf5ljk8b6eR7Zcs6AVs
98bq70Ae7uspfe0ICj3MTb+V7Vw+pKZRX6tp8B9VQFkJkyZu2ymz86sAMDZ9dsL9NHESgF0wGGiV
7ob2yvIgJTom9XCa2E/eXY/EaAQi3nawx1sTmv4Z20l8R4fBQYGzenTKBcmt86dtX+NNx3eCEyfw
vzYNY8VtU83iZhwdVB0zhGe7chHEnB05rS8kXhxsJERskkAgBI7HUUbOoerlp56lBF761F7ABXXf
ptUq5nVZzU1RPsok2trlcu073iMwlW8gzY45SyJJzi2/0YsE2iOCp6xkahMlI5QicZ5DC/arexYl
+/Og+lIDJ8P4fzVaRcdGvO12bl1le7MgJ9Z1jrTOwh7kE7Ge2v4uMYfW2DfoyWzeHSkf6xZoukzu
criXc5oAngSScuS0NJ+82I4PA403eKUhMgn5uS+CC9C8c5mNOSzWP2RBHoQpFuZ5woX3MhXWPiOv
t/NjylpaAA4HJ6Z4RbfNW0pNECmANbQV6GXbdFN/0BOEX97Lyda2x1fSVi+mqJ44zuaf+TjFxqiR
MBqW3BrflYtiPEX1rk+ja6kuY1xfpQhI92NvJ4d+Vndp8k5fXwqj0KDLwFs+aIosJw6EeHHF9K1t
J3U34Ot5h0+EPd+kctpNU78q6UlD7MDiEXQ3AI7igbSHGzwU5ATZBkOpeY44glhXTMitOzn75VsV
KfWV7s7kNeen9PhD6/Pk13Zrbdm3tWZPW3azqwsYjjtBvJMtDP1hPdMU56gElQwyNMOd4Hiy8+vY
vnHI4yy7VjOQcnN7+a5jthjoMcUHm9GIOWI6bGl96lnAclCEV5FkeIkY/GEDhzLsgwDTjEfBxgxa
iUdWo4fZf0Pj34y4aVKcRfx5hywY5II/HBD/m8n+D4h3f2UGuf1aJN+SX32z67/xTx+Iohna0RKK
32qO1QGR5z99II7zDzbrWmDoUA7OWRd37D9tIJbj/QNGn+2QksZWq10P84b5M5BtCZ9/BgrXV0r4
oMBd9XeMIGv0+T9dIL6j5Po/qqsdBAEbt8qvLpAan4pDKInJztBSYjB1X4yjqj0BEXH46Vv5FzFs
xnW/X8vDB6wcIaWH+df1fnOcmKZ1aOfG+mTn2LitHlfXaHPpFMAp1YEl0xaOcEQ1OeJ7t/aQx4zO
pvFJAwX+WneyvMXgtJr3VqwtUYTT4NJokQomEnksPgLLc091Pb0k1GFeTG+s+6QndeiyCb7P8pCz
1hz5T5Vf3cbQSDZqUsHeqOFjbocK4FdEIxiZnK0fRq8hPOZ045HdoNWXDcKmg93MpsZiPgiI1hvu
TNHdD6LpPkIZsrdxlP7mq9j8wWTZgC2DbTalF/pF5DasmgGX4zr1aPvW3YdUxb7P5CWIwK6WvKGt
5Y7AYwNACcD1rnZdmBw9+xfOOUUXfSwRxt2dZHZ/YJVlNyhVZxNLK9j2tB07zzWpheERQpb9FMSk
Gh3/VBUU2gD76ZWbNxc7sMTCLmiqZj1C6PGt8ZX9U4sHk2P6QNRZS7jCgQzuh8zpv+dTpGkWg5WU
bHO7lF/N1DjTPrKZjNi0gsZblzUEzJTprLcgnL2HpQir996reIX2c+Bvqf0mX0z+ERdmOs7qS7c0
XnDOa0SEDSY3vnNnBEpJZYjUoJpKvNgTbGdGlKM98YqhAO/gtF4Ir3Ewn001UiM1tl7iXThdNmvB
kJ0CwgFfuRb7dVBHZyL6LwLbEIFBWk9t7EcDt1vUFDq4ACsjq4DripAo1Z29AlOWMXYnEmFVu7JV
WOq6QqrqUFPXc9E9kikh/TTEoL20JVR+mp4OfIbuU2qrMYDVMhsyXnbv/fAJws27JR9yrtaN2bR1
oGJAV3GL0YCmhwywcW1D6FnO8FK2cGHlC5kTCgxR6PTKNC+tjyE0bbFpkxxAODErGhC1QW+R2uJg
LwJoLYSLAhoK2EENm4qJ12UZE6YKhQbJDWspUcScrfXOraSovqe0N9+5dti0O16GtBXpURcIoiOR
fP5017wvmecwl9JhVjGu142HRJr37Q7TeTMchjaYu+jB4OVhXWBRmmvzQZOnG9NKEI9vHLEozi0L
a7rUgjTZXnpx0LALXPsDYytf98BWX1JbpEhJn3TXFV89YqUc5wAS73LpTN1hdga+HIxnNgfKzEQB
tlS0Yqy2yRTuWl7GD1Kl/nfuicQ91ya0+XLzAcqBrVOf4iXCz9/amPwMHDCq+Q4pDs1kT0yZ1YTb
h3niYltPIkUy2o0ue4LFcTEkJUbm/tZNp0Ucg4p7ZoOxfnwohoRoGw28RbLpGIOvJ3HZPadV3382
ZYmrp6uyjgBY66NCGAJQbH1GlZxKb4QHUE22+Sg9h7PknCRgikt8vKeuIJYOvMylQ1jag0jv7WEa
37U0sMfiChAdTTUc52EkWtZ95DTJq009Z/RKYEe+T47qvzt5lz+2YVzIXTWuVRDaGog51QxsHYw9
FFodGjRJPOcbZumLKNJ9M3vmPqwZkW1Q7+IGMxna6gkgNDmtQFA7SksEy0hGYPpHBu6SVFdhufUF
2w6Q6z7EabJvu1wyhCumqr/DubRyooqJ+NBQrkxHXyZ9fEDshy8hxibGkR0OWlyo4lH1uZEoRAjt
VEadgk5RCUkLvHjtc1/I7SiC4RhNLvFECoDWB0m4dnRN9pLDlw7gkNN1BCJnswi7sT4JLLff6Q/C
gM5mCWndm4LhKkuKLiQlIMdX5mUiPzn4aQnT49XKCDFZKANjURj/xbCXRW5HZcOf/EdmiR+25eGF
CkLmMBfbCPZ4d5MHqoi+VMhj3YffOlSGN0O5TN+qUKTFLgNeoDiuOc7YQiGYqEKgTcda1FaokjEL
ZAtfqv1Mwmp8CqwxSm7nMnHW/IVeT0olrRApmUrAS0ONB0pqxomgUC157Fvi03d8z451ppCkQr+2
PcpjSA5aS3iKEyvrr4AHuXykyeWEAx1ERKH8kVpQrDEYsXEkh9kNFrMYtPqZYRaUakbI6Qz5gxhX
7yzNLurgerD51o35DFUUmjLZV5uqOz2zdWdxjtLmsUaBkjt/FmI5lbOq3GNoJNPUUTYDSwmjSha/
JiuSS5Q4tQeeULj63kKAbxSzu4p3KC/a/rVwYtoA7FK4TNKRih2iliskeG40sFivIm+GuF0ieD1m
hqfjVGZtr8/slQNGtsUMGfodzFcTvMzGY9xW0itHpQFtPU36HfCe6D7B9hvEzVxohrJK1XDnJhIX
bcszWen4mmh/gKtjqIvws52JhQ4o2x3io0hVVfDTm5ZxrFWMd+MIfG4f+8wNKJET4/jR4SpYB/5R
oR7GzJbXU8z6ejUuzQivNoul4BuiTvsxCwKru8Rx6H2vHTead1YVpP0+wQCud91i4v4e3UF8A0IR
9T/auQnjr67rFP2N2+dNdI39SYtzhuEcT3tlB2TuRpZRYM5zCWH1yK0ypcO+bldVkQ7aaHEvzCDe
J1UQnSaPuwlSCnU8y2K7wC4FGmU71wDwimBRsLJryhCQlXLaA2cMlwI/O0aklB0HM96Twr2TCq98
G7OmQUcrVL0nqw2qL4zzW/YM0w9V4X9H1xHphruTUqUSwJiT+qj9NJ3etVkRHwROYmbUg2LNtWrG
msPYnF3PW52Hcqa8tFE73c31eRiq5bnM0hiMgIPLgZApxAPTwaRQXQLNlZn3TUl/8bEVazYG+Aqd
KerWB3ZR1poWpVqO145jxsNg9Hs9U/hDfxHBJ06Q2ywK60PTNxEw4el9wfVw9AQjOaoHMBhhzH9p
0qm8DybGFpABnVPruelrSdrwbSK/AhcAnJm3G/wy4JecCyLJ4SJ4yYmZTaaVE1aMNCB/L1Unl2HD
Ho91N4Mv7gU3NFL7mgKJvF3oBvnB1ov1PQi9b9wm5p78ubWVHZoJiml/03Iy41SKNYTVKm/3seyX
+5mWnh0rX32BrKuOjuooWHTdaz+eul1jwSUsFmndhR5slLppskuq5/Zp8Hqi9AlGPptVrKVD0cQ/
egBgO3ZzFe/JEqpCFCQKPyHnUuHmz1lLFeE4rSYAM9qP2AqHnSbUfm5aQK5pXBZPGFfmmxDc9Q0t
5u25hIh9WAomV+kc2YfYDkaWU7ZPZH/rC27DhDeb2wK4xfh57XTiic6caO9UYC4lij2x1rrcN6Zt
yCmV0SsPbwugvu/ebESMLWRLcUM0g2B3hV07hOi4qSXKKVb6+zgoPwMiouoqtaxTDlXCnWkOGIME
DA/HZf7LCafuljo8ndjzc05pU3OIA/eLYotL94g3ncsSpA17sLwbd/7CQ73roPd+XQds93Lita4D
o248XpzH2hmfCakVb/OACWLMenkhW458Rq/UO71XGM5MV10Iv+VnRIqnoCE3FsOrmNd6ynazrMS1
FC+93lLxaY1bIbzPQYLcD+44rj6cijgOdjOv/SHo1j5XroA4Qy8z3TzRaEPqzIJ1kZfJLqitrt/5
ws4yHru0+1gK8KJlaax9M7A9RQ99BaeqOePkamcxsISYH0x4TeSIPaGb+x9pEw/R/571/xn8IBDx
06l297X7+n8+SrgTM6f8j//3H1df8anGdN6UP8c+/viX/jzu+/of0lGe8G24BhD61mzHn8d911tJ
aoIghuevioDDSfufx32lILMJ2jtsVxHeE6tG8M/Tvmv/g+wb9Rqc91EEAEv8ncP+ilf7z8O+dhRj
T7QGjvl+QDJXrP/8Jw5aGbtFTywVFCBM6RX0E2YfTq04qNSuJa46iJu31KMkyZ9Boe/T/40+qn9x
9P9VZPjnddcfXjNLgpe7hnd/um4SQ9JnsLscjMfE0a7d8ADesj4J8EWXn34f/+JSv+aA/7wUtHsh
QN25PkC7Xy9VLKQm+86eD6TG9SWXyLtURR7Esp4rhXX/11cj2/xfvtDA8ezA86WQXPbXq40Nmgpv
mvlgYUQ8ZNqJwIfndDoH9DrWBFG3yB3OtvCqp7++8L/4mARpHdsmWiRIGK3f+M/f6Eg9TlpZ/CZ9
gnyx8ewfvVfM1B0stMrnmJf//vWI9SBH0aQixHrz/nw92LpeHBJSIziDWANmx0pp3W6X4cFrfTqL
AHOi1P71NVc56Ne7FWIfljb2/Xy7jvjtmmz5QDyPqj1wPgI66bFZ9CvHP/69qxDUUEShBPqbs+pw
v90wVutOntvq8QC619v7dReDU0q9P1fM//YTwFW0gNwC4Nfz8E2g9f38/cWugcPvjTCoQqLEmHuh
j+L6xdzBYc4+//VH+v1xWy9GHnXNizmB+i93ZRc7tcRFNR1sBqQ48qbP6Nb6IBPx9tcX+v03tF4I
4VJwXiOa7ju/3YU1UGKggsWEQq3vslq1xyamNfZ/cBFXreuW4iFbkQQ/f3Xc0doneTwdQul+x9CH
E38J/X+zbPyrrww6Jt/WyjhAdvv1Iph5ci/y+SSO7w3EvpbHRATVdR4l3r+RQde79qe7WqwPLCuG
y32AqZUl8dcreWIefYuZ2hXnmY39bx6Z3/7jkBnWNwt4Bsfl3ROo3/7jYzzQ9VYU2SHWWIVxIdth
+0gm2OkemPhRnTN1otZbwuypouu3GurnKofv//jXv7L1Mj99xvXHEOCzXY+/eKLs358py1DHNDnZ
obPHbHmFds/MPU6QLrfJlPn1SZex/DJhJ/T+3q3/x5VZ9oUM+CI8V/62ICsCynm74HUJ4dse56RU
h5mTyrbl5vr09z8kywZveUJYgirKX3+RLh56WQbkMxrqDT9bkWm/83rqz0PoLkf2kf1j1vj97d+/
6PpIA1CVmDDd9YX007ofpsJONBSsQ0XhEf59NLWXIcjqc+mxuWfGKHpsv6R2Pv7mdVl/PRAeQEb5
fbKJ+O26wq7KzK6LQxRE3ZPl6ebcx2X5ZnJcnaPpq3uapN2Xv77ob8uLVMKRkKgVMVXp2OxYfr2o
OyIrlIFTHIiZ+g9j54/5TsLlH/7NU/Pbw//nddhleS65W1a03xdn2kpHYywsOn0U3sA/c+9rodUD
jZ/Vv3n6f38yAmYtCkAVJFptc4eu7/Wffn9uDGIsi3rnDDW0+5Lc/fUXhmXw1xkLyz77R1YWaAXC
cxk3/bYky951Ek8Kl2F3rDRj1aW8DHFGYykFxeA802yoOwIs1GbvMHaKbJcTRF2Vo4kW1NGJPJyn
BivOhhYn67OuYenjaI2CV7dTLtpzbNAAW+xRFFL6Kop2hWqZl1L+qN8qSrUuoLHmaAtOf/pwFmmc
XY8w/Uw9IF4LYODFKR1LTA4ma+WlX1pOXTnEQ/8hEgVjXjeR/rGwvPFFRxr3IXik+BGzvveaGYJI
HEqpC0079V3PSr/bAxGj3Ep7udOG5mos/BDIchsgE1rAQjKS4QD8r9igmnBk5ifZ4RdHkY0ro4gU
cyAEBOt4TzzE4S3JowU2k/Jh3SdlRnoJ21tBhGpwg62RQ8TpyiiGtqTCKMN1wmw6eUmN79PKAv0J
2wGmnMlvJm+rKDjTwOTVhKzFA0rOOrDmbzKexWucyxxUSrmCRMDbJfPWxfODXVFTKRg6HSg1qt6q
mu4eoqobPUbla0Q3RLEPLTt/aLRXd1v2lfS/qoaBWJ4qJMKw8zDBN/5IEV7bGHR9MLV5f8pUQ3UA
+xza+IZRm09hlvO4JhDVd8EcT/isWqxqW5V56XQCqoDSYihLPoLbaAr2J0V+pnslFjtGH1Z2IIRW
v6MTLXcqWWxxkHMruzMqZH5DQUUo77M2Gu/nvBzpvI+yqrsmQVxOrPxjjzw4t2V5cn1qG5fEq8ye
VEb+NsG+/SLgTHYbtF3cIDSOWahnhNfMFs2yrXdNiKkHM3CO5ydDyGYkB5GDcYsvh+rgxWuiFdhr
cnDJI9PWTiCQQiCf2X/M/vENH21F/2MVwVJrU1yDzR8lnFJo9npCTZR0pqxDxH2T1EA9syxzyiO3
wcOP76zcuJ7hJ5zk2II+QYQ5dWzL+12P6ZWmw57QgoRkofZV5uXNDnOiZe+tRIkJ7a3pv0uLKN92
xI6AF0EO4qpGw9GH2gHcsC373n7gx4G92toGzhaVf5LooIHutdXeAkkQRZ6KzmisMWlN2hvvltLJ
yq3w5PwFEGNN8izSk9m7BB3NdRZSDX+0khVBTfEEvb9i1mZXOAoHGJXfRUEzDlCzM6MCmjSFs5jo
AWc+/cRz4IoL38Sc7jN2qVfh1AaA+auejj0/VvlnJwRuA4/G2OUldGZuOUxztgIcnHbWngVqZEmR
sZ4B8CXE/eORsRiDRCzhm7gzDdIGo9aQMwTBumLvGsr2trNbU5ZAlijCnzFgslpZMe4hUZOAKZxL
Ym3FRBHYp8CtSA4Mddb5exdqks0kCtvtLm5bHFJxrsdXmptwljAL6V+cZmnV51HV+plqcxrlM0nV
rsUsQmwW1+7cs8E9TIuuP1WEemViLlOjgVumpgK3XExhd44YVjOw0177krO+ZbsBuvB7EqoSBZWi
V2uTJZnXs3LhkKFIpse4yOwQvIAPmPbFZed/XZLymfcKDKy/r4MSiY1NPxOb0S4qEDVekx/bGRjp
Xg1gyTEDW26EcSfuf4zwHJ2tg63/NhSqqA/K5MtH3SDLb1w0o+fageIA17rkFqiNtLqd1l38Fe5v
9TjohDIzJ6ecAQciZJ4rOvTIVlUFcVeCoF6Lm6jG2XesvRh7XRQG1gAkauVNUlzCGkXqugWoUuu6
uJh8bvBtYffdW5ymEZEDYdNfjnh87sY/bjUA1AeYAwRyoqwfxE6koSu2zlSV/S6Pi1BQ6O6G9yuB
/PuQTfFNN2v+GHPcAcDBkmFbTyy3w2PNiO2jB1upr3HYcOcnETnEvdUoj15xpAP629ycQWrCfCXG
LDxIb5tj50G3ToZ18Md7wDsxOsgIiLP/XS1voyKlwhJvbajrnLZFB+yADMW8o1wRtJ6Gl7kpqfN8
BW/eAqsruM9x7Vk7LOwlWYeO7hVXvnNWwGylQ/uuGKm5KpOxPkoYrwz/2GHsCdI90gQChbbK7bjf
sXWp3/4QWbZlDtuP+IzP8NjLSEMT71kjhPPUXOVzMtRHuKtYe+BDX0KZOteECXwWhmrfq+BraYk7
owoa8orivbTKgdPwSvyxunfVm+UJl+0P4dM6bYuTTPynnDqiA0Nwpq3RLraz1w4SDvztRxWR+LEb
g8HcT9MbqUE148/6TNsYwUUxw0GzQJTF7Xw1Z6x0VcKjNfOW22plgQMCo+12RKI8LHUBgOJtTv7x
uh10+yy7jnLSrLhXeor2fkpiEE8fWfwBJyOTJEErcpFurKg0l5ScCtmw6GDVy3xe7cp3caGH63Gu
F0N4koWPnqW2bHe24pkv/ar5kKRO3j3kdhoz0Xs/tfbQXAqQi2DZON1t11PK0XiOhXs1UN/NUomF
z869RsqtEU9LEnaPbiHZxybB/Im+qxDT7x+NtnyQYz+M9tEJyIu7TbQ8u8b5EmShvpZVONxNPEE0
ES9O8hrVEXwqIF35XYNbxGI/NQI2HUmtvDekHybQAn1ofwLJHqO9u5kXfB6H+WtI5VBIa7HXEyLO
hu7zYjFEjmPx1Pk26TcziceyztS0znGaszdI/aiTUf7oB+PRuxhBuTYx24/E3i3TWhNLqxTuSMfB
Zd22dvstZCubwu42IWTvbAIfvAytvVeZLDHa83/WTjJD/SINNv9KWCkY9kAUp0av6I9qNPdIymKn
CevcWmx+vqWkycbnrphHuU+KsAXl2ld5uq3tZv5YhJku8/9n7zyaI0fWK/pftMcLuEwAC23KO3rP
DYLNJmETSLiE+fU6pRd6UoRW2itmMxEzzS4WTH7m3nOn5Qe397Alhri/wawdbUytxJvBBkyG0yx+
kJayvqhBLq+GtH6diKN9mAiiImCgtLndcluOJ5MMusLr57kfmGGGYzT69m+YZJ8T4KcHl9ynp7kH
gu305daxHOuXdchwqYForVkUvqeI6N98YZs1MqoT0pAE2QYLN15TBF/ejkV1zBtUKcHcNQ9NP7I7
Dwe/okKJEKN74S/KGJKu5/jq0gdmUfTBsu2CnHwluN/keONJfC4iX28KNglbeIjEmzR9vrZJdP3J
YZ/fh5qUKcfGplCMTvUos/GAp+8u/E9BRkEwBTqIug03pCHKny6dK47R2qqAZ1jl8DXGLHURutbj
lqrUxuCgEEdIA0d1xLKQud5ujEXAWz9z0dErVnJxKyBnQZ1CkUMIE+Gzkz7Fi+KRdfTEHsxjHDnI
aFMMsWjXurPdPz4pGyDEp1fQqMWTrjtDCUUAJqL5EQ5BDGl/GuPqwysG57mHYXQBbEixWkwSgztO
ToCr2aOdu0hsaeURnxCMZIprdXuXYZXDKNZzUyngNhfMchbGez2cdOeme1jX4wb4G1yH2eOVInoe
uTl3IG0QuIYzUCEnh0bC75zupgUjRkbIDPVKX+CZDNSaIF6EGwPwlJOddN0dRSCxvuz317EWkgun
pHWmuLbw7gFvvM99ZV7JBpqQgRdZ08Dvwd8T6wYsKwm0q3A2s8aLz4G+WxY3uWOau8AT99gns1Q1
BJGieOat0YfLaeQqsVNyUrZ4Y0tIp8eKnaVo5KzaqvQolBc3LddCWiQcQfLCpVSOifuAPH7pD3k2
iG/l1CY7KwA83tHDltncxESjIYAzDcwFT4Vy2eTTUFOxQPHbMv5tui20feoPbH+I5WvLefZTWAwE
w2J1bIIURgEaJqgeoWMvakdspM/PU8Kdr24Gsq/4HYZc5v0dtp2aOCMlkQxDGRmOUFwB2kZhmz7L
vqmHh8b29V3YWT8aig16tMbZel1ENsYgLFTUteJjJP1LRI3zA/FwUPuG+KnHhKqOpPbOvhv9/GPw
iDhrp+IuswboPFlK6BMZ4CR5J2EbrMfs6nFvQ41DJR7zYZPnKZKfZKDgApoWTR9LMfj9xu48mOcj
IV0ThyxQjbat6Dc153hD/1plFlnm1fVFKxl4pIkTsIpzbqolf0usBCthghEIiOEWb1t7KlMd3AT4
KS/GqoYnYLthtfeXZQCHp9IDMgqPIXNLRmomgRXDMcq6e13O+pINPq4P0br3rYIjvpVaNv6utTF3
xJHkv/udvBWTozeWwIZzjcFccsBNa7LUk3s6KoIK67bDcdw3B3acM5GFY5nfIbR5a3UH3jaY4YY4
an4VHlyXxnfpjoBHQaaBs3T2eD+RUu2Hesc38MquwW7YpzphsEIXMNa7BW4zbnpkJxA8SyRpW56F
6khpGOy9tkFtUYs62cs8vbSoqNwlwSfkAmKpEAoAWDEJduga03+QWW/VrPuXzLHMbRiH9n2Ko3oL
usojGGL6I6dG3Wk0RHdtU09/ubNembTB7AacVYO5Rm5hxkieVOPtQ2KvH9mOHIMxQ2dODiPfLemR
9tHBcXrFBn+kyXg9N+1p78BeYofhOMsDoXH076632OccB+sBSAiWXF6K66pS7hvFQ/bclwO+eTij
0MpTq080iV5xOe4jGN3PiCqj4fpgJ7dlEuNGuFb2n5yMKX9przch71IqKdz8XWAIi3Egkdv4ZsJW
Nu+jhppyhZRXL1ZZ23ytbo8Hs+rjpyT2zaULZbxGt04GxZawgemSegKmvymsFwfGzrSC5QOMyCjV
btCjv0N3ip/KWiLyGkvzNXfOCxMmf5cUMQmscY1h0RNmk1XtVdlIHbnDR3bJyFqlRDcE3ZBCODWo
ZfGust2xn4nTGn8yk2WHROm3TgyjtQ6t2MrZqRkOUlSF/CFqjh/s47zYvbSYu5tWTXp6sdu2/JsK
He+YA1cfCQjHtz6JWDJ711S0pk3DP8E0x6hsZMuPWXrbwTbdCqBXxm64wpWy72KPd/KG7J8fmQNw
1TgibyQIS3WSONkfmvLaOxh3mD9CmApU4xQRt7G64kuYq1Vqq1CCvmSphQae06L9JDPQx/U0lz8u
ms6bJg7n11EY+8lzED+hwazGbc1Ou1yhLC0TduEgJmzLKSUPWhXeIZsCUoc4+BwjoYh3abq0EZ/V
BSYyhORt6HyxNhodYkyGC2k4K4uvg6C4rgdbhVzOJQko5eqj/rfDc+71pCcDoULeUxhDIt88yP51
IDGKlXyt5anrAvnmpwWOoHRoJEi5KcQa2w1Qs1YimUjSMUsAjmtq+2THDYKRPirV1ahUEHSk3b4C
TFQP2ddAVma2znRb38dzKCe2Qi7BHAb9VI7QY55BooHy/846XuqbaIIAgWKWMcqqzAb1DDCgpAjV
tjtspsoel40cZyvZ8vZIEANDyn0cYcSRl9D1qsIHbVxA6WHg/FqhDflq6XrMKqJD9bki2yLFuFKU
6B0rYufBsVMO2Jum8es9I4VCcxTk0t6WQaB/Y/bEsNWNKkGCM2+6qVnGXkizpA3O84C3emhmcx/h
5HQ2SDmce8ugliMqd8BTMTYtrQS13NRfoqsp5lCxgV4AA1V0hW5Oc4KI0H82MDUQxwBJJQnZ5Lz3
Zn9Y3hnYQKPoxq6/lFzxalPHYsLkUaSC7xXFxh3E03nZo8TkAqNNTanc2yiAnDAuKasPkEGMlwKM
mCHcKzhS3cxtwqPl8Vbx56Q6jmpwuu2CuXqgenTEpR5VGzGHCoaHhKMKCyrfrN74vGqnVRUEBD7N
pK9b56acA0z0bU+EU5vW7XNZdnJCq2gxqQqmMvpjHEa3q8EnMonUoIxQeM8j6HQT1VLf2bnNoVkT
kBMfiWsDHtFkTCs2hUBzS4ll1GfmDQ0v0AmX8noyg/gFly7em8hPSlSeUW5tnRIvLUD5eiCkw7Pn
Gz9qtXNNUG/ugiXA6Y6+O/nDT5S/dYo9YYW8OvkQbh/+AjlELWqratp5liKJLceJMO9nHFI0fqjw
iANm60giZ+ZCw6rlyMyWCKneW3dxEWW7aAi89zkj2Q1giWWLgyTSgRpxtiRRILbP3KGwh/kiegDI
1yEY040YFjT6NrZRdwkpRtBFwgiIWgbKMdw0LQrzFarMKdygx8T9DDWloVXrnAgPElIvwcSv9B/S
ggCBo3QkzrDEpNUeJrSd42NrgK86tVUE91g5AS1aDLfKbd7X7KSiBgHpilGcJAACq+BnEGTihd85
espIo6HEwjgl11MWte2pGgy/Vshn5OAMdOGfm1EV0xEAof8Oz5uuvqeNfTeIMKvtgkpLbtxpIH8g
d+GdNAQSkd9onB6wbZWbZl1GMGtwzlpqIwnU9f/MIQKKW2y243xD1euhFVOZ/pkccGJrvRgHryFc
UR+jOCNywJRgZABRMfqCLt2ldgewqHHPSKo9/oracY8qXxAS/VKlWl24trNcdMtaxuD0GxiPMimz
M87BXnFmBohu661tuhgWtBGsEftDVvC1yvUigtqCeFuLsuIFpbEkr8cCDtd9yGE8rlzG7nTTuqBl
d+2qQdvNUkdu5whx6TEcrj7zyqO231S2B8ZJ49a/YsE6pd5sD7vaqnboz/dJ0ZhgPURTGW9YGXbO
WjLXI1qhhEyzKYqG1GvwyNffvHfscNXmZRacOkP7C62hQhpbsi3O47MqKF+hcZbJ9G504yxHty8Q
POMKp+tMJyiU90S55umWnC2DgbaNdQsMyTdyn3qjV78BPxupPzJaa27/HJZR6tmA4lsxpsvZ9p2h
3Dba0fUX58jgnV2yGv4aJ8FaDZCQPm0eLZYujIQRMGD0p72fNFXtvpBdCIcIlkbyxuygjW+RqiuK
3XqOpm2FDN7aCPoezBAFe3zGBCZpfgq/09Y+aMNK4IxUXvRBXAKL1KJxkPDOwq8AjvMbpSeJ3fct
zxmPrC0/8DXlE6yUjWXlvTqTObh4J6PQJ6ITv3Zbd0uqeJ5JQwl7ZlfCf/aELq9fdjn99CQoPWpC
QmoIlZCuLzHSujd3xst9Hkk+zfYxAPPo4ucMbnippcHJEt4UbDNjAqJGTCTl/VDUySNz32vOeTp1
FuEjOoZMLZIwibinBtRy10AeMGlgXMf3GC94cvEFkJt7n5lCsZdBbM1rz/KJE9HQRL8AX8Hz4Vay
JSMzFAJbP8mD33xE40yeSgeOd0ch4dNpDgaztuE+sU9gQ5rgoZEB3oG4u0JhRkeyDbf7HNRa7VWh
tWWenVXEmiWTOmgeyX4XT0pXhzFopl/K7sznjImH6CEbJw9QWwXga5tox5426DpgrEJ97wFlNgXt
/NpWgVf+RaZdzhQ6swf6WSc4g6COGuSkhk3Ymv15+hQulE+b0JkX5MNibNt16jU6/UFfRACsVcME
i8Dp+it/DpynxYfwBGurtp4Io3ZqwgClmdY9UNZu7y4qIDQqwEqzcWo7uRLJmzw7ypGg8rhyo+bc
OTAIV529ePfK1/5TiQWtWDu2Gv5GCSKm88LmDAND3lj3IChGzl+l5JNPM/wl3LTOb2bCw389uzKQ
w4tEW49xGOJerQoiuOa+i6KP2fPi6Z5x6vg0Y4GUJx3KZjlHfqCTg5npIS8Dno0r3dCuoz045AEW
x0x+Sb5tyzwUdxiWyydcSMbZdbhmesrKNn2NriMhmmksGFEeD3+ZkdGBL20Kkm5qGZDsYt6W0FXT
IaGV504za1EuBIanFZb9dcfdfbeA3LilDoP9gjmAdK0GSEyxRzsqRyLUASCs0QqJj8zLyGFn+TVg
ngCgiMOZVpZnssnjb0qX4axqDleI4yTFnMK2Tc2O3Ln0KWkiTuaING0yhnrFlLyxiPztiIhrt1WT
FC9NB+90P7kLWnU12BZTX7SkTHMcwtcKtG1/dTJ1oFlTGx6pQAKW1ag8Y6s6X/kYLiDXkq2Izai2
50F3vJ3oJ/VrJ2QOI6qORMltuVTernVJeth07H6dYzHnMFjFoKEaS6dgpbTif1fmoJeSjyo1iX3i
4lU5RX/em2C6Kyx49OupbvJ0F2RZUz9VA4jNbRsv/dWzFntX5vLYYuUlL/BdQRlDjw6S0gUuFDjm
XFeKNjtgAuHjYRI4yxtm8KCpOpF/RtMCphhsZPSp1EDtYhc9pr++ZV9CeZZ6itgAB0b7beJIImJ5
GlL7DBSeGRshCPJHLLbQQBcal6QGux36mwJiJaaJxWvsLdh5BdyOnenGs73pj6+W/Mwir2CH1hX2
WeW+5pEfp+bDlnVwjcBgbk1ZOKYvDvia6jZK2VuzHyhm7Ng+25uYm1ZuHSaHwYbgxOWQ9aVklR+T
AULy3hJZ20GpILngm6GiRh+DsYhiGNkz6wSNFQqio9ovoONBwcyO7PeTSVKXDDWHqf9oazrojjMR
CrRVJ5/uqNgAs/tgzM60hzkKK07LRtNcLi91Wjb2KYKYPBJ2TgN6XMKA6jCpe91uySQcwm0Xpjo/
XfffiD5zxqM+qI8ZnmhgACyRbLBs097WrJ78EdSKqTL7MJZj9WN3LmrGFDknvMsmzbEI4q2MOXrz
+jCKhAq51fN0iemfQcXNA1fMhOFcH0Q2wQJoBEX2rmZ3SxQZo1f8KpVPMHRZ4pdY85Kz3+Mmhkwv
impJTopV9585SqZiW0cCmh2Sr2v9xRRGbeH+SOcm43DUOxSsC7UoZ++jC+UlJHWTym1jzU0l92Hg
pdGKVCnynnhevfG+NJo70jZ543ywq3WfW8Tyj54dwz6TiwhxxBOnYnFiLaLe9HmhoIZT4bA3i5X1
s8ySZHfCvsSxrBr3laIEblPJsQ4YMocvAwIGJC7f9bUhhf/vYULMAJH3XuzPGNrcOT4Mk/HnTZlN
jjoypSeVjzhzaMeHgvvtLWD7TlxBxxBpi6iDSPoelToZgyX2macsCFxW/BJ4ULbJpFja3TJKUX6N
YJv6BwFG9IKpJtaXwYNPtF6u8c6rxnKz6cwASXxCHSbE71pMxsdG40/ZNtSQZuf6tZBPIm+ju8EV
Ztxi4ukewyInQSEg/kQwBtMOWQflonFrNXJ8Lhx7Hvep3Qtxai0/jA8W6sDoSoHlI1LezCnppwCQ
dgMN9HwMHBiFd0WT5XzohE7+Fh7IPEHnHMGwsyDxcqLCBqW3hGg4jFxn+B3rJalAVhDSE+yJM+6a
T90UtiuJumMisc19BjrvSAK6Tww5wbDme2Rhnwf1Nfh1aIKbIs797wSw2vPC1ZtgBsxkBV6E5Jnd
OtBmbucyWepr6lTNRDcccsQyIlbDPjNMAo91QYfPZh8riL8l63CsOf7s4E8T+gXCeqIaA2w3yq0o
0/L6K7F81LYVip8IPqoe8r3hJG0gIlmMxRfYHwKkeOqDqHXSzrlYqRjEzMQu9qAh6rnpXoPFZUh8
QWA8TYAbYpW8BimJbXjtxmTqwRyFBgj6GCj6L4c4wPGcLrOKVpC91LAbAtl0Rz3VrjlNBW3eNiCB
dzxIzjSjENr47k9MppPejCkZ7ysBPR4SV884bu2GYf7tlYDsGPUk4LhZs7fyTF5K+7cQY9lusqZk
1Vg2rQgeBpLYxFNAZgxeW9niUWMtUPwYJBIwM9C9lafi+rf1reX9ZcHJDKYdm7E5oFIZ9J5hFnQO
6PgBCWNCjKd2at3hcXTN9MHqL4XX6XsxFBpjGkb4dur/dkVhWbc8UuVLNxn7JRVy/Az6TNz39F6U
tWbQfxAzQcEdvaAd16MQ6sF41AMb6Tcj+4Fg0ekm0IwnVnHM6gyjoTP9yhZ+GjBlO+iOeSLckSRy
9uI3Of06/yMhUZxRveN/UoYxb6gFW9cLo04KJ+Q2DZg2GqR3d7b4V4uuD+k1OTTsoqDRpawi2oZU
6aJ08wzbpSnlZQ4AhO1qVGHtDfJIfCJoxWC/EBLBbNSbgFPsCIYgAKlRA8HEIbHdzQ49Xz7srRoP
91Yz9X9vYMMiUYIgRLgxgJF8LS3Xg0qnA17DM4GAwQFycUE/KyQHXZaS1HZBtS2dTVJUV16xLeN3
Bg0dVUFhOctWIij8K4Wy2JeOsqY1bmN76xWqy3YSWddXp5xmviduksLZsiq7dYlvE2B5y2hwl3OX
4ojdknFEOWHB5WJJOmNIveAfBHpb+sHonhfs90zsoYafE0bsRCz6xn+MLDI01sqPqjNXP4+AYSec
27g8oXMUHUkrtXMFoU1NtZAOkUU4HQOm1dYaVyWVe2aowtdLCcybCBVF/xcuXCeIIA51bwWwFin+
wJ8+pguJDXurYpm5Lt1B3+EnXDCNoT/ELtoUpYOjbcSo6eODC9ZWG7LPh5fQXPDiWc3GDsv0Owy6
SVFOD8Vb0M1U+W3ZxT1Laraa67zN3Rt4kzi2+NJe0EYIEDV+Uf46PmqZXd8QrL4huZxL1ol5vk1T
olLvkOAyh+ZjZfusL8AZoAgAmO4KS95PhgoQt089fg6MI1xSlbrysddjKbB4hnAaZ3zeeo2XUQCh
o+G5N0klb3t2l6/cxuhixnwkLMhKQKysGlazDBBU6z37fluTF8P+N+TV3o+02KBy7qEpTgyuCPWi
pCkRDa4aaZNXT/dfryxswt11X9rdpWboJ/RhBTeY25fNLpP+/G0LVzwQ++N9NKJkXZNbMcVPxIz1
DnwBpkAC7r+YaAbHYoSr+wa0THyN0k9+AmagFd673r+AUx1s6DSl+2hPQZneVbqxGB0OPFxgVbX4
Jve18DZtuOD+GhIlv4Waa+sedEGPE9pBDXXw8xhPvsrhqVue6nY49TQiKMh8lGGzm93IKWNQT0qo
jmggLSc+DdlQNJ+y8yAi2HFeQR/VBaFved2xOVdFTBCP0/Qzy+PFgvE4FTHHeNLxGVexiKGVKlCA
7oXFSYA7Ej+rAbdetTyrvoHLn6RaQI0Xvo1CJaC8Q1VMkdEuffbr8ggTJkqzSNi9inu9Q9cVWse2
diXXuMsYz2DwBnXtl7N9yGm/Dch3Jls3Ap8rnoIqi2BoBy5RBXk07mbwCvdwiezfyCn6iBfqnHOl
kq6+Eb6/8CZYJiJKVFG8WIiYyZ5gqv+X42xATWFhYVj1/jgu217AfUNugAHwecBwgMG9E4n3t/XL
vLks1wn0L2EPdvbdhA14NKXSgnwWeO8FcWpR9of1qIJOBjNqOtaY7gA9lwbxVRphLrzOaPqNgpt9
0yB+wl2a23X24pLZSXXQpWLZBzpN3G/UBQZDLfO55Y2fOMtdZU+0OXEdMPVkMWLgVY0Vspy6DhV6
laFXwKSXEEtcWfYYv3vVzf6B34NZoBE6rGH7BROT/y5mpK9EQquxcrO28TCCR/yzIkUlT7ZWm/JA
MN9j/8bWBietsJndI1OI5ZuWsRIfUZgVy6UDJ8aw0QTkjuXofFZCVMBjK6Wj7OgK1FdPBKr3Z9Ki
g2JThBUJ67MeUFTZg5UnB9Z+glDkQM7FYeE+Ix0sm6xyg5EL4Sp8UuYdxAyB1JpFYpcU/VUKGNOj
DqVTy90E0/DMfFoz8mWUFq/KhILvswEktRxMhC301di6du+ocPBh5Zxk6jtffFGfVOuIltw1AoWz
m7nMajagTlGTyE1nVofLRiSw8TAXltrdhvTs4QUjJJ8ZoV5dXawkvOY2i26u442Jrb6+cYYe2SCl
UoiZRktCJTZjFJKDDOjLCgaksGmVcEgWwvDeIw+iyP21gTJBahtkq6pGZCG5ZN+p34Dy0N7SdUR2
Ee+O/RbL8Te1iGl37STyj2bK8RkMGl7ZYeIGeYbeSTBJzwqKib01tV/2UiXlPcmqUbAdEesokOlp
RhBwPY5M/6U/JQ9zPbbje5Y59nAzgzkbDuj9sLRW4xKjNJ2y2nb3c2GL9zxJvN+Ou1gBmhTxtElq
t7wuJQ05zFzXjh2PzXmITz62mvJR8yhiukZVO26mxRPiAmMxf+P2ndp9zJLlpwQ1EZ8drPtoM+eu
YvRb0vAdYwyi6CBETjYeD3xN3PnoA6OEjBhZX2oCtrlZPMwxoDY4geAnLjZLf0tpzo/McJ/c+uDM
c7rauH9DyHaFP+UF63AfpW1yiF0VMpa1uLqcHbka/ohBgWKH9KwlWopUAlNu8sqcKrbeYQIwrQy6
w+JqYVEBm6wKHlClwIb2F9/7jpn75ls7932b+U7FF8woA6QErIMOFaxdwV5m5I2qi7wDG43Xzg9M
8A4cAolCrhADgNJsIa4xA9fmJMqomomvJkh61zMqwa3vsBc5xD6/zkarAkxvaBVk/DoTIfcM6Ai+
LFbJNEfdNhKzhRe4xzBwRlaowVIs8Cfw4c2Ek9TuwOqyT9ox2scR8qoPy5moYOh/5vaA09tOz4iz
K3eTQirQbE6yJdmyXwqBBbi8bugKmHiuVEqjfjfYvfTWJcMhG6FX33Y3vivQRXKp7fw8uWMPCR6J
LK8ZfJ7jE09D4Tzb7nRdUJYW8EKrXayH2NVaXhwrtv070xJk+UXUhRMdiRQZoPNzooOEBrQdduKM
ZsPw3ODS9qr3WLZJc67pThngNMoqHjQ5nRmdnMcMqHa1pd66bmFOj/496b4sWDzWfaHjunsl1C9x
LpGbz5gXIz1pgsBIogn/Zi3Rk4CZUgbiDvWYYkztjv7Evm+squqBGHRneAO6HrgV9g/fQpezxEFP
YJVfFN2HZKxIkcfSPvTWuGLJwVstFDnc/aNDpPWI6oQAAN5IMekHbqyHZ+5/m4T0GFArwLsimlx1
C2+kKvdmLhEEES42E7IoGD9Cccistj3mkC+S01wGqDlmrVtmFOzxw79EFdbZG1mqtnUcJH3Yw9IT
v0JlDQbAuVtGZxhRiHTL8FH3hePeaJvEDUKLs6BZrnJxVPLUsAk74LLIl34+14lMigJyXdJV7p2J
SrNgnQep3W6qhR3JXvsg3m6ZsrX1hZWlyN5kgIzmnNVpN9+NXY1ir1IRsfMcfe5FLTZ+8q7romMm
K/Y8xKO5IOuiPPfWBC0GBxpgFocZVRxKkBaxIq4G1IIrm67ou+w1ukFT0BmDL5IGurhPE0xKVq/P
A9jtwAoOlIZJgIJJIA0gDmBKE3/axyPVqn6CGMHo6ZgPOUTrA4sQV7VfoZ3VPJFFiWpxPofawRqw
CNMOD8YmC5ZZkiDkrH81zFo8VkSqyPX8TXwI3d+OV5u0+xMhFWkT7sapZ0zGASb8ZOM5S0a6AxFe
QB/mOAMWsDVqlghBtY4jyti0EegBuo4MAN6eLvtATuOkJdGxzFM1d5t6Amo879PewDHYkhfbyccr
+hrYKSvO0OuOCMTEdF96rs1RYfhs0ZMns3g8tCxWFrImYTptwrJS7Wocu3Df117+2hQDa+CMWLGH
0VvUb4YrZliJfBQ/HGsGRjVLwjcChePPCJHusNLIip/zIYzAWjhLe1CuVXw6bUOcrCWi97SrUoMh
Rl0Bpi3USEZivZjKLU4iBxdLVjdrMvVi80936f+z9/4NE9P/sED9Lz/+Z6b+fP0ZMbP906V//Pvv
//wj/3Tje94/bJzZfgA9imYN7+V/ufFdsHxeAJGPybkMcAzik/oXfE/84+roZqbqR64McPH/y45v
ue4/fBcHXMi8hP+M0fD/4sdHR4rf67+dkgIgHv39lQuIu59W8xqe/T/9YE0I8pbAJZsNtRTDYa6H
uK+eEl2xhr2ZqCmtfUrulXOTx53cYfmpz3Dl2+ep4lXSxWwbvUA6O5wenG4MyutjNNktoHRA9+id
JuZjtvM4B+EbeugzIt9p35EiuG9C9icBs7dVGDYwozmDzlWaGHK9WJ8PaKf9ioVFoLvnoB7D3TBM
r7ZN8AKjgdR6CPMEw8TAUsyADpirb88eyuPs21eiCkWonxLElvPxD4gtzZP2w2QAH1SHZ7eGLOrG
aCCqGDl4lSDKl2QB83pziNXz9bvv9H8GkZ5Jw3rgkl5n3SH+BSLtVjWbi0Pox+bMX3pPaOCOBIMH
tqK3jZeTJZilwzmYWQWymSiqZr+QY539eihBKhqoFKlbV8cOiRqTfaxtBDAnZq8SkZ8jvpBgdiu0
POxpbf+pgvZ6RH447tmq0ROM4VV3XzEvLO1DFuQOXY0Ygh1Ew2rXcl5sRvbbK8auGdJV862IgeUg
njUE0oQQJJVHt9If5Qbu8LC1gZsijI9f0Jahd9UamWDPOJZNH6kCZdrdL1Gvj73lTUeyw7s7iGBM
QTpTny1LEJ04Fc3a8frkmF/5IPi7nGcTxlW90qbqv1uabCKPO+d9UcY/Y933PoHiW3uVt+qAA8Mc
Q7J9uIAZVCVJEXdVUFV60yMORgPsu3Qi4jJc5wJpoZYJKn+7K5wUlp4NKemgIzYGK7opv10XEZMo
zhjyjTNikMK+7k5zjntShal1oLMnXQUGIaxqXZzDKzGP+bG/T8qB71C6E0kFXRl8I2So36lCgQCH
NGyLntyjP3n5c84aiuQYOvdCMp+B2VdzdrvtGbKOc/QiRUAMv/VtyBFOlphP7zPqPlJb/MfWbkgd
/zLWtnWWsMCxQCUdmNZyFs4+bsv6i/Gu2c8Ci1SDF5EemQnYwWtCFiVeDuZsjFqSjqMY2GzboyJI
ybDIlxBcbke6JZ7m64yHjAuPKIzv1Fh/nDnaB9UcE3LTjdZrVDoolECyAMCqo6+66poXy0/9J26c
hTuFZrATxfQA41rsyAvHwxT03Xey+NbJhsv42BaLtWYb+1YpP9iLSgwwosJuTf/AyHMx6WWEy4j6
Rnk7gIXOlh1Zu6NHtLaTqFHw2TgGaLVwZP0yiW32UVT55yCfH5LrvMzFwP9QiWmPz+iuHVIytFR9
6CyhbqeWpW2PsyOiosfgUz0xp9Z7boPbgM1BHlVftctyJ2tIA5Rsm1v4THxh5nN2I+tmYc3CjO/P
IpKrBNlv92kzl/AOveIJ+ibUCsQVtzDW3gNw8a9R5OQ7jwT6A+zBgwnUVxG79s5FxXKL54/MUGv5
9lrL/BlNeVfEhKnU9V7Txm4gqG5QUtyly/KiIjQwMKbVMH+NbvI+m+CF6pUILey9YY+eL0AF3cmO
qae9FyB44Ksm55rODqjgd+BeVZfNGG+nMvkTu81daC/pJ3oOSJcLcrvFndKfWOrHKA1uu1ph3Jms
N8zYu6VD4kF+xKaTaLwnFu6p9W5huLx3KY+37E7fTBKiiMan5XUpKq/0Pg2ak6cDa1dV9glSot7R
ml1kKPZk2XRAfLCAZsmV5MfOmc3FuulY18ve7fZlPvNqZMOSPU+NEL/ab0ooJMmT5zNBHyUFXMn3
l6LlRzMR3SY9YY/YnhACLgwm52AUgNUniS4H2cnCpjBUf33WAzuvydo174ybcB7qFXuy8jTL2j0h
E7mNkhQukxXGwAOi5dCW4kJGwLLql/I7j6YfgP57YbnzSvrpDVu/U5ZT+U++pVeBSL9J7TstDSpd
Ux2kDSwq9act6TE3Xg2jMh05U/o2+IljiXi+kg/pOD6rMiJTs0N/alzYgRbP05Dld8rQi06pcx0m
uA+j620hUt2Xjox+i4Q6UxS93KV9VKxqkv/yjNMzl+iBA34AEE81raVXg4vCW5ksvbMlb4ZOTzBT
BPhnk9obnPPJmDWLhJf/YO/MeuPG0jP8Vxq5p8PDncAkQIqsXSqptJZ0Q0iyxX3f+evzUHamJXW3
nZ67AGkMpuG2VGSRZ/nO+70LNA5QUbAjdltoyARW1NfB3MoYCc6AiNYtvchKCK0DnbUlXhog4kAI
Zo41cx01zVooafliVTYF/XzC9ciE/zrV3QR3kQawrUjlOodEi6NK1wfRHrJJYxNVZzDAJ3i4TqA1
oHqKaXsHilmCiDys6ATCyD55bpsuvC5K/t+t5CxBCxggY9oQbcKB2jSObeDh7dnaENFRhEOu4pxI
mltGg4okdZt8+CVpxg5RUfEZvWYEJhMhoyhdQsdAObziZeuHyCrXisSEkzJOSEIp45VBrNFSNMPw
VMqpEWILqNJxr+DjgorCp1gYY6EMu7qxTYD/sO6Gm5SS396FOTSvpZIaDdiEMbRScTlEIewfvCLT
ghRo7NUBtTIVyM+D6dzFi7DNn/Q2gKTsu9hyYCyO0rKIH9BH0BzvZEDSWLsforbZ8mAu5Vp3TCLz
7FxunQDPzf4tuoG8Ni2Gi8uhIUCWRH4HHSVHC8VeTsbnohvPDB2yJQ3tI90iWKiFcQn9C1SR8GTS
2/w5O7XkO9Lyyb04fbVkomvNHNjBENlA/jtHe9ZkG+9MSAVumSRPkQFpp/WAcIjxWlAMLaOBRnmb
0YjO5rlpqIApE41IvZeex3yILhBFV2v8UE85sP6irW3fwV3SB8nuCb/KjduwHM+DxGs2dglvHgzU
x/QV0rMn00klGp4mRoymoo8593j62G1jK1Q30Jvh1snkhbix5vfnsYQVu0CmQxenijlkkxUq1wh/
5tRix+xhb9IGC8Nl0TfeGQxfEu+qBIaKLkV3fZlO+66zm2sQz0czKMtVCX3qbOya1xL7kbLkVjjO
u3grdlvKMOMxqoW5hKvQILStyDvMAxt3X+Ia0FmJBmjbGO7j0StXSR/7SzANGPtjA1ZnnHQNvr7s
j9FNmjLhq5zIXCtAwENPl02QbtxzW3rhbkzLMXYME9d5oKTuqYwqtzEVg+Kmwck0zYtsXBqBkhHX
1BFLhgU0REBHaqaUB5DnrbGBuCqZS2zmJIIc+iHG+RnBglQewWTh3S3UhB4sPMFiqvZ5M0A8UMl0
qjoIEHB/nbgZw3JCbZQP8yGYs+tK8duTP8KPWEqBpFZuGlhSem7BlYIoL6vC3yLGlY9yJLDvS2Gn
VKtUnsLkUvJHVTzWNIW3pW7j2uhW4Zjmd0FUR7KjNmkcHASoU0giIbSwb0UGK1k4aqBiyGfDU2rW
ZYxUOW/gUEkuPoiRTfwEQWb3cmX4r4PwVTxJSR6R8CEIYEgAGoNl7uAL1rZbtUpd7GrPoCSUsMzZ
Z0AP5XPRWC1IJjQ/saEbHEREIkhTeFtQ3O4Kox2cWGI9Wwwq+VMbL1JrZ5JrbYdEYwTvwmh/X8Og
05ekXvUeDRfP2Icy/slwN/uuqw74DcT1nrjA4KYOC1wWsGdb1lqftXsY8SHG0GECjFCpFlhdIOlo
jVM75RvDqWbbz7MZJ+MSTxZZv2XnpCMcYZAxI8Y2coLbRY2MEvmgG2PHyUSRqm4LHSS9QSqsP9tR
6svsfsIiLXcyohasr6QVmEwgsy0Ux2m2Skc6pFxGHWEG266LGGX9UJAf0gB1PmZQnQnvJPZJQkpS
kB4+tmGhnHofR4Md4gp4Cj2tyRZcxNbiGglyVBUbf6gG6SrGzLqnBw/N5CoLjdK+FyapFxzyxlBe
AY1haMkck+EEGXRVIFOF+cwPYGtDq6H4oeRmcI2kdZbnWUYJ0PjGOThsqO4GgTxt6QsISy6ohUEV
zMpRfVUB3tl9AglFq5cM+lmsemS3VZ7t32lNJp4ai+WXoEavurVC2DguW0Pab7zKu5Jh4RruNJrh
cN7rU70Jh3wSXy21s+q1PIwyzoONmAPqUAm1454mbH6QGjbBNVMM0WfekE0lY0YerbWgsro7qYaM
hChswKVTLntsMzKkpzLANT0G0K0azgRyvQWiAn3Zdt6J7EzjKpTjdBsmKZyVec+p6JhxmgVNrLoh
dmHEkvUZjcOGvjvHO0VptxY8mUuzlONLRa46pOM277WCemHCvlHKB7v3BDahmvbgBcEt5ybGp2hl
+t9B5mFYyuRzWmGnp74zogsRElUKj1SCFgGbuYPJCTlnEYyD/GTDrhzpH8ukKxdmY29KavF7TnwI
y6tyMMl+SyxTJmF1bPflQICkjxJmZXtYNTlGKTx0wV7V2DtcvzPMb5Eb3RhklTVA0ec43Ver0hME
IVvaYVJokyW8gMxvz2kH0r0MoiMhY05gkQGDULodEs6yuIIT9fU6lqhbiUKM7dVIn83pVbBeFB8D
+BkyjAVoRvskaZCZ3iCa/0er/k0YAEz//p//+G4L9we06vwpaZ7eQ1VvP/8dqhLaFw4RlmrjCCbj
JmWBe/3IidC+CDAsMm1w9MIRycJT6AdUpRpfQLXAtkxFsWcrQGyZfhhHqvoXSzawnMMbUDGRI1t/
B6jiUh+AKj4fXcGc24D/kwn2Zc/GRu+Mi8hdSCU/lmj0QUsKLZPdUYMjhajcaI9Z0bFZPzWqeimS
pym4tNrbNl83OAYbY3CUIUWpEUlxERUmqTT1dY/XeV5vKvkOj9eNClslTMVyToCF0g8Qv7HEcSIl
3tBPU3FuYFs8X7ovbsCvGhE73V4qXvIACuZSjBv/1hiOJEKbFQmbLicDJxjwpMDvVSUyT0HEQ2sy
zzcTPhtGsTY8Cqag2nGA3JiJ7JLWaaWpWyGAlwHUSOJKcH6uIJvL9WUBaNRo37T80oDMwln3ussi
Ny5eaWYgAT2NRUrHrHwmBO+ikcetBDKuoZjs6Y/q6nkspyt6FVg6nKz42dQVh/LXMdmzpRYn89Bw
hefkvb2syImQ4xe6QGe5fi17yjrongY1v9MtFNm4ieizUYna55vUuyMBeiUKH5uaYE+htET2txKD
2Eo5oYNls+pFB9tTXTZS6MZmsemxpoXzNPTpGqyiIFMpfNRK4nzI9MofWn8fUNLqJtg77fuxIh2x
dFTcez3YLb33glAU2t5CVzaJjKcTMVg3kv2E8tZpKnUpyOgMxmd9UuiphZfw1G9aa86c32AMtazi
eC3DYx7MkxxOW0oppy36pcRpFBL3OdIjJwGLyYMlpQQcSJcQUYeo0zV+ABdQohehVjpKPWDdIpw2
UNn+cIkyWsin3dIcCK2bDXMVVyj5UoaYHATsqBKmI1a5DMqnLKFwxnK9h7gvo1kIdvAF19FUo2rG
3XsM9+jn8K65pgczRF8zzXLKiLxPs3e1ZjtYZEihURxCV8mJL4e3x+kB8xuD96uuSQRfQMVcznZW
ZG4sMj5K9eutUcPYkl2MC9Zab54Zabc3fRXAEwuqLFxP1kXRoM0yYYL0sJSSnW/cdd1DwQk0Tc7n
Y1nLcpwxE+Yr+vqjaGFZZ8C02UPMkQOhK+KHbRS+mEO/LKrR7cgwggNN8pDq+OXkdnjbTwG9Yk9x
dE1a1aW6Qia+yVClp3bP3cMUFYMbNoObqS8w6TZZOnM4M3iqcxZZMK7Kgb4jxxi8M2nbXhqIEiT5
rBPXRTxcpJ77biW8/A55/5a16WWOzrb+j38zZ2e+35HwHwuMLiuKouKLCL74cYFRTYuEiyZsFwqc
kh47r/Q2BpHtvXSFZId6y1dVyETCnSrrDF7AdiRrjXjZJa3/Fab2ayh7q8EoVp0qVp3PNqpdpl6w
Ai7n17AeE8/ZcDUlNFHd5tvclAcGR3bk4PeBrIJQyHzVQyOsYnuhwFsPrqDfcaRzUsy2RwsBXR8v
TPWRTqeiQhKX74gNWSrMZgOGfAdEjVTXms4M7Wswp09lQI71Hmaam8AwDJ5U8Hr4sV28lvqbhJvI
QPHI91kYxkUdXKUAwcBwP3+ogu3npw/1k91ca47ApaTILSZyHpsYPU3kgsMupoGw8exxLDCfkk8G
J1BrTTbPcizTX7xX9c82DnwYAa1MOifsUh/fKxIRyeprsglizn9YUcJRdGJoE/UlWFlkPE9zcLeD
MneJ6Y5sObpypRnbTDqV5nbwyDK/YKmQlTt4zsx6adwO+t631gmuFuhhZQM+45xT8wsnvfnBfBqN
NHdo73A8tHRL+dSXEYyYUNgJVgU2CEvi4kXkkKQ34jb+81f0sQH0NuznLpJh4slHY8n+/IZwKGll
BKcLZpnC6TqhUYFofR1aG7/81bXMP3wtQZEgG9QReLPrBBR+fBm9JQ+SAo0JgvgZBixXhIdsw7pH
Tp5vCDVyM21yMxsOSKSihk/Yf9W10Lekw+gYdsT9OfrfRYPQCVJ1dGsB5os4WflgfGOClM+XXJ99
PiDJkJbHJsny68hPaY3cBUzePmy+SsS6sv6TRVduQ9AXeV7NcXAo/ENfvwgtpN8yXsJQq63+HCry
biDA5oiP5lJVqoU/HiuwPVOglzVeRx1hkgrLh4kpmYSRAOxg6EGSpe3YXvHYpZC55eFsSJqFJlhK
+gFpbrJR/Dvidlljyy2cZ5dj+cZHEDq9pmSvxPWuCnDQNx1GBanvAyZ0B4LCSRWi96C4CAKpVRDM
lRDdvBs52dKux8oEXuoxV1GpmcXcellwbltUPAbzgWDzVV/cS/rdvA2bYC36eB/AsVORanjpRCIv
WdPadUHKL+ThxSif98PskfJVyGexVWKZ0mN0cDNGxA8mc27UTk6XJBDsxnYmSrxa4qvJIwB+g4zs
9NlTi6w8MC9McRWlF12zaeVt3Fx17BwG6XmldO/HnSvTimYHSJE6trZLP9CRReiCxkELPeuFC1WI
9KMaWqNE861d9MG4htTvGgHaIWYr5gaLxtrF/uDW+cDqiaDN6B2tPitRf1T4dDU0jhBvb4FXbjiJ
rgOfyIhZ66x1vZuY2mbQQrfGQgdByciXn7npCMLxk2sZUi/KzAVIEKOJZS5gkYSboKJtpDgRLTxz
fIkCCKEUPCrzBKIkfE3VaeF7+7j22nQSg6VGbcblMqgItHG2Eew5u7qLTcxcjB0YeqauYRniskC+
u3EnPH/ZtSXMr8umhYY0mZt5S1V7kjQGQrkoZDDr2cgS+sAE4xR8P8KvXusdkax4MHJxpYRiaq9w
hE2VkyUmqBf8Wutv1IF+l26RR7zvLIrHMdjpEZHbHDZ7i9BAjAOC2VQTODCrrxADXCfqbad35yoK
RjzVd6JYe/6thQa7tDhGokLGBQrIGcknKnLvCkuitSVdBh6qFXxc2hdo0VRfPZQtwEB5R4Yl1Dy8
ps1Vb9W7ek45pIpV0te2N6hH8L3OcZ7ScD0r+q1IUfkUr7m8MZqrAmyLrJCeuQV5Hs4LHNsY4bR/
gnzNWCWpltyuHG/FwL6k/OutbxO0WyugrrPpNbBFClQzF60uXH3aqFRcqcomntps1NINRJl2uJFV
eTs3Few+IL4bbz5wA5FhY6lceDSyaCJu2voFGeS61k59y3nWDlxad7vA86/nkrKP6mVrZ/A5OwLB
ulVQvGT1fRHPFvPsGfGFRmhr0z7IYXCrAQnQrOFsjUMZgVz1RvLOa3vpW3foSQAnAR79V6Wg1ETT
hd2ug0bdIlWHohvPJvSNxLTonC1Sw+kHk6F6meBzoJK6oI5XIOsYS92bMxccSkt37wljodFR0YUG
jQ+lqgGmYQ0uPqC5vCPIYfYQGLvWDXJCKjoaLs1KVS7FJsY8TtNwzLsrpWAH8QjwN76z+w4WY+Kg
McYPiLRVDvOm6S+NcqR9Nq1L+LZ61gBb4ZfTasCNCSRY5ArAb7JXX5TCcnxj2EQwlhNjqyI/HLBO
MgymcfXoV+PKTvH21QUJOndthLHJa0atBEcVtDWZJfw4mFE7RXe1KS+nXLjRdTJ81Tn24CG0QSzL
pa8Ad9bNOO0CMu50r6BbWR2l+gpJw9ZTqHlN3ONorBrhBu8iVxgKnAN8X0gOn9RhaWXXbA2zgymh
VzcyapeKUZpsO2tfSk+CTKP5Vpq8cQVMNkyBTc4rPsomRB2OBN99jubS9Je+1/FFYtrKlYuMFWTH
GYdiqXC5EksjBtIqoKr1Rea07EMxJ1urAiPTYU2Z9/p4nWqZayFWnOg5R9ZXgWsbS17riT0b+9pH
/wL/dlE65jMGUR0kRE13Yh0CoLL3mttY3rQIZbpqTUZNJz/0Ldtmc0Z7jSNYttW1C0lHAerE/bHC
ZLDb+PK6IDy8OVOH6zFelN4moSrAggsPLVdpUsKv7U1dyqg5v9XDyePsRe2D1BMhB3Ylyh7ruEVk
rPvyccruivk6aUIWb/QoYSnT6fDbkVt4MAGhPuXYuMQTy4uyqoebCsliOHKQYNDaONlg8AXwLcM0
uCA5y52Zsgh3oSybB4nzN+3gFVrWBcGJj1aIjk1xJUwMG8S7CcROzrAxUYHDjci3uXHo4ofOfBQK
5qEVdj7iNVUpA6dVEeXuGOAuNDBOJ6xbvAW2mNSCijvhDg63YFp5meNxIArCLQE5BJ0uYUAuSKgj
Wc8dZ3mtyQIOL3ik42QfJ15YNNG5EqY7EEqrMFSHlo4DR1dIrTAHB8EmQ6CPVTUAZ4gq0V0HYlex
mOrFOm3UTSduJ1s7KrmOlW/AZInXNBNWg2UvClu6x5iUIKFuNXK8CorroT5rW7w9bDRSiPBEcl2z
KzdSv7D6YGmbJw73B9UCJylvveGbJI2HWk23kjbHwmjgmPGrHOoLugsc2LaZvQSV4MU8SGq7aLC8
zKAfE3HnNHJ2bqce5nQsxHHr6h7H+ZtebZyULtGQtkuEXyvCyFYghAuo0c78/a2R81EAdKnRaYKn
kZf+mjzwG4horCbzJheT9sa0bvoFjkM0p6QlVhgS3FcSvR26xSnPR5685Sz2woxiMfB0Vb6hjqVD
OWXnilLQUgmWCVsM1P5Z1O5EBPXmNvRPeROk0a7BSSkuaDsFIdFoVHL5vsvYfDGOjDWKkx7RlO6k
8nCQmMsBuAoJPyUOILWSbIBbXd28HGyaC2T8qDQDkYXCuE1xWffRFJlAPgiL19DYMcTUSd+ZzqBu
MFSibx2+tB15cHFa4D5XbPAdpbliHYhjOCvVmqzg4RYTATdEGzCmq7FGs5EweuTiXPNzurPYnXjE
bbZ3g5ciSZjtxBipKHol1cUt+ZCQJWnF6XnRXCBKcdq0whSPU+uQPSlReWgrf6tUEJfSABMX2Cso
7GuWzM5Idm0ntrBKV6iNOa5WzlBeTiOdjjSiUT1tbQpRpKxW4S9NI/2qmqQws+yXmNc01WM9DCtl
qBcx7zEn+ceDTDymAjNWqk+ekaXjWi2tWIwbeQ/hn4YNhrsS5sjGQ2pdt3CSO5/tLzsxmjXPEaO8
psm2iLDvjCXDpYXuJt5jLahMpHSjjRyV88nt87tKmVYZiYBJfjtltxwKlKJeyRMmLMnEGraqiid0
v4SWnaeTdPKreNdqYl9GJ986oTdxJPg2/XiuDjnqxjq5kHpaPvA3p6Zch0q/BoRD67brKJ3SLPye
S/C3kGcgQP73j/l3XvJirHCObd4Q29//dB6+4CqTvzY//an1t3wOBao//9CHT67/8+2vicmZ0eAP
f1i+5Qod22/VePWtbpPvd/HjJ/+3f/mD93gzFqQTveTwxeZP88P8Q0ARpvPvTqV/wKWBNH+7eerD
5D02/fY7P2iU2hfZtC0DLiUhJrqlE3XwHZuGYCkM/oFgCQ7NCRZU5wc2DVNS5h8SJEGfiTKcj9A/
sGlFfOFz+EvVQksEeG3+HWz6LdLn/Vld1cFNNd20ZUzuLATpHw+1mqXHikXwwyKxu1o8e/wMU3BC
6fDqFWpQMqwDmw3OEdgKC+RyEKGhPtGMMgxs3ZHpEheXVrr+L4y2i+Jbdt1U374150/F/4GRAuTx
s5FyyWht8t+uwpf8/Vh5+63vY4Xm5hfygVSdoo3XgUsGQ+/7YJEM8wvtDUM3QFVkk97276NFWF/4
UV2j02XIOhFZv48WYX6xLMAKm6ANWTGASv7OaHmDOH4fLTq+Q3QwNAMZFP0rcrVmvOpdIyMLO79L
Irz04d5QfE90s7UaQ2xKPspk0moTDsOyuRsV89qS2+tQjbMlSTfBLkkmMBCNotVEKYaZOYTDLpKs
M1xFoW5ULSGQJQMqK/fYusP1wfXswleEvIMa0CzfPfc/w0s/AFTzJCRGTMBTZh/G3eNzEEhfkPPg
iTBlIfYAZscWbqMXXgLT1OSpdtBTI9Evfn7NGYJ9/+gAwpjjWC2Q/6FoGDh9fHS+LklNNmb0BQo5
dlU7ecVl79GW0/4XQNUMQ/3sQp9mNAZQE6ywBC87LXmsgJAcK7Vvfv5l/uwafBuA5nl0aQSrfRgH
TYvRD3gzGj/4bMjU696Vmqr4xWv6tDjN74nlkk6+JTN2ZzL5x8uAlsj5VKT0ei1gFp/cnzy1771Q
X9ttdUJccVvVuPWxMK2wAIE0O1z+/Ht+hPx+3IBua4bJ0gi0/gl/NfJO2EUEMcCOyTPK+/h8ahTI
tF1DHdL39vfm7l8GXYmPASQ/rofdKFAmvTvl82oc4vxQI5jw3KAF38rh5mBlgKbft6DKJuZFZnM4
q3TtqLfRa2eU1z//uoge/zh4bNsgAokpLmSI9R+fuJoNEoI0L1wiF98VenkgEZugTiN6xYNgOsaG
fgzjHg/drlAJMkmeNTV6xdbyDGtGyh3kcyA0hJ5AEA9WajBpl60GwTyE0WymZ5ZkHKaIor3WDoj6
YkJVEzw/euqrvKV7KGLd28FCDS5jwVFDKOJrl2CBWsmzD6qnHicE0rjrh9fI4R5jz7ipLe2YV/rR
kme2i+nfRmo/I6/Rs1kAIhJhUGOHqx2gYYH/cBtICcAiM/Omz3N1UQziqOHn5wlBf6SVH6wxwhli
/iv2xbmVOGDspSRQ6AMoMwYe404QcamkziDqjyTASKM8HVGEWy40yTd+zFkYKccIo7Lv30yJtHP6
buNeK+c1jyxigr37YSebWHYi1D/FYGgqzvbDhAVvCizSW8TgNsrS1g24+QR6TLrxIJl1dg+T0XNn
jyi0/Tw5KaXvhzUo5jtZbaMMwBU1K9NnIzEPQ2cddIz6NnGdT+dJ3EJU0K0bGElQFHB6O7cKhNBm
ACKpq36I5DfrXHaegyCcgbMfjZ1BwtBnMtVjEafP8aje4Z6tuLZZnxA4ztEv3IIIs/F2fq9U0WeQ
vskNGRCeEw2K/Mik6wi3Z9bYz853mrSEqKIutBqQeZgf8ttjHGabH0iSlhs0/nhLt09Zyugm3FHN
7RVaQns9BmQeW6GJp1Bir3XyHtYEdFuLIgiftYwOtxoj/EYjYi18u1eWtRRA4q9VArtz/Zgnhr7P
LYbCMNEA6XkMCOimFTZyuIFP9njuzZkapaTGrh6XGDSk/NHL2OLKMnm1+uJE3sj27d4xMMnWcoZj
cgrRB2nVU98pr1hL3ZRDW6wCtB1g6HzJrgxejRHnoNjv0UDUKGo5WHff2rBrltiClxz8kyPkz3xt
5YOCQpv7xgVygr1Sn7BnlV3UqzGYOczXJOlrV9SzI0AQYowaZeM6q5mCZtackJkxFPTwFe/mbJ2P
1akhcZXzNxrUXsJm1Ex5mVk1sL3aIVYQtjjaoqCb3nFnUlTy214GfzN6ljs+uIdyha8k/3me7i2q
dCA2OrQdZi0AhB4f3doWR6b4VYdIDL0rfQ4r4xD04lzx+otStm/SFiZljFHUOc6gMVBXaq9DTwF9
6LXj5HU2bGxMKTE+O2SZwD8EL0J6I/ZBjOoxiZhIqPefYVcryzGn/YCjzUlX8jPI0CdJ4klBm8JH
QmpdueeFiYmvSQtUuolCA4KnGYwQCWbvr26eoub0QmMTK0rLupExGnJxJ0JFyuie/4vqc5qpk+fM
Z8qamnlTB0Jazotv0yAxKOvqFKXKsQoLJq3C5MjmgS97GDcTgcBhRAJhUMhdgcw3Jz+xZExmNewK
GsQ7MD3LxVpdXUw+NmwknAYHtWknj9giXqdZ82r0mpuUMRk8lyfuiYwgpmiRPOuNwTfA7q5YIKJd
SWXZQsrK0xeCOrexhgmDXTDjocCdKjN47tT2VKXVKcnnZ4+3koMOm0XZZJwAf6uL3ApeEyiWiN6Z
p1Jhwg+Xp3UbIbXzx9Z2qrzKN4XVMSt8FPVSxyCxOulmGGMGl2TvbHTsKysf46tOixIgXw/OKI4P
Iy1F7xs2urGrDKoEQ4Hf8mTlmMSpumDL9J7qCKhWn8s+Dy4WMeaDOFPxxggBGBCUqHUPr1k3+wsy
Ckiz8dvh0sJPGLd+Af3UVtWtls3E3Iqh7ZVNjesTAsKNj3OMm1TS0zj4waVqwTCPWL83rcKCH+v5
yQhJcF5wQBNnmlcXK+FPyhXMf8z30WJW+84cWWlVgsyhIEokiqBV5jdFK21SjVuGqTGufRnzrWrs
WOlTlTaawro4tJ2Dt2+M3JvUo/sqCQIc37KEVqz+hCIjJuMqRdpk15arBKp8ghCn7+uhLFZeKRcP
QqJTaWXeiH0AxzBXjoLn2pdiCHngtKgrsTfGF4XcZpnoMXxeJWhDQlmS24S/XRHnm1CoHUldTJYu
AcPAwjNZEgZVu55AdWaWnXyiKf88DGzP8+JU5IxglQ3bGvjcoqtOb9sidetx7CtlmdX0H1FisC/C
mtunc7GREh+uTozDzGQaFCwY6oSXhkJw2R6xmeTUdX+hE+/ymGes4G9rRBwaB7kusmv6JM9+Aixb
zKqCJlfQXTf+vKck5H3B6Y4M03fn9XiYcDaI8/C1LRRsE9vzKjdfCHx7yMx4H2NwgT8YVUI9AOvg
imevok6GzBwy4RSWuBWO8SNFBz5ieog4GP+dcT/AUDwbB5ODimdVLm5F3oJJt1Xi7jqqu3SlJHLr
NgQ/XOIPBoGmJ5AjwynWoaI8Wdn8NRW55qLMxyQukSuENmBC8Ex0AjOsCl8Ln58W5Txp5wLjrVzI
RHUajfiZINSCPatWl7rV5b+oFD92vudCcVZXwimT8dPVTHOu494dxGifqEaGrneZWKxVmIgjIKvZ
tinU+hCLIdTYIW6yaviL6xofGQlcmPRNpJ8AEBahguJzgTiMWY1og161aXYXQUjMWBPsVK07EoyG
ukVkCbVIiE4NYJR65JzUszthlqdIC9ZmTO4CbQF7jecBJVtMAEhVLvEhXkXVdE0rGvkDBzcS5+qt
18gvutVgu+BJ92Aj13pR7WnAEFE/6LtA8m9F3X6NQDlxOfIXcx3aJd4rQvbGCdJwZ/glZVrSDQdd
auJdOjKXM4+FG83nlnBhmzgFJs085vRIO6gZq06kjhKRFqyQ+OddjFZhQGkJ2Td1TaVqTGymZI8H
cI/KbpFC5XGI31GXraT8IlF1Pth8OMOhZxWweeYz9qxz5az//vXmhVkYdWjNxHOKEIzfKNKEsZ1M
/5VoNiozkO+fl/6zLvcPlzSR83JZqNOYW3y8pNKqWVN6CRzo+UnxcrQt2rXpiCegD+twemgtEu4j
dpU0wfPNsw5zOangqgApqlOchqT7hcDxw5lrJrmnBJrfckUxMKrx8xCwlaasIV1mbYlrcuvIrLbY
f7yWRXVSCyqdduJcE6mk27DO23Vc0NEHX563fSUIkb03NBbw78C13zhIE5VDShFey8zOUGGTqPER
hYovN1RtHFrearquKmxnUqwbq2aKSOxPxNxJG9HztutMPyARYkUlvgAnlPoGH13aWHUfZS5OSHQ6
Pbbx7zsjZy6/Z2Pox1kcOAS0mOwaX3OFVLkV5mIhzljsCrY9SnNhV+MuEj+3Rk+eG+WWGpYn/J0b
ehq1t/OJHHx8e33/D87+ApwVnKD/mjP8X+m3Knx5yn67fkrzp/eg2/x7PzA3YVhfBCSrGWSwFcJh
mRk/MDcyI+EI20zC71L2d5ibJPgrzWQRNFgKVZmz8j8hWkyevoDGIXgCI4EqxIn676Bun0AIFnfu
DsAPDwjgYFhVH2cm9PWyw9HZvFYm0qUwQ2CT68HEYvzEMbpp6l/EAKufQAASeVl+NKDlmbOMlv/T
5qJIqo1EKe9uTHtUPRoTZLosKhFYu8muySfoNeVMLwF+5VJTNzn2+et6lLrMFZof7CKvaxZDG0LM
ULGB2KqhOn7LipbeiU6ulImH/1UFZ/DR57y19j0hXZCH3kmEJKThdkQZ8jSgwZJxU+EMFBhNz/Kr
ZTs9D1bCuzNbC49aeZ7hxVCmD+/Gx+X3JfY9k/ITSvf21dnbdM3WsJix3xCpd/uqUDj6jWnX3MSK
qWEmogTI0dTThM2T+/MrfVriuZIJHV0nbFYHV2IP//hWbXxKK7UxUjKhwuZAOofYmmVA5IPZkLOh
+Zj9tUQgrX5+1Xmcv1/m3y6r05eWdcLAocN/BniCIIcYPKQ3VQnVEyWN6SaNXbmaCr8SNjyYDPuw
YzTBWWYOLyOQxy+ww7mt8YdbmCFkGaSa1ob9aXOTEaNVmpKmN2qZKQe/rML1gOkyuFZ6QJCnrHw1
hpkrWT5xfNMRCX9LoBkDUY7jeEmSrbJsYqlfG0kVP3DO4XiqmeE2UuxpZ9gP2NTQlSc58yypRmXz
8+f3eXzYChx+G8sL/C/ozrwRNt+ND39qSZzAQOc6ku8NhWhLaafgafvzi3ye8PNFAPS5gM7F/jDh
OySgKJdj6doI0rURfmvmDiyZskN093ahv7Vr/O/6df/XWjFifjN/vTEc8qoJftvn1bePu8L8Wz8k
Jar8xbDpzSmshfrM+/yfXQH0/oswKc1m7xFmksHf/GjbaVimoCdB5UkRJWwx90f+R1JifjEwE7FI
gOUT2VCUv7MlzPj67/WhpAhqcGDiz8zanvSiAldb/4ocpWhT+r5YB9Yk/yIn/a8+/dOSZBqeLGOL
Ih3xMH9Imxq6FoSUd8/5TxbYv/psHtr7irYWrQWTN/Wv8O6+QHJoYd1g6v/ih8+z9t2sVJuiKVOl
845ZEj0WhqJsiYntftGN+Ks7n//7+w/v6kQPsRW+qntIrTDt9xLSpL/VHfr9hX7aam190tCyJf6V
ho/msu2l/IldnV5Hlyq/2Nb/6v4/Lbc9VyBylkuIsR329DBW6Ha883/ttTLg3z8cq7DjwY8s7zgl
hg+vSLsbGpk598+p+SdD5uOa+/uzmbeydw8et8cIUkdoH80Oa4+4imUOQXNgbSD/Ytx8PPv88wri
02bYkN47ZYZGfLpZgJFTyqM7Ijhl0MNmNimdA3vaZxxL4/XPv9JfvIvPjkVktalYUqfWMWrbw8SB
EmBTG38xlv7qwz9NX6pR3OU4TR5l33iUEnw96Yzc//zG3x7Jn6w8n9uXsVUVrQk760iu9lIp8RHD
BdzyiIa5szDTr6BGc36OMSyPlrPER/U3SfvikZJNCoi3zW08Dr1ffFFlXjT+7GY+zfcSRJgAg7o7
tlDz+oIASn8vpVd4oeI05+rq82DFdC+mRafAezzNBO+MKZuU5c6Tz1IbAPj7v0pIV/xMOlN1OnOV
4jUi5a+qZ//iTt8ez5/d6afFQ7YqgrCDrjuqUrBV1efRIteRJ/LfnJ3ZcpxM1mifiAjGBG5rVEkl
Cdma7BtCtmXGZE6mpz8L/2fwV8clRdRVd6sdFCTkzmnvtazxpqEMbZhWUpKAzx4mBTMa8CfT7sC8
LshHHxx4/cn2zcnc6/996SdxJvdlqjXQGR90Oa26gX1UWs6T0DUELTSvaYTBew2rh5BiuJLDDwS3
09oldz8lyTO0w9XYdVf84yzbhaa1UvonLeSe6eXLEuvvXi4nN0tInE8eakgaK7NxD8Oov3roszLK
Hlddjvm9wW4SVxXoG4pK8rYvHkInfaZs6Njq9e+k8o9JJV+xvXyBKX6r/OR1bKMnNHnvjSLT0Riv
h5bdwgXMZ2i3LpllqzFuD11oPYmh+ZFxOjWEAr+ZMX7n+H+LGmLjx/GNwpyThOFV42GBmOc70Y1f
mRdc63q4V8q9gbhNvYZ+vbRYYnAyF5Og2Cu2t4yHFMh+UtS3RWVQgW3WVz65rGxjPCSLZLHWvJ2T
J5spz58Hbdjl5ME3Thr/SQ418/HaSapr14Tw0NdUovd3FlLcnI1OiB4FgtYwmGpxYRQ8ieHGIKPa
6bI6MHsGuHgcca5hddur3JS3UC1s4EBsf4WcKnwcTM4FqtPAPqLEcqaUZ2igNScNRF152WCtn0T0
dDAT25dmFdgDH8TcCVLsqm8X3ba+jCJ/jUd2KTNPVFYd1LUJ20uEd573v5PszmYAnOkF+kns7jVS
FyvXqQPoeS1u8dGJH9AP4jqtBcnmlz3AEk7/egCrwLqLw6INpgFCDomCKSX8l136JCK75GFAw3Hr
QKu1pWCu/KIAZmw+vvi5xjkJopqzMA6oDQ2o4oc44mSYolHQ7DNoAxd+NyfxcXQ8v6qF0QSdRgWV
xlGDKZBLf3z/Z773JUvs73YHX+sUfTQ3weAy3vhOBPMLRsdlcwr9pPtyOEGugZ1TEjjm31xKYYSI
3i+78ZOOKv0YckasmsDw+3kdTnPAnkL1yZj071ax/ZOu6npa3vUIA4I8pLrD587BVbgX9VXbP+mr
qQUI2/a7OshG/+eM/GAFRPaTudC5Gz/pq7nZTKldJl2A/mpfNEOFUaKWnwTjcxf///rohMnV4+Km
H+6q1uSwIcRjcMn7tP2TXorrs1GZ5RFlMNZSs2g5gLab/JMXury4/3+uwy7Jfz9zCTfW4RSqC6DJ
AIKdYevn2dc6S2+MfP492Ml1Aek7cNIi+qTg9FxjnfTaVsAshwVMY1XZb76ntVWE7UWdlm2Y/z6N
z05UNthdE5gNPtLYp3aztO1PtpPOzMfshT3xd0jozAQVWwW9q+/c4q2QjvYNuyh5DhysbOd61HcZ
n9l60SbdsYnXhDBgFpiJY3xhylDfF0h3drM7qSeco9YdikeYoFXmbhB0wr3Kp+HYTOoXvkR7JXpD
XPgBnQSELpPuOGp6F1Se9x6B8V0p/C4ff5z/XozZpyeL4FTDxu8kL9PNOHt3GgzGlvuM62QrcOkc
lYwBtFT6Z9vdZz6eZdv/71cw48DxsaF2wZhTiQvLdGV0cXzZ1+OdxAjXtMOiURpD7YT2WmvcbtV6
xOaPm+rfAyInDf+9dcPSapjkUxc4Xpzgo3DkjT101Hwow7hoQCf/4L8/oVKn5XezJog1ilO7UdiU
UiAa/vgBzrX98ve/ZiJhbVVdMnpt4HYT5WtO+4tUqc8WOyfpo/9nscNG2X+v7o3aJBOyjAOfk86D
3pUGxVXwHsDAUDdczVTq9NrB8+LsdmpNsqJStE957H6Wznnu6U5CR+nmRFmQD8Es2y8lx9aq8H9f
1nAncaPUYIE2suuC0rV/Vrr9S2/7Xx9fWiy394/47Z107iEENYuCvQnSclQHrEXUfFkFaWsdZF7c
EREFPinVZlnqvlC1ZG+G2iAXlmB1DQUON1WcF3t/Jj/MHXz11ZWFditJRd4NcGZZ3UyY60JKgSrJ
Zj8MwGY/mwIASKX7+zx2Hus+lBtjHmrAdx6nstpMnrhHjTFRHYECot2rDrcrMu/B2kHTwnqt1/WD
NznVIc6nfNUJldxpPuValgCNLzmcfs0ATbDyg2VhTZn5tUSc/Rpmw3Rt1IvTC6P6dvL0n2pqSUYY
3HQzZTDQodwDd3aFvh+E/+r2aCUH00P73Sy5WGP/Y0wonK1lcuFo4550CGi3Ofbmsg46SYUtAGbK
9Tp5+PjNnhmYT5NFSKP27D7rQUVGiaRezHfBthfvrnDZc4CLhaugIh3KSFl5zGUcfTIxPROlTo+a
+ia2UfeKKiCUx4d2ISxrS33saPaf/MKZjvYnp+GvMGKqPM8Eqb8BPLWjJg0PYFFjfBJkl2D6j+5w
moudmUMZ9rpdBWzFA+nxl4pwcJzsHMDRMCYt++TtnHuIk2A+zhTY6a7RBm1V36sm/A4w8/HjF3/u
DZwE8THJpDfVQx0MsbS+eY0lvxQ6VeWtyPTNxz9x7u5PYt2Eo48DzKkK9Fg/DtX0K828l48vfe7u
T2JdU01mOkTMkZo8MW86VaG4VUJH24QK6bKfOAl5yjIzV586EZiJ7h8rypmuLLep1tXkjRftkFOx
9d/BSGlwZDiHFIGoOLgf7ekJydTx49s/0/jidArjijohR1MEqDPgK6bNbQX5/rJrn8xg0HepSHD6
FaT5unEA6X/S5Ofu+eRzdzNPw7idCeSiHSKp4S2y/MvmLOLkczfHUdRNq4sAMjGM2zDKVin0nAtv
fHmgv4JN42tzOHm+E3BKr4PHHe31ZMSfJH6da5WTKYs1jD3eNykCR4My1OTdXTihjfv4VS6v7B+R
7M+A//edjzVGp7YSQa331R34OB1PV5NcKWQIoMrsYVW7g7b5+MfO9No/CYR//Rg5B43b9pYTeGM9
rv2UUlXPgyIt+rHYffwT5xrrpNdqvk9thm04wYBtaxD1s2b67xddeinW/PslwxSbzKqZeMm1hhBJ
b43dSK3JJ21z5sadk/7qkVWRpb3ixicqwI0F1RAblw0jp7VSWezrtZWIJiigTxoGkIi4sl8/bhVz
adl/fEFLWeLfzSIc14tTckOBTR+Lzt3rqH9zqqiLxzAON211O4KK0Y39KN9N60duvej2fGOJg0uK
+/K/YJnP2W4OP4l7f87L/nU/Jz3djvHSZKl0Ay8cwGCPQJ/yDTnTK0xABz08clBhq3sX0FnWU2CA
CjMkPtb2fiTVtF4OMWqKIz5unHMvdfn7Xx/8kKblLEReBkwOdtSTU9DUpOrCi5/EhcLukoqlZBmE
nnPrlvX1AHP3k2ufOUazHfO/d04lhxiQN0mIk93w04lTdZBV9MbmfLIjr5U90NoBGZZUP7DuPNpG
9VwVuvdlnGZrXYEUh7ZF7jmY54QUSs6tqJZLNlZlDvc9mWAPZcu/azsPm1JZfUtavYcFZH7nsOHW
Ikf0k6c41/wns4SRw39HhU0RaHr828QxQa4/oKaP3+3yff/rOzuJNLNEjKwbhgzqMb8tp46MCBZ2
uJblmxkNl/Vc+yTmDJwgUYkz5IEbjW+KajQxPH98+2fa5rTOdXbb0qq1Xgbhomv00wAH6Gftbp4J
9KcJbEkXz3U8j3mgOLM8xONsfK2sMr01tRmccp5EB1+2VbX2oX1tOmyCd4XV5V/IoMKLDR9tN2Rd
QjIhGLsYd9bRswp9FyVsHXasBMmFMB4dczR3YTe8j6TK1RAUcMBIh1WLTC47kafA+r99IMrnsFNF
T+MjQG3MeM+KYnNZ658EqWSeCytvoiygF+2FWzw7Xf5JQD73Ype//xVzSB9j5ZrDJESa+O5X/qsh
Pgmt5658EnB0KOiurso0iBqHEuJWNNtYay9br9knAcdBNmS7WCsDvKXwJ6Pa2AAY/6yz/qlC/0dv
Pa1Ot9CIVWDZuLy766d+zayGzbGHQh04cpcOOSRpT2XhGxVpqyh5911jjz6Zlf1hOTbJjHkTgwPp
4oH9g2fPjneOBPwB0S8cUI4YX+mn8HUeMfqBFnkhsYE5MnIY82uI2aBld5Jf6rxXeD8UOu3+52cp
Tlhf9jmdxKJB18zUsPM8GGf9R1YSWnWQ2Rdd2zoJQZxGAy3MyiygvIyz8nFXJuZl7/yPxOuvTzXx
KVDSsiILwjo6lmZ7X6nL4uZpXrQVDWmczXKJm2z5UBSwjcb86bIGOQkLOQEmnhwhA0ccQjvAXnfZ
dU9iQilzqh3FmAUWRr+NT1rZoVKNu7vs6idhIQuzQrLg5OplfRuF6pV9uZfLLn0SF4oSM4VsbBno
c+asI5VVey3Pis1lVz8JDLFTemKkVDOY/aYEiZjd2aHpX3jxkxkC4l6hiVqlwZRHL4YArteO6sJV
oXXSK8N58KxhBrgPQyvbRQtlCenqRa1invTKjPKbKWFWGxgpXtZ+8Jhx+eFnKc1nIv1pLunMrlMk
gGAEdm2/yLT4UVQs9T++c2op/j1zglLznxEqRACeKVEkgW5qewLxkW7viGdirVN7B3LfAYEeWuwc
xOiRwpi4exHsxZqI2ima3kw2S2ypPUT9vLWUhVhLrob2l5U9coWcjWELe9JSly+6nmitrtj7Xdly
OljGMYGair91HZUvJatPQWxfIOld16yaOSCAV4VzVapDr++WUN2C+q/0dM9fZj4LbdAPjB/YoQ+F
+E6VOtq+7pb/08zgWZP61HnTDy/8pXtPRgjYGOOshcgJ7uDs/WrGgyviDdFf42V5pQCIHS/DAniD
lRHbSPUea7f76oBXx9GWJ9WXVB4ynkfDjAV+Vfo/W+X8+R0uiVl3o4WkqKW3/DNPt7fch2NQngX9
kvb704xtTrGdte+AS/LzVduCHbvj2dLwXfXolCizhZCtV9dhDnQelaqkDrJoatBilJpH/M/dMsZN
rgHFLL/HTXvTjPVL6JNpWb2YAGyH6KhY1mDC2EameOEeIvZXolxemcZr04JiL5xviS1vQtiJsi5g
gMXbOTJWbXdriqPLAVIMM0iwg6oAAka6sR1nk6w3dbU0oTHqaxZlSt+pRkDf3nXdN9SqK32Y8KZQ
xBeTPojVGqcfz2gqYPDilk0A6ux19H0XdraTiB8PHPf6rpMGbYrg2Aid71ErPukOy0f/j4nJnyn0
X2NgFFNtqlcsI9xueHSpFecESoGZLHmVSRN38P9755PfOtetl7//9Vte2YimJyckyOLo2Dvlkx2J
m4979blLn4wBdVZXWaHaLBAqtg9eiX7EHt3hwhs/GQMqNfoiWpa6nNi8ymG8zTr5yV7mCdL7/54I
midDQM2hteMMVhIUfPvxGK+NZrimg8W4Ffn+lxkP3ruBT6+Pr+LZuDO654/b7NyrPxkf8rEr8jEN
U4rZ89+ceWlB6LcVNi8vg5vi+Heeopb0498695in+czNFNoC8U4SUFZS3wy+4zwUbbjA86GYK6WN
t4UHCDlKAQnYofJn+iSabJR63hpXoDokbmRcfXwzZx78NNXZFVaeN7nERJOWEAFNM7/rWi9/TXTb
J2pO0ValeXvZt2OcjDZeptlintIicMbhrc6h5U3R28fPcWYgO018zjvcxg1JLIERAQiVPrXGfga/
AmVbckD54F8h+Zs2lPOWly3BjJM5ojsaU+iNWR6YRdojgKJ4NskvPGg0TsMDNDjpcFgK+rX8VhTV
m9TN/6lFPZvDeCY8/Pkq/4o8Vty0mmerPKiz6dkQ/Xf2Oz/5mM5d+iQ2TErLutQ206Bz9eewTV/q
xvlsG+zctU9iQ5m2TaeD0wn8Xn8J8fnkSEA+/nYQG/8z8P+pxvurSYzQK1WO8iloXFNe43QCsO5I
+7FFGIezw4RPqhUep8ulVpvbfJge4I/44CocJCqxSgzIkbGJN0OTgIawDQ6gH7dJ5NcbNhXwBcvI
XtkIG3YZD7EZTKPINnFYh588wLkl9Wk+bdNO/WBUfhyoccFpZGCCFHLWdF3AsR6LB+YzEwkV/Ife
IkoFO7tMtQbx4rjWNnWCZUY1U0jEqN7OgZk9VvIaTipPhKRE37GopgQS3YncMluLG3u7TB2w8a6X
2VZifZfZFwVY1LI5k2/tq67/pavXXn0yLpx59acZvUK6egVMPF7OuJJpD2fmk/f+P8Csfwz5pwm9
jV82A7uj4K2NKv46JZXasXk6P9li8K76JIca7vvNNjOkvqUaPdoXmN/IJkcktDc8sK6kW4cLSahY
+06HiYQ0C/mcmTH7FVprY9ZrsbeiH4AA2iRsepdCrHo37feWgi3MwVp/N5ZOdoThYFCbAWS/6M1S
rioBLa2rhuxm6Ip23cDlv9abiplImxYL/Ls1eUO29uSV/hcdw48zGvdxh3fRGoEA5Q4JGd085Ws3
r5qVG1dzug4LjLTwt6tNkSTWUYt9i5n8VO50Ja0ne7Dn3WQW2dYC5vVbU0P65vmDeO/LvnqPscrd
zxYY+STzs60/cxOkcEP1VYZ6CUGQbukh7grbV8Hmsge2KB31Y0gS/05UY36woAhuSgughOH8SGNr
2lJSjPaX8tArkKzjNXl2br0GxH2kmCjaZ3X9lniQ2auht289W75Tfh09x3P8zS+r/KUG+3Jjm224
H2y73Tl6JdcoqEn8KKyhvy90aPxDN+IbF0pschJUcAEk7rXdttaG3ApmqgPaYVkmz3nSVHepVqVQ
xMP6mTURxAkfrMSbXRv2fdo1DwzX606L7auptiMkPF2xMvRu2mWTMvgHnEojdh2gAgOFxh8R3YdZ
m9wnVY+rRkHHQOf6HYGe3E4ZYWSSiGV7OZmbRjNgw+jooiiupp9W9m8Sh+y9Z0bFPZcl06PRnlRO
QjUWArIEUQbRVH0yHSbgODqnyUL7kXa+ubEKVW2iNumuLAOtQDRbapdI19y0UQx3OyuMQ2obvJ2x
KZEid1N0wKXq7oUlx2/64Fgbv7b9Q1qM+h4qs45B2pJA1hIfHahwAs1TxY+4iHAUtSQE7RCVp9eh
AJpOfjezMneaHvMin+OVrgGJXFn+ZKNbFLCsG2Ir6WMVVu/OJwMJYeqilnMVJm5/IcE5kM6OPmPo
Q9PZ0Xsn8LmCArZ+2JHdYKTMwvJH1qt052sYVJDU6fsyNEGP+Vp9h1Ybr9SsWy/Saa1s3Wph95bm
FvCvAbRwOyGtTGPdAX+p+va3bjt8oaWeXXvU270BJupBxLG6VH02cVasZXuofuauFxEMeEvLt+zg
CnDDlQ/oXI3d1Zy31aEpSvUWOo1zXQ1uEYEorkZ6RGdfD2556BtM6ZZiSWXVIHXMV6dG72DGh6YZ
4o0cxXBVJ+5MqYzvP0x5XFwX/mx9a/XEujVm5SHcmvzkWtExmXrmEVKpqXuI2wqGP6PJXsdxUG8B
RMlnoy+so6Mhny6T3ubELJ9cvPe59e5kHvz+FG/9jgST9qZRbNewcYqTOo79LAQDXoiJVfWY3cyW
M2vskqbGwVNmce9B5fG3VIWTO+o48nkonHQvqah56trebqneqkvwH7E3bn0DU+AKEJehk5dEARVw
c9ZmdSPnr5NPxxnrYf7VOjMVK15eTWLTOejqd2VaUoTgedIg+dXTGH5Mu2wfLFFFCMCTsfuZai5G
ByYR6ln5GZtaWTOAjtEIHqkyRrLNTEs9eHMrtr1pynmb+yA9lF0PGqcToLRAWqfrIZ4pHQxVdVeb
st/PXQnrp1JUV9kYmDZzZBbXyHlnzix4miI2oMm0FlzDwVtoUrF1lHPb3dQtCB9ZNmxilh70ktku
Ab+4Y7T1i0E96GwQbsZU6Nu2I6st60HXJIWFBC5qyMrI3PIdTfL81pIbt0J0BjB7SNaqrtdhCc1k
Lo7VYJZorWeSygo+eGBFmeZepa0yN64WDZtJ+OUaquaAXbkXZoHiUo9/eH1NJdOgO4EVGWLGY4K0
jtoCaumqztxZTputXXCw29G0mq1ylL3VhOlscyPGctxHzF9bcFFVjGPTS/C0bOy07cSd0cKQcfiv
37uhUy+DmodjRCruVe0qBANd6GVf+9oPHwCM9uyaNKi6HTSPG7UA3jB2UJW1sgs4+zLtDITaNeB0
H02NkQjjzZqc7sckXTYvCqO+67w6ZKoeyWsbK+bBikd2EIwCGXhJP2qdGqB9a4l7MSXtCO+uZHoz
cS5fhGZ0HTeg1jOzt7e6L4snrW6Kq9h2krtqMuTvNBaU6Y3jvdeGzFvAL93zVBbwoXHAwj1NDz1J
zuuu8vsfMrW93Tz12ovdGdphUJX1TUkDpo2pos1owYenrhwNS6p/N5L0py7d+ziV9hrxLzy80sY1
AEOS+lc17JI8/DqYDADSzqHUtwV+Eh/kN2QTLNzuqDZKOW+zPdkrU3JDnjnmu7zgDMOLtXlDAae8
JU2uu2/lAN1qZlrZ95ZLH52ZcxkSLK5lwl2idALAYuxsG8gcqzrTMNnlpGjGXYgKG6G6xqwVDCB/
j6y3CsWapiRGMBeGJUPGA/OZn3oBET91SsG/w2tP5XxzkGTHbvLK8Zi0juS6mDu/zg9TDAdCNssT
RV20Q1Vk7L2or76BXyn2nt25d40W9js/q/Qvg8iNLQd34CDs0CKrV8+sfYIjgt9HmsdcRK8eiwpq
3K5sjZx5ltIgD4NWjje16sGmLKqRZJyanVKId8zUF7vJ8r41vQIUrkX7aTIhWJYZwxhz960lgcDm
OD35+Ed5nYGFYfHs4tiC+tPt3EzFVMiVdrct0Uru+iJ67/1qWkduktuIcwp8qonUALkpPWkeBWwp
gpW00Sfgk9HBH+1bv5z2BCP28OxW3zdFy+tfajMTQ5uvLaN3vXU1UDWKd8k/9HltHcld+2InCJnt
xKnBLWnhyqKAmUyH+n2Z2d5RqIscKzSRwMZuFzkrz2YlUZpRt2ljGGY4t9U6cSpnr1mhfaiKeMDJ
TZ+WCi2VZCS5lqWJyB4W5k2u+a/xnOIXS2ztKKvhKdIBP+lk+x762rC+CT+NNqmd/YaU515lXfkM
ehA0FxM5tk4z8kOa2dGebC3V3tgB1ddN5RS7gunci5ySdOc0/iZFnhc7nvrWcoPr1jaKu0RzjCuv
rMMntL3NcWb43Cz1nX4xfSWYDBsAjP1TPevxTy/JsgP8qvlg1lG9s7DKb+ix5Wp0vZHOAf9yb+Wg
UouklWuK7AHLaaNlHouhL7Fw44IZLWiaWL27tW8ZX+cZXUPlUxtbta44ltKNbiqwnOw/FtZ1ytyk
WHVNAU3RacZ3X+amux5Q1S1NBjRgpdljSLEaleSVnSMJZubFGkrzprUanPyubs32KOqR2W9k9CqY
cTk/lk2jFCLbxPoZm7qxE30T3fRzhX7GNh/Tvn/u2zRcD6T9byaokptJM+WXNCuZaZAvAjHR8u+b
sFHvup0N15Gf/BZ+pW+tKjGfZlFqiK9Cu7yCLmNcxWKuyOxP3dt88fnVoc7Oe6ni6RjWLCnWRR7X
y5hdQ+jtpxWxEu891VULdxMSFqG0+JYVHRg8AZ1lo9vY4kUCyC1OfQ8sX3s31ZF7M08l1kxRpnuK
nAWeCbmIZ+LpavTkb/bwWd+oNr7JiLs3igqT3dgJfROGxXvuuKg3aCM4gXl8N1kmPd9gxleZfUPW
qTHtGnha61pYPgUQwEqBcAOFsyzCoh3bnNriemb3a/4Zh/MEVdlLx/WkJX6yzZyOMBr7ZrPzG90G
HGePycyBN6LHuHqVeugd08JgdsgkhtLc7GdZ96hXphJWZRaVfFHoPVCR2zOV5QU+mbLxzZshjiRA
WwQS0VLbW7rTuNWS7N3WB/FgWc20hWGU7sbCrbuVajX02ZUtKYGQ7Kxz379UJftDEkbaKsVEvBub
SuwhRchDnbs+811V7LDZkObeDdW3WpTW9ypBkWW5s75m+BTYsJLxitq6FobnoPayCtvjkBjRVdqj
HVGjUV5hWs7WiFeBR5ITv06F8u9Ub9lPTdlVR6dD7Ix0Xl/5HZ9UREEFDFHCm97VOYsBpCVlyXCT
gtBcgJvRXaawGHlJiBuur9yDsKriGXLuMm8Q+lHnFrZ5mwjSz5kRiwlR1FjkzZ0RRx0rWM7Oarvt
tvaImLZo7JiURJV9TSfugJ1z90AJTZzw7jT/pe001rFjX3yTbWdb6LewT9WdC39unAxqvB29u23C
Yb7PmXys88q1f8/sK+AUi5tiZB0bto/9BD8So5/4FYWZcVWaLsYc2IdkkrkxqQnxuEsc8VqqAfWY
Dn/C9rXfNhywHUAYC39IaBNTfVdtaqqmH/2IUS/OI3kT2UrcTKVubKrST2+G3CqueDxwxJFcDok6
ca0XBmktVWH+KMf0pSko+WpYMbC8SY37YW5xgjmY26+cpP1NisGbkzl9CUw6j7f17P8aQlww0oir
VW4a6qptGbG7qqKhVKvfsRKeSYOnpDJramc3ZUQoT7XTfa+IblM1lgi/oukLSyn/y2QC1o7TeNwq
bUg2hc4LoupBbIocXRO6EnPXhC4VGLZX3hbLmsQxFb7dEfKYpqM+s7QEF7DnzivfmFCveSzpiUIs
8hYgGPDYQX2pWgS1IQUOZPz0Lj1BWF8Lq+51vFUc/VgN4hllSm3tkZS36+CDYWvhszJ9q35Ox5G8
DQL5qo+T33iqunXfIeGMB8/YUKWU7/A1Fvu0UP2+7HFwDymVwYWJUCzqMdz2ZpO0hOTqd1yGyWue
JdENA6X7VNZddtAcc1mu1/bKACuwn6MQLq/WsHqcVXmITW+6K/08XFv5bO8t35nuQq66H/UesnTm
1hvDIw0ynPGPVmoqQZwawwNntDR+iRmx7c3511RbYqPpHLHJyp+DZOL4py+A+OaJ9iBywGdVU4on
b5bhVcX0+6Zm9xe5EIuJERjZyoONytaDh38mpUaKYlnnUVZ5dDvndvjQN0Wz6R3qHyTTE2b5eZzc
Kpx/XwyzCxexTHhAattQDuj0T9Q0s6pgpXHo7b7Zinp4HWzMoHC42WxqXI+DSre96higVhpchpuQ
I4VVMrnunRg4YVV14d22uiqOYFNxggl/wjkro/5qMkg5KKTd8l0UxR4wMgL2qE9eTUkzFbD9A3Y/
bJir6nuY2NT2VUJ+q4TT7opGfml6+97sJxhXEw4Jr0vSu5ZyvJVbDmYg4jooPanDvdNG+1ovY4QN
dQRAnXFdi3dd7T2LEtj47CavnirXpp52G72b31mBveZx+C1rc/nbkxEoeYBniTvqGzUqc1qJuozX
uRi/62HpHDzKwLdZPWFpMqW37hjnHjmNjjYdGzm7NqmybRmPOHhEnxwnR6MMSaMrR6Krt3T2t8nE
a8WehUOf8t9DuJ5sleFVNjrWscpqk2s2uh4ysvDYK5mLbZK5DX21A8meMyvaqhiURa5y57ExG/O6
LIhWdjFcTWOtYBaP2i5PflQ661GPlMp9Zk8ByyP3ioU30NoFT6Ty8iWNo3sbIdXabtqB1ZkYX7pW
d39lLXtg9LnK+5Jx8nxjppr5JbYT6istJZ+bBulv2DX6yrXqBUDdpNs4QjQ3ZYa4ZuPEuEscFsgl
HF1yj/zXVs13VmzfhDbn+BgncD2NZrTLSjHdhHGWbAYwLU+S7YZbnanpr1Sl7CNpgKv6bsJwGbe3
WZk+0WbJJrerX3ln1Gwn+Wo7SMGBdNk9T533lQlZAEuAZbNhviV+/tjJIj2QzOuupTYs0j8HfvUM
IBnrHrsQk3XHWqVb0VluJfElBOe5nQcUeE1L/1y5upveqkRrjxo1Pew3FGPQ5d703R0RQQ9OgyQq
TbCLjg1Eb2eXtP7RVykarkJzr/Fg4g+zHGR7ahI7pk/6NooTNrt9FT8bqBX11Dt2uYlAvBOvwnGe
wD6PzxafK8DmssFoHYtHtvqTnYZDYy+6xFw1MvR4nbiolNqXrSd/qUgZQBfdoeQz1MvrWORiNxSd
fmWXllizGKhhdguMn0NB+snKkaRkD5X1oFmYPwvP21pF0uw1ACnXmtVCHGA9vykl9Hg2sKqNHvv2
lWwquCSNREDlgVJ1awlQmHnQRmiauyk6e1ob9Shf6tgX1xC16bWxA7m1SO9mEwK366YsGvToerEv
lE0bM44aww4NzHRUaaahoa/TJyul1XnT/o1nFjWqyY5ZgGbeu57BStFx6F6ehAdWsIJkNvDT6bCS
JaXdrpnh3xO3xKZm8LytZ/tGheXRNRLjWEU1yRVFD/zPkNp9aE1v/ZTFa1kxSYG4uLD5Zb7X7Kxn
BjD/FMsuFNl+X90G0HnVpe7K9Rprw7lSAm6j+Wk09asWL2mJenLXj6T6cdwxs0tqPIy5vDEtyLbs
UT7P6G42U+WvatM91gPFQmarjk2DPbHhM1m1rXlsS5DjGUKlbdYbPy2Gtnqs1qz3FqFor7E2UN97
dlMs5qDGGD7Yjs+ifZbTlS6b5AWcs0ZGRBHfoyAEzDOV5g1QOWfdgXdcC9+nEq2Kr93ZvAbPeFuY
xr62nL3Brqdr1E9xbXqBV7QloUX3rmu/+1/UnVlv5MqZpv/KwPc84L4A7QYmydxT+1alG0JSlYLB
fQ8Gf/08eezpthsYdPtyDN/UKSlLygxGxPeu1LjbzHmLwcRnGzPHcmgmhe9PO+Klj5JISKrfbXbb
gtVsemp4QGCaf1kT3b+t+cKK4Ag0pIxTbww2lm0e1EhKFpk13PUO/lxeqB78GJyUsp7mtqt8ytqM
5SzXh2H1k8CkkTmTlCgGCrWHZ4iEgp5+57r2obNpvAiMaLN29fXe9wN58BPlMlEya3Z6XT3Oa3oK
Q6M4BFnUgkJM4CHFuu2c6DxywI1juNNog0W9ztuVNU8JSX+Xt86lp4jvFFTTC+TpPdk6ZytdHoaB
T792U9wChecSZbyqwzyre4EUatPkckq0J+v7oogoNF/W+SkUPoi4XH+Imno4aXz0bf6xOuD6LmkH
NI1AjHSFwjdKI8EuDHr/06vWU6Pn+UAnY76RFIp0Gde0rtlEZftKMcJzCefVj8FLSeNiNwjurUb9
Myi632IoUVJzWKR1aV1dmReCQW+uddo3Ri0eoVhiKvoe7N6sjrbdV8loQ6atnRZIgrLXxZi+89k5
OD7q1zZaGID6R+CCYp/79GmEKw2sYpkvzHSXUpljUq/WYUEHGxdFmsWUERQ32WIat0HGj28pCldz
89yhZGbrqYrYq7PoaR1NQlEl7xnx7wCh5Haso0u7XudtiTZ68iZNJaikWCmlxjDqQZJU1h5kIVDH
2nSa1gUh4XU5jW9dOGgqQVLSDYbsUnTmITDXH7iqzC1J92rLHY9WVEHdCdHeoE96uWlbxLvW8tm7
44GLpLGxGeTXMv/y+2g+rSO9rz5NLeFCSWIrf+advDCfnz3N2Z+OWfucWs65C34RdfrWmP3JMUXS
L3dcDZJCAob4USHPeT6iCgaaZ65RtBrEfj3It9qvv8iGpnrPKna9I3+odAzO7hLOp3AE87NF59xU
dvMIlkurZO88FyDsm16tp2HsRxSq2KANSxmxHaif0mZ36ZzxpmihQ73x3tXNaWjET7DPZiOjj6im
GURQCI5svtv0VnUxO0bqnhLtY9bbY6ycG2L6RTJLzC3zZN/ZBnJ70Vv9dW/Kj92EVyNa36rIpLdD
tXuNsIWCchgSuLQ4cNuOdWa7p5VyCSGeCDU5W8a9pZhrl/Cd7f4mdX6roaRhfKUPi9aK8WYJ6MJ1
y+W3cKNpnzVsEdo1vguHUG3b7454VI6MPPURpVcO1TKVnyptSuM0Wzr09thjcoDsVQQ95ZO6hNEu
aZqYcoeS7Kl8aY1Ic66EjmDLDEher+agfx9s9WswoKZgOZ2HzJ5f0uuj6kdlA4kQML5ZrctlxZhR
9rQRAC2Fzb8LDOxGN93qnhG96rhBMO4Xz+D7v43SaA8GrtLOpy+1LNoHc2H8tb1yU0hsmhkRwVtn
9n8CjfuJ3VrfQxk9+sgHrZpwOJGVI6U2frd10qbad+mnnBcmnqmhybUfgB+LN23JMHbL6qaOLujH
r23tM+G1PLPGPIhNoL3Hay/wXLa/J+5/pk3GGY3yHTfZGo2cNmF+THdnIFk3xqClgdY/03YfN4Lh
alVZiUWnOs+8RbOmX9aU52Iyz4HiS3H3zoe8NJ+ux5ndLefJ7Ou7xV8escpsM2fcBy4tyxGVK3Uw
Rr9I+tybVDwUKYMQnPiXqKiAVUr/zothY1YegHTYFHE/YFjTRKEZ5X3Yi0ezY+RunTqAlFzOuZ/u
5rDJtzrND1Vr0Npa1dmNJ+18H9njqxr6INZ+fQPHSUnAAk3izASbpFyoQWc+mxIx3MTZusJaTKIP
waLzn0BdYGN+VpCMB9E2TV0yUKZCM1e99f1Ms/dUT8ZSPBN4zPsz3DoeAgkK7EfWZzx0I8nvubfN
6mnFbbq+d1b0Wcri3Y6GTzjGdWuEdktf9lInHDA+dTjN07Tal9z8Zbl9AEzq5QcXVfVlUkVJicvo
xUYduS8Ll/WtM2Qni3S8pA4hNXLD6R5153lJS+9SJUdGp0zOUM/g4mkObWRYlNDLpffitjTf2tkY
EyMHdOh0VcXeijitczigArtuH6eMwUmMacAsqfs3psDHlBSpfdE6SDyDhZDmWruHMDX6WAYzPdGu
VRz8aX71GmO4NVOZbtfQQorq1eNOLsXyVLpd8ZrNOcCwmw1PIS0DmywT6gbmz98aNAY9BdMcPLTN
9LPLXM39I6SHiwvCer80Y3rDaOM+VYY0nzkJnMdANFzSguUhhSwg8acPd7Y9cUWh4/6Huc7dPqiG
mveavTw1lfPYtbXa/nlVjcgPdxKcPtOl5Qi80COFmnDQzbOjG3frefljE05EpxBIu2EqqZPVmqIH
5a/h2e5qdhKSqDbSlR9YWekj45Ic+6siysCCxkKBYO9hFjTUsycOa1c9606O7NzO/FD2XsftsCbB
fyKvL2sAv0VJ3oIx3MxcDc5+S3mGgW/h0BgpjQHWlOJCapfDqprdeq240FlO60bviB/s2AI+dnhX
K9mbm2aEUqEDoEk8r6HGihaKs1W07tFYbDqepkrHBDGcy8oe4prE6ttSRDZIYDphOsE695zRNnyx
7VWST0IqZVDoB3sKUAEUJoY7x8pJafRyDsqUzLwyd+4QJiwPWUd9TTGb387I51XUnvPs0miRUH0B
8dhPdNhWtC8vcANqLHumCUh6FaVPge8C281snG3M4+F0PIK5TsAXjBdSMwCWFjzOLKCc2+HglYfJ
nrqDNYMZgC76XiLDcD0vpIrvZ+31R5EqVjIyGWEnLkd8MgyufK6LQZ+oV26TUnnqXgVXyMFVQTyk
Zc1FypCvaiIZc9VD9GAr9Qy6YG56aHSX/TydDusso9tlDcXFHsdqly4legKl+v1MndFDaCu74+JG
TlbryPRmGZf86C/S+eiku9LiENnXTjbE+SNtlSDx10PBy7L9KBlFCji2Payvw2fWVu5ZUn8HDJuG
m05RHpwOLtFAc2VxQURHYqMQX830U3VpcfQjzz6O3bAelT25F+KkV49gwLz6UjxWd3xx68ZZZ66v
/jyS3lSOzQ2J6uZj0Izlu1vYzmlRNdNplrZvbqicT0gyHw1MWu1ymLwYeRdnBYipm8hVZzcgnyKm
f9W+rcM+2niOWYEg+4CpEgfsxa6XZQ8LRm+1DLDPFfSo9FMJnKfncA8L7bz1lWndz3woR3usx3PP
7ea54Cb/GHV5/0vMtg5wzksnMStzvJJt6PEtJC5yRDpjqc5IVmPK7ilq7r5dg3xyawVujZe0UXM8
pwXAd5lGddLkRUlcTGeA5I8TJQLEyt8gr6ageUKWsLGmJjitc5HfLm2w/nLWeuQZ6UnznNvpozc7
5oumjg6FNtkZC1rShEjd36z66TILt9qhXwwf13kcYnqtUYu75EPRCYXO96ews+ym78N6V8wrI77V
ELe7gaF1sWk145LtdZDxM6jMHxI9yP6inCW7H2tBWzwVTEklg2abu+MuN3MoO8DQcN/xe6LNcQL0
b90SfkyuXx2sAeBaTtM1bqBaLQOA2rbffX9pue7Vjf6dlmhDYQshS0UtPmYjUEeqfYPnoKNHlYgZ
VyW2PSzwNWy8ENJgfKABvjmzACh+C5uw+85ZuVZeD7d5wIeJLM4NPzy41gdIUbqypa++m4im7jxP
Adjs0Lsf+4CNvlvE9+K7NEqNVZAEkwPtl6bqFGU8emXfwORYTr6rXK65guP+UroDDhytzqXv9MfS
d5FOLIXfva0Nh09UfmZU7QxX5KY8GHanYtX1xLNGbnooqOVSqNy36aIbUCUD3wAdfjjdw+wWXuy1
aDk5o4LOwdlMn8oob1/WXgtsGqAazbYaKv/LFQpoyeDVhVrKEzn5kkzhsd9R72Jdam80Y1tBBwUl
Mp4UtPvDNCJx2wYzNFMh+xjaN7ibHJeIk67/SSVp129yJhT2xGz1frtVOWNvA2fJ8zlDiSWDB2Vx
RxNKjMWmhTW5b5Dl7abBzp6GoUUiIA3EAhFfzbDGVn8Vbu+GhfZAZ+bHMSbRHFv8qkkW0ktg0B54
toPGOddhmn3kBSSkmZVvoqmNTc1OYMSEgnky6ay6ew+E37wp3pNt4F0bAPEXE6yGBEjPyGo2lFsV
+y4bPlTRC6jQ/l2GwbLHOz3cF50aYq7g9sEmufK2dH3nNSjG4eBKXcHCOUBTS8tNf/A0801v7cwm
HbfBXKL08EoVV2uLWk1k8OEWl9mu0e+2p/29NlW6g8UJGZ3DYBvk2knq3CpQ48MXr5FadlFowBer
aLwZ1sKHMIEbEikRzJZyxk0HcfOrTdHXqZJC3wnhz0aWeFrWKMz2TroAdJmiuBGBR9Hu6Dhibzsu
i1LWXuIP0asnQ54EzufyZ+b0/V2zhF/+aPYXWwk2hYFSELe0yxf2/Hmb+WCe47NJCNSTq2kaC/vG
OaZTUNJUSHWYBiO71Das+VjPRgzQ811VfkUQ1VhdlMo7rrc5mZxKjU8KfSa8uqdevSXNIThN+A0i
wjEk08sIntYMN6td6MRKbSbBlEffL4nhs0mmuvPc/ifLPziurV4SJrbqsFSD+bMI0/mkMwWdHKBd
GkZhvuS9gZKzaB+5jrWxVnbF+5cZd8oblsQOwiBBoUYLVl0W0IyIYWU6yg2BlszVYuDXz5F09i59
ZEKtCIJ8h8eir7dB1jTbMeyZ19o2ukX0n+/GgNs0vfF87H75KwvbcD9HgFZZZlYHx5xRRfjTcPY5
hiiuRCl0nhuV0xfn2o/S1u5xaZZ07xjpjzQd7f2SFcZlySb7I+16/tiN+lIEs3fMsGnvXVNSTEiL
4L5tZvFYLOACm1l5xq3sZhW7szN/jVWuG34394lyx4684XlFX5PJdh+kKzR+P3+FzoSImGn/XpS5
bmGWQ+viiSCPtQcj1TmWe3IR+7RJNUz9R9GkCx/hxBxRRtFXMVn1uRxc/56cToT5hfFjErq8jB20
pE3xyLZLAZyMYB5PNPuoPaifppaWLklR1XU8ruP6wxFZkGRV4MSOq4enqo/6505V/Y5eK/dIJKed
KM6Gn1LVOxRvm7lvZqCTLHYlKgvDnB4B0oHBB8fdTEbf3aULDVXSpjNkA6HNazdNH490O8azZd9B
AP0S8HVbd5bzrs06lMDVESI8oWos27jrUJ/alQCkTJnz81zqbmvMWj7LFdEYlSnTVwhGBei29qdO
t9420Cl/FBIGgjtEs/EW95VvHU4eZ+6BZOevDBUl7+c47/1Ulh8ruXgvyi3GHRtDeumnOTvXyD8J
nHCirb9ie9BWMX5Y6CreDXcIfZ6cIU2q2Xyd+K32vLvuYyqa/omKpS7btP0kt12zdkm6DIlYjG6r
6yo9WzNRY/Zo6yeMkpoMOddJAl3WD73VIoUqWjTxdhfmdyIKvQNxaNy9e2s6IVxYHleva5J80WMy
2110M0BKvTEqM2FmrlN9GUuG5S5tmYPaPADanuzxkluzvmOCfgmcSu8JU/WIDxZTdxGWemlX5lq7
W7t4dsKPWXr2uScPGxUMwDLEYwEViSoSt+EjGTrvXt58hanIgQIk+CphDcAWfqu+TXuF+imqSbOp
1mPCrEohY8aMQVqf+WkHqbOvGi8/um3UYm2DMkw3thBOF8vBXnpi4PnPZdkYB+2J4hDS5H5rZPW7
oegM36xk1B38SDaXSmp0USFOx6AdcpjltoZ/9R6cwpf3VtrAcFGw/qCHdXmWASF1LWwdljsY86wq
1L7IjfdyCfMYJZZ38Fqok+KaHbknNVGcy9DLEkhRJ3EEmwOho3N3i375RRtes+/dtjzW5GbGc71i
5F69nx7SlbOsZucHlYUV6p0520VL+uqXy6ckvC8pqsrdIojADNiwpPrUSR+bIjyY3q1aEVz4sn03
/EredmFfP3q9z0FJWSPiFTo6DXyD2UpGPap3AXex8UvjjqpXCZLvfLZsyDGn+3ce+rvR24vuwXSG
8dYem+HWx524Tj516wHqxFBk0Y1Z6s/BsqipamfA3iEPObummtMW3K6sAkacunLCr6gjiW0zBqip
KLD2t9oxh90iO3L5wCm2o4cIdIhQ4+G0+jEPTRlz+yd0x0yDa1P57D/5bIF39lBk9x0KiJ+5bNZv
Wzf1s20ixAjGyXpE2FGwEU01eLsRbAwx52+eQYVjgO5v5Xps6ATRPSpNwz6kk9GejIgJcFt7dvkw
lgtaIjDbDtovDbrPyMYfi1yn3baIsA4WFCw6bUlYduMK5MGlRWnewPGhGnev8aZCcRntfQY0d1wi
Wx50k7KcM2u4kAvOlZJCgnRQ1bks1bXrdEqh3YVQTxPCuz1iL04sVabbCFXic2c2ZcKtXh/aNBex
BdZ+yaQpYmQTID4zA44Pn7L5M6Q2NYAlRFREQLTOZzimAG2BZQAjFqsR3amFi7gSebSPENv96uBY
GcdXhE72TMPfLOvXzncb9Ic9WEg8mVGeeH5n73ERmOE5Cwvou5LZ4qbQAwUQGC4laht6jGUwclaS
8TAyTXwPwPi3k5vLPBH+HH4HdYhEbUK3k8KI7tOKekETJw73KVk/qcq2yb+PQCXHXH9GKFNPjYGd
sKVrCvYdO05Kb9nLjHAKQGpW57FvEUKkUePv7J6ALYtyIH4RFMCGjvqbAeUqUHyO3ECUwWNgVkhK
jNne5AtqPm4q5r61ux+Aj9ke9JQXFUjI12z+RaZI9RmZy3jLDJ6+VOBa+6hbm1OzFtQTh5KhpGWB
9vQgH5iI6EZ2qv4UTbVMJgaj11Wu1DcMdLQBnBKmmfni5DfFcJp7hRkgyNFyLLY378OiErd1Wkcf
8wyq1/tDug2qpT9kBbeZZm4WyitgOE6rmu0Dlo2Zy6vPfSZiRMs0GsqlEGsOPBx2P3vPXbcLe+HG
z+VyCSRGRW5EfnbwuD5QmAC76VgSpVHmjb9H21hk7A5N8wO4unpcBmQfjTTSc0f80TZw4HpXS8in
sZ7UZZkQUxIqimemYiZxxjmCAyv9x8DKnjKzS+nrzuHjKusnQpopjwsOw9Dp0wOK2WZfq9Q6jm2A
gssVTr5phO8+OSLsLhrFHGu/L+KO5whsx6M01IbRylIfJN9Y/I0iQviNhzy/TV3EpwzJ1esYkTiw
sZWvwW/CIdtGk6Pu6EAW74K/j/NwZirOOTybNiXGQ8vpZFVhTstmuG7bSLQJ2ZMiLj1QDUEyG4lW
7Lng9U8e0vaE/MxrQZzsPgcqM5gHcnUQCLdjy9DTebZW3OtSFcc6CoedXKPlO/BSnoWIE3TP8dPG
DUc55KqiTcMYZjwpQ76KLXYc9uVBlkA1Qr8NIdZ38OGv1Zym7eygrDQdobOY3Hbj4Prde2Z30JYI
jLYId6hEQJSi8IjQvwFOisUj6JZfylvbjSigP6dgzpJcyWzf8QTemvmK22gyxx9QxuW2KXCErgyr
R1OH/qlswxwlQVq/F0X5c6ZL7kDtj0TejKkjbfRPw2hWrDGuhzZ8MOIWPe9jgYMBC33Jo6y9wCtQ
j1BW44uJx8Htwr95Tf+l8rTnpuL//3b9nq+m1ZiRsvHf/+2f/rT/3dx+VL+H//pF//Q9w7//+dfi
d5N8jB//9IdtDQqlH6gq0Y+/h6n82+v//Sv/p3/5v37/+SrPuv39178gYK7H66sJ2dT/WIoZgA1Y
DqVmYRD5lk3VBIkT/9HUdP3J/v4611/or3/535/6t/xvv/9vdWrX7Iq/lWrawR8USkcUq5m2HZje
1XT39/o0y/zD8vlfFLqeF1qmh/P17/Vp0R+UYIaBafk0dDp0J/5L9Wl/mnb/05UXOI7rWha9bhj6
QwqUg//iyl6ElyqjHd91vbQ+l+6S4Mh46IWJdm4pAghRt/FrYoUHuMne0fCEiG9LKJKq7cPHofBE
edVaw970781AbXq6UbKAL+hLRNki6czMDb7+fHf/pQX3/1sP3zVr7v+9gvAu4SjDiP235Xn89de/
XL/h78WsXvAHmXQRVekW7RAmKMD/XUOGH/3hI+MNCLrykc84/1jMyl/5YYQYL8Jw5Vosmf9YRYZt
/0Gdq8256TnOtVP1X1pGtuNczcH/uZB81/Ysz2Q5gfQ6WKeDq7P0Hwy+oZp7WzmBuZ2nHsNO6q/N
1RllMz/d1ELa6tkAMTBPQalgrUzGkzXpG8vVn54e3U8h2jR4H60xx04WGcYYO/712AB6E85EDC1h
O4gKjfpxbKJM7sy2xWmwGXNKRDYLvifsUauurTs872MUr0ur1o3XO153Mc3GDQH1nSBTz7XVejcq
V119SOfeQ1o4F9imXC4roEnbce508Vo2XVcc3a7pqx3Ul/pWFY8I4KMd7MIrZ4cO0N/WtHQnKRzr
YjrLM/1KdZxmTbCVeXNnTC6SF8K9+FL56k9T82UoG8UQ43ESCP1J2qBzRsd2EqZI4yxAA5qNiMXX
uug2rWzrTYtpa88wfjap+j4XhTdgMmIqtfw25aYenT1YiDsQX8ExzHhOee7DgGMxKdAyJVIrzjF6
RW7XAl7DJMI+aYLsIa0UbH7e33rTkh3HTPdP08yTH86CMBqm8hj1Kupc7h51ZS1ESQZ3Am3HsZuN
Uxs23xytDw56IFhfYez6Rb6UE0VPikvoLtB582CV9meU5y4iIGJW3LTtXtpKYjyxq3pLz86nIcL3
emnoH7fNZu+b65fjg/mYztRubQkQ5fbrkhThtQQLv90TOjhq5F3rsW35VfsQR1tZi/SlsHXxLlkB
B9ly3zcGXEhjz83NEjSXgyiricnPWjLzlyKc+dWeTZlDZQST/9TVcOj0CaXOaZjn0fmVziVoU980
CI4Gp/KUfZsDL0c79OTjuM8NpNutvbrhNipFl50ySsBhW8cazPCq8C3zxHLx56nEma1QTzfh6Gbk
7+oxCpttOFi1F34jEBu1vohgGiL7PnOFoQBS1Wha8jT0Xlsn7hrAFXZe5WRbl47VR2G2DUJuVNQ9
isHeelKtZ38EKxYYIq2Ww5Rn3YMVutHDDK18kLYXxNZCBMRmHhGy+PA6P1i2TgxZQSi443vIF+BK
uLv2HdrwvP1mwB03tSDYCs2H6Z9ULfTtJIpgGLbcy0pjeB1kqq834iKFtKvtmAFI3lqLcy9AeBMM
B1z4QmNGEIJekVz8NGcVh5i75nPFfhGebKvUbbAfOmNZD4MO2tgFCDkDOZuHMBoRd6aeg+CY2rko
4wKVybQbLkyfNAQN6C9NRHFL2iPkKnTE2NGlh9KDH8F5mI5os6BEDlNqAM10w0uGjhq4oMmQAs0Y
UJgC1E5PbXbPWab3aMqsbWRY0a4JCVp0OxQpirtmHKZgOTZesk3WyB9rCzySjnV3tMDtkj4nnq/I
oOmjWhYPMl8Rs7hV6ELKu04e3g3Slkz1bX1sRc8D6/WQFmavdiEG2x9NpY0znKhDduMY3oQr1m8h
gEaKhWUv9Mqb4Qj8koSzJGrN6FdXbsnoocL9MOANoPYxkGfc2uHebPpwH9rGcCwRw8X55K2g8whm
C5Dl26YGR0KDax6woCC7z5RxDl3HfZFXegqnMk63oS+3es2PQ7Z0T7hCMEJe/8li1B3gMYSfGf35
U0WvomfH2qg5kn7Cx8G/K8f+x5+fYDO05qFZVicJ7esrGL76DcBeH7wqA4o05HlRrnHqm0wdRVYv
z6HmLWHvTe/GEebeCohAyvpWHut5HHfglPx+nVI7ZTbR3ptQBQUY146yl0ReLdq+64JZbcOS1SNb
L4vbxf8ZphoP/fXfbxgR3yBUy30x8BVmJ6LbP9/DRjTLs7lU4zHETrHcCJz7byaP3i8xeOFN7WTO
ryUfzYehDPKPISjrZOjX/AOBXf+jrtP1c6nminQoMdmbcNZsfcvg/ywsYzmOwoieg2GZn1AxG68S
wHJTgpFDvqNB7so6vCjLL+LKDtW3VIa4KYYwOEfWGgEP1FEbvjmeFxnBEcRgMYvre+zbdJsbawND
4yx+SxVe4ZmWaDaubV1l1WU7jSfXtIZ+03K3P1LwVDwP0oNCxV+zH5V/lzbm09gVj4hMDkuN/6cJ
1Tbz1N4uh2MdTDt70gcKnD9pr2liMxduEgqQVYTkLP42vFNOx0IPrftQrG9Qzg1pFlwMW8aS3VpZ
w35FJJC488Ri0qveyZ5MsUgMxc6dvHabNqEDxbCGSL2ILRASpU6Fa+Y8OM2wN9GgxAjHHXQbATJk
gTCh91niAzSzFeth/Ag6y44XoA0SJ/Wrg0KH97+hizx9pxjgy0MZlli18WT1qiPdwYFeAR48WBag
dj4xRemArXhagcvmNSwPEf7yl6XxYBWydfihsxGv1xwY517Oxh5bBnhSby17f8iOVtRpNm43/F6A
u1YdHEzaHytdKo4suT5iPp7ORr/sCRRKZuU7CS7Y4g54PbhpvSUjyRWd6RDI8Ayaa6IoJAus8rGQ
ttlLWiNyNBRuBtUNJ2RDb9247lsfbAkHhL8fQy7enVV8IehA/uVbdVxS5fA9msxyoM2EwVEHC6hh
BZvS0iB7wMkov6qtGV2VO34UG64Kd0DdRyApO9G5X14EJlP6QaslaWoVbrGysQ16AVo0c0Vx1U9Q
lAaOtEX728kiXiy67tUYAkah649cy4VDcXQesEg4e6FQ1HtpF91X3tg9WmDPGK7Ix6jDMnxqMInu
Ra2dQ1GlC0UXpVygEwaZDKYVrEkZuPUBe0pEwaZz5DYY5mRFKPtYoINQLL5M3q5DVd5FpVXt2Ksh
HOmYMB/6MO3fes24velnOR2hLKOEC2mIkr/hGPG1PZ6CKP0lZ8wqKbP0jUnNVtwUrpWEbVs9SLNr
4rXrxBHxC965qk9LjjwfLti9JuuRyI8tdM5uU7Pudr2Z99hLCrdna2uaZPK79b0G5dgHk4cP3euH
GL2gOs5z5Z+0k89IizoDDDgsjh6hJGcHMyFq8zL4tUxNy5LMjbu86dGTkqB0saJ+3bEvWkcio6E2
/EUteMQpBklwLK8AwpEDaUMtEOUv0BfrJh9bnQhpqGsnX0bVJ1xEErTw8G1FslQjmz7JQQl2DW6m
DSET/VPNLBaD3qRHP9Qixnii32f76gkoidxBIhmIR6YDlcBBrtt6UdlvPMreFttyvu+6DJI9czwW
hUZLSfs6gD039YSwR30PRRY94Ke7XqFJDfML45Zc4vSLFy7uI9Q127Fj/5+xn7zMC8G/KcnYvjTy
46qik6M0JvpCa6wplf8rbANzb/gwzC3FtbJw3IPMqTDzoOn3i5UrDkQfvTneJTKVJWdSmKffUUUS
n08ayIYz+cdYqOHG6mXz4Ba09ai6ee1kX2zbzFxONT2DzxFXxiSwPXn0G08DkHEBHanS2ObY+rZh
UH9zoj+usKSblKNsE5nh7RzB+Jv48JSdax4iIO5DD353JBcQ4YGGN+BWw66GTPOtjMbnnKv96drk
FETTl4mAIF4Bb5P6KoEpFTmTOFpXHwmWqPvdbOefvsojIMn8I0CEvVNkbYN6d3c9z9imCN0rhjNx
0rZuBtHNwSlCuF6kjWVspua6ncfgBrrOvjCLVPt6IYZmMcvs1WT0l1h2y/AsHPbjphUohZGxRNy+
gbgbhdyKfbRnttsIo0bUbdofYV7y++Vm/TFeVwSX+JPG+46QrIkOqSvbB9yaxBdaZXeusqLmY7JT
hn00x5O54NE29ZOuQ//gdp2JQuP/MHcmvZEj2Zb+K4Xa84FGo5G0xdv47C655im0IUKhSM7zzF/f
n+croCM81BKye9O1KKCQWaBINxqv3XvOd5i79c2QMsi1r9CFfceI/BjntrUhS3peT22nliJxjE1T
+U6wMNOEl34u7wxmVEsv8E4/6k/JuH8RVU53ExTDuCahFTEuagQBAGNRgxtdNLLP763Q7W57AxHF
AimIdZgNBI1ANmMWW+c/NRUxc8yjBuwjVEsLcE0A8KPa3moXhzVKqh9ohxPMj8yJbJvfqaktf9/z
qdul0niANLyXhnfqjg7mDuiZc90n1dGwxczkNAsOZGwFqxStDrtIqBdNgJW+JGyYNnwzbwceI6YH
IXOkN12wD5TNcqYCx1M1m3d+KI1nQETxokedP+XddzGX6WM+YONt7fIOrWf8ENiWtUXKLr9xrmIU
45nvFQb8A4QX9kK3ujZHxkJmcZW5+ZYmtn+dExuzLMs43ycOozJRyJpmfPiWjNGlyXN99oWjFpTr
/I4omxsCIg+J0wOU8RvsP7Q/VyptTniGNNmq1rLwwaalfTnYbX432F67qYy4Wk4+gxAm+eamJ2t2
l2C2W6MS0Re9H1CeGa9uHnZHV/coAjKj/+nHXv0kQSysvCzSG9sYAJGijOJjWfpPEtPnVRqZw3Z2
lH8cSDu+DHycGsPopSsZUfP4PEzHHAIkdBJF5NSo66gIERE4BbOwiNnckSRf5lhCqqPCxMYYuWuv
4pM5KDQg+s9TVl0x18+2dTme9Eyc4pehOb/ntp6ZrIb97TilxhZRe0xwYAS3wW7VaUTWvWGmHinf
EFWmwsE3rLMwX45G+xb2EZWSi4J4EsraOpHqLgte7CEpxTc107tWXiwOkaps1v9ErdPaL9hZ0XjH
I5kN7NnPeKvqLaI69yFtXBPua2tfxrqkuTAyzTC1JqM6mIKLKE9u+wovT9Biw82t9NmLQmfn2SWq
295D14SmdD/0wIG88G+RjBNVG2ca/Rvujol0U1zZc5bgUpWDup9j+1vtgNcYnSTE31ja+oYU9Xkd
aat5KxwQHHkMypUKDeCKMqlEui5HkTrghkRumu5Ua5gXuRP7K4/R2ana0LdoKvv7BtQSZ/Y4tnAC
y+kuLAKx5iyc7IqcACM3iLtLjqgQI9zA3RMEAmCmHpKHgrS0O5lPfAZs9tljhfl0l6VtfSHheV0R
0da/TyPjIJlV1s5N0uA+Qwi4SGcvX4+Fbby00hl3BVOHRcp8+DpDlfTNRP9+IGgb13CQxONGVGwu
ra3CpyaMb0OzONoc/oPQfE1pqD96tLOWieWiMh+oXXPtV9t5VI9RlSps81P2UllpdZkEpYcodYie
Gf+neL4oAoSYv9dWX64RAk7brlbzJWCkn6buxUUAMgc1vMVAzO7GnUQhQjXRueS88cqBj0DAlItg
DXUInaYf/ChG2az92H/rq6bbpnV2rDl+NXNTXNcu/DnXmZy/fAd7sAyCDt9dqW4N3O9bN+rg/pp9
UL7muUoveXTRymU0sHUnyNKmGTa3LsX4TcdhC7qEb16UNB2WtM5x3qgKtJeBIZ85sK38hatPvKLS
nxEpT6R5Yp9D+zqHWEUXU1zFd0PYjGDdcnc70M1bwu8btjp3jaWuK+NFlziCTTWHKygW2f08EPAe
hEHJgwmrQ0k5tGlKeozY/RmtJXhTWIQSUYtIqj5cw/PC3CwhCXetX10lcedfjTpplhS02Qrpuv1a
TPxRTR+gKWzNytlZZZXdzZTVJ+yQ8ei0HE/CemyB6LgJIy+6BGYAcdeI+dpOibnXldnu+LvCvR5p
JtFrSI/0xettYLfRX+mMRCR3S3EKbUh3bpE1277Kpm9NyeZjIsFGb5UH9g/HAkdVFrP33VMQy+Iy
R7yrWm/nNHmxmWjbvKRmB2UpsoMQrXEr3nVn5k+tVzYpBJ9O34nSM6+rOTZ/5Lr114qY92XbuvbP
jnbSijlogLgUh3QH73ODght6i8+i1OjdnmhB+W8dCThXPkykJVE1xWVQttVJZDj8iHT3LAM7uRoY
nu26tqGwUXosXqdxtO+s0Rzg2cbjNy8qW7YQ23vrozm8KA3sFAkf7mw5DpNz1ygjvu8bn024qMrl
kJ0O2vlkHIqR8XJTwSmwSz5CRcipeYGmyJQLuxDeMUm8CHpIF73JhETT02cnANpnZXAt69ldpb0k
8d5pIo/ioXavJOD86WKYNeKo0JENyGdU+labrOzSRSogQphsCfqWi87Q1d72me7wHlT6Oh9j945u
W3IUZRJ8T62KSWZqoKDAjVQv+9DrnzMBOsSf+P7X9NwewAT7F9rpwNxgztxYOhgORRQxt5O4xirD
MH52JSoSy4xumirobzB2j4eCkSv6rIKRuajYG5P5qAVK4Z5+42XsJv6twc9GUTrpG2vMBA1OxyO/
Pi2PpW/6B/bW7CpMhFxnqhqveT1arDFB+64phMoieGOU9GYo896muXpp5PlzK/z7SM7UQ73Zr0w1
jiuXZeKF1nuWdd0SudKr08XrNIXwReIddn9Ujw8t7BSqIGtlJu6jcwqO8jyahuYUbIRo5WIg2Xol
eBvWEnqeopBdGGWIDCtl9B9A68iBJmxV1bPFlwMF5lQewF6097XhsWya5NiHgcV2l86bPs6HZSgs
61BJq1+l7fQU5N1LUelqGapu3YA4xOTDCc83+6MQdBDJxdzxgs94Xgz/WLattZppcl+4Zu7uRpGW
PPiBck16wQpatwuxqEXj7kBYncZm2k71lK5MnRyK2m+PHJOQEYvRfoMICUg04MsfddYtsQDg4bSx
QYkXLQHMBNuynu2fjlnW907SGOs5AS05nPBPIB5j2AzC2Q3hCN+mjTGchGhcOVtpWvddchxyTe81
a1MCxBQMHC+OXzozyXDS2OYNJjrjGFUGLoZ4Bg7GJ0VfOy4tXh31D1mUipVocLwY0wBdqsVQWimZ
birHD2/7lu6BOaCnaSSiy4CKHgd/u+ugPu514wCjoJe0ceuBc5TkkF0XPHsPi2ztCOMg/74zlsPD
mE93GjvWIuoBilJ3UvVVJ1EwJytwYv26UmhUIjUe/M4aV42bE5AWF3uriJ/LJjj2pfFe9rGxwixG
dggezyszaG7Nkz2rd8E+BKh+drPGo2wGHtWf8t48p6k5reQvtHjQlZkOq8vywv2EqGBZIhtdNJm1
KXApIC7I1oZtydu+lCyAAX1EjpGl4TixjGfUW6mBXTjRsoC2OnjXIS/30rbKaN3HCUT4zL1s22bT
WMXLMJlqMaUux2BG3YkdPTfojpjMdz6Ug9TbVKgINypxgFbASkLjXh/tuHgYFZxRtz7J1SRSWQ1A
R9ZMDPIwHHDZuuN6zkagQl65cVKb7l5YNqS3jtbCqhP54BrNt07TprMkzfnAcEe+mOaFX+CljCdv
WGWh11zgbXhsAAHQ3CrMDckDL/HJ4tfJpMexpB8YtmLpbeV4tMIIrhxnUQRApTxgWLtzHeRY9pj2
VymdcUkXwCjX5O9FG5VPG231rz22VOXTEokBDLHTd9i6LQSQVCeIKBPzgfIx3kYkwXvQKG0USYvE
1A/Ukc9BNF5z0ChAmBXhfdTl7xPznKsE9M2mM938aBviHY0VjSZM82gsRd2WJ8VNvhsgrR6kN275
YqbsaSwJrOnDdjodA3Sab05Qg54U17CwHv3Kt1dFYt7NoJcOcZDFl3XGyVaLeGXp/LvjhfS3Ms49
IupPChNIGoQYUF74fD6ABOeXcxwfOCUFhwFs7dYyxA/Ysg9BEqFbjMQhKA2xw4mc7jKdMkmiYL0I
YH4hELHSS5Ms55Bz9bBr8AqsJ2fW17CU3iXM//vEtMY9MLdpqcKyvCUhHgpbHharIETQxOG9vg1m
a9rmefcNF3kWXQ5gA6PwgS192KfZUJLH0E1bSCC8Fk4RvJZjCZ6lgF8xm9CCqbv2LUlp3I0RrxrU
RTLP9ukwf8s6cdkE3Ya4sRHGa3dIk+66gGq6iJSfbEQaf8MPdsvz3o8SX1h+Wp4Jn7mpMtd0XbdN
Et2PaGnGmNFf1eX+TRTyL/VddlFXOIKMprxj0nYnR2T9cDLhzq2QcyVwJf21yPBtIn1tL2wfNzTG
lk6LJ8R4a7Mc90kC8HauiFFPCWLwDfHWZOZe8Tb0LA2MNvGxNL29YXn3Atz5srdhPDfBQUkikG2J
4j2xSMyDfsB8rVsQtOitHNM8pEUD4TKtnKewzl9U3FL+5oCcRuNGgTCwRXNvV1gbm1nsByaRIafF
NXPeEk9dfBX648LI2hWfqNWYlo8mnGgOLnqTO/JKirJZC+B1+07701XgF7uijfxl7UX2Osoyn8ks
sy6wP6shGN9mW7oHo/aSQ28MHWWW/6JOlQUplFfoxbHYdlDFSlTn63Qav2WhCVBkxgfIsUX1prmu
K5+9gfco1dBYykJfBwwQNl7lHgIv1BewLSNOeHhEn2mIKcRV+Kdzvx2uEXtcVPDOIHT28ToDg4He
R5Yvdj0Rye7a8cGIo+hI6mZJJ4Fg5iBzasIEsSjkXoQyw0D0aaWAkRgslk82Kqg3u6Jgb0b6Lizy
HASrozitU1fbPnt+KSdjbaL8W4+UckaZvDtODwMAUQ8DGbNbYZYOeuovZroZuRNA0vgHve2uJb+M
gxpwnQM2blDgQc8XK7ep16qjkxzQzYh69z7yzGTXu2NPblb3w04SOg8MqehZoBSO9vyCS6rBgqZ6
h+9/QAA+dUodrCG7E5nTM9IwUERNTwT+HSrcHLACzRunm3EBuGW6zEAIp2F3g9zukVFosgB/TIfK
sWM8HEG9z/HTrCrl/aiDk3sKEfq2j53ioSt69+DZ8V07O3BatNx0lQToMIpp0dnQBFCWr7NT8lPd
zysor9hcc/Gtbz3ASVUZLxXN+ZML7lbxi7oufLEswuvYB+52YjC68GjQylDjSk2xS46ef4V08M7F
fygbt2fCH2ILsQETh6m58AN/U3TqtfHEa9ePhMsyU1z3ZYSlIW6fgqL7oSETVL5mlOKodY/SjXUs
b8JuKMlXJM81Tc0fToLS0XDg2dou8zk3CVG9OaSGeyjOyYW+gG+2CrrB2Rdu/M0oGEYkJC65bQtG
cpBbO6zEZm6qO88XHLmRdztufR3gOV/V/uhc1oXdrfyW9naf8VVm+5QHD26oOwSYvNs5PLR9ZOMG
rYqdTijbGZ/TTPc5hLpOkcHV9p6EjpurvEzUEcHoRZM33RqgL5kn4zUx7iXlBB8anwNGjRY4K5o1
k8to0SeSZHSHCW5ixdeD6UZolU2koS5chSGKEmJS8HmENoVC4kHtYFQe7VOPprXpWO7K4Fiw8NP+
UqX2fT/3znpUwy2AEPqM0PObJoanGpQ2/1WE+6i3vsuRNkaRHdsghyNt5enRDOyUAlSnS1RPUL4n
yekmM9ycLi4HO3ClQ0zfUz71EgR3dlMEpZA/Z6v0UcJCZuIUM6dFv5fgpJKLcZxPNOCqSSW8bUno
rFB9Uu8b6Enisirr0IBlVldMourAMABBNnogM7Cy6+9xGab06dtmfg5p1UHwoJV0Mv7CZdjyDwd1
bDl/Fmswc1N4w/fdr69ro5j+Qg/rgXROzZJ+fea65i7LVI1dz8/7wELjCugAg2VVmKtY1QYxOaql
IHQmN/xWlUMgr1plu+WdxVCMapp1n0SXo4qwwmFb1xSuAXSbVYdGCcgyAvNuoxl307yH5gKe8EQ4
2xaOWTNrTrAZGBcBvdfpahh9bs73C1paSgK9W8VezGlhofteROOibofRfslBG5sHPYkZSSo8dtGu
qXsc7zpCPME6HjLDWQjDm6AsxRFhspmnb1BTeFe2K97GSt14tcrJBkAXmpLDtG2TZrjzJGCaKob6
g7DNh2AcdcFrFg/ljZEYPWYFSI7WEnzWgHo7F94eoQcmS1c9ZEHyEhBU5sQhDXABoD/r+k2QyBtv
yN4lUCQDBQ7uz6m2bxmcF4fA8EpvyW7YzU921HneX31dW6fr986FzpvHocR9O1Thxgj8HyGU0G0G
NVzHuId6auA6BbEVCZTVAhzjKUd4cMKZIUxE19G1Ngwv0n3T8w/xqcx7kaFCryuN7Mdtxyfsmruy
HosLv7U4vFH2XgwZKLwM19FFhvl35Z4eUq5ySeu73sJ+Lsij0tN2kOUbhM6r0NIZZyQiV0tqPE5H
IxvcDBkrsVS4NgL2Uccq6yX+PmZlrSse/YbUXYzezjG1TXtF93JCyhD7e6Ov7edp7Eh7GObnsk3e
8cUAgB3rbdzM/s4tq3gZtDpfRrOKnwHXvluTB+Sq6K4Kt04g2w0P4RiNYECb4raqvHStBrfexJH5
mrc59t+w4SsjDfrR9VwGm5gDWo63Ki6+ux4HWg3CxR6Zk49hs4eDgisc7RqHqopBRDUdGNrJnYvD
YKUnq1zbYpi2aYBzeAjcly6MOSnnzXgbCN9ZOCoLlug0IcQKH6yKcPUR8M2dnXvlg6slqdvd7Nyi
6dO7AfjniuFK9cMf0gSNpIY/V6mR2Uwj4OOh8arrhrNEzKQWqgleeu5+wXcWtH1d5XvedvqunncR
IaZ5rxgc0NwnEywf4Dt61mSSRKEVDDAoxCRbf0sczp9NxKetsOJ7Ah8xUXujt2YMez+PWXYET85Y
V1dUg27X6hVQpvGpsCXW1RqN1IGBdzehtODZgwEpJoWGW8/fkYdZb1DAVXGLvjt+tujqiw2UnhG1
wESIyAYsjnlQcVa+zb2mH7joudFLCCBzgWTafgYsEjFhLMpHlG3qAtFjtzQkA84O09Z82rIWbeMn
R9src8Zh+WWKXHCJuYJOqIavNZyKG4GpYUfNET/FCfZOZF7DgaiC8cAGRmENhQ1MR8k6WOd+DfG5
7gRVVwOv3jzAbeLtk203eu8c+gh/6Dul197o55e1TlaFXQ2HMSjsO0M5zcHrMms1hoZzo7Nx2jCT
iK/aKczvwjL/YdWBdeQlzlHEpsZtkWS3lusBr68N+56xyJbW8U9Vx97KqONLp1dshbNt35ad6PpV
JHx85HB8sYJM4dxeeE7wKtPikckjBCYQrB1W2X3sc0S2ouhuTBjk2aTArPgO77xKGj/zCo1Bga8a
ZMQ2tvICGPw87NkhNkoh6vF4SdaZEcMnbNLEXgnlY+52IPcGrnnfYytg6ia2TL5K6PDDBdgwa29J
o1n6praWfTRsZi/h2Q9DE924pt1TzufMI9uQLIopC1YKgcCjVcKlDggSaTgYNpgUYgzRrme1exEm
4HJDq36c4+RJgj5bDl31zgGovUOCh8qhGO5Dtt0Z3dU4/nRc+4EGUbTpmLcwqb8LMjNc+rV2qb+H
B0pQoFom+0TVJcMm6crnWWea9mw6HHy4n+0kWmbig4MrSi+GejCR4kyjbuPLQCmFm3hwH3GJ2UcY
DOkGIUO0xfqzJjHjHcvGvD618rk2/S0vxlmTd3gcMvS17aUbVjnGcmG8dSbMT/pE3t4aI/OUXWXz
1rHCfIFOZag9pGmQ7vATKGcnUQeAem3xbog5EVdz0b4mqhqOXSKSLfb3aZ12gX3BMLK5kiPsmd7M
33PW46rsouQC3Dpf+gyUthNGKIWqNbEbGzr6l5PFm6are2ytyNkYWuyyqr90YdYJnNq7TCLokC1s
K7wNQGMlMDdmnKBsXNBKhgPpmUFDg/KH0TvWGLHrGMlZU5ueDKXLvkYR0cTiXgftlZuVl5mF7nVO
in5TYg0ExV6DLEptt1sHsy4v47jGWdxgH1MolVZ1XjFNDQaxckJMVVXk+bsG69wOSsCG+0X4Fenp
KRMQIVI3pJ3PUyLUI0DWG8MHH+M7ozGejDaZmG/BPNPYkRftMM186tVNkfXJRZorZlpMzGFMNxdG
ggsVMeiOUd0IUZySvADifUo9BAOWeN/S0MQxMho/pJju57KzloRhhOuk7k8eaGNj9GoGMAuBlK3W
/nlqPu+H2f0p4tb2lgJ4xTqhVFgMYp73OQ/rCMEu5wTyzwXux+hHjWD+r/bcL/GbqeK6/1m3Xf3z
X8fvZfOvDV2Z7y1mhvP/z/+HHgv7U0H8MozSn7/K4U//+n/k8I7zX7bwtH1Su2OM+B83hSFM/V+2
jWMCS78pUaPzf/iPncIQCOjJC8IwrpCN4+fAhMGQvQ3/+9/s4P+lmHFr0ss9m63AlP/+27iCseTm
fwTueFJ45v/7f/8r7yjkmSE3//1vLvKrDB4tNr1Vj3azzatgSXGWv4YOSsaGGOcLUCEN3RevcHAp
1l7qP1p5VojHMIiLt1+sAv/5G369pjjT3pt8roSLYUS5EpuAc3pUv2rvo1EFmR+kkAoW18Hi7vny
6v72q1hXntBvN3Z+jbMb01Nvw6hNvEOyeHl9CBaX/uLwxW38ng3m/HEbp+C5XywEk1NmFZ0i79Cs
b1+ODzfx6mZefsN7/EUY1d9hY794Ff640Olef7kQp6l0UhMXutALsXoIV9wM48P/sUX9H5fC38F+
n1xGnXlrfCsURP7xsyT+wOR7C4Jxkc/hqVheuBZUQAkV0Ntp917gvTaznpJZLX1UsS3aV2kfkkzT
z+pWnz/nL35JdRbzBhziP4953lxf6+X2Cp3T/+MlrLMHTAeebCHuPFu8hsuHdnFlLb56vKfwv1+e
Livewj7lutSXwkH2cGY4KQFtjIQQttsCdAy8ET9cOZGUi4rW+83nT+z35EasBVzKoXFpa1ewi9in
P+WX9QLBjeAQXbVbQ/nFQ6C8A6TZeIecNzkMKN3AYqB1+vyaZxsJQh4MaOD9FNWiYjs5vSy/XDPh
qA1TRGU7GoeoUE1sGwprzaljmx/4Dkfbz68nz5/n6YLCkqeXA9MZmq/fL0g7urJqy+KCGcYavLrY
wfLaWaIXcFddOVSrJMFBCv9Kr8O2ci+UqstdI8DCJxq6C96U4TvwdZAarRAd8IHcW6VRNNKTjcYZ
HqDP99zJqChUpo+uz8S3y6JiF9SgOMqRT2uEBXOPqCC7MFAkMULS2O+7qtooi1xOCPjhmu4Tqhk3
S9dlD63382dwWjK/LinLxkNFTaow41keLKLfH0EBHIhRmQ42EsngRqcpUkpoTv/0KgrZrsRp4UgT
v9R5DjwAASKLzLnaTE5mgf0lyqU2uvqLq/zxc2qsoC72Rcu2kYCZZ285xyhO51Nmb9pW10+llxsH
jrgn37r7VbDpB5dCzY6DiK8yn1l19tisxCdliB7xZgrIPku48uOUtd3am+3u7vNf6KNLac9BAEZk
qxTq7K3AReEVkYQGiekZuzytoRVeabGB2au/2L7/WAykmvD9FjT+HYFa6+wBcpKawSCFzgZztoIf
WBKvkpKS8vkNnW8tUmLok7x7LAXKE+/8rWsIBmkH3YGxE9ZfeSlmjqqpjdDEZ0qynrEy3Oum1+kX
O/TvIa4sc+ocG3ancokgsKU8uzvTwg7e2r0PTIxzLgK3tH6BPzqQyWJG0XOr3PpbRK2FnUE0yIQ+
v+vzzY3djVLMdhCtk1LinWdCZpkVlr0N3Uok+DTw9BdC7camQFhKk8e8s3odiH/4pG220tMrRwVI
SIm2z+6YbFFEu7nhINcpoh27bvBSOijyKPFx4pEygE2h+GcxrTxmZQs+GvyHjcXS5wm2KvPnTCoP
BmYOmTg0VXFEVh99kdp5/lb8fRVNFSstxza5yd/3LeEImgfkme2qtskuRMZhCx5Tu6FTZ/zDt4JL
WSbfCB6m4LN4XjwEvRLTiGlkB2WYY5grjIU7A5z+fH18cEMWVle2Yo7Rrumd/VZxgZYaQ1K5G3KS
OrE8zGlENrsNY4JuhmNf/9PL8U1X/FhC2pwbvNNW8Mu3tkP0NiZWO+4GE+FioWR44ZFztYSpkF59
fqnzXcXmhaNOR4ao+Kq757sKdo22CBVECtP36yvloyujLT9+UUp/dBXtuZIDjY03yLR+vyHD02bg
Zs20E/ThN5A/6p1R5W//+FaQhPC50NKxOeycXvJfnlqD3gJII8iFshAzWUsFTeU4Cru/Pr/MH3sF
Twv6lILAJyzOdmdrgehJGiIiHXYGa/La7Sr/0mKUcCwnEsGaaZx+fH69s/KYVYDzhV8HU7yLfdo7
f5lUSjjiVIw7J7eDWydpyXaSaEHiLCNrWA/Jqi1ba439wNm3Miq++On+XPquK0wXS9PJ6I31//en
mrBfunCdUSeoyFj7ZWTQ7sfAsGBK3j9+fqsfLBOXJc8rxpZoEjf++7WqyczSvBdAM7BPwHJN6ffp
gIDML7bej+5JUoNg8DFZ/fJsOTL2lXFMWOlunOz8O0/UbXZg+SNCnblYsf/8rs6PwzZVHE/PkyhR
MbY757tHg5gycknY3fXBIL0NJpbKuzGNoHhCDW9czXOeNd/iTHsPA3i/uxxQnreumOgDmiakOv5i
dz5jLPARcOBEIVU1HW15/KZn20swOrEdD6a5C3gOPX3csddbRohoioFl2YRrtCBbYaJR9KLjo5bb
JKHT45GNLUyztOlbJDTYtQh6NOY4XYUIyp6gvkw3Fu6+ePX58/vjBeDPPQEwFOQLj1fg7IUbHTfu
MjlPu9gV7nvuG2Qwh1YHoqq21MVgBaSAZV5z7EBsry1zGr7Yjc9LotPjcmH6smL49YBS/L4qgUKV
ys6qaTedTIgWiOmlGHri6rKsfvF7O7pEGB19sWj+WKJclM6NFFqZpsdm8/tFZ4juo5Ub0y6K4v41
0X3aLYOkgWZBgmszf/EV/fBqQiN44yaF1qd//svWWQ7JWPeOmnakIfZ7N3YbwJFNhZgxtMwvlt9H
jxNIGlunxavnndc9vPb+wHhn2gGrOYHaMgRuNOy7nS6iAcm9Na5H1w3sL975v0ubXw9Tp5+RnQU2
hQm6Ahzs7/cYChnOOGOxKBZ4Q6s5TLut1Ur/BtfJQKCjme/SiUZy6SbPZjCU1/borIOcdGEZ1gj2
xz46Co4tKTOjoLV2ny/yP74q/HWUgZ7nKJPG2flTMSDCkfuASfrk6gDC2JCs3AXGgLzz5C8w069O
Lh/9DJqmIG1jxU/hnj0O38UWZg6ZuVOpkzIryjV+hqZ4hMEcrLta2ttiIFry87v88KJshDQ3Ue1S
b/z+G5ip7A0VWvOuSgdUETliC9RKVnUP1yy8C6XJ8IdAbSJPP7/uB+ub5oWU1qnGp0l71vkaKzSQ
6JjMXTRoXG8Jkhhjnfq99+7w4z5/frEPbhJSBIWOA+WVSuHsg22Mmlmf604gDUyDVdSm6UJFTnfF
6BEUqNN2CI/g4X9+1T++nafvGBWjRcUoNFEzvz9ap5dFKmtnxmXPwIFUCvxuS3OIiZb7v7kQu/Hp
QXp8Qn+/kBeGUjJcxfkSM5TmQJXs0tHsvvjFProdJtWam7L4ZJ63kGGDuSNzGLFrZwCeK6hA0GWF
q6DpfX474vRznO0LmP5op8EcOQFtznba3Ek1LHkUmlVtmmhq64kkgxLr3LyUwenxATjJHsDD2h4g
BIYdi7K2GoJ7QoIPl+2Qmu7CLDGx7CIvUvUXf95Hz4EK3XXZmmmIOWdFLWoWwlKyUpAa4ZX6BO8m
l82xQ/z6nz+Hj16RXy909rNyVsUUJLmQwrYC1zKvDHNRjlV6R/4SMrPPr/bHcZ8tDrkLY12PYxvt
rd8XUVW1yBcTprbKwDcZnLyGTsyctxnHDNNU415HtVWvdCaB5H5+6Q/KCdwEDG3xG4DUOv8OTP6Q
IMZmLyD3OH9Q3gwsGnUKCNOC2dsibbV5GRg+ygutYOYBkoq/+As++E053nHvjuC/rfODimsVXaWB
ze+cLCYnJTebZsAB1kDM+PxWP7gQK5vzJ2dx21PnfeIcvXOSJy3AAMydq5S4+hW8vuyff7o4oVAh
8W2F6eScFQ+N7IYWsqi7Q+rh0LvPhpGQqCHKfrAREQ+CjsZ++fzGPlisSF7Q0fFm2AzQzi5pkeFY
YgZ3iYEYoOQEboM5BJgTR0D/i/PPBx9mzVeSre5UM9PB/H2lUhl5IHWETRu6bV+zJMhvpPaNnvyK
DCpSjQqo+6L2O58HnQp0zaHBAiULD8s57/uqoobgIAJi4Ky5cjcQLQhEDKssualFWF3MAyEkQRV0
f9ktzgQUfZG4ZazsFKvPH7NwPlhBnKZpN1InCJ702eZIE15lSJudXd92+sRnpBrZ4KOrbg2UiETG
m7UkA1wR27bFIlaTeg+i8kcbSE0ea9I6kKH7vCd/KvKSpzgIoQQTUcsZC5v2hIU/rUMPy4Rsn3JS
8YhCi3wrWgW9HeMmz2f/nty69FkYUXZlhmNTvcg5qSXCTkE0lOMOUHIaicejp7HlbHHu+eXGIH0D
3IdloB4Jk6r1lrMN6nOp+wlStfIy8V7XffsXBWhVXIaWQlsCTTV5qrBNGyzg1oWalTbFneoQGS8g
vZrzomyQzK7JhLR/9NobUCKZoMoXVS54JMNk6JdOY7xaKntM6hU8S8PbjLwZoF77eKyXWSL9a+ZD
fXEXS0/5K1fiTYZIDd9gI2M0mAubQ6AgEMkj4XzO7fGVoE2jvY6jrj4C60a/hc+nfo1BKPMX0+v6
3kBW8fbAAgZg8lpNTy0QooeyJbFvIVGpP8goNn5OqPt+eE1rV9uml8Mt8UzY7pMxLpHC+5aeVn7C
yY4yfFSEuAnnlF1FzPptHZnGhPyg1TdtUwoy4gBd/QjzdnQXPWGZV63pEyjOPfWPRdcp/9rpSFNY
KCc2K0La6+yqQyqCPI9+1ris5QAkdFB59jpgPP9fnJ3Zcty4koZfaBhBElxva2VJtryqbfcNw1tz
33c+/XzwXIyKxSiGHO3TF60ThgACiUTmv4izaJz0eRxMFLj9auh+4cE3BXCJAqg4qLqEGroeqvnT
CbSB+eBRkz+GqDZjkTWPKFkHRUJLxDI6HVxtxy90ajLkQU9Rzqv0g4opTAdKpQLBafUj+BEnFSqY
P3TO+32rqwOq3aKHrRlkoe4BkizU86i7uC8UetaIQ1ANGIyMwH5/ortpurtE0/BnwBq0zx4cpUy/
j1k3/iSFnC8TYh1QczQdJQhTr2pxqoHL/AgctfhhiDbTTgV+HyCQfFXJj8XkKF+VQMXlAgPU+kNJ
GkEW0an8Guyz4Oio7QAYWBEDbDcV4ZkDDFD0mgMuyf/+B32LYWziSnB9NvKvnqh+YjoZgUW/HwFW
7mkp2GdqNi9RMKjy5y8ehrEo3UrBaMUzBgFLpVbTKjniShJ+rYNxwAvdRF8JhGZATovA19bTfy38
mFyQBvU2wIrL9kqGun0+qKXutYTJp5qOxSFL03AjzK0k7Lx65fx4HtLGWUxynLpWFCLDsaFResB+
5Afc/I7aIfescoOm0KFS+0doT8Bj7q/v2u3C9UxfDMULeYter6/RFYFMFXQPTl+Fn0lkTudGqPNH
s3Ts84is0/3xbqdqAQcBJ+fI1yZin9fj+ZDcQKEPpoeRDb4aIXrG0d5FJhcFoWSGOoAHxjyewlkh
/b0/9O1Wsg1qKAiZUta47efSdNLgHOL/U06oSB+L1hY/gihRwc2pA56pWWHn3bHTia3YgYfu1ttz
pQxH4ZZWnXy08DZbPlxASKJrgwXQxYoQd0LzBxmCfR6hMwc1lzz72PKkg+ugRI3w6AOUyqlH2gLk
dKO2z4YKWXFjSW7TGFp51LRAC5ACsw2uvwbuShUIf+QjqrqhD+02tfs4NZqJ4nPkfL+//Lc7jbE4
yy5tNhsh2cX7sITxmBfImVxyTBywmouSo6Pp3dvQGNyT6eDPd3+8253GmwXIAEtO5dqwxfXcejgY
ToTygedEcXIGEeQAT56ztyKetDNMQg0Vf9FsnOSVBZUFQigDzBE4xmJQgVcg0CrhekTuFHObtoEt
a4Gg7FR1Y363ocm2bQIGe8JSbxsndRBadgsdwivMUj8pRpc8oEC+1TVf+Wo2zRlXp1xLJ3uZf2n+
zGOh7ADlqKABoRArn5pw6I/RoA6cUi3cqCLoOp/l+jVMJk8/jd4gR4Vq/PVni5HPG0ZebdSGdfTz
Bfw3ZJ3TRFSP41CJD0WVw9wZ4CzgEKxBVTjDkAjfNUNtv48UHJCRWRxpLcZ+rXz2J0yb4BKLLH0b
6wZeUD6CZd25Kc32Q6y2vf9k45T3rfUn93kOSIVO9zfhyn4ACMBrj9adY2rLbjaO7qSWZut7o6qP
yMdofhUehcsG2mFwBHXwL4aTEAfcxVAoX76ElMZxyxnkj1dWHTZBTp5nypGqcf0ZsHmhvPoZCRxH
NiQ1XcOob1kXr5DAUmwIH1hxQGvG6t361llZvYE1WtnnjGJwVWhUT7mrrjeEWzMCVlm+V1gK0Hkl
EXH3rI6W5mwMtHI/OICt6a5yT8iAeD1QYht9ZRml7+EVjy4b6bJO9gfTrW66zET/xxqO8D3CNxFw
2K2iwNpGkeUAqXItqLgvZplSL8b8U/c9VWmjz2RErf41iUX+jKq9UX5+/TahNMgjjzcsgLFF8SNo
nGBwx17xlBqf3r6KXbTtUae69JobbZyAlQDCxqe+S5+XLOMGdjMi4GugV+cFKUJuad+20OH14YQM
+Q/IqP1GVFyJ+jQrwH1SSaPhu2wno+jZjm6moUIPAuadrlb1wZoR/GuSFBo7tpqXGkLlxs6RH2cR
sxiUU2vKcs4fbfSXSWrbh+3I3a2grYI/G7oeaogubKU15rGzGgQQLUSG8TSN8uG7ouPnrjfNZLy6
tI3FN5gKQDOITVOFXWzffLQyE5EOj8JlpnnowgEM6wMT/VA0hyb1MLtBgCWej8Lx/e20dkJtcMb/
V00CO3M9Mkcx7LsmU7y0mq3HDHUCrCuwi3r9KA5nk/4X6Sqa2tejNAqmMrWDC46RTKGNt70vNeQ6
t7E3Blrbsc6fBI3WNw2KxXSs3sW/G9MtL7WpJsVuix1F1P8yAmqudZBtgW/XTj7HwpRZEb3n5XCt
G8VpKRwXREyDPDR6oLSfWtS14v4vDgc9dNl7BZbGVllsEcekwa13KcrASQs8rHPi7oMaZgZIxgxK
zy43SqYXV677+iBAPEV3ndzXBoOxGHgu2PrtzBxxi2k9yrLwiLXZekbgk3oI0hrH+3tlZU1ZS+5b
mx6BfpPXmilFdfmY9FLNhCfkQ4CaQkdQfGya11+CNFkIoyoIe4qci8BNKz8XSP+52EqZ0VOq5+FD
Z+G98foJkYJRmAO6yN5fbP4AaMBQkMl7AYIDj/gWt0eY3MFvNzDzjRxCCuQvoxl3gwuhgJDmsFOu
D5qOcYE2pLHrxW6DZir1lRNaw3BYatWC++nD/01bHxnWoAOlh1r4rsS34Ust5uCMOLazUf9cuZZd
3ooENHn6b2C4KYWNrB7l/Y+iFI1CpyjPBUK4qAigjRspQXqMaouMjwut2liLtX2EYiqHUp6Xm1Zx
BHzMxpjX9+i1QFYbrBE4lJMboHItZRz7jb20OhxvVMIOAfzmMR4JuIW5MMkWFReHCWsUzoEtMbwf
Sqy/NgZbCXMuzluyxeVg67FMd+BmuQP6Ci7pDlBqbRxRkxG62PmALyDGqe7GeCtFZTJTOoOAlHX+
WebCltIPkJNa12tSfPR2WaujloDuBvY/KJnUyskq8E97pMzfJOcsaHqY7LmIKuqhCA9uHKg/j+3F
nc2vQi1CsKu4VBYnKh6Mxogd7EmbeEDKz6UIUyHNnRUhlns15dYwjVHt8WcFiUYlTZLHHjrob0Tl
uq8IQhfoFuC4GuycEZ1I7gUty85q29kPE2X1Ydf5KBZuRLW1Lyaziz+ledmZvD6YuR8Fo4ohsAcR
uv6NOF30TU2S4ht4Oaxk87hHw+p+2Lk9ezzF6JSTFbs8aZehwOacmyH8cUAB81CdDTjV33xUWNUD
6Iq0PTYIzyYHQDnGp7lBVGxjy9wmFo4qaJFxdajynbu4NjqzSTA8xhJOL0Xt4m6MfvApGQH4bdxP
6wMZgB2B2RBsFgOFIH+7NnBsrwoCB+3SNL90rTFuTOf2eDMdbgkAaxRb2HPX369Jgxo9tIZRkjA9
aXNvHLI6D0/gEseN7b06IZ5AkJ+AIwJ8vB4qnLAbA6dse6kPiMaFH+CVet/t72+P1QmRRlA4pKpD
VnY9CiBbdW4my/ZCGxf2xtWqfd2riFgr9euzJNaOpzTFSGxVbgCwugjMCAsTSv2Eij02BdOxRNdv
P0+F9jezckDCcJtz/S03fY65LZeRantzOH7RAAsBxB4a6PrlsHG13R5oibCyVcgswD+oCF6vX2SC
Mpyt0QbYVbSXSMudk4oT4350cx2ukzBfHUCYE48jALACONmytoKirp6DLnK8HPGJh0JFt7RK5+aY
i6aHyzlshfyV+bHbBYfK0fmz5EHkSY7LXIzEI20v9X1Hq/sD7zZ8LPysN3+qfhHrGy+xlR0JBwLw
JoA9yVJaHLFgaOsER0THC5UOm+RiQFKHtT9MiPJtxMa1ofhwJAekmtoNnMtuixb8mHC8OZ+dh9Bs
mwMtoPGQG3m/MdTKaaZqyEGWKZBMAa/3SeJWwmq5dDzRU6Vt6wYpHaRqNvb92td6Mcqf+/tFq0VA
6S3bqXE8jgbgS6TB6flN/ecJhwsciy3rL3Yjm56KuE1oJ+m5ntVA+jbRzeVbFTNyJHnhfpgsnAMD
3N1PhhHj6fbqcEV5BX6Hy8agnLQIigrm0dT4CsezEWE+2g2yLBaAPLpc4xabRH6R6+yCIjDcV9lG
pwrsLobqzLghIchZy1qFUo2XxSEx2JFJNiNhNwjVKzH/2FUwFVALqPVf92e6ksMzPvAEqiCA6+i3
XK9ti+VjKCzWdrBj+OUR+vq/UabrsKKJHBvBKN1qivdTldTD2cEOpyIBEs2nzNKbh5ISGd3mAbfR
jX28kk4QC0B4wnMBU7XMufJ6irt6FDZ1J3NC18cqtLdx7dvfu65qhj1tZxdtZtF3/2mVSQv4/qKs
nSK6XBBdKLHBJFzst0xCoyuXhNeqFamPhig1NGLlcn+UtbDA5hLgxqBG8hdcr3wY2MYYKbQd7KSa
nmoUZ49xPzkHZyx/3h9pJaGW5Gxuqj+MJd4L10O1HKmZAo/jAXno3w05YI29Rp/D2uOQbn0z8gbr
WWRVhouq8th2tYFub6tsNZFW1hWKpOPInh4PipssDUlNCDaT6+VuiAh1Uva7fspfDc23mCyXCd0q
F3ThMrLXGK3gZK4huZ/Hkf+nOgIKe3LadCNKyFVbHF0JTIdiQZdBlpuuVxXdeomrwD4JkkHhH1J0
5ivk/Gtc0FLfih6QUazeCq3Fm+b+91yJvzqve2YHj/O28zHVdN7zImV/pon2pmW18a8Jg7dGUKNX
jPXlRo64un8k3hBoH6tK3/l6pnahkyMmGlUSQ/TfcJMv31pN6NAjoXeAAfB4NCNyVOiu7rlJ4uw0
aO3W5lmbNO0D9g/yAIa+LJ+MRjvPTUQXq0M54xuKiI17tuwsxhwmx/fxyH9A5O7+Qq8cUVJw5BJo
uHOvLi8eyh6DyFwuOqe1u309I4omCrc8xfVU/MVQjEXpRoZhsuTrJRYmen6dGXLHAWR4xkvA+N0Q
nE0ct82g2ti5K+EVrOr/DyYP6osLXFWHMTcnXjFWF6rGXiEL/9bNGByNwMeQfEIs9z1gD8fGGspP
R+/+qq6FAZ4bsrGP75K6jEa6lPdyMZD2FCxqnyIjGd7AFNA3Uua1b8cbSgYaXRZl5M9fzjEhnyi7
ifA6mfXREHi24NFjHMOq9DeWc21CVEppIQMUvWXNGGEwzypus3hsx/hioC52cHJR/MUoQDDl61o2
cm9AAW0Mxw4RMi9Ms/A8J1lxmKOq3NiHK5QbvC1pC5IWqxJ0v9iIFLDHcrYyyyuqtIRrpzUfJ6G4
iB/jAq4aCap0/hSeS8R7Dg362zuUtVEQdgealoZUV1IGjKnsqn7KYiR9/Tk2N77sWtylTkjfl5cX
2iOL3xCXYj5tCO3VjfUOg/AM0ffDUc1D9ThqprOx7KvB7+Vwi8MClzKLsO6xvBJtve9+a4hfHNU+
O3VFPVj7rDYSDxHB4jNEAfwRAM/0xtH1ZwyN7p+btR0Nu4hgJpvEZEXXO7owdHQ+rN7ylCFuMbXW
oj34reBdYubhxi5Y29EOSSltKsn2WEYjvnxo5Q7+XYOqiD2okhkZXzCP9ye0FtIp9LsUqijA36TZ
wKiHyCHMeGE42aixOvpBANaizFHk7yvspDYWcGXjCDaAjVaDTQV+icWF9Fa2petbpPVz9+ij+Hys
50x5YgXG/WiaOCiAm9pYypWvRutbkFpT0qFGtmih6onrB47CoKLF7jfJS/0wDIrp6Z0ZbYCoV9YT
DgLAGdk74fAud2o4o3lehXw1THr2loZLTo/+/Rn17GQPia893P9+q1N7MZ78+YsQiwnDjGN9bHuB
FUX7OtL1J7toRl4IVbxxZ6wORTdDUDtiLZd7vxzttANva3lZib5VAOT13VApw3Nh+RuTWltELnvJ
zgUlTnZ+PSlXiKYC2BVcBhxUd340VMe6cdrHGUmzfQz8eiO5kqd2kUUK4CuwLpF/kHTS6/H6KFPE
LNrgImrbTi+t3+e4PGlasUfKePjXsUY3PUr9CHwsY6E/tkkfX+5/x5XTTmkDdAa9KRLaZXUOJUeV
+9cJLl3ZaEez5PHHHVRtnPaVpIPQBRsZgRCJBVnsFlNPo7SqRECS0ZZv0Anp31rObL+1a8vCowhz
4gMr1KKS2rrBx/szXAoK0fugiycJ+EBQTEpy8qu/2Kot7/lMGfPwEtoFDgrjBO6abhAmpG+6ZgBi
jAYv9cGx5DWJWkwT+g9m2tPp7JWsLA663xnnesTk5yT1HvAZdGIb617FcZKD6ZQ1SgwYLOhI+xrV
FoVgbeFMODWsnfzfsp/dgSIXJU6XXkAZF9MfXbFPfheG79Nobh9cFbCSkzTq0Z4y53h/3daOHZcA
nSYJ7LrpJvp24WMKPSqemqnDwe1m/exn6MMlxThsbMK1cwB8RyoxkEXdvjE4dGqWzyjbdWHinisQ
H/MepHPa/mv5Qv/X6YX2bVTw8NhFoeG8STReQBv82bXpokKmy/cczZ5lp0vgQVcjMxteHA2Bdtep
fawHg58N+pIbUWblKjKoGlN8lE1uZGau92OcxIFqTBHAGrfscAqMUAHcY61U416YAY7c9ZbbDscI
qHm8cQ5XAhz1Hh5QVDfo1iwDjo4AoBB9o3iC+nX3NusdjKNR7ubNX/Czj40RdtXGzbSysGgyS8AS
fX0EPRa1jjGM9NKNE8UDI/2cVm3+rKbZc9Y6/cYXXFtXVpMEECwRUgDy5y/OeWqbnaLpBR7HaY2w
uapkvGbgcj5Ug92j6A+0AIMru8i23uRrM4TNyDOAz0nnYXFtTKrWdpiY0HxO29A5JKWSq7hMaLHY
2WM9b6TAKyEBrCBfT3BtEBYW62l3SspVQru5Hks9OLutDR3VmXqn9QqEqAuUvRzrd2jj65UrQTNt
bKHV4aloq/JdDCVxsXuReQ45rmhSkmopzxrW1dg82A2i7w1pxvimg8lbePiLFrifz0Ov/HM/LK3E
CqmAQ/WenjtnaDF9ZI4Kbarj8BJnvd3/gk/Rhg8F+68/zPoA8aF07BhZWVsa3Xcg/8ud5jblXxT2
JdwfZpel0qhbHmKAcFjel8CZMLEMHlOni3dO2kEVsoNs4wCtcMIdw6EhLCkO7Ozlc7bAITaZFVvx
6srCC9ktkUg9IV+CTG0/CQOF+qKEgNgpDdoIoaVmzRc3C+Jxr+oBhi5Vn9XxGbcznCVGjCQeBwzD
n8aO/s7G1lw7CHwZQhsX7u0rBdOyUnWRYAdNPXQmInxJ8K/S97Wx9xME8TdeZ2vBjE1I65lgysdY
HLss8dHQSgAohrnFw8isCnNnOOEsLoEog+8R52c63d98K9kSNyJgcZ23JzWhRYghx0HvAKmPizFh
s9uUdnGaB1wD7o+iy998kReSqGAb7wL4kmXw60iWOHM0Fo5JxlK3YfarChIN/X9Twy2u1tGl30VC
D9yHCcXv8YyVyKxcim4wYbcA3oovWBqlOCQbRohhSi3q4RHJ+u4pHCKr3beiL809Nub2BJHD6qYH
PbbL+mPEa936rZCF4euelSNZDRSILZ2WFXoDDE8ODShdusE3x3cwtDEB4BpdFDcV7kWzZhx/FAl1
QRV5coO3XYyZFJZsKKrsu7lhhTPTaPSTEEr6VLoJ1Lf7q732TakVcZaRRuWZJjf1i2sDv6dGHYQV
XTTbLy9RZZWYdgHnuz/KytEgrwGfDGadXtaycFFVutPXlhNdMtuMH1TS4fdJO5f4DGKVcX+o1QkB
b+CPRcBYXkdzFtdRPbPEehAg2A7wYq9BP9xYtpXbVv7dHHPoMmSIiz2aqlWiUrWMLm0HrluxazzQ
hxowQVHCFysNvX0baGF5/pu5sYjoaPHeXb4F07kXedVyAPVAC7KdOxn4ARXo2W+s4cotB/lGcgtQ
nYDSIH/+YlP4g9MUVpDGlwQLI+PAHClSRrYuEJROch/PJt+Jyieq/v0zqivx6wHRvHeYoAmnHtmp
ZaAJqrkcjQS9FmOqeZa5urFHvr18ymvV9/K2Db3767oSS5kqWkOQRCiOLG91NB+CkkpqeMGcPD7N
wII9Yy7FIZrC6Ys6xlvCCSvjUc9EchiQAY3dZYQD1WVDQsBTPEua8piGsYkjSJSfUW4aPbXK/+Jm
QlcYOq8DvvS2rWcLrFZpXQQ40WJMOuPzeZoI5Sfoo1vklJWTzlDcgAYAA7TrFtcSoTsewioJLo0V
uQDlLP2xUkvtgutffbn/1VaHolzLVpVAlGUSgpqqhs09r8N+gG06x036iHuK86Bk3bBBuVk57mhu
UhOUuoM0ZRc331xo2dB3SXiZ0QDOH7GvFDgi8SAUh7KaYRhPYRzj/pRhbfPl/ixXUHh02cCV0ZQl
57vZnJqZVJiPawEOSGg9nQGRQOQcHbf41YSt/piMJJ6nbq58caBpPiEEDPbNOmEoHOJUH3f4MSii
NL70jeRgV11nv+ks/sMRSwK8gVTTCP+5/yuvfRgg9hoEL6oPVACvw0cCNwlUSy/9K0z84iHuYY6B
Jzgvny1pwbUaNQUOdLJkC/+WPaQYwCFo6roSxqw/RXVlkAgXw7HXA/xpqjA8DlkzHjHaig5VHar7
qo22xJFXwiXqJ3TNSf24EZbhqmmcAfPzWvZdy/6/ohj7BzQyjIOPmOl+MqLho2Nm2FdX/cbeWLnr
eO1RnwAzypNv2VaeQ8yEopGGb9L7rYc0iPXeHoct1ZE1pAQZCy6MBnLnt5SpcSo7Maow9ki3kxyS
vWL4+Ey0XXjSM1F/AwYTf2mx6P5itj3/ByMOc96aYVEUJ2UOE+tst7MbbmSjK0GUoh0UdA09HdZf
PpVeXFKpljYhnXuwsnWdvI3sYP7PcoMZSaQJV6fJL7/e39UrXxkYGgvNF0bP+QYvONgB0i/0uoaa
votr/Ydd4buwtt5WgfWl1sT3Igeucn/Mlbgjiac29zCY4JvXbjNACqiTEQAyBovfGj+b9qqDkCBO
W5Rp5/KXmljGRqxbOb0cXR4WHFxJyVusqyWysCX1hWzhxt+oNLX7BuEpBHXm+nB/dvJvWiT6pIIS
zE1zm1bBIomyatNCKNqgsR0ZfbRXWh3ZpcaKS7wMK07brrBasz8UoVb9COq58fduViuvh8ORh7O6
fFLaZ8tgVdSYhEYVBQWtVPRsZyeq9dTY+J3se6utitcnwjSfedkwJlyvZSJsNiOQVoNiCYYQ2IOZ
RfBPbYbxPhJ99TcTezGUDB4vzkcfKX0wZr3vRU2cn6tO+SbKeDhNGgYo97/j2kmkoANZDvEjOI6L
2zFDG0KP/Q7OTDYql1IP1TdzTXDA2afdO2NjnO+Pt7ZDIVMSi1wJc12ma6UQFNPSyveEivPHDoFn
tTvqTZv9FtqsbyE0184gbyMp80KP+6Z3FuVqpTatBdfDMhtsRsYoi59csCLJQZ+mkgJLrGu4l4C+
3WpJr02UNBxwMkFetiOvP6ErRmsIUS3xZifGVJMFecqLTN0LzIaOr19TKni0lW1AXjeYLGWMrMkJ
4T1VBQaOHX3WfWMEqqd1zlYFeG1W4IOpkIALBa20OPbYxKklAHXbS4ohfZ+pGqZ+5WTv+xmD2o0A
uhZiSJxoC8p2602mPdhunswqjcHS6Oz3FYoJl8431A9A8xEN0Nqhecszq8FjrBm+DbRmtt7Xa7cG
WEpTCh/LJG6RC+GXrsxDZvIwDH1fvegV3i+nmbLJbzUN/P/wA+6bQzCk4gvZQrqF51tbavePbgWF
fX6D5Qaih0fbwbU9O5uyd21mjafSaXAFAEP+5fUbiPIjMB44jiBw5a/yItxg5h7iORs4XtH1/qmO
xXyo+ih5UBv9LzDacCmp3zMQ33QZsoU+8bZSGKpxnflNaQmUYgC57cMqHjGArLc27MomYvEkmAYc
2G1zJDDjvItmx/Ek+rcB+2XOzxUoxppKVBF8m8yE26vO0VTiEVE8THoT/b6/uCuJHqAErmSirGQ+
LY4Mlu71LAqAQ3qJ7Xrd4LXUo59/vD/Kym6hV0ifEoQFdKdluw0z5jbVQ+Da3ejYp6HCwNXJ9fEc
15iW3h/qT2q6uPtJ29EGgz6wIj0RZk5XmB0ed5gBY2Nt4osu8l1Lb+MHomGD+0UrUx8viK5L69+B
0ppv5tGInrTSF+U/s4EYz9HoS3t4GtArGk9DW03pP8rQ2/UlaSdbQ9CpCLK3mRZmn4qSvssOQtD8
ZPVNh93UUCfzm77U1E80gNv6qCAd3p3nyZ9+uXGJzkbkN7o46cOEHSqYUNzHpjbEhDbFQkCWnTWk
nKAYhw/T4O9qN3W/avYwjR8Q5sPJFVN1Q/PyqEk/aXODZ0UDabw/6I1b/NcYXQrIuWzKdh9nuY7G
nRW135Wi0n1U0jq2klM14UcrcaZxV1qJkV/Stq/wY7WNMgLz5+KWoXZxCwBJpU2GDXOJT65TOsZT
7E5x8gWNPKFu7I2VOx5uH49tTgEbcHm8J8xt406eOapayh7fq/KiiBghrNycL72eW69PlBhPAp0Q
NbpVCYlIQX1zgJ5q4uH6ocDf46EtAV71qrtxttZ2PTEQChWqy6gbyJ+/CFxtj8ILSrPBJTSNpDjh
/BgEey0JnOakR3G+hUBcSSe4+aR9A7Qtmq3Lo1wBduDtrHgdwKAT12Pw2ZzGZhcj33yIDQPnS2EM
G8dtdY78rVJMFmzT8mRXVo0jjAr7Pu+H5sLH85/Q0LLeQXRuj/dP9lqwhH+OQC6aUDTqFhdeY4/G
NDQ1fQkAKz0dIT2gaGHWkYVqj7Q0FCmW5PsoVY0H6FaIseG2KSrv/m+xNmFwR7LlCuX45t6Hmp5B
lKBaiMdt8AxaNt8bc+38kyl6s7FT/1yiy1DGLqV2DmIWbPJixllU26JFXdurSQSnT52bF//SD7XL
XZlGRnhK03mYTp3u5+njHCk4CrY00LD5TKyvCXr8T1lauu1FpKaSHxBNs+jemiCaoCApRvwhCixp
bTqaWBkrYVc/V2meOPuhaVXUx9pEyfY5vZHvYDfif0hVscGGjK094HOU4jSMwMljHfj4iL96haXY
vCutKoBlLvfxSE1O0SxdQfUme8br3T2Xk4UEszqKjW+5cvlJDQ7GQWqbK1ieqKsDGusugg2cmKRN
UbfPiL1FGW18xrVKEqVmWo00ZogGy6dZUZaGW2cGnzEyxjdVIZDFMKWWt6uxxHFuGD9KuPjH0Uq+
Dn0YIVik/b6/pitBll+BKhKg3RW1GK2jkJm7CscUNQBPMZJ02BVROR8BCmknLcmDDdDAyjEh7FHg
57I3JPr6emmb2UqGtEF5JAHejrN8n+4NV4nOncLde39uq1+RHJiw96dOtjgl1TyK2OyE4pkY/nio
e03e4NbmBtBxbRQe1hLQJVVVl0WhKK9wiRl8xWsCY8KmRbq/t2B4789lda9IkBxCqpTUb96EhaNE
zjhRwFd9zB5dKLFePgrjXW9R+Tbdcf6PnrVq7Yzetd6IzJzDAwgw68P9X2PlKkFQBVNu/sgaxuIq
Gd0hw10ooqyfjKE3wTLFqLOOj6SmKD+7Y3embbgl97c2qMQqAT8AWw4b43rLVHSmMiMY6HKHAdrr
quI/CK3J36aoeGKekFcf9a5qNyoMK5cKqjFsUAKBNPVYhIC6qSJrHBE2CcKo/EdDnPQYtBUgxVlE
h1Gps8cRovo+HLk5tfxvGBgSb4IpFg+c26qNikaV1GbjXNLkfJu3ZX7Q3PK371BplKTbVx8V6hqA
O8Chw8S7aX/FWquVOr7EXjjb+mdbTKGku04bZ//mZSpZEECxDAl05o88Si/C6qRXbdXS1fCwR3Y+
1H1dvutcvTl0aWc/VZmwIeGVgBLBL736ocHQkEqkliPlZHL666GxS/Nj/Bw6b+zDTt3NVlj92/jz
jK1vbvpbFPnb0yqlw3l805KiXUtb4nq4YHKMGZItbjA9eTSiBIWSosQZz8G7Hh9z66CVFEL3c15i
Olzx8NB3qT7k5NSmGccbeJaVZeeB7NKz5PRIoZ7rXyaOW0sN4rxn7jnSsgnA/ewYsBpf4qpzvjpq
1RmnoBH2QFPJ5DFxP2asDE9FWV4wpEfcposw3M2oqQ50+D3SFrEvWgpLu3a2ml2eRP2bJgfVWaap
/aB32ZfXjwzRWb4suctvmhUujkkUWeqBC8Cv0Sgp00c1N3CEN7J8OGtz4DzWddUdgFb7l/tD/3FL
uUrR0HsC20jCTYuIdGWxA1AowwPENQcvnu3+IalbIzlMua8f9D6czyO+4G/KuBPf3Knr6RpFzSlW
hb+rrGaWPcx6hxpe+LPz8y3Vn5toKoWouPD5F8ghS8iM4MUhLATE6DDWe68bFOsfJ0cCKy9n+wwH
Yf5cu6F47rCofr6/HDdpBsU3k2IGjHMePlzI14OWgGsCs9E7r0xLVT0ib5l6jR1G7wa3UOoTZEVj
y7Lu5l6W9T4DgTM6NpLPv9z16LnrcVD2npvz7jX1aDqqlMGP9ye2OgrYIcQwuCxuoGJtUxu57ze9
V9ed+QO9//Id5QXxF6PwRuMWAi8geyTXy1cZqZPXEUWLenBMxJrHAksed6tTsDYXGva2CkoW+Ygl
7K2ZTKOc+qH3jFaZ9mU9hTinhZsaLzLULk4G/WysqwB0aeTyiwywrKhUWGgNeMZgO+dOL4L6kPuW
9j4OKjM6lIDj8UNvcvNpjoriPT6fhXNA/QpbhalMna2r72Zrwt4AR4KKOQkNHQUZvl6eBxsOv61V
sxQnSPSdyKm6IECuFuHOcgtdofE9Tr9euWvkmJTXcI6D5nnTZGvLIuwbAGCeQnr6vjPa5ikr/WFj
16zODLIsTBjudS6k65lhQWma6K3OpDDI9hYG9o1xF1Ufad/qZy0K3S0q/02kpx/OUaOvRpJG1rQ4
5cGIBjdfffLm1IiPLnC2N3Zex59GEZa7UQvss64VlRe0UfDaDqIcmV4C/3DHUEu+nqoV0QwCBaJ6
ilKVJyMT0QdjopdguUq7FVjk33W1f+VY3Gd8PQmKXT4OHQFXsy2V2QPabBxr353etLUVfhpqAz/2
+xvlNpFgMFTv4BmR/JLBLKL1SIcQ2TmscYZUqb6IQQ8fyUed6JQNde/uegMNsl3bmO3PIXCNJ6d3
x3dxTEVwI4e4iQ20aaTaF7EBOhctm+sFdoK27LE9mT290vP3kDXaE0gwtKLvz3dtGEk2dHWdf8Nc
uR6mz9rCjG22LBvMj3dBhfLF3tWCcevtvTXQ4nZIND1TqlTMnpYpxmNc99UxS9JXo65YtRfT+YM7
fRFb8BclP4yn2YNs3OzCvJ8/lEb809fn/oD+/LiRad1c7XI4/LMk50eySuWkXwxXz0g9hshEeOhh
zccCw5RLZBjjeYjnapdLDaAhoyj8F5/sxaCLlczzSTNno589xxy1M8pD2UNQDfrG/rs9dBoFEs6d
LAizCRehJcFax7BmzgEe19P7UJ+qY2vHuDJDddgY6nZrkLAj0QEVExmZGzF0RYnDtjF64eVKEh6M
EASP0TVb1LfbCclR5JGm4gzHeBGxZMUSzCFa/ThVV3t9Sof9IMbyU9RRfb//hW7vAQArbAwYBEBH
b56ysaGnfhKpwpugTu8cXJ2P09w4xzbLosMAGvfL/fFut6G0wCTxlpwJGE369TZs2d0pZHd8Sty0
P2MmVv1bFDHavUEZRMc4xYZ7B5RV3SjErK2o7BOgCMjXo750PWwBRdhGJ8LwAHKGB5B6/T7VaJYX
ilA39vzailKLkXAKlhUI1vVQOS+5SsWmzKvSpLqEbZc8B5U1v5lxL/ntTpRsN+KiPETXdw5YM5Im
bgNunhu5ZRPx3KgMYX8OWKJ9Rxverh4ge0NIEGVWoIiMR4F5TusMbz4q/Zfc0Iuf97/qyvLKfi5Z
EukEme7iJvL1oUnLKEeAy8dNt3NtjB8TXzs6TvxqnTR6IpwONi3Z4W1jd5pCulQBtHgkSsMzpDjr
MLM2x/sTWvmIUGM4FABUqaUvcaNQQM2sJ4ySrVQ2rTkTKY3S7A4QR8szvho4mt4fcBFY6MRysaFd
Qo4J8ocCyPWusUEB5HSY0guVFeeN6SNX3Rrh1vtuZRQo0NwsIEgAGC9f+2ndYWHapCl8nSR/woKy
PsyFs0XyXJxxORcd6zzKODo8z5vmnG1USVIC/bwYWt7t0i7Rjoha/LB7bS53xoT2zC4ACbGxgotj
8GdUADE86qgh08ddZLRd22qwLOr0MphR/hlfmuah9zFtRXc4LtxdkVSSRtxFoMaR3BHvE4d+2t/8
DrCi2ZuSw7CEXirCmEYu1fSCerPz0RQkXLhc2bsq8OO9Fc31W0Vxq501xdnX1KjL5/ubaG3heevQ
zuMxzXtT/vzFHV+mtH77oi4utJlRuJwG8c23rWpHftbudUXP30IOI+q9elQBpR75APr0qPAstu48
1GPjTlVxmf+Xs/NYbhtp1/AVoQo5bAGQFBRsSY7jDcr22MipkRp99eeB/82IYonls50aq4lGo7/0
BshmT9mkm6fBlePnUZf+Q9lXvwowGF/fXvPCQeZ8MbH3GHK97t4YXVtPSixtEnSD9X7otCHMNb2+
eXuVC0cK+AEB2KRXA+L+rE+DUhMAuUFrE5R3/W/+UJbVYR3Wqr8hs0HtqjGztsPVKCvdsOoC5E36
MRXF09u/Yt+//9zv+8EGx0Zrn0yfMdb5aGud/GA2nLpL9mbC19Refm7t5oRaMZsf317p0q7+AR2S
IXKRn0fJ3OgVboVNlwxpOh2DOnOOypLV6e1VLj4Pd9yfUEFred/1/5zSfCxyYQvVJmNJ6ckIUoSd
lXpUKtpfwp3+bB3OHrQUIPrsbtgvlxodpytbXNASz5Pm59WqYYTOGt/uA2LAewZsdoubZGVe9jGN
SKe58mmci7hw+dFYNvYwtTMdrHOZUiGmdQtSM4VMPVVOaAZ1k1jpkga/AaR3xs9AFcUMgsPwk4mL
mynbAsIuVA57cRBE6se1Kv3Ppmqd3/barU0svYWJrMIV68prOT/s+09l6rYjHFDtosJ6uVfBYIsF
EFGaNK7yh6j319SOfeRi17Anj3PDqShML3ICJcVN72a5/skoRmCxb5+O8zP452fAY+Imp8jzzovJ
ttArR6sEqv+Eqmg13frRZsRxxVH4LL7/eS8wJ0hAPWCilK0vH3aqKvyK3UJLtr6AUO9oQf4sM/xn
o27rhHnMpvKahcOFJTFSAohJlkQ38LznmNXpulXjlCZW5foiFlrvnsZm2YKDh8rUByQbvU9vb+X5
h8ZWwodFDekPThzQ38uHHI10zroxSxMxz4+D1SyHyXJwJ6ura36OwVl3Z99PGFJ4cJAzIRxwXoJB
CqGK2CYtWaWrPZC44E1Wegwdo6KX8gcHThnhaJamGdp922xJVRrFj3WAHRxrbS++W6llEaisIfiV
uubWhbbmGg9OtTqPrWXJFczSgGqzMnTZh1qj6eNRLFrrAG/rUTfykIZ2fhmj3pHkZtjJhDoEIyTe
HSmeZ9DNRWhuMu1PE651n5xiR0EBdsmZpA+b1R72SYwMZTpPP9x1Wa2DicLBRxIWEj3RB+2jVmpW
AuxnUqE7IX7w7AKPu2sBDRmxvdhu92BKJacnKF2tGcJAblScGjWTncUe1JMt9EEDvhZUQSiaVhM3
BQo0Lf9lMPJYM4WNCUWbVTDIG6d+KlaNAbjZbaqOhR9IJ9Kt3psQJjD1OWrx3no/6JPA/avzvHsQ
avqneXT1D3O522lqubY8QGrs8WRtCG+RkrK47XCL/2BZOQrY2Bh77yy0kj77xtgBbFfSS+Oi8wb7
mHM7QjpV2PrErcIzL2xQCJZxUNGLjSb2ZQlVtsHkHtqU69TPMcVinbSeY2taSiYmmtRrfO1U4DBP
6mp0PEyMesCy9+0/uHnlFZSMtfz89mHfr/L/Rkmge6gN7nwQKEdkI/u98p+osojJQWPYdhJ9y7PD
pJnF11ro1VEHc87PcORxK6xroqHnLTjOPasC5t3no8wR3LO6MkebcXMc4SYM9TD1FYiOGPFgd8Tn
bFiEHroIKf2qhZUxuunw42WAmYutvvPJJcYrW/D6e3/5Y862gCjIy9E8JzGqJqNtPvmHzh3Mg9T9
ax2KC7tt7Zxo7O0pkF4VfB7GJVKspp0Y3JxR4WOkOjtdjvFZpYKj4kN5mKzVuRKiLjygxcyU3h+C
pHvMefmOa5QdirlZrGTh2jylrj7EqKZ20bJmV/LLCyvtCl9UfnvgJvd6uVIxuU5RlIuRzNlQx8Pk
lM+Tnut3A9KAV5Z6FRd2hDt2IibVO0RsZ/8p/zm49aoVPfSwAKaC9qzY1lsQnh+DsUBZVVnZtaBw
aTl6gHtKxBMCWn65nNHaHdPpMkjKLHUPKp9sBuuaEQVlakV2o5zo7e/y1U7yeHt5sBOjHJY9y/ZW
WG4YcirY5anXfNodH/vQ0zrja98qTVxZ7FUOsy9Gy4UmyC5FcB7W7ZmUHWlMP8Fbu4Cba6a2E9Wt
2RwG5HNntMcHmYVLA0SGWzKv34+zaq+0mi5tMPkeKmMISUHQOnufyiztzCg8L/FHY3vINturT8to
mMMBv+z2rucK/fj2Fp9rUtBrYoNx9grQmdiBnGd7bHN7N1XXB0le+e54g41RrWL0s1IZK93zlrgp
sMxtjcIxac5gWBEbGKn9O7armSCo2Tl3uV9ln/oixzvU6cdqDAFiAVJ++3e+Su34mZDVkKSgE4cQ
99nnq/mK8KOJIBm8vP1odrL+5S3WNcTnpQNHNkIPhZkydln71fWf7ykwB2ucUXtLRDvIb8Dz3NBL
N20KszW/VnBfeqJdxQ6AKXSXVx9TZwWYcsCYSzCUkgdy4vmu6Itrng6XnoiB4I4CZATLn3v5RGR3
TZNuPqe6XKuomlVzajpaKWnQXVMUv/QBUWcigAa9mEh6Fs/cdVR+jURaMhqtjgKYs1hfe+L20zw3
6Zfa6/M8Sr1MkLqmEpkTt+xQnn37mFz6gIDhM+dhhAY65PyGqle7nsoNj2KlFMoXpTt4Yd2PSxnW
TqvBWumya8994UXiV8dXS0lg78pkL7d4q1uD1Nx0E0oaP8aEb7ix6ixP3n6yP7awL5IU5ufgK0h3
d6wLB+flMrYwfK3UMz+hSZz16DwpICgH8ovyQzMFw3Qo6Sz5sTEO44R0qZv3B4Wzj3hkYryliSqc
bojwttOcbyIf7cc5rTDWAlQBRlw31LS9C/BazN+lXt59ZVw2aXcKaH4VbYGX/QvVryHH1lp1zFQO
lkd3MvNkpxr8hBnXd8yIR8OqIcd36eep9cp//bmqPuhywdUGU2U0XE3oAk60imH5puNtq4dA3Naf
62R36sopuHDodxkn9B52YBjzlpdbpa+L71VrFySeL8TJ0LPx2C4WhpZT1R7ffi2vkhkAB3Q7iPKw
2wiMZ0u19QZvVjODZCPXjgRfdYj2VhkDtFUnx8RgS+rbNXDIOQhov7RBuSEUQLYK/Or8yHV9W/WO
MXFpT6t2pC5vKQfgpX7oDMO4LUglM6xmF/Ugl8F5r8aqedCaSns/uVWZYHm2KTrEpvstELD8b97e
kQufA/b1DvbtkGH4dWfnlMDlqLKnF2Bqbvcz1Rz1tGVy+P/sO+UE6AOGBq+S59IavakY/CDROlMl
JbiTDt/Q3Bb3XjpYc1JqY/dzKCvjmgPYhVuOVGQPEBQEIIHOQoQwa9GLckmTJV8qENVTECsZpBFW
v+1hLTv9dpJ1cJiYLT/XbX7N1O3S8vRaSC454JiwnJ03KDhblZVaQHLpzEmPn1yklXVzQ3u+v62l
Ud+LoJkP47yax752ro1LLy2P7vtODyAlY5Ly8svaDLesjaEgA/R98RnMhPXesTqdrfeMsAA8y/i5
HkMKSHxNPL25kqO97olx8HdVf5ASts8vOEuQeN7Nh3yQJnZFkY4q29g+ln5dGvE0K/NRKlPbSfti
+FWqNefgVd4/g5MziS+n1TjtKp3yZqq8/Fua2iQprV1kj1IOwbXG9qUriI72bpXqIpPtnL0n5N09
WS+kri1CDt8k0kxN6JcbdfhqZWv8158crAUodUxl9hr27JPzMuy8REYZYK59Fjne5PyGMTL/8/Yq
F2Ir9dNOqkXBlVh3tvdtbtS6hqFGkmFjcxPIxviUY+lxxCNO06NpKK+IkF24SGido8++J6ZoUpxt
YWVNol9FHiQrQj2n0RiL8uA1s2iuVIbnohD7bUpqSfKPyjgsrXMWrzI3x0pLEpfWmNIurI3N9elB
zNY3zcf05UOQbsuP0bQbdDtdZ/qOCKqt0Y+1h+bgtUV/i+4W86G3d/vCAXrxo8yXX1qRFZ4pEURK
EKPbjoiEp09mUWeHQU+vWaW/7kTsG4AeP5EMaCPJxcu1Bqv1oKHofiLtFEHUvNAx06mWEJnV/qbh
tonASeAVl9pFhNAsTaq5rf9SfPF/b4HBE712uiIEtpc/oi8HVWn9SIZPuH2wXc2JV9Glt7Wq/SvB
49Le7vJIzGUY6b9K89tZic1pOFmdPWW/x2mZD+kop8+e2318+y1eOMMc3N1LDY9RbuyzM8zoZeiL
eiUndkb70KRZ96zG3LuCf7/wZbIGJTl01wvtYeU7DHUEWa/KW/VZz6cSQkq2PhZsdRZVwez+ePux
9p99lotSTXCtMR8xXVrSL9/VVDbII+qtn3TjMsnQW4fiWy29Un7FPy7wQrsL8u9K1POzrGdC1IJG
3LUP5NKpxUJ5txnFKgyJtLMfYZSjN2IP7iVrjsZy5vTpSYjewVMGbbEyTCkBcLEMwCUzkBDizm4t
dbv52mpfiUp7Q+d8N/bWEvGYsQAs7pe7samUgeqsOwkgZ0rF2beYEq/VoTTyLW4Qv33aZlxynTHt
rkCKzlX49o9mx97vYyLyQDpAL5f2elV7KxCRxPd6Tx1sFCqOg5XSlzUX01ruu9TuRWhpQ3HTBVb6
MZ+89GMZeOrdNqK5eCUOXUiGA0pzymcuEUarZ6c9pcTKsU1xErMRwNJS3k+4gkOK3cINjkYv+oPf
CPX97cN44RsDk4BO166yRn15lpFxoYMDHRo3aWb326CG9s6r6muy8xeuDDxBQTvBeNh5w2ePRllZ
I8fJo02FmG8bXQ562G7z9kMZqfuXChb/e6vIMDF9gQD2yqAwZbZZt+VGP7pkoNoGo3Xbt4OKg3G1
/z5b38fuSCaSVDHvOXsuoTduWrvSSejiuJHT9NNx051rvi8XzylJKwA7wiLYm7N3JPXGWtOtdJjz
y6E6+HrbyHBr6vI5HXAiiwZllPdz0ZVVhJtF/m7uTYj6rVzrOmr1Zr0Gtrj0OsHx7yavtE/JKV9+
NwES92O9VZxUs8vvFhpLXbjmS1bF+uLb11S1Lp1QRskAiEHpvG4t0qu0pUKsImF8bEcTs6Ro0e36
76PaH/zGLrlHHnL+9dnS8Je2YxVUnFvcXZ01quxhO4KPvoY/vbR9IKKJZ4z8Acadvc6ZhMfpW5by
LSYydbDKJAAcHKeZMK7kQZf2jqPJDcoUHkWHsxsuL4Smeggxie5pze3CegcxyP7K3l0IJnAtaDG6
zAdotJwnmwGtEnTo9hFQ0QT/TnKz0yhV07RC6do2ERldMP5LjuQegq5RdejmXVvF0Ntpar19nb0O
5vwSYI5cn3QGXw2x0W8EkV4YTgKfq3tYqmrpuUTdDOPl1mvuzW0yr9UPl5akqQQyjrqKHPjsa3DH
zSsyUsTEbKvsRpdpKSLmnvKIDnRzK635Wjf39fmhPQB9iZcK9Icy/uXnRxN9aSy/8BLNmJe4bER2
pJ/kHFqBe+Pb23lxKRoSYNb25vH5dHlXe6vXynGTWnObI5JD9d2a6kTJsdSvFCz7Nr3MA3gqZj5k
0yBUwHC+fCoyMAbNuIYlVi+8g57KBW3K5btRSPtQlR4t0dxPIwzYu1t9K81r3kKXzjAzxV3xhCCM
2vDZruqlpeXS6rxEOoEAA5GJD/pSGHf6ko4nYzDWk7JEN4dV2pqYYLX5+k617TWswqUN/0MnQs2G
Ccb5B7uUAm90O/MSHVPEozmUW2RbW32DsNZV8/LXlwP6+3T49oYIB+rPcOM//XrVrb5XSFqv+bjZ
yDwx/v9Zl/Cxm9LXPtYgGE6a0wQfhJBuImULp2G2sItQtb7eCd8aTnOxlM/eXMnfbx87MEmvTwPH
G5URCA4XmA3YTfPokDiTtMqC5TvpV28/rU5taJGlWd5wtJULz8FLGRPfKyoRM4S+vm1h2s+5cZTo
I6C70DroIDwXlfRL96lHkH7s7xGac6pHMv6xOAwNfz5chOyKcMGE8LfRSb/7tbXulB0HA8LKPeSZ
0rwfAqa7H52CiiCcHbn6t+CXMuBCm96pf/I6QBnGHW3EFTQH6ZUDHbCs/A7oZ1jjxdpm66R5VmPc
TL4xWVHQpy4kZbHO6W+0GdwGxIEs5BIxyc7Kh3FZseAo0wWbiSV1HcKR3c3fazcvq+O0YosQ5409
GlGmOfkWtf7cTDH5LTOJ0RP59n4nEtK414IROXpRDrfzViBPU6jWRzTbTdsxdKVlPvpFxwRFAHkv
b6sKLe9dsGYk9+wHJIZ6Vy4/hANOKyrMfM5jfZj5l6JI80fP7Ib5tioGI73J8Lg2DysCN9vtmAXr
+LmaLUwzYxQ/Mu87KEUjO7b26KWH3lq07SD9YsvKsPcNVX8BnuH397LE0fduLZ2tO4qakuDH2jVS
j0Zpu0vUStPuDkU7V3bYiWIVT3iNaXVUK7V9E4PTIrFZpfWHCSaa9gNeevcu69DXjucOHvGajGrE
9yicXRwnHuptmFH/tC15vwiD8DAsk/PDm00nfTTckW530/bDF8cdFoTd0CV0QmPKQWE1sH70sIKX
LGOzb/XlJNFe/4zQc/7LsOaAjMuU8r4ZzGA9uT3H5xnZiOY7Iw5vCOnWV3m46LnxdUtNbXxfTZs0
QgFL3bpnzmO9cxZXrZGl7PLf2XGz/nOe1fV2ot+83k9+3zWPipCQHwpIwmVYLtU2hpPjytsGxc30
uKpu+ewR7YN4M7X12Ugd507XK+0z0PctQPZk24jBhYeR/Jan/3SUdU6oC7Tj43XalFaGgdF6QTgX
Xq6iYK677w2z3Cyy7d56FDQ5lju30WGC6xvPGFrNbEFItAaVhTn3yydvbafv0+jPZhw0JZMLHbzO
fFelorFOlVZY802xzO0vkKX9GrdTW/1ogrkawipwhBX2lKNHNbnF98KZpm8NiHkndPXarzjoa/Cp
GHPdYO5VGXOYLbN80nqNXLAs+2IMA4fhXDgPbmEc7bwDv60xj4kDjTI8lmnKjDVfPIMar2jaZCrp
BN9UFvQ+fqRd4Ky6pf9Oq28MsWH08tOcbW4e46zpP7qp1uBS7AppeU/SSBs7sop0do5M17MK4Emf
T1Rns6F/wTepIFRidd/diWDVUi0S7uRtIBzdHdiXOyCt4L1ypITtUV+vYx6kcYZoPZnfjEjDM9JO
jXdHv23CG4Q533d/q2r068c5zR8MURruZ1lu1Q3JagMqqcvHqcCYWq7TnawyK33vmUUhHkoHUf4o
K6bgjkn5VB4yLdge+kCXP5ZS0QNDkq9cohLg9lOfV5P+qFCihrkmMPLjJq3tnwYjkCpK5yGQt5YP
9ebEIHK8lzQCXNRdWgA1HTzmCls8T58ei1KCpEyXYYgDtesgppaxgDwTZftlLYaiO672rNbTktGb
e5z7sX6ndSlQgSXtq+Uw01HKOHTN5hxyu+ie+641Pmb1xo4Njho+jAMqgSg+zGl9yLhe3qt5Kr24
6TT9m9v7w3sULiY7tMZRN5Jh7VAQnWlLbaGDj4AX+tPkoYlrF3ZCsPPmexC3efbkIOf1VQmN78PK
fPEgXM72MSceABYVqOvorhzKKDCXYYtcq5ZujM7Vtn2x9LrajpkFnO2uQ2V+jVfocN2XXBsn42Qb
pfiQz1vroaBI7fiOYL/NkZu7y/s+7TIZgQlc1wfUDoGijWbjTbGFWn0FPB+hj7AutrEJ7UFHudnr
6mU41pXpZse+JZ0mxBlzfbDMsnkiITG6o9OYAunQbAH9tVTIz802NpZhO5v1LbavthHSyOPwbg0Q
NG+ru2cJ8uWHoc3FL88T1mPdwGELHfD6/xajWFGT9dwyhls4euG6FUqP13mzP9ApL0GmGkqfQ43z
94WAPDaYInXbP3iVpx8W0Od3nWy339J3JVPjeps/QfZHgqVvMb0KixK+5Gqqur7Vak2JY90Y7SfP
Gvt/+tQoPtBLzm+Noqr7w7BORsGuLP43p6JnHPJ3iypG97L7jYOAGG5TPV9A3OPgASV6yfX3yLFA
/Gm3tXinZh9nwmpwszScEF9Bwc4L8k81HUWPooRTHZW61/TJBPyzjJl7uxBGO9f5kgMJSpEzmz09
zEUvf68+Exvk1+Y0wvJqehAoINuhIxz91NSuk93bNYIRoTUBiPpibZOI02XkPsMLFmJXMU0jrwx4
4FPDvIUp55RJFWk48/5UfarsA0VFkR3tyR6/LVln9F+k9JvPzBZXDah5J03SmJybVq2l5iXz1mPO
lOUpfjNwSr6ty9b/tJ3ZhvTK3aH/sy1ycI6pSA1xJJnT7cM09O0702vEP5byG4L8ak4PGC2ZX+kn
TCpyrHGWoYV4WxV2Jn/v1HdbgUT4KIG9wLpWvX/rlWq2Ip5sEWEl6gKWjBPUdqi7Xfu0qkw6tL6b
eo7SUU8TUknvK0TtpoposaUf/bZkmOdvwygeSSExXw7qohdxhcd0F2+apn623qI7YTc7cxbjXWxS
O3ruZt1K3H3L2PPzzThIrZb6yVwccTMak+fEWlcu+X1teuoZ/6bBPqFKyxkH9iQ/ixo8ZTRPJsa1
uR9UNW9koODGgwX51qVxqvJEvtC/k8OsthsHhzRq/ixVn6Ys5ykDcLXPTVdg62m7K7xXCYFGyyOx
pMr9t53GQXx5O+193QoFa7L3x7A2Re/LPGsMLAtfg51XBu4YjZ1UWjmvMd7JQg+tjRIozPQ0uxut
sbwvZ8jxVwqwC6UHfAcPYQ6a4cD2z+pYByhhTUQzkqAO9iQtKx4B8Tdh72Jn/PaDXlgK8CK9Xs+i
aYag18tajwu5qbWJuzgdyQQy8qjIg2Jxs6Goc3h7qQtFDsJMfNweAnC73t7LpTpLz7p8HZykRfb+
kBqUsdnaZE9vr3KhB0DvOqBxi9suZvZnD9RNzazP3epgHMG1FurO3H+W3EkfrHQVRzfVs59vL3hp
BwG2Ur7t2oivqtXFFl2z1gGATPLKg7FM5v3aeltk1pUVvb3UhVO5Sx7BS0AdG7/ts2eTy7ptJnwD
rp7OGA7KLXzE17a0vZlSbTy5y+TXh2ZaW2Jjb+TTleVfb+0+nthPJJ0B/IXPXiDOGEWb4UyYzFNm
Hz29SO/MGmytHSx6TDN4u9LTpfy9UHu6fIEQfvah03l/DmlAXS2+aSa2k2vfe+mmaahDssxCVwmr
jhAV0atoapdlidzG1xHvGcfxHuMFHVxWu67NYcvsqUtkgMs7v7v0v6PiNIqwZMZRhsgpL9ik68RU
QoXVTWEz6MH3zRIK+VgaHE5ce1WWkSSa0xc7WzT5ZUXQrIp6u3W+Lnplc1FpRQWwWfXu3dghmRTq
ja1K6P+NUYVKTD1505KmBcVAX2iHygym9Ja/kqo7XGm46cnsDRHnPZOZKvTH1X+fgjvZnsfB84uD
tjS9f5JDnT+KXt/sb8KwpBVypyIeSUJpZFFPw0/kYU6Ay2KUCzGa04PCTE9uJlaKo903OQjGrhJR
1tpG/a5sjFneALUw26gpWsmYZWg0N9L1KZ1ju7Cs4tYvdc040UaWVbxomeMei0AabUwS1M6fy8Ud
uptBeqTcmWmW/bvFNQr3FjbDUH7yHEp8tJqGqrgz4cX1B69HKTVCQiStDuTUlfvJpoR/j2MIIbh0
J2uO+rlUCm+KCtCvO4JvoOez6Y+y8Zf6ATi380E5QdlFeTBV6rDkmdEcjCDr+li68M9CEJeOfdMv
nfoupTI+pyt2yAfR9H12rxne2IbMt4g9dtM1YzgUyC2dwPENj3OwQ7cKBTuAPMmU+/8oLXEwPW1b
Io9mdx5uqaZ8poBZrx2mRRRT5NnLSq9idsoxavtgfNIsvyEyEMemozYN7AGuqZv1se3des7CJnDX
KZyquR7eNWkxiN+lEu0XV99NsArH3vy7AmPVe+yu83Svpao5ArmT3g6i6jGAbDXfOo563Y33zWqO
zs2muRQutmY0n4O2HlxoHKbDdwAI4Muyzu5t30szOI2bUd7VXLTb7VRjxxf2iELvtPPSUPHk+vXX
uZBrFyq1oDFU44b1YXb64B/KnPKDDAbzLmMQqUVz7jT1fY/JKJ9D1yKBXlPqPdT2NpOUVsorb2oV
4Agw4g0njlNdkjg0gJG72HDauQ/5VPU1nDCeelflJR9O3bb5GI5D1vaRuzTdd9tWGv9mqIOfdtbk
K9+NwhWFZEtnHpll0FMmKzdUZEKEceKKzs/zjGJVda/XELMjUGzpF7tpVBMB1Cu+kiN6GK7UjvoY
0Bb/vahBV4chq+XHSsl+PmmG1KdDqiFSH5mlLKpjJRb3OcOPB8aG7k00glqnfdcvNb4DzuhY/1IC
KO1hW4P5w4oGNcQ15CH1Q+0XQwWNZ/O8U+rPBe2eppnHI8JO5i8MEvsNhgtAwXCxGmTOvdrZnt1N
G9oop8eIrE6h5iYJ+lacirEJgmgyctVFOg5kekQK37R3sgCoFq2BXvCyZpSVIhXMOLvnmpUeiqpP
Aywm3aE6UtFZVHc+8AelNOdorfnMdMNI5d1sLnh4MniQTWjiP11Q1Ezrx6UQPiPOwBw/lqLzzBhY
getGmCFg+GQE6H4oWQ9fM0QmzJMzZDJOy6W3wwG+Xh5N2agnlbDkcmiE0Oao2kA3JRjToY9qLGn5
SM3tfmvMORdXQsTrnAIJ9922FCMAOM/n0b42Vl1faPElam+hMAoe0Q/Lgiu99wtjP5YBsEXQo/eO
++3L1MXwWoqSobQTkLEYK67OOL4P2rLFXrFa219wV9v3G4pMpyrXDCMMMMxww6KdzFtttMp//jYL
ADxr2HBPiMKgfM6yAF9VTenRA0kCxmT3QUp9qpnmfEvfz3uixVdGqg7m0Leba6zVSwkAkLk/iJML
k7mpHkbTG0crGYXpP8lZGtQYW3O0Z799txrp31JXd4Is2MR9jIUKyCtAgp37a7/2g5XsqV7YBVMX
+4NVHOu0+5Zi9PmVEqmhVymWv86KIe2T0O1A8z9CJy/ft1YukBIhJCduDT23QSU1lmbl09XStytL
vU5xWIr2FaoJ8DYQun25FK2Nqizh4ifAHVRcN2P2gOS7+z4bjfJYWYw8F9e7JuV94bMBSbpnq/T1
gezvieZ/5g2Li7U8on56MtnDkARz+tPZ9OxKvn/htEBDYfucXT7iFYoCzfau2OZaT6QxuUPkz2vz
A8+k6WFKVTAcRr9wrjBaX6fiAL+gAuxkTzBE55jWwp1HJ8gshfoqNyiKzcWtdNriOGv+NQ/U1zMy
E1dIkBoBeTDN3rPXVhaNuaCWb2Ab2amDEq75A3hUeoLTZt8Km6EC9Z041NZMlT/a2pUb6cLe7hbG
6DZifQS+4mz5Iq9qr2ZckyxFPh/EAoS3csuUtFSV0bza/48PAlzKnoazJDPdfef/c2CaiklYM+m7
rrzQo15V3Ynh7pIgoFZfAYH90bt8OX5kagz3mXqUDeZaf7mWcNy1dWZXT5q048vWNW/8Pi6wRENj
zcXPoJY8bVZabR+WZaCVESWfnGCKCuPdPA0VVEdPX7pQoND618UlP42qUidFZcR+vg32MI3uTO6V
LHXhPAvL2n4YiyyrePV7+2dv0Di5UnNduB646cFF4aeGdPr5ZHCoYfm5XgUpA7RFsuijjDdlbeTW
/XxrK9uPZmirbweY8zV3/P+OKAHhAa0RA5qXL2CFv4H96NQnaq60eJyXLYG1OR/Wzm7iuTHRKJKT
dYUydn4lsSiDVo+oxhiU4v3srYM4z9q2pIu4Zrp1tNK5CwO5/i2jYl9lt9BE9W+XmjmHyFr9osHc
TtsEELAdVkVPh80yVdhr2nLl+nuVNPxvLSQMmdjD4Tl37arqHRiloc8xDrmQJ0ukA4hyOOiP9coA
/tiTXd1nrli2eOlNWd2Dk/VRPNg8QOeQYNprTN1LW+zuimqcKIQcz0UnJH39WRkbD7/I9udgAmlj
Bmn8bXDZnxtSMFgsAwQKyNSXx2eWYzWgUNQlFT3Gp2ytvCRd/Gs34HkvZF+FP89gHm4MsfPsRhqK
2uQDH9rEWYLKClu6Tm7MIKw0jjQN11t7y6XGbE4rT53pN8aVt3thL+kxgeBFbhRJgz+X2H8uREZK
2EqPSiSIFVsfNadbb41gNq98/ZfOELBQJLRQNCc9OFeMRBt45UZqRJJptv4p0ET6vhe6d9KEMUZ9
ZWtRP+VatCxqOtaTEURmJYePDiSZKwjNfTv/eymz3TTvSFBIUXaQ5nnAkbMwpzwTCb4NLbW+035B
2HEIfStbTm9fP5e2dr/q0F/BbRruzcvzwxBRSQPCWzKjQn2g2WBTXnp/KZqOjgwoIVCW4Ph4tFdO
dxiUp9CdvAo8Vkv1W3PSeJo1WPhGEbzRj5zx8TEz0/VaXvTq+fY6haYVHiqgtHirL5+PGbSvlwNW
viiMZs/WREGBofR8pYd8aZWd28zhNCEDnDvApVCiWt+AJjW65JAtRsXgPP+PszPbjRtJougXEeC+
vJKsTZIty7ZsWS+EbdncMrkkd379HPZTq1RQoQeD6Qamp51FMpfIiBvnkiR4/1u9naA8DPs1f7Es
kHLnE1SKlIrimOSndGxZ44vENpCKjAxICJVySh7NrF/1m4mMhbUfkfFgPyfpYNzB7F2JqO2gKMzT
lR/1Zm/gR20gc/BT/+jiz2ZQgqTP9LKuOFXNYs2cW3rThAsRDDTzmQm30+klPTWqphyZ+UXw24JX
hSrDSPXiNsnyDT0NHoWSvAH7Ynat7oexYCe6XxOZfe1UU1aRlpb5NW/JN4uM300WmTZaytnIEs8W
mT2MNFoVVnkCoTDfFm6Vn2BHJA9KyODKcXtxKFoUuFpxe36zf2kBcgwZrOUJ/9DyiJbfDOe69I75
Kh7f/xqXRmJ/ZoVxqG1N96+neyprTGdgybDQJAAdS/UnQd9sOJAp270/lHmuVdoWNW3PUIY2dCS7
5uuxRtWhUdKL8gQdynypbSr8mM1awaM2T8ESil7I55Zv8FwUelncuPhk+6GRDvoPbGmViFo12FbY
EvYMH5xmdB560TvaBqehhj+bfvVLp3nECMdutr7VPuWn0BQSf6gptZZrT3Pxxf3D0qUL+e3eb7Z4
74HIL07eVKMeNqnitrpqI/LB1zC6lzYLLhOWz0KmA+s8+ErnKaMozJZk54Z9XBEp3WG2kl656l4a
hSPbQdIH9J1+stdfBwutHiaOR+cmTUpxkak04oboxu9PgkujsPI5m5Hbcmidba+dN64jqab85KBg
iBHdWXsk6tfaJy+Mwg5Oo/RmT0UwdTbTchwms3rhjU2lmX6a/b6LHXeQ/30TZxQiHQTD+OqdHxVk
eKfKGlJG0Re1g+JS7u1kulZWujDRaMJFbm38E06dA5sVV1h4nSV7QdUu3s5Ly64Ok5lu3NBtBr+4
Mg0u7M4Mh9kBERkx1Pn5XspsdO1+LU4YOizHgZsdto8CH91gDNbvs5F1uxwN6E9dFNcSStsMexXF
IMAGSkpsum17tCS8noF0LLkbArE41YGyYpSlrRbW0lit4+zr9Qcjm6dvFeY0f2HaeC+t7ry8Pzcv
jQ8Ukv9Qc8UR8Wx8N3HKqlJBeUIzVC97oj5f4fctBv/kBmWZfijMVj10GOYMO3YsVcXoBLhrv/8r
tmPk/C3Qjkh9W8c25k3oLOjWsJK2L0+ZPsqDNXdsxDbVt8+9UVRfsrLIzZvW7q5BYS9MM7gkHMzM
Mj7C+TSj45JWdiiiJ3dyEFEk3OidMKcZCLcsUin//YDbGue5N9OLRyLx7BJbWx7+CU5Vnep2Qjph
rLb63Ppt+jJbi3stpLvwRl8Ntp1L/7oNlHbSQkBKYOwNpbzV/CKNnR4yQFc8wjp4qhOnvrKIzhNA
nHQ0/QFHpimXLfV8EQ15P9Hsa5cnRyg6HFGmTV+7SgI0kHOu+2GnpXK+kl4zLhyvFmAMMCubZQc2
R68fs+50kFyI1E7Sh+cV/CM3zGcEG2K04pR66546SRnPhWsc065G1Za2akf8qH51KHnD/zyNN+EC
TnL/9CTaZ2RKZk8+dyhSTrpT8MD6ONzMAQrWIYVbkHBv2oNAqa+ROS5s/NtGSVhNZ4pH/PT6HcC8
KStXq8tT0sv1oa+xbGl1zf/1/rNd+rywk0n8wN1FF3gWCSpzRUfYE8isma/tKy3p9n1QtF8UfgGf
y3y45vt9aW2yRliWrBeW+tmXdXvC845c2klH5hWO61zvHBoAD/QayPj9R7s8FHE55FIOnfPzWZ/d
WWt8WZ5cZTqh086/Gpvy2xI4xpXLycVPZfq0M9KqhZLmbAsoulzTBDZ7p2woqjv6bqYblLj18f3n
uXCckU7aomgAFjiDnH2qQFfd4EGoPNnw7sb7KulSKHpBvra7fKgKdXLz1EKHm8ytd1MhiP37/vhv
yEdsBfbWPkrWxSO2Or81rOi5vW4llC8rv3JCy/b1Ywp/zjoh6yunJwsSk/hetTT6RH7fjFOYa4tM
kY3RPva45IVrx0VTqC5ancKudtVale4eDapxrdX1wgfhl9JaSf6b5o7zoAlnsMrKFGuHprXkASmh
vCW5cWXpXBqEeUzymM4VhjmbymNiw0bAD+2UA9w/cLEpQ3SizZV8yIUFut0tmcQAJsmVnn31Cvva
EZka1nKT8lB4L/l958z5z6XxxWNLrC6u7HaXBmQrQDYFK4S62Nlk9vAg0jLK6YBC6jbu89U89HO6
fPC19YcFrn73/qz6J7Q8CxKI1De1D/ShLSP7ep9rEl+ZUz1mp1629YOF1MAOzQn/qxhKffXFmJKx
/uAnuou7L1CZ4zSsI0Bee1pu3GU1qToPJWrBaoNk/ywKit6Q/FFBxm4PvQ7hOvq+qC+q2Y6G2TRw
/zIsoIVukFv0o42+RR4GV04trBAqaFGt0rLgPBF+sqeDtd4HXqGpmzbxrZ5MvyiseKuKwpnHMcnb
KwPh8H/fuEiIE1BsmDFeytkbqc3K9jGeTk/1Yi+7yS8nCuSWFSfISq8Mdeljw0GnaMay3hJUr1++
4B9NpFdx9JuD5USbU/W172vxjIYGmmipmf/P7CKXSdqEBmQO9rPpnOCEaMt00I6TMXhxWlsfU8Pm
vml34w0agubK811ao5TryfWzeZGOPnuVqyz1AbsN7ZjoehfnlpPGTb1WV3bmCycNckNoEBtT3ntz
R9Nb0aRt4KKSMnsdM9bWuO1o6P48WXn55f3lcumB/j3U9kH/FQBi6brhxAJMLi3RR7ZWyoNX59Xh
/xgFQhdJAUwOdG87iv41iuuuczZuHpepUGh/yYsf4G4XV0a5cKCB+abLlwr45j1+toGKPJuFYVfp
KfFQ7ValgWYNPdw+HUbzRroqO6S+0GM6AvIrpb9L0x5+Hz46Ni1nCFJfP9+g9yZOoaywYV7yqGPJ
H+pRoKcoedwJnXD0/vvcZvXZHkfqMqBgvJnB0Gr8erwAI1fuoV52kvaiPdDH5e9L0n/7JTVAjIEI
OtKVcM3C5+KgAIm3qhB/O89R9eDRReH42WkyzGRXTusYDfAhTz7y6Jiacn8MyKleOT0uLAUKiCZy
kS1Z6wTb/P3XzPE6t000rUtPzFTjY1O6PZddb/imjYG1f/+lXhwK51OIVhzzLPHXQyGfcUdfcP5W
ee7vB9ryQ6nJ9KPfji//x0jc8ajHcgCDnn09UlEFkkb/Jj0hNGyHyMiF3VBgq+UPOSTTNbewN22p
bFXAyjZB+IZ3Bg3xerhlTjMahrLs1PXDcGfT4bD3bCGt0PdT9wuyzbzZOXJFfGYnnf1s11Z7165S
XgWqbxeb82lLGoPiF4uF0uLZc6dN67U1TK5TbrRWnBlteWiSYthPZlPvsjHQuAO2tNPlRu1HviPZ
lZJB7d5/+RfW6rY7cEYZHIckdl+/DeTQ1eTMVnrqymEI58J7kZZJ95dbOiRWXO//mMDcPclRkrOg
GHV22RP1ZJtJPWpHbcvvxfU85BgK99mvHkcz68pgF3ZzZhN1rg1KQnXobB+a67WlN6jRjrmc6AM0
OnWzlLp+ev8NXlooRKmUD/3Nyev8EFxk6w6OwK57pm1ujB0cVo5LiRFrOPa59eP9wS5+Lu5BiAXw
c3kTPmYT3SG1iUdwBubbiaq+5sslBlWQojbiaeVecOUlXhoRxGkAjGlL+ZznlBvbmzlbcJ3HO5BW
ZeRoA8YDEHc/0sG+9LEjpHdNLXHpw5EYoYTPeyWeOdt72kbjoobY9lTkBctQ2gG2fu61US7t4IRl
xBVkHt7msRPcQCntEYqrShuwTnCtvD0ogCt7hLL9bU8VQoAtzv4r+nmLlSjVoHXEoxd70rOoMJhI
LmWVzrR0CuMmQ161K63JC8HkXEuUvgHUbWNtwoWtFEVztLt93X8dGBqs7iUoxhw8YCpp9JFJ38YS
Yt2KvMhUGupqp3X3tP/J/Fi5jtZGNDMjljPXBDMLvdD9L7qfUUdNS6s+liCrHxG3Fe6+cBJHvxI4
XFhKr37t2Y5I12Ah+k7mJ0w00K8vYxY2U2+G0P/G/x4zoKGgtkRDAm0Y5xc/0RXUoKhRk/9Zx6/6
jEi3prkdNlHX3tdDY8dd3w+H91fv9mXPdnyS/1CxNh0kt/2zo6caB9XWipjBq4LiAQLgErqakUEs
tczId4UWQ5i0f/B59HgcAvnw/vAXljKqHJRYW65xOwZfT4axztx+KkDBumZlVXFKXzh9nE4vzUM6
Q5ELF92jg+L9QS+EoVwPkCIR6HIrOb/HS7noWCcN2SmAY39rDHW3d+iwCVdNGEwiUqxG2YyY+2T/
0Sxzkwawb0EkZYmRpT9/3DltitLENemkQQe4rz29oeCXGSjElXflw156s0j4EJPRb4ZS6OzDeouL
u47caiFFsoX0rWUcpFuadK2TuUz1dr2yUi691Y2Qj3CR7Quu4+tPWQy0g6PJL05ZOqbfp65sEFy1
xU45xuLd5N0AQIgtM9hze9fklcH/+dPP5jEtWQTaG/mapNnZOkUvmVDVbnmzQ4ZLgjlqdhsLnBez
G6vzZrVLi3qk3jmmGUYKXHmpgmS6GSrLr+61rJseU6VhZFWmZlfdzxzMTtSkRnLjWXjLPNBk0z8E
iu5hM+Ffi5rGb9a98h0aI9+fnBcOGnSQtLGxQ9KIdT45Z5W1dtGSHWmbYr53lsaARpF11wB/l4YJ
qJlwP6Fg9CbLhFFpmWujyE4VtIY7fxizqLK9bP/+w1zYPT2Os602T3rpTWHG7Zx1cCdXnhoHn8rY
wjNShoHWoJCzSQs/vz+aeWEKbiJdBD4UT1FQnR1jI8yqptyKJYnV+emexsN5DFFomV9yaU9bb3ZD
gxfTtDcPi7k0BdJWWszCnh5yQReBU6x7niMX8VIsw4uV+LQN2bOpxNGrPf6AWWo0OA+BDy6mph/2
gUYNfbq39SydvvSum5Z0dXijioY2STX6a7KWE2scxK2dDtUDXqTrNczvhVeM2NphrsBCe2sd3dYo
0zxYHETLlVyjpB2ng5XaWXMaCv565Yx6w1VmB4NuuwFbuSJwfp9t2FDX+hHUJq84Hw0kokUvwFtL
fXNLcURKF67Zy2faPsvmTsfsXT80qVZMoUvHhh7hBNX5oTYq8A4OOxJ0hFU27ZX9/dIroZMRJz5i
esTFZ7+x0g25ziMOeVXh8/31ZthrMyANRwj7yi57aSiU7sg+IR4DajobCjI3PgcCWzyIM8Z+EKr/
ncikigY8pf6+P7svDuXjmsFlG9iXua3of8VN6VbdbpJRnPS+9vdLablxr+V+5JbV1/dHurSMOJ8Q
yJGexWPh7JIyJeVQrp0UJ7Ixz0LSChq4ix9CQ8BqJ5jGqC4chMlGc63/5MKmhFEjaW9qj4jgzoOR
pHdSXTq8zbrum521LN6HBfHXf6/fEu1sRQJahWl6PdslREcvf6c6pkeai+OGVN1l8+p90AbDvaKy
2E6ds1OJobb2IYQBlBPPTqW81xOJHQgPRDf/TSanKlIuN7J82BrdJxrNRaPXj+9/vgsTJUABwQxB
jvBW75z0gCCdEbPLfIExOaRdclsY07Nfe/mVx7swUTZnYPoFiDHQkZ7P/twMFLtxiS+VNq6nAKE8
MAo20yZqrRk/xrWo5/njiNTU/ZKmvplc244uRDlbNYZNmQPmreyhX5Sk91vHclO3c1Dq5OyP5ZwV
Xw0XDETYYaXz1clWMrVORfH4s7ZgN0WTofJdGE92fm/2wq0Po+k7t2i86AVqpjS1Nw8nec0648Jk
4NJDYZITkfb786RS7tl0yJVU0xpCsoM0Zzes9XI91o61RkIS3yfwoa7Ys1/8RIg0uU2SX6LK8HrX
ACk06Yk30qFMV8cPI6jF41JXkExWOzsUXV/eSd4vxxtw1ven4aWsFhEGq5jjmBvz+dBkjxYso8zy
ZHpLVoc5zcY07dUVfSQiAb8Uc9IIEQ8rsP6IPhPDiubGtzBVH1vt8/s/5tKaoAVgk44THFKofP0a
+gpUduc54lTSMOSH3O/Npzy1W3OPRLqfd++PdmEfgxRAcyC52C38OVsX3LJlVjccQEj/PNocOiOU
ZnKN7XbpmYh3yUZQiuQucba5pMQrJA4HRhGAXxDRWmGmL9WOpmnvygNdWmYEoyS0QchuKdHXr29u
oGpovYvnrJOU+OpJL4+sOfO+zyVoYeoFQ/X4/it8+3CQZNERoacimCOyeT3iqrNZqqCQJ9wEDBKh
9ihUDCCuBx+yru6V0S4kJYiEqX6SWMZ0i5369XCVTRpQS9hH/NGnH3eogUdRH3TKbyWu3c3Jlh1w
px5L3+YBX5gM/EgSIB9flKMtBzzr8oX8cDomO4hURbZzW3uqdm1l9mBmIELZ//mDGMbmIrNFHRaq
+bPfa3YdjRYTCk4M4NWO9nnnximb5siSKu/7oF+vjHfhc9AotN0naYoAHnJ2ZqKna8i71MUpUYUV
EXaoqPDX4FhZo3d8/8v/w9J8fWhuqa8tQUoyijaPs7HSvnXd0ejFiU1l6eJsGKfk6GYjl+WZfepr
zbX9RyK6tj6snsqHaKFdA7aN8mjV16sWTk/by8y9RZU+4/iQBi+ImNQQqmDW6WNIpymNMad2wfYV
E6fxld9vMlfOfj8FEdyZiZF5ivNv460JboItAqqcPr1PCem2X1NCXBfai7m6kUoc+w8Xx4AuKKyy
zH3p2RjUlKVc7txKFHOY0U+TXwl63q5g2jKZ3whjSLzh+PJ6gvM+ByPotqPaqJuvRq65oTUFwY52
VOOxGebv77+EC8NtmXs2XGIs0gFnG0au6dMkxlzgdct9JGvr9CMMBgRNgUtSh1bCa10z2x949tKx
UyH5gOL2glamwKrC0koH7U/e55+nDE32rOvLbqGR7ZDIZThuNLQr8c/bfR5NM821kPIJWKmpv36p
dAPU9LCV46kpdaApfgc3pDK9KwfptsTePh0lUy61RDn0z51nn12ZJ/pYiuDUpcrK9i5dLOlHiADO
LjAWLQvlpEEwmrLZ+2H0U93tMmfuvHjq2nEJpa+NL5ILibm1pblP/eykEMpEJj86bTenkTLk2N7R
VdJ30VTNS02ZWUFqo26YdodkSTx4CWk/j5+6qRK0n69DxV0YGmN/uw66VBFI1eCn0oX2ZLeO/CQ5
ZVPSeGby5KdphqmnIKyCBWxrf1fgGAvel2P90ZBp/3NZZiHvsL2dfzvGiAuVrpyxiqySvo6IR8lE
WBg9JksIxrpv2xLOwpm0qLNv+42MuQbeUn6q7FZ81StZPnlgY5+MeS3UITNF9y3Dt1LbGTluV6FQ
09RDEEzK8o/Q2qw+DeSGwIkEAiQEwGbRf5mSqpcixM24tA/T5FI6CTSAXD/T3CJHuCyt81nTa/9X
PgWts8uJw6eDmbduGRdG2au7UqNUeidpl0pjMKKivMVRatFvEY1b1q9RBDnOGIYxrb/Z0co+clph
Ilc31iqJ8mARH8Bqapx4SjXGJ1El7RfpaAlwY+Rtgf6CZ2hQHTWznawPhVVTmw1hx+gmW7OnVUJh
jFciTH0x/WxwI3RY1Uy8azkvVBYq95YL/HIol7XtooEGYO84k3EajwISykuWmMPTZihYxRI5w+Og
N4Z+nAX/B3CB1VTFRb+Yc4hhsJdGKZr7JiIdNrURAqL0r181lh3R71isuF9I8Vwv6YQdu0wnihat
738u4L8JFGEy+946SQMtsVfiR69yW0Sm3xGTLxx2ARo3hHs7sJwYaqHmMdYQoDRSHaGweA0dEF0v
cLSxxjSAI+vI8dMljdGpBSIm3Tt/S5bM+EgY0/9ARNRXuwzTPbUbRTqpEL7AOACnThIR+fT9t5Fy
1u4va9yJR+QVD0sXVHmI3a57p1WDj9TOo/Aoa6M0Im4iZVQkjTtg2JDlD1qnAFE4HWiK0LNbOJhY
7dQh/1Xf0rYUt4VjVQcwes0vmv5lcDDLxWjiTtd9EeFu5z3k8OgKQHvmOEdMf1zCOB50IDyr4/0x
Rit5WiGs3tQgROYdXTWi2Ve6wGqVlunEusva1qS5pGzsG8wEiLL1Zupuh7xYUO56afIAxy9/CjhC
RQQyL/1Sl0nxVXfa9TnTig4uXJ4ZS1SYSfrbzqdMC3OTDuSopMsSE8cFzDfYVa+CFGv08zfLbK1P
QUPvOfYnafltLlfnMUjtYYrWdnE/AqmlZTnL/el3bWsLLihjTf5S+T74vgWWqBe2XVOkkeHJXI+z
elyGkDb3UeN/H4Jd4Q8qica1Lu5xN04Nniz32iIeutppY2vp8uU3bXss5S7InQyHN98WR5A49p2k
ZHa/JlkQSzzlm7CuhwkwZAH5JcI4d6zjmuKeDKVb+ZEU3fRZs1zVxUs/mfd2agn+4lQKNwr4edG8
Tk4WQS6tnnJIeH/LRoOHEsC+4usuqdczC6vqU7u0GabdSz58B+TapREGmHINqwnGbzSqua/g71Tt
r9Ix6ylM2Mxk3LWkD/d95rrfXL2Y/naAcr5ZcG/nXQ9ny4mCzs0+OY3mpgf05DQCLVULLy8TyhmQ
aJEIjAn4A4MoJ026cEo1bOYwMEv3Vk0RKYToqD7MpamX7HRyekxMk+QXzqS8ttorrN+5nqfZblHt
0u1BAvukdqi+AA4E4Bf7pMrycIBg99hpWTJAcXKd7+T3FP55Wgrlh77M9a9GnXdrY5v9NVwNbfle
z1OloiDV5FHZXKqjqS2NDWjSamXsMmeC0NCa6hM9bsUTAgs0YGPXw93BHKZ/TgEML5Fe1fpPl/Ts
d6A4rP2sM8tneDbYR6S2YHsIpt5KQoDWJFKKPN96LOg2c+Ao583fKUdCFCsHlN1uHGfPi1pfF/cm
7QAPBl0Jc9TPGegy4nPrG53c5CD1fPCbx6TX3R5F2lj9hAlGblqrDE3t1hR+4970Giu2sabW47I1
exX5XjZ/a+jSITR1Zs3ZpUTiXVyC+h5iTymsuFdltjPnnzEPBxebZ2+Hp4qHBsfTkC+gU00w6rab
5VTriYNxU91sHX8e4NICSDQZ/8gpS1MD/mRCoiomzfxGeqBuQ0RMCPSGurZeNpTPB7qPaDeE9kn/
YSvroYobWywP8HI2BnYG2dNOFeImjsjyfjHV8mjX5fpYg1thA59z96+fEMft6pVwmr2jNG9gDgw6
J2Xqw9+e4Z2FQTP0OH4v4JBCrZC2uLPaEWBNOmQ/YVnibjMVWYYLYjG2j52N/8AecLH3MpLmr2/y
Jltbyj92d5qbzvjZYs4m4rHhTxg0Ez43DRoAQirlTX+bcbWmsKaxh2yy7NgG9a4OPtDkkKTxMize
wTCrro2sxHGrqHGy/o9T4akSro2eZfti6fEQQyUd/KWJWy3AURXkmLXmtIwkMsAMcnfeipAatPw7
5O64Eltk8N6dGthUaCAr6CMjVakACFEF91madTejvjhztIhAqtC22uJpFEP2p27MaYwx3fUXstqA
P1NLr1n/jmZXVJyEQ4DRJSMCJQ7WEksqJ7Qha9+vvjl00ULI/Bnu17DsO/b+0+DOSRDP2HznoBhR
0pMrXAYfOXXu+VQHJ05d103UdxjZcDXlnJZf1bIGYldBb7TCMdf8+wbewBh7M4aCu9rs5+5Y0q32
x6q06lOpVbChHGnLKUp9vymjqQhGiA/ltmtRxVge5rTO3WNhFvkHL7B6Wkzgr6LncNT4qTSB0h4W
yC7Gnl1C/+SDFp0JCoxlVw+yCT5yhS8eoKJz94Vu50kQugtSt0Xb5BKcNws78pqCfNVzXfRhk+oc
O6nlYrApILnkd5qWNnXYq1o00USzBefjODcsUXb7P9XaF59gj3P7B55pNhHEr9U8rn01vwTGkB46
t3IC1ks/f63dpb7NFqv/quuSY1DvKuoPVdu1CeRTdtioRTsFDMzWOfy1stTF0ffQHbhqcn8Iv2CF
6auybpJC+j1PQOozTBSbcmSIqcE8TwNJG6Zm7X7gLpdj7pT4XRPbhTXoO/glphnNWcu+CLfKcWJE
OsiIBHQGkyUS+PeIgAqDfylLIMlPMBaZfpl21wGlAMTZdhCVvXwM7mtB3Y5zxpNamEzBBFe5J3tO
/UwQeBUqTf40pjPkdOYTxCKnhCYUis5kriTLUL4M/LYkFGZmfJGySR81ZwievE7nkE9h2n4fihm8
LfYcidqrFdRJiDrYUGSoG62OVDe7GhO+wpHed6v6aQz0sSFzVw5He1FZdRRzbn2VahAW9w8jB+6t
TDSNwQDvfK+3mo2g20GjEeM/BMZfn6rk3gYLygXXplKMFsnJmpAbllBhs5jZtM8o1fRhje5qi3a9
jUDsOuWvwaxWdazsTPsspZ4XYYdQ/dHYBCKRo9aRG4KLfDxEHWEeK6nN1O9UXubQhKfhS5A3rR6V
vT8+g41O7zKPZRcBFRPtkXsyUCtaKjhJNC47oL5NaX9UdoI9Vulnxs20aLhCAMW2u1D40/B1djqH
X607Qo+sxdWfy6YobiY3wTy48poaaFnbzN9bRHt9mBmdO4UBreJzlA1q7EP09/DMkxJQ/M4YCMQj
8HuujJmqRhVRSlK/s9IejUgFuQcB3uw0/YOhIQS55XLgidAsTIJdQL7yc5vndRfWlTB/03YO1TgN
KrlLvbaR+GxWTDI775cJYmPVfkqRNNYh5IHklzUY/be1kWqGb+iLive03QSUnKWKx6XsSZzDZlRh
QtES9U3b5l+6Yg3uqdxw/q/uoqY9VsbSDos2SH/3AKZ+UvbEW8DxWx1QIJ5aDGvmy8eaOtKLsh0i
7Ex3P0uN5tyw0lT5MW10CrBL5cw/xRTArwsM+qAju266KV6IvH6BKVXfoVs12n4iHnnSVmP4C9sH
y9hkHvxtk5ZLH5ZELz+lGHk8s1tGssv0AXxMqMdMe1MT+W+uaPNf0YgNCejhaQSnsVFAi9XYTmGR
2WzCyezwgycMMBtLcMeQHSmmBKIUigbQeGXViN+WXyvogQGnhrAnbBfarFvzuC80+8keuJtF9uxN
T1xo2cjYsNBJ+mzPd2UqcQVcjHzMYsK8Zns/EqRIv4rl2ZndtgnVuHK3dMzVeqZRlMhHy8d+jkvo
y4r+pbF+ypN8enEGKHhhIbk64ZSSavdE7A7X1wFPlcPYSmMKh6Gf+czCafOd1aQdzQvoLHtOxXn5
IfMyIb3uKR1ofeoXN0lQ1ew2qlx+aVOa39bm3BUPlYEUqNak+w2TiBTq37QENCNggW7d+nqbN7Hf
yfTgJ6ovY+LOBgGLsYzNQY7gGcJZLRZQSjepMbVozYGbs7RNlrWcRaQn7pYwlinHeK489acoW78E
QL7m3AHJ/Ynddmg/rxrYaowA0gz2YVkmAJyt/K/r9nYRO50mPo+mnld4EDj1LXRNj8C9dfU2oq/A
vLNo2CDRBja/PUxEj1/8xR1U1E0TdhNIQjSOP60cXspkpSct0NYaWD/ommNVBC08exmox9Rf/DkC
oJ/koQZ78Kfg0PiVzG79XFrpGoSQeSFqe07tcCN2ibqMzV+K7a/BDbLAUfv7IjwnD5U2K2/Pub98
KfQ6/4lMpn3wvFk+K3c1vMM8Gm0fBVCr0rBzl4YTAzA5MNIVd4TtyEaCJ7nhcDkuM/vnMKj+o5Uz
LhjAZHyZm1IKbt3rlMARKCyOGs5qJ9Lbefok+GefRa4F2sGVxvIjkTL4nIx9gRGVhvCKldAqTmab
BH74T4tQmCFrOI1FsmaRJgZ4UK6/OmY8TVX+WBL7HgLpQyRfXZt9HFKhw37X+zh9QIn8A/OnLUOC
QaV2gUow8IKL4BeR5WdsqAvc1O9EjQYYY38dQrtxjC5uPKODZqm3/k9slZZnezL7G8coEOO0qbu8
sF0zV/zeYcBADvg4CxSDaWiQAnjpF8e/H7y1XSPLLfJfxEeBHWJhWN3QlNF7ZCkGFAfkA9rklDUr
eaQOUud0KIKpIGWvF5weEH+xxMhRUhwKbubgayHMaTTFO5qxyzrRfUC3sixRDke+5mAC2c8WlvL1
i3ZQ8DjNCqgnFjCTf6s1k/4IjXK4p+WbYGjFE/WOoJnr2pKJFD9dpxtluIwmCbt81SziQpR+Aj+W
eux20jHTB1324ljhu/Z5WrtOi42gqoIwMfy5jqckw/Nm9cepAhDh+5Bvs4XVMdBSQbpsNJedb2fi
1zoawbOu9XgGZG1gUJBtYXqGo7+YaYiVAhHgMDTWVwue2XPRBzPeAsqfJpLPXaOfuDcOExHrpPIo
7ZVuRBmJZcil/tx8SWHQMy/GNvuoa4FoIyK6TNvTmEi1gz5I53ORufB8hTmsyBdJcC2hbbgATwpv
rl9cMfYd7h7eylkf+FjJFHPyeZqtJIkpMph/Op7mYxmY9BN6hgAHmfczv1EWWzey6T0nSLJkWBZc
ykKQy7CQbRWkP3scntNI1m3DCZNmfrtruLX/Ma3Jz+K+qWuOlX601tBpNiprjbD4Y2JJztSWBE23
N7YOu5t+bcd7TRRY2a5aH3xqXGDGLGJ9JbHhKauPNbKt1W51ao3JQMXbAMu8mjf1ULs2Pzhxn2C5
0M3mi1E+aLaRfQAXN7tk9Ob6u7cMnY3jRD5/nYrNhCBJF/dGU7Xm3SA/9g0KSwPeERzynnuTWGr+
27gaoOQG/dzfxl5Iy6S2PgaUlQI2TtWL4aVxpkGFS1+ad0Rmy3CQW6tfGOTkeKK5auZ7RRj7XAXu
AKeGYvxjsBZDxoW8K3D1I8v13FSB+DrKlqAlmRu64Ggk4S5WYjjz6X8cncmSozoWhp+ICGbB1gbb
OWdl5VgbooabICYJBAh4+v7cm1511HXaIJ3zj2mq6opNW/l0qxCBG2OpEu5PCEFnvOkndutDWvjx
YxsVAR0CfLEUjJbzr7WMuj9McP530G1wAZUMF+dodUCQjy4EVTnTtHtEJffSvcNDqkeE1YVas8SW
+jdVMlsChZaWhhCHNDb5tJfj+wLW5jO8l43OmQWAFsW8S/qMumr4bt3BNXBARfeXlhOOzxbMNiFD
T1F63e9r92war/pGocOO7Q/z8rp7Zn3awsp+8XwEL3Echn8qUE5a6Q3qUGpKi+EXLYzOQ1mq0j/v
zVL+3pgYk+NYb/CAqWAZO+wkBn+Udum/9sZzP5fe0z9HsoI+nc6M8dmiH3zCry9+S1kWOteGrP9s
AIHrs52o4DO6NFSFDJn+fzsq8C9DiNFn26/deiTqiMWVSdX/123g/BlJUjHP3MxLMidBQ3Ce6zWv
cVgQn9f4BaKSkPvfPaTVZNJrhWQ6HiN3XddzOoKwMLao6R3i2v9Ri1QRyVypO2+QorlMnetWWUM2
CGnAXCaEIleBS/S5T/HTYbNh+Vo4w1bCw/n1h00rh2NztW6QKzVG//WO2IBToXw+dzl3nBn0P4RA
242rczgfe6tjuxK36orp3Sv9auBQKwNx7mmeSQ48l0ie+euIGiD5+Z6DiONNFqqAedXe8o2UkFPF
3SrhHSGXlHPi+7qyfTzmr5sWK/vCxJZzE+jVRodNwSMedEoz2IHRY/k14BroD9heErC4mln2QLnU
3h8oIKbQcp44YQ4dAmwJZTLzYAWl3/5nABjAsz0XMeZogv4Uoi2kLWKaA9bnasSOi02Eo3FwWlbi
XZOqcogACrdMgZ6WSEna9pkGpILvw3ax4s6lketY1sN4a33i3fiI9VJnnSiDh3YgzPvYVo37Xqxj
/G2gL3725cKMQR5w8DKj9B3BCSMVcjwZJ82Ctu0//Ml2xElJId+WOViCNzva8GVASqb7EwGScfwB
Z23+mwdaoyzTPenOLM3cddE5lrV+IDqewqxg6MZ7T6LnuBDAtxBxv6ji18zZccNkuHanWqOhOLbx
pP6Fsqj3XBVtMh5iipTUoXG6lNVZLfPbYGwFysqZXZ0XMc0P6TThBZeiXL6rwV43NhbEH9HW6OdN
EoJM0sEYWIb/unuw2vOfm2V16W7DoCUPiTLbd93FwZ2qxPYaaa/56HhKo2wXg33e1mD8reohfu8h
2kHQiD1vDn1Qz28tcmt1T0B7MrIRtZa1cvAZnpfOq4GEliVil+AglcOjBl0dvUurkoAQUB1H1NQA
7bubmmgSC4TfxYAFoylzWIFeMOXUpM8fXITBTV6NdEbl1iPcXg80xXAElaI/OMnqudnI+fpWO03w
nICcMm4gxfnPur7/MTfG+Rz5LPT4uHSowwsZD3si2/o/MQUh9AorMl1yyta3E5iWziqjrzggp8zj
5PqtwoXl2yGviVTnSq7W+BZrRB+e3AqD0L/Ww618CCG/J1LnKHZ5YA0kiJohBuqSGrCNGWk+FLEs
HqM1dNcjscfpz94O63Dx10JQTdbVVM4CLrj64luWuDzyO/K426AvP3oHnSzwxQik0+62IudfpVGd
VVu1T3duXNZFvga7SLO+jxOqgYwWNlNIMRLGkql/wbGx1RDz24AUW1i+iCYd7U+ACGWOddq6yb/K
bSNYwaQa3Vsze3t0ENye1dHogPFsSoqW7rDrmH6GGNovvrlGtg6xHrps6LphAz/FupHT+OqyANLi
SRpXuiHwOKnWW73nQKQL0k3uuA9/KxLA/z66pjrqMOjcPO7q9X0R85RmNhATDuYYKusQIr7Yn/j5
Bv84xTBu2bQk+o5Lu/tcRhtc0rod/jbcYNVlQZnbnBK7dfUpHob0qVtM12S8LEAItS+GijUjbtJc
ebhFD3KOGBAlALs+Xa9H76a0UomHmkXhb9GG+3c7LMGXmqpNZXXr9f1hJZ1F0baDV4XUud37pi2P
yeYAHDbFZ09of3reIjnvn4Aeq3nYgcDjPGSMocKrteV/uPjK7exB3XV33Z4Ay6i5Et27IoPUP3kE
6wcZoGA43CAtrsvTQgWhegw3XayH0u6iv7HA6SObaLiJI+8FQzBotNxuuyA03ifHFhtNqnEhyAPd
fjPtYpI7+HF1ibt9dlKCT4ID9WXrlGMebV+ZqmgJdddOjU/KvwrEmiTa/KyjivGfkkCBv+lucsPz
xINGQq90Ie4q6XpUZum+pj8Pv99xmaq24NTtO+80JOXMbsrzA5XqWULcZBEuE/9PGsBvSaOKp7v0
OnS/Wb9K1r9168yGN5jD59CwPvJ9GWnWR7JXZ4425dIAy84aBA9iXWN5y7ZLERL2iBog3dqK5NCC
Gz/+S9+UTs9A+V15bBMDP1JFZbrkcBPpe7WlDlrAYff/Blto1hfKUc2cK9s06dFZFkZUM8DkHjtP
Sf9s9TbYBwJm6c9wagmp54wcvSfOueF7DZzRPVnaP77oqUrbU7t79p8ua3CQpthWyk2b1Pte+MeX
eyA48vwDQMzpTVScQedt71ke+X68J+XiPjtqHApMuMTwBEePeJHp3nd6eZn1ovuMuB761XqO3n9c
LAmVC6buvWenGJKAJiaaQp5DBjhNWMM+L49pYRMoSt5/+8NT82gfwKpF+OkRCCJyQyk7TIvafHtb
b4mluSpCsXJky9TkdE68EFmocMkflsVELrV14GQZKdHudhNQgK1vgHVJF0B/zyUy4UcwnFtcFpcx
mnSVRbG05uzPyIkOOFc2/7UFHjKHrrEu4I4LlH4cNrrHHnphuAta9liT2bFHoL6SXdMdWr1zciOU
cO9cb6kBnWQw0sSjw3RiNSIg9TYFePu36w2OGW26mXIW1yI4lUNBEmDJebHc9+nAcwTFva/ZxOij
ftZX8wR3lSQWh9T72ckULWQNH3Mu6jRHExCvx0JNyy+/2ZfwmGKM3g88cFN8KVtRTyc6MWK2iNRt
y9zvl346jmE9N5mhjWbLCxLm/KwijH37aJLOdyErwzl+jQyR0rcp3CpLIrmGFK72fPCy7qe3cVgL
HC4KcftxwWS6Hs2k1z2T7bLEzOzbNK23phjllq17KOscV43PnxXv+GkqZ7TqMSVn+4V/nAtS8ce9
m8kaL9unmdIpC6//j03KPBKCREMjJF/1ERbX66gi6Ny9d6vVtSedWiaLyDJvwtg5jHlVXHb6ti4n
7kXaEHbKy6Zoh/2eRKCpSKWhIrhNnSn8GbLeor6rJwLuDoCVTc/aUMz7u9rcgXqKKKJlmI4DmF9F
RH1xchc31G8QEYRgQxZ35R1ABioAI6cJjBl+K87btUKIiO7MQGWXrbe8A8NX5WlfC9JGcUrEQ6YT
jMO3VZRM62M/C+chQl6R3AAnxPrgaJeqYQr4krd5KSLA0gpBGByqcTjBxrQHmgubkIo6gfLwSC1i
ChDrdxqEzuuK6jSJMu4OtWSbvNV7RCZw30jvBWSWFaNrR7L1prQHSe3GwvyqQk/tmbK7pFE53rU5
FIMKZVb36He+NF0mQD7QU/VBBG3fXkYljfuUNngoT91C5dEDBc4xJ/gCZACnCU/C1IM1gIotRghC
fdrCxtOZh3Efsnk0WHuqugXk9VD+Oo9Bgfz8R3RN5PhopqqqIIMX2Npc1wV7L7VHbfRTx9Jdsnkh
YPhfPRXJAFnAOdoyn4PfAM66POiDyxJ2Dkcgy0dqJ2uZOQhfg3yKbDpd+jI08ylFH1j9nMd1ZJzA
FdefVockcU3KubpYa6bXjjzqu3GskzHz5bTDKqLzyIKKCpl7EdRK33DLdSgNaUMpqfQzEIWjDJb1
RKpH9wneVVCSOyRFdUiKaP7udmpMCQho5/BGlyOhTAtWkH9ae+bJQn594m2nxgLchIoZCpS24ARU
7Pg3Ekioek3KNNkoBw3FQNNs7RRkCTESr4QgQ3qhLghOfU904CvZNUjWhQr6/+rZrPstnVTG5o6V
CSoQjrybnrJI6sh53fwX9BdKuceuAf7+T7W2rc84TpvuOMJji8zvRbychhCaHlvZ6syDOoi9bmR8
cN1l0Q8lseILccVANPdoXuVyims1/JpGtFFgVLMEWUzdnvgMoj0LTkTKc47G3zHot8s+frBNdMvT
GKXVPa7isTxX47YEJwVIDEqwNPC2hir5HplNHxSZ9psmPox2SlD3xCOgoBncUBwiXGndYXUC+yDh
7NOztBwmR89AGR6jbvW3iz+MbHOzY+R86ptBnyfEVuUxaIO9uqcJ0emyYsYxfEkIyEKFu/XNltH2
Meuj8rdrQxEFQvMRjoEbm2teBvDa4ewct0iUDyvlIASp9zYB2Uub6nFCwomSqJoj/jDp7TkttFNw
3tJ+/KKupXxccC2jhZF8bo9A4O60s0e9V9UQP2587v6Y0t7D9l3SIGrX1v9NCELzEkat/lUWXofy
YtnD/fmqvEkevGABdEW7ZAixAfTWR8ApqqQsCbK/ZBPp6hBQyWaAQJxUHkoTp/t5X53+P0/yYp/a
tZj6Uz/KKDrzMk5J7ldiaU8kRyCSmtRGAaTvxM16jlEUmKORpYhOGIJM8brMLMvZGIbXC6Gf3A/+
MW+8nxhYvd9WT2l0Vsrx/IzOvb066SQ26Wmj80m/zMUi38I65NWVaiy+miQ1IBhrGPyC7kHHVRMb
RoUzgGG+ljb6NZZYSA4DCx5cMUMLrzwH07sBc6uORTUO3zYM3S6TcEOPIIINspqYlleiAUbEDUm0
UGUyuFTAMrUV7sENlLyWSNHdRFhgGYOMd27/Vqk1faNrXH+jGg7bh3BzJeLlDucDZRttR1dRBcYW
uVLjaRv4ZD+naFDVBemWYgZYQK5fZ3ElLZi05x+xHehnQIvTETaZsLMmjhr+QdDV8j7oJy78Io5N
eEdTqDGfFr2kOBWNb8LzWHG+3PoOEO+53E0wZ4MJFjQzvu2woBYsNjWQ0npDQ/P0k2heHlHHifUv
+tqXPxbl9Q8nJcn52JeEzPBGVqW41CtxAVk1LKt513vhhld1VrBcZjSx/bnQy/KyT0vHPj1qQmEm
GPo085MN7qh02gm4rpJ0BWjNeouYw27mgpCJYkpnGdxnLEagZaoaRnJF2XcryrOb7j9Ffxvk1CYg
o8eSR+9v0690mgf+uvugmFSU3iD640tgkNAH0/f0+QQV7VNZvE7hF/sFkgFAtK17n6mK4gafF+6k
OVGw2ge8IYp8ZO2bKp8BYeuHRtXyvbJN22SDSj03b8Q8qk8xFH3MjxbAogQNvNnF9abQkizUuX+m
wiLcQYwf7Uiq7PLHTM5OmsIg5+mCUojKBBFFRQLkuHAkCL+JnlzmYfuvHWYwljmAnjta1+Agbnun
Uii8xlieqrAmWzYlc490vkDrd/puTXUa7TjaC2dSE+T8bwtvwgrXw+t4PM9moEERP6rcP72qLvoz
Cb9knyHbC6kK40EF9kVp/1a3pSsehrgo0SqUk1fmazWBobupE99uzqwBiyoxtHA443VCJRQzOkYi
QjBSYjwHXKVEFEUSBEx/07cpqW5Ln1CthfatqpCZaGCsRZfTTs1wAjroKeG8b5T9Tge+ri/XSQyQ
l8ZGBrMP/ZutCy25iPmABzmDSaU8rBTc+tk+t2K8SMj137uRwGcC7HhhjisbBg1ZDa/LItPlZq1W
77/YVHGRj+DfP+rdIDLiqqxwVmgRX+nJbs6xZcdYStYqzOATo9cBOU2cY2ko/iOLEG3ONUTneY/9
rj6nReeKW45PGtwZtwOfK0IPbMTRThecYp+vTiVjY3KO+OG/Xb6vgfl2EvLcIlRuf5uRpPwDIwec
9EGK3r9AC5S3OOOd+QavW9pcdTA7BXLdyn5Pp5k3vKgYNP3g9wkgn6kTb73j3KztMUp1kidX79hh
glHwLhHBrd2ZxajC7Vc2VXuLcrlZEWVGBmO6AGk78YT3zYOHwLTjDQTlyDHsF7f9uI0P1cTPf9rj
2f0Jeba8UHGS/vJ7H9a7MtyOLvi0y8ODUNH9lmPqNIcJYrPKIIK84NSkK+QGKHyLImwFCJ8HOb4I
G7o2o4R1xdI59zo5TAjnLMJlY/0c1L2B9POkj34cjF7eNXSajNjlvKmEyAfX+hR9oJx7GTAIZOkA
DXwM3Ya4Or/ynf0Hmg2Qt2ko0jizrRs9tGjAqpdNkW1UH6a9M/MRVYp8aCf6Hp+C3Y6QfGar0nPg
SHlN0jfei4sPk3A+R/rrjyFVJeZhV0//rWqq7d0KBqyeGEm2a6ZBUjAP965yz1CvjCNhPA3+M8iU
mnKHTVpzuib1hzK2oTa88KPxdQf/ZZxqSrBhhvDV+fCGwVnut9aDndsxl0SPwF/tcqJNIArfHNXu
QYasi/LGNJZBct1SLN4NREtVZhhs5aGx9eTwNen0uWZBA76GGHUvCJrTrwD1d32a5pDnJqVhCClj
EGx/5yXduAMbikBR47BkH/xiKr8dPabLC9JxiNcQWnV8pqpsQ0UKWGSf92BefiGopW0TuAlpHi2G
cXcOaa3083JKHUOq82bMUa1ied7n2l8YZAv1NTEIlfhPlPO1aYdhsY18XE3ptaH8NcEHMv2NAYWR
kod2whxD5ej6c6c4xH2eAIyQTPhzGA4XaRcuqBJF3A9fbGEIDhKlH73Xur+HdBTvAUr9+brnDV9d
2dbpT7+gExq4sqvTe+vqsn1e9+CKWCUyGc4+sls0vgG31VH7kL0/dgmydD+Ow5DS3i7gF8JpaX5G
+EzjR2ea/frMBFT4ud9ApNyUiNgccC6noDsqiku53tcReFRu53j5m3LVLkdTac1RbZTbnzrubTzy
nmfA/sl/e6rRJHaHWGpqDCOaJ93nDQBJZWR99cWBSaObTqHe2+WALHYkHTOC9kc5eU0zYO9amFr0
7vPbM4wRexruBfWd46aAwpRPl3bJ90501TxYxXQRJ/rocuBeR1h8g5na4L4B9tFQ3ha8gulxk2CY
VJp3iWJ+0dcSR6KIOR5S7Y7fdJoGtCKij563fEz9yD96wOJfsrGtPeABDfx8FpUIH8yo+B1DQ3jz
A7kWSKh16mvz2oLR7qeNjpLr00ipOwZkgPHjHpu+PYVIVTakmGw3NUkeaKK4r7kElzj69DRA05FJ
1+vOjWP0eGeXRr56o+7McTH15mTzikoXRpa6uUMIfv2008DhnJKIYsq812Wpby31mtVdmOiFSTVY
0Gjy1TB/9tJujxTXlkR8Da0iXXWtVc3SaXrD6J1ut/hB6vbz2h14ITF0fhmCCvnQOmj920ai/YaL
TF5ppwESn/0C+f3u7w80XzVPLc7nZ9uracxXmAoUnvPmv7QMwnDe0N0v4cIlBKdJBBKzkR2nY9H6
yJ/d2SwnS6d0SgsoLEU2J5X5xdswcJUCAUCNe5ZWB8UU+kWX7IJZYhuRw21llHyXa+qXeS1Nsx4R
xhl9Sash+O4c5K153CKqYJFMfEl07lDrGD66Wf/MWAA+VsMdceW0Y3MK96Fxn7yNc/4IjeGPN4Gc
i/3cIFn/QiWFCcLfuuTVE1M8PmlEehOQlfAsOEtSqKc52TikTbIQY7esSfS7krSMn4E6YMtUaeRt
ILYUUwMJ9u2FS31CeipKNxeRGLscTSviOYMH825nstxQ2hEweNt5qfdDTUZdil4haPKHgj9qk7Zg
kFFueJuIjlM2GJX5Wq5dyydR1Zzv7O0csnxIlqRGtvHw2+NCeVurmM7RinicIKdbL0gunWTAz3FD
hZopp4/IhipKJfC9aJRldWy7v2ubzB8bRafzrSNce9NM5RK+JNOebCHEstz/udpi6wl7HyrAkiX2
NaLOj+52Dq4MgXnd48rVQ3ra54j9C+x2rbqT56yexMJg5+fKcfp/JH6wD2+uO/5Ssq3VCakWeuV6
WYD2Va9VxHzeux8SxqJ6xYdj39hQ8NStyZbSqMa9iWoicHHXjNzDG6P6nzYc7Uqv/cxBNiZXeZYb
JMifO1bMxxrN5RuhAtBt4VANfwVatemQNKm+E4FSYZ4UM2CO2WlABvrg+SHxdjXHpPKjX6tX1u+b
TKQ4GAiT6jBuyDzwXst9OYRtJdFhXcnD+4TumTX3CsNcKSYPpTima6QcNnB8EBSzkf41kaTxGu5d
CW+BTuKvmHE734jF7vio3T0eT8JHKH4s3DUYzgFjWnHl9al+XSAy8sGpmL5IsFd/KWSOqtupx7YG
mOj7bebYgAN2dlQ4cjEz0t53HZQGSv4BbQmKQgT0vc9CkLcmcUyu03J9JDnJxn92vklyVpgY3Tst
wg6XVE377KmSlNbmsQ225tKKNRz4viLOiHZvJxw/S7XKjLWG/PrDyiBJUbMLFwJIr9UvsrcwffFT
BDKDG70KjrSb/nE1yqsDyvFWPu6uaYfciRO0XUwkIZXGY9hzNvfDUsynEbOMuSQOoDtU7o5qdpw8
MGaD9tVkNIqoFMXNhsRXMn5j3CupEctJ9PaRtlTTYyOsfhDi2rNN83Up7uNg8/4EK9nFMKuLDc8A
S+t2NjK1+ndjhPGPckEjf3tVi+mMWgwwECC+ZMlip8TlxWiRJBfj2bp+2AdP/WU53l44zxp5xkkj
HxwTz/ps11JGd4jE01fiqeTffpo3Qs5QOYfIgvuR+i/Vy4qVkgjvQycWrmZUVb1kK0F2esRsgB0J
+rYEZFKsiScS06jzG2TA1YwQL9rPtl6m8BljlSdPhT/V98Qw71NuGHWbR8OGcerngNyt1BlGTkvp
jN+U+IT1LcLD5TMNC/kYsmmsGXLE6b8ydsWnDrBdPSapHdVlH93ph2jXoPlyQSD2t71cbHdJpq2c
eEZxkWS9GJaUEaER5qYuBXcLh5/3tnqk3h7bsOWUY9jn2OUGnMkVZWsypNF6fXh27Bw6dCyb/gUA
W34rZ3H+amR87HUzbCLSwbn77XQ9E6Lw6C64wBnFMo+qtmF8qtcq92V9pbySQCJQYpq9H0EU+mxw
kenibQ+aMG884USg9rv4068V5J234BRiehmaPVt7XKZ5KyR6woUYtuASOyhIzvW8+19iRlGVeQiz
27Mbi+JPbPmo41zMJB7Bxz3hGkFqNa/IYq5pOGh5pq7fppsI7PvUxNs6oHjgWeowxPXjR1Uvjg/N
c00gHIPIrucB7HPgUOiS33iIgx/IK/w/nOpLfNVSNeUJsHGofnqVO2u0/dzR04+qsQoGB5Vpkdfd
ulmun0g2F88vfebseGO5RObeq8wBHv9UQxXO52Bj1YLTKlX3UPmUqODtK9T87FaRNtkybMt9szQ9
elPEkaxOdFubB4wXykUWK3fI/y7QNEuGk6SFnv5yXkMQVu/i6zZ20XmtuHswbZg6IxCov4vqfgif
6JyoxlPsXGEYs6TymQ/U/0JnzPdz2OHJmNc2rwJS6P1S/wyKFdJj3pcJmS+R9rhirNrMbS1U2uWp
i0KtwW+HFp+w8uTMGecuF6dCwIo4IjWcjoDlrwjUN+bnaPDLh3Kc++nRpvs+44MUO+oFFzsE1MWE
58XMWO3PYPqFeOFD9eC3WHeKoy3c4K1QELtH7UnWXVFVaYEYr+cwTiskg5s7YztfkA/cF74TiVOP
6eGuaXjofwiX5KQLezoCfXYsRHTx4DnFZ9usM3hor+x3hBBhv2HtGtezA80b3CKXZ9CM+yY4IXVv
eZBq2TzMyrOoU9HIv+KeQv3Fc6raF4bP9C+SxwbfsCjn4Yily2djJSC0eo2HqvyNzkhsJ02UZ8Qm
QTcfjq1Q+Keh+//aSVJewHsH5v7Xt3q0B/S09QMY0Uj7rgPQQB5XY75XvwLlBgxC9z8QGsgDNPT8
2pLBfT+50az3W8WrXGZtKOWzLLsah4bgVX7ndu7xAqAMKB8q1NLJLcJyGWRzgx0VsSQ0blZs03DX
tQEduCB4ycdA6FRzxjvIJDN3Ta1vxOg11a3nS0W7JsUQGHSgmEjPLMEDD2UB730c29DoD6sa3jLf
rwm1JC6NGoSod6cpB+1O2ieEuqTtx+uGO2XzdflEdZzi1l3aNYcECIu8qy0Qt3aC5K0v0Tfxl262
eOAlQ2JxXeZ+umXozZd2T5hcCpFwRMQRRqUYs2+SGc9w9aeBVvH9vApsBwIYgMPXs+LBNvH+KccI
vZwBlE+PXVDAuqWNy07j18v23PHf4VvBqSB5gTWbSOOLXh5d5ANRHtC8YfMuwBeY914IQqFKcL3D
PKK0OsalHzZn5DhNcvJl0oXn1YEsJZOLXno3kchrB7MF8hLGhQxPlA8HV/1YVD9Nky0UGrcm1k97
N8r+B++vim8Kz7HrDUYK4OI2nJ8qgZP2qHS1IBjlS2QWJ77Kd7U3P5AQtCa3qR77x3LD0H6TbqSO
IH9pdnYIuSWoX4r6e8fpOt5Ab7I+AUml0n3unCjRByLWmpCnrd7brJuqSGUjNOof00Hl58I4ajwO
AgyJEWsvfxh8AevvYQrgyCQTW5MXiEPis15guy56GQWTI/UI3wFXJB4PQT9T5sZ+3Z+XOVzs8+Sp
Jsbc127vwpLjz38i7hIMC8F4l6i1dM/uhO71MO8l9ASRDxzsfYlfERxq4OahVHkLDmsTe3zQoob3
AJxrkSu7TvwvrUQ5Hkt/reQxGbfByzsirW/WlOPziNqSmNNo9+OR+2sdzZtZyj2Gp6JdSTE0MVqP
5by9maZIfpRQPB6jA5L+zA2noj56CJPQO6sK23NPfDOujjYy9hAVYvgNFQJtn/ZpwA4bVkgN+XIk
mAVzYXNBTO41uR+IHagmnkMJC4apOCc+pxQnbwT8v9mQ0gBa9chPGcEa1wAGIq/LBmGlc6wbw91W
kPwY3qw7gvJLtHbJPzgHzFjAQXWZB+uwBvmuuu2Ntxg6ETMmlcfeprxz0JNFS6DCEr4O6A/VvUrt
Nt2WQ7S884JfG/qWucy7VKl/wRRs38h1JQ6ywdnQhCUMz/GM4pNLI8H/pGvwdjdVE4w3prr07Kxm
H49rWRR7PgYB+xOP+7NCI/UNiZ5maACvXiSQ6fFz35a95sPFzMKWdQNryVIOT5BUA+Phiublhsnd
Jszl45gcVLFz6gUpEQ9HrDe9yinxiNC/DJxG2VoRC39gqN0+ljSafgaDZ77WTmyXlpgieTuAU98J
ktKuJlaL+aalSAUdryD/H0yrqO8HNHCffjUmPaOl8jQybA5uHnkxrDmZVgWIJnUr4pJYJ2myLaiw
BqWW5I0qQexw1gj9iHRwhgRFQlL2zxSFDV/E3VYvcmucL2/uIXY6wW1yTzZWG+QAlUt0RPie3It6
xUhC406IEMql1C9oBAKJrvDt5UqCQu0hugdXR2H3YMJV/3GpP7b5vIYEERCogGdcJKqMzyv9HSmI
4LVhe9rilAWPu+fAspS+G7R4Et9MMcfEDBXRa4SauYai8ddX0e3DRxw21E4Fnqp+T5x6a96CP/8Z
HBRfB0TG5Xomld79zSNBcihristeJOz6RMBEeE3M26OQHpGxaXKTzsY80/MyIqoOdu9vPOw92wg8
XJ8pQZp2Vu5C/5Sk/wT5oOfyWRIh9Y/LXMSZM7ebzyLtBShr+7b908PUrUjQB8Fes9sQlV3QQGmN
i0JOtAcM87vGs4o2Nmmii/BZzo4VunvAI58M5kM8kk9x9L0KRiNcy5SMCkmc0QRBM5+bUi0F17yN
P+lwt/hbgi56KkXJLuTVafC5FML3z7MS649atmV7FyNc+Y7FIj+No3mXO96t/0Ok+5yReNeJI9FI
1btQql4ug9zxa4hSpBcnDXz7iD+Mnq8lXWf0lL4MttskRnXK8LiAhqiGDtNDM63x12ZXZALrnE7F
uYGWvvMw7cmTpj3FZTQyV9gYQ2R43p19u5+Hyc43Pha8NIsbllYchzYVd7CkpuMlHPgUzqwAovFp
1g0cKJkSWeRNtX7sy4KIC55e963htOjPSLboenKC/5F2XrtxI2GbvqGfAFmsKpKnnSRKtiTL2SeE
w5g5Z179PvQCuxbV6IZ3MYOZA2OmmhW/8IZ0bp9T3SdPaTsvPy3YDv5kwapc++QzdMShrMMTqDy1
QE5yKVh7gfbEXlZEAX6ha2kCRTHQnJNxlIY3Cm0GmvJKluFhksSXN1TkI+vb1E7jh1IORnuC1Kjf
Ll2YNzcaSYivcU9mQXm1yp8BdBbjblRMHNsApYI9LyZqG2Ogl+cy69W8o5Awg95tDHTYQkuDZumN
mZSHbH8Ob0NqlEdhTnT4kzi3JIHLUP/qhEuS0AEt6HbdqCdJtrME7/I+t42TDYHgp5lltvblKOz/
+qVSOaUVbT4FS5oDuS/d/stqIQ1YBOI/oYIsPHW3ALTE6h3VkMcC7SqgzDST+ru5GtRygmxePLkU
wHk1UCD9PkKgp2juqva7p/PI8HvKa+9r+AnJDkp0/NCBIk7oAVXyyaIUzi6bbXoBYi7j4C38wxie
Z9p4j62VZdMNvExMeMXakQFBU783rI7ClFkILzqqLqs5PkbT9Y/eGE7hcR4zrMRalN/LW64nIi4v
tzD0ZTtmWAdNbpqxnxy0ROIC7EgU0h3jJupc+6YSUoHf+VMhyldmKLUNnqn9DL/7XpXTwI7LQTER
OEV0YtBw6YEGWvSsfqRN5D0mPG+ow/CQfNPQu5q7OApCcTQmh/oDBYnRPjpojMQHqLfOswgWC8i7
XUU5dhWN89RFNbd82xPkGXkNOxZJHHB7FC5oyO3oJ4T2YUmDivqaqJyTSV8KjFMR2Wrf03uh/mia
5TNBGoHcWJoWVLeWa+pmUfb8mFncobthpo02qiReQ+iGevMy6ITKWBlH+3gCB7wbAsyU7u3KzNqV
jkIo+YOcxnFQBFHikXnmLVHKxDEMPv38TqLH9Tko6xbxhcgGh7/E3CAnVLu65s4kg3kORyeFhq+q
GIgQhKphVybA0d9SdqAQFpat/BS4afDUhUvw1qRTE9zLUi/OHs0NYzx63mjlu2W29HxfhRL9tKkz
89+4D1ZfjagPPs2ARxc/RZHrN82PGEOzAgjEjqrigCp4HVEbswIvf4M8NJeuLYfoB3pGkXODqBxm
ifOczZr0B1kE33Cq+jGIaosKvCbxOqqGVh/LEBXwmJQO7FvHAEQPH18voBmbuqEHUbrWQRZ5vU8x
G1S3tMVoVYCOSYKDXBwX8BpIZ7w30qwvnuE89E9z0g/v7LxsuaYBtLeg8aPpcyPX/AT+yHCHFgOw
MTfNnfGeOy4w37MbIVLo2S4GIGtKWccwoFgCERT82o7EdBXeN7vxPnAnsJLKUKhl0rzL99oNLTPc
pVgs/VfTYV8hazCNdxTth6+95YIAJ09pnqOuArKPGs59CUpKHYOZFhy6TSF8tMAO419h3VvTAcg4
0i+rZobYLUA+gpOi7tIhGGB7n1Ugok9ItZfv0ynm4MSy6G5nXZombZhI3kPQCcUuYdMg/U+8kxxV
aqMqMcemd1N6if2GrmxX4MZNmfux6DMwORSq1YfOc4d2V/V2w0EA/hNQTgh5MSXhY/uwBHHt7ULE
qtS+tYqVxR0S1xyN0Eq+6Dapl1NNo6V/4qdOzw2PE8L8Ru1RQdXK7o4LdAPwlLxdmulSdDhzubSf
kHyi+5NlbvWz9Qan2Vmhdnkqsh7mBiAOMCOy6UAChqs5wj6xgzy+acwJpA+iOFh3UA2y2wexePEH
Sv1aPbARMzRDhe6Do1Ur3jSK/7TOwx60NUVLVYdHMx1RhOE/Heoj8sfoFiTOghQefEZE/plbOFeU
jyi8Iu3gJIdmGLvk1CJpG5FgRcODEIO5igi40dtlsQ33fRjI+UO+HkbKEwlZblV6+oMJAgR5A1Wl
92HjZjYKO177ZaDpOd3kcOwfch4E7NQKbGFD2k4lT0M/fuuQhv4PxQT5Rhq5RNrIcQN3H0pA1Hcw
2UwUnKty8lEnUndNg+XiDmILqIiFyIr9Sp6vvlkURD9bIDQJm8AcUdCEvum81yKzq+PQDBqlGx7k
fQvJyEeIYqhv+LMo3bXjBPkmE7oyDzbMovzkyn7+ljkjle1liLzwIMiA828UZd0jFN+1pGM3xM2k
d4Z9C6CwvxvsgTqS4daKuMRR3ne6ZyKDhG9F6/uAOjR8iWy0P6DEZr6fWpH9NNgnX9t8Kt9GMpxX
2kjADaqCufgJUd9cGcoW5TIPEbv/otzAzI7+i552M+/XvcdOn+8zmWdPRpqkar+AC052ygFq8AVl
jBC2Gz7EsNOQZ6Zuv5Ap8s7QbD50UzU+T0mydM8l7Tp4U17TfcqpSQINRYj+CwiL0b0BPmbXoIAK
bkpMIR21q2sSz9vRLI32G41xs9iLMa6rN9Q1yruS+Gq5aYDFiGNkhgaUBiBciPTkU/SOOER8s8KA
6LNYgI2A2e7AwC1mUnfI6eD8sKvpK5WUle0quVkWb4ZRVmQEz5U2PfZcVEjCZC7A6ZSTwnELlK1V
PQJzTR8g0zTJm7HKFFAgMwd0lYZ2AVo4keFRUUuuCCGHtQ9ao8L4DhU0qOvKit3CByWj7T24rOA7
Clxh8lT1qklOWGGI4tgIbwSU6Yr6AQPnut5ZscmvhmgjxJ1wgX+D0nazm8zKs+iOAmlJ3IY90QAq
q53NL51bGb/Ixgtmdyydd7POJdDLOWn0DtnIPn5fA/062eE098dMTGT8ixhaALB2UJ5A1SVPFkpH
SEWVZbU8xHVtYzsL1QYDONC3Yf7wPyADtdHF3ehrd4jukOesnLeDiANvtzjzZB3+RwR2IwHF5v4S
DDhlWXlRFUjuyCI7jqgCTydQ6GbJ/2oBlFAm1XxbNXPhHLOeF2vuWTiIE+l4Rd3zjJCoJsBBXhN1
V3KU9c//UjGn+TnT6Kl6H8Foc2+p0gYXAn5XkGdeE4deRVA3mpCIhFBj1UhR8tdG8zJZ1UJh9PR+
j0zCIUD06Bhr4T7MiMPsqRA534xgIZ/wiAPpaYM9K4nGIQIm9hX1zXNCkY6NdTxtIQdbpo1cq8GW
plxm9n7rLN2pRw8Tmex4uLksunlGA1M7iMO5wl5dHeyNHKURUsadSUP8Pmjes4DhZxuE+dpbNHzq
ByRRdQYh+/Kg1tlZRgDfAs+MedDW06SAAjkGFB39cRisJ2AM7o0UlrGXNGRORF0oF4GvOeatXg7V
mNY7zE29fTWW10x5z20tZLv+zw9ZNUn/2lqoLTVOo5nkIc9R3wNm5bpWfA9ddLhi0Xp2OYFrYAi1
Cru/UnjVk84c2fS+pn98Y7u2etDIxl3RrD47iiMdZsu2AbZtlnMAn9JbIER9gTsr1SmpbsuxUcfL
63d20/w1ykYZ2+5CDQpr6v0KUrSPQ0V4dOkOfUaJq7hLGoCUxHzDlfNwZqmw/DExMbVMB1/hzadh
IO9RaJS976CHeFTV3D306Rgg3gbt7/L3nZlFsKCgajRwJdTqNwLoPWJL4EGS3seoTsCf7bR7AipJ
8/xfxxHsBtPG/cZCRXp72UQF1zkgFnZf0toP5SKAii5TeGVPvNbVZRTCSFs6cCRfKc4i1gguXLHz
AuQWT25Zi4+BNxnT3RInwqcOGIgr1uzr+r+8RPGjwlKSu8tBQH671wVWJw56RK1PiNB/ihRphpFk
6XEqdIik8qr1n+oS9bdAiCvCt3/8AzZjO2gHexrNcfxWnXVt/z7RdF0ggsWL3w2GtvwUoC/SS9Lw
SICrQpT+4IA79JueeOyWroCuSVMsddf3sBNOqenV5FUBnGJ69Oi2qMyZ8z2UiEDdFtBpARHk6IDS
aXW98C53FF34Cnj3LoOSnx+xgwIhm6N5AlIwW+QHp1ns6sr1+Xp7onLNwyBBzEi8azbug5aXlXEc
i9mP3FR/QCgKHMMSme8ub87X520dZd0v3NCYI23OW5MaqaSnMdOqQmYgMsYOcmEk/LFa2pvLQ539
IE97rieRUESW6eWamVBVFzd0GAq/7GMqqcyu0MErp/rcB2FygYOcraWm0P5yFASkvKbxJCaDgIn2
c6uQPlhI6uAsXHMbPHMAqGya1FbJehy6ci+HAttcwFt0Jz8kQSp3WT6iD9WPq6QRAoYieoPMavR9
9HpgtyIz5ujKxbL+/zeHwGV4SzpQVukLbC4wqqlJ3st68imXGJQQc/q15QhMj4rDfV2byUHb5TUT
8jPz61IBVDiVcc3g3Pzyo6ugihOna2Y/MWIsPfSYHZ2mH482sjf/vpQMtfokSBw8MJJ8OVSoE0Tk
U/ZmIqcvUkw97C56vdqW+ZWRzs7kXyNtNk1XG0jI9PnsdwShz2C39EPhlTPUGDH4NSon9GRdfbp8
Hs4O6tFNtDHSMYk4Xn4efDgSaBdCRwt44wcnJvyZVyQvbiGst7nVi+8zndcflwc9t3ySN08yqdI1
t3rh0NZCmjrp6IdwXO7qHI6VIWE8UKJurkzquaFcLSRYPM8SKBK+/D60p0lRx2ryR4ko+ChryEfx
8F8/jd6Vl2g7EjiN1ejFFsLhi1y1CedLaI+WogjhKwixRwQ6xXEchYd+sI4O/zZ/DMVIuFyRpDjS
dTfbHxFpFBGy1vatAjVs8N1Aa1K4u/Mx7YWXXZnC7ZX5ZzQCV1bMUZy6zYeFCei4BNVwH9GmdscR
WWv8Ul0JWrcbcR0F2oKwbeCfPOibc5ZIEyGmOjT9COW0t41axRAQtXijwJYeYHZAMQON/f3yRJ77
NPy2PbhsksdHbAZFopXMO8bg1lZmft/KOvVh3F6z8D33aY5AQoolky5H7eUedBOUj6iOEr6Sdz6K
orHf5HXXPtFXp5dbe1Sw4BhY3pW3+9ywIDc1j6rLzeBttj5tGFCmcW/69B7MdyidmqchU/Fp0Dm0
cistCByoQwIfvTypf4KCv58EMDCSgw1Ex14THmc9KX/FRWwkIQdhST+tNZzcyQSUTV/HXT63YO8Q
6ydNCA6tOYhTFU/LbWd1eX5Ii9aJj5d/yuszyS9RLr9FaB7H7eW9yu0sVk6/PZ6XFIqbs/jCbBX1
yLa6cpGeGUpZCss5RsL8ZDtU4YDpRUhR+rC7H6iBE6xZcLvywhBXPur1phW8+JY2yUwUp2azaa0W
YHNrsZ3E4EHqptuHN60qc+vKiTw3DtcmpTU+i8tms21BYGSQNd3FV4Dd30CrLw7owpmHy0u0jV9Y
GuJ3XlbeFiov268JR2ZIVdL0YSM7w2GBIT2cJpR6xcmFUzvsVdcnP+awLBF7aYv02uG012Ow2a3k
KkDDLNxt18zl5W5FR0r2cDssnl1rQLGt6MMR94gCjI3G5oUOkDmPJtwdQzxrW3h6h8q8/GmgkvHF
05X9E97UiKbaCH8Uacj8gWaucNDYNSVsRaUtBBmp830XVt8+e0021zta5drxkUMPH22oON/TyFVf
KwEh7ZCF2mj3Tuv03xr8Hu/tNiWsipHHMg7VrKmlXp7+bca2Tr/kklAkMkRxzuaSUAlg0BR1ZJRT
eoQDkFE6gO1DfxNdc/j7VX97ebztMVndVymrsXfJmTD1Xf/8r7uhxSu9cHXp+T2cvY+OHeFgaaCp
bORRdSU/U2Kzss5qZkZwiGk6EQCXzsux4gVxxxmJOu6hBLFeXL9bLLgdqLpLKm2abijg03+bw2Fv
hHH0FVjs2N8lRjuZx84etAAoUULhTGQwOw91ZoJa8KRCB7L24l+NyiBejF1roqVeR1rfddmIDUA+
KAuurghV9NhGk8JEsqlgsuDhmZt7pI2DEPVEx/yKzzTQpQrYfneakBICxlaBLz6Ae4ZyYtAFTJC7
zACTmEtTh7f9ZE6flSHQMndA6fbAZF0X4f0E1eenERGBk5q6YX6QQQ5diKZ55N3K0YvtJ0CcIOPi
kFYbasxKoiXgQFC6Kfuu1beZjmZko9wucT9eXuztC8QCrOWnNQ9C7c9zNpGDWTqZwTno/ditXN8y
zD66QUaxz+6HZHKH2yavACTBbQ7nK9v61RvE0JpLn7SSK9nVf8qCf+0zDexDQkwefNttsD2lhx0v
u2gsw29mmToDvCUxG3e6s2TuW51hfeJ0QvfJMXhernjcnZkFAjWOFhWKFV67HsG/forTJzStumLw
W2qAhxLDRWTdE/0TjwG0dqu82kunDa9c3q/qnkyAx9Rb5O7sf1jCL0cVno22WFVS92wDpkFn2nuk
ITDga5eNdb4nnaG9gThnab5FsJ3GbB3WHQCepILSHEPUKK+syfbow04gvjFBRfAiu/zz5S+KihhJ
IJR+fFmU3mPYG4nvmiNt/hph68sbb/t0MRSzvW4AGvUE/5uNl3ExUMwYF7qtfXIrccy5q1Bdu/n3
UdDkw5aczNcke3r5QXnqYflOAxKyZZ8foiVtbiyAtFfC7zNbmezapikhLSYP0ciXw8Aei1fUkOnD
7rRQrevNO8t126NDj/qAdkb0YbKJ5OL6np6SfkBx61pX5PUO5he4gt3krPmp2EQC5diWUStnk05F
FtzGbRvf1k4Xn2IncPx0VRoCJ7hcCQz+VA7+fpjXRVSsIBkF+aljrr/qr3ND5zJCIUQviJhoeOQi
QAVhb0zoup76YjL9Ab0u+cawEMC2ILA1sEPN+r5s4qjbUfSO70CSGrS9HWQJrvy2PwWcV7+NUr7F
S6YhW2/2ckYXXOIwtPhATcR9Cf4s37H56x80D5Z5Bx0in24Q9J2SQ6vk7O5qBfzRNweaXntzCsDC
Gui1YZ5SoVy8gy6Ti9umI7rYG52IaEoYiArs7Y68BKGJUX+27ZYma1Ph1HagIdQ+6Vb3EyiqqPwa
501b4U5ZI1uPh0JOucdOH7FpSxBJX8MXyD41eCeQmuNvABpxDtrOAfytuhC5sWywoyeZh/lXs++q
5Hj5lGwDvHUZNa+vwGyNXaQ2EYbUVRB7Xbv4jbKCB1MVzps8CRH0leh9/cL3of9dQwaBrVU2+sPl
sc/cgjYZpeS2495Vr2JlSh4CTXVKtI704vLozEL9TkM12DsJ4GTaAScPHuukh2OKEvxQHNag4TP8
7xzIluwadeViWs/qZt8IRCWQL10DIHKzl3vasNB/9rrO9NGwLWOYEriSwPvQ2dGyZweITJS2wd6a
JRYVs6T3jc4BYO3Ls3LmIpa4vFKrU0pI/vHyR0zSADOI7pRflQ2+XC0+dKaRBu9XUseVK/LMzSH5
InpRtiY4tjdDIecfENwvk7+Ys/dYdyminfkqWRFW5h099/YARSG7MsnbQW36MyZFCQCoVOWV3lyY
9SzLYrD06Cft0D3h52KfZmxcPwKyr9+4QQiRNDZ/Xp7Ts2Ni2oz6D8ULOLIv5zSewXZZK1B9gKCd
g79vs/sMs79DPCFhfSTBQYh5htcvrwTU2wB+TZwsHjMeeVOvVqsvB4aVWKQoVNe0H1SEkB20hww3
0l9l3pf/2cjFhlfeo+3b+mdAqjFcycTxXH4vB2wogY6RaGsfJlNL9x5V/zyN2yvVtPOjkE2zdQRV
9M2tYbUFPhtTV/t5OUHk8SbLfeclhOSXl239sX+fxz8f4wkKnzZPzatlswCxySHoGr8ZUZaHR9Uu
Nxpk13iI8JH6/c+DUT3jLcdyklqBu5k5cMazU/M6+V7UGfddlPSnaAryh9msrllfb+8ZvksLpLvY
iqu95dYj3RuVAtoZtH5VtXX3C+cs+tmin7MHrCLgrw/AwIc75FaCJ7ykMzAHFk2Xy597ZgmRo+b4
0WXxTH7Fy42CF8cSpIDbKIhG/Ruz6yEeofzy6fIoZ1YQw2LXWx9j0o1t/8GNl7KD3Nz7US6iU7Dk
39FQy4+OpHRweaQzJ2092x53CjACoqGX3wPMc4ysyWl8nSzmTT+5YbKnyzSs6P+hv8H8prtWnDjz
ca4tXG3SjOYR3VbnqxJbS7tRnW82xvREXR59Z7149wKJtNPlr3sVZrJlaKXQAeBIr0zizeehuRTB
SEKeWqLCld/JMsIKJTcQStmhbyHvWtWU/yFSNn7HFlIcuQfNDwLDtSv32ZlPZsMQLfAT6KBtewNw
zCdRi5VBArv6Ay5CAMbduDVu5xyhg8vffGZF+WjTpLWJPzUNiZcr6jh5pvs4Jj+FZ3dvjJX6GNR9
jvRSC2QHQw7ceg//OqSEys/VScmLHvn28+BMFUUWJ62P2SeamkofQcG3BxMDun0xoh14ebjXZ5Dh
qN1hc0v9QzmbFGUZqXxFndv4kRX1PtKj5Y3Bt14Z5fWaMQrx1Wodb4Ka2sxjBsNbBmPQ+HHnLQ8I
H7s3RMjQ3FfR3csftB2KlSKxAzXFy6PxL9+8C0Yt8VDsDagMzVDftaXdwhl2ylOo4n9tHf0ZisNO
58PSnre9roHCwudrMtPH07W4pX30JR6rcdXHCa/M33aVtiOt+/SvTMdCSjNNuxKr0KgaT2Mf6IM0
5HJl6rZvwjoKYiYmgAlrrcZsDviQzNSt6QP7FtEIXSOlP63NGJ/uqXMcOis54s/hvcW9tj1OuE1c
OWxnPtIyuc2QYyNOoSn+8iNTK61wka5MX0B/uSsMt7+NV9mHy/tje6T5SMIhhyIjklMukJqXoyCr
rmXMzeIXqUIlMEcRLMZQBUffGH49xrz/6LG8jve/YxTBnkQQ5eV4/WIQDQUGNYAwM4d9vqTJl6Zx
cAa4/F1n9j0zRxzkwlcyX70EA7yr2Si0QEekh30foG6P2nUHpA61E5Qmrwx3ZrHgADOBAJOojG8f
A1XWMPhRggDAoJCDqZPkDYvr+Jc/yl5n5+/wi9njoqf6LEzHU9QWXs6e6HQCrID+DCe+9T7FZREB
NZFl+6GuDNh4rhkBPw+yMDoVsp3xIa2F4LldJo2WnDWItXBrIT3r9k58Cj2zuWVvW+2+cT245vUS
zfhRcq0iEAiy+l3ZFJ1xQNpYPy2wpgDRZIYtT3pMY+/rhO4LurSVIDskW7EF8GQsZ++mwEz7PVq+
RbTHL5nyXQ73dr7y/p5bYNfRYCnoAjqUTF9OxRQKFIDxj/Ej0038BeWnXWJkJbAOZH8uT/uZMwKA
jWmn/n4G1JMkSIri7Lf45hQNnx28hH2EgcZDL/vqv2kevl0eblsAYJGpjtGJJBQFqbJNGNxm7AvS
PwoAHq3k/RLmvwNncD+GeIbusSESj6is5mTEOMdeHvlVCenP0IpUBcwbjYfta5tn1L3rGuIbKLtQ
3VeFjL/ATPGeB8NVfumGLu4CUR8+Lr1RfxF5X59QWNAf6qAUn0c0KR8HwFvHy7/qzEr/QeKhFcCk
vAJO5pNlhXEqF9KAVt2GTdfeocBafoTLmFyZgPNDATKmAEwhbfuEeXJBVNKghGZ2Ju4dZQNvSsXF
29KA6vP/8FVr1VXQceF+3zzM+SDqRAON95GURUUmGqbukBlR9Iz2X/d0eawzG5jSIGU/QBBUMraY
3nomBElaOpMwNZb0U0hs93GC1vG2z5Bn/iko7V95vM6OSLd1xQDZ/Gud6L9e6MjI45CO+eJbY+Wg
doi5B/xDPHf7EERcFtZXFm59izcXI++krcBrErW9yt/awaicOu1mP41CcZgE+lNDBacNokwOZzf8
aZIA/mPkvR4WwZ7kIibiAQj+8hu9CEZtHiou4MIpn6HpoKwFGfumHLP4/3Oo9fn5azq7EiZBOLiz
vwg3iY8FNpDv8hSW1s7ITHGtGXR2MpWkH6Bt63VMgGmTdiMIOb7Xjtb9iNXiTS+z7PcqY3AbLlX1
CYei6soePXf0BA0fSeEegO/2aVvpkdXYgxtTyL88TFg93HRVEyNMjZre5eNw7oIFQElLBTQVLa/N
5kzaBsW9wpsQTBTARcOyvkUwykK4KkWDfST6waA83BX0xK5Uaa6NvB6bv9cRG5rEmAs+Eo7ovs4d
eGjejL3LVNB7nKz+1xC1sDsaXRZXhrbOjb2i6TlsGnjL9lmpVTVAhUhZ1aFpSl7yLhjgls7xcMCw
KXH3mL5G06EgLRr3GrK3P6MwlmCGGHh3KJq71s5EiiHauwWl/B0thByd+3kK3F2j6hbb6EWMKNSN
KDAfLy/Yub1BFYjgh86ofBWJ51EeWDPC836dudlp9AzngIhjRvRouleu5XMXFwGFSeeAVjjN2Jcr
ZA6YbclxWfyhqedTSB/nFuPi8mCG8/ImigBVXP60c2cN0wYA2QT5CtDdy/EgZtthiA2PP3iBJ06y
t/u3sIyC8GmwS+H6ebDqe1pp2z1fHvgPcnd7ZcLdQQiCp55IeTOyDnnnTKRG/dKYRIXKZyy/Nx5+
vH7n1G5zI0EruSc809P4ODZphM5knUI7n5ZJfRkRsCweddOkApO/GGGZoJSjC+QixrTPRegxPbWo
8Jm3ZT0kH3M06VfV4qDqT2YVNeEdagjLx6QeTNhis9KQeeERym9diDDeHnWY7ufSLQvKnS5krQM6
JvWHeUwcuOVuPaGP0OM9cI9+sY2D8+WJObMDqNaCcAPdAkR4yzCYkqLVqKdNhPL9KihfWZlxn6TR
+A1YWJKd2r6P69O/j0nbn7+BP6+b4eUuqHD3jIbOoAJfonJ4qKtiZttxMxyhHgcWsmEDRY//lzFX
WIkC0Se2JKYmpDo8NYxJ8yRgESyo5R13w0kZ0/R+ML0rG259ozb7DeoLTyXRLVXW7QWPVYQ9BNgB
+mGOi+Yu6DAU3qsxB+V/+cPOHClAZXQaYRoA+tomzl6U2kgA5ZMv0d2M0Po0LQOV5dw0jrjmpBgu
RsvyJmnn5Pvlgc9cU1JidkX8zL+A579cxWVMWm0qUNZATvBgiXQ8e0fMk+3hOIDkvAIkP7dP2aO0
ay2Eh6nHvRxN5hPuQUja+HW39KhMd1iyyNgQ04E+KcqxGiu5K/fwmSeEFoZii5K8UuTZXI5uGYWd
HdUL3DD8Td526SrUpqNUQz7Nv2vDeOsUjj3tC7cLrrzZ62203T0A19fwH9Qgad/Lr0WXvjBb0lOf
O6W+5fLPjnkHVbJxZeJnqZS3GgPxQ9EkxrKrhrq5Mtvn1hZIJBknETS1u81tSQk4Jzi3uBW64p2L
qbOP9eSPBT/cm8ubyDo3koOb21r7oVe1jU5SC33zIqxZV8Ik8RgliqIqEhBGQR87oSOy85a8ems7
PSptuO8W3+DGFbfQ5dxPZl7Y8EHRmPrBKaj1XQyDqPMxuaKOdPl3njnOPFf4twI2AFLtbbYfbKHO
8fJp8SWYq4PoOzzZWvTgroyyBtGbdUe5hMYvdUWq3NuoxRBWyXscU4Tj1c9ugiHvq3sI8OFdj1Mz
knHD2NgonFjJvSPRnNuJsFi+Usctl303pYiMIGVQ3JhOjPyCg7Tbr9aEY4+nlbABLy7C6fZou+Or
gHIyYh+kmJiuB/mM8EbieYnzA3wh9kKYc5ninvwwm2/dth7Dg5ZOClAgzmlDB1U3s0hxWmGF2HFZ
vxnmOfkxyah6J+Mw/C0qnXeHYLRCdNQCx+z3tediGYxnYXNn4w8QHnJDzwVexaO4s802L75enslX
rX3SFbrK7goSAU70itiZYd2DbGWoSKP7WPwkKqjG/3pklz+jdBe1T6ZsJTlvPOjxvu4nvFsKFiba
U0ibfzvQ9fMrD9CZjU5Fn6NEfY6gdNtNcC2sRrIa2LNdoj+wC5X1kSxfPnUF78/ljz9zV5IT0u9y
yUf59PVi+yvuNr2mGMtKgWs2uFsQ1e9qRI0Tx0E5p0PB65k2Q/TvCQ1lFGqQEJoYcntZhkssYkwY
4Td4uda3hA1efBoFbsBfZoBo17pt63nbHBQXmJaCE7Bm+tsQImpnmouLZfu5jZqejX7ETaMxY8QD
L/8MkX485Wb17vK0nnkP2E8Uj7Wkl2FtaVukjs7QFZGkq+3ABEZyWrT70c3Hp6b2iJ7rgTJVuKT3
iNGF10BWZy4gV0lop5CouJK9zZqO+YL6IfBQ+MF4pSE6g5A55nb/fs3xkMPRpFOKpMeWszjGuNim
c6H9tFfjLhROdkgiK7nyup05ChBgJCjWFRDPpfpyfyad8gJJQOZPGBEePFTVMb3vjKNd0jm8vGav
+pbcA+SAQNQtzwMUv2X0oYiAhpqBxlMzOOj86Vy9kW4XH2Ow/7fO7MxUivPui+wH+xAZbnJYcKC9
MqtnzuOKOGHlKNzyS9a1/es8atQgUPdOHF8hAPM5S1T37NRWcCrdUX2eW7z3rrwj574aejfIQ0W7
lld1/UV/jei2ma6QXdFrtFt8MAuFcMlSIJblqepALwkE94xRcTpO+OGE8bgP6sW5cuGd/eoVFkiI
yI/ZHpd0Nmc4AqaDSYonTyn6aHt8iwEwAyk4lLaTXEv5zxwRcFNAyLnzVyb9ho2KBGGmk6AHOh/g
N4RUq5cea1SuD52LyaxTyX4fp278DPABCW/XbPeeQ71/VuDgBkq+B5wA3ZsYNeBPlzfhuR9G3VMC
zqSCRhH05WpYJWaAo2kozq4rnx1C3J3qh/DK95+5Epnp/zvK5oZQSFXnsRljPJpiusOz9831OvF5
GuX3ASumu3bs7CsH+U+jZ3MN89DQsaazi6SJt9nZmAQSsru8slWT98aucgyQemUxVU+2k2HH1GGo
i2JKhnzjY4GyKKoxFVLPb0WCu9Ob1OyGr9jmzLf4DQfD1zgzJM6bokAKeUazFrlWkFqYXSCcFu6b
cUyfAz3iK52KQe+pj666hUY2faKHYzg3yPO3yo8q1TqHGMTKTZR2qOHbZr+g/YShIua9TWIFBzxi
VfDsBhO4pNJe64ohogjhoR1R2dy1iCZca+GePZCwxIhvBVITptxceQ4y5QCqW00prJy9U5IQvN00
tWNGt1YaoC7VNtIzdtYcO7eW7mekMAU85J1yokDfXN6OZ67ftbXDbkTMA9Du5px4cW+t/rvaX+g0
HBMdYlSfCGzWvfyf6TswObh7sW8CZrl2DF/u/FSlCL64glcLBsWvFLUZHKSq9piHzfwWCaLptkcR
8o6W/jUo5bkzt6IaKJ9xKdB83Yycw5xL5kX77YIMf6HEsJdTfK1Xdm4q6YGSJRJlAZXc7H+MMOY0
huLmj8uU/VhCK+dmS+zPWAZ9/PdF42YDXu0ClyKCfPk9+Jbi1mvnvMxegFhTGpffIT/bb+MOOMXl
oc5dJNSKtUmiTUxjbh4Po8DroYJN5OeTY9+Fyqg/6DwXb2KS7jdiwvjO0c2V2OrcRHpkV9RnOBxc
gS8/L0yQv09iJtKBaeQcDYKwfB+roTraZppcSQ7OD0ZeYFLTI0zeHEbZeHWOkbLyY/DF3Azl6iRn
JbeIbcvD5bl8PRRpq0nAiDQS4bG92YZzHKtUDlzKnsiW+7qZMQ4L1PK+WqJrtdzXO37NkG1opBR0
CTU2Q6G8mXKpCuUrFA/RqeORz7GfOF3+IL1utJdXvrVeYxBoVuDZq+KdN0RBJPrE9sdQ1d7NRNdC
vFN9OUb3Of6f2Q6D9P5+3Ve/CgxD8ZHiWUW2vU0/tAjcfPAkuMJ9kyc1AuJWImibI5zvYMCDqz2u
l21nNYck6NxPk6NRAbQiUfxeUJl4P1QoJZyCUksqlFMQ/NQZqlI7Q0XhRzR7yvyNiy69u0t6ao87
5C4Ma+8Ogf6Z9amyb2LsGn46CtVL/MoM9V8TDfbPZlmKxwRX+R8dPkflnhR2mFEIFJW582qnvYm8
qnc+oPpDiStdlnp4bqcsKe5TvDLfLYUaIY4O1fLLtREUvA1KbBQPEALpyptzLT6M6BSCQapB+e5B
dhXWiZocHrwyK0Z7FyLY+DNLg2g4lnPSodlKwPw2rQxt7m1IwOadgDL43bDM3Nz1zmpsl2m711ee
8TPJMo13nnAY6iRw1Dhenr64+1+cnUevnNi6hn8REjlMoRI72dvZniCHNjkv4q+/Dx5cuShUyOe0
jtrqgVex4hfeIMv4V6YatDtsJFjBzAl/yHXEazi0maI/95U2gKNIE3VxMnYynFFUa3jLk6V8nu3K
aXYipj8h8WqXAZwhjVTYzPBKVgWwXvQDvh0yjYk8em/XeovgaoI0PM5iY/NsT5Y4djgEouZC66qU
dOcQ6VGC+LOm0WOSkHGmqvzh/tZXlmlY/ygK5WjkkEvQgF3dwXNeQsDLStXXs6lLEXC1peIpLlBG
Zbc54WdrBsNyGYsYbdwWC7rEyx15lh5QSRHZQ17lY3LS47zfO/nKciOvfxhNZQJ9QN6UKlc/jPYX
ONOpRDg8KsseffgAnkY2DbXzPDly932WnBTaCVTO0sNYQ8aZkUYWrrd6K+Wf1FyM8kVCdVs7aJYC
3dJOhfhOe356U8VK/+v+NG7cUyq4HntBVRN9rLMhw5rqVlIb5AmGXH6fFiHOkZOGpYZ7fxzndlIo
wIMsBvrLaObqGes7JHHsSNZ8eSicr1kfYqUJiPONRqiKyjDGwTlmWwNS0GObIT9dY2q5R5K+fUp5
XUD9QwOjfAhW8PpgIYtQI9hccyfzh/csKVQfOVfhY+HdF2IyNDmXDFjkTiqwNcU8BHR1AMcr4J+v
h40r9LRbMVP8mmHRJ0aePJA4qDuHdONtW/ghlLIsykwkANejBBmaiqiD6D5dgDqmd9M6PzunCl8R
U5CT0/3V3PgkEg1CSQrSqACtryii+n4ssCfzyyo3/AkWzessknCn7r05igH5E8Qqvfl13lwPdpHg
ZaT5hJXhQyAjNoysTr1D+VwmZnVcQW6A1oOIAqldXV1uxSysQBvqwS/iIHB+O4Nqpgd4BTo+JC0H
8LmgZ70z5sZO1BVEXMCqLlHPurJczOZoWyVCPEqttd8GeUGnIPzqWggeHypcHJ6msk53Fu2WPQ94
muCH4gf8Ewp2yxn9qw7RarqCBaDW+32KuexzrtZg5TBJpHcCnKl5y/TgKW5HtVisfEJ63GivG0f4
plG12PXBzRmqCA/XOM8T5RDibRG+gTRtfxzimT7XAtR4trIaNRXsPyvlQxQS8qAp4aixq6RcuN81
bG7TrxVP1XdJREp5SbkwWoBcamydhizFsicnug7fZXafm25U7stkbc09ewpcJuUfmZW/ngUrclDC
qIXwk0Sb3gdY67oxAUUNnEWop5H6NSa1Sj28u39kNrbZ0poDrU9/DgW05fz+NflRUSOlr4NfV5Cz
eZuF+NCh0Gx5iI/Zr1xWYufCXW6V1baGwAenBBQxf1gjiCmBdQTQAMnjMTJeh0JpfyKhHnnoV2IB
04j5J0Cb2kOHu9jZZxvHltySO8ggdWCmV9vMqNS2Chp6oJ3eIkiP3PvZCI3xfH8+t55ZRuAULbcD
6u2rCLue7WSoKxO1oLhDPFYYgdxezERRfbMazJANW6azW9u2JB0yBKHnR6NlT7zvlICeYd9pgfjV
hFg1nrjoemTm1UYF91NKw0dVniJ95/dubDtuS/pqC3fpllCE0auWdE1CEw/hTdrDZvV2yjJsEHuh
pZ0bN0Hml6PInMP9edoalysaPAGQZ/jVq+utSjQkfLFb9KXSqi5ZJ+JXvSlHD3dI5Q3PZIs1ThN/
uj/oxmb/Uxun8gfVGiTp9Wbv+xFvu0XJSbPnCq8KGZ9tu7ePY1d+CnD79u8Pt7HjTAUSCsXyhXa9
hk00RSrrfRNPsPY7RFit3sEQU6+yPXjGVmhOD3aJNiEZwMpcJvuvQzwbNe3Ayhl8Ayz0fBhCLf5e
UGFaTJaKKcDGrtHRTkAZGqhGGsPSjHT13Ou18YResz59v//dG2uLdACNF5tXBELc6ueMQSHh7CO3
PqRz2fbLLLZeK/bxWXRq+Zgi+K4elSwq/73QskSKHAttWdubfs+cpnJMSwJGYY8lWxAEkZulYXvp
CQuO9z9xI27EBIv6B7kthZZ16jE5E7lqXLV+OUeKZ4Sm4taN7HhyEqPEoVXBWQlkcYo5S6fILucP
94ffKBUqbCq6Sdyl1CjWgI5kBtseq5XwETGdg4NqdYhDFxhGvo2xDUMv0EKSHKQSu/2oxRkyMiJR
ws9yhAfTzo2+EeEhi7REsPAFQSOs7tWRLBvTDZg7Y9pNBxOMjunq0tg1h7Yvm70e+8YR5gaHwcC5
Aoq2fibJd4FuiRZu11CC2BNRdyHN6pBIK9CD6uRiJ+3d+joUC2yKGaw2kfL10YpqnCc1JxE+llnI
59WNhqvzWEzhV9xRW/XN/XXdeB1pypKe8VCxtdaj0dCv2s5sBGyyTnidpGCPaCil3yWKdLJGvJpG
xTJea3S5d+7jG6UbfUF4L2Ezn7n0aFfLCLwlCcoMAhEMP1QoRE+ojuVml88uZQyZFhjUkZc5s4f3
ThI5jVvq9vQZGzZpOIDhC6iy23ZgHsN5tm08uSoZ8247GLAyQOAGu825HmN3ws1SOaDLXTXHdsiw
EWhDwDJnOy3Hxc9uxpsl1ALld+7gAoy7RjhZrhVU1nulaqXMnVGVfwk6BQq+pUgRcjV0DXyNmsmH
MgzwZOqbogPo0XbvnQEp0JMDUQNDBmFIGos3CfuImIPT479gpoB5FcygDFiJ6BxHwfC7jLAa8CHt
Ccszh9woDg2uH7DpzTgdI9fIsb/yQpR6jJ1tdrvwHGWwnJTLFHKyNcLFTCaIfoji+7iYVfr7RRLT
+Y3ROWo3ONWBJonyBq5Jwn0buIRs6h70bfsHEBdRtpARVlnt8xolCjmyJN5jUxfJu7kFW4NfVFs/
h0RzZ3pGyQvgjvbNBKP0y/1df3umiZeWlgfxB5fauicXt/Ta5lSbcb/iTZDRFTrI+mi5A3K2p2kg
LLo/3u2ZJuAgCGSqSXfQdLg+01lqRTW+y/AM9LY4xnjJHY1G/k/03eDdH+n2JbweSb0eaVTVIjYq
qGSiHNKjGJ0OK+weO0LexJMaYcZsjFN9vj/obdjBoJxilEVQVaURcD2oSCb46BGfpwYUUYdYsx/6
MW12ghtaxPw916E846BczOLRv725+It8GgT1k6VrnhTDJ63HeOibU5ep9r2yIFU8ynqkDmfYZpbq
irjB6Q2duQTDvgy3i6Peqk7tE6qklKQAryVuZU5iPkhTrqbnssxnw9UUUdVuhkX7YmVQVclj4mQU
xUMzrTqUkMHWHrhoutpvKz3r3xJbzCpOjHb/q9IDmLFRXAtcwKJgljBiVJTCrdMRjbg6arlblVYR
eLBlQZGeQw1LOlg0k9a9lSKLKBRQdzR+ABIkfTTjBJeSMAu78NHo7aJApXYIfwdoE1oHvcI36FB3
MZ1H3UR0ch7wgPDmBLWiM3X/6oWOdpwdl+rSjIBubL7R6ZVErqmJ4mdJkHjSjUB5tQG/v2348Y/q
4CjRIYxC2XQD7NrbwzxTisAZLUnqJwjNBoVn3Pc+KUKxUy/CDR4dEvLEl0Eoc/KlnU0Mh6iMCyrt
CI8tCqJ5U32zk85ufoispCiK+LoTPRp4OEwvsywlnwRqX8GhrtuhPGE+45x7tdDET0fr4/eIE+Xp
2TTx6brYWKiXb+WSI/OzoCbQ8L1SFXpqZLYgucSsvsdVEVX1dkAT5ViNKJe9TWqoaajWGHb8XW0p
jz60dsPTIjExmqfkjYq/hFH0zgULxiD2ObzouM4Yn8IirwQ2gGmjTA99TVjvFREUvDeZAJYFLrrA
ztPGfTX4alYJCmpCxVGd4jjlfY1y7xfJaFoEakwlHT9kc6U6Bxv2i/YmiBO9OsJ6yBFDw0nL/jSE
AAif5hoU4ScTN7Tye5imkuKqViMuWqOyFZ1aRvJFT/BreZJEEA7uOHZEVzMta/2xmWM9uYR5iWBc
1YIkd7FnklBYKiYTpRw6A+0J6wpevcxu6AHIiaFVn/s2tobPrSG1qpvVqvo9rLWofSzjAhfWsI2Q
lh65f+XLVEvI9eCOxYCO0Mo3hmFyTUK+tOQT5qAy1homVkljDsj3wEIUzUFQiY+xAjIVPTmKBs0W
0Hhz9iCXeT57c2Wo3/oUjyaK0wnFEz0T0yuG5jpW4SH24A4GWhp/NMfnMk/RHcQNOOq8FIDFjyBo
TGpDaZ5Uj4XtjL8c1Dd5o4aKZadQNWqPVWQZkm8JqApulsRRfJpNYpxjhq4SIoiagUodT7OKdE5v
C8XTMJD+0RjgII50fujwB3iUyl4eiTY/hGojx4dilOL8ouSdkgNXCzBOjCsn+VSOZfdoGpFGU9wO
slfZEKZxtBOw6g/wevrpoXKUuD1ZsxX43MHp8IZMIn7G9VUuz2hEicbLp4KDZUUTzcUxmvLwSVbE
oF2yTB7eZ2hg/4T8jvionmEF482GidzhMPQhNsaVlOC/YTZd6gUtdi1nnB/n56mx60dmjUmng00r
q6YFlbuTLRfKcU6cpj4ARjG7T6MsGusXdI/OPNpth/E670LQkFOovL2TUaReggiUAo2LJ+tXgc+q
8nNU5f7TGIviLQJSykfkboPwHKO46Q9jmyuHqcRkHtxi3TRn/grN720yL7dEFDJ0kWzeC143+jGL
aA7B45JfOzflVzutjDjJYtsPRBzWRHORfdJzVf+uI+X/PtUn7VtlGNlzU2nNcxyH9qkNVXNwLaR6
v4V9MQbHQYS4BWL4uCfTuxFjIN6MwACkf/W21S+ZsWqPnQRVPQhqj21fnUbHGR8LuZke5b4w/v3l
x4qBg0f1G4y0uvyev1JyEQpsjyvmIiEvfG1wNB1dXrHsErCXI7eITefDVAbdp39++8GPKiSkyDLd
tuVxe8asKJ0s30GU4kCS2j8F9O1O90e5zX6ZQop34N6pc6FZff1xHeBk4QSK5UuZ5mQuSWEwYqA8
aC+FpqefmjoqHnWj6p9qiJzv5mauf97/ARsRHLpbqEHRYWaC1yV43BQSVTTMLja+4tBq4BCrEIjs
iE/55f5QWxtH+yOTS9v8FnQgQ0mVx07lWymOuYFsRaRkPAoY/jkvChSovUTsNqpaCvAmxcNFtm4d
valJ22IgqVm+okbf9dCsH+bMMd9lwSzvfNlGnOhwVGnlgk6hOrVaRVrkKqLSLdi7MCI5ygblxeiH
6d39+bsNgZGLoH+BPCy0KpRhrvdKMJlq3Suj7RutJD8mSSid9DmymERRXegIlN6gsnvuD3q7P6CL
Lxj5hRixUDOuBzVnO4/TnoKein811hjYa9JANgCl98rxfxmKni1FZXp467OAfWodyENDmWuKoxOu
HJob6cZ0zpMg2jl2twtGyQmoEj1RzvYN8BZ79TgisLP9OgJgvwDSn4l6650axO2GZxRaAcjTANaj
ynI9d3MGuCYZdMvnJg/kI6DNMHO10LAw5pby3sVWBN+0f59EdM0tqqVUo3lFrseUk5bTkCUO1jLq
ElNxChSPh1jyTFEPO7n27e0FbNlc9LXRmaEyu0zAX1dz27aRwM/Y8LvFPNJFDiaMLkOdJUBfB+DM
h3HU7NfRJLJzJ9S9ggMdv7HZOed/Ciqr9OkPQob3kn1Ku+36Z+SWVSLmZZv+UNuoJWOqbbzQp0WK
kt6E8wFCQvIbSqCRuwrI8cpdSBuN1zZDYaIwDVTRpZ1gVSfceKTybAb9oBz6KkzSU2932G1WddHY
h9Axq+btkAu1I6GYwuJ9KEHheJ7mGXkW+IWLDToVVXwnUcUZPOAJtt/PzUQLKEm1n4BZOnXn9r7d
x9Q5UNviynFgsKxhd3XZzxM6WJYv6iK5RI0WPs5y0e1M8O0yozwCvY66CqTFm/l1nLivHBQyaQYP
5btuatKvde+UlaupQtHctrOihyLHndJVm7o8x3Zef76/q//IeV0vsQY+hcucDjgFhTXkQm7jpAlQ
9fO1wSrUA7gTs3g/pFXTPdoFJVIPaLWDrj0p0oe+hHGCgbeck71UViy+Rrj7DAchYQ5+gdCGc7uM
k079WCeDpR0nacAuWsnteo8Wfbs8rAmNZ+qQSx94fT6QL0Y4tKJjIEplPsYJyvtjiJXp/cnZuKKX
3YzoE3Uvjv3yK/46hYPUmU4TO4ZfFPQcRUqTwK1idvhcZ+qebtFyllYLoSngqhdBX3BpawhyghOu
CGWIERI5sdc54/SlnwcrwfY2mt7qBKm110WW/BRrYlfWYmM+Nb6QxoxMtYQpvf5STe5DLTXB2dcW
ZbtwMlNPTMbe47BBXgbbiWQafFkEH0C3Xw+DJkprNXVn+/gGiWf4eHzeVOXta6tKaNKRl0yI2Mqy
UGuydA4F7JeUrCAtJG2A6C+HiguobP4OiQtgG5XXkFNSJkrpIrAgchyNZ3RmI2r62dFOk+ahEkC7
vRw823NNLx0gcto1X82eiAPR0cju+oPF6y8fIeM5P21FoLZVWLX24uRk+aR/qlR66PdU2lGbCzyH
sO90/vmuWUwJl4ImAHRKYutbts8D/mNi+3bXZscpHbWLBgzn398vxB/pgfCwUD1VV0FOif+GGY5k
FzG8fG8UWFYIvuhNUk97r9fWboLRhKiYjNYGDJzrZe7VjFdUJQhQ1FY+UAM3DhHB+k51b+t0/j3K
6oMo6CW1rqdMmxrPoHaq/BSOQf8hwdp5Z6iNAJEoFFmNBYZN5LFaoWCIsyoNI9vvZGV4ATUX5C53
dwP8LM6enJpmPVR5aydC3IhyYDBxHBeIO64tq9MSzAIjeIXipR5hB2xk83BCSDzyaCiMxwZP67f3
r7utZaOtg/sNiQv4gNVX5nIz9vowoHXNXL7M7Th5gM/sndBmay6XFhw3K6Eb+/h6czgZiKG4R5CN
CqTztRRt6LiInXka7vMPVTtIPlbe/Z7D28ZmgWKnL1Q7gtKbB8OmxJc1RBJ+NmK6GldS6E9TmLgY
zts70fbGsnF704gjyYV+ts4muN3B6RWyg9pUVJBzpob6U9Kk8YUuT/YMpTLfUe3Z6LQCkkMCGNw+
LwdN3+spHcOaSdTywKf6Gz6jr2X9AiipfaY+5XwYwT8eilRwIaJEfUhxG3qtkzIYT/d3z20sA/gH
czSUPkxAE+v3i2C2RBGuDB9Kk9L6IbeS4XFOphGdEjQKPkUEVA7u4VEaeY5aoMctlKKKdy65jblf
1G/Qwyd6Q+1yNRNWlEOlBoTtC0VGoNyRpXwCBSpNv4s54EqNzKjcub2X/bp6tynZoLRPYx886Ho/
6wYCotHoSLgZz7E/gt94Ww4hKJF4ai54nYxu4USz25NRnO/P+MZ5hde+oDKhv2g3yz6EuVE5M8VL
wxLW28HE0d4pnGznvP653NYfaBECcWIXHar1o51AJA1np5bwnhxl5WJKKFL1Si5bOHKBMXCBc8v/
yZKVvk3gRWMv7kzxG1lPZrxgZmP+kEdpErgmwWFE1mTM40sZ52WOlL+DtGyl1KbiOVIv8MgNpVg5
CaFYgdcoiYyTcxc6FDrzRJuPPWTWpxZuJXolXaYMEJwynNojc7IHr58wXXjqM/oMbg9u3bhUYah8
gMngDBcFdDW9jbDX3rX4RHxGpyd+J5oiUw9pjNnpkVZKJM4TPNjXeXGMcsUwKLyP5O4g1adan1ws
HVrF7WN9fG+m8Pe9FAm+8YB5tPIG708T43gjz971RZSbh6Aziw890VrsyXZFpCECCVl7IwZW6jVj
3gDHrIWFLHjvVLknpK40XREqoSA+keJ3PDM96H4kVzo36saaXk45Fq9GGeGdjStmVyPnk43q2yJB
cgjIuFa0bpLa00NBMvo7N4T6uwsBeFcTc3wcwi7/hihl6rgj5ezWk2lc/4BrrH1o8jj/QUsz+No1
YfPTzmJ1ekAofv4It0opDjaf2iC90dlPUGkhciWWlJ0wbifnC6gP6S6CYdDnM5iK+sdcssxo5+3d
uLmX6BsAFo3nhQZ+fblNnd1qStdJ8M3jz9OomnQHGsU+6noR7zyAW0OhI41IBnE4UdIqoqhLZ+Bn
EKjIRTG+Ir9Svi3wO3+IQyvceSQ2zu4CaVQp/kAOuHlrafAlgWoTUQg6Jpe0E9MLGvnav0cQ9sKG
MBaU32IQdD13JhbfRTlYto93rPSFBawfo9iRY5gqmk3KVNplf/jnS2nBoYD8AVUlE7xcDzklbZjQ
4CNBn5DdkKy+f85UuKv3R9laKWI/5o3y4FLVuh7FjgaljsGLY/uizIfFhuKgd8NP4GTpzvbbWijw
S3Al/3By17Yk+GFlphnxPRZuNhcNI84DVg97/fDt7/n/UfTV90gQQYusAIhGsTPzUtQvzjSOYk/A
gb3cn7qtD+K9ouy/iN0gc3A9dV1R22kfOdSxlM44tpS7frWSlfz451F4f3mX8BNFamD9EHelZWdS
Ezl+2Pb5UevK6aSUZfHvpwgOocyjBKaOkHI1bQnyD3mQhg6uALGtkKENgXPJk2YQO5O2sT5kTBSZ
FsnSRY7ietKEPAd53jb0LKqu+5AOCUABVUM9jS56He4EMVuDLXaN4KvAdN3wEdSgp/wiSGwgYwQH
WPagcNt+dPF3T3YuiI3gxQEKjH8YLQqLTPf6u0KzIHJR6cVklD8kr1UK+uNBaieaO5VSJQAE9PaP
IqomHlFzfr2/STaiNRSSWTpSHEKn9V0RaShY5TN192kY8WqZJBvLjKjSYdlW0wd0TcKdZdz6XNCI
0HBpCfHPau/PGbXWBHCGjyBE+hPcb0LA1gbzgXZf9iJlYDBhZMgvbd+gj3f/Y7dWFZoEDVKEpqj4
r8dGnSzuluwKeO/8IEz8007CaKxn4B+6unM/bhxy6F0arrNkBGhqrQZruUCC2SotUHmheWw0J3+x
czXbGeX2k1CloGtCA2Opka6ns9e62Zqw+/Id4A4XkA2t2+Fm9Ga0dv0/NjhrKBqjP2bA0sFlbD0W
AFOFLnUU+EVNoedAlj5Fh6VsFFPG0OyPpBTN4EWhZQ6HVuTt6JV5AHNfr/QiVF1dJz48WiPuQsf7
63q7p5YfRpEYLgactbUIiIzCkNkW8RKfzGF4ou6Z/kBgVD+VOPFVyOy1QvfUKWxiNytrI/1fhl+A
VHQmuGzXZ2i0Sww3ZCXw464zci+i3dcjbwT605XCtnzsB1n7DC4yi49iQNls5wK5PcKAMkFvILyI
OseNMHjZREOB10aAMDisH11ynEMhV/2xCBztXR6me626jVyXB4W82kY9hnx3nW41TV3TWS0DX9aq
2OsxPZNd1A7M89RphdcpQj4aSoILSGUPb5OoFadOH6p399d8a+OTcIEgoWBq3fSfIAv1bes0kh+N
g+ZNzgh5NhPFUS0sY+eM3Z7k5QGlZMqdsVDZVze0lbZmWA6l5KuYJ4LqIZ+21Fz7H3YRPWp00nh4
Fqny63fAmkVXFYW9zGoynWQlq88Av5LjmCIl1WGdcshSPOxiCxHH+1O5tYHo71JaA0tMrLp8/181
9qiDmBfMeuCj+2t6tanpz2FXF54tS8UbiQ7E3uu6oZaNw9xC+6YatNHtTfVWx3JdOP4MPGTJ2/JU
/YZCWFi/M/rZzE9F3hWfLSG0j21f6JlnmalleUVgx6UboS79u4e696qVLdWd+5OxdcuBhwRUveha
gOReLpu/ZgOfrjmTG1wkk8xI81M/pOl72UxUxFpR5/s8TLJSnaCPF99kyQl1F2n84lWLLbU5DJ2V
zF4tVdhy3v9Vt5UdIKiEI5w6Y6kzrX5Umy5qKI1l+Uksv5u6/KlEhvwcO63xMIVKdiQ8+NXZ6nwI
szr7cn/s22oh88D/yGEQjDBvuuSFGmlmTrUwVMznrkgPadR4AJGyl6yMgL2htnm5P+LG2QYdZJIH
wvqhG6JdLwFOcamk1bXjO0EEANyR+2OUKfKvSpn+Hd1AZZegkucMVWNekOuhumqC70Xn1I+tXPU0
qekOUL7EzvJtfhBMk6XTiO7WOvBIY40glRKMD0wvPALrz8kwoBq+nweNZOPfZ8+A5s5fQ6eQsPz6
k9CgUvVgJIXG4Fc5gD0tDkjiGK6pBns54LLtrutSnFM0zIgGkPliyOuh5BLWui11jp8bRhdfRA+F
zA1GrDHwl0vG0pPNGCS62tvhe7lJpb3DunFzMT5hFjkB/1oDfKh92IRY3COyLc0HG2LAcdZEfSit
PvMgre3pey9Tt/5eVtHEyxjZ0JvEDf6pqkxLMt+1xvBMMqSjqh/v9Ty3vopiCyQtAnIeuNV7M/US
fQASEz+cHDN+MEKlfJ/HGtewXFlBd0Rs6N+x7hRbMK9dJAk2kBVDKuxWDcnirEH7T5Xb5qnK5+CZ
Sly2R+3cOgvoy6IIQ+EFQ5PVOzdJeecM7FF/rOQBeVf0jhtqkp6MuPFOdXZjKLqDqHbT3l90QVdD
yTMIGG0yNT+yQNEf54HOByUzQ/pdRS0GgffP3dbLQWkWmtVycaGusRourZV5mFEu8kF21r+HXEMM
DNyxnLpJRo58nuayHN9pzTCjth82CMT0DuzpQ5qqDVXYFjbrcZQrec+lcGPX4gpMHstB4Zis7zgE
UOo0D6HwZ7rUfJ7l8PNoFNJOPLYxiLOkdaRviFPddMrkKNCUKkDuT6nU0FOoFPrSBLr//hzfHo2l
oAUaBxw77/M69GyDWun0BbjY2WX1KpmdM+HZFZuAX+bkezyFe564tzccAy4aqhRSDLQvVmcxRenS
ahX09uDxBa/C1PPTGDvV+xJokDtPUf8FrlHhOYnR7hT9Nz91efCp4QHNXl/jrRIILZF7C5D7OJ1B
jVU0kzTTUyHc0onU/l0VAfV2zLNRelosk29undQx6fDXwHKDfjyXY6Bcmn6w/vlpR+5nKUapCBIT
A67fWxWhTWpElg95GZ6XrIVPRTP/cNS+/Pf5Q7WUQtGy6+m4r55B3er6VB1AZKKarb6onQMsWrTo
zjaScprl2NipUt6GSXQaIdKgm0fHGMXd67ewsfokMmFeASFA/Dwx4+Y4ojTh9VIwPkiJPnkI9/Q7
5+H2hiMNI+83eY14htcdP4AZjjq3FT3VxjEPcYk9CBuqOi4K8B/vH73bAw5qEfjC0mFzyFOWEPWv
uBiwT8f4Y3AZzTh67duh8e1KGfZstTa+iGF4YlFcYxLXrOBJE2hcwu27lLYuVZ6kKOUBSuLYHWQ1
3WsBbA5G3QsI7XLC10oWSCTrXI15cJlkMzu3XYUfk1kHl0ip95Def8qtV7EDspW09YlJKJYbN/Q1
BbMzOzeb6EGabHCZEfIc1lHuUmSQmkkXP6e8GsZDifK66cpNhhZRZ4jiezE7SXEMLaNAwX8c68+F
Ueb/DQVFp1M3d1NJpSErf0SMC1esHurA043OyrxkrsE7j5otWW+0kDVT3TDEr9bN5kS3EDqKu8wr
ixKF3VxFHe0wd2kYHHhMp89aHdT/DVOagCcE2NWhIAWgg5t9Qtt4YbR63PUWdonpxGYrOkv0XjUE
9RtDmilx5XMY4VU5a/nnucBR3J2bov89J2FzAVdkKIeocJQOGGWXQfiQ5/TdONvQYP5xwy4Tvpjo
0Jml0rjOmWAg5kWAA9JDMLbhgVZP4RcqAIf7o9xsIUC2nEDOIBkXYNHVNSNHEhIFYpT8FkzYR12u
tEM2K91LFPCm3x/q5gT+GeqPWgQj3cCV7QgZCMMAnWE1bXzU+kZ9nIt8D0SwOQrvAPUkyvo3aEQc
5jsTfQ+KaUPmnFGRlI4F/LWdb7l53ZBrQb5k0fmEaHFT9a5mp0l62wh8movqMbBE5imSGn8JnC55
0Jsx3vM22Fgnqtzo5i7ANx701cNDK6w1ZzyKH/p0kaxtZescgMVzowgv7vvrdAvo5ON0CB2LviJh
/Hrnlcqk1sAyJX+OgvojmaUmDksx7UkRydy7FDf6/hBnXTZAdZwHjkpkigcsA8N3iZqM71RM59+P
hiYiHOlGqXPLUk3sIwe3+EHrudlrfW0sObcSOivLfctyrOZGmc1kFFDZfCsvkle56eJvkCvlHdmg
Pxbc1zcg2SJ/PcR8Fp6K0/ULooSplNWmA7HKlmKa8FE4OLzJGinG1MCVu6T9aM9uG8RItE64XkmX
kKa9uKiKsL/nsaNFr1oRSj2K773xBScgGFMRUlHaJS3SZnLpPwrrOMhcno89ij2pZ0RGE70qwZga
iMXkZoKMrCqMsxTHUuvBOki/F6PeT17bG+AVUcYsuOFQGNSOhtXV9SnSjKCk1C2DtQBnNP+mClzD
fQsCdc8hemsVCDVV/k9ehNL09fRIRqIYuBdQx030iMu2nh60oIZQen93bh2EBVaNehBi5ze3SN+q
g1F0ReDXuLP/7Awteq6UbNRdEwH7f8Z8cRIAmC1PK1qczjolUnpEPijPB36W9Cm0w1l1DTXLn0DS
9cf733UTqS9DQYWhUkXN8KbrjZB6F2gB3YkpHnVvMNF9yNPMPk7y3D+1FLbOUoGVTj2a5n/3R74p
zjHyIkDH5UIB96Y+3EeIVUr24Pi1A0TRrabUuMQ5ZQG0G2tPspFkVM0MeF1uzEdQ+OVO5Lm1cUBL
kLgjCsWVs9o4gzLLPKet4xtFED0MkTl7qAHkp/tfuTW/IBhkirZID8CQu96e6GXOvRFIjq9bDRJ3
+NH058yIsq8Ll+8iScP3ZrBaD1DeP1cMmF86TstzRJeD2PB6ZKkEvIXTduAbw6ydq0aTzyMoJ9DF
VfGvFQPid84yJ4NeGrWXZar/CnJbvUfhb9mvgd2kT4UqF49F3Vmnpur3MsuNVWOrgghZxIxvy3TT
UqJDcyV8QFG8/VRr4cL4zPsd+b6NVYNWteQltJfJFVZzZ5awOUYdATqtt9PfodoP56KHYXusmsH5
Niu5xr1mFNE5T6tgZ8dsfeFC1PkD1106RdeTaaWSbQu6YA9V2Rln+PfagGIDjKvD/Z25fMPqXeGl
hTpBVL2hweuIOS1oG4QPM+y+Izjzy5z3RycW4wVPkz1f7Y0ZXahq0EQpdbCbVzM6aVOsq1EYP0Ra
VR+zzHJOVTeZmOqYyUetVmtftfPmi4AjtLM5bzLMhYcEQ4XjxzVH0+96Pse0dBChbOKHzATjNyq9
cRZZln6AMas9ZnPzG358sJNg/rmhV5MLmBMBLkwqaEytb/ApN4EZWln2ADWhCo7UliUkhOwybF1r
sLvxKNoyT04iTkrtEoxK2z/kINqArfVR+DnDz3d0J1TifsLkVw231+OiOlL2xzlEdTrDzdqyFa7W
s03dVpfCsyKNpuY2TmPYXGOG/GaMNCV7aHpTVA9t1ATCLS2BaXqM+uUvO5/gEkhO7PdV16huVTrx
C9ja8IuJ7+6XIJSH33EoY9MV1mC93Eg46k/wFtnXArOC8GgiBhS9GAZ+vCI19Hc0aOcXiw0LWX+W
zclDa7n+cH+/bq4j5578FsTqTX23dgqlGzI0C6iR0/fKZ0Uobq46g+G2eViZ52HCvM0b4QRrO0dy
46kiqWZgfFOpUfxhh/x1v6HXEiNlnkcPidVl4pz1aQiOsQ11412Zts0zG374IYGXfkNY3KlP/8fZ
eTXHiax9/BNRRQ63MDOSkCwH2btr31AOe8ipoUmf/v2h98ZiqKG8F6fWtd46PUD300/4B7RdmWvd
fvzrPin7+HVPrfk4wWlzX6WaUcjRSNNwzvI+/1hYXNvgGZnYQyQhLPkSRdUlUHBP/gFDffow4Vek
nuD4dkmgtc7wsgxGphxUJNdjbX4W6obg7pH+gyKzCVf2NEZx1xMq66rrhjMLdU0wtA3MlokhpOZ7
pZZad5o2NH3Qza1V+FZnm5XvFqZ2UFXufScgxQhKGUxyrpAqpgQwQTsgDnVYeKd1zHnOmjl6Lgow
VlFp48+qVNUpnSAc5gyNf97+ROujbg89gEXmfug9Xhcw0TzUo/DKOKxM0fquMltPEUn1wTnYyUQR
GMfIBJQam3I7V59dKkCIVqwSU2kCe0IThVUuY7schc79pdbhKaNd0Nqb5IUytHMiL+eKyHXv3MvJ
/Ghk2nhCw6I9yEP3l6LZzmPBwd3OxJpYksVkcRxm5djjbKWap7JaFl8O8mgqvLtlKWdx3MICcwUb
vb0RxFgkVY394UNR5fYjujPVWYkM67OhVN3zlNYohKlVEagohF76SYPpZUTFX7f3yu5xBvG/UihX
RuC22m1xFksTjURGarPzlTFnSg7ciuZ9pxYZSiZYxpZ3U24mYLpzwts7/DTq5VTHxvi1NjXF83W7
Mo4MqfeCLDt4NabAaekKnqrm5eIQReKQu234gRT7BJS9iNUvTtR3j0hqwqjVR4zgbr+N1/7k5ugg
GkUlQj6OF7lpvP0keE4OTBCVNGTqggZ9i3HKjxpc+vd6mtWvlS7bT8PsFNUnPRtqlEtaVao+bL8M
fZ1CUJR6fe98QgEn+7Igo1v4pbMo3/EGHKqgWqT22Wi8OfHTqm0HXzVGxQxQsdHkybWTma6C0ojL
UJs6nG+Pi7Udmw42nsycFzwRCis04P5hNZUIfGuTJem+Mb6oiscS08NfWP4OVP6F05xxhHuFqiNz
E6AAlABbn4vsUza37S8lS+sxqOEBAJBH7wRtpDLJjHNe1VFHZJzr752r1ZqPgH2LLltmlB8oDZX6
n8616kcAop3xEi9Tfi7Nbuke227KfrZJYf2bxsn46+CDXIeyN99jc0SaeHbn3GB3jlb+XR9S5zwL
pw0qM1/u/3glSPdA1mFxMuDcxhg5UziN5EHhbAJ6swZ8u6pxcE5VOlkfbi+1/ujNJlvnGqtXJuMh
Z1umVF2LALPSp+FQe/Vjv6CMYNeiPt1eZSeSof5JLcTcCwHr7YXoAILFcmDKQlri8m8zytPnyovS
S4V7zkGaea1NClCSJBNkC2AC/rQJ0HRn0fO14iwcFa/93o3q8m2GWfiXivbLi2z68f0omvK71g5p
c5+qyYjP0mjI5jyabvTt9nPvhA7uXd4sZT3SGtvJUWKBMB5a8hOwb+LZ7Rc0iLBmuTDxdc5Wnen/
eFZhH3zSnSLGdWnHEDVAqF4JegivUKq21pKwRWvrDBkBcgcCyM+xFH2Ah0n85T885DqIo025wxVD
mEsuMU8ZZmlKj2lVK3+Jtcrhj0UafWX6Py2+SRfKOIiQe3vXRb6SGQigkSvEDbEQaSdmtmFCuZv6
RuUu2FEn7qfbz3eNMWNHUa+suHQL85ntPTzjS947+pyEIomgKAMQHD6rZoFodx+ZyJ41cfFBgYP5
s62i6aEbmgKptQ531vNYjm3Q92qmXdplaA8+9N6pWrmJaHez2a/mhLEOVULIhOxf1/LnUXHGuzFy
vad8yY9maTuvehXco1gkD1m7U2/voiIZ7Kpu2iTUk0H95gjduPQLLMjbb3rnuHgIzMJjIFjgGbY5
uphYt97imXHY6lw4k7GcUhkFs5rNQZRDuZIoWPx5ZALOwTVLy48W+zbUjlOF6maPlWllFcXJtGP1
ztYYyNsIuRxE9Z1zCbYW4Xk8F1hxO9ZFTCxT1GJMw2bulMchc+XzkmbKHBRk/f2lUmpdHpyQnQ4D
ReEqULyifxgqv/1sDYheLdY4IapRiHctmfdL57jzI7KiapikiXy07M5VmPBlijzf/pg7u3M9NMyz
1qNzNZ8f9MV2StWmjdgY5Z3ppF+HVqk/6G377+2F9vYmrhJwU0CvAwXY7M05B2U0rMezRmv4PXCh
7ypwg4Myam8Rkn7Qyoh70EXcvMkIV0RjoRERah0+OxMKosk5MUxxRAPdOwJcBisABhTa1SZRLK1K
k56Hkf3w0tKGvmN27VzMvkgFREa1CVIBt/pgn+x9K2pVkGLMHa9x2HaFEgtOfUQSxYw+iGYsA1fD
F8au5yMT59douck4Vv47rTxoWATWTc0OY8PoYrspQki8U3TRZddm75HJl/8TpoXyI/QRFNqmPjZP
Bv1Gx2eG0X9oUJsAPLskX7NsQE3SSaPmewdU6Kcax/KlKno0F8vKalp/9BrnKBm//vwWc5k1m0Cu
GFiG/vYgcYTMbi7nImwMFysiGWlntIabg8bB3irr3ExdO2TXcxvXkyS7TkyHbKzSU4Yuynlu8+aP
Dybb2KBrw6eGyH0VFGQyJX3fIsm42MWFDV/cCaE1D7mAbfGnR5NhDXSSdQjM0OaqoBNupnfjmIWO
Apa+KbrmLOrySEDq+szAnaIDxHHRaLZvp4Hl3Msy7rMsVHv0X329b5c+QB/DeR/1TGZ9vZk0cR6A
nBxBMV5rsLebmYkUacE6J4IkuZ0F2xRTKEumZQg+yFgTkU53g0GXYjo12IIkfqYtpjdSZMV1d0c/
1rZ9RZ3U702hyy8V8qDDacwklEpuU5th09CVP9uy1zCRamM0DRMwAfGTV6cJ4Fdg4v/ShpzeW+in
2gGkCPO96SXpp1az0UtpdU+ApKhLYzotvVZg+9f3rn1Gq9QAUp7E+nzH96rmIC0WlNutaHALGMyd
KWBoa2UfuGKVZim60kyDulHNvxajhi49eBYhJ6tnCkCzEC5iQhb/+vZeuY5BvEqLvJ3eGUqG2/kC
sHjwlIbO9Vj12V2BzfdZr5s8qJ3cOwjmextm5drD/wWrcyWQ00RzMirGlIYTAqc+iFX7h5kLcL7O
IF7gpODQNnV/jMXlEmQeS4ylC4cS9CaEDLLXjDYnTQY5ot13M4QXtfawhJt05QScsz04e9eNP+Aq
FHQ2xR2Y5quOTid6lI6qLNTc2ipOaZ6YPzNhR9pKBsxRiuUGujizV41nEC/OTz1ukSm//U2v84/V
bIN0B8O0PeGtLMmVLhrIP5qsioIhmuPP9KKLx24eyye7V9sHUxcSWRl+/8Hae/uJcpMxB6/9GlEu
AGLN+sjaVVF4wYp/XDWUTVRxi6OG717cXp3ObOoQOvHbV50rLSVOyX6KEBE+T27V3Nde2R/E7ev8
EXltkilUT+gIoez09g4qZmPh3Np5qCtlUBdleRfRf/fVFmkXYBcHubi28/7wHFqLVh7pWgojzopc
sWowNLEudZQB5ti+z0C/fXaTqovOazSYTlbcwTt2B7o5vmhz5WkoQRWJNC2CSsG68N4ekQ0LIojq
j5kaH4mlvMLqNvGXzvI6wQICysW5eSdTTMRD14y7LMYZ4G4B/gIShokAtkw98uBPGuqC6rmVjXwf
R5PZB+C8hvqcyqb4rGLB+D+sgMvl0VbT+sHS1X6VtRYmJsVp5pxtKHbZSR1SFwJioTb1Q0H/Swnx
ySmGwHVXP6gIIZbpXEZ2l4PNzIbuYBvv7C2ARiiCOGvpiT7l269u08lIZ8ln0FAD+WyWpucb6Egf
aDA6q4rT9kUyXsWsE6YDiMnNi1yMtOEeB2jkuWKawxS9eM2vbeZjQPOUSjwC6ERzW6atpX20mtpU
AiNnfOF31kpl04Hllah5zWMUZI5avUTxYiLqASN98iep9rR0O1MibDi4ta9je1BePAk4McjiqhBB
PM3uO+oRIIyz3ahLINU8/Zn3pmQUudg/SrkYn6x6Hg1fAyKX+mqXpNk51yfXPsVSsbpTV0DpOmuy
tfXTODDepcviTH/VwijNYBjn+L6urbH3y1RTv7VNGv1bNpH9rNkzLg4OoNjP6VgYP6DQI5HYV17j
PUYV4s1+Q+Mzusz5MnwVS1IqPkEcpYUiVrLxXEoItU9OTHfQr8dREScPK+UvZFhKflkwGnuY80L9
5UaVM/qKKfofZTvMnF+wmzFaKKii+3Q2Uu1dZrbTX5rAef3iQoC3yAtm46jc3emOUcUA0eIpaLJf
3bKzneBEhBb4g+gmpJnplZ4yU8RBrJbT+7VP+Ox1Wc3ErK/elUovTz0zlMBxpH4QzV4r6+2OA+20
FlTguK4B+LFulPk4uw+Ilhjm2YuHpDm1WdeK58WbWk6WnqTxY+55Y3ZX9mQHKNwreXrfZZOw/L73
Ru8OmFY0XwxjRIO+dJBWydFBtnyL1rz7xNhklv+qmkj7AKEk2t4l2+WLKq2uwAF2SZCMjwX8nkkZ
1PpTI92hudR9Pv4oCwd7AHTPtfqd6y7eO3uZbfMkElt8yCwl+8dtMHiFjGHmJf/Z1PHL+3KeA6Vz
xsxXUBP4mtaLml9KR+2Bi88phcmSmOX4CVI5B2ZGGL0Kh1nW4dilElthAsx0KrxZe68aC3Zxjsc+
OwgmO4kPxcUK7eGYkxisV8xvQ9uhRTxnmWrvQVdxyW31svUQiXac06ixB5S8a08Jme7BqnubjmUR
qIBbzoBpO56L6hWwKxT3IUGewM9s0BtjXtantJFMs2RdBG7ZRUHfkY6qejM+orol7oxuPoLY7uQj
XM+UI/wWmL5XOBI01jNGH/wQqGWnsc2XZ0Wf+jOzKOu5l+qEqn3pXCzrqBG8c5nqq7YFYpDqqkK6
ieIOuAHPaNbNrnrVJeoyNchaz7ysUo13t3OunXYlFxUzQzohfOqrVsVUMWo18QF4cPOp/4iwDra/
mQsG2++MhRmwXebLxywdkNx3WpVJJoQwmX6Wo7J8M3TEE1rEGWE7+XEaqdUfI8zA/ZPFrAxJKumr
Zs2E5cq4Som4iijOeVouoTGN5cEqe/t8nZwR3yCJXOG8+IuynCHZ422YKQy3AM5+nnNPrLeH9MJJ
5g6OzFaSHmWC2k7WvTIbmLVboF+vEHQg80enbxPlIY6KbjobIl5FE0vPArvCX5kg9PsGXWhrmH9M
Vjr9SyzqP7FvGK5W+axh2psYvXe2tchq78k2c/0UOc3w9wzQjGGekykXdxLM7zNq0k8HW2f316/V
LOk2kOrtnIZ28qjpMfz0ZiFSgSNlpm1lRQdIQCvNp9nAxgLyZ3xpak19nKJYFz51sRXABzOfR7xS
gk4ZlPeeMSmXxZXqSzx34z1YFOUfw+ymu6RQjjR9dtJiBPO40aidgaFuq3/pLU7nJUCOiSPFQ7aU
yd3YmOW/2TTln9NS0Q5e0s5RhiCzKjHRPbluNyZ5C6ekZz3oU8XPAoZJG9SDFB9iLv0j5sHuYjTE
HXywUWTYtqd7xPsxrrOVh3mS2YkWFC4t6DTfI8VmXW5//J1EE646oXFFaF1LOdbovyESw3MxSJ4C
bUG/uZ4t46Aq3ftaK8aZHc3j8N3e3kA8IelUUlEjFEBPmnYpziYtoruYROiU1PoRxm7vBXLb0QWH
krbTT4WKIrAHiR6m0pYni8zqrOCj7qOm8edNVCL7KgLGNEbDinvT2DSjyJmKeH20dO6fYKaqSC+7
mH4VQ3oQ33afCqAu7buVJ3YFDehHxqwyVx7MZkjfScWbHuhadt9KLXH829viaKnNB8NsRkumOON4
IcpycVSX1hpc4i9xlP6xsj2dda4Fm/8xLQXb8HZvOGAAR2i+0UOGJU/iy9kQAWYv4/3kEERuP9bO
DUFbBCWEtaBmfrZGwt8yIUX0egamBL55LuNzZy7Zc1IO2cmxlm+tTP41O208uJh33uTvS7qbHGCs
FiufrMV70OwUehjudtNLjXbqQHLaHUEI9p6PdgGYlVe08zblaleIjYrfx0Pj2tWzgkPNY9525mNl
d6jPjvHIJbg4B321vSdc7THWrgt9tS2glX+59J2MXDxW1Ty0E0nvtV70S2yN9cG23IkjeGGuwloM
t9C53WzLGf9WretJKetB6U8Lsoyn0egxzjPTNKBUt8+398veeqso64phwzhgOwOGHRzJoULdIZdD
dkn7cfk1dtZXs+/1MLUH76Ae33mTVGd0ehiDkq5u+eapllZKIVasSZKgSWzhWlFivHOHtOSR38ju
Unyr1/vzmkc71Sm8RdgGIcF3fDIqa36m62N/kC5co9svcQfgZaGDhmAXShyM1LfzAMsucD2zo1V9
1NMu01wqQTNV5mkCl3GnaM5MIbJArIWg9iyMpv+rHPMq0LVGeYxjOt63f87ekzP2tcEtsJeuJlFG
y/q1p0OuQvX0PEOAuyenU84xndoDVMrOcUR/hp2zXntcf/rbcDOIIRqdAW4fXmjzU9PV8b2WKupF
LHFxFp31YVLq7AB8sh6BTYENKoB7iHE9/dPXls9vIU7tygJh+1l5yLoqPntzlX9kFiEO9Ip3X+Jv
q2yerFHL2sb/QXkY7CylHsfW0s+8NvXRhQa8dPuL7VWS4PPhvvK1VjfvzRUho2Ixe+zfHqB5ON8x
RbceRqQoTkMEQ4BU1DM+tDi2PfbR5P2ltbnpBOliACVroz9muVNdQLhYpxWUGVe1tCEo3jOD1KyZ
1SLsbacIvdg7MpXYfb1I3K3yNVD3txWromZOnJVNHHaGNYVuAYjGtZL+2fPK/zCs451CCSBNWvnS
m3c7gijM2hYQrTslQDB1r7ovhvLl9hfcPQir6hvtBxrz2ysCIQJPuBHQ6AgXDn92ZtxA7BynwQwZ
3KFIu0Dmyffba+69w9fADXyH62mrEwI4SZscBHJDc447eoN6jTksbzOPIA3/h6VWUQniG//YFiM1
4bNAvwz9aBh4wTznmG10avkQId92kK+vn2N7vAF1ININgeQa2M0ETdRqS62GQGtxJ6WrIrki8wsi
qtmplGP2lQLM+tLH039oSQNOtEk+QbKsbI63wWycENBBLJoonjTeXY3k1slJ5XwwgNgLXxRYtEtI
p9fZ2dtVUOjXRsvlqAM8RgtEKOpDruv5wR2g7W1ICsdViQC3LVh/b5dxpMa41UOyTBHWEvtIVLWg
aPth1nwbiypxHzmL8S8DMgapYtGm5iS6eRB3ZbFYa99qGhqfSUDvnRzPAU677o3Er4ul/KVWi+jO
tDf1o1HQ3o5eRZSpa+ikkMK+/dG6viQTBFnloRrUOVxcUfz0Kt04286k/YcD6wDdZ4qHKOEVmhCd
LDGqTUFDoy7d0wqj8lNblXdNXw2XPJ8rv6zr7IBrtvdRXp390G6jS+9udhjIRi8RKnAzJRoHtB81
LDAxgjjnlvLRdmfoClCy/sPRXcnwNuUpTbptZ8rT4dHoeJaHjhabL3kt0gAlbvFzdpavt4PEzsn1
XpverEJVut3ZZbZoTZcBc1MqlJIYJ5ji0Uhj7RnvOw97SSsuX+zebJY7oKVHhc/OsaI2JcDTiaTT
s41QToa/FQ6wcWhNgG99TahgNlHAVQ9e5+469MDohK04k23nwqwjO2k7C5a8yJvRH6zRuYzYtv/4
83e5OkCC3VPJr7bvMilRkljMgSYmSkkhw2ZErWbAoMx7oxDZ+T7wYmiCWH4clft7D0hrkXzWA+d2
1ZrRGXbZXUSbVchy+MRAq4VuIo4u5b2Mh3oY/XIEaBzO4CYMRviiOHMLZTVJVknWJW079wRZYdXY
beaFNuZYNc65zLwy8qGmjBPd22RkWLIY0gkMURnNQTK79+QrkRYMA2jNq2Z27U6xldWw70tTnZ87
ug8wAqaj7Hz3ySnwKBZWMCjP/zbIWQUCiQ1klQfYEdr9RGc6xBatPsU2FA+jUHTwoGX8DPpm8r1E
Dg9q77UnObrtQbdl95ess3dsE4AYXtHsRksqA4fWfSgUlExOZQKEAV64lbanyp4d+x4JIomIo9ri
OK1TqJwbRFrExQBq4Pq5Yo/ZwU/auQA80PRAV9Za9EqRxAJaKWYrjx7yOS0uApTOk5FN2mUFD/6H
rw0mbVW7AMB/pQtcLnWEuFjKPnfU5Gz1bXZWpvaIgLRTXyOdiJ4y6QTChtsbbZqryOhafCnsHARV
0jbx/aBqORAgEZ2aJft5O2zsvT+Qb7w6nW79FUPPo5iui3p15rWh+KsCaYimGnCQGfLiz++y1apx
hRnRV6cSe7uN6U+0aFPFCiJmaXTXGV2m+KYtmqehWyyDTDTRDD+3kuWv24+4c4eSZhMVSU1QWtri
LGvE1HsMcimV8GG4E1IRoevM8WOUuVhfIEEQTp1xlJi8ukFtslIPQgmBgZBPubV52qSB3o6RKPl9
o1TmOW0QXwrSBC0W5h8V5RhEThlKPL0NPzMS8VMKF6supwUkBxUz4qJXc1M5QUJx5vseqkbuS1jQ
ddAKMcuzmxTjx3nxFLAnIgcpqqVyynysOLLvtBcnJuvlUqaXHvmjf3DfzOMAvq/4qvYwTz503jDg
MgcI6j5rhOsEAyEsPkgp9653QhYKJYhZgkDaxC1HSZq0bRpazkpSIyo/OflTOzfepXUyOs9l0tUP
iZd7zH+a9O72R98LzUDoXfj5hOcrhdXCgkReaS0i3rqenmVr9HdlGh2hCPYOq2fQCwFbtS61br3f
Ogt1yXxdHbn6lDYr7i1VqOBUMX2OGguLk9rID/qKr+jq7a76fcHNrhINrokQD1A9dWqb/npXBqtA
9/t4AiDInzzfnDFGKgC8+XqEzpeTMim5/Wp3H5oWIFGKfiPF69uHxlkcHRV4aYSMpn0/KZ64pEus
B0prWH7s1UeT0usQBX+HYQL5qItk4Ouk8beXrLRdNiRoxuBfMmAgPZgo/8BKONtRcVQEXYeKN0vp
m0erMwBGXrbKNrtO9WMplzHwUFMKmN0Zzx1zat5xeSQVtHbY335THmqVbmZkt1pYbL5pS4bNdJNv
OmU67zPywEMCQjm7aVQMfmF39cc8pvvnKR0GVIX9x77HK2MYRKnGEYU8vi388s5yl0mXSWgYZfI+
mZbqyZVtszxkgFujgx289zE5J8gfoC97LYXVDd2oKzjZh3kcF89G1PW4qUTTh6Lus4P7em8pqkIU
e1/JF9tW42TGs5mJAnCr7TWnPnMxGUKq4NzlqF/fPhJ7S9H/wqrMhXF2RW9TRdWocQ8zNp1T5XHW
lOJXZwz9yZmN6fPtpa5PHz0weg2kYKvw3bZvVMhSmbl2gFhTeyodt4VljPElj8b8RJNkOd9ebifl
Y73Vfm01QSP3W3/Pb6dPdNmcxiOauUglup8HUUX+tESgkZVSOw9SziDQbOOCI8N8wugqf2qwsQqm
XDMO2iDXtwmtFpgHdEIAmOOO8vaH2MWYDM3AD4nGPvvg1ZYXGDa1KbIFTmBOs+WnrQL2uxqsA0OP
nW7926XXy+a3d4DIUWENcs7DdlHVDqRO1/TWWbXy/N3iotHnN2JJB5/WMwTiUhNGKDEVaEJZROql
42LueXutcRQ4dm4DrGjQvED8kCN8JWkwSYZYA/V5qFfYRlRVZ9/1ypJesmGi3CuL5tEYuuzUD4PL
RxPJXVaP6n/Y+qv6Ig551LhXNXxnathVsEfCvLecIKqE+lWTsg9s3M0OvsPe1qfXs7pj05a9gpQM
atzSQoJIlTfL30gpVGrgokZzUrrGeanoJBwEkN33SwJDsorsNB6vm+vASEy0KiwlCaNMFhc90ehw
pXNp+FKL7FNtRObZEsStWteS91ZLzxYLInHQP9h7ajKZFdNL/kqN/XbzoVPvVl0MW05rM/ebKnr7
/TDn1QVZje7RJIM7EhjbXZD3i0En+KArKoejZVlUeMRNzWVrWaVafJqVrHx0RiX5WKANfZCq7V26
FDrILaDwQATdRJg6kbnRYHQblhKlCmcccRmsJozqKpnNlLZDdBKZaXy6Hdh2nxJ0x4r/fG3zv32t
SUzmnw1oDglvmL5OTdL7lZJkz6MVMayN06Mu9d4tz6jmlRsDtWl7y+qtKNW+cpPQaW3c90akYrRy
+DrbkYUmf7lgHJjkwUy17FfF/Ov2w+7tZHS+kJSHWUI83/b0rKGmTe9hYxkxp8JdMNYQudQ01Ibu
lN5eLiW2WaEudOeCUcD4jnaZ8akalsQ5KNfXSLnJdTT6sbDrEAVD/Hnzre3WmpJiknFYMM/2CwQW
XppRUQ+SjN1VqDKBcRscmi16y+UNu4XLrGhOW+MXnbkvLZKEfx+8050LiTod5yzG/PQRt/vWoO/R
ytUiR62UxfJpE9FGTJe0fyfVBh/nmQ5BqLqJ8w8nt8jBviKa6lcD6FK/kGB+fSWJFuHPHpvRxzZU
xsFi4zmOG0Rr9SdZDau3ZJ3nytGlvt6V28+wtuoIonvGXwV5tpeWGqW4bbZeoIzJ8pRNSefepTI1
1fuMHKcm9dT7f+JSHayT407qoxblzfe4l9GTXRdueSIXqP/YfmC1PyeLQvAdYNlVG3OEh1FUlgKo
TInHy9T2xiUBS/9LL2r141QtR0J4e1uFzIWGIjoJK6/7bRhgqzjKgMhzqMNLDy09QnxIwqH9cHuz
7PDj0OYngQKlRLV4NQ9D70dJ6ILFYVlkhetDkku+J5FtfukWvWUnlBFqhlCT4u+6dLTpnTIb5T2a
RWIIFtiv3bMx17lz1su1JoHeOX1NHBuEQOPqinvvWIUrEBUa5n9A+Ts/xJD16p02ceJPtpu1CB8s
ZflSuxGGoj4zHbe/H1EU8861rPF7s6Chuv6C+cR4GSckGu7n3p0Xfzbr+hF0nxf746DlL9Xc6PY7
NclkQxtWxuJOByvxzeH/JP9fn8BPB1orYufcNaRIZ/gybfxy8CZ3ti75r44XI7C5q0jm6EteL3MP
Q1edjRD0tv08dl11f3uVnTuJuSEBk2hFc2wbpwYvrREAYO7SZLX6KJqxfbSrtAuLJS+fYR9+8epI
++f2mjtFBGURoQRcCOPE7YS7H5pOL2u2PjoLTTCVZvnQMgM+wSBJDwLAzuUHdADSMbN0JIO3oYtL
PyvaBdDQ3NY/G88d+Kb5/ILZh/c+ir1KHiSJO+vB26FnsF6ADL3XUPpbAj1HbgyopAQiEBkzBMoV
MnBpC4WGVawYYgqgW6rZl9vvc29RhhJrykTBeTUbxKW3aGc5RA99qmjnZdR/OMnS+fbcIM3YLEeW
EDufD/4G7xLmKIF126VvnbSDoMR8Qop6JN+O1+jNf22ZQZ0a2cEX3IlbgDnp3HJPvuaGb99obBpN
rLYr/qNuUYhQMcUDM2gcXKQ7rxDJTnCwqIusYO5tAmxCwm5sxqtCZYhyaXW6Ey/26CVAoD2x1OdG
1LF9uv3ddl7kK0KIWpN2LdiIt4+GYazVoSaoPLSj2aJ5uCiXvMkYD1LsHrzFnaWYqwCFWLkQDFg2
z1d0c5YgWgZgpR3qi0P5+m5ojKQM2uIwcOk7n2xNcyleVnGxq/43FFBb0RejCB10l6vzEGnQMe1F
tQbfsgZh+yll5E8hnfRbWpay9E1tmHJoWoX5b55n7TsibrOcDAFz+dzkOhrPU5y4F3N2tb/g8rh2
kHiN7kG8knCElLHvfmiDrv4y3NjGMKXOxhcXN60jd/K95yLJ0uns09K5arWak6RDMCl52KSeQOx+
bk4RViIHEXlvldfeCl0PrFe3x8vkJrKmmBrcMpfivhmRuPGM+agXtrcKqEZYYSSopB/rvfB7oIq1
OHWNoQhBAvZPKbysoKv7I3PFo1U24VC2LDPqXRGmFlACY7KTi2636n/Y3Gs4WnkHpDjb+wR4Pkx2
yCVhU6pKMBr0i5i/1RcTcOpBnFh/8Nt8EqwAQQIx3P8Xt3r72kCNTF23ZHmoRXEqAqoJcY7s0v00
aHYZn4zRci4o/94bTp4cFOnXR5gsn7bpa+cSu5XNEfbIC211MvNwqcwKY6dU9Q1zmMNEkfNB8bL3
lKAWGWA5K9B2iwtLEJ+rqLqL0Eggud0lXdbJi3AmNw6KCgL9T90Z0CswSyMK+2mGgHs7MO6uz5wZ
0jOZJOS1t285FfnIJJq33DdW9WguY/xM/1T13c5K7stkyp6hsakXGGXdwcq7LxlRKzD9FA1XvO5e
d/oUnDgrL6q2BHjEuz8sGJ+x7+rN0b69Ph2oAnH8MJhhyas8qBqbQnYo+YcpZGw85ufkCWaevLv9
Mq8zPBgDQJCIW/D7r7xDMqMamfNWEKaR1KtQ75us8oQOQVf7Q9QSW9ukj97ZNF6OhkY7LdWVrIAe
COp1JJfbfSTUuJKdkZdhjQTFl6gW07uiyGz1XKIW9jPpreFj31XOCYV9+ZgbSpwHeVXUhW+7uIr9
h09L2w5WNRiaazJ9DKI6Q1OjoLfZfG6T0nlIrEQ/wTpOPv/5GwcssaJE1zxwK/sEyljvpZ2UIcj0
Am1hT/04Q1n3vaLpPgtPVhcHFOTB0Hmn84HADspP6yAAGcFtfOiGlt5tGZdhNdTNZbZjNCY0a/ow
0mk+SUf/NbfSu8tFjyhj0VVneh5Hs+C9Dc2XZqfRN1nrls25VcYIvQInDwUN8jvZukaQges9CPe7
TwoqASgpSJTribNiurGmRlYeTp4oPmJ0Oni+qk9e5hdak6wo83F+qvs4Obt2WtZ+1djjlwUHwyNw
8nXWuAJaVxt7ANfuVbSI9BG6OjZ3IZ4q+eI3hjP+aHJon0hnTvG50vL/cpiZnhGUNaDQVzQgIdES
luQFK4UY9xyXy/Vx7Bj6B/kY2a0v83TIA6EPwjo4Pnvf9veV17//LWGg/Y2vUZcVoVsry7M5tnaI
ebE46HzvrkK1S4uCOR3o57erTDRI47KN+LSdZ1UhJMAIndM0lt7p9hnd/XSAThB5Avx3JeqbqCPV
hscVF5l6e7GMXyhR/cDoSw8qD+nm24vthGCiAXGQHuxaGupvn0r26hQ7uZGF+ajr2WfmJPnfOo4Z
+vvcdqI7jBDqB1WV0/3tZXeeEWofIy3iArzgbcunN2eTKbWF5nsnQUAPC9VBEGW0wFI97x71Sg4H
3Z/r3i/ipQhDomCLduCV4DuwzqFJBb1muxrprvtjO+rtk6v0CqhYtx4+Lao+GJe2Sovkfx2KVP2l
HOPe/PznDw5YdhUupL1/9XFRVNJzlk5DF0D0Oyit9anRxQBMro6fEkceiULtzM14boD06FHDd7/i
Cg0EREYjKM+4hsQkK4ma05DO5pNwl/5OODbWIUmO5NKsdwFeOSLACvcxV2LtK2ndcPDZ93bbeu+C
rlrBW9tbF5F2aZo0dsI6yeloFtJUyovVefNfrXDT0yDN7sFrtPjPpQfBO8OXAr+wAq22vY8YFbco
L5laxXFUnsylKk7CvWglcP90eBp674OROdXBtbcTMEhSMaRZewPXA2mAQiAYBo9RmRoh39L0zrO3
1EdcsJ20kFVQAVwlFFbVvLcHOPH00qNQQvDUUtIAcoa4LNr8f5ydx5KcSLuGr4gIvNkCZZpWSy1v
NoSk+QfvfV79edDZqCmiiJ6NNlIoK0n3mdeE/lLgWXt/7+4NBVFv3UUrNnlb0i8BtFSWQMTJERP8
p6ZvcX3KeidEzXnEQfL+aHtXBBQlCDYU+FdE+8uJNRIs4y6W0qCQZ5zaEtAtPQCCqyOSXwJc1etv
XfIzymOAkagObGOUKBWVnrRqGqhd0TzQ5rb9ctK6B1LE7JSGRncQ++59TIpwazmajP0GEVciIjKo
EuONUxcH8RSKU4+qjl8hL3S6/yV3h1qRmXTsdygnuTIvUoJMeiAVBCW1KNVTNnfK1x4fpoOveLvn
IZSpa20dlU9uuc1u7LrIcdJ6zgJU6YkvyTxPag8d8v6EdsIshtGxl+EF2akZAcE32fgqwyAw7GEz
m13WdOZUO5ENrV+zn5EPay4WkqaupMy6b+pte/By3j4o62+wcPwis0d1bxNRzmmPlNBCRGkYAxuG
W/w6j9LyJmW9val2ZsPlPq9cXL/Q1lnSIy70+v+/zPcZH61B1GnZsTflcbmPTBQGbeIRtWtT1zTb
x8zu2lNEf88bQP64Yy2W972VJQcnc3eROZiU0PBuZz++PJm90g3IrBd8/SLuTwLZ9EtX6tqrd+2f
wjjd0hVoAtvj5SjAScukyRCymmMp9Cr+lTe1iuVHXSsdXGx7n1JB4pJ+KJHrDbh75dFLTl8zVNhX
18my+nNvzLVrycKBNzXLZ1CU09noO+OIo7UjkMI0ybNVsjIYP9uMrGv0XpEoYwTNWFrv50pPfxej
Afp37USMF0qTmHPksZQ80Xmrm6vTW8mJh2DwzblLPnUiBmuCuOOrSzr8LNouAI4IrW9wHpE2jqWk
GcSFkdksILfS8INAFrLzpbYFNHz/QO/tKFgFwMfRYYBguNlRc1TnFnbRaRAinq256GPZnxq7714v
AcisOKwAYleS1XZPJRaNd5FUKVn/0I7nFEnHzzbiwCN6Hfb8WPUFuT3k5DxCkVALDzIIVdk5sigP
oTcLZPNWSt/Sx7zunSINhBBN9kEt+hnNMi0Ska+syoNfi7kekXIqlQRtsSmd1MXXQLJprqog/uYm
tl7H+CKkZeVKCchAfzY6u7vmQnTf+lmtoWQM9Yie4xKa57pY5uQqy6MWumLRY+3gArx9VlBmWzkX
pEPs3W1t00D1tqjKLA1aWS2CIptnv7eN/NoL7Wh/7F74YMc5JijpUALbXLZq6ChNN45pEAOmeleN
uoZSGSpVpwV9tlPSJPOTbUzIOUFw+5/dxyDyFGyTXr9L0TBCkg6OHn2mzY2U9skQGQYCsuAM+7ez
GCXPKgrr4N7bOwvEqHjR0YUnbtwUU5EkjsveBrZQZM34YFitdEUzzD4qEOytHmMghMniocex+aJi
tMcKuTm6q61i+rGcmF7Xw9h08sg6YGXfRnIUIEDGofMFDP1GcYtLe4KYMhHliLp/UhCIx7KdkuU8
KqMvNHvx76/T7m4BK0nXjDoXVZzNJxyyGe3F1YkpF5r8CzWgZTz1Vjnqj7lilYrfUgxv3Bx1wdx1
yqyynpOhtN/JWQ+F6f5v2fvMaPKuZU4CopvMg5ptJNkLku4xJCHf1tswiFPHOqc41B1Me3cocnh6
vJyTG9VEHRQJZFBgvRVYwdFXcrlTniZ0vjzMW+j73p/Y3qKSV1I6ZUFvQSIx1iiyJWWkVL1RejOQ
pscoBXvgJKH+GxDmEbx3d1HBh8A0It9BknrzRqg1iuqU3HC+CSc1d9E4zB+1XtfrKzrHIvOmiuoB
6lTRp6WM0+ZUh210zeZaO6rP7HxnxJXX4j96Zjrx18vApOOrTBp6XZRMxOwVisBRBrhVeh3LqTl4
MnbH4nIlP6AVC8Ph5VhqPrDUeNEEwJvVq+mk7cmx4NNlCiSU+wu6c+/Q6qXexCi00LffN5paPYZG
zPZBK/BSFF19DuXwiI+y9wYS62AsSjWGp/DPMv9VrNOWGdouBIrARK1VdxGknH/jK6X8ANhkv9WU
ssKqYwrV8nGoxprHEO/B+Sda66lzQq29/tw7izycdOT7r1XbR7I/1emUKa6mLNiiKjqq1V5K5t26
mJtkK4DHtk76UufO6482EBiSYXJvdFG2kRue43SYUS8OJFPDkrexFTcvouyamblxcLR3DhtDcXXy
7IBB3eYaxZhoozoleVChL/6kSENvey10pO/JIM1nTQ8X5eB47208ODWQhgiJwXyvu+WvZYp7gVpH
QfSNS8XyNHS6fWmkqEc0cXAO0omd6BsXD0CnxL9gMreTq5dKjND66ALZUfIslU76INrMrC58fP0J
ypwV0NdssKOEZ3iwhnubniSGOAaUEbH/+uH/miZaUkA3CsZO0PE4LYAxT72R9Acz3PuYqzIWTzrX
Je/ty1EqbVTCfu2mOU3RmC6wJgONdin91xR6elBX2Nsq4EjBtpMz3ZKu0NRMkbnvc3zazPSUqHH9
OEvRh1odK7+07OlAG2hvOGAUa+gOKYAd83JqE+JD9QScLiirQvc7Xpsv0QC9WdLH7FJoxlEDa+9T
UjImBkMzisb6Jmwxksxqdb3IA4EuvZ+pU+izJUu/1KTXt4zwCaAcROkQjv8NBoZ8BS0VUFqBHI7h
o1KPzSmNiqOG8u6EEHugaQJI6kblEHj1MOg2Za5+iSxvpjb7tqod3RXo836+f8PfVl+ZEFQcCNzU
3G9KhdlYgY6q8yyw216cJe5FemCx/Q7obHHpui57yJtQfnUVlEGRsyBe5p68QeiWIPiaJsq4SBpC
ZSNSRt6y+p/7M9vbhZBSqEsSadH2Wmf+9zEusExXocwGGiheKOitWznNco6WsfElpTz4jkejbfag
3pQdzwIq2GOVGG/qvPiZNln23HP0vLpbstP9ye3tEMBsxOqUedBa3wznqAu8ijLKgmWEZzAAOfCk
GPZpVHEC7g+1OzNAyUD1UIi9CSHx4RUIGrMZdUlyzomm5le1i3ovSRP51MbzeL4/3t71y76HzQ7K
+JZ2p6nCsUqbwouTKfmZUL4OwlVV+f4oex+Q2AlxC57p2x5XrWPl6wwVInD26JwMaLinhUrlNRrU
9j+sFR0GMlTaLQSJm7WyKRnnk8l1GKVqcq7CJNZ8aRbzCfHnsTgYbG+1LCR1aexQJbsptlaRsNpI
4y6UYhmSohJPXmIh5CwL+nVW1R0hUPbuD1A3IFMhDQKgW3/PX6cM1AnMk5JnbHGK8nNb9J2LgG5y
TupO/oy+jDipiXQEW90ZlCCRF4ZMmNXbRlnsw6LN1jo5H6ALqhzVZDfvzd5bzD7yTKnAzHhou2/3
t8zuqNyRqzIUD/dWpUmyVDimlkiDrsTqMCGDvuS0iM55G1uPyPSUZyEq5fX7dBXspDdpKGutfpPh
1KMjxjptGXTpsrdDKeIPqZJkfqHO+gFYbOdIkPdTDINfRG6xXUrVinVnDPElnK1Ysc+hmTfvogzk
5ENlktocpBY7G5X7ZMV+wIpcVTRebpwZN49ci0Py8Sy3fjRxE17GoekuRjJJnUuvdTp4dPaWjyYE
Kdoqr30DO+YjinIcsXiEFid5SYKXiKrH0VWL1fFcAo/3dBkr7Pt7Zj3bm4L8mg6sbd0/AdFm+dTG
HkYTm/agKZX62VLmt6Sx5jmx8OW04ia5LFE5X2bMuj7dH3hvMRmT9ADpu9u6lFK2QwbwhEIcwl6p
h18P0r/FBItpNM3wP6zlClqn7M+9fVOeWlRCBtThk0Azq7j30MivO6/W6phiWAWl6tkueegP3qWd
d4IHkHcdxXbQCtuoD8/ZYo14ocOtvRbTKfMnGw+ugwXcGwUdMRIsIj7u8M0CpmYDLaqn5t0URu1n
y1purMfy4NbegZ5x3mj5WRB/SKy2k0mjfKqRzgbIpxBEeCN53zenqaXnlmOYehmqFaXblU1ZuwpM
ID+KdCP2RQLQRLa0/qDCsP9zVnDqSpperdBeHk7ICVUBgpHwQgPrEY1V4ZX4Z7xRRGl+xSW8/lai
U453lFRcc/pu/pA1/VM0oxp5fxvv/xIqq6ua2w5lLHbmnJOrkFDnmdF6y6wnb4xUStjSZu4EXRj1
b1ul1c9LZSzvUG6Wn+IWT3lcdPrX81wBacgO24H+M5pHm6+CNbApyopab5vFv3M0Z8ja0s5FdFW9
TKnU/IetR9TFzc+1f4sTjvIOCIphElIqqfhgWE32LgaqcHB2dy4KjchfwdVhFcvbFrAR3zCXCN30
APDZdOo0+/fSxf2ZULk+eF927kIY/1wSHKOVt70etb9DhTG0Z6uUIeO3Vf1Tj6t0fijsLn8rw16o
3S4uSjAvDaYXgz2b0uX+TtobncIv8q5oNQFY3wQqkbDrLqdcEUjUXmkAA7dJm646K+0cX7NGNy8t
vgMnlYvsYB33vjBlSHr6XMS8resv+2veQxQpy5IXlLrlbDmllmT7sRVmFypV1cE9stN/BjwAPAIq
Plfidoei5MIt3E1RkImuD2S5b7ERKQqv6KL5k4WGv1til3axYrwiXZqsr2cJkoCvjwAvDhfzttWP
bcSEeTdLvIzZCYaKOItewLPpu8RnZQ8+7M6Lzo3Jz4R6QJl3iwbB87xCg7ENH8rUQY1JMsY3thUv
Xiu3i5/Rtz3Fkxx9ur+PdhiDKwMSTWfQA6SV22JlR+RdRTkvgoxryHwSkUVX2BRmUZxEU+HwMoIW
Q71ayyoF3vBkfkiNPoaCb5jh6M1WrXxVlAjbAtue/pWnOG98NcOKwWubQnqT1WGUw7NWEahtcb+y
LqOYo/eJMvc6bkJ9/RhWmZBdZDmi9Ny3XfVNbytluZBLZblLE77/Sbuoic80u9ovWNQmOouOYqq/
5E5iX0vDXBK/UKLquYQeOPgD0pD5b8rjJHdoOYiT6Ac9us5NFSlfVbVfPuE/2x0hJXaOI4qxUFNo
7/Ixt13XDMlECI5JHBh52FwKnBrO44AOXi7V6f/SmobMEpYxZJxEvt5fwJ1dAx2BAg6KdUSe27Zh
HCpNW040udQ6rgJ8JWFvzvHwnqoH+hhj1CKImh1h53cOJvE7PHpsRUA7b2PrJscyZ3BgRxZDVJ8c
kct+hlz210bVclR68voyR+XodRb4s3Guhu/357wTxVAtWE0LgTGt4ImXV1BljWkGLZQADSHyhy6x
krOci/ZACWRvFCotgPiIY3Bq2FzwdYFHlrNka4ttrCIXH9/Rr/JyPigv7g9DO2ItR8A43YZkneB5
iEEvGpMoC7dYouJnGVdHzhY7CQraRlzYXGh/IsyX3yxadWrY+dg9xo7xVNv4ESWdprodggl+NYmj
fvbutAhm0Y+BtMMmeTmeNuEU5ZQE0WUv1UFq9/nHOR+Pei37ozj0QR3eYv54OQrC/sYQ8dRT70Pl
348W2fCiLE/U14cV+B0D6+S9IwrfojesFBo7SCTEiya9j9xRqci3KquDtjxJgNxfv78ZiWoRtCoZ
cMrLWcWVoqZFA2YuL7E/a2sQ2XF7KDS4d2fBsoEFTFgGKmUzitkPQ92AQAr0SJPecpwsP0Xc7Y2w
sw5ly9nyuVFKT1Hm14ts/7GmgnejosRxU0ISkgNXLAM2qggamEslY0snpOE9rMFv97/kTrBCh3xF
BcPJoJW52YVTbGtzWxRJEJn1+L0yyoaZJd2nGaD0waLtHbBVaR8qME2lG2fz1Bk1O+nxdMb/kz5E
6wS9mueeWYovfdx/vT+v3cFYM+rB67bfxgoQ7m1Jy3TMvoeof3KMJHaLQbbPNe7cp5lvcdAr2zln
67QQF6CET5F7s1cSoav5pFVI1BTpciaQWB4EXFL//qx2VotRiGeJ3aDbbUPLpM+neVFmzLjVRLyb
O9xwTLqBb4ZuOkJx7mx+E4wNkSUn7DbYMmW8gzBAiQMaLY4epHKWp74phvZa2ZJj4C1oppeWTfrF
aYR5cOXvzRPoKKQNekrkpZv3q9QqfGPwGQrmKW8zP5wK5WOYTmnty7G6nO9/1L2cEzwByBS6nBQ1
t2dAyqOwNBuzDHI0DE/KooV+Js+5m1q9dB4tNbwmivOJRBEPZKN0ICUrsW8P2cFR3Nmyqxsb/g88
P7QK17//K29Aa74J23QsglytoocSJRxvBqt+NgqHIG1Mj2KUnRVeSYTrBbdijLbTVuVK0pvEKoNJ
m+UWaZEk/ibPktr5lhIuRC6J+a7L4sRfICT+c/+b7xwXQH5AR8Cq0F7bPheNPfGYh3oRdAUQPxY4
NJ4j2eqPNJR2gj/AacR9AP8xLtly2NVC9IYESzPIpzFCmXiEGst7fCo7QH4Nkt5e13bF9T9Mjooj
mB+ETm8S3yit0UNrlTLQQ7l7LPS2eGintDlIr/emRk4CC5YyHHifdXn/2i7gUPU6k5YyoDNk/O5G
oV5Dxcq+O3WlwaaJkHJCezg7wqzvrdzaUqYwYgA+3uriAlMBvhjGJVXxbDhlrZUguqlOB3CxnQuA
Tg80AzpCSDhs62MhhW+oR3kVyFpdyS4wHu17m3bViC1ldGhqtnMSKEhz8qhNKxivbC7vpidCG6WQ
kxCaznC1ral7otsyfuscJS59SwM66eGzOyjgL5e5Mi73N8weAJgfABGK1iUJwzZH0UMlY9fYdHHE
DDlFDHomu+DE2p9d7KQY8TVGLa4j10bsWllU/KPhWv9FxN38q+lVO6W23EeKK8G1Dg9e7Z2V4MXm
CCmAvHYgV/jHoyFo8tMitFTlyF7OlpbrVzIf+eAz7FyAhCB0wP/cSjeEMAkIv0kNLCeWa2rfENX4
BnPEAWu01XodyvXBJbT72blpuYSAftw6kktGHsEuBvkxOGH/tktN45nYv7HPuK0u9jmZZUngHzhn
st8h+WwGWm62H1FbRcXdGqRUfhBFpl3B4CNneX9L7H12sp21HAgtDYPtl6dbquOpUmZ2RJUaxW8p
WeC2S0h8hJOhvx7mzRdfH4DVRvCm+Cupdj4Tb6BPoCX/GqHuvLHbYTxrFB8+v35S9LagoVCCXK2r
Xk5qhjEUJqqRB9mSVf4iJwnZFQJzhbpYB/nInxR304mhU76CTUnCb0NoXDaNJU6aIujzMP0xla14
30+5CN0pc7IHZXL0i0kFxnT1tEB7x66M09RTvnn18XG4WGix2STIt1iVVCklJ620Img0ZdI9mIVD
5oN1W0Fti9oeyYTebhuHYj0RxJrurWS/l1+4yobRlmPQ5dZ6bVbZkn9ZTPMnQq/aqx85RqJDSTwK
EfamOD7yqpch4vOBioOWa8iheGiq/Ah/c/vIMQo6TKha4pB7czFSJp+00U5oTKC/+5l9Il8J4rLf
Gng7y5VjcziNMhrzB6t2exMBB8PViYsPXN9NzSjjzU6bdEaUUJj5R5SAVRjNVffWXPQmuoxaoqjn
+0fj9lllRJJZavLwAm7gylbVkqAZehJMSYTT9tQXvlRbysENu/c52RWwLFYcxE3YpVVcdh3t+qBr
8ujaVpVyWorBfpvgrXYmFeg/rnKerz+KtO0Ryv2T+PHHJlKJExIVRZDNJmmpulnI0RPOEHsUCpeP
Lcq2/050Sx+Uoc3PiBBGbg1nvDxY0r0PzC0HEGnt5hAUvjwZta1PfBOaOVTSi0sYO+EjwctRGeS2
7kfTEF4klSoThPL22gbfsShYP6RBLUnLcFkS3blKPN6fIhUtv7Paj7IM/z3OPwDATQaPTmr7/Pqd
BMKQSqvKTuLeeTlRZPuivlBjuAPhGD1omqT4E2K5B7W/vRPC0QSzSf3KID56OcrARx56DGoC1Y6E
txTz8Jy1KnroUfQrzQG73J/U3r3GZW5SwwI4fIOQK1FxwZkH+oCscLlJrabhShPbDz2yYwcbZe+M
4OKorAi5NR3bbJSxUDW2nwW0O85rf3AMIOZokcIwscx4VVnuo6sol+HL/RnukLSpikDeXTnKPPvb
nHdYpHqSKxLuyGjm0LMB2njzHMpvIiCv/xpF1/YenHnlYkTZ4rjkinp4aoSw3+G5JdHeKSP79/3f
tHdm1sVdGbhExduMtEAB0W6XMQ66KdF+ZZFdPuvjfzB0XZ9pqlBALIFQb3NByZZgarS0BmyjDwNr
QobFUcflyWzlI8n8Pw2xl1EBC4sEHhcg7aobPCe5MJJTDhd7miU5Zq6oObxpiqlYXKE1HRiNLMIm
LbKQ9TqnPKGfcBMsol9tVMWwR9Tu62jWwzu574vW781m1C62xZanRNcL0xVxpSsuEo4aPZgZVOzZ
7h3jhGNO3V2kQa5PdWfrOeWEJvnWa860eFo30gdQZgF6y1GSyvIEeF3NnRWpGw9u/53lXCW7qJei
RHUrlIroNLGeBIJirpxPypCbTznC7Adp6c5JZRD2MD4f3IXbGzDScrXPei0JIBf1Pn7h9ARU0Twa
4yQfvJk7dxDgXDAh61LeZk1qnNVLs2Je9ElW0JQX07upV+MnSwj1ZynP48HNsDve2utkn+4IeY1W
iWS+xRst5YgkJon5DR3O/DpSvXyHgq998G7uLRe6HOSF5FK3LAmpdkbUMWJ06lp5oD+nzCcY6v3B
KHvrxXzQIqbSdlvkbiKhdBXMy2Be8vRRGczaryRV8aCG1QdJ/Xpzbg7fKhlOALBKh/NCvXwzKvQY
cSEB4BC3xvI7Q2vSG+jfX+chH7xastM3Fk5Rz316aFq1M0lUE8mn1q485Xz15chKr9Bc1BAncygD
GWd0PbO3SZG23/NU6n/cvzR3dgkgJeoIML74pFuVIbPVFqSVVzqBvCRnbByq3ht0esZl1kmt25a6
epDA7WwUjHnJqui7QLDbXqCZpolyTuoiELFUeeZYapfVc+Z0f1573xA6AeWJtfJ841BkSgacRJEU
QdvpVLijOAkw6jU9QGlHUh17QxFDAeMmvqBWvtko6F4NDkajRYAOl/iJo2AUejTkzG8JHL1/7k9r
57lHEAbQjUG3lAd/M9bI5aynBoaplTrlT8o8La0XFp36MQnVpHRnValQS63yg7t4f1iKaFjFKfR4
1jX9q3o3rOzkegFH29pzObgD10rtjnFunOJZlwyvRbUsWOTJObLb2/u2dGFAfYIjJ0rdzHfhlPw/
jWiaB9NP8Bf8VGo4nxazrH64/2n3hlqLrtTVVzbiNpKSMkOds8LiKehLA8UZBOZdq9bzUzFpwB3u
D7Z3ufDegMIFe3OrOjFhkbwUJn4c8mSYX7t8VtC31Trrwcxb4yEVtXZVYA89pWWqH5GC9yZKiRl6
Fh9Vt1Tt5WLqIGcXvSeqMGxoL1Wji5PcJM05Sezo4Kzv3S5/D7XZN/kw5VE9K3SN7SI9l6ndnSde
j3+FluA51MTh61utIKBxFfxT/FvJFS/npkldUyclLgSDMv2b6GP4Ju+SI7AW7wz/zeZtWB86tgul
IWpxmxsaIZSENgOgqbCODf1TQXojKhe2vAQvd1Dlcy6SznLDUM16DzEdY/BiFPxJlyGWYL1SloVn
KYO0XMzGNmtviQz5PS432lerKyLLhVmTtvgJFLPhy3remc+LyNp/MyhKqWvbrfMpyoyyvDomchMX
zW6U6NTFZdW5EgLdQa4ouLo7RRbKXlzO07+mXNo4sFS2/E0xS0f1I1CS78dxCj9koym601SoZe2b
6oyAu5NG4xtpdrr+3Dip9s0upXn09WyIGq/MNVH4OW0ax++MZhxcTHQlCaNRId7OqlabD/U0gHWf
JCD3ngPN9bfRkVh+CKm0cWeEZqZc1LrtoD8ugjrtiOSctyRVlnt9KFmzuxg9LXkBbBFPxKUou7cQ
jnAabnI7r4kuqvlXgeAgCtfUlkCmlNH8ZY7m7DO3lCXedY5FX8oF658b/yA2OSMF0Snx9y5tkumh
qHXnUoxwRh4kdeqiE9G8knpaJtv5KZTzzDzJRaTjIqFHqsa9lmiSV2lp8laAF8h9vJ66/3F7zOaj
ms+JeookqQUXNaXl+DldSHJ8YetF+SyqpvtYp435hLxeVLjCnOb2eTHruHbz1hTfbCNzfk+mWM7O
jIeVOyQI/VwlxWytSyk3BQqH0zi+HbJSzZ6mbhonF/5pZPvklRPhfWFkkS+KEe5o5ky6uMp440Vu
JPPqnZDpt3JfWQa99erJxNmwpjbVXTN5VAo3yutG99veSR7LZeoGjL8z5xsaZJPt9XNpfG4coytd
C7CO/aRK0xQYtTLlKAvD+fVkHpr5OsbV0iD7YBd6gr1JVyhu78CcguhTT72fg49qHpQsNvHe4rFo
XHuM+n8aHZk/N8wls8Gujo6z1+EiLz/WvTC+DFIYAwAz0tLLhxJRRTOjR+0uoNyi55FksnML22yk
L+XcqqYXQa8OpLoTH7UUkfvnEptd4RKzpSOb0lnGhzlp2s/j0hm9q9e99rVuVKGcEVo1q3+xpFQL
T8VM46iAtPNWkhdS/6OTR9yxzYzrbI5g/EHEMIZCewaIG35yGsf+XZCbf2w65Z92rpeD5+TmSl8J
GEhA8UAS7NwopXeZPVkNDALsdJbE61asXZ1I6WmRjF/3H66bkhEVftSaSUnRxmSszYM8U9aXjckq
ArNT8+/27BTvI603wRw5af+tRp/zMmRdxclb5i/gddP6dP8H3EyVlhN5FOVHwlVaiZsbfk7nTuRT
g25041Tv53hecGgMJ9K2Njv/l6HQzgDazZOyRUmkY1lGjgwRMJzgaxZlJKAn1MZZlcIjm6r1V28f
FKI5Woco2NxyFJJYAHa0S/q9zdT8s7p1/VYGOmWvn9CqjcsLuWoGbauKUYK2G2B+sidt5Ni2Yk4d
z7ZT4+cqHysONuXeI0nCi/EpkLsVXPzyLdb7WluckgQqg6n/xkm06TLSIJ4vpjYTtjZOMj/oY6mc
KlmZj07h3jbB+ZqyGN1mQCibil/ZAL6jRMQp7LCOLHq9lV2VcR9Kqe9fr4YLiAZcALq8QNdu4DSl
mch9LKijqgqc/0zlirL7+dJhRnLwTf8gT19slBW6yFPJF8W39iavUU3JrJBkpaGd5unkrwXTx6V1
ul9CL+3/mbHOeyUXdqa6RduWT5nZxvbTotea5PexZOfncM6T73JYyrRsJxLb+zvsZs3Xn4fdGkwE
eqM3OwzLzkXHrrQI4rAtPTzVeUc6MWl+Xjs/x8jSTrY9514YlkcEqptQk5HJFECXrxBSZDpf7rZK
SeIpaoaCNCScT5JWFqe8rseLkVnijZoYy1F95WaHrQOS8a30XbKG7U2I9HATNjEDlrgaB9Uizxyr
+gOUlPygSPXnotkuOixaEhMakZQE16/+V/qF680CQteiE6mKcHTVKQKxPauTEfm61re8i2FjVy4R
y8qqbMoGSdslbX+oWVq9lzFx+qQaib74YoERfx0HxLLdMjG6+Ko5jfW56Dpzwgiizn4AF8i/52oI
dmmZmd5pVCtFnKZGE7/LWULssx5DwA0Irio51nltq35hzw+9m3ZiHt+3MZW6k9VBKqXLBsPeJewx
KaqB0vveRJExu6QDVuLhMJo6Lk/h2LtRhfvLW66t7GOLDFToKos9fb2/MW8uWFYL3iA1axTw4Eeq
Lz9hWcbmHJfI2ifM9WSKsP9sJFL2WlzdOgpVMNqZMHBuLgLZSnG/kvMikPNe5Z5LpKe2aI5ULW8h
YAxDf4r7iyTktjuUpGlu5mBKA2GFySXPw+lEvCP7c5IOrL8SenGu6u/ipE9wmTPEj7i1tHcTfWv/
/le9iXXWH0IbkMgPEiEsqJdf1ZxCmUoWff8k05cTZkRc9lJHb1rWZj+zJfYkl+PBcdi7YxiOo6Dj
P3pDreOkOWIFnlADicr/RUYxPqRSZFsu+aV1DvVK/wE/LH0KEeU+ItztHXr0fFZkN/gDIuCXE2Zr
1RyyugzMYZkeWzkfwZuFWKONzpH87+5QiBxTUmW0G3WbVKpJ91boEmLUNgVOKYKpgljAnAn7INDZ
WUZbpsGKKitFOer9L2dFFhFpC3o9wdI51WXRszqoM8s8KbQavLqJq0fZCsuDQXfmR0EJdRhwk3SQ
tsFIqzUmkbkoAqS2+x8ajpSXpB36wU1UYR0h65Sd54F6GVJBlMN3TC8pnJFBjGyalrTRbUdDeTDb
tnCrLkecMFlkF7h+emqzwf53olXo1wmYu8yUu2sKieYilcJ4oArWr2qVwg0b+UjNaCeypt1LNQih
Jhms4eYBW5WDlHnmPUkMC/gUAo8FlyUidWesHapPmAF13wT44fOcoRGF2ka+XO+f5t1vtLZJObJr
x2lzRzY2cJeWVDsQamY+yoPxjEEFypxTAVMKh5ODWGZvOPo6FINpW95KG9ZmUwo6TkVQ24r02a46
hAeMAuXResxPwlr6+WDAW5QNZUjoLZhNglG6bVp2Y106edGDWQ3N+i04ouhU9HWM7pKRpd/xJprO
edPXlqeVzvIp7NPxAa5TdRAj7W18Su5Q9Mmibv1B1VnK20IHZFOYXfJYwH5Ct3ds3F4qkoP7efcT
45xFnkYsBnjs5cEuclk0djYVgZ2b/cmKEueCXkp+derIeuxFa32/v4P2pkZtXwcYByKFOb4cT43n
eprMAT5sFHc/GMkQHsrL+mdjHFv9YDn3Jsf24dDRcUJvdXNgBsymIyysMrSWcNfOlExclEZtLhXC
JN5gzfF/mBxZNo6YlDTZtevk/4rCcqXMrFDglFBzUi4iLD+MzjyfEixRv7z+M/490jrzv0YCVaJE
gnAo6Gky+8DCMupe1N3wjz0qmO6tGPkE1kgrIdLYnnm1wwXGUUgJl66u3Aoc31Pe9bhKwX77/B9m
tWJGqYbCb9sGCwu8V8x4QUelctkHicVh9yub+23Chk06SHXXnbYJmVfItkbX4I/e2eYTZpTKZKpE
aTDE0eBNtrY8xrUtDkKRva+3CmsSmhs7id/UmYneA4dFp1pon1MRZ6e5N8S5Ft1RiWdvQiQ4pBtk
Vmtv8OWeGHOHelJDo66LclSJKCcHgHeOEGw7sRUbgeCVZ4Bu97YJggG3mc4NbmMQNtFFlbvY1e2l
ezBGMz7FNuXZpBm7CwHh0VW19ymJ0KFwgAO85ZMXZg6qgEcNWa40ga8hL1eqUJmXz1l1vr8Rdz8l
LxwoERq2N9SFzpwxmYrNPCC8hu289GhqjtYRuHH3tSGagvFFTkx/cPOcoq8dz521phyhM5zSLhUU
SuX446KJ9Exwmacu+kj9ScsElbpp6DAstqoDbsotapg3b2WlQF/g4buJWMMBPU+Snxwv8V6NTqka
mjO19FQ/jylSBIBK7AJWsATR3q1Kpx0uVVWgaJxlOLaSbReFC5RgeCDmPip67W027hx+GTWTW7B2
O0ZpGao0AUrg0o+T2dDEMC3puUiqX1M4yz8dxNp+jLQcDl6OvQ3A1UDyQJ52S+9VQ9uUNKfOg1ke
zSern5KvSJUcSVPtRdW88oB34Kth5LFZf8wo1DKriyKwEiv6XQxz9M2R+sVVZkjuQIhm15mzI3f3
vWPElFZNnhUQur1kex0LHbtHzskoDPmpUJaidkPH6nUXSJb66/5B2lvAVQEOZxCbevcWIW223f9x
dqa9cSLr3/5ESOzLW6C73W07Tpw9b1ByJsO+FDt8+v9FHulRDMjIMyONjs5oUg1U3XUvv8We5ZzF
+DFQarV4qC7oRQTkx3WkX9AEit6NQh58utPNQam9BPBVgF+wytSXkNzp+CzK1X/dkVGVhYhyEg8Z
KOnPQpH+ScfM+RcrrogauOvrg1Hmzp55sd7qa9ZRoPbOMgJvM6XP3EJtp1/OrCb+6690dxm40PBI
SGk2OTjhH3pjpKXw90vpURLwlRniHmQye6EJAYaFSQn0Q99opfM1ZeaW2Jj1kdr3dwgN0UrCrt30
zTgzFV8yzVhxjaIzVTeq27pwcdmJMz/Hb+zN42gEq5BvBeBL+clBWd3UspXWBD9yRlHmPzQjxUXY
7kwP1Gn59tsaaxMsEIjJuIKsRwdyoNda0iI02XV5+aUtbbpWRQk7MJvM/5AZLB8RQctlULEB8PYM
97UuoxFnozPxsbJS4ylKqsC3xt46KNv22kFLU5BQQ1OCk79KDbABKSSzQVXNaPQO7smkdv/maVX+
qmVRPYyJEpyVrBGQ+PFQO0Gh7K+qVnSKi5eddrB/d+IPOwq3XpBnqFA4zstjOTV1ZUsKSbJqRuHX
rp4UzxjK+pZl4XR6/ai8vhRAqZdLldgc97MDTCqagtgru074iFbl7ySNwvn1pXZCObwBlAzpwzgL
/ublUo2GGXCzJORRqoBZsuAnjFESX52xTS8CZfS7KTrCTmwjAcgl4ILsVwo4bvCXa45qLNqkqGml
jwEObEFofKJulI80gbdxlGXYjDSAlrx8XbJpUWgZs0Mvse/t6RSHsfbYDFLhB1JhPsRNcyQksLee
irQhlGA2LR3Zl4+lpqLUZoW2TxxVittUSvCoDlH6TtV6E/wSxjmvf7q91wjjE6AGQ9mlB/xyvcIc
nbYR8FSboLc+dpKSvmtlRRysst2LmERhPMFIUiOjWZdRsU4tbyKKcBtI/f+HZm5wTrtofNTk9EAo
bnvnshIF6MLeprpZ1wGpzjxrioDPQSmp/jc7uCZ5VisbFzsYGQqgW3o1DGavsY1h5MEx2HuXrLlQ
P6h48KV4+S7BccA21gDVldgqXZtxVB7isTpCku7tkL9WUVdfTA+iKJ/Ugh1ptPL7UJ3ScxVN09lU
uu8SwOfL6xtkbzn8FRfzAjLCDQIy6UjMYckjdTxVrVcMkpW4GFiE97HZNZeG/+ZAv2zvCzIXJeNV
gJttJthmoynBACvxVitidM3IAmKDhgJSf2PwUQK7TVOyT75j7O4cxbE/ln8vsyZ6TuCi2D9L0b+p
78DzdxRU+W1IphZsiEUG5ba4gStez3zkUyVShSgqg0TRgu6Wjp30AGofIyvMIL+Sz5k/kVhNa9ce
8yRHqCroD/b3llkAKZdhKieWlHKxIHi5yWw1NQaGDRD8wII8h2mZnoe6Dz6hYdQ/4Bk93wHxwsQ6
w1JE5LbsotmseWHf2I9ZaUUHB/vPnl6/MQA9/CKKYqLx6ucYMmiouO1h20LoL9zOzIPaS1JNvw35
YNduFxlF7GN+mE9naSir0rdHFEDdWNEy2wPWpOeuHdSm7QHmxXk6VNoofp8kdWN5bZ/gR2blM9ir
OLLp8I9trcoHj7CcyvUTcCeTgxASgI0uB+DvTFnYURk7Zn5zqP1OOk2kc4fCEJxQu35UA9R9nAyh
uKkaCjRY6yMt253zZWCwiT7/ApDdVCSY8Dr4pavFze5r6WmQ+/asGJlxqcvJ8egJHck97iS3HGYN
9UUKEzrp6wjJ4ZKKMMTgRSSOfJ3w6fOEoX3VR6cUnjHNMzZJVQkCAbJ2/04II/8CD2p861sHocsp
W0R6UMDY3KtlYeITzzTzipPsN1Hr+Xvo7+YydjXu6qrOn7S5BgUmz9mCxzKurwe1TcLCfGqhCEPJ
XTTi18MVHszEKmQ0r44EF6QEN/bE7Kh/ZPQwnnMVi1Oap0fk6z/R48VOQzB7AdByQVlQEY1VTTba
zmwncuJcHR3ZwQdNNSGpNEOqp/e6MTpfkJu2EXnKutg1a1u877tKNl1c65PIT5H1eqKXJ0t3gTMx
OZyDNPxYsHnfySa6qLPezPdkD+pR/bHZn/xoRAkQW6azi+jWEq7/Oh40qscxKyX72ovoa4LB3EW3
wvTcQPX32kYXB1nrznLkxSaEU8DvW04PpoBNsBimXlFrHJ8Dq2k8JsT4f0+h9MsW9ae3bgTIqIAT
aKotwp3rjWBbodzr+L9eS63QGGilQfeg9eo3KQv09zmilXcgQduDK3WTDeHIge8snq90bnV6li9f
6ZhXoqc2cq6AjaarrQvb0yfUBYcBccPXn2+TkrAUbTpYdgwTARqtglvflWMYNCNbzkTHz7dRlwvv
dDAg/7y+zvazQVWAJrSQQXiha0W43uA00auyrmLIbD/RM+lqdcB7gjmOz20llINtsgna6FPx2RBU
YqZMO3W1K1t1sEWuNvbV6ML6g5OW7Z0AUHEXGlV5U0andyWrLN/ZI1rnk5Yftc+38QOZDoodtOjo
a2/ALULPHHluFeuaa3LwhLRD9p2xZceqRmH8QNiQS9mxROi//pa3G4dlkePisiBB2iTrXd2iGg/H
4hpZ0nxJwRd7yIs6Z7TEk4ONs/NBIWiShNE8YvSx3jhhHqI6qPUSx17+DEBbvQ6xbJ2x4y78vhqz
L68/2c5yi/kHcj3AxTn5qzQCtcK8XHTRr4lZD7kL3av5Pthp/G4sc4T4h+nNeCjQETDn+IiM9ZeJ
7sszODUQ6OgEOFd7KOyPkqhkN0Hz8Ruwc6Y7Sv3v68+3s2EWwcml9CessW9eLtfh90etqjjXYKno
Bri276a0U540yRJu7SjddZa17vz6optMenlGhAqY9Cxs7XWqCA0FeMpcO9c2153wEuJ0VrlOvsA+
ZlBG6RURR+mHkRXKzzKv2yOn4m3sYXngGYuq2xKGVt8ULdZuME1Cec1DnydbS+8CHvKga7W3Cn86
8qzc4xzGZWf9dT/ZiaZ1QWs7V1EL/atAQ/RWxuGb+44Gm4WBjwGoBW7/up2ah80YOhLkWSsuaMNL
jXrqqvQom9453y9WWb0xu9b1kD4/omqT05yEU4EbDjTZpetwdK3vvDZwwuxJ7gS+zjpghyXbXg9R
1LXaWfhKN6lXrbODg4C1uwqfBqi3Sv97zf0ao8oZJDJ65rP5fFXGFKx8OL/Zt5CPw7TKYo4DsYIL
4eUWUEJFyUWN2KOWFF/mNsguea3EnrDM4SBrpQLlz3qZw5GnL5gMtO+Ii2vIgJqLQR1jLJObwbae
rFKE33r0K56UWY4St9NSJIbiItZHdyhzRNbAhajZl6I3oNQHfWeChIwicL36EN8h6IHjgk5T8imS
suTfVA3hgHCkgfsuTLL0MTZRD/OjpJP/J5eR2blQNdRnq7UAiRa09XCWTHr9MbLzbHJznf6zm5LS
YuIs4e9hgbqNPaeNe/WcKa1QP5GU57JroMHTn5Aft0g0s1xO/FLgEuhh/Mqsa7JK8705p4VMzSNZ
2UkadG42p1Psf3Q7lSvYCyH3TVqP+nt76qiNmnB2ZjcaxDy9I8k17o2mRjGyH235Zzk6yb9RpFkf
oPiGgT9I6M27Js4nv/U6K56zDMm5S0H0f0IjKSj9wbTAX8qdlGpej+vL10Qqyh9N3+WONxhGbvtZ
XwUDDphW9Cm1Ydb4LfS7kxbYQ3cXdKP5KHppbG9lF9eZLzWB9i1p4WDQqtcWzE6USqeh08bQNdFh
lM6pEouHfBya2BtSKf0RI1gV3xXIfo2u1Si1c8YXOyo825EE+NEYsQf4LyNyY51qiCf8zRThB2Or
Vp6e5UK/zg2iTug5JV9LdOEFDowRFBcpnjvhGk1rm66ZRr3kwyizOi8p+cu1JaN6QrRYSn0RQBb2
TdI2mY9kSnQgWi7gd1MNBopZ0aTdW7k11o+Smk/NhybU5N9FOSualwpUF9xeiFm8V4M0vSRmibtG
SM9KcsG61P+r+M69N8xpkHiiKeCM6PZYfpitcbBcI3FEfSepqvgXJYIsutYsyadQIdO4Rmwnznsz
qVT5qe9NWjMUJs0DsRYJBZBwFWgsK7N+Yo4SpZCk+jx5DuCVlgdaFduQskz5FxIiEXmriBHYYKJ0
RJSvXOzG9z4M2i/cKv1bAxe8Q0BXeCuROm+ROlU0SwzBcUvDGSh9lyAg9cOKDecgi908y7IKsYtM
jhEP4P6XgSvvUymwJDO99YRekDJ1dwPNk929ngZsViE80lpg1g4QiKnnKtUxY6HI0PHi29SGw72i
NcHJMIv6oKTeu7tsLmKqRFLTDa9n4t4a8XVBF6YbYh8+1Mzkvkv8OhiOTIb2lqJjQKtmEXljQP7y
tWFqiPJonKEGP0v4J1GrASuJ0wt1Y3PAct9ZiqQU+je9rZ3Jhqw25WAkQroGSat5iajzcyXM8EFr
e+cIa7R87dXVAk8JtwBuY7xO11dLa5j4yAECxxND707mJKcnozSyn1IeZg8DPoj1QY6/szG4/MnR
EJxfZlKrpDSDKqyWfRFcZ6sZ/RyHCl8QmI46lrvLLFOhRcF/K97Vgq7OsIslQyP39DPROZ5T495u
Iw7imoOq/8/o6/TOnHLNz82wvO/F9IvDmfnhbBZ3Q6V2XluX/cGx2EnJ6VujUEe1AQhhnTgyU8LC
Zg7ta2NWWBeETgSyX8in1rLLH/pkGhcy2CNszc5+YlEw4Ytt7pYZGxDC5wwg9rWjy+wHaIec+zkE
FtBJ1kGg3G4nmtjLIIQkZhEvXz7LX4nxNNvIChqVelXCMOvcKByD+EstQ50eiqiJf5ZDcKQJsX06
thNTeWYFjFvp7b1cMizg4o5Nr1zjcbD9Gt3MU6CCd08KcRSgAbSvjwuLUEzx9/KQG/xIhZzzZAtm
Sone2+KEY7R5VuUwML02QrTBncbK+jctMGM/p1mb2K6s55Z91sqgSjzU/K3PKuO80Kf5Fwf+OIRw
SsEKjdyzpVW6qaY2wo86bMxxoi3Vpxh6/YivckmGhzywnp6lZjDeOzWGw5esmNofGZDt30qS5l8M
ZwrVi0N33rnKIW4CDxohS/dyhtFcqM6o/mO2tdGccdAYvlmIA053FapA1imgE/i9wPwnhrecNfO5
1bLsPCtDzzSwLg3rurDGq7PiJJPtmz1iIPdS15CqhIjt6L6hZ7HjydLQIVSBC0xwisoRqLBCdvgj
hzRc4pKRi8RVIQ8YfmxLrerWulN/bBoIz6QaNnAGxP0sxSuDjuYCsvCahfp3X0cuaVUZuJJjTqqr
Z2GqfB/z0iwBwTcZRJVUS34ZcR0HHllA+r+QaZh+LmLH+SZVNhwWJyyy+0ZxgvpSk+mUXqabTXTu
4Nv/SnMlyM6dMbbPSlp1Cb4HcTm6BaS0zC21TnsY5nmY77XKicJHJ5Xs3gvAc30zhtgkj40s5Kdz
J53vI3kaMt9GzqX1ernGu1zvgvKfFj9a7PxKJAJ9JQ5SCZ62Vj3YTpb2HgIzk+4mY6j9nrM8/5G2
rXaPt0o5nNQsHBvXspJQ3CVpI99huim3bufkYECGQvpHNZE+tJXa+DENjnSX9mr2q6sb8a0ucGeA
+/CMdk7ZBbF+lwWa83FKtSk5NSH56WmJhjCXzTwp3GhO+t98dPGYaN2svEfk3zRPttp32QfcrzAx
7WE/1r5QpelTH4+wjfKs7y9SMsXaSQ/yFl2GKnaekHmSBPzzIWaGYs7tKbfVJLoWnRaUHilP9SPL
IEW7elwb7blxZjm9s8xA/12OlSN8qkYJVFtE5uNn3QyDdUyN4CzksCo8tdW72C+aLmQLyNJYT+6g
jM1zAI1/8f4uNfEghxQObls0huUPcqClLnaDkM7HWWrvzD6bnTtGEwg3jhjAPgkp0jkN5vA8l4Hz
2JS6/HGKmG3eVWGbxW7em9lnZnDZxNfUw/okWtsOL42lNT+gtUDsqqAz9j9DdR4UP3eEQuWRToa4
RDHEgDxu6tSdW1FGXqTY1eDbVZ/fjbFS1T5BWH1ulciY3znS2HyvS9P5ZeFHIN3jBi+391EUUl5I
YVzeD5EZ2aewTQbgPqOWKS5kiPapTrUMLiM0cukySShqwS8OnM+Yro3DR+SkeJVqwg7nfBLkn0pS
iPYjYqBx82FWiyb0uoza9sZXUYHUz+3XAKUy46IXc/WpKmsx+69ng5trj5xzQRMxqgN+s8kG7Ryl
bhhmDPxF7I3QHRFj7fRTFtdw8+fGPPXlm/kzy5JEE5DGi0zXmlxmlcwGwTAAs8+H4dzG2GRUTR35
9CfqqzVbsd/ryXRQqm+yjmVR0IWLYCeDvXWSWFTlH1FqSIFjE3zp1FT/QHF3pEG2ufH+rLLY8wLV
oL23uvF6RYuxNg6hTIwi9xiGKh4UfPHc6eWR4NeS1b5ID/8sRYN10fxC4Wl1n1Pu0AdHRvnGtdLH
7tBVmJ3UKdBFRBYCt8UXCGxTmZ1TLQ6//YdN82dkxVyc7sdq7TKmjdd0QKgwz7K8pmot+uv6eMqs
FlGFMU4lj4tA/vH6qjsvF+wiE0rGJfRb1sCtPI/Q2xgWFYwqth8yTLJdYUnJDwRQjxr6e0sxI+ED
YkfEx1x13qD+tsW4vNx51lOvn1DaVrS88DssKd7asKQNjAoq+gfknNuRk2YHjT5mmFyohfIUk/ne
1wgvHCTdm+SP5Ag4z3LoHKQ+tzUfmORiEW5Dbw2iVign/ck2mMXEotBdh1L+oJbYvkAazPIifcAk
nW7sqpYY5Ain+RaGfpiwI1pJ1u4RXp29EKbzwQvcebalVublkdpu1ZStPpBgxOJvl4civxNpkZ7q
rG0vopQrD3GSw7ntpue3NM8JXFTQFJvAlV+mtaArDLONh/Smt3E2+QJtRwmnai37kEvJXP9WlZTc
KNLUgbFsGk3vixHXpz6aFMWdpgTpG4PNdddZi0vz60dkG+UI4ZC1OJuLMPI6KAR6lPeRjpWwlNkN
RlZK8KEJuu75v6wCQp4PzOBtrefjaDXtkNSm6dmplS+hs/2OjKX/5/VVtluIg7HgthapMEZPqyBj
tBDduD0QeWiiANfEIHTR9I4+td1YH8D+95bCH5FASksf2a7VUkGKX0EKdeIWtGryOI2Z8SHI52F0
23Qc4oOjsf1Gi00qPR4mzABQ1wATWLCaEw4onapmKnuDFsVnTamPqCk7j8T9s6iecROhO7xqikxm
Opd08RMcdaUfaVPk/ijl6hUN0uFgN2xXwpl0QUQyfkVpYd3U7zthdFWBYpxulPNDIKZ/MmvCsD3W
3myUvew4GL7L/c34aj2d15NhbpAoTZFqh0TcF3Ro4bJJrhpVR7CYzUB5WYqHoRkHInmDR2nBdMnI
QXO7lugzhl1tfXdgnJ4zVDa/lqVpfuaR+2sVh5BvJWBoB9X6loiy/AAAi/TqGGhj4fsyyPS9ZZRl
xQ00tZYYL3kRm46rCdmpTlYVFIGrMaezPtS4Lf6220pJ/dZh2oC1Z4BEQZbaaNq0kWm5oSIZb+Z1
8+OYrYDXIQBsTTAQu3K0xqBRqYeJcqtmU7/QkJcuJQafBxFtLz+lPaIylEWEjQ398j2g7DSR1vEh
cN6F25sr2TuzMFN3GICAuFHAFKBs5iNIxt7nBzAK8mSZl27YxS1uAcitI5uPT7pxQmaBSD4I86JR
j19apnKf0byevXSILkp0ZNu0vdBI6XAYoUUGzHgTxC1twPOvIs8RklF+xjNNckOkLN0g19LUxT1H
Puhq7r1j0Mxwu4Cf0P9b3sZfrSF8C+VAauE3jIYRfOmjUPJwzAnctB3yx65K5qXvUR0k5NuwwVP+
/0VJ6F4uCjmfEJnEpFhIlV8M9MHvB7EwycWhMvpOxAXyADxyCbxwiFd7CAyw6GyYvbd+VGmG0Nt9
koP06BJZ/pR1Qr54aSxinYuO5vJZ/3qLWtTBkw54IAZk6jNGt/m56Y3CQztLV9xyzM1LEg3fJKU5
mhvs7FZ0isDZcEsCkd0UVAIkpZim8CZStf8Vonw1s16tMNdXweu6aIY54kNVWNb/tKmQ63skTJMj
YPDOS1ZhptAbX8xnN+IWSq8JqNNFiAe4OYHbjMKzLpVHvMedVaCiLMAiApCyySvbuRzJdOn1JygU
3DvDGBmelVT20e7cXYc2IrpBzuIVsNoyIDLG1kTbDrZ0rGCnm4VPGYzAgzOws2UAPGJKRI/fXGYy
L7eMYqemOuSSdFW7vPCY0TrYeiszPSOhvrOrRPUiNOXfhyDH3p7xUB2afxg3QDHWl7ZqRHIfI258
i8MAqTpDCk4os9t+F87RQXTZeZW0ZDnsiI/g7LqGnYRaP6gEbyxzES54Xw+W8hNyXHKwyk4Mo4vB
T2SpP+Tsl69yjkXcSV0Q3kobP8mTIkL1t5GaDmo/Y1bbZwgr1XgtQ2qdg9pqJ5D9PzYWcy4gUmvs
WVb0dWmroDTagW6ZE6W1H09z5Y+FFF3fnBKTB9sEF3RlwQ+tQsygNHEGjg0Z+SrG7pT6oQCjGMZn
/I3U//BYXAjLUA3Y16afnvYpUueBFaJmGHY4q2SReTfBQWWsHBfDkUHn3ktk6EI5BQYZ0vuyif4K
nkNtOLUUN/EtFVzuFvpM/iACw7dj6WjQs7cfl6IUrJ5Fxrru0diq0tqZOlMLF0H4SHtxukja8O/r
X2oLq8YBHiAzGQugGoZHqwcqndoYTLK2G9VRdUq0tP6AYhTW6/WgncakFT6zXlxIE8k8BfFgoMw5
vRkIw29YhBHQc0N+h+j88qVGsdUlckBmPsi5uGaaUC7agJq6CJvpYLfsvVRO96LFp3ABbHamFDty
UiCmmmZRe2ePyXQZUzs+YJXuvlV4yKDHmGWh3rJ6IhqKTEBhENzkSlH9qFStcznns2tBg/c6ucv8
AUExr0SExq2nLv8gAv3N5KXlrcIGAWyPbNsGChlPU5+FchVDpS3Lc0wDBMBlObiAXrKDt7p3Kqjj
iZ3w4QFer857hAt21TU1fu5jiF1YN1luPY71j6k5RDjsLgXLG8gctdUmexGWFukGHPMbpPvkpKKK
5mtjDA861t4MW0VdBZAlh4PmAdyUVf9kERfTnEzJ4dh39UeAM9YXhEkQS3DMyDwoTpc3tErKFjgF
yzFDR0djdcNKnG5LL5B0kbK2P8uy3LnzQsFW60S6yEVl/3r93O+8RtZjuT8YtM2xl6UuCVUZzZyu
mvMI8WG1fdAox94D1woOdsfOlYd4zLLUAhzfEHR7vRrgLCyUR8bkiW+Q6/koJDgFwglpzv+hp8kF
gVvr4+vPuJO1wE/hRgAPA3F13f+SjVKrEI8lc1fL+VSrVUx8k7MnrW9kNG6ThsFUJz8VWT68PWuh
kYl4K4SVpVOzOg9jnkucEgMJhHYYfSOMIh9vxOw05of+wHuhhj2KDeIizkj1sAo1jTmh5JXhKs6E
VxeuFZvjqVKV8ZwUpgl7X1PFuTNL66ZKAK/8chSdeS8crfv65re9pIa0HGmobq+rSjLiMFMl7A2C
rn6MpLTx6L0x602D36mKm6+Mc40/jrDMXl94J6SzsAkxZtE932xlnOm1qTKpmqJcdR6hiuuPbZXE
p9dX2TkwNL+J6Gg8cXXYyyb/6+IvwkxwR9G9VRnMfFLkbjir4bRoaRyKnO4+0F9LrWIBXqG9NTJ+
vLVjZfqOMme+JXdHnaOd07E4E+tUZIu+8B9O4V8PBMI1qpqlmE6HIf8JbTf8rELfuVTkHFc9KeIE
BqFRMLc1u+Lz6y9zJ9q9WHt1PlRt6muZ0vamp3lxQpbLYvxE85Toobgx7/Zgi2y59Atfn/YMzZkl
tV8j1kqRNFMjISoF8DOMABGE2TVpU/srzStcAIcOOSu3AfLjy1MQ8uROpj0YYTk/ohqYH4FA9vbS
IllAax4NYoRSXu6lRJ/5+ljy3bj60eq3mKo+mmAZKlfXhu7T2981FHc47poBaOhP/PjrO9MIHDUH
WAO6QtWPghnbOUoQVobkGPuZMr4ZKcSbRqlkuVcI9Zv5pYOCEejUiW547FS3SNcbL7F0yY9C0zjo
Pe7tYCpSskYKbGtjr61GIhgiDTddrQZdAVw0iD4MUolmetQBeRmskBFGHZvB6IM0St++h8k+lqYr
YWGb84BHmEYDOcGbHM8mUB3xW56QujHUqvuQWEl2sIV39gyCLNi5cIcSg9ZXijJo9pSBPL71dd++
RzVK/1eEg/he9VJ3FFF311qYpTSUzS3EzDaYBnUmQjqtZYwPRWAaVwUo2rUzoFe+vjv3loLrQUJu
MADY3JRFIDN7UAirUdtH72ZpmM9mmPefEkmol9eX2gmr5LhEbngsdMzX6VxaDKZcBsxpstFI3o8A
g+8AfPyH70RayptTYU7tfKeAobOw5WXmJKLvU9MKrwWw89h3jXbwQOrOAWDAx3VLOQMlZn20JSTk
kgCVh9tgz5YEeLmy6hOe6LpzHoHYxJ5W50nnwTUDZ6UWlvkrKHQEfpNak3+0M8bMlCblBF7TUNJP
TT7yn0TtYGKOIvUNOr5ZyP9ujcmAzjmQCFt5biNq1aEdhn/9lPSeEzlS7OM2xIYPy1z7jZ/1kJxl
I8CAIG5tkDuvf8WdDcNgZcn9IUEtY7eXsRM0V+eMOUQGZFTFCUbXdHIQnHyKmuH96yvtvV0MI4ED
oqRBIbX8+78Cp2SnQVMjZ47+ioqyMXjMiz2a6QWPhhKPtjz3tC4c8eLDAu/1lXeuR2DCfFTm+gsH
cvWMndXWQa6WeIr1SX5KeB+uSNPhkrRh6+aF3B886c7JAOHKuF3nRtpiTph1T5g2gYHuTD08lWUw
fwNZ7xyk43tf7g9ffGng78Ai1CiawTDGt2CGn5f06vAsDQiTIbx7lPnvLcXwG/8iEKTU+etPR5/Q
CEOZhkJtlr6Iw/oMRyRzU8j6B99qyftWhRtTxQUFD8+Ky3x5t3/vkgnSvawGuLPoiTRczFYT31QJ
ESvPKYP4nI9J/gGaaRX+h3OwYAnQAyOB28y2xaBYc5jYrBsBDIQvNX7Pg/FdF1ji+fXduPsyuXWA
JZFBbPoIzGUBxBpGfLOkMEFpLtQ91EZ1b1LKoyR7b+MvW5BeNh2LzSXXDn/GH1OM9s+UeyZc2Z9Z
kMme4YTTgyVooLz+aH9MkdZfD21/EiP41GyX1UnDS8wE24kCkDVExjeGDupXAXL2gwyq9atR5dGn
MROY88RWHfUosQfqvyXYiY82xBrZkztLmjzyHTw6rV4UV7QIusm1G/zyBgxQ23OXWP3P3mjsirGn
GKE5jYbI/VotjXt9LvQjI72dCQu9Ax4EPSP+sW5Pclf0Oooxya3o7J5Bt5T/U1H3/iqtpO49fdZt
+j+1OvozE6LP2mA388GltBdLkAFa2k4Lc3R9HhrDHq1aWDD7Z6P8qpkgy8o0HA+wNHunDtQTs22+
3KIA/fLUQRJqe2NBdkj1VABUjJvLGOefHWcUd4CFa8/BLvnu9c2ydw5oui44cSZYm0J7pvJsAh3w
RW9Jv6AcKY9VmkR3atZ2Bw2TvWNgL3xiUjCaT+v6YA5pUJBwgY6ZZemHLenKT63J0hBds7l8GJri
SGts76pzgOP8ARzCEFy9zsjBr8M0FsfuqK6eOBKT58R4TVWSrbtyNbRftEaaTlnG3n39pW4/pEYz
C6IlkP8dUFSjQVQpSyJ16wzZCQfmAdC0PZ5srGW9scPPUuRGdLB7to/LotTx0CFRctsA9GZBBpMk
eHZKQVvcqZL+azBT3cvmUMXoKDOemqA0fBXry4O+0A5agpU5mYtYNTOL9emwJ0Or4wFLEb2s0m8M
XDPDHeJ5hoWIrcAJSjJ856ROER9oHWkg7hjOl6BpyncCTyfVbUhhVa/ps+go9G4Feph7QUdYmBDa
DiQL/XNVpSiknjES6wtYjgIcEzLqgW8offEbg7HSgF0gJU/N1Ba/8nAmIdJbVfueAhqdXSaHeXZw
yW2DCb8JfRvIvlSVdNReHnOlHEsp60im5bxr77QeeVOzhpP4+h7cHmzaCqC3kCfYE2e0ioTRd0m6
5QS5ceul1I68Kosl1e10Jz9yldnbfJRwIPJoRiyqWy+fqVPy2O4kQnQaxdJ9nhmy68jZeKKYlC+5
rE3nLiz1ex15n4NUZfc5KabAJyNcujHPgXYC87EDagUmBTpAD3K6FlxjkoLm0uuvdO8hFz1tKI+g
+zb9FqE1SQ6TklwvjPJrBAEk9orAkXTfzqQCN7gpsL+IoKnukxnJ1oNts42fjF5IV1D1W/A46/w5
TEIz0fmCN6FNjTdlcfrBCq3IncshuehqGh3cedZeFGOqSncbcZRFmeflNwXyNMWiXDyqey15jNV2
KOEAV0UL0aJG/h1bxrzm48Ks8ObShpyaMbH8aaVOY58suxvLKxSNqX5G3A3GyKzZsGejIR7e9drc
2l/7eJDaEz2zJH+cLbUkKnagbHzqO0O6q810DC44D8ep2wST4viRjv3deRROo53yHowrUq5B0bi0
KjoNUkEvHgezT1q8ogIT1S9VCe7ztIdqUNqz+ZVptB26ciSKhS5T6o9B1UWyBy62ryD1t+VzZsWo
ig6jpJUn9Jfy+FTP8CNcK6vpmYXcizha6Fm/gJA0dMZ6Bn8SDx2XkG4A0WO51U3aiG6T2f8yQN2q
/mCMFhPOus845LE9WV7RzFjJqkZbw3NrpGLwZ7lpYWWMfWq61Wz0qp81gWmf1S6OFDer5Hzk/EZ6
dZMS3ODPHWL44o48TvucF5XcPebQPSpfjL38XmbCH7tdYPaRP7eDoj2/fgR2NiFlAeqdSxuAPbHs
mb8Kg7HCI0WtuFNTLM3cnFmLN4lBf5fwu/8xQ6v/9Pp6O3sQEwRjaXE6KnIMK3BUrpRzK4k4uWVl
p0qe7jzkKFpmbiCH2j99ITfPeW9XBzfpXkhZpEkXQTcm1euN3yFgwfUMpmBKQs2nd4X1IjnwRQxt
e5Ap7C61eLMQNNF1Wh/qlom8iM0MTIEz52eidO0hKhPcNxikv/4md74c4jEUIQgzLDfDciv99eUM
GPpzHvcMb1Gy0NyuNpNnKi3z0o52+8sQ8hGKf/kDX1YhqI3QDqaRSStnk1m21twDjBIwnXOrMFwp
CAW2lRLx4iAs7z0Z3HMa4QuJcyOKJZudyawE8/BZTmpvYObsd4poXdqOPRXMdKSWtvfNmL/BZaHJ
TW6xiotjoCOWbmMVpMlzdcEzSvhl2jfPHQPc0+sfbXcpFL8oHfHFoDX08qOF3Ka9XETJzZS7/j5E
A/2mVFpzmiZT/w87kSqAIkeDDKusHSOKCShlloy8xaLQT1KT6q4Io/oU6VAW3v5US6eL+au5tBhW
T9Wa5qhFFWrRUz6iNSgNY3KHVloQUGSi5v76YjsRBM4tEnv0gP6obv0fdWeyHDeWpelXCYs9ojAP
bZW5wAx3upMUSSlCGxhDIjEPjhl4+v6gjKwSKZbYUbs2mcw4OXBxce6Zz/+/3MJMlVZQNXZmP8Us
HGWzzNGmbXm0gaFogwGU7DN5jPeaP34MWakZMomk0DxL1Ppab7VlA6yqiD9ULWr2J2Wpi1eo0sW0
O22BP5zqRUw9RmfUijFXS39IhNF61/n9cSiXniw+DkoyVQvwKV8+uiF22B3s54EpM4OUVH0RzoI1
A7XappfyCrAZs/qQMLDcAe5Pd74DjU/7UIlihX+RAUrzzqt446DSFb+TRO0JXorYL9ezSJU86VkD
SvjSgPYHwqTd5Y1sa2lXePoQvzeP8UaBbKeFYKwcISP3Ir7aAAvLRB8eLlMq57I9rNYSXsbNtPM2
NdxCuxShbjStryZb4hXblpNsHuPDZkKI+nMhfEMXwlxP8pNm/X0Q7tVCpEkTs8rEbOZlOYZGrGW3
VqXG/s/v8ubzkkameETZHDTFVwero9wJ8jMEKbm591uYleVDXK3C8A4MTD+ZdWRYLfP7xEFOp4Gf
kvQ08qgk2IOfr+QNvUUDFmk1KiAs5fXzgtfXNAZYDYdlXRIXOEOUiVZsDizi72W73nxoWlbYXqog
e833pVRVfRZnFWN2BzW+KJMtNr2pMekqd1/xEdtrJijzhyYbtVBL16sZZHxCvVqO+rR/D+b/DVWz
lwl5bHQ1jeuv5VvWcU62lqfWeoHZ2rScjlS3xht9zMaAYLz7SNZheU9zv3FbAAyYLcMcMdP5Oj2W
DAMZOjKqkVQvEBI2m5lKjgKKqd8xrlQ7TLIDH9S3JvCNP3/Nb9yZ+TmqhXtujGu96tJojaTXp6Gw
IlUbDF9u6zqyZmMJBJUR3RysH8hl6vdwud44S7TM7rQr+2TID9lABbwRI625aQaPg0+PTOnpEzmO
nz/aGxIM2xclGbIT5B5fT1nRoG5SJwQ5Oqd11RUueeJ2quL3jFD/fd0ASx9paHQRybHX7kSybSmt
iijElq4Le1E6+WZIcvmdu7zRUQMkME+zNyNyo9cROhSs2gCpChivkJXNzjxchA+5ZPZ4THOSCfY2
trp6Eumc3yei2gvAs2nfJFcXEjv533dreHVoKAuwCIT2ldyALRsbsTgkh5hg0W9ALXiYC0OzU2N7
D1rwjefep47pSsYA7I7AHtR/5/fi9Zb0vNHlrdeQq9ZWvK3YOUn6s5er7eLkknUZvLbd4rtsx4Zw
6ryfrq2hU77+XKDeXgjeIgaJ6ZIf6prmZUqnEQ19AKMhhkyqyRxYb5XMJlEWM8HYS36ftqsjZ/Lq
Vtki23Ks6k8/X8WPYs1ugNTxbWITtKP9cH2/G5dGayG+FqJRbMF3Zj0ARZk6oMNa9c4JevOBETQ0
BBYYkZNf3qttKjWdEk2Iip2ozFGSS67YWaPAClvSPRECKyAPQZOKQm4b8aSlfqUl3QEMZOYaf/7Y
bxgJmh15XhKjDP6BifpyLdzOKgZNS6id9Slt202r3+XgvJ2rpJ2+5IKSweC0qR/WslujsQHm2oMc
VFXsekvB6Pr5an50Dl8u5vXGSCLB88bEiFyL9YdUM0D0mqXVuLrk7eyUq2QCOMQImWUmNy24YH9f
FeAK0djKCQQ/EXCjl5tx6VtlnEC+O4DoDQKDiof/rTP6T8gbcP3KorXO69TEPlh+O8CdYB3YC6F+
Rwv8qMj3VnO8IcYKjZ1r7eUychVhTPQxORSaMYSVpq+Cs5VZP75znx/dTq5NGL/3LVJaef3um8Gw
UmGWmCZRF4a5jJy+TK0Z/U3TUxtQNOH256/3rTO284mQWrZUrPKrnEUKUtqmWgvarWoFt1/aJei2
abSBGrHembt461b7XB7NMzwe8f3LLazNKanNGZ2Sa0JmJxT13MTcAOirAed4x3t/8170ZNIpuPO3
fANj/E51GLlWV3VdJIchT3uGgWmK1HpxobdMe6/c9uat9vEAk4iUIsorLVUXNBAsqQ7ebSmmt4DJ
qA+VPk9nyL6s33/+st4Swr0f2tj7dXTS8S93sI8F2Nf1nOktdZo9tY0F3yjK6h3P3HzrNvt0DK2k
OBPkRF7eRqkSrYnnNY6sbFwy38hUcTitDKUnN4MmjZ+yriglpzI2qs9TexkeMyZ38gBEvbpw0sZq
NAcDsWb08Fn5fbUufe4nE7li+zKs4telw3Tabbw0PeBAXVbA+zKUatDhWWzutK1kLvtUT54zNe9a
G1sEC02qZEvuNF1pTO7QC8w4boaWpY5MsuW5ZtCe0EDTlhvoiZbYJkNULteXuEGcRfAwB2e25JqY
Me8MI0xM8aI6U5rqNSa1VHwwN6oL0Haj3rnTsCyWR8xfTHAx0Et0EuXNfMilYqmuoPEdAKoGEdNb
1RyaxR6OrLA06or+EKNN83ArdOWzXkIGYMf1mMResUzVFhjlLPSeNDQgdrZiW5pXuPtrmCRgddo7
9stZERp6otdZGD92ZlnFUap03VfCWyv1BLEtTvJluICyNFcA5zAOOYzeQA85uE9xBjpkB6RBY/di
n9wRMIE/kSZwztq9DNWbXdfSCnhU35E3ywS1eST3n+XvGIo3zgHdQHvRVJQ0MqCvfJc4oxwsg38T
5epcHrHrsPmWCS0fG9nm9J3z/WN1g1h4J4bBVAO7Ye2L+e58x13XKEndZQdLTzKPesJigxe+udUm
Dh4IA25dlWAJGul7N/4xiqBzhgzEnkvTGKB8ZQdGuRmVzjDTgyoWxccc5oVPszTn4LDL5hDBKowt
HtpEf+d537DCsLFpJGl2PHZGdV4+r6mk8XgpVLK8adNfm2xKCOr89aya2zG31C+UNYWgWyYS8c14
eUdxv1EzJZ1HepnBINoKwAV5eXdL2yS1GsbsAIxobYGvNbUBvEzkpcaBGcS+U6fmADqk3NsAklSf
6TMab0bFIpgErrWwF6lTgiwd5/Dn+vANkSNTsReaTOzXDw3URpVUW9aJdE01sGhiOokf83FxF4pi
70j3W+8dVkOULlEAZuWVwGXAr8lb3qUgEWU6I6Xb6JRW9SQqSWPno2V51Izfq8y/9XioYFViImVv
b3plMNN8rcrZZFCRyX3ZR4FIUQwo2VUuSO8Bfr91K+BECSKJznfMhJdvuBhoP8PBQqwlyq0atR93
6qQJSux6DX7+0t7wcIiHqSTv8KU79cvLW8WzZdKcomLE8jVW7Ka0kqt5bKaBsns+BBmjYeI7p+eN
W1KO3OuROy8lCeOXt0xgaYFxz0xgGWtTD44B7Z76U+JbKaBohbYI7xyYN4RlL/JSvGAg68fUVpMr
MxkMILIzS8ZEj8td3ZXNZ/qydWdDTdravK7/C81EczI7uw9LMWb6SjOVtIMb+mIRO2aX0ekmWb8W
1prgeelLB9zlwVna9m+TN/IWJZ1cNRhWIMXrr26qA2FoTjo+3aI1ACUmpCQNJ+ZAGP+LV7h7I/io
xKS0wb18hVLSNyC9bUKkQEptU9BIHSVvTHfHkQuarBS8n0vpGz4QSXFGevZOYvLAr+4XF3GVG8Mi
RF3RtZ8Nsx4ds9DeE5T9Ki/LTvskMpl3qmlkxV4fOyGbttwoTCEq+1oO5nWsnWarTadvOu3vHzsq
hMzn6AglIf2rE74uqzWWFrdS5aQ5zQIDH5Vi/Z7nF9OD2/M9VKe3jtx3t3s9UJrTw6xTHyZ2T63M
TlNNClalHlwtLWWP7rT30vVv7STNaBhHjeS/8RpnbFDSfjXixYpWdZttgOmaA7ilqjNOwvBOr+5b
t9qnjxl23nHwXyen1pYxDgngy6hfi/1ZmjZU24VdHJkm/7kUfitkvRIQJGRvQKO++2Mepu84W4WR
wglXy3WoAzU+0lSQz5FJ8f60iDF+3Vx0VuFBY51/7dSxm+2Z1DONSuPKiVSV1dzCoVZA8y4JnvU7
MbO24R7cXnXwVHhkRAdo+vjiVs0majeQpsmBWRfap1wdmtnR6M05pmWt3xnNpn0CDRXfXde3UjmT
lDNiHzPffG1LpQJUczKHU0wslPxp4niuNnMfMHtlC41lziJLaeYa9LCL9izEpmW3Ki3yNjD/g/ln
v02D6DHFmnzOICtZ7VKbRTUyu1qcnTgTp98LOZ/HACAc7SP5OIwUEQoo+UoKeJ0qSElhT0a/0nuw
GvlzReqcytHPX8YbPidpCP7t8SuGZJeL73zOTddzPWtBdE7lQj+WcxG7qwTS+l4gIvggaBZoEnkq
GfF95+y+IXEkXZkcYsAeqJnXaqKXcKBEmHjhw9Aaf+Yv3DLtyfes2vLh5w/5ViJsbyPAxQVJk/vt
tu27pxxaYaDPTBEiAfK+cCW2ZURMKFb8ayRQKFfBxnjNTpfq6rVaK49g31xuf76IH58XMhf60ylP
qBRlXif+KpgQR62mJbEaWsvRaeN14s7Y7pWh2N4x1T/q+R28Zy/yAa7MsNQrtVhVam0kOqXqmcJQ
iHcrhGVxGZ9//kBv3cUEnMnkFm9kWbSNHp62xn2H1FG6atZZjUCxld/r+ZJ+1LrALYHMQ/OJvjfI
vnJ0huUCFhF9VnTrmeOtRIvLYzEtm+4AI1dODi3WpNBBxhiuiWaHB9gFtmDNGIvNNkl/ZHg1+5LP
nUWzspjer9AIhDPi/PDzzfjWvfFSqZFmpeQECh/O7Q/5TdI1pWzWc3oAwLo/NORqVlsc0+p5Eswk
JKwAaFBmNPBqrZOJuLfa7qutmL02FwxXmwzRn4xRv55SfYt+vrQ3BI9qDdAclGuocWivpCEdt2yB
FwYgdbOfAhgGu1CLobepdal0//6tmBqg5VcmXgao7OU5MwWTMlgJrMogjKIrliOcC/Ul9kqleBdG
7g3xox2dSQzMCL2crwv8NW4BHXH4owlD348TKdTKbkgzFkGsjPOjDv5i64wEr4l90eLxmvaXabLp
9hkeddIaw9WQAH2xqP2k0hJGtsddNkv+s6XFC/Zlk2EZGxjWbfHTRBxI7QnNpbAvk9Lfw96YfTK7
ak5thTJvuMpLXrp5Ekt76qVZPlsazbiuqI3jTbv3YruKvgGq3gsSqKhVtYBTJiVaqzE8JSqPAzUY
0r9lo3X2hA15XuYmNe0BYH2dgsSaXxwZ7pCYbHST3V3SzXqvf+cNCdlbKomwyUZTEtp//516FKh4
FX0KrkplZpMjL1vtybRt3y5K817rzi5sr47JXoSHFYGKA9Qgr4RxtEpNiS3Cv63OP0ujkgaboA2O
WSmdK5u9eGMxDeHCRi/aWT2s78jnjzEM84AkHCj3AcZDAfPlg0p0HJhjSWK4UwrRrTprcBlDvjiJ
ZUEszFwIbY2X96B53npkBQ9/Z28F+PD1oUhmoyoE4MEPi5ibXkf9JRr0fu+lG+f4Qx3HK00pcRUH
aduQV7iMHS3C387lf3xZ/k/y1Nz8a4P7f/4n339p2rXLknR49e0/r6enbhi7p19Oj23/iz/WXx+H
rKn/c7/If33o5SX+ecq+dE3fPA+v/+rFh7jTXytxH4fHF9949ZAN6+341K0fnvqxHL7dgDXvf/n/
+stfnr5d5X5tn/7x65cGpNb9aoBM17/+9avo6z9+xTp8p6z26//1y/NjxeeOnPls+OEDT4/98I9f
VfM3qCgBo0SZkFvdA6P56dsv9N/2QVHYpyEMxIVQMD510w3pP35VxN9o7saFIVUDlTOl1F9/6Ztx
/5Vs/oZTxeUoaiFs1JR//fdzv3hX//3ufqnH6qZBovv9QXa1+d+HhkIGY3s7rAZ5a2agCXdeiu1a
GCNam5qcNPdLbSfwAEF1h5OhYvisTGk6u2uEdnNiTCJezKiD3Sm04uVCI2on7my9SQb2DgD8q2OC
Wa/axJrxQW7WkQbqKUYt6dbSxcCdpC3ts2MKw2mXS0l8Ggu9uLhyX/d1yJ2WL12Sg9QjxKJA+RSQ
QMUFWmQ5NLQDk1yeTOkWQ5l8MLMdXHwr5b5wLLWlk99k7EK2S6nUW7sFv8YWxAY2AcWYWsWWDOac
Bj2jPiS1nXjCmdbNsO7L9KrL8GfsvecvcVWauW4q2djqaIZfMSUs77vJnevGXMG4jwevKNfsWtyG
84axhS9PFE6yxZA4D9ip+W0er9kfyYJP7qndOk+hQGyw2BqXTRcr/khBRKwdOM7jj/UA2qEzXSp1
/bDFi36zFhdBuQPkLhm/WmMOMmLJlJdxSKGB1g4m4MyJX+qdTnfgNsXuZW2y1S6MmEKQmcIddE6E
lWEHbTJlkM2YuJDO45RupsNoMo3dtC6FNaDtUBmOqZLe1qk1MgeaKENIb+UQ3wzdRRm9WamGg5IQ
vYe50rTH5QKG8Z96smZ0VUuD/FwnpmaXhpXflEAWtE7FLruQAuh3sSSVV32Xw53eLdvKT6dupmph
KrWfbkv7JS2GzRZrxq9+1xJ5BqC/u+i2vLZnTVkfVQr47laxjbYyMKwKTntcduUnyjXx5JTAnzq0
6zKwK46i5o25DOFlppaDA3ll5knrcj2Ult7b47zpkxuLlzpxLGOGn2sp+swKckD73kNMeqnx96Oz
pwYAKaDPkeGcb+Mp35k2tUktRGQb3TYB7jkRaLeVxbi+ALYjVrNdmDosD1nDK4JWdZLspQeErq5r
PdRmpT3WeWPctkaj2pvZpqe4luqHdd85eU2Xd4yT+tIM/7VWMA7oEaFlCxfq5TFXhxUgkLIY3US8
UEzMoZctbuKsN03edF4sdm7pM+PPi1h2YSv3n5dtExcoIOTC8pRLP7kFFGLgWffq1kFakc7PpJeS
Z2uB8roVLCIdq1DvIB4rKzuHFK4DOzBvjjQq6W6d1s96bp6U2WjODQfRr9OqbWyC88JNcLaerFXL
b+nTGD5Xk6VfbHmqib+bWIIPo0+l+CNDA8LTmsTN7UU1KezrVmPYtIS1I2UaLgE+e5qwsDhOgpG5
ANGm/k//+ndq/S/1+UJdvgxp/7WNtMfzBdUMOj3233/3yqElMaY5lUc3LzLtA1SO0+/jRX+gk1cO
16QcIk1M6DLp0tW76F3uC8VgPJbi2N8YFKkjHWqJh1hKwbQup/VopkLqG5eh8FdBfg+x442lUiEE
2RXNDrbF6+ib+bi01YV6dLdOHj+lvA0PUsrNb0YRvpRav/j0kYMMxVF6b+BdeuNk0CdHyhqLR3Dw
urRlWR08eWuPtC2aHtW0W4VUEi132Nb23hQm6axUMiQbWV/569YP3tg0k7NZjU9SZfPEwnqKq0S4
Ule58qiMyYcF6uZ3RhZf0drsL9PEwrI5pEn3bPerM2Hm9U6pko5uaeaYk67swWjs47t2HLEdG8Sl
Tm8u5J23dWRsQ49HL2a4xWHc9ncr6edwynT1d0ZKe7uAKeTcxXvJ0oTyYh8GCeFoG4OklqVbKY3T
vwr2f8/tap/qu6F7ehrwu167US9cr/+fnC2Gw0ELwU/5j387Nj84XHdPdfFYjL9EfflYf+3/w4VD
aR2pm/9yu/uezfeu2H9d7l/uGNEBbhf5KNKDRPzgL/7bH2MU6jdoyunqBlOT1KGMDv3LH5O138CI
gpmbQci9D3P3ov7tj2m/4Z7tiW8KJfTW6+rf8cc4Gy/8MWFvoaaZnSzOS82ibbNqZFOunPIoO14O
/Vm4FkLFbt02t82TfNi/Vc/mWfdAxZ783jHC9SDddbg31/Ftdp782KtP66c1hKLNB4Lheg6yg+x0
bn/Ir4rHMmJiTrEwuHYbqcF4zL3EXXzdkXwQ4F3Z1T39MEWFN4Ukgfl6ceWgdYsPuHLeJViOqcPc
eHg59p7qCN50VNw0EsLV2VwpzMIuWr3BZ7rycAkIzN3VE/wm1A/tXXJQXMktzn0Aosd4ktw2av3W
1/zqnJynxpZ8xR1C1RVOYPpfoPe5Kk5GeDnLB+NaDy7n9ZS6eqS626E8Z9EUtn4V9kHpM8YQjgfz
0NzGN8K5vAPF69ycYCk4DGHnZY7Ec6YOwz0nLaDEAvuwbRh2dUqvS5NcKIyUdvEQ34zqbC9/Voch
Ur3Cy7ksfaD2U+T1buzfZ7blSIHuUjL34mfdYV/9NtS/LUP1pJAruJdAcbdQtZuo9z3xJr5aDlnQ
BIUnOD1PNgb0Fvizf4mg6Qu64+hKQRfqf3TH3q18xdFd5VBcGd7sG0ERScF8U4cTn5o/VLepvwXW
LST1fWT6IAW5hlMEAOCpdhFMDmmWYHUnJ3NiOz/Q8HWAc+tZOhQ3xVf5i/V5CBvW0budPd47iTO7
g204k6cd+qvZ16+bSPVje/KKoA1Fv3LTcLwybuPr9QriBVf0RVdxavvi6tf5B/EKms2PF9nGoaJj
TpbJVjjdWXQ7TzsrZ7iEouKufai9S7Q8i/7gaJHhVlwE1/c4BXKYB1qUe4MneYWfn9ST5pbkUiKU
b6va2Z1xY0Qdd7McyLicwt+Km/qQuZqbB5krflLD9iAf509CVLmrK7NY0xu+ZHy9umKofqiOSjSG
FnDMkmOe1Q/SDZIYwPPol96FcyLys6/jsXyQbrI/OT/8ZX5rRGsAVal+UAPBz66Lu/yUX8mH8ko/
NUfzQ34yOAHdVR6lh/qgHvt33EeKxP/DUX+VKZgZdqNLlGH81Zk9RvkWn7F1N3b6cLQNu2UNnfv8
TGXXNziVZdRGm6t6orc6gyvcK5Fi9171mN7QTeiItuAOPnQ0jugU9sfMzfzRnh3ZkT3LtOl7dLuI
E+YXoRQag51/yTzDQ4qc1L04kqv4hl94Ju9bQcqHI1XmKiichX+DnTmmWwVL2NxqRykUPN1l0jvI
guypuhAE0CDm9E/bn9XDFA7HIigeoKpdwixYr9vQQvphHZuOHwTHcISPqtvxsyGM/0h9PSqPalQ4
9Mk+mH8kJ3jzzkl2ZSJLJ7KUXhElkXy/fdA+GB6AhwfjVNGDFE2H5Ko8bufY7331WguU5sbkr2M7
cXJbOi2B5hCNest+HvzJMW2Jnz+Pduk8/lHaX2q0wsxZWG3N7T3xMLiK/fU55/Ozy5nkb2PHdHJn
tSuXK3l9pB3mqzycghzFap4v4eADjOhPUdnakjt78Mk6mY9PvIYW8igck09InNs6j7otRvAnOLq9
L+4rOvxKDXgpJ+FYX23+5BJpOY03Hq2b0tH4rjjDPuebnvlBNewysBAHOZADzTXczIUazANnwIEK
NxKu18N+3/K0/pmAemBTtEm4Ze41fupxBKJL2HhqkISit7iF3Tqy250HB9w0R/c6d3ZURzoWnujQ
rOsXPrUvu/PXYMTU9J5gV/ZoPydYhMlF69uLW0eaa7ngz8EXz19dQvHDJcwd4974g555xC/7vePq
mqtEAhZIQIzpOvNMx3DjD0Y02ootB0LYcpH00D4k7vieSw4L4f9wjl6lLpiFhRkG5+508fQTIFxO
4/QBbGjuJYRcWeCddO7md67p8ARs5egYVylvosZWgbXGTwX3rsAAjZ7Glxm78RHaYH/1Kvtr7QAv
bzc2aYCA4Mc23DaAMSIcj4zYcOQmfz+yI3db3M9moAeTj2m2BZvWPY+RaWSs88vZ3sVmN5L8wgWo
yOkxrhOf1gPJ7yLzEKOoOt9ElZPK5giLn8dDGe0X7EMdGWOG+bz4F75KUZoXr+ff6HXL0QxGT7EZ
q/72g+Jxl+c+hMac70Wni4oPKhe6eE1oIRIyt8mj2Vl42P3iF0+KcoRlcP/1IDmOwoR0F17qQvvs
bkhlHvGpk+nMjmFfPo48nYz40JHBIxdnNg0jrvhoL56cs+E3j/k912df4Tl0Yk/3xGDwN/YTsjgv
45/u4FUcuB7bjUwJN+VD7JnehSWtz7wWp3U5gH+SoE3u4KRJH/rjBdlRg83V2Tkoph09qnjPma2i
O4kjeZ0WYmr5gNVLroriM4OBd7vugu6K3uSuHJzVEXgz++/2PRttDliQ+Am2o/R2w6ghyATsKE4N
UTaiGhO0izKT4nxOchtuUvMMVWVrV0xtu7EbR/vj7K4SkDnHNUQT8PZWpIUN4i+YuUD0mnDfvDra
fjdP82FlO0Ah803ePf5EEAftVRr1h8suqK4eCNf7mzbcNazRAQYCnPhdUHqdcwe1Hc+wInC180wH
pG2x3BStUHBm973Q7JxFl3y1b/LA4gv+U6vGcDCpI7Ocdl9OKB+HQA/1cMAqZ27sWaFwRAcdhZs5
7MMVOd7vpeLl7WckcXMv/SaYEqZiZqEQO9J56tCCgbrE8HgGJ28XifoK3RTClh7EaBcREUtRHrHX
BXSTuvgdTovB6j2Qun5Po4YueDcNUFchLFYdpi4PDORbDSiIlEieiFW+/GlFWtT5MmdWDtJgDgVO
8S6p2dkM5MPkAyXgh7EzH+kuCNNgPw4Df1I71E/QwJPHtIWb4uqioh0hTKPhi4oatq52XVUG9G0j
MvuOzWwtbIvsqIIYdK6BVMns5eqxowFH6tZ8mG/VMzqNdw2v5aly9/1uWYzqFCHur8vV7MKdeSMK
xgQfye9YRx2U+344GX+z8vwNGsEMZt7LfJb49K74FT7TRiMnAcZoDjIEjBgKzgVuNBhuJ+0LDBeR
eLsGJiamc1a3fYQTBrXW8JnRaz4iAXj9Mk/SY1xy3o3IIdzvDMSBL/Omygj/1cFtC2O3dlvf4jkT
7i1Fpme5jYsz55Rs8uCzsa54UL7pNqjXvx1uCY21W579tDJjs6shkVfNSXUU/M+WR6/s7qrXEBIB
rcnUiTPZsSvZsif5Q8o24u7sVo+lTFcpvgW5ORtqxw/p1+a8b/XloLHQkm1Ae/L71rNwyc0gv49x
sdvrKoA12U1dssI43dtx00/1dXW7Pi3h7igMeDYZ7koXojk46nEAHHtgnS0YNo9EJV7JOS5OsGjU
KGkp5NtD7VcHiNQOTVCuVwKfu16Ol1N/6p9SvOXVtwLwrxycINGuHkqfkCpkLb5gNw4oQz4CZqfu
HFycxc5OREV2aZP0wOtu/Szc8KBwbvFzckKKzK6cDq9od7sE4pOLA0umk/qDLX4VHFrfAstpvd1v
aT1ekL+exvNypTu5b7qDt3lWMOCoLWFr2j2Xlz2FqCSOlNixzm2oBJtHRsctHDFqj9o5vtfghuML
8c54IEO1dp5+hSPmMYcDn3xgEkpoga44RAF2xraYruXp9xPKJBqOcdQ8sL8IiurK1wxTBPVRvpkF
22zt7EGNZDw45bP61bxXb7KA7eFv87uE5eh/ZE/WuTvqN1WQeKVfgX1R2ImXJE5yK3iC14VVgInE
zdz9UGmzNS8JBI9ZLb/CU0z4cUy8VDmlPTmjG9tfhpCGd1sL+IF9cXr7Bt/0sX7sG2Z+veIqu6Kj
1HBGXwlmv/Vw80KyBuolrDs7i6zPGpNnfOx3+S4WXQ054Yvmnj/G59tfr7AHfbhhHf6i4gA47zbR
HodZ396bxQV7P39Ul6PwGfcUART6qzjsXZr37pXElqOsi7Yg9RundvM/JOThy8JLjL8AWOsv3mP6
TSmAWGLTwmOwRsMxPIokto509W6L7A58t7q7GzrhdqvfvMaEM25CVOtUZmETcxFeiq4VyL4kBfx0
FQZ7eAaU3AOtcyWVShX5Xv5SRVnEVP950/zlefUhheZ2u3cbZ/ZC+HXhDuBr2DLHll6nfRW2FSRm
KNzKvu5f/H0ZA35y3tvJ1/JDeV6TQPUbjNvu1uEEodZiZLoNCURPhoe0o9YTP/cqV+c8UJr2Jf6m
RTdgc3hxyK7zODgKhpbFO/uhAZGF//sLAKbO353tXbi3w+Y8POfB7s/u27WHIINNCM1NVkx064if
BHSUbk+HknV3mOx9USgUO0cByWw0wz98JREIyPxMwu5wZeyigf5f7QZPevfqhGPuYNQIRmuUnQsB
MmbU3J+DTScMDWpvYLGkTllI68Qo+d0dtHCiM+yh6V/uG5S/FZUB0z8sf/NoJucvMb/Ocq3xAGpo
HZCj+0vEfmGUZq//uPkFvgds7Nje3JsCM2yJNjCkwZ5/GYJ0V8PevsuEAChl3IIr6Eeb5x6PUfBb
bkQOF9uC42LzARaMI+WnkXjIznm0+9imwYbKNhGI6i48jIyP0D4RamNh9nBRwKv4LvH2Rkoc3pL/
wf3ef/5dLtwUQAham1Y64aTiaVabU5NYwq57X/FTPJ2EETakVhwCAF4AnSgY2YlcEJkjdFqBBlQd
C1On2buby8BiWN7s/tYSSbtdCFIUHPkpckl4pvZ2HT/Ep/jUXVnXXSR7UzQHEhkOC4+1d8gx4VTP
B42cUf+xvF+9JByiGH9vduAW80W0P4maEDLeU+lPxy6s+a+7KCEvOw1HPdo14uibd9MetrHC6dPy
abFvDIxQFfQPm11f96f8rn/azYB0v9s3KpsuSLShZDeYgP7WOC72l4nDXWEPdlVl2ZTkMP3oeayd
ijinrhZuZJT59cQx2rVa5eRu6gx7ULnbFdjcjwLaUHLNg/4s4fiSP3JbUFTRmzWbR2KJJN1uUjYC
yxkXlfs7ZE6c1S+5Re72u9Pq70Zp4bzNLmqCv9l9tPh28XfvRiPRgNdsyx83d/cN9vSd7LV+jyLb
NwJbGgiB7jfu9u1xUpxPGeYye+WN9JgRFevcRNuhVm57neNuN6SyJjQ6+FF40mjyxcnrYCRB1Pv6
HY+OGojtzZs+CrdwlaIPFk85ZIT6GlZ7Cv8vd+exXTeSreknQi54M4U5h4depCiJmmDJEd4EgICJ
p+8PWVX3ikdZYmvWq3PlSMpkEEDEjm1+w8V83IiXVsLhoM4qDnTfufxX8p/hsOeRQdySIe45NtUC
z2BR2TvTXXDf3+gfy3dNf1HopHrlzcLx3oMIU+AsihqSsD4qgFWyBYd435NM5WKcqvWr7So7PDFx
jORpCHNyN3CU71Y3yi+HPYBc7KUtxTVnduE7kpiHHMC7PUWU5D97imclQj/Yedhf1onOL7Qnhisv
Tp64WoklPVFjT+l60jI6OSR1vXW9FyUe57H8O3IRx67Tb/Vtdr/EKzFpbzk0hJmWbMx/q1p2/ttp
NV+f1qbqHfxjfO8m/WHc2XgvhrQh9nzvSX9Qj24VmjfzQcV7IusTGvfU0ji099rdQpd5enZOxaNz
313RVXunvtXX/PlLdesdrAvu+MS/RIT/kN+l9I/37CG9zy7bx/mqvzKO1qV66ehvZuQ8KjHpcm6H
4uSSGE7XFNCkMZTGp5mUmCLuMFxsdzW5hns/XHlP6pL+XjyeuDST6rJjixTXzfVIiXnzzOVI6I/1
24qAp5Kkpeli3pvP02VzzS1EQotAFz1cSZNT0JpwL8ZT8M7P4uXbvIXiJA72lbgK7uoT8Z0oTvuc
zpt1Z96OV96J0jvZC/zyGFz8HTD/aHDzvmv49/+bic0Om/zvw5qoQw/na/Hl56HM/n/8ax6jue5f
2DMDnULEBjoo+mP/GchovvEXWifwbLGw2E2c97/690TGcP4CT2MFOwwVbDEs4/+ZyGj2X1Cu+Cum
Mch3YZnn/slI5gxS7vAP2hvY4THKZACEssHrk4Nk27AFeYflYGJP182H7mG6dj5lDwatjfS4cpa5
2G8NEqxrGjrHvVvbH+St+Dw8DGM4v5AEmAT5y5m0aq9Hn5b48XpvzAV/Jys5zf2COJNSDeld2KiD
ovCovv/0yv/hmv7bKu1/cT7/eYodpLw/xS98rIVxKO7wPEX9ad/Zw4lQT45FInFvymj94JLCZYx0
miv7LYT0a5Dtv5feJ2P71BylIj7Vz4kC8IstM2zRUMarw/qMzVlNO6T54BvH6orq6gRMpQb90d62
b5Dh/2FlcNms66FSBg/tLEUp/HWpfcmQGcvZQ+tX18vq4Sq63taz8cZT/rIULE4EiHdBOfDmoANe
P2Q6WpbUK4eePfl6n9OgobWklxfd4Ce//5T763r1Jc9WOpsUuotegMFgpdl6WOzHen36/c83Xs8l
+F6AyfcZJwB6AGFsmNeP4suymJphqA52V+bi4zbOrnmYWnbPR7/SGnELY6yj+aepVLw0PQrzjy7K
RP2pGutx/dDXi3C9ELbzNl71jQaKtVul50X2NtnzhyZoLSuxkfKUf8Qz+fv3JoIgCUw0QGX/XP1e
R3m1d7amPBTz09bcgzgJ2/6P4O9/r4HOHgRaF8weG+sMY1qvQO3nkTXkzKlxLp3uLQPgM0LBv5YA
UwQ9E1KBDfr99euX3lQCk0WIPXWm772B2YzBqHJKL5d0fkJeOqw2IxR2GmvtG3v49ez5PyvjeLmv
jGrh2UHVB9fLZp2V3ZvsYbsBFXZZ3K/H5eMbG+zXs7IrGYFdJKyjw3N+LJ1xBPtkBkjRhJ8FA6+9
O7aXBmSxiTpm7wOu4/atzGdPcF4fGxYFFUwogKOGZNjr14phTzq2QU2xf6xP3a1zwTDqoC7LW/dC
Oxmn3z/iGbbkX68SZTi4BRYCf5javV5N0yqnRUaCmQLlh830vrsdTrRUwx9U14c5mUmHV2ZPFhXm
3l/9/fLW/uPPHxbiLacA4wJ0Cc72kJcCDURqpqA4dC8FD7uSle01zsRsWUuYsDNdo0MkGdFRpWsM
vn6UP7Tv1j0IA3qcwWnvmOokQs4bb+bv9/ybX+38OkXPQsdrnDezZklOZ5b9PV5MxtGnl0qLZwib
DiUAJLzD5tHD4egt2r2139e//AK7YogNcQHU7b5Rfqpb8TNcQb8tNHHD7MI6MAU6+AAllgufOZz2
SftUXE13aR/yr32f3tkH80qj97Jcd++7++HSvtio4n//vX4N6fDj9rAFOA/lq/PPJfuuB1MpaQaO
XZvf6I4/IN/klesbM+df1+EORFEEYBehBZfx14+OMnWam25FhOzkWsdbbcoqJN4V6xt31P6DXr9j
AhHCrjvkeRfpO9t/ywgJZVkEC2X2N7dBE33mrERSKe+Nrf5LLAE4jRS7gXr/jshz9svsp6+Je4fW
+v2mJZnQjkHjJmZw2SKRYbVv3fDmLxtnXwqbOMBi5IMoor1eKjeaMZ1GqTFrqR622+lO+zo9OlfD
HdCTxL8DspCIO/W0rmH7Wf/6Zun2y8fzdJovu74XSG3Iw2dP2pObauYCcXc69KfhlF7uXYWA9Mk8
9LcNder3P9uUMKPQQcWQE7woZLpzeJzhIvK+7eekLQaoBRHk1Pj3K5x/u517tSMTIZPBpEez6OyF
StChMt8KBqT0Pe5rZkG/X+D8lfGuoGLAXydrB+x1/soyYGbC27QqydbaC3Og16E9Lf0bm/18FbQJ
dx9fcttdixL01uvH0Cp3qOXW0KjSFJp1QuRX+LNOf/gsyObz5alDdhFA6hoqqJ83OipWC5uzqjEQ
1fqb0jPSB8RC3mJO/vIs6LVB3IOki3gTPL+zTxLUyzhPW9ckwaiMUBqpjISP6vqffReuXxiTu1uX
wVN551urF2peh6ltkjX1NNokI+c7MifE/t+IDudxaF8IhUp8GnYxDj7T65eGbXSQpebQJO0MXtjA
ezVSdrNERYMbzO+fCXzg+Wq7RjEHhcQQgDWHFWjhz5/IqwC01kHB4DXN6lv0Vjwzv3NHuEZ+EYum
HxgMAn5sorG32Y9OlakxXnE8YTo9lct73BwqFdfNoOuHytEVWJAsH5nYBVbGbNxb3Jdp6607Sjzj
5LT1pB/x3TC+Wnnn5Ym+Zfp96Vp9F+de1vjx5uf9ASlRRU8Qum0W2oJSNkQdvcuiSZp+Hha5JWlK
brPz3h1yA93cwTcuUAlBkUYoDQ5TMElnTVy40Q1JqBxTgHOFrq68Bk4SyO4yo4NY62L9UAorZcKI
Dtb6iImKMoIwN3I5RaWVW4AY4e4xc4KiJvlFqvndmGuGGatSQCaoXLkeDYS17pQslvd+tfGL9ojf
NmG+2vyK6zzUX4TMBrQu/XpYoipNxwdXZs4NUrwTzTWvsUG39Z4xx66sR+PIy8ybEP3t9E7KpqhR
6TDaPq6t2cDaRps3GTp6P3+3st7yMDRYvFu3l3ObzItdIlrXFu67uS+VHalS6c3ByY0ZiXs1d7ct
vxSdPerAj2DQaSUWOVSKMO10AIzFMPXLoViHZuS/BiIdGZNTED+9YmnjuVyqa0DOzr3f+wtz6m1S
IlScxTWcbBMRfbsRbX+51T2rLSrL6PxKvQco2LutEbrB0n/GJKABcY6qnD5Aiai9F1znR8YBqqSF
ID056dFcjt2Ew2CplqgxbFx/qnLQMqK5lt5XaoLPkntDWhQnJKKCrDwOSy++lOYGyKFF1ASgmBZs
DJfM3anQUNt6E4ydP8aLCCaIFv6MaqYsUdFMRrsMtDgY5vU5r1RLP2+nEcS4gJHC+WXHANCS3Zog
C+3j6qbDWIv7dpm2qCzajWlU0wxPSPUVDHFsaanrGbGoMVxk2hcXaHSkfuIs81onecsODIWowI8a
nXncmnZhrjbSe4Cs38o+WoI2E5wmZX30jLb9gA5P/d30G+eL1+lofXaTbKwIhgk1lUfsuViswnjk
TCsHUwKrpP3Kf/2lQRJpiDRE8r/JIvA6tHS9+YW9pQR9itSmm95hoBA21bRAvjTRkQqhQqA7MLXw
Ew6ZZWmAF1ckb6CkwPWMN280eF+LLp4DBzLKFgZ9oDVR7o/+kzAdjpeYnCaLRF/pOLyIvgA2IYlu
If6eCHfk5hxc9XW6ZeHszrqMtrYf1I01t/1dCcPLD/VlqtdjhsJHflozSuWwpUL5hq9FkSW6qLVH
HW4N/aa80LXY7DwUSV1VpmgKqNy3aO8LOM9TgIzxsYAUwuQLpz266NsMx6Ysff0ZCrYJEMVbvSdz
Kebn3in7LM7wgk40DdpF1EDSObY4oNz63qY7HNbGuXYaB0+/DonSJ2mZ84M/tbPBe3QDGYpGX8ej
sMvpatSwPg5h2Os/zFUKlFi80bste4r9GO9R2r6ZJtb1MV+lltFATjMnP4nc9Iuo3IrypSLt1dG2
spc0Zr9xawkMcbbYmI0GbKF0NhMv4awxcNjExyPchs4u40CXgk5v01yuk7k+Oq3BLHSclyaGrKEx
Z+o050emtehX9AhKDRd+MLnM4LKxADxF2tEm9WTWa+y2xcjsdmhMZpBCGbfmWPR5FLRBC9KhHaH0
VpZo8zDHJHcMDR3h/FjWAzsdRlo6HLJuECrxu75hFJIZGSO+EgGDaNRmVC0HFK2Yu+R9KU9enqbH
MesrI57Mot4QBA6Kz4Mq0LUIbE0Brcbt7xE/xR6U0CI2FfnLIJk4zGIimHZNwRhy7g2ikhpXAJRZ
N37JpLQdDJ/t2rqS6GaZF7ZAqS/K+9z/saC+yFGDEgf5pRQuSJBtkICQLTFkMDlc9TEY+8CItC0Q
OWaDfX9dD71pRLLxa1b263oINWNOl5sFgboqEavR57cy8w1svhp0R2LpW32KkmJQMPUtTfsT1iKm
E1mLLF5EqeVuwklP/V1EK6tOdjvTzS8xhd3jpNT+Fu0Zwc7M+vij38TKkE1TnRY622rd4zmnMXNO
sccJ0c0p3LAku/0ud3mqiFpmBqpjLw7mz3kGldBcfUJrW0iseyq7dRSH2ZPEp03X8rAb6x58mR4I
AH1N0D27XjlZIeKQ6xzubrxFqElsVcO5Nr0rAsrMxuibyebP/coQ8MaLIZifM2mtXVI2/sZF4CBR
F/epcKtdzqb41E0VgSddsu57KlXWcq01vXGZo6qvIhNrZw9VU9csI4oC+11HQ+q9ClDjCxUF4PcS
BaerwJ8qwGIlOyqkb6mZ3AQ4h2Oq0eAXZC7Wd9VXu80BxSkIjHQLmM8WQ5qHayOL92LWRRlqAy6M
sW+NSxVaS2Z/aZzW+7F5QbqydC5haPXZCs4IASwAzPmKvpDY/3iRTvc18JSP84m+pyWjsekG/D50
e6LN7Te2VjMaRlJ3HN2LtVV848hyZ+158gwFqGg0KuuQB337Wes8RPvMojH7iB1Xfprsgciru4Kc
w16H8vO84tMQCaHIrHiS/gcySz0vY8Gm/QK5ROjmYhbKTna6+os7myPO44s94E1FEzSLbIidz0Nj
NTLWtN2pgAJafsBZuljBYFjKjp3SGB5LLlojcfVyfkxXGehJatsrOAdFnPOokb/YRbofDm8sbA5D
XWzfS33VMxj6eg9gN/Drtr8dClj3R27fbjxI+jRfhrUxVGRxpE5yKKUTEVidj3VlFwzppim/EVOz
BZE3BOph86CGok1huN/bKV++Fc5iDpFTTUMbTaWTPnT1mrK/08V7X7gOI7TM8otDAUV9Othj0ZoX
KsXOAgevgl7vtQhy+XkWvJB3rdS9F0VHIE9Gy21gPS1TI4/jPBsGdLzFGo+KWGFh2WrZ14EQ5IPm
oCMv3OdOAXOLtsJTgPeCOlpa5nyqJOqQIartOQCZwU0Z9bv1BoYhU/4W2qO33tez7YO/aGzxLdtG
tTu4rX0dO6tlvoh8Aya6Dl3QJu6SgtHRy3K+loZTIoezYX3lLDXyYLmwgumqZuErNvuMkKFbChQP
VB9YhyWrpiBxaqt8Sf1+cA+5bNOkK6aeeblNMqTPKUnMZmzNB2zrJRyBrdSq7CLdlkG8TKLQtie6
2NZWRiRG+qUMugAsqCb88VBYzFUflDXNMMhI/pejZroKoHS3ju4zdU7v3uap6Jcb/Gz8Ht5bllbv
5km608WYT+ZyrNA+BbmLMfSnvKAln4y+xvhg6gaU5JBLtibIhpzAqKyFTr6wlGsVVUXlFe98bSB3
3OpWx5CrNrYA5mVaNbFpZfk3Wrn+j3VV3EzZ2uXGURNNZX+YvDaFt+vZ+rPNr5udoJ0q/QaKpzIu
ad8XNvYQQVYD3zcR0TZjOaVivS7Sag2cqOHSvlY0lkjMa/yygsSbEch049JwKgMIlY/IRFK5xfZ1
NtfAStQk1edpyOwPu/12f6wodAAjFNCdb8qSeHsRTAu+eQRwx8jCzuC2X2MEV0yaLIUmi6M9Z5AD
ekSklpM2EkaA6WaqfOSG1Whe1arOjmavmuxunmcLhKitiNlk+l6TDNJx1cFZi3m59HKEUcMqawVs
jlEMgAl6rL6I+mlQE1vT4P3ko2fyqcVL8JOG9l9wTBdkxS/XVtO/BVtZiLAp9WW5cNPZzqKxdoYZ
rVwElZxjqTK9OAlGN/lBNsoAhT2tm/GOrtfs3ZptJYJkNjViiT4NthZ6iPvWsdfWhv1QNjpk2HlM
G68JcY4Yf5hZ1YIsGsh2LtvUTOvL0lAG8NSWK/rORovGPIrSMZ1H4XjD7erUq/9OM3ppx8GoOdUS
9lVVOSefPBFEns63idViuSBbSEmnmxEWNTMES1qAPpdVAo1YNb064qkxASyk/VCFldsK91CbrZ3d
DzWUZEopJYGRlnrlh2ijrdAIlhYhrFKZWpa0EoXRCMm7jROFR2IdGa4xjLzZtcL7pe7bFNr/toFY
41Vlny0dJazQrNp+fFA+zqLXjj8V/qU+qMaI3Ebr7Ni1Wu+x5U8e5kD696scre7YuPrwzUFNV146
Mw2Rd7t84EeRyQDEypIGaL4GQ1eH29hMgJP0btYT4WEnH6IGki3P5rLZ2UU1m92StI0UkChs2OsP
U1W0n5vOLIyj6afBi1Eo/MRtRdl0O+p8u9jj++qXXmU27mEZhsy4m72hUqe5GTqSbd0fKzDyrrNu
Taz1yHcm0+TgqOZibdrFC5kamDYjq18MrPq6S9GnOeRwqZZ+ueqUVkDlKeyeBFGfuX2zjR7JrWsN
Ux1a2sjum7o8yxJj8XPnrqsLI7saS7j1YV3Qg0XyoygMgIf0t8l89NRoQBipBs8Ty6x9+0Nn69yY
dZ/OX+0UnYS5sPwPqbYVAEmFOz/po+PNj1rZtU1koqv7o08ppA8qEOM3U/M1SvF2g4XnF1p1tDKp
Hrt+7gFxlXn2Y9LtZYhtramt783YzekHPLWbT5vIETFTquhvgkKZWeR0FU39algoYGy6Ct99DAvK
U6O3xYs5KqFF0Jad7pPZ6ZaMHT/z2ito1tqzRooVnNBravvQUX0zU6IU0r1q5ZpxxA1ZPdntFPhR
tZjLcE9DKH+qnTrrLo3Kq6tT20wl/BZ99j+KVomPc5/iokLlKtJwcnSRxgjrA1WdHc1ER1y3VyiC
80I+ii6fyC72kNXcTbPL1WsO/YKe8zBTXGyruV7XDfEkzHFhYLbNpcOzjdXskft3xlOO3Rj4KX74
Y6VnpAB55YzTjW2sbvu4jlNb3OvB0JoItqtpvJ41apQhtFyBzmeP+PBXbLA9mixTP7tJ01JJxFnT
K+Cvu1bFoTPd/F1DGTGFrddt1sEuVOlE9MSbMpqdQQNcKxZf0AmaNy6aTtjmTdWiTn1VZNSw30jb
quBiE76foYLZz9P1ZjjtvQQtNEd9VrkUeMqVNuDFbWi/jUPmIlNrIipT4i4myElM44V2zCZCbsRp
ONp+iYxwCR5Aj5UMHCIKt+9EJLDaOuwny2HoL6w1v+mEnPskt1KhXUxkonlYu6QxYYZ6RgmYMdWL
0KUgvd/MblDXNZZ+gxPOWuPmz16e9e+3HHfPiznTqLkQMqygemyOPl562QTFc9P6bAlrc3PBgFIu
oCHSZ5zB1Ux7EXtlBuN0n1x/Hid/rsJBI91AL0JaH5a8VM9ubZqflrkW2cn3SsOmXYR6f4iltLZc
lBmC0VGPwFp9v62tzQmwRgC8SJd19CKQ2grtqsyCiJe+QRjRXBNaCG0M/ZRRXFnhOgn/WxdYnN9M
NLDgCmntZohITydSmFN5sc2Vc58Omvc5VXn64JZpml7ZuVaB42O2clQoUjGjkhUnr7IqH+sjDUeB
40BJf4l4/TpdjtWU3xezyJFQnVuFxGOAaj063nwgag+q6J53DWCxHunyrVIN74sZJRc6dK2ek16P
4+esHZ1He/bUY4paM7+4sfpjZAao7FEPLvOXHjXHr1bVOEOc07qcw7kpxpMhamDVyKTNS2KknXjq
PU1/tlK+XTKazghKYl65kbEm5gcV2zy5h8HiBUEErEdIub0oh9D0N+Pe8lrhx1opuCbHTfSPi+j8
dwM+nXdYvq51OEw6lPwNKXP299oKOsoYAGEHmXr3vQXPH+cVL3tARtMrY4S8tu9t7Y512C6Ze1NJ
nSLAcxSdPq913duiRsLsOLtNrh1GjFbHcGwAXESBOwz3izNzua9CZzSpVu2lyBpKLD+3Mi1BKMaE
SO3ZdR4ale7Td0UHNUeEWPedBNEw/CyNnL4BVVJGw2bsjR4tHMa3yyXHR0FNnA0iy9jCBY/oQdnX
jhy9LK70um9Cfdh6gNFu4cGvagN8gDSBn/rRJI3AacwNcvAZ+fLZaCwjj0TbZRe2QuAgGgfTfuxS
1/ssZ1BA8VrafFzfXcSLl2kEPUyakRptTORMEJKbsh/lbI/fgkEMfdLIvHhxrQ49DstYmqepD9Zn
kevNXSDqtT9oCyDM1WznfL+fxh8tisvPs1xEFVddudX0sF3nXcco4Mnpp5Z60mg8YNCmVD03tSYJ
D+7i6Nh2Lvl25aZb92miEavHhVGDbK5SUURznVKOYyLnfxOLDSi6QLz8yhUCsE1Q9MFlbY2Ohhjb
nkJNrdrshAub7ENZMvhEA4+Grh+M9Wd3tIu9pG0RITLcwQ8iu5KVEdXZ0H1DnxQbaZIx428pe7GF
hUMHLPRcVxh8y23GN2ed26/10gUn7IvmMnJ9wnVk1WudJmpr23dboTcIkUwdufNAAV7Ec7aQVJPu
yDxaDOIq6Mu5eTQ92hqydLnwhZ5778vMXt5LaTZbiA4SIjckmwbCcRbFozU1gUZ/uZ6/57kP9EN4
C9lgl31BeYQWIVlf+Wg0qYkcnrAv3SHLDsJqczhNM4OjMOsCpKPr1F0+eqR0KZVvWd41vh88TzQm
Xvp0GS9MU7MkTI1pAv2ue1q0l5yJmR8yF6X/CNPb5a6jUHuv8rm+o/2WXk/OhvujwAvrs2nTSsJe
QTSXKlu975ii1V4CVskCNYr1CTI3Xane47ykX+FrYdxoi95PkabV6ruW+xwiOrfjp0yt8rmTi0/P
TCu3L0G1K3CYg8eQpLCd8poqvwZlReMZs2cLve+oDNT4BeVEm0PrWevLrtDGT0PY/AnbVQvADBMv
IOZKD77a08zB49wNfbQSIlWM2n732daKWkXGkloQLchZDALg4j1aktqWW63HhlXLVcseJZkI9dlz
4WjOvg21furEqV7Hltx6HprvWCV4H9BxRM0VG5bmfaGP7ZM50eaIDfRbx9jbVm8j+SrNOVrTscnj
1p50piRVkd5O2zA6od2jhhUiIht8DvK8hVXqp7Q5LGWIB8vL+68Z+VMf0gbZuxda2f5Q1rA+eVsw
fHKWteVk2vkP2peEuJTpaxfPgQ2TXVftt4axbhs6XZOuod0aFhZYcymSQLTFE9YfUo8Qj/Ie7Kyk
PC5UOqEaMQFtQzjIr42D4+E7HQ7ugpYC5iRWn/QCNV46ZeQIkext+/uWmZOKvD5AMoAuCGd18ZQZ
VX2ZcZv7eQvXdMgtjlJajd88211Nfr+5u/FqxwCPSHdfi1WlMhkq0yi6g0gLYDtI6UBiKu2gJcOp
uMs1tzQ5c6453y/CICuqJsPg9A9N8M6jQn9Sei/skEOUfl0l48bQJxGWTLu8gLINoeI7FJadZxvf
LPoyoyFd0CbGgr0549fRXEPUP9cP3aohBe5TtUF672yEXITcz6xl0+JLDEOmKlnMrmziVS4osXe0
F3jmtMDtouYlwqNvZYk7fTWaVmg16ezGq7uNG/ulxxOdUWQqLyaFGUDk25QjN0R/IPW/n06a57PJ
Hd+J0tzfuogo85hn6AGELHvHaDBp7T0/WZHoKJ2TEne2UeKc8+Qa5dHcpgPj/qSz/RjRwkhzYBob
V/Tpbg2zjYV9a9ENZDwdO5k8OPNppuU52Oup8W+UVr0xTv2nQXTAYB2BPLoJSKu8nqXOdU0HRGMQ
nZuOeNKYgN3Wbab+eBVLZ+CNSDBODeC0znAqAolNI5BTnahOpJ8Ak3i3tqdph9+//HOcA+YX+ATY
vHzUt+is7N/mJ4xKOaJxayinTJypVu/1ZZhv6E54J58EM0ElfflDmM/f61FpIw/Is6EV+Ho9b6Jv
Q55VJr010DTYSlJXAHFvbKl/fCrwlvyfQGKAW79eRTLvBQFkQ1TAVyWpTA1Zb4e01aZLc9GDh30D
NLDv0J8xRczxDYOHAtbNxkD09vV6W69qx8PnNW72uLba9q2+uCTwFA4U3dpdm9d/5ooE5FznudgX
SGix3i+iPGVh1rlkrhd3XZFedFpDf3saIejqbfvG052fT0A2PJ+J4QKAG9d2z1Dm2qg2110lQgQm
rhy26Bn7Z/S61rl+68OdHy20ijDoBapiopG+W3S9fpEEL3ebeNxYS3Oacfngu/EgDIqk32/7f1rH
Bn3PduQAIAL+ep16s7osQKUvrhbLusAGbIq61TPfwMX8ui0s7C/RGCN6gyc6F6Tut5G5ODijmMGD
9UBY90jeNLM5VHlefZZ1y7TEkutbFhm/Phw+WUx44CcY8AOM/e9/PtO1byCoTo+qdTGZpUdjnITT
529Ejn9aZXdR9oBpgCQ9d9krSq4aT1V2nPvDfOkUiFUSPv40XvwNaNtDoBXsAubWGbTIQTTYrIPS
jmcwO9TzOiTRcliPv98O5/GCVUAfurvXAEgLAEav31gxUTrJqbdid1ArA5PUOMAMaEO61U7c6IW4
//16//DuIDrY8DZsF0Gxc8Cvswgk8Z0KZmCN/cugBfOD163rj9+v8uv2g3yyowGRNt5v2LN9oDrA
4HQ4LXq5rnlXoC92lI4Y36etp92riglU7vskh79f9ddosSNXCRXYCwGg88/eZSBVkM11bhELoVAH
Gd3Z1EY4oZ377V9L/RFf6b/Kx70Smfu/VAHeV/4fUeD/N/R9d1vW/05gSr7JL9+74Wf+0v4//Ju/
5Dl/7eFnvwUB8RrAzP6HvxSYf3GB7CkXoYm+7/5X/+Ev/cU1BsMCTB8Yf4T7/5e+5PylGwxDkJSz
Aaw7f8JdOmf9IDfsoU4Pxs4CWMwPO8s8tBWPjcpUWqKq7iC96j3D12hoXloHFzbMPzoomkjstR9q
79r35oSSOJzW7oSF+nEVSG6YQ6Kv2xsY8LNIwG9FIMAsL6AmI/U5x8nVHYgeEWhBArylj2Y8k6Jl
ZEY3gkZLCpdK96fPdf+vHOFn2U5/T3h+Sh3QcafC81Dp401w65lnAS5Vdjlznlxk++uRNoHbOs0t
7jgYKs9YHIHmsOwBHmareWPk6rLMQyYw2uNogPwCaDLObbhmor6VaitAqGcpZaEunbGkVhi1d4bI
p4+iWtMhaauSnoTFIIgCjQrzU78yMYXAn6uPeTk5n7GgW7NjGmwb0iG+v5SP7RgoI2lMB2XVsitE
etifBLBDLUcDcXjbyRls6AO902BgQmKJ/WvWZVuhOa/M6SEdkZCOuq2GXboas3MslI+ogruVyKxp
srYZ4+TykDeZ7oZdb0EJ6OoWMQvhCCdcZVt+zJzGQqrJzg3kWsu2pFc5L/JZ2C6qGOUo8kOflkAI
O8NEJjPvPbeLCzyvwYo5K3JqbpByvQdZJoATGrjKATXpYNfbObDtyE439c1njoiOVDqK4LLKegdS
bkNADUuGRVXcZst2NzJ+7RMXkAVFsIWRe6i0uoPw73vNlGRDsKQhdr9OHklNc5DZ0mvnSSoxbNHa
+e6HVUOvOFrqxZguMtyObw10Vd/yJN9rgrPNhOu8j7AUXvfA9zjUP9/8GiPzem02OEyFNZ5cvQ5u
XUazUKA1YHZRSlPsNGklOBPs4IEr6BTi/w7KRMZ/1u3+dUMbuGXtLCcONdnpWQo3mllPNe4aSTd4
YovqvdTHKcs3y0vltRU7RVsah2kfwMwQD+BgPPz+SBn7DfPTW0Ci094LGoiEZJPArM9+AzVu2iBV
hYhNsVjvZSXGe9oHS7zJZrgGi4JZOArWh9Qogggyk3+tLUxUMKL5P+ydSXPbSpaF/0pH7fECYyaw
qA0JkpptyZIse4OQbRnzjMT06/sD63WXSKnFcPe2K6IcFeF6L4kph3vP+Q4KXGI0/KjvTol9jxd8
ueiwTX6RZ5KRYTrLtPNqSyY1UcWTnhg+wODsmoqH+kQpqHn4+MrfHQXTKZpANhVskw9HCcfQTBIV
G3TZx+JyigvobMFsbT4e5Y0LTBJxQTIZGFKiLtjHHK3wyHu6oAy4GBre7mevd507ahj2i2GjIqRf
euNN3hNTM0Z8O2zXXZ1GJ2bpo3eMYOLDX3B0oXj89BmtAai70fgtbaSzZdv1SDbnVUnKxXoIA/zw
9VR8+vjSj76vN+MerVnBlJR2HCOn7+mgXsxAjC+S2v5eR8h/Vx3Z5VsqSdOvqVgyzXK9nE7sG49W
p/34iNMJq4DOT5zg0Z3XCiQkoa3pPi81KDw7D9ZR5KjPkly4CzlZ4sfH17tX7h98StxobFpERsAQ
XyICDt+omHNlYM5C902vAe7gRtJv9cp8iDIBv0vSHnWy1EOLrPU3s+GML5PI5Rd6m2N3YqF8+25b
oMzx0hCIx5bGOvqCSp3JeUI95gcJsly+MfPOrqf09uMLPt4y82LxhZpkHnB7qYksL8Cr73RwSwO4
PApQ2hDJfedNM4joUd47Ef6MqeQNJ7g5C07gnt9eG+RATh+kgi15DMeWJIWYOc0WxSRdCNbZSKWb
uSeS5ONrW17Ow2dJeYc75GF74k/SGQ6urSxDZ+Jx6r4t22g75mO9o9bfXOVGkn37eKi37ykFCbDE
y0KEm00ebWpmek7QD9HGUo4frgtvKB+1sVAryqf2pqzCU1kj712aROWJZ5OCCBb7w0vTxtEpkFxC
VojLeuf0GlWzdEh8cnCiEy7bvcX41W1kWmbSg7iM0mTZWB+bBCMpmkpPQ7Hp6rafN6FRCNT6CAN+
WFNQ9+tSmOmiNqp7AhrIzz0zdZxz/hTW1XSVy4pQ2y6sx88DfWDwmhXyhOsxlhPco0FjTf74SRzd
GX4tO2vyx7H+kGtNqMPhnVFhZ8umTMwNncPRt/DPUItOIJdYxamKlLmsq4d3hrEWHMHSQ2CSOnrB
jFnNqkgnc6OE0r8P85gsqlanfWgK5TXrdipQr85plBEgO44octLQtS/wEg5wU7BJEXGMJhS1cjx7
zznafHdrpwEV7ny07Pu2zfRiJcrWBLgsHXyYgTFR2vjj+8W2iRoXMABvOQsc3q809UYUBrG1MSbL
vTIzy72YzWa6lH2q7j4e6miuWR4Nsxl7e4xgwqVrdThUUUdt2giWZ7tDAjcb9nzrzEHLxjJpgLUX
OqC0OlEnZrh9aevoKUmcbcvCTXGKjdjhsKVydV7F3EKvEbd3SV0HSBybRtsaTVDOm64xejTSkuJ5
l47GQKfNNBYBLtJwROI0k2gINIZcWcEsLmKRzOVOIe/ZOU2eE8/SenFxYQxm5lyOIWnaO6xWNYKJ
rnezVWok7uB/fBuPJs/9bSSHhloh8ychEkdveOF2QzvonFLMJuyuPVV5KMbm6MQoywxyfNcI3OJB
CZtj835P9GphoBE55ARDIgjuCjDMvRK/SjIEIcd0BEgjHaixRQ3zVaFs716xMJ1YIt4ZH1q8Q9oP
hm3C5452HsjwzJZ0NWbPsLhqGuuyMu2LSNY3tYB5rGzgm658RMb48+O7ezSTL3eX8jmFN2QApKd6
R99DXWhmXFCr2uSVBf54btpzIs9xjvd1vOlwofzxfaZWurifPaYQHGtHbydSW+GROWaSta7AaZVW
9sXOo+I85RgNABBT2AarqbazPXILZWyLU9G7x1serpijP9+GzekBaMZxLRDXkR2bsuaKoyH4ImXu
wrQcqEpzxO3w1ZSG7KlCCGPIViUJ8QldyVh5K4Hd5aFG1DycmMLfvuDUboCjLFUAbs6xA5t+JPL4
xrI3/C3iqbr4bc040j9+zvvL+vcLziaPZhaVmIWwQJIA3ZHDaUE6WtcWGHlJuEiCeUXj0flZkW8y
+i71QnubM7l/jgvD4ezYSdf02xQh227Qi+i3QBX9jSgClI1SjXO10nKiqVe4mtrLyJvjdmvhpgK2
KUojX9vRnH1t03TOz8LUxY9ALwHNRyyNk92tfan76KpoWPAYSRlmsrOPXicclmQ1xjZWmQxITmiy
kU3EsDJULn7O4zzqq9nItO8xjW8cIH2tdl2ZjIunDN95O1fQZuPCubVdLX34+IYfLszcbzIZsLEK
IkJIxhTHnQ5P42FPaQNJV8agDzsXk51JCQcMlOE8/uFYxAWSPmfTZKXoRkPv8NkqNdQtPRBAd6zM
fuOGOdLpGQibRJX0p0NxWBA6KRVMxnw9R7OxFxHnQyaJ61NPsq7ScZAbKjf9zpGZPHEYOjrncwuX
gwkVTMGjdZj5j44EmRW6+lwxlo5tYeZXMSFh+1G5IX96FgUv16KGVPaz2urKMy8ikSDJqVN9Zamk
2mJ1sU+cD9881GX7zqK+RLvy4/bFvlerhInNwTJaydVr9rRtMVdS0BuAWzRT/8c3+nCooy2vtBvd
JIXL9eOobDYTVY21bDMmym4OT8wNhxuV5T5ToKS/uTQTXIr7R/s6001yL1B04uZC7z/3aL0eS8RZ
d/M4ubd9GxKhkRXWiQXv7ae7jMqKy5uLU43l5/ClbaZiirw+gWwXIndJdSSy3mgn5yhqzLMwC4Bi
Sgg3VjTBdYzb6Io5vfwcibj51RsNGv3ec/q7OavNP3/IHGsEGlHKxPTZjr6mueiTtCA8yR/c0dtW
dQe9EAPbFueevvnTr8miFM+Nt4DD4JM8mpSHMiztIRfkVcylfmaFrSDVzUxv9FJmDx8PdbjK7B8y
Qy31/mWdWbJiDk6Hs1HVJV82Q7XYgp2MGVlH5n3irT0s3Pw9CsWjZcMLVuF4FKE5TWVbgaQjKhHO
mHgzvlltWFyOeeLMq9701CdRFvOl2wftidf4aGX/1+Ck63AzbWRWjnt0iS0OdjQyCpyXsNQFlXS1
DdPa/iTyAO91Hi20Wcd5pKwBOFDW2Tk7//g5lENdn7gNh7u5v38JHWGLUxklh+Peh16EAVJFYuXi
dMqu2zlIf7aiHm9y5KtnVqFPW1ma1YMcdHVftao4IcJ454OGbcQ3xZy/X/IPn3Uaz3rSpZrwPUcb
L3NNtx5xsgfbRHX37PxR0BDF9/Tx+/XuJROQK0yDBejNSiwKMWnumEt/LJGzpR6xjiWH33MMnNoP
ltfpcraN/HFop3GX5GK8/3j4d2Zml9IRuVoct5bX7/CS0VGmiTfWRD+4Rr3FUqw+k5EbXHemqX59
PNSe0nOw6ViIG6/GOpqa9aocGjebJYpr5JYcwR2CkVsL+7OqLyeBT1emEjJ5Nve3jhyCGz0c02+F
VQpiJ6fofzGHUBfh29YxC9IXOLzyyZ5CuAW8a/pUA1DGrMqHDbg3NP+MrPP3W/1qpOOJUQuLItUY
qcg80gYotG0KIyaTAK+mf+IeL/+ut/f431d1tM/IUM6hw2qlb1Ri+DSLPNxgbTE/RfhYK1FDQsaZ
t85qGcD1j63+uhmGbZaJU+fCd9+r5cRAbZK6/l7b9mrFVxQqbZYD6Vv9RFKCE+B/HTqiJ4zYPXHN
7w1lWdT1wcVQXTlWk0RBOxlZy/RlgXjYZU0Hkr4eIc5T3jn7+PYenvr+9SR5X6BL2ntB3tEb7GWV
q4mRzelQ0F7EMVB89/RGXRJMnW/nWHYnYIj2O0+TtYcJEUmYkMdLajgpDgiq5GnW0FYUXak1Zv4/
DGFeFjf4NFwStSR6Q8eVDygcuVkbjDLPRntRD7N2Y0XU6jS9QS1YpMRydrF1ndtWcWMNwyl63nuz
7uvhj17Z0WqlbPpl0neo22dt5G6Bi+Q7PHoEJLFfXlMoSnYfP8l37ywiRfr8LjXX44I2aBUdtBbz
3lAAFABEkZ2jJE9PjPLuq4lJkm0vG38qvodzDArlvLIll5Zkurtzi9HZ6WhkpcRV+/H1vDu58k1R
IKBaTnHzaKgUdIlIOef4qZfxhmg1dRARd+PZkiBaBDH5OWZfbmf7rEtV9VQ7cn6mma5Pm4p67okt
xbvfCWnHy0Vz1cdff2U3smta7i6mBNJM8ORe27lF5Fhi1b4aOnX+8dW/+zRfjXd04tGjqRhp9nPx
OM/XdRfaAEqwKv75KJQGBUVjRJos+IdPM8jxeVk6c2ubafmd0QBT0YZI/19cy+tRlnfq1czZFUO+
2Bj55sUc7VRYym1bzfHm42tZZqrjdYKNOnGoVM84Bh9dS4sd1Shw6PtxVjcX2NNjbZXWyfCtn2if
rUorrqnecWZeSXSGxi4ze3XiJ7zzcSycRYnSkPmRrO3DC0W9ZgV9XhCQMYRENEUKNi+upzVGA/vx
46t9Z4pBf4qex3agir3pvQsdO8+oQWQZzbD41mcNkAFqRm1bVt8blrBtVgb69uMx33knGdOBlIXy
lcPh8ptePcd2nPBJTIwZxvXsR0liXBBCf6p59e4oSFB1OmQkGx8vfrIX8zw1meurFn2ra5a/rdrK
Trz4794+JAP8BwEFa+zhpWStpSZh8KRiK5cB64KbbqDEyW+zVOYn6svp7ZAY1olR3700Sm+L1NEy
OegdjspO3BJRz6g1tYlr6q32ZRqd7OSa/FuOPgRkgDqHaXYpnKyPpo4WWITKNYOpY0BinyrZfO1G
HAxulM94ObvuPpmteYe3DriQPpi7tDKn89bMMC5qdX2qJPXurSZFfhHGLnPM0a3u8U+VyG45bkYF
fpQhLsatNZj1LsOWwNSdD9eTDafhxL1+ZzpYxJD/Pexyl169rFEcSY1NE4EP09BuzKoPXmatguDe
ebWfh3UyraTVED/kOkQajm58Yvx3alaoMSkPQWGjQcqXevgDYog2XVaGJCkUY/rIAqfytdE42BUy
t5XPbu8Mv+ZW4LcLO924L/G4P2NDivpVl895ualmJyT3KJd0Yz7+jo137w2VDUo8QBXppR7+tE50
kTXCb/PZvyIcUYtTyewyDZ+3cnEeasbTqIhqa7tsjb2FUB9H4QdTYronIdZ+aZvgm5RZsNaS2D7H
Ipxs9dhNPpHBTgQM1rD+RInovQ+HFh19CaauRaJw+IMnJ9PcHEGvj9oFBlkoiRtZzEgf35f33lQP
0js9X7qbBEcfjlJHRU3HM+GJZcAwqnjQxhXA3mFrWOFIWvWEdTwstdk5Me7bZQP1LqJkJFSLgNxa
rv7Vq1oUYZJIj1OEa1ThOkLcs2lklG2TDqzVx5e4rECHcwNDWTSWECZxwjh+8mRva8pD8OYDTcg/
t4My8F1CNRuRK7lWvkktPblSnS7z74AEx1OKsb2I+3h8xES87VwoOpPlzXx1qUMFojJ3w8BPVaBI
LIvr9CXVFHso1Ib2TZKZHlQipYsrB8PsvBHd8EXTc1qlrdVWBO4VwOw20LIgC9rNnAwrU8vJD29F
NZGegPMj3Ol1bz/H84h5AYJ1QLgO+dc37hSmycqUcTNsQqk3d2zNzdulMPnchr2G727OSqK/i7Yh
RTevx09FB7zuxA7h7Yu8QC0p9S1k2sUZc3j9Hl1ms0g4bgFpJ42nlMldQ5Xzj+uWjLLoMvhWWLSO
9yGVcmIn9FJqb42iq1PM3taZ+xeQEeMJjcR775PJ1TC9LX3Z49Kti8wQJBojoVmtzmVimQ+6mq2t
VTUU+TQAar9xdG0GzbFO9QTevZXuojsXGHzYkRzeSrNL7RykG0PrjUH2FDizDesq0b36JJ8gVtU7
KSpSnqAggQZjKWzoVV8yqYHXw94KXSe4dfCc3n78ib1zblmOt5wSFuUW/+NoF4g1hzUu6ylATa1j
0XZqzS8COeg9fSAbTEoFGWZOjeznFFpaj23cRTw5u3yE63HUQhJ9QFL8cR2Q3wTpnKMwBSt6y4c3
CxpU5Alvkj5vZXmTJV2wUqqffxl2iRO7nucMBl54SkHz3sQmEKfS1Fw4rscS68aM+AixD/gQQIj5
Mx1ck438ZYyAQk7c9OUCDiYWh62FKXgV2BSjCj26wCYwWs+j0unXOEQvXPTKqwq0wB3TjbqKXTws
Ky0azO9ZRxADwEi1KwvXphZcJ3fmnFc/Xdyqv6rR1D8LDcDHKsOjfWLyfbPsLr+RFwM5FN8KmSCH
DyEIQy0CVsJvBJXzWUHF+Bk0QfDcpgI6alvEkb6rRDT+Vvy0p8mc293Hd+nNJ3P0A462Ys1QAG2x
Cxh3KkNuHnkPcw/9/ONB3kwJyyAcwNhYQ/BHr3F4lUknYcixzgDF065o5V2kmVWsR826apz+srOd
O6dtTuwP3n36qGA5c1FXost6OOZQA6wRC7rGhZdQgGbKQ6Y90XCarXdxEWpPH1/jkTCWstlykfiQ
2GVzCsObdzigo6FglJoMfKmrwA8hwBJW5wGBwObY/B77vP5RlJ6DuA/+zVSjIxT5qcP7m69r+Q1s
GBa9hil5oQ5/w8h7FoVOSWYwKlkAiyBHoQw5N6pS1ZePr/fdF+fVUEf7L3qcIYIZXpyiGO2LREZ3
4JGys48Hee8huvR4+e9e4Hc0yCTtfgy1BCgohkeCkOZqhvVYu/ouyFv964jS/ffHI77Z8HGa5S55
PE3kktgZDu+g1k4TKqyaTC84vpeGm03XwD6z22wMcYzPKsm2xYyD+v826tFUlQYdrqmp8fCbeyUW
ZiV+m/WCSmgBH2Lera60qQ1OLJdvnyCrC6LAxSDkoJE4url1Os9ijEyyNJNYXto6BDUDCNT5x5f2
9ttnFLQpbHGgwzPO4Q1dmFDubPaBn3kGbNmoR3cf2XRs42EmhNGbgIrm6QR7r0yy+MT78/bE5Syj
C6T31M7fRq+kMAjGrHQCf/LM5KZdjlnrvujqe2G1V2QBGOsiq6vzqY3kF1mn3jNHNH0r6OVfTG5r
ndu1m/3xZMgBa3F20wKhf+we7Xer2ImbooHrlEDhQOlXpmcjNu3HoDG6YG2bJeToQoB5Lcw5WX38
MBBGcLuPF0VcIg6zBFLWN5LQwcgnLBo9ERcWUMJwUbWtwfDNpGrLStc5/bP7KWXlfEpCY2xXnE5H
rCLxkOl8eKZI2DxpTbNKnVo4O8jGsYVRRs++stpHX2nAfi4DC3xuRfPH3kRtBBcpSq2ClEpYO7SV
S8BeG/iS9lOklBftRquUCDPKtvkMGwwoRqEZwy3cU/2TgmAdw0nIGwWHUWNGAyeSpX7dur1Y0TZD
Lw01GVFShdmSJNymt37hthh/F6jvr7w5bWH+ySb5OnYOqasFXV7q7ONsf7GqqXxskMBwPSBZH51U
6tdBL8diVWeQcVd4yPmzCGaaWVMhM+KjEbz/nLvRjDCtd8Sc4gMSUAmA9Y4XUu97UkGDBnaoUQ7V
SDEc0r6XZzXG1RmY6yqCHRNeaY45IWPXGyKkhRuGvqhn/Rypivo6IpJONhhRAZ+Jyi2jW22AvZC7
SerepyA4035TDwC91tSS3B7Eraud6XXoocEoVGMQ7zXnjTQfDHpFHIwk15fXvotcAGaxk1fBQxxa
tDhiVy/vDXCyrrEj1SfLaQwOTbkqrAhCrh3kAxGkUepZaz2QqfAdoUAohllEp0SrdfncjTiYm57m
1zqBNUuYcwZrFBON67DrhvsEGtwZOffDBkzbtSHj8aUH+Xxb0ZB+iYZUEi4scj1bZxq8Yt/FwTA/
gmQOhy10vyA9a4UNgmmedeInx5HGkF8ZmojXjXLZttVEP30x2oJSjpFRzPKr1uHUaqY1BKIMMN28
kXjUICRqIbAjityAj6o9BMnbA5Hi0EAN1C2cpGkhJo17eBKGleYzlRaQSgDzAkDfe9RSsscuFVYv
btw9jCnbg5mi0gHwVNHDKffMJrK1pl+0AyA5TQvUqd7znYwF9dQjZ2yhEC0EqGBPg9KcPH2a9oyo
vjGzT2wv3dtuQUghSoAmNddlRbnTLIzP0543BfajGZa3Eg5VHZQtoL89n8pATADoG5JpuuLJwbDy
nFH/Zi5gKyo9MK4ck4rOeg5FQyKwrvcrCDV2AzYDOBYN5/7Z2hOz6AbiMYSVDUkLE8T8xQlC/QuN
T/O7s2duJXv+1qTm5r7YU7koooIPToHrC99UMTQgVU2g0iiXxC+dFUwXUJ0BfLVZHH0O7AX7ZRng
rNM9DKxl1XdXpRONja/vgWFszAjZ1UJE4DVdwvDKbe3xTls4Y/NCHHNa2UVnIokwMGZBijc7cM2F
sQqkzNaShTdYSPlzUF5IbDk3Sj/X9nQztIFQUFwgwu46p585UxePoKEp3YKMNhWW/VLveWkgiWCn
hRCZYWnumWoZZzprJc2xjM+jJi2+1WZVfAMxZD22eyqbXjcQ2uQCa3P33LZpz3Dz9jy3PCcaa9XF
adGtqTTCfCs7hz1ZYxEZn1jDvRhT86x1Ig0bJ8S1VTVfqDSLf4wTYjJQXVnyFMErmlYQ6hsmYMdp
fuQ9fLkQqbyx7lzRPRldJowz4chJLhMDQCTAUaRnAkd6MBOVtlu4d2PrT0Ocj9+omlmj34+2k26m
ODJvxzjoR7CJGsBML7Z09TNu6gwg84SiGq5o3Ep4fMQ6nwe2IawtQL+ExIp2pNntkTtTgp4mLGNd
aQiUNlOYpQTARQrMpt6N+gUIBp1QZMrnGnXnVP9e2SkY2skuwZ33mQaGyjU45YDl6/XJl60NlG4k
eIhEgdjERVFglRfw8ToJSbkNH20HJPhqbiGNr6teYTGbRl0DspOITD8vAVeS4Uy2l3OW5nLYuQlx
a7AXk1SdGZmwHk2tV8GuKkWTn7eyB52tI3fyVgiHAv4cwlBulR7k8aUpRm0XRa3+22wWQ6E96qm6
ypx8AHaWsKNeqxak+0PaaW3xGYTPVO7gqHQ970so+Fs8puQ/9zTu/MxNhyclHbdYTU6cemsDsK1x
VlTY4x4sTLD5ry5NhsEntY5I2Fy0RJQqqL2hiMWDXnvzk80O1Nowg9rkt1tB/BUCJ47eZMAacQNi
yCo3sASL5EcA7LJeGaSL/EaR4NEY1VVGrdYyJn0FVVuBa5aR9txrLbjgQaM04WfAREd/NqP4O3q/
8WbOiYO449UeCO0IK+MsMWLtZ2PbSp1bKiifdXol6RqnMdCmTgQhc4fXeTPJuSpjESgLrTOYeL3B
3g4IfJwNIkzUBHgNOpKJJzF9jfPOeNSsAOpvGKfMExr7kGc3hi4JR6kxVwXkPuBydmffhyLQnurW
7jmyWyPnAa3tLSIBqJICqGrS6CtAViNclylQqxwZkenXZW/81uq+exmsefqGX3rgw4PnfykDoF1s
UCaAHN5sA72KNL26nBsqyduCaIFwl8k4O3ecVkwA8gv7M4WU7LspI/OmcQqTaM2pLLsHq0mIaC5g
XPleOdc3Lf+vYEVzthIb3YzSHxG8u2gdJ0XurAHMsp0TbtK/mLD0SJXWA3GVVHr1XZWNIl1aN9Ju
008dBmTYbc5lV3htdw5Pru52dpWShWZkhYnORKFXXts9/AZ+/+w0W4w39q0dFeOXoIB+v5NVDNK5
n+0BbPxAGZRtnPIkXQXe6xUWkLJmJUXWvuIUVEQ+XE0jWAuiR57TrgBkaiW51q577su1BpuCfPgS
zzhW86wEZZ6MF2TXEINg5S9WH43gJmtbu86sKEn9mbaNMwjczTGvEKsNNaR+F3Vlepm5VU2OvTck
30q+x27dA8eHA9RUagYmbmtPJGbwETpd1D430zQ6654TvLMRWuVeFKVFbkij6bgrDeRzzwWkct3K
yBLp+b2rPDfNXVI2evsjH2WoA7DKzHhtu3lA32L0FkcqNWhY0cDBYxZ/CMpWMpQ6nGBtuGw0Fd2g
HStSX++kfZeBH6TMOJdrCEpcdZ4mbI9JqmEpGcwqwxHYl5zuy2AuOzSw2gA4a6yKegNdZrx0SaUA
RKohHNjIIQRAz8w/pj5MMrmp87Lu1iKK6182sTO/XdhsUFJDkV97WG2cVdj0yPCzKRHEynQgbtcc
mxoy+cy5IY91xIC9CgIKdSujBnq1xqpJKgY7X6Yzj+Y9/nbHKdrNlHBrlkOWeapqvW8LHB4kMMLQ
gOHPpYh4rE4Ffess9GXNx5MSYRHiHEM0XVNWl6DRvVUgJuvC6gPywi0r/eTKbvjszG7tj1kcfIlF
qQHNlvOZp0J5l8+eQ2E6Di6LpieZHF72rlQZgduJTQBeAW0V5gDi9XmAJZq2MGar+uHjo9E79Rv8
pZia8dfowCmO7fMg0ech6PTAX3T7OwOw7LkN3HpdVbZzTSJIss6MILlhgx2Rl4h166ZVIjqhhXpb
wME8z4Ge89lyc48LxXL0hoZAGc+3zYyYFT1Rd8w1bMeLqf7zg/nBUEfnUE3r6rpMqHS0hRadRanR
ftFCSHoFh4hdNmGUmKv63mZ7/PXjO/1O3QGDD14q8DCEbO2PqK8aPtBDQTB3qce5ooELmab1RgO1
ceKY/e6dRM7MCRv1o3tcWZ31InWzJPF8HGL519ySbgtnDwotVbeTLp33B+M4TQVQwj44KnIQrYWr
n+QMSikjsWElTVJ2nnfexLnp45v39vzOC0Ix479GWv7+1c0DOR2hPuep0RAbzyIZlGfutNAiHYly
N6yGNWCV6P7jQZeff/StU9ZEPYCHlI993954NaijhiCqMuX5E+Y/fzJl6sf6TVRdGQGRHB+Ptbx2
b8bCgkQbBxQYV3p4gU0Rll0rc9Lpa9N+GbzWGXzL6eDEjp3ukxxT3EeFlT2BaTV2Y+mYjx+P/87b
SenUWRoG8Jno1RyOP4iAbbdJ3dgyB/lYZ9gayaHs/9WO+3940X+8FB3YkPNf//zHUur7n+FF2+al
+Bn9x07Fz8Xza4TR8o/9jTByjL8W4xKp4JCy6JMsTIvhpe3++Q/Nsf9CzEL9ktIiig7L4T36G2Hk
/EWzAfKVECieF1oRr1Bbqi765z/Mv5BewPjC5UDHhbqg8ScUo3+RO/79skIYRLtCZXpJemfnQAv9
8GWpO4OaQzFg9AmDPj1XGtSb9WS7VcLZKOV0PBFCApM6c8ZsPcT18M1qIlvthi4tsdaxyEOe42Dm
Y8gq9XVV6jnUbSsMdw58aXtLvz7dxknX5ZvOmYezsjNrgjiayfVWcSq0YU1NSTzDTGf/3DVR+Klp
tZL8YtfmmBlWWKLWgVlxvLIMdK++mmbtHIF6+9tz2/yxr/K4JI+l6pyzWQb2uO4btiYbGmSBvrMn
gq+AdkNTWbdBFIxfFAqRi6HtWzBpwmu+8SZE3Rpbr7glV8S6FWHa52f5VCa/Um2q71LyGr55RtgD
+u2j+ik0OwjL7dgn2o0shvFs0MnMgXlQTy85ZH1y+6hW/VSlGT11wETu4Ojmk5+XcFqvyELQrDWQ
2DlYl61jP1Co61MwyVrCPnjQ8l+GGYj8UQ874T5SUDIothABEm1co7fu+yJnPxlKSeVOnx2Fgzzv
M87QYowVBHkNwpSLVxvofR6GxEx4yJBWU24pnmLUkyNE5Umrr9M2IoiuI16h2amiiT1q2mF9Qehi
/Qt9lx6v9clK6m0jJxdmVUKna5UGjblIUOfyJldLpc1I2lZd4PGClKEIF8svYqh9IalnqiYmIscq
A4nJST8VVd/yOE2RVwQ1Fkm0nsma+xV5ownNJuXUfo4GtHmadM19LszB/iWios1XHLunRzvRwq+Z
ztl3lbpFXm/MyhYKBDTmN4CvniJdqBpa8vmo/JrXtqztlyWGJP8ENcc2tlGsIVqAmj4mDx1iC9vv
xsJhacsXOLypFv8tsJP02sBcV6zIo7OtLQlUStxJWTWcrDWhn+NsXgqUI+VTX1AEhT4r6zC6B0zA
YWgVG9MwruqK74xUAES7TaHnNjvgcPxhlgiH2GeP5G4h7m2e0GBAnq4b9E9NLtzbMmLnu7X6Octv
DaQx1IO9ctDO7cwefjdd4MVExwD9f+6aqXP5CAJLXtI5asJVPlFu94m9hJU1Z4UItkVOdM6qafuK
GIB5hI0HFpVqo5FFnQcOvgi6dd3WWYVeOySXcA7L+ImuSfRSU3dC0ilkZayQMXL+bSxryHlWVnk2
OmFxi2veRuNGr4G3KeV992NpL5lCJQ3MTTUWLmEXqG4iXwOJ/JuUH2QKRtItNp3ENVtM51HxLA2A
V6vBtpovoCtJa4msBmiErWWwJMEs2PW1ispu3JgUew1fC3WCJvvSVBdDM5YEV+ci3Bpmpcdno1bk
uzFxKtj4md7f7jmzVRQ22rrJOvcm19uAwpxndPdZk0e575lWeh8iISGKwhzl1zDXvbuqy8zPOsSl
68SaiZgIhSoJ2wBO6tP+L+HdUwITa1K3SnL22lp8Z4aMv5LTOD4HzuS65y4HgGzNTF2DcR9jgFlB
GhSfqBn00UYQTaJWYZEMn4mdRHuZQzW2KU2lKbzJBis5ZTXHA5aWD66BMDRV43LclmdAn1PO9ZPW
jhdZoMbed0lt5K3vXaC6pFxx6t+vXv+/or9a0fd2x/95Sd+p6Wgt3/8D/7WYi78Ac8HVoTeORAcg
4X8v5sL4C5ETx0lYn5R9Xy/m7l+0YRcE0aKeQYW3eBj+XsyNv/gHTKTHaArYMOK4/ZPFHFjMwc6T
xRwLvMF+YuH4MlMd28UdpnCREhewjmjWG0xnxDvQCChJVG1GQV0CUd78vYfV8TBXkUFKg+sl8dqZ
geyhNer6LwNkE3KvCIf7jsGDlcRs6CIgItTuJ+rqv4a58vDOh8UFra7qbsjCpQuhjQNwdxIkL60K
8Afrfx/elRTM5Vor5vRWqc65MuxAUqAdG+dxTEnCo1RclMMSXzTQYLInmzwDjnD8YAKfvgyh7pEJ
GCThU6ur7iaOYppK7RAY3VbHOEAiK4zzJ6Ieg8G3C2tZG0YaO42twlvif6CYR6R+vIRtREG/KUNq
0yiHG7qEA+UJrWkp0OgRm5qpyUNof6J17Z1WFPKyNgMn9HNT60K/ynJBycZmsI1hlnyiYjDCb10b
quu+o1S8IpVrsld9mE+3kYFXfyeiob3IdVdTfo4V4RPZkXa2paIBq9Csl8TKVCrQojn5LRSHyTeA
vBcmuXNezTrW4JBJ+GYII4qkoTPKb4bTBWToyRD1SdCmXnSuDUAWV0r2icO9HyDhhHEf0/KpCefY
dbSSz6gTEVJlDc6XlMSgOy2xQ/ZsCMQh9GedcaflESFZNWfBa5vfFyKalQ4poMThPIRNIO2V0CP3
XMdbSuasrN2EEmMwTSvNjshF5B5WxSrLNe+HaEaLxEPhdD+M0WE3YKVG1UMNyp0vThdDnHC1rL8f
UrJwV4bdTtsqVCQDjRFVbVM5F3GRgnkfYpBnpfKqa2ZCB7gi6a8RAhtp/HY1i4SkYFpam6o22pa7
TfeESrenLSufadeE8zWC2jtllwpao6b/J3vntSQpc7f5W9kbQIE3p+Xoajumx54Q4148JCZJ4Or3
R+vTbhddWxWj41WE9CpiNMrKJM3fPOYpk/b02+rq+s+A/tc/9If1J7ed5iaMKtPCHkOH1EDsUCTN
Ps+LgGjA1nCJLJsp/Zm4qlf4aMwTJSy/G6jbR+K7V2EStZ3k0v+osMS5KVwqAZvZUQ8ztIV0jx8B
j4+icNajhdC23zNFZ3/jKuLn2hzSg2Hnvb1vUFS4xbGVGolH44FeTpzANSybko6Ja9ai/TlpUfFI
5buQ+znxuqNMY4+FRAXC3k+w+JzQMwccXXVXmvgXdc6dkaF/v+fNFc+2Xlr+FuBVj1WQ6WLMjUtb
pW/BipZzWLfZ8L4FtJAdUfilN4ztkmVsfW32f4oKU5lta6eGieekUbuPo2ZKnC6yWT0ZRkP1El5U
8bs3/K69awMvuRdugfKDrY/jUnESdMZ7a8YBXMx8i6XAKP7RyyoBpllEX9Ounn9gwpTgrKm57reK
PiTfTrfFtyLRhLap4wyzUl0RDNKEc8ps08xBWm6nKBmffXNwsq3KzeERef8E4Y3ZkN+dMbN+qNye
MN/JkAHdlKoi6pxn7YcnSXh24PKC314Xax42GVH3DGzP648W119Cd79vPlaAKN6zx6yO1RfC2c6U
erN91NH8w4o10PCzsNz0s49nEjaQJRuXMrxuxsi+Ivy5r+A6SzBgIjBupS7U+DjY6ehteuXhnxuN
g+xv3TpgOeyGxtS2dJaausSQusTFcm7dZ2AFuYXJi8AFzaECk3HJoX1MGxGjPnWndL3OHx3Rpd6+
pZuD7wkGptNDphIkIAy0R39qGRXOTQTEyA+LAueG7ZzqRkaBCpfIpwZ8ZHbTWAh/3ddOu8h5ucLB
h0qb+vf13Onz1gapF9HaRUvng21oiXnbokyg32pNOka3rSwdFF3n1DWkubGHZnLHjYcCE6IGrZF2
+26S+idvVqDT0M/Q8BqzYX8D+9bY30liVfLR9OOp/YzmZl/8yYt8ESxF+oR2Od+VfkHj+1OYx5Je
MLpY9heIHf67jr2I/bPJ39+Vo2n8XKBhPzFswXSmjfhWNG9ThY6sX/bPirXB4x1/peCQNZ03HnAG
c8ddNyXJo6Pn6rYDDfE1xclRIpIdZA8zKuRGGIFEIIecfK3ZKlWLX3Efz7+wUWqf6ibPvgsIF3dJ
4hpfIg70L0OoZN6qPiCh4tKhd6/y2fvtKSU/WbT29A3Hrey3VhXJDKcSlOA3go5yu2u7iBIeLsr+
F2sYg/rOpTOMwORcEvA2MPH2pGBzySvBlSMVsTdF6JrbBhyOhU3uNNfGdgh0TFFhiWb3qZfKj9T7
7elGdcL5XCsAudtslNMnyvvsvSEvYuxRm9geNpZSGCSnPYyWQ1625byrkQgm729nkj8jpbRP8hbl
ycEYMIPd5EgcUIqLGvmZOp1tYU1t29HGMSQuP8UMqn8jlZV9Sj3V+VuMP1AZ6FFnwJkJ+y+UbYMo
v58DWB+YhenuXnPimW2W1uZ38i7AHTUXCnryRV4MBzp2znc3dkpckwIEvcAjiPYAhD77VtX1+Nkx
AbduRKS7P3FA7Z+RGcLzq7THAjkfswt4xccex5NaC/DOCLrffjrl74JG1lwY9oDHRussrUKsVIv3
U5Vm9Rjy2gaVfleRaHyWWQRcuYv7BmeUXgv+yety+mfQY7wKbaFzO5X2Y2rNmCKUeds9OZVW3gj8
lB66cuy/Vn5TJDvL6OvntHOafDNPmd5spG2YdL8M4d2QDEBkqyK/vS96WvT4ZFdWv/f0ypQ7QPr9
TRR5SDQbM8nwNvEn+unwWfTfrhrnaTcKuv03k0Pjb2dlINz0cQjQQs5M8xktAPu5qjFEO5gIfC66
yVkEDAod4HtjzPznHuczd4uBNeAXT8Am3JLZ6UveN3wN9Kq39iArgClVnWWlGyiy8yMaBIbcdVJ2
R+gvvr1JRZE9SjsuhseSxipSj3TFPvGi6PkxC3Ljs+c1ptpaYxcdks5dXCQ0vbd3U+Kb8d7yJO55
5lgV2r6qWvdTj0gEfrdETl8XUgjKfjCZn+dMF+/QN0rj7aBreke3Li/uudTJfgN7+F1SLvhNNDv9
LGRWf/dxsuEWwkQVl24sEPmVHp96y5n3UDAUKE9Q5In6d6kXJZ+6sfCjbSwJxzYKA3V9G2l5/qwy
GeXwNAz32ySz+a6KU6c5OJYKglvh9Ya7aempGMcujQC16EDKPjflUL/D368ub2pRjBRtcB7bWbwd
d0YkVbJrcf9ZPCbIZDc41HrHXmaDuekNuIVqnrNiZ3WZeztXcTlvZWrhjISpGqUM9nDOo2kOuoXu
gohC3xq4G2dKvfsZ2av4ANwNt524Ho2vxAglVnPIYsKGaILuS9LT/6TOJYFzUEjAMLPrA6pxVpri
5Ic6dJrhlRiho1S1c/Bhwssr3ti+p57trEm+1LhQ0YErq6il+W0mXyptUn+w5yviXZUTOm1Qz6Lz
ntdaegdNIXkvm45yQ6yU91yKDHAbb3z8mLZ+i0mbLjD1DeD74nJfjPxtXyTB4+wZQAAyjlllSe2r
hSy4dZNp+C9ta6mqW03lALgGZ3KOeePan7IhI79XtFKRxnW66GmwTH4D5qgBJsQTTu4bZSkr3wYY
GP4P2+7/J8SvEuJF4er/nQ8/J3/+1+ZH8qP80b0ucC9/6T8a/ea/0GBZEuIAXRzw8f83J/b1f4EQ
pVyN2DE0iRd6+f8UuE3vX/QpgQe+qPTr7tKb/U+BW//XInSGdgNwLV9HhutvcuLTXgiEURPpsKV5
RiUF0OqamuW0ICkswxEhsN16y7F2Ntw/4vBqUd79u1z+WgX/tKX1n1EWdcXFqwLhzdMieuzgHWyN
eDDHQHoGinabSA/Kba7ZmC3WU7XrKzu5Qg45OzPbQA+NhQQtueryzHUCo9h2RVgCuN1jbrbwXkW3
uzyzVZP831Oja0E/WXfpFLwRnll6WTLqRIj0XRPvkJPDkhq0UU34EPTlLkbLGqfMPo3vp6LXJpIZ
rbgFLZs6h5bW/rFBJ93cyKL8mZoqaHACqKX1MXN7S4am8NA7SajS30+UGMx30nBiE9v2acruFmmP
Bwkz/UkYZXHTdb12hWCxIjUtkyNwgp9IvxytfBSxTr+bqsEWAeqpw27W7HeaacbYc1YJ0DE/MT9J
nKs3kxL1lnsUdaFWH25sW2SHyagovr8YBV5e7VUH/98/CHIt5hU+nUP0sk9/kBtQDva9pg5nzXdv
CR/Gb+lI72EGDfx50oLinTZbORBD0MOjX1nQxEb7Cqvq7cYC447IEWh3pEbQwT/9DUArKZ5UKJ+i
PaO+pG5XPgweAL7LUz3tNzNTeqPu4hDGP8Bxu6uZaqle6bGKizAVA/K5qi5udVfzMVzW2it7+M3p
5PLBJYk0j4baIrxxOiHb6U2jQ+cxtMuquSNeG78QBRuY1tXVJxJX7bcBWiX72/PJqJ69kPg4pKAy
VudzEhYY3z6Iw9hZXiY9GwuQkV15hR/wZh0XGLwBAoVWM6TIYLWOsekNjdEbEIKwUrpNUrBphc/p
6YvmGh3tzcZ4GQqHPM9hf77payP5ldtjB/cIqc3sOYnsu07z2issz2V3vepHwv7h/5qnxIXoyS5Z
C75klVmQVQgRpnjHQyMc8xuzH4ensg3ah0I63t9e3TRYuQQYisru0nQ93Rwpj1fgTouWuK/emVZ6
j6FJt5PasC9H7ZczAiW7vPHPrGLg4pXFBwsWWvTqrYi4BefK9bm3fTemEZBF1ACTa+zr86ME9N8W
wzOO8um0PFmZJeQJERqVGWD2KFFkNqLyb/f4Iq7Lvxc1dojsa90cL6Vo6BW2CBVsEKBa6udokNBe
XrCV7h1fZhmFE0xYgNMiyhanc4n6ZmjYlcyFLHirDFVt8fyjKjsbn0tjcu/9KMtvGnNOaFPL9NCY
Vbyvle5euUfOrSnQEZCEbBTUmpc/f4UhwYe3cMyIL6cEDceuCKzDXDnRlQ35Yp61OgGAVNgatORR
MVhPF/K4C4iQ6QZRIHZ+b5JRJwMNMfVxKofnpCF3JmfYWHodollyjITxfYxHaCAtnc3aoGAbxO2V
X3V27lxki7gV6IOXMOHV3IEs55FD3y2cLPmsRaZ2wL3gWhh1bhCaKFzS7Fre5uVueDWI5XSpS09M
hEL0VahpA5qgtn1NDvTMjQnrnrjB5YnDYW5porwapet8zJObUYQRfdobmYv0OedWux07L7tyOa/6
MS87l4cclAdLBj9+9fJguBANspUiHOoej+HKL/fwBKudMDPA1WOubRzqzftWn67p5r89NAhKwwOk
XAdTi9dvNXTkxlFmi1pgb9QN3zLpVLcVNdBQyE7sLKKzO+mp+g/gZ+dBlXlxW6BruXUjJ72yc5aP
drKd0aEB6oXjAAEWgKTVD6H0A+i1DurQjJt/dF3DOnMain3U45qck6ruLt8Wbx77JWVwoMzpyAQY
9NtWXzfy464stCrM7DLLt23VkCIObN/HLOoViPo6mvblYE+fLo/7Zu8yLkUCni0Ufha69um4veOq
NlOyChXZ0gMa/f2mCGLnyuv40sFbrSbpBRBb8hmqo2sNuJH6sEd9rwwLqfWflprpMZgKeRO1pXYH
z2bATndSx6RMaARpXvHodT5S+SXBgCvL+RsLNx0BFIPQLsA4i52tsnEfT3Xw7En7a2kX0/tc4xkk
dxlC1+z4SHnTHAM6PsjExuLW0iRAX32UO3yiJFoTNrrqVBs2qANQTZNzcgc3rN/5GD/vrZ7eUOJX
aYj1eXugvBuFZTHmj6KcXSrF3Gt//RlwjqJqS/bIv9bBq4YRuTK9qQqTaXKwPvTUrsmGb5cHWXto
ECuAygTPhdbFkuCunSKUuUhG5WMVtlHxKxbp0+i61J2os2wDY0h3+VC9SyztY6XP+8xwsT2O3DCR
8QEEAqSYStzXIwxEZCauRRdvbpzll5E2g8BdtPbXpgwySoeaGjLb3xzlcTZawPYChTUTqdrtYMSc
AJNbgA7P38k7LvHT6cira9VpQHlI5NRDnAaoGw+Ogv6ANkOJMOJ/85FRHydCdDnib2LeYTaVTrUo
9NvR2VcuFaPGTa5J9Z050RYbCStS5kZQugrUcktYUaYtJ7qTRmiVfFdrjj5f3krnBjHBBSJa9BL0
rq4NXXOalN5hGbY4rsCLML0NVXzjyqV4bldQl0C8dsENGmsFbNdqYy8SGd+G4OIQ+Xb+NYmUs5s6
VT9kmQISF0P6yVsNF9S/nyAgQyAQPEaIi6/e9CFPodNUIzKRlZ1+tvFA2Wmtcm4uj3LmkXkBYi+5
A8H82vZk7qJJd/y0DM2yce8qHPgeuRUTkP2pTSHWTsBv/p8q2JmCz5kF5YNRfGHAxaJ5+ayvYghz
VOPCJC5Dbei00LEkBf0htiBv+NAkJN0qE3wOFiUQVy6PvATuqwcA1UEqYy9GB8z2dOSg8ItB1UMR
zlPZ7hxK9lt8a+gK5G320eWjogNUtbu4SxtIkMK4Io1zZr+eDL8EV68mLtlEQpNdEWoNWEuQljlE
gvaa0umZz4kkFq8pXg5U1ZzVKLg9miLqHEZB5eBmJPK8ofAO6DAxgYjDjr1yobxdVC5LLhSUNoiX
aFKdzmrWRqLqOilCauA6Jo31V8Wt8M2Hekdh2eUNhJX3pCVejZfP4B8vf9K3m8lYYJkmoCEuG3PN
Q1FWrA+1q4swa/In7mgw+NLTnhrZtttCVDSJh05/9CjDXx73RR/ndC8hB0ZJj8iFlwy3g9NpQ+BT
cYrFRNg0ad890BWM6m2dYdN+NxaN9cfk85KBtFrTvR9l0j2QBjjdVk2RXu/LeAy+jDQCt9IbuTbc
qXW/tZ2BRBDAdO2Hygovo5U7jQuG1IdED4yHKqg3T/0HPdc8OFdSkraYcQTvDQRRbxzQ6u8+Vw7C
o1Ye199h1qQAhH1QDbQZOv+JPGdnNprrf8M8wU82Wq2S77lftn8uL83bbW74ZLQ4tZHvgdpeNsyr
ba56AKMRrYfQCzT9W8eLDQe2rb9dHuVtrGqA+yaZQjqMasBaVKYaZgu8Zl+HGgWOKB7vDRX4m8iq
nqHAAX7qwEhfHvFtgdFfMh4MyiG6oty+Tn4aHacBn95jqDu2PLqwe28nvR53nI/4NgButYlyVe1H
mqJUX1oze+o8dS1Iezvv5UfwfBOkLDnKKqEvR1xJzS4qwyFYonNA0M2tbGb/aIzxPG1KLzbu9Mif
f//95HkA2eiL7zyhw0pbhl5gEs+OXYZ9Cig9A6sOLMDXdliMZaib9gvKLPO/R73XQRfsKlAE2Rxe
/hFvrxoUI8nJLIghTH4dVQRa0pZ6MvNyVJZ4LiwvPcZpTycY6vhWxglybtTys7ss6RX2Ybl3Zfxz
O+DkByy30autXXdEMk1klqG0xvo97g/Z+xcqdToo1I0cR9zFWFUdtBzK/WDXGihC85rH9tvjdboI
q+MV9ROwvckqwyaVP+K+AiZvz92VN/rcIAYy9i/VPf65utT7jvL2AAyNXWYl77rB1jcGzfUrkcf5
UfwltlmoPmtXwiTOlRQt8Q3kA33XG6X5ro0m/8oD9bYohNcB4neL9KkOfWp9VVhDABTGbwijshIU
tK2Sj2M39Tu6CNpD74BLaoAIv6si0vmqKmZCuzH/49uFtUciwn2shJPfoFOe74CgXbMvPLcGr3/c
aktJN6mzwOj4nH49h2ZRTe+1yJO7yydnefRPXyuWABsRHfE/6hpvjAsTZTXSYAkqWxSfLKup7ucm
T/eZnVzJst+GH4zkIuHmOOhDckOfHpFIoJQr7aIMpzkFGddW1ibxgmQv0vZ7D4j+8+WJXRtudS1p
Jq8ajwvD6aiPWrXl7tw2jo6u5WMXE2nalYU8Ox4dHhuQEJX8ta5Y18eqAaFUhvoQxZ9KqzZCrUvc
XdJ4PVXpOrpSwD0/HsqYuM1QwLWXD/vqxlFoegD9Yryoktp9oWL0aicAvBB4ptCM1DWt5TPjIY5A
DxnJJlLEdc+3qjo9Ucg4hElazSBAJPwZp/4xG3N35yFCe7j8+V6q3KuNiR4i2mjg0AIDed7T+Wlx
beYR9OWQt27YYNL0Ty/8bdz3B4jFT7C9480A3xchmftMa27TyN95JRxLIz9odXxf0+tDOTQ7pC4q
BrWAY1GHhGILqyG58unPvLyUldk48L2W5sPqUwwRvYdB0EG0Cw8xDsoPlvVEpx783dQHu7I1gisf
/21wa9Lp4L3Fz5uDu764vDg24J64OQKWrQotD4SKj5zIVu+yhxhXldvYw9E8pc145co8cynR8qP5
5hJhOG9StCGuZ6BOCGROSjo7TWTNrquBuV/++Ct5rqXsQR0OP0rw9giU8F9WH9/TZ1VHSR72eeVv
CxpaB69KuqexD7wbBdjo1gTi+6PoQa+DqdIfdZB/uA63Oe7Sw6JL3DpXZr58xNV+XBiHCxCBpiD5
0+lP6oK2iso5y0OvdhBmqnoiHB1XbavwrzU5zw7FTQL+A1dZconToZpi8CnuMntwzWlYQfbemXFf
Yr0ZfLm80Gc+J/cV7VSC16X0s+zsV5cIzhe67Xd+Rq4Slbsa0t2hx33vytItv3e1dNA66ECQ1GPZ
uq5WdPpkT6Wos7Ac2Dn+YAQfgW7hVx1Fc1g1wzVa8pn1C3BqREEGJyVClFUgRF99IB+0shAFLPuW
Bsh4QMt3uvVlVV85+meHYmb0PVA8oPd4uoBSq8sxNfssTMph5pVJWlCKlnl0ZXbNRu5lh62W8cXh
G+SNiTLfm4/VGTVCrEFKEd5Qz0GD3ABExzp0xAAKNi+7m1Zv9ZsZi7SD27j2w6y51dGigXhn+Un0
PkltcO5UxH4jQ+U0SO46f9ophi0xtulOH8p86+b0D6xCy+7cvHAROIuGp3xGCtCJxgCv3rb4W1gE
GtoeHHtSZrrt7lpWUepu3nSA0cORZsfOHYSLDo7Mr1yXby9oao4+FyYWUyZK0qttbpSg9IpBpGGN
msOhdtBhGRxfhjjH1aHratGh4U46XD5bb7cGjwKv8zIrGmPeKgCxpqQfyiJJQ6otkHU9JD6bGryO
5w3Pl0c6k32Q9RDG/bu/76+D8lHLEj3xEI+Sba2FSvr2wbB681bWjbVXCWonDcIiT46ig6BUYCKL
3lZXTsLbq4T+DIAwmjDghN9ATwZSuwY8Uhq2QI4OTl30e2d06itfcmUAuLwMDAPFiW4UzwNx++rA
YYueI4SQ4MnhG4QAsWbs2wx1Dm2OoEi3kXVTgBC5F2VdHZOojZ+moPqOGJpzPyvIAhOb+M5aGCtX
vsFS1jk9nRZXNgAOVKbt5Vee/jCD3gtgVXP5BpBvtVSN22aMuxunnM3NhBjqY2UO/b7MBoiu5uzd
zKJ2NnObznAiQEhd/jnnNh9FN+Rel7ud3Ob01zjuqOymdpMQ8S3nGxQj/TCQDOGwlzuPl4d6G4vw
1Zkv9WjitTdH2EFmyrV6Jw91tjcV005sMknnakJNaAOM3tr0MRwjCiDXSm3n9j25i4lcCa68UDFW
a27KPh0mq8lDMwu0PaBYhJT4StRdBoUhtbiHv/IQORFgeTGZIQb07cfLkz+zzuQ06Or6vKKExsuf
v3pAPSWlTMw4Jwpv6j2eMe2NVU9y2/qGc+WAnbnEEK1GRsSG7Uj5bPXUWGmWoJ2zvGqm2d1qievf
lkiWbvht+b5zBpDxff3XWBQwnpxoEKgLofINcMhzKwDHOYNOpgUDWDPg/o60Ki+v4plE3ILmSc10
saIDELGeW9WgPI8GV8jD94hFvP80lT4U8cSHiY78FUQS0audHhkE8rqWHt3OmnYytTukOOOGxicC
0rQO7gxhiM+Xf9y5T4xMNJ0BWu0gf1bRGLqQheuPM7zuYnrMfbu5z/xBIOdV21dEfs5coTBWX1rQ
aFPra4slO4eq7hZlFloNDuobF/uDjWdLHA0uz+htPAaKjg4L0hQvINfVpiUY02ZD4PflW5OxjWwX
wHra/clM/Yl76+/8c15ubEYjNwKzx8uw7q30raknDliikAwyOswICOzwV0LvzsYePfEgTA6ysK+8
E+c+GkAFUhSgqBh0rF78rAiCRo0BIWeF7AXCa/EBKnmLJAByeJdX86Uvvbr5l5xAJ+bkacIh6PQO
0IPUSJQesUE04yN0gU3a9vCyrPvIwWI68W4ypzlibX3IIgOiufdBh9Qz1t2jj3xBFVN1V+2jHY2f
PBieV37bmVcJ6yKKWzw9i1fJ6mAhP6Bhb+VkYUHpEw8N29viy40Cn5GqnVvmzkFlLT7JjlkfmWK8
l9E8hJ4mXeA08bUawpm8jnoeaRRoJ4JlGgGnS9V0xEQ5XhxhNkxin2JBgMdr+6OQIn8Xd+qDyhx9
BxqcxgCw1W0Oz+62GJx2bzV9d0hyGmOXF2gZ8M23czDYWPrRi5zM6Q+qwH3opuLiyYRnH4F7wOYW
erONKt08ihKzkTkJ3C8Ijww30yz+i6CJj0LhAK467nXrosrgeXWiw78MAyVI5o3G3tYAua7EJmcn
uchcg4BeXEqs00lGdUX0q02MQtsEkW2/+awjI7OjGu1sCo79dvIHlDaVXT52NaS0y2v8Mos3i0ya
iXUk+iJE+6fjj5CatKAeyDILg+QFigsqgLJxjwqpSKH7+8aCRcAHdmXwZFXcQEGTPVETfG6VCGcj
Ogjd2/Wdgc4DUIs0vzUxbujt/K4Dk2JX2a8+F/dePNwDXNw2ev4evug/ziTuUT7ZCjPdQ/J5ht7z
btLjRwNbIDAykJZgFLhFFo5Bvp0D89045l/Kpv61RK1e2xxIjm+B7GIBYT9YPudj6o+5FoX6oksC
IEfB/5oqH0qNOCjLuUGpdCvQqhvj4Bb65QNOfwdZmkcUqt8JtzzqU/xLy9Vdouw9ooJPZj6ZKAzX
XILFjrd7q9z6a69ZN4OPystYHSNDojWoGhTxmo+Xv8nZ+xGZzaXtDPRybfwFKS5ulOIgJhX90NQa
9UPZJyk/IwieLw917lUj+QKtRhnPomWw+vppMMsgX95PzfDDJIC7DttZXYmOzo+CkASkDS5jfxUK
ItGegULTs7CKg+ZWsZM2rmbW/8ULjbcBEefCJAAKdzqXZrQKs3BVFtpoDeziSM92Wjlek8Y/83E4
iAjCvFh/OC8d5ldBpRgdrNNp4obgpGyQRmLa+HkVHXJxrSN7JhJgJDr0tHQChlyej1cjOUNrJ5nN
zTC5/nw/aLm91fPaP1pQtXdZLuorucKZr0R8BxmWjJjE2Fpm/mq8klJfL01mhrlRdieVzB4n96qn
9/lRuCepVi+d2dV9RxFBljpRZFjKFiYrJOt9PPDm/vW+XkBxtI9eAv/1XkC2yFfFsnaYWDd3booj
A/leeaVrcnYvUHeE6wUCBzLY6YrxYs+mlcgslJkRH+we2SsVV2LveCLeX57QS7FqdU8Dc0NsmAaN
CdJvvW4Dcv5aD6Ujm7geNvQzSqj6Xtqpm9YQyZPUynrep8j8tQegYXjTzhSJ1W1ro0W/aZNovvM0
3W42nJM63fGy5l/axGye8zn4jeTwjJ5jj05J6jYF+vuLXUA1BcWDMQFw2DTCG+xb6QjT2fC/6D/G
ukL+NjHUoMJxcjNifc+YEO0gs/vlgUY95GkA9UyP7aC65cQ3xnv0ZwN7P2Cl8tVtcfLZIlKk+rBx
BukhKVUieA+L1A2LGnzxFllS85tO3g6jvLbLYwlJm3am5fwCkOLA8SzpKFReXT61zXQwK2Ritt0o
U1iT9NPeKR84BsBDs/gu+sBcft803rjxzE9FLwQRMqTr3a8FKlofereGlOX3ffslQW3j5zzTod0m
MhEBYlNB/pUjc+RvVnLjFI69xzrBkZtAYJCzDczB/WblmfWhJQ1yQEGpHFmpwVXJpsm9fNxMnlu/
h33u3sjSENmum6Vxz5rJ+bYVWfypyf3miBN28w4l+HYvJzi0Xj2bD40y5EF3pvImgPeuo7hsjsGm
FQbVTA8Lgi9WN/o0FyINqafL2+1MPrs0r6iV0OKlpLPa2VprRGjbOWlYOpSGReD/kVYXb/w2e6e3
Qt7Wi3TM5SHPXQwE3oj4LAhH2nSnh6lFMYG8kpq615fabuy0eZ+kbnKlpnnuUuUU6WgQeovI6OqS
W6zdp5LucajI9YhlTGcIZ+GMB9OIpodZYTV/eVrn7ghKqCjQ8B+LItLptHRd6QrhO+zMeqphfs72
s2sKMqr0P10e6dw3W6yMAGwt9MVgtYDVUM4Uq8Y0TN2sP2ix5X/QqonyejmpsCHT+1mgdnDlXjq3
npBhgNVQAyZ8XX7Uq0ejkLjEpAK0M8qA5i37czha5ViHdTb+or+mX9kkZ1aTIrEDpoU3ChTyKlpt
I+kZlduRhYuk3Aa5U++ESH/P0I+uTOwtU5I034RGB6YYQi0sutOZ+cjZoCNFwu/6bfkcoesc6j5K
qg1Qmm1qN+jpAwPYw2tPdiqK3bvWxLkOxYfkLh70a2yUMx/35NcsC/Nqnf0yazw9opcxjmo7IGSO
N4hd7oY4Bwmca+UxsLnuLm+os4uNvy1FY0DBBIinY/Y996SH4l/YySLY204idphFOIfZq60r982Z
bWTTuUZgGAoQjdpVrMO1j0NNXxHyznlxAwxdPyATj/RMY3eIDFGjvzy1M2QRvu6rAVfPqUIXcsT0
IQs9nEM2cTYCPYptqoQtlgqocA9bepzIbmZVdTCFsrZ94QV7aHNXgq7lUK6edQrmAC4oKVFfWxsL
KQc2Kh6C7C0O9G5oe0FRuvpuFqO+zwIPCdHObkK9zbUbU8hrx8lcbp/18FTqMRGlbwo5aBUzA3sa
K3R0uDOQXqbpVO/rwEdwqLnvXfln9ty9PaUHN28/Ryo7gke5J4Dbsh12Wi++jUb91TOjY+GWT56O
TWchn9EqmK4c+jMvA3JygBvAx4LcXKsLD1Cj4mbpEClUNrZtVmEQJNFRu7wlzoyCK/bSuV9EvKFG
nu72HMi7XmkxPZLJV7gqmnWY+7lxZS5nNt7CM+Z6Rh4R/8A1kUIvLDjrCIce0K5HlqNBosXN+/wG
8croSD/Yu0fqR3yoqyLa623i7E231cOyS/+5PN23J25pVJL0edyNdEZWh1tFspu8qKHol5j1fe50
9U2jWWY4pkH9o2ks70q169p4y5+/usB0acYtplDRwZuyCcEnkFzjnMf7JpkcygBtc4Xp/kIcP93a
aP9RzaK0Qj3Lc1dXihmwaWio2AdYUckHYSWzg0ZBDgk68nsLZSyAtvKxE4N4BqeBAIvoHMRsos5C
0K2OpHVoDK/KNl4wtbiD1JV1h8WBP+1mMJXdTsSu8vfJkIEkmSfEr7cdplYIr+aR8SHCjhTJoC4d
EQQp6sy899upaSiwSiTxEtnqHVIzo/UDQTwUxrqyQj9EB4v8O6hy9QOCc/k19RAO3hjgKVAmtbN2
QG+4m49IEZvNIetmSu6VrvwCMV3S3o2hafNhGgv9Q0BHBkWmoun9W7+K8vImcuom2KYs1f2Q9oXc
xa5WkqVozoxQqu2InTsGM95UTVwXO4QgBZS1cnTz3Uh16v2Iel+6n6b0S+5ondhj2YyIoBdp+tcp
Guz3mG43Am+OcSzuaJmN/o5WvvKGzjgUyPKXOzdYZIQMNGkf+PXZPYLFLabBU5VH+N7o1jW07ZmW
BSHrgjl1KWn6nLfTzYbOWAYuz0MUqzWPuSUtDRW/NsBVobayrT1N7T6vp+lAxyDaGPhGbfhdqDvJ
NH3ym2i4TQNtRgOmkw2iD9fQaC8F7tXWBGxBXwxvvZfqy+nPy8bW7NPGDw6d103IUGNRoQj6rcrZ
1YlnbImDP8BvRJHQUhpovHzjCExUbJT3pg/uBGIZm0PhVR/Zmfu/vhYgNdNNQl5jSTdXUY8nmsmI
eIsO2Dbdq9lCchX3jvcV3m9fDI3je3m4N88fsSpFLkTHnMCkOLSKWVGfQui3mdPQjiuFPJHuo7+b
DQ8++pbbMYvBTkTdPs2Nb6NAeffy4G9iqmVwprhIkSPVsi7wziM60UPSpSGc/mRTWvE7V1WfjTzH
aEaKfxx7ePdfDEjbl1DZoUu+NopIERxslBh4yAaUjgocpj66E9SVYKLOajeOu5F+f41M/uZdA9RP
c5BXnkUmQl/dg5UGNy5BkDrUpUsEo4oAUS6kAy9P7c31voxCDMNbgggrDPzTLR3kI7yBmKk1sSGO
MdpzqPy+yA1Ocq8iBIgvj7cE+idHaBmPQhVFa4r0GFefjleNtCwRslzyOO+xqWH9UlTyHyK3mjY0
fjGMNIWztC2udW3OLuergVdXSzPE7Sg9Ep6sTHEvnOPhEA04kl2e3pnl5GUm7Aa7D/hrjbEbXbtD
km4CsFBXMtTm3DtgfJfuXX0aH3LnKvPvbVgCWdlmvP9N2nntyG2sa/uGFgHmcMpmc3qSRlm2Tggt
2WYq5syr308J+AE1h39zj/eJoAPZ1az4hTdwGCUuYQsDw9FP0VGES+6iWtcvNr7CH+t4Nh5qqcnV
uWl93y+DuFtGK3rUYqdC2hv5xszLlM+3v3xnfi3an8S9MDboa2/CsHrOGiUp44SAePlZWgbqWpam
3t8e5Jdj9Wb7XI2y2T6IFuHa7MIYjnCw8WHDSHnO7m+qNLBzeD58+jD3XjOHWUxDghJfsFSIezl0
NH0vyk5J77ZnemkmSojqObIlhWpJMGej45Dyos+q+mHqMowJaZoAePTTBoE24A+PFFXsc9f33cGB
2NsxQA9kLxGkB2fw+kA0Qz1Gjp4nd12nmP4kjYRyW/0CLG0MdNM6IuW9To/ZMOir2LDWKG9gDH49
Hi6VuPf1TnyXjM1fOG/piDWaxntccSc8/ixcAJb8DGYseeIC7qkcRSJcbHhWo2G9GeMrfwty0hIJ
wRVnbWospeH2FUz/+M6rjeysGFOMSlC34qIwUf4Qthm6Yj0qEOzcQMAKUbimjCRRJpsAmowxLrSe
jZp2/QfUjPXPXjwUnzQwAvh0ItBbDhSHfVE70dHu3Xm4GJqSC+eUDpG12b0Uf1ZtSVP8CJ3qMdZQ
e86jqAHFI+hjO5QQe6ltKOY/Zmfgnoo+CMe5N+zmJ/WMvxqLoGtqRmrv4z92ktPOFYR7yviDrscl
xpsj6NrhGQpFhuBT88Oxqu48FGWP1K5yun0Odw47hiBkvxJnKPuf15toGCrbWjzmcC71PvSc3gk9
DaGGfzEKySPrBKjC2ZbpKXKmKeyC+A5r7TFgR+vwCxf34ADuLgqYN1pCECg4FptvyfOcBiLqR4Bh
1hNyBGqQ5EK7LzAm5vKWmQQVtIOtsDuB8DakygT4l21nLVfTwhsdI77rTO9n02va2YrT4iAmfF0l
IJDmlIN/oSgse4XXn1a1kZm5QA5QesjqF7OxNb/TVvWMidgQlrEhAqop+Rn4n/JFqXFJa1qhnsFu
pp8Ap+E5N84mFW/TehlXFDLpBmrEsK2zPmZ1iW5mPvCnggBq+C8WHjQDggVUsSm/Xv/uLEvTqFdU
lgRXRpSOkTjCkuGffzMIYoAE5PLm3RzGOq+i1m0YRLW7/g5TO6zv2rIO3j4KUTKMC+CLlOI2oxhO
jx2mO7HQKwIV2CC2JyxejqShXidOrLSEykixHyiT2wgVuVEPzfqemzRWs6/NtJr3QqW7ZK8YqafU
aALwYVAnJlDNaz1/QMcFZzwDKGUOEv4yzQuq+HkLmqUsm4MKwl6MQtFeZRRdKv5vYz49plEfwz4P
eUuGH6DJDGwmxHpSi7V5UKUnSFfwtkAywK/DFlANBzvMsro72FZ7bx/9A0iASDTRyNxWode1SssB
B9FwKSrvJU7npyZW3MuqFmZoZUaBAwxGIokX/UNTqvgnwqLYT9dx/lBblfbhzRsDOT8iezomUnBS
xgW/1VVir5vazsVQpRYLvtF2rCHACrXmraNI/CTRNhAqKfq4eey6SoNhsaL8ZAt99lW05+8TkR8J
ary+QhmF+ZQ3KOdpyyw08SfNS22NQgB/etDWy3LB6HY86Xo6X3TwJSfEg+eDk0WJjym6DgYZltYF
byp9BfRsrqewSxejRcY/CgV+J1qqPdVGUf+kF+SqZ9XMp7saXLLn116Fm+NQdOKjFTnziJuNNWto
D688wrWjfgRot3wAJ6bwCKsvduZ5n+LRzL9jeOaaZw+QLV0g1I4/ow6u/2wMe1lPtTMs9mkdU/X7
ILQCF2UTJWSqSH1h3s8tGvs+qtsY80ZRjm6yMNbsc9YuIoLVmHqLnxYJDikOarJ10GmZNwepVcXI
mo+W4iFxr7cZ2BcRP+NRmj61eET9OU9KIgs+9Y80Hhbh5xlERpyBhuTDONTmF22ai3/KXi//m9Vx
gx94rFoTbUlrZDt7KXmBkv43N3vvXYrAkY0VocpQ0vpiZpfbMxGYM9VAVmwI7+uYJz8zt+EE4POa
/lAmTyt85AfSb7FeDV/tdYH5Dvnjq1at9eq3BnvgLkv08m7U+wGEELjWn7OpDS92WnoALy27vSwY
kH0o8AaxQB3pypOGaHp0NgDvXLDAoEetK6r4niju9K2sze6DwBTSbyK1++DSPTolVvGUDwWmUq07
qLjHrzUFl3KKPttjYz1yuzifBbXRD02WReeCclEXtKW3PFa0vb1Lr2QpHtrIoSlB63a1+t/ayXEq
MicvTU/kRFaLnGZOqoBem9L5hRJ5UwjPO/6ulevYBIOmDe+yMcmXu9aqFfP0H9FniOtgw0Hb3Eng
Ytem90HJ7fLdqJbWF4FKSeE3zhS9nxuv/xiDv4qxMslBT2uFgqMwCXf8xRW28gHH6OLr7dMvT/f2
gEjiOu0wxGFe0Qfi1nPmKM+iMO6QBo0SBBqGStPvnM7+8vaRQO5IBioaGGT210eRyKLBdbqgOo7Y
yGPdJf/0Q968U70uPQg9974JgJiOuxfwDaLp65EQD8fidk4YidQgbOKifVzrCEcRNJpvf9NrJDzw
WpTJULzh7qQ7uxkqd2vXRZcfpFyMlWVirMVnxaHTz91gXHhIliAxOzr9AIzxbR7hSebF0dX663s2
a8iP4AeoxMC0ejaX3FQbQOmmyAuL2F5DMduFb83eHFZm+UVfhkeI0q1vR+50sqLuR4kTro9dS4XF
bv937H3HXf2x76M/U9d+tBPD/meo1/jSZUZ98MrvrAuFJLiFZLIqV/JmsubGWU21Yq9h0D3etYn7
l+iK4Qw/OnpzwM6yYHmHNgeFx1exsxtHALcMEYWRZVfBWFi0+wbHCShk437e/jL5AAny9n1H80eq
VUk9LfBq1/sujtIpYxhK09gd/zH22uLHeoZ1vePZ/2IqYTlRP+LgIvm8OUyO1pteUjKUl2MmOODX
7QMYwvFB69eDr9rd40Sl7G+coAB1b7IfbO+GCS0PLxzbCZhMFRXO2VMsbDJW3TsLYBb3E48vngja
GDRuXd7jV3/0lMu52+5xJHTI8dC+1SmdXc+tHeN5T6XCC9dMEyFFQxrkyeyG6UrDGk3c9nMzk50I
qzxa1d2Raasg98SFwt69HtlSsUhRBGXzHnK3FPxvfDNp3AdlRFo1T6f4C/6K7VnPLf1gkV9ngADp
HKgnFn08+nmbkd0YOZU2hoM7gHI/L3Wt0d/wjtSm9k6lRvDN4jrspi1KeGpo06Tl7IWlEqUBUv7R
jwFmO+g656Ahvvs9ZCEgZiiqvBKoNgmCGpHrXoiRSfOOrmHFzsVj6vadLGfl1U4Be2/xyGCHuBU2
tUBMeAQcjFIi5TS2Rhca2iye1Tprn0sqrwd3jby1tuPpUrccZA61uVcs9DZLZlBGXqjgu/3iLYje
xHVfn6tqLHxzHXX8bQzM9DojeSnb6ajPvxNYyzodeQJ7Rbe2KIPUWkWCS6kXYqU43TvJ7L3XM0fx
sVJCwiIaIYOp6fzt9hzvnYnfBt1KTE21FoF0Y1B8KNSfnR1lj4ZTpCE8vOLDgvcynObWDBTH/nx7
4N2vpRIKLhNqEFn59WHs7XltwSWxuPTPEA1psW01hLiofdOelj6pPiHB9fP2mDsVZUowOlBd2Usi
k9icw8G2sggpJ06IlvyoBPkL6Xny12jaymkwljFEKGXFwKE09RC3mPKhRbPXj5WuCKPe4o5eig5M
o7LQPHG+WUrbvO+s3n6nrwgUFGyRELKufWlMD/wP/eGQ9r1+LyiuActEWxU5uJL/1Bh+tmURf7z9
dbvbV2oLgK8EnrNFpEuD7KSamFFcYPIOK1YbMVXcZWii6+7PVKCjmmtx8qg6seFrXtQeabDt3D9U
d3lcTAqulKE2N3vSrg7ZFs9LX7X9s6qm4jmd3eG5dUwcO42yelatsXhye8eTFiAR/n3N9F4hjwtK
LVcDO3fEfTHM7mVCWsxf8Cg6iwIWdb401mlUQVT2qzs96sqq+hOSWxHinRdUttCRXAv7ORVafEbf
Qv1iuePsd3XnBB4if2cVt71A1UGjzPwWPJZ07RGJQVTTNIPW8pyudLjPg0ETxUThiwaqmfTNnVus
5bOJ6v8fmhbn97dXa+cKlVbYCLvJ5hiMnOv9rw6iUdSWPWX1xfhcu6N3VtPEOLjSdo63lHqnQ4Xi
Nf3MzYZPCiuNMG8ioLQU5xwXM2KnNf5bcdtRKlpyEehFX4QVj0l4+/v2YlmJW0F9k9ubxEROwG81
jyrVxmm0eG3B5Bb3dWI04yNEdX3Ak3RW8RbM6+W7sDLtvo45EHqSo8smZucME2xeTuA+zD/LtB0+
9TUuCCckn9QnV00q7HCNDjtGJ9XS+2R1pjczmiTLQjKZuJeIwreNinzJcQZU5JyVmnFRYtGfHH2u
gWc3VYCdzxDYloHcHAlFqHjDEYhw7xTh2SnfO1nl22JRY7Ae89JWBGm45gaLHpl+X3fiYmnRwRW8
twUBbFEq4gICzGtcr1DauQ4yeHyolo5xmLpo6MVqrB5swdeUNeaT4F0GQBbQ4a3a9JwWadGtLRFe
i51iqHUp9s3gbRHgmwnVxCkds/FT17bxh86z1ocpEqm4pIpIaX+A7SQHqpYeO8/ZSz/d3qS/kK+b
J18WzMBWUVGisCRfqd83qecoWeQIL5x6O2gU7/ucgTRUh+JcxtalrvLHsRLvvIgaSWx+LCb1v/m4
PtdL8RC3NUZD03mqMSpVy08jhfG6N065M18UrTrrSBkrHrT6mA0zGGMAh6f1cUU7Ei3beUgp+knY
AGRN6nGbiyQV9pBDcXBDEiSQrgP4lKIezFNn4rPl9X3gSGDowbzJrbGdN/rr4BXIlQnkN/eKWNR8
WFfbDRdn6D5HaWa9eMAmSorec87nNvg6k723/4W4rv8B4npq/W7wfigtJSm/GdPlZYFs/jMC29gG
5jw/Z1TnCz+x0uxPXdEQuFxQSv0mcgu3yLZCQxWzxUj/I48y7YjNu/NwMoO0TlBVBOq0zQvmAQ37
pFzcsPd+CFGsj0jfFvdlDaLMHVFqbtXc9pOmzc9GDPPh9lTu1KmlNpMFXAdELYTizaspIi1yavgk
YUY/2HeyBreu7k7J2s9q7NL61koM58Sn0tM+JrbyjwlVRk+7Iyne3V3k0DoiP/r1fF8fBA055DgH
jBausfdOmxJZv195L8s0PntR0/tO9PftD9+7fUDbkw7JKBA40/WI0yDQeiIvDmttQoOocJ1TlXAF
3R7lF3Jmu1O54fBggF4Mk3l7wlMVJZeB562Pl++Qdl3cyFuIKQDEAz0vUr/OaYbXNFTu57xsLyCO
h5OnJdYXN5ohr6YO1rla3Nytq2zcpuV0oZWdPC0oNj4iRmiEoqZ8O9uJeIeq+9sbllJUXWKCJMgE
b6HrWepWQym72nDDZtTzR1p8eqjqU+cnsd7eeWumPMeKMh9c2btLQ4wM4xmGGQiX60Gph68os6xu
SGUmo4LZ2IAtG+sgQtg7dhQqYUvRriTL069Hsde2bo1ockOhuVUIa8mmLDp5YbNW2RfLSrundE29
x6Ic3U+taMTB8HvVEIogUmAGZQJJHr4eP2rHxhMK4+dLhtQK4RixZJ7eVyAjTn2UeJ8ckU5EAROG
tk5O9RxX24MfsTvTEvYFko/Xcdv8VOoUh9KR6oebmJqP66556aVl7O1DcHsUT90cNQu84kzl3A0V
o+2ehq5EMcBT+n/zLeDl8LaGloOg0/V8UrVZKLB0bFXMWJ/tQXOC2EXE5V98C1gW9I4IaYGyXY8i
rNwozGFkb6YJDo6x/alEDfHgUt7bmoDw4AvCc5Ia6NeD6G7ZIxnMbTgnpf4i3DV9t3oEYsriZhdD
OGiGzB3CD02lnz3QZgffuJen0uviF+DPBLd0y/LHchM7SdSWORqJg85U1q7wvPMBc4PGdb/3tpf9
YRr5XGEDvairn6qWktPOjRvzgYwz93yse+oYl50y+mcYqbn5nlKNbgDQyKHXUVooj2oL3xE3FY6p
RuvB9LUzU4ynvHHqlxWfuPhkDPzpK3kjOymOV3zk+ow/Gp7ovt9e1L00hVibvjExGMj+zRsIKiOp
x0YQw1TQw4G4W0QPvApQNKdLRk597o3BOmGkvny6PfLeuydJwnQUuYNgWFyvdK7rjU1DnVcIt+v3
LXYQQWPnf2ht+8kd3I+Jsx6BIm3+j9sH6fcRNxvYFC4AF5V3CC3lgDbKT+Ho6wXm12mdVuXgTO4F
33hvgAFD1hde25aw17RDOuQDr6yYlPKPoq3mxq/R9T43HVoVCZHH09qhPlsuytfE7r2HCXXKYDbc
/DS4w1+g699sEAi5nGddsvtASoAnvp7x1lPcQaEJEsaovl3K0hwf/hdZx866Xo2yOcHrmLRxLC/W
BVGCO9TEzRBVQJuuYte9z+MlfVHUf5FPocHmgmCiqEXabVx/GXt3Ujx5zRrVOpEIrJiYy+LG7R37
WsCLCURHB5sV+XAyidfD2PgSahVQRYpL+vgB69OEeKVogjnRknMXa+7XNuuXcOkw5e3MxXiojNL8
Qf9xfNGsSDwkOT7Y6wDs4vYP27k0SQQkKpTsWaWoeP27UIs1+7FCoSZZ7dbnkuyk5ySZ0qBapyIv
aJ4ZihaOlvHNVdvxy+3RX4vIeEg6yTlBIgFGvrqZloJEZKWZEYWkjGN78rJ4ek4iC5/aFP4GEn34
Gwa528UftUZqp0hSP8bTiuI8rn1j4fQIZth3SxKUQKFrjBvsLJIwq1IhzwKny89dYR787J2bDzIt
ubEkhQKM3Nw/zqxbSjbJipOnT8/LMBQPjdIMXz2RIC8yopfiUPgK1S6yD7g3O0EB7Qh6xVDVgYxs
e6u5qlE4GxBFoHY0/KVhz33KxtU9YN/vjPILAslJd6TyrXW9KbxMZKO9uk6oLXi1+p5bG51vmXXh
317+1+cduilAS8nT45bblpNV4bRG1Y1OGOG6HahKnnxMsjY7Webs3M2kPX6B8ffHNw8qmy2gi4DC
SFDM9cexHes617Auwb24a/zV9Zb3lYcfu623T1W9lj9bZ7YPgoOdK52yISRMWbBAV2zb5sHTKKX+
lDgh4tnxAwXX7uNiUVtwY81AW5V6aaPV0bvWA3Myz7b3DvmQOqxsmpidS/fadOq3JwyUyTj61DIl
1HWLCUoGN4rdzrBD4UXiYuTNcIfDbXO+Pd2vX05GgeeKHh+4Lmh219NdCzNJ8S6zQxzvxKUlnghQ
EglQ1JtJUrBU/78Nt9m6neF1PbvKDmEB2adOrduzN4LgVZ0hCvR0fHuUzvEn2aOjZiBE+Wvdf6tF
pUJplVVZ7HA26vZu7unBilqZDr7q9YXDKDJA547G7HHbZWo728DSobNDO9LzwIi6+cNoxAYQPIXx
sER+ckAcnNZ0PiIXyvm6DnwoNILF5tWnKEzD+3r5RFx7hVhqOwQBrZwW0SGHZ4rmPs2d8agV8Xoo
Pg84BxMKcWhb2awF8jgEkFaYVpN+DyMvwpk+b7KDS2fni6QAEDYZdO+J6TahDDWDIoZ0ZYUiUeLH
PM30ywiMKKwapzq4rXeGglVLo0YiGWFhbR5XE8/2VS8TeN2pgnu7tzYnnEe8oK7Wo1LQ7lBS2E56
lQHP2qxT0iVp106eGZZWWoXKhARuPOnTnQaP8GAz7tzaeILZKq4XEhCwhWPTSGv7ZDXNEBdseLZ5
hPhjElvv1DXNv2mtpt5RslsPVm2nM8E0cgpMGNWQoLaUeVUjacKd2kDHliS4mZC2m2s3iIRjPowi
b9HBHM2PU6z/zDwj/ZQbwAjxgknDefW8uyS3tIcVLZHAFmYfxm4uwrprVb9HzOjJiaavt6+hnTn6
VSQjXsY9DqGz62NDRhKRBK70GgrT5bLjbghPJki0S1tEyeX2YDtXLHkn7WfmRuKk5d747Q6iR+e5
yD+ZIa7oxiOhh3WnLMqIziEGKItSTG9G/RNmAe8h20WaE4Tl9XiTqCeOMIjcaAW22WqwnAu3SA++
amdH/2IrYegsZSm2h8fJxqypRcoo9mJ+tD2xnGOx9sj9c53fnkD5gzeXHIksBHWaR0DAtzBVHMlF
aWQOVcGl1V4ir4sRJUiPQu0dsD/iWdziiHDTzKalfT1vTeHMFpKteohZsfKgeG70scvjmq4UOia5
n5pKdXaber7HfWz+u6jaJSxnc75v0Yd4oUVjPXo27VArbaoV0R0h0KfQcrxX0sQfnGTtToAi7feW
SJaDLOH1BNEcppwpa74cPmdzkfVGU/V27ephblFkF3X003Xb+N8MIqVcEANFF3XbQ9OatRgQUdZD
/LxHIHJV992Om/Lz7bV+fViwSSbNQ1uKIhF99+tFMIs4zxAjoLSMwp5PHyY5rX1PmgCMApXo9Mj5
byfFuR5Qvx5QmSB5Z7PtIHah9A+LaCtql0nx91Tl6UPylMD104bxRHrmIPUykImlcxIiCzX9WeB0
BRvc8T52XdWcnZQaJzlkedfVCOzdnpfXx42fSVtNlo9pqGwbfka6NoD2HCdc0rw5NQOBYD2pgw8W
wDhY6B26AWOhHUARl/uKp+R6SvAt8sBwYb+dxkghQj1rA62qtJPSZHMYlTWVcuS779W66gKUmpZg
zE3lZJdNeXDH7Oxrk3IkqAc8HQAQbTeDR4YG48MJcSQbL1OEtryxeEfFo52iNd8Lk4B2AISZVxil
uFxFF9G+pusQQ/eHrHSJo2TwG7chu7Jq1F8WJBsFLmSPNWhoFCI17WB99z5VumrKfiM4ui0uq8oS
0h56/mESOyaeq0l1MtTBfPNNSqAvQcbAF0gtti1GtXa1ShoyhWk/OUG0TMslK53yfHuvyhDt+r5m
FEi8SAhJwY/t/lGHdoZFo0tKmwMI0NXmi7Y6f0+JQ9KtazCeprx40IkBDkKfvUMiZc5liVdq98gf
9ttLi6RsH4nGZBLX2nnsOys6d5HAKlwrj4bau6e4nQi9gZgiTmJcD4WngqHUC+s1DXMZjBkdLU1L
M1yVex51y3x7IvMrRaNFBIJWEnCux9NQuu6UeXJCW1+qe31IhS/GxD0IHXa/ivtdnnp5AW++atQW
CdyfqSyUjnuia1KThqflJS2mL8bciPe3N8ovitirnSIbcZRqCB+3Bzyl7peAD+TkAWo6V2UznyJv
0MEgL1Gox0Z8vxojLSQqEYBX0/lBxxsS0kctLsWMHi+BYh9oam/eq5mBakQxiqBX0r9gIurPdPI0
IL9WddF6rX7o8/HPVUCv8DSwCWNUDC9l6RhnSA+xjxZIHGhIsQe9Bg4lzqISpP+a3N3+4L35pYpG
cCapPuq2L200g1EvKxUVpRV6KEQehZQdGA9OAO1HQzvClMoF204w15r01qQPgNT/9bbJaQCqUeLa
4dJXJTr7g3dymMcgwVPjFMdG7XfQYy5o7tqXifgrhHmCMcDUJi+pObmXZhgNX4nXJbRWDHXEYE6n
RYVJMnaF5qOlPz4PmP48xbyP9E3c7sGL3Pni2uMUDKsEe07xcu+sXnsCAqZWvoea8KVuI/yRcfYw
OlRr7cr1GcW1qxnbrcy60xcje6xmtAX+U2ttH6dt64R5AYGyVtbuQWS8eytNxm+3F2fv2vp9rjab
v9aahD1Gg6jz9MZv+8L4avWW9tJEmXFqUKS/Q17OOnmApk63R965/MFzISTnkfJSRJDb5rd7a44r
z+yclGt5tJqnYUZbXRNdd7k9ys7tCDqOJx09U3lHbl5TULJzbsNuDkfRY/sorPqSGtXTbM3dwTXy
Or3Cjuu3kTa7rigMpM5FzDUSx9bJ0MsJSwxA2soK5MhRsMxtVaX9N5MId4IYWAapW2cTBT5H33QZ
r45VznelVyv0DLIjPPPeJFKNpz0mG0DWtlCYNElcmzWFwrwdUKhRlRK9tEl/6BXrCDO3OxS3hQTQ
gOXdGh0nSpvGliYcgs28CRpP/wTbN7t0FSiF2ztjp/1ByvPbUHKD/rYBq0IMYHZtO1Rsy3n2nKQO
u6jKn0w4WOHsRfV3pRL/ZO7c+/bYJA+pS6w3lK3jN0JtH4fS/ikA/B/ERP+fn0X/A524HepOP5Ze
2hcF58IoVfXO0TDNDBa30vVzWqm278L9QpYinZaXuljN1o+spnt0J7PuggYHjIu9VEDP0Dlq/sh7
dT4qnu6kjFTfZZMTeDBeUlvRIASuWPyRJTITG+mJJKyr+XH1nO+at74kCqgqVSOBMWG+Jdl7Y5gv
o548TxLxPOTp+6VW7m2t/FpZ/Wkx1Hedo5ymFQHa28v7+noh2qNwx8MDGwZxsOvV7Wg/9nplrSGC
+tE9Km/DSUUH8GATvX7b5Chk6NJnmCRRtrJ+20NupFoDYmRraHVJQzYgnqM8eqeNnX1yVKieb/0m
XiNK1oCQ4LW8quDUQ5RaEJX0cNCNJoRMKCCxdsqX26P8Crs376dMP2C4ExFRedh8FEUiZ+0E5XFX
USKQAcO0PHpWPJ77tEf5Cz+qsNC7+hLjfOLXazVdsLdrAuJicV5mYzorWAac82LJLooQ5jtvyNYn
e7LBvvO8njN71b79BzqGBgrewq69xvRaLZ3pDK7F9GFMHSEbd6BxbFmq/eiDSQTxVoZvWZsldnLT
DqXG3s+l7ioffZ0xyFQTbfdo7k+KMep3il6s7xOvBHTppRQ/isK60Ng/5N2/3pv8HIpUktkO02vr
w4H/7rxkmWeHicS2dG2BipEem3dWZBZ+JlYEf10lPRVSn1AV9t/tWI4Qz0XuE9mP/tSqQ9hCYz3Y
XnJdX607xRSg5OSdPJjXm9lTQPUIgoWwS6InQqLyk53Hzad+RMy4VtW/7dSpLwWU39BYUai8vev2
5oQsjfYeOl0wdTYPtT6NeWZnkR2SKi6Bls4rZkXpkT/06/MKXw0lUOpFRKOoMl5/4qBFU0fxm0Zb
hTuvFQ3TU7mILyY8jXPWe29HMjGcgVIH+l/kZ1uIgqRqDGnr2OGQRM45mo00aHSUtG9P3U4jj2Hw
rDCpRZN5bkW/ii4xNGWiwVTm+eAjoyROlNy/rXrjBQt//z4tSG60rfVgxBW60+6zq1hBMsxfb/+Q
17OLxTwyk0ghwVBD2PV6dlu90+xYTHo4L+JPklX9ZCkQoGNPuEDSyv5gv76OFRgOzhjrSdkfhbXr
4RprNOmllnporooy+BSQBn8URfKo25X55kbQ9Vjb7cmbiupjTiEwUucn2x7/cnTkNP/F/LlUEYiK
CSa34iKiinKrtUFmLgscVXfw1LOx1NXZaXtyUmc5qozsTaAF+VpOIsB9U4a0v71eWPIuEjCshbNT
936FXt0LYWR57ixtPt/+tL2hKOCpFEioadN9uB6qVAsUJdD2Ap5QquchBUKm9i7Wa06UHwy1twtt
+VlcIlAlt+1PdH0hkOMKQappmi9GVdcPyPzW5xgY4GNUl83BNpS7+vra5C2mKAJDRZIztxg/rusl
T9KKT1tVSoITZb1zivUrGV9fnCO1KQIFVmIwC+/oBLy+NBlap0cAE5f4Y+tDCeA81btYaCFG9+1d
hYOJX2JwczCh+6NwnmEVor63LfusvbI0mptquPlq5qkfqDChfXDkb7a3Q+iBkgoiOwS5bbND6qGt
kS9l2aQrACyvZcW6s8ZExmzagw/a2yGAcnh5SZxArGwOM1LaGsyyRgvVrBN+Fs920CaDHsRk/n4P
ifggNdyJP4AHa9iqIeNlITklv/23gyZReuukIHMttD59r7gIBplqbPk5ngzngg2U+AZ64oHtRfpF
bdT13tSb5tSWTneKpro82LGvv5+fQ+6DjIwUddu2TqKONJWmthpSSbLPS+UOoPhyTN2gjZ6hW/14
69m/Hm7zLJRqpY1cQfgedi4UKLVJw4n3MoRl/Pn2SK93KvE+B18qxhCXbS+0DiWFoigZSep93HlN
NJ2FVjYH1jOvdyqtRF4e6q1kkDDTrlfT7UokditvRWyuK+8JyeOwBP55T+ntqMX8CyF/fbmAREN+
CP1YYEG0oK7H8sqmiMk21XAYusg4TeocfV9L3TKCZkL5xx+VLsqDSUQrURmu6o8ZQNM6jNsqGR74
J1N8rjo9Ue6UKK9HhAmV9sMyu8afo5kZzWmtnDVI8Ox71yTTUGKgsoIF7u2+RaW2TN3uo64MP61s
rL/gFZZpflQP67dsjdrJ79sBSmQyKjodimwS4iVxJ/KAQssaDf1fhWnJW6Cvs1N9UcWkwXczJvO7
1Q3cwbPstwRvXX6bfB4oCnUDyVzfXCG4OtEztUc1nLuiv2vnVCVHTZI/b4+yI5vFnSvrmXQsKIps
1Q8SglOoaGjIR7NC3zedkndlubYI6KGKkD1Z9aJk8BxKKwuwMmugmLpj/97LBoOaa2QsT6liTY/5
EPUv/ZpHMAPBWR0lpvIOu9447BtKXrKxgt3TFnyxQnoSba31VJRntOXtOjnR/3DRHJ7cdQ7mylRW
31J0V71rRoFdZxR5QHo7YVsTdZDJ7AMPXOgjJZHoh9W1aSHNsXpxX9uRUVwcrydGyPrGANuQdmer
c5AJNZo6/UGjePTu4tRigAQR2dXvDJwjoWS5EDMrsFelTzJTaj4QhLo5mV0VXYyeKiDMZ11/B81n
fUqdzvmomjMOZGrTl10QOTiG+aiVJeUJtcnhrOmIlZy0yPJmP6vUEXbXqHdPS1aLUwZfFaZwkZc/
OqvE3LVTFe3PlADlOa1wXLksxUL1BoV5/eyi/V4BGQGpfooy9Ij9LmnNORCuNYxPhld0ZFxGgl5K
QjuSSjBl+dsb6nUAARKHAAzUAogmcwttnNQ81ecyX0JjtstHyWkNjCkp3rW9AqCl8BLI4F35Yufz
kfDs6/uSkcFnUEEkcXjFtMAtlTawR2u+tdTxogNLDQy3HA/24s4oZI0G7iq8fA6qFdd3GEGmqUwZ
RZJ+yCakZFesD8zZfjNAFNMKefYl+5LAb3Mra1bjIMzXr2Fc9emjDUbslNqF+y++5fdRNqFD3kAV
N9p2hVzUDEHRLFXoGfC5bu+I1y8M3wLog1iBCUNB4nrGJjefFJSvmLG8bPyqTQ3fzMv1FHPDHSSP
vywHNxcFQDqwgtyZBnnbpm7diNYYm0UH12EOFBeSuRDfWrKq9kEo+sqNoIjmqZvVuHxU8hbWdGJM
+MzE6lIpfmYorn3uV7P/UdfJ+OS5ZhLdmdHSfPGoeyentlbgvtWQAtHyajzF99p1wLSvKvV3fQRn
NhgbLTuqIu+cKHabrCRI4wXwbtfzl+cYRC1UR8PFzd2HZepj2jidJNaqenkq3U45K8VCRT5JnDe/
QRJVx8BgrAhitkQsUU4ZjjgZSxebaiAy6PGUkNV/M4pEDEqwm0uqeP2BMbheJ13cJSQRos5qFVOg
GNFRevE6TpTEAPK1/4dMuR6lVdsCEqMJBWAxkq+r9T/Undly3caWpl/lhO/hwjx0lM8FgD1wkxRn
UtINgpIozHNmYnj6/mC7TpmU2qxz0RHdNw7JmyKwMWSu9a9/UOIAT7E6tBgARXWA8dzfP/Y/0ViC
8DGo2VAM+IJvC9NpdatBMovd1zCfzythqjYy8vUptRKMt3m5w7mjGg4Ww3lELRVckyLfHTy4kqHl
q+Z2aNbxTG9TRRQY2Q2a0rF/y1s4TZPZH+2hpwLvim+20LMH5EPNO0vQj9drW31YTUFAoC28nSS7
Y+dJvbfn/WAb034amvIiW3L3LnFmk2Bf6b5TWP+EtLJNttAcYkyJ84P9Zp2guFEJzi4znk8BDO4i
T095Nian2dQf3Nkq9piUICDB8/BIz1FHRmvLy7yzHv7+vv3sPBjYbEX3NqkH1Xz9oPRLUrj6LCYI
q033EdpWhTiI6d9126XDd00DlIEkMNXNzuqn5aYxvMEjD857buypfs+q4sfFk95u83qjDNy0kG9K
5rnKHR6N3928mSlagycvHIzm4nqpzH97N4AuBKTBrr0xyp03e45XZIRGVRxKqSn9rBZNxiP0nXf6
jZ9dXtBr8CBqg01b/ubykoMVuMqtpj0A9z2mOklUKaa1y4phzFxdrMI5zd5kR5qpzhxRfAFueI8I
95MWllaRpoq2itoaUvTrW2wujqeqJeOxLvFQcniSyFg006vKtvoQbK9lCBBY+7mRdSSmZTwlBVkO
bZ6KqM6V/c5KsT3YrzctzgbEiukO0xfa6tdnU3ZAH0pz1L7OXeu2G7s1nmSbvqMm/MmThMc7bmrb
zBO0/s02YvQ+8oiRo2i92WPEn453YnVlEeqaNb7zjX6YumySxQ1s2yxJaV3fYjnThCScerpHzlb3
ZI0Gdf5Uddby3TXzjIo5HdY2dLFQlpSsncQtn/wZs66lvUP7XNDL9W1pQ9xL1zqUqTU9Do0ytBNp
gsWAU0LVUMGiZLlpfb299XD4+VaplninhkDcQuk8MiR/ue81S2+34u1rgcGxPG3jDsi5r++U3jWa
jW8YITaQzXZ0nf6nGWvmr7KxiOETmX9TJU712dfK9MxuJ+/S7rQuxMaZ4VGOzXVnq+F8qD1zCYtS
D/hShneEfgtDOkNT/vcL2dvHajtZYFAQGuhGG2Hg9ckOXae5ySz7/WQ3XpStq0fVMq3vVHdvtwmO
wrOEiQmgNfZRb4f2iTdsBgFFv4c0hkpU0uNUWdeGSb58biCS/P13+oHsuR0OfBdhGRz8jQX3+ktR
jPki21hN2Bd/dVJX7Nee0sQwtO5kDXN19FdnhFPZWzf2nNlHXSfUNKgL7Tg6/ZdimNhNzXTcBS06
j3GuvfN61s8CqS3vrXM/ufwmU+WN04uPN/P/12daQbDLFNXovs3c7IO39PmFVWXBjSnc4czQWoZD
wkoGgiiG9hY55nJbeO0G+i9QVAq76MxoHVvrZg3s91zRf3ZqLMDgZXQXwDBvFpxmIQ7d6ep+P5PS
jorPyvZlm74X6/CTl4Xyh6OgKwBfegtgeL1OIkzSkUO9DNUH3NnHS2KmVCTzxrnsksa9xIa23GX4
6r7Tg/7AB+UpIUmAFCX45pDB3yqvktrEfI+ok33l1I+12wZhaun4sAylLu9mEsI+JCP6V3tMPnWl
izlzOU/v3P+3yy0+kmD2ug+QjqQIhOX17SfD2TEnz1J7tZJCng/ueOoHoCucNN5zF//pobZB1eZY
tBGvXx8KC1QtFz42a2vpv4zlYp0tbf7k1t17Oogfruv2pVyaAZorOgI8SF8fCavwtu68Wu37hBxS
PSOVxytL685dhnTXlzi1zLjmxclUDfel3qw72/q3tQScA03xVpkFlPLW263FTbnahgrkfvUhXVh5
LdgsxHuL50+u6dZ6+zboq05O8ptrWjhrgG4ykShdmxIe5ZhEdEjyvKb5j/9+TfvZodBkOVxX8HQm
rK8vajbCxvNaV0I9qVjJ7LQ6te3Sn+bpPS+8t2/kdumghPJeAJYjkn7zTK6ONU9Zyrw98/QmSjXG
LNJ3yuNAanZordZ4S3iv2EMSei8k84fcsO3Q+EmBNLNVMDZ78yXJa7OGqRvkPs0XSWaYZYROJ9HU
B+kQGtnaANRmTX83Zlvzra8HV0I8k8bQnS9Z0B0Tk+aW183ZW1ZdEm9or/d90hTvND0/uxdbAPtG
tNmoNtvnf51tMMJIMvike32CkeDiUH8Y0k7t4Ao779z2t4swjImNY00twRLBGP9N10spv0iy5ft9
IDo9WmwKIjkl722Yvzt//LW45DAOuBi46UZ3Q5f7+hsBeMKPSNsNRZ/LbNcOQfc5gVi+otsujBPz
9b6JytIJ0k/NYg5GCJZd5HhqWlOCDa5rxVlfLjUueVa506vMPExTaojQ6SVKkk4hYQ/rtlII1cDY
Z+ihpK6EWu01GtrbMX8STkJXVGD0f90WAM3A68KBa1UM+RhVbuN/43foL44txUNnW2kaF2pUDWNV
NHAhTxMLzajpj9IRgrKicDLIpvasFTuzHpx6HyQO5h1+Y8gbRxlE65r6rIxQM/L2vNfWYT82tRP1
3IWLWo4EBjIrSIsoR1bXhTWvw5WwFaEef/9Svy2LuOwYpm57/6bs/HH5Dwp7sgun21etmmPdKrvD
FITkMHVG7r1zrG0tenOLKb+A72nWIVK5b24xHiEL1Oy620NxHeI6MJMYG98Sag0j6s7TkhjPz/d2
99/9v14fFYmaS/bqhhBR970pImSHxBNqd843HDXoobldlXHtDlvwuFqDK6evAslQcCrg+iZ8jMPh
oH91vIws6XVBl5K7S/IZE5512i1uvnzoZdk6B7sVY7a3TRxukyFxSwZT1drtZjzzlzM3GPLbBaGu
CrUMFfcu70Vihg3ZDrskyPBKs+jP50grrJkcIZo/M2ZMi8beq0WKKpqKUe69Kc1LjCIMHfd5nv8y
JBxsXneTn1vL2VDOy1fdrhWzJbc9s7dYy0UnCovD2PJe46UmSX5VQcu+4KAy+fsn5/f56asLG1CY
8ZZgwMcWSwX5+o1teqHXWjeW4B3czkIrmJvWUq7X+dqVNaKStgxNfbAa3qEyE0chOkuAmAnt81ph
S3Wmr6p9seSaw28DKg1lXePTtGSF54VJr+SthDp8pRuq3wXjOoqdbSSuccDxiutUK6ucUHNv8Q1T
s7T19d9/vR96b5YhHpYtCsaCAMgNeP31skxaopRDvhfkYSNOUrZcY9vS+utkCTSPrMg86KJSy9gn
KlRzQ6zmLqiibkY8tmt92wCpTto/Ssb/+Dr/r/SFlaVa0rYZ//mf/P1r2y0QbzPx5q//vFIvg5DD
yz8un7vxH3vZfHsWedv85/ZL/vWPXv+Kf17mX4d2bL+Ltz/16h9xpD/PJH4Wz6/+smsgGi438mVY
bl/oScXvB+Cct5/8n374j5fff8v90r389svXVmLExG9LOflf/vzo7Ntvv9CP/+Vebb//zw8/PNf8
uzsuesOffvgnL8+j+O0XduhfQZ/xntx8BpjFbbLU6eWPj/xfN7kfHic8s0wRN75Dg51t9tsv7q+U
a9srBtyDgoER8y//QCa7fWT8yg7Lz+Ngj/YRutcv//XdX92v/75//wBvuSagRoy//YJb+etlkKUI
+irCWfz6tprtLVSWmiZ0I3K0QhB6ww87c/WoZcyixXalcv1s7xtVd+XixYLFrZynp9pt5nMnTdBL
jCVxGUcbvOExK/0mC8d8bNgiWdPMyJiNel/zEvFH0+2bXeGIfF8o5nLo6Cptj2e6AcPRmQrCBlYC
ZevKk9bB90bMOm2v1jHlnZz6fAGUerZn2ajQgS4Ky2v1WD9Kc2hhTmLkaKKOK1uFTUuSsarlssNw
G4QjWrq0tXdFOw+HRlK3hW0+pkXIHEr0sXA9kmZW9lxwSH+wv/hKzSKeUL8Ye+m6JamWowdTT+lL
1UeC+W55gypoDWAlOuztqD4qzLHagqgpZC+YO7VV5n2dkMs9NtoEZqDD/pkjA/ftGzudk++2lOlD
4kzjw8BsWOFgklpPA+TuW3M2SZbpBWahxJlQnCtfU9lOK5Pmqmj8YYnGgRDd0Bd1VkXmnCc+Vrfe
/EzGbfGEv5f7Oc+bTkYK33EXs1C3I8jWKHIZdwEQelxSqEbGog3IgyaTJylNbidz9p7aVEIqzYqy
uq+HOqtjfczlfYNJzBBj2LmxAtJBiyzhBx/zSlc3QPI9Caapqg+UnEZ+bGpE7+lcdOTptqY8DarK
iZcJGs2IE+w75t3KTtpf2r7mr1FuDWYXjUFqa+FsW1hjGWOfhb2mmuek8BnfmoXQ3DjF4wGh0xTY
34tiUlncz40P5YHvCn/YswmH7UetX2Jv1Do7lCsD2/3ipM2NZSTtUXEzWfXxs2rDQk2wEWDSeGXk
W13+oqdt/rEiEKQ4EHJck+fspgySzSrDUNQlHU+GSdW0bjiOqiPX1LK1PtSrxsVax9tip5LBwLej
GfUhDVexQirLhlb64ZwaRfZMUaXlJ9aZ+XvtU3OddZpHvV74a1PfpBUI0x4oN7hZ+kHMIZCDEUtb
Gz7OzNbTk2FXenHmsotDu5VtMsb2rM/mg2+nYDFj0LrF+WKu6s7oJuU/NWSJzrGXu24aGY7Wzcd+
0JI7WZfArlIj7yLU7cprwxzbw+5Wc9eaETwGXn4f6W6+TsfMMdMPmJGIKWQOyZjMHisvOzRGYRUX
mDVMlwaezjKedD2DfpyKeoxN4mDKXdClq7hOdA0nGLB+IcJCH5W2RrY7kyOMh6xNvTIWRbMn93ft
D2Aohjyp1LHaow6YI8ISrg4pQoaTppEqU3UxtpWGuTm+RQQqZm1R7Byz6xxu0YjbD6CpfmO0WX9X
BDqFeV/ajjjTkPLcuwRCeqGoRfCtmWA7xkVQas/V1JRXQa4XkBtr7gUXs7CebWT8n6cuy/IwndPp
g2cqp4jmJJvvu3Xjtek9zk+hnnirFnZpgT9LNrcdfzb77tNgGVhmmP7ofkraOSui3nGW58qsko9Q
k9KX3rDb7wSuSCvsaIntyHS7hU1YtPj89+6WMzKiNblwcPsczn0rKb9hHthw9Yp1ujLMQqJvTt3a
/dDbuWGGbbMaiAkIE/7iNJVlRFbq+UvUjFVVnKW+JW+o08v1EBRGrUcWQvwGwD3D7LYVg+lHGvzH
+25eCZivbescj1JjjZXySmZpjuk4RMzllQ21P/XycMm88SxYgwpCWNvVHxyz7YYvVV8PTbikmUmu
Vepj9odCIKl3vV16p4nCxNtlWau0HYsbdtuIHkNjHYbPkzXxsz5jN1xadKqj3eJMl6Xr1sDUY6of
Z+mkPY47RKxHckZwg6uW+kwI7qyHuHrillH1S/4lAbqQsV5sTI92Igd4N/u1qqOgMdHyLUW/YLE+
DEuJv2/RP5lj274ot1m/4UWnX1k11LpoLAZ3gQxtEtWJ5SIEHZlWSRlKlY9jGCze3ISl0aVNWOGJ
+92ZHET4sp4cJ064XTciWJzPeZUsO8YFp8pr/CjoUfexeNbLnoE45fWoFnVvi3zJQzm69p3JL1RH
Ha2ZCIXeyi+5dM0sKmst+JJPoiOb3s5MMuPzFVMMjSFEEa5unWjhglPQmakSww4h35ePSniOjKw1
t1MoRb53mdCFVfFEwtedqQFX0uTZqTyAHdUfQbBH7QwH7OBYGgQgHLRM5UQdaRMRBMJTBeIgghHv
tUXpT8rVeDvqhjIgIs4LON4upE4zunS3aVPrzi5xyDcNU+ViB9GCZS3RGqwYQ/5eN/1bxeT/sTB8
VUz+D0vO/weLSYajf1dM3rb1c5MzAv6jMt3Kz9//xR+1pBn8Cny3tQB0rQ5kUpqAP0pJU/9180Pa
eILMLTbpxr8qSdvnI8bREMDguiK2pM/9s5K0rV83ByDGxwDNMM6Df6uUhMnzqpTE54VzQDuypU15
FK9v6Td+q5Vi9XQz6pJ07c+9NZdt3HVQGI6uxsZzrYyhXGgqxzWtb7t8s0OvZmyIET4XUzIJfM3b
0viWlWVfn4kqQfWHcxVxGH1r1DULD+me8ZQWWRJXg67Z9DWjEzwjNcixR6xSo7/yViszLlhqVu0o
oGFU21s+pNl9WSVSu2yZlQUpsRtV2144JTmNUZN7xlGRfEezr7B78M7MKRtv2QGIfyOn7saS+bie
YX1pP1G8a108152T7pd0qq+8ZOz9WFKJ9UvYN0Zbf3Fw8JBNKCzi5S4Sj1aeXFiyZvQHfSF86kPv
60t3gNPVwLvNl9Ekpy7Jpoi61yEqVc+aT3YG+WFvVtQwxwaTLyrOImD1XlzRgdturWC8zv2whhTO
PnIPo3EpbTQfvmXtTqm2T1OvJQljHKf0shJBcFlbc33XlTTgyIbG6QIyZmuGZa6opPkK+WchVnG7
kBaPDDofZ1wvVGPhK1q4/q6e8Frf4xOUZ7FV+Zi/6biXyzxEfaeqS5s0jI9d4XZYOyN1yXdVOuQg
lZIRaZhKab/ki1gey8yP04QKPgbDsjls6t5U89BesODh/TAIN02iPjfSb01tlwV0Ve22rnSkQJU9
js9JlVSIkFMWfd6Ci0zY6xNVfujBkobWn3YneikIhKPqh/NJz20zzs01eRBNUpx1nV9dop+VN15t
znsIovd+7+p4whf1lxRDojjI5ypStVV91Z3GSMO+bqjdy7IIrjxcmuYQ14hNdG9I51wv5uJzNQ48
PZDnkjmCZ9TxtabZ/25RhfeRwvjhXjLCKelHHMhOSaNzubHwI+ayrdq7WrWZvhsC1R1Af6ci7Eur
4Wrx5F4SlggUl64ZbEfCtsHzOkeXGpl1plOFjllOeZSO6bKjaaLh0W2hUSsZpcDHTlr0/zQQt7No
EcRgsts+SdGvE/e6XB9sZgwqmoi7wJbaViXApUfmYJtrpo4PsS9X3KPVcN/0ef7NN3NmBaVVqCek
lBktE7Poe/Y1rwozQCaiMPteaMclF06NLm1IvwVBlj0MfPksNpPZbA/JvGWpz9PSfe+RKfhEhTN/
brTAwi+4G7WbHo6stytmDNBCKqpK50Kr6tOkFLkzQdFyK0xEB+e1KKByNERRfktaUywXIitpQYPc
cm9gj6UPDJ/tIVIIyA4aaOezo6ogiIdx9B9z2KMo25c8u9XJz1I7HUuXKxjwDBLVMDRfajzXBri7
fAb91Zu54p6aLrAkse7zqmhvB+lJCmNvNM/KJkjIzFP2+KQBRIkLr5fLUdGXaFCOkuAyryunjaoR
15hYr+Wg7+y+VGA2tatf+VqHqVshylKF5jJ18mT29ow6XGrjt27SphcyktbqrBHQea6drq/LcAXD
A1UWrG9f1sQxh2h0zOZzyjlguESZuV5oK5mT0Ux/Z0QZUP9XP6Xa3Q9G1zHezzXvQcyq9ghWbTxJ
Q9QO1G7KKB8MV1uSWNSyfpoDSxkRHG+fRKGlufanCoC3cvo03YFQWO2+RsPWRJrRaxw8sYnVCaru
3kMugeAX0UuFNMrMvpML2vSIP7v2o5umYjwJyM81VgJzctGkLUa6SI5QOEIjHnGZXRId2yO3JAVz
HK3ejyAsLUnourP/YJlawBiyQjm8J0iu/pBZJalEmaPMYzIXJlWJMRfXfedZC4tPldwklVYPkW01
/XUv+vSja4o2i2CQBCluLKuaqUPtJDlDMGcukcNtE7GyAurz3sTdJLb7pHqu9cnyomFi3Yv7TWId
dZlfVECgU4LGV++cObbSfrxBx1qkoUpad8Az12GrshGUeqHRVdqps9tujnit168enpYPNMfiZa39
9RKbZvKCaYLLz2Oh7Dw0WrdNIi445+5O2prGA45Qd2Ng+FAUTbsjfTkwlBcCiS93kyyd4jDh0410
ZfEa8E69LrJIG6jyts47qfEA8OsiLpGyPnLXMLF10jb55lP6zdzTFZ/xwWKxjTzO8gHOFmr23F/w
857XpQ6hiRfZAThVv01XCAk7v7aGJuoKW54tk2e2MX4s6pZxH6jKnBTjGi6DSp8qXaZX3jJMII+L
uRGy/XHwKbfb9coeJyRQvpVObLrGtH6r0nQ6QU2B7CHxIQYpmRcho2WtxQ31AiU7e673sW9m65Ph
QrqNHAEhHfTIJ6bJZ8T/JKvFuNX0ZmaVGHMeV0913nEyGpltvRfESKKaUlS2mguGMwXApEQKW/oz
4namNqO9ZRf6IBjXm9+SHa6ytyGQ06RbIU7Hy7VWcjqYyflk8bapOT5K6vWblf+h7dnVdBomKzce
2Lra8uQoabLvDWrd5VluabtgKJMubOqRepppZYd1ajosWQzxV/KDuC18XH0F6NO5tvYhqAN4O1Pt
89TUfTeBbSDU/K7SCns1AoPoRa1VigTO/ii/8juSardZK31KIdRfdwT2Wbtq6rYYjGw1TjWTqz7y
MW0gHdh38jvouFnCI88d2dkUEUNsrs14niSLS7D2GHTwXRYWzVAC8X9Znbn40M9wAkK77W3BfsFd
jLuiETdGY7fLqS4NdSiqESSB5qe3w9ZfXDbkBPQw9AsTkliWJuVHgrHmHAEcHh+VXGQAhX8VIH9C
YwFfQL6fnFauih1qtB7aMjDWg4WPuRM2QlvlHq+UAenqMmb2zl4xPYABypGiMitaEcJNbdZj2zBg
j1xeGmQC2eTcg2y0FqFgXP9oLrLgerNfVDsPMS7J9KaLIoJpryl3zqD5Szi51Mxhsirzi9TmxqDG
SPxnbPDSz2KWRn8qGZd57POVqBkBjtptZbRDGWd+5qZhIZZc7o2ysP3QZFRwk2FikZ7Wvta8MxIG
XHUxrP72Ki2kNndsCcUFHsYAH6ggHT1qAfi0cFyUcTvBs73FhrT8PHk1rbPZjsXBwcq52CPRqWiu
u5antfKckoJDb8YG/pufUeZuDGfnkorVt5EBYXlyseaqWa4sAq3XnVZUpvfFm3Fx2zYUfNPvADpM
xqf5DCx8kaajyh4pmIvqkOhJM12Yy2oFJ3S1bXs7Dt047XOpT8ZZP/nJuM8Kw0i+OvlQZntnlr5/
by1N0F84VrLYt9aSWGYkyP0w3xk1v57/0mMw2tlujEMPBHT+Q9BGYWoukY1pXPPxpY1/cRy0Xv31
L13XnzD5X2HxN5SN3w+DyxWCK9qvjSHyhgUWIEQcNdGXcUeAVkOVUc13hidYOyk5Cysk7q+7cDvg
KQwsKBH1YerRp+TD/f+1nrh7ae7E8PIimMP8fzFWoRH9j/8aXfwwVrl+Hp5T+bz8tRUmjpC//jlW
sX/lOWAIgl7GcOkzGCX/OVZxzV9REjJlhRTKf7AO/FczDOv1V/wfcKIFEf/jw391w5rp/Qrv0sID
bAsHhgTl/zuTFU6t++95JCM6mnCy+FAH8pTCUHkz6GUg4Zu4wW45TwQuGaYM8e+3ttb4PbnBz4+E
mwFGV/CM3ioeqeJdQ6M525VEsH1gG3Cup7WkOZ7xuPjLPfjJe/GzQzE8hMLJFXRAz/nSfyF68HZK
YQq+lJ4Z11lFRjer+m0/JO+85a95AH9cPAtONXgFSnGu4evj4FnYj2wExa6czbGKxhnAqjEz47zz
hRM6RVo+/f0Xe00G+POAGCgwpmO/gfrx+oCqSO3cLvJy5zRDdRW0/ucCqsUlU2t7Tw2lhU6GXdnf
HxPs5fVqxmGJY9m4YUg7f3fOf/OQJPVIThwRsMySbe9aU0v10nTU+nnZZEcry/w7prjTh6VcvJ0l
8FthRFed5k5BxfOkEzuDVcUO8+2nwMjHPSFp00l5unu9ZqlPwzE4qA/kcBYA0R+N1PXusOVfw5aY
SmrtsUoQyAW06nXbifNOVf7JndvyU2U69c4zM+bHZd+0YzSUnYh1NZA+v1Sz8ZGNUlA/lt4npSc1
CeeasMNxGrUrX9k+SWyJ/dnm1uWht258EcgB4I6Srg3QWDxjLA/Io4qIsekHNXrFeW4GKsLvKTDi
1RIF14Op+5w7RtSDXJwD7cJRNSo3LEWuPRl25n9wPBLzjFqJvevKPo/m0ZsfG8Yzh5xB9lU5+WZY
dW5+Zg+BOBLY/Ky3PV0DyXJ092pMH3W3NZ4HWRp3HRO9lv63FDKsF3gM+EUyN5n8Cu+gSR40O/ER
btZKxZornYwNoeMCo5mUV06BOjF0CXj4QpaOHiXC7S9wVMNDnrKvjMF6h4+qGstbJjvTPR5TxpkP
lzQ2NWYajKXML+5qaVGR6004NmluxWuSaxQpqR/jOeuEw+TLr6lLiQDLyrjXrI6ppN9CJiTcti4u
XCqRo6orPI5yX9+Za5/GyRCMJ5z1yquiGtJrUfXJGRsYVZbB/zzKGjVkVNRVBRyxOHv8xm03xMIu
ifLKVKdOjeIOa57eDVFTT1TKWe2dBDSiTyQD0PmvPvPgVREQsGbljBuMbp2QSTTP0IQZirWiML8C
XjPJKKl+8TD1RR5mYnDDyhz8o5HnBZjHOCw7ZqJGbNetOuhtfpWPGA9F/Sq/YWrWUsMGsg91dxoJ
FrIG41bo7IFS18fzIkndMxc/tY+kp1l7MLqePq+cMhU2PVOIziyquKhE/7F3VXrmKrbtnJZkJzF6
9WJLqjWuVNOEqs7XmMDe6RjMhvMoJtVem53b77IUpkXSdsmTL9aCKXbhftTsWj/5dVY+Ipdc/bDv
q8+L5nsMS7zuUKz+iyAoaS9AFT/S1Bmx44rlPif76LZRjnvhKjt4SBiKT2Hq+gdGIOkpgMN3qfP2
0Zsmhv5ggfxcSYvcBaw14RiKtZnviB/R47Kdkm85LI2r2WmKaF288hzgqrwheH38yGzTEze26PoK
/yWjGb9qGZ5tO3OByn0UzaK3+6lRQo8xJlyFYtYzJGAbJV33IVXYDRz92Z3rG6WbBQNXqfX6tyao
pmpvKSWTQ4P6tTkk+EADoQZW215mzImPpTUGxQOMVuiJ6VLp30amNTj26ngg7tLc0Luo99syvWRL
4Xqv6Vz6xBcL+/Paa66IZzgHJFCQ6gIhJynt6eTmHew0N/WvdYHQuMDK4MDchtkkRDx7ohdGX31s
HE722YcReA+WbJexw1TC2wFc25e+v451WC12PZ0yZ0raEwa26olxhq0OkNDm51qZEOpo98AMe3Oc
v0odNPUgm9F6xO848E5Yw4nvdTcudwZpZNZ9USaQzGkWNRkBI67Z2aBppR3XXt3N51lhGQimccC6
JS7ID7U8eciTcjjonV2GpI1oUTKKC0cfcORJ0RvjJpPEUpDXolRCOx54HePt6ZRCuugTyQPXLMmj
pcitjeqi+G5nyxqpLqvCpQ9QOPM4zfxg53shFt3iwFT1NDBJI3840M816bJecD3ONKW9FEh3Lnpb
664FNI9Ir/Alilqy6ckZAjhZ1F3J49UKPYKmWB5BE4qDMTOMEllwP8rxanDdY9LQmnIsTCzqfjyA
mJ+AevrYb8C7m8Q2rkx7eZTbNcJBlB0I2/Dh3BPTuZtpZ1Cgz6u5epym/qPT9vlhTpavTm88W6qn
g8JHdlAXhts9EMyrkK61h35xjzpuQmcuvkXMAXMJ15P+KzEngrRTedY27WE1HSga7vpIo54BHsKE
7Lz1ucpJTSnLS3bJgwiG72NrHFrLvrLtLq6r7q7tq5vGCijtdfswudYhh1PyWbI2wG7cZu6ee+ap
NQ/LZrQ/KKLPMnu6zweB4zkPSdDcdKb80HnmsGuz4GnQQCuCZGnDhZiifTqON6TTPE5qPWJ2cZ5V
/QFBLHSTIvs6ozLv5BKmwYvsFuyWnSDO1uoReACJKhhCWFYM5Eqocwl+D0bfXDjOjHTdO6LswIEU
TAnRzloau4pAW1uI50FxxqtxkZXLVW0PpyED79QWg3qzW/mJfj8O084rvCsxTmTg6u6HtAWqqC15
ucnO7mxv2DmBjw/AfF+nxCC7ztBe9n5yhBTCc2TWRwdflqULrNCrlk8JTIOocKvTNEGEy/0qNA2e
4aTVzGiC4weNRrNh7ZNynGK9GS6M5CMD5nTR+n3oec4CTDXQ+FZayEzp0Pab4fgyXGsZ41vDV37U
WfZwJXPv2oLr1oU4Z7UX1QquA2Ba7Zk+nOxcBXHRZwSKwl4BqyZtt2wu3UFLD2XV7OHywerzzzHm
e67a8hu4T3+b2SlW19kS4jNwKiBNqP/N3nk0R46kSfQPDcagxRUiBTOTmiySF1ixBERAq0Dg1+/L
3tnd6pqxaZv7nru6spAJICI+f+7OqCcrXMYjtX9SfWbdAQ82kU//1oEP4OLLJvFSFXeDpe+8SRt2
2up/Uan6YXekg/eOO5OZm+W8TucK9wlmGXcyvAfTK7tbyIM6rqp2DWHybruunsI10OYHfeqCY9A6
b+jQfGUj8Xpeme6Yfx8JnNf3WTdNj8tA7nrb9hRHaukh2Ez51dTW/NJ7m3czK3l/zShWejpH9mBu
F6E5x97XsOHJ7ThkIxEPnvZhsdYfjBklvfaNC1ryQ7NK6HVCIcLALst3oftRrnW32GzGt5wTUiQH
xvDzaO5VKh+ZXol4mou3KXDH3bDmb8rlEyUfEK3++jAuxWtryEdQl1Mgxyyk/i/n5k73nTSJcvC0
i/SCPqIRTrIvyJ9Wpd8a1nKkzuwhsNQN8toZZXCleMcd1jjIG7nvW/9ibNWW+Hr9UfXZybWHQ7vK
O6pDm52azbPtwGoo46co5MGz+sc+T18B1h4xYdxmYjh7VX4vgvnqJCEoQm16yGzSigq1fnP1IlZK
S2zhH4NpOIyy3G+9fdZ4XEMbR3U7ikubZ7dVKcqd7xe37WJ8IqChTxb7ZSp96s55BTFF+TDs/jFT
Rh2B8N0BUSV4Fneo/nfDSNWX7tUxmL52dvXmedr0zwbVNGyqJc41RmIIQRq3rMxvRouh68CFZ34A
V7uu0DN/uPUY9UaK74V1aTv3q3He4LzJCxx4F7YgDAX9TY9eP90a/EdAi9k4TAKWaR38IOw6izCj
bvbCoDNftNE4Nq3fJfqAqa3WF3UMpG0yNTa/6z4/ouiu1Y42c1ihfaMhSd852ezelJbUeSmOL1Vr
PzU58a8eLduhKRtEH9MJGPJaQ/HgEEcYOYCLIUzhFgmw9XD2l28Lc+eoWbrLzGD7ppBasvFoc6sE
b2PVfKwDtWRjuT1tKxFxnTXoofBYnMZp63edDIzdtFRfnGlh4NfKd1UbF1JbKTd2Db7bDkhdM0fj
YOP6iqd1LL+bi/dpTtVejdqJ7vOvKTbwZDXTO15TCSi4CCtq2HdkWFIe7RrbrmSEtxv8zgn7bHkC
KmRx6dwj18+lII6VRfejIivYJ1GalYY+eb23CrimNAiJz8hPa2CzfysDL3TqUQsns2Kouoz2rp2A
vzbyOSHGjLY5uKVo9u3mlnrc6F3JnjXrY6O3QBpb9aPe5i4WpJtDYKOtqqZrErPq+/2Uzk4DclV2
RLrq6+tWqfUG2sn5lqEgPItguB3HUkWTGuqnbcY3sHVaExMOZJ5rMXEQ0Sd3fiVf04A8YX+s16P8
bECDssisActrxIKnglEYI27OfNdnkbsuA8lixtL+MNYchakrnFfIreCnl+XLfpIWVcFuXXYxzQxd
5OdiChJ/DEioWCoK0/BufBV6RbOMbV02K813UvfFbaXM4kc5A5nGdGK5H5obaBH0m8PywLY6oqFG
TCjSwbHx89UM8fkotHejB+NbTX+/NQ2HpsyozXOOAHQzQSBGNjpk3BTTdp/67rJzpbPeDqKdnqZp
dO4sT9SXQQTv7WY1JODo9o+0YnqJ2XLieONmbpQJ7tE2mNrzwFtwb09kAHeDcJ8G1ZTM2Gfndmo0
4BezogmiH/qYTAsV4VZb7prCdl/VQi9UZOczhyiyRS+uXLwTgsSI2OaP6UMXZHUsjBaQMi14nJZ+
/lKo3DwBSRoPDAe6MgzQti7mVhfPGqEsY5jquuwj4aRixx3rfbOxPyYdC+iXlbvwJ76qIVlKaX4i
3FVnXWC9mV3VnfJ6KOCgnJK9RYA9HbgSVCGg+d7vbgQ+lL2ZLd6ht9Pp4qRTlVSF/mMeKYHM9GCK
bXLTn8t1te56Qsuf5GZqscLRYwy1ccydLQ3FgvtkMNIEP7J3M24BP/QKdJ/rHcyEk23z4+DU16kG
6ni/H0uzx7J0/aVuoJc0mfGA5eyazPtK575VZ702cSP+bEZl+XTNONwO915uKjVfdBuRSsY9eG2J
HDLpejWFyvWllfRK4MOsZOrWpHp7VcvESzMu44A0ee9Sv/BlsmsCE9ExyMhf7DZ7rG11JhWNl2st
SYnIs6ULzaIVe5hWUErlWBy2iiyyCSqoecW0icu/no1obu2adDB3hkESCo0zeeKSjBX766InuM6Q
EXyKgIy+Tvdz7To7I3DlYZl1tifbkgyWQiIhZL8lyI1E98ZjBFNi7fCxIDAn9M8WrifSIdL7XrJb
wg04og4H675l4d+iEi0lBKS7OAR47bnU9UbYfrfnyP+kllVef2D/mJIzES5TTyQT1Ec5ru+2v5HY
upa0LQEOLHgdkkXLrZu8I6Bl2B594D1hWvpN1tXyylYs5zVTU1xtBvHX65AnSzfPN5Mohks3+XI/
V1t1ypVd3RTXgC9NWdZbGrjfVp7nfcY0nUy7otnRGzgnRTorqg3s55RKWk85424uyoAThQmY2hE5
FHlT6p4mE47OIST0gsO7Iwm4GY5T67h5WKcwCc22arcIZK68ZlTCNMReB+XnONtnMOTcecCxUQ1+
vVNGz4OlTMIH6tx9cGz7NDjKTaibOvPvcSJHBcAX3Ed92AYtZJKvH7ei9c48yisLpmdFmjD44kVu
3+EDv12LNjjmrk4xl70GN30gIV8YYpVfxhbDRzjSKHych+qTQhiXBq9JJJial2T0RbtfVY9cNWLH
y3Srjgs5fi3U1uxyv2mjtkA+zNOsOObXxM2+nR+hkd3YG7LXRQf78IBNkqFXH+uErtbpC+im2QYH
nndKWlYXBrEPWK0JOmtrxhBLY1hvqm76XUpbbbQyJwilb90y6sQhxKSW+mzYbo4Y88kR60YDgdDY
EgGu7kxU9JYdR1TTfhFmukjDoU8Z3WVaeuKg9lU3xU/igE45WYGh3OrqtlyVfymC9M53Ko4Tg7m8
W4FWHgOVr1XYLtZP4rjxsPaQUC/OwluwqrOHDrn07Gskvwmkpd2il/kBA4T+bvBiPnYC08rU9N6F
Vzxlm70/HjjGVAkLwQwa6VUIeYWZqMFzjvrozEllGuvbxng1GV1fnZmD13clqAkHnbL51NJUPtiM
5gH+A6d8d6ZGJJ1vpMeUi09GgFgk/8mmuQonz3GGfb8xdeXt9GHSH4POKatIDZA1Wa3pL34/s1hq
lpsUdTM/NY1mnTiLd1gDvf5LpmUyMrS+v5SyCY709iFF26TlnQrifzkclUGHIF376a3mwlaNff+q
ZrEdVSqsaMEaFeH07GKiN2qY9+qrWRisw63G/Vb3r5tt3RpZp99l7ajzXgrYlXl9U64YtGVVxEIF
3qtZalVcbGa2X4NBu8FAWdEWUdUMIdoX0TFm36gzSulvJ+OspSGeaO9IpmBSBHb7oeFsb9wO5OwP
GywwYV3omhSQhubCFjTn8QidhTvFZqM8Gh+13bYHazIYOmNCCnme7t11oSHJr/3dLJjXl0YukFE7
95427vrWHqxbVLVqDDdi3MCtdPeotcXLVBkvhl/AfjQ5B/nWYf+neoc8kYG3BLcEWr8eWvAz1uS+
9lekrLE7tjDEunNKlKIhh6BJ7LV790r/UKbWvaX8j3pdPtlKOWxxy2WPZjnd5fb63e4ovyvtkVBW
2+PYMY6feSbjCari2Bcahzzyw47GIJ17nrnhsrViOg8s8Ye6NMa4Kyp1yHvEY7ezBK5cT9PvhYn0
r2RxcQr1xerVV63sZ05sUlEnr4+PtmTA0U9Zpsi7qd3EnMy7bq7ZZpJt54e1NGRoF/I0m7OkJ7EJ
vqSjWr84Vsc5yvKBFmc2z1TOhZStQk35bhFV9vrkLv4rXv4TJD4h8LWIK+Gwwg2ZGw5r/964qgfC
kvtuWW88Lz+waYgZ6J6VZ/sfvWIdFbkec546LN78JIcimVb4LLE9ul3VRUzgdw4BLnGhtxd88iZ7
3ya2nHKKmqEoHuQwxgzA44H/qXW4F8u5P8qmOHqrc+sVwVsw6KdSOlFnm/stK28yGlD8rX5eaTKi
+AbIvpgPc8v7MigeRm1+XnIiJps5Glr/wEx1Rw5ZMjMOCWpqvccirnL6PlPjx4RAMJKartzxvtE2
54PcbeA7I64MFtuNEFWz1xJIi2Rs1fal9OrDtjRIOA6hOSrp2KhXlXYaCARum+BkeQZhUwsE5uLv
Vm2NuDPuScWiUKN+Bf6J82J4h/aEcONofD3abNlN1uRRjVFVGARMamp6X2p3Nwjzye3HsBvMKQTM
CG5U4L6QlxnRrJFU9sxdtMWB6HdKEPYBxxp6TP5dk/UNF5Jk/B5m9ffa6vrbtQ7GgwS0YdW4wYXR
vUnLoqF32OeLPNo5q3qRrscsw2rc2qFpk07IcPdM382egyn3amqdm0keGRiQtElzDf9SkbXvqOdx
hm7N+hHXTXePGvrmabwG/YxFW3fPtdM8Qo7yUOs4OjwAmSqddqRsoAoY/Bh0O3vuefXGfe4uETOP
e8vqLLqD8qjK0Y0mf6cFojnzVV4CJ32epoFdxjdLmuexoPiyEPe4fE99OZMlUmHcSKt75WM42Vb+
EqbPHHYCc9nNWXbOghahqaifyFC+VIrpFyu6NZkxbMUSr5BYYSOthyyHudyCD1VrUcXDl7F4MB/V
DqtZJpa1mZHrrmcxjBdai3lf+Bdt7k4genHl8Cxr7bFJOfbDhoTBNd0j7OQ8hKzyD12Vna2l/JDj
fK8oaEVCmGhj2qIcA/kjg3WKkLsqbtN5SlzHvUC7rqGmXQeYA74GbMwPljAZa4PO41kq71nwHyp3
ugxsKTddMEAwGa1x9QI0TTjBdFqa/LEvujkcvOXUVWOSzwxiK7wjRR7swKlPK42EETRVEzF2uicF
6GxDNEduJh8XRz3lVRp7pXmC11iixhplMpPqH04Bb9NUw3OQt9a8mwr9UFzzYwmMueFsm7il/WGB
vTCRmN9JCXsdbF6dWrVusRi9k20qD1fW8F2XM6vL/HPN6YCUJZE9Qbw2xfuSew8oRi+m0/hM3ueP
ylpOhGsER7SIZ5u3Fr7ab2iclynIP9WibnJQPmLD7hWgd+anvC4Re4wiyOMBSNIzhkfpMFQwiZom
A2499bZxhHvZp4Hz4m/aHbT8GLbQcrDE9hMJKUQlD1NEFsRFLvWPEgJo7c19t2p3gZt/JZtCi5i7
HFObg9/1KNdy6VJr7zibxJYuTnRUnshAfRRu/zgTLhblznhD8d8t699HWwR2BFD/UmX5uq/Nif2T
52Pxx0ZYb82dN4jzYM5in2rbFxRsSK71VAfzXZVjipy2VD/7m148GRnncG0u19ttQ5WTfpux01hM
iJyifhalBJtKGZMIXcsUHuuBY5edGkcvyIMQMkudpaHjiwm2224opoM/8lzwfFTHUfXePltt/7bi
HXKYes94UVddUM+Ij2oMn442z5yCI9Q9Bqa5YeDjD02+l2xn37RSlRs3XbCdCt0yLqZzpX+nsSKM
p9fyxBiG6xaIUi2EZETkvhIHMVX5U72l5aewzPK+Uj1THxGoPiQIQY/nojAfF1U495aX61xMAYVZ
pwQXLEvAJEYz5MyLKKVALks3rPh6/lnlK9W9aWHbVtiW2fyuyV6xQtI4c2/0cyejNfBnFitTUJGM
N2iuUjNK62Z46FEPD60wvSerCLYvrub4FOQs/q0W9Ab21YoTc1BkWzwutp7kQ7XeMzq03lMt1z8k
k+QD3iIcRk6Vdju319OoRIariHIPyDT2JtpLvEI+9vwyiWJ7k6TdyKbKZA1rxqz4GvSexcRiI+V4
nWD42s5iP654+5TTenLm1dohJ+CHbdPg0UmrCo155NxYsbkowkmjRthgSsKLfZEXezGLi68cl9+o
MeVr1QCap5zcbxZH+l8xELA+m0xBMzHboe/PSyztan3RZ2JdJDa0DE4tbhVGonDC0RBhL+8Oo9nM
N/4VGZbF+L3M8w+opukONrxLDCn657m29Rnib1zOwSrao9pm8TQ4DFY7WTCUYa4agz8CjrYOERhI
KTqWO76JKkOUZIDqeNtngzYIshgE8rhqYwVIOvH+0TdvR0Brd+rboeEB4tXWZ3pst8Zty8x9tzJ2
ewz0TZwAyveACQ9IQ9ZjXtNkHvYDf1yH6olXv2kSYs36L+u4bsfKEszJxmtAMHvYJXGyioF6oeiq
YYQamxajJgBf877HNHtJW0+7VW2OudNbsPRRW7syuWiX6g4cG8mssbOTPayStUOm19UE4iKUXTbf
FqNlRbNjlCcKOcsHvfU++sHsd8x/xl0m3GrP3imINM+pSQJpWdjnbJpu9cVrC+6AEbFJkJp5Mzsi
eArgu2HN53b8TuGrPkTZPNS73pPznd/pNcc1t8mpkjPn/SKvWKjH9o0jPn2Lmz0OE9uCEjF9oOGa
Z43xySUdVvtm9LPpxhYUFPN8bi6DjrwTROSta3mYEUCvxt0yZe9vDvYzXjezi53V2iIUQyYAU0YC
BXFyWh0SYA3UjnZ9u4oZVQtf6JsxGvVBLJhAAkfmTHTgDQuEOv5Ozb3t0pGsGa1kSok7egMAxWDy
N+DhyenoykuWwFT4LX0aMlPe1ylHibZKjbfALd38jdwdLSNFBWUr9sg/to5/m3KjN3qkyCRbAKyQ
N/zMQBubev3W7b1x2v9N1KIcXYtBRUeBsRHmBZ8VKe7xNSo7lb9mKSD47g9u5/99ar+4zmCVfoGZ
/pnO+zHMfybz+OP/IPNc/+9EChB6gR2NoApWiv8l83zj7xbeSCqlaODhP5jwZf8IPND0v8PkEXFB
74MXkMeFM/v/0DzD/ztRfDpRSIFxJfqITfkfcvAf1Np/p1L869CD36grRFLdQ28nKJq4TrLGrj62
Xyi23Ek5rw8l2Vv6xqmchrC9a4j08ss38i9YuT/HRhFjc/2Ua28xIJsNDfEbwzagfrU9ADEDi+5R
K/19FxRfCcK/2Iw+40Is95rV/vz3n/kbxvbHZ+J1ApDFYUso7G88WeN3RNjkoxbLVDm4XHBQZf6c
np1x+7oui3VZaSn4C4ztNybwj88kLY5f26L+1/ijvuCXb1NOIlOsFhoj8eKLEeTTTTVmG/3BVvXf
D96fwkZ+pXL/1TfKJI+4TxNuLnCv1OAvn2S0TuFl/sQ4eh3la9voGiYMvbqVGecS1aTGgbi6accY
rDr+++/1n66RzyN51cTdaF0zZX/7LWlUtTALmj3zdn9BJbEn46luCbKLBYaX+S++0X+6P3l2HFhO
A8LSQnX57TqdsUdbxcyUkJ3G8bkYeYEbHOD//TX9y0/5A3Imm5Os9N9Yzkl5Cv+4OyRztaYXv2Fd
13KzS/6zT3EcsoBpH/CIrbU5Sf/2KbjhrNEu0iGhe1PdB4up7fCx/lWbye+/z/VTiFe5RiayK/0n
52mHPXlsKgIq52lj11gb8qm1COHteiPd/8cX5PExhk0yu2eBbv75JhQWmIFWN2OiONtHQWZRHFAv
fxVO9fuPwwX5SKd4ecl/uTZj//lTBrVWs190Y9JJBh0ae7pQqi37z38c3yS1DXD42uN4feP++kBV
A5Ct2fVjQjENYRc1hFw9o8D8Z9/YNZwP/YLXPi92Npm/vZSUU9qkB5Rr0vec88q0W419imXR/ovX
w/Wx+IW4tsie+6Mw3WRtodnHZd359Wr4EYZlDno98fRxTYiPGQ+mpgvcMT7TbF/Yzf2/v7DfQpld
fn3uAqZlrEzcc+RN//kT87pt5mUBuSTjgpLE3uLEY2hi55p6eWO73dfMroM9rhsjUZwkT6ZdFWdi
tNRfXDkhrtcb4teLp2uN+4XVESceu+Dfy7VG29sWb6mXRGZEhUeELy0YGpfNY7Be1l0HHNcRJhrb
gJ7mNcA5qF+ve3b/AXU5UxzzZfYDZ9xY3aA5r+OlJzhqeyP9wZ7umRb79U0wateIWqseeL3PUnpF
hPo4PGqrKIuYGCGZceSxt+FQlbK7Hw0hl11DfOFZbxeaP1crX33okE48Wzxf9SEnwdHcFxlwSbQq
XCwxQzRzQr+aXS/WiefggLAUMMGjlOo7BtNyS5Yp3ew3rJDj2oW5WxcnncGiYFKgAdHg2FlPc+mQ
GqdzXlsi5nSS/b3qNnVrCMa52sm0xOSfPVsJJ84ybT63xdVaVQXXSJTR0dsXkgFJ2Sv0kRDchobA
hGDZ4lQ2uKFjkQnxLAsPLlOmmTqnk6V33xufutaQYymPrCvwtDFpTCnQ2WajxblYERJOOtBUm+G0
upqZWHL2vozeAI1mmhN+LGQBHRnGyBnFOzCJ94QouW3kDZp9slnp/Kv1CwlUdya4Am0kLqPJLDOP
66AnscIqTAdHNRygE2M22FZORKv3qBMoiJq+Xv8WXaz+kGhc90/y/Zix6HaB3rOM6fiN0GlJNE+d
z1ni6Gv2kRtj8AhPan1oufSa0CjVspDXIyoEbVvqcq8L0+jCojQkCFDXyfcx69afm92wMs929oaR
bvha6HqbxnUhmZymJA2N0Ziu7ptdKnDqPqX+h5nQ6J3d4ToNYLag3RFh2n0TQFn5oSRilBIFd1BV
1CJg9IlZluNNxqGHI62H/SZMW25r8K983FnEtzIfNK85ipmn3w69O7yOJDU6e2txM6jgoeh0NKQ0
2KPcYHnTzS7FtcNK4YTduhQiXqa83mui9D4onuzeiMBwv0irW6v63sdZ7LcPgZ6O22UOjHaek8mj
Vr1A0Cc4IzeDR34y02ZELsk5EWyLZNgEa/DqCqYWSa2NnI4LyUjy5GtALfvBcxEExSCgBoiiJbXF
FE5PaNI8oonKzPHubJEyBqkGu9BCWxH7c87yrATjGrB7p+/C34a7LFslgTF25n7fTPy43bRCqI/b
tOqhH8j1eqbtlw9Nzo6WNB1kmqKc4hpi5DHvZNTQPOWSaU6Yp2l312KuZlOMdwtLJQQ0GKqRL8/e
XDKIGPwyeBakdznH1ZrFbT7U9sLsxaaLtqqaXlws6dvv2rb0aWhMOMtOwNZrCWNECm+SalOJHXnT
eRHldHBeyC43fnhFt5GhYHvpjXRNE5N/jpFl5xiELWDZRExGlx3cMbv0mM4ony62eQuN1PDkzmz9
FEjepCXUbZqFIUOuMerQoaJOHml4HWIs8FkS5BrxZCVWP7L69AY5fm606ae0Vx+InpcMlEfjBAus
MKDssiC93pB4es0MxANM5oyJuV0Ffi8H5mC6fXHoOvnE3osi3EyQKvgYV+fHbC/1qzUg++6H2bTf
FV0oH5C1xetmTNZ7RWiDt08z7M/gNbVLOVSerU9VsCAB9eh34IpXUBV7AHsLvWirJnFUpjnh1Zz6
XklLfUrVt4/QNmXJxDKdeuJwVm8BqNiwA/TjQpCP1Zrps25h7zu3God+zMsiSEO+Yf1ba6M9JnOG
OTuseCokxKyDe98tRvcnB7QKeHdAsDuktoIUqp3M648wqdaBume2OUud918qLBs5FCcDTjLW7PbH
UMwao16iIWCJA+Pd2bzt7er6CKKSHUYXCs0Eh5uzQiJ72Iqn0bOEnR/9brH33MueHS30NXzddDka
+CqY5jBFmJfxNFu6evQb4f+kCK0jzY0sE5wXebFpMaRR9+nwDviulUIbQ3K63Aezn5wskrawrhQi
qnS4sAYlxGyN6Bvtkt9TYkGYUbriTQlbOLUglIuVf87TSOOu7RcI6+kwz5QYl4EB35sa4olwZofu
KeyHy74YyCYLZ6ud61Nn2OJOMKoDM7bc1gfzoHUrSfOh/2ngAV5ihxxZsFGvAJxZi9681wk0frAc
fD0VnZjfMOZ396U2+IQAdAov6qaG4ats9IEoybnUniWO7DdiFKYp6lOTW782O+t7xhqkjpWucI2U
ad0tjGxqnBzK7gz81ZaObmMwChxvRHatCKc1q7xfqkaAS5Sz8aBvqNeY7AOt3xG0O5Hm3ZbdI3lW
CFimnjt2lDZr9TPoge3DaqRmPsp9TZ3H2Vo8KsVU+2BOCw50E7U7x5TtKufg2nn3xS/gD8J1MGqC
L7SpeK2o+kEL9lpErlzRZ8AEy3LiuZnb4Ww3gB4H/NnksnSbYwUxgackALqtJ/rTyMnl0a9yHm01
uN6NAU3chfC7zZ0xianBrlNXYKQzAFk9VZZ76SvLu5LvekkgAvExpxqom57xPE8fKG2DFi6mWb8M
nke0Ui/S8YV3jrBCFvbgtpRsvcA2F/dHr5tyX3XD+MO1toA0RFWVag/MOD8tcDBemFdEUFyYyq+I
EBgpghBMSvsY7Hp7m+k864gnnsfH1CrAzvtVOMmGiv7B26JiqrqwTjWuYcKb86b7UK7Sr2NjG3u3
mU72F9dszW8bqYuHGeEQ6z0t1K8tKGgRbUOh3YFaAcJ5hZWDIffjHdsA/dNGa+oJI3WuyrHJ7YAK
aOufxmgb910x9T/Y29lIyJkzvdBbVzXhnOrjxcy6cUgm30+3uF8mpo2EjlgPBu1Mz1ptwH0FCJDn
efC2Kppx2HySYoDhdTZpRQthV8WR+DifnA9vYuNHzDSYD1XKoJYQIMcGb0nKapuKRw6Y+M+osLCf
EJbcIUrTrSVCdtAF2yeyKABwLQSkuOswNIUkIfUydGVQHsch142QfMkhD/0VxCnyUt/HCM0bjsTr
1u2SzQ7Ec8kQGNsaXqvP2jSuuHU64lWU/aZdsRPkrXyQRKr4ZVkAseJa1uNNjuPL1Nf+ZbCRMPa9
RghEYtejwTx8S80xKmso64PGvoEEM1cRQmAjGbvkG46mxRqqVTkb2Y4yRHuhtYNlyMeMkFG7U8dO
CxWZ4P+YnWSYXUAQ+uhyOOlpsOnIWTUfXDcf19fM8rrJhKpMe0hIYYp6CdsAE2kIH+O8T/5E6vLW
onn5smQjhrOPB4BvX/vU9Q5OSFtl/cIcOSCk0TBqxC9MQDFdI8u9V2cAew5jpwVYSLS7QRGZmAwp
8Sa7Jl/zdgdBmKEG9qLTOHEibIcyWJD+bZfQGss3hm9E8ZO25pp9DZ/rKI0VVXqIq9oQFJyw6Fv7
3nvLfHWp2PZ3il82N+p7hFKSAdhGgelIbH2upy0t7AOU9M6eLCA5tY2EVFsZI9ud6Hvvkf3cjJOu
b4qXhdNBfw16shAa65S8xOzqyCaMs/k2jMtw1hwdvwEGFyROh8jBH65cmzsSTsY3nW6LF761+gd6
am+iLiMykeKSd58bDX+PQOqpG6V5zj6YNsLgA9XCbDHiDyN+U2UFt5x+9CkCgmUYL4vSXCJfrR7m
BXslBTG1JoRDMg+bl2VR9bPuMXdDNu+91xSz/vcV34QLp531x2DxeQkLa3KqYwaWxmuzopI7LHg3
XUwSAZzQzoX31GGEMELoUshtRysqSK0ibT6MwZbY1TBUdLD+juuHo1EFn5UOmxoFVAFxdijn9YXn
i3TmUmvWn3m1sPUVwTZ+da1K+pHF6Y1XrCCec9f3sjxbg3f1doiV7ln8VOprN1NTCeFVzu84vYY3
Lx8EaQGbqb5nq070VN5gISBpCHsR6SnPdJtLO9QdCJjTNBG5nDRL5n/3ie+6sextG1mNzPljdlRD
LEmapWdtFNVdphzr2Q46eZdj3QT89cr+PkcrmSILxIp9NefQQ2479U+UhXWMtIV+SDCzdv2St0GK
j6/ZABYGCxo97JbR+jZzJ3AaKQjdDj3dzL4WmdDuNBLWv0MJYuKY5oYN7VJjJYvHrHSSeirQ7hs5
yGfVzN7zUl6fTCpP8p8+x9Wn1Zir/GZUGSGAMpM2R5cAD2OsprYGmTLQG8NGU81Daet1CvbfrllE
lqQso1rCDTZEPn0KX0GY+q4LLFk6LeCi0NWgQgPjCHkXTdqoKNe85psjsKGSEzn47JjcSUc8nDP2
IQ4Oya+pR84ABFwWvFlaAXaDF0DZCYyth1AjTIKH0qIDNpEem4iyKLaTS4Xjf7F3XsuRKlu7fSL+
ABJIuKWoKqlK3ks3hCzee57+DHofI5U6pOh9fWLvWK7X6lQmaeec3/giV/i+/YoxrIr5T6rVvNe1
VN2ZJQVuHoqW4sFMh3Dax6VtoPdAlqKvoetQKlP3SHDw5mzz2C1tW7st59S6jIt4AjjDz5R4RS2U
x1IOzbtD/TqXwSLpzjlRxnLDRp2dh1U9Pc6Nk91KatvBwWZj9OHXVV2u+zFvX0XbBu9dPwJ5wtUw
bz24TFHiUjZbfUwMKZX2vYWdaOlbHJm1blwPGs8a/JCL4EjPhBaubDn1T4Tgw/sOwmnsgnkjyt7k
TojAzW4twJk2qeWN1TUSQSwAkJM2N4haWFy3ycBPFchFcnrOsGtLDeaKHQaS4yEyuSM4WCIhzm0L
o1xbHO7TmurCkKcYhDgeBWknoac0+Sg9wCT9NXFOoLGVpnA8DyN5K09UJfL73m9MFjKTAcWNjbJq
I8cmRaymANzwZitT0xVyK0AfhW7Ld8kL51KV0fiuKGUM6N8ch8hNE21umPMB1S46lV8z2PisSldV
bxkUSkJsevIrVT4bcVPhEml1GrUruh1bHsBWh8occuDpuhAhAtmOFww/lmzTzBNxFUzlSeQ04tTK
Sv/WiP0hFzetVuG9dysDMrZ4avVOjRyhG23qwucW5MclMQiKmR1IMPFa8qv3sprV4zAJEd8pag2l
irJcjSIetQlOoGtyINpZWploi6lXUKmCRpoUIiugnMcmtFnWhTHuMO+xorVltUoL5yvUWY1yjF8t
dLzYuULCmcBTxrnj4oXFH51+AXaiflVPFUqw7xS1UjnQy6m4g/5nXMdNZgM5s5aFimVydA8Op3aI
CxaUisb1+KE7iv7WxjkHnT5heYP0Z2wo/Wl46sP0jAHzj9JEapJq1BCudKr6nFVmJcNFK8KLFvgX
d+4srKl6EFaygO6ccIvGyngYO8WEkTDKFNF4QbQYXFu4SBhh/8BlmNAlEbHp0vw4kKlVPWhxZ6sn
zpybUGKpWWcHbMheoVMD+QQDpgY9XC/n68zeYejqYmrcyIGtJYXdKXgTYvJ3ksU5nCdvBoxqH/eI
KNEImXbmG1u7C5f63sZc6H7+FFBqn3LqrYpCQNCp4tDeDeXg1DdjFHbFWUz63vZMxJpENSlCadqd
j21Md1OHw0j50ChGRG1zQgTQLZ3W6FCUObO/L0cEswAHsr6OPDVFennmpDOT0i3K3vJ9VEhGqdzV
LRLvSwH8dHiC+GalZ0E5tL2/GXRfyK0RoqL3cPrV1V0pyedWLs64ga2wAkJnqhdh1BxdUlJgq1st
baWz6aTQeFi2k+OQh2rB+HJAKkapVtmJVs49+GyqhP2x96iapibQtfrWIbKhNwS0UrfsJokUxlSJ
K7yOXe0EKJ8i7hOw9cKhERtsU8qUB7QYF41PotThxkmlWnDUpOk7asDmtM+DBjtjrRuQ5YR6bMzb
qSu4LY6U3OKUOQiCkWZkSF7cdCAnQhNVC0Bq1Rc8DW7ZA2MZrJTZmFrkCEkX9mJVl2ygIPpEYmZv
9tBHkmDnRHUVOYgie8/6edlFiJ3l5p7abSfdq3oVo5BtgoJ8UdwwBq+RbNCB5moPSpgJHY3VyWgH
1XBjUmxrAT2CdCwuOizTJYEyPTVRwmhAAigSoCqjwxBDwaLkmsOqSe6g8ls65CVrhpSWm1V8Oyno
/bY+3LZqn9SmGV2NVIczEphPQkdH02DvR8owUbSlXddkCIuAOxt4bagFhm7s7AVuKRRbFbnvghPE
2o0aAEUcJ6RW9JWZOZn+ADTQvyLFUwh9PTbCSSPUznWcjMeTBqtyXrdURwT2FqFQq/SUg0WBIFac
CASUxJB5JVE9LtSmVbFMHCx22MVFNK1PBgnMmRuxQmFsglY97Jp5bcmMLPR/knr/v2rgU9UAJNJP
GZRvVQN37/n73L2nX/m2y3/zf6A+zv/YqkVexV4yHDoc2/9bOiDF/wgD3CJ53/+kxPil/106oJn/
gwMubWMaR7IUpdD/LRxQIQGRrKOoAFcxEv3Acf+lcGCpT/iUZTFNa0nLWXi36CbODdRzfk34qHna
ZRw2vnd3ThjGfXuK3IvIPQ/cs9A9u3jf3u4+Ht52158G6S+FBMbX3M73Vpes/6e895z5vpn1g+89
Ve7dZeHeEDt3H/ibl/cTamaWv3/frh/vn8/2d2cnz7cf17f7t8vB/e3n+KXzB5lPRFqjMid0viju
NPWlDi9/7qfzNYH3vZ8HiUKd4IduLv0s3Ie7y8wt3Ke7h7v9yzvFTO4D/3/K3Nm9eTm/Oj5/ujkO
3OMr9+L46ur45Ozq6mR1tj7ZXh1vr652y1+td7v1/un67GS1u96tHq/PVtfX+/PL1e5jf322u/T2
+49ffv5vplEHs+OQjmRblIQpuFF5p0+nD5e7o9On86f9w8N2e7M/fQjc9cnVyXq7O1lfXZ1fnW/O
lx9xd3l9ub9en+1+Se7/8Zj+f/nAb2N5mAwlpZWUDTWYjOXLMm0Yy5eXm/eLwL0pGM3ZvXq/iRhL
Cpr5Syhw7tX2/ead4b0Zl9l8z795X7oXj6H78fx49vH2+HwZurvnS2bX48UHs+vy+uPu461wEfMx
Kz/uiDu5D5cnJ4/Pb/uP69C9fPtlfMXX6pbvfTpItxpJC3walofnbU69o1Nv+fPGddfHm8125a7c
9Yq/cY+8I+/niblULP207C3xdQHiIoKjsD+SyfozDS/fPvYv5xh4uS/YybhXZ4xV7p487u6eL57P
fvmSy6r66UMulQKfFn87GNRxTnRasY4q6z5Sn4LkYnGDRdftFurdz1394z912JxFgYOEX6bhOHcw
xiZWj2mQ4Mk+l9VpNJx0jTgi1od88qOS2XoATDiPz5EieOpfGf29YWT82k6Zn6fkdqAYtbsJRHT2
80/1130XpZaJpzambCqg8i+DkKRzTmwF7Deb30vB7ncVuS8vF88nF8+PF2dv16p79/bbcj5gAP5n
un1u9GAoZkL4qIlptFGJH5j3krhPQvH9dG0Tqq5bDEDsvdb+gj77dsRYQtrgaDXK4zjSDhP5k6JD
Ie6q2Ssq7nYS63Nu/tkQEHjo59efx/WwLUmmAU67FJyRusHL5Ouw1v3Q1kULZiqcZX/aDJN47o1B
v6rj6DcDq782ZWkG57MKvPHPfvVpGheRiFSH6ikvrdr52pyDFnKiQlWwlc7Z7c/dWn7sz3N46Zap
UqolIYHr1M987ZbE6akziO976LjNc6cx/bVtOekvk/JvreDeC4JSCi4W6sGmADeaalVNlRTDdvPW
J7K5zeXseD/35dssXDpDIaU0DEuluuPQibA0IzBrky6JNoxwbA0h7oc5hYWbmyRMo6zWS7fw29ir
EhumGJUhr3FOGa7788/x195iRwVaHZ8q7mgHY9qFFFkUKEBgJFleSCGXO5BiXv1jK7ZKZSi1o4QG
LEI3Bzedxgxrmfsd74GmjrZkt4nhYNPyTyVcS2mVYeAvuJQLmRRnagcLO+A1P4SWJAZRqSrcpRzM
QOgEv3y5bzOeVjSqy5dKpKXw6eC6ZDVIx02eJR74NGcXVrChOwIHnsYr45ePsxAtv874g7YObk6O
k/JOtGmLChVXhMlVZkuSwe1R1/nHsWzWQLHvC5u3fi9XwVweMc/WSmVttLE70pCqIylf4+X3LCzD
I36KqLMfXYo+b4Fr//yJD4cFnhJZG7YAA0gnd/yDwQ81Z1jK4juvI7AAN6IoRkKok8AQCK+jfv1v
rS2fmkpKoI7c3QEYHQyMqvmCGiUGRuRxsWlt8SDskEhCDHXk55a+LZClJYOJRceoXzikcFJSlKWi
wIrJFxm16qahkpkAIv5zK4dX5KU/LA2eH/QFDObyU3zeRn2k+GNljF5k9xLFVjRs0qHXzywSikRq
0bv+3N63mQUHlReVKoTKi8fUjYN1H7UKxYNaPXnaSX1hnnd3+Wn94LwZiOPd9r7ex3fTxXwWPs8f
0YWz89e1N/xyAdIPb1+HP8JBn4exSqlO40co7sS1ekVRzFnxYW2DnbgcKMK6sFGH36oXMRqR4+ZI
nJNb+GWrPxz1w5/g4EDpQwHZY/EaC6oYC7b8qA6MjW4OuwJoxs8DfjiNWB5CwHLFrcXmnnNYLKlg
fqq2TTt4wO7xE6C+57oOcvXhl1b+0gz16WwJgpnKuXIwpkEpfK2U2F5gNXKMJGfwgE8/2NQmuSGl
BHlNfDyBE3FLYG07AvfsnFuZAXEq8Q3Fxs2VYLWc6mEeNp0Jvj7cp/VwlBmNlymnOnQy0M8UHwEs
j5+dEOFX89IOj5r2OBJn9ctjbZq2s/qm8wFV5V5iUpZY7VoifUuit6ItnzivNyZ62l92yr/029JU
ixoRjXg6djkH6yc2iEj6dDcrZudlTALjqcjSXzadvzTCDc4QJrs/xc/mQSOxZkHJRU3kGVOmbvq6
vwROMv7ilP73RrgdgKC1ltjG156AgKgJ7zWDB9eAnCP2i25KCv6/6ArjtcgymC38xddWLGcwfanH
A1yiRpxQCzutjKmzf9llDh92THpbI5xC5YsuhC6W9fdpV4MvZWlh1Q/emCSd26LBu3bwOz4d4YBu
iyASq2Qa9X/SZ3AYLI1S48H4qayBxRfpc6N+gP8yJMDB6zFZ3klqbirMxKiuSBXIGBCIEizMQlT1
Pqj+X5Yfv/XnC+p/muaO73A9AEd58O1MkSl5luSMqilgq+HX5xGV1H/ZOP82Q9hLDE2lk8uz6WsH
hT1F6lwrPQTaQG5iM+12Gmf8/ue+aIeb49IZ/N4p8dfpC2blX5tRsGquiyYbPAqLBWwzvPqqSQ8u
+mGyd4k/kVFLxmzTWLnOvyK0dTMUzaMzpkdGPwim0yDdOM1uykGuI0M7+eXHW8bycKwty+I1wHtA
1+TB3Ar0DgEbp6WniSZAJ9rW+Ys5auV5HRXLXpT4V5bV50czr2Ge8VrQXDYjMnsyBilFS8qs568/
/0jLgBz8RI5OST9V2lyFcDL/OmCoqi0wJNjZIfaDKzEJcgrIYzdpN/y2fJff6mtT7AxSszWHL8S9
/WD5mqUdUKDWd14f2ZA8fIpL2mgCFmyV+QrUTnQyC/UoHPWrUiXn/I/91FSsxWBpW/xpmehf+wnY
tLZhqlaek+VzsJJGyrlQyz7FDD1Ma239c3Pf5iHzXFehFSEdw9Xs8EhToUOLdFLhkcXVeaq0D6UY
cG2S0xM6f/WXFbxs4V8GVmPrwBzAMfgjkPeDh4pCTg/CnkxIK8t2rU7gi/Ju7o6ttumvGvh4HDAD
TgpxYG9+7ua3vfJPy8uNhOFddA5fRzVVnK6vGyfxrEmSDlbKk7orgxXVfE+wcY/yIg9++Y7f9hFa
5AotkZPJ5fG3/Pqn3TkSzUhc3WKjqqhoLzFHQcxepN7P/Tr4fNbyXqfczWZRoP4z/twCP7WSgRcl
lzeXi2utKU4yO0qbKysji0RVBTf7bRGOSfnLGXCwFGkUR1NmzNImRniHt63cxO3RbuvMk2XZvEYQ
nLYZZ07hwvgWzz938GAYl7ZMlcCEvVyksXY+WPY9zwJfJEAL2zbSLv249G+iGe/Zf28FVjxFcsjk
0F0d3D38eWrNEsarJ8Czb2ctjJ9rIcJ/HTfmA0Ieznt0J+xiB0ubHGJgFTPjRnoW3k8mmvwedlKZ
brq6an65fR8+AAh6LEpKDjJmmUqXDibghAg6rXpSzqguhH0s8eSwNqgfoELYtZkalyqEAVLqeTXN
1nk51PnjXOKf7FZmN8XrVMuBiOgRDJynrE7rF/B6efxu55gh49icD+sQduAQAuHRDWoYYQg2+37W
G+zq4sS5/McPxLUbQwPJrZsYlaYenP0493R1Hfp4IrVhuLEproINmQy/rKaDXQIVEK0srhOYehOf
OryCBkFRUfpNoTTWx/mVjjDlqVLs/lEDq7CURVN5RrbMuvnHvvGhbPJizD+yZNrhlaqC06HMyI08
McfOqkgpTc7iwv/lXvNtp0CCycHJnqNSo4sVxdf9yJqcqsfoLPUcp9IBOBrtCOyS55K9Ir+rPGkE
Fsx/u20zBTV82p3FZIMR/dazlrHD5jnPPMKN1XqIKYkGHFD8sng18fVY+dOMpdE1VMPEEv5E5z9t
ggk4DJxuQUVWI1A3wGfB2WDHcGRxAdxpg11eVyn1lkEYBZumG0NqdpvR1WC/biX2ekeUamv3//pN
l5s5TwwD1dqySX4d7cxujQhvscxzqAc5ipBWbShWF7/0/NvmyPgSmuSmylzlMbMMzKeOU50SZVlF
K3GNUZUdhuHFEMMV+/e+sDUuoRNDxazkYAtWGuBzqDNSOF46kJNO6baA1vL/Yq5w29HRBLIKuBt/
7UsSFqaSlk7Knb4HHzwOumdKCBb/RV/oCWEtGjIPhbUzZiEVd9aU/UpLPwqUz2tosmHySzPfNhI+
DD4sBl+GaBOP2a+d4U6AD9LSDAoA5RKZBcClaIZa24btlphjciwjOCw/9+3bsbw0anA1JmqKEvpQ
bj1HLQbt3Ac8KtI7T0tG9chIoNXNcZ3985bFBsL9eDF6YsM7DKglptmYujOGHpFinmFaDm09ntOk
9P61S8yFBTrAVd5AonxwLgP4NtSmIMicQwp5KAeeHJXbNJFurR2z1cX7z819/2w6qQk0LYLQJ/jA
gzlIsafVcBWhuQJgDCZ8I8qQYXJytwTUv03ASx6pfNrtvza7rGNDW/I8C+Jh2bo/LeMYWq5QphSk
mYoHx9rSGqXamtVCWOpqpFcae1bsBVlW/xJVPnjosHEuU4bZCGiBo+9Pav5Tw2hNeuRuocJOOfj7
sJDZcSIDsN7jNKEBpaZfSRPlrNIEEkoMTX7p9/cjiXiSumibCcioXFS+9puKlXoEKeevpBohXdGd
Ocw2aNtiPDYyQfi51O1e+2VKLd/w0xvkT58JpONyhUMs5s3LHPjUZ0AEONpTVrfCkENZU6kFcSrG
c/TnT/p9LdI12tI1OGA6U+prK06MhIi4IFoabA2HkzrKiQYik1QKD/wumLV/bI4bpY6uk/zMsq/J
g+Mm6EbD7GB7rah3V2HpxnepUI0jRF3RLzvbt44xTzgF/jxNmTWHLZGRdCgP0+1V4o/5Lregjze9
llwOYK42P3dqWdxfvhQ3PRYD34hXG1Cyg9VoRfyj2SgQP+myhtmoj/2l1aVKNLlxItTglBctYJ82
bgM4zaLH7+VfL+w8Opb4DKFefiepHwxr2hg1uSrEfWLgOFJKkQP/B9x0V1S28a8PnaUtyFOkePif
flgkNYE2yzAfNVdh3JW7LlGKU92Ifnsv/uXzYWkuEd9rHLZs3l/nJXrkPFOI7CE5V5NqrRiKk61x
ygQHXC2EtX+eLcsqoOhLZ+9ebtdfmxsRXcwBJwhEMKvfI2oENZeP2rnMjGz982z53jOaWoI1ZP8J
qMmDFRdgBB2muOOsMvx3Jq83K4SklQJssup05Zej9tsmAjfgc2MHU1OLShTG7WRQhd4Pm1LPBxcG
b/bL/vi3LhEK50wnMc+yW37901bFRjXpk94bK7CnVGLGbS2vglDCva5ts/0vxo+CX11yqPOy/1Nm
9qmxOUJPq3eMX4iwG4VRqq5xA1cwtLTmX/r1bd//g2khnYCKnMjTYRB+9ifw4DFNabJrLsNZ2JRf
JyqWFumEsVae/bKM//K1iFYA7IBGg1PdIbCjc/paREVjAJBukaxkanDkyKzwfp6Af23FMig7cIjd
fQuZNppTFkOcGKsIT7zzHOfQ46yL439+CBN5If5OKp4oNc/7r3NiDFu9cGTKNJe4oyQNGEJtmKdf
JsNfvpAhMN6jXJ48JWfl11b4recGfgJo7zaQb3zBct1ZYBWTqiGDqedN/8vg/WWqk1lTyZWQ6CYa
ftAg/o61Qnif+gwFc9YVgm5shQcikO+LPKf7ZVtazvivJ4tmUCihUpwNt54I1tfuRYiy8eemNShu
DpC5EPZf3g/OaTCUoHkt57wf1OCXgAxP36UXX9q1TcnjmzNF57KFf+HXdts+nvU5WeRwRdXelJpf
DUetiNoTynkE/N3SxLAh1xvlUeRFeqrC2yf2PpU2GIQ5lpvEyQFKy6KNroIYybiLQnWk2Iy6+VVX
m/aw6kSQXScAGgRyUawsUXJgdrjhGteWq74ywmuEtQVmkG1b7O1SSUHowZZDkWBZSGs7ZdRv9cps
HjGOn8GHBihKKcAo9E0gZ59KmtYwXg3+49OkNOAPJEIuDBdoAVS2ByW65qSTbQ+lvZhuQHxqx3W4
VFgU+GjvVNAU747iYKiSCb/dJpUfn4B/DogfCt8JVmFjxueUsizSj2pIj2plSII15DrrpTAIZrld
R6jYbZukOGnKuqqQHVUKnmm11HHDiuPgsfLVsvPMoKFPDZ6z+8lSJwyX/M4mEgZ2plyVU1zcJyHu
YYyR393wIEweOwgpKRpgMkxugLvEVVeU8QQjnOMeEa4WAXWx8esmglhMG20em7dAU4rYNYcmuXHs
VEzHOUyD+1qZ80sqmnAvyyLFuOlFgYimSdto35Vos1YxxBmUZQ21G2kwY6cCESQD1+ojaXcRpCoX
cMdiWC2Em1ZtiDXxurIgFK5kbI4taWQcflwWy3A6N1ZWbSXmH8hLUzHM7jAGSQQxtxyOsNaCwGCH
hhjWgRVGj5NmhY9Qx3FKqJtRN48VSJe911H/8N5Q+3XCXZhBmxosrFSzGmusNObgBEZ7m61FLO1n
PNoRdwBnwzQa0oUhVniZysRtjbR9keWAOiOLEuMe5QhS/KkxT0EgW08VmW25L/oyHNyul9VFondY
WGcOijIXyVlzFfjYW6x0w68WdclUjuvZkvAWi7Ka8a+Y+sxe900pjs1oDpGqcIMml45OFZuAhMZW
IrHFcdOV2Uuij+mFgxnhWxemzj1YgXhczQR490FZZ09aaTT3ZNKU26jSjNcgX6S1iKntGH3bAONB
yh5NVmRwEbOi3pjWqMjRZasCGcsqD3u0xM6MK1djCu3GbqfedIvcaS/wc8IInAseoFeoqQ1PxtBK
94IJ9BGCd/S9MVAa1bUw1eNrJSK47tnhb/rJmR7whutQNjfYfCOYHwcUSoaNVjuUlb7Wp9jMNrwe
g3hTkB2FodCHUOcJNQ+baVaaraNPylJrmsicm2qH4nQwjPkuS/tqH/CajNaYXxpvk+wxtZHaKJMj
y+krDDZGZCs1dzeD4KY/oaEOaudKCZ2526mEk+6JJs3mJu+FclpBFHlSoOe3x9Qu5HsV8SS6Tku0
l5Ftp8am8dvgOJkrEBukAhd1NtZRyUahuqc/HnRuFJu5mdPTRvbme2rZ45VV5bOFpLyvdbdmCBrk
4W2tehghpTdKZYd3Sm8Y5/rQ6CxKBFIBZSRZa63aNLKfZm2szrKY9ehO+CQ4a3KWhbnJACjsejGO
+I43yuSsI6GzUQn5x5fP8uvaBWeRx55GMIFiR+4hjJ3Zmy/ogoYaCds83nEIWXLbNRMc9VFDF7zR
FN2cXR1BZr4Z7SS+AMtpq+j8TPOm0/Cx8UoxheCa2ro7a+YMiEOP9CZZlboMjFUCaAOUNYteWw2A
WwLwZ5WmenbV4vWHpcob8FYbXmkato9d0zQXsyiDywLHhCedh/gH9kcVuwaAMyJwWpZ6TJwEtVyK
1HUVGX7+HkUV0Ju6mNPwvFKphiXfNE3XcYZtJmXPcfAKijb7wKHKnryRS3l/pE1hDp8I6Rj9bvs7
ve0ABZlQR1yMUOIbo2qsZy7wVbTBD204I/uvffhjlp/D+AABbk9T8TxULGq3Sxrx4sDuHY86Xp2w
S4YkfcLBb1ApbnEWwDLPbi8SVZHt2ijqXoWP+zLsCmV8oVZpVDcO431q4p7gM3QZs9aimnpjYVmu
rv0RDBEmrAoCb1txhmSrZ1F/Gca+cklWVnme1Hk4W5IDT0OBi5TbIna9y3s760ikRh2ZDMRXAoz6
SHw0NEeyIMZckWtM8S3ZiTzrXrlMtTfD2DHZFiHwtQr06zUMBScCVC/sWZ1Uq54Dq5/YGmOfk8TE
UImjOYcbCzs+zFe9Cul2xfvYv0Pb6eTqfs4jzuFt2ybZpVBxOUTI2AhIDWNaxqskdpKL2mjat17k
/vE4ts0r6nEfXkTOh2O+MXkReurtDQeb9YLZEcCqutHAHvQifixTq6w3gpMoX8kA5bcy1taTk+KH
BVu3rHtXdEaJIFoo/ZOWRDBrR0W11qwrcBVUIKQnicRDxQ3loOEQVAw1o4M+2ebNkSS3yWyz3zit
AvTBp9gWHkXFzrfSQ0DnIKflgDU3P6mLwdFiaZ9igcWPOwfVDol0hbMgyscZWSLFjZvZCgBs2HJG
AYoNI606Ua+HG8Mqoeiyv5t3vj2b05GldN01EDoHTLgSFiANqLCbKeUHCeD68MMEvIWmfxJ2RS9q
OywW18tMNiujH52CTdew75vGt5kGQejUKL9BFbkGNbKY+kR9Buyc+wg2OZXT3Y7JLN8a8sK1pwRA
HxmWxhlXTjzYr+mQ6/dVNcJx76f4ichUfa7A6Xwdh6LEJ1YL6hVJDsAMVLz72pZzPz6tcgWnvzIu
E8VFuhqe+Qa8X3a1Lpo2PiRgZ6NHi5vZDGDuJiFDq3p9rZSI/WFJI1k3CgWsTqq/wJMqOq9J6rhh
4EebTSc17lWqioEgt6k/ba0ETM/KBAxMSWOajKFLnZbm25BSWfL0dujb6FV3EkPC6K8SZZP0RVE8
Ory/Ik/hfCk83KTMa9BPgePOZhDyH0HpxzgkYuy3LWyC98FWcXGKZ1uZN0qXZQ9cO1E08UBI523T
wtyg6IfUFj7VReQfjdglsuzwf2rAOHQhRnICCSuz2a5f495Uuw05RiANHEvYvIRZjANoFGVKvOuJ
wBoeBh8OXGOLbVQSmGhSc0cgsaHTaazG+w5qOOLoHIw+FNEIUwKoa7AB8CYc2lw+jFUW3MhkrIcV
4dM6CXDwqa3gmByHMt/ZSl1Z5y05t/m4zKs53ck8pQ40iTpuF6sIYGG6V8DIKeuuw3lxi1vVlFyG
IsRPI8a0wguEqqg76E6BvjMzM2nfjJBLJibRtZKkGAKZarruiqybVjksoWk7QKWkApAkmeOvFYTI
gRf2ZY8XZ4JK5TGY59Ifj0i0VECfDOFPzo7ym6w5qTWQbyu2E6O7TrnfdPuxx0gKGTDnpOpGFNvU
a35vEW+mIhicW2yGKDYbzN52jgC8CuNKcOXxVwM5uvi6KIM6u7UHPZkAlEk1Ce5lZwM8g7Nkqw9x
jhOgyjrBNoXD0+TJwL9p2seNUWHGkkMBUnkSUDHkJmUG70xwjmorS0fBCnE/yzCh4TAwN5HkuNxC
VBmSG1jUQNG7GXepnYyausfMtAVyP1WR7G816ILzBeJlSyuPAzgIFOQN1ORHWCrlMuzfbd8HyYSZ
4JBvKqFkeAAO0MruJDbp6Xm1EBHX+D915uxZpemrOx7Di0tSh/XJU1uS/864E/FsAb1udG2In1VQ
3xUDevF10FF8cGMHAmdiOPFC2YY1fuGn+JeWMGbGoFfYDTAdfmg6ZPfcEkIt2Qh/rrnpWebyIIPA
wjCUY0DDfL7ouMRlnOuUI/0KNS+3i+asVPOezRWBB54APR5Y8771iSF8OKozpWtk4UJ/hsNW26eF
lbX9VWmnpti2dYQjxRg0VX+HlkIux/+QpdP9pLU9fEIpO78+x0KBkD3AqLiAX5WGNU8+JyraNzXB
d+q4a0n1E5EwQ2DxVO6tEAOnx0Uf9fOxHiumzpmlNdmEs2aVp5soBJF24jRhhOfHEMv+QlPHonZb
y+geZY+U4VzUBM5dUddq94aQw8zXttn392Oss0XbcjAqz7BrKBBBOjtXJIm0fC3wWCsWhpURrsEN
DPm2q0INqySjlbwoHMOs1Q2YpxHZPo4VdriOa78qudLhAyc/oM9r/tnYgGnc9NMsbtGkR8Mq51Y/
bTp81rCo0zMpvBaEo7KnOgCJhZoJTJ8w5sRjp6niXr9p+Yj5Bo5oBiwQe1oIT05qWEcSHziBR3bb
SoyRq7FIL6cGcA9wuqbNTpMYEOopnhNUD02YekHIV4a5vCaWj19Qp8A43pt9Gbe3g1HksYU/EO83
N4XloW0davSj46BL2OciMQhl0w51+eGbY/OgyXmGxajUnTyGAhZkLup9rKT6YAiuHCfEiTvADate
VaoY0n2gVEmxisrFlKIj5r0jJSug7GQdzygiaYp2AVljApOij7xZS3hibDk5Rn9eZ3E74p/QxeO0
LRamwhRgcBA6scUlw9TjCFfhcepfxinJnYuEqj//JZq1PMTsNxX2vgE5kcCCIKiBOZc65SehaHTz
rOcHn88UQx+G06xoTF6fTlrjLMWd1kixdqRq86hUR+Z/M5SGdRFmpsQpBrW7kNzt5iC7w8dFKZ/m
uBrfo3EwcVbKfdq5stWWnSuLiIqvwWmpO2nXMxsXdyB7uu2A3gM9CVSRBEdR64CrstQ0u9N6pst6
7FT/wihz3upRl/vrrozRbTBg8UfAknLWUFlssQnzsQTyFkJL8ui6vU/V2G73eDDxfE+FY+xwy4R0
l4xmd2KZtclSgDKZryszxLqYUg39ox00yroIMHAyNElZvZrQfHiINXK8iCWVdKyeFKhlYSUQM5MG
85kNvx9VdroSmA88cYt5O3djegtvOJzXGfjDbGVXVeO7htkaJ1McFGJd9IXebJtF7+TyAEm7baOw
eCgakfgq1n0iP+Y63uKbUZRbeFn9SdEtJgylg0M3Z3M2uLM2oOvHh7BS3DGJk73MI5gTXeQkwzrS
y2qtVb36Ipoox+I8XtZ5rUKv4okmnWhDhnLyIiRbN3wRoghcG/yrFpc8EHfmoNeruJr6V2vQrLdR
BnkKgGicr8o2m4ixqVp1KmtcJVYYMpv3bR3jLShNiv+qMdPmVQuN8hn/PLivVdSP9pY3ZV6e1Ypa
WoEbqaMKRzCNpjcpG+pdF74TdneKZSbP5pyZJ7rjw2J1RiwZ1qYa99dESCptbcRafZ1iZojfvD5H
42rQyu5uVkRK0e1Aca83UED3CEAIjIQ1GLW+wpi1qf4XdeexJDeWbdlfSas5qqGFWdfgQbk7XIVW
E1gEIwJaa3x9L2fmq5eMTCO7etYTMplkOODAxcW55+69ly0ptfjZzCWJQbPEnoWzTGK/blNBou0q
tGn9wY3LDRsicjU6WM2iF6h+Ao0BtZ3IaYQR/SQlZA46oGN4eUZWXb5UpPsqfj0KC3F1+ig8T+VK
dBIZgpkEgVgbZCKPlYgqJGWRODgd4RiSPc6jxCWeO5UOdlnVb4aSVgVMojD2rGEuPjo56VjDVsOT
NMWD4SSs1zlhRaAwj1ky3OPjmzLb7GiGuh2ojphaUE/uxKQNY7vvVRJf5GX8jEsaPERTQjXZWGmk
vrfKBdiVM3bOSjijYNSpjOlemj0BVzQjh/2iatK7oKXDTOyZMdxJE8KyOVsU6ouGdt82H0TgttpQ
1BIRyVMMpGqKqveyz4yKxWqbPJU9PaRLsCjaXiEV15IqXl0qQDPW+ByamQQOgAyUAkUNumNzxFWR
y8Z+VVqlJqYuAp1D7Aa9MyaWngVwYVXPsyy1FTxSoWbzJMkj1mdKT/BLVhT66raTwGQrzVS14M0i
U2aenTSame0ytQ6WpEQnM2cJ3+ehYT4fQ9UqmNVTgaWQZipXFENUs7kZkilEcdiRkzZzZILWosJJ
TN7biOLIQ0GzKEXZLlMJCrfJXE51r63D5FMoBhl0oZlqT3NGZrIbFgPJr2pGDIo7VBIN4qYZ2/g0
jmECLocpbTomZp4z+xCQRuZkW8vUXVldH6gVySeKCa+RHCLV1kdVIQffN5Z2GJ2ESY9FZj80g0uQ
HSHJdJeMj2gIJzhszKnyFsZjpuzVlmRJgD1V90qqHJFcxlhDCO7VHixm2Ssd1Ds216A1iuRqOjGd
Fjoymprf1mK+FCdBiM3Mk2MreWEw5otj8sqVXJ1F0YYAtXTYjQ0JRZ5Jo79k4qCGQJ8qRbJrVHUR
bcirrVeP3K2w9QeS71nuiEZJ0HQ/152dKg0xtLTVgTybpUXLYpjbKqaChYFjtYUsgnIlFtDG6p7P
pKJIaukJApQn17B6IosrQlPbrRCWqrWD/03ibAI2yCuID0ShZUbRzUSC4K1VFCC9hqZ2+Xg0jaBv
OmyiVptLUGa1RXbFUSpar5atcXFlYjhDonHUMXTNbNVFb9SW5LMYG8Jx53lV4l2OwQ4+KauVcb5t
ST0cLknLl7ZRpxin0GQF4yALFD/IG8pZ51Mu7utLBPtGWQkYJ32UytHtFXm86QdDuefxANRFIpYG
la2SCOUV8uGErZU+hlBkIxtcAmRdAuYiV5oSHh+6XvcpmZgyY8EUn0P8SolnkaWEeVNBlkQ8GzlR
m0Sa+ek5LaG5amtKJ1yqDG0GlJOAizDzkNYu3RLhtk2LJOLlXonfpDC55AXRmYl369Tn8yZh98O0
5bGsz3NJFwB2OQ0RVgzDQtyBPFr7FFTZui8mCnKHxa9YbuteKyJY7RVzVWR25j15TQKvP+qpxF1R
7PXRDRsbcXHVsto4JQbVv2vADgTCvFTfapK5yU/vm0vkarPeaexSEbNedopEby3JD0Q3SuiuZvVi
tdfiJzp6GJuzoS23JGFqCS80LjI9paU7z8Owwj4jsPzSuIizfdvnDdlXpk7Zq81GwMy5PjUaXjZ7
jWqs0tR407ihpSpse6KdY7uCIkrjSpja+Hd93H+UhHOuP8rbvv346I+v9f++/Oi3ql7aJIr772CX
//nTefxoEQd9/MY/7H7zh/L9tU+q8uvP/PARwGD+OJtLBs0Pf/CYhPvlevholxs2A/LfDwc35vIv
/2//8o/Im7ul/vjXP75hJ+8vnxZxWn+G4iDKo7i7KPXR4GLT0n7O1DlV7WeVZ7/tuvy1fP/lB/0e
mYNC5p/IUlUEJPgGkXohPZk+uv5f//j+NwgDUe1p7OOql7/5b9aObPJDkDLwv+GsYueavdeuYs34
r38IsvVPCdEYgiJLs9Dymv9JYM6Pu6/oOdlr45NwB7FBzh7lRRjzp6343IxMdQobEvoCWo253T2t
vxBbftc5/s9O5F8P8UXTiTaxb6WVQ7jmffQ6PuVnergQu1yYez/fFv9xZ/cvR/qqhM0NMg5JAI8f
K6/dXuW/ED79/RfBGMRtxPiJsODHaxWVQ8nkPrFVAfDSHk7rY+iLd/Up+YUY6TsE6C9X7E8H+rLx
TsfLTGt5jh9LlUxQD1SX4beAPd9if0ebNdCCPqj34dXgpvawQ8dwUsBX2Lpr+tlOdyu/sHzJ+MU+
vfS3V/dPZ3X5+z8PlXSO9DVf4sfW3LLozbZ+9WF5YCq9yW1f54fxZVZtXfrVVb+MwJ9djMsI/tNh
45aObGNwWDGQXALwduvhkrX52N2PeykAVHbVjQ404zIIjLufj6e//cpoYvD6oszSaTb9eGw2MFMC
HPv4Ufp2mbgJI3+pnOHZxIlwR5NePWc+vGttsrO3nx/5R9XA7yP5zwf+8lhaciu3IhX244WVHdHs
s9eHb9X25wf5Lnr8emn/fJQvT2anAARV+eWR7MJLUuCzyGKE8hO7cEuJafOSSQTg1794TL9H1Pz1
uCb+gIs4Uv5+Xn+6pWPCgriUiAWlodaWHfR23qQejdjartEy2OpExLdi6MBKL4jveaeIbLMUrd7v
6faxYZEYrHLGAQtgPFfHXFJPRFlnbjYbt0jf2To0H7ICq20RFqFNwbEpZeGTbIx4S8K5ZUujAOVW
kV1Yj48rVagnrZQxv7i6l6f0Z9/yy3RRSkAS2PuKH+WNcO6vouN8g8rhFNnjw/ImPVMq/sroefnE
nx3xy7xRptEyjvIaPyq3qgnD0gZJ4aG5s80zKz/zidXHz7/j5TX00yN+mRPCJW/HtpHix8YrXptt
6C3s5niznx9Ehz0S0fLGq9XO3cLDBLE4qNS7yLMwvWSQbe2JrcltvAGLuqUujO3sLLjyPvzFxPV3
EwhCRJz0Fx+g/DVDZzVJ2ix7zrE9rHvrhIPh5edX4TvW7Ot1RwbPOwHdIVIf+cdpgsDhRlEhbj8W
9uLoG7bCjtlNddO+9zU5Xo0jeN+w0Tf35vO6j93l3D9KkS14NI33y3CExqzvliv5VmQ6J5L+kShc
D3g0mhFjJ/jS7XzVbEWkAx+pYz1Ptvbeqm4medegwa+G9+wqtAlZ2C92bUOvia5eJzv9xST8PcPm
Z9/wy1imwSix4SnEj5o9ePFudNmWtVe/wUJkr67oTTewcYgjuDV3RPYv/urQdXCREryhAHHiF9EO
+b25jT1g4e6vcGxfMrF+ny7/fAO+DPxlWdZSlcL4cdmkhyUQY6d7yLaAObd95aIaMfvNHEiBeIgD
5co6YID++Qj4rtb/2fX58hyUYz1Bo2cEsCV5UIP4OXfXbeW0++kqc+6MLaa1PYt+57ENOtdyLoOi
CRqnD7pj7Lf7+bokK+vbfA3J1kd96TyxenOVZ3bpLRd0SXqsHuWbbj+Jdn2EQ/+Lx/hLhsgf10++
QB/pf0v0Gn8cwLGcJaix4uSxd3u33LWyq2+sb5ovuaWf+obHnEzI8u3qDefkvXf6+8j9/PkV/GKs
+uMUKGsVkXNAEvrlCgKyERaTuJTH5EF+kD+EG/Vdp2EUlIWXrS4ZZpqCjuEXX/wLH+yvR/1SXKxd
hMG/LJLH1K/P2lawr7pDv4mDaf+rR+iXh/pSS7S1UVusnBkiJ3ZUiiMzQujD6/XCExPnr5Bu8t/N
zKAY/309v1QQjQIax6jK5FHdhMHs4oM+hU7vzofZZUI6zW8Akp/FXedSPtrTrrvNXMNNHn9xV390
ffz1+n6pMAzQH6tR8KV5KDfTpt6um/wtPsdv1ikKNE/x6uOYMrzDExsoy+bnR//ufPjLU6mhYNUv
BkvrqzOizNF/FyHXYPCI5nfTc+4m+9wFo+iw6fg5PQPIcEO7DuR95ELsPeL5jH4xxIzvMtm/nAV+
TxM7JP7Er6TAZbCimszo5PFp91YQ4/h0e3x78JMTu5wuI65zxj0RkLvjm2HvO5vqxC0cT7a9YAM+
jfhM9LfOWXagwgSkG+qbF7pUfrG5Yw6J/Rsvc7aH2PWRAPJ5uytP5fuN9ttD5N8W9jnc8RZ2/L1T
Oq0Lf8c+0uC0O/vl+mj4+2rzcp3Z35NSNdsn5cBVN6J9Pbv5YfaPZ3jVHip618ltZ7O4Vx/+1fPN
N285g1aTvdVP7ONZdNASOJW9H109OB9V7+UudhT7M+ObHh9e3Ma+I3gysb+17uKcj9BDdoW9JSUw
tzm+LfmK/eSHO8Ervl8Ayded2OVTQdwwTX6cXwy+2HVFsOPtabHfjy8rX8HdC653c7Zb+5A7nPbO
9a8DEjQn+8j3eUd25d9v3yPf5ORyp7a394MTOu9PoffwEu4IK3WuNF5fuXML9M2pnDPX8jI65v0b
9+OSFVnwnStHsHeafX28dUf3uOvtu81svyybl73zTl4V/+uFPC8u78qsybvc4sy7zfmFlRo1l+X4
hbMBg+Vnx96+0bmry5XOpxSO6vLc+Xx+b3tYdezs8h/fPM3zNqbtzIHiOLdecGJ7b7O78mf7eXvP
qSrOZnR23SXPVmXcHh5Pt/vcOdlXB8BwzmEbQLZ2GtcLDoF3czDtwHKfGnu/Hezb1ttp3oGDOFRa
thMyvD5fTbdzqEhXrs/mGdYzI+4KBWxg2kzvx8E+lba31aglKm7F4JxuZXvrxfb76mtcUCX4Frub
yRcCJbBl/9U+3SNhJej2hXbvRufCeTf8VttBdLl3qf1g2YYLFsSBXWYfPgzHC+pNuPcCybmc2Ufl
+C7yG3d09PPpwIE4T6d2jufE9T49N9h8XAod7/R+HJxg8Cz7ngkNAsqVV3qbj9VJt413HILrxTmO
7ugTJ+L37jazt0eF85eDB55uEtYZsnej6y/OQhLW/cPxrNlPW4MnYnTNjbjxtjRy7Yfj/pozz1wq
Mq92Snux94N3fshcu3I/Ffv26Z2RfHmMDPuzcL3t/YPjXQULA/C0eebyFfbnw/Zpsrm6i5ueXg9E
RNqn58h5XvzZC7z+enFNG1aiJ2wqF0rLHrkT14VbUdoUcf6Wi10HGMFdPvXyeUBEXM0VLid0791z
dr0XhM7t9dPbZO9nt+OCADxyFB8mwu7uQeSO6RuTS3htuPm9aOdbdriC0gm6X6wivweM/Wx++6Kn
lyGTJmrD/GYwvTwJ+6fVfTt2jJoH7hQP7C52jqojc+kr5+1u03vF7httg2b3aNqHS+06egCunNv/
t6rQMhWWuDK47K+BbzUYde3SmqdzUO5EssOdcIPyg93W29QH1+pOZ31rooL38AIw4H7+9pH+bg1P
X+/fh//yBrbYDtPVsrvUhPL1S3WadzBs7E3iKadwq591vw6yc/OLu3H50K83gyht4udwbGjkS/xY
yYGTSEZTmZJH4hlrD5D2FfIrFhuoCUtDxLG+1pUTQbn6VZfv79aeOAIhpbCex5gi/3jgojCrSRI4
8OStO/HT/FSfpyf5iRVJfTSuhDvz95L7P+pR/9fQ9e1rnryWv9k0oF+H36rP32572s8dSrPu/4MO
NFfxf/03J/3S3/6jb316Lehb/9dnFL+WfJfXH7rW/MzvrWVD/SfNaxxoZDJ97xFTA/7eWtbFf2pE
INAdvgSCsvBlmPzRWlbMf6p0fUXqke++43/3lWkrKxcHIrAYOuEXS/J/0lfGNf1j7Qd3WYZzfonI
+271Io3nxxFB5o3Y8fyFnlSCMhIU82OJI8VFHnJQk1gHnTIFTZ/GQViNUSCM8XOmpqJvjpoj4kXz
pBZ3QKXPUMa6UNd8oZSGwR4QuEDPDUUVaYrZWleDNoSRhyaeDtbUR1N+lQHAYU6JVQ3UsNQ2spG1
djpn4Nq0rlbb94sZeL/OQyc81rARokd2gIqnsSdit1eNN2OQhuu8LETRlqwOBJsZF1OBrgD+wKBb
u0a33BEMXOaC3jCvY3URdIntGLFkcVahbu/sqWotm7S3qT9YZmKuW1T+DjaP3FXMeghqdEx2x15f
MKIHcbSGWD2Er1fGij5TI2TTFhME5wJfHc7UPg6HF9h6lTsUqow0eU7aQB2LQ6eV7P+ukcQUP1ep
W8qtvtEBbxE4wYTWKXspHtJNnqGk9cemh/EEHXWgrrFKqfDGUKseurUDpCW7XSdVbJ+lkYAieqlt
cVVAc+gJSMOqmD22ut2uiXL9XPSmaYuIswc2xtKim26jpji1w9JFJ8S1kIRwn7YPLXukmtqnx46P
HNBX6pm0u2yxF94ixvFZzmQ6PmoeoylYRpVIMrBmk9+ysYvoJO5j2ge4IoaLUedBaFuzA/J0kSuQ
o4CyGHRgKcuT6Vdslk4PyyLFt4Ol9HsIKA9NMtUIqwe18KVaTP1BVOu9xmW7EtN6d4lujiA6gobu
vUVqZJc9ftmNWsJWx+41q1iRaFInbsDUkcFiZZ2PtaPdjNbUo7WScNGYmnQujQFcHGCtiSqHITMG
U6/FV1ic4MoJGTbeXY1L9N7oMOS7S1KfOs3YkgMcoJ5cY9+IInVwkNDXIfqDNW+wM7H1PCSpgr3I
nI5hmO9aCIqdHatk7F7nRbzGQR0j9XBNxZxaNNATSmItVczWUYnEE+GF22qaa3aDAh2hBTlXSHei
3TBP4YsljxEUXLrlcGcg462o6nmsU2dWxfV2hq8Dj3pGQz/kiCvC1Tinw8jbkkmjep8h/5AQRwex
l0r1rJgzYMKydKRa309Q6dy+NkW/VOfGbpPlBeHzZ6kkm1qqgqjuDyvemiKz3jCjzH5Wo70LW+tA
dnb4oJIaDigvrX2xBs4FiqnPOp6ji+Uj1QlO3lTjLBQfMg+Tz5he5gDMMjCodc0CXStLP87K8haY
2ZLYBvuqx3WGw2PHTD1ZUI3NfIV9B+WGkI6wO5W0HKmXowq3RaSK7gz+JhBksbjB72bcRqN4wIIo
Qx+thSUY2nEfEke8r5QSpU7VWHllx4OO5SLRR03xpwqWNyr7BsdJVXUbM0Ew6SRI0vLNnK7tK3k3
vbqBmtEVDnIH8ChqMmvBIA/ZtTjkHSiUrq2PKD8TGRfZUl7JSCgqu57rWNj0pDu9jagXMt9op7mw
cxrY2IUgKqqRahL0UkSfa7rozHNowopCme11yvRrYYliBakme9UT8qDcImd4MyYxeoZ4kMqLrIhU
PxO0nAd3N7lB5vhqoRAJGiKr3A4djtNkMel6EcahLI+nACZgtxE7WdmwLd+6qWROglM1SZl5CJXb
3ZpXlrhtrPpFxSgUWEsj7w2yyBbgz1E/gRPM001fI0e01bZRJnTZucXU12MdkwtIp2HdCk4+Ta99
Xsto2vrI58IyzBLQWEQY2iBqqnEv1O3Q+kImlch3MRGttpZLa1ANRnFKDbV+Ik0ZeFhrdRsYPaTd
Rkm7hft6p5jdELuzdifoIWK1qENBA3KovY9U+ZzXGptKo7nF+4IuGA76hsjoJ+ZXOnaohw+WNjmq
OGbdFiLX0Sjw/jaI8sgTI49VnEmPaTHHmW4B3sdvZ30hPEST3V5HzUd4e7sXhOmsWeziI3HLiw70
qJwkTsG+sb6tk0S/zoSiDi6CuOcxS+P7dSCe0G5k+VmxmuuBOCW7jOuJbZD6nlFu2uNoXMuqEhF5
r17ryLdFe42bY2hpH+mSvcvGhLLeEETTTeNQPOVpquu2FZVosEXCVRFcFy3CuKlRym1qqje8oswg
KXOAaZE6HxuxLu7KQi7ZCkIVqUDvOtQYBRnGeclbBzg165ZBXl9RvLtjX7hIzrBD1ghSiXDklZsU
XQBojwVN0ixEjcgYKKBbujUKIHpQasSeWn0JK8/DlX0KK8Xr0k2HSlaOeDluwl5ae3/CHMwMmxCj
8diU5E65SVpgAih1yw+FcpOvmuU0yBu3eZKQfSMk0oBfayzv+sQUdkkvl+cV64HgpIALAUu1CZi9
ZCBl1tHb8i40UC6hoF2ZNa0SyeS1IK10XNF6QkSPmi4NYl5jr0tfI+8uyAdvNypg31uErOyVIbRC
f4zf4tto8OD6amNppWPqjfiwosTH7aOX3qKlVBqjpDQB0XInS9N4saxdONlGlzvY5MXDnEQpzPkY
8pMhWEjFINylqVYKtm50/XNmoAd32HmQTL+zwuJKXwZF9cJczI/YfdgYE6VuRn081werkcdnA7Oi
fJg7+SS1OMi6vNqkbF+7aV5+K/GDJOOo5IA1syZz5BKH8JpkIqY8yTro8KZYjVIiZgjGkbjoRRpt
QK6ngQzZ6U4Z5llzTOjYvB1zGsS8Kst6nJNDEys3mA/wUDNM4saLusK6ikVujp+ElKuoKqf8LQIL
PNimLqWynaw1KqNE7UKCxuswrtzEKvgeIBNBGKLUV+pNP+vDgFROVHs0YXEZ3UX9Ynzk5UhGn9gX
jqz0gJbVmsrK5Q72MoDmpa4eVFqukZPOXdX6Fnnrr3Iyicd6mA1IchSl4SlW0OU5GGQSKJV5b2Fi
RWTNxhQST32bthg3bHFIhMnH69Q1m1EVps9UMsqMCVR4SEjRcOnv5fgpiGTXKVAQbKLxYRWuVfp5
hAtnmwTIAliPDktVmUGX1r2PKfCxjePWryWymhcmU7wlktWErpWUKuCromAvE2JdnmLcElQ9pX0V
VzWiaDFEwaQjcnax7V91UngogXT5daWF+7CQR18ITSGGezFk82bFICC6UQxP3Z5xVDhxmCy1O84a
+sqmxZSim1USYG2RgbaHzbYf5MnXRB55Kck/8kTVL/En8ikRW+OIoGtqnHWJOjYWy1o+ibxK32i/
tp6y5t1RLBrT0fXOTY06vY7nQut4EJYoIIRkr2WSvOEuU7QrhXpcFC3eWAMir1lMInfErREkiNy9
NG3v5QjsMFVs/G2Nl62YFaWLTq17MKby4oxATP2GTWXaDmYlfXJj622Up2xYTMI1S44Z/GCZgGDD
nPfY18bsZYJivTTsYOEVn7skiMbJnO6Zuc0h6ONQDjDuTF5VTOZ9zHs6t0ex7nQ3zaLpbcRCc6+E
efEyrROtqUrpN+F4IY2T0C3sLCwOr7GS0cEDGxrbcifV39aqlFKPoKlPTaGK8cq0CTJhYEMdP0hS
E3mkLflhUAxmypScxhWdapo/rfNYvIPGHpdgXFM135TTsFo7U6gFTwpZwbvodJPeXqsBq4u+juCs
CTfJN6ZcgJ+eJswVmDpnPTqa8qppx1hTh8irsjJRtm0alR4u4HlCANeo5Ulto2Z20oXpyo71CnPA
ZHa9y78bldsZB0+/U1srTT2hbnqLrVprUmTcr9gkbMXq5WVDWFft9EVjEaTA+9kRwil1ZXPW39Kx
GK/yeCGDPZ6o+HCF84wRgo1jvF1vrbHT6pc2h1Vtq027YyaYCkCRTT28AhpFnjwk0ZIdujVBgwDw
1REHiJNGq2XNdS4m83tmxDLUzcaiDF1CVbvrVcL+fPIAtNqrm5wX7zIvx6JR1e6O90iB11mMWgxR
VX4rJXJeBbj11tHXZewCHGRJltkL2757b2LRGvxpqs/WVG8MJS7uxXbpntCSVcjMu9h81OSRmT1t
MZzynujac43uaB+GifZW4Hkx7BHk4vOo5mXvxdMYaX5WNGXvFx0FVdG2V22FAnxRYuuVCNU0ciiI
r+e1gUC76H3vdRFTiot4EJecUmYz/X4tlKk7LWEEi5unGS3Uqk4EH0xeilpV5N5vRPILnJC3KqKN
PkujbbWGiu7Ia68bfkPu1GSXg6U7EUEHqt+zatRf5rFrVC/Lm7x2xbpXH9ig0knlzJcu8xa5hL+L
LEa7LrKKd1sczclwSOIow8DeRyA42+TypBZF8YnKVs/9ykqleyqYtkWbPl7KpCjbliNiyrCIKhwf
honCREjER2SLOeusMS6tAwaI6iqzag0RQBqWVHFK5QP9VEY/hMmbHjVWataOnCuJF39X6+ITPI0Y
MrdUC8c8ifTtWI3hqRWFhD3zOKnuoZMuuAiifrzOQ6l/a8nqdWrg4p9d2Yx+Ji06uvlYLBktM9Vs
3tbKORensfZhw1YRvxrAhvU4Sk/irDTTjTahV49Alyv4iDVxdMNK7E2vh/2cHgdrSRpqUoMisok7
ZPtkQLA6widQpj7YF7nxNJjxoT80y/AI2bC9gcc5IPhep2SrjEwCT5iRxTAoWdl11PVmTl9YRuGP
tkk+GmAnb9RsDPJIzDZSTVVj680sX2Efw6q+hMvQbWKNqgCXAN7MY2khH5BWBY6w1LEDlq79XATW
mAjZrpNEkaI3XlZC4wFUHlAasgia2lnB6jiRxre4EOzZzM+XCv92Q2zeWVETnJONNOnTThhFY97S
Oan7Y7yySLsC2GylrmClchsMrLZIO2inys9iMfSpc3mVYcnpny01xKjaD4K+n1NT9lJGK6V6ngrX
y8XcgdsEWwNF5o3esrgaTDFxQ1UBmZwm6kk2Un1HJ6a7anOi1IiKJA5E0MsnQxmiAyWIucPKqdy2
khK/5NGsUjTkpGorLNIvFpsQ3e8Yjw16mKofiaaVZwLe5UI+oEAnLqEoKk8ncCbAK7eeE5X7EM/J
qY/FybWEllvOdODOZbjEJ3wRar+VJUFabnN87p/xxVu3z5oxL7ZWKmRbTE8GANeQYBLWXCXW4FKP
9PIKRPVqZQ5R21of4YacS+tNUKYCKjiFfvYyTgWJ0Q3P3dmoBa3YTolgkZ0rlsNWDU0Pg1bo0sW6
TevqVjS5tZb2Lgyh+DjlBs+k1NzNVU0DR2iviE8+tGJ+TcIMjDBEJ2aYLueBeu+2ptS2BUM7hnWx
1UxTaKh2H/qM916pBc1YvFG0vgppc2119U0rSx+E5R3kQTRwkuMs7+ZXORYSVzX6XRSuN2i7LQxL
+WtTlItLwPKjoPA0jlp11ZrVtSkVz1qr3qLxPuPb0A5VFMa01BSqmbg6F3N3pnOznywGGWrRVw3j
cBXnpBYYCUELNdL8+eLsigvtGyBQ+T0nTZyJzkIj0EavoOq9qswOglXTorHoo+TGjBUEN0ZvdQ1N
I0JbTKEnVogltS11OW4vJd0WNdaUokXHslJ1Mto/JoVRIo3yTZxWD23HioiIFHvRYbl1YgjDGstO
u8NBXa9bQmYq2BpmlU/avVXWa+OV9YL/yzb0Vo2wtCuNR8L/gRf0KVxa3nHKArl6nc9aY23jVb+h
qXOspHI3lbpnpvQ9co15S2JNoS2VG67ZtsbUupuEUXFDGS2GOO+Frjwp1PBhhmNkxdtjYwlw9Dw+
TLpQHAFdi1QG1Vkcc+oSvX/OZ2X1szYZ/KxJLMyYM2cy19DXZ9Dt9ARijYzlYjB1T+z7e2sxrlrJ
qs61Eh3Ir7gTmZ9saoK5uW967VMmx/0gLaoZTCPLXJo2zV7ImvUk6fOJWgsklGFszVaij4aLN9XD
j6hUNTsJL/gi6VnSs9ib8myHhSA5YFK7GudqM83yaSTn7EbJ9YnlB3LkWhysoGQ074g2LbdqybtJ
R2nj4iRWbNY99V7uMMKq6fJkxYJf15wgb3+bwjWIKVedcBUwkjTGhvDHUwtcYafH6U2ldQYerSxk
8DXJAZdGp3jK5Z6HrFHXYnwL5161ZZWF4IIF0a7ytXaLFMIwpo9+Z6jlWRLSWxzQtJHGejlb2bi8
daq506PwYVDWl6QaAnIlAfZmy5luQmODHrqRqN7FtU62y5gmm6JkyVdL2jaVoCrEktqRRUniAdaa
gXE2rmdtluvtZNSbBCsvQQQTw4nZ28nlorvlMLVnrjwelwX11milV7It0A/oBoLUujbsEg/zVu8Q
c3atfCzlaTibdNTsoc7uWr240dLweTDjmtiK4pNqg8aAGH7ktGEySwQ4TmWKpqnnuuLZTAfrujPb
MqhitaQawf9rYfcdOm8ylsjtsEo+RYs4+3RAzn1svihhs8c48lIZ4+SBQLAudRHuZyuasNYoz51Q
kAiVrCfT6BiwUneI9Kx/seIx81Q12TW5Goh9A51iyXrrDCJjYh2Z6nLoET8SC9tuiHJtS5+fRmmJ
G6P8ppRyk7+3FkgcwCDWIaml9bariF9o6li+Jh9KudPXdD0Ag5adthYfMadlbJPlyHrTSnCjRUhj
hyzYaTvlefc4a9z9clwMz0hawx/kfrnpwngNlDr8P+ydyXLkSJqkX2Wk7kgBDIAZcJiLw3fuDO4X
CBnBwL4DhuXp+wMzZzojuyVTak5z6ENdSjKCHk7AFv1VPyUWRwR4P8yI/6Zo1cdQIGiUA8J6zbEo
Tmt2Gj0135hDFvvWIerkFfGFGsfsFJWNtVdpupZEIr6lybnKqgevWO5sZT9EnPM3zdCoC90W8zGd
h2POgVQ44sBp7qq0J5yvvFbbeGWZuv4s94DFRrY49WBlfROgMzFpT4R10XBIOXpFvYZkL3hx8RSg
zG3spXluzSU9ZV1SHIs+gjfTpctW11RI0mh4tIv+StmoE0WW3Ayp+Tg38mh2db11kM8usrhuPo2F
UwA80GXTc3naeq1zmZQd8fx4OpX+cBrVdO6KIvwW1cN8GUWp1WLGs0+R5AYJab97qd0SyXBJr+np
OYKwzq7sfOx3rdDZZaJ7+Zo0+XcHUMcmpI+OSqP+kWBp/MAoyNzGTZ3tR689E/BtD1HcPbQKmlfc
inOLwlknukEnL+DeJ2raTEP1ERnRR92BIocBtS8gXIHMHn9mvCRVxohtQ1NKsU8cVtqFWyPXSRt9
gyspfyskNV4laBD7PHIwTI0w47gV/0hH403N/S1tGQeXdeSUOPkPLjhs8IZ5EE1x7L34ZfJCAC7z
Y1Q03KCj4VE6tYTFEBELdnM+vNdFZeDr7Moz1cfije6P0V0OQE/ewqR8phz+RD0Pn7lpxGGa65OT
ydOUhVc6XD6FqbFckNf3tmNiq3IrpiE6MRArgg4eIQ3pne3sExLd+waK99Yl2Elmq23D88Ay9WSb
w0vaA3n0Gu9Jhekrt5Of9jLcZFOCxVP015wLZ2zgLorOYAdkauBxxCg2/J3fPNlz4Qn51bXt8u44
LEBD2qjbRmX7pnKutO31yAmWI97z1LMkpC97CveR15OuXBs0S4TMBMPNoLotJtp+k0yyZ2HJKn/V
29QNAS5+mx63BdHF7qWvbG839cYBBUbtYK5UL7lXySuf3/IP1wy7d8twX6D6jZ2/adXs8VbnaXfj
MocyGDi6YbJltocR2MxK+7joMBSn0GmnYlePfAUBhTPtE/0JaBgpGKw5Gs86KkGmLPBkHj3bnLHb
5qMF+ioyZDIAn6p9col2rqsbjaoQ8R0TFA49PPRVn97rpZnc3WC1A76trBrj+wLCUx64PeOaGX7G
uWXp+Jkh4V+ZVMx8CtlHa8sSfIJHF76OyYqgyqPX2N05a5cx3wzWOLnZFf86hZuucRL3nKPQ7gu0
LQg7WW8fUM1mnsIM/k+UuEEIxmouQAw4E1KrJKlR52RzazEHVWrmm9at9qLMvP2YmKjuuunqa8Nz
r/DPGd8TnrVbq5sRs9B3WgK8e38MkZp7trUFe0XfhXuIST9Ybq7Lxd7lqne3gOTUKklPW02CsoSD
4CAg+Nku1b344YqRdB0U1e1EFcJLw82GMdB4A6gvpgA5qvDHUCpS20XN+ZsnrK/39H5HLiOT1jXQ
l37GsAaM9LLn6iwkl027GjlT2NGeetxcYcXVCzyXDQm9TPNyC7xqKlv2A7JotK8JU77US5Z9pEbp
kO7QlA5t4rKSu0HmgeeE26/h/b/lWLhKvlO1VP3s/+pN+CVf97fZu/8Pc3R4df/GxbB8th/vSfqr
iYE/8ruJwTUxMVCTQ6uM43hsYRhHfjcxOM5vSoKjJYLimKDKbQwEf5gYHOs3XMKSyjOye8qXa0vc
H/E4/A1goTlZKUyfNk0Czr9jY/jVRYtrFGY4IjPxH4sMEFjXXz0MS2zG7L6xuVNLlRyNJjReEfKK
f8J1/moV+voxdIDAYXFsT+AYWs01fwrElL62rIVR3y4LS3WamWLtZMntUNJR9wzK5McoxvqoW8Ea
1ZXYCNOoPk6Zlb3LKe+v0AKjdNuXCUKIm/HO5b1mwBo2/2Dy+dVc9PUxYf3zOXDTrg2hfzEXJY7p
gscrSTzZTneYqrgklbP40cXQT59RnIckx5nvQJdz/8lMtX4D/+lr+uNHoyjSukFcEkT/X76hlIwx
WBBcp3GW34951z/3xWhC3GMYuAyKbRXUz3tBRp+Tqdk/V2ncPTsDV6pCtjsr1/PpT0/x7e8/+39x
WrutAKZ3//tf/82jQYPE2gXJh5I4bX79RGkM7d4cSigKrRjcDayzbJ/jdf7+7/8Y3137/Xj+1mf+
1x/TdFZPaWM/7aq4aNHAkOBdl9n//8NP4X2hzZqKD/HXDuMKrl3jeM20SyDpBHlcG3vPDD/+/of8
N0+5xI9u0lTl0kEg/2IICpuMiFeWzDuq2u0r6CIznZZldS86GcEWCXvuBs4/VT3+6kLiwWEFwYQE
K9WUEDH/mv4R0GXKXoeCC+f4VmdVcrt4gsGlX0ZvoirDjZozuu8Ku+b8VblPf/9P/i8PyfrTWUGo
CuVYREP0r7+9ZWGfoqhQ7KTOb12/Urcy1MP93/8Qe00K//p20DkL5gOoGMRfYJx/WT+imuNAFXfp
rqngpgBHHa9SGaVnBAiy/jNH79fQn7lWMc29akc7OiyicFhjFmpDhu4T3n3/VoMeywJwjpDnHW2P
b9HA3ZQ8/ngRZ2N+ZpyJlplkmj4k/kWKQzKeFW9O70rivSBTlkG+hpREYrXITKwQBVgvBqQ6gVYg
kWQY6mkUz8gcHod2TnYttIGLrnXzu1VhDVKIWK9ZBqEGDI4KQidPf6rGMR7QgGcoW6Pezvya5yBj
Ud6Bm9BnJ1flVd6mMrDn2d67dUu5cpN/MqOqPwc35ToxccplYjTvRpOQBfzR8LqYKgCZ6HXqwqTJ
8mw3EupCr+3lx+LQwVjwp88x04zHjvcfgYMagC6oIwn9g2+q2Hh1bb0OMh2Jq5fPWvUQjbip8N9M
jroEWwCASvZ41VS0DuRmBKQ6Ehx6u67eeow49n4+62fypkBuUpxVxpI71ya3AJToTi/vkTUT3Wu7
DlZh4TCorZ1k2bXjUN3PDPleOjv3dnkDplKkynW3MP+OnoTrSmMmSudcNyeuc2gCfZmiVhjZoa1c
oznb/AphzU4vcdXqnbRb5+ACFDvWLOIbdmkQykYlTzgFrO0yevo0OANDED7ofT2bbzG/nFtw+Ptl
sf1tJY3+NkUWQAHq5a43K32snAymKi6eUIff5sG4j4Z+PjWmifykqP8dqv2SdOXl4FrvjuaqHZqQ
3GRYOwCYNQDqKBsu+8lJwPw0msmEe+znbDqnKT5Co6m6NzX0R1uGVlAPPEF1uCnACceU6AYD5lNq
VQAjmRdDIriOoxdGjnuLYnefynTZLVFSM7KL/FsJ2OJUwZI6Ab+mjSS7tsrU3Sll6yOVFG9eCpSo
+t7b+WVnUKkM8gMqbH8OzfLFrW198iK+sVy6jOYKV28F47ENRqY5cKVgNJVZGodJ6w67pCXaqqcO
rxUSpLsA+egJ91WO+Fa5jn/EiGMefTIi28xZhr2MjU0493fe7EJpKanrzWL7xvTS62ShFwJYVLFL
VUlQMGMWvBHgGq+dkDFyZ/mnzksoZi/Fct8R5zqBbgxvwzb7mDzZHZJ50FcijvWuzKLpvDiDsVld
JVvQtLukKOYrhCxgrDigArfu9LGrIFpDDW+c6bUzzeroJeVLqUnIVJN7k4KeBqLuPfrM/m5Fbvqv
GmfdibvEDcMu/7YsXGixlJttLaNddqLVP1xgULOt+NhufSsjYrl0CYfDQogbh9+WK2W31QbNnkyn
HivhXFbulF+EMII2vvUG9RjYkZjfudPMWzK+XJTro9VZGmmMvi5wIInov/VY2Lh4Le1OeyOvluMU
3yN3PiCOXERNbaJtVS8W/pdng0mi4XmMSMeYfFBuHJ1RLdfdZIDbtEM4fX6cYxiz55uZQ9+mHmcb
Vimy5mzyaPV9aOwn2X2EM8p6IWPQMvEb9oGbqmqfvQQvjlR5vzeKjhd0XQRn9yRcpmd+NqUHGvEY
wiv/kFkhDkIJUXKa7wBun6wGEHIFGTfQ89frlN9OZuUFIrVd1gOcErHPAt6pQ9f257FJP9IUq5oa
IANEw+JsivldNwbgEId5VM2vuKoHDAdRCxJsfh18dT1w4dytbXBbs4VR4tglSc3C7PgcINMTM34s
u/RlHo38Hw5ynBX/y17lYw3muGtzAqA++y97Vd7ltIEkqt75hrHMa6dqXe7NSTMcc3NlfKL2RDkO
2naWw8mXGsZJzfwUbaoSTbif+j6+B+DJsxBOthVt86KqPkaUjne4NorMYsdUDxTp+DCMVfczclAh
AsugMvjY5Q18sAb29duc+PGHkSxmFHTZvEpmZRQWe+CO9RWz7+LddiyDJHMp3e/lzJE7qQE/k0A0
rGm7KK/4qXIjex/QcSIm8l7PD06XutmaZlpxq49UZ+x1MhUfPHLipjfM9tZ0I+YyQsdMhGdmJ7dV
NVRLUKyd5To0AcZCSeqKc9Lp0Q3mJWbo4XlTV2wZ72TXmLK8e6a0S3rwOqHr0zRG03tsjFzC1SCX
93HIp4hNB3L5XWza4bAzGzTObeVxv9r6ztjAEFMjhpuIo1i36YpSKRS0sPoeFqqp9742hLGlnZHF
zAn74saDaJgyqircR7crYEIZos9uuRrTXNm6uuPLNLzJg78o/EsDGKHiyjKBc68dBwdhF5ruuG36
0ZM0Lpn63paVAo2ftw5NSEJh0uXexayjMGPk1Cxri6tEpCBuDaoEmOwIe+rPdFSM/q61RzkFBaBk
opp1aWP+K9PseVKGiLfJoCEmGn3F5JIy7CUmPF0wLfEGRtgXvpp8BFi3D49KRkCThZkp1MSBlkqG
WY0/gw4bciJbgrKGLfasmhi3CqMfrip1jD0tavDJ6bkigmO4yafT5Szvhc7R2la48gZeVsnhIC4c
tWp+Jn5pc6wLtm281Js+xSt15H/6DUlGyIukmMC/D4Kt4lou0JQulduC+NoU5EWsc+7pskyC0pza
8MRjUWU0YE+zhhkskhN4Sb08+Z421qlkEz4bHZoH/iDTB6ulEuecysZpt1NugZEfUiqPAmYyjr3r
i2l4bEuTJblS4fRt1A3QhJjdoN407iiwWPAc3DUiNvNtlEUFgKIs7sEnuRlmuGXurB2oJQE+34wo
Ixa2bFnQm2i2GFxQZMzTlbXfJNUnL7FlQcvGSffCXxkNAUiz7PvAZe29mXNGhwCbb3nkmbzBYnCH
4yzUBB44SvXNDIJLbKC44rm3htZnzg+46jVqSJ/g/vHbbKNHxdSbhTNhvNRjLuaXgQcuGUZ64vKs
G7939I0mW+DIuME6G2jLrnCt1uJ51e59EqlWMjrGY7xJNIHkPUu4kngXo/TZYPSOWpu0A9m4atGX
Hv7fd6PTHYRUKdjCHJzkdJY1nfEE/pgvYq5hwtFi2mhvU+GzQkmOKnHGAdRnN8oaBAAyQ+Cp42h9
CUO1ttnPgPMHDYSpZVN4PtAzw47Cq9Y3Z+Y5Y+/gWIk672206btb3xXcx73K9E0VZZDjFRxFFxxy
wSTZCcHO4ay0/ZfFVGl+gTdIDGc8ZQ47/CJjZD6vwmyXDeZ04mDivbvInY9zWwks71ZuduzTpd3v
WSbcp2JOMUrBjq2zA9OQhQVs6CF39lj4kdJm9SOfmZlMRjs3F9NSGdfjbIbPi58LeQa4GCU7TOHO
yCaPCfo8OSlm7GWKBi4LycRCNPMcjsfSan136y4ten9dOvMNLYxdB7g1C+8aRUEGjioNGE2XvDOM
YNRCfpJuWBObBTjlTckv7wfrq0PAqObauO2thnxT5yfONxssZrybmV/cLqO1JDdrf0pzyFwZXqPy
wcaw8yyhQl6kZDzMkvMnJoHVyVyjbDz4buI85KNtJIGmfSvZxh7FxhtXNQTGmrn9ACuYMBmMZJNv
zLlf7rhlpC9hFNeERrVr30AvF+3WWqzoQ/KInApMEkx0PLzFgT+OyCb4zNoy6NbFCveGZzXI6m37
hLt7Jey6zlQGE3etlgHOaNIJgQP7I65qA8piazjuVtUCkIAsQdxJY/Lvy2qx7aCWDaTbBebK5ZjX
zR1o6/h77Rj1N1idUxGAgeveQ6ICpyLzHMxIZgl+fSpdDeqNf9mrMcW0l6o+bQCZdXn9OIukj3fa
yuHOlyMf4zTXIwgVG6ame7C6Pvwumsn5NOlGGDc0NOrb3quMT981wNBmAhfpFvPjePCqiJ2zrG33
zcQL1O8aTBvPcJwpxIzNRoNsaiGjUalKRcZlYcGWX4aovh/GPgFM5VbIw3L2GoRrjMP1JlL+gn92
ttiaYIuizo8WJ8d8DlnHRrtb9IGJW/aYc2kYGZRNdXRSiGM3wMfSu9aMG/YBTJr4l0qTcU2dDRbm
QosKDvhxjlpgKer83Y66aR+NZsIbEJEVpF6A6XShkviRkUnE0UpmOf3ing8JQ/S2VZziziBdkVF2
UgdA7ZllLDXy0QZlZdkBKh8fRGKgjFfdUt1jD1sfrPUu4wvvAVvjeN/LwZ62qVcUt2Pvj5w32FjV
xlEGWRB6KVM2vCQnR699HORVYabDtu1akBcENG7sNKUtpYVXyEWVFpFkk/hjTP+4jvM70WaqAzG7
jrd9PBbcYaIQkhE09/mj1oLBXKGW7LnXPXeZSfXs6AYEfxKEWufNocRMET9IyN+c9tP41SiY+W9A
leuLQg25C6HCa64zxIr7dipFuhMixA5csZ4B9xycPNwXGpNe0E951QRkpbxvbBe4nDIv6uiAohjP
3ydy7DHSGrR00DAchhtL1On7NI14MwGGdx5grG5lWXrTsjx2oS1K6lq66KxGK3zVoqKQ12ZDmgJQ
0+G8Q63E8JK6jE0HcMby2fMGhwajbCmXEduFnjfdgokOr7Bqu31vifAFGi47dcE88i4f3MyD/O1y
pWcMAVJENL3mkeYQd7C134ByqebmFesmvP05nWf/qh67xcBxArUacqJY7UWhElcd8HBQkwu+Ipb9
zsz3Nv/HYSnQdvalYFiMARMkIgmm+FMlgo1wLOih21RxzBRUcp7DCmy0+Dr9zsk/8W+zgIgMF+l6
esGrHjEnuXGI0AwbjJ9QI/9ea/qqQf1FiIWGZStHCpOkoCDc96uiRVXdpEQU4VJ03PJBOJGPCd5N
MmIexNv2FZj0h9otrMuUFBnxoL7dAWQdGlzmmtcl9zvv1Ph6OrU1xtYNVPAMO0BnWvYuNSbrR5p4
0++f+X8GL//iy/+bwUtbfJbJ+585hfz3v09dHPmbZDpiehSaSMdx19nKH1MX+zfHQTOipVXKFQfD
/ew/py62aTELWevaXDq2xZ+nLlwiqDfDhf875/DfmbpYpslf9WdF00SttRBa4BJ6BAMYDv36mOG2
72dDDekOx0mCcFbT+SUtvauXWAXorBHJIZsJSaL6R8xzHh0t8o1B0jZNsqvYyCSL1xPb7om0zrM9
y3MXRxcKN2PWQj/GLkPf03EcEyaS9uTsJ+pG2qgsnjIcvhfEyzBGkMwq/DAAPy+3lp/kb3bh96h0
3V7ly10oa4ispS2oT7DIq0TvdJ4wGWnZI6xpWC1VKZ6p6SNaS5gcDoSBsW7OGIq/NZ4+wkj1d8vQ
PRlzEgVOTVywcVNxG7dWx1ax3Pe9e4iY61wlTundy7QY7sZ0SQOz6fMdxl3rOLUNx0amG11If+9Q
fevC6nHNxdrs8HeC1NWmbFLWrGGieSfkUofZ44Q3uNqnIReokva5x86sbyj1cklIZNf1YPd4k6Ia
Qr6df3Ta3JPBSE9aDQTqiqELrDLk2GAkpzGdXwknuQHV012wFNOlFmygg4V51cr8fZ6MQJfwG3IE
jYaLlvKxOvQeO8fALwQzPuvSx2kW7bGwtXUnuoGa5bUWRONKp2MKl81rpWe9aSe2XtxSG2n6amui
JvaLeq6N7tMWYIdLwxcBNzZn29QYO3A+Ycs9uCPRrbXDyYqXt3BNgRQ50+7Vd7spXQpfElo0VdlF
1YbKgUdlYoKnEtynMaY3Xwxp0w3QmY++h/IWX889bJOseylrdjXJIdcifEDJxyUFcXXg4NHdROyi
m7RMg34mUOKMSbPBedY/cdj2rzsUiT22rzcEyfHDga1+LI38Ubfq3sDACLI6XW4pJmHG45HdRUnC
042pZd04LgU3PxqlBN8jxsV+CdVlXhgkpQRHpqg0bq0w/Sz9nMboiVNMIc92xY3a41pExCO7Dk0S
RgQniDMMH6n5VLXpU+tlhLJId37ENFxsAD/3m6kd5cZpxvBGsAFxMizobzHG7qimWD9p5PUzufJ5
1/BI7tssu8csAW7Ey6NbAErxNmVbZ3iQucFA79hnkvPEJOEED9y0d0na2tc2YnzA9IJRHa7drVcu
4hgBr91RGjLfrx7pTWQWnLbQ96wglBEOPPTqC7+Zmu8cKbIrbZGeXBIygToNdHhSyDlXeScTXtL8
cbG56bJ+BTmBy1hF/R0R7/qlnLwpyB0zf6RUIt7ElcXDaaVpMOceD4pLTwVFhlzsh3vdes2VG0Xl
dlZNceeK+YNuvfHKA7d9RsMlh2KlCYmIvqkDN+8R91qQmHL1LeRbs1TNVeI286YIRfc4JA5OskjE
Z7p4y+cMsOFt93XsnBl0EByt6Rbu3OE70lRxxDNVg+hJ3fyKkONyx4qZbhOrx17CWTR9tIzQusnK
Rult8XXELZZBrA+MnO65W083fSnHC/LA5T2UYs7HWEM4K2f+ytRPuK8EQyjjtQxhWA56Ee4ONWjE
tBqzVnUqdN44+ifnoeaEscmQhOnPixb0jhLmNW9ma78nRJufW1Xn9h7zZ7XrvH7ZWXPKvYxEwlEY
GU+9403FqZMTvqOyAv9nTV38BIM8pXaVyl9tmgYNlDP2e6pfIZiniXuVes14O6FqfAdVPQVJPg2n
xU36j7SpkNLLnsKheSj9EwkMVhi6KT6cQVlBr1o8p5MBplKuyRKM+ZIrtF3E+8XFko9aJfVTafGm
di7u1yCiOQqg8wKopFgcsuGVxcccl2Vr26110Q5IbTjuxMls4unOXiZ5PzVme0G1xPjZ+GhSlK0g
JcxtLTdUbhHuTmrjNH7drVRP0ob3Dig+2uuPuYtXat/QX7Y2JvjCGgUZbaQGI06bi9IycKCyFF8L
1/Be8ELnO6PsxwMX8ShCaXa52Bm0NAciL8L3Bo2FFkMn12/pyBlfiKg/NpnV3aG8jXjINFRulrhA
NFEUMLer97GM80eTv303LNZwku6I5k+V8D5jX0W8+7phzhbXg7no3U/Sl9blQJL6rf+6kxZWkmyL
3G0eDc78AUM/5HX0PP5yfxPHZHnMupSXPfLkVdgZ6OSFP+OFlqXwTjPO0cBHgt/EglyCG/d42bgg
Ir3jRGK6w8wHVTbeDihaZHuX7rLKEEJqHcsLs1LDsxejYUaumd0lYfTeh7G1h20J+iAn6o4jmGK8
IaVgoDYsvGCVeiGs3H3MdIc9RLY3n+1BiAswGPztyJ7ZZi063A/SrU+xNUS8+9jLjo1JYzOWxvzW
iAZIAoser0ExPLpQD0g3uG5QqxA7o3ToU/NAcPfpOB4m5fTbqmC1y2vdXGYDQ5MwA8EQj4s6muXC
ZazwjKMXK5pMs8p+m0lsBbALSIjYwB5tgySrF80/Haj4l4PAnGm3/p0xFfrRNSSyRNftJ6o0rap/
DSmg29QzladFvg91OZ1Qik+trb9FCdBfu4nJyJjYor2PlrgRKsw2CxV4yPKjgiI+FfTeYUncOn0n
0HStLb7giiKXFLNdtNruGgFjohUwKCP3EGv5Qv5rokBEh1d8+MBzh5dudaI7EzVbwzpnrEX+qbsl
uy9FmD71E479gdvYSyipQVRGeVPMkuR6atlX2TyamCKc5NmbtH8/YzPEYoxOWcnRD6CAEPfHfXbm
DHHvIGVlI+ct6sEOcip3ljI02oG6KZyYqkUvYN5sbrORnHwVy30ujXtZtOFmapz72KCB2zT6F5dR
d8E94tJlPHrEjnKsh6Mdiq3ndnsHW92JLoVtbXtLUM5jvqcxZOOhtFMaEP00mmIbc9EKmhL3GD2Z
FHfEIbF6akekkx6dXmMVkMyXKgcjp2zcZOcVzQOWh/qoDMUhIgP4TpcqGQ6y23Pz6fHe4tm4n4pv
gxqPniNfyXjuGFheY8+HdCFB3DMGKRr3MPg/pmq+b9usWGcz3OhY9LeaYAjo9+vYq68HDl1DQhob
2uRtx06apTrfR+hJ7K2HviFDYNvTTlI2tU0oLr9I8mKfmaSCROc/Ipuheaj5p9mhv2iZc8/UDm1x
ZGU4oabYFtFZwbocPC13JafoM0LaFt7Ez4b6BNcZv9Wa+Q1DuLq5dqjZq93pJ1H3x8GkE4tw8sLZ
CC05ir68sLTYFCFJ4xqClu6Go5Cy5Qor/IObYMFg7zNezN5KDk7ExBhv7WEp5aGa3e3iz3RcRNly
NMzFvaei66LuhpFQWXhXCeyem942zUM/uvNmcMgBJ1Z1E7leeXY7vq6yJjiYzM5F06JeFzELuhej
LYxbMXtWtbOa/GExaNPqqQ7+NgvcUpUcOLzF0WUOtnZE9jz4ZvKznzJu60KDbStTpO6cKRwpVGKx
k0XzSimX58if0PQYwFxBGoFPs3APsaV34Rupd+z9SFHYVIAqyDyjeh5bcoy0U44n9H4cFY5esPcP
9qlq2/bQtqUR8OyGj2YIjEXnvroZCIIHqZdV51bM8dYXE6pCQuSjpqGMOW3lHCJqllhO45u1KuEo
817cWiQFr2zlQ+4fhuY+LGkjcNje9qI3lwsGWQvjfukVRB9M9jSqnB5AIjT1TmigCLVPphMlHzKc
VFQ10J7JQZoklDPiVe1mesedlsNoZxE1I5+e6s+RwPEaMCf41iy3zdIwt0SVsa4rn5Ccquv0zJzJ
AqMRAnVrSvLcoymeoQdkl7jS09uSM9bWKvv+uiZaQ+0VvvvaRalTVao2ws6NF5YA723IMvcCB3QU
+MoZLryer2cU9hDMc/Ye2hyBJSWZR0c1xjFqxmzj9j+KCO+spCdxqK0nry4PaZzslDjMS/JcJfLs
LT9DbFVY834KMxmx5BPFHOghV0Nx2TI1Eml0RU0UqQris2kVHjySq5nhPfSF/uS03Z0qK7Y2yhlf
WydM9m3a38TZ7WwtR0tyntLVfCia1S1nzxml32GqD5Q5kA/0Fu8U+gzWupZ9VY8I/HIoOP4vOhB9
c4uRr7d3kb/kO9lG43F1a7xUecLYlz6rnU4rfCCTewt8OObno8KYwHXIk1fGgw7zNGRjkNEPEzLC
DpgWgT9JJyOn8KzmBlOonZ0s+V0yxPImMfSDixuCWhvDtpxNK2wqxwTomU1BNUoQ5k3zwQQH0lxp
FhheuualM3ygAXYVloe6m5IDvYHtjrjt+CkKShW7sqZ9z57H7hIPCtkrWvOujDqd9mSrq6c6U/ml
aKrHzEz7b4hYoEkt1P1NGU3dJXsimwU24PNAPRxIcmmnxJ1Cn4v57IDW3kR4ldAvHfM96QbTYq0m
nN1YNRAOz6z2shm9n5PnYGUbHNIDLWbtY6aK7tCuA0W3ztJDG+btZZkgQU1uPRzgPJUnRRH2k8H9
dmOllfo21SGFYovWx0z3+tD7+JDTJAyPlNipD9An0UVUmu29oL6BQY1jXSCUxu1Zu0V+kKsBx1qt
ONlqymlG+ULO6ECuka/NtIkhuQj1q/3B2zV+Or7oSlYIwBWo3S/jj92uJqDRwqyRrc6g5cskhIpr
X8ercwin5MzKnOnnjpVib7Q4jPpUh/vwy3ZEybhGTkW4NHoOk3mdeJcV5y9u7GPdBirOnyFa6fUN
tV4NApEFzmtGFQaggC5of7c/rU4oYFj1eV7dUbFXmD9UiA9iY/bks8TqoyoWF0sVSrJxrVefFeZT
+qwxZoXnYsqv5KzqT6I5n87q0FrWbGf25dpa/VvJ6uRiGpJS3Smwdy0wxbfJ6vmCZ2U8MNtJfyar
I8xU0XIoaVJ5ZSLNZmD0+V2ZD+JCmDT4DquvLP2ymA1fdrN4dZ7x68aEFq5+NP/LmkbftHylBQzD
mscE+U5+2dh8DG0oR1jboACgN61+NyrUxotq6t2jvbrh6i9jXPVlkuOL6t9iUX9m5iBum9VQ5zh+
c+WvJrtptdulX867Et8WDwJ2POm589af53cRLa8aLB8TJBZLo7rocxi8pB9+N1r8j+j5L/G3qufV
/F4W7+2fVc/1D/wue1qm9RuNKxJNkcC3jQv1/8ievvgNTh06vAU3g7KW1Wf7h+xJFwvnHuRNy1qN
EhjR/6/s6f/mu57jrgw+i1GWkvLfkj1XN+iftHWqXhBileO7iiYaiPV/cZvH7lAqx6nkEXoFDZec
1hJe+3gr1D8Sv6X9F2uqxw9Zzamuonj0P8g6j+VokXWLPhER2ASmBeXlvTQhfrUkvE0Sk09/F2d6
Jz043XEkVUHmZ/Ze2xT/D7iNEj1Ekd7gJ6IzmW6krW0Sd+2JYrHWQ32PJs2xDuSfMTxF6jym+8og
8jkOMo1P185NlxjohPFR63b205r5w7uLtGCNimTy/jPJt/tY1rljLoNElEnksKGDsqaTAEonMzQP
aKVrh7GdW5G+NClEBL6b+SqyIdmQb5t3A9mdq+0h1SyhnsU9bnyEiz5DTzwn7H0Je283R7BrHet2
YkbQr0QpDqzltrC20m5OVVprWs2mZXQoKAopw8oquXH5Zf7VmcNk0Rg69G7tvBq//MYQrey56p+r
sZl/c4AIgoa+o6HNqjE58lOtm6VC9YBewGXgO1bLIVhLUaNK8rDcSL1miuIVUSYtCuqfTT9hkhaD
LryIW1e5/9HihsxNPUV+rbsFGVamowXVRurdD0u3OfwYzvu7mu98AInTpZ9AEzfIlG24TBDSgatQ
gh5qiUBspvcuT3o6YjsTL+w0YWtVJDqy8kvSgdGuLd/stez/sqUa8t2gHXTydAr45lvT41fKXEtj
ep0AeTSo68iZ8RcPdYjZLd+G8leUOU7iWLvWdukhZ1W3920+DzYBaQP4H3cCLrSr6oFIcFtY5ZWy
oqSn8UpjjaBi1T+946IGygdfc1sEsvsQdKYvXtsrh2Iq6AlCDIriVguG4MQC4ZDCPZbACwxS0/tB
ocBYdS189S2H3vzwzK5/gPXPdT033QLlv5K9OhjFov58TAsWQqQ5RMon1/yMyEjOl4Cxl3deCdxd
fj2CKph6o//+W6bCOlckxXYnaVuVEY2eP9K4z/b6q+ctXxkxYwnBcFy2K2waxDVxJt1SEReb5H8J
Na750mA1zy6RZmXLkQTfm1Ad7rJcmOd1HeV/kqsf1JOVmKz7EoiwhzGTcoxatK+gqlLiGcktXYJp
l9alc9+nBBnGnWGqJxGo4oPkSru+gLUo3gU+1WCfTLgTd14tA5b0Hfa0XZfVoBAxpfNzbYuWLloT
sGdHm7JIPFDtlTjJ544YFeFZqruFxr60Jy9F4tGQtLxZ6AOPwjbvlqdV9l27Q2FOVhsPdQNdLBC8
bGHl/+cXJoGR/uTw4irTCPgrK5Nh9dxOAbLCBRVr1BVsmkiMB7fFzwT8tS+Wesnj0annb2eqWBgs
9OY7xuAZ1r51gM3AvndWuzmfc58Fpm3+tAST3voBeIG1qhc3FlXLkoZxWTfFrUqFt68GFESALMls
2XEMjMadIaS6E5lPL6ADc+piFiFMZWfhcmx0BHdMEdnFydF2HBKwB4JgYMf4yf+giehqqpDRN3HI
7VciNwcZm80KP7KJPFx3wTs2c/Q1jc+8E1WiZ92kaEovHbOcl7B2xyB2miQn8MIlLQhZqme8jnM5
b21wgeWXmUWQ7pZRT3dmsDDmW0db/sgl7LrzyvGGkqE09UdSlixy/RVyURwus/HaV2JJjmGWdUzE
hT1kVGOUhQdOzmU8DTyRSyzyanrnx/KZ0rG2XQzsLTsqvsz1wLokr6LWVij6AmCRjynHjfE6ZS1b
9c13yZQRMki9D8BG3LNiLnQ0tD3OczgY7MYzSrxHD/lcz3JKM8VA5ORSWScEDG4MQVS8pCZy3q7m
1EhkzwrnqbmiH42RJuWvAUA+dAWyG7/hrNQt80JDgNgbJMBEVOWyjRaJ2DLL/O4bAgzP9ShQvu2z
urXYP/TShGUyh2wF1Ci5ZtKis6rNvs8hndmT96XLJLH2o6OK29pfeAdNTxTHYu5c80Cua1id7U50
BKYGlv4vmGT70Kw1ulO0vWQIDRWSsXjiTNOHwEHFecixfotDMUysqlCoZPJc6oq6TKQb9FH2NrIt
B3jHIzHFc3Wq7Xl5d7VLgB8BBOGnzy7Qjgs0uhTOJs8CE+6Fg1siaKWbovIgAocOb2YFMbVNzGda
PwWiJnio5tglJFGSmo1RwKLNsRcv+yqXUH7kdYMWaMyEh2u7Xab7lGl7ggcisf/pPKVXrAJvhH41
hrYPJyWb/lzPlzDMgsXDfTCqmuEvacSXHPV7eG347tDuL8Ci9h560ZuxdQqI9UyUIb2hpMpZBVUu
gcmkIyOFadNq76MDI8nGtVByBSpwp52rpWsfEi06PxJGh5QtgYzlxxJOzbzTRV09JyWk0r2wkRNs
cwpPE5ce8puztzCfWqOkJxFtyiUHkLC8WTpOzhg2G6ohJBtJEbkc+9ZOs9d4dNqQ8HDpzvVnyvT1
X9v09nRt5pSh0tz1gaJOqnpYPgt+i8aANBPx8pgM59q2eDPXBGFzho6Ojo55m3HvIghcL7T+jc98
PckYOqaJ8Z0uDYGP45zUARxK2cEsbIZW7bkahs3lheCcA7rca4iZ9x6VkXnGbo2OrLLzQTBRUPAp
XFkkf0LkDlnjnp5PbjmEfH+V6p+x26QTHieJ0aE3QgoeBPserfyM/ueo25mQK0enLKl9PWM4cKSt
VsZFa8UtQym3l6kdTNd+tIJvIN90vBzNw7GQTn0hb9THAlzmxOQaELMsgE9MFXq9/hqNvb4SjNfs
TQJ9xeheM2O4ZR7M8GwS7DeitQ2Gz6bujE85WrAaYADkcoB7SJfVeUV2LgFdkro1HBq25Qe33VDL
zXIMwiFkHlydEZONFyXyPmNqqvm3Y22Zv55g382EDS49lcg2fk5bf1e2CBJi20nLPw1EJVLMFeLZ
m+EQsheMqybxSnYWGoUtG2X+dMdQ3o0FdKk6ZQPxqjuBas+INHvgiMNevDqrf6oVUeITAh9wT/5e
ma0TO319b3S+GVnpiGtfOA+16UmD35ASiNxOtUKADDKcwAM4yiAbDbRPowjZYWTtuc6WZEckMucc
clTx5GqrfOt8phgUK4MdWQKNNuANJqdIGHZ6MjShTRuaB9pCZIe59Q3t2IuKrlucPWOL7rSyemAg
4wtyfRoOdWOf1C4XhY35btfS7/JwYRERvcXH07iHVfdM2WYf8puzZBlqKfu9NqC+SnwTQE60mXzM
YCj3i++fAQBNy6mGclbsSs90f6HM1Hc9Q/6ThXbLj+CDbF8t920MYTG59edyiMgR3VQBLnuwBDzm
rcYkoGHDwPERaRp+jXheet+ASDxxoQ4JqSUJ8mwMCMmdp6EamPV4RIGPXaswXQZ1U6lOCgThscRi
BNfO4EPKR33wZdc86nI0Tm0KSHhg51LrrxCh4XOv0vKqJifh4UdKkOf9E7QqZ6ASLKdPBKdlDDCN
pTPANTwiTX/q/Y6f1Xm6fW9dzYtW9nHbN6AEOlnbb3LQo01NpMZbPGvGLX6D8sXRzg1KVs1/6NcX
pbBHcIYyC1b9WzJXZwUv4VHT7YWHoRHteTUL49i5ZUzssyYp2RhiZyTqGivbHkPX3eg2PFCa2mSZ
OHgdLZmoMbVgAOz9FYqVzID16WmW1hcFPCQk07LXE73JdJRGwv6XuOuNyFaPiGAnE4m/r14Xs64e
u7Cluiu78KCcIjmNBoeAsvruzxshbrsD3vXWTKZYYgdjxUjuNyc2Cb6iD/C8tBMCtrRO944BuIcj
uIwSv8mKHe3BfGrrfo+wkF2R5HxJDX/DGB6ZsbMkHihGTUnlXuicOVrD8YDJFdq1BxMq0/eByrso
K333ikz4KQ+HR6sItkBcx0VizaxXrLVxnBLryMH97oT5pUmHHwm9V8OfwpXWdPscX+jRmIqDu6rq
smbrCybmt2Uw5NXCULEzxbqHy/QZ9va5dcBAufY3ZBgB/K4kEhu8DE9Jb9EUBIJpeOdTqPTenzPP
hHuw6Eflzdxq5Am8ZRlY7Qk3nQ92IpInTHE0Hz7OkqSzNmRJANKn9ecFBBuSooornQGsoZobqjv7
3Im1OcxVa+3suTxMbv1WV918nkQGg1mtZtRrPIXDMN5acmJNlGqUkyNu4R38AfeYT5gV8Ld8uxi4
c5ixIMLL4Z4j6SvzpxehrHGJ0qyQzH7yxkGj4yXpLfxZxC/sRS415SjEgoo4OO1qJl/zS9+Uz6rz
H8bcemwG1gAmbYrcq75OiCoWD0gxjMNoszMGmcznbTr2r/bIF96DTg2Pfth8yVpefVPyWZe8XmFu
vjsS1cliJzryF7e6GtY8fjEI+cn9cDgql3EwLTvz1TS/4d1JduylPwOD0Xo4PbQC+mIqRxTt3GQe
gP4KPPNgIxmAj7E1Y1P6zpBeP7t++hFu28SuT5xTYBfzIbeM8J+CAVPvsHQoe+ejLz1XAMu3/gC8
kCqFz9/VjO+1DG+wJtICO8HBncpfrE92xuxykLFojbPqXICZds9WM3ig4Evjxh+ioWPp6vsjjZfF
vjv34FY47q0I0bokuXuuuta4eKb1ixWp2OUl/5NXE6w9FAFSZNV+aLC6BSIGqIBQzBLr0ybQ8RVS
2qWf2/Pi+GJfKWOhdqBOupYMCg8whEOkBAm7fHMkLGAiCcBrKmTeiTiOA185YJ7jnImPHPha6KMD
6MQVzslnsizTTeqL/8aNUWLOPwRJrde+G+8Dm0UBK8QwhCBtPQIKLG77FeKLUMuBfuEwuMHJwnUQ
5Xbp3wBfy+/s1DkOfQj/W+NZgnoU3FNvI6b1KW2L0fiwG/4oMVfDPshB6pdm9bT6qctVVLofDsUZ
xV51SlbzBfzao17ZPg0Gn2Tb2wwth96NWknAjl38pXq+Ka0uPdomimGuMoR63rzSjqfLKV+reVfl
A82ecJeT5dQqli7Sm8Du5hsUZg4ZwNb7OqpsT71mUb8aCfuSsK7kibUK1NgWNVwYhvOXDRQhkkJB
bE/pd7xWTWdixWUSTUOqIb/TtcSh7gFFVWZzU2dz/UE2efqVZgSo46sqP3ma1IeSfg/mPn8AQRUR
3o0ULa3DO42jY3I7sLoy1ROHuB7uUPJ+sIeqpwMJjwV87oGyGlmN+Vhl0w++z7gOTU3iuwOyKKHI
FxBNeidF6TR+o0VRx9kybjuWWjEI5Pajy7xHNTvlGw/wDUtMZtsgAW86sRBoEZb6I4cz9mtrh0eC
ob/LNOERztUulCtHE+oiFvf4rbNDsTjmb6mEe54r9A/2eO8stKGBRuiuLFIm8TedfNtGs1cg3kj8
/gDTafwIF3ZFdBGiv7Rh9wnR9BiMorj27XQzwZEodfo8FgV/fgLvVnUz2ofhCCf9Oxmah2UiebdU
725jtQ+AVb0PsWwaDrN+t6r+xTFZji29RqlAD8KmI7/1QBxD12G3Cyh6V+fqFxD5eDGYt1gGZl/R
XWbL/SiN8TjZrnf0nJUxSSujyvJ4WmWLtEiyhyvKpbyfVWC8hjq7M+oa9RgjJgQxg3fo8Y0g3B+D
FbwWjLUGGdjCQwK01jaQbXlY/CyHPoOUQ9b7efJJzV3uxix/dDZpiK2yd9NSFWWtGQBxL297BCRD
oE6GhZ+DTrVDawapMSvGu0TNX3Vv/DKlhcgosT8FM+Vak2SYjWp05KsIcm65qflOs74/CFXeAsKF
jGk09M4d0wZjRqdB7sXwIoN5biHEg83N6aTwAAZ/5dxGOmwkqXRGnl08v854Ned11zKdYYSHeG0N
u/6GPvQf16bP2tz44r5rIk/yo/lrXPvG5Gez1e38fWuZ9yNs3F3STPWO8UPu7HTHUCdIwrsm7Nej
p/RVh7VFl46Sm1f+FDZte0gyezsOhjS7zkJwqxlyj4YqpsB6Kf28CuHq+1N6RZKqn9LKOaOty1CZ
qjCPPGf59dm+HYyAPy0Q4V0ywFYb3RH760K0xJiAvSYQMba8KSrr9lRrPjUNjeVpS/I8Tg1yAh9n
0A4T7cNsK4dQkgHU47CtdX3D9WEqY9LiYACuXbilffBbGqZuTLdfv9H7rHX2NTaOeLIS76Uj3fe4
4MuK3BAWMr5KHQd5aoaRRJtza3agy73pGbUKbOzl2IKxbx2x/iJILSMJ/7PeFQPjt5RR926oyWjh
j+LX95gvo/El04EDAXFP6lFhzUy64pnxOuPAZmX8NU1t8bX25BWQoqK5rhaes2Ie+pOhMI8i5Mx2
LgLYGD0SYTOwqS7CSS9dil4Odeif2axny2ZoqNzjGo7vkjHdrVemxqueWTDPw9vkTv+1ZrsPE07S
rW3kVIIkiAXLQpEQ8J3stUxeBi94YrsRlIfE6hcGexNSMzfETpZ16msKWKmGRskMYoHwd1RpeMVA
Tas0usw/ko1ZLApSJJgauQfTSCJ8dSzqbEFwRKCvbTP/tWV3aNqgitx2Wc8K2xm26vG3sToZLXP5
gknmCOvxXWO+XSZL7+axO2ED1P9Wm3KqLrZ72yof1WbDMNZOXwLTfwUoeB5wOJcAfHe4he0I9XM8
lwwrjaw3mRXnzQtCziaqqAfdzmUyX35wODCvS60Pvsl1b/sWyTUIQVcazcVBXYeZivF2MBNNRjCF
PcoralHSbooC2+3oMJ9CiGpGAbIwGrOG6GA7cy6lqikAmuEP9hUKMJBBH1X6v0MvnQaYdWiByzX/
oksz93iuJmQo6009yw+EeiwApwxzR5UFEJW7+bbhVhnm2YdOGF6Rz4E+7SzEiwiwKTvFvWZs8NwO
61V5vnUnk4DNfmWpe5Ctz07PWjroWebnyK5TxV3ewM01OVOzXjwwJrzPwaXt8nxpjiHhuW+Jb/6p
gqwHD8fiat6vITO3VXdvfQsZiwPYjjyl3p0uLGg163c/mPzzMOER4gg1WVEQITDAGJnD8gP4J00+
HRPWIpztKQxYwddB6Oj86k8doyrWbztdigZkhjyt3A+Y5Wy6bBsTMUv+J2j38oVGoscTpq2Tla7y
MPTOI4qk4Bqoub/3O+ui+qJ6rT23/ZGDg6zZrgtiMzNi18O+pTfEBBlm4h/XcxM3BUKuyGzX+tB2
qHiIbrh3sY/hSTEdoEScgnXXwpKrTJ9Rrld7/b2RUFAd7DL8Ccxqoks1Tt4SpHezOViMTcNwX7M/
QT0O+iS0dIuMUVv73mJPkRiptddjO178YumPDCeB59XzftZ41cPNfRoG88/aLiQqLBCCGGmmGay4
8avu+g4qaRhgSh7VdCxlMh0ZE6ADWBPUwtWvI6o35GmnMBy+lw1/0Asp3/rZ9ElkCehiUC/YiIBc
GYBjbxLH3Gc9mGRjU8BGPJAlPsGxXN9pIaAjiJpPrE+pNT1jMTRKKCNAeysgfzKJpNfjSv9eTdMB
/4AgamlJWJpVvz7PCnNtZHmee2XAwmgurLrmwxX03Eln9v9pIg/YucPdJrmjNdEjUv7NtFYwbvV8
Hmh2eYrWjqQOU2+VfsnaDjnv/MT9p6JuHsojKRrPbdCEUdFk/9bSgSUKXZqkJViCM2hSVkV5hNJ+
L9CFI47uAW/0iDapaxE7YuDPec4afeNya8arpNgcvKH6s3XwUViWA4HZgSSn9A/IZ16rxYmcDL+f
FmP9guYYrivqgVNW+NY+1XK8uBksjgkw3Q/2Ee84ZIz5UHCPT2mnx1g3zXy3uAa+kSWADzDWoOWw
imMvT5t38KORtPLvMA2GeEBzkFrWHqE3K9zFEHdeMVinXvHQTkbSnC0cYDsrQA6xXxtLMmEVmXeY
ILQ+d6V0P60Bg9ec/1ub9LFUVghsfCCsS6anwUzwwrMivbrMyK6Ln/9hIVNxl8z/Ed/xbdo8r/Bk
nh1kbnHnL/VLKpP0K7GyF9aD96gkH6uiEhCKV4VhWo97r+jfWBLyRRoaKIpzP5HXE6VTj4tRJfZ7
2zjvDN5kzHzzP61xzIZaHgXez2qX98G/rABZiJKDX7DuWJwtG9RgWbkf4UgzWBPlrTWz9cORwRSn
V1+iWfq9Y9nfdWmpXxPZVx8plNbnZrb+BXlS8vK2FBP5yn8Oil+IhtYpzG5SEjUusiYquvVY3xXF
08AWMB4yzHJgXY2jpmqg/HVBfTi8oDjv4PtHozDummkETWg2V0IDDmR/kBjAJLQ2D64qH9Q6Og8E
SDFMzDV5S4tzMYXCa2POF4Nco5PkMzpT+J0nKe77egCujJ6vR3uXL2/zCLPVQ1iERxKWJrraNmoC
hGTt6kIZgMPA4Z76By/B0wtTbOOK/C1F9mRYNsuA3kVUBBWBJ+eJTt7bAVKrucpFBoq+Dq5WaxyX
EKGgr6494qkkMhK3u4QyHwp0bdOLIqQJQU5+TjOlMJEAdkcZ5j7mG3I20yeSRPqN4MKqRjvLZZlr
wpc1YNtSlcy5IE0TwGA4T/0SAE+d5nn9qlhI37kQOU0WWjsv3TwcS/ldU1KzXZjfwLDUBxP4wM/s
OSy5Ql+SToHv9WL6vXOWYfOAMv0skELCJGjtD5AERZw0ZhOXJsq3XYFkstkNgEAQxprDofRF9umk
XXbLGHF+arrNC5VQozHMtZGlNrzeT/yu6odQAuuSDb13cJBZ59EQyOYbsroR7Cz03wTZsCts9ilE
GLbo60jmvNlRluB5YDeQrP2EmBMvTdxrc/g1rbKBtDRsPTzW3JxEMWAMVUcQ1IgG6cgbulzWta3u
DJttNbcxYznpuhRFroz8vNlYK1K6f4Aj0pihwz+b3g37hmve6ZIAtrgrDf8F14hpcFhYzrFcUv+R
YJqce0RI99sZcjy2Pnke/4USjhJrNiY4NS8gYlNJcqC/eW1SP24b96ZzF+M65s1/owZLIZ0JCnOL
CYV4d1AUed0/a7t4D7GvRFnlZ6S3eycWgdyeTkrBatZokQEHUL4CIqoA9gAgbrrXlNn+pwGV+WOA
+KNnFwMPgQDZLlS2d2lqTRGXuQtn/1SsSAhE4WW3A3miHXUXsoMdoN6RzVRlYBuDpIGBa5HTm1yJ
HMB9Nnz09TKNvC1dztrFSHtWHq77ZLQ2QxqbxbQfw36eMlY6RfDllzBeYizo+oVPheNmmZimY52h
rLW6XM9RO4nms+9dxoZTQv6LTDOwHW47/Odvh4/SC3ESHvgHk/87c8u50OwLCZpvT+AImDwSQ+bB
F8D4FZtVmP9k5pIHHGvo2NNkufOkMvYjPsiodgCCgQt339k54YOX63szyPqe7ATuDznnnIiOczMV
aWVGBplAbVONpA6PlffhNXii9paUbFwW/dKlS3bofbOPR0wlzP24yVCEl5IsI5U+KDG8JUnDUTKw
BDb2oO7zW2BGo7m3y9k7mQQ6HkuHtJSxJ19C2JN12yRhau3mVS745MlWPANFbankAaktWLGuzgrb
v571ENv0Ybf9TPA1Bq5IAqw7uwFPX2HlzDKgv90Yo98zgC2TF2QkyOrLNQPpJPr+1kKcchEl2x8J
tQo4c7PjsM5Pdql5clNLvfpVZ7F/R6Pvcbsh8Te+C2Wdhtn8w9OsYsdIH7PJHBjobf5IMwsAunlG
9zUsilJ9FdtsovbpNSuVPgeSN4gKpdp5nm0+l1aYkFdgTPKzNNp1VzXy2uWrfWfzhv46oUg/qPWD
8lzZjeQTyOqjKW3jRpI+ckzngGrUq3OSqhIxt6+CTUTcAKw5241xZkoFI3jzvvtjELJnJ3AoJOfo
btAoi2wWZt5Y3xgGazGoNgGOcaXbX2dURsQKfTqBnN+cKUwnnd5TV9rzKbKqEM1Awq5bjNkBaub6
WpJYADl4Ju8pWao17nS+5V262X3gB/N/hc0ay8vYDA1hsjXs+N5To1PfPVGjYHSd+T0ohINJQS4R
cTAZTo1qeWcqX/wo2yRmruh9HcnMWl5Qx3iXopTINJQusjeQxstp8fGC9O0SHBUPyGuQu4QyeoM0
IvQ7xDyOoQkGKdsCfWYsgagRGBc8qBJROt5QNtMF7SIzByNmLf9FgzxAryN1Do+UVaJLyP+a0uX7
avxM7AsnIScIV1XkLBBSUDuWkQKR/Nd0lvo3rVV2gimDaTzwnLtitoooWbdkwPHFqEf/1rdLHApM
I2ISbqgpAg1wHbnSsrJQhwO6y+VY7LWFzWvHP407pN2AO1DuvBpuzsLVWBcskx7KdgIRLXRLiQvH
Wi1ZzZI5sd9IwiqQYNmmxGU42eW9YeUr7z0CiCvFjTYp7dDpR7nWXFc1oEg6TlhLF9OdvU+hw21d
NWCFs0lJvCyJJlMOiXxAQlCFnouYkZDotlWzHyztKruO9dg9D7Kl5QqWUGisjoQVsjkejVj4DQny
Kc75LdqV8aitm+zg0acLAbQPbQKYG0c6VK9CflfdMt/jYgTgkvBKgIkFveS0xV4U6KZKZw7+s4pp
uoasn5cdTChWrHO9ECJqf4F7ZhDdE1CJg+zdnNfxdkiYRqQqeEBDQcoIUX9kQQ3GahEiCwuDv0eT
Zm+SK1dKCvBNjMHqoQDeUAi7RT2yzGcidOWZSIIPWrYBGPzM+MHNuboHcemg0HAU2prAJJIQkvIJ
nW1/sbesKGEJsvJq9x4RUbwOJZLcxBAuIvXMhwTit084a6ANCaS4u1zA5OZ0DuYTIEBMR0IGmyeN
mMuEpAfLYpYbDUQc7T3YDbHDjCPCl/YlCbxGrmUjb6Fle2MFIY+JqYO/JAiRQLst4jxADY1J5iay
9H8ZnQ9DlKByb2SQvRDzAvaGaB5imhJkDNu8B2Jahb6aqB0SELKp866sWesTYvkOn+PqL3GeKfNA
7UkNiMxky4+Axu71JJIt4UJ9NS9OSbuMAu3FSCR8w3pAOjBuSqG+yB/w7GfHYVX1vz5s83cheuPd
QiHhkvypw0/2vcQSuSLfzgozfGOGSztkD9NdNqbEQwAwohO2RtfKmJGh68iT2bnIoLLes8XOnpD5
uzvDNWcADcwPfxhxDtfUKsU9+RE/4FBecyitAk/Db9mgNoLGIeJ+IvVxNAEnFZYEVKP3kADsWKAq
6w4WGy1kH075jZ3lFaodD4pwnuhHr6MqblZEH2+ybfyCZEBo3HSkqNYD+ZO64XPH2Pys65ACLM/u
IPBdGTX9DE4CLkvJH8cCJpiPHbcboYUqNtHusSQjzQwKqEuezVE14wfFmf+kod59hTj8uPg2J2dD
6I2/3hiNJla6SF66puz3rp2kp0aCyfMcGew7vMQcaJKH1FGhBV3UxftVeMV3iXX6Mk/Gp66dv5qL
61zOJsAo4GCUfC+rE6p7PATtFbfmJSAlaZf41nmWCONzm6CgABt3ory7vFn7d3/1roZDTaiWC752
hhirU++EkyGSQ3acRIJYEGRCLCPpA+3OvqEZBTc4lHjkd4ySGQQs7nTxZmtzAZny5IUsJsKuvFk3
ttCy1E/rkj03mV7isQ2PZkXQTZRK9qu7xM1nCGFkf/5b3Fk/lLm6C8zynju9+SkJEfzkYEE/I82l
eJoZmZ7hS3ePOCT4jW0QLy3zdnBFQMc4gyxnZJBUOrn/gKKjqI/M1G0M/hXXzuZanfWlbBKTFoS3
Ymdifn5TnkPCxFAZxJq6aUXi9/AnWy87iKQ2QKOYlQMSE4d0BhHRXu9zv5UxDpPsA9FOcy+WDEOK
OUMIwsWCqIWUZLvlFjRoennJTe927MNhb1Pp3UHMKl96G8poRJfA+Vv3NTLhfsEYh+qSzIfe6K/k
IMc5+lSj/XA6/GS9R8pettCZdPQQkPwexm6+a7J0r3sVyU4hCeycZcXlVXuXdPYHsr47UrfjPrSG
ObLh7zKIIIBBkm2w3WcZ4NeRAUABo0eOxBEdOVRZX6VVMv2XGwsNF8FBTv7dMZ8nkZhzhBNeV+wd
/zqjgtSQ013Q000as5+X+eOAtdPpXnsM8Y8Fh6f35XR1+xzO+fiKQwcgTjpl2iFjwOZ7ILQkCPaB
NQ39fm6r5lFOrjJiqyO2+Scc66zajlyRXyGgufnZBog1nfMSHcQBU55Ozo3sbHMftitdBT3YRORw
saxkOQ/tZO0GWDnhfu06gl8F2s7mYOTCdnDvh2F720h3I7GOpbDP01KDHCRtr2lunYVktqiaRmaW
y2BlwRvCMPHDrJ+gSr/HZ//Do76+IBlkpYFvWJDRm5Hp+VtzM3FfGqzdGIeZZeYf/ElbDDmFXR/E
2tpBPOSTF1y9mkBLeEWBP31puD7NbVdW1fNoB+oZotZGeQAqgaQqYckfu3Td1lWApF73yNtt5yUb
FrwaiCPwiC490TPRmrIxOgE+sMJHRhQjPQVTehE7GS5XvkXSxFnWj40XA6BuPXwrOBAxn6bkVOWO
4b0hxcRXZTebRrJMLBMHVoK+Mx6YARIyn5TrylLPpWtxUjzb4OJU+CmQ9uS3ZUpLw2/s1j/OnPW3
vrQyE7Gr4c4HlQKMuGLecv5I950NVBVB+dCaDEd5TbUjTiX0LB45vWIn6JgXVZcQp+E2MShRUqzd
6tHxlsQtkkOBTOyw5miUTrnZpSNcMfrzU50N/goMnIlWtFil2d8vfW29ExKasyUmxU0eWxBUjD1U
XRlHtwIiG/EQhcR1WBywx8ocaz+ifkNU6uQWPMoaw7w04iZvkTuEqlYoknKRiv9j7zyWLEfSK/0q
Y70myuAOhzIbcnG1Di0yNrCQ0Frj6edDVk13Zk6xyFrSbKy56GZmRsS9gev+i3O+syr6qQm/CoJE
ypXdGMi20qDurfsoj0rGpMIIT0nRSmth8hhIQqEKwyRqqwQE1hvjTJiOp7Q9hpOKi1VB52ZdZSwQ
tKskBF6IpZsYpzU5Uw0QXjTozrbsVWzuELwOSbYkvbaOdr0hMQiHrCEZLsIOQPpUlu5TY3R2efEd
y8iPYemX3MyoDxWhY3gDjghHe/KesZVQdlPwPo/supnQERWLOpC9lmQikMTkgIdh1ezd2DJxDNkZ
strJ7DTx4aam7bS0P1WkzlFd+dWTMdFmf2sKvfNQHlX+yQPUGO6RN07DHQVATjUeAddKV03YpVRu
Nnrwla9SCzAgSrdho3Fnym3HWxZdMM+R39RqorFwkFtNccohRLwVfSvEBmgJZvo+rLRiFedI4nC1
YhI9WzkrHq5XhGhLqlMsIEUEg2/FmNr/FrgomRFAshV/4DHrb8irL6AJF0U8LeEMB/YlAkU2niwa
1J7jNPZfGJxkJO3mLoRso8ntr84Rg3pyqsouKLLKJL8JSiAE+1iv9HmmjSTzKsCGQfdm6aZxRjOL
mo+1oG8IsikZsyf7PFKlukOiSCaMWdvGuMxK3MJrE69WBsGvIRGzw/QDMgvQR3CVBJwNDIlzs30q
ksyAIxb6cjhUCWCK28JAyccNy/aR4nBAvctohzXE82iNnfdQIH3rdxH8neQMnhm1ijkORLYRNMCz
CKJtUtshtaAloLF2naUAa/ZhYrEbVrVesiHX+qAjliV0aoKQqkL1K8bV/Q3i6KFaY0x1L52v6uHC
kLrFli1AcGE0Rmn12YF7zY9Ci+p7pNwsz3gvKWA03dKpEPzQc2/6bhqSrY0ZTy4gPlAQE/leBVvG
SfG4bvSgJfLMKGmlkOA3r0Pr0CKAO0CESlRWh+QH/RRxNL6HqMwtG/OxoEjyd4OuNRaDchuiR1BX
tlp3ODY67KgEqFCICy5piYafwDUS0XhAuHItyJzV+C1A4wrxJdBj47tVGDiPAvCxMfMqAFU6kDW+
6byGnKVaM2HOSTwHjDhYFn/Sn6KCytqhgRfnFoIQct2f3uGLov2KAa+6K9UMzoOrue05lwIpZZKU
oryMLfEVe57jONw0dW69KhOQ21pExEZQ6yUCKgCt9Dtv00AsYBs7b/lohO/K7nPkwkozr5H9KD7L
fK/pyg3retu7PUgG0vnC5IrU1hQSzqDa9ozIicT0wRvoQVBLSuOWipxT9R8zuev/u/n+MfvS/nOG
2SJom9fsRzPf/Pd/N/PNlj0SQaAOobA1hWnBEPudYeY4v+Gg0ymBpEEbhNvvRzMfo2LE0RLJmGuy
X/inmU9av1muM//HcpAhAgf5O2Y+VCU/uflg+ilbgVtw+eY/hrn4TG4UfjC5My3mBTlE0VVouLFE
pE4cWOCE1UGWuv1RZUHhLJl/MM5QwNjGedwqmocwceJHTTefAkVm1SJ0C6QsSTPU7CSIH44IhLWD
m4bGMmEwQ7geDiOUYU6MqmoFupf+UBTBC+Yy69bRiHoCHYl0Hx200YoQNHrh3E19zRy1wVbjn7hz
zEPdDT4bLht8g56MEGwzxAngJfSG6UAWKsQOdAvwIKT/WDrSG3cGkXtEHFiBB3RNltVGqGK8tSpz
DK81SfjcUiOKgW1vZbuYLqYxQsJvjeRCQXBEehwqJ7uPoanPfcZ0jdawPxguwi/PSIi3U7BVccZl
Z+ZZyUtn+ePBxGN7klgPd9YADAI9Jk4QhKz5UuDkevPaOtvgsu6WZTX1lAtBfq6DdDj6aRKsGyG3
uBvUjW8zti7tFAWkaCT6OIOss61ZDnIHDw5dOLWDS81WAZlblA4CP1b1zm40TZZZiRVa3xKSynex
76sTfLfySH9R39Bs3ZWsqXae54NsanUAEujEWUwwVCGE4JxZxvDusWVn5jOOF4Wb+2AnDWEosabu
C8fOribgM0giwDtsDUtzcbF35VOT6MSxJuhPFogzCQfKNR+lS2FnMFzVcE8wpLhy2Hs96Hg9N/Y0
O1byeLohogHrJHTSes2BFg4rLvn6FikM83vRzaPA2qXLmomvWwPZx2LQEsXzo5fHMmp2+Pd9iHWF
vmcaD/Cmi/EN+Lp6sg3LWHGfPmmYyI7MidS5B7X25HUtBqCJgxp+VEnnWpRAkhsMIh1X0Bze+R0n
7SyD1HqKOMMXaAfUzrZAcvJQukzDysFGC6OxfGqWZqrRh2sm3mqYEo7XM1TnxTDPzNVHw64PCwJs
v73W5+F6DB2xdSuFhaqw1HhmKqAdjTZmNzm1LUvTeKxmCj8bdJhjyUD+KY1re91bmncbTmYG8I5k
EH5eLxGK26o0rtqRYGjy5RIv3zeJtB0G0ZGBAgoJyTELUnEmkHJ6tE3Ndi45bqJi1/q+OCWVqd+H
rqVN2zBjWEytxWLStHUlbkEaQPBajNKVePXLiAw5wNJS41+WPtP1mKDkNDDzQ18MwybznZRgHKG0
GwmxeiWltLc63EY+dn2po3A2Gyq1qACaXjs4hUdSupem6B227lazNRDYpWR7xLB0ehWdtbZHNqv3
2ZFIOYUJCAk+Wxt+RYBiFSQhkBIOxo4xgO7ZBNqDLgziVbp5Ot83+q0yc8mhhF4fNw3KioUBKH5v
mZ25NxBVf9mj6934wkur1Vg08h4RTUNlDpBErAJBVN3aQ3+Qwzv2qqvSnPOIc0/4YE2DQsZbcI/D
e6vZmLwc5KeLutGSa0R346FNIjSZUTjLyIe6xg1NglF+NUkY47kl7Q0THpR8ZuDXWx1VPOptqmD8
Az28ZLyPFOGOGxH2jDZbvDROlKPzcfuMnR7DCt1wKiZb4Tz+jHpHXfNwjXAp7NJjljkx0ovhnJcL
vYpc5J2S6O0kZE1FwmJwNPArXjdJxDNnlSQ2JKzOBWOfTp7GLtaBlDlxRCowFrytW6f2nuhJcCp1
HycXRMX2Se9KfNEJQxYWpqNapb6JkGsITH8hyza96fy6ITKY4naPj6NCv5s54dEBd3uCMlU9lc2A
vhUFGCphetjbvJZQyezwznLT4VvhWOWbQ+WIgMvU5K7zhv7z75cmnDL8319m2m0/88tr+ln/+pfm
EugdCUQV+kFT/7MkWr02rz/9D6J0IDPftJ/VePtZt0nzH/+bf+l/5vPf/O/+4f/6/P5V7sfi89//
8Z4zGJy/mo/x+6cS4y8BA/g2ss/w17//B19AmL8ZJropoIbfKxLu/t9LEiHUb4y6HNfGhftHYt0f
fAHzN0pJpaPodhVwVTUjd/8Is+Pf6IaOjFE4BiY9ypy/U5KIX6I3XAFSREq4r8qdIa7qF6jqhLMY
x3ef7icyNhk1PGiMF9cULOzL3fGxZ8SycKNT3O2ZcsV7mzZ+N03FZXSjlx+qOIrj0c+zH8PTfq6N
YBvMPwmllrRofufX/XON1NZBnHpYSfdF3O85d1HFSRV+M6nyf+dg/P67/5Pv9KcvmvdQGgqJOOXg
L+UYKjBDD1JckA2UeoSNaznI0+BZxs6owMoVHqv+2O/Z7Qu/Wk6QnNdWlUSbiRyfHeNxd/3XL13J
+Tv+gHmYX7zi10BxKk1kzXPd+mOBGAqQJKHparumJG0jHPE7eTvHFdldh5poDQnvGLcNnCAqWFxx
8BvUKnd0/egyZdgKFabHccCEsBhr/9YNzFe/HlGX7WFzkX5Sb+qwW3tu9Eo3IgDSW0H94SEwQTSd
AmkpxpNqttKRza4tCSUYGZWXmvVE4IK1nmY7UksECXjCoH1o6fWwv2nDxcPlP2EnPqto72Kt+RKy
Z/6rnPZtPhAbPbq0cKnZDmtyBTnypA86y3k0AGl03w7HwL34ukF2EWhdzSE6O4PFSVaAsyC15ZJ3
EAqB/r/lgJXGLunuhBiao8q18tpJWSY0o7Cug7KKzqMVxNj+2JQE3+NWgmp8C6YpecpDe212yF3N
McC+kDP3L9NzaU3nzLdDLGtsm8f0uTeBwXW9A1PfwPpmW2crcEE7uGh4U9bJZKDTJ7bXnl089Eag
1lhomGhF3JvLaAxjonZlgPe5rnNiZOtyWfVBtTYx8S/ZPXlHu8LMxzmAJK5A07/EM2EtnS7RN10y
vUSej7K9K72MYhNvnNb32NdkfchafbzJG/GUyxyEaqUfKlVoZ5KTPliO+Reb3dMcdsuo1AdsCbwB
tm8RLQfJJzkaxbBNmadt2YA6B5LgweF6Obu1Cu1J6scUXWFqLQF7Yaua5SW5UV0RYlKsYGNssb2+
R25xMVI+GJP5ME7ikOlqb8gwXpMZ+2LY+mMVNM+so9USyAXIvNFiy2714S5LWS34OgKsXGvFcUJw
SMHM7zWoyXYedfh65pBO2D5ZYsaVU57jJoZ81db3qNQx4ptacPLkRCq7QRHbJMJ9A1evXbspslm2
0hNwdq13Draqgvfak/UVuAcb0TaCpIXFQfxS+5FLtFOUHPgvFne9Zwf7QOOxjybNfxKl8m4NJPXg
WHNzfENFJC9GpAdXrl6ZK4+B621IKNFM3tV40+xYunduFyBHSFheIX8RiCwYNb656ci+phjAzSdZ
0V2jrhuIKEJg25hJcWgEbPPGRlZMMHB/26h6Sld0XuVuqsP4NYvG6QvtlofABcbGaGTvshXWk66r
6hU7cXbduX6/b6fAuu0Hvz+ntZrOoY5XMo217tx+x7b1WpEfTdN0TzUkRxhmjUPuA+Zk8+KMVbMr
Rn18KMrQuEYL3p3NaEQ84ffvZAOUZBjYsLkSaZytNgvupkIgDSlxrsOa2QncZAES8KFS2sIwi+a9
NPWPtmmL10xvXs2huIIvQO1RrAP0i9uo1FirpF3Y0O/gnqpfsp6zC1n4unCDmYQ3PMap8naVaIcn
exCHppP29ZQ9WfPfL6YuXbYtTUZyLJIo5WSqHwxBQdaOzg6nyhqv61lo5rPyQcsuxhAsSj0v52TX
k+ytXkZ7hAGoyg/eEmOFK2+NnLddJ4qquqBjwziwCPt4lcVNtZnRVklz6Mphg+eMDL4rD/iegSAN
UgD9Js8kMhvosveeXhxlujWZYHPSipzh4VvikVzfCBffU7gSw4bUIqTdkTw4mEmnWDwVBsUlOM0Q
y5tGrF3f7VsCC3PfOIbDBChRHfvAXk35pi+eyu6IJh2tDHolSfyFLXEIsU4DBtz2GXHacbOdSg3L
X7lgPNtLsGWoKRJ+vK49SwbaUXSQWB/8yEb3WC1L8zVAcJ63wc7XM1i8VmHtasSHzLQJNWjSpcoy
AuFqJopTS2ddFjvfaHeTcUeNxNZcW9TdF+g12LawYHwQOxonbKe3Rx93fa8S8qO961ZVWwDn7jbA
2ANuY9VNyNIsTvIm5Schfxa9GrHgXbCOCO9O7Bw1HtsazV5qlVqE+o2P59U1CrG25ptmmrbJeG9z
oLXRVVSoI73uIunukyB8M5xPK9dI6UHgtS2Q7q68ILpUw5m12p02lPYaXWGytIV2HRCFMhWTcx6Q
Jgw+uo/coxKdqZ2FhZ+bHvJSZeLIAbL867sc3/T/e5c7UpioSR0oSiAVf77LhS2CzjTzeB+iaery
kNIJ9bjyklXJ0VFU5mOWARoxc23tx4cCEca6Uc6zBA+8TYctFeOm7ix37Yrc38P/TRo272maxZcg
x6WqMkl8N1ksHgzWXtfyW2FKcd1mJfFdmnrDnH9VkuyxyCPx7Lmzzl1HsC/FDjcO6l5VwiutHyLN
Icuma/lMBcDVhOnwa8AJpSvgmfgAmaTbzjKCirYapHOhfSYv1fDyx6pRBTORLvsma425apQfRiO4
hyhabcyoe9I6tcS/eYhDwL6VlHdikiNxQ35wRvh+dgfFLoLlhBfg1sIeg8AlPgCz2zh0qTv02VDh
GZcvmTiPSJfaB+6uuetCR5+nnrjjWUFbkeH+QkRXGdBzx/ml2xOk6WrouD1w6XbuLQSFelGKgYjJ
OuFM6BDncBS1WvCtSbQTBvdF4FarlLiJxTC6l4plsBMWDzouwaAF/yKNmT6+zet3S/baYtJCb8fM
Jd+3eVGsfB1391C7ZCLKHYXqczc2V2EsP+NoBO9kWhjpGBfMsINlXyqsYRaDHsbDuyLjKox648Hn
iq70+k3zcPTVJblvbfICn4LxWknT3aCGRGmzApUd8E5RD1eWn57M1n/GWKlvOwjWC8xp+LhrmAjK
UXdVNY/pwvJS+06ycHQTx0nMjkavvWtJsBIaHP5Cbj3aggfERU2yJsbGeWxaq17LMSL+Vod3x5AA
xvaIQbig6J2MGW7sgXXpbOT+uSTfwDGtZdnPwZfda1Hb6iGv0rdBF+UGk1Gyiowavmu7dlxaULTm
nCoQ31EwjLrc9hqqkZJAtKzcR3b5rjTUrPF4kwh9rQUUcWytsNYFxkoLmoOWomTk8joGIkMOCzwS
uc+tp8kbaDAN5gTtgF3somN9UXnDMwAwQu8auXJZDrA7vJ0igQ887FGJJDsSqR7lFN4OhnWmPVhq
HRfWED05WXWsxZ10s70/fPiBPCVyWLJP2CYETLTmCp0Cwl+oNNPK7Kq941Vn6vt1gRsslCxGg2Bv
53c+vUTeqzUUWBaSKLYRlA32s8EYjM3LmrDCQ9rqy5rUBAvSarN2gLxMYq8lw01cuo8OSA0slq6f
XyPkwUC/VeYnKTMbwn+kdnbMaMEmxFDxhdrgVOA/s4LLbMJoq+3Y9bQv01qfVjp7Kn14YfTRstcs
4/bUlldx0W1ytA9T+WI646sKXov2Q8Ma32LtAE1jRx+NphNZdu2Lh6opVxoDQV1eo/1ZDQVbWa3Y
sWTp/Y8oY4gZfA0TqIBwUzQfIYFEM+UsRYMsu41THJCefN+iuWINFLcj1W9EtK+s5pKmnD+iWYGH
WmhMwOd7QxrWWnP51L0kw8o26GJkdWg8xAsEY9bD7UCABStmbu5LkaNdSXiHGUITVrZyXNyfoB6k
flTcm6gaWVKpQ6i7K436K6Kgj32eWijNrH2WWK8o6W6M8t1MJ7wps1lyq018HXZODptA2XW4Tpz1
iJ9ZWqj5WRo23goUwGo2a8uGjyL7+RLRHpkNCgaNSxhbHG2olG/NEtaVf0cRtu4cB7xcsWW6uBoM
9L1ltynGDjyZjwb0GdokQBPY3HineAITICHt0O9GF/dHKEkkoTKX49GSr51fYQMgtc3VT93kHPyc
D/221KtHi0wGhnRnGcVXOjkog2kuTP00phWykuoIE42PVb7CkbqbOrWeorWpgJbkLquF6sS09YC/
b2VZRywm8+lxzrBDWeoqki9ChMs0FSuIBzdIoM5u9dpnVz4JGZP/bubOJu7P4VCvssFdmTp+RiDd
tnfBm0boChd2PWHlSXnzlhUYO5Q0ibtlhgKJz8B+U1TFBffDGrWnvk3jEHaBc4M36T70YAqNrBcJ
3aSP0H3f4quw1TWCcRN3HVPlibwmToZppAga0vwxrfyvMm3OvR9MhzDp7wbih46eQGtN7nF6KLpZ
FHJPntqXIbtrLFzKtbaa8p1VqFXHHPX90DhbGO082dQKnZZ8ehMnTcQP2YSYd6zIUY+iLhNGlen2
32oLaY4d2/G+9KrqMqEUOieydJ/LEmmwH0VzL5ZqSHVUkvCtS3+TNiFBvElsXBvOEL6QUegcY5Jd
tqh/m+Nflx9CzqOCf40SmOGg3WcDZli24q4UM7Xyx1FCUQ5aOmbS3xcIBdJVb5fDLb1hw9RTOPw/
2+Lgzf3J5GAiLSq9u04EziNeFRDyWT7B1oTuJp37HO97y+PM3U/2vRGKvjdF2twfeXOnpOaeCR+y
vAxzH0VWJS1VUcbarcZiCoHiUH84YMT33HWMXFGMJIe6ql3yLiP1UttUqvgClX12RNBcYWwI3mPH
dA6GRs1ghuyrF3CwtWsTwNWbD8PloYUDfVvAXzthF+DjK9r7WKdFi4u0OjtWqsN5orec5i5zClS9
8Qj4RiQ6CHr8AWIrg4NJuwHw1r43cd7dZYb7pFKpAa3keC3UM0wdF3CHfx03sB1NVDpZ0r1OFroe
VRfRcchhCtmdh9afNieN1phRGFxg4dJbULtBRbsbCp87TAacok22IjLtaUgq7iWje46Rn/Nw+plL
ElHnt8/BWHf5shoSez3hZSM3eIxdmNqTsBcYibt47Wg65KPZELwO5OxUH93SrW9SHqe7em7p8rm5
y+c2z54bvvx77zd87wPxVOfcIjSHJBqDlv3eMbJg6s7B3EYmc0PJoq8/N3OTSeh0v1dz4znNLaiY
m1Fkidl7R3+KXMPbEUozfY1z82rMbexfP72/hNbPYzCbESADTpatLGvnP39/vQ0zv/73f4h/s3Eo
jK6uJ3svB8fsm+5z76Tk4BVqj5zGRnQN+rTRrYe//rZ/Mn376dv+8pHRrBjpCCGk+77MgY+Z1FUi
JnpOOM7NX3+nPxly/vid7F9wrq1AGhRXQOuCoH/DVrSF+w07byJBM/yvXpX4uRGZTwJWUEg95veS
Maf+y8v610kVEPl0TOYTh4+6cySQJXxp5vOI0bgLwKb3N9F8WqHWTfcEZnCEjX4ttvF8rum9zKbf
J7B/S7vw31gQnMP3Kq/zr+bXDcGPC4L/+B+0RlD8vv9zZcPyNX3LP36OZ5v/xf8FFdu/WUyIpQmh
1zVmAcMfewRd/sYA34Ejbtq24Kb+p7SBDYPlskWE1WiDKTa5K/5YI4ApFoZrI3fQmf0rW9p/a40w
P7f/unRYHbrzKN2FfWZZrDO+X0o/fHDdsv4ePtTu+PDgmi8TkkFs/OfhgBKT9UN14agjuSYwsfRZ
KRQRJwkef3iz/mys//PN9/2HMGzkFcq0kTubxvznP/wQmQNWDPBrs0MpO6v/iLnS4AegyAtGIMIg
O3W6wqJ744FOEDY2PVrGDnfDsmqy8CGNEfT+9Y8ECuyXN8bWlW6ywnHQpXAtm79sNVzTH3B1x0Ag
CjvRYXI6dJYYu2npmqBMn4d+tnhl4PMYeoFWAtQKAjUEDtevBiUriKCwP4lEFtLuSd/S6nA59lA2
X3uTeBJTOFyrEJ7oDrF92MXWZjEZLBFBTc8Jy98TbLD2vS/CCveEYgULx8DIiKHwHbogSXLGTjR5
XZ4NLx66pdYQGTzWmkPoRfWpAK9+GQDxssX8IJk3Ku09fx0mVLSzzbof1qPjaNYhi3O4BhCHymgX
itK56G7H4t3thcDtGzuDfxR+b6Xb3Bw6ZMEk4qCNdKa8w+WnFeUhTqT4sB04f8zfA5eXVHHHrKXy
0nrdpJVRkjRT+P0i8EAFbLrBzeDzmYyGFxwgZYrOKu4/knIW2aHK/OYbOctomQCo2oggJf07AH4B
4quiGUq9NH/WCvJsVm7toss264kDkS8KipChNEHklYzcheYH/DymT5L4VrRFSv5Iqhd7yQIBCbmS
+Ihs1CCvjN7R60R5Vs/mF+SDvAaE+TTiGpt9n+6FpoHPNBHgeVu9TaiuUXWLpiJ7AGBWcYrIiC3W
DG+pI5D+qT3zgqm8rlmIh0vXq0DjyqSXV/BXx08vNAgzw8Sk4zgMUXUjhNDUyvMJAcJ8nKenfvTV
t76aOsATHQgKpap4FTqZhejRkuJxLtKIKfO06GbyOuO9wtd3GTXc3wws+/RBBRiYlrXLsgmIq6/H
q3GwtUvo6qlaDhHzdn4xKFM2WdIzlAkFeV/NQDSqVCzUaHzzNDl2XjqYzE/bElsOnZCCMpXivK0G
Mb215Uxnw45JnrJq+aZzodMi67b7+6Kx+DC4uod00+rGais7SUR0b9UZz/UUZfecZoDfXI9xGM4p
fGHLhsfPj9Zaphp1PxWJL0/hmEFirrjlwOlW1gibpEMmwKg669mdkeVAJagVhAVF5UA/naYVyDJK
TMwnQ9Av3cQK6E4TZ/xixjmdAFeUyOMdlMtrHRxOjsqh6Rjf4ps1YJ/kuHXcoTU7ZptjdWpG0zdv
Bqq3caEGFjFLUYxOxc+bm0RZAZzClvlYkOBkR/0nhzgoFVjA65Yh+ytq1LuIiHA2THv2Rm9osru9
ge3s3OfyvSEvxaoOrafkOUYmj2we2LaD6tEfhy8bfxheGB18FlFIm4qIEsrj1ej1Y7gw+UyFsbWC
5fGhFwOaJ3fh8waNZniYmnqTVfa5wPAC9DlZWelwYzfdKbKRgnriPp+T3YnwyHDR83OQYa/iDQua
hcgJUiOFuwgKgrHDe92tb1tCTXJM7wNb3ZM9TIe8IKaY1hfQkEK6tRJ9Lr6aUA3PDvIiKXgFjhns
ELrkbc0vDqu7LwiG7BB02gNfJzqx6zxUNrJkA6AT8ChT3Ts+cx/XRO3v4sl18aTHmQ00Jbd5l/UW
KJByIRSO5IyV1VF0pNibVYDnVLvV84oIjNJfNZN7kzt9vc5CwiW7FLJWNAwvVQoILnKKG5HTPwSj
+VSngKD05ArvMVyDvom3KFtBx9SFt8yzeDpmSl1l8pn8jusgFLsJfmcVC/1jokeVwl+O9EdLAoMO
s/MEdTPO8SN4+/oMqkUs4j4NH4VbPHiFeXHrZKNNeG2Yr7arVhUl0K+piXHIsasoggE5zpwZRNDK
kvEfyKS6vEHa9uBVxo1ZZwfUQa/d0BwwFRZf+IfjtQBJ/c3TB2ZPilhS5EqwXnoyGVEhJ1vDTN11
5Ru3aYtCx7DqBfaOu9oHcpl4zr02SEZ7gCF9gJZ3QF0WModtrffrUSDa3zAEW+pG8eVD7lzZarwF
nLYh+oIhmsCpzYgWKEJhtHt3GK9qbTAWeGdXreveYNx+6iOIGTN6jmPlZBjyUVjpnTfjiljUMyQD
8tMxK16KOm5epym8WEV0JVWmbYLx3ak+BBj1sq7OLiD1PivGbe25+cnxjBynWoRdo3br8lnrxTHK
kTEzc9+5hXcFTBf7GXk33ds44sazq9BYWrX+oKXBtu6yS4vV5QXpJGOxQjdOWTuB1NE7DNnselR7
FqyA/ASbYC7MaUEVTs8JNnLjZswVYPM9dX75zYWobDs3dJX2At36qTCIlEIgzFha4YEJ17leHWLJ
lNNW3wx9ONWxYjQEuwb3UIbHbQLv5mYMIMM22mmIsMo4OfW2fzWSW3eYlPssBqPchgjUcWD7AI91
INsbjS7xRg+b6rMpGFQhlmqyU+TlG2RtyZIjbDvk9oOHW/XMHuMkDZIVbb14AKE3LRusaNOc+ulj
ndgWYRduYQKtnCQabkuFq4ufXKuWjV/fZ0VjotSfcdu54yX3GvQBjMHPk+buMb18Yzm+7zrIKL5F
hpiZC5wolZkuTM+ESmxZrbwZ9PraQekAO03XCmPHwWpgMiBTvnp0rQgnZwgXfoqDdSW6bSmzdFGF
7pYbBdO4v9cjXGK99zhaOoipst4ZaFeOnVY/uDlGrpQhej1oLRUSaGwQbtcVIX4s5Kajxh+bIb5k
jE0zGYn7XreGc+TpeXxM57jYUpr3wo4Slibhwa+UWrJhCz9gIx7bKofHga5Un+YBr3L8FZ7W3I5V
uCwCO91CMCDK3oWgCo46k2c5EszO7invlmC/+nXpkwylaku88wKvrCpNt64hJ+5y84EE0pbSxfkq
NfKDR9ILCVqE0gHVf4tXPdwCUjqOBUF5UQ3uxdKuKMfsJxmPn7KvjlUJlivrtLPn2871kLfDDiXp
ieM3uw7Nonx3HWDQQ+JdQRaBM1dlG9u0l05dPSLX2JBGDs7Gd8Fs+pwN1KGwFdodl1e17FyTyDgP
UckIrMbMvuo6WTHl1lV3QkRNUQRIc5kbVGlIFWOMCG1xH2b9XkTWQsUZF4scXyMtj69NP73GpBbJ
VVX0PGsmONFI/xjBEiv/HZv8yY6CdZ+2ByuvHjOur6Whuh264Y/RTMdtIxQqfMPnQz/BfxFXReUG
zxl0oEqnmrELkAB6IbVlOhLYlAb+awuRgmPf3OuNCU0TXMahjp3jqPtrGHKrqU/jBztwzLsReAdl
aF4Xj8lQYreX5QCCD5xP9KnVObuhSEu8aNOkYXTTV2NQLEkyYPqV+lHDHR0bxlbVTG0XpNoDMTM7
2x6hqmlgr/LU+RbZA+KmPPbr5ajXzlXV9NpXVMIH2+k1n3hw0Yj8WqPtmQJJjYC1rAbTtU+pGCl7
cIsU21i3Q+otXNjovfN6enayIn12rIE2wND6b750YP6AkH+zGj35zJJpeCiJAKMBQXBNMlUynYze
SAHij5VCP2HYalZqFC2siajnaOyIEeG9dIJ45Ta2evVdjcodMzG7cWuyjD34ZqDA4VQDDwljNkrb
0egLaEEu210FVx9rX9MTOqZVTbC2eWuLc2ZnyRzMHMws8Gr2vENULO/itCFGxVaEwm9KbyhfAYvo
78jNEcXgEw6fhK8wjFlO5cb0Gqm+J4Avvho7t7qK3ArgfCuSRLukLvzxDRoIR26nthnuikJ3H7oG
/uMy9HRAI74RyyPUznhYIAcFnNqhdgaXOGFbnbfFMHXAew1L4rLBKdpoJVgrxr5ug3lw2EMMutNc
u8R3USVr0pfLOtYcItO8gRKK0RV7Ns8tMQDqI2cGJVK2Mk2N5y4noKs9NEYwPancg2BEqp/2KaDa
mMs4C9qbMcJQt6opAtkpAZLHO44eHUQS4t9kOUVay9w6GLQ7OANvXmCkJz13Idn0aj84qWatC1tr
r8loDT74pLctFHu78ohuLn2Qwf+HvTNZktvI1vSrtNUeMsAxL+4mJkQOzCSZpChqA+MkzPOMp7+f
p9TVGYjoQEf1phctK6tFsUQPd7gfP37OP9RO/L3LiIvbKrMGr52C7NfsgKzd2MPYdU+8SSwiFSY8
/h4IdILKgzYkYmckUIyOFQ449GAQHYm3TYMhOqAuY3rSOyDsuyEfJt6nSW1ogDSK+nvlmnS5knqK
lecy1hEvEz5GelrVo0eYZ+g9AoNuIDPoVleGG0RH3ezoa5b/NRsUF4LVgBUpeuJQ2hKDFHs7RDMd
ZnScou9JGIlo5xQ+OIc0T3ScdweDR0OBEdgfA/wDYMWxW5j7RHT9O0BNeb4LgxAcEJhlTKwbX0Nc
EvpbN/+Boaz5YuGbo6IzH/AeqXqd/qQbOll7VMCGVLuMdOmTGpXhS4XPw/dsRO4hLDWgA0oP1v4u
0KW48lB31a8qciBXKk3m/1nrPc21CQThX2gQQnE1o6L/E+Z3ae1sZB2/EqHidq/yvHFRyFEN7jKo
+MRi06l+9Gnh/wpAPtFD1wfiHrYfKI5WOBvlu1qpke7vRYXEaDYEgJ6CMKq+BVMCTRZ8qwoOpXK5
YYPEzN9bQcwjeIYsslG6OfpQO30rzTwGWMhg1pp+O7VW9bsZW/VwcFAE+RbUZuJuaVm5D2Y4T+MW
ITywhd1sqV8Zf47JG2EXrxRLFlVYSiQGrlmOwD4egKTlyNrpm/KNLhSVZnUHjT0V/l2B4CUsdQ2Z
6qkOdtfrMqeVUUjOcihwX5aGTRcQWtC9b4eCHe2gXWg1x5j/CzSWNtnagn7HraOYGjYfNkUpW1DN
XowC1FwTQCTB1dS6cuASpbmJitnKKPJveVt6Q6eR0hLZI5UvWwXUdToXRU/MsnZozoJBBg3ldigF
wTju3s/wmD9HPB8+4dAzPt88N11ClxlTuGTkElf85mOlJAtZS3f/OFs862gFBQiwxLksbv67AHqh
pnf+oUy4IwChTYqbuq0vStgQzd1uTNT8GIX0AWyRS6mtMXm8PsqFJTReC+WOYdkmNnCnk6ENHcIM
p5/bOeFwyMH0fbJ8rb+bgEC+r3Ga3qBtmtxfH/R8u5sGpDJEwbFVU6HInA7qItTJxQoHWeASjJ0B
wjxhYwABG4x2f32oRVuF7Q76D3Fn3K11SGnWYn5mDPioVOVbKFWKX1YSU38yjAZNk8ZwlQ+91SFh
r+dhc4BM64y3HzbTMCnL2pYDGuoVjf1mq2hR17cKV+NRndPoPnZHaiHR1K3grs53Coh5R3V0DrRh
sDNPl7OaR1VUVYOwaB1rB8CoXwMXcefrC3lhEIt/JMWQb+cspxLwTupiBPNg++Y83SmlfnGa+Pad
QdSgLA+w2IDL6y52RtuM1WTrNbQ3HKYf3aw1n7sshlbTRclKw01yGxfRw7B11bFRqDEhFC5nFGEq
oeZV2KAXr9bDpoqQW1DjASMaxyrbF8VAUxCIaGF9Diedl9tILeqnHk8xrqC8N7CbtmmtroS08/3K
N6SVoUPU4ammLb7lHLctUiJRc+TK++5M4Dd7+vCW82Oygl8aJsKbTKlWIo2kVJytBP7XKNRwqWq2
vRhUdJlWmqgMH0uO68FA2vOdgTrdvRB+eD/GjfhQN06yF0XrgsdH2cMt0/mhDEPxrOupfe8YPAEi
uxqeADlSsRcZ6AZSrOFQoU65cqLlFlgEfUgCqk7bhXkD5Drd7WgTRJOJZTcCBka/s/wAi/Whhiqm
t36J56iBe8f1rX8eroAUCCEkuRZm6Guj480pNsl0BJTB/pijrublVeEeNFPFwYb/999H+abu4P9Z
6++5/JW/UMD41b77Vi6bhP8P0ogMjt+/rz/JUvqHfSRpUP/1r5c6+h+P3/KEnfvrlZR09/O//iX/
lb8bgI72mzyn9NhUrsO//Uj/7gDa7m+m0IkWtmGpf7cG/yESub8REGktkB3wb6nExn93AM3faJLJ
9MRSHZfTZhq3dAAX2wOoKz17OpMER3hJJCSnG7KksCuge457re7NDwDgq4fW0qj9N3E2HN6syoWk
YLH5/x7LgRtFQY2m5jI+RiOiYxg3jHsbgVNaFkr+bi6hNfp9CWgjFtrK1XJpbjZKmRrBgV76cuvb
Iw4huV1Sci0adIAHMvUs426R0qErQy2C0OvUbBuSOmkPHCixCP1GBFVAADfdG67vvteUpv7e+VP3
yR6EBnQbibF30o0EiBG62/b++rpeGhzWvC3ZaJKItPiGNGPcZqqUcc+rIT/qthS6QCcrBxEWIYlv
as17VcTOHTr78Y/rQy8u1td5Q/lSQSprQmXip9tHBBqaOLYY9zSlsnfCypKjXnbRyvWtyW7rm7Ap
h6FPitA50iAAmV9pWG+CmJ1OqTkV7QjKEdBx0bfdozMUsVeizftSyy0VRDmi5ah+JO+tBnwp2LLp
/Rz3Xb8STy/MmLaw1CqQ5r7OMuf0W6ONxwwULNJTyU5BGnM7hEXx7vq6vv41yxnL+x1ergazzl2k
fgGaWDQx+KbCGeb5kGmJ9jhXKeo+saFMfwKGy3AqG+itHVBWQsmNbDX4pDlpq60svrw/l7/E4HcQ
dYCoIalw+omxqXXhhfBL3K6xjlR7g9+NdjAelG4MfkRDH+LRI9yP1+d/aZVJcAhKfHLJsTwd1HEq
yDE0+/eqH/NxXdKHyQ282wfhA+qmJFGeD+LClk6oovZ72uz+JpFsNOLRf7BhgPNYRH+V+EqgP51K
TQ8oHBK5YXQ3fID5E29b30pXXiUXFoz3HNkgiaeELSyzINRhrR4riP2YJP4OtcNyi/ipuxLBL+wF
nVwCHQuedDb51mIudtrz4POHfds4+l7Tgl76nkXF54nH4M4cke2xcHVc2YEX4rguuOg0cAsasWYx
NyRs0XuvG1ZwQKXagJeNmDkxR8VodyWOv+bNi93OToC4y6HjW1kyEr2JNGlVGlAB537fRdSVN24e
6d8cpzAwP5lrlGc1eBi5N2o9lXyFAhW+rPYU/0LyvXkOtdjHAyFB6ujOKbQkXNmvF9YBiCigICmE
gqDm4lDMMcI2FDlxKDJb7T4b3PygFZ17PxgiXPnQF+IPH5KXn+aCgyEMLb5026u4rI7DtHcsdJD1
0uN++RQp/b2mBo+oHYcbM7b3WRk+JIpf3RpjqSTZJLuCCKururOYaN/52qQ52NQMthlsZ+Fn+8Ix
1opJZ+kIsnooLLCfJPQIVfLTTw1spMZTrGz3M2qO2wKNiw3ICer+czB4uqPsr0cbyOH8hSd7ixc8
gkEUlSy40pzU0wFRM5hnbKYLGBu23m7TMUXjAS9BsAdN2Pr6NnRC8bOkCksPJxnxUtdSOwJPXdqA
7q1BRR81aNiNB0HDLLgXaoccxVhZ3SOiA4JKUtsXP/yADvGuc+iMHtKUbuQmSxoUm2LEt4x9a4JF
2SJxpKD1H0G33NgIN0QHPwfb4Bkxukn4awBGpgKd6R9CmAnx1kba7nc7dmjQp44f/pF1qSa2IuIy
3mGigu9mm0Kt2jaa3mn7GDVQ8Rn07+hiEWA68c7OUZbfWb2Iw/doshTTw5wXlvO+wpFb30/YpfQb
VC3CH2At0Fp2JgAmNE2n4pgbPU0h4OrdSzNq8Uvi+BgxCxjF6Fgotpu95H0cNbh6ULIrUXwxzGBX
OT0hoqRQE+CyjrX7pm2sIN92NPifnTrCNm7G3gaGhE7d2Oms6lvqIwuC4UiU431tM1ARVvSEfNOO
v/ktlWhpmDn9wj8rxq1dTZtfSP8JuAAEXfWoBAY8EloH0WPcuUjYZXxrc6/IniD69BRlN4mTGIAZ
gAcZT6LDGfahAi9fPJp2OWMKaTkTdkbwh9BVfipoV6q7rjdrjJTdXvTQC+MSEl7HxbGzzVLDO4eT
n9zB3WzUO+Er+Z+W3s5IoUQJ3Isyr93vQYG84J2GHAfeUXMWHZBhxbGL+gjUaJ2WY9vCxQO3ZPvx
Hs5k7Hzs3aqP7+1WKB8cJaHCWvgFuRRKj+h7O/TpgGnU5BzbRGvVZDM6Tdcf2rqK6JA4gfuttOC0
ePXYwkNSUoe6RG+1kXLfJxXq2bA6u3abt5qP3Fo/+Q/wkvBtqrCKvccBB28u0D0G5iyIZBcPaLep
9GUJO91uxOPhPSo9en2viIq2p85qfkL1fyzunbxDeUefk7pFbNbonjPe0MYuwFIjoLuplF8SpC6x
q0mDUN3nwSieo96PHseUohNMpS7/ixxg+kKwC3MvMsPmazDlaJYgrQbapxWdbkkTgSrw6syhfKKH
RfSjpd4OQyWf2m/IJJqIpcvkeuPPGV0DIgCNaxT0XhA65u8YyyoGt4HxZnzE2Lw6mCA3rJdRVxQd
KwAnnnZUJ3xrX0vIzPt5nHEA2RiiQB+21Tvj4CLOhkB5aTYtO0Jtmm6rOmis7VTcLMGY0eHvgCio
qXNXOOCttypBAQc3kVbKUzuhGvjDDipAJniVo2XtWl35ubQKa/wjDPLmw9ijSACoSpexItTp9mSl
DwBPMdnpHL4wdJH0JnBhJW+qd3rXmbj0QZ1vcWpp/S/oWWMORGKTOgeA6OLvkvX/Lyv8S5MPnf99
XeEu/1nkv5pTYPHrv/MPstjQfiMvlwVHWiGG0LhQ/i4suAiRkCmRIoCpVXlBcH3/W6KEojUlZR7h
SJtoqk0m+Q+2WNH4+6ho84cGeH7aBM4tpYUzCC3FYzIVng0q7hi6s0ilzBotZLNzzUOWtS2sKi0g
axCzO6QPQ6mV2aFB7nd8GrQBwe0KZzZl67Qp/c43a3ah6rBMZSgNkuBTwOb5CE2BOZ9eu6GtxmPp
c4x6yn3CC5NiyJ9Uq6eL7EaV+teUZ0BHiUAp1g8uPwjZswIbiSp8uf5LFvc/RSDyDV2AuHZJhymB
nP6QUeCfBRjBOHBgf8DFUX+kZjJ8VQiJ+w5Ro5WJn60/w/HoYOKI4IEnXqRwvnCUtk1G4xC2tnhK
6Nc/hKLi5MpE4klBfJv+ZYKxrZ1rKKca/hppYvEmeZ0vdS+g7QZEFcojp/NtRJhaYI4MoDKpe3DT
Lv1oBE22khVfHIUegunoKO9Q6zkdxdZzcp1BY1XTGhNpK/X3QdrGKw9yuVhvcjc5F0uYtOl02C3n
bxCghCiCDZV+KIamuR9UZFo6NbW249h2t2W/DEX6S6ro0v0RgmzxdEKNC1OnIDk+DHA9Hsy6sR4w
OIg+Xd+M5xNiraga0ROhz3RWYMCZqXT7WukPg0032ypU+75VAD/7uA99vT7U2RdyoYIRVMiz6WMx
s9MJVUGQKKnZKIdkQj4YhFbGBYVS2fVRziYExIoeDxUwpP94uS0eDfpMGmkWtg+8CVG/fR1WKE3M
jVOEW6kp9/P6aOdz4jnqoPwDb8KkfCD//M07MYgjONKW5h9ick6AKFVQoIk8tO3n28dBUcpGxEdX
ZSv1dJx+rAtU9Wr/gA5H9gFnO+yVjUT98n83ymLtahtOglE2/qFTqu6uSMzp0FfkOtdHWX4h7gH5
iOfpKh+Uhr4YpQpjHVx1PhzsrJxQW016oORG/nsQQpe4eShZ9gWN4IAqRy7xdNniPMiSGGgWkJGM
J1KgpBWPu079Ax4KssXXB3vtZr8NDkwMrS/ztVxHTdBabIYss6G9qy0yf7Me6YcmLABOhbbpPyQ6
Uoq/Gxawtp38L2RysxCJfQiJZv/UYduc4WHXaTrp9TyA/8BBc9zEzVx+MQyKl7BYy7z7PWqKonqh
jQVe0m4TVPPIxXmvGuZQznsd4N6HIlMiZNOBTbd3bWVHX/EiawYPYL0KYr/u6vEAC1fLH6KydP07
nPIsbw5Nt/NKe9Cyu8FS2o6UFnOE6jiJJP9dAJh9tLQ6h+fc6sq4wnhd3oYO/CbuONoc/IMw2mI3
aErKpEJlOEx2iunBPD7FU/nTz+a/7FBd0Sg733kMpEMvkpVU87Wb8va0dtjExEGmDofMj7HSHnWd
JkDkHMYYIZbrm0EeyNO9wFC2BHSQa9Dj0E933qTAugkEiu5JpSkPPS9Pz++r+ZDn0GFVWMcPiqGv
lUsvzI9sj5sJQAedjuUdCHigwrSgmQ5WghRAFHQQdFTD14429JebO4oqerjchfxDYRb53dMZNgFF
Z5Z4BFc+dtvRH8Y7uQ54bsTO7vpiXpgXwBgU32RUl5f7YijQ1RZymnC+FNzWeQMnX61hzMBDNPrK
FpHbbfHdqAIxCPeTI+i5nQ6l+gEkX9B68tUz7Nwpde9LDEyOUY6UFnTz8YvbOR3weYBxNwcrJCsc
GlV8eHrUywQ17suUCks+HuoshrSDARD+dk5TTTOY3Wzo97cuKkdBXv7Ml5rxcrjKcWuB5bp6yNtS
7PXQ+lBjSbXLkjxbGWl5SWLFhTShhVCfyVOEYHy6pphYQ1rxXVxZO/NnQ+np0CpTshJHzvcIg8iy
N01U+eJYbEcSfqt1p0I9FCD9NlVt0VzvQvD90Eg+XF+5i/N5M9TibBeNVQYRWPBD2WNiMlJk90aY
/DdvByYk4Soan8mBmHm6auQAmYNW83yYp6xCvavtvDQsS4R3rGJl7S5MSHKMNd6CGkXQJXSvKZV4
1qpIPVDq1/d5h3B1aeCkd33ZziO9bmggY+jgmSQA+uJouThrYuCGRSe8GcwGe2vQsfcs1eh7rU3N
XofXv9YxvLApgIPgi8VZhlIqqbVvAz43l6VmlYVXEKVI0KHtg52Gfwq7qW//WDxxyThtucd5hpwO
BJi9CRIU/w4WyI5P/RR09/3cht5kh9PKabowJ5IZla3BmQUAuThNhj7EyYwmExiX2HePQWiXwhvN
Fl3HQtdxhbv+1S7sDd6M0riLdwhtuMVXyzoHPiCWLuSE7ogOd/W1HXACuD7Iha1xMsjibR6j/B7p
Dg1OodEkQ6So0nZVOG6Vbpo/6TWkg+vjLbj1IEgpRNjIuvLmUUG2LRcRI5y5qm0xUw1tkAr2X6mQ
vonZAppTIShqDBlNZzulneDslTQnUTcPAYzbdpW+UPRNHgwsOoe9yofy/5yMuvx6/SeerzsZGfY6
EJB5AbrLZ/uko6RZktgdmngIvagp/7B0nI5vH8SVVQhbtREvXabiaEmWRWxKC0hYfH9mvu1/4n+K
VkZ5xUKeXqoSG2DYGhOyDGuJldQmo0rUEChVnTtBD+VUYLSYUEOfn0bR4Urah1kxeGXZZMWxAGFd
PI5ZX72r1VoR7wOK9OlTZteu1aL/pdf9Q5AUFTr02JDgQt8FyLhbtWlk+0412Ztu5pTjXcwXlJr2
82juWkuNhFfrZvmSqEb7DCum1TI0BUP3U1Ihs69uQpi/uLa10Yx3r5pE/U/U9kucozKohz94YJTY
WBLdIIgGU/wRGa9E3HyykXzRWSVCFsDmJXoEzdcOzzODNMcx0r0e+Lj6RIaLgYa6NtT57iIX49FP
uAcNpi2LC2VlKwT8CqpbkY/eNEEBqNBrWUmCz2puEpWrCglR1IDDcLmchkVBwzQoO70/NHb8HcPS
8acYGtie8FDQcprLx4DuzmODJvdWEZTkMRJe/RHn8VI23Xlv0snkV6iLeDnYqMYHJfpN6RiliMS7
3ZcQftqmtfzo6dbjRJmTyGJSdJXTXcTKxHKrDI3C/oAcJopxBYnwHLjTSvC6MCHuMq5i8GK6Runm
dFENHXNPHIx6pHHwWo7NWXyckf5ARqASK3CCy0OZJN2girhG5Z+/KW+oCj5dQdkwVNynHwNE0jfy
JftVVTB7vL52F4cCoUiEsLjeXiP2m6EcWwPqESFyVjURBlQWwr4lGKcnK9AQEr0+1vnjjO9kmXiD
AIdBa0mejjdj4Ynn+PBbGMt19xFtzy5xXmhhPJuhwDI2NdZA/pcmJwOfTfuTGLEETMy23U20Wxiw
oJvFizeFh2qM9DXFWpZ1PhT1NaqFFJgJ67ZYXKUV5mdYzyPj1oZ0opwUB7IMqzl69IiWXl9Gl2U6
DevAIwAsEtWpeXC2TpeRvnkX0iIWBxhvtrIZzLqq9iOZarVRuwrGM3dOQcdZTNHTpM0OvWIYwtON
JVlA44J+E4dc4iD5Pae/YqadrQiE+A46Cl5wTpR5pnXctndQZPqVTSo3xnLGlNNBXXLASekXG8ca
06Ad6BcfsBUW20xHv0JVwjV08PkndARzATBHCYHYLP/8zfbM4QM2CnKLELDrT7RS62OYUxshn7kR
+kQaBJYLAJtEePAwk/DStyNNZhuW9GkFjvQIZKdWg79k6kQr++TCqoHzpPsE00UitGX292Y+Wg6K
wsSK7GAIPd8GpSk8WSm++VXmAntiyUA+8YI2F3cNBpOINw9N4NHoQZ8UURVQEYFSDIV3fduffx6g
1GTEbDkh+26LE2ZmqIBj5gDFHDzDvYVHyb7jvx6s2bduDlQMxbuCxpnBJaYvdoKRVLo/KXPg6VUu
jG05dWQH+BFTu8RbQfu9G7Qu8iZ0XdYmef7NZPNP3toYC0h3pdNvpoyJ72JHG3kxOVuMO0iFMRrU
/OLWvUHxj7IfG5BPRuVqMcMk5IrD4k8cClQFkGJDfdD2nX4lAz2bzStejOBLVOT9aS1GATvhR3ZD
BSIfLWfbGsO4HXhzrzyjz+IhTVlydghjiOpoqDmdrhkppRvGuYocNToHiPForeZsLLVV8+2QxX1y
R8HRVX61KB+gD5mKTtuMpjsjl3p9g55db/yOVx4NLWEb2NRytmVb+32S8juM7JE2r7kbTOtd6mrv
hxxlJ8vFF/36iBfW1yBkIVXmAqAi1zqdOQAOs50sCgj66FRePznDoR3RSbhxFItbRucNSg2BI2Ev
RrHyXsstNbfwtMOSPrcrTsQw5Cs7Uq7OSYxnFDYJp46JwGdc3CewPMs2c2fTKztsB+rIsbeDqH/m
aaHsrs/n0kg2T3hqPFR4yMdPV23IKi3LJ3rRdiZ+olPpfylsRE5jPHtWdqZcmeWciO/QYiQ9DiO0
05EqJawFkiS6Fxaw4vG4jXYjDMCtihzgS6aY1oOuTtXjCCZrf/scITDIIhaFJXuZI5SIwfRjUeie
aKyUh03gHPspy9FFQZb1+lByEmeTtIEJ0wBmiuZikqMjZr1TGSoctOTd5A7qtqCn9DlUqvTemvvk
x/Xxzja9ZO4gCcaScu1YS22wdh5yIzYr3XN0pQXWhkKwPprFSuh6LW4vpkUApsJA75Qu/pLYhMB7
7wudGk+LG0e8tcrEVtHtqrp60+cZqh3oiYVkX2nppgc1qMyn2cSeeo6MIruzswxNLSIsbvYaUIAf
UJsyqWSj4gk/InrZPZtp069hDi7sbJnCEA557xPbxel+M3H6NmjDCk/JxtYrfdzaQkjWD2ZjOLeG
Hr4C3BV5WmVTefloxsjGsZ15EJ6vdCnogqk9Wkqi3l3/1pcmRPmQGjZBwQDGcjohRKoaoTmVQSEG
r/cuyNxNblI4QlglPv4HQ8nwxqlBim8Z5RpexFmklYYH5C/fpXqC0hAkGYQyhlufqywdx0TWwUig
qf+cTirs63r0RWagg2TN9xV8Y4jsWraSl11aOgBIVAFIAMmbF6PECfZnjlCQ05jQYUgGG9s1NUS7
LUyVlTC3hG0zHf6DLCI7z6TitOzeTChzD24TG15cWO1hGJDhx21EQ41EQ/RMG/MHJdGLR6uZYyyI
6+kZTH6xs5EtBaWJBBAPM+P2qETxnouYNSbFWVJjsGucAp80y0NfLno2zBG3QaUaj1wzwTaflXbl
krwQBWWzgIWGfSk5VqcfNRephiNJZHpagkFkPaOCZCu7LtKKHebTP6/v1UshUHJPSe+BP9CqOB3M
7dwOCfbA9EJ6YjTZQ/1jG7v+ypQu7SBX5m68iaD9LE9ElCAPE1BEBJZZZ089Xri7kqot8g6Y8908
IVcIsgzYE1Bdlpd/4OY9Mt8MZaet5WVKyt7JdWvlBXGWoFn4ZHFLAUSzXCyN5bK+eRAZGNhhm0c0
yRGA2xWod+wN7Hw+zXpW3BWhUT5gU7vW77uQA8g+iGyykwDzSjodFJy+g2ZaYnljMiP+EXdd+R1S
StygvjHWNbQwJ+mxUhD+N9WO56/XF/bCN+RJ5nJhomvNw2KRVSEc6cCXMsjdRDvsfbTmXvDmMTzc
Aqr99aHkX7W4MCEMSKyMSQgADXQ60bGoZ9APTJSv6Zj7psIGa5u0tOMfCqA6uDMl2Llidy+6944x
NKNXlX0SHK7/iovLjSGbzYuD982SvBAWedEWeFx5FjozyEumPi7KSTqH71SYM8WmtqvuI0l6ubPH
XF8Z/NJq8zkh6chONhWu0yUAxFjFil3aXt+KxmtQZzqqimUdFB0Z+evzvBACcBL5X0Mt9nLT9y21
usZG7wvVe3XGEQGhn2J3+ygo/tho3VqkkcuHcDTMyLrQmPFAqU9HQ0vdOxEjvPIfjEIOIblNcucs
5hJhINk4Kd/MzYzprtGxCKdstXL4Ly2Y5Nn+z0Hkt3tz+Ad9tuupHC3PDHXjgKv7i4pMzspXuRRh
HIhgtHTpS1pLoWod7a/GkNieZGgfid+YwiXVI1WxcBMM0TejS7qVLXdpWlCSHIfLFxTm8tRBLI3q
OudxBg44+kJtP3kc6GDlK+nepZ3tgnUGQEsD76zEjoxepMdRyjCRPd5bvKI31ewjJKgWYmVG50Nx
e4KOlmUeGPPLPRfkemaj8ml5uCC1B4no3WXUrTbA8n9e33cXRyJfoRlDOkZR6XRLjGE7jqjnmWgA
DtXeyhVlN2mVvWurfK15YPFXnQZHJoWJNVhxLiEehKdDpbo2xyM3uTehyPp55KyhBKhhX9Fp4oC8
XHRz4sx4jEQgxM7gDP2dFrUzc5USjBO1/Sg7hDuqFsNTDyJ4Zc+f78DXTpYKRgiIAcabp1OzeVZm
KS71HspM4VGt4Eq4aaHurn+ri6NIl0teYsxsebLsuVTrBtUcLw6S6dipWf8ONdw1Huf5HUaNQ0BL
k89mMoRFFhfHqt7Iiq2nYb2D06Gtbtsh6L0cy9xDOvToaY1NvW1qnMQGjWLT9Ule2iW0Yv5GTlCB
k4vwJkbZrUKl1h6IUemgbXPghBu16ap3WIZV+CIl/krifn5ZuhwygZ6Oyl2CNMvpeLgPFbj+aqZn
OjUQnrFQCzS8oiD5WffUrVBRm5wPoPT8J2SN7bWYch4s5eiA2IAZmFLP53R0rahbx20Hjp9rTv1d
4lr1cIdqt5F5iDfjh9R2rvXTnhqeYtfX+cJmkm13WLQ8kGj2L+5pnLyhn/Ly8HDcdHauVfrYHCVr
/fcL4eWVC0xclsnIsspvxAnEizQ0vYapsnHAcYjc0LaibfOVjXNpKPSeCGTy0nlVrH+7cfoQUaTU
FEwoHuwSUmGa37mzO7+EU5muXKQXx5IpHhVMiWBYnPcoyXgI1pnlhb4+b1MFVdVo4Morsef7T6YF
IBDYDWhidujpDskRmgYbXVpeVasjwsiopScV6ZVNfWNlS1w6CohHUO0BsiSMpRASAsluI/SaTKe1
p3ciGMRO+IG+7fGx/mwYeXmsMn3eRAhurjR7L21GqsVkA9QjeQMt1nNSfV/0E3kzymNYsyHL7sWW
eiOpV77PqQ/DJAN3wDNkmRenpZ1FE50OT+ulhOrQoA0+YPt0+8GiFs1WpA4FaGlxo/Kq6MIqNU0v
rePouTaM7J2i9frL7aNAG+baebX9Xc5lcELDIFQbXqAEUDTUIdpZiVqvBMcL+9ySZH4ZkNF6WQaJ
vCvRa1Zx/4DCGW55waD7B/KWLTDfvGxcaaQf+FRINSky4NN9Ths1orvcxJ5bpDhxDSHGWPm4Vqg9
22iMYqBDRC8cSYgztwlSfMGFZoceQak6DhDnd+7sJCvVrbNlYxSZiMpWKhivJc0qaISKHvoUeiRe
fSq1ctsfQ4VxVBqpzc2NYTmYFNSjVQauYFl16YekgWYFUKvyo+JH1skqO+ZLa52d8wIXyAhWjX4g
4j88puXF/eZiLlB3cHHbjbxRVoU/V05sa8hzR9UU/67oboAhotLG1V9lGdjmRpuKEYczs9WrfQXP
czyas68qh3jsreh5wpu7+uP6iVhKtKA4IdBxoxFLBmbTC1rcaLgv4s7YsFkrVPP3mR4P+S99smsd
Q5Gx1+ptWJm9+nnmSNUH6KxT/ILSf6R/bPOxH/DJsFB5Xone52g/qPZEArY0sHiZR5yuWhXjXYpg
cuQBnY3GXddWMLlRcPWnjxQMHetj5DT9jxrFcu1LqsR99UcJIRupaCxco0cgnTHywqHmW/dzRF74
oNkYba0Az88yPn4jvwwxQSq/pECLjE+pnC4sTDXyAjwhi33kB1qPRUaPdV8OdCN/r+UZDnEUKvAC
xzdi7Hd2OOCTt/IB5TgnDwQe15RrCTPAHMCFL646AeWjqrM+8YqkaGscYNnVG0f3/fQrVryj/UnD
dmRA/11EcYjHe66b6beiUKvvVQ5SU9tf/z1nmSg/h2ou4QAxPfADi2VJIhWFTKdIPGFOOGSHeKpv
59nXnuF1T+9a5NJWNst5cKJ5K29eMgpa38tCFaCPzkEzAClvxQyesa9Lf7DTb65nyBaxlH8DCk1b
YQmMAw1J/zlMMwqn2E8KN8PYFqnkw/XFOxfFoxcNygkJD5AkMAsWp7GIZ8NuMdJA0SGhqphaESLW
VYdJAka0Ed4yR3OysfIwU18zHyiFlemdwUH50eXlnD+PmdDnY+H0mDAEtq1ASRJhl+1Eq/fVPlY0
g0+P4jc09V5v7XotVzg/E3R7WSMAHZR/eWGfnltcf3wLddTMi6ygcFEzDjDBCDLfVLe+U8I1ka7B
/V4RaVDtIRLh+Kjpo6GsbInzm4R3K8giOj+U8mjwn/4Ml9KzMZHXeh3O8cehbn5UrlTuH9S1l8iF
3Q6YiYYVdwh55pIq26r9HIPxx5mit7LPsD3DXYm8zedETBZWJRgmXN8gFza7I+gJ8+ox2PLLQvSc
ZFVZz0Hi4QMYvm8n35z3GOXN6e2nmNqQ7NpLOVhaIacrSP85DoYY/0UTHMl+Ui28bOI4mR7HuJ3/
7NNkrSp5/sn4VCani8xJPp/lxN/ck/ggoVdtzIVXISr+NOqTsjdTWga5tJi4voaXhgK1CziSc4zy
2mKTDsJlk85x4XVWFO6tycGGcy5MiH59nN+aCoJMIHum+qBLo6wlk6YK6j7AUa+Q7o/NZkJRFCUX
mI0tD8mVi+DitN4MJc/mmxXMFGWeTOySvWrO7W0uBowBBoGgx6iaKyt4vuuZFbwJTjgJOwJjp0ON
I8+FwqoLDwevatuZ6X2iYX5EFQJXlcSeVoY73/RyOKQSoKCQQy31Bw28zkqqQwX+E/H8EDcg/Hmh
Nivp5zn2WX6rN8MsokY3k1OMAd8KgaFw1yCi/80Zp343G0G1SWnKbXUytmETWPF0jxRz++eQpc7K
XC99RfogPI6pMvCGWBy8KcGZm54jG2aOuud0AgU/odN9ROe93N9+DgDwaRTeSO2N5TNlCgvAhn4i
H43xewivtafVwKz70VmTH7u0XwAtIqHJEksN5tP9Uqm8iimapd5cWdWmdPxkm87NvaIC6Vf98uft
8wJtzQuC9jUjLpbQbWkiWSXeHkpvip0aTdpRzbvs2PYiXFnCSzvz7VCLLYPVt+1bRSjvu47QPwFD
zXZ906fWShy5tILAWE3wtlw31rJ0Ymu1i1J0kHlwfYNPFBrqv1rkOQ5CacYHLe6tw/U1PCtq8KFM
ZBMkLJn26nINZyUOoHywhiVuOzsFmPydnfv1+8ZVg1+kePOz3vX9PQaA5q1FDTkyHQmAG2w/YFan
e2XUo3jsFHZl7Xb2oz5GCI6MCP2taXRf+nRSZQXaKJhr+u6n48y5YoYmyiLeFOI8atg+ONQ2nlbW
UW6A0+ScDQ8iU77+YFYsj3NdFhRgM5tRmPNOb0zr08TJ/6hpOCNbCU4yWekgIH/9612aG9AjslRy
IPrWi/Omm5MJk9hKPU0BQlnTyNzXPKE/XR/lUqiiIUGjnzc7yerinKWJgS5AwtzyuG++odE1pt/C
AKDSe6rtUbK7PtqlEwB0l0oXIn/g/BbXGydAraLQSb3BEulnVCnSY+Libun7RfNFZLHwro93uoYU
vWgpsu91jXtbglHln7+5TtWGRkGHCMV9XDbugV5FtqkGXOuvj3K6P/4Zha4YARiqAR/rdJTAbPO+
CuvwXqNafSh6vMeq8qNZPRlZaRxS2hkrW+P0o70OSNmaXS8ofsi+y+mAMIy6NufVek+2ZXxz9XrE
6n20ZrGH0zNpK4t4Gkb+Hk0H2ENVlPG0JW+jHoMZ+W4nup9oCO+HWUoaOGm5o0eQHTo11o6+Uzu/
xzHp5spEL3w/tgopFwGTuuUyjgS5UjUaesX36aQNR3vEUUkxi+C/STuPJbl1ZV0/ESPozZSsanZT
ank/Yay9DL0n6J7+fOh1TxwVq6IYvW+EBppIKIBAIpH5mwNbhhvLiZYsOGWpTgCId/f9Ol7+Y44h
YySFpEN6w38a9iLOLSjU188HLCFFRZrENm/EXYG0SzUxi9XJIzT1undFW6u/Eh4fj/f348sP/r+A
9fLFJMPSgGNI9EXr/HJ/LCO1hrXJ88htHIWieWnYc3oerBaXzcV1+uTZ9nAuwKvM4Lkd4DSAK+c4
dMIM5mThwZkYlIhPQrfr+bSls4UgYe7ifKDXTq6ic9F62pumTcfxFOMVVPmqm4zfGter/wEkPOWB
6+GisWERZj7nvZLRvZ3cdutRDs0t+3OWb8BPqoKbHQtCC+9tG1JHhzrhZnxPE3XLDwL4ZdiR6wFb
hl3Eu4S/gvC7XI8VmSQX49U6Uibgt0o1rKehh6dDUvYuE1iU3l//6/1EcZobCdKRNKvYI8GhN65J
XmhVBFVhDtS8cHHWsUtfHIv+Xx8QhoKYzOtVosD3z6Bq6+Oub+0qmmAyPPRWmYRtU/91fz7X8Q0I
HQI/FGZeaAm7XdubjR2XOA9Ga4UDkOnNw89Zd8u3MJS1E/Dw+V2BN+TBoC/QhctNzP6lYQHyhGQC
BPrlRxvNYu0WHKYiPHhK2wbDqCTDOx13KQu7bXy9UjyOZs97R2ksrT40LrVDajrWUI1+rapx+mXa
3En9puR6sf2sG2zd+mKTmp3sXor52tB/QeZlfdss7pIHa+56GwqfNU+8uY2BHaCOUy++2gzFj6JJ
gTwMrd1PYZoo1dFr9jrEkrlT/JeATTL5ffmr7WeqY3bfR9bktJafus34ZtVT9aNIxvWbOrUiHHk2
zW+qdB2Mg3Dxcj9drjTFT/IMDXgMLQ99t9Ia9nelwfUfrebUGqfZMQfzM4gZxf7UQtwsvoqsbIe3
XdG5zSeWfk2eNFHUf4MrSI3vdjeg8KhmxWZ9ur/vrjc3yuakJsBk5Vtqj2L3hsnxRpQvI2HEUrd1
2N5rUO3/uT/K9Wkl84FlCS1XEnO9XU6SOVNWj2VeRw5dOFze3BJdUmzPiu3RRDT2iFx0HYtoxEpW
Fhh2bEr2pI2+n6juxRymGbhxfTZdJWsCK9HHNthSe/luFYb15/0Z3hySzyoVsIlK+ywIY7d+8cak
jvp8k4gG1T53gzs9NHXrnru86A7yoZvjOUic0NnnUt2Db3HQjcEcKgSlZY7bB5j08TcK3NXHzii4
YrJejEfc0htDwtgHmATXjQPk7h4C9L+1Mi2yNko1bcDus+8D2rnpY2OZ/YmW9euKk/JGIS0BQgrj
SBYp9z1I9DzboUOCJDLXon/QtHJ9noveeTOUtnZ0PGWif3k8LVT3Ce4cBZJLb5eejItjLljodJHJ
C5xiMPVQJ9q48b6u1tKJKB9a9wPsquZDhrVhw3TZtoE1jmb1kBk4YoaWM4zoVaXDXJ/vb63rq0HW
36TUoYV25dUjpYJzVWzCrCNq9yIJDOM8VHn395aijLr042CexDy0B/vrxom9GFTGjd+yegu29zbG
fR2pZmo+DGXlnbQ6cUPeUUc8kJtDAQqQjCSExvZotLUFkgPvpY4ss9YesCrG2katxKlPm/GodCWv
0f13Jqe3qMcRjcl5d9MCWJvHsVZHiB3X0lVWifsTNnl44/TILQQoMaABrQsv/medGnd5q29r8rM1
hdn7cVnmSXD/294IvxL0CY6MWAUHZnftKzRLOi126qgdUsdXxsE4b2N2VFa6MQpAAZoyCIKQpu0b
xgjfzmnVeXW0DYXHC9scosxEDfv+XG58R6l9I5cXaAJR8HJt7dmEpap0TWQkg0IlKdkIfNifipi4
e3+oWxPSJMiPpxJKDPvnkrrW25SadhONWm5ExKTZN9vydRWWlwDEqcOjDNFFMsA916dHQWXY+r6N
3Llzn1L8f9+JrRhO9+dCreF6U9IVkZJqKASAnN/djpU3OXEF/TpCc7rcfmYaws+/jBJHgLdGlUDP
CzaF6/tHiZtnpQZT1nbD2Z02dLPrNe8zYLaa0Z6X2l6mM6X6HgmSFRPnp35WVv2fqmiNb5OosBNx
kw5rZz0vVC0wBJqIyDqnxhcVywEDG1ptcZ95zOdWGeCTo7nn3ur0AR/y1bJhai8a9r0Wb3vfQ59h
CFyVdOW9rfQbBs1WrmVO4g8dhju5P+CAKjWC8E85latKaYxem9k8pC5er76D8jfOsO4wjtMvtZlW
51FYY1VHmVKqWaBPA8JTKMRMhNgYL5QwT9OuCtYpsZFyKTXDbyf0dD7BEnOaM46doPgMbbCSdxp3
kwjqPF8RdUg6DUTdtODJ6eeqvkwPCNvYU5B4sVk/1l3p2H/Wrb6KN+nkru1Tbji1+amaZ5xHFtp2
zp+5pSZ25OSNWp2HVcniv5gtlqjG4CJUDroUU4jOqSf7bZIJb8II3S7Kh5av9WyuyZD8cDu7/Ymf
8+AEQ9Flit9XNUBDvVHnX6si2vaEQKGN1NbcT2bgZKbSPaamIrKPzpqZlNC1pil730i4e0Nt8fTv
ybSg0u3bWZuv4kQFa9T/GtaVqGXVarX61FSdL/iHwo1FZx/NfTCOtB2yOpk/u5VwGmyP7aFXHyhq
ltXzBt1fC2NVqkhqzbZ0D4iod8qpEPCKv2EoSuCbbWPYPlJG7hxWSkMy21P7VfvZGW2x+pNpZb+Q
haz1x6WYzPaco5XvfF/1Wnwq8efENLsAV/rsqelQhjAHzOUsxWDSwXcQbYw9BP7HfHzKk0YZHxet
naQGpEekesCxhNdBO+bYahvkcvODaDf9r9mwt+Tb/VN4I6JQLuYFJr0qZU/2MnjheRFXdaG0XAxo
a/oYZKjnNmk679XvVl4gvPz5Q8KBTvXlOJ6oRF1MeReVS4EaOVbKU3VaRZpvPjWS9qgYeGNaDlVp
6oAU6VBQ3IUWuwdlZxVWF6VEhJOK5v9XHSzcgVDFC2d+d61KARDqVlBwaCTvQr/ZxvaS2soQjXbn
xR+XLh1/ulOufSopiY5/JLq3bu/JZKvtcW3rYgia3OvYshPSxtZTa6DU9Lyubt4FHj7UVdRzG46B
Mjr698rq9QGN93nNg6RPqInZmVlhK5HF8d9Zgh2tLzAVyL9Y46am79nxxvicb5stnvpsbRCnt6Y2
+6UqI1pKDiWW7NTU6PQ+3d8/ciF3K0A1gn4zuBI6pvsqOYR4r7fNtSOJaXU/Tsr8iWzBjRz6pU8d
tE3fgKxT+zHS1D2ypor91/0f8PIp97+A+gFVZl49EvB7ubMwrTdWb1CbKFm4oU8LVKH38YBrlV/2
MWbeIpW0uVVvrbeujSzeG1FvbX/CDFjXfCSLF8N3XKWHZJwkNWxcZYzFuTLzwcagBN/mUMR99kt0
y/Ye6bS5P8hyb1yCqMgADQATIyEJu59fqh0i1xPZ/qJZwu+aCfaYYQfJ0L8l27UOchW5IfeLZVKo
gpRACQk508vFKoSTa1XjNlHtbD2sTc85tWtx3rr2g7ltbzhIH+5/nuvqAyIkJGFANg0U5/blMV4H
uCqIgvhSrOqzboj6lGsD5Iut7B6RulCjtdiQ5NrGI7XFGyGA3h6QexfoMmYz+xRzspNMUcqWqVJv
LHtatrCo+oOM7EbyB+wHzVTqSez+PSwVhNSiCiVuI6OpEYgYVvO8IQh7ctGmPwihtyZEx5LCvLRT
paFy+e0GYSbU/xkqceMZDbs81qAbmtPBF7uxIXkLgiyigQ+pZB86F1HHmpZbbSTS+BlR1fqHMN2/
jSIBSLQUR14915OS8lA6Nw9dLd7zu/oQ9id5Ua7OwHu+L59Ko9qeFx0N9vu78HpO0C4o9+D7jKAz
z6DLpUMDG3SdlYxRjQrKf7w+97BOscv2nRabsRoYsSdeBf6TObQ8XRwzyNiUvvYeCeharEBIFxGp
U4V5lzA7MT/W/VSZZ4Q8ksRXWuF0j43jECItTLdEUCgijr/cn/j1eadMz5x5liAgbO2dEntVX9VE
7cdoqvGrbTA1f2eqsx5QiyMGQEv/mcb2enAn3FptGtkgRtEKQEF9VzBJPMRZEqGNEXaMICG6XBWb
P3u5kvj2NM/JIwzy9gis8JJBXIY2qrlSJVnq7NP+22UyHb7YAiueOeImTZVPXiZ65SvABiE+jDnE
4i8NwizryRU1NaoYW4rS38BSqGOAOVPbBqVmio0qQ9X+SrLKy39kel+XSPeaZvJhFqPthjwnzV9q
PCaZnyoUhb9m5qR4J7S6y+WdEq9Zf1CfuXE6pGgAnlmcEZqNuxgWd7Rnp6YQETq5/ZM9l9uHmpLJ
6f4muY7RstQEoBDlEnbKnug3GrQW602IqOPpdarJGDppkOQiNT0Y2XerWsqHxC3dNyJ1iiMA9I0p
EmNw9wUiy820JyZN9jyKRRkEQNxeCWuKPr7tHNKfbo2CpBlu1IDIeNXuYueWKbSKUkaxS8WMjEWr
vqutMA/ywevLQJbSDYKndFZDJOUyzLiLlzRIaLOQdb5+M+xpeeZ1qD8azfo6uceX+MJQHC+k8EG1
7iNaSqyY9cFElHbt9cBbvCzojPKIMHlz2ShBytInAKB9KXJw6DxXRjpFpKHTKWmN2d+s5qgScHMU
TGoREpMCuHtPeZ3Nh4FYO0VzTwkoRzo4XIv0dXz1f1dMNungwyD1xja4/Dhtr/U4pblThJXT8BGs
T8ad7TQPdmspBxCV631AuQmEKf1AVBRw+7wcKhao/mz5TPAXWv1UmW7xZzzo9UNK++7gtr45FBYF
QCJlp9HZRYhkyJMJk1gR8Sz4y6EF7KdWR20AA7FXpx9QOyilvew4cCO7zY0yxTo2ZjZHPJETdNsl
n08TR0Xf67vjBa0OHoZYgKzAbpREX/AF9ZY5EgI3tVNFYyWsFUifH7OET8s7qcOy8X78u74kyaih
tskOLlj9fYE/E5O3wdufI3cY7A+rPa34zSF2CHuqiCAgZA+Ke8hFvjFRqZ0N8AE2siz2X+6RyezK
3lTyOVKN0UIaWZ2DEhrGx9S1u7dxc8iEv7FRpAMcJxk6Mrjd3aVsO6s22JM7R4qA8Qyy1Xjw4iZ5
yPvJe/Wtxcubd7f0soT+sL9PCtWo4MBWSzS4evPoiAHXzHRuw/tf7dYCSgIIXXdYgWijXC6gZU4J
PZ90ibpmtBu/swtL8RuhZ2uU6Y74Wm0lQkn3x7yOVI50W2e3IEqI5vQuhtQT7V4775bILXKp2z6v
sb8UpVkc5Ku3PhbgG441surS0etybovZ5PaQj0sUG00fFYmNwTusjDdw27uDzX9jGcmaKJNAEQeI
/CJW9VvDQyo9bHHrqdHQYhaVrlNxSge3DTKC4wMSDeJgvBtTIxYTGj3Z3eKBdjk1YTWq3a+mFqlN
rf+zduOU+k1s1W94AFgH9/GtuUGvkjrVyFkA5rscS7qDd+wKLVq6Rjm7dT8TUMrqfbN56VMXx0c6
JdeBhAYAFS4QYWgGgoy8HK9My7FTKtpmeuFa71Rqnhh9KuaPukAFBo6D/alc5+bVp002QwFFSrw/
KCK5CL99wGYZ0AGpicsk3epZy1XFT+LmSEPveudj1S1NVqCdyCbH7p7xKip1RWXOkdlt/fpId2jq
g3bJute5KstrGjQI6iOMASCEYuzldNBw3sqq51j3hiipbtvxh01R+oOG2PUupOIJZVWXjUXUe+V0
f1u0vlzMvCrFErUuOQ0vePMUF87mN42pv3rDU/LkaqYGIQ0F9jkUNSktHctlicZceH7lNrUPqaoM
HDt9Hfn837UD4wGjGUgSLInd2pUNFehlVJdosyfHF7FSPHWFc3Rd3lo7KhA8RwCCoTshT8Fva1cP
qrYNK1odbHcl0vJZ85VsWkK7j7fz/Xh7ayjITqj5k3tQoN7tutm1StNpuy1q8VGpcFmNU+G3yToX
4QT+8a9Xjwa7FHYSjy1paLUbzdMXC3JCrlKrQkU6Xu0KkP/sYhxzqGh0fZwQJwDGwIeSkgx7X5+h
LbphLmY16vvEO+kVhcdkTJvXLx9CHZwhyT6iFL7LMcZ5Wpc221QgjnUb0GdPHswq3kKjUI4Ujq8m
RC+X94Gs5PBaQLP3clPoxmAkaY7XnEuZ+j/Lko2nds6KT/e/0PUoiBAQWtFjl2JoezxNMpsF8sbO
FPVoZUAD1rZnd8Ts3b8/zNW2Q2KKr0MUlwRtGgiXk5lF6ZazUlBKkHiWKvPGoECL+qwiw3jwia6u
KNohyABLJB9/AyV1OZQwqqWfLG+KRD7EX/CuFKex3LRwVcsR1dnGPrgtrqfG0cWyUSouMe7+SkTL
a6Mvps0RDWbl0Vj13J9Fmz4s2nBwmm7NjPcIzxJYnlIo+nJma9dmZQGDHgcGmpW0tGgTZkvz0GpN
+91Mm6MX8Y4TLO9dWRclPZPSPlyIcuq/xSVHqFviUOyN4jFNgtTwhjdONZDrYnb81gXr9bMQq/Wm
2hzP31bdC+mEzuEGZC7KdafyV6M23xrqenQKr7ICVhmFNEQMoRs6qAtc/q40c0QjsFmLSqdZ/c00
ttOCkti7tK3moLfz6bNTjPkBjuUFPXJRDpN+YeTG4IcwfKU3cznq0lpdJ7ZUjwS1ee9TnIu1+lIa
y1h+bhroLz8TdzPLB5DVpv5M3WIV53Hs3OHNnCp49wwxrk5+WfQk1R7covfevFhmAN7K3OhmV/Hi
wx1L4j9Hyq2uT5WzVP62EQ4siwdVXdQRxa28ghw+D5n3OGaF252Fkzn1W4GQkfd9jZsWkQB0EAaf
516p/Kct1z71s47TBp8EcxG/ydPVmE4d1ak4aCiS9j9fe85BRfLGhFbIN8J/4XKNqLHjSbL1RuTq
ma0CHtB5D2Vd/mMxalT07g92vQ0YDCS4JV0XPPKcy8Hi0hmMYnOMqKZL8ocxul3yqetnsz7piWXU
YW9acRnRtVyPvHFkmN9tBQRAJJJDckyoSV+O3Fk15NY1xaKwd03f8IrhsdR7oGz4Tz4PYsUeBimU
4dzg6fXp/qSvAzYTBWfL0xq+CVO/HBpSerW4ZmtEjbKYwZYo01NlN+uBxuN1qJFpI0RDMPTAeffG
Wnq7LaUeZ2aUJri4YTZkF/0XKp6tx2jVROAZqnk5SCFvfE9gW4B+kT+kWLEvKVrKlnvrzKA8BVcR
bPaIa6xIlRoNa31RxqBMlTIBtUf8ebq/qtfzJXrD8qW0BNyThb1c1RYwy2bNphmB17KNU9/kzUqH
063Hc1qnVeybfdL1p/uDXt8cQIIwfKOXRzQx95/Sg4VkzqgAg2vy3KchwVLDHL0cVx63PBjqesPK
rjrvGV7aJij93bk0rCXrO7oZUZ5hZWzo8fuubL/Omz745pR+HZRCBM1kHuyi671KmV1qSpAA8owz
d7d+jTj4nBvgXlYbqEc+ZPFpEtlwEJivl5GpwRegL4QUMDnt5bcrKvLzldJJNDsuVketkYSjmVh+
u7hHynA7oWl5I5I7o7DI+0YmtXuY+2DqoN/a3o0qNam6f8aV9wEuTckIZIVeNwqPqEDED1VSZc4p
7hNDC6yUdkSodlZlhUueiPbZNmK9/wFfbLQfayMmUyWKI6sbzDMqFv5o9XWhHcRKGRYuI5as7BAv
qSABY953z5YcKeGqq70InNewRIU6W3AriswqTuVsa9mb2m1RHmk2w058V2mH/DyIOvl6f8dfbwgi
pk7YggYF6m7/qZBnHh0oXXGUq434lhSt6qswUr7cH+UaIi+RiYAg6SGz5bmsL3eE5s6xhGjHUcOZ
iH2gY30RWIh4L0E1UQ59bIxiNPwCO6wumGsshD64wsgKfwXhNT0pop+e9L5QjipDN6bvUu5Fft0C
nHdljdJUGJnAgleiak1AJPBm9lofsfH51WAdycHA4ZHWE65oxLTLBRjXJktaR+er6lTStGUQodLp
WXh/na+CJmcA3pJEWlCaocJwOUoyl40LqprCAq3g916XDo/tmGXvNKca3yjtNB5pXVxFMalzwdeg
0MB97+793shzFUiklCPNWXjPeLW7CJtVWtug7jPOsd84dfGP2W9r5ztsroM4c/X1aKkDWefG5/tJ
Rt/ldPu8L2KlAV/RFwvpd01X1odjWrxO4IIYw551qLDxygTAQkvqcpymxo9ZmUrqeWO6KQ+lbsYD
Vi1T81y3WmqgspkuR/fDTpPoZVDw4BLA8tLN29dhHeE1Ix0pNVpmlI+CHves4lxPqffR1RZH811X
JP+UdWoC0wNzdwIW2bq+4Y45TmFVdyR/dfmlqQNLBWRepBSs+E202i/XQKtEpfRJXoZY+6jV565a
eeIouZcjb1P2W+VXk7KZT8O01ekfY5u3R3oLlx/7//0AGk7SnQ0Y3z7DQxsDiP8qyrBxVztSQe2/
M+vmdYzXf0dhT/Es5k0M4H13QWL2Xpjw66oQkek/TExMqQ8r2cP9Y3prKvQA8bniVWxS2r9cS6Pg
2W81OuT8tjBaoBmuHtGLhqRzf5zLe/h/J8MoVAHJpfYS5I2B2laKz05YqEMZLPqqvyky3fOHrCsO
0rWbU6K0ToOO/ALM++WU0DtSHPgRVZg4Bg4DedNgr9wlSZM83p/TzYEINhL5KO+t3QdaqPK4Zg7h
emi6+KwkdfKMEff08fWjUMyk4wipyaNSezkd+j0lr+cBAj7K6sGY5u1DDYTg9F+MQorEwxl+PLn9
5Sg0B4faUBEYyKYqfWfBVaArl8zz0bPs8lr4dx9AmiUlo7VjUv+7HKfD1UzLFbUOEWEcTpVqdtMp
M802DZKlRdRmNZFOPWjv3PpO3EEIEaNBzOR2K2hC75mLFiGRQdFV7C6z+VxkhflfnCT+e94HXHz0
/XaRebEyklAUjUJ1QvZL0UE6zzXsxPvfaReL/11AWfnjRcANzuvrcgE3o2hmqIQ8YB3xdnWqNVBM
D2+E+TN8yi9QO94IHg2NYdE0WIugN/IjbPHN5eSZyc6HYUiSdPkLyBAHo8q3OgS8M54nkIXsSqU9
OFy3AgYvPYrQPLxoX+2ylGpzheqVZR2WTPihFe3wru0Qd27s/IhkfWtCHC1KRXAjUFjanWNLX3LS
mL4O87m1fdFD8l/S5NXKrtxaPA948UjqPTfY5bL1uljzderY+QPtKgpmcTa+a5JVxG+U1ar/vr9P
bs6JhN4i5DKcuzvPa6EWdKlqNHqQ6oDHkPVvoYyvB0nezY/0f6Psu9yImLeDZqIE1JnN9EBtbzmX
vCYDWyxHd65MoP7vjfLvvjeh4vCBLI7Zvu+GnTDlfbNsQn1ytHdV1o0LKV0cQ+WNXb+hl/+ZY3Gk
W3trVAyKACnwHgFRu9vr5UoNKSuUOmwNXDTP4zLmw5dmKrdv9lZ5v1Ze1b2/CFXr/ouoj0APdVzo
AnB2dgMzTKHw0fh+eSngWcIU8IXljEcc1lv7hBKVwS7hUqZqdLkrvbTYYCXiftd32Xoqi2Q446sm
/puoRbigmclJRkxmd5oxmykUx5iaEKC49kGYRX2OK6MLOm+wvyhVsgZLNqtPZavMP80U2apmm9Zw
dEfn4Jfc/KC//ZBd+DRStcNOB12zap1+JMlc+YqnfCqU/vtYzK2/ZMu31x9ENNRoRPIokLi7ywUm
GEw5G6gJzbZLT/OA/7E1dEcmObc+I+1i1APoPsnc53KUOEthAGnsU6QWF6zxip9q6R096W6d9t8H
2e1JG58NG9ZKE1p6Fp9ncx0CDUWdx97RugNI1835ANaREo907PZ+a1g4ZZnN2y00bMX7ihJY4VOX
yv++/21uqMHSA/ptGLlbfuthJGYXt1rJKZvE/Ie22UHt6p89NfvlqMO5U5K34yDep8vox/r4rjRm
0Jr/NPYRAfDmuspkCPV2rof9VWfDnrMVGFjhsM7xm9ybmidtAsMvptE+WFe5vfdRFL1l9iOtNgCA
u6tOFQ34DEetwtIY/1GNSYGxNj1p9fIt79L84KzdHAyJLJrj8P4hPV+urmYvbg2isQ43pxuoEy+N
0j3NirPVwZRTSwGYTF72X+QN5JdwQykp0iDdJXtOP7lj365SAmzbAgdf22CgonJOZnUO72+fW5tU
3ua4NtKNhZRwOT9gBnprTqhrVks7YCC3NaIPLKee04f7A93aIHQQZbZFCR9AyOVAq43/X2nldbiQ
M3wczNk4l2PTBKuxHhEsbs4JZwuJTpLQNflTfjsRcefoKRZYNSIV0CyNOlEkd8Q6qJbcmhB3m2ZK
sDWij7tXQJ964wTvoA6LiYR5WpY0yCbRwzhXtoPa5u2hkJamKvNST7+cEKX6sWy2tsaJoatNP+mw
LkK8pkOUVwf45R3s+Rvrx6JJqQuw3aTpu0+lFl2aGoDeQ7OIifmrvgYujOWDJ+6NSfEilHwhNgSP
Q3nyfvtK2rxRzkaZHdlR24MUK+amfRpEY6De0cP4O5iU/NG7qAFdWErG4ENJ6rWLGsuUWlW2TXm4
QUtRntFldBM/TQo0nOwuNsp3TevZ5SPgF7t/NOLUHQ5O2q35UqUgiCBni0jc7gckFs2CXDfyEOop
/IJ+XZ4yxXEfdTKvb/fP2o0PyEOALUn/DsDNvpBXa4uiK/iLhZ2lVcDWaqv5TuxIjwyGbkzppTSK
GjnvOAhTl59wtobKcAAmheOKR5qDCGPo9rYR5ElyhK+4NSXcUV+OGtzvPW2y1Fa7zEqzDBfdYkYw
ex8bb3m1LRMQAPYjCZ60/LmyrKx0uzEXwA5hXrZVMKF9EuA0Mp5e/3moWtPOoQIodQAul80USy9l
eBkFB44/sf+rAquInX/uj3Lr42AoywUCHuW6N5ULW6ijgmBfDDPlMyLJruHTwxVPpbImB5m+vAV3
h4ukjdyQcWRxd3eW6SOaYp6zMpysoX2b1j1v3Iag+dB5U3weNZ6GSN1gWP3qKUoRACnIg3YNEKLL
hZwhE6leVqABWuZzMEAMC2pjRkXbWOaDb3ZLyVVqvvHF0KeVNKXLsToDJaYpj0seGdp/FC1Fgby1
/5jq/ocrSfAbcq7vtMA8uGRubHvKszQCWFVJCtsFDWTZMlAYC+W5enIeNlvRz7bRO6/PqPA1oSMN
EEZi9XdJjpcKatVTX4aZsxW+uoE3nL3tKZspoBlV/F+cZSDwSLSgY8mu2ReFHeFMoB71IlRRlvrg
VLaZBRWltuV8f3vcWjz25IvGOiyEfdVxRiTfNWk7onabCB+/ieYJjfDxIK4fjbKrUiiquSSY9pSh
2jbGoxvHxRvDLuZXdZpfSgcyxlov/hJg8nefqEqHthqsmlDb8pYuhrX1M0sc0WpuxIyLUXY3/2Qv
/HStJGaIeArsrLGDfJmrs55s5sHZvV42QoUUU5QgV0rPu7tjQlNGdUrbwKV1oXKfdM43iLHun6/d
AjyNXjqlMg+kq3Z5amnRpUA/Bz1MKrZAvhnDOcuzozh0IzigRgI0XdpqS7TMbjJ1L0BmKpkWJqrp
18r6wS7rh3XsRz9T27DQ82fHLB4Huwpx7AjuT1EGnsvYS9cbDa8XawQeDfv9l6QNLjpY65aK64gH
+r7FN6NC5RBjb5SC4qpIjth/N76dtDehqMkdCX5zt03Q++T5lTCkK7zxsaqK5Vxt6XiQIO6kEuSe
p2bFjQzTAPeWqz3veoAJPD3rQq/LMQrxZFYWlIkYCoj3VZ2e0Bgo+3CBaJ2HQKUFFH3wvpDUZ6ME
pNgmyuqr9BLHqEEJRXlMIUaqQFD0on8055V8CK+owfMzp5j6N3mmdn9kzdr8M2lrW50SZeHfQyei
O0n+269B2tdpCh5bM4qgivVyePBqmqbngXb7ny1oM+VACnQHx3hZAh668OHpkoLX31cMBamboHxH
qYduXR6kjd0kT0pnjXiTjWOSnAo8Quag2+bs/Wi0zQjEYtu+xIVuayfSggSDEG0u81Nu1MV4QlNT
GD4lyER7E0+Ng4BMZYzmwY68jiLgFrlMZDYAiWKPlDeVxsiS2KOiuqpokKVz5tfTlD6oyPQdDHW9
ExmK7UEGIO2k9qU/a8TLph6NJnSMrj2VYhMBhOn+4H68PQq9CinZCQVlt9/LZlbapVea0C5H1HY0
Y3yXxkA77h/km6OAH+aZB6yDe+syVnnTxGMuc5uwxFn87UqL/gHR6viA4HLz4wDRoFYD54RvdDmK
kbeq12/MpS6oWDaQTwN6zJtfUeM73Z/QdVYo8auGVNjnuUP74XKo0u1q8KRNG2Zj2T9Pi6p9Hvpc
nBNrXsMeRaAgy4b6IBWV/+llOGRQ6hh0r7hXcNK5HLStulVHHLsNp3nRP9tczo9gopN3lZN4fqIq
w4No6EF6jmI93p/ujbYWT2ZyNErt6Cni0XA5dOc5g4L2MOV99M/ax2JoiiSg/U0tZR674QdoTetn
lXJiHudJHbNgLRFiPS+b2qF5RAvCPt//RddXAz9Ikkk1CaakPn75g0bTSRdA202o9aAd/cqLsTzS
6vErhbLyQVLQf/3/DbhLV1UtjZG7YnOpTvFRTLX1Ponn6ZMKQvVdEh9hKG5OT7pgAFZjn+n7y12P
rb5HTztMi3r8BN5EfDTV2v4yqeIcl7M4+L63zidkT/az7GTTZrtcTW0z07pOCWsukhrfh1HMwVxk
05/3l/DW+SQpkkRPCaSyd/tXzVfDjVXCjEaX8JwthfK5WIzheV2U5Mf9oW6tH1IPKmmlJJTsxdbj
rDWx13AZqm/nv7zerZGqVNEHcz03dJekOoC/3poavTxYGBQ1JfvscgG9DoeyLumasK3s8rmNHT1A
sc04a2puHeQOt6YmsTUUTyWRb0+rQ35sUiyX2ntKV0Ognbt5SyjwikQjCw25BCqh4uUHt/WtDUI9
mnRFmvdcwcXSWNGLsaK9VxnTMKBf5vTtm1lFgu/L6z8cSYYEwEnBlT3HSang1gsEMUJXiaE42Uny
xUKc4qSAUj0rWrkdTOzWaoKo5DqHu0WTbffhkIjq4knnoPXUUoOKLlEX1JrdnCpcKaJ1nUBQv3aG
3ObsS0hcQPuvNIDSdVtWjNvZmvU4+HHnSRYEjlT2+lVgFXeQRVzPj49FY5bNCVHIvmprSxEuYx66
EKFAwKpOv1inyVudvyylcL8uuWJ/uD+965PAgLJhCUpFSuDKH/Rb7bOFycBK5n1oDIp5Ngd1+DS0
c39Ksff9en+oW3ODsICUGpqhkO928QQ9OpOQbLVhCzrqc1wuiN3GsWoi3cmN+IQ6R18dfLzrc4B0
E9g26U0IJsGWs/9tdl2/OWrW8fFs8LdnazGL07Zsr5M1l6kxo3C+6a5J1vg++pPJ4x6ZL22YWLYx
hcq8rH9UneJuJ3TN8oMPdmtKUp0HTw9Z69+/VmurKicE+7owrWMniNNmOfVekb46zwTq9dsou3MG
vXPqc6XpQgOP9lNtZsYphyt+8Hmu0zJGMeHYgPWEar9nISwmsindsrDbjS5/gsGifRdaZp5nq28+
rorWz4B+4uUghtxcQSSi6IUi03AFNEtnrIKVsu7CpGm6ztcmyxYITeN4eLq/4W+dLely978D7a7p
xkiMwhyrLqxGyDHNYClnkTXTN280j7j917kmK8mLgAzLoyi4d6x2RIFu1GS3obVqaQUZptUCWHHm
qdaU/yHtTHbkNpqufUUEOA/bmqu61ZIly5a9IWT7NWcyOQ9X/z/Z3jRZRBH1/ZABr6SoZEZmxnDi
HHozptu6p5ZR/7PTQef3eJmru4h4D8m/RL0vZ4PsDmEZI4hLhOmta2ao/wuEEu+GsTmXVXyKgv7n
Y3ur+/fBnjE/1G3reBNzTuXZ9kV7MN1o3CW6v6XSuWqFuoIDpwb0LsuXrcsL/jhsXtdVOXycZQuC
z9BOj9ey5iKgGNgwsFJ0duWv+HBBOdGkG6kwxTnP2+BCt5CrKtC6bxXVt2+PTa0t6KOpxV3YKhD5
ZDYu0mZBDBsqyI12n5XmFmvXqh0GAYiGibBAp86XpFmVA46pLc8pifkfACwTe6/0frg1Mrn2nBB6
QGgBFIzu0iKlUNqhizOTK0otyvFvpR1TanepS53FLp2zUo3G1nW1tllEFAZCwcT6cFHPVxZocFh1
TKVQbIrCi5FX1sUsguFFr3Xr6+PNWlkcHXdIi7jnZdV4sTgngqTWJ9M/F6ZoUM5Vu/pVtNoUH+gz
N3+Xhd8832uVAxOQUTJ2I3mN5RXzwRVbNUrpEYHby7LB/pmPMGvvXFNBDeXx0lZKlIRTIPZkzEgq
tEzGHbXlJjKH/MwklPdVE3Z0rNyofDHV0n8Fa+D+ltRlfDIHSMuA3Xm/WZD4PqcU9P5mUwogN6bC
QR61TG4CwxjBtwK7tFMgnWGrFCeYisNop/jO1rDdit98tLUcxZHcyk4RaXzZ3lD2o5fYxJENBNEV
+paPP+6qqffOyftE4RL8YuRZ7SRhXZzHlHpoZTX1VQ8i/7sfingjh1o55wxkviufUNygGDX3F6OY
2nSKR4QmI70khPOLrwiIhE93G6A8/GBl8YZGktM/grcf5czYvgxOMfzIlc7dOG6ra8EXaQWB2od0
Zb6WYXISA1kVsFhO1+9K1zeY9xX9RnC/5vlMIwGmwemRjDIXV6OZsTVCx+nMrv11tJTqF53mLr2H
EE6j/sZA7anXUBnSbGU/Gcj/PHaOlVViHqwSYT7I9OVjU9VZNTY1fqikXVQj2N57BzNtRbmxzpXL
i4iOYQuZUzA0vLgn+2YUtluDbAP/FZ49dyqPaa26O5DjxtWv0ufF7qBUIIWBeoVvSrg/372+o8hs
eG4ObltLfjJ/p35Vx8k5PP/1PlpZbB7MiU5V2X5+DjtfHNtedPsmq/593ghjT0ypUtmRpF7zpbTp
IGW8nPysl77+mqudfcQZ0ueje0IOh8secD1z1QsrTMF1cZpz1WsgUV66tAlfrXawNwKOlZgUqDlb
QvJFMVlf5Hs+dM7QdwDRrhiU+CuJ4+6Hpqfen13DfO9XpzCUag8vj/tCZNt758cfcs0HoaUA4kXH
gqxz4RO+2TlWH2eUsD3jJZ/8YC/y4U3X2x9FTaTw2NjawYKRGAYqLEk+qvmuOVYeA80DlRpB2/+S
BbZ5y2stLjZezpXLneo1oRVxAZXUZbOLyalOhF1METUPxz/7SjH3pZpCeaVG3vM5EmUjtg58HNP3
S+CV53VtUqs4ezEF2Z+M/2jXDN6F518rLkMMID1G12TJeqpkVprFKfQBWqMrr35fWYc+64w3qKqf
0+x4f+8JSRnRBBxNZcWTW/ghuimFRhnRwJRZFtkh67PpMCWbEaJ06XnJn2ob9V9GzCVwZ8lYG/pF
n4e+lzNk5vYHyWvZGc5O1P5n26n+R1Yd7+j+GjtvTJ+HMkjTNuuTcx6weM0XiIyRo4WCHRN1Xe0r
rdP/VNog2zjTa57+0criMwaTEk5pxQLTwUJnrIzM6AUyqmCjer/6HQkPgWnK62k5Q5+XI/ADgdpz
mKMSElnqiKBBKoJTFLbDF1MJwzebjs0t9TriRtNu3Q3PXLm7ZDmf6jpfFOmrRUDQ2K02hiEDXEMS
eZ+KQIuPnaqov4xVb3/KozQ8uk7hnPnL3pa048opB5NCYZshUYiAlyVAGFfSEAZ4MKOeU73pDI39
QOPD+rOI7Pb5e4vbEQQzqHB6u0soW6VYZdmgW3buIAg/Rq1evKmxbn9/+nacWVkkFnWQhAZalQCX
RZW8BGoZWBebyf7g9H+ww+XLfcVIFyiuxQloo07Kdcgw22p2BkMf1S4Zw3Gr1rK2QbQswV+xRYC9
FidNCBWNIRo957YpjukozKPbx7+LsngeNUSbl5BDIoYcmF4WH07TJ9RZUgxFYe69hHX52YeMeCPA
XlsNgjmQOjAJJOHQ86/mEgZE7cTIqqFylBrRfrYnOzxkbTz+83h/ZIC0uByhvUBKVxaBSf4W+4Ni
TKcXtYalstv7LdNGe6NQjWPSNk0Lg7WLVqubi+H62OzKlQUyxJA4Rk8SZMgP8OHmhzCj5S6JpBD4
YO9cDbkOqCW2lM3XrDAyxX0lh+xoZc2tpJOXZIoDet2Ksxg2Y70/RUjQbEQA61bo+xPXSFL0heul
LdgUo2wyNIEcf+eUbfGlN4Jko8C2cvtSTqE2ivQhoifLtTRwywswHVjx0u5VGRvVOloMB/8IkrbY
B2HpfkcdFZoHqfi4c8tY2z/eshWfpLANqz4QMHC2y9sXbSKNjBxA+wRV4zFrmYFDwX14GUsogh+b
WvmiM1OLOLGwvNiAWTk/S96xg1s5P9F/fY59+D34wAgYJRitJGvjwvPbDJ2rhm7ROdLTEix7/bND
oujyf1iJQ1kKpBJcmssAQGi1nvUBb2aOYszZ63ktNKL842Mra1sD0zqEwzSN5DM193MjMxBqj/le
dRrkBaRojbLvrLR5hQC9//7Y1tre/Dd3zqFiaG+RpkRGada9RroMtxd9RU+Ol6mBeD6k4ZWGi0HC
Q+DGXVyApTJWAjAGztbHrrPT4DY+J6M6/fV4MSuHCuAf2TdkKQzvLMdi1cYcBIxAxLpxM36ZxtBu
S7g0ewZWkZGt6l2mhu148Nq6LI9JGLYvHSzp0bBxtNa+KTehJIikrkjkPd8/UYspLHo/O09D8NeI
uPObq0XZRn65tlY6plyDkgcJd5wbyWoVfKPBw+W1RrhDvcLdB073m2U1v4S68Yqk6qeu0Ztdok0b
KOU19+Ql46CxPlA3iyezZ4i607KM4yws50A6ph6DpgADXibpxklYXeQ74JueC7joxSIZ8J+EhtbV
2beaf8p0OBS1U50cz/8xOdNJiYbPRmv8AWXvxqmQS1g8o+89CRoG5Ld3fGENBOZlkjB05uc1+mql
FUx/GKVef3MrpXK+hY0a26eIIZ3qSDFhnDYeh9UvzDMKCpp6Cyijxd52CloEiZedmS6xd0AvlW6P
zll3tECg6LvHh2Yli+fDgvCUvS2Ck8VtE5lFUiL/xKGJVOtgq7lRMXPUGbvAJLV3Esvaqk6vnQ95
PGThgFR7CdcYfVOf0h7XHQpJ1zAqVnfIfGjON1a2aodkDQ5p3gdm0eafkRG0VhkVNzt3mpd/y2xU
81ywis/XaB0wYGRAZNmw3i6smK0wWA5g3yJifE+xhHgN4kHbOAlra5FnjmCY95podb4Wc0ImSW9w
iUJR4biKRHB2zcT5+tgX1hzvoxX5Kz7EcYld02bvjOzs1V78TyEgn/C8IPgz9Xv1+bzIkTmYHOLW
HGiQ5qasDJE/3nM2p629Q1+K4CCVTJ7PVxxgqZIbmGz2bopb9d20yC0+Gx3d5B9bQH1nF67xv8ef
be0I0clg0l+yEEPUOl8LVY9w4nHNzgBn/mTA8qvW1d4+rZRuFw9bSIiVEJ8lUQqzZFB1x9rBRIDq
pvBZnMeufgtd4X9SMnv8hQfR/sakACAPo9t40NbcgooE3Cca+0WINV9f1gtHQS8sP9PRKvfQCMFG
F2poUII43j3+lGuroyIBGg7dAyKsRTwSaklXBorO4xK17bdIQ2Fn1+hWAN/o5P/eqLp9hE3k6dOF
CzLuAz2kxOEx7zNf4BR3Q9g7dX6Bck98NpLM2cMKVT17hrFC1gxdIfVLiZGdW6GkVKlja2aX1jWG
9E0XfTN9cZC3f044mLsOQyBmOFZkMMyDLT6i0oEBr6M0vTBEVzGnaoY7tHOLXZzUW6/H3b2ENo8k
uXDkqC/RzsL160jR+9h200vstx40r4Qlp2ow9GdPGEXS92lz6B7hd14OxNBNAu9ehskF1wlveW/5
fwxxU+8DK7eqfaLZ4vDYD+9cnn4b7RVMEVByDy0+YYgmhTW0ZXyxwrD66ilq/7df9u2V6QdvA6N9
jySm+QysCckDcltqi/K3fLh1c6RKuzCu4os2MOlrDFb/0sX6+Lkb1faPqjDco6q03ovX9fVLLprk
UtR59CUAprSx6PvN5KqEx1Ay5bCXy2Sgy6zaR+CaRfdZA19bUpyiONY2rNwdcSr4ZAFypISJPeAL
8+V2IcKTjXCjC+JjChQhg/u197pxH0RT+1c1qOOXop/Up2u30ioYUbDipCIcw7lVFyoSagdjdFHb
sfrWGurwtaLK/CxyDCvYkbo0sE3f1V+UPubFsczoUkKGtk/KBsVGihYbX/DuvZFWZNAGobW0triu
XDsTWtBb0SXpnexLZYSuv8u90EyBvJf9/ywTiOjj4/BOxj2LiDEJg5/kJEXPFkedf74I9WMEQkR8
mfREi37zlCrpdrZWGcZnhcrxdHEnYWR7BEuzad86nftzMOH7P9BPUf2jKpKqedHp+ytngy0291XW
tMlu8rsh3bXcinpLwT4uss9q68Zquev1MVe++abX+G8aRJv9S+r7hX3TmkSJjrEfddX18RLvT7xU
XyCz53tSClzeZKTj1aQaoXJW7LAv9rDLJD+9Mg+A3Dpx/cdjY3cJhox7OGAyF4ZDfpnih70hAlKb
GCYSIU7O1IiXKXerz25Rd69m6qv/jADBqBl73fmx5fszbkmZQw0+J7BkIF/mG2n3mohrW40umpK6
R7vOAYDE1Rbp4/0ZJzUl39ep0kmKsYWHWrB521ptc8YDb2peSBL15MR0U13uAPdr/gEy9Da5lHYK
ku7JBZIz0dbgDHL+5JmfLzAzAv5tXwkunmL76i7pFB1OWB7bZ4MiBELA2MoIjPFuJtfmdqJBiWyr
mqKL0SXuF8pFIueVdfVT0zVgiB4v6u7EY4xKghztkLpXS+csJZufMNroogza35MC26s5am+9p3ye
lOdIzwkcpPIJD4DU+qE05C2evsqb2kIp7PBS6H51bFLfvnA1ly8+6MfT42XduQmlT4BBkoiUTgwQ
/vk39AtNVbMm5SIbYy3+VPeRZX3tE939mTtdGO6rVgmmXd442Ubv9e6wYxjxNRrnXGkwBC0Mg1jW
s8EMo0tXd9rerrinu8ZN9oM7bFFR3B04aYouF/tGeZJBj/kaq6EPaT1wFNwY6rs6EdXO13p/w+vX
FoTfk8HT5pUVsLkV2OZMdwqS+MJsanhMA4W1GGp8nJJiC61/vyA+GnPq5G4EfnfyLr0yTYU3msFF
ZEN3nEYXNWuv2oI43i+I6B/KY9JR/sfc8HxBmV0GU4Xw5jltkuSv1CVv9wwRfw8qOr7PeiGmoE6Q
dB20lJcKVzlxnlCtTOdpsn7NquAm2uhrnmt/lmP+Vldi4+5fWRk1HRle4ReAzBc3sBpR3WWqQTsL
1AYvfjtM+9jSxS31N4UTV01JLkICBdzcXtxRFcC/EPi/dlZz59fJTaYrWPNkpylNuPGsrFhi3oC2
jMwCuBblSf8Qw7ZMZjGXrGnndMyM/WiKdm8LWz27Djirx9t1fxeScOCBcOmyZYyCzU3l1QjFtwt5
bRF0zb5lCEZLk7/dWDlUdAE2jK04u+RXlIRJAKDMZS3XNgJdrQGUnWvVMT6rURe/NmoxHh8vadUK
CTojv2SfdyLRGjhawUyPdm5qe3yL4Mg5qmG8leWu7hEIaEJHyUqzBJwI5rc7Ssna2culuC0zu5T6
kKWP/i5Lu97qrK5bk4RoQKx4TxbbFLoBw1/C0WBa7J291mvVabI8cUrF81xypKDEbAQ2ENtSKV64
eW2Y0GgDSzm7YWW9RIirXnJUTzdcfG2TpFAS7k174Y7WFpkSN/Fii8/Xaf21zs325E9ltZFB3D+J
uBn4YIZaAQuQfc69O/TLwQ3CRGc6SZIcqpma1afJsbJX3R9ybddlTJ3tfNWJxw1Xv98wi84WcGgQ
EYx9Ld0DDiQliisTEsM48F4ySBp2zeC5t3AST5P/8UYBOZE4Lql0shx0V4bBd1pzYC64or+vuY21
19yxe/pUSXgLDsEMD8WkJcoDyKdKHdsbz1mQ9jsnasQuzcZxI4a5dwt070jH2Co0FIBGzjdMhNk0
Wm2IaFYT9nsSfP0gGnerdnSXMDAADtwCwlfqLTL1m1tRhOJ6NSJxjEqYxovr5/a/ZquJY+4W0R/V
NLmHOvTyHyi8bc0A3LsFNwZz6kBNiZfIj+aWVbVniJm5l3MdDNUl64KJsMwpj5mIn0YEycuJt4ob
Cp4QMqS5qdSvnD5kFP5cI9p1ZjYX4SD64+l1rOtyP0Wtc5I/Jts3Q6z9ePYKBiFHlE4wyh/+m9s2
9WKC+y2yecA0/5+Iual9oDflP09bkUQXkh8d0SsoXuZWHDV2Oj9vLSinQpQp0EnqvjexMLdaHyub
BrgJYJUsLYFWW8TwKdpKYZkFBnrZoXpk+rU7VOOYHSKwPc+dMl5HicYDaS1vD/myzJektMUYqGYI
T6IT+hMiWV0Q7HN13CpCL87Zf3Zsh51hRczNLTYoqbh6C8BUV2N0lb0WhuYxZIpi4xJcXL//WfGY
eaHMiKTFHYVMMU1DGGMFyYD2b+a6nOQc+0FXHdRMH//tMjcxrtHoIjfylGfcGV4c8IDnBUyQLa4C
NrdvKaWQXxuayLvnrZj4sWy9SAZ96TcfwrSiYfp6sPLymjskc3mTeZewUsaf/39WFmtRnFIUdZaV
V8tsp09h4XpfYig0tvQz5D/zoSb1/snAiFFDAcDFBbUwo/d+MTVjUl7jsHu1m/5bzsr2VttOu0HA
9/f8ongZaUMT4QKZWVhzg9Sf4iZrrkw8msMBPJpId/o4qVsDtWsuSHTLTYgtqhiLswt+qzGcImkg
OUUGEgJXeCNo+xXD+EvYll3+SfXDQBwNxFDGy+M1rnxRCwgXoALaL8CfFhdwYXaJSRWuvdYN8KR9
pwINOTlDBr1y1fiG9VeSpT0Ir8dWVxaMMzIzAYaMNvSSyb+wtXKyeFKuaRzEyNjY/tkhQoh2RIrq
3tfK+MVVzPo5MVR4Q2ikEsYZ6HwRhYAnnp+FaaiCpE8nzOpKr++awotesnDSvz5e3cq9RaEN76S9
xJYuZdG9NheJF4XV1fJrv91NNTHJ9zAagy0ulFVDgEgp4ENZTblhvh6In3Kzi2zOdudEuyGAGk/p
hidlF+RXo1Ume0ySG4P3em6lGoVOUSaproZevA6K014sbfLPj7/ZItrBCOP58p7iFFCuX57spHV0
H1W/8jpYTfLiiPqvtkRI2A7c7MVN9Ul88QPfCg9prhdb3Pr3ZwBQHgk6lQ1mRHin5wssPL1uqDqJ
ayz6+qsQaV7vFK1HhCd1HPQJrKAunux6vq9X4jUl5IPobpmnW3amOr3Bek3khYs9wlbhV5Ex+nIU
aT9eTadrDvQ+m78ef+a1pdK/I0QGzMbw8iK0q5QmYqREr64ajevqjO4YyNHMJAyD8CGNdFTuC3Pc
OA/3px1ACykOz48suSzXyuCo5gZwf1/HeKjehNe22i85xATpJ8WD32rHlJgSXQQS3NXvj5d7f0Bk
yRaso3RfKleLAwIexR7qDqXtoPGzF1/JMjoY4slJKbmX1GrBDNHGJvvw5Po/PLGMB1b22PfFtS2H
5KzoZfmlb8qtVt3K1snxWJ4HB8IzZMjmVsAZu3mcpsVVhS/sxc5y79+MufcDaWWeARbKxNPxCcsC
3qBSiyOdX1ZMXRP1zV7Xi2sV9AncaG10DqPgOQ1BeSdLK2Q61GQ5essclMEUy2wS6MQLeyz2RWC3
O90HsmcU/lYZadUbGFeRCHNumeW9XKm+ZjAYwxfsrfbktn1+NdJhK2pYBOL/LYhWDXPGIIrvvJ0H
NdQAT6DuHhMPBVE1HTqz67/2VVSfHrv3qkuwP3LMnVLcslRVxpZTMxJTXPWwn/pd5lf6qRMDxAva
aDmvmi/056ro/y2OqjaFTIgXwerPnVAPCuJUxJiug5E4f1qQcO8K1Ym+Zp7znATcf47B/YhfMFLH
A7cIilB5QLgK6d0rGnjdEaYr+xAC6No9/oRru8U0ACP8RF9SAWG+oFoOiwxmIK7wprbf47Syv3aB
V9+CUt2aPl8zBS6eA8VRBcJpzE11SmOXVYqpkJR7H9RJexyb3DqMbR5uRHVrnv7R1OLJJjebSlp+
xdUz4rI4UOm244MgENx4TtbsgADhSPGCUgxZ7JGWa5M2aEFxtTNjOCWhZaNZC9vr83sEWgKoET0V
Wcycf7iiBMhcljGKA7kQ/iszxQiqagw4+C997gZb0fjaPkE4KJE0OLmzpG+O1b5xc2fC8cZWHMzA
Cy+xXiIGrSfpxgFe+37EiP9NH8re4nxlTG5A5lFzp/PVpkNhZNOuEs2WauPKgmRXlGdQlnXgap5b
aYrGw07JoW2U3kLFpG1+g7xX7z5R0dGCw+PdWnntgSARYFOhhUvHlZfWh9cwjq0g13OPu9V31Euc
Qb+JBO9uDNxdkir1PjGDZMPd7+5BGrJMX0sQmZx6XFZyIoWJCYjh8quTKeoXO34TYi/UqTn0EKUf
Hy9v1RbtKd4RGlWUMufL60xdKJWLy7tTSNSkpG0lTkVesWt1EBtfKsXpNy7dOy8hiSAxJDylXSDx
CnOTIrVC06eBc1XHaPyUUhnep4h+/PJ4YXdeQqAg2zm0EymEYGduRfEHM3WbFCuFFez1qjHfimLM
L7FXjhvXxpopOcrOgAAYE6Yr5qaivlBzN4e5fhiCYkfxuzoJebU3cRQ8B11/p4qUoABEijjPvJFz
U2re6Xk61cG1zFLr4iuq96a3TvpaNbb6bLApC/i8+rKnQ9t3+QENoYaFM1rBNYid8DAq5W95Mm5p
Id65n1TyIJQFig+6ldrdfD1pnvpOVHfORbemt0zTbpHfuzukS37tFP/J/gB3Os0hGlTkyhCt0wmZ
G/PBe+QGKh7XmPD+aDd+mO5cP/YPJX/tyZmhd2OUBGQM/R/uaG7M1JpAasvk19iK9UMeTt5uMvIt
oOR7cX5WQiLDBGJPe4oXmIBz8Zgwx9wXHvjWq6s3frdL87YW+7CNMvOSWm5d3Br4S4YXAL7poRK8
bru8j8K3MtQaawNHfreXMtnlwtIBEgOaWQ5qW5PUo3FdPu+Ye+UeEW31Au7P+sONq+FTDXHMuBHt
3FuUbNnwWxIxSibTxUsgVMdv8rJJr1FjVz9qR/Nfmf/NkpvbJk52AD4Tbek2311ekBUx1ynLjx50
cctpWK9pXKsSZnqtmKDeZVGm7d3B3BoUvLtRoE9mBl1KrxNbQZw4d56wxokH3+qu/Ug3hkil3UHK
IeWgrS1K4vfXZO5B5OzwSpGFybRouSI35TQEddlcwzYYPpnaiI4P0sEBFtX41UsRAHQ1q90hkh2e
hZ7nr+Rtzs8+sJxd5JvRk8MVHBxqaTBoQ3QFvvJuQpdhDgCkZVZd87yp/gBHqO8qr0k2nPV+H8mh
AWe8hxE6AKj5F1ZrzZ8GL6ivbWe24XGwDQXxJ+gMng32ZBpNbiYJbem/L0PKyY8QRg3r5uoqWvM5
K6z0NBp18geiufrh8Yt3vyRaeOCrqAayMLrJ8yUxFtCnvdLl1yKGLHlnT4r1tdbV4dfHZu59k8gV
PAEtZKSf77DZY1oaBHoTZhrb3BPBwFHfkuFGE+TAj03dnW9KA6xEEjKDLyZxn69onNySOchiupZB
X+5C0QW7JDaSA83K6oZm1x+Pzd2tDLQYaF7ePTonINUWsVBtloC4PKO9JhO6xqloNBguod3hcd+C
EK+YIsBjpEPe2hCCL9yvbAPVHa2xuxZtMB4cVvrWZlr5Ugj/6aKRREPTP6YSTxpAsjv/iGGd25Dh
xfq1zWAkgN5NMIVlZxuBifzBs1uEvhaDUPTQbJCLd9CMyRaeKLVUJxtsglPY+w5iqEn0szORHrNy
ob9mJTfqxumSO3JnlUIcTWVJy7TMbYzB8JTRG/Sr2hn+sQqr6jg1bnTyyrR/06ame3FyM3ur7NT/
B16PrYLF3YmjwAMyTrKT09FTl+1esxAxQxfeeFUqWz1A6D9AMlg/ncBhhfwDXllwUPjMIqcHkemm
icYpqPMhP4yd/a9Vl/qht7WtmtxyPYRHJIqSBh9KcgmynbuKz2B/mgy1emMyR/ncc85vwjC3WnhL
V3m3QmURWiHJLLR8cAbC2syL3Onmq66Q8NZfK7P/RQfesGtC609QzKfH53p5jUiDROcUawmaeU8X
hw1Jhnh0oN6/pZk97AIntA/jEDo700h/q/Pw22NrKx9RDl3o5G8oeN1RDlalJWwnKYdby2j/wawU
f99ETblxNcqt+Oj5hDvQ+9CIp0DLZbzsjysyogZ+19+CJC/+sQrNPBTD1J2H0k8vflkbP9I4zk9N
sRmyr1lGQItKkmxx4P1zJ2kMv8wsJ+5vphaXh6Ge6oNe1vWBnzOe3MwpvtQDfDZ+WXnfH3/Z5aUp
10xcROMGrig5WD63XKWDmIy+725Jk6tHoPjKHuEGdZf707P3M5patNWQvOL9Il1dRpZDBAxFb/Pm
1orJ/hWqAya/Sy38VTjD1oTf+78130pKThTAJQW/TCAXF7TXpGoYdVp7Gww7VtFDnbLwFiu13X3n
cUyjQ2j2Wfyr21dBcBk7I5x29ZDF7pvWeaG291RQQjeCqkA5jqk6BAfLRKNo46a9//YGVWaJUOPR
uh/x6U2z7/VhaG/MUYH7QDpQfO5itzh5bboFFVqzRV4ITAInpo+7+CBWV0RxjSLuLcrsYt9SSnvt
sz7kLInh+2OXuj+sODKQdOTkefvvKDSTINRyJs5xqUTU3zy30b+PafykThvtIuCryIvAziIHUJag
BdXPitoN7PrWtZ6/j1I73Qe22Wxs0V0u+G4GhBNJH1aoy87Ph57rPgBj5GMm0yh+quiZ/jsEUGg2
TdwcE2GPLyGKICf60eqxbNzwaoW9e3n8QVf2jjG3d6YgWmNM989/Q+Zb0xC7an1LYjV/s3wRf6r0
ZqCUlQ0bBAIrpghoCNeYR+RqX9aRIjuLhVuM3i3tpuSmx0BpSktpz3bzNLaFGQlcnwaIlBXmA0s3
+lAE1KesqTs/c29qKrRdUNXxKQiEv/FOLaMZaYXnnRtONqi55BZWHBNgEGH8LXTa4IROswskKS4u
kGr7p7ruku8mAc/Ny7LoJEY7OT/euvuLnZIqg20yFyRPX/Y1pyzvkL7znVsJHvDT2NqvJRH3ldxm
OhEtlKep07TPBnMOh8eG799nNk+O90qaKYZzFz6j+01tWVPs3kwn/RGWcKTDYZtAbpmOuzpQt+KP
+zPPYYdenltMtv+XTycEP1VC9unclCiBwjNo+1vNg3N8vKh3rbv5tU51AK+RzHiUDJZVQWr7JUAe
Rb/pBup0oA1Dq7sRp6rtwQHFzMXtDeH/atsoNKiPS7f4nLuNUV2zrCoiUJK8PLTMG137nGSVE11B
qPu/9xHdg93oDq1yqavC/zSlBVzQO6YkrGCXggsIdgy81FtE1/e+AWqYWAYadp4qctq5a1KRHMmC
LO1Gx4cpk9FvVAPBriHtP2tUXPpTrtQWAINSoeTk2qPQNmZM732EHJ3mBf5JL40cd/4Den9qoLsO
9FuqIVO9Q4K1cb8HuTv+7g6OM+1Dvku7ccHcOQq2pC4Uk2C2RHMu7lOFwICp1ia+VVM6nBMvjE41
IIjLY0dZs0J2KzGVpLh3hI2j6RcWHaDkZgol9K+mX7ZiD1XCmG68DyuGmAhmtgbnZzlLBC4DYI2W
TH1yS13B9JyaN8cyqMJfn16OJP4BBIW3yCn/+UZVUdUoQxilN3AZjMRaY7mPI3gOH1u5u/up+TGM
RMmYfwbciVzrhwtZVJFlDr0f3YoeRiY7FvqnQocew9DTJ6UMiUGkKQpjEt/FYNKiqVWnCSrkdhzf
QBNNB6Uc/D0iNM5GKXNtc97hruAtKCwuadzqvAoLujTRDWMlqYmWFuU+GcJi6/a7y75YDi+0RPBS
5WCf5l8ud7s097I8unV95f7SJJN5TOPSOg+mGnzqHaU80xrVnqwOyG9IWxpolyT7JWGZG6UCXg4x
om+3EI3Xn4xxjD9TtwtfQ6eLv5WG3X+Jbcg2H/vIyid9rx6xaRLysSyiqlY3mlpixrdMV7KTX0Yq
qF5uz+etMP7HACAIQDBIxnxp3uRSlDWj5ObEkXE0A7gufc3cAteu+Dt+ThgJvps+7vKJDMMwacfM
SW6l3vfxGYkwczoZSR0G+8zLNuFra+ao7lFbR9CGt2txvBzoQFxD6cWtrAL/1g88+W6thSfARvnG
JXv3slDm5ZLlJQYCS3K+uGSLsRN1U4ry5ntGLw4eQIz0MwMRdrYHu6wjVRt5QifcmtruHBgCAsDH
G3i/VoRFAK5Rs5JR3rLB2wndal3mYG5GZ00HvvQ/Kk/3PuymrTN+f/SwxAd9J5+kc7G4GoOgyuEv
bMob5Cr+J6EoJmLsjvMLsbhxSAbLu1jOFD1H3ShTKLg0eLcZrYQNYlkiCzuQzFbUFCRu03Bm4LHe
lwNYwK5M8o0Dt/IlQQ7DcMwEJx0zc3HK/UT1Pc23i1upIR5OjUWf4n2v93V91BrVVzbi1ZXPSceV
UJnBKM7d0klBCKBe5xFv2EbYnzS/GV8B2IxfHKYev9hTqn1B82lL7+wuRicj5TaTygQE6jSA5scd
6dwuyf06vjmkBG+wtRlHpxuKKyN2WrDLRdjG36as9II3kSpWfW6yzNn4zPf3GkkkmiPMbMtG5vIn
jIy8G33nKlc40yLEyx13x+Ox1VlcscKTx1XtSb17inXzhZajTtMlqvzrVAbhF6brfmOONf72+Oyt
GZGdJ1kL55FVF0YSfWqs0kr9ax5l6Skf02ZvJJCzPrZy75cGkxBARCXigMRmsWcJV0qom3lwGzU4
LSZYK29FxlRnaClb3Eb3prg0KRvJdJ+EcQl995iKyS2jL24ZI2HD3ka3CCJnS7Ei+Hh6aLgfr+ze
G0lhcH3kpGBqBw8z3yQlLbvRrtz0JpJUP2SpYdzSZAJaHwzDpwjhuJPmhM5B1EF/7IP+SWpuDgLZ
Kk8EgEcuZCopc/NZKt9dpZ1u6GWlyqEwDWAjJtWObqd60FcfH6/23lswR7GG+UgpWbnMj1Pm26PG
KaZblo7mJRSee0B6JNqwcr+FjADRBgIqSk2IIHa+qIaYoU/HcLoFvk2/pDKceuc1GX0gH46vrerf
qjWHEhZfkJrXXXG/GVD8VpzxpqllfbbsDpWfEi+trVH77dnPxxuHvhkCyOBi6NTPF+ZFeQ+R/tBR
BjfKgDp4HDMfZIIIf2znfknyLTU9wmaeG3iiFnZyMHpkat3N8Dt1h4hicUnhJzg1rbqlKnXvEZJI
jFuQJrnkA5E/5UMa4NVoPE3gR26O0mYX1cvbU6BAevt4QfLDzDJ5WciiakdAJCmjl++aGJTBYHpF
uzkqYHqYw4wcka4QZW64zfuhOxGsq09OH3O2JCiaWBlkB8nUskPo5KE2+K7QbglIjUOMWPY+qCJn
33rJk9rm76bo6UoCaYkPXU4fV1k2qVMWaTdjoI87dml2CpHlPj7+ivd7Je9DQtf3NYGSnu+VpYsR
LmBDvXVUSo9VoMHpJcYtObVVK0AQ4cOWwdyyuBNGGlQ9/4+zM91122i69RUR4Dz8JSVRW9uxncR2
Yv8h4sThTDbn4erP0/v9gGNRgggFCIwAQVzqZnd1DWutil314uTRcFoaa/WNvt3TYrot7sitkho7
EqdB33GzmGVd0YAZZ/WyOm08nzjfZvrvXJR69VrNem+EDhUZ82OvLGMTtK2FRs6oIPlzxPUk04dC
HZrkLCoxuOc4t8BlJlaUKIqvlk1nwdssC/eLtlR5eVSRXed/GCtmlWRdQmRqdcLbm1p1b9skbVpj
FBd6yltRnWzW25bQcKHkns1fdHj2rxKfv3eTbl0DDCKqbwCxeDSo3l6fgZggteiXYbk4kVKd1MqT
baPcDYy4eVLklUMtyUoELoCgIWlvsz8+S5QyjBPHatZgycUE+QzVKd9o2u7j0yebOjRnTbZxwPNu
HKsp9NQpu2y5qASBwbI0uu+Mbnx4bOXO3oEWoJ7IvFb4e9v7kxZLjNbLMl/6um3OS4tgSSrKJKiX
fm+Aw60pVALYP7qLRE430tqWqXhDnUXNBdegvy8KVfuWebPxCtdG2cHh3DNFqZn4BQWdOwHTks6e
MxvtpSNsPzONpQ760UKVWrg7gNDbdAG5F9iP2KLdQwhxffYYfZHo2dA2F10HWuXncanYvtKOSuOD
QqzL0zhrSX0Ccpx5T7+IcuInuRGNRLDlW03Iuq9da+DKX5p60V7AJ/bHTtGcU5nSDnp8Sm7fKmaM
gjeSlQioeltOYMwwNjMRdntpK6U8d07hnXutqoJyKMdgHFR7J32/dRz0mXjvif6oytI1vd5VKr3W
NNRmeUkmr3wB+20eY2X89HhRt4cEI3wzeou0SnmFr41MeVmaTbWWl2pRk69ePDmHBabKC/WE6fi8
KRIS2bpHfvIGYAv+OVXJrcoLTashSIrG8os2ig9VnST/wRQYb9iOZLFU/DaryqWO3BRN5WWwrR/G
2upnWGXxIRa9uZMA3R4KgjFA3rSy6Z3fiG95i14XzCNuLhOd0O+lY1b1hREew3JStS5L6FBQKdxx
V/dscuDJHSXiAoTv9TcD+GaKjJkKl3hNhk8orXWHrDTSU5yJ9BvTmL0de3fOiMwMOPb0BxCh2ZRp
Y6tW1VWpxGX2zELxS104q282apOTeani38fH5M7q0GinbMQ/9MS3Me44T3TLaQ5cyPJRuTb1wm9c
7Us0Ky/zOovTY2t31gY6X3ovFnaLg7PTyRQGomb0qRiVdRJDpbVHxgW08RkYZr83b/TOnQZCSDuO
bJlKw7ax6g7d6okiBVviFvMnNSaFnURb/f54UXe2kIY44iZv8ytv0pFpMZFp6aOBbmftnTQ7TQiC
hBX2YJhfcuaPPv1KA8aRolVgMZlTv+3mmFVKdWiIxwvgAtePDWu5WCLudt6zO3snJXKBT0HcAL64
OfbOVNWGDknzMmcjOLjS614ymlXnx3t3+5ZBNeBvx0HJOGqLwcloFOipko8XBRTrF3VdxoO55nbY
R059YJh794uyGNqzrp4zISnNbCMuBE2p6xtdqWlmp8g7XqZWM35PdSP52DbO18cru9k/jED9lkPZ
iEP5XtdG4sVN+ypRxku8gE1YsqwMqjzZE8e9Z4U8mHiXSgJR4qYJUurG4inE5hc3r4tDX5qjb3rr
Xgnt5trKS4ROGr18dCRpuV2vBTUdZ6hRFaNjvzgfmBvKGACnyT5MVRk//22oh4AwphwqX/+NqSxR
hqbM2+miTEqnX1Sv7OdDwlyjZ2kNuB/yHcq7fH+KMduyYG8qE1++mi5cM/N3Rxkb32DK7uenT8Eb
dYdoiVyBUsz1zsFoYMR9y1Gz5njpKVgPw0tv21a6k9nfnAM5Y5O2KzhmWmFIn1/bGYZo7HlK5kvK
2T6QPM7vykS0z7pvrODl3lDMtF3dzWrgMnsjnX31oi1FGqxTl/j16BVH0e9KG94cOWmKS0rQDqaf
C3S9oCw2hmXRCvViIx9W+qUbjQS5fCAC3oQizPHxd7qpP1pwaWhH8SfhLXXPa3PzyvRrK2VloByz
k9oNyrdxGsxPfZkmp4SgBFinNh8MI/rRIoX78tj6ncUSX1AHlxP7SCbl1/2p+kNdpprBpaiXNNHM
V7t2PAaHVWmQGmmz83jcOFwWatG9lOIUYLm2zPvMtrLBgR1wUakMBks1fJhc86jo+XR0nPLdWtZ7
Esm3R1OSDbnQkscLNG2TKqdGXRoLaIhL2w5z49uK9jc0Pe9ZcLEcH+oBSTOk5iFEx+3ZXIws4xqo
F8UQIA1Hh5tdq+NRE06382jdfi6kqSRRh1KdbGFuErAMpYScqc7aRa2q6MfUz9OxEk4dGGJQd/rN
d0yRJEtFcnZPYgSuT4ZXjatSum10ieY6bfxUna2jCmHdj2JveVaGhS2UGTmNGImOoWZ3bYxhjrh/
L4tIzJX0X7syyouhN0+O4aP7y3vPnQa6BE6Muuq1lbaA0FhGuXPJ06k6DkKX4tNtvZMp3J5zaAIA
KiSGj1O+nV7ugjpNIjW3L0qT1qc8jfPet6fcPcIoSV+iYZoDCgZPl3GZJUCDHi4E4Sb/vjnrVRz3
Oc+OczGEMfmcnjpUTLHsrO0m4OQdoQskDVBTZUOvd3A0NfDSkW5cjMbQj7bRJL9mCb2T2FCcd25s
1M++ybLSDkhbgiFJFrZyNonsQxIVdK9Gw+ByuJM1oiRR8ceTTpD3USKVQc3zxkDgul5VFFWTwpRN
rORx9K1fzMr3ynZ6Nw/rtLOB1y6J+4TrA6FEjiXVZm+Ac7QbI/SUtOEk3LnEDEg6w5+1SdljhV5f
3/8ZIoR+m2soOTmbLzVVEdnBOo2n1tOqUzyPYAHGJn3HwKK9Zup9U2QhtCokWn9zeY04S+hlLONp
6o3jbBjdh1rrx9+GdQ9AfW/zeCFBeEsYNa2R6+8Ud3A88s5lTT1V/MnLer9cjD2RE/m+//9Wxf92
jtQAHiaxIM/yZjkJo3wYu4SVrjfj13g2rZOSGl0AKMwOCmAHv9q1Mr/26rCTzV1HAm+GyYd5qDge
wAO3x7BhdlCmM4PkFGuGEoKoTggMe6GGqj23hyxr1DOYQe3EAFrvYBfm3hCjO99RBsCyg8aDdtNd
aLwhzdYV+32lVL465XnQpdVyKSuR7YQdG8D+/62VriutT9m0NjZBllDM1kgLMZ2WCoWSKNK9UKna
MTTMuDvY6MX7g7Yur3LGuBxW6RxTjQkKi9s7vqXN9XkokU6p1tz59NgV3DlicEYpMMo+t8wLr49Y
krfQI8aMPegr7bjGbu2PYxUdHlt5a6FszhhmKH1Q2kHcavuptSS3c7cappPZggaqgH28N+GKM6a7
iw75ZOR+XHR2OFtdHygdE8ZiT8+OmdP2vz3+JdcO/X/fAe9ARQtoi0RDXK93zpW+i8tqOjlRYvuF
5yqvDUwpMHpRfxqF8hx//H/2bATdyRVQt7W3GL0YncF8omB9stMMpFJMI27QakFLrtqTZbg9zpJa
RvBHCd4FhLG5x926agjlGyzNmtYPRpF7n8u6yI8Z4l7DThJ03xaNRrguVMa3TVREKZcsmd3plJkN
uVaH4oMPCoMpYE4/fn78yTZsY7mHLEzOEkb6lEr8tlcy0QTW4gKmkN2tkXgtxjYe3i/QcadTkji9
8ceSu/ZHdY281LcmoMZWpVlNECveKgIjiZFL8/W8Jk7Z2YXbywOYjMAAAXqX13qL3DBBhAhjcaZT
ZBX5r27BsLrE857Tvvjf8kGAgS8Ak0gTfvNdC7NU2t7DylqVw8WwK90XqtfvXNG7a6EIIF8BYL1b
PcLciUcbQP18WhfvX2Sei8Az52wnGnhD8l77Ad5MJA4kL1HypDbXr+VNEYrWLCdvygaBYmWUNIGJ
7lnvz0bnKQGyd/Dt6m5yxdFUo7wMC2HEbRihKda9asuil4dBTXLzI7FoswQ5Y6bbl86mBO8v2tjt
1ZbuHHSkfSTL4I2ctw0zx3XVk1ag7FPO7h/Liu66mUxfgW3uTda4s/8ELci0QW4kBNz2K4wJnIDp
RjOhS634ouzyoIzmPSu37k9OlKLkjTANXKktcnLSmtnu8nY5TfKetCsQP7V8NWI0bK3e2MHfy/Bk
87EJ/4BnEtBKqOvmzYsZNiEWKESnUinKwBlcvfI711iPlrVkrzkDzk55N6ZfH7uLt7z62ix5FfkI
0hG0LmAXX7v4MfPyfqCLf2r6Ovo3glzchaaZjZlfe43mfeXxmb4gmFM4r3U6DbGPPHGunbxOS71j
asfmPwowdDMYiqWSsysKI3qftY6bMZHK7Pqj1q127GtykvAPd9DXdzSYii/92uT9xayzGL1oq2LW
RaOW7qteMnHdF61i1GEa6faXNYuUzp+nKdE/lEKsHe39FZaAHEMkzvqw2ExtjMRkX4ZZLLF2NOa8
/KEinxaFUWkIwe2w0qXduZm3x88FEUap4q2hSkB1vWmZvo42lEgD1s5anRPgiAHJ8HPwaunKSARg
CjHuhqTX3vbyEzPPZkdfnJNWqvn7Gu7QpVbFHjviNqAlaIZ0pdP1A1JkyrX+VOPpm1YrnN5xTrUi
yo9mOSunSYmX9wlD2w9tOyZfI1g8BxO+zE7V7o5lOO2UIcm2ZV61qYzUiFzU7mi7J1Mbz/Zspv4i
jO8MGHtBsOv9HNnCj6InK5LIrMJwkUByOZWH2v52NoRWufpc2a11mopWP6zTvJzSRlN3HrutJ8SK
JDxK+hz1Owj717sa47pi+pzWSUMO1Vfi1P3eD6VHQ9pKnsqC3xZk4qNMrMk/7E3es4i2zkbqLyc1
Z6QGAoXjn0vmrt8eO4qtL2RBFHsoscsp7qj/bxc0MPRVchBOWddadjCsa/spqqd88ptu9v5yLaHu
yXnf2UM5+gcREWolFLU2rmkqYHsudmETMCBWOKRtdppwM0cALnvQqXumoKtBHqWwCxpsUx8Z7arV
nAVTo2MMfrbqY5CpML2SbN1DlN7bSHn0kESUBP1tTM2cYNA7a2+fknkuAjfO9W+x6BikYM/Rx2mt
neDpD0cPHA8iR8JSlZG/56f7vVaFJTSJhcjNKQ7iBiF5W8uXEDnX7mCQLf4HewReNKUJqylCbuzp
cBmKCOjYqclS5x1WqtNSriK0nWE5lppSfXq8vjufjnQcWRYpLCLBq9frMzObkF3aI2+t/qibAmlq
rVq+ti6j6B6buslLuQRS5UMq4YIKZhr6tS0NSc6xb4ro5Mxj+ycTlaK6QvN3KPs/B1cU7m+96bYW
kldRrZ8TrUMMSsCfnV4sLV5ea56MEZ25IlEPepWZraybtvXOj9y+TdTByFA5QzTGPKrAG39uUjgS
jak4p9Rai4M5LP2hnLofj3finhHaUxAfCJBIozYPIJp6tMgQ3DyZGXMDYEgq/mL3e7UW+bf8HJvI
pchaCw0XWTDdWlliUWTovXqnYpm6l6nomJeYDOpxtobx41JH8Yu5OurRGfT4d2fUuuOzi+RNpDb1
NhlJ4tuvv3aeCTEWQxaH2UQOmseGdrJF/v2xkTtnitMpX16aH/if7fsr1sKta2+Ow5RJ1MQ6kJDg
mdLtTA/tsHp/aVGrmuE49Z72W2SuapSRDlv9coAEju50XLsK9Ygp8/p3c6MPP5zBmJ4bUCafGAYq
SAw1OEyoIFufxajxKBvMOAm7ebJDIyutcGhL8ZRs4f9ZYSegsHFXKUte73cTmbWRrkUSJn3aBGpX
JJTCk/rpr8paoM8QcUDWpDx8bYUG/uIsdZ2Ehlsbvj1nVTBRN9zxgrcXBEQx4bwUi0LPbAsuLgG4
C6RgkrCkIM4fjRvMRl/tdGFurFArAZNtQzXku9zIN42zF8Vm3WJF89JjB/43yJj98+xa+JvBkzLc
GYyYbGNd75hrRInIMiUJlcKOUH7zlG9Nv9R/Pb4Im/mhfP43M7TKqLSTdambh2NVDHseOgYZqGNp
/7t6s7V+1p1EWD4BR/yxibyivSijsqrvMmG6P9Ql7+yJSISx037Rp1N66GeQlN/HmmGIp9jT8t9F
ZkJzG0tn/CWO57W/GEk1Zf5qrVYSjmCw02ARWdz5qlGhZKeq8fBr5w6woB8v7uaRYm2ooUnOLvTu
G+FlWZm0I1Im1tYgEGia9WteZetFqfM9uuQ9U7Tc5UBiZlUDs7v+WmqeMdINOkxoFTbzEUpGGqW0
UfzMS/d4CNuUVaqtMa5APr1S92f71FSZY09T58Glb8pzL6fVWKP1HXf821LZHweGQTy9i2+1Vym6
z3iobUKkoKkoXLPLQiuzG39lNjaihxEDgGjbnh6bunOzCDgl8IfYkyh0s4uZh8ZoljdZKHK9CD21
nQ5Wbjw3j+HtyMuokz4CAyClcNL1t2pNk4xY77NQgUYboAtfHRyti3YO3921kO9QxoDTRu3t2oox
98uoZJSnUrK/4zRpU5DZ6Kg+3rFtNsdhkK0JIjEyVspim9jIQlKwSVMtC0cHN9SYlfnaFqUGtcdU
ut7XrW78sWhW8WIif//1se17K8QulSdqNQgsblxHXU5x7rTYJvtpDt6kLwcFFeinkGf/+1pkQCQk
ZHYYkzvwUyRdN1PdqIrDpBWEqw91AjdwXZk69R/WIpUpQdvQZNimc0VhxOtYqlmYl5YaOKsDZ2FV
vWdfQaJY2kgQQSgWE2RtfHreDv2oJUUe6quSnL1yIAPvis+PlyK3/Sp+g9JDM51/wO3TQNgYmVLT
WMa1KcK+GdCAXanG9IZVLj6ooPTkiFb757HBW99HVQZpZ+bF0TuhW3X9hZxyjCCEUDyykn78sA6L
cRBK1vxj58WOK7pZGkEQBRNAdLQaQWzJE/nTWZhQF5rUVs9DbVY69dWcBi3zqxjR+bOp0y9+N1cj
PJPHy7tnlAYC8REtGaSrN8uLBxVGXoJTcpt4PizqNIUu4yChN0OF9Hu+wt+PDd7sJ6sEjShnNKNn
QMp6vUqjLpwognAbFrMuvGOUOCCP6sRxw96sjL2psfeWR/zLeeTtwoFslkcgG6eOumANoTMfEf/+
s+gi9zsu2vglUuwnJ2RwoVneW6cY50tsu+0V9DbslRiRtbBs5+YXJdK0XxVg6H+JlqRci8u9kcL3
FggtgiycpoFU+rrezp4Kcr6CBwqrZckauKvKaBz6Ps7O5eREv87NVLw8+wEpDZFbEIlyIUATXluM
o6JQNHSVwqha6Qoj5nvJ3TT9oCxLfXps6nZxmPIgqiKwQql82xjvYmhcxWxUocOHgoKhii+Wk9K2
yMc4qs7aIsSzZVhoEZKZSLeL0hesj+3qqDylZtkD+hyWmNqJ9xm4XLeTldzeAcryoIFc+XyyLvnf
f7rpudvqc0ofKZw1EmpfEVH6ceSx+7Sa8frv4z28ecdYEBgd+Ec4zdshP5CCmmJJyzqksWMGbY7z
PrSNp+zpCLyJVl95ZmlIwrTBaXMatztnKsmoc/pEGHtF9vtkp10XRKubzmfCYcTglsnL/dpNm+5S
uWkXv8fVxZ+Fk7oL4Jem+TDYuTF8H+2M+mxUxBbTxlWoTH5dWFb0QWQVPK0iaecvoHKsOoDEGa8X
KHmrcVlAdtto/I+tdRwaTftWu8OQVD4FgNkTvmNO9bOVdHlQSPqYm0tMJ4cDXn9Dr1rXpejcMlRm
umZjHmm/iCxdPz/+ejcR0MaKvCE/nRSgTrpe5UbJ1/MyJGctN6jLgQkrZZkf3awv2NdEfKoaUYSP
LUvHsf2cOGpQQ7DkZBnh2rIAStHFhUQ/M+X2DEd8Pkb60ATaLOzf0BVZzo0Wp59cOMO/xKPGMf4P
9iHMEQAySfJG+EiY8aSgTVvJWZIlWltl9i1R8jkohVK8F52eBBZT437pldH7kvLsP5sGU6CAV8PD
AWmd0vTm4RhAkNhrlXNFo9x9sY1x/TDkhBmPF7mhpMrnAgCOpOEDLpLI9s337byCBhzjgJhY7Yn+
RV2L3vLTdOmMFxqtYvHtXFfGv5PBUGJfrZ21fCErbbSL0Dtb9WttcmGYKnYiUG3KlYzJFvpcBqKC
COt3jjOjK180ahpMhQnzufOqxX5Bb6/KXgcjb+2d4yoP/fWhka8s7zrejbx+20NlhxipAMqGSvBY
+0tROEGhDJ+QpVmPj3fu9mmQxW7pz3A4OpJf18ezzafWRNS9DtEqtjTfSxflXV2ZVdiISPjGoBXP
Tel5+1SUEUBycheogW7DMwQG3HVGJiFc6rg4rln6yWsVL/D0ZA9vceuyCXF5Yak9Q4c2nE2iOEOZ
Gkje6jCGlH8cJ1M9qWLcwyrfuhaKSMRGAMBcTt+2naSvwl2HxBBh70VfeenHwBy1I35UDRC20gO9
Vj4ujbkTPdz5bvKoIwUBiY5K8ua75V0sxIQmbLiaSxqaGXJjbTPWgbmW8XFcDfHl8Tm5s5dX9jZu
jCnJCeDhSYS506kvqzEyy5q8Nnhs5c65Rw6cmAg6AkH09jQOLgFQNi1SBqLx0kPXFs7CaEfVOKDX
4Ox45jtbSAcXp4TsolQnlT/mpzehTqq6N8pahHVtgFqbp39nI/6SVtWPtY++P17Yne3D+dO8whVC
99vGz6iCKlFeEWVVQm2DmHmgh9L09mKHWysQ5aiNSBicy+ne5PkMrjFd5k8MYeE5ndTJ7RU/ssf6
WbgQ+yUnlgAYBTZFtLLJtseszF1HYGfUO81v7FU723FhHB7v2e1hoCLyBuyVom03CoRdEtkMb1r7
MNUXPQ6imWfzOFp6Zob2Wrp7ZIDb40DjV1avOHu0q7aIkn5os6Ez5yF0EjhKvtu6XXUmZijS9wy/
zeuPotPa5xi30hnK5j4tMNaJzOK2j6GoTmF3msqQc82uDm6bKkGxGhq172HvjbzdTontktqfdKIp
QG4yHPpnQm00RQ2jfpyCJErTgyjd7qWHkLUju3VzDgnmqHiTwZnoAd2wzXMOezVTFQ/jtpkPfdw0
J4mZ3Hn03yBLV68kfz3pDAiJNwHJraZLq0VDzpQEZrdPVfuHZuPgQ62K0y5I8ik2j0Nltn8ukan3
aRBl7bS8q7W6W85GDn413vk1t2umMUJ8Q9JD4+JmPKVZNpNiDLEZegOi/1HvqOHkMq7h8Z14I39d
rxnQGYeTM2ri9rfaG86S1LYKfCscSytfj13vxO37zFzT6kCPSnH91E6K3h+mbFZewYN6JuG80PJ3
HUW3lYxv1gbts5q2la2G6+I0I9yQflH+6AcVurxL0db8vbIBKRwRl5m810TUEGSKBny9aOpuJhmo
43495I7e6N+8dHW+tKBFi9Rvh0I4QbJq5fJKAR0B5JIpJl9KN4MgPNqTEL6o7M45CiEa7dyoIBlf
BzXT8uM4Cnt4X3oCZH1Tj1mMmLGZj4e1SXTxT112/Rej6MzOH2MracMm67TRdxsFxrgQGpiAwKMR
eGGkVt8dYsp3FcwkU7hn11mi4tc1TnqbMD9a7GOktVH/eUCZxzmQSaXTLx3IA+8EoYYJEavl9O2x
qorMO8zOpKyUcuZlOo+mjsZOVCT6Z8NbV5VbI+X6G6ZD/itqIN1/lipSsH9FRlSo7wq3zYpjGw1V
9M/j7397yiS3jWieQANc2BZ9PQtt7jLagGHndeJg91ocMKRGnB9bke/E9pAhXcRJhmJLa2kTtLdD
EyV4CjtcpkT8QIi8epe1tkD2RxTv1sTQjnnVZMfHRm/8E8gf4igpFI6YEaol189x5iWLImqTHiaK
hOfJrrWwhKAajEu1p3p4dxcJrwmdYLTdVIsT0xxhCHCJ0OEZ31VA29A/VNX/sCDZlgO2Aj4HSZHr
BS2iSJo0j+zQG2MpsGEXxxKk/qnqlvG3x3t3b0GSOgQbUA6N2Za/57zvNFG5dugwgfB9g5bkJbI8
8axbdwlfqKfSwqK4amyRtY3aFoNST0o4FoUOtUKJDkD9tGe3DeQeFGs4NhLdeVMXS9wVFsekOWHv
1s4ftDSjQ9pY3mk2m71B1TdHDlMcA6SMiMzoT8iQ4KcIUB07Hkqvdnmnpui7HpVLhkKeljJjAQmH
nQfi1hicMpZGo56SH9jka2OuWEvmeSteWEEXCUdbcf9Gm7UOkp5ZkTu2bs4DyAjKeLLaTsGPnPfa
VmvHit2lthdy+gWI5I5KUt14eyjo+2aALvEawSbf6k0J4WaATw0vLMsJvq2d1UiWR+7TB4LF4H7B
dEqS4ZannCoe/liLvHAyexVEgNTpysZ+OIi8afdmed9ZEn6VOinHG7jD9ibBTEpVCtssKWmED8p4
QI4633vG71oB6EDDAPXXm0ZwYuQoAtVxFI61GeWHuK7iv6nNrntTEW7PHJ9GplNUfjhx2/CymO0G
5dzMDqMsNf1Mh6NSmX1/ntXc3MFI3zFFtA78ivoL526rE8dsgAnxQ9MLuzabjsTZS6Clkc2EjqF9
+nTbbBrzc4AAQVDfmoKmixRU3Hmh6HrPV0fTC2JtF5x3U7gjnIP1DIhd6seAmbu+Q43jDig8VFHo
dm4c/Zl1tat+EKYRq0Bf6Sn56TqK8gBsP/8nUWQXbXV0Za/xcrutwIthJ+MQJbJzK09nLbViaNns
Md4ddyvSwQyYfO0FQ7bL1L89lKTDFOskvZG0bqs+UVlVlitk56FWdmp/TKZcLZkNXRt7z++dNSFN
hiFybxii20wraq24ddQ6Cq2h7ILCpdpUipJ+oL3Mh8cP4x1T+HbyBJqp1Ji3OOYOx24OpqqEDG1D
N6zRv04qgM4STNbzlmTpkfReNjdht1wfl7zIWyZ9NfG5GxgzonnCOSIy7JymTHk6acQtwRfmRmPP
ZSTHtakxGptq0PT4nJvd19wF5zt3i3KU/9dOieTOkZA1LRJGzMEe2bxZiVIB+06X+BybbRe01joE
pjfFx8cf6Sbz5pcRvIAjJOgEHLl5hrM5JR2btPgs6vqkAMTzvcT+p+5HkpbqOfUTMm6aRUDq5fbB
ReVgXG+eZVQ9VI4hOSfR4PrgbqnCD7O3U/Z+O8NXITSxM76JfgZNRdK1zTdS9KSzlLpVQlMxzHLy
R29O8w+Liijzx1VnBLA/ZO1oU5Bfs8avmX30W9Z6Q+XnHeK5EkBTFWGd2Ew/Vntmk/01FJWjAZ9N
3GgneLy5IzwQRCSE3RINh7bN9Y5oU4xyVByXZwTF/hBVRgZVlV8rxoXtVPduThMbj0+l/gBzlNrO
5jtH9Qj/KxfVefby5ODUnX30eqPeuYg3p0lagVFPO4mTS8vzejntoq1VbcH9MCa9nQOkHereX0fE
930Eg8bisvIj91REb/eQEIiXFkA8bxOCcNdGB1sUtCdSl4wJnaDA9iZqlsiBz+spNft4T1TlhoZK
wwyvpkp5c4TNKANf2/NmzUsqe3XgA5XrL2k5x5c20sp/1QWB0SNEu3RAt3f0GPlcV4lz9ry0ngJD
UZLuZDSQe3YyxpvHkseJlA3PJ5VoKaJd/54yShmtANAkXNLor35ZQ71SLlYcf43n/F3a2n8YjfOu
NPa6zLclIOziMwjiYeLI1va1XbczKq+OY499EJrma3Fl+G4aucHQqdq5HBLvVfO69LWo9flXbVD0
PyOztD499l836bL8EbS3wKIBtAKOef0jkno0TWZNeUQKIlVP1EXc9sigIsM6lwW6yb6b1N3HPCnh
Qj22fHujKDVRCEKXXfZvtooVDNhpYCEtXphrjSh9SzgLPd/VGv+LHZwlCTNiFeiybFdo18hH9h7c
9tb5Hufr8KtqdOVOCHlvNcQElAyJ6+iLbnwm/dFU6zhbYS0c5x2NeAazF+lyeH7PKDJwdYhS8Xob
KwSqhavH5EYrMZtxnKpcmw61Nk97nddbn0CmB1ua6iSJBPMerzdttmKaCzNBPllzGoCRE6+eMzSH
rGj2tMjv7ZycbIPyGgUboqprU6aXK0Na5BHdmTb904ZzGVp5rZ+e3znIPnIOIUKglF2vrVRdGzEv
LolCY8yXY2pk6nlQMnvnlbj132zbT1Y22ybA+3QkRFE4OWn1oVqt+iISUz/1qaL/Qp/dOT5e1b3b
K3WfiTsktX07hZ2BT95MNYgIW7OHF3t1/8qbcQ5Aq8ClXy5ZDU7mscU7X0sqvkjuwlsZZeO04ACg
Q6GVURgnSxe6apsdktlbf31s5c7xg22CIZvuAnW8zZkomgg5mExEoRJ1cYj/885TmahHTsfe8PO7
pmgIUayRStpb4a2pnwgbjCEKndz6vFQzlWUna4l5qmLnnbm7dRa4ZolchOSzOYKmktPZQBs8ZFBr
6w+6YhxVc7CeP+hIPMjwECIN/nXzmhetbS9xVimhVwyNHUR2HL0zDckQevoTSVVLgkQ8q5zSen2h
eOKnyquS+AwEo/ygZOX0minCC5ahq749NnXnVtEkgfxFMA+gYEsTMQqxsqF9ch4qXX3to8V9qRSl
+80t7P6b5bTtXq1QXtOrAJhhy8TAb+uTBfTNIW95J5EkzZMzc5Fn4U+N4SYHvU1MyPK20v5NNBu5
p3qykuqzkfdO6yOE0LX/DM7QVkc622qT+SLqyg9wQYzp44DoB0pgMAcsv2rrqQoqx+ljf3XFaIJ2
GqK/ImZv9Uce25n6GtJ54tBlepz5ar7a7ne7cSLJgtbU5H006TgYTXRDH8Z9ofztIU3g8rC1VX3S
uj7xjlneqTD6Y8g18F5HU/XzaVLywOhnfsFkTN0QxFOc/VkhHs5kYk9Ni9BVCmDcj7/cnSMP1hgM
DURLSUSS//2nImULNNdEawgk8JTUvyGBmp2g6fyHV1GG5oCEyBIJmjdHcRidGqTegi57nVhHqitl
0KyUOv7DWn6ysvHt0Kdsg9Q1OUda9pc5DPNBUMc4PDZyxxtRyEDOCHgEFQZTXoWfNgy5yTahuM9R
z8dJktIF7dRSOyb1+qx6CMVICcOldYszp060McVIo8Usi4KBcswgOWcWOcYoMi2UjbudrbtdFT1w
Ij35B9WzbUJZgXIpUltPz1kSp0cH+ZdjNHvzyVjBNT+7gbRtQR7KtsWbxsX1BhaQv223QLcVsVgj
mBvHOnqxY/3am2a64wFvDzemaOJKHAv4/Ru2flR0RmOBsk3oHvq80I2vDd4eov7e3kmOLbx9iiZ0
v68X1PTZWBkpnNOoSukYZt4Q6Ev6B0JJe7z5W0uyloFUrJTUotW+eXRhpuZICar1uXEmLQtAg6Dg
mVTaNB7U0lP3MuqtOb6PfN+h29DVJwDc3Cea3HllF14Ulu6C8oirF3p+TuMiZkymOiTrTjloGypJ
c/D/SHFpm8AE2/h0S+iN6rRU01CEAN1UpuJVG43i0NXpELYudNNOLdSdOGb7cr0Z5TK/7Stgtc0d
U6jVoZSKrla3aMnvijN2x8VqzRcBgeEXotw9/Ri5iJ8fLuy9EUlkkchkqRtPGCGusEIEV2gOpmhI
ie5HpWtfiq79OLkFihaaOJXZ9GKW+U6S9f84O48lx3GtWz8RI+jNlKSUUnpXWWbCKEvQgSTo+fT3
Y/+Tk1JFKfIOTsTpHjSSEMzG2sv85cfk7bOBlBvx78zuI2mhKqT1mh6EaZUBqQ1p9bxA2O520+o2
l47iv0zrxnuimid6h2L0pMZpBztRRm+lByMlU2/yJRV91hEOlRbzfhqDZb5wgJ1u9W1eIT6xbuCF
nLuGu54QmpIMmLb+HAa+IuizrC7F6f59lP+sKIESeUm83+q+38oKE/T0YC/EA5JkpmKyHT+q9uBb
/qO18jkoBgBh3o9iWLzrHCmyg0vmM/o9W6obYsjSW+E6lRuSauJ8fPZw3aIeRYa8cT9Ofi59ISa1
tTtG7PvqgSzTAS9M45KJ2l+W4NbyAP1H0Q1EfzJ7ZRbM/oJH/UEri3qni9S5XzTTvDKH4hLo+5ez
hAYlT0nOSrobpwJFTUG5LQqd+6xt2mchIGs0HJA7S6ikDBdCka8Gp3UuKAbONze/HE4LtEW3Qvh0
czvLGpi1vuaHxdfr8SrrR3O8sVPHyPYTzuHd9eQO5c8+ycgRKww1ePHco6z94K1HkDb8qw2zgckD
GnqyfKZMc41eVMWhd7L6ZRL+8jIMffP8sWucUbZ5pens8wIEvX+/SFuc4JzMsLOD3nbDDdraNcIT
wbzPEuldqBjOdx1D0WPEFHBz6jitUTuU/31tetlhlvOvutbbuAYeuvr39/xtEA5k0KdNgcG19/57
dKfPNUXE6AE7H/moeRr2Ya5cv/97lPNzkYYix/B2Em9y4JMtAMDS2qCo6H4aJ3vUy9R705wt3jAV
BvElZrpeWJJ/GxDwlAY3mSWAayclg63cYrampaBkcPJbs0yN61bk9jXJG/1eekt7/PcH/mUaOR6x
8dvcG5C4niyLdIGPmGp9eXAaqfbmNIijmRnThWn86yg0PzYxHI230zZLrs+GVRGvdmj8sYmyvMpF
qE+q+HLhY86QcFY5HUvoUJz1+tbbeb8qBnO27NYCTClmKdX96pRjsg+0rBlfG2Kef2vAZtpN39b5
cU6UGRxavns95iuSZV7bfWrttB7Bye3U2V77VA2LWaqQkhVficx1lbsTRSqCq22YZrfk2VRSeI/B
z5F1PkambKY2RBzkt1dmp5Qd6eNKmkNdpK38oie9accphlTuS+JM3HvIPFov7leIzcfUMkd1a6wC
i+tkWIV4xt3LLX6kMmnyMB1sQ6vCsdLM7sa0Vk/g9ZVAicF3w1+u8s7X+hcUPYYVO63eYI2TtL3+
LTHTZdkpc1q6nagyr4SNhnNUVKD7eRoDI0NhbGoD5qvw2niY50lte4KG0zyYKIGb1FhCUaopO8ja
a/3fedpYYzwLQxm3WGGsTtQ17ijjqbJEd7cM7qJfFWVd6U/CJ9UllsGsTzdC6kF5VXDGevEoa+xs
As2prNfCDeogdFnfdkQnKBXh1BPrNIRdTujF/Wa3pd86yDcwYwlM0vlwMZI/MPSvhodibHwznGa9
dqJequb37NHouTZWbamelO/jYUMTkfQarSFaJg7yGeVl5aJ4iediXr1d7+cZZ66ddPKu1Spv2Gua
q5kH3lFT9bKk9I2OiUrc8qjWwpniaTPHeZlxRzBvISKWRJ11RWF8xeTPm9DvQ+5a7hkFFzodCYP6
qdFzdL9jXp5QeoyplDsshDIZEgFdl7sFh3ghwmDmsE5hzxvDdO87tPh2DU4uxIyWQUock+KyFTBP
HDd/NPrF0jGkdHvMbLplQaxdwg/u46kzOu8uXyDII9RKGzMGbimmx9Kp0+A3wuE0eGrbxmieAmsc
y1D3Rqtww7XSuupQuJrt/eyE27e72bd69UtpTm0tYVKJOTeixjK0+qX3+oAfwG/6ab6u+8Hqrsu8
X4xbhZynviq1IEt3STPkiTgWVK7mGzpj0/w1zVbu3btdqluEvBnm8Gk2waf3Sstx5xHlbExfFgiS
/bGkd52x1/Rhzneb3UtzxMN/FtGKVVBuhn0q2EzhKPKaZpqp6vkPMNpkxi11UvdSa4lv7ekVSPGk
bcj4vuogeu4E7II8SoPJ4pk3LUa+r+d+fFONoepdHwzCjVgzowpJ7OVUStaGX2Xs6q7YF+1gyW8w
zUnKbuzZ046mVvZPqysxwA/tcvWTKTT9bgwe1rqT/rMcMP971NvJRGMcyEnP1lCtvgv4ibSGoj0b
pXOvj7R/D7UrJvOtcsppiU0yEIIQc8rtv9RjhxIbWS7665mgkWzf2L2jh723dP7VaGVesAMgTORL
Q7lphl1nZd+aeugt4vCGrrf2mI2KHyAHxIGuRlckh9VYh2Y3Nuk8fdGcXuQ7Xy9tB3abGuw+qsQ4
VTtjMDsP/4SpaPYCblX+YJutZomQdmPaxpgYu3lolX4//ZiI9pqPZoWFYGR7UoEDyNFURpxlWW3s
pgQZKaZGRaXexiEwyu/+omdzNK4iwJARtoL326gUKVzhXPlTdiWz3ohGqzs65gQvyW8Xf2c5Xfto
5VQZkezdNo1r1x2DOC9E2kV4z3btU050+w044FTsTNyGRrJQ3Ty7TRa1ZuGqeUUOMSwY+id/Recd
TpUcNZRtSfptA3JFFrpqUmvExZh0f3ItT14HQ2Xz9SqHpBygKvmjLGMvq4QdAW6OvgpTOuY93kbL
TI0fDmPWV0XIWZbrd0ZW2svRsEtydNzFzPRPKmlmFkBSleMau7LQcGMOELmPMjTsQncfmVlzPdYB
OvgXnDGc6cfcDm4fy9GHWh32nWiHEN896V6poHKtSA79JNGbuavllSh8MMONrTrr8tt8TeYG/4FG
bce3KV1Ea9Bzi8esVJkIvVaWP/CAG9MC7bvqVZx5PW7Qq9Pwt3Vj1WAj2c2ta9y0iSaG42qXLrPY
dErqOcs26f3Qwz/Sv9ZXszaug6KqXwPIXeO1MJZOhlmwiuuqnXXtkDOrzr6Zh9YNp5xh4kJaxpcu
sIshmolqohltiyGLV9Ic3LuCS1e7z1JWxBy2OrrPO99Wjnndtv2YXkkv970feZHk6z0x2mPHjdWa
qjvM+eI3mK6PFLtPiRsk6gHNlfkc1AXgkVzt/rM/2sbPBFtm4qi5mZKIEKfptkuH6gs1hHhsxsGu
QtXQgztome5+QVY4vrVSznMESr/at6QWec413cMxC7N5Hv/k7er8TqaZktDOh7Y4SFLbOZYa0ekA
BIGDedB94dnz8qaMEZUS5LrU3/vVmrKLLLG6HtPkJsNz6SxWduP3RkYEect9XJGG08zuHYzDsfhV
4kpgW1jGWqp6M9BPVJD51eLVxPVJ1xxDdtxaXTWQO6tnoQu/D4s+We2rAR85c31st394K+u8wIFF
Kxt7EKxbivV9INUwRjrmOT+lmzgE4o3Q6MO8y3vtTmut/tHoQOmvNS9r060ccoowb1NzoLKQUo+t
dXB+aHOfYWqVZ7nz0yYysIiIcRHNs5Y4TRk6LnzJuyERWWfGDoEyf4wpN17ZT1ryJkdVZbvFMLP8
T8EDbI4kdO+P9lupBAO64RshECgbKej7SpAKQudCXOTB5FaMG0dzIzpJkOZKy40vlJ38p95jRO+H
OqmhDSszFgBAeaiYvLtZlPKb7k+XkP/zJzIvcIyZof7xhgMnff9BpO7mzbyM1SFDbHOsnIGGiLE6
z4sv27fM7fU4nwv76aOfRu91E+zzyNrEUCfvn2bQ1ejlUh6UMeci7swh2Uo+/ZJW7RxqwKiFnuuG
J0KCPYUa2jHTzaq2xWGu7PLbWKaqww169vV4WXXt/+MpjKAWg2v88KDonfxeJrJra10ScfCxIdHY
Vlb6WlNTL1ED/eoS+/rs0zZaKnRlF5gGx4BT5qhcG8peo6kPs8dRmGp++YNdaWGTWa0v//61zh6P
rA6wO3SF+Kps7Oj3S6RosJwGd+oPQ8ItaWt6EWXB9IZFP1bB1oc1GvgWohFGSuuCn5CUe4JCuU2m
5ikwGY709UjMa7dZqmA/78CH/feXnU0i0AXLAngNrBD/yJN3nb50OWkKDhSDYvF2vE7c12Aqs+t6
KfvfHx6K8hCWngVsj6vpyZIPUBx5w8pQfcCKKAY/C4eyyK7qvLlkW/2Xr9owQyjmONTQlj/5Km2u
x0G0vXEw7IR8BIPrPNtET6OTXbLJ8k/PKIvuArk5UJM2x89T9bNhzF4qaQgchsU21BEesfld6p3X
hGaa5m+WMJMnkfKhu3Kts2r37zk9e/9vo9MkgBMAHQVjh/cLszLSPrMEo6e8fvc8wT2uJPcS7exv
o0BXBrJkDDJ0tjn4n1Yfb5DG4cloHvSSZgCGnUOs4wpy4Ug83WTgoSAl+HDDGgUvOSURcyQ2m8bV
P4zS8I+11a7H0h5+D8jy9/YgL03d6RpBlLK1WViMDIZ928lH9TioebOskgM0mHpfr/4S65ZSVyIQ
l1ziTuePoaCo/tdatkBDTx3Gs3mAL7QAvVIbOFEJI/U4KCUuwJ3n87dZGHDMb47BVFHbB//PrxRg
ghxos+sfZuF+7YVx21VuHfJ0fJrcNb0w2NknEX++nbwcVJyK/MP7wTKJ33JirtYBZkEzxf2iqEHr
rMy//3uBn/1KNm1fRLNMH4/6s2pD8C1B4hr5US0Kk8I8r6to4zy8ilE4F07587GAIjmb2FLQ/CAO
vf8mxx8qt2rs8ogI37ruuLjuMa/QbiaI0xemb9uX/1vZABVvVGDOW7AWwMgTaLowl6mQgVYeW2Ls
jN1YZKb7I2sTEI3VTLxH1SALeDDHpMhvR1GXz3rfjOPho3NLkwMyG6oiBGfwVd5/77rxy1IDjw6r
awRO9mJ4M3rYMWHuiEthI+frhdgtfJ/4Mekt8tJ+PxZPNIjmIpXHZiWzdO5cJ/bmzN3/+4vOXH2Y
Vwo4OMAEQ2wks5NhEv4E16zM6lhPPFRJVOZkjpdKH/MIoMV/7QPisY5AFiS21ZOal1sfrev6kJRL
boM8pKt+WBff/WRMosfhoSCuI+4Rd2VxYiY5weiq89u3RMsnHSlWWgRFHAiPCFvpNV67c9p5qQ/N
rPcz7khDO73i1+iMt8FKLtLOVvWlvIn/Q17fLyVaAltX/z9ZCSZX72fW7EseIoGfHktTUvrseftN
en7UnSrboKil9cfPjt0M62vXrrP9ZW5MaWQh/yaz7mE7FE7sOghq77MSeswdaloxR04y81sRubMa
j5XIy+IwABOBYwUk7O3qnATwcIL5KX+OJcSeCAGA3j0gdxbzsRY0bneGl7dZNJqtSGIAJqG99mbj
k7TaLHWxWxJLG3c1D43cDYNSn/4MdE7suC7Nimd20frOYZyIQI7q1DIm7DeGLr9b51Jmt3XTYiBW
OwG1kV+sloiaBUYcYtmiSe+9FIPMnTMkkwqzUreWG6dE+oPPeEan/sHrPL96EF1luY9stJZcxVQl
VWRMS4oewOflfyMq2WrPixNk9jVnqlff2HmeVuFqWct3Xu+NvhOjJ+d7gyQH/wgPAPJVaCg03AcH
Awr1p1hnYAwgUZuECOklKkqKoqj2Aq18Hq88y4xdKrcYI1H63h/2KF89YXM8HPW8aof9Wi1lEBGs
lPwQZYkppiUIBAoXX3PKcFpcwsSywZz8qy4xje9cCbJisWdSHfTVGZqY/U7mfNuVvf481Yv7qk3j
Uj72ZeJouywp6u+oCvU/WW+mz0uuKwwJseoFmda2rEunmKcOV5o++5SBpQax57rtc+6t86OqtQEh
pzNrt/3SO9NekqIq8ACivAvNcWmbyKskyvLSST0RVeZYBrdF6Tk/9QqEe0eDojQ+g9LYy23aBMkP
zEXzJDZqO+ujoAjEKjAR8lY/Kkane5Vug6EB4RdKRbqqgjY2jGkC10WSmY1X5MEE+KrrQm9ehR4s
8gaT2Yl883SpxqupReF6IxLb+jYpey1/uKnwqwOwXKMdHHuxyucx4OInVkY3tbBrveBRuetordFo
aML4hDjafK2qxc73JUZSMg1ryobkm9+0fv4bNLb6lGciH670upichyWllRrrdgNrQ645P8my4mb/
LFXepVGlOQRYjdlsrLyM9BovFK3RaL+aZe/fSSGL4b7ONf1btcKsOpii9vMxwgvTGx6DWXnNzymQ
+ZtNMlb6MM6yfZn8xTBeJK4MikZ/sQBT5fPqHn3VNgj8dW8q35ygWJx46QKDoEow3D8zLekxXMyB
mMUU9z09DHRNn29ru6va28Ibs1fsj/QM4gcrP7TyJXFf56kK+j+ZmcCrnpdSF6EaE/k22VnT36f9
aLh7Vx90/cpvC9e5rlv42LdQb6X9lNeJurPsxsGa1EWvf1cnostio0OdCZjUgt1ZdCDWxwZdcPFK
c4DdWIJMGyHLS3hUSjzJ7pzUbx5IDqAx4uCsoSJhJUYQGnhkV7tSK3A6INAP2zSg7Po4pUQV78wE
JHfn6ahao8yWlRX2lp63Mfg7CL/wMv+nrjlrcQOoJ5z9QvEpor4KzCdcykonXkXVlxiFmD3ZBL7f
A0ZNaacia9p4lEA2/sNsl3Q/XG9xR4IXlwZtxGDVY5SZHb0le9C6MXT6CoypSV1lxT6keEKLPL/I
j5PZVv4mQcJGsnXd/uD5SVZGmdDIvRmKzMHryDNzESlaJr/MiZSSUGGoQMsctC6PnDxdXzJqO7Gz
LKU/pAaNwJ1lZO090n5mdyx6dSTBrP3pdnBtd7aV2Y/4J9QFrvtrVUbLrK8/21XQqHfwVzqaFkaJ
O9EHPtAThUGoLWTK7Ly8aXZY96+f0yEtzRtrMRPrygPv/l1oqsJoZ6xHh7PYStxYE7P3eYbn30YL
15IRlnXR3/EMqr4OjUkqlTDzEQjXbJ8MWmm/yBNYf/RyFF/Mnt5ApALRWlHn9S4zZxRlFU8m1wMg
jQe4munOz0Jl6de88Kcg6nuk+mQ6meMUais65ZjWtS9uJu7z3xyeVhPC6pqMsLZng+4bus4hzka9
+ewMqx8QJ7Su6GWk+Ox7WlLF2YwnzS4f/Bz260g8PRZkFe1pYbdPdlsF3ydL1WY0O01109FtXFHB
iPY6C8zBiOeSYATSR8y1C40gmbJdkCvzB9ZepFwAEjCfItBSIyzyIFhCRwGaQtiFaHI10R1IeDB6
1rQzVeYHESXKCsPFdMcmLpFQ3CQkmvyspnUEpsryMWRWUXct5Dv/KjO9so+FawxF1Ls1bN2aJ8aD
UyAw2FklUswoyzz/l2c25ifPXnQtTFnCNOFMsK5hrToFp20cOYDbTINvGySOE2fJNHZhT8I4uc4c
3t+SwfMsIGe9+B30k/k1mYhl2pVdP3weR0UDdmy84FOZLt6LJ4eScOZxLW+TdYAM6LfDoCLsBiih
RFfTFdJgMX0lB87k/04YuMdrR/Ra3KbGfIegui/jgfL0oNUBM4PCk/vX9xR/I24zMouH1OHCAMLq
DO6zevZDVoj+1Npu86tLubthB+VmFSWSy2fX+tryxC83fe476WihkavmxSSBqQ2VB4YbKpVad3k6
e/MuaLtcxjqkrSGs4Y4TR4UW83NN8uIY5hMa5O1opaVL06XlYBjzptzBJBX3auoxpV2FEs+6nffi
ineDczS53C1E2l7rhN2UuGLvVoN8KRvl4cu+lHQORpN8X/zneg6aOQcve1ZVVe0gzCRlXPrSeWk9
OoohxadVRvO0OM9Zp01YZWM+7u9Xza49HIVL64u2skP49KHJIr/T67dycXusF3F2/VUvta8iRPkj
zY9kRZRjDHRwb1S3VN81XjoOm8UI2LeJn+m7xessZlibl+9WpRtJKNy6TnZwpAv9ijYmdiHzbNLT
KzKhipC8Pa7ltrGrAesady0io5XNNV2GpQjVVArcekYQ3AiTxu4Z8/yF5jZ09TsszYcCYNtp/ZCc
Jr2Iu7X1s6gZPKe7WgfmbFesdq6iwCbkMpq1fvmDfbzzSeG5+KWiffwo7WDs6JWNqg9V4K51KOtx
4bYdi/Y3sO7wWwc/CzizO+utaSEXXOu61M0rMY7NrdWt0NfRD3JrrsqmjeQmbkYPuJHVC4VX86kq
ZPfVSUxkb5ZRjk8k4rZyD5rlvZTtZHz2CR/wwnECJgwR1lDm5tWivXjQDZ5HAsSxAFcFFh7GrAuy
BYU1azvwU+t2zWyviytnxZK/HlfZ089amSSlWpoXieMm89YPba8L6uPhITNkkBKoUhbPud77OLLP
lWkc1rqcqnictLlle3D3Rdbomr/MhSMwbtQ6fXUDlbxibxzUnOnUVGG/mmQF27gRjqHRGa15xQtl
0kTkzs5SHXLL77OrQZPsRrjZ2XBoRqeYfg64/Sx3FOC2FueWGI3XZJkxQ+ZrVXJo22JY98xSWV3N
Veryg5ItCb1/sFXyFXqHWB4oHPL6s+1oSttJf7ZVNAQqn28b+HLdE9pnt41dfeSV1pp2adchgacc
3uFQ572/q3UzqyKhOpF+npu8pZnOffLTTYI1eUNrP9GykYkmd72uT+h9xkL1iCS5Ru6g9dltnJrK
89+SzZRubzVmL3eV37fF9ZC6vHknbDXWvZsUpn9r0+Drvzu932k73S/MYE/KYOf+RFA3MAWGtkBW
ks1Qklut+mOSI5f46kgi+e6DNNXW47osk3kkVHT5rFg/6pPtrUaThgVSp+auQjzr3sMKsV+BoUxt
xyTlrgjTOZFDpCli6Y6YhAfdjdu1vHRwdJfDUU2GLG4mzSh9/DIn6d8qh2TQyBtzx91nBS1eruua
chP1R5pHej4084EiwpsAKJtGxgZPq+mHazqa9YZl1wJ5goetf+tRgH5qa3QqW5dTclnWBq+P3K4l
jzaNpOkv5BiX6eugbblJkcbzpY6quu7qNwcVtRHRYGm541JSeke8cPth2jXzqNXfl2pAkkriUhPc
2LxWrXuSL7XyqllMMdOVs6V2j3kVqY4sRdtkyQtfT4PdnNVzeZQcl+O9MVeUfpbWTv4NieFTsMZ+
BQn800Te3RK3ZPGVoZk4tXMDnyZT+7wKnPWAnMjBkxWMSv6qzIw4bsLhhzVMnTExIqQudrWXkNbz
2J94wr6UdtMt+NIsnntfFI03xOvck90Ik2FdfjftDNMvnOWCLd7cSVvsYED6/rUc57zd1amunlWn
1dYV3ciGl4xfdKV+3QioiPdAzwZ/6CpVsNesJRdTSMxH0Fy7sg7qC/jSX6AsTkyo+AAuBi3XUyzQ
QtSHD051zAY57GSaJBEb9xNAaHf8N+Tyt5E8hAUAZkjCQM/eww9W5usDeGR1nIxa3JHb/nX1MgAP
tXz++EBYFSGcAe3GBvSEwJfZfm3oHNFH2qdTlCQ6gfHgGZFAVnUBRjrtCAIC6jBmHdiPjAia9P6b
5rmgSpZlfQxk4NwhNwmiouzesLydj5wo1g6Sx59/f905PgYfnWmkj2DTrzhjXVJQ1TxUqyOmJ148
WOnAyTFaH/6xeCvRd6TopV9Aj+79hxW6hhVI7skjkQQZwS9TX14LkLIltrAmuLAGz2dxA/JR923g
D5YTJ2swddCapJLX2IZl+rHm1jhBKGPoDunapTz7lGOUGAAFy0fjerYEJWxN+R/cX9bkCThtKz6s
mIf66HGe5WGlAKbDvvXNeffvX+1s8W+dTvYYnlbbTjuTpBu2u+owZI5LsiyhnUDj8JNARhrA7YWh
ztB9cFMUY1sEAfTfM8DdWSCwengSHpe5Nv/Mc+VG1VC7pK4ZLSdiM360G7OZhHBkA7qjh2Nlvl8q
Iy6Dhj6sxXEVrflqstPe4Bw0P3xtyF8Iqc4u7LnzDQBLQN8skmkqBOhC34/XJK2yEviyx6nTrMht
PP+lkVJ+uJ3AKFSxaBZo1VG9vx/FlUm9QqUpjxmcUSrNhQzd0OobAYURk/lLtkLnH0XrfXNfRqPk
YV9wMolzOwfQ58rsaCUrYbEiGNQ3H0/Vj/pi0JLGOgmu++YcwOF4guTbDSgvdJYcv0Tc3VPRcZ+Z
tBwrVVySkp2tw60hQ/ArHoLbcXV6NjZJ0vcGYWtHrarbuLCD4dUw2i4e3cx6SwL/Eon/bItt4wE1
8W30oREovf/Fenex+zUd8qOrKCjKdZokZrtSv+0rqX3993Y++7nYW0g/Uerg9kFZe7I6UkthfaEN
63Gws2mnB1KLPbuyL5yLfxvFQO/OVYb7gnFqiCx4A2aGToE44oj4s0mK5QtONYN3obN/dvxiQosC
AyIBZjxY7p7cl84sM3OqHf2YTGhl8j5oj0OJxjWsZLGGOaB+Gk5Zuv7+6Bxu9hVcM3S2oGc4J2dv
UPCOI0xBHZc+UPst/TZqmjK7cDqdz+F2TTKDsNKhz5zOIb+hNZTw4TidsG/vZoCvTisukSP+Mgrl
ExPIyQ436PQGkxnvzsKX3dG2tSFeht6LIBR08b9n7PyH2q4OhoFzCWx9etJWZVsA7bXdUVezF+UK
S9OpuEnT4saHXBuVyr50M5/t4U12tLVUjS3VkGXyfk+5mQ36P1MKavmwPFeq7a+CdFb72kusY1/U
04Wy43wePTp+iCG2Zc/5e1JPIXLrjVU3xmPeBWnkkW0dQiUcPjyPHBLcVRAVuCepet9/FZNn4bng
9UfcK9I/XmbRycS5JW2jYST4+UCrJHgyZG1fckje/sPvOnBbfbMdFxRWSI5OrfbHLhnqcS4RK671
8ke3xmbXC7ne6ItRHRYaovjsFrnzZvAMuPr32jmf2W1oPChZ8cic/uuH/k/Pv6+rPF+7bDrqAWVj
KYflaOagnv8e5ewM3j4w+C/1lbuMbtn7mRWFUGZfjdMxUwYtRfzZbq2WLljQrZduzL8NhTcN+iY4
UIRHnixNwydFgp77dDQbyw71eVa7xc+8SCX+pWZx8JefjWqABckFwwLddsn/zB3GHTV1fg7h2ijz
r2gJ04b2lKvNET5TpN0k7Zo8GN7gfB/FPJaRnvb1Bf+y841I6x9GFAQipheayPs/oVdkFU7YKR8n
gSZgb44Yan8vdfA4r3L65WGiM9Ne0L/+bcn4/3fUoNJG5fV+TKvPzH4A6T/6NriHPiB2JGDD+/CW
h4iCvztyYkzXzwqtBUgjGUpG0WDH7+pa0ZMs+5d/r8sz+zeKbliNvGS2m8BG4vf+Wzz6exLfivEo
PIEwW2odp1jiLNN6DwplD2Fl9cYj9iyLwcGql0m4uC5ed6WXat3eAOBWV0mpkCeIupn6sJ+VKHZw
pY38klEHf8npGUGYPSUMgUN4/J2s61XLWhta/3hkIU/PwnC732U9Zhdm/S9Lml3KYQBbkaLp9OFD
FF/hClL6MHRypPvAkk7dqNDnKotxzHazQ2uvy8/JxBdiTxxJp0e14yeXIIG/rDDYYKAPOIdCFHZO
Kg8jb2evp5XCW1b6+8LV2xtsS9Xu3z/++bW5JTxjJsRTnRrxVJGWkuZJvEk2H6k3qo4fVs+MaFal
GYSixc3jTiSalt/RjS6WD1dwOKFZfCMlMG+uU4F+kcB8WpJiPnqB6m9AF5+CvFIf36dUNxTa9gar
8Cp6v7alZabTlPN9Zbdg7C+MatdqnLz/nsXz8xYXWS5njsDt5XVGmJnpgqf1glKvpxiMEd54eejh
+e/sPKLnP+qUi0EXvGdoQBt9fCPvvv8omyzruSCG4mjIUeLYVvJOzhbTvk4QB17yOTu7lxkMwScP
WZYIBiInM1jIhNjb1PKOees3fzLwZHk19J2vHfSRwz5GkqR5z31tFG8WpnlWJHDJL6OKJIWGRpRT
fBVoUnnkLKmoHrgOvOZxGYvmk2baqo/aqhDPZDkFc7jQ6W6RUPVj09+YfVHIKAPD+TquU+bHYK3V
L/p8ZXUsg7L8bAmHltNEgoIWY4oF89+xlqk+KqxWHLrWepG9ApDbJGLQ5JF75c5B+mVF+PPbXvvS
/EkSYFUeB7mk45Mpfe77FqH3QOKnltnPK6mZ7c3AKwOqiEn5uhvWpOsj2wArDcfZGy/lyZxtRSba
ph7fQrw3tPGkvquGYRJ5ZjlHrdc/4cNpc5yOV1rRIPsqiXX1GnXhoDtbtozISQrcyM+7qejfryMn
c/x17Fv3SOdwMfadV2AknqKaySJrTccPl1mwzCkRMZGGmWqxLd8Pl9mTKv8fZ+exHDeSreEnygh4
s0U5okhKFGW7Nwi5hvcugae/H3Q3KlRFITgz0bNoxSgrE2mO+c0EcMPPTAcBh4o2fZcHP+8fxatg
gEGIIjF6WfJdXs3LQXgYumjAM9sX+Evu+kJtY/ppWvdkpFH9ouSptXH2r+5pBjSWZSRX4yyutaPQ
b3ArJxrIEF1sJIyAhjqa3NrGp7o5CgxvqN5LQclYfaoxSl3IaK7iO0M6vEgwX5+nMdxipdwaBa0B
5KqBNpmUHS8Xjw5eVOqwRv1I1+qHRClmjwb9VvHjettBiefBwe95CbbX+qOaG47st8j04dpqB0Eb
aZepBQ1PQ9963q4nBPflTwGVQiYw5dWWs2m5cvg102/k0viQUKEShHs3XrLrCVENpj1AIkjqeVVd
WcQ+Q62bHd8IZJx9UtwU2zVTTar0F8I6xuv9HX49Jy5/kzNr8gDw2qy2wgC+d5RN7fiLWPpXwIrx
lyydtiRXbo5CRq3rus0/a+XJoq/bqgpGx+9Vp/9SD1H/qIpYfrk/lz9n/iKioygAmpQrGUVfrBVX
lx4Wt4oBM9n1aXVAtYKH3MXHCQWCegdVS9fPtj45vzuppv8Goh6SUxQq3Y8iRl/hCJphVoFdZoF6
vP+zbnxQiACLIOYiMcw/l+dgzLPQqYMcD8BUjawXCWCkfcjNPJ0/TyBDft8f7cZSgzxFW4prkRLJ
FS+mDYeqHiWjWbG547yYRwudm/39UW7NCRYMVnY0mRA7WP78r0Stj/pSSYPW9UeceIF8JYovYXwD
5Os77/5Q1y8ZhhvUpKAf4ORNGno51BIv0G7no5pGkp8cAjBvRi/lHDdK4YnQVH7r8eYhvLGKBkUm
6kvgsReCwOWgZZWVClyzwO+B0u0qJct3Sj9uiZdePy9YYC2mb4AREHBY44QjMFadqgeBH0HvfFfG
cfoTeXYEsgf0EGvqPxvP2Y2lJJxc9L9VWmnQ3C5nVY0yMEykFPwu7F1PKFDzldBKPinUHPeu2miP
5Tg0W7aHt9YS3UXMr3GxgBu4+oCK2Q5RMCaBX2S81I4zKidXm7dIPzdHgUWMgpQNynytOTuhmWAY
Uxv4+pz9RFNmPES18+YUGk9mfFF4bOhl0YRcfsRf2z5XGjslNhf+IB1tPxuaOGaZlW5EyTcOFxEU
uvCUBKCAOasFi2rYgTxqwpeGFu8azcyPuTUjWzIXP958ti5GWr1oiomAQhgwklshZmbD9n8MFZMj
3JdODpimxa80C0R7uD/szQmy49EZpR5BwfNyGbUCt9lIZRmzIQ5+UCxQ293YN/W8s8a6+f7mwaCc
4dKytN3hVKzCEKJgrO0ox/sGIciLjg+apxZTvu9bxdyoHd3Yg/Q2iSyolXHbr5l7c6zPICPswI9l
EyCZUcM3l9Zbdfx5Ryl8U2XhMYUpuK4oxC42WK00hI94PZhAJQFha/Xy4c3L5jITFN0Jr5Zy5uU3
6kRaWuEUh+dAb7PFKdc95GWjP5U0LF7uD3V9DdL5444lgYDJzL6/HKrv4wGQ4Dz5vYz+NWTw2030
11kpMTfJ0tP9sa63HmPh6bDowSoLq+hyLK3G3SscxsmHwacDwEAzHm14B0kYd9zfH+p6NzDUooBN
Wo0c0LqxOcVW7KSmRiUxs8ZdA9ZpH8/dW9Ux/3StFKpLKF1RoF3DSsKqJLKaRsPPhdrtSzv62c2u
Bb5LlhsP8fV8qOpQErX5D9WyK92ysQSUr5KbINUxv2C8l55Tt5UbNZbrD8Q7TweO1IQKEiJelx8o
tYM4wg9N84MuMo5Vi3+sOzuFl6nzlpPsjQnhuwadlw9E49Re/vyv2xwwR2HnjdR95MQWWQ8HgKRM
7TfH83AAFyYvS0c0Ya9yyMwaBjwtLcvHcpWebO98jzLreU6MYeNWvZ4OsS9pEFxoWEHgHy6ng9zN
rJd2YvttpP7XmWH8YKTS2Ahmr0MIBlmmAcuQUH7dpwrCEaWNqrV9lEeKwdMrAcEjteavpMkCECsy
EcgrgGF7qwzgIr2O9SrwEahVZEWr2GXshJo2DfAb2bT1Q2T3r0pfBRuzu15CcEZE6BT5qCnAB7xc
wsDJUO6qOkKVipyhkTLwRK30G3fQjVFIWBeRXrC7NqW1y1G4maKc8lLgG5NZ7AezLHZhC0T8/vVD
mYK/5zIdWkjdXOGASKkkaqujpEB4qKMqDvysk7a7F8lgqw/toEY/UFfovoS1NH4VRqmIox51C/cb
1f7aWZzM3Al4lQn6dmeng5Y9azGFo9cmq8TwaWnWi2OQBL3+rNHxLQ6pnRXBB5JVxzqMSqB2xxCh
HAGzQtH7Z7AClXl06IFFMMRyimqqVgIgD4u0HR/h5IzTCfmPHm6Vm7vpYa5C29grXWOCv43Lvj2j
1ZmpT+ZkdlbmJWXVpgfoUf106pHumB+sQc2CAw6VhvHZEGL8Eo9NbkJHQl7rQ4WYlvFQ6CIa93YT
gHxVJj3P5L6XgzU/ZLOamb4uKbrszDZvaG1NUd2+TphJ67BS6va/Jpdt81yWCT1DrenCz6NAJXs/
KMEcvu9GHYeDHGJds5+5iWcg2aAj93bdmJ8491X4YOlCo+yPlNMuJaY0DoUNUvq9tLXiQ6sx4+dw
1PT0aCERXT/0tjGPBzfOJHIrWma4/mAgApXs0c3PJq8sBKI5ajKhv2LnXf95iIfp36Tq0NARc5+Z
uyFRzexV6jR5MBTVR3hB0rLC1svAmeFqhbSrxNRT5yHi5QI0Yscz5ozQXYYawg06VvkHiFiR+xxB
58vpRqhCvqN0Gdm/ploo2fe2kjJ6VDuUQE8GzlXKN82e4bZ02NWJ86RZdu0pSGxQ/hsDM4mO4xiP
8oGOb32uqY9+NduyTc5FbSK4BplK5GBWDOns525U+2NS4F2yHxH4kifV6MHi5zWtk3Ni4jR7tktg
mnsT7Zh6V/ayEw9GjGrDPgJBVJySjGDvLDRV8gIafJYnUu/pdz+ZvfbOliqkHwGq5XujmI1DfcC0
moe5aoruYBdtiISPllQD2in6/CEOAsvZAfSN4nfGQMHhyZxbtT8Tk/fJyUpQENpHIGHQChoxSjWh
X0nkDKbKKBB+m4Ss0Aar0/ZR5jINdlNudOhGlNqc75o+EKHXt3oi99JKTCgdpugGb65bJGsqCx/b
RTuoz85tIAbpxVWqNw96A3pqnyKr3B54U7KJvVIp9Y6gvQMfL/COHV5tV/J5Q/B3cjfFjiMf3caa
9GOvzKGBalo/docxGsLhVIYm/AmvcFtteHFpCGFONAaKOCD8XdnfAsxO2yd3SJ1vUZcoH5Fhc91d
HFRR8RQO6Ct4SoZeqdfpsKB26dywnxZNuXznWIMIvDmEiLAbykitd4KsLaAIbMlkF1MNmXZWBg2A
YMWIpQeH3MWokaLM+2ISyUdNrcRHDcmX5CXETEz93IxzLl9U9gvi0piwT2erTqXtFWnd5v/AtW37
/QBUTeyNMQO2W1uh0/ewJ81sanYSu+fSi3MNf+tIH51vph2M5SmWRq1DOqHj/aOLsPcENw0lq6Fu
OBqvWRdl//ZmpVanodGnDKS0MnwBdpykr5MNBu69DSdgfGgpejSfEEDi+8etW36pxRCqe3hBLrBx
dcSPuMbl4H3S4Zx7dJFU+96aUxY8q7hHRoeEcyx/TIM6YsxWcNwfBzRj4a1C/Guf+m7qgXCDUS13
4Pqz4bS4lFqHrjXV0eOUsIRwcSL3H67hID3BOOsbr1sMIx8mOzC6hyCy3fboZnjL72obo/L/6GxU
zq4b+1BDu3BGMFKMropEHYXA+cnuMPT9ENcWFK9yGhvtgyXGcD714aCMRz3V2q9zYHfj+xAyTX2I
lSqr9gOfEsv1elKbQz5Us3wXp2EAtbARuFOj4NS1Cn4ivTD2/SgKVPvMpjSeeGoD6Co5bcljZI6p
PGOlYFSPmWy70c8R4BLv3b5KDa+JRlt7SvsRGkuru7L1nTnQpieCblP/GWim/JJJfdBfzbp27c9p
5Yjia0BNU/moZlGf+lmvxK0XzdKcT7lWtO+SGSr20Uogwn7G6K01611XT6bYW8Ewjbz5MoCLzDZB
8w/1SAeSEUoz1V6BFJTDSHAasUha9eGxqFAmPuZ1kI472YpOe4exyTwfnbGqyl1XhRMba4ajeHKq
3sLvMpta6xs3Vlf+mFGnFfauVLICdlEVFMORrlj3yRaTMe36ygnscytoF3A9hHPkc8DVD9Zslcqh
l02nPbgNJszf4QplzTFKqEEe6Spkqu6NqQijl3hCYxdAe2VmNJoMMR+lSaaN3BxJPyJk4fxPZEKH
bj1tCkS6NxvuTbgCRVm/d+nftmfg7Pp7eCVV8UORTRjsYRuR2MbEEb9pX5E2dakzlw8Awmr8xroY
NDHUusL8ZcQhzTf0N8pmn3E30zKFuW62rPOsZ795ferh2RWOcL2pyTGUEHmixjsEOTvx2CYJND53
or9yMEuk7zwkSbvAo/9nUhTBlJIQ0xSzvXPLSftUmXmD9ltbQuaaZ8d+FyqtlfiTPSfJYc4MgTh7
rrTVQeHtVE6WOxHXJKWCqXbIVxp9aIq6ueP/5GQvApnb6ehISpp7q45cjOvmqOIkSbU/GckovjQx
xhgv9pSqijfFs/6tC8Mu/pAIp+ZYzgizcJshLdZ+rwW6X5HHHimGj/MgbPeji7gDbCG6h/rByRqa
FcjIo7eG5KVVnmZYnV8xgzKgT/EjA577yNbxbAwFRuLTJBaPryKTn9HBA4DD/Ts/If5lKP5UJbHY
d7DE2l/xGJeYYzdD8R0OVID6LDCsHxKC048Rfsp8mJMFJDTavcZ9HML+ge6nNekxRi78F/6isTxo
kGiSVzNy4+IpD/NaIzgcKq30shEmxn5J/vCWKKYy/pLIJG2+FMhnQovVBmQZJLo00J9HfXyh14gf
eDHJWXycLA1WhRfxjn02AaHXr5KEv97n9GgTqHHN9C61oy479OnUls/jMIT9sy2UQT5AW1SeYDTg
3hbZXZKxzKJ5bZXeoEOcQPs5lW0b2DsHZIGyg5sLGYTokl8ESbz4ECK2WH5QsFG2To4hzZ9ImLPb
+jYqovdBVEoc2wQyZE+Uwob5keh4bh6qQIvlu8xJmmKHbvZknwKlV/sfNup1L/m86FRil2SNp3JW
4+FFH7r8P6d1WtVvjE79IgbX6H+6QVBrhwJ7l+mjw7+qvbFJwunrlAuo/fiXx6ea4NRXUXEwd6iS
mCOxW8JdWfVVL49dPiNS0WolRRKv7qoG75/KQSXzrCPqCbiihtayAy0d8NjqQRkfWkXon0KH+uJR
4tQOdGCuDUxuEGV0bC8XBgzO3nASrmxXlN1Od8Iu+kePRkf/6ERmV31pOzaDj5wcbkYm/17sw3bR
dPDAuAz5k9VkeYWwYJJTm2Szmh9Co7fVdyUbrv7khJXWH+qgEMap4LYHhmFN5pGsUEdSIIX28ljk
kFLxsDHi4TE1mtR5gio0lA8Ln6j6nVl1kB3azhEW+zmDKTnYOTrGGbKa3QnyHdBLnB9k5rW9phVH
8MO29l4TtQgORRwFqAUir6j0TxUSb0rqSSXMEauQYSz+y5wg7Y55J2eaQwKK5DGBAGEgtRvPnJ5Q
WdQNaTGhgFVzpZU7mcjgXV/VxsewbmG8mU0s22d8bwvLDwWuv7tQEflXFPfYcFnjlsoxCKBEegNc
j/I0VkEv32dRaOdoY1LRQ8dlMNrsg2lLeHFeZ8lF8b2ArvDk5mkzf5hMq2O7CakNX3OlQFUygdcY
7YIwmV0Pol2qeGVpY8wV8RRai29o+L0ax6DYEbcBHw5mN9qPOteQN6kdYRePm7VlmbPUZy8TS5eC
PukruSX58rr3HhR5YuaB61KB1MNT7CKjKjtLf550pDfQPvhQ1hFiFSKfWqRmjbfa3NAqAbtPTYVi
ysJwWhU6wq4bykpvAh/ISO6VjojfwS7BMg+39Hf3k+g/tcfVVNFvoWFChxnFqLVYn3CS0a6FG/gN
SraJJx3Z/QihYXwsIeTaXqdV6fcyjebRy3ljXt00VNzdnIr45/0fcmPJqYmp1JAsc2m4reaMpqVS
AgwUPlKzpSfttD7y0bsj2jbNEbp077tRjvdD3EZ7GJ+v90df/vbVKoBOpgSDWhwOdWsyA7LHNQ9r
Fp45YXN97JrZhmlJSPN1RlcUIZ8cWtZW/WI9JukMmOiFxQNC4QqTr4hRGty7gQ93nIzPDurj7HTG
O2NCzKFT1GmjKrPUdi7myHhU1gEl4ViogL3gz/+uBpL+c9rZVUVMZ0I1K+Nnl3GhJlK2e2zrgmcC
9OGfxOq2hJiuSp7LyI5KZ3+RGKQCfjlyggVXS8GEOk1Sprs0EtN7yOsIOSPt9s/9D3lVvluGokdB
G5VGIA25y6FaesZjMdIBBJE5fYOHnx+HxqqPOUIpp6gjfQMghv7H/VFvLS1fkEYqZXeaCavN2xAq
dY6kzRSq6dfMpb+URPJR7fufekkyCznWSy0kMO6PemNZod1QEcfPCTHKdZmt7ZVMkFkJv7Y79dAF
FXFgZksvwAXgfxmKHhJ10UVLcd0uHhNYu5U5Ct+uAueACk3nTZCqqSeEW+qhV0U9GzQp5WRXAbHB
9bsqHlrCNjIhevS56wH16gHtd31Wio3DcGsUislUxqG1UQda7RNRKnnBMeGLURLZF5DAdmCRtjoK
N3bjYgQJOg1f5MUf53I3omiUSM3BwTcuRPK5Q5vhVbKS+rkx8I4V4+hQkkHBV3u4vzNu7MeFpkLT
xAHHw6V2Oa46VzMgvjA5K5i/wSOts3PSS1RUTAMBzKJLDqFUx9c06uqN83e9J6ktL7gejGwoMa87
hOAWrGaiDnJG1FrumjSSn3ty7x0Foy2Q1zUahjNORwipPuCdy9V2OctATAjZybQ467WLLSoWpqn8
Hso2jN+lStNRde061TxH4NzNB5Va8aeJhKc91k7QodJh6ahEsBGV7sv91b+xBprNwWRXcTIBxFz+
LktfOlWISp8bBbMPulpD6LW0IslzCRuP9we73mJcdKAd6FgtuIer49KOukI/PT3Po47wSzs0rtej
ZfIoISQiuqIrUf6uSvJg2thj1ydIo9IJQZQOLai99d6OSJebBtvEc1HVYtHsIC8gannzxcMoLiVL
jYYwHNRl+n89WnqaIKHiJNkZaQTxOS3i4KBPc4/jQrB18VwfmgXHx6E3WM0F3H85VIt5MIRkipJm
WSnnpEiMU4XSDDfEXKP3EyPHl8HKpoTx5ruIgSkRYkhG14mdvBo401qY5Xl21hLRH1CpGr0qm4K3
9h1tRkHVDTgpYQf+4pej2IOJVAcCQ2ckIqxfeo6opaPP9bfA6bu3gjz/DAVBdCF8EcFql0Mp5C0c
XIYK3EYjqKHT4Djpr/sbf1mVy3CGixUhUAe+MC40a8idg4JU0zgznyvNnBdUhLV5D3CBsnCaAsmt
nNLcorze2vIkA4BjwK1wsS5//tdmbFvVaqcxy865nPN/xj6bH+0ESZy3Twwcx9KDpIXvrqMlGlpq
XRZxdq4GxT5iRULqM038T0vkbQyp8vbx2BOgMaliAS5aH+SpcSonj6P8HMe4GM5z9qWl1+l16eC7
avLf/cndOGQAzhT2Oo/i4jV9uYRmb/UdonlsDWef27I8lUb2UYtIcypdCw6DU01U1eqNW+TGhwO0
jTIA7SfoAPrqpZjcsCtSNJPOqcidb9XAZciulFth4PXFv+RscINgw4D0WEfYtdom6aJydtZTOLAD
tfxjVOjpY2vPm4Te5RFZbX9iZGIKZ8GwOGsSxTxT1lGmoDrXiOTMXo5obecpJrLxVPhtXEpG2gyf
lCZrX8BgNt/HuhqkrwQhjg3c3Em7hwIyfSxSRMO8eAxd/WHqXT17bNJW1x4ccxZ4yxB1ij0GFHl/
sOMuHff9TFvhzDtaLSLhHLFjSgJtO56CjvJ84jVarLyHvut+RI7bJYjN8kF2KViR6UBdAdHKVK/L
8FwWXWjvaA/mWBTGajQdkKIgz0bJGAlAqulB+iBAnqg7E2avA8ZzJqBAKqopHyEClxt58I0d4nI7
KCTcqPCi5nq5LwOnNdgjSXE26dN8Q/lPfsCuZsut9E82vfpq9Pfpuy+IIzQqluPx1w2isvOcrO+K
MypUevWIZoPjfsWuhO5sOlNq9xQN0dEzDUHadF1Uj92TFuthvofvPsX70hr032hSNuPJCZqqpj47
yegwh1X+Q8CkNf06AdL/TzcoUbfrKcCG/v3ze2OLQ/eHvbO8IgDcVuc3R4M0oPZWnIVIxbeMPTiA
aVPUw2QJ881SF5D4SKtAp/AP7oirJwszK2tSyVbPGDD2D51MwkNs69WRjpjYmNf19+c6QiuY3I20
ERTd5YexW7R8dApx3BCzpR/Q8O115IjyMTreX8DrZ4vKEtUdBiNBvYJ52ImbqE7MVTQTF3e7Ksuw
RYh13UsDrJqofdLAuD/i9SfjeiceJ7D581SuwtESicAmnazsXHLOdig0lRw7GmnYhau7+0Nd3+4L
NBv4GcAPsHvrVUQcNm8CY8rPap03e216Lqpih9kOxcGlnIwVab7IgAYb1/utNXUXXpwCyImYdFmB
v05VhltLiBNIfg7jNPGiwdnHVmbs1Nr4OnDPb7yXN7aKBvweKXKbBBJ8+eVoxYIoLmInPxMqRPu8
1aNHI8reTPug+GhZyxBE2RB0VgdtRoxLRX+sOiOeg/+URrUVeAvKqXzOja92Y0KLTPYCQYeXR/Z9
OaF+CJFAFn11HnIpX2LbDR+CFIuV+3vjxkcC/8jfDhwNj+s1sMpB9ht6WV6d2+rYqQOLViSjZ0ja
OrrY2BA3ZsQrr9gLzmmB2a2yBhkRqpXI7J1DqkHHGrzFMZqy6eP9GV2nXgt1ipSLZSOAWrMxRp13
NUgs1m0iwyW0T2llqRncN7PE6UwqY7VL8SuaN1byxoGG+M87CHwQRssaB9fadV+gG1udm6xRjhJY
sGfmwt1jKvBm0DlPFbQj0CxLdgnC/XJr6IkS9k4blOcoGed9ZdbdPqmHrWDmxoQ4twS8JJMUYdfV
1zkCbjE3WnWeOzBIeVg7H3MA9Ce9T6w3Z0E8vCroPhJz+EBrr/UBAV68R6r6jKh1eyCicXd5nRi7
ScVa8f72uLEJUbmnCIBIDsoh65rZgqHuk6GszzqShgYId1e4h0mv+60q062BeBwXeS1cOdBAufxI
UsZDgmB5fcYBMkHqYoQmJsRWJn5rFBcUM+8WDHiguJejZNlkDG6HdhxKsMr7SMyag64jkLaNZbu+
J+AHQrIEn7jcSWt+T9nmCLdKrT+7QRLaD7qcUHqOlS4cD5NwUdaLJ7veCmuuJ0fQxwuC6wNSRqRd
l5PDvpPu6lT257Z1s/NArECjpyzjdCPMuN7pizMrhj5k4EDb10e3cbqmzaXSnxHEro8U6XsPTlm7
gzy+VR2+NSXiY8t2+S+4iOWn/PUotprVUwm3ekAOUXIcdE2itSK2uC83J2Qt7z1kER6q1cLBRrOB
P4bDOVPH/FnYIA1QnDV1nAgE3O77J+r6wiWHMxfrJdwjUOJZ3UaDbiZtA5joPFhtke7HcHTto94K
kgfTzvr4TPldc09Tlocvbx+ZzADmPd1AHsll0/61mLNhYUNTz+IhrfXC2hXozxYno3TBsUwTWKen
psMHbq9ZciiO94e+jqmWMgobjuYCSi9rFQfV6CLHidPGR3ii8exCnz+rkYmQ7qyEDzMN+pfG0psd
eL9gY7mvdxAvJ7KEHAwDGtyaxdLodVvLPG39XtTGKalaXjYt3sI9X5931pSba3nSlhx9da9IqVYd
yM7WT5X445Dk+Nbm1TcnKn9bZhs83F/M6+0Ko2QBoS4+9dSOVoOpsQGcSbFQBWpipLfncDqm5BWo
eKhbOP8/ZLPLXG8Za8HFU0+EsbXaM2GsFYFhREj01GFr7+sITMgeVehe2csqNtIF6glmYIH0zHuM
GJUnGhBD/3Hx/8P+Ewih2nlGJPUA70zZdQhoA607xmKkQTqE+uKdOdYDuKzEDr/fX6c/F976x4Mf
oKBMikIte3Wux1BLRrWuKr/NkjkCa9rk+ouhI6BwyLLCqWKPcnsW7UZZZvY5gPmZ7LJWH9p9XMsU
WHUyEHjP1dQOR3yow/CQdlRNMk+Gueo8VkqjG9WHHOVp7asRgXQ4icZJfph8ndlLI25PnE7IwPdJ
FqmqB9IpMd8BhMDGcaSanX3QMJoY9iHcXiTFwLslGH+EWfXt/jrc2i8E+SYfUqHHtnZRaodCAVxi
pDDVgLkoU/aVaMH07Kp6ewxkL/U37LuJ+ilSrR5xNHNjfQTg7A9L8aYbjeGEwfCIJWY4H+5P6vpc
26gXIJeGGCdzW9fU69Z1eduCwi95iJ9BB+X7TLOzN98ehHRLSx9hO/KlNfGaZKWtbAff5V4q2R6t
0eBBq3J1o3Z+4wNBYaVrT/mS9GUtypYLwFVm1Nd+bUbZt0bV5mSPhnt6MrWyzDYC7xsLR0dy6bIs
DQnUxS5fgWFWC31SoxopU+fbAqH0B175ja9zfR/CeFreGFIKervrOj0o8tIEddL42CiNDwjbzjMy
3W0X+0qYGr8CS/T1Bq3vehERpuRxISomMr4i3MGQRAi64omJsiT6JBtjRKBSuD1G3kSW48YnuzHB
5VVBswOpQDLC1U7Xx7omdlyU4ECVDF5qWnUDbhAF9WM4GZEB9nyilX1/z9+aokOLHJAHQdEVyVoT
k1t3WNP4VVFVLxA3htesdOqnBP+OjVjhepdAquONgfdChZtr43KXZEZe4e0xd76BUbbqNXnqQJFr
mik93p/T9UC4KEKsBliBGtUVTEiomLzleLfCeehUT+op6NNQfzOHG/42wR3FI6IQ6h6rl8DJQwrM
ptH52MV8D836pOby3Vh18G165e2F+iUuJgin4kHour40auxyFTMSHVyyLvvWg60+gA0eNxL3683A
KDSpacgj40iN8fILoe8EJFWpe38sZPGIHprtOaElF0jiVq5+4xtRKGVOxOGc5nWXylYw/qFOMPpj
lYod8AxMvhcw/pt3Al1wLnSAE9Qj1uApKQp6Hwb1ffTOsE3BK/S9UOd5I3i6msvSzlsuJ6ROlk+0
WrYEKpM9RIDXSzwB3nXK4mXfls7GZXR1PUBM5dAAE6JNsRBMLz+OkcVurPXj6Ke6Tf2kV5UDHmM4
mIgsPo2Y0Xv31+7meOgukFLQAdPX8bWiIOqloxbjYz/mvlJhHw/lKKtfgxalJ6EGsGbuD3gV0DNB
rNMWwtoSINqr+68RGQ4Frj76Zj0ZhziMHuQcf5OjeiIFfa8G2tOcG1vhxe1BOVkaW3EZ/HJV0Zuv
lWq2+HaK8s215x0NxsZrK0xhoiguPLtr34/5uBFGqstcLsLIZa4UDcgeQA8RCVwOi2la0mpNKf0m
BLw/qMp+HsB2trmWPgadEK+YogyfZFHEIDvzxni1asP4JQPz8/01v8oc+R1kjf9f4V+kni9/R5ZM
NdhsS/phYVgI7PZ1/kHQXg53XaAWC8WpEB+g5ZJ93B/41u5C3OMPMZ8iob06M6rsKQ9prvT7fphw
4rJ+1IBvG9wlva4M/70/2NW9xixdYkdqTtyfJG6Xs6Tmbo19jLRjRBn+fY+zBLh+YX0LAvPXm0ci
FwVABWOVe2etHzsGHZ6HM8qfEt+GM146UNl6NfPloFmH+0Nd3zqMhEIKbw9CydSfLic1IxebVSnk
eRdg+1e7t9PvaVObGzfojaWji0pJjit6URBeLV2kahh7FIniY5eavBRVZj/muQhetKHNN+KD66E0
Mk+wtlBk6aOtq50knpletIr0ncQeD0nQjHupwTCK4vLNjGmKt38EbMgneMDXWRzladWW8If8cqiH
j3YWDF8J9eKNgO76cPGY8o2ozaBLSMH98gtVoxLHdRpOvjrX006rneRzGC+yb4Mujmofg+IGArXx
GN1aRbCeXKRgWSnkrsIS+HzOJI188uMQ8KMLE+nLwKp7ogznz2/dgXQEEV5cOvrgndbFnzCdmlaF
A+fHtMAfsg7MLALhcn9/lJsTcggWFi11JDBWq6j2f8R61MlH/vnThPzfAVQbpFecQjZGuj5RIB5R
SQWeRpzNzXz5vWIts+1o0ic/lc2M85YbeHoHK+z+fK5vPj4N6DzcUYnxr0C/Mw6y0nKL2afl/bHs
Kr+j8+kVU/1fhZbh/zIYR3dB/TKtNa+9ydTSCSCm+W7vTIhd2LP9yQACDN8JrujZJdjTNjoJN+fH
U7rEKn/c5y9XcWFTWsUwzr50oPjtKquRu1qB6lK7WguUq5g25ni9QQyVZhaQcT4a+2T12RDBd6YJ
tIfvBEXjq+iEH3vXxXSscacNANfNocCIAaxCzZJi/+Xcxhb/VWeeTH+h8Z/IXP7DSFAeuKGajUld
70UmhdqLvXAelibG5UhtOQWBUyPjqNkiPsZFb6DdRIX1/l68MZ8FPrDUCWjVoW10OUo8FYPaG6VD
govr0ZA34ruRwzvC6NL8en+o623BopH9gTdy6JqttY3SrG/NvEDdrjJMsGh9DnE80/XwoOIahTOl
Kz7fH/DGCiIasfgbI4hGy3kVYTT67GLTYFj+LBL7OZzBMHSzMW7s9lujOFwa3O72n+91uYJmA7UQ
Eynb1zun4JZ1i+JfJU2zjVv9xjAUS5dNt6wdfdXLYeLGSYlGDcefsjg8iD7D8Jhe9Ns33XLRLqJr
VIxAR1yOkhRuh4NlGvhqjHl9mtfuoSeE29h0N+bC/bp461BAZ5zVhykLNVo88RxSvyn6Zeaz815J
w3TjqN4ehc2tce/xbKwOUJ1EjdqZqYMF8tQ921np7kN0sDc+/40DtIQQ4EdInCmzrV7bUCadDSfT
8RUE1JDDq9VnBEkxN5XplrDrn4fuMmegvMYzSNlBIbhcywpZRVKJMEcYQiUTCtsnxC+9rraBkIDX
7h31S2ZDis49BW/cISn3rMsOvQcsOhIEOKePEe52YvoyOZ+Uqd3l0XMn4H9Y+adIfA3q5MF2Ma6r
dflvI37dP4rXZ5/Acbk0qSCQvq5fod4Okx5nhYBvAZJSz6r4PFZauNMrAy3wYNjyVLj+9ozH3vpT
TeP4r0IG0lQxTAkMolJ3JJZHRbmnM7UF6ln26eX3AGRPYZC6AhU0SsaXpwWblw76zoxUYFsNPhEZ
HYcYXrsH09l9AXuWnvWuqZ8wxCu+kmWNG2pxN1aVkTmslF4XdtZqhwN7LS2sAMIz3YXIR18Do2Ks
F/fEazFPUrKl83tNiaNqbbL/YGwsjZu1YLTSxpqNJlx4Tp1okv+pDnbET2EBKnZnYrTYn9IFsfAw
89KI/QRT85dp5guwJTIy5/DmLQUsfKkDkz3y9q8mH/cJHOsyi864oSr7wRi1s5oIWCMozeKD6O7v
D7fsmNW35kqk00j/ncbzGkrQoJBH5yZqfDj38aFTG8OXctQe3Tqp/4+z89qN3NjW8BMRYA63ZAc1
W9IkazTjG2KSWcWc09Pvj7o4mGYLaujAhm3AwFQXWVy1wh/uAIYmd669jF/fXvT6BaNnDvWOYoUB
CG3hywOGyaCTdLbXnXAgbfjsJWLEEBEd6Zyw1ULJLi2X9tbgmkh8tVdqMGPlyKyItSujpEis2shM
UU9x27tKIBHLHoKmacd2/0JGuB+GcnlyNaN2gnxU6+Tb4nW9vbfhCX7oBvrWqEGpeIcWAqOFlHgk
ojQnAgFzoXlVwT1OJSrVAVS73HqSSxWVfh+T8Dxq+mA0vt3DGzrVbW+mn5o5K5VvhcLogln2ZPWr
/3aJKxvG5s1utGRf/sqmPnYYBog2pqKr+rzciQhW7ZdZx+cbl1SFfqyTtUO+V0dX9NjKosR9sGBP
PSlj5zbfLCnSdI8TgePt7bpX3aM9rUoeyAk0vxvou/JQxxAWz2k0DAk/04FJpg6eA90rmnTcGA3t
GToIdoko3vSfZTr2PUaFZYtr7pBkWhqA71nKoy47Vf2umNqo3GnVsrRImirV8FU3qRRTP4ozT91X
bZRqz8noudOjqKkjfmPpnCIfkMfzlP43GlEj7vUWpZhzvPTIomZa1oyBLm1kOuSQxV+TNBHaMc2X
XARuVgNPopNjp+pZqKXLxHRK5mRi7RQFJ2c/uZk0Dk7qONWpH5xJfEnVMo4FRqluimcBtqgNZHKS
Jx/snTZ+8LxM51PwprQOpkHCIGzo5upHL6kc545tp31gdKqsPkZLl+qrzGjRPvd1pnhIUehLdYdf
UPSnVrolf4ayH/+x0SQRe4mCe/xQVZobVYFRRHC9xzaD2J/1JVoWLY0qpKH6sq39QfaWuo8YBmNK
XXaGiSJKq6pPLUlu9w9wklj7MtNblp9BC3fDybDmFmElxK7xH+9LJGBEkjv9XoINrT8OWTr8uxho
SD9whw1eIFAFineJmnkLA90RrSvscqNm12eIcexbq0jkEaPNfjrPaBNY6D4Uc3XgVXPGDJ3Yd2cs
ZWPvmnSyRZg6SToeVJ69g9u3kjv/Msr24j/1pPXJThstr4bekjVwQAs1Lz/UrRTlbnHHOr+rK6dN
71Wh6t+xt7fTx0bHm/lUdlMNe6QVOHH3AnHkx1rU8PaRi8m6oIwU7fNgzm5zLxOUR4Js1AfrUee1
MwbsUGO4d/TEfkAfCtfpGhPP9j5m9qkdkBAcnM8zNDzxJLF/zz5ID5DLDmxQ3X2r4zl/RIEdsZKc
B9UdS0eLlVAMCVxvVFVs7WvhNu6/KXIjaCrnSJw9KiowiYNgMDIf08ae0VTR3UhX/SIx8nFvmNye
2qnHWNR4avpGyH9GS5m1D1ZUIUKawgLEg7VCqE8qPp5Is44XKVY0h8nDMd2nLVVH4eQgGhUsEq3s
h1IZ62dJjyoy/MjIk4cq1dr7aSwHBMJzPHqPTtMZluK7UP2+McqPphIOSeYNmY9kGSFvh76SiD9T
gMUSD2CZVt7OjBWnPbS4q7bl6liqsGslTqODAcpMfZwzorMfRXkfnWZ648+g5V2JLJVnfSXRRuUf
wOOI7pAYdDuAZ6zQ5xS16+0m+pX1blKQ0kILJW9mPse0n7BF8UoU2ZwZlzAN31sMoV0Ls+2uHp2T
i02vdx5VUf0xBMf8nKI+Vv6oaeG5J8XAjfWbNafJb12YMvkG7ydqzq02Db9gxLn4JiMc5fmjWqlu
oLjxYO4WK57d48Clr4RywsboUfWm2DiJmnf72RrwOzgqieHkfqHFtXiOJ4vOHJ6fzbRr0MSoEcox
OvOkprjdA7VzivxB5cKc8QIZrQUSSyfRRBVlNwZjFVfLzukn1/wgFjn+AkM5PA9j16qPQ+6mLlJs
SDT6hSzm4b+3r9RXchjU79fWMocW0NAWfFgnHHNRLgas+UTdw8eadspiFg94A4mTgbrqEQ0pE3+h
oXkYzBrpFxeJtrd/xAsS+jKbgE5hgaknuNAL2mbyoOiauhSmcUq7GO/IaYnTfE8+A3dqHPAXnnmd
9rnuW+g/Y04F9Y+h1U71VcuV+SPBqKh3hVx6JD6MpcESHkfxFDfuWneKROyxi84Mx+fDLPrQddse
GQmQMO1vPeVbHafC7Q9R2w7KHiTNhBE35C3zwAnwvs610XCpOwlgLn/q264Mqh7ptkMDq0EvULZi
jtb4+mTi9O3b8eD8ykctWj6YjObH96Z4qx4jHEcA3y8+gJsUT0E0Ty5DIcMCyXEjULj+G5/vV7jH
uatQPuvtKVNPb7+bq9KBRVeCHpBsCmHGM5c5Vwy8bkGFSYZtrA37RcHDuSyJXP+PVUDNwdGDzk2X
+HKVupqLZXEMGTqZGO/dhlZmarXWjb1cJa2gMagW19kAUCtKhctVxgGzQdMpTRI53SIDgAODVbSe
3VuJ0oYkrd6Js37L9+j6Ca6rroBALAQYum5K4sGjL4FWl3mqEYIrUQ/Ca8WHaDHdaCO8tjsYjrS5
GVEyAVn//1/Qw9SgZYQni3UCCNIPe+7TXn4ecD42Ar0qZ/A1RtYN56E2lO5GNXCVmCOkgHokW6Tu
4vPbbNGqUSnjNCIFs8hffT7eN83w00ud/4SIbvkevr7W2paB4YUEyPr//9pmXcxW1TN8PjXw1hBR
iqL2KBfVw4HCQAGATvW3955NNoeA2sqtYPS7BVwhCjdbusLmxryrAm/1O0d6sL4RA81XjsnKqcA2
ili4Eswu9zU20onKQvdOpQ2zdw/hy9T9QgdYFlgWYnXBjC5jc7ZQ28x2btku3OnZDCUPUy3lXEup
i7tWWrG5E5mwJPQ5D0fyvbXU07CLnKaYz6ZdSySuEmdwT9bqgWYHepQjqKZkrSu/dnya9kFHqvIJ
8bcR2q8at0tAtmK0TxqyWt2TJ6c4OlaMiHtM5Ye4PVllKjvkDW0n3eVgS8mYKfzQocEBB2nEJnbV
AMhV3vF7MmUOK22BdJtNtVLdWZFMlj3aedFzZSvZ4Hu9N8n39vDAe61AEcACAGBALl0+10QIE2t4
FflQRI9kYKMPB5sfyc0bcITr98c69B7WdiHg1C2aJ540va911NU1u01OXmdlZxTXylvHhF97cVOu
uwEMQNuTPAjV+MvdGJQAEBAQHEKidbrLhCsD0+hvfc/rTXK1ChLDax+XBtvWGrhuGkHNz1kEkVQ8
14j07k0ZdZ9KwxM3YvL1Y1vzjpWbSjd3BZJebmjimXWot4mwMorsSdeHejo4EhXeG5fn+povtwQF
VUe9CB0UFXTX+jv+ChuzOfZ6OSpJuDClwS9Rg2yxI22ERtw25jL7DVw3XLIcpbf9LM27G7zR9cVc
rv9C2V8BiBwOxoSX6xsWbt9FQ8sPV8ApQDkXvWNH3rlG/+Rmw6379PoF4n5Mh0Qlq6JTsm2PQwpt
i75Awieq6x+amo2HApaQv1ig0d8bHVeXSFISxu6rGNXm5rZjLIKZ5JLlZ5JWW57/sYrx3bAl/mQY
tzT7mU8AZNvcL45dSr2RikJTT1LWDBMJdD28m97GKi/dZFxWbBppm0jRJ45bO9kch3ExZT+BE5Th
ZGW3NI6uDzzNfppBjocONS2QzSoJOAsKdicO1TSjT12UkXcSrX3LSfOVE7DqkxOOGC+RUm+Wieem
b9M5F6FSCPOTtRjGCbOtKXQHqe/ePgKvLYUSF51XuoErMOLyaCdd1i9F64oQedExUBmxHxCyTR6R
nKlunLaXg3v5Gbkrc95cP2SIUS84or8+48Zo0XHUYMWOSWkOu94zq8FvioqQm1k9zW3gyk32oym0
RLN9TUOR0Z+yDuKgJWbUfBfLFdl9B+ogO9dLLLWDvRRwzQs8YPSTMaaDuNGVfuV983P5GlEfJ8xt
axuAxmXXVVoS9iY9xDuNvrRx1y8NZefbr+F6oTVLAeCgA7PhJtq8cdvMl6ZJ4yxs3LakRsjTj5Yn
bxlYXcex9fEzcaMMYfCyrQfS1MR1Ay2GsM/U+BHByNUvuR0QttVg1qJhGtU3Ivdr+wJNiJQGOFmG
JZuP38RENcFCFdJuvyDLhQSv3MsoMd8fZDywlyvOmEMM2n3z/JoE71lDOjD76c+HdP9O0ArqG9fA
9bfCXAT6yppS6ghXbe7vxqsdrTT7MtQniuugcacEya9e7z+p4Gdv+bStX97l17KqqhBjSF0dxlv6
5ZeZOsvcyw5usFvO5mMFG2GhU94rOWohDYKLGmjq7KcY82IC3TfRiiKeo23w7oO5FlzUCNhJr5Cm
y1/hKFFLzUDD3mnt2LeWTLlHY1P5592rcBOBDgAvtWbR65P/KzJMpazzyLaiUx2n2gOkk87HWSC/
8f7WLPzvJ7rOGpGkgbjOhQQcYfNEI7dS82iEQY6wRV8fPXhV812cq0Pqozi7jHfCRRbVL60Ir963
N7g+ps3S68mhUUN1AJVhc3RUO3awTXOg2DqJi0zspNFz1/SxQ43fEY0vuKw0f5S9SpLNvPXG8tvP
kJ1bkLGhCNIKgMC3qU8mdxzmPM/LsMtLJej0cQp0dY5vTKlfeb5EMHUNLC84vvVX/PUWKY5jrFSW
MsxmrfqOQnJRBEXXDvvJooxB31kL5kTa39/7aEE9r9hBcjNCzVasYpoRmta0ogmhmv9Jmrn6rOX5
tFfXKXC0OMkRcNAYdK3tfnl74euHioYkKEKOFBofzLYutzuqGDqgntGE0vBw/YE4+Fh3pX7j0G5j
9rothnSYG65tCGrmy1UqZVqcwqzaECe37iRcBnN9p42HRM/GYDaN5PjeXRmMyzzyeRAgCPhsdtVn
yJeBDC/CVqW9bnUDiHnasTd2df09QMCFC7Wmn+xsC85Ao9p1herWYdx2UefrFk3coLbtqdw5mRYM
6p1c5qY5Nb16y0nr5Za7/BZX/jnDQEpKoFNbUZ2qspIeAZAmjPpFj+/5r59OnMUHcxWU32ngshEB
a+u1udsUeuvbqTdXd0kXT3aYLFWXBhTGmu4DxcCXgh1SACUeBL+9MrtLcvDsuc8elrULHfvwNwdx
yHtUbh41Wc3/Ld1s/iL7H0oa+G6Czm8cTcmpMTLLCVRLoZGLAGzT7htsRzOo5JqMjtFU91g3xJ36
1NEjp7le5WgrgdXsJh/R6nIMFNWNYn/CmtgJxig37PMcZV70sIydXRyIqLMVtNY4Zz5BKmnv+qSz
NFTgCx1lZ3jfzT8TatzeoxdhvuPLXmey1zXyP8OYHPGnNJZu+WoopkjuwI1VNcM6vChRTBPDlyo3
miKcFEThd3lceeZ5LCc12hl1PEUn1RwwEHDxmh7uGUUYT1Pk8dzKnA7FDukFg0mGkqEEq1S29Q2k
a9GGU1sM38zWqH7rtSqtXYN8dR6k7TzPZ5G5YLkTizI3LIDSvVdWkRsIvybSUxx6gHht7yK7bL1Y
i2q6zZk3h2mKJa/ddtpTvXTqCa+B8mPdAKHwaXnfMu7ZJhj0aFbLS9ZcPwwwvZffeuqUhO9+bkLS
2sTlmTXzD72yq5qrwZuH5RYR5zq2kCkhEkfnlsE8eeHlep3LZNeO6jas0SKzj9WoWM29seR2Gsi6
tr+IIu27G53OV/aIsABiglyCq73nZo8xWCmc7BbI8RpXEbKNja8YVGupsbxXY43Hye5AHGqENIhA
m0tXj8qZCx1yfGZxP6zzsPquRkrpuay8ChcGL+0PbwfPVx4oKssWcB2EIVfk/OUDzaG3Lgu99lCo
ABFBikK5CyzRFMY+is3W4+otrVsaAK880RelGp4n4jgQ0i4XnRmk6qJ1hjBxsXH3paZGe7XrkFBK
IdndqIiud2i/XEYcl9WpeCvwYhXCpYybxpC8N/tEGYwhOcyHI1y48WOfJrcyl1fWW7WaIH4i4sqz
3eSfUTohgqbrSziYeh37MsfIx+9VOOv+IvKBoVGbR7fwqtdPFF9MeH38RU4Kq+vyiTJFVHD+GdRw
tOzyMZuK7FjYsfjREKVvFH6vLUVRhnYTYBxYV5vrXW/1zsScQQ/Rk5f/lko7IajOAD9srKK/kbBc
r+Ws7NlVpYRpIVj3y22JWht6ejRGuBhjfyKt0c5iwMppdJAae++HQLpC8kPDh+wIxZfLpcx6RmFE
ChtZlCyibOjn+6LR08+L3ok9Mnbdu9cDSUokWwUMVs3GTZ1ZzgIdc1OxQ2xNEl8RCG3kqX6odP0z
OJb2Rgx70ba8TCHW3IGaiCbdSmLbVBK9NQpNAaISJgPaewG6AkMWZFGVKZ+jIYsmMEFRq9KvTmmM
T1qMTvRkmmV8VFRc9L6KSS2nA71f5+fbj319rJvfpaOsA32BZjXjqs3BpQWXan2B6sDUYUuQ41Bz
0BUnvtEtZ1xzvQ5teYZi9CdhIm0FHlFYaLmrOsGpFaCbylWM8M7GBsH40tdJy2iz6WycOwocwLvj
HAG62rVQ7WamHHZd/RgdI1v2aVX1zg7xBEP91HUuRomicMd/yiVz9afUTTNjx9mqcX9Rtck6jHbm
MuZlQqEEzI/s6lz1RQSlYZJF/W83tmr1kBkiig/EqLTcxXrnfsQTOPH20WqU9GQzib5nKkzs0FEr
V/FtQJz8nvlKiVUbAn3jOfXMOjuToJRhCZSLeTKJvxLgR+U+5c44/aQ4A0szV4zzd6nujqbPUFTa
AdiM2PAxI8HFo5kM63ebRbV7B3I2BztVLCPOEHED/bRxM2XZCew6s9+ZicHE7zQelv40CCONdgzG
DTPMI8CAh6UXxHC1T/LlT1nhZ/QBBiPQYoFcY34wwFLUP9tM5PLYq3nOPRMRnNG2jzDn6mjIS648
yDnDKYPrHePyrlfJGPsIkmXdHUW9We0SLTc/OGXSdx9G6dnPhlM08wGvcQb5KaIEysGaPIRXBFgO
F6mCKmIGaTtRtGuMXHzCBq/wzqB3cOWpGzSwcTaKJ+qvxflKByqrgoxUp91TfDr5yYnS1sSJcCzr
fdSPmnrfZWpk7eE3Az0TKFDA7HDqHJtMpzUctCJr0UWHwlPbR2z8kB8EuqZohwG21i80TpUxqMlo
1Xsm7lYMddTDvatoZ5xyVFdZlr0imJPtVmeQn9ZYa/VR1bP664zdjhfm9CG/eSI1a2r/RBdHI/cy
bW9jQdU8LRO0oxsfzUtJs/k2ge+vXVYbnASfzWVIjLWp1LWFkieRBooyuS7LH1Jb3cct5I9/Ty4K
y/sY549fukiGsyF5vTUuLfZujpn2BIaVlu5h6FXvs5kaccJgmLQ4MDNT++r0Cu3oKkIP5eQWIx8L
UjVddPRabX6v5AM9ILAEpIyootFw2zYRnblbYssqy9CQeQ5YqWg+2JhQ3SgQX4kwDFOtlSZAzwKs
+OXT0tpoSO0mrsLOBAVsL43YR1XdHI3iJq3otaXY0FrEr72RbYWd5Y6AqjtXoTWPBdZUzvRxSTXt
t6fY7o0OySvx2XnRuyJBXFt7m/hcJw35hu3VYeON5gOaJNqhHUvn7r23AOMJRPjQxYOMy0V7+eyI
YwNmgFkdmk5U3E9umR8lueq7M5d1FV4P+e7aU1sf69/dHsW02tlI6rCa5PwhjhsFWGUGhhCt2N37
N2TQWVp7WMQlY/PY8rhTLF2IJqx6Ld+7ud3uSAlvpWLXL4cJJiWfAcGMXufWs9dTUApKtakOl6l0
uLWZtQyRKW7kDtcJLau4LpmYgeg5sJnLx6bQgDSbVtI1YnB5j2LxfJw1iJNzow9nQU/3+P5nx3dK
z5+pAv/erBdZoCqA0DVhYuO7lZWxsa/Uobmxq9eenYlQsWGpKwl1e7C7OSt6UAPrG5LJvu5zUJ6V
cwsDdP2lroYDaMRz7FSKgfVX/HXkuEqArudJw93c2zvV6b27wtOGoF/K6MaGrhtULEXHlLBA85QY
dLmU0RlkP3LkNYHXCvJBPLtDclxGzfDVRZ1ISQoD+zXt89tv67UdIsFIf2ql8KMhd7lsl9lpEdl6
Q18sSQJETlUcKvFmJa29dRBfW4rBFuUqy63E3sullH4Z8BHAzdRSLBzREHFmPLRz8mncvb2n1078
GlfXigoWvLUJFLYnFHMa8ybE+/rBQcsKMJ7sEdHMcyJGdKscvhozUixydaDxC299VRXehL+8SxTZ
qqw3xmlyr8ku+xC7Tn+neHgEm3Ph7bKeNFOhan4egeU/jqLEbxOH2m9R3OWHHlxDEBsQ4Lw67X0r
ipUbAfrFs/gyF2BchTjlmqeDGNqC2aZ20jMlwZswyrtyOXhWSk7qpaonA8rEArC62iTRwapBs/tu
3Qhl1zSW9yTacf7hLqk9+kJxGstPRrMc97S/7cl3Yo/AKHULsayCjdh+qy3j5E9Q4jvfxjfyk+yo
YHfOmFgJqj9dKW686vXMbPflre1/YIA0j7dezaSHUacCpg1r9JwCV4z9vssxZXz3gVrBVqgYIe/J
mdr0BKRwFae0yjacI73bGYWQn2ukeDBtaMrvyJxSQr9/QQKOy5o4RtDYufxUAPMuVju5bRjj4AC8
GOPJpJrMTzpu3n+0JIpu5IpXn6b2YjAE7ZhYStTexOyaqhJI0jyElgvx3Tf0itC9NNhRBvbgGF/e
3t2LqOfFW2OVtf+HNt8LA2vzgZZlG9k1TrkocGuN+lgzfh7hEtS5B77LLCrNF+Osu4GET+7sO7u2
8p9YP5ZotEezrZ24VCfnPHduou1rkaT2t6FExM2fyzpHy7i1G1yRas2Jll3ZRYMXLiLCmI5SwJY6
KAqQ/PV5aLMJrm6HbvaD1igj9Uw8apgm9qL3jlWea/2JvLgTu3aOPTrrMzBh9eM0VVH7SyiUjL8L
TCW9p8IoKYZMFR3ie13Yaf9pbDrnt6XFxb+05Nf5FzB51OZklvbfE+5N/OxrI/X8DKvdaJ/YmfM4
gVDJvhjSTH5CAXD/MVdS0EdvXizrvl+6bLqvJtqO743+cG3ArjBwBU7Nd7R+Xn/dbxP8FXA/gxbW
YAX2ntcNfibB8qHHf4sDdn3EWArNXwRTXnQ2N0ca0pSLwbCthXmSJf/UhdLuaOHBMuiNJLuR9V5d
AGsrnQwRtSf4i1Q/l9uKpxlz6qLTQmUyrf+8sRNQPDvX/ILGoTgWWmXeOtHbMET8WQHpSN+t2rxb
8Q3F7BTQdYsRSsJHvZ/mpZX7ZWmTj63ItfcK2BPtSEWgEVLUManf9p4KydGoy9YKUxmrO9RCXb9R
B+Eb6vTz7S8VbN31zniQ+Ne43HCoAG9Cnysmz0MQegnJIBXxQ+8mb/hkq/O47GmKwcmI5sEQQat1
dfulgW7zvCDwOYS5hB8UjBxw+A90tTAq7aV33xbmQLegcNuqedRBanmu3yrFsHzU4LMsfowkSPEJ
c0tZBsVU2/c1/fsUND7ag7tFGxPbVxxthrC5pFAl0rHDICiWyCb4lRlXE7SULE4OAF/mdNfyUIoD
IWbWPy9zKZydq82u+6k36wr1hrSzDPgKuQtMf8gwhu34wtp7/qvIDpNiT9MnYn60BENvwQ1S66aN
vgvDFf+iTMj4KhaLlRwibxjVo46Auv1vrkrPAAzilcpnfA9da69g9hofLGsBuooVZeoFNRN7vIMX
/OTvy8y1f+RDn0fBOE5e6ifLBC3BotD+T+0Y6xEnis4+4hJUjDtPWlI7aUY8dEAJ5oQcIocCoO0S
J88SnNO6FawqK12J/kBy0ExfltZk79oCjatDbiRSYn89i38wRsdMGX6b9189LsrykJVV9lihKvqZ
LAY/4HyZM7HPesX5d6D7B/0vQq7EH62B6qTv1gmVFNL9lS7qTO+kTxbpL7Na6YeWo491b6SIX+hi
Rblfgz3CzbqUUvseK+NQ7nWR9fYxafrFDbxOqiIo3SyDjI3tCGzryVafST8670OmI/r5MM59Wh7c
LOmTk4s+UHZQBTrvWMZTKI6+Pmit/cESuuj2plJ4eDZLSiqYnnMCLeTtz2GLkFk/PAZ8/AWgjHnZ
tkcAwbyCgmhTdFTewkXidhgMG8JVwQBkhc2gh9pnxrWi0+VxMnBhCIZ6bm5hD1/qz8sLlGE5jUCU
02iOcGtfBjiYb0yVoFSGmtUb7idM1YV3ly7kEoHZG2p1VMB/aGe3GmRJ8tlgwUkHxRoQ2I7jZN8l
xTR8wHndzY+ZVUT5sVZUTJVXSZpmxxDOEv6gVxWSWl6hfM+jajZoeg6pd6gwfR2CzO3yZ9kPwzOX
M65nTt/m5m4ovHQK1EFR9U91WdX6py5PjR92jLrxQZlFYQVlVo3dHV+tIR/MiusHI/u5nVW/K4oe
1HWp1cmN3Ob6pTFUVXUGEBBS+Pfm4nHzAZWiJsOruEyd1J+tInW+eAwdo9MEuWLBVoeJ907mqpJi
mt4gKOP3fW51394+PFepKtcrrG+ADuDtIHZscqwKnl4szc4LJxwLgo4+FxNd85acy/qnXJ4MsvsX
rjV6elBxNlff5OFKV7aKFw7poM8H4KM4RS4qFrdua6X3hlkY+T4eota5kbJeP2ZKSBJW0rqV572l
hhUM/6emUNNzUw8DU3l56DSnhVzbnVh0wVy9LXalKo9W1T2//WRfRriXm17XpmdGhu6u4LHLz8ET
k9sDLkzPah8NdHz1of6luGr62U5iJB5iqbZPSanIZ/AE1XA3uUJUgaKgNYF1UWndz0xNv0Mv8Arg
wsWo71zgvO0eoc1pfBC92snD27/4+iwwxFg1cFZoFKDbzZkE/JxhUCyyMyq5PQbr9XRM6c/fCFfX
Z4F6xWPUjrwsILct/JWehbnESp2fl1aJptCDx/ik0XOSB1uqmE2Xe2+a5o9vb+0696LnTIkP4AXq
PWPGy3dhV51ajXqRnvEKcPblZOvfHKNQiIN18tW0q/K9WphY+TB3NyAErrRE4wrpllqGHKEnnzWk
airfJELj0Krc4tO98spe9ENW0fSVFrZJlSmERTG7Y3quLETW5h48XxlPt8AK16+MLjcdBPoIqDOQ
vF4+PS+b3XgBo7B24+c7rYrnD0PrVB/ntm8/pZkcflpqNz2995XxABkG03cCLIgo++WiDALMXo/i
/OxmaXOUVaw9u+he/fKUWtuVQ6XdSM+vHyUidQhSaysmGL7BWir8VXV0ZE9tzzD9DOKr8uVC85M0
Mw/e3tX6p1wGhctV1oP61yqpZjIbAoR4VqUpPthg3JFGxxe9BfP14e2lriipwA8xfeUfCMfRY912
gMSYdOliz9l5zNvmPzvpPa5U0VUW87WlT+8a7OKjg10xodoviSnqvW23UvlCYyl1g6jQOUiF9Cb8
mrIcKHoeO8OTZVfVv7Lzsj+EdAP5iJlxoNGabbMv1L6eAbEhGfBI/2wESjNoShPMWd3HfteaeRbk
RRQ7gNuYLe1KTWmNPR7b5Q+l6pf2Uz+MSfwrxkE98iMl658wQpuSR5r2N13yrt4DjUVrlfCjj47u
9JXWiDaaQMiECBtSkp0l0L1o+0bfV5WdvPeVvyz14nAIm4WZ1+UrZ/ab47cWi7C1pYPKqkn+GYkf
Ofnz8e03flUWrStxmYOaYhRGd/hypVRaiemVECZaHI58sLzi2XZi685MdG031XMPGWQcz+7sNTfi
69XH87IybXxERsgi7M0eczTr3bHicU5W597xhanHDpzvjdv8tVUYGCBihTPFOj683B+WeVBOl1w5
uXHdPVbuNDxEZeK89xpkLzTXEQBeb0P+vlxlAf+ogD5WTuhNy8e6nKpz1lm3UFmv7MViQkCcWW9B
AG+Xq0ChIj1Oe5R+sA1wjrKsq486eB777u0zcRW7AebCiWdEpTFSg+N0uQ7aGSOKHEkcKrY6/Iv0
vvsdZ4MOT4N+mp0vY5m3w3Gx0ujWPf/KFwbKhjVhXPKvLb6UinQl9UQKBLxmhZlJUWEznze0BBrP
kzeC3WuPU6cpSW7Jx0yxutlmSh07gTIN287xhgOjMr3cWaVNyHn7eb62EM0N5NpQKFKJIJcLVVEq
8iyKWMjDTBvhk/aOUXPy9P5VaB6/cFTWdspmO9A9UQzOxzjsHeWPV+vJPtWjW0ykV8IFM8v/W8Td
fE7Edxh4oHMJF/b8PfdaGm1W1A930J7Fj1p2RlBrdkqINKnk37lBxmRQJaF5owOApvv2Hmwr4eT0
rELDbs1AWoM4RcKqbhz+qzPIKquUm4qOH3OsbYscybBpsttCC9sIpZiuIuNrZOSFq4LdjYLu6mGy
FAhueuMgVlcFsctzERVLmw/jqCHGoA548iUOGbQFDkGZ8sAsHGMXaer8obHjW1HxtU0yZiBj16km
GdZdrpzYoxF7TUNfkVr6QclZJaqb6ldhj8N7cyRqRL4vUH8rMZMy4XKpvJvbbpk1LWwkQ8eaFu6d
nhXZe7/ldRUDUR/G3Gv02oQshTy5pseuhSRi1VE2+k/McYzd2wfwlffFqUNG3oZTS490875kGyPy
pwg9jO1B36OmUJ3VKG+D3ujs1p9T3fmSARPfF3E7vfeaXvcHqWkN/Cs6bXP2wRqjZGPEegjvNPtY
5eB47DTXnpjmDs8qkHgQ7V4UGK19q929/skX2ee6MkQDLjekVaEaXb6/qLE6OUaLFuLWMzzEshWH
oevkd1AHEHqX+r1UMQhisByxHVhpKcBKNsGSMbmmrWAl4FiO9ilX6n6nLnUC3W5ob+meXgVm1oJJ
QSN/rbivhC7rLib1MoCQxiBVd0meikMprFtDt5cyYPsIV7EZi5OzOoxvttSij0cWYuqhHZXnicw5
q5STIZR7VY2fcsXaq4PzpzbMjxgx/tAafOPotPeWQSu00J1A2NaN0/TavrnW11E5HJmrTBYJICgx
RaKHU90Vgd1F6RmNplt0gFeCzAo5AFQKOZaCdpMUKVUi+qXCDlkmef4Fs4o0jBNp7ZdmuXU1vHZI
V+bUyjsgymxBFCr6xXXisJRai+anumC4ZojFfopElJzSCO28tyPBK+uthS1+bsRPQs7mc8wiRTUX
NzXDNu/zD1nHoNaj7RxgLREdVLt23h9EQcYzZURnxKbxtonXWtJoMXwmPYSuv0D5NfSdVM13Vx0g
cumw0HVDbGEdp11+6o3dL7LIHSN0HaVlnKUl+G4xDKeQv4VseOUEgkgyyPT4e/3eL5eqdCNq8wRA
tWiL+vPoxPFd5Y7ljXN+JfP0P87OYzluZFnDT4QIeLNFG5LdoijKUtogRtIceA8UzNPfr7i5bDSi
EZyZEzMLnZjsKpTJyvwNhwn0L8jznJlwtZfl5UHUg5mFqnEK5867g1MR7LqhCJ6mfJLCQWbdNbx5
jAhZ9FEcU9EHh0EHfPn+1YKhmmSFSfz4spQ5Q8WaUQ8yTtkIYs+HBx/gD22pgz8PHnRUE0Ge2xHX
ppc2KHgvqA3wOBbTO05Go5X0lU5o/Ux7K3H1XVF18/F2lKt3ArPLY5jaHDFohi5WpXCaCn+y0DxZ
1vDXxk69nqzHMe6eue6/uPH0fDvcqzb04hzl2Q4ZVJJ9AGQtUgknz3VjCivrVJf0KO6oMoj4Idec
edh31hhH+2xOABg5GKw9GHEaqncDunbITM5NVfzB5jG3HxS3b56rUFjml3zMYncfoFyo7BDVMdw7
vEGdpw7vO/yd3HgEYljYmX7qFDXTf4kMBriPBlEfP7ZTnHoQ7Qzvq4VQVLWroozMqYXu2z0Es66m
d1PUWjWCgMLN7wFLCZRg5iIWLwauJoCe0d1SOOeDGZFKVJJeqiFDHHXU1c7dG41iZv4szLI6UZGx
3L3eAEPwE4XWoG86kU5hZXSC73z57o+WZ2O4T+tcan4FCSV5EltKKEPVe8Exy8YhQ50yzb+4TqD/
ncJyGnZCx4V6P4JKNo5I6ygvdmX39ZOlVqH+WEY5Au2hgzd1j7vb9whJTnQYI7V3fRq1RnYPRkX9
WWGjo/l2l5uRP3FOimOsKelfrKNEimX9qP8RAeCancicxuPgGmi55bmX/kLcUgM1pOe5uod30zvv
X/zA9WkrUZNjgV6hpgwNPHNOD7sT9D+LyqF4Ndjz/vZqXNlinBd052FN4CqyTAbLgqqWN7D4Q0W3
fHWCrqSY01YzYi0KNzWZF6QQHiaLI1nUQUDdTTNPTdtHe0OMyHQGYgvQthblldQps0tutEWCMnCz
eK4SMBZLFV9nNR1ecpGGh9sz9tqgWu5fxAx4CJBKWlfnxVhnVQOw3DxBtKCnPoFAUx6RUNINYIkh
dxpEF0G3245IZeee1sU+geD2F9Zka+y1BO3Wb06l939VE5vBrV8nT4/lr5N9SCCLFMSuAALRVKaq
ESjmyaYh+aOwGu3zlCiOgxyjZUBiTVrVh9ai/Z6aIT3SvZnQTkuL9z9y0caXCAVZTEIK9/Ji7Oyc
XIYO50lvcu3jEFTRrzlg79/+FCupGRAwypgaRR4PN6XLKLNrKko8kQBy7PyZkiC8E+x99FXFlgDR
ytJChwdtQ6jR2HwtqxIZbCY0vwP9FI245sVW4e5yKaF5ezxrUVx2IvvE4RsuUYHCstKCA1c/xb0W
H5UcCuhQclzdjrJy37lvoizROLYj270NEtM5Ku/oieb2l6J3ceIc4vms1W31NRPl1qNzdWhY+qI0
gx8gpYnLT9WHKeq9GEIBp3V7X0Ft974uHGtjAlcWBIAUMD0yY6DosVgQoRJ1pl6OxikJLB3nYO9F
VSdjH5eYmN2exJVHNC0GCgJYdcDPXy4IqDmJjQ8lVLoW2Rylzuzp0E1u2h4FpsVPdq18KaK5OSdN
YP64HXplKgnN6FjxrJHlKjFcHrNZaIHW4wF9yDjCD2DktqjBr43BxUEC89GC4CF1W6gIX36xWkFU
ufQy85SFzafA0v6HmqniZ01/dBXrtxfH+0T54dTKRw7DLzM6UjvsTJ7dlK49Sda+dRukZfvhc9xO
z11jzwhIb+3/tZnggsTcgT4jBn/65U80zNBy9ImZAHsCIX2a3WOYQKK5Pd+vVZflTEjRDspMMFEZ
xWUYckaNskRvnoLItMNdZJY1TWsxm08xDonpkV5O2H/I7aHIHvU59XSEPabMOJp6NWskQ6mz9XBb
GzjPJ7oO0qsPV+7LXxRWqF0CFDRO6Aw72IpHaIEn7lbzczWK7DlQRYQUtiT5jVSiOsZngkYcu2Op
C/MYi7r5D8uZ1gZAaDobvHvlcfWmLxjPwxQFGeuMDE8catUu7mwUPTb26/XJQAOKpjT3BbBMCvOX
UXhCQb4tK/Nk9mp4FC6Idy/WuiP67e+fNhmKViqlUBB6SzjgBDYqM9qSG1gNrdgnDx9enCjdKhas
jQgpJyRzULLw4EFejkgIrNAVg7MONaQk9p2EikyYWh75a1BuvFnWYkndI0pZZBbUfi5jlbA1G9Nm
vQHfCD+g1d3uzMFVTlNTehu77fp2Ik8kf5O+sSZl8sVm63ugWqNiWadyQHQDRczyqTC74k4KHf5G
Pmzwa9GpG2vwtfJwucWJKlVWXjV6IO5fDjDOuwJ0jGqROvIye8L5If83ib2isvdlVCE9UfNwiHif
6dWz7gpzPgRZ074MbtEItD110fgqcOnnQBuhH4/pgIn7AKIve0DS3S58HlF9dbSqsv8UeFH5T9KM
tbbrTTObdyn43NmHfhg+N2UZP1uRpX2jiNo0vt4mwdeqh9Dp68ixK3cbJ5uczOWwAc/xXVFpRrpn
Oew6rWMLIfpTN+WBD6zbuG8495H35kQxO40HWWJ/brEHvs8CMNwAFcFDjnGcf4AtVe5v/5zr84Zf
IY1nuNyALi3TOQXCo90XiKzA8An3kFKdHeZe7u52lLUFRs4IEQo5Hawh5Fp/c97oPTDRtNHtkxkr
409sL9odcMj8Pmjj+DTPnY2jXeX9uh10ZWjw8ejegoFGc2bZqRDIixpWHzukC+FPDezncyMK++V2
kJUrm8Na0pWAc5CkLuUcrVaY7tyK4FSEodX8VB1F1/3AA3OEq4IDFmwehU0hLIxd/Y4r2wxPTQbL
2acTmrXtrsawM/a9cAjCr2hnlJ/cstbTBycJssEPkEJKTnE8F+Ep6YvM8RsT4ZeNJbly0nAFSJoa
dV0klxdZxzgOBX+FzqkthnI/Qfrzu64uD3gcbJl2roRiuiS/QrbjrloC81zMKbvQIdvO7GMdeBgK
oY51l1Z9t3H7rHx+g9xBmv692lsuzs9aZAL828SoQOwd7Lix76LS2UrZ1qJQUZL1OcZDWnC5sjtV
eHqIIPpJmS1vx3u8ADU6BxsH9EoUKlfcljyI6FW9Fivf7p+8zaouis2TbFQdOzseoU6Pyjtl5wCn
mNKhEwVbOkU0Mi/HMiEiFCexaZ7Qd4fMPHr9fVWOW7i/6ywe9ht9PflZuEaXJL/JTCnusnEps+cU
UtX0mxlN9wg6zfs8ivdxYB+iWfnf7W0qD9XFoQsAhz4NpjQA5V6dsd5MYOXYYIi81Do5nOxsTyV6
xqxEe3HRvbyLwojPdjvgyhcjP0CBlaIjaldLhIAQedLGiVBOQGSwMEQybB+3dr6xc6+joLLmvSr6
eAa4K3nuvhmWCMIEQubsnAw3qY/ol+cnY6Rw9t6xmBrAUsC0snTKGXEZpbFapyO59k4hxdPnoBz1
Y4xw4fuj0KQncUIxj1REX0QRjRj1KaDeB68p+N7rTfuPndIcffdYIBnzZaRzHzWFRZQ4CZyihZF1
Ag4QPo+9Mx4zTGy+/YcoaIFw7ZAA8+/LGRsaa0KiIwlOXdtX97MLljziofru1g5VdGikFI55kJHK
X0YhI8AhzImC04wYsD/Oxszzu9jCll5vHTAGYJMw7OJ4ANJ6GQXl9s6re8c72TCz4pM6NManKgyN
x0mak8Lt9Lwv7549UA3ygU+ViXfw4j4qUhP+DJXYU5Fq7kOgpmJv18bWqr6+iqAP0RrD0ARus7os
l8EL6EWc5cEpmkuFlHFKjmLCcW3Qky1q4co2JcviCUR9Dizy8vhmnHXpmmlwCuD0/KXdGH+sytrd
UG9YjUKTGEAcK/uKgusFXjkPDl42ulp3wB2j+l7F3efr7Y+zOm3UymTdmhb3stOXuBFU0Ioo0JeQ
vNLD6GjFc/aIPdBW93stFAACiPtyK3EsXK68CL0YLGG6gE9StzucvdxdETjw6btsC6qwNnccCzwc
X4uAy9KS1bVDV6k01wqESj6i9xgfZz0O9++fO3pelMrZSfxz0YVKa62LBoVcMQqc6j4sPe6eyIad
MhT9Rpt5bUCcDQAUSLXgNcpXyNubAQMGoPdTcEqzNt3rYWwdnUy8VwGY7wJCm+ua/xZFsWWFUQ3h
4bmxQU8ymtPvaTF+K6Jc30ix1w4g0G/y9mHaeK0shqKYeZzhw3CqK0O5o0+XftTKCB8HoeZfHHUu
7m9/pbWpo/DCDcb6pl8o//zN1KEil1UtwvOnzk7KL8KJjEeOiS1o9loUB219LjqsP+k2X0axQ0PD
1o0PRDljPMzAtE+mOXufb49lbQs5MEFplgP9BLB1GQXhBvqS7RDg8KjF+xBZg0ck8ZT7Grbx8Xao
1QEhAiCbxq8N68tQZlNqWuYRqibF/Kcsm+kcg2vamrfVEb0JszgUGrgJSd7NHAplpz+iU/mklF50
VynoB9we0Nq6YwPJRiB5CWv8ckDoUU5O22L4iovRN2Egahsq4+A3pegONu4E/u1wawMDAckmoikI
E3ixICYkfnIrN7nNscv72vZp/aMMMMXYo6M1bQxNTtJlOiy5s+hQ8pqA7bCEA3cpyIq5EeF5dqzm
MFHR/NNaffA7T8bClCPkYToKp36vrSrnBWR39F850oGjLBF9eHpbyOwJ++TkfXEoOLw+QTg1/tye
yZWVSBWdWKiTg6625Yd9s4EtpcszLTTsUxTNkGEoSBxiNII35nA1igQ5m9Jek9rjZZShbgIqM4xF
szPg70IdHkN0UzeAnmtReCcDNgO/TWlzsQidMaxcidM+BXMi4LqO6sFunO79exfMNAhFzggI4/pi
7VlTVaNzZdsnVc/Hsxshvh9E0ZbDwtpY6BIBs0QRkb8XMxbPSRh3Wu2c8tkUfjm4waGzuq0X+fU+
ggzKO4INy4ThY3P5XbzIVmxcDOxTqc+Q8IrSe6Q/6x6yCCnZ9y40/vvgykEHkakCEroMZeZVlilq
BRfWGY097rYGzV2z3HiWrw0IbQqJAIdVA1noMkpb6VbmGUSBWu36EZTTnSegi5YoFGys6etzgaHI
pE6aAfOgWLwolFEZdB15ytPUuz/Qaz6JqP4bOv1jPrGT8qndKNGtDg18L1uIwj2zeDk0pUNHZB4Z
WlSo+k4qpn9xa936kBmds7/9rbZCycX55lDAEbQv0lRuJEWdvo76gNoGqnd3iPnFG6O6vjhY3AhO
IVwC4I6H5mUora7nPE8ddDFj69lymr9G2L6Erdv6gIn+3h7W9Z6SsUB40CujBLmcwRzdDK+RtbtY
8WofRFFz6Nt569xemTz6RDKLAI1D8rpYgn0/eopnjs6pDLto3tWxYu3EgLbeniqmu7Gr1oJxJpMl
kFFK26bL6VO1zE1w7nJOYYh9qwK4yc+y+Q/yBMa7jz36yFLuhRnkfF36X+PY5TVDpLuniZL0Ts0c
cWzoXW9sqpVPBEpYzhwFKDbV4pRoalwHkcpxT6D2vd3kTNQ8m/Lfd68DGlJcRryXeFoskxUu+yHO
dGoBWtMpfld2+X1W6srGUF71qS4TB1599EBlW48q7jLhH5CrUAYYKSekAebmVAx4e6I62n4dYEbZ
fq1PNia+qCF8VFJ21j6dszHaVZZZCIzha1tn0+X8X7QMNYcXc5grfdegUYPg+9DpzokVWD1rXj/P
/4Scu8GfTOkmpfPV2FDKwIewF8UvUdloLXrrM/b0t2dRLq1bw1vcg2Y+Srcelyc0uTg6i6ItDzjf
iIdhsufnNA8QusGhOVDj9Klt4+z37fArKx+PEwrJsjIKJnlxRmHcEvSm1ULT98psh5JIcoxKdTiH
mf3n/ZFk401yT4FuLF+iAo9V1Ht5uKkm1EhUl5UDVWuHymgU+rdDrSx/EjEai9LGhdRvsfwDN+lM
NS6UkxLm4SFws+qOOdjSwlubOhDyOsuS+QNbd3loBI0+K1URKyejQkzV7at0p9XhT7NTrf37x8Nd
RbUV6W+gIIuzUBh5nuUTLrdUW929GOLUAjGE/OfGvK2NiA8Dx4wkQ+p7XY6IjgyOx2UUnh2nxMo5
b4vvjhuW99h+bglHr6AtWHL0JHnskjBT+r+MZdTKTE22UU6aGB85ez83RvltqnQYtNmU+LYTqb5d
FJ+VorszhfIN55ut2sj6b5DEctjDmFQuC0tkHHWDcBBfMLPb/1lBV//sEeneu+h0HLPA9nx0W4O7
NG+c/eDqzbOLJccu4QTfeP+/9jwXpwDNSslZodggr9XL2XA6K1FxiajPs7CkmMrsGN63lIZedJxG
NTH/UVHN+l2ZkzI/dG3oiVNFhgPfUEsKJdiTFGLpBI9cr3coA2XK1zaeFPMgMLGf9jPUEbSmgkD5
Bi3G656gK9fxl8HulX5vd2bRHdJaLetd1uVOa/nO5NQ9AOAGkxrgBvpHbIk5S9Ugbg64VXnZy2BW
47ekMZpk17lwVX3kkoN6bwQxggA2z1jjqIzqa2PKduYHtW9G5Sty5dQB/Fqpm/kDLNoo/xrnVSE+
VcMcPhe4ylgnDXugaDflhfc1SrJR2wU6XjNnY/C86ns2TWqxA8qkDD4C0F6V+y2PzvQbttF6cSfI
Gco9D5eo3/NQqrpdUEYeOFRtHPojFvKF8mgMTpbduVUL629ypKvGaKHm41uKzqvAxJfbQY6lMFDd
oXfi3EOm6EIXZR1SqkTVcu9I67BDSKjRxoBfN2pjUqCkk9MtzVREiT85Ex4Xz3pTFsV3Badp43ON
LNn0JzWTMDtkmt5oTyPEJ8dPQNJX2n5KUG89APHAdxbvbme8a60cQuLerkLLPNuGl2ePbuzFFUrX
aM2c0MbMNG9j668cmWhjUNgnMaG4v8yAwgLllTzQgpPksp8LE+i2kYdbvgmv63ixzsGaQs+iggeN
21ucMM08odjVVvh1I5J81jOz+5ZE2rCLAwnxBi0hHjqhaM/xNHtPc6X2X8O5TD+9+zglPt0loDtg
QJZmZdVo1LVIvADJKNfaaZTFD4leD/9hRqXiP0UHRGUAJF1uaVOrbW32uFntJHK/hHkgxX3qcqMh
s3JkSwiS1KzgFcUb6jKKoReDl+CRfc6DAGKBV+pfZHf7MdJCdQuKtLJGQG3QI6Hn7AAXW1x4RYdp
+hxgIh+oHNHY0oqvdZc2Wx5516rzrEFQOrwtYKfzmllcd4nTpZOLcPopFvNjadk7ZJUSPymiD5yO
D+3o3Sequ+fF82GUJrZG+NCi4+23ffiU2RkmMsZ9p013o5Yfizz/hULyMUnrQ5pDggiVcjep495q
p9KPDfPu9tJaec0C15SsJ0ANzNDip2sIomDvbYZn4JovmDAYPlVkZW+0zWNu8O/Sfj8rkA0rG/VU
8agdL/GbOcwuRCSa8GxYUeebuTY9kGmJjYLA2lVJAHlRS3FmlD8v15lXx/YYjEV4VlEN84M8uYsy
NMFssIKW/dEOxODzUX43bYH3l/1p6N8tdi0PJg47JGxtSohLDlZWhUaOMGV4hmOi/Y21tNf8ugHK
dfsDrq1x2Z0DwkyJDYbe5Tipj2MaN/MBETcy9zhTan4JF3Aj6V+NwjbiYYPuzFWrZBLKoKFlHJ6z
wQypS5XQTnx9ireIa9fLkQoOf6ElIal/S6hVieqILVQzPqu1sLMD9ZeiPuRzKlBn0nsn+ZQNXvTZ
KGw125jH63MJbV6NbwUFVgoPyz9/U/sAUJpBjC/TMwKOD6QI6Z1KEZHcNf18+4NdVz4ki1pCiIDn
XtdzkjTrVBdg1znm9he7StWa3DdrJ/7kaOPU+YWAZrSxy9digpRmo4PJJV1eLJI5UFssu8PiXPEZ
n6dMa+Jdb3Zl69dZbz3Jl+bz7VFeLxi+oM1yoWvMbl/iZDATNIAXFzE3s9b/RMZVfUi1AsuV22Gu
vxrlAt7zxGGX2UuOHLmd1onYLs45XL/DMAubZzOuP6Vavb8QAtMRjjHQZl40rILLBVIkqaFNOM6d
ay8IyocJMbjxbujSfP/uIQG5QI2LQiaypMshJfg5A1rQubTCSfENq4oPpZb1YM70LdjC9UeiDQWG
Ccw+pUX0nhdD6l1FmxutOQs4cr+punh3LoiMLTmEq4oBZSNQXZwcSJ5IqeLLMNVUd2BVp+GsKXPe
7x2jc43HOtIHlBGtsPwJcS9KHuc6z8VdPzRB9EQNsKkOt+f1arASv0nuROkHdXtQVZe/IrH6OZ1h
JpyzJNY0uHIo+vokQuq78XsSXE0Idrgt2+WLm8cRioc01tSe1bQa9v2YTF+QsarP0awrP26P6Wpf
g0iWyju0idANAaVxOSYTp1C9zwxxNnM7/NFkngh9cEiJuu+tntqRbmJ9cjvkyjQCnUBKEiQsMk3L
nCqwEMcqal2cGx1RqRjWpZ+q1fhewQkk2RGioznl0TfnI1wOLHBnMLeNKU1drLK6V7M5/xxbaIpv
vGNXJhDpd6kaQN9c0g0v49Q4G2vqbAxn02jpgSiiM++iJkMcK+ncbtpl0RblUH6SiwcFI+NjSUFO
Zh//8cuIQ5VXStPLiLXX/5tpbXEvhDairxkGe2Fo0c+CdxzeZROOxLc/3dVhKUPz9EWml14c/7sM
XTulhi52PJytoFbuTczPv+NUn95ZTb1FRlwPxcnPmcw5tnw2qbPT2VMkhnMf2A38XbVETnJG5xTZ
+3mrULeyJFGHAnpFagI8bomBCWM8nNO6xSSptI1/9KIzzz0J//79swcZBG8tifIC9HA5e5RYbMoY
ynCGJ51gjBvpBe9pc3CqD6WiiOzl/eG4PCn2SLEmFAMuw2X6WEWjGVDYRJxuPzpdfayC4WWYuy3d
q7U94DEggqBaj87eZSQYx2EeJ+l4Vudx/g0arPpHhJM23HdRiSAw5kyFtrESV0MCYmQdSt2apdci
rXUxFBaeLCFl+vvMUBvbL7zE+tVVU575dRmSnv+H+cQ4Q7Y98ThYtjwzLVYT20nGs12I/LetTdOR
WkzlD0PYbt0A1xcepUjoyzymqbXS0ricUaI4NSnVeO70PtklCme0rzRFdN/z3n0eC0d8zLqi2bmJ
Ud6VVbXVql47Y6TLnUdLQ8r2LE5PzZqxPKbceg6HWhxmKdyLv3L60Ey/zZ7mpd+6NHsBF6KFf3uW
r+slklnLJ0UYQVZJl0OvUE530HgdzmNdj90JJ/Ko3pUGChS7QoTB/0IVp3XfDJviU9i24hmNWx+B
P0SFb/+QlQOItyW/gcwGiKUnp+hNOj/VwTC3wh64hJPqWGNktjeU+I9ATev+dqSVyZbpJ+5ZyAdz
PCyukDjSocE48Xhuonx6UGLT+BnVbXnMm1H7iOttD3dH0Q/kelso8ZVzDy08asHEprO+PPdKL1EN
qrAjL4kKL2ujS459GjQbxpprM4mOGzwEakKSwno5k00j8opLfzzXVVcdCq0snjqnHw7kdFuScSur
h1ajjYcGK4frcdmpVZI6RJw7BF7RIKv+Wc9aND/BuyWPY55iq9YGWJYipD3BXzTGYkx3igFF6piF
dHY3VtD1d+X0lWR6ijoA8Ze/pUrw2nKjkJWsNr8Lr//eu/ZDO4w/sLtIfIrLfmD2326vpesvehlT
/vmbVZsUbe5RgRNnRbBBK3CJiEHU8caKvf6ivK2pdNDXBd99xa5y2zBGS15ezk7ufK/q1vhlpkkd
+4EbjP/eHtFqLBCjqN5QiEN1+XJEWAuS16ATc+5Tc9ip5jAeqFwruyHy3n/CS9YMnS2DlhC39OLU
M2InK0KdYWUo9d1PcZLd22peHEcsPTbWxsp3orMqCxRY5VB4WewJ8vppzCOEO7U4So8tdcZThoPV
Bq5Jzs1lqsiA0GKhv8LBcsVNd6epNTKkpc+dA3MhK6CGRk+Vqqb+WEYlEnabWlrr4+LuYhNiWbo0
aLOVutPVjinsBm6mGAGJD6Wokw0Q9uqakKq+fCv21/JsZiHoeYGszLnp0asSSjjC8a8ALhvFuykm
KPCxzpFUJ9+mPbdYE2Gg4t5JbeDc9U2PpjvQsJpO8eH2Ir9OZ6g+gNqDQ8e08ZK4XOQ5z7OqKLXh
XJsC7IyFq/hQp7t24jmW97yQ/kM46s1oUUq+zpJrohWD0dvQus/xkLiPdPiGT/g2Of8TqqbcU17a
0opfWxXoq3HHkYbyz0UqiqEqEmOpGM9BTXvfrxB/wT/CRTH+3ePivw+FhrYxh/8ydzCmBghXpUxn
o0LC+4PbQljcZ249tEQb5hg1Ky0tH24HXRmcfBYBhcQoBeq6XKxvjlwa1BRXUqGeKYSDMQ7qlxgR
h+PtICsrnrzIRc+MQgg3yiLFroN2onrZqGez0pKHzI7sZ53n14NZuxgC3451nXxCp5IsZVnt47m3
OJvmeKYDGTYCZDEmGKOdEAGflPlQQmzbZw20b7+zhn6XxEr8c2ossfED1gb79gcsdgOGexqa9b04
t1iXHR3sa31DKOMnRSvH//Dx3oZafLxS5GCg0k6cyTrpeHuR4Rtpqm4MaCUTkDBgsmkPaUh4jJdL
ZJ5cZ8AcRpxT1x13FSvGH8KQrd1O2a6ItH/wHPH8trM3Vs3a0nwbdzGRtPfnoBkGcdashDajUaeP
SrIJ5V+5ZSQgBHAD6xNR4MUcGgq3vhlR0DEVCHgkudE+sLUA/lIZ/quoCH/3Tb1lnLk2pdyfryuU
YtmymBoh7TUJl8KVl3fZy5T1xdlMRPcpoZt+5JJvd7Hdhp9o3r0bKSrxL5CQdRpe9GaWLEfVFWXQ
ZAxXoVr8EIbixRVVcx/TD91IEq79/mQonmAe9yluG0tW2IAjZGHG1FsSMx/v9BiHZl9rMhR2c8/F
+mLWdqIw2vOQmS1y04V3NN3Iu0tCygvG2HYHLfTcA+AulbS7c47B3GwBgV+z2EWOIfUjuRyponN7
LU6makog1+B0fVbI7n0X68PHyqTU4Kb13uuMEIuL2NqjH1Uds5IH+4C13cmdTR3ttU45zHZafb19
fq0dH1APqQpQkwMGLZfOmwNZa3NLa3pVnJPKwpfcTaJv+owa1NxsSv+vLn36IsSC9OoupcymHNe8
SmPwzkwJ8xiPeV6CcgizxnetznhUbVxRd8kYbamwru1srjjebvT0JQPpcoxwxhPTmVJep4Pd1geM
ESOcdzBCNDe6WquBKLTIAjGQpWXRylZaddbdHIV5F0GIBHcHv6FStnEMr+Q/vPel8hhvbZKExSLq
4NjGk2cO5zLGJtQfzZmMru3K2OfclCYGjdpu0arWlgk7WH42ZvFKY8tqgNi4sug3DZr3TahiYpvF
0weNxGjjHF4dHpLfvEhp29G6vvxaSZFrRZ/hMF54hfrRSAZEWnLdzn18w9RHfYy2WkCrXw1gr2TF
SlsWecW/2QKVsBUtKxNZvJjj4E5Mc5b6An+rLQ3ZtZGBU6VJDZnU4JV/GQjOGBLYQ8cbF+SK7lup
Ri7eG9P4gvSkWR1Lpa02ygmrIclLSPx5q11xurJ5Gisl5unkRVp01wx98TWuVfcsIs/43NIP2tgB
q/EkkQKsKAXipYlII5q0jEZeAHlj7tU6mY5VroYPGK7ZO9Mdvtw+vNajQWAFcCDRSYvnrl5ZGCVH
wFFxofeejUyfv9Wt0kLjsaf7uZ3VjXhrK4VGiXxEAYSi3HX5AcO50OzY9fiAoqs1vxoKahRTsuVb
uB6Ga5PKHjz9pc1D0ReI+cd08Jq2Sz+nWjs+obA5/pdPBU6HIwQIEhD6y8FMkS3maqA1oild+EuJ
7ORgu078MxuG8mVI063m8eqoJDyVly5Y7CXAVwsacxCcI+d2mNLkqARdO+7aQW2/314Ua0eVPDzk
Ox6N4WXfJdVLb4iyCAfyQHcPdpFWR4RpO9xGdWsj51hdf/8favnejTLdmjFq40Yz+nhHt6fyQ63/
oAbmQ91tKhqv3Z/MH68mHvIsjsXxMXuB3lQ1qw9pOft+KKr+4LVe9CBQyThgyQomD08G63B7OtfG
yBuKfjUx2dOLy1MvepgjCXvMDa3sMLRduG+HRv8wR+AqfIQki+PtgGsvKnaYFLSi8Y+IyeW6rKwy
UMTM9wPCo+c7pWDz+6XQsh9dgBnrAO/nkKWT8iy5iY1fKYX77+1fsDpkSnVUZBA8A6Fy+Qsi11LG
KqN54arREPgixzF65wyUAAZwqY5fNkGobkzz2qqVJmmUfmXcpR+PUlhKD8lkPPdDqE+7IE3tZxKk
5GOZcU1urNu1rQjNFzSYhwML99HlANMg98ZApWOhikz72rBHlJ2qOFjM3p7I1Ti0lJFYkvyM5W1A
W5KCvN1QzM40AK1FVB76SDQbB9na6wbyJv1dUmqwD4tbIGkio64EUZxwEp9cPEWPfT2NpEN1Mu+1
zigfhrkgv8ztYKNxvvLVoCei4aIDskMkRv7529QhVZ2ZJJ5uBEAINodn7SwzD/1ZabdcLldD0U0j
gaXqBZn0MpTShJnh0OU5Mw3hD8fIp9zPlNw5JIXe3d3+bmuxpEoVd7hLE2+ZqFh4ONMGiMnxAnzp
cBQfMPtUMnWOTrommq2i0MrBBhoSNrhF91ri3S6HFg7uBDAKdnZgNhrGW2RQv0kWNN3vVbP/a0We
Pd/ZbuaYG6XRlfXJ9gaxynUED3jZdFBVUblayEZHMzi9r9HZewyLMnu4PZurUSgOcdXqgHGXMjI0
lRpl7lgkYCvyh7TTw91UxFv65SvfTHJygfzAn9FRFr+cxMLJ56Jo+vFcNpb9Y9KL9rEFg/BDaQsC
3h7RygHJk5FaKE1HjuolHSE127BRbI9l3zsoksedae28wELne4iTBqPG2tLev8mJJyXBqPzS71ys
Edcb49k0eHbQp28DP0Zqdf6gG1mNLTawkZ+Ctw9GunkV5Ti3Rd2Wdtfa9EoGN6o2UoBfkx/5zU7X
oNfUSjOhIJBV+eehRB90H9V9Fe3sthvrjXNlZUdQQ3+FCVNSR9BiEY0WhDuB+T+njScQdIwwNNs5
5TSXBy3Vp/qhKpPqyYkrLdy4fVcWq3wJcWJTx0eyeZFk5NTkTNudVDg+Rr7vVCd5clrbei8sHZ1W
9jpX0GshYHnDJskQ0Zy3VPCKTXXOVbM7WpFUHFSFuxHqGposLZ7wHUfYAowTZdrLuRRm2xjp3Gnn
2KLA588RFVJwJOGuscEifUClYRoP+ZDgFk8BCCn4IigUSRPsIj/Bx3hLVWFthjlYZV6PLQz0y8vf
k0yTHVGRUs8NUoB+n6jioCtdtr+9Ra+joL0lGcyguXAFWyLNm8YasZ/u1fOAlt7HXsGVTnNQ6b8d
5fogALtLiiaLe7whlt/Ri2pw51Roz5MHsmD0tPxPXU7jr8pWuo8qrdu/t+OtjArOqqw/IGmO9bn8
8ze7sKwjoJpGbp6nqZz+h/buNO0nz4i2EvvrlIJrj+oK5WdY9FeQjrjVMdXQi+Icl7HxKOw+/GAX
SvSQ4Vz7nGSBdUgiS78zGqt69/4DOKlL6Sy+mgR3XI5Q9I5WF2bRnPMkSA6ONdOBR4TF+/reiZT4
THTMSTZxmlnic1LDmmDAxu25t+vkCGR0eJwNZ+spJpfyZbkTQieeRJLgAuxoyT7R7Kbx1KGvz5Zi
d/s8czJ8pa0vALFMqh/FwUFhzW/r4pnP8Of2AFfADcSWAv2kFDTE1cVb3WoSs68mtT67ygDOO5JE
kdx1mj0s094vyq4/Glnp7KnDe3sr08qvBtpb7/+a4FLJD+lncCkvEaPGQCForpSWS3mOMdWO1T7d
2XObbBm9XW9EmT3JlI23NdXvxcaIHdBjba509NV05wcUs27aY23nersRVmC/T0K9nj/dnuLrK5EX
NvkTNXdqCJTdL5dqlZqjYtYVdDCaJZ/AWpXOPw3+7tV+zGn9bpzj19HQC4KDzBOJZA121mU0ukJF
zqnw2rko74xu1j/1HNWoqRSbdfqVWLIugvisyrLlDXgZy6rD/yPtPJbdNtZ2fUWoQg5TgOQKoJZk
WZZkT1ByQmjkDFz9eVr/xARYRK19XBq4Stu72Y0OX3iDZ8apqEJ3ypJn286kb2uRPyurrh289Psb
DeQa9Bz00cg4kR6+HSrlOptY4Sqs1KY7WfXcf1mHvPv8+FPttwejIO0LN0BS67zN9lD1BttZOJyh
cLT2VFa2co0tdwzdNVU+F22nHWAp7oxH2szFwsuDxeHWT0Qka7QMelqHRtubCP2nRr74yoj7ZQBI
QGRBbMHsvLx7kgxG/gB8SAaKmxMPebwpDGHXPA4Ogrf9Orz2wCvOUT10V1Hb0cH+33+6n9IxzJHu
ryQr3H66XCQDpWK6ahivfc+MXrnESzOfH09q/xLRCpMiY6CmbQTnNvvDLtEF6Q1QKWrWaUGCwsDn
Gq2VpzJefne0BAf52indMx3nr48H3p8BIgcyWjI96rg7S5gyNvUI8RVgCEU5rm8eidFvWaMt40ew
ssa7TwEXNK8enCCJ4dweuNmZ0grKOTW7JhahsaRJ0FAqP0hr9x/s/8SzOAscAmMrjJw3ApSWm6xh
Oc3xfIKS42YBguaz9+6dCFkWhAOIeoA3JJa3OyONJoEX0qCH2TwX18JNxqBzkuaTqPrpNPJWHuRj
+28F2gE8PU1l5EmoDt6Op1hxZmNBZISFreier2dGWQdz1Dbes1mZ9i/v3Rl4LXDMgMRQjEAS5XY0
qwWEnXGuQ6ft9GBFEuASW3Py1ueqcrCQd15xQiFCZbCeHOqdYnY79XruLUkflmOUP7uZDolKJP1f
vQ5fHZXCdDxVvaNgqF3GH8VQpyVUE2Mxzo+nfGfngDBGhVgSKTVUR2+nrHhZovA3A8gHUZ36PhfK
BxsdrPbgStl/SKSuQJcSkEmpmW2WmepRVjaWGEPUhkyaUDptRFDwykvST9rBm7CfE/gpigXUkqDP
kI/dzglIhVYMKEWHxhp7J12tp7MgPPEfr9w+k0U5TnJC6WVIYtpms2C8lOkjNrRhM1fKH1PizsvH
nnLgk+im+Dcgb5mCyLK1HNl1yF9/G3rCUaMeArWQTAFu3O3sDLvRnLaq53CdGu2pq4fpCXYwPvOV
EB8VtBTffQQRduPigr0OzpO373a83hFtR4jHDZYsBXIMWX8pu848pfBoDkLb3YdDuAdUPQQCTgWJ
7eadG0tMzGHxGCwpMuKjNjmXbkzFe7e8HIX8Ax4ZYReP+O2EEquwWzBLRkie9K/mNq6vj/W7XzcG
kZhBiSLl6tqWbqmnNKh1pjZE1yppfqsLpy3iIHOSIn3Slsr+pxgqb36LRS/KZ1EbuXsQqNxZSyT9
gAFTGpAp7ObmbKqsFWMu1NCjZ3jpVcUNDD3RDuqMu80oJdKlyx8VD4Oca/PFYo4GNENPDUfaQx9S
c4YLpyld98Fsm/S82FM8vXc7MhXQrESvFN7pj24OdxqNNQ4aphbi3pD8joeP+0uhCvetqHTxx+MT
fmcJyZHlJ2TD2DvJud4iEagjVwuHFnvGaOlBfkLUOXi77ywh3l40seDCYSS21bhJzSIiRnCsUHT2
/CVJVS2Yq0o54QhYnJ3JyC+PZ7W7iWnEkPcTJtgE5STjt9s/6pPFm5bOChHltr2zMGqNqptbg/rX
VmfMXh4Pt19Enm8AHRSFSBUpbtwO56kNssKZZoUeEQMuiq1euz5speb3/2Ec7kN6vqAwUbi4HUdN
Z1Q1YVyFg5aNH4u0JYqsq+7gGdt/LAptQA5oVJJrcH3cjhI1MF3rOrdDDt5Lqxb9SbHqsNFc5ZRl
zffHU7rzpXhhbIJj3mVJg7kdTI3cJnWr0ZL21enJ8JQcX0u9RLa/OWIa3RkKFxbKsty/PC1bNFsc
9a432osT5gqAor8Kwynxv6hVFKfTgbLUQaB1ZxlpBAL1oXJCW3AL2xvGxBEW8vChTT37leaX0/qa
1+dPdqwCT+9b5ahVcWeCLCJRHTcGf7YpTe0RQdl27YZ2NUyXXsmGS5TjZjaN7bsRRaTzXPqyyYSS
P3DP28/W27lVq8vEUGmPxwcKbcZ4RtMGG86qytWDe/7exIDdSVgK5WvGvR0NaYhyXAbbC/UIBZ1B
aX5NnTR/7nT94CDfGYiJSUk6nky4/5s4INXa2M7GMQoLKArhnLqjde7brv1q9rFyZKd3dzCQjvwD
wBLU4+2s4JblRYJfIWoUdm36aeQOfyhdDpoD/Paf7z5mYOhklYJHjKRwM7EpidWEcDwKM92aT3NV
V8+tA0RWae3T45F2ISMpDCUzQ1LppNvaZmcA5m9qp9Gi0G6r7DtlfeuK7rp2Lpt5OXVZvz7VsZc8
Px5ULtVNvCgHlVqFCO9TJtk26dYyt7HbZdBCMfSLcOjfppl7pB+/P9HcH9JLRJXYKHCxmw+WcjuN
o8UrthZ/VNP6DTg1AqpV6/hL2vz1eEr73cFgrqzPU8mGSLDZ81nsNsqQcgvHWhOdtcYqXygI18/G
miUHMLP96smhJDoE5CN1ZTnv/9TlrdHrh2VSLGjW6aqeI/7HGZQxGXA/ntO9gUDbo/PI4smWw+1A
dWwmbTTkDgxyc3nOE8t65oI5MjHZ70D6qBTKZGWOrGV7z7c0p+bZLRxZich9bDAR4a//nHX1xeq9
T5DGvj2e1U/vwNvdB88DMjCwQGCqsKlup1UojZ2mzeSEqTa+DVl7yuoFBXuIb+PVU4dLanboE1Ge
rlbvzSmnOGgc44joIvfD7kcQp/40VOHy35xwKGJcWdBUQxvNO9w78iYPdKqTz0WbIIdZIcR8Ekm9
+JEzDp8fr8CdvQpGXMYL0vSLDOp2ATKhmFYfVY7cq60PBkZ5hlaPmlsrjuzO7g3FR5WqERLbszuD
VZvghLs6YQYa/tXVhU0JjRZgOUXawU12Z7dyon6yGkG87e7MrC4dTGNY0aoV7d8FfJ9/W6d5t/wj
4Ry3CS8OcCkWb7N2JEe9XWHmFYo5EZ8qZ0re2mxQDoKR/VwYA0tDAgNOHrqZt18oj+o1t8SSXZH2
NWBbMSM1MJNqOpJdvDMQAbe8J9mIQI43Rxz0bzNOrZldgdSoSEIo+QkBQN1/74ajMg3hlEHA02GD
cjudVFmIwmMru/ZzN5/RVFiDYTS1Jzoa7f8wlEwjANkDHN1xIIykWlCyq8Q1yR1NvM62E40BTYXV
eC6bqDgihe/fGK4QzGiJCCRfbavSORSI1/IqiyvKFpXtr51RB0prGW9xl4PYKwiD3n0pyxGlyBKx
BpeYeruWOBUkQjSTuLLMLTbz3nLOSKAOXuj9ub0dZVNUjYQOPUbrxRUEhIeur52eYEv2ft2k+cGE
jobaXMeV0lRtin/IVbXq/uqurf7RaIbu0+Isw3sr3zQsMMjGT9aS0K6tf2fp1CRhBkPNMYplcTY5
fgce9+AiursneFZksM2G34I4FYqsWdWr4jpmquJjafk09w7iIPaHoe3r4P1HCxkNstmfreXtTYHF
nZV1tSGuEzF24BXjco6iIX11s+noQ92dly2BFAQee1BcNVdzwZUlrqmxvuV5doKm/jokmhW0Y3RE
Q96/jxS9ZfFBh3UqIQi323wYl8IpKR9eq9VKvjldtxq+jpOJ5mdaNxn+WEo1DW8eh/m05s6h8OG9
XYmQjZwrtz3Q5tvxaxXCgFHk4to2isG+t/s2EODk+mCkynNwBO7cwrKNRlSChgeEaPn3/4noehw3
8jbjTPcoqL4RcFdPFNejp8db5e4oQJnpWuPeDO71dhQ7ce15wO3smk6zh0G3mT7P/XhUZbyzcKgj
E9lDunCoCG+eLmNRdWorGhdwhbJXGjkrItORi9Kdc8hCuzeWRIxIDAOVTXWzSZLKLPI4X/Lr2Cye
ftaKOv7TiaJu9ZfRq+ZgqCvezdKx4Z81yO/+W8JG0gKtcFS69EiCfqgUa/13aEvvrcpcT/F521Xz
3fE6UG7EzrgKuHXoU92u+zqo2qDkkbgKSlw/ADU352lShj8ff907pxOcE/VHKp9gJ7fF1WxWmhTV
R3FdFPs3YaTPLnjO04rnYSz0o498bytRA6L5CzYAPNJm4ZskKdaqLfNrorvVpRkqKRuxAPY4eM3v
jiM3K7GqZHJuslObjaoJt8mvjRLlpwQ5ZT9xUvP0eOnubSP0nOSygXkA8Hv7gZpkqtN+qPNrWhtv
s6koOP20qz8u8fszKpJ6MA6ydQ7qbMsmqyyvVabRzK/KKqZT4TnLZSmS+fJ4PvdWTfqUS90WGSVs
5pOXddJT/8yvpdcVp2LJR8RZDfPH/zAKzwuXo+yObA86L6iRoBuSXwFKVpfJFe3ZHMD9/H+NslVL
o/ir1nqs5FcY3mkwjR1Rar8c6WvcWzHZ1JWeMSqNf/n3/7mAnZgpJjWj9EjEBtUodG4CdLcfz+XO
PiO9BVzAH1pX2ybgZJWKOVRieV2KuMX2DeeD8YMqjOLLMsfGkb7z3dHkpSPbUyqIlM2ckjQ1bVRa
X7sJvrPvlqYdRJowTl1qqr+/f2a2BIJQ0CTV2+qTJFYeZXRBlle9cfsnUMMi93XW83ctT8aDZ0z+
7tvMWfZRyUdAX8sCyObuqdVpKcfaWl+TDKg3kIJe9NfRndT6LOwoNc9CyRs1cPF7PQpK9ttE+qzY
nkSg0BnZXntrvlYmKHb91cQp/Zs1oYGYWTAeHi/mfhRYTsioslc8QMHbYq1o55b1xGRDj+31okdL
9aJqY/1eiBegYxkLIOQrpT22sbCile0amwNGjmhefKqwXH8ZlFq7oJJ+9E7vv5jMlaWA3c80cMvc
ivFTXGZHOvjlhRMYtV38qSuN+XEwY/ekLYr2lz0a7wbpMT9s/Og00uChvrSJdnTI1sssmB99zHT1
7cEbTvrC5wvGFAS9M45jcnC+784T9ielVCZKffP2xLl1BGFXeoEb6aT68ewkEDIxb2gxzLxQ0138
zLa/vHuzEFugf4uajmHumrrFEFl6O2FHkc72dFWmfvjIQ/xuGzLK+FDhADvKMjtIm9uZefTlnKJQ
GSVRwG/bqf5sRGrz9HguP6+J26ONuhqeATyQkl6xxS94blqqsYKAet6Z3fSrSIy8RLS7arsvBRC6
9EW28ya/SKt+9CPojcMUrJmJ6pvVqMiSE5kXUdBpi/zPOjrNb14K9jZUk8aZfMMr2/xsGnnf+uD6
PQvVwbQYAoD94ujZ2l++zISNIFvdsKq3T/CKEFVlOsykawyM2zAuMP/FRxkf006s1aFK+50rQ2ZK
gNClohL6pZvvEw2ll1hlEq7WbKvnAVGz5tlT48Z9sqNO067jhHJ2OGrm4H1FOa+MX/iFBRWYNaW6
jzJuWYJJtpQmMBYMeAvfipY1RiBRmb7ogzMogbsYUfkhHVq9f+tFNGVB26mz+kdqF0X0YptNNSEt
gMj/16mvvPHdLSUp+Ed+ROFSo8W+ufStpV0btVNFKOqCPLpf0kvpxflbRxnt/HgX7gNpHk2IShS8
QVIT2NyuJT4nSLpkbR72WF7B+lrzc9u6KhgCdk9Ure+2rgG1DzED9B/1HIh7m7Pl1p5QI33NwzFq
2+K0WlHunnqsKz7remapB/HUT4HE2zMG2xPReADSeBIjI387vYiGIx0KhiswwehLfx0aY/juAtJz
ToOg0F36aFt7DoQbEwkwv8s6Kw4mS3XrT1i2g3LItCH9YbQ24rV06jv7IrJYM67J3KAeg12GV371
0kyfT3Xs6P/gQxsVUKqtEs59bCjJ2e6p1f6W6yRjF8VY4WXMCan9m1WO3j/Um5rM1/k9XrgOi9o9
5Sg4jwffeHde0FWg5yWhiTy08F5vFwGSaZktVZmF49yb/uIo2Ul4+RFScA+oA+nFfkW6TbJ56b/e
DtPV/SoME8pbiz/KeWk1hJOt0rpkbVT4Y5zoPmY3+CGVFgI8dBefumVND+Aw+6lC7cUP+icUhhLD
5jckXVUS3gLNR4xBf9GmqPtVS5Lu18eHZnffUVZDYkoiFMlvoBPfznTwkHVArKJFFjSqT4u71EFW
RPqTpSZHnZM7E4KZycsOUlE6s26ym6oyOqwv7Dasc/1HbwkTCRc8Yh7PR/6f3JwS5kPWSSkaJjai
WJucXRRJ7cbr2oYcBWGe65UjeorM1DJOStNN1otK5cA+T5Q6/qbFJxa/6wzl6BWR32b7K9A2YXj4
acx0c+shqNU1jo3cdtFU1ZuVjtnTnBXTE7aMFqDdwYmfytnN/xGTrR4AjXa3IFmq1OWDagCoiUbE
7QddqKGaLcZsYZQM30ZhDh+joftqNa7xqmZJfnAryfO2mShYAXpyCGRKibTNJkXPNDKVNO1DpWrt
50g1oJ3XWYWmfloVURcsUzmSL7fuenQf7ucJjVP22dHSA0O8lYhCO8/CwggBlKJFofNlcgTTbXQt
uYzNWOevbVQ1zcHts/+sjCnbIUTEEge3PSwFzm59Fs1ht45ELXk5KeqHssXjKj11auN2H8aoX6qP
dZ2Ir1XVrcvl8e7en1biBDJ24jZEsSie3X5cqdihTbMtdYg065vIPfXFVFdoV7jbHTzc+9OKlDpX
LdrLRKm0eW+H4mbU6zhCDijX0+mLOWTLxwXo0EEyc2dFZbEDUCiUXyhrmwnRw1JaNecWtRdhKQEi
X2rvKw4slnNZjUsbYh3lRL+0JImjr1JpLQ5u2f02IvACScwOhgiIsM3tNIdBM7u8grEKl1SRhRBh
d0EV20X6AQIRIp0tpKEjDsb+M8okg9QGUVm0KrZBpodyIHjbbg1jMVaneJg831OBBcL3+PreDcPt
QxEc1hNWQDvn+nidB1RYNCikqWU/IwrRnY1Gi5+0ejYPst/9VYBXJq07Nignkmz7diXBuZmlWBot
dHIrQqdr0DvILIv+mdAw/WxoY/k2KVpycCTvLCXnEGlVKPhgKrboLwsNpGXtAY16U+c+I/4RLf6c
Nu0vSYV+4uPF3G9W0Eosp7Rr5arbXjmOFEHLG0sP14JCOj4RWkKan6BBfGmku3gQJ2IYPtpaMf0e
T5V21EG8M1cyE8mR/z9o4uZIOpEuIO+qcWhKiy9zoROPh9D8UmIIeXAuAffyuW5v9p91Bmk2SWZM
jHH7ObWxX8o1nosQCtJYfqyUMRv8uLOSVfPtHgW217gd1+wUa1rXvXBdqk6gd4mp/JaXaRZ/aQYo
qKEJeuDL2CFIWAeTvapomU1mmXWn3o3W9Ox4Uqs29bIx/2pHNn3XMfe7kgQ1YRd9Ja1sAxnsBusc
m44/mIq4oI9RvAoed/ci5qb7FRSEEggbqeBijP9wzWT0RYrwA9beTq4h4Y4ihG+OzRBUuZX3fifa
ogqKyXZOnb383Qir+kAr0xGfNDPVDEynxuyt7J352bNy86XrrSg7RbV6cRRv7c7Y5GWwzNe+84Dg
IYfr221EtVatDS1r+PGt+6nN67ENCq+Jp8Q3QOC6Qad4zquFeSeUnX65FoY+LcEwLMq/bT8Sp8eQ
k39Ib/IomFPNeyvd/pJOoJKQgm98d9DyX9veIL9z13E1AocH1Y/XJnkykJkcAvJZ1/aRN/tRRprh
9zqCvJE9WWeXkHH217pUF+BoOG8skbGCcLLqU+rEHBMXJSM/iuw5mHAFGYK+si/GkqMdaZbqyeUZ
VQJIcEDNywyf2r8G/oMf5tJg1Nm1izD9wdNFGRhZkmRn0Q7d8OqiYzUFCCjWtT+K1XOec72HVG4X
kdU/pfFatCdDIEdyxrUj1p6pMkXfTXVO2hMfZ+AEl8Mw81OTdS38pEMRIuhMVelfBi0ul4u6FGt3
cHvtzhYQSzhBlEBRHYQIu3mI1sGaa8weYSZ0bkLrCdzBr3rWZaY/OWr35fFFsntbeU8hWYGRNVGz
4S65PVteUmv6ZA5mqFC1PFvZ8C0viyMl9l0kDDUGgh81ZNowaBNtYtDYXjKVb+JyH6foNhqUZuJg
NdeOKa25+4u6uFUUuObY8q1rRZSflLJWk4MAcfe+yl+B2So/AIjYjsdfuZWh0Lx0w9l06XDHKj0/
r+0+WHWGW7mHy+Tjpd1/RwJcVCM13JCorO2sTKahR0J2QLtN61AIdeI5/SspI68+UWhvfnk82P47
AnKWVQD6zVJwZnMhq03fqAkVnHDUSxE40MtOc1kd4al3owB3lwqv0qEFfPOW3Egt2YpjLoywqzIc
L80m7hLA/FHpHXyr3dohgkAmCJfXYUTyhNttaVT5GEVFZYUKZlx2kJsi/jqORvtPb83pAfj9zljg
mXnIJBQL5Qn59/9p3CxWNSZj6hpY9nTNGiCI1tkvS5br2gknz0Mtlp+f4uY5AyJFqQNtP6JZwoXN
aVAmWTcqBkqKcT0OlBRHL/JVUQzTRy9KsDxdssL7DMQkTZ/1Rqfmba1uMb5ahTX2pxbPCvtDFROz
va5YQ6YHK7+Lnfh19PswGpBZKwtzuxpuG4uWhx8eBcXgM05NyYe2VWeQfUpFwWd26g9FC1vrIFne
HU6Z97OBJR4JhM1WK22mdxbj4GWHy5w4T0Xr5dP3eG5y52moo7E6k8uv7+2pQ6kgb6MgCOxqv5kb
kUZdNsQV9+woooswHUzFutWdDu6BXawGroZOKjsLbQqIS5sVHcwycccoW8Ki1KJzCvfez6bxb68W
3hfHWBAzqCLzl7icjnqF+9MqdVspHbO3+QU/S0v/2dhGJgQ83VoJx960w66fsleAq++uPVKpgTYL
mhhhIRB6m+hssFK31aIMpD5+L+xjq//qDE30tnqHVjz7vYmBI5bZkAIk+2aLBPWKoetLp/FIBEX+
eRgc9ykpe/fSuFN3cno1+scWR7oU+435092CD0cvTWqG3Z6Hoe/TeqFDBIA5Md7IlnLM0SbNyU9u
tyjLU6K0hffeHUN1laY4WA+Z3LNzbscsaVaUpjV5oaVp9bd+nZ1nI22LAPgN3sx2nOfPjcjFn3XZ
awfBx509w9C0gaTOPCKCm81aNBOF2NH0wkhE+hlvaOPsidn4X0aho0a1jxWFeH07QQhZaad2lhcW
FK79SYlMv0OX5mAZ9xc7dnq8VvSaZFXc3fTSZnXsBSrMXjjrURUgOOWe2npqr3ZFjfydzy9fjAFI
T6iO8q+bXeLUszeuNpDersi0P6kt1h/Kskj+fTzK7iZhFJRauZpBpYJOlnHWfw60k1RVv3py/1MD
X384OHl8NNaunH7kS+J2geIQ/15MdEXQPFS04sfj4e/tDe5ZjoGMpLhabodf6mpQqyH2eCijNOgK
zErUdZgPHqBdsMgkuVLgdjAGNGT5K/4zyXyp1wmdEjfM0ccwT3bidGDnxJoM/pCrXuanuGL9adR9
s9KrhOkISkBMRyibO78CVIpJ6EbVHSWOzREkBoesSJoVdsPoWmd9mMuPg7ouqp+Yk3c1uiHx/DzT
1/WEQniifzOLBCvidy+4lOalWUpJCG/NTZ9FUypuh6HzQm9Jy7MZRSiLeWV/MMqdG46rjSiLoheU
tG2dWomcqdZbl8PojqWPh/nvVaSlvmZUv2uL8/6Hnh4c8HeuTNlm3AaqSxrp2YKaKBy5UX2DzhE/
A9Lt34wWMzXHjI6ImncuAVnqJ1aVzWfIjbfbqRZxQtkti8IR4zukCCAnZVPq+U5rrwcFvJ8rdRvZ
AQomMIYZguck8NbbseJZRVUEt85rN7trdxK8mVLuBj9UPxal8cvsiCi/2Ajb/jtWyBF8tL3ETX2l
Qys1T/RxDBIDXf/TqE31+K0qRdd8VVdBpJ2gkFv4Ze0uzkmNvdj6WLO880etwqn+aTWd+QdhnVU8
FWM5ZKcR8Q/1OhS9W53EEtGim/EUH06DjenEczE26FgbU4cphD5ylv2xafu3qVdiM9CcNdN84Q1x
9skcSgdcjNXa6VNNO2MONJgY/WkEM+me8iIyzPPUzeVfuYOG/9Mat8bIITXHKvAUzfo+4jJd+pPX
m81JhYkC8k6psuZ5Mey18hvPjgeU5OXlrIl1Xl6n0kGW16mJzA72+P7mJPsEwCTzI0lR2NRWx1Yd
gKJDrXJj9To5ox7YXW5Q5NFQXs/Qm/kkgTkfaGIfGbrfiVl+Eie5N8kugD7c7gmCXUCiNacLyvVy
RntjKmlNquLDMKTDWbjG+kmLhBsfxNN37mpwDDRdoM3Imtlm24sJccwp6ZVQbb20/ariaMImnHSl
OIii9ysLZIuLg7zekg3hzcpC/ZsSrR3ja+JGzeeiGaP0ZE39kj/3beSKxNfpWfa+VbqN88voQhY8
KIXemSlpLzQkZMVpb22pWLhOOqPTxLAPhyH7Wi2qeTaq0T6oQt4bBcamlC6Xl8mW7zQLG79VjnI4
LWZ8TpM5DUyze3dTBe0NcnfqMcRedCE2EYvnNSQsHaTGbmzLydedfH1GZ2eOA6Upj+zk9juTJ5z5
IHIKhQzM3e3OxIHRnJqqiK9dPA/XEZum0zizJ/PCSF4oQFXfcdc6cpTdryNcMTQpaZsTJ+1kAdp1
9vJqdOOrRj4ZeH0bE5g170bjSv41MopUtqSmzxbzK+gwtGNix9e0jbUXs3C73zx6G36iT5RdHz/S
d5aRiIxmMgRzihVb4UYKzzFIIyO+mmINKrv/C20U/Fmq/sWminVylYMDt3/QmBtNG8CfUrpkq9GX
urmWRJFIrt7kqrEf52ke0CU0v3oNYfTjue1DA54yusbSmomKxXbXx6JS1gb726vVO7RQ1vk7ilJ/
R7Y6+rCwjpyRfsJJb99PKl9YqwGjJi+ntXG7I2cHWaS6jZRwchstCwaZNoe2NcYqj0WqqL9HYuTm
ROM7EUEMXAnJaEBl1dOIJJTqd0mumU+asKz+3NNz+R15YhoT/aRXqDhVvasEtrlU9d+PF+nOB5Ei
Tvxeuk7kv5ur1kZt3TG6xkZUHmV5Oux/Z4CnXlM9P4i/91ctFSO4CtzmaFRRnLldnsXjeRw9YYc9
kAVIkPSVPhMkzFOQKK7xESuHIZyLxv7UmEn31+NJ3jm3yPmClUDy+Wfh6nZs1yyEPU8IDZD7ppes
t1Wfqp93sN/uLCWCIWw4Wj2garbAopX+5tjAkA7T1LE/FItK0wIG9vQdukn07f0zYhUhLpLMSLzl
7YyaOdcJCmyHitNSnuOy7F5rwz260e+tG0IXCCEzBFWYzZZusrlsyjlxw3qgV1MDQiDcMI/Cmzvn
lJIsjXh84aSC32YunQH2q0PpHoeZ6Q+lWX+Zaym0SO7gGw1imu9fOfYhFwPXLHna5slPsjqz1nh0
Q4x73eehyoxzrVhHCId7ewGRENhT9P3RWdmMUo96gTZmQ9PAcubfFrpELgmvPyEL8e/j+ewxViCs
UIICxfyTU7F14fSKKbYrRXdDE4+L2kf8p8xPnjv0L6XlDPHJaMX0vRrJM30C/6wChNZ3aaDayGOd
H/+We/uFn4G7n8x/weTe7sqpcss+H1Y3TBRFI9uLl8C0K/f58Sj31pZ3n24M1U8P+YTbUbo2ceDb
2Ex4zEZfsaf+KY/KwXfW6Sj/urc1gYaTw0q1ATr/t0NlkTHXtUFjAkxk+1vhqn2oj+bwDWFL3Xcr
3fvl8dTuPMfSTZW0wSS64czdjjfoy2Tlee3hJtKvk6RgNM/VqoGkSKr+V5qzRZAM9bsF+KVcA7mz
VCGgQ7JFyKWdVmnzLMVR3Ax5o2hQPkxVUZ1du4n/h3tLNsFpVZDQoD18O8EJZmaURJy+daRdGmu9
E3RrfeRAd28f0oMBMIuPiCx93o7SpHEyWS37UJu76VUpRXKGhn8UDd7bHFLUTp47eFPbVkiM7m1c
FzO348hun8p0/JQmVflhdtTyOY7L+p/Hm+PevicvlqIXHnW6rehbrTceuS8HPSO4el5izfqyqAgj
2olpXB4P9fM7bIIZqkcgGn/2AJni7QomLhJK0ap6oWHNGMXxc/JPg9cbmr+uk9kHheMMxVvbVlri
u4qBTqLeNKvix5WSfULdz/jaj3apvS5C5F88K8u/xqa1fK+RYPleRtXyCdZK/Htm9pkaVJ3yjVKo
fimiDNBB50310xQ11vxs9nVenGu8oNHdF/nqnDkL2nczd3v11LlZj+NOWlBb00RhHuD/fpLetksg
sT70PJBi5H69XQInhrk5RKQzep64XuPn+awOftYaAH4Ry7CoMtGynOMfrp7bxh8JNujuyagsExJl
CtghVNGELXnDAGp8nvLJbgKMzOJneBk15kdtudaXqOuy6KVU+y75ZOZK/u/jz7jfMZJFA00RaBbh
/VbbpoWr3HQ0ia61YadfptSMfFes6xW/pf7gUr4T3qE8AbNL1t+l+MDtaumJU4KC5lKe9WIFzKDH
GoKS0/zcVksl/Dqd3JdhXsazplfR++sFBoVlLmgwzZQct+wrFX2staaKHboVTBcvQ3iAAPv9cQrx
Ce0bwFGEsSDtbqcohAUxaYZpPot5pQZHrRkshj70xSkr05rAdcjf30omhkAgC4kn8Ki7ppHjFO1a
zjFMxo7ikt2V6VNWNYo/11icPd4s++sMhDbXGEAHUNvqlryj4s1eqLg3XzOaRYD9l+4MRnN4cavZ
OFUinw8O2P6SBvAKMFtlVMwLt8CoOI5Mr1vkcubzeE4oq56wczsKSe7Mil4DAnR0hanzbD9apS2q
WKokv1oiXXDoNJ+WnALdXEQXxZ2dg+Dy3mjA6KQAKdcG0kS3W2QiTq48vQKboYnh1KhtdtFLDQF4
rfnDLqz28viT/aTL3t5RqEFDKYGyK6sFW0VLMZNsNelUXA2j17MnShMgqxQIfN1zZLpFds27qqpf
ZxPegj+v0A9O02J5ZpComfkDD2bXPU9q1eVne21BFjnt0r5N8DBAH4ts+rNSjaqlblqkDpXQYi7+
XAgU2pM7Dd0Ps6ZajBrB4HyxNF6mUzFXXvpbAihm/UQQs7QnODFCPesCOa9zpcTD56G1tcZvpkVv
/WLmdgqMZl7/jtnoo7+OvfvJBrWKw6TejF8G04TvbJG6ZU92BU/4dLB8fI3N6pGlkXUQqUsj180j
NyuJvpq4bV/pYCSBZqzjqaiK9fx4lHuXsATmyu4ydYGtlJkGtKUerKa8xoplfdGV2f0aTVH1vTfT
d7PS6RDQdOUPdT5iEnnk/tN90r2ZS6kZyqsa65aPvkF2tnr1SPLl7oQICeiv0pPYyfalzuDlwDTL
64JM/gWpzvRcgii8FMNhQnFvKAiukoSAdA5Zxe2EFMVOUX9qy2uSRuuTgqcIArGNeKohYRx8pjvX
EUmo7FdJbDpwmtuhktIrlEQxyisircOltd3oYlIEPthydyf0n1E2TVDqzVVWFXN5VdA7/3OYgNB0
o6M9zfqSHdyv94airicBtlR3dm4pXVp2KurfbIau/4xvJP59fZwE8zweGTTdW7r/hhmboF7MYgJi
SJgRx7oIwSGkQe4p3uvjc3R3FPY1/EtSvx1RITaS/8fZeexGjqTt+ooI0Jst00lKpsqo/IaoakNv
gmTQXf15qH9xOpkJEZoBZqox3ejIYLjPvEYVCh7xgYFRtk+uqe5sJXFP7x+FAQC/0QZD2GgVx4i+
T+1eN6ogz+3woOBPdGi6csud8s7awGhhGsQqFP/XXUtKBnEiSq0MClpNPg3x4aFwm88iVPJ3NxiQ
kAG0Cm6RDj8p0Wpba9SHOulyWMuxT2iQatFjlEl3Y3HuT+j/D7PaAmHsdq7VqmXQ2/nfWuroDyQB
g49215ZD5L2RwENQ9YLlaSAuez0htA6rZpJKGaQycY9QlOpulxqR9RGIYepuvOd3BoMASZLHTccO
X9ucAftK0ryx60B38/6UJMioVLXIf9bC2ZIIW0KD1WNExx5Rq+UxYvct2/8/d7fTRl7qiVgEixQH
asOj9qHrJvsspkzb6UViBbnbmFsBxJ1BF23vRRtVp8y+ileqSjiR23ciwBZY6Y+dHYVyH7de//L2
qboFJOCjRqVmgU+/lsSuJ5eTFenNZJdkHuPHsRWIbaq/s7qCSpk+pZWR+NE0vWDZ/e3tce/cGUt1
bEEjoZUA2ed6XLdVpjEN2yqgalV8F5NMPuK7Ux42Rlkuheu1I44AP4OM3IKRW0MdEnse8pgTHSRT
0umf9XK2o11tctFTWyzr5uSqYSo/DbURmxdpAQ/0O7OPup3HWzMGeBin8bM+08R46gp99C5lH/XN
p0iXSXWZQ6TI/Hmc4xZ1ftl/Aw4o/vK8NI2eKnOOirNNkdY5GRIPeexDrZowJmLJD54AgAlcDwrU
WQWJre3UoSUtGqQa/ooHs7B91Z2if5x+xCtJq/tKvAxOPX/SrSLvj3NuKp9zSlWYzbZp8q8n6rjf
22Gq/9Dqboj3jTPYciOPvD1xfEowSBgYLVjKdRdFQZ6XznBeBVMObdyRdreTFtyGLDOrjcN9uzmu
h1qduDifmy4xkyqIDSc7YHTeHQT03ncfMUahqL2guXiF15UUMY4IJnqCHDyMlJOWGsauxh3mfxiF
qjYvF5xmPC3t640uTRknGL0JLolpdh56Ix5rlCUmO934aMu/aL3VufaWR4WElGz4eqCRrRZaDVs9
zIS2a9yx3YtxwA3eVBr5iDvxrG2crns7ght4Ye5SWqZJcD1i6+ZJ35H0BmbcuX9bTiq+GVVXqb5F
K2LjM772O2+mB9oUlx1CwRvWp+PFmaF0jUAvQFjY91lZW38a3TqejqRPzQ+phbL+4k4oTVGRsrVy
33bmNJ6s0E2+i6SoVR8eslru3VKkHgQBe0a+eG7inzn0C2/nCt7eHeQM3aC56ln9LuvmfPhim33u
+F3fWe4xnuEV+LIrJ+8zF3c2nUzkWvVdJKMOQjE1sck33cQyT11kN9KvuETlHofmWdlFteZMPlZ/
erUvMSCLXN+lQiEfVWecs71exmn27qcfAiWsQ4SWwLzRhrheHz7C4lg0sz5JUh8oUiqHzEszn4du
SwThzuaj678AYUh2acSvYvQKDo7d1aYImgmPj7ztUYVujZ7O1Kye5jx6P7gexQWk5VHeWix/15Ji
TqTH9A5HEVhpmf2ZERaTfh3VDY1rJVG2sMh37iOmtihDI8S0dBCvP2SCcpBdJ4ymqnO7gziW7pw4
1DbKPLdxBnNyAMeCLV2wE6sqlkehpckIpYORZs1nNmn1LZNi2HNLZf5gRPOlib38n7dfyDtneMmz
HYAar8WR1TtsDHOmJQmDWvmo+72aS86A+7dZDPP+fxiJbUg8wyZBruX6I5aeGMNKuiKIugk4HjoW
wvqQFBgkHcyEp2Vj899bMwIM1gs9dIrlqwCKelWaqmj5BLM6hAcDE6QPmjdvGUTeWzMaUItT98I/
W3cavNRMQ6uom8AT6mz9ZUFNG/y8TXALTWu38gKsvk33oBCBbYEobiM3AIbET+x+yEBk4dffM9Nm
HGcHpwl6vS9/ZbzPY+Qr8AwVX4kqLfPjsu0QNkrTbPaNyFEaP8mM2N54du5tIIgORAS0pxZRguuf
0ehaFfdt3gSWVpnHujGrT+Fgig/WnDSPb++ge0tKg4XUj/rG4iZ0PVSXIDaPDUwTiMzrw1Nkxbp9
HEMUCA5vD3TvNsOocUEmLLTidR+zkRri4pbFqkLefIpypQMXInrx5OnT/M0GbrkBvrkzIDpotGeX
07809K9nZivzDDmmFUHq9IB8jOSPF5eZ70ZZAkZ5C3R2Z8m4pKkk02Rnfut6shVGA5AL3oVKMcSn
OBPykLSt+0ma41bQeGfJlveAZt8iuglC8npidYoJlz5wvYAcBNicqbk/lr35/vVCHJHnB9QFQda6
/1bkiTbQV+T14RV/odYx0wFKKv3ZGkb7K7JsW/T2254Kta//P+C6+zyDiUCxyRZBV2k5sUj8qcrz
lxkwN4jqC9itf4VnbXSg731KUhkyGboOBOGr11wmJZ/QcZjkrGjNbppmr9ghraS9vwTCZbIA3UAE
UQlZ35yaESZlR/4TNB601LDuFD8UWrkbJrFV571zfTIUGEH4WfAp1uZSSjIpTTgWTSBrg166qw5T
4IVZ8ljUU/Y0pXp3KNRwCwJyb1QyT2oVwGeghq02pRNaTpiOcRuUkxM9yKzVjpE5dEepmzIw+1Y8
2EOxFbHcH5QODn0/FD3X5Z6hyCLPzMMmKOlwPDZi7n1dhuaibNfsk5J3N682O0e3ptd8V3TNAdRw
a1IlWT0S2mSkQMyqNuhnIZpjqGT1o8un/oTeOMhdu2pLBCjyct+oRgam2rWzAEISXmyJBd/87Wv1
zr0DeEKD5QE/cYFpXl8GaQR3hCebH1PaADXEuO8AGe8iLGM3YLV3PjaafohdwFKD67x+G8N+zpsB
wbtgaIf8d2Ko0S+sGOsnWPrpR89QGoKQKjq9Pb07B5S+GR1WxJk5O2tJHFP0RBpm1QWKOWfPc1k6
T/DJy41RXvPs60SIMgKSs0vFBtXe9dx0b8CI0+Qr2qJuDsWo5YjjNzZiDTiP4sWawlrP532eJd0T
DcppX3T5tNfzUh67QqIWhghr8b6VhViOf8LSYF5a2ZQzV+F/O9uDnXaOPKsulRUjrMvHdPbiszXM
72QfLkMBPCdbX5yG+WM1VFInAFSbZDwjC6n4uqdFPv+0fXzXWr6OsrDlCQH4zsi6XW/VHBtrwxnF
eFaNXN3FltocCX2mjYh/jWRgmEUYD9YKFxHNyXVpEYpC1jVJMp+NlipwkHt13JyGZnK4C2kTgHLX
2rZ6qM3SKA42dqW/E6W1e8xweolWBS28v+08nctPpRHPceF3SWf/zODzGgfDLJ0Ax1atOmSQNJpD
G6nOO61llt/PDGCP0QfHsmRdQqGf6mr1ZE3ncrSp/MPFiPgNElRWYeQbG//Veuc/G38ZjDMNdI9n
iZ2/VsL1qISaapca59rW4ItRIWuQD57QIWEf0Oe30Y1r8/QhpWim+7lGffiIJZgqdpqeVnKPi5D1
d8tj1H0ditpOPkRq1md7U5QxsqlKNJ+8aeodP9MU+a3TB5GRduV2o/tFV7vGoU26JvvWa7Mi9qYl
O+1oxMiVMPaUVhuTXV2VtLlU9HOwIFq0vkDtr5oDdWhTYsaeKuh7FykJKTu/c8af7azLjdjpzkhL
VwW5PSo4tDyWv/+f6nbRQb13C70NKB0JXmD1lykaWkWRsn/7SDn8i1bLBxd+qThQc4NruHqKbBi9
aZ1n5tnwEHeBz5N2+1lRo12uh9an3kiKvyqreafLy7JpkLReYNQG0yMTvJ7eINFIUWrdOJOBabZv
go48zbD+Ct9sN0k5qxfgdTA6BBDtYXJQJF0+wX++pWW0rZels3lGMszgVo7nPUTqZqNxtEoWGGXx
2OAF4NyRCa2nBF9fF07imOcJacxHs4+jFyM33YuVaPMD9r/DBv/s3ngAOhcyH0eczXg9qyT3RlQ+
EE1IktD2gS1VT5qdpI+GjMAblM2WYN8quH6dn0vDBQcRalYQ+q7HCzuvrdCJss78ovgnSm/DsaZd
9VhBVPQr1Hme6c/Pxxbl+o1nbB0u/d/Q2LO80o6AXq4WsK10F5IrHoJCSRqfYxmfunD8p0Wp63FI
4iJoNCvZ16Rkpyz0SlwuPfweJr7722fl5lAuUmFLv9sj+cR9frVruxIadkMNEbp0bh8pPIy7EN7J
XqmrrRbxqozwOuVF6Q3Rp0Wsa51U962nVrOIrHNDxOYXeaXuk6Iq98VQqQ96I89SMvDUFbj/xVW0
UaW5s9a0P+HsgJWBAbC21yzgveRWp+NDWc32TiR6f+II8WGttEMIqI4P8NiRXcrktHHvrdHZy8Sv
hl5tM1k3ra2I2D43QgyHTpuQHMlU64Op185xBmG/C1n2p34o5a4VMjqZ0TuBVq8/gTt+0dyC93xD
xDVh+2a1m9rnJC3so9A0uYtbsan1uTwW1zcvzS/I6rwmiCXQ7VsdKAL6Co1T9Sw0e3SOfRNSZOgE
NoiHPonVyncQ+Kx9vU20D2Yr+nHfd3TOdo3nFN1utjE628hlb5cdAhU9ERTEyWb1NaM115H+7HJD
PbdxfZ55Wscno3UuxM/4djvWc4pexkasdXs3U4hgny/fGeDF+vkBYz0hzmnyEQorPyhqrPkYGY4b
N8jtaeKKJEBd4Jb0KNZ16TnLBa290DhP0hp2spb9YwuWd1/mYXSsAESjcz/Xv9GpoiAf91sKdXcm
ubyvC57JIKxc59NimildJYV5rrTKQvPISwIHQMPG0bk7Co1w7h1SaHeNDyw1q2hyZTDPxN3qE189
+5JGmbPhiPSK61ltWxp0REC8c5So15XFGjdhJPVq56xWXt6fRZJpERJoAlgbnox1Wz7rSt1aF4Qb
u+gypbY3+mZcRv+4s5OGH9u6lio3V2pmkPOcFo2DeIcGV/VPOeEo9qBAI1Qtv2hC50sMBnjaIQSc
/EhUF807YVkCDKmSFarzUWh5O/jJROFph1JG+pdqxL3+aDqyQ7BAqezxnUKyXAzc+1xQfL/X9GB1
N1kx8LoxSs3zKNzyWaBvDpfayX6+/crcRmS8YHRsaKSg+MFBvL4XKKWaNbID5rmMwvGlyObuJXI7
6PK9MA40nvtjoxT9/u1B7xx9PB8WfCmZFdf7alBTj5xWn/HOrbWuftDtQsHM0DAeiCtMfOS85NB4
brqLO5FtSUDc2bd0RnlQ6YhRk1y/7npeJZjy4PiHNVm/RznM2mey2BKMvT8K7xkCzhT31xeN2rFP
waI757Gf8gOdKfMJ/7WtEvUrZ211OigmEdtSdl+YZqsMIdEaLBFiGGApEoO4wijgMQcNd6axaY/C
TrOfc6YaH8dBTV48lvY3b12875u2/42E9vTx7VW9s5WWVJnaPMV56srrfFnkWL+1CsaVQFaf6Ipc
2gwvIRcSaSzD8dlTjPT49pC3MRL1rIXVCesCStM6cImiqLagaKODVirhpZOeeUgGs30ozVHduNVv
l5TVJD1iNamIorh0fVASaUWCWFA55yAebH+STq3vC8dO9Y3Q/nZOLKcNHgZqEw/kTbnODUeaY61y
Vppx/FmQ62e+Ixr9azh4W7qitwdx2To8FEvnikLS6iDSo1NLb3YZK0xLZ6fmvVn6ReZWYg8QKm59
1WySdodoz2QgqJ/q7zSf4pKzwL6RCPIn6P11EOBV89xGWhkF2E27fk1FfT+O4sd7dwmDoNVKEk23
jELo9dLFSdF1JhKTgdPWtl+YTvcFOui8K2VsbzRx7i0e4ItXcCKX95qWommsWYV3QVBVhf7QYPVw
FF1hPVVxpG0ct7tD4eZL9ISRA2ng9awMCIykRB10d1l+ahKzfqCU/HV2crFRSL3d+cjVgIxeXEMA
Jq2fiNrr0jhqvSjoWlW5dGpf/NZis9y/vUi3twdvHfAztI5eRXpWiyTDZMzQEy0Cp3AXm1lZ/mi6
VvypPat9Htuo+yhQCNxYrtupLa8s19UiSYXC2KrdXky4hGV2AlzRBcsEY4i/hGXn/Hl7bneGgXLJ
8SLCZ5LrDtgIz4GXu6sxnWvpa+Rm8ix5kk/vHwW0IO8B54g4f/nC/6k8xIQ4aShAx4S57HY1UMxd
XmhbJIqbbUfwTFAEjn1RQwe2eT0KGrILoUdpAz3rw11u83ZGWp4hzPFe5PKrCQTo6KX4tXD315cD
OLimzgDknbu+616M2ap/9bXxTmDH6yiE6yaxOjvghkZN7ttPZPyosEXJ8FLOKMPOid1tRLI3WwDw
CMgsfDRQuCIsWD7rfxanJaDhHkKrpRu1at/XcbT35k0FpNvFIZGm7sR/6G2BV70epUQQxZsEVCtk
owztkMx2dvIKzxj2eo1byNv77d5gdM7o5SAEuECYrwezTTwVWiP0zskwx/Zj6eojldSymEJfh5m7
cYnfVKAWp83llaAoxHuxfn9rZa6rCTDD2TKF7dt5m/mVFR+UsfgRT+WWsOK90TDcI4PizNJtXZ2l
sVeQ3I7m8AySRf811iNmnlmtPHZkdpFvRdY729fswoVbT22b+gctjXWio0qpegoQzsAA0bQXedMd
pFVOLXrMXV2eiCffKce3jLj4dwHUgoVANX1VEUjyyOoGfLbx2+ytf1D9UD421IFf3t4kt/t+OVPw
lrlnIUO9Vtv+s+9z2LYarSgRoOikf/HqUHyHXiQe/pdRCM24KRY6xWouJSQkNK+AGHiw7Q+4UlOg
E8OWZtrNE0V9mMVZ6ieL4Oa6Ioc9GF4IdicDr5ydD5maiEOPj8GTkWL0lNnDdMhr7Z0AS5aJLJDm
ONELihIwH65PWW42loJOtAwQqyuOWpWle7WRCEbDHNi//RWXaO8qnVgNtbrapUXLq6EnHOiFO78Y
dmrup3hBf2tGsk/yMfvoTXH+mCnZcHh75NtMhkO29HRICcnNqEFezxKpPwvtbl0GY9/Gj1kMus60
82ov3Qx3nxDt776d/aoNnZNolR7Bc/hALXxfMJN+7rbFxg+6vdsIGOlm0W3SoDOsZTL5CPXcjHII
NBc3FbCbygcnccvDiIT1Rrx/Z1eB8wOCvPRzl8749dQRURVGZ8Zj0LdpfoIraft51w++NjY5PlfV
dOhFbGwcmLuD4t6+MNUxcF9TC+gtDLmC6E6AOWb5FAETO2a12QcU+sVHB+nyP6mbbvVhbgpjOrAH
5JB5M6j73QCBSGSioqmyPrBjtUg/pKK0fETL/gkXk68ZzfNdjp63LwEMaafecjZFXu+sKsHl4tyA
zNZSV7/+1FaV9G3dRQO6c6E8js6U7EUfkeXIaHzc2NHLuVwdJoqaixqVs1CS1ySi3qO2ME7GgPFU
1JZ+GTWO5UcyyT9p2aJuY6Rj+LtklrMvNT1W9nlnIuc/94IKU9ikkbVxuu9NfukosAZwjWj3XU++
ljS5kRzBha/A/s+xem/XDcrJU4vmtDH3JWxez52tjKAnUTV/rk6zvRiZ2DIZg1DUo0WHpP6U5j/1
3LUg29bp+MPhg8OXSDAb9nuMS3wLO6+NlpV2b8IGOoiEJ9iPIIp9PWEVjm1V9BwsvW/B0GWeJw+1
HXsXSy+sIIm0X7WhozSVVGPyI83EY6y6X+zIjDM/c9ujpxfmro5QOTglAl3DjejpzmGA8cIyIO7F
WVgnpXKCj29l6sjDKHXryaJMbO0E9XDHz61p1v3Ear7oItTjvYlMUeJTn4+mjdbLvR/Bm0mAswgQ
ULe5/kQJRnxer3RjwCvUjHvbRc6xsEX4qKW0YlwvkzsRqf82TpP/GtwOzdS3d8ptmEU0bNLI5Mbn
JlqnLAgsN0LNuYYSWdPFzMdnHSPOXUG0+iBqsTHbO+8b+4C9QLJHY21tRl/UmD04aToFTRG3j6oI
a3IXATXDN6fo2VWL2kcYvg1qYr+ttGktQLa846g8wFnEBJGi5xouGCZpHDZxOQXURYtji14BXRUX
G5dUqT8qIQKYRmdhoSGEKVwEEprqxVNbnEBST7b6vsLBMDDmoT1FuRwOemP/Lqu52hllvRVxLOdi
dXr/D8tDpPPKlL/eFK4ytDqOH6DwWJujRFLD71LT3Lgk7my9RXKY1ed80phfxTVG3Wt1FSdTgNFd
/KzoOkCNMtKwFpjNgxyyCZ01S3zuZdb8yZ1Efn97573amt/MEmk9C0cdKE3r8LdwkEeveXMAj8jx
NA9udNDVWEE4Ak3epgrlixF52ZeIK3XnWkDz3Eip/ThPzGMyKs7emRzDnyJL26VZOx5ciqobh+PO
Gw1ZHCCBjlojaoqrC7tNkMvH9mcK8P+cz+UwzS+jh0aPHxtNQytSD9sfea5tJKprbNnrRuVOWnSV
gNhQhrxe/kZ0Zdf30xQMilfvLNlkfh8P4wd+52f2LuaPdVUenCr09qaz+F3Xav9F1Nb41FNnBHHu
bGlf3Dm38ASxcwdPp4LoW8Wl7ZApU5jEc0CzgpawOvRkgJ4ikW7o0jE7icZpj0ZOg2Rwlezr2xvl
3ipQUKGvY7NJbihvlEhlo6PLErSq1v8zGYhSOwbxfgsQ169zL77keeb9L4tALQxVDASroRSsTgc6
a7mBD9gUuI5Ug8nVOOqyFap6ykpdRUHZ4vXw9ThRcYLLx/irAoezfMxQ0LMQ/c+a1ifpcr9VmMf/
ePuD3LmziZwQ0eDHgYrTV6uBZl7oIFAxBWBZEe1IUyjrvhY79DnmJrqMxti1G2/lvRuJzgIhG5gI
gyb29ZbE2VUtFQtDobnFS0MZc/vzLOdio855i/zgigbuv1zOS3tqHfR3CXMrQzEFlU4Ffh+6rnfQ
pohYXBmqNn30HKF/KkVt/muDGfhXQegsOjZQjcB/SF3bckS5exIBy9q8VBBzUbW5nvZomegjK80c
NEZqj4ekVm3Trwc0VXctqktHNWOFXRwg//LMIu2QeNDVX4MzFhdbNhGSgFib/BkSp5m2vtSd0Io4
HiIU+RH/u64zdd5gKGHczUE4GOa3Cn0JFViVNR/60iSOsLSpCDzpoVOC/tOfzKxPMypcj4kXUfKS
cBe/z0gJ+KiAOX6LoMBGSvXat7i+3CFQoSmDyQsq7cQ311+uUcfc08pCDXTqrPJJeqHy0lP/ix5M
YVLLoUefPZfco5qfKF7yYo1l+XeVK9ZF2BjJNt00fMGH2RsPC0WZf77tIM43mnl2FBRGgcjIUG5E
J7eb/Po3L3//P5USVP5tu6lifvOE4kube8YOEUTv8e3Te7tyjOIQbtF3vdP/nNpowZGGamCAs0iD
jOdxOLhlbeQf1Lk20t3bw90m9jzuCAEsSF3gjGhAXc8Khp6XRg57WJkdsJRG1xg1z2aC58zsZseu
ay591w4fFWeqCIaoKC44dGV4ydGVqXAQG9EQf/s3LUNebQ5iaHISamzQ+LhVVptjNPM5DXVjDgCD
DJXfl2V+GEDCYGtGUeGsOFXv7BqjzNQ9MJFEftHMuP799m+4TU6WH0H7mQdlgZqti6fNaHNjo8kQ
VDV6pP6Q4tnlR0ZxzGJrpLRpKn2gWHpOjuaOuwwxq0eErdyDE1MCTTuF+ogy5V/HKan38YhC+tu/
72Yz8vPwzIFoi86hS5dutWwp+p5h36lBzrktfCNOc8tH7MUY928PdPO2LwO9ipJBP6Rivdofrqpk
c4KgblANeU6gUfwVjeN3pVH+EVa1B9h8tNXy+PaYt7AvmlgMS10N+CDx+OoJs8McO2m40MGkAVPf
dVKRX62qCUGK9KHAoHOUzQdiXqUA9JYaqT8Xhl34E9xLdWP+t48Ov8XkO3OV0vEF63H9pScjLmnS
TGrQmJ0nPigxAdSTxiv6LNIy8o4FeV+6l7Y5hgcwZLWF6j/4HkJBCe4QXWDz+9tf587SExGTq9Dw
W/o8q/gvqqRewxTRgtboxDn0VPkptSZvKztfTtnqFFJ4Iv5md7HV1iqQmmzlWBGHBtMw2H/bXQm8
Pi6Vvt6XWWQVOyWeRPKk4m2g7QVZebibccb4FXfe5PmjnGhw+Gmp15h2tFCVttgMr1ycq99H2ZX6
DeRKsiA2yWpdqIEpRAF9dkkLLbcO9aBNykcdra3QxNZxwIdc0/tx+ljy/yEq6KUYsh1Dh1D0XIEt
zg6qo0zikAPth4SfZWrzIGI8H79LEU3jvqiLfPiWGKk5HHVrUJSXPHR78Y87VXN78cLEsTo/1RNR
/SWMlFaRjyyNZbX7CC+iYoZGNxjlPipbnO7tac7GPzb4iuhZ4HUhg7LLCmXj2ry9ynnxKR0RCvOs
IoOy2hhJbY+6GKPk4maTDoQQyZ+/zcw2fo5zOoDP7HWhgai2PBDPppIaP6Z0guHeGFFa7PVOi4sX
qDHC2LiqloW4XqilxAZ6cml6sZ1WVxWMyjBtkhwvMScePrRW1/2iy8BZ1mxl8D7Ezqga2NdgR/jw
9kG5ubqobyHOQsIEtBKkxmqHqBO1pajU44uM4TE/iKGO3FOODBuWYqbIQTJ63QUKVSRwkEdLdWM9
bs4phVTA2PyXngQkztUzlg8VgZNtxxeRe4PwMRrtv+hOtcUNuP287H7CYR7xRT99jTR3Kp6Z0VLL
S4lIubszpDc0n9QM6da/Jjcu/w3JVH7jNoUdw9uf9yZS4YmmFQC7h9sBFOEy///EQ4uwj14lSKzU
Y+I+NoqnnCrshk+mVSkbQdHtp1yiASr9EEfBha1Vi7x+KFyaLNVlEvb0oOOAeorRB9+/PaHbUaxF
634ZhoIXneDrCSlxrldCttVFbXILPtHo7CujqTdi35v0DFbjMgdkMjgWN3Wmrp9DL9O76iJNrzqh
oihPg1uaX5y+9w66phB2vz2tm3BqoVFSyNFAb4PoXWOIdM+tZG5IcSHW1/EUJUvFwMwAU3mcrMQO
PxCIJtXnCNrheEDDyBl+tV4TN1tEqtv9AkwFSix5ElR0sLfXn7efPUMgsVdfqOxWD6rQp/AIo7rW
fOlomzSBO5956ZwsshrQCzECux7N0suBMm0sLgpb6lA2RfNQupP30EeGnvoaSFNtY/vcmd/CbaZi
RvESGM5q+6RZZU5AXcUlGlMbz5wUYLyXOu0Py1HGf99e0ztblXhkgX+BigEouRpLuqOaTKoqLlpi
iG5nGhGmn6ouqdS/PdC9z0hnGFj60mW/qa6kGgaJYI8ETqmJujOwIQsoTYlnXXZ0BrJhnDYGvPsV
kVL9Pz0ICpDX66a2vesm0yAu1UDCDrZYfUK7cn6yXULNt+d2dyiQZ+ZyMRJEr94HB996OVtCXIbQ
s4vdPKlGvW8sL/Ie484Zfrw9GkVzfvrVQwg+kTDSXSB9C5N6dQAgEuZDiS3SBUFkXI+9nTC06gM6
uEWAsX21NxB6/u7aSqCow+8UEv2hmL3yOAnK+hNR5s6ds/55lAAdfNxJ+z/mLOx/hqncTWPm7OIo
1x5jKFt+aYih3WGIQWKgJxkmaZXmGzKPT6LI0QTtSi/5HmtTIDrDefakrZHkK4pflYtPb+blF0ra
43lsTfdDk8TNgWi3xyWpD/q6o6urhPl0mTIpDmpsu+hbOSj+zVP8PZk0UdE5a+UhimJscqTc86/q
j7pUfhZt+myH5fhQq0i0DUkocz8RThH7TtQ2F4DkWrRPDbf4XBpWc0b0JDtnY6ieSquZuCnU0Ecy
80MZuvmBXzVeXEypj7XMplrGjzQvx+h7ShX/BRnA8Y8mijDb15OXBe2i5LOr46G1nx1o+clnJwR5
81TbMx/LQzXb+2rhGZPuwQOyPEt37stQ9lrv51Wu1w/e5FR/mnGIY79Ra/yzKkwus+NU2JSo/bjQ
c1ZkLons+N5mKS7QvLXZe0oixSmxJRLOX645pMmDO/aLukJX9EMTXzqe5umLrUJ1f8BsxQy/Q/JL
WnsnU5QlrJ0qtW54sJys/rcfLaC6bjzG5hEVs7E6ddqiaKYmWZwcZ9D9xG5wkciIOVrNIVRwDtgb
UzskR7TGxHyAKTueFShCv3XZ1Jh1VoR7/dzY0THWBn3cdU6HRvLQTaO+V1PVrXZWA0zX99BsxlNF
HVoV3eQ+Fw9d3sblefTwdnqwukQf92QIRfllgC3Ynegf92gXhjmVcNQqbAIEXC/UAASXpZ3yMi3w
AqvTWodm4SpR+73L00b5YoTZ8G9nNob1teQ6aoudScct22mV2nrH2Muc/gTknsi613OIpZPhtoJi
G2/sEeeCvjxoQ1YhRDZI96duFmgwgFSSmd/Udo3bEBWw7NBbwvtcl0LNdkkzhQX2a2FS+aYXDfmp
HrJafjUhYs8/k7idks8il9WvHjOh6UGIZEr3Zd22tu9UVl18ClungJaTpA4EFTtuKKaZU0oCYKHl
EjV+mslU32EVrsdkhG2e/zLquBQ+vYHekH4/0FFA0jyVLwgoueaTzKL82zDmEXBeCF7txxrUnpED
pND0jmEW5SyjLSYosajOhU9Ri6nYxWprx15OUOh2T52FS+plNisqom3n4EmUJPYwHNEcnvLnMA1j
+VVxK/VfwvQm3scWWRsHCH+6g6uJKcPsQu2bT6MxNd1L63V1t6hr5upwwYJHGD7eQ2bvF2Qz85NT
pWq9myuLwrct3EVJC7t0rw19FH367NGdRzaSi9KNXVNRnA3Kz11hK+cM9S/3UzWMRjxBYIhyZ09A
1ld/m8BWvK9x2tXxXsx2be+UTp1USulSosk3OgMMZiyoT1NmucPfoVZU+bOSMigOIXokjsOAPb1u
hi4PPDzZlBZxGqfptwhgdHE0U7PvfWzvcRcKkVT4Hk+RaHzLSWL5AfvhqfTVKRvkGYG4MjspxNrK
ngzBmuBMS9P5ZE8Ip+1QdzQdX3U6Uxwm1q3zvblp0iczcwq5z/WirpZXKyPwtvIqOuS22c+nSXR5
EYQokHl+mBq6eJSNpQ+XKdFRcJBWgZuThnoVVJcybUIYlEslI5lrVf9o2WyKXRIWEa7PJo5rJ1Wd
6uKRijtOZHKm9ODb8Ki/oQlIxcFWYmjdSq6a8iPmR4YKP33QvZ3Xem0RIHhgKJ8rVU+aT/yQVvkx
9LDXL44WjvGhZIPbD06dG/OeWkqn71lq1/DnJpu//z/Kvmw5chzL8lfK8h013Je2rnog6fRN7tq3
eIEpQgqSIAGQBAgS+Po+qq6Z7qx+mBmztLRUSnL5Ql7ce88WNzDek/h426hFtcDqu0xVZOMyhe35
inuA0iAuEWWs4opzH/7VuOjXZZeuzGb70W56qIg3jd0dTXwiUETZYosMbPZ1P0WQmxUzhlBdCK3c
dGf9COoof4PtXyEmhVqn8GDyYL9NB4/CZzE/47PbhoObOTbAaz7yl2ZDK4ubasLF2o/z/LIwlvNK
emKKCzDp1Y8JZkFvTZZSb5dquCHBGRHC+/MIQAYJhU2Amt9tIPrBXm5s+b61kGEUmIEUJOdSQKNE
BpPYI+zjWoObW0qENEjZeYUGC/Pdm+ZIlVMMueTBU9sWVSvKpPcg6Qi8ot+kbYtu+M5KzgTsMIuN
d4PbbTaZ4/s+05YdVb9oKJUWQ8IN2KolcK6LWra0ZaJN3v9k0RKpy0hyZHKhaNGpgLtepus4lOGN
nCGNcAWzwo5FtokFpqsbdaRWI4/cT59l/VgnG03fjYylqpAhhmVv4E3LVkw6ogLWVMiR3cMnog0K
f/IEpCoW2baFCrbowQkneB3jGT46qPvV++h8mBlAXAURS4nSMcjag37ntfMcl6hAzom7RiPlA1s6
iHgqoJSq2YMd1oO4sXZ23DG8C993UN/YgmzjnJcITQLMb43e3mcwZbZapjA5KY30HSIyxZoHjxAq
LPzewNVrnMEx5V1fCtktpGqgjs5uIFAP39waR3Ctn1J75bD6BEFzCEPzgmyTTZ20M/3yphPbRoVr
FqKOoESlouj8DeyOOYtbtQOLtx/2sEViXeXGCRoPwI+LO9JBue7NCi+dawVotSvhQrW4yxqZZa29
TM1ZtUZNbq9xOObPacTEfKCjH6jHDRvMpAzGmM6HOf0OdR4lhY0LqKyZuUfoChvqnmSOnHGYTG9w
g0YMfS77DrmhWJL8whqJtZXCmw04O4aX4qFv3CSvAUtF+o7xDy1CqNNw3SVmJMsFgXeB2DcZ8uhK
p5B7sNtiOfQoSaFsLmAxcORJ4O5MD9BBekMptyYKajiyoRUE2mHczqFT+UaXgWmVGR/jtlBbGLl9
NAbNcBuEGs6VRjRGHXM1W/+UuzZFTJPwwTy3uPSBKtipV3XrxSKpPL8fzX7QDu3LxILmZctwWZxw
9YNS57XYrO2QpjbYM1L1zFxvPqSgxdLLtn+gYdhdNE/9sUyoYSgbNLQDEj39ReLNWScKGfQ37oZT
L2yrgEuKV5ul4m7t4PFad5EL+D7y0YTVzZLL5TRO6G53Q9NO5BG5ZmFWRUq1pC9gRmHQ6CGaJaeu
XIN2sB9NrljeFXogyGQippdTyYYJPhrQgMupJvMISHXOkJ5apnpq1mrzKSEvkaPNz4bpIHgk7TS/
+tSHl3/lxXZThwSyDaR8t520p27t/LeZROB90QXbuiJXCd1qNOGjvc15hICYWYj5QQcyz48Nwu9E
gQZPjTvQ8xNRwxy1hXNcGA85Dq5xeYmx9zv5jCbsCGm+hl4P70i/3wZc+TAQXOe1GkTMf/mrJ+Jq
Y3qLDnJx5NlDA5YWuHTjrVqcn4lyS1hILmTzeFeHk9QnGbKB1oNHQosgiDYW0NoToZHwMqMMDC5C
zFITexvftSjH+Qn2KCOqPeWLOCa47nXh/HmD5U3Y8zsS2CRDA4b297KG/hRWA6Y9WyT92sT4t9wS
MEs1IBar2jw9NdjURwUhQ/CILICQHaKxF2lBLKrPeXQ2yYtohEMjbhM0wnt8UgutsNYx/llyGtmz
dgrRUFsWwl2CxtOG6yx1HS4ZeB+iEqlt4qckSEd5RMOhZckQvYzkC6rXr94F6br3XdQ2NQWo7opk
08lc9xPvwt0K/9/2HvcCM/tpaQEA9Ug4yjCMcSdvhN9sw55/u9gUiKiE01QJP1JzH3Z+z35SOE0t
la8Ia7eSj9N0J5t++mFbFsEjMOnoOKEQhDo7S9BimwJLVIKoX8ySjNbQ030Ph1I5r8U5bk137b18
Afy8Ahs92QBD1x67kJze5miowjrfvLypetE6tRWgjtH5snWhRO8FHgnbeRbC64OWSBMEiwOmhGEV
B51rL0aqaaoY16krEwbWZIn/zdX1OzIt3KOFgwAYPWPWnSAyQBxrEmggtyx10WPUT6u4JGydtl3A
0KK8Qew+RRbYAEnyLwYkTV/Cro0hBl6XoQOhyuMNNODgWZJtLsCgGBegjzxXWQFjC9P/AjPQTff/
mNH/16/t35ovefefw7j6+7/j619ytDOSrPS/fPn3S/drlkr+1v/+/Wv/58f+/Et/vx2/xKOev770
5WP815/80y/i8f/596sP/fGnL3YCx6O9X75m+/CllkH/44/gmX7/5P/rN//y9Y9HebLj19/++CUX
ob8fremk+OOf3zp+/u0PFLD/tq74fvx/fvP6wfF7Nx9S/Y8f//pQGr/ppX8FbgW4H55REBV+77XW
r//8jvdXrNhA1INaFwyI76BhIWfd/u2PIPgrdqnYqcD6EtItAHl//EXJ5ftbfvhX+IVgbwxVOhSN
sGD543+/7D99QP/1gf1FLPxOws9O/e2PPy/CCIhhQH5ga/Uvy/VRkg7MNZ4fI3fbRJXy/i+7oW+J
9Z/WNf/10MGfN1Co0GKd4VtyHDfkT43BwtPCASI8UNG73Ry2wQO07vHVV15+8Rn0pboTwaeAoWFz
4J2DnLbz01QXU+Ch2oaY46bKzaGt01SiVs9icoUH8sjJtnT4CnNt75ACbm2hsLB/1TTPdoD9zK3T
erzLeLM+h5PbfvA1md/Z1MmXCZrixwyGt1+O06Bax3RESnAWgsVLdP6YaWcflMfXN40p7NZGDClj
CON6n1aDQCIS96zYbIPJYEu7/rdCzutDl8AMRyo/fIzjZfqZ88GvJNzEVSG555dd3nkoygpI3iGY
jDg5zgK7Z208H3F6ClZEZht2LqaQnPnx3Fe8T4dX7aWs8BRjSWV7nuNIX+M7lI/0p4CedJcT6tUS
YdjTkRG/26nE8tsgpVuhVGw/N8f7CsLk7gwphT1jXd7jPXJxdADVLTlMRE13wCj8SvlzdOEBY+fc
ibipBoSufWGntH5EjUNpNHk+70Sfbtc4iaMGzCtGr0yHtOy5SSpJRIB0j4le1BTNRdSl4S04tqov
g8Ruv9Zgbd6XLtre4Cns7gT2SrsWBhgPii9phY8vfofhWfCYsjYHHRcIGBZGht72bnSVzbXBahFB
AceFeBh4O9Jr7AMm2C77GT/iCQG3p4FfbnhvTxukFAe0qjz7nlTV74DYEUsnpfwnAJ7Zs+d3gJKC
QWFrhk+weVyWmO5p0CcH0wewjQOwB7Nq05ua4wZ5CheRyNJyE96NEVrCbgQ1snAhciwz0anHvkux
9tuy7oCXwM5z2CM6fkGYbuXiAfTqBcljVw0W223MSNSXdsSmCcfvSn9njdV1Jn1vH5nRibpTWX9Y
Mgz1uDDXe/R0c4VOJQYGCt/nZM1ARYS3FH12WIiVq9jsBSw2cUCjE710k23uAGx3Pxj2WthqYPMY
rAt2jTG44YdtWIKa2jVzcLm09DlJtuznqtQiCg1pRDXF/XhpbN/+NnEXVXJm0mFZ5Tz+3bKkd3bZ
yNFq0VZ0aabKdvCxVHRIPrmK2nsk5HS3mPa6PQ6lHA0zn36qtI3OjI1AtXFDFPM8TPcG0r2Sk4zt
ZNRr+L4hpYUVcqRznebKP/grPC6KEK/vM4tmdeSkw1iMfhKr8jlI/WrU3qiKVEyw+SU2Hbtd7Jhh
VSiwF4LJAausQ4irRcv65i0jvRmNjc/R5MvnzsOaP6WE37JME1yyHIuzQETPCAFrrqxzy4eJw94/
GJuoOsE7czKu8R5jXI93U2DCj9CknMAgoxMQyRl0jqDeoJdr890Eq8THZjQRnhpyMyLLw+k8IokU
TyrT0wMEbrIGw5ZclqzBwtN43HzzSE0eFdh4SSymhzG4W4VMz7gUsrIdcX9hXbLdY7Zss0L1mI19
nga8VJkI8BcMV7sBGo8jHhG3VJ6T98SS7Rld87LfwmV7WsYUHx4iE8oe/MmkWBa37eg0TLBzt1lp
O2+5GkW8HaD78A2EJPvWRL2/7+ZN8cLMc3xcVOrqLWn7Ci9dnaONp3U8rnGBMWo4pYxMO79j61uO
7VYFxxe/XizcdwrjyHq2s+xQGtliHrSj7Gbc9IoqB4NFWMh63pMFqQ0T9EYnbFb8GHUy3dLj0ILd
XmCBvN0x4483qp3xbJqYNF+tJex3SLNNV8Oo2I7QpF+KaNv8fQOs6H7rXD4UnkOQDZYDMZq7oNmb
hqlb5hN13+epOerF6oNYnPjEp9HdbtzEF5O4vE6IMa/LsGaFdc1o70O/gf7S4UjFjm4LpFc2Wah9
U2FBR2uDGjqXmAhmCHpGiV1BLNlHDL4E0sp6arC1IMttN0N7+b2P+g4bCxP7RTqZ7OnYWLAFu35s
6w2b23sHs+fjtEXx4wam6cFEJLuZvcHeeVMUvEaTsV3Zb3x4hhGiucFyEhc4GVzdaOKVBuant97m
AUaCPBkEYhSCex0OqgCtDJ11HxbIR+gf0Hz86GDucrUw9D9MzEH15rSJfyeEbbVtQbZEzFr+REXS
11OE7IAR/3WG7BF7zhxCzcNoZvZrBAhw1E1kaqoZf2/tkD8Ha6JOzcK8bcda4Z7gkbHetRMECEZZ
9xPZHaRa4BJ+WTbRHRqBUbbIlmaNvo+89ezDMGgPoH9DAe6gUZ4wFkwNxop8RqYB4Hr4N03z9LiC
p/CzBZC+FLic2mce9UHlTwQyDhQzaPetNDfexN2XiVSaF15D3QWapBzUopRU3krNO6IEyZ5xPr4T
LIvg3OHxrWg6LAwIY9Ee7MBVFHPsQX3Ydw2/ZlSstzkTFG3MOuZXtL28yBOQuWZfhEeQuSx+cDS7
QJmwXkbmX0NvZWeSt8k7SDUMmhzXJCXS5XH4e1YuQBrzVQMPcts+n3h2P2Zdh0Os7x+7bxQmW+fg
COvW4XEdt/CSRDI6QVqQljG3E1KpcfDs/bzVQQGqmduljfBpKUNKbgRP2jeM/fYhXFMnC0uRQI8i
I/qzL9aQFlD8IdBBh+w+Mr54Qm2e4PsmdVBuEyww/M7OY0X93AZFiyk3Bctaemc68/wSg058UjQn
N6nl+gHgiN2hHxKwMNM6v9BoEWXakdBAdSXpLawO2SlWTP+aA88duqzbYX6cu0IMfbMDryt5ReSM
+WXHJLxQmFXeOHS5P0IFWWDBDZLw0APR7eAnVh1ZwL+4HdZyoAvCBXuMphl+5QEehNDjbz2Vjx7J
8gfhc4Zg1CXe9WM6HSVBqZ9mnp6sykDbmUG7xja/SX5ETTbeLJv2DyMcMoeiT7ImLUc1v/Y8YbWE
H9QZN67bi4Yh7rK17QmLBv+39EMpC6RopGCnpzQtsW5bEDiVQi+dYP/zLkDef5eRzGo2DHInG9uA
Op/SQzpEtiKbCi+bn6sjgtrhnB81KQOqsq59ibaNIZVwpsNpiGOC+20BwISkoPC0RLP/YiHXvQGV
d0Newhoee8h8XoE/BLfgl433M43jQ471ntrHo0decxdptBxkcXtkU+f7FrXjDhlpzQPPBwy1bDWI
TQQN/BE2Lw10Ny0rcayGzS4ep6gpBVDUio6RnqotMR/6G0aGPOw6o8XYo4LRo7N0AUDiwqimHKxn
lGj6uvne+gJ/iewJeFPztNK1uxFjpn8MqYNJTiLiI6ULnyDDTL7ABENTEqnXCeRcN1KsiyhIFWM3
UGzA+zR9wAQb7w0u1FPWaS0LSILz68qAYVK7kGsW43bYNYFBiVcxLcNmWZ7hxou1gGr5+iTAfLvv
gIn9ivug+QAcNkVF73p6Q2Ccfh+iGdytCE++Zthb/O4dnyZ8W2GeB1A8QACf6KwIQhJLbOdx2gNQ
4MlJUwoOJ5aGDS9gVGvruNnMS2BS+eKBI4L6F/RYn+dolzHxsPHXTBJ6GSaLPJJ5TgTShWkA/o1u
kzsnJn4DM4ABmXhm44XUChgc97Uoc0HEQXQ2b0vKbbjr/GY6uGWZqwUA89Vv2HpusDnpizxFqE8b
ICa4yClHoG8KBmsZIgDhKZOZOY8izs7j/P2K0omnpW8x7tB4a37m8IW7i77HQETyJZ9sWKLHdqPq
sAGKiAssASWBm67k9yv8+a995NKypwyXUxY3L9Zi91KEq0if0Ff1x2+J2wUOsw6IbxjDkXoZo50w
QYBLC+fufksG/Q1sSQ8BNWiJd0GGjTP+igLDzqcQhRHIQos0EV1tVwgfxpiTPfFFe+pyDcdwQV2y
y5fQPfl51xxVOq53sYVAKUfUzP3M1+gKsQ+Dube38gpBGHrvm8mNlYGo5AR6W3ogre7OErTDrkgD
SQ509uXT4Ij9YhjTShmz5iYnkQDPjwS/06VTeyyLprdujM0ZvmqqGnsafMItBvdhJOLr2rTwA0bZ
tJAFbCOMXfpt3XtTs7y2QJpxVM/NaR2D9G5e1Pg4J3N3E8V6aos1xHawB6B2h7rYfAaShS+Bg6FW
tdnAAjP0traeMpNiThpW7ESzba7EJLDqV4LmOwXJ/MVXFvFabR+Yc8aC8LIwle+jQetyYBycBuXy
pl5YjBEUhEeQKIkO33x/mksRwduuTCNpS9WkUQ2rxP4dWdryJVe4snMGzUYB+CgpZBKTsURTF2Ml
7mVl7nj61fTJts/GbwxYtuLqGt+dZ5N6+JS3cSdZsPKCZwjedtmwzDvMrfHeZSb/jUgycD4RRzQX
OfaQrwEY+ktB8tlWwsbiaTb5eoSUIX+mMkgxlTJtyynr0hTlQXEsKUxLi0THy+8A5vVLYf3Ev7PK
S39NE0StogfiWwDtdNcgwRVTrMnI7waVHntYh1XrhLcMgnOHtNVs4/ol5F32E/AFm8/aNgFAkmDC
CJw1yUfA+uHcwFXnDhTA9EnAeIYVtLVZ1eNZYPO5oaQrR5ebLuhBoVUajQXZGD4Q7ZpLAJbzEaNj
fBMvKRppnOVVjw341S1D8t4vhn34ctjqqY+TB7jAYGnH8zmoYE8RH0OVDXfYuEIKRYn4zHwe1mOA
NgOgl3lbmhGbX7eYop81cHAoLtNSdAF9zmUzXRIXpZeFSO86bp5fqxVGDkFMcFX0cx7dQt7VlHaG
vM9Jz392cLbdb5wl2PUv6jFhxEM0Qbu96kiyqSSA8i5rMItTkHIYdMPNf1j7YiAAWmSA65QdYwn+
WTxv+VeaqP6H7UPHoSZx0A1haHqiuYIQteH9Y7byCHNmTnAU+0h382T/EpLR/R7zTSFKKm2vdm0A
T6RYI69ZzH+sUQzDzgm9P2gGI3LmcMJXGWigJfqB4abPBLvliMTogH/liJgz3JXIH0g/NgwBABfB
XbGF9pv+HOCp7CPkp9d5l4cv2DHNhQ9yyQGN89NqiXtEXlZ0oHpRtTDgnwjUv+9DHUmsM/pFnD7p
eDS5s6DlUAcdGFKfGj+AyxEyVFZ82zY/Mza/A2qLk100B8t76/koDhPx3rBtwLgq9Pe1D7ZiBTqL
eIP64FEuqdmlk28vvIMwtsWZx9B7CXmAaetKSiJS7FASbdsVFhXE/UzT/ll5vdwB3PRb5CUu5N5f
enKRgDJeDSIPsAkW0Wfbfz/pyai5xOhCaw9n1c4CZCg9LwN5ZHS6tgAmMZzkp81X7d5JlAx0Bd+v
O+JmPIOaI3AW5MMBKW7kEqcCDft3qjmOyQAbkUAmP2bn01uINqZibTEtcTPzvcS2uW42Iq96SoY9
Y8tyUdwMV5MDJa3C1WtlQeHGWyOrIVJFx9cwKDPA2ncqAqsYu5ZMHdCZ+CfM42i4kgE8Gx32zXvb
AzzZJm0q3FTiYTBp/gndScLKoIWvTAKr0QZslbb7ia1cuJWzGZDEnkwYv1Jq0tuQy2CPHm+8xMhl
2Hmj/9p4AJTjeRQVMdqcQynmqWBSbU2NsHjq4zixwcm38J8GfG02iQZZTg8hoLx9Rk2DLghNX1wC
YDHA2knG66kJJ5ipRwEy2zDloBYGEY7DSq8pOyjmzT8hONv2nkhRmBkGdJAPgLuW4FXo+41HWf5d
50AD6WSU3WFyzc8gk4pfMNgQY+3P03wNNUlu9ApyI1ovoJU2QwAbmqYhKg0JEauYjd0y1CH86vnJ
bdz/PXb98Bo53Ux7iG6JLuaOqi+AosBXAMKCwbcN2V24qA765FZz95lSZ+8MSxNZowDAZGuiHPOM
6dYZBLU0wbXEurh5APUUO5zAxd1eGQacanAyeomGcT3C1VTIYlPLtkvg9P7aUMbROcM/MfZ7DgAx
bGucoRkrxik31xHqgX3eQRdUaNfFphY4P4Ci+x5/BV6B9W7gjXwCNCZ0LSYa+0CbRPIcRigRdzQG
S4SD1YBgVmwrdjrM1oq7fr3vDchZS7Kqz8ip9azCjAJ3VDMYI2AwiDpJzPq8xQspMUZGzytJyGfW
IXopGcf5knCf9wUaMP0Eo9l0n0Zc3uqUru/CmibHVEeCIgfkdj/6kbmPiWlOnsXMiP49E0fOckBv
kYjMw9TI7otDQrDroRQLiiBxfp2PLkHuPAEq2SE46SNr0fnsJJzPp4oLqC+x8JhRalL32I5K1/PW
AVsdBCG/JxS4oZinXJzAtO7rnOPO533kHbRFQ1s2HqbAAKris/QkufYb849rq2W9QNQ8lFB2ux8Z
YKE7lWLZl+EEQxMKaQrupnzpithm7rhMhD5uZJDvSxR0X1hRpm/g4zSgsIn50y0kung9sz9cA2JN
kYx0n3rrW+y7AKgjC6cboeLohwyUfQAk4NsdiAfhaZjJ8KqcXfY0E+AYcqrLjoWQYWG0adQzZVMS
lmKY5C0Do+1XlPQ4cjfQuG61yofKo+hJYSQCpTqiOiVKaACZKHIaYGGVAgYlQbwzXk/Ore0OvWpu
aQCizNoPlaDtAVRpjGD0DeBa98lkFtXpmplHmpBgH7XpCG0aAN4YXo1Dh8goJIB645C9YnfeRKhc
HJ7KWTZBorwZmb3JOXC/zepvz5aL5ZRs8aiwPxV63+TgPuJtXJtT4K0LK7Hvcx/QraLkRDxYd3lK
YXm+sGgAwY/GvzrcmAasnpVWivbiCPMRKOGAAO8hjnXT3reY0UuO17EbekRSlg0HOwjT3uqVxOMR
xFJuG8Ydt8A5STOgviBGRNaTiZp3GNrz9zlt3GOANcxDjqsNywnRXLo2lyeO1dB+1YTsR0w+S8F8
zASYnDDMTN+Q8ALiJESiSbo8LanHgN6S5KTQN2JdRrAtMWKZTpYa/hQ7VL+mSUyN4QKskcjANMpT
ya2aNn1vQ+eVgQcpRWpAShGzCGqNKrMbaLjeJ+gWdk3ryGFtorDms4/Zh5rlxHshryu2oq/M0wv6
YQQwH3sWjCWa1PZFNFiCcQEJYY2oqrlOFrlBHm5l9LGwDnzLzdpdH+nxPW/BUwA7Zd5Bd9UAyBB+
CybAwqYKbxg/gCNj0JjT/BGMguHqDXStVtgnFHAGSa5BM8+HBpTQHQ6E6GbrzFz0YNi9DLHXYZsE
85+CzpuoZ0An52Hj/H6Q2jusbd9gFgbrpPczyaomJNlPsCR7WvoJWJh72cxsv8CW+EuCgHPR7ZIy
AOq6WaoMNe5jbQez1kIw/23wTfYkZhBvT0KCD3VsWpkgihwOEnMJc7nkxabpesNBIj367QqNpYoG
UkaxstGbEuv67Qi0gRXtg9smjlgrmWdniHcB10E9GQ/JkgVk1QGauDEEzmVowNsduvvEFDPu0Q+k
WS0v2FTOleksvWGmn19ZQuPLbKIWm2gok3YelQx7eucyYDPgmfolkHjwTHVGBhC4wI7MKxJ3wyFQ
E1pmHDtEVfl3BjMDKycpI19TUiVKr08dzf2r4478EFFIWtCsHBaNyRStOfC1ELExebcsqO9ufp03
Hq+QkQX4CYXAgmjvbVh+IEZ97J9kNCPMMkKl/aWpNSCcbUnfYnBRMj4gTQaMr2QMKQyygfehkuQS
lPYtUWCftlh93Yu8lUMNP83QHFDL6B5MoLw542fH9cNGPqc/Ymq1OShlO8Qet8RhwsWVlStTdrAp
RtlGzsq8S8DE7OtojfkHfAXD+dqSuG33be6C4UGDOO9XTiSpwlEJlQXCWdj2BblowCpMcGCsxNmM
IS3KXZgfJY87WZKeTFm5jmrdjrrLeFhOEvUl9UHNrOHqoR54hjZ1h4eW034EHowtZ9bM/l66gNUL
FPpx2QjyTYzETeLI1uDE5rY9sEVhSlm7DnGErQmHA/aF/EGyfC7p0JLnrgvIrd/n/Vqi5ZavIs2Y
O6+IknmYx4F9unmRe2T3zHcTa6BkxCSwZ104YHeQYv4uLMT855gEM6+EZO43Z0RuRU9TjU3x0vrv
CiYmrhg7ib7MSxQGpSGR6XPcCJ7u5s2lHoynBihXnXtOnR1EMbExDUs1LuyQrvOEFeXSLecBbIen
LgQpvPXm5OgJx+JaNUYX4YDmysL/sWxbsK8zqZeLEzS4QZ1bXp22c82Qja0LrnJ2VuA7vXLduSPu
W3Ed06Y9yDkb7gG4Nqc2/+a5DXESPY2DiH4vHufvGsQWJLYmcQtsCyspBPfmYF7rYAouQTINdTts
jBUD+tQvjSoJT7Q8HxC87qvHDqE+OwjPeTG6eAWGFOtHnqq1RA4wNJlwZ14eZ8SKP0DLa0usfeVD
0G7+GbeV2Y1Zyy/QtfAypNo8DeloHsEjTKB7DexxixHhAsAhAM3GDbXXjmFpxjH+HXdxfM1hHAOs
w4XA37oGUAVz2fRiE9PXYTf1J+OFQZFuFvsd3c9T2fVifdEdz8C0NhM7QhgJFMQXCXQY0IgX2YD8
uY3o6a4L1ZTscKeQV91TgVEaZJ8J1NHG1KGn1trIiGHvsUYvjZ6XvlJIkb6lQPYvWaCBD3prEwJA
TKarxzUmiIkvZCcgRsF6YmqbsNCwnKlWL9tup44tN3YRtEyFWXYZV0APst73dmZdEP0Qwiwc2rvu
HUwjCGwVCDg/GLV9tgP8k518PBx46HwZgPTD8iG5hRe+j+hTMvmfs4DNqY9EqidQsA3Z/f8TaZ4k
xz//yo35D+rOa0dyLMuyvzIfMKyhFo9NZTRt5ub6hXAV1Frz62dZdZaImqpu9AADTAOJRAKRER5u
fnl5zj57r/Obp2bzU939J90//k//PxpoNBJk/+svTpX/w0Bz/Pj6qP7H7d8efnPR3H/PHy4abC8s
YlCg1CjArQgY/tVFw6/AFTR0wwApzGIIfs/fXDQyThlGhsS82CZ5z3b+4aLBYCMR9lXveGmSRjxD
/xUXzZ/tMn+LJv3hdbmnH3/3ukQQC2hemnFvsO8ztE5ZpTwxt5kiXHoTTYmHxvUyjP6078vDfYr7
d5/RH26ev3fv/JkM9M++Lt/z32dHsZB3PftFxv1IsmfY5dJNnKpTGT1JsRkQDXTOWt9+hHnt6pHu
dsYcGNWOYe+gPjR9wF0DCt109PVHFFO2VJWetdROpZ+nvLYnrDoG0UozexsyhzppP6irvcyf//Hf
XTb/qUGID+0fclyGNYxFGsXjnh2Ys/iTap958k6tpy65k5ZvGrpY/VVKv/CbjF+SHmD5XKcLRB6y
NCdruUy8fgyiC29skF0ud+GiWoNVPkjy4dgLu6a4oZOwPdduC19WdiOOWsYaHaOnXfXe/MqQ7u5C
3RadJSD2+94xD7FVX3Qbv90sQehpbu123uDN7uoKtnZAyLEjL/JMl00YTupmXnkW7E+Gu3bnhSwh
PqRATZxe9arwhXyjY8i+nD/K02nmHdpsQ+lNr095/lTOuwLjvPKUYWGaRG/KX6wZHbzjWipze9Fc
OFzdeBZr3tv+qBBb272TmKl2WWNrd5OFjZ1AITcQwJFkLEI7p+HdCsNTv1gY5PEa241yzZZzk7sV
954e5O0jX3DE6dFKWCR1pw79tN2xxnwqTmr/3JQ7RsKKFkh1oNMeqQFZtWY4mxEX4EYct8r4rVcs
VxTsYQwKHP/8Q7WkLQ/xxNwhdSq0n0BUvfozdoenTtlo2UO8HrVjrvmgZFQvt1zcPpMTVXbtzbXT
P9M46gQG+sVV27N1H/b6Egx5BroJA+vGTt4mnaVzkz1+qF/i18CtTgOFxVw3MTelAh5Glz+NAyM9
zIYThj0igqN/MX00P9U4fys3HR9sp2+FOZhuyess935jSS9gdKlCTl24WbpHpkLOKpV2NjVuSCgj
48cuHBOcpNW+oDpfkg+gJVLktPg/XT6nmMANlaud6hQwbpwHbMBgCqo8r/yL9HHqY9XXtsnyPCxk
2bKTztDIeibA1/iyP3rdVvEY8j1ZgbzTfMvXfNGzXD10RHWTfZbJf8ag+D0x+RcLHvOm36+HGak0
7k1r2ENduLAeeycF8Vk5aUdlV57mU7krj9LlP+O8/gOU6G9f7c4R+LsgO70Aa/4yvlp5GJ6bU3uZ
b9V7fIs2mpee2lPxttxKrz2ap+o/iYL/y6/4D8lTeTHydYpNskZncRfu9Od122zic3bUD+ZZ29G5
HfRAfjFPyuN/fGkRgf49Dv637/L+Wf/ddzmSnpFmslR75cwOwZ4fL+eLKv3FOiW7eavv8seZgTsT
7OdlJ23Zr+utfhbwCOxaH5f+TvJZcrjtduXB+lL88dBe+nPtJ/vykiSOlvt5F8Ts+AD+IdnCPTRh
R+4dOAE/g83cshdlKMIOUZmMUq93GvzhsstABN1DPmIrGj7v+4uvyUyKyrYGu1lcVIfUkzzdZno3
is7hVPlXo9vg9hiWrdY72mt9kDeRyDN36Mer2NLv+3W/0fRAwtRxsqZ92B2IZTJpyxt7+bWglPJt
P2MkXH7NGPPQCtBYf2GSQ5cqNsVVRBGy7xaPj+ahOVn7x26jAHMubUCCCMfZsQ/oasbcHl5bUoiX
hcXL/t1YpTkDX3LLFzgjXCHueUwgTBelVU1dgdbtTqVyjT4YIt+USeLuhuaHPcoYyH5Zr1n3lddv
PXO08leELmoEZhrMX/Jx2gtvmeBoqSupboqDfFezDlm02x/xMz0qW0xKEGdyt/2KPte3ybDxk82U
1p/zRbziq+PS2s/Z+zggt7gtoA094D+I3pIyC/NA1O//URPw5GNhamivX8lp8WhfguZZaa4sbOE9
gjWUljLo9sv+voD4haHPg3jNt/Gj8jp4ZCb8mEcyP1bB4LAn+rl3v5HuXd3P3OhsXfj0pYnr0bd6
eJ7EG/1cdmvuXiIVWxz/frYpAzpwb7VVZ/Xl64Tc5Zge5h8vOxG2EJ36MPqzb53FX/FlT0zYbp3E
5QdlT3z51MF59dp41nl41nMOny0RJLZVbzry0tsaXugntrnjW6y3GNeIEnD4Xd7csV2/LGfpFL13
2aa3rpHCnfzc8RxEjyX9TpUzudedpfwUf6x981C/tW8cgoZ/Mk9NNy0xuS4wLUdFsHPAUhY2negv
Ea3DS57yvS4IvjluzXLTP2pt5MRnYpZ29UTEgt/KH6CXDvMX6UFcbiaK91W8mCgA5YNm+sqDuBWu
7Ud60q7Nq3RdzuZB8LihPeUge42DGdOFQOOu9qPuREH1ILxibzvcP0zBYfK+e++30In4HY1TuqUf
+9kRn4j9Jjm6Pzzqfr+JPbxU/tvsfBEo8pdD9o3skbz1H8mFuOhteMUPxmifwIF+yXZNZN//NNWW
dsQ/ndCNHSQ69SNTNn3ipqUTNy5SdTd50uc9xueKXga5Vd+TW7PrRWXqw+PpqCvlha0vD5y7mXdw
4pUq1Zxt2ZZf+gwxEAe+U4Jdr6KFIXFv6rAcq9GRytXB7qL73a0+6qE7Lht0uMKFOnLgSUQ9P6D0
1DH990HzhFN0TYTn6t3w+8OI2Dk4ReFOv6bGqa3twsGXjwJ7DBVfnJ1E8WfLl01P65zsXfWg0O0U
P6Va0rfSi/SiBKrXb1XNBh/TbbEJnpCWT81J3xXPwn69TNfxS9bsuQ262GkblyeSSS0bymRmkKOd
fqXMPK/k/ZDshMouyeGbbpRvISoQm01GN7EOZrYfGEQNbjdfNSVou/3aX0AoITg2RCN7lKjclddL
uJxm3EubWfKmeVe/lLdsH+37Q5ftqvpZlt5q49PK3nXhxXiN1uyN6XLARDIEROkQV+4eo+WXACIg
9dKn/JrP/WNX5p9MOrw+cipMI5iI+XsE6XEmRftpxfasmx7TC0SPKbfjb+F1fBwv1suY14VTNc1d
Hj8YWBBZtyQgvPHN8IPP7Oan+DHfjAf5Il6Wc7HONrvM+9wOv/qP6K1/IPH22kyXfOo3iHOePDc4
klzU6b6SvaFpgrx3wuQ9yjdaySCLMr/G7OtUyZPabuNsyz70hBKqfSiFyOlv5k//rZJXIb/ZYhk9
DKf+rL7pN4qcYXlVBX1rYNntZnl7d3It3BGzYS8fSXIex000bi05yCNffai+05BtVYHOWOdmPovj
Z9Z9L9JWeC2e+1f1KnLiRs1uiGRR3Oo07Z/y4CqM+Pl8eMQrUn2xU4/P6+CHuKJhWOCYmKk+69A1
xvlQUwpHenS0um/FcjQ2ctRuPXkFuVFlGz/V+ehVmH36F9U1jtrkEoZKuLa5ZMFPJxvdeigkvwz3
Ss/OO79WzgNOE9FrYSVgtLX1gxpk5+YW+riS4mctdvDd5PiWBwd+e724jCJ69hqm3jIRw0cidKPI
U8e9mPklpiLVm1FUC04Y4vkbbze+tfCgutY1/Iq+74bslj+2Li9L8aYzg4oHPycTt2xH1dcWalyX
KnOKNkTBVKATXBCKjQOOJgN/l/SwWlet3xvECaf7zzT9NWJBvMgHtHXOXh3E7Qe0yTw8FOon9uKQ
BlDbomXQ20ntU9KWTl0Q05qCDJ/IbBe1e98BWkG03Cvpfs4/pTi1dZnXs17YGG/i7LlATNfn7yR8
5LVpUMD0vnBenrkbr4Q0Op56Ya8MJ204ZVfWkz1kH9q5flWq9/z1bpx6SW7VWXkKVxLa/TMjwGrb
ufOD9H7hTvLY4/OUuFXj1Q2dVswmtZnHLCgzj0GMFjl6aS+dq1qBOfUYHW0cme4ivQxpuY8kyRbH
0RG3C2+9zepll/Yu+wfLZ1Rd5ZtmeQUAhJj2ZCofh1vMn8a+1RfpKD42F7wz9QqzxKPrmGOH5nK+
Tl/KwjVhc+iaxBvzLV6D1hl8DmT2VXn32aKjvhiPpt9dIBylmwqIKm1Cb2e3/t1kZiv6TJGsem+o
j4CPEtXBCcY0kvFsF6RB4TafMEXyJ4O38364ldf8R6ic+cgJZxJbUYfhhPtMfqWHmXG3XTIbfooP
2Ut4qsgWK6hQDohPBq7rd/NCEo5c+1LfCxtZDhq46ii/vL4JPPjiAz9m8z5scf4nfu8mJb447pMw
hfXKZSQOSqCb6VV4RW1/wmLOGyD70VO8h44kspr0KEBFCHfgLShyn0FUaFQ5/iSQIcamRr5bFKdN
3Qq2KrxJzceQg5gcimOOM5R22pJeJ6Tuufr15/L7j3zXb/GlvwbH/u/yZaePMSl/Vf8dhLG7LvKv
hbETI8HhN1Hs/v//IYrp+p/Ah7E3CMTgHwGyP6Jl91+B7IdDSYWWxc6xv4pigki0DLoSXSHgUsUU
AeT8VRa7/6IGsh9HqcoqC8BP7HX4i2j328/nn8fL5LsQ9TeByrzjqu5/CQ1KFmvH2Yvxe9ekyxgc
YfyFFwNGpCvHKR7I7nNp2iWoTTlgyZvAuxnSBgMJEv4/rdA8CuI6ur2BKwzghd0Js/EsmeyGTuZt
UiFJiSE4mmH8Elb53zWp/wfn679dflEj+fevT9mxKqMqTz5+O2j33/IX9dX6k6XIMpi7v2qs/37Q
TONPhsr2Mn5VYkeneEfL/aG+akisnB8LFu1fDucf4qsq/Yl9Wn+mOAFpAS9m/NfOmPQ7ieq+r5Lz
fN9ApxOyMOV/ZIyGvYAdTTSKI2gN2YkMtefqm1uZ3W2warqJRZ0FcydXrxtm5s8zZGW0Pdg/TJs6
Uxbqp7SyJvFHjyXTPINOGRdGisv0iV2jMD4yK6zEAFOVqn9gUZgkG8rjuPrk7Nd110GLGC55qmWl
n1kq2A65ZVou9HmIGzSFs2cveGoifFethF8xU2rceMqqdzh/heQx7zTFSbVmKh67rq+ni04wqTgI
lpo/4ErSxa0Rr3gRojLrrj3L9Z6zMk+F3WJpaYWrJ1WKiCDN0AWCEGoMTzIWoHTkoSxDYY/Q1BXJ
UYpaLdB1huDM7q0FcYBMECtE23lIo9vaqQyy7KlvzG+9Jn8ip9I4OxPUO9644zBSUMRT4YWjlJPl
Ksu+PJKZHuiMRw3En40FYcmCdUKl32OQEIl5plXRv2JWkI1TxMLbeCu3IDOCSKrl7hslvI62ZLwL
XmvDlL9Ha433IUuE6SxVCnW9WcVGwrLHpnILUdNqRzbr5UtX2Q8xaN28kYp+Kp2VhZ2Pk9gbjU/O
k5SHmudbpjZM88wI4hrl1QxP3knDSYjdTAOG8pPgpKQaL9VyhsR6d+VFRbcCr1gnGf+SnpiayaHA
WOOvXbqeon7ASlowmVAOWIXSEcd0LCWiV5OxvIu3iz5QBCSMqUJbWFvICxVL9kIX55PWXUn+1OFO
7cccZ0EjC4Exp3TmU0Vlz8lDIsrv5iLZmLM7EaeUhOFWYJ9dNoNpgD4n+cfQ+aKZdYSnTivgZDpp
P9bENGOlGKgRrahYKeQ7s5v6U24WUvbSKBiUHbMJrd41VS7hwIz12BIDohqm+T1GYaZuJ4v9PRr9
dVYv4JQWJScDxGCRMFShGS5pvX6iijD7wyqNk/omcRKUlwnjL4YAgIBECscZRz9aKFD+Er93JitP
mN1EWqmOq9u1QoOWSRvLsNjiCZzii4GZdeX0Z60wedVYaIRaWIoxv6sKnmk8B/M03PoBMFSwlObY
eZYeQToNSUXB1hLX2QhAx+JLIGzB4uGZYD29nVgmSUA8pJ6ckWAJ5iBlbQWIEOZAAjkcKgvVROI7
X9w573Bw25Gcs74XBgn2OFbsQYSC4KpLdbzTCUgIOiU+vpzYVTV1bg0imHUKpynPhk5VXFWfuQps
dl1q1os1ihYpRUJWyfJjxHOlffaGOjHcrirW30is8MrYdWSLzaj1rPSuau25NhnemxT9FnsXbFAT
oQHTDmuc6eRWKFc+uBmM3LtkkLOq2g2CoRd4CXCUaDd9Tcx5My9Tq7zXykLPrFjYDx1D7BT9MSyg
zjhEX9ls3xfWmD+NuPA02yqVLmF7G0x7KHh9+BCKGhUnKzbUgoCOiCE2VLC27S0501AiAFsiWChQ
ZS8RWwn57FOz/ob9QrS6X1QBW1UsFHhsSbXC6l+zhmmDqj4WQmny9JRJSuuWiBp5CqNLlFfdrO48
Iy1pm82wkO97nSxdqNxsFFW6ZfA+r3oiDMmmmUlqPjbVstAI4Uad7Gao1NeiGnO3maV5q2ax1e7D
rBgO3dylx0Xp2F0xafxQ27Shwy6jJNI2ejVKfWarkig0lKPJ+AA+tnptomg9KWTlbYnU4l7L1fHc
WRWexrtF46xiDUZlQsBykjIBnTFItG9xTX4TN4fwFq1C/5Z1NJpJAuYKfas1lGCadPNbLLIF0YXf
a4sYMmlZunKnTxLqVU3ww5Tq8NysFo4Y7LDRs7kYICS6nPFWuHSNl8xrdp2kqfjJsDi/hnApB7vQ
IGL6uLlnPOSsa4u8kEOs4KWSa7xP0HkJkC6MuulOW+1ITr36ZHmd+Ar2r7jrqQ1WdNbOLrA+KM51
pto2Ydql3i4lxhTc3Kq4kMAasjB3smQ0ewJosOl2WR0K+jEUxKE6630y3Cr2ZOTbCoYdf5SmPCxK
E/uhjK14iLMW9ausi3KzsBMY/oWQ6xdxzR+zbOAjWQRCIlEvmfg6CpHjBx9gtlMQapMTt0L3FMlC
i6DFsL5/WZope460sUUVBV3ohFaeGE4UqfWxqaXlrSiXZjsZWXOORJN7IcKoV0RS/DDDltlBho4O
eF+4f9Sx2pPSaMObqo7CfolWnkhd4AOJtDaZHBJN+XYKwQptCKkiKWSltu6hewhvWMPQYAfVuoTS
gM0t783jNMXLrs3wl8Rdju1c4kya2EBJOlDL7slmAzNpuu5pJCpt6+0iHM1ViB150uS9rkKDwxTO
IWOnrFuw7YTBXoc5ueEl5iVDK3KWsRrAAUu+daEOkpRVPCyOzq6t0aW3jOBTUNUpGprCNgd7aNEZ
MXabr3jT2DsG1dcDws7Z6apkxzay6E1csc7Ywzqd5BkiUDiNNdHrKd+qOS+QyYiSnWng+ExYDcNw
VyZ9JRrg+sh2tyioyWg86OvKtvpGb3ByGCuFeDswaWSzGT9JdU4/1NRUiSRWDb6eAnwxbfPACc1F
64a/OyWWiuOnmRVzP6VrEwzlgvzer9lTIowVyaYQedtIrROb+u4b6mTpI8StB4hMRn2xdHGyszGz
XuUoxX0cR9LJIJWxbTKqJ7VflTvQxTqF5KM/WKr3k+U56mXYG1fyqepmkHD91IXM4It9EddWtIAg
Jag5q6ohlo6yoJxHpSpOedLEbl3mlyYBp0Ily9BVChOXJDUdLyS63VAaYG8zkI1cxoKrYODcYFIR
fVJQNYmuGOCSpCnY54vG3FvsfApmYzQeOykqnAzv42EGp3gV0rB4kbG87CyOJdclw5ZqzS7Q7u9r
RLTV1ytVfYnWHhoE8JbI6VDxHFGWHqtqPS2sdeCxgQPoVqUJC8aiJO0J+aVSnbtKo75p/fgVh4u4
iXQl9I08xW8uoYQ1OG/xKUZfPfyFR7MlfZHwWg1SsG/ct4vsdTXhSJxNu7xPxEPdM6+ylOKyrFNC
1Ip+HrbByVCKHmYEc8/VDOtNZ0wV2NXyHnKI7xODpomSC2dCYSSdKBabHkP2qlyqNGtP6hBGP6ph
pe9KNVQPBnRJD4JwFYx6vBzScK4Rf3hbgGwSTHKRBXG77xLM0TNgO4bQ9Kl8+OKlHHiQN+nc3Uw5
EZySm8btS9XXzTUOxBDdJmOFKb5vcO1kG4p3ZVWmO6AC+5uT9Gp6icwQNNvcq/21piY8KKGu7at1
IMvHR8RgfG09je20Gnz+eDTRIltrj0ds3ZZ4aRGS9Cfq3vTSd4nI2wsmbMAGj/uoGRrPvqgH2ZP7
sTqqONJwAXJiHUXA0oLNaVROfT+H9jgnoR1VRulEU/xLEPR+syoS751oWrRbn3YxW6lGQfgYcK/s
4aUNp1apDGYmaz34vF8ZAAB2+ooXemHVFAsnb9rmiWNtOu0MCgxCJOODRbLcAqMz7RCbRafZkE+d
nnbeOjO26eeoOrJ+TLc1yqFNlarRjxzTAyQZ60ygLTCTVuhaNjEuMpt+iKpQu4elY6KEbTzg3I8T
c9/VWfIydtNEhW2FPnm58jjzzLUzyF2jVLutEAuhj7UT6G2nIP6JK9E3jJ0hHQiNhS3IuvYejQ0Y
Jjkb9ovKHTOPo/yG93/cil3Ju0MvizuarvwV9+Ipw+mGw3dpjwU4QTc22mUvq0Phmw3IXWltzj0M
4YdawwCo5pmxLazVfNXj7qmMG9PHCImhMM4Zc6ymGLqNUB4qSq9tpJS44ESr3FQWKqkuhAQiVzPe
WBgVbpLavA5ZAfpAprIfupascTFw4cxlyvPYlm4HrMum12ofoijNA62JCdqxltEh5N+dGrLefEhT
uLitRagUthsGb5hBnhxZ466rmYD2YTG/DlP/3lhxvteyRN/FUaHzkJdvPb5/qsJV3Fh5xYjOVKZ1
cpXZEN1eWWs/1Ufz0BP12McJbsBRwtUAHI/xS8YhllP5lllm/VgmWD8j/L2vXL/vJXGlTZQUBBR0
ahuB1WdN006opCZpdr374IAtgUh16OmLWj0sVQ3RPeezbtlYBRkizC6SBR9mGMviqA6x6lIMtA4g
wptKohujs7rstL5Ao23v/W+hqr9yhXHzKhFwXFZkbHFB5CzGDoi5wGvcmBmPUA/bwPphC0eNlu7L
PBeCPlXWYFkZ3XQLHnU4wQUriYkOnCZIw9hACkhe5qoNOykfAcC1K3m5nICgAR29zR2tJwVszPXR
BFO7LTt98hRWwd7o8iUnosy4H+upoDVihDnHy1VJ6+gaVaZw6ytF3awYh/e92LFQMVTuqUXuUiLp
7VMnxNaHNUz1NanoE+lQaZHJSVaOuWjCG6kKNhzmBjKq2Me32ggzRoL5cFO75au7g3NR7aHNpFFT
DXaV6IWrRVPJh9WK2Tlnm+yV/2l+yNfaCLhc0+0aF+UTze74tpiLeAnDRttnaq14zHGKcxfrIMsq
ipB8UJAFcKBu2KU1nAzwIkj884tKX/BiVUn8bsJdJrUkGR6PJgYBXjFepHf5blVW9VpVw2NFJklq
MxW4RDrvLXFuPjJ9XHe8ZoZAEmv1LRkY1eaJVZ+jsZqfax6Wl3pkXaxttVR1cTwMe4qD56ZicXSi
dfkRj298aOmjP/SYgsAECxzhqDyOhjpuqkWP9jqAw6AUabRLM852cOhIrxXatZhTlUFjn/lzIS9+
FOIv6pRKf6VDmY/zKOlEkzql3fTcw7taNBes9O3jajGZWzWZuzOCoZPMRCesPt7PuqAeesKX2wFy
vzNVg+mGUAbcOlJC1yql0yh1oRcb61OtlI3Xl5HMLYWckLT9mQt7+llbnYWiUnRfYB4p5pZs830r
GRwSVdWkrTH3FzUfpI0hq+NzEieFJ9X3l4puzW4a9p2XmEOzCUn6PFaWfk2VXoLRKUdbeaFGhn3C
Pgo2DTAFA4NB/Fg6WiTA7AqsLihYcbgALG2Y36caFpJpsQonllodczFk3q2JKL9ZLOUEb/n+yNY8
xpL40YhhFAC1XADpMiqQ01EP2C/SBqSS8BI0uP+Ie5Rb3ufDniDFcl1BHlxDM2v34DboPSWlpdCI
tR3ffLkrutq0AR42FJ7yI/EXxYMLv4PLZ+CoFYdHAtw546pEeCRgXzyIIhlIM8O4okWN+s4OwNUp
axBfSRkC4lDljlUwop4EjRlF5y4Pxw3py2/ChvGePOziSVptMGbtlJ/MUJR7Ii8jFYxAuMuLdsKA
TNHmVkYceYiWMLN4Fvf36BfV5qC+yuZaf7A6kImrScLGRbfpNkuqN5e2rfEK0AaNdmlk9xlvokaB
EZG3iRA+P0Vj1ZiZCZpXaqVOeUMSUU8mLMzN0o47koKi08fkO0QiMw6ta7kj+TK8FGlbk8mf9EsX
NxC8JTK3oqGFz7ySQ4b6evaRKiFGwpWwYIXLlVq+SvcYmKERiSEWxARbdWMqpOnEAZsNFTANo1bm
B8BS416ddBhSkIdw46zCbpLSI26B0St7dlNYLbTGUk7KGttbvv6AGgG5moR8vt0KX7cZoju4IvI7
SEpeLqHY4WaxiksyJxIz4ztQI+1IaMNN/GjjWjqYk5X4zVzTQ1erglXa4rlN2HXNOhyirCJAeVii
okAArOkvLJ5LjstS8qTOJSmBcilJBhF67EjsvS8qgGBbqgxml725nEFJyi+9khB2kePqUU1oE21g
OO0xxzVK5iDRzs2iLBteIBjz8JF+67kihxDhC8VtOub1pSnMD11qfoeGvB6KeZ22cowsYzNuGDZG
EZl+kkPOlc1Es+/t/VFvcRPA2Bh9oSxgv0aC2aLnTA3JoLA0PfCdwhXNFB2M2PlVS5fkFo9oPqjO
2kbs1RXcRqknTlqIqwvTBHRWF4nXqV37vSCL5kMMe+lgZXrtsIB+ticCwHZtjeSphSjDYFHyNrTS
ifAzfbs/12yuLvTq7q1MSdn2EI+6lHCTDMDCGcJG4c0nK0zs9FLK6E/H0EWdHzYQkKcnCSs+cQNF
IZcYmsA72yEOr+SJF0/o4xW7lHWXOTP2nfBOIon0XQncf3dtF20CQYd0BOGC2J1CVNdlqIbWYYuG
6I7anQIASeyGDD83QWfOWM14fHPPTEVQvxFtLZTYfhulAD6Xhb0HcjEkq78YY/epF/q9fp4H6UPo
+vhRXwAg2Lxppqe4o51V5crcgIsj+SBhOhW1usKUS8QDQ6iO+BPOmkilUDByj5rlY4py+TSwIuoo
LyoVJXtgbuYg5h6g5vynIkn3LSaSyl/DkN5xYwv3p2a8qnptHeBhCRKNOwEYU4+156iiU09jVTmL
jTHi25ijra5DbLUHFcFYYksx7ItV2YCRJtzc6a1dVt3VzCvDVzmd9KnabCt6RWY8lN8LPUycOqHo
GCOxfOnGmRAF+TunaGbT6Zv1QEiT/gTACzKj8p2l6RRQ2v6YLLYSUohTqEZfZjucEn7gxO6MVrqs
Sq1iO5WA12XT6sdpJmKqWzMX1VnesT+X2Bvn0aYuwJK3DLoDUAVpwXxWZy70mZcrNUt9VZNqVyf3
F0UuXGUyjjbF6+Oo43DC4R1FwltXKVRO66q9FWnzHYFzQqwwJSqQtPax2BfnRaoxH6h84pQRja0i
ZuIIUfobYWVME1Zl5s4UZnjvhDTyhaqn5dUz+iq9qH/1uZS/rOxykDUuTZ0skBuDDduOBfsuBPYh
0faXSou3RJM+lobrgsZc23Bt32bY3Y6it1j56vC49g11oNiJwnbusmsyEr3JiD5yksXXtozm5yZW
ercVdf0umAMAb1E6WmFNLu0U14dI08IjE1LdayT1AQ39qcFR4NeC8KQtRGBCs8E+AoKQ5ylxrWQ2
LwLrPUjbzSdkG5OTRi86D+MxM7r8q1e5EAejnj0jRVEgoUQbRPZoW0d0pDJMWFhl0+j1c148mGlm
vkvSTGElW1Ru5Pfv2w+7d4XlDCzplmVabS0yYEGUNyVr9f26ZN1WbJvJV2n2gnCt2OJXLLLPyMS6
6JGEWc4oQvbUZsa51Cxyi+nYPYjkmjGBpNNDdafuTqsp2bEa9c9hisWIVih/mbL7JatmgIgKaUJd
0wpJwTkE9sVOBB7iRpa7QFwKoJd1OG3SGqyXPUSE7ZNYfYfyT0GyYLSZ+hyxQSqFzw5J4Ap1qwVr
wQEeID7tKrHuLpFarJsuWtKjGWrTYySx8+oeP8OPrSSoaIuu+NA0/3yfx0HUWOllMuPBI1DWBint
8SODKJjqCHY7Vq8kQW/p5HE6TdsWEmJwWGWHSYeRPpso0mpFDFoSi/DQ5tO6G0aKyZJv62c1DVyf
5HABMRudzaQJwKcUWd4sCOnDXMXca+nwv9k7r+XIkSsNv8veQwGXMLdVKEvvmuy+QbDJIbwHEubp
9wNntGIVGaxoXW+sYqRZaToLQJqT//mNtcZ/0H9AXwBSG1cQysYQTpU21f29DQUZKp4i3LMmNVru
EpKVgOYQ/l6psR/7priQmAarHHQ9xLRsikf4+RpSzUZacCtj8hkMByNDnWbNBU0wQJcsdy7TROjB
qpxjTAIs4u3WwN8G5b6BPD1F2s+psiIqMd+rcgDmbjr7WiUECqaIw93OD1xSNvLyIsfNe+Xj8Wfq
yZ2PK9e1aHztDEDCt0HO2mybJEV0Ca4bLu2qi+7bEjvKGrMmNjElSlaGU2FO0YGuL4w8uo9ke9f5
aXZVYMiDmFyjPmo0n1o7HbAYDAToJrYcBaf+WGxk1JkLt02Li1lStoXVxg2ePtWFI7P82m0d81kP
FRBPII/hNjYjUklap4Ku2Mut0vn2OV2XjAqwM0Bm3fC3MnbPeVJh/akbYf0DYCoOluTihlctZsb4
KzdyX5YchQu3xOAnKXCvQASP8fFUut4ERcKrdQE7CPB3kWJjjm2WhBgUUAltnUq/wcakf6myvL8c
pauAntVPLtbaiAVEVQG7N7+xZu93XO9GwEiKJNtNbyqLvm8pigtdUO1PiQ2vr7OQcHBZHTFqnsIe
aiMDAd7UJGhFK4IEJwj/eaZDSJsMvyxvaCpnt3EVUP+7iWncc7G3TOzcCutxjFFJRssqkHmxbDg2
NRhsg4iWuo637UvWdiAqit7Tg3HwicZVxcZN9Smvupye7Fib1TaO0pILFjZizUp0kf6CnYFLk7bV
fXlt4q9F/o6v32JVqGMvldk9zheF1pfrQeBKtXQj0aqzz0Ifo2jpAJN63bht2oqogkZpi4ei5oQH
qSxwCxvG/JpOXL7GdDzYK7TBgl1U5SQchAMeZ94Yhs4vdIsZtgljz9/nXc+EsSim5w/92LUBJOZJ
cfagY90NWyb4gubA+1TwTYAXVqV3ytiEL7ZwbzDKtOGRdMVKD7FIqnPnumYiLbQ8clKvoddxG2UW
7hi+6o/nWjGV9MK1xrhXdD1v1hN5L7syrc3uXKR+8VeRm/2NKgWrXnJj63eKb4ubOgnMpyjsDXXX
xWVMTmiD/z9NSujcVuqEzmpyC3lpYqk27VUAJvc+MZ0aVCdkb3g2iGRpl33nN83KdPOpw/abtgL7
L9dXTHZ5iR0IWsjRbSblZRO2CogUgsM7u5qEtY5tU5UPIdkAyi5tzSB8aRWz45KmMHsEli1cUXDi
xgXNjLeWyXudDF1eSeKH8Q6iNNtqssl/jhxeaywGoSxmrYAPSk4VZnx9R3RPEkUS5FRBHUtg75oX
hh2zotawEHG/sVL91ezZ0OctUdRuv+beV20dpRKXgqvCbmj77jclb7JEyTx3mZvUM/uk9TCegJQn
EkIe6O4hNO7VLR4700URxeay1s1sqUpjfHM5CO4yHfOjJbQC68ERtnmTUFS/qFgZ3U997zyqlV/g
dfweI5zQyfVzMzzvdMxNcFz0X0gTws4mzpE+WZ3RkxVDq5bWu8BPokmrc0t1HVCvCuSX2AMgIFv2
xqtsqmwrK5pTSd88mrJjMzWqvSgqrIGbrKnu26EsFxgqDG+gnqrXNHN51ev6z6IYnoOyKc4iS9Mg
A4sWPq0jr0c/BOeJAqpddmh1mYQUmzrxBSu97q296ktnU5HfBJpC1Zsxi5ZOLYubkciobahYxQXG
l0xhZRg13D/a3LM0aAs6lcFFxKrckd/wiJO7/quydO13bDF/EqUI7wdMay/dGpZk6dJLqXLf8qQ5
4jw4xcm9nchpR2/mjrJbR3KR2j3eJj6fOJqcCxTxdLE6OTpnqJOdLbPfvuvyVn2woD/fOAVujUU+
csxGuVF4nVIi4Q8kHAZoXfjIxrZ6CWvGQGxXyEenbJL7oA6HCxXFtQftobjA6PWBHUm/byv83LqM
/iyUSe6selLZ9AwJouamQ6aL1Nsewgbw9GSJAgVft1d7275T0k4sRznd+pX6ivF2HyzaCNBBA23d
5+rUcUUTLu3FSFuJgqCYCYhiydrNYYUAxFV03Raqpp41wKJe4tjOtlGtcJfg28CN26isNWFLhDGw
6f5Ien9at3bxMgU6WwabY7BwpKXfRq1GUpMJVIPvnI3HkUT8QmkzL7okvawKyACWFZbYXRksr8Cg
2A96w6L/EpLdqlX6CmDpN2mxuMZBj9GWqVMPy6CVNHdHFCiI+Zsty0vf0qoWmFxRxKdMxKtOn5zb
0cH4DQ+Ym8C0EPgZXfcjTNPorS0GyHHQkepXVw76RVtWxe+hmoy7ni0A0qir3cu8lW/wFIa3yi3s
babEBOjQEjeNDqNi1R/OFZ1l5gb6baBr17HdiYfI9VecCvgD60a6S3wXUi0MWkev4LXyG6JNTmzH
Fa0ovDME/BNDMZKF30/6bRyP9fWQDi8YSj9LG5O/Zaq7+XZKk3vCBAuEjU11DW6JqQVu7tG932jn
gYNZwMokIunMHQa46pVZGOsZhV0oNi3WaE6grPUcnb60G7rBA72AYeghPpi4cSVGEZ4lQfzkhGGI
33oStz8S9Nwo6xJxz9SA9FqZCd7ClkXsCztGJSt+kpzs8w7+GKCf0PH0npBZZDCHVdxz6oXM8NRa
VC62pWRGuxcuQZnXVRZvnLapvdEgZ5BZr3gTFdpdXEji01wYJ2HPP+uEPuFzBeWH1rXm80DPYGsZ
DfWVHDTE87TM78gMDe9oFfX3Aox+FzU+sg5yijyrStBVCVzYkEDijv9Y0ErYxqn7pDa+tbd91zyr
CxynlSQI/wL9AI8NMyXRlhxCOc2Vohfha2FmCHD8KJvyc0ea/gat/q7QWLPnEy/jalCCqTmHhWOt
yUMYk3WD0RI2elG8VOizeswy2lWkSd0xW/yf+HAqPFwbGld1Z7XAeaZO417BbpKbT9ptsbCwd9rs
4JsoprVVrCleYqrbnltW1EU/MpzM9uoUoOJyarFJyqBZNa6OKrFt6wtCb7Bir2m3jF5EdJK2T+wk
NCMK6j7AlSsxEfLSMI1NT+qqMuynCubGmg4JYgPLns5TPYZPr2FAJtftZBnRz1gFzUaTqgxRv2nz
SGvfMqdDWOprsJsW/ZhW8Y0lA71FjVqJe7uAleeZ4dRpfCUuNeoPs3d850azMYs/VzAM4aZOc1dG
KzdTMQIFtnJHZMXBIJT73oiEc9ElsI7OzMzAB9ogZ8VZEaeStb/bUTeVK7hkaXBDK7fHj6MyzfZl
NF2ZQAOLcKx9mpSKsOeF5uABin4AXF7NF7LOF3b47JaqlryFSq/4K5q+9GHTZNoKKth9J6oJE4wS
WMOUVYZTSDNd5vowLVUHfn8EuHwHHkMClAa18Cyt8/ES4ypnGzpNHe5I8nMrr9VgzwxuGay0Cqdv
Ypkw/o5U1+tU079roZjnGMqiHKowQ0jOY1rlb2BJ9S8bq/JnoYjUBjzTrcTL43H4C4RifJ3KXtu3
iPqfpUa00r7PihJzw5HL1pos9NjcD0XFnBsbgbVmFCpEOiF/sWFG0bLxMSeGqqaom0z045sVcl0a
TDL36ANltYE5jXTFChdvBEODI7R163AnyoKu3ArOkmGVFbXgKOxoN9y2qq+/OYMldzX2Y9tkIGBj
EUfEGAJRQMQsFpMJzHYjymlozwJLx1xjSVNCjFciKovAawnC0vXzcOgj/amr8JrEMkxLhugV0mcI
mqZbcd3JeyWxivQKH2M1gBRnjHZXXZf4jJJoE6dmCpMrdarOvmwjjGD2jusm7joo+4gS23Ha7tbU
S9WIoReqAmUIPJEAyD/sfFhxK5u4o81IFM6jXeuN47VlNzSejR/ZJZB23yhcobISVZhRtyQ9Bb9o
JMifeTFhKNQHPswCwwVFGj0cjGk0r4rRzAJiR8c0eWwaLl+qShrO1h1GLFlaro3Ftpcu9rJc620y
mognCzgzFcMI2pV0ilpexX1aJ/dwiIwWPUrpS+X6f2Ym8v+Tsv9HsyAyf0PKfk5fI/nXYbDM/I/8
Tcq2ccQQNqkxKm0bA/T1/ywxbP1f0PstGNaEttNA/0DKtv8FT9UgDRzbC8C69+Tjf1jZcP9x0BDY
ExPiwT9oIQP4E172LPv+D/XfJlXdxbfdch3VtR3HNWfS9gfBdDQOhME2LTGM8ta1bgvqMdxiEKho
KUIVu66jM809//CC/tEffDTEOIyzYUxHM2CAA3cTF8gDHllL+O4Q5rA96YpXOMtpKU2DMdfb1fej
2F8OYwqhajaVtnWcnqP5ZWZgPap6uLAvdNtYGf62YW/CNGIk/+RnkTwm6baEGpnuyY6t3GVULtWE
nh2pI7vqATmzYu+t9LJUPL9Y4s7aotvTaNEsHZN2zRLnYi68TedxR6CCTSkWSTNWFs65donfgV0Q
l3U203brhYVKLEScvIyfk1fjGeMOMS0VZaXqGNSuYwwJXsaXqoej7YHGEruIvItkzDPbPc+hfuOu
OvTUXbgbr2wJaOL5y+/f1qd5wDdhs8RtBY8WU+hHwvm+5jTXJPOg0ulFqWQAhT3OWXEsbxORxksx
kTtHSuLN98N+9Y1MW0NywuCWeZxGn+alGIuAYXEcHdbcErj/u015wmLBOLQD+HvG2brOg+EjM4sP
Dme5bPRxqEy6dKG9k7VX2Z6Zb8LmoncLJI14Fy5KXF2t+jnLfzTppSausgI7J/Z6pv8Ig31Jhpi5
0+C84kp8XbuPCeqwXL2yMR61KXuvIknLaPJ3Q/9zNB6sDJhM/gy6yyH5LfMT6+fLx3GwiTN5dfq8
ig4fpx5Dm5iPWPUCB3O6K9geWK3E6zA470cV8SgK/nj2B0iXaDG9oXAXor+OBX/LTIak6Gy68ipT
12F1lk7PInpTwp2sTC+1MWRtuFOep3WzKvsdWYth59nxpWt6wsCMsJ6bSTdWBzmNU6zbfT8bZkeI
g82ISehYtspeyCQkievwuRBq+FC0rclLUSwsyINaA+hjwu3Mvs6dZLVU5ol5rx1qn/6eGi5dMyRa
tsAg8OhdGoLspFwXE/AbBg3Rcxol/mUoTNjKJWdoBccqSrpt4bIddqURbpzJ9r5/7HltHT22aZuW
ZQnUXDz3UcwXyRClXecWWYSwsZZ45Bh4H2ZD/kLUjrr587EcG7QeERDL/dh0xFTsToXxNHlOBM1p
6BaqY9sQrgpoUr0q19+P9sW64xTj6ENfpHN5n5f/h9NlLA3M63Dc8/SW4NaYJGJIbOMi0wU+FYT5
Jra9jBNySHHM/37kLzYWRrYJxrIEh6w4OteGYaiSqhU8Inkn9MHaeDNKKzhxxnwxCge7a7EONVVD
LnX4fPDgSCfiGb2wBSfv8go43zTGE/NDm/+YowlCeofrcpah4lLfT7oPrzHBQjE3OvrWaAVWDk0m
eEPhyug0vAOA5LH4vsqVBDbkQL9ZafsTm/QXZ4NAmGWabJwIFd8NXj4MP7k9uCaMIo876txGfq5a
qDHqKKGUN+O4D0TkMYNPjPrFZiA0qgMN/y9GPa5MwMigp6XBBHNvSMhP0ECwXYjr2P3QBgek9cvF
93PmyxHZVW1Vp+GvqvNW8eE5E61Kgp5ALS8u6IyQo8omHvoow6dMW5YKrbYpJlPy+0G/WPzvxmhi
Vsfxf/OP+jBo6WfIcOScFKpdiRpTlcDCYUq6xdvoGCem65djweCd1z2LcbZn+ziWb/ZkvyaMRUtj
3Y+RsioG/KmsGBubUdFOLMGvRmMkcqOpcdltjl6n30ZpkDJBvKR7kKPe04Mu6IrgyAy10DzxGr9a
iRbxMJwc/IuN9PDRDDUY6PZxZ9IjiK46OibcemCw/OnH0lWDHEbEkCbmie7RTt0FUx8g8+UFJljJ
ifSXlMnvUdBk1I3oxMn0ae/ERE+Ypms6wrRMTqfDJ4oq1+j6Bu6oa3L8Ie3pt10XYEeSqD/Ghuyk
WptI0oaBboX77x9Tm+uhgw2HsS1wQ93Gm52N+2j3DEfEkjQZ5gIjepnq/KGJUWkO0Ca9poDYomJ8
DSW9g4y5lmQQevXUPEABOLU4Pq1IfoerClsnN8qhMj36qv4Arbjpa9Xrp/ZVZ3WsStXcjIT8JjqU
ukihW/NfPDrlKIWAxW1ImEefOK6cKRtkp3pGAq42c3P6yr2xEIEAMZp4Ikf6TdQV/cIVlQO0bL5h
GQ1KNCanfsk80tFHgDsuuP25GOSb7tHhQmCSptk2DHYYJt0qytpZEafs1biCqemIqxlhAKUwnLWr
Yms19MqK+I+9cMNLxZThiaLz0yHAhZNLIk1SQzXZj+f//sM+hbEfPUQtnsMeyeFMwnDejZcVDqRV
X1uIU8J9VoZv338N89OydkGGXZ0oJy4H3HaPJqIeWIOeRs7oqVqBWPZNckEIgqei/Is1g0OGWKCi
8PE6CFeNtXanH5l1aSaXavMrlT+6bqcrv0Ksv+ZUrnJxE822Y/02wJaYDCI738wBHeIvaPD4sph4
KKV3foiyZFXquyL4EY8/ZQgYedMnF0Nz9f2jae/73+H3pdKdCz802xTP4mimTYqlxahvOG7qranu
FW6ftngdneuM/m7d/Kxy6L4Wrqr3RXrmO9xa7/HPoeubhVxhxGXd/9BgJgfVjQl3IWqfrG7T2k9O
uc251hYbZLuju66qDbwLvCOkV6ZL5IClsgxWlXUd9Ku63RXNGs9aP96lBikpN3l3o5B1k15I/cwo
n4v8Amezn0OyNYC1LK+zCN3DicMznoafqb7u2kcZ3qXpJVQY0Z3jeWEJvDFE+DRET5IAZYW23N1k
7gwslaIlfmew83t/Nd7OhO5pofZQiFtYRNdtfaaTzlA9FC54PPPqvn+J0ZhEt7m/ioJNki597LYf
yPXK1etwuqQcR0tEV6iZVm7pwRTlmi2MMwjhDlkPOe5U4Mz9g+3fVd3Ssc9JOKJ8UZzdXIpCMKjs
MyiEjrqVP5H2DSgyYEW1GBZ6+FmeE1dldVeqvs4SnEsWJQo2ZY8OKkbfrF2HfrKO2t0kf2fh7yFf
jfYCOgcxaiYpmRl+Kri+aFiyO8azal1UuwTqJOpPufKHM6w9NYGT4W6YqdMnTvjPGyZzymbNAy2p
Klfew1XqcDplOQbyXlgY9N403GLqIF4FSvYo45QMD/b1E2fiV0vUov4VDpCOic/F4ZDwnYu6HuYa
n/+wzCT9DidF73JiubyjQsfLhcpMxTmAk0lTj7aCmVNRIVMcvV5eQb9CT2npN0TmIU2YXrDfdNRf
ZX0/dreD+WqYf+GuTFdk6yBv09Vd2HiILXKaz0j2pNc5KwR8JMYLd9PPzO9wqTWe5TzF6KXzbiXl
U3gzd8pulbOMXEF6GqvwhkuLqS+IXZiwogr2Nmm8i9Bah2ftRSs8hKyETE4kZW4gSFxWdzr+Z+nS
wi4o8rDIKG6AFAoX3e8muJTpedltyQzC0XiHGVhOJseLbO+d6C7HMmZ8IzpSXdG1w3YJBS6LHsh9
MVa0pUleVsVjOb2gzBL+WYPbjPSc8TJCx9Og4nmq68sy3OoazGpvkHcgAo69aOl6DZtu8mR/YeCn
RvQUMslqbTr7pvlJ57a98afHIn3IzGFhssqk9stBP91m/b4lJEfi+Wkpz/DOzfLKaIDDYCPW1bXM
9kW3tWl2jq/ff/FP5SN3RoBsMA62yPnfD+dVW7SpXaHX8noL538RyRdRY9KmCPNs8ukf//lomsYZ
gz2Gw53jaHYRRWXKBt6QRwzjMjZB8foKgyUbPpaXoxT+frTPNzogX7Aox8UGgxXrHtXGddLM6Pw4
ItNzaLRnkOEDA/YwXFI0Osw8K7EH1FLJkrbrHawBceL4md/e0WqiTKaWFRrW3lAgDt9ubJdF2CU8
70AC2TJJIxhputucWLVfjUJvBHyZYpmS+WiUWm0mJ3EqaCmF8xpBI1sgdz91Cf9iovCHG7oFH3/+
ckfnqJ660jDhK3rEVa/TqbZnqRPyCo0IGduZ9BPf7nMhNI8FWIQGVQBsHJVlcVW4WSfx7awLC+qW
sndVYDRuO1jkYGSfQ8i2nbA8sbEfPySBCEQVY9RjgfrD1Dje2Et/qgSaO2KU+59l0aNLdS706XdF
LMOJBzy+eDAUw+jU3QZlNyqgo6khhzyABg6srbnkQk1oWmCOWJX7MPeQdX8vo9qzjWhcf78ojs+u
uSvg8Gj0Bgzqy/dLyYcKk+wsQ4e82iC6YafFMT5eYJNh0SxDhG73njop9okhP61DR+O0xD4JWNi2
uPofTVAjVHGckDbAuijp0Cr1BYomz+5HSPVKsprgCRBhom+6rsIFe9JOrI/PXxXnHQYG16G65aJ3
+KqjVIHWnriF5yKtseMRbn9B2VSPYA3t5N5+/4KPZy4Py1rkkAasopY+Lg6AlyyfWLjSU4erpkci
qUJGdSra6GVrh2tcC361+dv3Y376qDqXWMArg++p07Y6ekJEqe1EIYtPpjPUkHzw17RhunoVOodl
XXZvSVZEJybwOzT0cXNzdIPSB9CBSwDGRuJosaBgU7Si8zOvcK6naE3vlrSTc6d+sCucBGtloZZU
jDCUashHLoaB8IGyc/6GtujU/0qSNfE2IfGg6q9QPtDGp/m8juAtCEJpiwv+Ohbxqne58pKmi7sl
/1u3vO60B/4MZCP8AWIOamrWZLnyjyoZmVr++VQ8fP9yP00fntN2ACIo+Gbo+ug5CfOg8e0kuTeW
9Z3f18qyKk20bQM2jcIiK+L74T5tDGA4zJy5jeK6IBPzt/6wQIe+HK2BBHlICFwD4YhRQLjQPkt9
labp20Qc6bJRo2uZm9f/xcgaw1PcGjNcdjjypEHia4sq8ghp/YvsDHJTeoFTpAyVDbECa0IwiKeD
y+ueGPjzG+aRAQRBzCkOzHfntA+P3OlR0hjE39ClVDejOmf9RDaXrbF1l2V26iT71IxweLe8V82c
sRcw16PVkgqs/UU7DQh4GxpVjUcgrbXNmmEnemsk2npY567ML2mUBZ6VNoWH/O7E6nmHxg9XD10R
+qGgzfwWmjGHL9sobTFk9UAOIHSJDKsmVYFL+KBJqlEdf3kzWqkwI7eqFtxLhe4pHdZoZ2J9mac7
JvxUYAqqJjBUV2MC9QqTLCK2AqQtUNNYIPldSGfKadeqde1WOy723EMR4JIqBLEEigvRVdUzzRcc
YVlM/JVFqOFGUQNw4Eg1pT/6aN0iBaPiIamWwc59/mjsu7AUOTHnv/okYv767CM0KeklHL4NGWtO
kCGDA4a+jLQBnqHI2rOUiwi6IG3Z5+oCtwTh1YG4KdoG6Q9BQSc+yaeNe26WQyMASMU/DXezw9+g
+iJCkcRVQJOpspiwtRocrFblD3vAZA92zGoKlPX3S+7zzOckFo7Q3/vC7KOHY6YOtKu2rjpvaiev
67C1RQ+E/YEJLGKqi+8Ho4nBH3cw6QygLsBiKBIMyyl1OFyfd2gglb711Bvjpbhlb1F/4IFikQkW
3KCG8McVf6u85IhFaGfWXkGsN6BPsxiSpZ4sGnOhPkxnwW7IPS3zMnx8xCt/7YbHzr2CohNXG0fD
+LNlw0YVaDzPcmumkLLUBRDrjtQGtIZpvcr122L8OWAwG44L5CYFPVFlmalLLkb8FbopWiXku3G3
IAmTxNs49CBmVQL0YSX0JaGATu7Z3XZWBBL3YGwVYheBMsI1EvlKbPx4iWBirrp9NBmL/Nq4mq5b
ZJfkC93bj7hKw0AIcb5Wtlq+xT/bNTdm8Jo7iA43YM/TpcuVTi7pfwBq6XdzPri1Rb6aupelWNf1
uo6XLZk46q5s1q22yVVE+ZcYqbbQK12kPRv+nxg0YKMw6Zux3eGJN7u49uv4VxNfGcEeg+VogZdy
eK5fDk/9G7muv/QN+fV/YbgmE7EKxBUOM/14XhgtvOR1gnfs+ILBRZm8RNlNhrAUC+1raGqBtoed
hlU+AWjua3gxndihPx1K88SZfQNdlbKVLtzhxFFSgj8zf2LiNCPTwC1RY9uAOgbx7dpghPsJM75l
ZOuBh8uUtTsxcb+ct3Q3mLwzWn4M0kaiGJCsaq1H8ueqqOMFen+vH+VGQd7K1xL0ciQyQGi+EARk
lv3pvYDHt6ACgPnYpgNYf/j4Gg8cW3XAVFOafUY6FqzU7g7pNKhIPpwY7NM+RF0O0CM4m9R5Ozra
E5wotFu7Qa8Xk5q9bUb/AoR+XSICXBhj+hy0TIZ4rOSJ3UGfb3BHmwPjQhZyOBcdWgGHD5klUVVD
zm+9LIZ9qklyp80cVisOi+aGXTs7i4QxcyC0JfyB4apNLczRZaQt6ZFOXkaZtirS8Iw4isbLO/0v
uLbOnrpNJxxBSEJ6IwV8MWr9ZTt7F38/Rz6/NUoIJudc4ZsqJKvDX4+uibByl/QSqVRntegQdcH2
7KkZCW6bRczFYx+fuN7PX+LwjTGmjj3XTKUQrnN0aqHhdBoc5yrKtArXZTFsLKvby0o/o5GjsK1m
p+hWn84LAw4FWLara7bOLfXoKaUPqdqUUKIAPtp9qvxOccdy+k657Mfq/k/f6NwLgkY2T0OMdY/m
YVQUsiFKsfAUzqJNpYLG4UnCPkN0gN15eeC6e8ri/MSR+PmlMvdUjRNYdyygzqOLsRvNQsa8QCiq
ywphXbOCbqNuUl8nPlPD0C0mZfP7J/1cfhhMmBnzpBVO69GZl8aHAjQXjYZLTUKK2SDxGG9BGXsJ
pmlNnb/LdfjHrZX2eMFlBPV0eoX1UB8upZb88TaLB+zM0uKu6pr68T0OBRQWCJWReSqpuEOLGJXY
aWwRo2zpVwRyVEzhwcKlW0w337+CzxPrcOSjt44Wr7PxumFk27MHx19J8sERaAp7FcQnXvfnw+Rw
rKNlU4I/22xnpNhXyi+ydTH66AxokIQCtpdTe27qcbXWBG3A75/R/LRcGZdtla0AlAzG5+FXziLE
wGUXAgJivbrsxgZ1opIHJ2rZr94kZT1XDA4KWJFHSzSYRBwooZ57iIfnjBoLcUSPY1wQoUwMT5EN
vpi6rgnLiIlr2O+ev4cPFUMXd6cCXXU8pC+RlbwhTEAhpPkXPSdH4Vergpo6TG17R+cx2NIK3X3/
WvXPp/P8EwQboIHJMczGw58Q1DQrORxxGpG/ynCG03M7pG8f5+forXHqqGV0VuC4t2hN7dkcFXTY
NAJwEiNCHar9Oc6RzpIh6lXXEUtYx9ScJDaWy1CBpo0L4x+fsPxgjGaYaFy9eG2HP7gzRGxo0GK9
MFauSokhamCWa6tOiNQc18BVPQljRIR9/54+TQyT/jKQEGRcIHdhHdVQjuKjwGrixJt1ums8DH8p
/bB0TfvRyBLnvxkMMwpcqrnJg9EcPmLhOwjOmjBBrV8HnN4JPY1E+9mV2NXRt/3TJ4Mfib01lzdM
pz9RjeEtqX0d0vDAufF3XTU5hubuBgmtl2v4Mf75YDPjjFrUmJH9oyfzmw5tKIJTD/xyi4RpI3xT
LrC+IBc7st6+H+zTYYRsx6aLQD3GeWseF36jMkBqQ0frYZIJ6BSTBFG5zvMssNQyW+6ysLdO7FLa
qTGPDiMFazBbRqAhjg/3AS+HTVGS1pDknfrUNeRETANtbAI7Eo3QbC0kiDnU3X1C6U5S+OM0cTmz
BsU8s30HTwvDPsFb+VRp8U4gC4DT0DCy1GOi2jAiSgeOxAiidBTin4z0Sm9/Y2yP02xHVGoSXjtp
X57YZebPelBrQe4xZ1yeYec77HF1OljIBfUUizkW0i5Vpt/o9U/h/+9t1P+M4oAGGRZOSbOYYJ7I
x2wqB+5RoOt4XiZpWK7VqIDYGwJPq1l/g36q/I0w9wYNnLYdFdy6Old7bZLuaTSnszDEvUnpp3I2
2Xlm4y13vTqb7WjGXVOjYvl+Zh4eon//UvTeFAnAdUzzo90EJ+C695UwBpW0Lgw3u2wrH9eNJoh3
JXdc1/gZRsF5ZI3mic+vHX4JRtaB0EHU6QFhPfcJTg/zwOxoB7EmonYbo28nEHPc1lX6ngmtb1RY
0Y2AUexrAfngQ7iKsIMsdrmo619BP/34/kUcdRfefw9pCsb7sQ53UhwduEOs9LaKs7SHOYrlGRVp
MQ4Z5na9chtSaIKi2Eyt+wTzRl1kOFueWK+Hy/Wf4QGNTNQdVMnHDMrI70heiRleNrAaEDDfK5hy
Top6jSgP/bRUhhMjHi7Af4/ILU3QtCX0/mgplANOfTQVZrfFGIaamGyihJdT4WCYF47GtpK4paDZ
/3vG/b/4CPERH/Vb8dEzxt7PB4kQ8z/yn0QIWpX0Ktky3jHsf+fxuu6/OPGpiQxgCyREM+39n0QI
+19zGQB3GvyPXYf/yf8Fj6j/ev+whJI4MNVNZ+61/kHuiDjcOOc7HIb8c7nDv7Ncj4qdxJywlZBl
szG7qdw6AnhxCrDoSn0/3n54Ldd/75MfJUdfDcUbgG4Fv16HHnNYdGBqkHNjiJtNa3Tm1s6jJ21Q
1dWooyj/fqTD3Q+lFw9Fz4v6RhgaAq65JP1wYQuTtBjYhpuNak4uqEw7bhwZlStbsZt1AXZxC2mx
Ok9lXT6lnZk8fD/8cdX99/g2gDENY3M+jg7Hn4jP1mHyNxu7Uoa7ye2aNY438RrfQP9BRHm8mfwq
fiEGIN7bXZOcVepoLPAqKbwTv+RwM/jnTVCiAJ7TsdaOkfNKdmWn6HxeTk0MalrSI26w8qLdFloZ
XJUMsvNoleFZ6Gs1KZbYk+Z+GN76vdoh6hxDGGuoS+8Ti/TWMG7pW7Z98WMUib2VfeFefP975ynw
nwP2/efaNt1uaip+8CcekxiiNImHqd24Y42vri6x+iRXAYVmPNj7wk7G++8H/GJO2jYnFe1Yui36
8aUvSnR3aHGShpWDLW+uO4ClPkmCvtKeKvD1w5Px74cDyyffB9LJjBcezorRhdyhdjWzAiOBBhwh
j3eFqsrWw7ooe7JtO19ZWIXP0lMtwxuvnpw7PJMIbsgmI79KdEeSr+FmLblzBLs9TjliDkXzNXcl
QomnlGa05t6KE9o6BobOK3UcunwVY6MMjBwnE84REFyyE5Ps8zsETiJShi2Eh6MIO3yuPI1kMEZ+
s0ka/JpxN5BLMwYU8afGP3G2HZ6m8ytkKAvsmA6dQ/DSUVnTKNKFMVMwPyKpXHYmVnezj41c+I1j
X4WWCBGAYAnxp5OEKWJiC8VOgkDouMwPxxY/dIe6RZ/wFYxTCzmW3TRLU+ui9fdDfZojM78Wk0AK
TBuBwBzR/nHnymucRtpW1ptxUPt9MwhMEbB3OPHFvhqFTho4mm6DQRxjyGXemN2QO9Umxy/13vWF
s/Xx7W9PfK2jWpDPBbGCRTzfZuFWAFwdPk1NSkMcVypdnwb52M6oleR1dBvyAEOjlr/EKMtXHys6
08M4yMI+McGeeUGpgmfWCBcnuYi7AKAHK34M87GthkP8/ft+Z9Ef7DjzMWqjjCKAi7P0mP3hjrgA
TIUGDVmpyhUKgHz3v5yd2Y6dyBZtvwgJCNr7COwuM21n6+4F2ZmuoIegh6+/A9/74Nxp5ZbPOVVS
SaUyGwiiWWvOOZqps35msraP6zq6wZpALhSOJqNypOHIU3WPuWdOkTMMxlVJNt3VWtXquq+ldwHb
fD4d4n8hR99Dm2ZtNaNzA5VRTi2Ji1N10CzonFnb3ddjQ64on3q/mtqFYf5m2dou57Ehoc1uIhQ5
r3P6Q2+UrW5Xh6lOd67R2OEohidrLD+3+YJIYwB9Z6FUKU3aW6uBrNW+e/91nE8lv38BJRAbmjTt
1t9T6B8Lt0M6r66UUx3Gvi53nb+UoFdJmmAONA7vX+ovz5ZFhm+MWjlC3fOmEXlHacNZpjykjk1a
ja0FCYmCYToiglbKvfBsz9dhNv8IDX2Px4rg7401Bvt/5WbmUhwMN0PMamnQbvvBoK/OvlzdEunq
HQEgCLHLzGb8Hy5OV5c3apskfulnC4/n4aXovaY4CCvXOJc1ixll7mhemSWhjkjCurCmf/ZjclZf
vzDVnM/Y3DgyoM1gztjicHg2BciF8otuqOKwKs/+YDhJvh89bfzUSFS3eJGWz2lmtheG0ZuL0uih
3uSbLLS4LMU2//0xjAhI8aQS9FWzyRiPI4N6vzKs+HKqX3EOzD4ghmTZvT+g3rxiLurSGbP4ZDEm
ndsk4qL3jTzRzcPcZ95N23rpkUaTeVxsNzsupWccsqLKn6dKKy/YQs6nc6au3y0fpjGXbd65GnJS
mb82HajvfAYlDQWsurH71rzQzvrLVSxKhvzxGIPJCBGvH6pZjpxevUQcPNmNREB5BpHMs7rwFH//
MX9OyNwMpXH+x+mHbeu58rHzVooGRiZo3sZqP3nZGmiAPyIXLF8bWnanXw3FMh+JSm5OLln41x15
e6G+YtOFmlN8JOMD6Pj77/bNvIQ12cQKxjYHhyBf8Ot7J5LEKCvq7Ie2VB3TIyEnzdxGMyas0/tX
evOUt70vkz1r/9ZTd7dR9sfQbReHwKA1MTFbuvV1YeoJvo3lkif4zeSHG5dNL0xBn4+T8uXrq+Ah
HcEIcRWhSOXu/NQ96CkOj3YwrWM/IoL+x7tyDKK+aI6zrlByPq+CsN9R6bpaxaFxjfxIOK9LYQr9
+/tXefMFcpXNrSX4/NDHndvIs7GSA+Kh4tCv9fxSr4Zzo7oSWGzmOekVaaftlSVNHWSNQWLP+9c+
P3LSzUFD+lsFuOnJz/eIbKvHaSL0+WB3Y6yCoYfBE2UGiqu4Fpj4S2lDJt5E+6lZSAQwJGNcaA++
fanbSrZNfEzZtneuUOqtbmXSMYpDzk7kzutbEYL5KcPWIzB0GibzQqnvzSzLLSOT424JTmFAbUP5
j6GaNo6nlV5dHMqUfLIY6wmhtonz4OVGsS+y3D/ObdIf33/Ob77E3xfdnGhbvQIT3OuLWm67gp7q
yev3OjvSRTParGgDkGFRa+rCEz0rHhLGcna1s+34JoN0RN1B/4n9Gmz42hkvA5yHsNea5nPtuKVx
Bc9k+cYGuF3CySEW/ASMLb9w129frcnpA/+FgygbT/327/941GNCDCpbBkDCm3M/98B5kwCMP4Rk
Ii2vL8zBb+Yggh84Gjg0UDhusaCdXU3osNL6ZjrE6eDuifh36dbAPHn/Tb45HSCYsfhgUbpTp8Th
ar6+TAXyR8ssbTz0uDTAJRuGv7eaZfw5e2zGSUhyc0oQdtYci6Hy0miiq/4jXyGSW52lPZlG6maE
Eq7upgnLOT68//vePgUOs+wOsRlgQiXp5/XPa4eCOMKkKw9mwaP2cFHsx2zSLqwsbz4izrKCowxO
d0oC+FFeX8VSwCcIfC4PvUepfKiRwGWruUTWFpvct85nMJfGhWu+uTP0tL8VBAZZLDaiytfXnFVf
TRUAjoPHTv5rGtvVRzzOl05/f70KItZNtbmVos+eX97pHF7MZTjEzeCfbDeO9xh8nAt7n7fPDwMu
R0ysb/SWDetsvWQmSICt6MPB0Yop1AQQrEFbzI+tzZTP7qL/tKr8khHuL7dm6lj7uC8qfLTWXz/A
mPWl0WqqRj1xPREgLfpaNSKnfxyAmNxZn5FiGrROOTW8vkoB51Hjr/7QkPCqAgT+yGyNzL1//zJv
ZlR2jfSJ6NaxaKJhP5tRp1HCfqnHir0ADbslQ7yufHuIylqq/fuXevvcaMia3BFMI6wP560J0Ltz
YcauOiBLQJef2M7OqbXn/+EivktBHYMi68TZ/YztWniyctRhGoFueEsS3/gyHi8czf92K0wPbPmJ
smRTcfYNTXaVJKs2qUNJIivpgBR7oZSICweZt++GHpq9ndyQBNh8Ra+HQJLZo5o6CgDQdrxriupg
LTi5fRzGVl0YBm9v6LfKabPcI/2lU//6UoYmlkR6VX1IDUBhJNXNj4u26he2t9tjebW7pze/Hcs4
31s8vvOlJaErTyENG3Ah5/JIVUZ7zocyvqIZON2nXrVcmB7ebAlpvZHVBmKUE5nBoeL1XbkSDKNJ
RALf0Fge2rh178nqswgDq43uSps9/6p0nSycknK4sD16++5eXfrNqcxcbECOxUTGVZPsFhBYEUBY
Y5d0c3Fhpnj7VPEpoMQjzY2y+ZvB6ADUtgFdMVO4Tn1jdiUkj2KYfxmktB6JEBsvacXfzrq2QRgC
MUk0+LGDbIPpj/2INtXmogDvUjxZnSunNTKPnHff3QkIItdZipOnsMt09/6XfS4lQoW3dVDxitEj
wGV4PtmruI0JYCTeVqRqrIJuKouvRV6N120++m2YyTz5Cqy88gLdYV5D/S3yeU8nZn4cRKWScPbl
ek8ApxqCatUrZxenXi2PosQddLsobfH2VlG3XUhErf2jShaUHO/fw9tdz1Yg3IL+EC8iViA58NWj
gxlCDvacqWOv2S2Rto0kRQiWAbhToLBXOLxR1JHkTwNgyhEw7xOSaT7b2RhrkTOizg8JxjGdq37N
cEETsYs94MJPPBtOSAYo12yBH2z+2HSeyxzIbWkcK/bFyUHl2B3MrFgeoX/VvxxIaS9CZuwVkioz
URybfpNH65AbqNrnZkHzbmQTEAev1gyiwsz4DpoG0IjY6rCjd7m9mBceKBLXN3PK5h3cpmHqBh7a
ktdPNI2tiggoszqg03EIpMhbr9xBc+hfFJIRlPxN3eSQnDBq7TJtNr+qVM6/AMGlP8kOh+Hi9u1i
7Sp92rgQVQbBzFKZpODK/JXh0R6XjxRVxhRuQ+f2O71ITO7IIRCc3Gq7yEMbsPl1IzaGJYHsSJ5b
lE1Eq3t5fcpnO9/lg2FtWD/N/ZwNxHab0v6ix527hD4ohn3ZedoeJZYsA88qKHbYKTlgBHNDCN6B
PxKPudesBUn2K1pPGZvIetOGsnUAj8scGBEuUcaOvU7WDVm8tnFUNdvncGnM9JYnP9wPlpi6UNPX
6rmr1HTyR6pS4eq3HekEhPmXd0pW+rwjuBaNfMWm+LbmRD9EsLnlrWWUENm0QR/ENbSE9ZDmOUnP
xtiUX6eF2n7Qjotv4Oof23lfZ3XysUBU5gfcNlA2aFTxYexygX89MWaMCRUOei2qoNDj+Adlld1s
BdI2Qni3JMeiW5LmQ0sOsx0yq+Sb5Ux5P4am1cEIu0WPYnuUjZ3srE6RGShbOBnhZMni22BV/bXy
JspwFnGK61ECBfq0Yufp9sNkC7n3TdLy3cTsiC3x5vyzyAbth6YK8QtGOOVggzM7Ob99Lw9rIeZh
19IpnQIXsvlTMZaZg+MEotjOTHss6bHrImwBr+F81WKydv9zx0pYcWim66AfXADbpPPWk/qhN/6q
q0CAbX12cDN+LWakP3vSoEt16CGW6DfOMnrIMEvp96Q8kgoVlu3ob9F/Y0428Jr6xBATe9O+xMuq
FqLMgRwc5FxZEL0n8F6RnPv+U1t2gGvzEqzQmgtyM/JMIJ6FcItfQAeKGN+M/QRNqE4h1EcGbAyw
S3TFPezayF6DQtdx4cxkFT/o8PKGgOR54w66KK4YMyvTOSCIYPlqLjnMeukn80at1R8WA8nmLjUx
QzP+y/FBsnoQ9lDCpyY5sO8n0ApF2oZmk24PFy4bImnymy0cZrJ9gS2pfW/0WntJisqFyRU/cXIk
WmL2srClHrlzrJF8+m5K1rvBqxheQC+9OrD02rmp2rXa46DKp8gs60EcYR6qJ6Od1oqHbncAnAlZ
vR+w5wJoJqj3YNnuvO41ffL9IEs8DtbsRAgRETRQH9rcaMGzG0tzs4rMz3dTnWTLjo0kMqq5QjoX
TemA49HQi5l8fDN2gl6XywYCW6RGL79eV2Jh4JN2mcgeGWnZbS61ugtZ3oYhaMaaQlTN0fJH3mZx
FYmOUQW6xjC+z/Xk+kFL/vgtIm/bCJdOz5zQcKeUqUnayTUCzhGuY1okMrLyjaw1G15CDjr6NNTE
noJA5Se5/ZSYZi8ivTG0r11sNs8dWFZMGjpBmpYsBxVONtnnRKuWBL4MrJ+bNYv8c9eL3YSRsC2A
yjGXT/1sZulB4zg5R4gv86MiN7Z6KJx1IgjHTC2Gydhj1TJRhjuH0WnR6xrErTu7rAYj/+BMJQk4
gAgJRnGrQRHusLbGU+2mLMbaJBoRSMAcu6KyzXFP0nc1BSvymC7qQDdixdbnVecYDt4dIek8wsdo
8KDkRMvDljaL2L7ie12m65kG+RcTsNmzYHVzEQjb7k83zX3iomZnfSAXhQgPPxvbLxaMa6hICpEe
PqV51tBTivKXToCAySchs3bv8za1sLAxN+UktJd02u32OeUuXBC9WQERoiup8g3LYhe73FdaDnom
61Qwi3F9XNK0KZCfpiR1jImu1qgTZUsEbTLoDc7SqiT9kebe16IfJ7GZG3MZacskIcS6o+PuWPdN
0n6Gjh8aG2ANaHCL4rZJxtIMxxkyUb9qjRPNhKz02BAVuKuRqtX1RES/cwUpkiXM9DLlfIBTONTw
PeBs7JM1cbgBL1Xi2Mokjj/Vc15WO3OqXIJKYibiUDTgyAMXsAKfUC/Mqy1X/d4xFvd5LXxBFG9m
YoXQ2bzk+wkmC0HxleF2T6VTiuVRlM647DwhGVOD0Xn/lcKXn5nZhR7qAL8QGqXzeN9Rf2Hr1oMH
p8MbizHK8JgJsmAS48bq4H6EU5nIHGIzUwuEe48FN5czc1yZ9uZ/llSkIgrp5wSxsaiRTtYUxt43
1q4NUn/EAy5lV1q7fKZXHfpOUr90BaUlYN6aaVxbPcmf4TyjlgzUmlg/GxtCSmDkzHS3eq/rX2iI
VO7eB66LtSmvS3FdI5TJjuR6VMO+YZUnzGbshP5BEFU2Bp7UBusmqUS5HtEj6uaFM9TvjIA/DlG/
92cUJgVUcKxM6C5eb3iGxe0rcJfWaWH4fGB2K11aeVB5g0ZZGHhzRUUWNIvqfT4bpJfsPGpyuKpp
eux6yhmRNTfsNSqq8UuQorowdtg7vA9Lk0o/IunSMuBEFO7PVvOcal9m/vypWpqmBJDss4q9v9/c
fu6b29m6PT7dZ6TDZztif87SulK1derteCAxt0XA3E9i//5VznaJvx8aDVi23mjuyPo+K7TZlW8n
lmqck16wRbAm8qJdWPUnz58uNdL/cinOYzbta07SeKTOTu1IOid3TqVziifaHjAKBIXKzvPY3ROc
/+/3RX3IhAxA8AqS220z/8dRbFSjoZq8dE6cns0wG4hS0paWycLGS/DPj/D/CfipQ6PyPe8aLTq9
3KXunZNnkiMxWbMeFTYODqaX5ELx9S9HEAyllN8Z5pS8zxV0jRKtSU6/dUJNnj+tBPAcjdTUMANr
Mtlrm5vg/Xs7KxRsw8M2N9EgZj3+Ok96ZBnMXfTS9mkulq9snnZ93j2BMbzp+uy/aeZM5i/pJavT
3y9KwMsWCoKC6qzmMrW+VyDLs0+x7iXXau3GXdILf5fhG9gNUmNvm+rksw2xdUnT9JePzmaQUhHB
v4f67axu6q9GB2u2sU9QDWFj9l17KGx3vfBpv/0StuolKZbowCnDvMn8HjWSVyqoSlW87XZcpX/b
qjEwNf1L3/fbG8LNwmGVLQHiOl7i6+8Ai06Vg06eETVyaLJwx+69fvzy/ij5y/2QwEgt1iUDjXKc
+foiywokzuys/tTnDbapxjepYjb+p64X6oIU8rwRzojEakiDFhkDTTYu+fpaMTyeZmm84TRmfXIV
y9q4qoBOf2/rXruaO22+hbXihqY71jvPl/6xsHwY0mU+nPrZ6Y+0/ux//kh4th4SXiQd2C/PS8US
/dtoLHF7Kh2QHqXQjK+Vow0fGrswAQi6oCOdvrgucs/+54FER4o6P5AEfoA4byBLo5KiX5rxxMZy
DtZFDVdskojeWPXm8P47fjuQ0Oxykd/dRWSoZxNqU9V2bniDddJnk30/EgW8aPLSXHrup+b1WtSm
baZSuvA0gc4+wM7v47xRfPt+gTBGyiYNHUfrA8qj854yl3miYO8RMOCaz047xjs/7lvie4f6SveH
PJwMnFsc3I0gmxMtSuwpfZonQd4jQOG9Lbr4sDZGE8BbVqHm2NrO0LEz/vt7IQHaRNpOWRfdxtld
UIxOE12k1qlrHf2pMQaOon2GsaHanKnvv5htwP+xT9gk9JuAibmZ5i9GzbOPzxCKBIB5VMgwnTq0
PWk8qK5n/06X+2BBM66DpJimCwnKZ8OBmiOKFPrpNNSxVDjnOrEZU55daX52ZO1zdwPd8ND240uh
xn+5ym+HANMXPVeSI19/7K6dzHNuuuBjq8lA88yp6og4xKwuPMPz8uPvYYeaEJ8hTA5KqGfboEkV
netntjglCPXTg61ivQvXVpj9VWyOUMjSYXPdunERxAI6j+CMY4TWCrE0qNxxyMKF4iQFVpbn/+gQ
EQj6/ls+exLbD6RQv/ULKWZzuD17y7P0smyldHCyBiIHG0HGaLVY1fHfr+Jtxj3eKgLLc913U1Kl
9LblL086CbY5Fhhyh0saw7f3YhM2gBVxsz9uypTXb5VkWa9FJCxO7eh9R0FAh7eqBEKQ92/m7arE
1g9PPKphKrdoUF5fZm19Y3RWKU511umPnF8Ir2zs9Ajz09y9f6m/3RHNY/4PJQG1ydnkaGkbVRGR
2wl9wHiy4djvEStdivf72w3ZyIWxp2KS9n7PnX/sadtmBKNWjias4tL+CLpyvrUXskQQLQ0XJB7b
s/ljUmG4oeli34xoj3YGl3v97PrULKfFjw0UOlPiRa23ocpnMR8tKwHf28RLQ/2oUWQZdlV/Yaz/
5T4xqDDW0c+zCzvfu6PT6c2k5uRDqoG6qUYC6LD+L1fOQLDW+y/ub5faxNgcGSl6vNlQ63lnYXSx
uM+VcpowWnh1iUW5M6+Nfx8jW1Q4V9v+pnH5+pG6ypzatZHmCQl6Bli1leQdy/9hjJB4i1Wfr4vo
tfN5uYiVJeLZEidZDcWem4vDedRHsufJBX//2f1l0HMpAsDZfCAxOO/1mtrguQPbtdNiVpQvXY8Y
1jqe9+9f5S9viNUFtSxVSrpb4uyxWaVsWr8qGPR4HD5SjVohETXDPXP5pX7h2Uq6DXou9ZvssDWX
z09XVeLPaZf35mlwADynFIwBy+n2JE6zU8ojlLb5KQXXqF8YhH+9LtEM6Dp5b4iCX48MvVhzOkOt
eaqa5FtLdTyAbHfwZ/+nZS1toI/e4//wTLfYrm1e5IR1dsHZtgYffpvJYuLTyPJT2lRo2cGs5P9+
JUbjdpbaxj0xoa9vbZyGosuKVGDvHYw7ZfuEk8Bm/kRV8B/lWT6HfRytdBCRDLm+/dsh/sfs6E6x
hyqFFdKc5IyoeO0+dP76/2Fyz/P/kb/q2/83Bf7p1nvzrrarIPTl2+I6KLBe35DXaqpfCgY9ZJ4Z
CMeimtveBZdlWxWs1oJmh81pPCm+vf/Kzl0I7LX4CCi+b4d/jsT62ZM0zMItcdDXp34cXbLh0Yw/
enY1PmlWA/g0tzuPcutoZMdet6UTlTr5V9deMkoKl1WLb+D9H7SNkVcrBAUIDIU4ZTh2UDk6+y5r
JjndX4cKOlOxhjWY7sdpFvoFtcD2OM+vgmgFKygqEXqY2+v446Vqc2w7cplqMuDhyWqUNo/LXMd7
Q2ZPRTbrFyabv9wUywCe1I1dx1xwtsvyFqC8trWWp75PcEg2YtgXKr4UrfpmDCHRZCOHIsGiDCDE
61f5/msgO+nNWk25k50U8Zeb9op18/Uz8pzSyOIhTo4KxeDnLi7pkiS6Pvwaxlz9opgOzlr5DpZG
OiVdH5SWP3ZhSUPgtpOT9nViZ/M04Qb9z54dA652NuctyeDTHO9YqtzukAjNjpqqIi0iqSyDfAx7
pA/UJMZA5s+qiw/dUi+gkdOqu/dHGlWhmoqkCtdYJ/lMV1VzJWoHl1jTWJT2ia+DilykSct/PuP8
J6cwpwbvy6TUD9Kpa9jBqzJj0C/z8mN2CfYK007L9F1dDbEKW5iRNCrpPv5o+maJSW1YY7HzDWsk
+q5MUD34Wmy82GQu5TvCL5rPssDaEmYZLX64n4X4WvfTYUzTRQ+qVvTePi08MiCmabHvGwSYRYix
qiceI9dt9AiGVhBnQUbalIl1uZ9ReaDF9Dw4LsNSyDwwB0kDY3St8QFTrZeQg+ASvIfisBThguTw
tFpULA5gVJP7akCyELHRSz7OTloXu2Lq2EuZNDGeS6B2QT56/OsBO4zMO5B7cRFjbOwpTIdrvqiH
1cAtHCRpQ8IqbXuXFvWgxAflauTPG2j7VKBnbfPQdRUWHg2aw5c1qfs7O9Esd6cBIkUALReo143l
NC+1tNa7JCYwjszUdAAV6M70TVq7IgGXigvyCpqP1MbXZS3ioB9Bw2uJMY3QfC0/7G1ZhMBXZ/Lb
11RG2cCPjjy2+C3HJdv95ksXBMKIy2cmcqMcCeNv0RJEbC2KGy1fCCBsmth9mF3NfBKNR4km7/rh
CxSNJdt5/WR+y62s+BX3KB2iLrXld2nNhUNzP5s6nlHsMEBHV9scDzW/dsRszLWZMTNoyr17wsZm
aDzWJP8sx9WAIzFxwkOk5lk7pB7jJ04qPWPSYUiHTZ+x+8QUXL/AaidEMdPTjJfASe9IgoX3bIt1
uE5MhCDRLIaV6GmOU35oJr41QTqBnB1MhTGUB6f1ijnIGyAE9IQ1SVnC10HtzpZaCBrNWvMnx+g5
3bV0nTv+I/iWYboYo0ELr1FXfbxC+17gvV3Poq3NsAZT98NbO3XX+3Ri6rFIJ4oZc25T8MCnvOsW
5OdRJarkiy799QZgL72PRJP93eIk6gt6AlSMU5Ei1pDDMPOLqpmwRrkayy83W/3kemnqzqJ3LvMT
TbGRXB8qQ7TVRjH7IaEekpQM3X6Gk+nRdDT16T+jTkqSqXqac3SRE9IkShDCqPJYsb5qvr/+NLNY
vVRd2t6lZjY+lazjZDpqWfUtr/P+w6ywPQd+qqCdSLi2X3w84U6UjAiOwkKD3U0qa5L9cnMprUNt
6aV5Te74+kUWiZbSW7IQmdRzhRJC9r73XJLYWe6ctfFOTk2b+LgSkf2cAi4GUaDmOg8E5ZlbqJHz
y1QJWv2oitTzkPdU8ZLJygPLSNXHurLXfGeJVv+0EOyS7GiKrg92qsid1U3aSTtjao0iAFldvXR4
G5LQtbW8OdiTpO9c9YiEwsah7IgwrC0DvZ0SO9A69EkQXTy8irV0WhFZfenyy+Olh645kptI6FPX
0Eoc0soMoKq5tPuwe8788+J9MhnRLfOn3bUhDZR+RZpiLZ+WyqiPYvX7YrOoF3Y045G9o7lrJBj4
VGqTHc39XEs39Z7NWmctoD1HOWGxvJIYdb1gpJi2csvdKAdV7qCb1yd/WqDI5VqujGPtWNzFuqrk
RQoM1oEV48oNDZs9R0i1XjWhVyYYqk1RmZ/NRvGHx73t3dl+bTGFD63cuCYx33eSVECrhWKqttWc
/CAtXn+evLwxg9VP5QcgrDZgPE3b3o02LZuOzepEpFbpz2HddSqmCZuBYGlQcJqfZZN3zF7W6nxR
EwKFI20ZpQe+PjpfNI9PI/CpIdF/Xr3qv7Yr4nlns6QlqIRaO90vq4EygU529c3DvnWtSgJtI9Jz
2QwAWM87Yh2dFeKF0RTVsa3b+rkw3ZShR+jCt3qqClJKhw5JYWb4vX1wy8KwA9Qd68fMWdwfy9jW
6WGcDYtAan9Io9Fe6UwmtL2doMq07keL5ATkZ2fbJJXa2vcM62AazNJ2jo5ELBYuU5b96iGXM9EM
iawiS8+Ve0SZI3/NQ6q+zt1a2SQSaxlNPEIUBEjDmlZonhetFi46JGcUBdxEj2BNRhQuDUj3ytTG
69GdbRaOZOyax0Iljnmk3iq0yGq0coy6hR8YmoSRFaFVta170OYRqy+akBXhnWepT9TNCgMXvgP+
SxIyqp828kqRhkDmc/PE6YdYasdVngihdw/6ozMZ6XgE95jnUW5J72U2UPMGKfz5GI6tANY+9pr2
JSuzThz0YiTugADPnKqtR4Y6Y6mO71Mb+cIy9+4va6zmX7EtJZIeaAREOBVuB1SGpnAcrIh2gJ/w
vsBioSz8QlHDvDMbd/7Kj1i+YpxY7nNL5f8hKPB/jVPBQOtp1F+Ti8kP0Wqv3g3ODNFoKJJvGoKJ
/4zJg0bbd1tPeUpTzY20OYt/TXGXP+W1sO9QL3p36zBLdjdZrRM82VjT0R1aZBaUIak0+C3ZFtGW
sk9DKxGgClFcIrbrtVb34LnY4ruqhiX9QNJ3+8Aspbu7enQGdEkNjdod3Jk+j7pxWF/IiBu6A3rp
scb531Z+UHYVapzYylV8GBywIWE2Jc2wN5RfOQdryc2PfMLxBMnbyLIdTd/lhfxuJzlMBvaTcMVX
86T3MiMew1uhGmaW29wqu0i/Z7HkVxaGiBHqATtrg4bGy4BdeErBbbH4f9Z8ZICRN1N4c4bcr8JZ
AjzGuYGEByzbUNxnXTndQKgcntseMSC3sfhpMJUtz7NNu3IOhT/PJB+XXqyzzhOeO03mKsJ4qrqM
feD2tdDIY6tYUSaGEph2ZE55RSfvlLJH5CVkrd56jP0EOCzBAVD3YINxnEZjFrElJE/OHIQ/Ros7
ZAyjblP1bOqbh36acmxEDmiQABVR+t/AkUE/sXWdrj2VqPnojd2zPsvnNLNkGrBJ4ew3ACI7dGw4
H7vSIe02thHtbFz5+mMuUrSJDDP3g7ItyUPKzNSNqL3pQ2R5vaNCjKQiDldjTj+SFSEoIA7DKvk9
bjOElqni6TPex+S73hb6h1XP6p+jpo0fNbatLwYEWOM4zkRLREWNRCisC2Mm+H9ZoUM7fLag4w2N
t5qWZdFGIiNu+NgVJr/d9RvrxYlX81GiFW/3ymrGqyxbnI8j69yyc1flfZzjwUDHmGeLDFC79uzv
UerE+yFNhhINSOZ/XQ3I9FdtXvO2hMcKGo2DRi47dShjuvZXsmaj1uyYZCct0V4WOcnQdyn62nVZ
iCvFwXeMVFY105PmyPVBDLJHoWGZwLkSY7U8wkUdNh157+KXlB1h150weYdkaXWfUl2MzzGkZoJd
G7+jv7P2zQerB2YeWqNynbBXNmLNAVhhHc6qZa/XZ1mDFjOzMrVrimz1kHj4yXE24uwG6aKJ8C9F
tRyWrp4957apfbMQVLHlZV/HqIRAZjwMle+GxWJea0X/TYnpqLKFYAYwyIFs5kguGsM9ibvAdtvb
xl73tuXtHOT2S6/tFxxOT7ES+M7XYUkIOFEta7Iqph+YUj60/jR8y4e23SVoa9kE8k9F5z/Y7AQ+
ZXpmfkOiCkltlfR990NWe3caAqWgVtL7SFKAvWvHbpe7dbTm/Z2YWAIRotpIpcbM2FGtQLGWqatm
ch9Sq3AiovX3k09weBnzzYUowTlEafYNwp+ruSVZv+oRAsflR+HidG5juGc2olwLaXhoTKkfxK71
yewUItDcGb8bsbnuXIAtj6WWuBzZ3OmqSlv9NiMD99YYXHjlnpleLX59lbl9t9NSy70dtGGAbyjq
IG1L/4tnoYdq4kdBISBKVbze+H6c3y9Q2iNd/SC7O+3n6W4ynY8ZIjC1pseR+XHzm9MDJQVF/zEx
Jdpy+DSt+Y/YRBQ6jcQJDAApHC10VbtDiBh4iXMif/Q4lNMn110jQvnudfkBDWmUZfKn5JSY5yfd
GBRuzumxIPB1XIsGQdQIbN19bNkmaiZRdjkZqcQkTNTH5VKFiRABSg1KylHmpF9XsOmAcjipQOTS
CrnX0DUEHD+iZF53RXIDSdePepFWO9qjoNR9PKoNr4Da6MheYO5vPXemKmlId7/A+BJrlV9roux2
vdG8uAtHC43m0Y1L/s0XVny+BATZZO8aWcO52TGS5WAXc7Q6DuFPcX+skjWyWNOgurIIqOI2y5uf
rch3XjxAxRt76zZV9k2ZLC9pUcLW0EDFOVi7Dn6v7ktPpo96k5rX49DpPwdFYjsiOS9y1qQPc2CG
1WzUu9T1+tCe7DsHq1NUarhLsuI+cYR23WZNFYpSfDPYsIYJyuygqes24BDwAXN590lXrf/suvUP
QTEvMpzC3q2cyUO7LT6QL3nwWGeB269LMLTp9y0P9VqquQxLrz06ev1giux+YWZArDgFMynrRAn9
XMz0UajPpaFevGHd98K4ajwdSWcf+QsB9Kl3j7zzUOjySffWGBkfPojR4RTDrOAT8BE1mg/8gn/V
oAtogn7xvueJ+Aab5HtSiC+Cqic5xBsd3EkkuQAD50dEmU/LjB2PxrBdNk+mJZ/drpG/ZPZ/2TuP
HcmRbNv+ykOPHxvUYtAT0rV7eGg5ISIiIyiMwiiN5Ne/5d3AQ2dWohJ3fgc1qKqscncKs2Pn7L32
pmDpNV3B/iXiVaGg/C9FdctgEel7/ZJocj4j157u7Sr1joZwqtDtjIj3dytcj9Y0gUCj0+1bQ1LG
ld0cxqNs7qwaWbLplf1BetWOBRoFQiH0JXISW+PA6H9xpGN9ccwVGGNg/Xm/cSh8QltCHu/lpk77
tzwLZHQRzTmcHOMTlXL9w87c4McY+/k9bz6JSDpqVVx/LzFH8M0UWFeFldwLE/CRRvztOXbrSxLt
IvQiojm6znLE/5T5x0nzzpNpRxZSwsmr3yq7Iz8jLRvyO/3lhm1tY5X+2c7UrqWkHxDtZV0yhU5V
mXsvnZpV4E/G9xQsGZGbAY6XZpMqdc2z8jHXZN7QB2m0B5kUVP6t/Qit+TrRYg/tlJx0vpw82tN+
yu2Y3VJnwDAYg3swrNo6BPYbz/myQjZvVRFmw5GdmjYO7onbpshLEZJyS/pb0BsHs+ncYCWzPIhi
30Ic1YBCiMtkHldBaQ3boKgTixlM3kwbE9JrXraVx05jBFTAek+/RafnENnFQHcsGSmhNmy1xd4D
jOdGTaPp+t6PWYNBXaX5XaBPRXmld7mp3dtFi0ssRArr6q8sa50XGa1nafu2IKnlOi2a/rlGissF
nWTnnmkX5tpGlZXZPcxVWtMfWWSzH+hgFGsMQziK6xj1/5bxXIIWl39Q4yL1UvXZMjzBVtDpPJhF
4KCxrqQEIifjwq8eFXei/bB8OVtssDBH7UFlH7YpZ23Df85CTrss3nD+KmGhC4QZ6zTv0I371ajQ
aA6TSrddaslqI0Rbf2GPBQKJTsrcoeUx6KKgsf+qlMuW1/dgHLZjJfsnE4T+R1BZ2bNV5YMX5s2o
6L7QnX5ZEuXdsQ3gl1CjXb/TVzEtMPrLRKIm7f2HXke4T05Kk4wnLpRkvwDMake27VQ3KrW4Z8iq
7HlfmNirVvpQ58k1zdC4YG0T7X2a+j1ckzRdc/JXxd7sgoHzbVMDIJtol44REDmhNiZrz2fsdQ3/
62XSMHcYE8EEtuzkvanK7Dy4pAIkumQRK/Pp3NDO2AS6bF5NjExyZyvMDpu005CHo+qnr6/11Jnh
uPAGRpYzL8c2RQ9Fa3cZ1U09pNknSmwcJXOmC06ZvpF27PhZR7E7DNWr1iVU7Yt9eQfmxZcv3EcX
xnI/BNgOrGxEIbtYzYfXxrqFP8n3BLempIYNmkKnndxp6GIZNtB24vlnlxTGIJ/YEoovb87QDLfE
aQVrozDF1eIB+SOGvrC6L3tqXRpnjqVFqYmFBafcMH0WvUiNUMwFrZSEgABCVGMCm/K2kgP7VxWw
gwdt/FC0hXo15iqOV+bomj9KmzZFlMfW3ERzXahyVVSwd3eZ3vsKj04h7rrFu0poub7nQ6WGa4v4
iQOha/HEPunPrFydJ+hTZ7RSWf2yjIZ0bGlfPcHyr5aYrZORWpO21ied+sxvhTTWrYzdDj+Eu9xl
5azdj20WlNGgbEmH3QAaEkovM57dYfHug7hqqo1pFONtEaN9Dsvc6F7N1JWPsl3Keyd2sz6kT09x
ZvWJvGQKLRdVZVxgsdBxcG3JllLFH8Yqf51z+DZC6YvRzmSu8uvoFp6R0zUi7vf2pMXgV6vherHd
7g+f8teZFacidHqwErAoEkHy86Dj/xbZTKK63ur7WZPGuKV0hwOc1y8t0gWScYUB6NaNd6YMrHu0
fsVB0YnbWJUT/2Gu85chMlpg1EMWMzSUa8zRfh6R5JVfUxkXSHTbVLjhmE80DStNqtPipH9CPf91
ZgXW/cIXRgoZmP6vY+QpLQwhoO/tJe28bc8x7lGxhaxn1+HNl4778IcR0MW6/fOQjLvJzUQzdwF7
/qqXNQaeL46zw94XQdx9Gp3tvgPMQ/5WyaKnDTkY5PiVmT3TGB5zR20D3pwwqcElbv/+u/zlwWKe
BaPvokeDrsnA9ecLPTRq9BpCEvfmaEs+Zuq2tVn9ifb9m08h04aOMJkvPoO0yx34r6mg0ZJtMztk
zMu5G7dBJYpTUDGW+vvf8pcxHXoeJFAc8cBXuaA4fv4URcyUlWfxso8b1zh7HPt2jWuNjy5yIo5b
ybCxSL+K/v5Df/Ok4kREsAsmEG7Or+ALhF2Q2Stv2XcZkdTEdmBXNAB+IB1Z/vBS/O4qosMidRGl
yEW79PPvE5nWttbgL/vJLJcvo5fWOfHt7g9PxO+uIrBXAG+8ehdd2c+f4sc0y9pFX/auLaxrPJXE
HBcjwTZD39ab0uIoqZM0+YfL+G856k/vBD/oQhBBz0cyGcPjnz/WSZu51Vp32TOxSgEpxjMVptsL
8wfdWMUJCgjGcBlnTY+Opebnma6pezkWBYLWWWdNjCTUpYzWhX0y20SjmdvozCg742K7+vub/ptr
hIAGMQZESI4Lv6okJt9r9WBS6MEVHS/7krFAxPCqXTSyo7IJAadEAvv3n/mXVYoh94WKhnaU26//
avzICpyANVPhfcqErSNMcFVaOXO5NH+pGP/+/Yf97gdSKF3QzaxQrv/Lo9b4jcqouPR9Zc0A7upk
hMjWaFm/Vl6q31U47x6WOTPe//5jf/MyIeIHX4kLGgzAr6rO1A4m3MQenbu+EMfYQT1RlZwOaoKV
/nA5f/NRCF0gzgHuuUgbL1fgv5Ykdy4QbTbmtLeDql03wYgv2kq8YV9WlfiDFuR3n8U7S2QTBm/0
Lpd//1+f5YMr9zH6Lvugt+Wr6cwMUi2aSWFRzMEfdL6/eUwAAMP5QeAPaOnXHE9q+NTunIFFsHbd
hIN2AT/XL8Uh4Xb6FHG08f7+pv1mWcJCDZeRDe2Clv1l2e3Ypif9sgKKuCYzyCbDkWmudff3n/K7
BQJcFlJKk5UPfckv6tBRq5GZG/wwQnTbz4Wn9xqXFKP2Pq3NZ80d9asywyaMIra6DdhMjwx33fep
RIUYmlY2neI4m9ZDFiOmoGWYbJk7z3+407+7FnDvqP5x4SB/+eVLdllVy9bWlr2NMG3VLaRq9kM/
/OHZ/d2nXMC6XISLTPZXNIxK5mAa22Dex4tvbsuMKUljJH/SFv/uqSU/lEWHnwMU7hctd1oafTzG
7bKfPSJszdJWm5mJDMd+xCX/vrn/C93/B+v1fz3nq/f+/f98VX3Wz+f38utf/zh/yffiJ+L+5c//
h7jv+//kYbeowi/s9//kWKqvrv/XP3z9n6z//4EqkTKPf+L/E/ct/Z/UIrh6cAf+W03N+tDVQ5/+
6x+m+09YHWiPnAtVnrfV/J8A9/kqP28SmEpt1I8wAi9L0H8tZ7lWzkmv8nbnFU57iz9zuE7TuNyj
317Wjq9pt7pZF/R3+hFbR6ZhGtuabadtc9bXu1rAm2BnbtZxW8a7LJ2zNZHvw3dZZu4Ksob4UNYw
7nzhXU6XeT5+FWnmrPW+LKJaDeYFoak2iKYI4XDt9B7tfndO6xEJALFMApy1VTNwVdOVX8bJPW25
ZY1YQv8SgN6JG5zbliGR8HY028RtoDMFqUelPyykOCGuyGL/DnmnsXeD3n8Z8UfuybkrPhZoJ684
rKHeNFrTbNyahrzqS/+oGUauh4kuSFFvYhqnXSVWCA+rg5oIpLKZOu+bMvXuLg2ms5Wq5rkx6/ii
i4XuT/PCqDz4Bba1mZqm/srQd9w2ZmrjZB9S7dVTKDTCsY3lGV5Bc+XqIwCQrHRuet+L/FpPjl0m
jDM+qWnH2Gm+G3NZvJSmkzxmonFZ/fKAQUegwzWxU2t5G+u+P5alBgO5oMdIE1A00xpDg78Vhd2f
hsyUb5NDkwc8X/dt4XI/M5AcfgjopKe8C6YuAgnB9H5i0hEOYjT2DfOY58kVxqrtFusw48zN0Eel
SRHOIIPtVZPa7XPM4JjBNN60T9nM5WdtltV+6Tv5QzgYqsNcI5mOlkiOwUCfVx068E1n2e1lMnJv
VHAtrJ7mYMCkHAlU2Ij6eSqMnct8AaxCEoSZoGu+yCG/S+h6STtgkv1QSUpFjlHeGiBgufWwmYYa
DmGXcO0mSe1davRny8jDYaFlnXBUuoPoa+ziXFkrrf5OyJnfZlZWRMzhm1CzhnWVLx/u3O2MoNxq
hiDE3iGwcyRczyQBbBzsu66yL1ybYtnFQlunQbJm5PKOJAAgi39jcrj8zivm4h7JolOIElb/ocwh
XgGk/ZZyVE+AiLt1g+8jagqc+TZ/0Tp9tyaV7YIifVYBs4/OasURMuZq6j5ck56ojdG814Ktpzwt
YsyL7OXNMfhaQizrONX2mci3nhZUb+Y8ORu/vEODJzeVxhScLlKhPwyYUusyvcIR7pLBTHpZ5kGP
YbDhVeMtPgcq3lLdKCumo9oP26QrdmZafaIo9TEJl+uSUYZbTXsCyOD1Z4t7cb6wT/toDPTm2qaO
PKRetkpq59XPkh/Ms0lSb0Gmm85X5rk3IotVWCqC1Q2vpy9JUy60pxQ2E/0zpFAa7bTkVC4MhzsA
FzSSb7w0WKeeIl/NRMPXEm1sl9ndknq3Zey1j02gkULbZ2LbDvm2YxJ+BoQTTUa1Kl2Zr3rwGpMX
qFUBc1fhdwt7z8930uBJdG27gtxdPusX9I9VNpt6QGNAura9L+3i3myq76F4RF6gR3DBSHajZg4t
3k+Ii/A6aLetdSLHD5AJzFCbrX1g9HrY8tY9eKPp3yDI5AGZvlwq6gOWpUdogNXNMGn8dH8KJdOY
TYBGrGeNFeQMw/jC7j5Y91WDHqlNbn2Pzj+eUf12bhPvu+qJnEvneD2M5bRyWmGdPXt5B9Wq5xjx
mISCa0IpmdZBi8IyJU8IB0J567bt8D7Z3DRjqtprZTvJVutlftZp+GTMR5f+KDkWrUZpxAdRMz4P
tWUBfjECgUhZYo9Iya5hUcjPWS3Wu1ar7HNJg+rLKnXrJmk7LCJNA2Q1IOW68G1aeEo9Ob1G18GN
nZ2jGU9FzcwgMCSPW84hzncGFbqBag8LvTzOgVPNWEzY7rc/WUdoTnbUdokdLb5eIxzt3wo0bj1Q
5RVl2HQ0mJIcKmY+62JC0GT03RmUg4z6crQfJEGJt6Y9HasKqUQ2je9DboibymLk7I16l4ZeHV/H
nlt+xnXsfRYMWufQGir7HOS8quLfBCOwg34VGdk8rX2UPLfTXOWXjWseiHN40NQ4I6YwbsvE+Fzs
pd+kTmZsHCQ7D6MmL7gsg7QmPAUTy5mYToWJhzpOF++ln5r7ptSVEdaIYt4vc6tIogSI4HdusXKf
ABTROmf7YElNSmcD25M9JzCKHbCaObyAVjnOWysj6Wy1yqbOMVYzwh83ilO3/ZAuMw10/erYjzZn
2cJXZ6++hBGyuds8fIsy5JplrFjZGYPzUKjBqleC56xtr4ys7/kfjXvbLGivjEGyCvLGCelNRiNn
cKvs3fPQvxSyLT/qVlpRLsDGIeaL15wXnHUPS8Rg1IUklaR3bkXJZowUItc8jDC5tuMmcuuxOdSp
qV23Ez801FFvhshSQ4RJ1VtswFFF76qjVJ5U8JynwvJDf/HYGoKLztLX/DZqA6K9LST1kd2PwWqR
LZnT6U3iJBYUm8vQmKzepKgg3GnDauwdOBo5igm32yx++9KKfqUm+9vXJ1AjzQT6zu1irs74qGrw
CwMG/6uMuJAm5FXymQyS/Fi2B2lpghxw1zriNx3DGZIRUaPLjEqXjYMR/wrJI2rKJt7U5g/N68c1
zCTE03xPt3L2te1yDwf1UYrmhJ/LuziVi9VUqK9xUgzPW005LC8K2gmr32jrWbgUo7lD/F2HYsKI
680HXyimwkk0eAbqsMaNOtcEcxLLILIsxH2aowOcCVZpVmBnGZ/0WXub3KZieuk5BHvO+XEeYWml
i/VN1+Z6QQuEWlUdLM3eBSK/ygXjnQkwkVzwV9DO//QEU9RsXmDwBMRlw5wJDWU1a8/qvmfdxRN0
7Trt61haN5OdzNva0poDdP0w9hHCe035hZofiaa/Yi1CkJY0bxQ5/XHoCTonPTbbBr40VoulrobR
EbfJcNTnWAvLZjJBIMmjB+dNXEhiBuGnbnNFIMH4ko3DzpruEPnq0RB/olozT4nhroFWrXoGGiti
OCO768+Vlm5G7LEJRLOur57TakAJWZVPhkPEM82J2bzBV31V9PNeZ4h3yBuEldwWcsnSd5iBjD9t
N6p75rPCWm4xRJzmrD5Da7kZe3h/aWnvRtbonWMSZIiabONP/d4R3ZWfuYD+wUp5B3scw8Ye0v1Y
IiqkAjh4VfrUFZp9Xy3+t1nPBMzfp37aRFUvXuTEQBUAzmfgLcsabqFQUx5NxfjhLhlakpj2TcnD
qjFdGuzyzVdZfkJ2FQmdPgRaStTkztkrhBGOmQXSbHqB9Z9dy8FuV5fL5KCM3bil01zZtmafhXvP
yPAJBf7e0dS6abLizhqmb8YDzMnqWg/HjmOw8u32h5Y5RxL7rHCIq8cx0x8U3GbCBrsTz6yg6Cpf
/CBjgCaVH82Fv/CWiY0tasWWt5QRQLgb+C0GyiMHFRCJq2GgCT9qy+LVK+BEoWhNXLvbGI4yQ2Pm
TQvLSou3TpnaEcw1uRZVfiZu+VSiwwvJjLkbEncne0iKmv9gDYpKA3/O/QDVHdXdRI1RoVqveaPr
ORqyH7nv3AyWvlUYddKL8FKpksnlHJwMuWDabpgQDjduUhxF4FwxoMV2PCIeD7Jq3EnR+/UK3B2j
eKB5eOShF5mA9TQELThcCdVTmr12JgGeZ/wE05VvHE8uoTlV6RYo3771Zcq5Zv5i4dfK5DhTi+5B
NR3MxKCmWnYltWnGttKZaG2Zdch7mkyoZYTuPmrCOoBJdE66rI+B1yxhkd9hvJpXhl3siqBBROcf
c01/aCl5zMb6aMaWk0LvXI8di6gcrchcjOvYEVS4eX1iTzrpcf2kTUsTQT05JCzivl9va0Z5aVGk
6OT7a924znxz37nz7UUuyx1xkVUNJi+rSXSjt8gj4oN7W++Dddelb4R4XeULXg+VsG70oaNlrNOt
fHA7VTYosYPqzKTYfY3RDjq5zjFsVB88sOzDc5tuidwKtZSIMjbQb8fBU8D2eMpnxnWJmZy1CYaW
r79QTMUp39ZZ5dlA4RPoau211b2XeajHTYNltRZPIyxS3hM0dAxseRwWomrcGsMfuLK60pp90P5o
XcSYM/JitKDLvcfeEsXxk2aMB88t7F1ZIIJC3GEXGnIrnZ3FlV2ECAtfgjDTlUqcJap80/+sRDa9
DW5wzrRDpvUTMt1kTQftZOp8nb4f0UpCmOXc21AA9XZBghlifK9vt4GoH7XJ3SmGq2KA2VX1UEos
YUdaY28rmTxW3aUMCZoNEe793q8d2JYWnLau7e9LZaW8YuSvOvlgbnLXva0E4iqYgNd1l316vXbr
Gctu9BycEaaFpi04GK2ZbJtBhxIP8xvkmZFu0myMRosLUY5nMzdewHc1kWXWJ/QpX5O3ZGc0fnlo
m9XHzB/pY7NYjfSWNkIzt1pgvIymThR6YnR3pGmi79BL/nTHGSEr3DxkiXyDxmau6ykZb0q/XG7p
73WhkemR2zpMwPOlDT1Z3dRNf5cZth0FJRZ/OVYnS7rtfpRDu9Iq7aMc0h+I4d89W4CRJJaI8TxC
LXSULx6du5dKedelP2UrzhFyhTOBnyHF1jWKk+6pnKXoMrQvbf/OCbSHRivmXR5LB4Kff1SB/CIo
QGE+aaejZXnEmVvdBQBoJNuLnsWR08FS+h13HquD42TrS0xh0QEco4Pjr/QOUT6PZ3nV97Q+hKnW
9DOSqE/pD7iZuS8gZ1Rjg/anjO87e9qoVoJJ0nrSvPrx2MTlzs2TB6Mt5XYit3TbmaW+go5/y0j/
kI/2Z5chVwmu88SPksH/THKWuKDPvyqkHqHZ2mvDpCmg00tUgXlTBooAcUpqj8prtsGUBGgxk/px
rFFz4tLeJml2bPIiCdsUzh2zch/3soHwl+B4E0xgqGYEfH2u86Ka3lrmMyKBJpzTYFll+KVWi94a
u0Vr+aUex84GBbQ7oyUc+3Y9azai3jEzTlJzkfTqx9JZxrU2JtewEjdLpxZsa4SvclfDtnluWaX3
ygBBm7puvkpk/MpSe7aD+L4A8Bo2Ob0jwYZhtgoEZJte17H5gi30hjGoWLtKdac09g9S6h+Z8r+G
OrsYqIw8GnStROQy3RqVYUZe7lNsMEQP2Vc32tgPt5XVPBuj9ein7Lru1BO0MKzTwdnqBrVVD7e1
L9DdTvZD2Q9rU5pRprqelzTdaxlsU7P76EvxmKOWt/P6hm7ZECXC78IFm2YxF7fIM77jOLk8KYi4
8UzVLLJZpEH122gE5TSp+BZQk6PE0u4sLb/R5cKTXhpR49TQKy+01oW9T/D02ClUDA3BFTaNhB+Y
Q8dbCkxsg+o+O0PFq9KxN4mZUo86wUZf7Kt6hmqXtJvYTr9zI9uo3gl1YxofkxaZgEYxKmmvwP3n
dCLn5snKzI/CZycYZcef7Ip8nevmdUmG2VY2zJWKKTYvyEAtvXULHA5zQP3AwWmF2euFbxxZY3lX
lg38KnutNWV7HaeyOpAi2DyPloOOs/NpAvXZKwPRm3muu3Vrufd1wkVczGk1ZxQBZuo8yWni4DF7
aPRo+gyiuc/TYp3GGciffNri5nhoDe+qWtRVno0cDsqrwnkEFuOvAAk+Z7i8hTZ/YTM4dVp7nfZi
jRe72Vi+hovHH/q1ptmvZWWvNOxE64zrwbyZxBKBSZBH0SslHoB6bzraLsgtnQfdWpeOlVJfJjJU
SXxwGWygjPfR86Bcfm4viwsA4NhxnjNwJQZ4t42nyX1XLafOXTako9yNPjLMOU6fxJBuSnTBG7AI
x6YZz8ZgbPDN3A7JgOIsRcueMEDzF04cKo6knYgTfQGua3Vs7aLbBMLDo6M2ehHcjBdBD3tn5Jka
iiiJlcfR6zOw1+sAQi31s7iObXgriN12cVVtCptmLfuT0NO7Yqme7QmLrzte0L9eTsMFrM0sDBH5
lX4LvRC/TttHOL/VluCBhpc70e+n7nlwq11mbS5AmWhwEqaa9H4Ycuj4Cz4vCU1drvfrITW8G+WI
mcAtZ2sk8TY3Y3/jtxQqPOr70UJGmB812z95QX3NwfNQ9s4PchvCVBgP01h0QI+1p7SmhYWrnaJ+
fh6SDLqhSQ0g711Pa1Ze/RwIKm0chGHXztZOTfc6ho+x5ew/xBnEV2ghuT50bwWQU03vjhqCMkRm
7YHuKRlkuot0cbBW/M1Nj+wuWtL5AYnoNZaYA6/UyVrE4zgCcEVi/UR2ISmBbYacqj46lX+uF3/r
uhfp9iKN27keTM5Xc+SM/ZGXYgVRJDIM6ynmTBDamrazcnmTq/Yll1RthtcOWzQSjGutWB7NtjmK
lDafY19nDiBcs9j7g39NniuKL7Ga8Gh6aOwJT3VEZNAjKxqOdublrNy+SYlBfnBpy5pqWyZb3ZzP
zlyxCnTVASUeWkv0eX5rUtonTnuRIzcrnULfdik+F5WdPYuzXwkTgRF9lDZov5Q4+JXNnN4qIIIZ
n3qqPeFP0KMG9yZBOMEXFoU6bAOeb31krRtFMd8N3ZCttbqXz/QWrbyOV6niJJNQnaP6WzWz8+qN
/Stg42xVYOc8xRc7rL60ydkP2p0j1MFtlnwDJmU1tzVl1rhEdtlZuxp4udMfjKz4VujwHl0dYa/t
eC2pidyUUQTjbbXgvZwznNFth/7cRayGVIbDqp8PR8aBsLkLccJft6u8F8yxYj13Xc1hHLvJsF5s
mmclg8ppGrfMKaOxlY++E78WZWCs6L8Ax3sPiuRBH6eTP8abcrkrTArHhmCg0f9OqNRtJhO+Z72Z
RftZ6RLuabaeHMwCjvbstN7eNd31ooodEXlPCzTIpcp/AO3/mh3KlT6918xbpLPUjt5Rd4tbE9pv
2LvWafCTU5zLtQTZlOtuiiZYy9eB6dZhl9NOzdxxPupZYl9lbqaiNuUuBDSm5qfcbMyIhrVi5w1u
6iV/WNrihvkI5a3PUCCmddRyvCNsBk30pJIHt6UN7QesKXSMWO/IrmpscztU6XuvC8rYeOPhi9m4
lv3oxq1ijmLciEkDq2tLC1FkpzYo6xYsd0O9mWlprpv5ysQaOcm7drBTj6YohOu5+mT35kiIFwrC
Ao+umSbnvsdN7HjvvTKwaSpn4+lQ0QyaI15HXdLjlivTLXphK0pr/dzxZHXudM8B7pqk45l/7bon
x8deaTbrIKN2ddDbnvAteat20t6GVlyNGa1uLftBSfnkM5BaC8kzI6jf9tpseCHo13gtTP2Qlpce
KEbC7GKaTRC2hQYDgiz4MnGoh16a76Y0u6jvh8gcDQfPmQ5Ha4lpE7ffPb0OvEHparSz6lgxcpmK
YZWVtXkLWD3bceKXxyCjRKMRTYXLfokjLpDr0QxI0QqyqIMgtGVmV2MtwVeE+b3WtRs56HRbiKuj
gtF3aWy6m7zBVJ6Zb9bAi7PgL0xlfnQasD6TnpWMLXrevsKsqVtmV9OvRsfpdiUGncOYL+5D1QQ9
SWEIVm8mq3bgkfvBGzir+aqNq/rd6WiisbglSEw6wxg2g1vi0g86BECdmPzQqsG628mtmhWJjgNT
6olm/+Q+FFInsUaLS3mlhhyXY63HY7/BVdvsWXdoHpjDxswg4886RkKnuwmGOsWNkH/qc3GqDdTr
eXmBBSxX+Ky6C2Fg1fmuPC+0Cz4aGVc3U4Hh3Sly/zaxRxr3w0wrrfAboApjUuRb2Rfcq8Rs33N9
rHjFqYFNkMBlR7xNZq5IY10OoPJzjwPMRAEiCXMZyYGFQTvoaJFRRLvNrG/gPRiYiXMr+CGNXGN0
Q+Ma/Jx/rMmhWBccvNbkfzSbC7v6UmYY6wWj8UlAFDqnoHVXUg24Jm0HmnpcyfZrhn0b4T/q197A
dxTVAOJ8WlS/I07IPCj4B+QLZvodMmUPBp/voBdZMCyGVPZxFomhM10sHUO/Hxd3+Ejcpti7nuDQ
HDQL+q9uHTuSw79GSSkx8UR1OasTV7Tf+OzH5kbLl2qKJu7trqfOMaPYbLH2064vp83iYZCNqqKd
tjomr+vZmvxTrF1MJ4k02u8J4DieS8krE6CkflzGrswiexjpFumG5j2DVFPrTsh615ozx+tFBNa+
RMRz7Fpqq00ea+xETlpluK062zg1iaJuGkuI9HFSYCP0szexlNoPDefxEqbt4G6s1kj2sVHKjcPH
VVTawG8sntj3ZMK3QPdjOTsyXTZMar0Kr7jA0EVu7q29SHMVj0G76XlFRJjHhEjPbi+PCY2gnZjK
V/RUy4NhaPXWCjhlsF/FJ+iP09mnnrmhhzHv8xo7lwUNERG2TZfBkfbetYb0Dmy0fZ0Ok1jrGFK2
Y8EhPsQIYKtrzjqM5XxwMRTvePWXPeTChI46b/9Hm+beuZsHoGO1Ftz5Fgf2iLAQ7cqit7OWUzaP
oZYH2WsfpO2VnfrFtTJq+2iooH3FttXOB9E5ePFrquITPXZysHUv07pXotT6aBknqspal+U3dhcL
jx/RAZsE/XS285PEmJg15SNNkWRm/Fgdi2pg5lSMeMBK0WN8WtSAZd4xJ+eGBcSlRyOwLpqXREes
L71MVp5kmq3GGrucSf9iu9hafKdL7Q6VH7dA81kWY6MqD0sfTE+LNnbPPr3cdQPLISq8MdnDFJ6u
oKFZW9N/K/3G2WLDSQOsykZwny1WCQ/BkusFHiKxyX2W3nZibFiD6h7GQt2WYjuwxBMkn1o3BGi7
9Za3PU5O9qg4CqpsotfuK+VKDARjAPYmXo6Nlbq0GXEOG5Hr05HZ+F1/Y7oFJr18SK98jpFgojRt
Xo8l5jMrzoPiB/9MWp+QK/Bsww1qt21ZEWPAxtBPqJoKBA666h8S6/9Rd2bLcSNZtv2V+wOoi3kw
a+uHQEwMBmdSQfIFJlGUY4ZjBvzre0GlqhSZkth1365lvqQpFQMCcD9+zt5rm57FTHZ0PvUcrk61
64Gu17x5PPR2Px3pssF1rRz9WM1T9IzBxKElQv88rEo1r/3YiC4aCD6bKqOLT6eaKkJPxefC7rPb
wAVOulTf/rkIcvuxnvBnD3aBjaEs+5vaq+295Stnm5XT9Kmt4ztUZfFNKgaxNUj+wHOa1t4TggEx
bkfbtZkIouO0B7fUr7VG9dodUGfv0hu9Jzuv9deeXjEOoZFJn4PvE3+25LzWEJISjl4REDviyuja
wCZwr6xYPRRsSi7JQ/Tc5gfmlcHdkNj4BlGDlisJ2RKgEzahZGJVmMp0BFQ/IYYgC9XGwllpJ0TV
9mbMKxyefrd0qVKiKQrLnU9c7uI42gENPU2LsnOdgy9WUdo4pHA14YDn4TjjIEMJa9vWkx77wUkx
Ztg5drGNCTDZiMETCLY959QHhQeQzNG9syDmmq50NBIb7N/jPchG5zCgeNlkbsVZpndUjn/ATu+t
qqezXTOzTSwchh4oqC2549G2LboU2YE3EaJBCtwaxQt7OMnTV7k5tOdzlkc3rTniD4oF3dC8Ky6i
eNaZ45kZZ9qJiBV6R0hjXEI3OVNljAhSgjIuZWZiVJ3KyspWEv/oEKq8D6aV4H65aOyma/YzM8YM
1EQxXKvZpXUaedK+mJUVUfWW8wi3ylO4U6XktIH8seWwMNlHznndRqDEo7Ud5Ks8oPsa9CYuSiui
E9jOkcXaxwTFa+rxS6RRGuIOG66q2XZWbuTKK4cst1ArHSdfszLPmH0N6d0PVc6UnvT5REe7IuRn
F8N1tbFsaqOqaOm3aiLvEsoJaP+jzn5kwQxKcPRU2Wn2m0BgB86Gi7kZhs9OZpg3cEGZW4HKtcn1
S8dH/MaM2iy4rBvhZ5z4Gf0WV6bdu+3eDBp9bXGLwaRFI2BqQXzptZq1pklcHuZubL65DKhWY+Wp
a9PR2yMMRnGmU51usAKAA/nPdXP3VcG//7Vo7V4qyUGRIIL//q83/7V7rRa5Wfv+f3rzd9r//v7H
UNUWldqb/9h8V6zd9K/NfPva9vk/X//H//m//cMfurf7WaJ7e+FW7pZXEzDx3+jflrjX//v98/94
/Td6uevPzeeX1/z/nLX5ZwAtf/ub/1TOwZH/B/HggRnoyBfBr/Ka/1TOGYbxD4MYzAV2BgKAx/7f
yjnD+4fBKg+CEX09tfuiCP6hnDOcfyx8cZC2yJJtx0F7+q9P+INAx8X7LZHO+KVuzva+u29+0s1p
ERcjQ316QCp0mZLmaEbFIev0y6yy12ryaGBoj+xrlxNKd7Oh3R6YgrVA7I3I7Vdki7yUUxSy1+5/
uoY/PuHPjDyH6/GTIeWHko9P9C5jcHI6k4yWuT2kUj/4Wi3QsUtGbEFRQqKjHq+ghiHTIyF77o6+
Qzxabbf6qlD9V7qpn2q/M8PJVgf4R59trxYrQ/O9NSAPRscQcrZGmd8zzPG2DEtZkBXQH7di+oSE
D90RjY+o0A95nzzZljooVd2rIr3ENvBpVq1g/tWM+xJAxL5oNGzEftVtKM8Fkxn16vjRmSiqNZTd
a72q7lGi3ddFf+kVmcdZMYZC46SPFqiPsNaMl7HRPxn95O7KXL+bnUqs6MrxSp17paAw/PmCWm9V
2P++oO+tRHgyYF/X03AIUiRIQ+2HPZ67UMQ+IkeEHBin1m4er/sEYWQkj7NMn6rSO6NvaSNxEuuh
RQrDGJOkxGpfCPcV1s2qGJ4Z3+N/mq671NHWMDLE1i/H4myEorPuTIR9QWoOm2YuFgLF0ENomfKQ
dCWWXtu9p3/PXNcbAG14Z3/+quZbmfBfX3W5p366m2ly6wNSzuEwR+M1Q7/zpkyREFkXXOQ9Y272
ZHvIw9iJvFNkcf9i43hCS5JuBkWJ6nQ1Uys6MlLcUdzs4Oi+9H4H7bsFNeeJ/NGqTOpTaZU38Syu
e8Hg8oOPzsP+q9tef6f9zzifA8jR60MTif2s6G05hwTcBYbYNeL6nW5Htz7DKUHTnJbE0+Dqn9ys
Y6gUr7NmXNMtycM84/Y1aiYWIzctJB3jGFgQyrzqVkzj3Z8/6jv1+19X+Z3WNoYw6mRe3Bx6WgFG
Uq5LXJrZgAdwYHrJ8eqlcbh9/Oo+t9I71eDOiWKh76m4wqaSx4JHZTU1H1nmfvejv3MyuFQNhuMg
bvGtftVjvnR6nqwf29pvV8jvCPS/zEB/fdtF+P7TPQXQlfmV3pBvTmAVzUSM2fO4ql1Si5yleTF4
ZRfGOrb7xjZ2nCfYzWM867lZ3ImC/nKqx1fRIhVpocmJPNtZDjZQL0+eiPe5M8x2X6Xe659/m98s
5/pyd/30YT1Mz9MM+uAwlQikxGtQNPi/SvrnDPU874Ml5V2G91/XxHz7NqRptQmIv/pgVOPZ0phz
64LrI3ZIB1f2Ujc18rJnyhY4c/jnb2YuNp9f/Q7v7D9RKdpyyssaMZmCpYg6IEPBFNhxvmpH9xvY
yGgNoUd7yEQP/S7dp65Dd0JTa426jxujo+U30HvMhf6Y1jQA22b4EiAHBLEAGQxq6kdZxr9Wo9uY
It5eH9eZNTeafXnoxuFJJgQzmvAPFu2MAsUA2iyp850rggfTbNHeqSn07eLUmBiYfYGiju1lM+vd
Y9Fr60jQKDSoaYNojfwxzGICqKbkpU7MWwghCiGiqa8BE27aQv8gKMP89WqEffHtF1B+W+PZseqD
SqiMM8SmLQZM03LvdWWeEDLQZe93hZ2Fg2jWs3S3xCRybNCuGKpfzCC7MAzfaEh9ldnfjhVj0tYD
nZfuowI0MYrlj2JTvwNP/35fEGLx9qOWJQPvIgrqQ9pqSAx60z+qDpGe4phxGYzK3QjOnGE8IVBF
NAZSxchuK1fqV44h3FWxaHsQVtJgEgRcFjS5nQipVxkVFgOptt0TQPegjekneukPxPU9B0R9cV7J
d3Q3Puuc3KlEEitMJr1COzif+wXZjq5j31vlRyYb43e/x7vdIaoXuY5tSCYcceiWybnrRofCBTNG
ICU408useeTnOneUteWIdE5LZVvmpfbBA/8d2f6ri/xuyS/9rukJ1pQobHM9zNUMpbSg6EHNFl9L
SgrgIVDASma7pP59ySz7RQI5BrDm4WcPrGbncobSfVxm+cykNOi/TgVHHAgGMD/aFMdBYRBbJiF6
riByFGuEvTdSZvZ+EqFXuGtLNudFPpzbS9AGAJNxXca+s4FtE2zL3jz6csx2wDH3eWR+VqbmU5oN
QAYKxOKGRjXF0flB+fmZhS9zxabEOKDWbyFmj8CVmmcH5AySiQgafswQvdIuh7J7yHLvFFvZ08Ai
jmoGsZaw9jIWm2lcMFex/YFXy3xrw/7Xikpl//Yu9vR2hF1l9gd9oqBtRX3fDii4JA7oFSIvOjmx
ybmxgWmk9Z21ysfS3Lgsimt24mzrU4qEjKU/BzEtqkQup/+I9FuyNg/NOJEcMlEI/3klfscM/uuz
vtsRcWqQC2f1w4HJ+2UzXBCaDXDj2rYIZGxwWNi9c2Dybq4nD9ABdQHkCJoImAACCoZW5LsJUmQV
K8wGzVU2PSmRX3iav6vp80i/3ssJ+BEUuNaz942ydrkt+K4kWcN5zDN33dSwqqtn2qD7wjKNcPaa
Wwg2tKYZdDOKnCMDkNJN7h5Ze2mcHIvh62R6WwGANGHS/ufr8Nvf7N1mGxHckcTj0BwcSHU7ut/5
fVYyue7wlp8ZfuPBccF+UJGuGFb0Obkz9bWmgl1vOOozzmmxt1NVo1Ai87TVa29t1VgVDHNgKG1j
AWlngE4ffNhla/7VE/xuyyZ+mf4JorgD0BkHBCzhi2eJm84XURlH1Mr+FXIgeBfLA4ig2QttdFKh
CKqj7RoC5wgoe7TEcXLtM0C8Gwufaaqymwt4fyASy6pbYF/YO2SWbtz2g3rG/d3C927Xn1H2LGat
6kDTt1srm1zmrMvcfdaiLBwCqTZWLDt0Fim6Nxt15lAQUY29ErmlqI+QhG+9OkIyOu8dA8GidKiZ
AbXFm6l37XCA67JKsKyCj0o7qJrIvF2sbCvTTF0QHAU8p8ybGE4h6gjEdQcFBxGRae8xp2R7i4Ej
FmTwXXnMH9QGZgrkyfNKdngZmjm9dSKKvqVqjNq8WsdZux/m/AmCxHVCmpy0QfDwFJ3VEUNhrdyk
EcK0lQdYcCMsHagVEtKzaM4ynqOlqtfLadcO7qnLFmWfV4nNgK4xNPMcxeDofxT89ZuiF4j52+XI
qDO35/AqD5EGMpN0QqqldoRNMhbRtLQdBWmRNO+8qn+dbDw+nSYJbJ1auQnKftxURK5u6so4Ga1z
yJR1M6QWEoO45nRiOVeTORztErFIaRkfbFG/OZX8zRpajbK0vVTmhyzzT/HQPXcLedvRR4hUZnxN
QuLJNL1TYcZXE/q2HVnkrJSuxjSmRF9Gzup1Wxif5zS5/fMj99tP9K4ysVhy48kr6WTURnJlzKiN
QOia3V1klftYc3GZmEG9Bm7kbGLDNta47MZ9XmuHxq5ib8cCg6xX0TO6EJFKsAlF4oPn6jd9H3JA
3/7A5gDTtO10eRCxGnnga8hcVit2Vg5EiCKK4F1AM57mXnWEV0PT7eBnkgWx8QoDEhnGFcY/lb7V
xt6knwDOR3IjfrDD/OZ84b4PbzFQmPmyR7Va2tkZOt/dCApL1/wLj2G3y6O+ANccxw8LI775f/y1
nLdXpECWSD4CE4soMXZdFu30woEcmvjn6O9goOq7NgjWtUMu7oSeII0eWnLATNyPdFCQYCsLRXjc
nX/wcX7dBnPfIy/40Z2xNozpAOvvwUpzN7S6AaldNl1HKVjOrKWP4mTlK9Pcc4hnZ1Zc3ZE6AKTT
Vs7G6tBMQPh7qRIbsUKTfnZ97QNb//dMkV/sJe9RE9yXuuy1qT/0MfIMejjiOaJm/mbMRnBohoqm
NLJgQIrWNkmG84xuWN62z7pTHRvwUeGAl34/+Fj86BgkB6rL8aYTLuhaI791ICsqN33yyF1H8z8j
Tuuu/nxRf7dj++82wSjXoO10fn8w6uHBgfGNiGtaTZ1GDkFTPBlZ9wywvAuZxzCF6pDkEkKMZjOm
pxBfgiO/aBNBKnbvWVuhuN+5CCYaouRVlFS1f/6UxnLI+tXlfbfnuVJTMTaa/mAaKPoDPb0w6inD
91J+teqe01MlrlwOviviDY6Q/Y4GsXorSDp8soKPxwp7r3w2rDo6eQ3FWT+uNWl2u++f7z8yyP8v
Gv0XyUtTtdW37v+DTj8bwE+/0d+c8fdYZZYe/88t/u9/5UeLX6cnDwcLR7vpui59/n+1+AMPmztM
IxJXeG6/B2gC3ftugMcbjxCK9FzmAtYShfTvDj8vBgbEBneA4d7gJf8jb/yyfP11M3m+y/CA0R6Z
yAvKxHLeneCcNq/Twk+pPwqtu0jNpVTJFEbs1IqL/zBidnkz/GN8/MCHLPI3AFGC4Mgkgq7eFzEM
Yy0y6z3jT7FWnRL70dao4n76Ha7/+T1+nhYsn/7dt/tBynJohgI+ert4pxzJLb9JGqZhjO3oCiUa
DtGgXXj0qGbc0frgDd8uy98vZ2DDusADbfkgsd+dgSrCCsp0yvmGC8+PZgPHD6av5XU7iDms6Hdu
sZXIr8LJhvDP33V56TffFWwLkBhwNLoLmsh9V5sFsRaVhl5zSYHOhqkrCErV4o/e5W/3C+/CF+Nq
gg4hp+jdFS0sZU/K4V2YHHSHxKudTwWpudumTuhw/vkbLa/1/hsho8UTuUQvBe+D4iJZOaCWR5rv
AMn7nK5Rh7W+R4KASDa6Hcvogw3gV1+OLEjQmJB2SDx/X5mNDR5hUdR7L0DKF8VxvNenUdvNnvPy
56/GlO7tkZ5bBfCX44O/WQBC/PPuVkkSxd4WVGjS/XG4MLNceyLbs1R08jp1Q4oD7psh8hA/2BMk
RroLa3RWnrkKUhsxUBBozyXk/69Nqio6VDnbaag1gadtE0CBC21J9ePWwV67gFItGhUDFPK7mEh3
DTd5HquNbdTGnajb6dJEVYLCrk7mxxEl67Qi4SnvEC9bxk1WtyndGGyjd3qXLDNvD9ziaha16a0A
VRdyhaerRI5Ml3tYZ4FdRkegi8zC8pQcHQQsrVpgN8q8MWK0+hyBPLdZxlrM//lcZqLZQBNRC/vx
QZWmBuYw4LOW4eLSeARUUY17jYMw/D7P7LKTGZsZQgUQL55ctZwfljgFmKSww9NWYZYgqyagFxWX
jhxP/eiiAlwpK4vG8wHiLOqULvLjAlEiwNI1lp2AGqMu6ycf/kW3URy1S87adR3EaPGzPn/CJi1S
beUAvm23c9n0E7nshecdR91utSvs5fpwrEB8t4DbAAYcetPEdJNH2EJcWdDfBTPq2Vu0UP21ybVM
GMUI0W1I2PDjjZNKGR8cmTbPpINSVKyEhW+i5JrkptomHTIrGrptWZxr5owi09I5woYeeux6y2nA
aM+jkTjF0EDtBOMePaBNZ6t05cZwTJy0Ea72gFJBNPqdXlqYkhN/psPpBAJFdIparX80JyN5qAIo
858EMmK59cBT1tQ5c43TTCfv5jyuC8e/6AuC33ZZjHpqXTYaalXwDpwGINPju/CE0OcvdpzVFElz
qbnJgRe2rwdixJFTka4yryuSDaqwySBTwz+qIudhFg0G8xJr74DsVGTFOc0QNDL4tozFN4m4Lng2
4tEEVlY31hAc45EU3LUvYgna3rHrfjfUXhwc9Cig5oqngLNzW1h+v5KR5cBOjacYnWacR025TmOD
094qNkszDUsLum6+JnKGE6teF+QCk1uhuOJu0gY3GSL8/tiIYdQ/lTQmERjVZoBfPIfETkC6am5z
Iwjaa2vm9qRf7JQPjUxEEhZ1YUlA9uNIzziX/ckCTAwavST2lbCLrIlPfmxnF7AvaK/IPAKkDKFN
i29R5+gKrWwHx8HS4X8SEGBZF3EeN3JDrkdbbxMPhTwxCG5e33O3Bw+i01xrJWH+PlSJ0Ol1kZYy
rqrAmTBFL4MSwlAJJTK8XQ6P+Gvtl8D/UKeZxmXbeF5+HnFSRk3PmqtogNdOeeO6i5xZ1LI1mOAZ
Eeqg2bRVvDIsaUx7RP6jx/f0Mo0A1IkkE5pU9pINGQ3mGgHpfNm1WSrXqZlhSWs6BsGcThBuo4Ub
M5OJuEOsNWLMYolaoENOw6Ud+0srn3Ubq99YvM5dPO2IJiUlxMD1+aXUScQJbQE/NnTA8tQ7nvb+
WjZCVtukTboX8PPRFz0lQ3I9+dVMKo9Jf3bFySFJ1y3STRa2dILpmJltf0MgV+tA2TK0V6eKRrnr
EW+dZJwW/YEMZ4UjwxJmibMY5AW62gatHQtSs0pUqtptl2n+jV/Qh8UwOeOeyu2yv261jjCbLBPQ
HCxdEWZFoLX0AeKi72eOE1lnaDsYB46oMEusvQV3BArrDMU5e5N14ZU1lPOOJtyD3nfTnWwQOe+i
Km5yAAZxqV2WSbbISdFyXsUcXqhpSBRYppwTVjhZekCLexKAwspMjBeXBLHPg2pGsdUr+qLbqLXr
u56SyeagFjPGVjMeIka2biAvBGlLG8iN9MgtLcb/4w0zqU0AXuRZ4uR6v4tVGwANm0k/wZDlWiQO
YWMnkKXrF5GnZ3+uga9k3A6liUGq1fFtpDLB3qIkQZUh7lX7gh57yanPzNWxVAAeVkrTSMHU0uJV
pVX+pZJmCqStm54Cd5I79r4Cv1WrHo02yBnvBYSiLANTf/nNRjatok0dWC6VC2e543jj8Xga/NpG
q/DJw/IdyLEbtW+T3uISCnwBG8ibkienKvyn3Gqaezjj/rwCdACusNKSSF+1UWahyEzm7mUstAgv
VOEC5UB2S4ynlkcpl7Ky6lVh1umraZSIm6Uveq5c1cpPSSQcnQQA37lTNMqeZ11srAT3CHJSRhGo
M+eVkVrNF3Iss6NvoFYMCM4BT9eONNWk/yDxVd5ruVOeF+MUoi58ki2g7y5PgIDHQAQ603oqklo7
YTumA6ico1vI/kKTaeut7DFrj13roANH97VG1UasE6l9jKCmOo6P9OfGTaP1xW2daeocxvOFaVao
DFuzuiCXNYDB3JjqOgFfD39D5Ssv0gIsYyn+b0ezTmZhbLDm3kpfethdZ87OiM6cb/VsplcdEuWD
Dl/bCQswQNhCmI73KijWlofqu8BKwU0BYdwFxH5v5Ya31mfnBi9nf7CNAW9sq5XnaeWe8xXEwWqS
ZcVV3pOmpHOBPpvX7PCzHSBSxHKFibqXqybvm9d68s0XTcvsV7M3Ddwa8+Czn02nZPS+pdUwHOxA
WdctCpt94Q3kHbGDvDLj0cf12KYzeUJTI5A9eY0v4IeT8+KUCEP8bgagMGidcZIwagiGQCEDu747
aL7iDJ6MCjFejzUFtzpuDWU56PwSEobv6dOoeBfzJL4meV9lO4i67g2ajfiyckz3Vp/ilyLVHRYW
G1lAkU/iQqI+UteNbIKjXcFjMZlKUijVHSnlABmty7qhGmc/Eskh0DOxoUkVYYj1R7I66r5Q/nY2
4HdhfDFhdKV9hwsIQ2qFIsKGSb6DjZZTfkhHLplhIJDGuDc3oyrVjRwSHlQi4Apjm+duAsWim+c4
bPoZ/FFnmHjfsqqDwoBkBi4P5rwrp0nQilFiOY/SxHQ0AzJYWrpT/0j/v/WfKIKak1+RaXWXFZnx
Bel01cCpn8Zx2+XmJC9jQ+AXzYZmuEHKr9HLU4hOr7zaaxSi6ixIzjR76IcnowFC/TXWzNY6m6U1
AT/xiuqxmoP+MNEia8Ny0gy65hj+MDgFHeN0OQj69xEV9lamdFzR7nokqqYJAYKWmXn4Qz2qLsSY
yaNvyGEKM9NprRCmeDCRNsaXCs0pKZ4iaTWkzVCcrIuhHrqwrnC9Fp0YLlJyOQ7UOhLIRNwYt4wp
2NwTy84xC0AdXvlWDLEZpZnthWWVFtd6OwePZhaQm8XATJ7IQYEPVLuxFfaZ3T80Dmfx0LTR0q5a
PQC9ng1TQe09dojp3ShAKbrA+2GC5A0YpwHN7YttGIigW5gOQbZsLjMG1G1EzOR5RNLMCtEo7x5F
GY9/UQ+fiECcXxg2ErJXMe04AgGIrjALZKyAdsBPbfgyms5JnaAkNCBT0jkMTNmtE6dB4xJgPb4i
Rl7DOjWLKaSoZU2c5qwur/IIDf0OWpp45Iml2m0wFp+W7to6huH+ucZOgbqtbaLrKsLtQojhHeTs
aslq6q0jVgnQArCEIJ0R+gTaBzrUw+z3tBK7coDoH9n9eec2QWjYHdwCRs4jWmBjhIMWT0BSg+JG
cWrnkXbFYrOc6BmXEgiFG527WXrKGKegX0znT3VClCSrJ75T6AarSsNM14jlJDbGhfmgpRqIOGbs
X8hxwapsABzeTPESk26O7idCZW6IUM+3wWhi1EIu/A04lct14Pyzp29dcUsCi+qNuDsVsYwfLJXv
yqDECNRUT7oRnVutXV75BRy/KNk6k1ewjpfAIoLuKDkcrl2XiL3IsL+RtHFmJC71rF/uoohDX44/
SfPTnSOMq5L8GHj6bKleKU7ZEiBXdSYYfNk1TID1bUB7GmStd6l1WIAmEmVX9oyjGQwr6s4egkLx
iUrdXg8aznndirfCn9tQELKgp/q16lmAyPlAD6/G9HMdAHswvOLcyex70nfih3hQ2AGIUsL9ZeQ7
EVD9L3r7swSI2KyzXq/yigQsxXRrZUDh/9QPM1YRQXWNl/QqBhXHPkHqTtJCCjRdMCSU9xclTbSN
WTpo0UdyW3MuTihADN1mHV65tI73sMqcM60BRI6DGvAL7tKijA+M1vhd+hTgE1Ffe7sd6c8T00KW
4NZP+bukoJKRCV5j20kch3Nm3RGOymv2VHkAaQz1hJf6EtcWR7d8FC+8/Iz/BWzqHMOTsBv5irf5
fGqj/lq1bQDBy8uODZlkhdXhbTcrmrVkLBFSyntagR6tpiqGeTOQNoJPbZkQJqgzxsjkR0021gx4
TJftDaCpO8FYGJqpd8G8trvo8ti66/IJtqEWVNqZLTHr4erT73O6GtY6zR0bmZ+sRgzpvXWmY7B2
MZNqcbfKOI7wjOsg1GOATKekADLBG7bxqWhm5P1tjo8CFNclyaxwQcglXY+URcihpPriG9mrjiaD
VkPbijP8zjw5lP2z1rkrP0L/P+BQa1q/fu4DJ7uYOFavVTK0257cHwwCDvJaoDFhpuEUDT5lanxk
jSJYN5mCjQ3McdN5kDt0bOVh0dRXqsTQga+XGU+uFccITvK6ocOwqbVRg9W2ZH65I144r/jGo3bE
3HWbWkydqekujJIy1qjPOndBW3p3nL7vaz33jkFVPGRLbE5vyWGbkcVF+p6DNYBsjklqp64ljjPt
+08FbrR0E2WJPMu1kWO0tE7g1NA3WeIbHK5pXfnBljOGCarHD64ira7ujNFk3FjgZyyIr19y/Syy
jYdsi1WUcNCsuXVr9KKsUBFwAFBHXz1wzNdeP1DJCe00QD04J5SwvsfGBq9MiH1CTOc2qBtUqktA
3s1kdnbocmAl/IswnLa6g6pgEY0XPwRu4uPsMKyDV0/nTs9mTdK2j3Wi9W+82C6f6BiVkFziMxGh
xyPEhQWGRC2ONfq50MRtn4vnSmX5OjcIM426iC3X6w1St4rgsTJT9L2aNeXPvMdZU2aLErjXX1rX
8bYjRS82W0POe+7YdpclauKIZACvJH2aFpQejQ8Z7JWz0ujLL+QfF9aF2/VTs+F2jQL6AxGq7Dzu
HIbcythmNLBMRJO1gfWH/nDC+enKQIB1Y0fBmK1Bpkj0FH7x7KS81NTXzj4TTXZDEFlxQd3vh12X
36GNUfwIRtV9gcTiXpKj6XJR0/I+r4LeDUfZ5LtILE3imYL/So5tiTqG3njMqcLkO01eRGAdzJGt
wBa3x5E8vXiEUVJUo4ZYlZ57KM2m2cfSqgD86GoI27RrD3M+QAclqX48DXVjYgrVM+e6djo8h30f
F9eZmu8YmrP4zG5xJKvaxNRqGkJtoUcaZN6SmrybexGv47nEEMvjmaBlmQnF2OhN1azrkohjSyX6
TVdNNNdckRYP9Nmcp8Lo+ktRKB37YxXPDOIWk5Gae+KTxOiErlviFsJ60BOXm9flht3J70PP1et+
LzpTR1cl6+5zzWngqdBBFYaD6xE/aU8ErFWGKoCFoKvMV5UZpdpaYYc9oj7om1BqGSzpYUZLNagg
i0ISTBx1YLIdUNW4QifzDVbtXVsKG/8ZvDW4Me4EtEVTrvRCBy+kyYLtQ+PUgb/TQKN4xTJTinyT
4GWySZGJEO84kq4+Rpm2VYASrBQnsWmnRxWVbo6fPe6C9Zx1ZXDuOTZZgCDbkKK3rT0wKPbAJtoy
wcXZBcirpmRsEd3jk4a5IEaTM+xkBKCvKuNKTqUDDAb6bhnmU9A+mm0TP9fCoJ400rkkEjIqYLoF
HL6YSc9mcZug2ocUNCzuf5YLUoYIu3RohPa+B4ZHrzVwQRJAAco92u1rPDjBU1WkDTla5jidNJwU
+d7uEnXTSm4rNlyynlYtdAVv1QPpABZUOikcOi2N3W3m5w7ThZGqf2slPXood9BzMHBNTpXS9nF1
bdmFejGki55qlngoz5JR2vpWd+Jsl3vTbJEoCSZvzuAAbbo6dp6RJI9aKBqgK2e0cccOM1tjws6r
W71fcT8RuuX4KbltxINaFn/qyS9z68gLu50gMwiutAfkFhbJygI0Uq3yVnZfoKbSi/IzJ3lQqESD
te0iFF1PmJOXq+GQkRwpujirPGKtgO5h2P56LCoksh0GVDRtdT3cOEXhj1TeNT0aPkSqwHXk3lVl
0CdlPCywZfCte2oQi77hA63E5ma0euCC9DqwLnYs6/PWU2myi2iiS3rANCAQL1r9qR4alyi7QJ+6
pfyo1LbqGjSHSVGXw7YvtTaBYDBqD+6Mc5fDD5Zb3P6Feqxq7hWooIY1nuks4C/KJ7ZlkzedeSXp
B7zy0Nm44gcJZ0mhQTlkfdPMILNQfYV+YYNXwp3V3WvgSw4YC4xj4bU+O7dmIWpW5E6f6qZhut/a
gHCCFq21dIvqOaD/h4+1PY3ElWITq72oAW80g4KMEJM8uaMj98LtmAkNwKihH0cVMeczvxwMlNij
35QOSX+pbLPTLn3dUMgLx6UlVYKgg2qtebRogUAkNkb9xDXxqPvqi2WZ8QX9sOgrkVNYsUtRTXiC
iGgyVrlB3lo4TzPtfXPI5yfyKYYvQJrHZA241WcbbxVaqU4tc4VMTVCypmrwEQ7FqSKECnEHWb1s
rfoWka5hbGSQey9UiG630jsPECxFlgzpnyJCyspgvHV1PCmEVdWDy1LrDtvBIuJrPzP146YcJaHZ
vghSqlNh6+61u6xZuyhbjPlxQsLoCj93GoULuhiLeTAVNCGMymCjhRiNMEDX0lPfpGYBC4c8i5y2
7m3t4g9a27VjXjn0mJGBCDnw2Oh4m2nrKkAyeRTEwRZeCOTLrPeSnMNR174E1qSfVRGUENRgXF9I
VT2PYTR7M2wzqSUVudhpaYAdJy87bIl0OrKlU0X2fY0PZx7ZX/DsE7LSOl7XE4Nq5JwPMf/K/Qi0
5EwZrfnNkx2puugG+h6GSuQ6Z008ORPKycTbw1kEccVdT2wYGpL+W5O3db8lAW0COkg+9bjKLb2+
bppaf6QT3H/hySbTzp8z52uHf51mAiiXBcwyJ+KKY1VyQfxfTQYrGxDLVmaU936pVY8x6whmImgM
OB6kXnylnQ02xckkXQS+VXae4Z4q4X1lFEr0XoBfi9LjBhn6orqq8v+h7kyWG9e1bfsvr88TYE02
XkeiRLlK2+kiiw7DWbGuwArk19/BfU/cl5J9rfDpvYjcu5MRCYEEgYW15hoTQ8bAoM+GHzrQC7aB
L6J+OPhLw0ZOmxFMOZX2Zhtb+vK5IrbIAqOgZXSVnLgtOV6BvYrOpfQP6Lj+GSmsfMqR2AO/Fgkd
j4jAnMc6jTgUUz5zKF2pXm/rycGLOzY0y9j2I6k82v2b+BsW3Zxz8KtIIWB/Bx6kRwp9a9NgjERQ
ZlBknLIY8H2Ti/fNonD7U2vxkQt8E4ITHc6ko4DUEU4h2JiTISj8sTNDd86dEmBHNHFJs+KXIgOO
AHdB6NcOVbMoRMzmXTAhXIEb2xx/m1PRPsT5xIKbqG//JqYbxdZAhIoZyux5L+T2/WuHVAxdx1Xt
u/SnKBqPfc8W1YFAJCap38Rlgbkc7D3IujpYB4/wZ9I1E0hlWbfUXKBufIGaGusBhQ90JfZa/wlX
97kRh/jaoZIwDrPOEenlaeCQ0YdH3g98uGnVdB2sE/T4W1BUQA57s66Kp2Wy5NfRiu2frC6wJbPe
yy8Vd5nPVdRy0kxpTVdzh4L7CoKHkkHiUlME9EWj9aXdmoRiQPPLW9l7bDi53esLOUlgJteKNvQV
tV2K4i716AsPzLGPfwLRbL+OU78G5sqAsuDoLZdmSSOhRopH9V+szEXzxoE+ZHcx1eDpJW/a+Jm0
IA8C6eM87xTSjJ8xRnXZQ2d1Hv42Q03KeJIGdMbR1z2KS50uDdiLzdiFceZaILG6wjT32H236XbR
XWJtSVM+ROwKH0CoUJ31jeuhwlQrn0fnBuWQXqGGT1Xa7STlzWZPp6DWbCsdwNrGcMhQEnSvei+J
Ore4mudsNKFvcTuCfqV3P8bV8nTv4/H4lXJCW++hn0PZjqmcgYTpOcsuOCRmuFJtYTiX3Isrm2wM
w3JZ4Ayh2mEukLdYHd/bxGiWoEdSzZ2liylRtkZH+IS7+3Tj0qYSB4TEMf30CclWwmXbqO9mZ2AG
iFkjeqtLVTyiWnO/lr07ORhERtz4qAdTneBpttVhsLz+i1/ienANSnDwdpVR64RbTV2VQWxLSLSk
NEc7WDI20gtuokaE6hc2f5DNUmdRTJ6qbyNvqn715jhOnxFlLf6+c8GC7msn1b45RuKpPb4whGrk
XLEeJ3GDfaTD0vqRFLX1Recg1IghpRN/pgDAd95ltevTFGrSbDesRJMwFclyW4rVzRvDSRd9KCtj
gFsU2fV2tElJB1YfYRzoCGldePgpXGY1LeEbg9V9GcES/BEbRk8XdpLbT9JrM3j2zUqdGjJJaojL
IUCiofchW7f2BMqT6qvgOIptuhabpMtueby2juqPxDBMZ9eHiArbq2wTL98CMiEfUStpvhB8Csqj
Zb8+avCG3VaoMbtrJ5sMYRRjmg2wGfAqkRMdbFssZSM2FOqsF8QA3bL1dQJESCKri6YZO4UBC8ox
rrJCaCpgRs11VWjgOA0nyx9izhDsMcuJxAzVYp3eWxLl+h6bDbSQICMcIO+p89n0m9jblVEhn6Ag
WBE0t874CQsY3EQpl2r/vsrilfwHWQXXIBN2s0VntXkiVrF1DSJtg+6wHyb7myOG+Uve9gpsHfeJ
MgUlcUaDcyzNQ9MBbsrk8XOhNlyLKvix3qikYCVdIJcHK9KHl0QAh6Z27cAcodsMVdQ16kZg177O
1SdMK5MsTTUUpXZm3q90LPwMS7gIyATXKds6mfcKZ+gptg8HgTXiI6tcC3BIaHfk8aozrWCvVEe+
qQtc8gzufYbn6utP+auzsJTgKIgu+oNrVU63ifsouyf3Vxw++iYxeNMRyuCJYNMQf6p9bOsSeqvo
DyPS6H2b5VDra6xGFJ3JIdSE5IyG9fUTZDycKhHrEeii1TmeFttsTyE17Q+ir3BMiwzjCcMkuXHa
yHp+f2r6+tuPZE48QoPgCg9JlE7G6dxyu4VvZMz9IfdzO0xR0YaT6rp9i6CLESc/2pFBq0CF0zWJ
I9kSGDqd+dJo3If3f8rr74VfYnk+GAJWDViz41kXDVIBqsDDoSyzC2S5v5N6+hYVabxvzrUQvrVu
TAePOMNE3GWcSm6pmy6xG3s9kuAIghhg2oNW2vr1+xN6axS0k46lOzaumfrJa5Rgz+w+kz3JKORT
fGkw8GDXnPkG3npsGK2g47JdDEnNk8eWZBmBz5D0BxoKzSiUua91d7NPgvYqJj1XBxqdkd7u/amd
rlBUmzqn1To70wYPcSL3cxrBHbRRIuRO0/9xbcdJkAuoJN9hihyd6T87aTB0SUisGjx0qsBPbBsX
pOOVQR9ZLj2vUyFVv/Kl6rqUwx0C6A6nFHHhi4nAyBTGk9F19s8mnojmSseEu0nXT2Wq5togfvz8
/hN49eH886MIU9lsHfL+py2enkDvSD5GhfHsYRZQSPlggmDc+wbOBdwkYAUm1nhr1QhB3ILael9B
qBnm9Nwn/Ma7MNkE2WrZcak6nuy39rJkrp12S2greiX0NKr/lFk23Yvece7en/TpimbOWLpAZGbL
sHSmfvwi1OxWExq3JQRdxiWiG0Ate8I446771oR40b6/qpUFNoDHowC7EZq1+AoLZUE6ErAxEPKl
pDksnLkffNDgcF1dmIb5bAfCtZBfngyXGwt6RH0EVROlCPXmGCGbudx4sduGH358jrOan5rOuu+c
yp2VD1nbXUQPYmtE0GIK8gA6mLf3R3nj8TmOtzJb6BtA+G0cP75SJ/bnOtqHeENOf6STeQc/FuqX
U1M/fH+oN9aD47tsO9iucTCeNuyY00SVzKK+KnAW2ZIh+2qWdb378CC0CdDfZrGF2hiJHs+nr5eK
EMbvwnZpfmdp5e9AZQ8ffzUuxBpnXXAmS+5ki7FBg6AHdLtw0chyVpaVXFaFL88EEm88L/Rsrkuk
shq4Gute/le84pEigk9oQTdNlixYvLy61EmOfHwBQMP3XaA9js4wJ+dOwfndaDKZw26GdJnqJeZF
neFo1xnigXMNIafHD1+PZ3qOEIYDchMu1vGUzKoXg5kCKCSax+ypRYQogNjNhrqMh3l8yFtZTWeO
vDceI5cXTh0+Iguf15MVwerOJdoTFWaZM3/SgYTCWba88uOr24OmomNdS3OCZZxMbUnrkswvtdwR
1Xt7j5dT6ezHDu/yDyq/12fIf4Zus745K092oLr0yV74sJ7Bdo7fJ2H3v7C1n3+mo7ucad16vTmA
HbFMujpoZ/KJgY5fFxluMoFkRMPSs83QNGexpaW8CeuGFNVHv1tuIp7HngoL1hb2yWHR+pEaqYj5
oQ++Bo4tEtrCT+rf74/yekKGILbSTdoBLKLlk08q9VGZtO6sh9EgsrCsK3VltI6zzYEWf/lPhmKT
YMvzuOKcbKy9GnDWimw9tLRmCPy0pEg85fDnzNw+8+zWT/TvqJzrjFi5Wx59ObpD2uf4NZG9oNPV
yvSw9kn+DiNAJlhuhfEiE4ToO7rdH6sF8UJEseLM7vH64+ISwNfscsITiP+DtPhrj0JA72SREekh
7cvFg79EM/krYXx4J0RjyUHor/c2kmUn65Cyp7CVHrthSSboUC1udG0Y8lzLzxtzWTd0On/+Ged0
FAt/ppJeA0axo3F19ut3gk6CD0dFHH9E3xaBIBHqKVgFfSmvSwmXJ5ZG6H0nR4fGnWTzR9tfsJj2
iPMoZYP/F544WeuIeouOsqzAf8vP4MpYeQA2D4hXnp/ztH395Dg4SFwYDsBHjsXTLXaqQQhZs73W
fuNAwk/ei0HMH95hIcCyea4bhGsYp18U5fcG0KK0Q7pDrU089yg7EtM48zG9NRcaePA5xc2VI+Nk
e9VFidzO720QB9m0497yK0oyEXx0cyDjImi0s3R3bTA7OXQ1SGNx7Fd2iGq1v43Nyrs2/XrgJlKM
zccfG661a+Me2x6f6MnLqVQKHm10rVCsMlBM/hKMWKRpjh9e2JYtfJYBdy/2Au9kvaVjNKHQnKzQ
KMEH0PONkAuh6ZnXs/4rx3sdgR0aEzI5LuU65+ScMONyIB3SMJvZs686S4vJVSdiS0GvgpqrxJnx
3lgONpuqIZw1nOTmdry3mlJaNKoICztS06FLBzYvVfzozDt6PSubXBxNaqSniHlOLzFsa5x/foao
U1Z1ejHVEf1BKHAisUVuP487pKd9fubmtP7040dJus0GRbvG/mgo18Pyr727NIbRowJvh4YadPAj
3TKsWJvBLYF6rMgtL5ZdDTLPpKfNI6lu3ZVLPXZn5r6+sdOfQYCGEytVHNoRT97oUNDW7Q6NHZaO
7C7Ra+m3tlZH+zlXQKD1Ud22JsZl73+Ar18riQi6TvjIfWL406CwzSHmd3lhgx3GPsFGj77Vq2nY
vT+KsZ68x3PzHJMtkewcGTrTWn/GX494qTota1PRhamcEG5K127UHgnx2uJTedEnr6txXNNSK7IC
eKr1Ak9D5D9n6Wk4JbsjGhqnaoxmayf2KINa1O0cNL2rrIu5VP1z36cYsSz4dsY74AcIFfwYrM5W
YhNCMdpenPFCJwF7juL0+p3REcjhxR/yqdyEj+eV911rY3zU0xDYyYDegqsY/yiER7O44OoNnzGe
0zPB6OtvhDFtkzy5WBtWLeN4zDlVrdPQyYlHRLZ8JpbXtvTW+y966Y2/PDmYZ+4Nb4xHkMhrI09C
Ru7VeJgvJGDQu3Dgzh8MtIftxzrSoJrZ9iUGfM3D+4vldWzKQcAMmRyZOQqkx/NL8YrNC8xNwk5m
uH6bVGIK9MnoKqNzCbnXU/O58gkaunV4qd4/gLq/liUhPW2iWsGybGX/p6higedPFX+KiI+CNHas
D8dv5I2JqjjodMcin3E8tcEdKQJHQoYpLi6X9Lw4oWPH8bnczOuPGr4zOSdiYF9Q1Dg56Qpy+Rg1
TDK0e1V8UTTVbHMvzs5sm69GcQyuD7pOKMLRzfI/nkzRJCo3EG6HoqvjK0IWMiZSdy4+uBoYhZCX
NAPWKBYVkuNR6MhZi7/dGFJFLQ40ySUH30tR0hSjE74/1FsTolzBPsDl1aH/4XioYomloyfGGKrI
Np7yEi9OrQUB+/FRIKQhz/a9NZY/XQMdMlm6PMcwEmi8vGG0noGkyXPAlbcmw32I5KbOTYG96Xgy
KFoGt9E8/LP50nYqTukLUVH1wWQ9lwTT5epNpmqFBOgna2Csc9wuxwJWV1yTq43aMfB6VA4ff2Qu
lwSLcQzLOt0R6LG0M8fyB0TzdfyAXB+G8DRnPz4+CsvYJmzj5bADHT+x2QLTOKMfJxmc4BG9yM64
jVNV7D88zHrC22uEY1tktI6HiRaMKCyVjuHcxqq+rKrSUddxipHXxweCEsEewI2UDNNpJbXG3FRH
mTiEi+nFNxoCnn2mXHUm2n115yaLT9mN7BwSU3aC0+8TjNXglfUQakTc2T42Ez3bJWXVVDcAv4w7
EJ2jezN1o3C2Rm438cc/2vW2T56JdhAb5P/x46xGupEm2sjDQTb1J8OmO7Hu1Lls6j/p7KMAZi1W
CMfROZH+OXePh6GHWimcA4ewBoSLL6qVPueVhqfMksjkPjGwDIhtL/laQ4/YSRn5OztP/TPPen2W
Jz+C3D0QAvJnJtH9yTc9jjn5GYySQjta6k8JJlD4eEzRhaFoRELc0E53Lk0v0/b9FfvqQKZSTEqK
mJT8DYfkyYfBvEEmCX8Mq2qMr3OarAJhj9oNVqHyPxiK58z1lpeKFuTklmGXvkdTkRjDxKZ+hdJl
6n7O9LFedyW43TMfyFuPkyylz/tk5XjWyeOs5ryhxKSPYevjTLtwEF9XcgZSYPR6s2/SlhfdieLX
+0/zjY2ZZUQqbE0T6ZyfxyvJQ9eJJmEcSVuW+n0WgVir/E59fGNeL9Xw5InuyUydPEg3j5Vpy3gC
fzWhO2qwkUtokj7zutY3f7og+Rw4YogQ123zeC58C0CapWT7V+18IFLwMvq0pAG9qEElHlRalf75
+ONDvSNISEA14as/HlKZc0sv0TKGoo3yJyqWBgZRrfP1PxmFKJsBuFufQmh6yg3wDjikZ3qNL/wF
fmeMH8SZa9FbS4Fi0/+McpL9SEtZQaKlsNFEERRNwpztMBl+8NG5mAKQkb1uXRQdTpeCQpKEBjMd
Qqqt9W5pTNSs+mCcGeX1JkERlaVAsGHTCXxabyo4HQzZQu3EAwMz4MYL5gqSQR7nH87jUAa0qNsK
MlPUO08VD02OiZcA3BZCGchpqcVFSqCLOBOqvz7XsGng6zE4QwXf6snmUMjZ7twoB/WiFsdC4inJ
XtMQ29KtnA7VVy8Sd1E5RjRoFPX04YDHJAQlsvLY5Ymr1of9173EwwJYj3A9Dt2O7ulYg9QwzFNz
Zvm9LsbzJP8e5mRjz2aD4qAdjyG+dBaFyGymqYzszlAqDMXjzN6VuS/RSUJfTJYloYMGYfECPePb
h5eovuqf2LCQJhEdHc93dfax3TQawhxPJ1j3hXXva7Xz9P4or/d7Ll+0nXEvIpik+HE8itco/FXy
eQjJ50z5J6MGBY30zZu+cbqoq2zWRm8nbcTLZ87t1985CUfyBMZ62VzX1PHAnazKHqJ9H45T3N46
GOwFppm7Z1bs+pCON2P0w9T3mB2aJPbj41GmJMPtogaHOUiFjVRCX06hyipE3yrPrJy3hqKigUaP
zBkFpJOh+mKxpjFn34dgRb+C1mPh0aH9l6PufTTbQd6IeiVqIx4h+ryT7xBO8DiQcxvDPolv0hyh
vab03zWhJugx48y83nhRJO/RGhDqWKic1r//67ubkEySugGHrvK62RdRQz9UOyTd8/sL8Y29hXol
kdR6zyBNfPLd0cyVxYXF3WxeDEgAWdLtUNA6gTVq1hfcKLgWNu54qQ1VeqZm+sYEbcfzPDLGJFco
0x5PkEy7U/m0FITAOjBsxAHsm5llYJ3en+Ab64M7IeJNHiOlttOrVFEs6OAguYX0+M/phaGhqN4Z
dF63QU1fz/f3R1sf18nCp9aHLo2t459v+3hS+EX4Y0GLTNjFZrnt5CLbreu2eGNO/yjl1ZhG7pkZ
vh6TJPhah2PPoh58qoWrjC7TfAqa4SiRi5LskWGkeb9q1WF6pnL9TKD1+r0RDyOAgOOG2g/pyPEU
k6LxZNuSZ0zshmwVnlSXNbmr4P0H+cYtx+YeTanMItKn1H0yTJppSgpAwKHv5SG0sxehMP0FcvA7
jp2dNaU/LH9cPc8Gb21F//BVbh2dTOq6ctDgnIxua7i6EaOwP9MD+Uf6RncNhWn+8v4k33qUFKMN
WI08TfNUfQPMiZaLkU8go2C7dfpM7ToLxfvHR3HWGgbxEEnv01J01fV1J0EVhZ5mxldAJfxDMeln
9sb1gRwvfD5m4iAwe2QwKZscr4pJ+mnWV6UMUQwk2zar7V9dVqh9lFnZ/fvzeWO9MxS3FuJHXs9p
OintRYHl9iDDCtti/MdxnXx0vUaYB9sY3c9lK5uX90d8c3I++yQhq0nm+WQ1pJ1QNSVhGcaNm2GU
C62D5oJhbgKaILr+zNJ/YzS2D+paHll8srMno+m08C6lwB1JWjhNKzHLwMlqfKQ7M/vwOU3VlqiO
8i1/CHiO31oDsMIDPifDrB8s1Hp69oQmVF30UdyemdXriAcxGye0S3WV7+q0hju0+OBqitT9SAml
2WJB2Ms7HfPadE/HUZvdVsoQvyYRFcsZMfYbWwlpQYqggrifdWOdPNC21bM2tgi2dLeRd0K0w/WU
Bbb2nI4Qx2mCcgJYTc227caAPuT4w/dfhvd4wAy9BpbrEfzXSY79iiGLBeoVONEEv+xIhGmSnTl4
Xi+adRD45KTBqQKdKs57avNJ5wygNxKqhD0NNbsh8+mpbs/VRV9vWoxEXgTyK/+HJXs8Hd2baFF3
FiBe4LL2cUeuvcWs78yh9tZ8CBy5w/GtkzJcl9NfD422SrPMG8Kf2dDXRsq1TTHr/K2fjdmZreuN
CaEAphZC2tjjgr3+/V9DSVPrjNbl/ERYlX9P08G+GKei3P2zh3yIa/y/Qovxi/r5P46Gt83v6qGX
v3/3Ny/N/xd4Y5bA/25k+PiSpXna9S9H7ofcP+Adv3T9//0/rv0vnc2HlP26dLngshb+28PQAXBM
eEiuZo0AkPLxav5NOLb0fyE6EYgkSQJyQq9miv/2MDSdf3H3IBHM18Ddin/xIx6G63L+fwcb4dRa
8VlNUy2i/1XNdbw6LDv1imYx/dDyFBS/aGye+q6bvkRkDm/cQTOucSzV71GKnEuao2w5/goYnAwv
ob9DTZyA8tXlBsIxlqOwBkNjcvODnnbNE3N2hytwEpG+j8RSYU/t2nOAkWg/7osmupqdChIDLiI/
O0k3YT0I837wsH7zlO8++8kSPwjf6+g6qyaTmredePS1pfF9UvvGYTLM8R60WLn6LtlSD5IezxAa
SNV4p0OL/BFF7J1ZgT55G6vouvGwNx6gJWx0o8PjMJE/HPAOBwUycb92i7wocmLLRusnGrrGVoPe
6tg2HDdVTtmlD5NKU6Af6ean7X1cUXNJZ6UPYx+ZGKJ76R+ilwKb37jUZThPsayDzhjKe6uvaV+E
f3bdTFGMtblE9dvjvruB+NHcmpmix7sYmvYnbk3NQ16TlwoGvU1+1jR6f22zuNq59OkEXofv8Nbq
8SEib24NuPCQa9GDhg0dh6ax+2oVEyTBvFhWOhS7EPD2CNMFSEcYHk7QJ5/xKoWLR5M4TcDulO/c
ufRuvFpVF24XYQPIhnqI4TYFpgd2qJGzdsjrPLubvbxG9xin+1KI7A+9qtquGhJECFEmzY0VGwP9
2q5xQ8+fFpCGVDe6HzWPBd7U+2kR8pBHeU4jHzi/vANm1dYj1ubTpL71NhQRoJpj+Uvlqvi6RLF+
NYvBuhnHeNzPmdk+WwNwNtMe4yf6rmjySpeYwAap60bpGZ23ZMXzTU5j4S8iVfs2smQfsH6w09Hi
JqVhE/+EQiM/iRudvNRQ0XxqBuQpcxGpwBuwFkqbtHvpPT+AgffJF3KnW9ayrYDWHOjr6C6I8dr7
vjHM20pvVVBilm4XTfyL/UK7LNw637aLHu+TSvRXlVZae0AW2kVWFfozV0ucjWuzD+sU8wg6C8vv
udW79507z3/K1FzdpfM5fWhAmy3bLp0HGtutPmj0ebxeoFQPl1UtZiy++2UjAO+5mxS4EAQQu8cA
xozKfVnFzQXEkwugBj/pDI3guDZ1wIfxo2UT2TglfpSmCXAEH2uFI9R8Zzua99v0+psEBmSv+/XO
HtUeCyhtZ2PAdBuPtNgsPLIIs7g7mi/zwAEOctUqfYdzmAyTJLrsY/1z01lAxsoF2b91MagIvVEz
XGd+V+6rstou9F76uQGdcm7HL5Oh041v/JRFZgSmiH9r+kPbaHCN6JcEc7Wh5fReFelz3c+P0pHY
UZiPUOYegOl8NpL2kA2gGvEI97IpdIb0xoTKFkUKxm2GJqDs+ZjyChhpLB+rSr5o2fQsXVhu4AAQ
sQJ8z2MdWdLT7Nt0fY4/EtN6THLj+5zM/Y0DA+UWuHS0Te3evOuM7Bf+zTi29Up9anrtOp+dy1Fr
NnqnH6wpoeD5G2lThqOndtmQOITcHa/NnnLrFN2j8OHf8QjMqGIRDvCnrMa77tMCUnUmH625uK59
3LaE2iUTTYWLfRAtWCGcSHmoSbqVSW/uIIT8LBwnw2XW6W8oSCQXRV3mB7ASj1Ye2ZdSAbwAJNH+
NBONtmw6x/dKt4M8n0EI1V/Bpni/Nd/UDo60L7Npepzs1Noh/obhZI9wxor4i6Gg93UjTkAGnj5F
cjmWy8bKvkx134eOPuywcILZzf4Jkg3SyXd7xCFlNnHCybPfldF+hkvUbHuf3b53Ps1TIWnni8Hg
lk8IyB4T71OSJo+ZCcWmzKtfESwH2JwwVoB63VA82Fi9DiJ3mD67JYQ0p6QJGX/N1vK2np1eFoB2
USp/X2pxq5S4IUIG6TFeA+/SbkZnGndz2tzzcgMlvUMyAiQWyk1ojeo+g0QMMuFCu6nJGjnJrgYH
t5miBcRietNKe2fX+pYDlByIrxL44Msng51qyup7Y4GsrNWQ+wxSkJhcf41T56vRANnweVepBJRF
01vqV/dQjm5zqd/rA5pZ4WWX0ulRo2v+daZ1yZZucAgNDdjVWKVksNLbzNRu+agfEIrSZca/FjsO
qFb/Qs9hQUNOgDGrqm23GLSoj/bt6IHgS5vmdhrH60YbvjVT9Sny7C3XoJfeTLdAUBRmo74bziK9
wsZQ27S0s3DbvtFxvGG5Op/jYbgiS/epWlBaZdqzbVbX+qRtsgRb0qQc7/PVEVivi0C4865LcL6J
a/NiigEg9IsPQwEgiouJLfd/HOcPvf0ERwVakOaCk1ADVVzZKnqx/ejQ6/JalfaNapwstJrffF9J
gK7C3C6mcq+ifqi2dpzlu4QN/lqPi3abzUKnq0M9Js1kBbnoZviEhqjusNhS+Ho42mXlWJ8L2vHB
cVsCNiKjLZk5B35Z4AeXT6werfRZ34Jj0GWxxr13yLBS5/070VYRaOAtW82kABJ90w3zrjdfGloH
gtmiscT24cv4PtCANsVzPvW0GzeeNRYOVukdJkX7MW/jBw0XaMmtXi0vozt8juryWV+di83SfFZu
obzrOfKePOpTEIugurgbpNZov3hShb1DVr2nDudvykzdeOZ13z57TZ5i0Mtr6rT0rhTrN40iv54/
WTHeV5X+7GrukwUVaBkR/mFP/80oSaRFEQ54Nsrjjauq8rYvIDZOZvfddeTdojBvqeh7n6VzGS+c
SIt+cPX+2WsjCJNx9jLIhV3L8PY9auV2dapz3XwlGlTtRtojG2dj/Ror9wn4G136Nmicril+uGWx
BcQDF7PM2m3Xq4sFQzcWVEu4FQMii42LRnMOVYuvVN48JFnyhGvqVYRJ5exiAJtAoHPt4lMlHwaB
y6TKAlWCp4OgUyTV49wCWNYp77FS/BBc62VuJy3nGEaXpFpguNmEt803H1baGNUXhhR7QH4Jz0Z8
BYAe5GkNxbr/k0XNjd/jK2yVoS/9bwqDq0bTmJa30zPbhobWfzbrooEJ21rbpEm/AwToNrVF45yj
uZcxnpY6vN2uXFGKPSt/1soorIU4tEmEpe+ibxuRBItSQVymAcw9e4vv1XWnIhm4WrRsGxbqxpou
UpW0uzbDl80bYGWxgzmtD9kURAQ2avIOaMMPKXrellWl5HDkECABBVcwK8Dq6iGWyDONiQxAI5y9
NzRXuSYwmXSMZxpwYSQP6eds7Mcg5e57ENB5WPEADeCdboxpPIzCwN0uba29RfvKZqBBcIs3QBxS
GnhSNghDp5D7YQB1bA87nTp+CLQe0K2hA5fyYnMjOt04pKXebA1i7105J1+p+4dJUVxqRXVvJYRk
EzvKZujd777EN02qJHBmwJFxgyBVI7wIRidt9xR4echp/IPyFVYLBTslUqmd37ZiS+X8Gc/7+2hZ
bmilw5bPbblRRw7Pvo1+q8YOtHK+r5HrQaBxtbDQAGjPBg9YsSeSMmFvgiL3tezS9HIyCcBZW5D2
5+65JHQ7xLF3EaVAmEYp96LxrE1S19thwcPJx2E0ruRzvrLWXeOZNMkhjhBUw4bF7QgQ3LooHcD9
bQLkPfNd/NS8bV0n+QV0yHZDcfQGHoO3N8vmOxoXsREGngRCkluvkUtuMLOCWFNawzaugS6DGLpf
+vQ563HhYKPGkX5rO+027VcvcfcLRgktW9tohihm8qCoxaFT+RPdnbjMNmoH9dYituqfnWK+sSgf
4818KNzxiwM+viztO2PwD2mrniZcAaxMC+ve/jU7V3HcZfSYzYDRp+VqGdVVaorfbeeNwWpgQGx2
ZUT9N7MjzPGX8gq00LRFiJcHMMkOZmd3L80Q7VzJbxhbgwqonL9XLQjBKVte+K0v3gQJtxOf2jSB
DgQzZGOYGqyzavzhlcW9OSfXsoNSq7FlBpljN7BK7BieqDR5Nq6RXmqLHkRefNFb+nUqxKbK2rAr
1XVFI8zWauPHypmTsLFTtcmnfJNI2W4ma76BTQSQytdxEeRgz9MBRBGba2wFnfmZSualdLEncNJl
DxEmsXZOzrYjpMNGnz2aEP22aNiDxTb/oBKBDDTS0JjsHGN+1IQz71q3D806fZYmlgh5S1zPljv0
eTB07bixtH4/rbX2AVA3HuCxwD64sM0+oMRaHyaf73qTJwMXxtL76rtld6EnA2Q6fMD2NeCHC9B8
zn1L2L2TypWgMEGLX4g5qi5E4pZ7I03jEK8R83fT2waY6QRHbn1yl0NVxwecyUGGcZfYZErpG12J
6DajdbYliiHjDKRXaJeJ5Uc/7cIxv6JKglREmAEvpmmi9I4bFdjTSrXcYlH2YZxdQb7Yrl18j7iL
cp0bC26WvtLN3zk3DfaMVC+w2c7ln8kZ1vtEMsGgtBP9ora0djc1ja72diu1WwXY81c9RfXViK/l
QdM9C+f0bLqY+mU4tAs8NndwQHipKu82KlLFZ5Id5j5CtJ5u6rZyvgLWHSFpOXB2S32qAycR3h4x
kLufXa/9ZbPXX9ciq2xgwjgXO7Idfxq0ll16fd58RbXlgLWF1LgRxawuwVSM+TZx3XrrTnp1MLDR
fsj62tunvmYeBhEnvwwFEByAvsy1janh/HlI4WazofkY/6J1VX/6PNFuob0YsLyiS6VmHCD9qgTY
YS8coD7Ifm+cCcqxHCQ+Gyx1R2Qx+NjBJ9anWFtS7jAKq0iVY8uSOMTJmHya21aHRt8bvvU8tZr+
Upu8Bxprfy+V7z7ALu93Rpejgm0VHtmmeVEk+bOXCpy2+1SEsDXgPbVebezMOqlvNH9SoWwHj8sW
djyAu9Y8g+YfJuTcrN/a0R56OE7+Fr9lOtO5Z85gyXz7MmoGA3ica8qn1PeS39Myjt8zR4FFtctx
L8uZ6NlqtZtlKLUbEQEaldHUXya+XoMRxdLT574fqjFJXgo295aL2EzotoyFixGem9+Bfc0u8HHr
rvwhVvt5SkC3UYncjHqj4LxHEbxeu/7SxuX04nT9l07xCdTTVcy1KqykuZKSsdD7IcyMLbah9zTn
4jTABrMwStnOucTBQY3IkZQ1ZD+tpM6urNqappWOzLePlhrzDhe4j5lFd44Yli05iOZy7Mb2prWc
PKDYfsvPVo+ZUzmh1Pt2D9hDbjvH/tSaXOvqTmBlYPwXe+exJDmypedXoc0e16DFgpsAEDIjtajK
DSxLQQt3wCH86eeLvqRxpmfIsdlz0auqrswQcD/nl+v91CmfJ9xYguOYz9Ol95d+rwnu/GG4RpMg
dkDzOFvrgcumeRJznn2vEAid/Jxhn//s55FCgasgKprVuSJmOuIkOUqMPtVu8kVlxptfbCRZjwFr
WODdr/XSbjsno/cYBo8gFwLq455yl11P5MrvtvSq72wT4S+VkwS5ZUt21w+u2NHQSVTQZuev2RKQ
8Vt7wYM7LWFahASXDs40pu5cb7GGGDA4JCwkXWyX56xrywdCHznAV2/cS7lWH240dY+1bbYPQY59
q3Qrk0iKYHmqx2W+KwKtP2uLS88vlPdUWOF2sGtru7hzpB6iftOfXBUuQ3LY+UnduypdCvJMuU6b
8jrMcFA7X/fdLzUOTJOMr3cDiVqPXjTQsjE69puwmOoKexouEGDbqxmMXDgsfeTTRdj641kTLAaL
a+91mY1xb47zhcUFpVow+A+RXwyE6Bk6aT23iENt2q9DVzTHIuurvTC9MSW1tToqAtmTuRKqjyfT
Gr4MnuuEW9VMR9z4SR7wTxM7lsXNnGVxGJjtxxZmNE5YvZNanpFdAnsidrd98UVQHqKM7P0gZL6w
SwAdqVr3RQd0RNpeAVaK+Yoluc/5EbmevqEnUrsIY89F9rRzw4C5ZysjRszwqpAVMmQWA7XcrNfM
MCPBIL1aR2sJ1aOBJ/o9X6V3R5Ys5ldoOuuo+zFMZmQkftyRAIZSxANCwaa3fu9IURb7Oc+/O23Z
MvtbrXGnrZqSma6j++1Q8vy+0CPUpuZCzNe0tJ19RJiHBKNWOQ0epuym11b29RtOVUpVtihqHoS3
dVT0lLe1kECl3bIKkAFrEE/EZYQgC/w5keRbmPpRIS/B4nnE6q7DZwMC+G4TcW2TX6srw9thgB2P
3JPUMTX11aOGOSHwhy66sluaZPQL/8H1RkVGPZGsodEv8WRLdzy2wjfSJrD2vsrYCKM+lKeGMKCr
K9YFlICZxbNLaKK5aGbjOPvGqS2c2/hvZo8WJUz7etYd2raw4ts+ma+zI3/XPqm8/TSUPwvbQO9M
TEBPxxC4aP1DSsNJST/vQM4M0AnNtyxVVAZM5yEsjbNf+pNJ07Qm9DQ0olsUErjusBdNub4HEQ1S
CVXm/RWsRPI4LBbFVK5iF0XoS3Tn5lOQFjZ5/zVWRfMjs4BB6VFu5HGOcsjYrZwydsQlKo9F3USv
pHDp/bQGY/nYmSvRUm6QoweVgeBsnDfFxke5enZyydtgdM2pNAYtylXK7uzwia/LYTE277Go7JDc
bv55khiUuutQFu2XgIETk3BE5CsweHWUcx69+3RI0wvlWHsNzk5cqRIrp8swzGftdS3DsFsIwSLe
Z3aKMcK+0C4ijytVeHGzdcuB6gv3M5tq+7trzOrQtFZ3dnXl2fFABwQIpb+1v3JLjae1s7IHwk/d
d4PB5sEbcQTuSv59lHpleBr7ihvBGgbnDRNaSYSO0OXr0Fj+YSlgyynhqPy4uX2/moosexLNDlZn
uSeibLkbtsGTRO1T3QVBZJJpRlDig9SDcS07f/2Jjt8G79L9S7kOfZjQbGLfq6FbHvOttZNuCUZS
/NuasuCmkXZ8S2mJiHGui1eBMAZFZqPeCMgyThse73EXAsN+Cyv1K583shxVj6gk3qp0WBL/zjDs
2KqwjszdY5bnw9GgSSuNyDM/bRZ6l1uy9YqqhsHbqIHuM/O+9ofg4q5UQoLOlPJOSMu+ZGokh8uA
+t3xnehjU6xUqlUgRxx3v3I1AGX3lnN1vFW+joMY3vrcBHKiolWf9QSMFwdGaaSUx4Y4c9qAtgrl
6oclyGiNQ2Fk77sFb6K0F8YAl7msQy5IOnddJDOg8hvLYHaZ/bm/sJjKvU1GxMtCjeWZekmqHGbc
40/Abv3ZGRzM7rW7XmQ0sghN7m0PLEjUtMaWb4UDplkMInjJ+wxTGiWc6nXoHf+jysPxQP1U/yYj
oygODkjxV0bJrEGer0f3hFe0gY6XjphbuXVpQQA9IZEQWDvXLaPbEBKK3SzH2kvRsdoHB4B8fSeZ
1n9gI7G662YjfEooBtY1YuFs3beL7MWDW8r+IaQsOCDwsCNgmHNIfh97r/opREi1k98VxaUcxund
rqjXIpAeKBkz8k9dDd2f1h6HPeOKeqMhiUehidzvRNATSRXUPZHihd8fV6cNTqSVAtxaVW1cOztv
HsZGqfvMpTFh9GiCaEq3eOhJEr0TiiRwrAJ0nzbm8AAoxRdqiuyvMqzs7tBMG4MgHoMprfN5fgNF
G+kQLPMxzbvaicOtv0nSonafG6o4lRxGl5q56I2vxa+x8xkeAKMImY6mZ2OKplc9UjezW0mxeGo5
YYrE0g7fgKYtuqcwgqUwATrpiWO+nns5p3AG3S9IB3FYOjyqUCzWRrODwSMzChWZO1cu7V3TAfKT
bvMkFWCZhVb7dSoGM6Vewz5DKo7bDulokwYjH3lBCvGeM04e8JaJpHQ3ahyQuOU/vCW0m9Que5FY
pIUqH5CJCFj5k8/VYYMbpt8BDQfJNBnmox+t+n4yA3uP281OAnI/r91ismu5wTiBqjQe85zoGbgW
+UjfjPFYmfo1KqNXWWXrcxsMbeoZ/rTu+FW9nDVsEHsMYPqtuenz2EGWRRH7jzAvzhY3lARJh8ZJ
a/hUY7SyxOrD4VmGEqxBBjJpwrz7bMtw/ORsWe5cf9NXk+qvS8EadFd2rn7Lbe6tKfCHz5owc641
7ETkXM8/mqq3Xrts/NVGOaBuX2T7AQTmznah3HamcBpC/Vu4KEUf3cVys/Zhrlbni4SGI8ao9WxL
ftem7rEi5/MoTgDY66PfhS4B0COAYQzsR3RhgRn1LmMh0/7aPFbk8O4qtx0urRkMC1xCN3HPG8NP
A2sfuYNIKis22gObGBOYrS+bFfaJ6eQdaKHzq8bNGO5mwoshU2pHtrFEKHl0uIL2vi5JOu36pn83
MN3/9gNwR7uH2FuzZtuzDS9XqfWcVhuJzlM7dudV2pcmqCRfE//DcSUB0c7s7Lfayh7LRRBSKrBW
H4RDzmVMpk57r5Bf7FBA3zfUhP3MffOrDoviPeqByWTmwXQQuOW1oH6sZf7dUEfBlQfuA8PfeDPE
by5da5SZ7Hw+bKDyDfhIM6aFg4NzVoTvOU1vSV7rIF6nKg5mdXLMnvappbsuNDBBFxjP8yidy1wD
37EtL7siu637iuD+cdg+ugr6hUqwnHxtXnYAx5pQTcRbjQotkIv/str5acB1voPP1yyuOu4L0qOD
9o2SjDfR6PBUYeo7MVucN2f9NEjD53dvJuMpr8KHphrul6pLgXjvnN78zLruEgpzt9rNiQ6B52rt
nqpFXqkMbHkrnOYYRtlTrmTwTtIZ0ePdnNGuQ/q8If1Txazq78xlNT+iFjRUGS7o0PS8+DgGZs8w
99JYX1lIQAGa/uAvTN2YJtqfGnT6rKvNIT3bl/NCs2fg/ihXCsGYuaIgNtayP4yuR9pzX5HwvQc6
286r4WA4X8bhY+HoO2iEobEuQ+cjKmk9zwudxVB2N2RqWJ5v6r02rpUHaYrMGux7rJ18N24VSaNh
RPZ6lVV3q78Qgr8u7WnqEcEhRm0/4cTZu5tR7oXjwRmh4d1xF9+b7J8H2jSHY8Rup3a0IfyphpUX
YfaIbXvN6EhPIqfkWDRPNVfdPWsr2LCMtu5g+Zm+nzkLD9Qlnbmw5o9K9ZRBwNwnup5A/tne8bUV
2bspfAbcJYJonFyXxaI2QWl2NkWJ5GGHy57qAC4pYx6Hp5wE3eWIJTrfEXVV8yb1cHG0oR2qsNLE
HUaRQtfH0Rxb+UL9zWBO8g25tI5peqsvmzNud2yULoGMgKgd63SzM4pFfYugG3/VfQGchm9z+qTz
rn8mEWKFYrJowNTtdgE57szE83rv1Oqm9HgsyG41DcOi/MAb77iql7fGGOUdzj315RuKhk6WVXZ6
z5rGX2KY1vNa+cVH2XfjhdzAHn54K71TBDd96EyXwOgRJUcez+XgMHmZeclBofqWhiQM3jtdYoeJ
TYYNQJhtsV6A6uY3cpEoOogq0h2Rukbd3bZaRp/m02pnZ5E7hqDAw5XtHtqfDOMK7valCefqHOrA
vQYhlS0sysbJ2OgedYOVfjS3FEAOnSY6qswuhW8bPmBl3p4zsxyaeI6M8Eo5Uwilstllim8xfKeu
gI0IDrPniaHW573Rfk2UAAfxLET3ZK2W5e2WW0+erSPrypzonsC5jYIw4x6hfNSbzGUF2kz6mZrF
TwF7e1TJLpqDJrJRbE5hcDaH4LVpQvAsr8ire8nueik9QZGaYUFbsQHTC+lywZrmwc/q4I8t6/JR
E4oOJSwH58FRPIDx7JCRPwZ+c0sfxTGVT+KhGjgB4ejmPUkPRuLXpR1zY/P64CFRC/DyysWdn+as
g3gucmGkYbBsr52n+jc/y/IjPcD9LozCaa99L7unPmw4Zjf/aP/pdOWHJyiw6Kme3EWeOb9QYNUf
acKzvrmUTjxSvDYlzF7z50iFHs6+yrgbupF+odrs/XigZ+FRT0X5so1qeJrpebBLQL4UdHAAoKKX
iBII7EpYKMoKcozo55oRSVf1petq/1G4dZAEtGUEcY5A++dCb+ip2voZvty1ICU4xAxhGn8sPsTY
9KriHe/ytuc8cE65pK2tzlunoHlAF9Cpln+l6KJAshDN50G1rCyDtH4MRhYkMMDenQnHcKbXsbvf
WhGeoBbzfR50P4pseGkys293A3siaCw/Q9ReBcLX8wYox+P8ovjQlWGbSiv6M9Zav1Y2da4qLH87
gxgvRtA0KWv6dg1p/aTgIA9fodrN5yJU6mmDBbqWTQ1cmukJLgQmbVeYdfTiGIFwdyqooq9Gt6xN
pJaw5U2t/7TaHcCU1lLGtl2xUAbh1h2LhYYJjwye33z/UYgMk/s+5l1+VNopwKOMaM8eeoyqUh+V
19K9FfZ+sJ8N6k2dqIOMa4jIo8EC+sibaIylo6Et7rtoyhKAdf+JfhU4TxY6fQjakvR3ehBodxAe
/lhsfCCEjZV7J5Au67Htwv5RVYW6p2Oiv1ZL4Sw8jIgCCAy1TmXTwkgs6G/LRox/WrMsPpThbeWO
d7CCGlmMMO2b9o36E+sDyA58TfTuHXVELIh6EGm/ICdq8pbwcTEHdyWF4w+0zcz7QVLpEU6e+pkJ
d0hkSaOGtuvujgqM7NRQgnPebMkxGwXTs/J0d+9sVZkIgltis+2seVeP3J+O2UJs2ExyixbWrd3g
ySncLSmjxnnuh3q7desF8TKE4j1YUoGWgfqU6dHPqEtWqBvMgWinAS1U2itcRXHjzxG4W8RbxnyS
XTrtBonaTNoHJicoL407Nxd/nraEPMYK6cNtVc5J1MooTDpLYvI+ACCR1OQVzF3PkwKY84CmucRt
Iuo3rZ3pYfMoSqafof1usd0d8l6Lb9lYhB+E2Pu/3FbeBgoK31G0rXG4ehal2VZD4XT/towtMIrT
PYTbKM5mOwf3ytSgOrlwr7Y7rVRRK3HZxt44QOET1d/M/SMcAa/VclZLJQGygBPgc/YeVOZ6qGtz
KBLGMIPrWQwPSnM8SssBfvWWTj2MIoi+irwIjpYjpnzngB3Rs1xXL47k86JyPfCv8B/LMZqsVvEl
l8udndv06PScHTSdRqXzCz+1SiAHrhHd0SAuVDsjnril99o3xt2oN++sZubMaVzgaRZvUDtSjbxX
i47PwTW6dDZk9qNuqRnnQi/XXz1yn0fFAh8mVmPSaUezukg7Si8QVP6eWsaQQm+vM8Vcq7TmMz/H
udTAcWlWEEO6q/1efI7IXvDh5Bqc1LULopymOGJtTqltG65rBz6YyBabhFcWKAA8Rrt7Amaq+xm9
WIobU6SOkCfR0J20y5l/4NZdF41knbvw/EZoLTEPjPFfRT/ZN0HrvxO84u1xyUGLXBKXQ/vvEac9
lfHBJnR0AAwfkWkiFNqyoPnWbLP7Fvjj0h6z0LCfpMjEOfNYFlKnMkmmdca+PRpmGRUp+waH+ghD
G+O8zc5WYWGH6mF9cntaj/OUw4oxSL1SP6MTEwVtuf83GuPHf/6+/6NT7WNfdtP4P//l76J/zDTk
ErgEO2PXQKru/c2QMrXmWnK+lkeVFTm+QEK8TmVlc2JOcIF7pDkydRFYpD3b510YKpoelUSP+N9T
l//99/h7NGhJP/Ham4t/oNrHieuimNLSGat/+pX+v7r8X+xbHPb/XV3+pn/8/k/U5bf/6X+py51/
EMlBdhMxDrdQjptQ/J/qcs/7B2lBHqOG5eHZQ3j+f9Tl3j9uERsBBla4BHKF+KP/rS4P/oFO3YtC
3ECOg8k8/O+oy282hn//sN1CB/lRBDDwG0Z//5YCNlF12xTHNisFLbWTOKyGWA5whHXajbb9uuSO
+i88wLdcgn//Q31eNEYc9LvoPP7uY3WmOQoqukWOvmp9nQhqZwTtzL7eKOWjDnfXRFZzrR0793dQ
mKN/A+1XK/k3n9N/8oT+B2E9uVrkaCP9JzEFmPdvblpnWRc0tGaF3Kc9lT2tVTYUa65tKAW//Wxt
YB4Urf/vH0orwn9yvhEUZP+Vv4mt/j8YCxFfb4aHStnwpuVNsQxt4eZszzNUq+ZzYI+iUTJrLtlt
zyp7JKOJuK1ggaVwwN9GwJ9yWhf3c5aD/QGzOyzHsqJv7o0dC6M6eQFqQAbhddQ5epXdvMCrK/vO
+mtPFbpLnKHt7pmFVAm8Cp2wM5T/GDgQnn/twpllrnbCmgERm91WaGNTDtVGJplzwxb2O4tg64TP
TlSnro2cJq7+WtFVrpl36ISm/479JLdQy9ogwVHR/aYjq7V3GplYPvonjenm1Kkl/41JPUP+BaJg
LLWXVEMeHWxdPw6ReoyW29Q4uUlwwykQS2UUjGXTC8HNAjQclb0JYLSjBtL8Q7vqiMi4e+GO9l9y
tzGO2WBPMVG1EHsZP6QKKjhC3dUH/LDNflz1gy/0Qm8QiktLoKjOsm9G43jpgoLvEN3QGwOAcUew
d8A8Z/xplho5EzAH0Mls02A9+mF39pzG/zFt4RmVWJSIgpdI82f3m2gT72c4DwOVOutsPs+5+9He
gCkUCBekvaraLwa+yRQRTx3tOnrHjlStdu1Vqa5/ANsUZH/OAvjR2H5rNuLxtNAVAdJInG+dbJTR
NI8KS1sdmzXtfJWavT89dDoBgY2oqwt/eXlYnIm+nQwZNB/K5ruo6LYQHUeoquCMlWMJHoq/0Mmp
JoNwR2WR4X6Xq1WDEGeqFc82HcnyhfAJcz029Zz/UPRDzFchCGSgVf6GzdbuVsZs0/OUTjxoYbz+
BfPqdRnU0evs4GqsPW01XqlWdckVEHKGYeW5qBE1o1rXHk3AGdAzbOqUp4VtErWw2iXtpcVfCHZQ
lOz/g+iCZ2gVmhmCno6hE41AubEnytv6Ga2Bems0Q9I+bw0MfmEvQxR8y+yZsTUrKo/T/i9QP0N+
8eAu4VYh0f6LBwjbQnsJgMo2/wBqWgKE4MQwADyaNP9mrJqSuie223Sja4uu5htDQXFQ93kz8DLu
VgPcX2YMxC27ZbE9Kz+D7Wn6zhpe58ncmsuwbv4cQ2lKACE1oRtHH0AbeyBDx0PJZwAiVmHhd3sg
wj5PLeWP/dm+cUiQJtBJkyJLBt0XkQ5Jg7bPPrm0u6EmdqJavJR5lW97Z5DOvq98CK9iauglbegr
V4j589Y8mRPCNZ7cHG1yn6MtE/NIlrtunTBLMWHaUzrbiGliiV1z+45+ysdzPPfRG8WBTvOyalbI
hAkmfBVdtrxPN96Q1XwV91Wn1iZx4AN5j4vSs1G1yrL+zgM9VWle217+MTtUUgI3GMyOVI+G0bGt
ne6KkyJc47yi741Dvhr9FzUYoLAIDjYzNVvaH8+3EhZmpQbXzYX8ovE028FK2C9VEi37C8QrfW0R
TUGZtIk8BwcsLlIiyYhb0XQaoY5js1Vuk0RORYXVnkTaharyrnj2MAF5e8MP4d5cI9qKvTdIaJoG
CUPSmZkjeSdLtKiT3NTbVnkSO0NlK3pfayotvQzc6dRNTo0JSbcVJTe5cLK7pZRZnXrVqp/xIi1N
bIgbSE6/SUQu19puKF4jezmjyyXF37U3+TsyW48uXFlYD5nwPAL+XbTQycYB9NOcXXRkVFYOrxso
ePtrIDf2HpcDmkrRTHJEPeIsQcr6M3/ZayXDs6zwIu38MO/FLndMFKVBW21H9CSdZqmohc+SFrQ/
A6eJnnorGEGvzahY46ED9i3oJPyCyxym3TY2RWrUJQrImUEVFXFovHqWth8NeOZ+V7hQXTUpLUVM
e602Ma9s6NsFNYoUedE0zCMUDbs2x/6I6qb25IFG+lU9NWDA/dUa6kVfJWF2MC4DAsXjKEpIBNsf
y4eA0r/mYIgAsBzEpawR5TjwAdtUuTcMdVB8BFW3PdZ4dh4MdHdi10MCNyfagSIuBvOW0WKvfHGS
Yhl5q43edvoDayRKhslbxZJy82YPhDnLOwlVlT9OW5nptIcgPEh+kU/OzfzBbmgNBSlCDgsZUBDa
OuHK6vVJrO2KQgCoB6WcnLpvAzayAan5JNikJfyPN5f9a5U7+ANGH09TD9uAZicSX0Kx2yVTY9EN
jTZE4+5WVvg8qYHi15WjndZKIs0ted+aOJQ/ospGR2TLwSj2U9irtxr5yyNiEeXsZD75jwoSCGFg
gcjnsLhwcYnw0d4cDPIBbXonN1QezqbgJ0tvU/fcp7fBZyZs4VI7ZpDthdgMN10QNuI2rFc5EpYF
nwp82vzyGm6KhDQLUlSQsfYErbphXp4k8SvyYobdWJwR8G784TTHS1jbiPwbI7wX1rY+A4yX8hKG
si7QGU7OtHdrt9HnHhfdod9cgXSlsaS8wvRoHctOhtklYgocTyPILHOB6/a/1GrOd2FlbOtRySWa
E20J78qNvUSpGFXwNdQQhsk26tHgS25p836eyuy3Clm/L6rs1zAZhYWyyZfKFPu6IhmX48FafhO1
nld3gMgNCCwEnUpsxQC72wrLK7l4cjo9XNnkce0vv7tZtFgF1fxzCryHYrCMCx09MoWXCz+jES33
Zn1MrpNGHqgeICxIga1Qr0Ry2sPWU+FKm96CWfEI1o29WAhIZB9zgRmPjs+VaBpoRdH5DDRBN2P4
RRJctlsiR/2xiyg710vRnYald1HZ6ekMtQ4iIxbqpY3June6eoIpa2WyzSJ7M6Km/p5bPhQg959z
GQRaoThAIHnnFo31ayoQ3xuOv55RXnFT43/Y22B0n8HgmW+VNzwvMrQD3D2rQWMlM8Jizc86Gu8Z
SHH8Dc1d5jifvSurtGlvT5wxyNNMHnCiFI7Oasv7uGLVxXcx5YfG3s4Y3c2jyvMg2QhS3NEVvx0L
cyovwURiouEbiA8iAwgqNJr7JmwfGIP6ZBoruSdP8pnYayaAcbGI2ixhFKOriJC5ZWF99qzuUBf5
sN824SVhQzdjixbR9S6uQmWt3OVb6LjZPRrzCboAyb07cbxT9VClziqja7tsam+REXDkePijor4+
eIH8HPMogYbJjiaCK1PgaPBRbKzW3D/U2dim1lqc+TvZeRvl8DO36299zukMeGAf6q24hJ59lMW4
H6P2iQEZPsUwnzI5MzUZ3jFHk1PufJdrisjIs94iGognLJ75zTvibbcmS1w4mCL8cwY7iy2vehws
nE/F1BM+WLQZoharei40goSdQGXGcbVkV8PUGUbHhZb0ZlxjA/fjvpPWvkS8+8jgviI8nBcYIHtS
zH6G9zVZxUL/Ree/Ovbif1W6K+7xxXwSM+c9UuA83anQvHkBA6wBrvFoOxRLjF72anmQE9nso7CC
qDO34FtQmFcJLn1kC5q+BsvtTl7rH4oW5KyHGToDMBfwdoDzc60PAqGUiIrvZONYWLQQIEv7YEwG
KGw2fJs6ecPbguiqBj0cwFgdoOfpqlcEpqTXf3Rz8RwamE/nYT1lIH8Hx43qa2T+Cm1AXSJDdq1R
HAcL9Yj0uej4t86QB3UcuO2978/mbgytDyYX4MFm4dvXtav/bYLirMCT05vi3yMt/+B3+ZoqCty5
hhArK77m23RxegrMChtCwWla59lt2/5ih+7TpoNnp/DUodW2fw+rGCJQQGmw+FuwJ6bywndUvfqy
viPXBwqDWNqiNOJtqa70K7ZpVA8wxWbr7HJUdKcRAfEJx4yTOnP+3IA2q2neEqmXvRlRdYtIS8yw
qTnROxHaCNd9NuztUFPAdxzxFl/ohw2IkWyLb+Ey56+5I33mxqj5tnW4Z4tgbRCGbYF7XxQKu+Qg
yZVrfesJG1idGtlqxWCkOi4rDMchdOPB0JvzK3PK8r0tmaWg4cI7WLYsMSKz3md6eW+wHKZDNAxn
Tzfnm4gbaVmmntDLB+el0PgpjfBIjHnwfbXwmNASDCsb9EHazcG0z9rt7Ira3mWNUZ672naO8P55
GphjQ7kxIin2mqL90oP5sonFfVUO1x0coL/LOP0TyuVfZWDlzwjSM04xkhy0HTRJZk4rtGbZU6ee
vYPMXYRZlvutrQIPk97iFTyRwALbNvnfc9vPrpoD/OKELcvXgKzeAf69tkqWxG85h4WPJjYXCL2+
cMw08FUCSCwgLgzJpdybCdC29UCcH0d9j7QExUF2KKMab7pyyZHJLOdWSa9pdNoyKqLbzpi/giif
nqocKs4vqajmvsx2rmPkF3erxH5aK+wqRpl422q8ZrrqqKmnCvdHEKxPEWbiL9fjvWK5VHlY3S8F
XEFcMvjOiRLqhNjt3PPwMJDjcF8j04xNKbyPgI/5OgdGFffB1F0Lsp3auAuwO690LeytDUJbhD7e
aGwdr13V3OFic+K1bjrg9dpN9Mw0oHVWP0vld2e/9RMg6fBDDsAWuxnk4MFxZv9IEy0abo+VoCUk
61IU5cck1unPqBgf7FqZKdw9MvNiWpAlIDmqRTleCaP8iTeKLPvePAWTe+xM56CHar82LIW7YZZR
mkV6OJdeb5+bjq8rKbgbOG8n2hUwwZlw0s3k+b0UYN0j3okhdNZH8OjQGU8GWqeK9dN0Rv+5xPgb
IWpcNdTLgf1MbmNiEY5tpCahyPhgR9B3YaDaRJXKxhx5FIej2vbxSFEHx/icLg0RLBQAb4P4gWxC
zZTWG43n5rAGU0GWlKH9IdybDgAil/nYQ1Xtqyk3++2ntVh59OiO4m1aoDfT0i49XKaV5m+F18U0
lR3iiJyleoqwY2gyICmE39iTSvpXvuUrTe/yq1YYJ7rjOqCJmU5Ro2TIgFTKrmxRCHmusx609qw5
O8y+gyNkJ5SzzXpvizEvmzOpt0T/qKTFhKeJhA2n1TH2BXl04bWyF+Hve6vpP/NxyHCVo8R2ClPB
7TYy3Ou+shKxZF48ujl8RyYPUYuXXZXQEU0lX6SoZjwgxFCk1H8jbnHXBY0i8lEv6v/0w608uuE9
HQPxZnVDinG+3y34uaUyzhUUbFrdvHiucFlgdeVi1EM9ITgD8F6Yzvc1tGSKdqFj/MDJYXooKKXT
NIh0rBnfvnLw/xHs+q31xpacObSKeVEHT6WD52HRIzujaqojbB9lTbkfoqsyzRwax8C+NfkXqV16
VrUweZ423cZrw00y+dMTNcQOL2dch4+QiDkdZ5PEajeurp9mg2B3QnpQPURk7363jKzC7YsGAEFq
L1IpDJ8i77Usu8S0Lb6v+VhUTWKAWOodSBKIxHYzqmFmClDdADgyS1jRYJ+WIioOXglvmAxb4HwU
pZWhPoLePtt8tEk1NfmOXAs8mcHSvFEETuxAIdc7MS5+0ujtfsVVdJqU/C3+lb0z260dybbrv/jZ
LASbYAPYfmCze/U66l4ISUdiE+x78us9dtWF7bqA/QV+yAQSlXlKe4uMWGuuOcdifz1gzD5ggzXR
QtAFosB0sKzt0az6OcIQkwbgl7cHa5vjA5Sv5K6Ku+GPxvIVrSuoNYotvVVM3Cgu5voXPkGi/H6G
ZtYNk47ZVXvMMtPca6BJwp5jaDcX6c3MsGnHnC7sdFGdCrwke2+itPXrrnBC+DhIWTi/nUchCQWL
VjODhEDxU2su9ifkNDZv24V57CfWa1hs9t5X+EtOfWa8NmxwPuojmbKsW//Y5XYD2tTeiEwa3V7k
7YM5M8yWzKsvYpt+SXxUAfab+jg4Vhup3u2PlrUe8kpfHuo5cYOMV/0Oi7F9zJRn7Bu7WYdIq2t7
ObCqRsMnNsZjOCNk3ONuIcda8VS8ItHEEfTPlqWxVRmklnBIhDpuYFpO/EytmB9t/LNJYGj1fTsZ
j2BrpqjQVfkAI8Wh4ImXU4GJQ9uRVwN4YJdsaE7scgd1IsG4K/Gc58XA86xh9kfhTJ0bkhAwM5h3
xSejsdx9YXmsPQXN7uzneMwuieo1ttPn8qkxCnb0iD7n800d7vSqngFvdNO7kE7zssH13svcw3Tk
6Eh3kZzVTa058r4cqYchELZP0E2BpTLxD7yMGDOyht75nAd6SACazHiKVTK/EllKo40au9113jB8
jcIiPIBYCw6ipjnQyi2US0xoiRbxb06Lcc7HpApHIdP9IGhBLJ344DjExU7zNg5/kKavdOxSuWTe
EwldgWRpjPUK+6g4KKXb3RtWJJM3Jm6i2Gn6WwBP3cXj539G21giSYf/MdiIkkTYlxdZXXniaiRq
rGGlx+CxcBemBH61IV0OOkr0NOvwLGS1xIGHs/xlFZiBCt7jqGfFeEBCxtr3S9uS6SiJl1jWSMSZ
5tdUmf7X2LrfpKdIRi1mhz2x3OmpSeTjKgimDptaQ9iG401cb2T1ibX4uU0pUTHTHJI1AZGCITbP
rTcGDrWvNlLFbPWydsQDR+o4bmAX4OOemJZxKfthO8SL65LDH4xw2JhIdoXAMObI8W5J2FVguoW+
R6jzXtYky26dTv7g5anu8WAXQLp1yhBq7e+GMPKuMLXudiqIR+ei3yKnahZfDiI5GMyCHuZ4eEOJ
2pOKCEePqk66yYkc8YqrcZpDVkMjPXTVo+yL6jiOUoM+wgy68rt57Xa0PTGNT8PrXblD+zhoC8Pv
1gEslLXpoYd7zIcd3kujW45e6aYXNFKc+U1qHlepmnsxxqyTbz1yNuy7UzuN8T3R/1nhhKIKnJVD
KtUdO/MLHJS2LzudiExdm7Ui/1f3f5Gitm+lpH1yr0QWt+Ra0FeW7vRpP0axbWt3ea1NR7xP6lYg
X5Vc8EP6jAxQ7QwmDcGWNmTduvFS6mV5Rmes8adah2yo3NvsaluFCBa4c0qwU1uPQ9sv93mcpYdq
jZNXl3qDlGjtFmnQbHoz+YttOw9r3F7hHAXHab1O2X5p+2PJOdouxhOyNWnmvPszJq0DsIZvZya0
to5iPCjCdF1VMYOw5MMiZp7oVG6tGSBB9TcpzqsvSOLphnNAT2VggvRUO9uBZcB/Lj5QEPrpYyWJ
WuwpQpoDGj/udBEDvNVweAYr1bp+xnhlnjCVVcmRtdG68aa8OdwcWSN/gtShsFg/R+lxZ4mr4xKg
aBnBFImKcXmd8pJOfLkggvSsGjXYWlTlzaU2ZRGx96f3y15SCK9mjSS5FIW4S2vK4J3jpWErdYcW
x2j1oNditlUY4stI2DcXe4Pzs5plz11cLyGiZnXbisR4jkfPOkGOoXvKsbr4c6vJByx6VxAKkJYW
pY1Q4VRTwlELBEU5dViyeDFlk+LAM/P16bqBicdm0x9quQxR72hcwFkdm3si3QU/pDXkj5a2uEWY
ZDNd65CzIX3aZh1rESOtRUclLYRV3y/si33Vud98AzUZgFMLszUbUzMq+ymJhmu4Dok5fUZ/GSFs
OT1uAhMj30oL1pdpDQqM452BkndaC8N4XCshH6+KEbn9Qp7wZ7WnVRaY63HYjwcng7xACsJ6mLjV
nms+N4CdLlcHytUm9BrGH8WcL4+GZ3z0dqXewfeSU5j7ySXM716/lrJb9Y8NFCdaccayYJ+fiGZl
kOvHMHXbq67IA+lTo/cUjV35vdqkiLbJdXk+aE9ZAcfYJu/NAz02GYykzqzTaCbaRW8KSBC6NV1U
bsavJIVHSBFYSQU2CRqnXE3Pw+jUe1Z15UGMhHngWfSI38z4J5QGjspfnY09CREWzzX5lFl9U9fs
09LWbomqrPXoM4gZ24QKuZ746LVpNaw6xvW+7TNtVPOrIM6bM6wRSRx0tMq/4zLQ3JDhzNHeXOEO
50W41rSDjKNWv90MTT+XMbHMfGzFeYVHwfCBeZpdnXkQyypil1rztI49CX5vjFGCpLVLOtPJdzZC
ClSdtvowGwMQAvfvNS9vtsZdq8QXozdnCm23NncezvZbxxivkBmH4pBjrTPfW5g+L3hJGAwwezFg
jOQ6KQLhTKeEmmaIazKMQ7MMP+wOTsWjQnEM0S+3507hJweFg7Zu2F44W2Lv1e3TJIh+FTbBxzW9
xWNNP+U9Qs+KQKV50Leq56y7MiA+N89sboa5PbhpDLwp5gkPh8U6czYGKNvqNGDgkwuwLuBtj9c5
795FD0XZy08YfW0/KeLLmjN9thNJzzue+cC+LAwZ2lb60BntusvFWhMCmIdgrPvAta/TnNrCv0tC
lHRBsMQgxob0FijWblw2jslxMQ/TaDwuC/OvtrNTuustSPvO9u0+fy89rwqVzVWRSRPTE9NHtIoD
Uc4oKdOzNjXjDn81/zt/eQ0yN6NkKCSw0DQdbCZ5rVnDjVdm8RyZKnWeHLrAKE+XO6HhlHO9KgAy
PoUTa12tubkFdnQ7xc7GZdP/elV1v9FJBAbV/IPGpBii99GQ+U1BEjZcsxblHHptsyhiwcK5T2b3
rBcjUUGjeddF8WW67p1cSatM9m1clG1ImvsX+1Pjj0AMH6FpJQ/lKm6acvkukm4OGk5SRBLs3SZL
TJtxi1oCUKGbVemJwF0ZbahkPoRq4hOQE7AHW3pA555Qu6dOyEg4vUm8lCx1azLCqOYmNOO22JXI
foS0L6jVGYaJxPzeJNI7USVV5Q+lifoCtYFvhHk0CdaSLzIRZWDUWOBKFuvy/Rxggp2BQryaXtpg
YbVa59xxhLBzao65U5g+gTrIbty5m195ETzf0ysC+v3EE7phRcMyaeN19FqI/SB/Fl5F4jO8yqt5
R/+qd8jOK1MfZFrP8LHjmUnoKF3cWhQ2aL665zeQ/nFTVFhH9TH+1JqSqCL6hM+I+4M8pvl7Pb+C
UZTqO2YC051Uo4GBSggU1oQl0264iRmMLQiLsz0fO2umsZtbw7buoPvVlG9dlj5ZSngrxd1olxkD
Bw6vEyGmLLkwI8rKIJGT+B05T/3/+r99Y2lDIfVuGNW0i2U7NG//byfKP310/+bCcT2JpsguDJvZ
G0TcfwdL5qr1ulqkycEcvPShsIrhcdZbmidBO7GEi1sJB3bLxDeejSMadIsDYAjKwYvfq7E27vAq
WFoQa0Xh7BdLyvmxYjLeBxgwxOAPSSaKqDOnBf5gOZMflF4FsSNOl/Zi2hV/yEr6l/57wh1CSkWP
Gn77hv/Pj/n/jWn/xZDQkv/vxrSX7GeoPktsaNWQDevx73//13/xL1eaLrx/XIHAwgN0Y5DCxqP1
L1eaLox/6NdlijjMTMNl6cf/cqUZ5j9Mz6B1w38mwFU6PDL/4Upz/yFxOrqe6ZgOa3I91oL/j/8G
VTb5qf/DitX/p3/+P82TBha3f/OIAdeWUDhJduONkww55X+C4jpjmUKudJtDU6TJ0gCMU8b2p27M
vLnpJ1zGd+OCwellbvrFvC3btcLEakDsEKhHKMOd7ttD4uh7k7PFO6PAd38b19rKh2lL0UJihtvr
hxNnQAo9d26dMI27XBL6MZIBq/YMZF/317iov0SWe2PUrtkiwrWlwwkrKRo8NU23kJPPIVueXLdq
7t14Ku88p9fmPeIP7NIB29pXmzvqSdorx+SWTdr8O2a4+iKSACUiooOGSMIHsrkPV54lsiaMUPWm
s059+sN+GpHtXWS6vo8UBggXr2/hIdgUXB7kFfS17J/F2NbNsWNJBQ0YJK2X1kLUO9RmtgHqYi9L
c7F7MsrHlGRpuWfgkz4xwCUMPomcP580pIs274JJRb0amLzmMSEl0j49R9A+ZnS+fI2s2p58Ubbb
esgWBoXBphWgoiypLG231CxTsyZjdtF0TJdlLUMn6kik4H8C2AAC2E2iah1JQGzW42TYjR716ey8
WpWRbmdL1vmIYAg6McR9pq0BYM2pCcG5Yp4d0+GqVudWl+Imcj2CPnFP0AcbiseXPDWcGs3cpSko
3NJBY9ESAgG1iDdq93rVtiTIu0mrT6VdjLizyHLCPSSOwvmfLdtCmD4mE4ZnjLXbbsmKI9+lRbm2
gjAfXrV6a34Ee8ay45L3M53JaDSJT7wBIzqAOr1vsMgb+t+610W+03XlxUTv5EqIa6otMBOMYwCp
8e/EEertWgbU3JgcpiqxDMyOSTsHpZ6nn4Rz12t/YGyfS1paADoa8Ggv9dJlOC+2JX3J1tZx/S4e
AHoJkmPlOV0lke/JUvK9z+f1S+d8VkcuYOAMdVrm6YdFJcrTmjsDWUe9J97hbvFY77rFrp/SPh2L
m8FrlupvayV6/5NXdVkfaXSSbUc2irQCrBiIFG5L9p48q6RGBMI6+AYxl5x1oYCRIo/D4VsWkDwY
HuqLI7kFplzdap2w5hdrtmL3LMueeT4I/+0zNsE/7BqjTfU9pTTxVrNCC98N64RhJSusTL9sWzKv
d+hPAtpBR1N0X5rAh8SOtYX9qoU4K6b6gW0XWAxTeApVaGRW34e5Evp2MDHwI+VBsHc2OGTYFjyX
EG+SQz5N69QubusNMf9iokaiqtjTdc5QTKlGbrMvyvoZ80mdgZbkRwKKeGVwlP5ASr08VR2dlmrr
3n2OLZlQjOjZxkmglqQf8SuwOzo0Cy1tiMuuyLBXN1B9xmrmPql8HA2oNe0Vc7SxwDmycPAbT8jt
1me1FVguAEChj5iDGCUE1UFULyuGtxvDATpElk5r5uOUbWQNnRi4AvtNx3g/Yn+nj46TBZSXNxF9
RCwcZfeXYUFOHJ08xpXNM+PaZNxRQhvuxkH/Z7owvixdmWxRBgunPFE/aSgORUrwJzdl6QTFNf/I
xwF3tYtro76a2KY8B2Wvr/hWsADBVRNF5+3zrdbs57G1gWxs4zSUzDAWswjdUpjP2xS7G3Y7+Ggn
wySxFiZus9o7KdhA4YPf79K3zl3b62/CEMXBMdJaHZiwmT8t8iBN3VYP51iIBqJlCSON1cjx0O89
eGbNzilnhs+2VtIbbNYA2azUEbt2U7F66dkudMZpiRzLOtJIqn+mdsuvyCJ+WUSVhksRpo7XfJhw
sQYf8a769DrgWHRYdHwPZBGqKVJrDspVBxH2p8BBUYFnXp91JwZRskJ2tMHfk3gdDqObW1mgDO9P
OROVromtRmPGqp6uz26LYXoc0+aY4EY8KaaZ9twyUOi2HvcQ+7RRFnZdWwFYbV90MWoXV4uR2ola
seH1r47gd8dWRzZgpUV842KveWsXRyEdA2qwJHPAVKnmIGXHWmg4ZjlB/zDf6JoiAr2Emsi3qN8c
9HRIff6xVtub6Q4HR+IN8zM8kk85ow6foNTKbL8uIuRS35H2Q1ZV7wxhsITlBRA8OJWh1Ehu55b9
mwjnZqWxTAp7vFjj4F1qXHuwpkCmaV15E18RX+R236g3mZniFAw01N995cgn2Kguxldnb4HBW5Qb
+8rrX1t7uk2cMUIpt0OncXzogvBIvcqIAD5fg21JyEWuTrlISR4tzWFL2GxdVqaAv4u1gpQMPeV8
b2RQHRmRXbAy0BpuQ/U71hX/Ahtq9Nyxo7QyxEdda9lP2dIuajwWwVbFfrYa3wkQhCnvjPtpbMmm
9tpW+12JFmjG61ErgRtuQkbbsGyYNZM4BGmOJhZza7QkAskYn3X29YaS8QGdrlkFhMXrI2HO8py4
QmuQQBegejp5FvxC1rkXNTNla+4Z+7SyRYTjly2MMZhaK+yM5IR62B4lxBkwx+UJ01PYUfuEHFB7
c+m1mwVS++GKLQLOAG9KGeca//2xHLXtsc1RuaYOiJG+1tGSj/0OrBbDy94i6LstL00J3Y4B6Ibb
hLOpSuLh6Ma0ATkVF4OqKcHr26lf8jZZ5HLgE1uY363ZqS8g6eWf2OvjY6NjLZiUjUChnOoHqpyJ
3jotzRvu1+qvXS2SDTq2O0XaZjx5+sYWMEETbOFOeOULzr76ZitDXAIMQ8FlyZlpflHOlApOdy5Z
QExOU+NC1gy+s5Ex1IJWvCSDOlXJcF7bQsItSNSR2BeRLJTRzxhGicPPoPiwbSvMH+R8GYhaJ/I5
tsWZrC+51brLoUvBC6xdOL3sLt3V5AYC/CksBwGPROCv/8GEASRZZ9rJMeQxglx77Ksx/qQRQwPj
XcRIufgsOb8RCDPZSB4Pdx48mFh3jlbLiYYr3lgeWgIJPI7ZggMp3Y4rhhU8UJtVRfizLH4ndL99
vH0OkPY/CqxkbCJq/c01uIicpUEcxAPC9OPFnaxjneRfTGXcUMQODXG33PWpqE9j5x2XdNB99JA6
nJV1n8n0DrxUEyZtV3tII94fwWt5wO7XR4toOzqxxOPys3+nwk5Am6Ttw5LYCTOC9s5jLB/BTx0j
01ovvMqIH0gmbvdeuTpRQ+QnUDyMZyW1AUDGZQkWbfltXHniLDxxOyd4Qusx7C08kY48baB2JxaA
H5Ja33xgXCw07k6JNd3KzO4+5k2z/iLQfc5i3fYLRgu3MA8eaMcQCzCBxlV+QIOrfBMQcGvb66cy
Fkv3rQIftObEEsyG3vIDKiNwMaZxXsRHlo11u4H19AGlMSxc8oGRYOul35nmTaVi4lHu6KGSMkQu
xefQas9anWhHc2w/xzJx3wyrmM5Wvt2rojMvMpEPBDUpxKhOHa+yD7PDIWvkTr8XrIYMGmjDMNUb
t7+xyk1exhGoaNyT8jNKnAPCHuVDjSpNbiGDIWE0fciurpJXOvPbSqufkxq7Dhvt+ySkg79rNuh4
NlLEgVtAhUMbH2Ae7WieQUXjw3ktTTwBAKSDUk3dM9FN0olxMYYKCe7ct94EEZKP+R4PkkFE/z4X
pINLreG7z5aTsGKo5JDLoo1NxT8loBIVeMxLDhpDIIx2lpG89ir+w336mHWM6oatwI5LNbVQ4rVr
gBG64rRWHdJZX9SBicsr5JI81n35xvnkntamBP69Lb+1FAd9xLoaY1J9WhPNfGa+qR/tDMum72aG
DcSTAGS+9O2fmrABgy9AFaxV8OAqp95nlhXeHcTt7EGzbFKIHZR/EU3o6PeLJbTbiVFAyL7be1xK
HaeaJR4wIr5Zeen6fLSIbVf4HF3qPYOpwWGNDcwrnXumxPsixWUGBaZ845DkJsba7a7V4mcFsdHr
iqck8+JXxNp53ntzt3xzfOHR1dqdnWO9YEMw5P2Oc+eGKqZgkJDtaxBhLypLqG8onZ9ZvR3/chaQ
zpgL8bM209MUZ7t5NRiswm/lNRyJUwCkFgwj9L/VZB5sc/hwSsd8dwWnqrKADxlyhBeeCp6oCtLW
HdhsnYrDXSOVLSifbTN+tBt2U6abHkNTNz0mi5t8D6TXA3zT12D2/B0nVnlu46syZVIzfoz4e0Jh
DU/p1ZFeERRhKlI9rnbzkGOgo5PC5zKjnMqekSSipF+1823r9M9VO1zMZLrLcSVShzX9n0yXxp3S
HS2sE/MJVhAH0pWCx34ukE9QB5SXPXu2TtXR6C6jfpFHfV5lTVArx7b3qtuyvSj6XT6i3W6aS6lt
tHu7xV+WtNdXfRm+BpVBME20iHnGjTSoh10HmmU3XWFqfeUF21WCW20FTpXNmsv3skonSuEj0t/H
4BJBWBVfqtebN7X0dGWl0ElazF/JmMvzFeGIv6AFmgw+wdkX9srtE0+kfXzGBHfjAM2QJhtmvD3U
N4PFBGLoh/eFUmifOebbvFU7WM4TDl1HkIzQrzuY7F1h6B8eK4ZCiFEMaHE80Nr71L7vMdjAkqcU
BtqDypz7rIKwjPj4JouJVJwIJKCtvCuf7YE0DfNSz6/Znl46ACtavMmndeDgL1ZV7WuWw54yfVEY
S7v0aW4n1n8kAgqRBjIy2dmEv+QZK4WERgOovvG2s8ApzoB08QKwxneJFMfC1o+SlP0QVqzMWFnX
wATU/ZqqvnxioMKPrazygQPlrGsdEz/1yjQpwsv5QpLnt6e/hfla4btIxAliR8nxBPunzPUqWHr8
D47uISDyk+Uzc6jIyRxw7TXvMyGVul9vGP0cr3as9xL2dqghQQOCvhc1Z3tmqQPo9PlR6yVTNzBp
PI59mu21lNS9S2AoaId0+43NngUGMYmnDhKcaosVS/ZqB1hGaDkYV1x6OZdvVjnsS3C9KoEKutra
gXwi07Be7Q2+xN3qVQjt106w1YGeBnYmlhvmSult2yE1yEo/wPIOYIy/99nWncwiF2CxAOK1IMPC
xoPUFuqLHTOqz8tvUyWnMU2/M0H1NkEzC5ylS0sCbS4Q/QYvf8J9kjl6HGw6wG9ib1hwHDWza2WV
d2pom29PUxiWhmz+rEnAneHw4Snmdx37TsI4O0BeY1+HPaUYOmw5nsuVm5ib/nZNe7BWllvgG+g8
tUfeyo8lOxuPlZX2jPdJIVnriucQrlWA10id29Govw2rvuT2SmtPsDNsMuOcJ8kQxshWt2VC1wQk
r+d0MdevmEktmtcI3ZdSFV+KM58A+EwXMgE3Xd4VH2wNKjEyVbcJ3ikGL5r4HnluD5xBL1NS9D+G
tcaRVrIxwtNYZNH19vJWmCur5xfniJ2pfyGMQJu/zsLPO1yUg6fx9aRi365YgKEIOw9GRuFkMxIM
dVeVF7TDkokbfysMXGHCYW5HRu6DF/2N1S+/TV6/x1x9GXV4uTxXneKYEtaOwd+jkzXridaWEzH5
cpi23kMmVNEgymPqKDrTEnSvlgVlF/9mJeMAfWjWoEoKwHllXZMxcZILrs21xaibbDgCcLOS2LKe
UfK8cOrji5Vb6Y4p3ghUHc8I7DxMfXbzpyPLsx+hC4e6GSdPXbchz7emuu61sAzpT9c9FuYMiswH
k9I7YcU0WvNLaSRnQDJbUDR1/Wp2k3EPX6CNMAJddASii5tu/UkyOI3wnkK0gE+xy2Hc3y5yMG5X
qwMGzuiQiTZhiUz1b0u3XvH5zs8Im2A3tnRoxnTlXDs8ifH6ULgkMGMvdsO5w1HW4XXYhoRfcW7D
sh88IAw5wrTnr7m28XivlOD9BP/Vb5LEOi5YvR9Tdy4ejdSJLUZ6JtMatTZk20yA8M3akDDZCpst
T4y/F3752cFq8kFyr1/XQ7P4pz5WLk7RRaVVH7CySdtZiRviV1/zXZ7E7oeK6/aQOIQsFlzv+PXU
FU+fv672/D1smniurBlUNbqO93ckXCYjSOP5rTS2j1Rpj5VarTeIj0Sj6uSPbUC3YZaY3SfsMSK4
6O5jm8zRsE1WoJqPIemaYOzs3jeU3fqml+1ZLXG0ZmAA5GKIbQxyjgyKT0BVK3Y2Usj/xGn+mhQQ
d5pS4y01rXUPKqh7dpvyJ8N0iDTmLNLvqrg8tlm13dazLqtAK0B9yM0+uqypeqyHuQlmbItIPt5K
RSrBkxeHvMfWDQz2y56sR6/Oi9thULd1ly5HmrQkcpXkkFtq+ZNY8wbuuGCBrCfOmQbTRoLRY6ut
TpFbHV1+m21dJRGYhPwZWAygU7JaqRVOjnMaKiXdYPOW7N6xGbP5JobNg9mv0AJla41/4TmweZTm
h71ZNbKBbfBIHp0xV0B7FvGDZgjtAhK5twR1ztYff1vr8l6Lr2Fkdo8bv6xVMt+5LAqTIF3LINAt
p6OsesmoacJ/6tQFMR49I9DdshDGhNRXG0YWYjkCVbliE+e1MgGtHrpa5yhpY94FCCy0ItB6aSHM
Ji3CimznEpQEq12uzrl5WKyuPqcVCqpipRHocLas9EPRaFG3ZFxMqimpTOPcSAIs0YZvwUEkjYRx
zVfOWspIb0f7uTRylqakNmiZsM4yiGeTkvhfE8zky65gN/I9oLaXxi1aMP7at1sukuCBpeAedxqP
NBWVds+MzbquuFjMJzDO4qU1s/HH0HWIkkbcd7whKfhVlpzI7s1oRIUZqxhlEFsEranedZ5SDr38
WdXSPisaiGvOdHuwdTeDldWmlEhJy8PkxEb8Zov1VjOswWdy2RBEIyrFXIU7qfZylwG0V6Vge3ie
KxS32u9ZY8tqESOFPVfXlJIQUCH6lGEVi+ZtMtw1Y7gtUMCyIlFViHYPDXBd8kcVj2hZE4SpKs3P
Fk6vD9oN71C3sFRknN663B6RNzUG2GSeRKHEM+ykm6HIzqxh2vMkln6stY94KvuIN5wkTGVZf7a1
WvlbORw0ZzkzrSZfLut+16AmJ/ao/c1F/ZrLnoU3GuIr9fP3tVTCXcBkoRHgfkmiOEbPLHNiL5Gv
SD1jSd9I66yLlcIq7YuDYn9VS364ORgLfggDlYbVJLV7aU3MnVe0AbsppM235HlHbdaoK9zE9V4z
z3vvluTUNl17uKY6eSPsAmqpMYTdiCI4wgrYsw0bBcKmzcbkxoh2V+LK2Tm6ut3KPspVdjIqcwrJ
bKfscCEIag3Un7m33tgx8w+YUj2536tqWe3IvnYHwgRP6SLerB6NdNIp7tlqxPYGYpAPWGueWyg4
j5ZuZO+pkyFj2FsRcfw5vteomG+5ihNY1GAbcPdV3XM8bA6Wrc0jFdoSa8ZEkm/aozXJ+TIXc3o0
u3l4sDrFIoMRLBHPV7NqXHiKMArGBKcEd4vdUEWdZJRMpHd1fYe4yKF1mz7er3qBmrzW8/wXAh5Z
J/y1BCyxZk5IAPj8KoSaCvAbzjnTiTh/+glbkHQ/jDXuX7V86Mu9na3ujTUN10FSQtZZw4/j+LOQ
2Q7Jj/8TB7Yaky6w7NAKBDQ/NKHIaQojlOk209Ib1Tm2igrtzzb4DBKJt8JqzrEc2EPFkjsJPDeG
RFftG9cZiEK6+sdIphV2KuOxl9S0jLeG8e2NMXGVgucdi0M/jMgaQ0UQDj939ue6yNsN8n4Rn7Kf
v0ctz/3R67jgkNU0WsGyL4cvHHHcPPZsWtueq88dApOi7s7NXQfHBxH+aIVKHeAFSym6zbxX/jR3
+n2h+jg9GsOWs6COyjxz6yPfXP/QiXl5zXXPYlGE7DNyYY2xy7uGmrEl13K2DQ+h1NRk9YVHa7zn
p8xmhFiOer9yBJugDKWeC4aGla9bmxkgA4ajYc/wmxA5cZilJqZ9z8M4kRtpmGYbGVqzy7eDzZ+l
/DHfsmhp0y/6uBNc7CscocdLqOgUxqhE/cbCUTtX+kBVhZohwFKwWOlAyqC+m6VFLKxASQrSZSaV
PK2T9hbrsbpZBygJS+44N55a2h0lofEzch2feTwCZaY6KyVH170aqW6HbsQTKebx2dGwurk6NHa4
AKiD2Yqff7H6PwjKrExqPEOcOYCDTeBMlYMdv47jxkhzGxz2gGlt/DeBiQvsrStYFZAWcIR9ZxD8
eePmrdpZG3WSaNSR7pfAlBmfbNOOtRKuaTM0kVYVUx/gsVDbaVrm6b5besZVXkfNKdhyHWVqrh8g
OmlfqeqOiVvyLaN9sZh8ko+suZE3bJ846k123U7ozUEx48rwGBXpqB96QTSzlvwsiyYsMtIySgFT
BN0q17+Vp69yN+DzveRM3/fDxm4qeJ+Z/aeoSvU1WMx+QgtfJv4QCdJxBIes10+CFPJpHDbWSzhX
E2DDXYDLVmN4NZn9oytBIAgG0rco5hABDLbOaPkrMUixY1uXQB1ruuIm5x1n4w/TT88pvcChOIho
oN/wGnuE1czpqNKZsYcos0gvShgnzQSuSmu766qnyv2jmvlRsUIIR3eX3apKXPIcLiW0lMju5dHV
8QBMy73S+gyJNXHv2dfx6kIPu1HMpYO+sv4KRnR+2a/Oz1wb72xUGbiQuv/J3pn1to11a/qvFL6r
bqCZszdnAn1uJGqyJXmSHcc3hIeY8zzz1/fDJFWfYyTlrgYaOBcHdVOVlC2JIvdee633fd5HZ+xP
qSjvpRHl5JwxVpB1TsdXIUVp5em6w4ZW6hs8KGJRtDwrgq1qlXD8XRWJAS6jjxSaIQaBJqoDMYOV
/wYXsrKaSgB0iypu4j2j8C9S50wFFOIuT2n7T82kHlHMBG5V1noFonTm5YyyKfEx0vpGsTrqSrGq
ptweNkpqhzT6ovIC2MuXqM6MHQKPDpkrTkZ6wBCs4eyX7EFLer90//JB0ihsIhLWAtPUbpUpO8+1
+jz38VKDrQHsQr+3vuZgyNgThpp221Z46WlBvWZsohp5dC3NakUIhd+sRdFDXkIkGyHQLyKSpnAq
6pTbkeeZZ005Mv/nEdtKxc+ypeVJxuq5ptEyagwEw72cLFRkeUyWAocUdl2eNqpLKoyq6m8iKWzG
Xg2SATIrb9Qq5YQYtNxoXkZXiullcydtBd5nV2can6HId4oCQTuJk4Pak9YDoRKviEy0+0Z3OMyO
ND1swxopjZT7SkrnLiDFRcMV15F9kocgZrRI6ZfjSAMT+Cg4bbxrLGU+U6Q6JcEtx+OEA2gxdUV0
SdMjpl5SVz5+9I41fmlGnbGmeEdiC65wzZD+wggLz4UfBcHWIwux0oZ2aYXhgw3oZ622voEB0mYd
wGy1qA3d+8wuY1yk6VQuddMjyGFQq3uNRE3fAjyKTdhYcqwSB9gh6nXvp87BZ3BPP9LKrmvVaNZc
B7mbKsO7x08/AJ2UFjMD7yb11Fd1sK6Ictu2VkdTyVPTV4Z5tb3o27rfhzg+rkzOuwyndHhEkqR0
JBj7qvA8qIR2sptRcdwF/nUj4nbkQrTteoLrdDHY3Uw4xEjMoyS8/FZX51hDJTYvura9S1Q9vhGg
hTAGD13K33CgHBdBoHv6VdkW1R7bOWc1G4FahzDct7W1YTSd5ZJegFghlGDqViOHq4SBYdlCFkxM
EJjgVlDdVP7U3LQ0T4gMKIf4aIg5lDzrMaaTo5Z3jNe6mg0AhblRXo5F4qt7L9ObOUBUKXwaUoNF
QBjIdUIuIDuRE+pnWnoqvVEiTkmahgXQ7MZqM+CJIIfLtMJlJ2w74g0XfU+bfKAn4OE3I1iIJ+xJ
M0hQhBIkmFdnE/IdOgd1byylQkLkOXPPySMqCXNZEUqE8VOiIjbVJ6NEBMzjtworM9Hn/F/lWCBC
SlwdsTNuc632MWX6cXo7DkUIkiW3NXh+iDOVUdBM7G0HP60WVHeRndEghhIRu4PXIuP0KyQCeT9q
XwqzyNK9Q8TwrrYGT3fzKqRd56Cr+MxYv9Y3tteOX32t1y5Kz4f+FMMrD0EZtlN52aFp3xWYCRHe
jgIzcWTaQ7EXsqnCrRahGeb8pJRPGQK0AS+ZzsNMZhTaIrtAFYL4BcPmAg52na8qIdngKor5p9BC
trRImxS1joaFaFfQfIDw4bcdygMGYYh1GIU5Cw6u5AnWHVnT/EbLuZc9FhM6i8y+XQan+X1dxe2+
seGOsAGlE1oBNghvrah52y9wHJdf4lLlWRvj/oV3UdKfZI2ZJ2lOVi79b64ruy1ohgxNrgOZh6Ne
ryTG0HDVWAE0e9PmDDn3ROWLRLBBSKE95R1vkK96USCJxiLi9yShjrE9+Ofc1Ry2BQoPzCqytI9F
GpRkbEhLZSGxbcU8w3HYD6sylVRKfoR/Y1Vk6mhcRUlFcW3QJnidFGc4+a3m3E9U16iu874sD6Oa
q8m2APt93WpaZm8nW9ScRiu1IlhoGppnVrhm76sRWgBLeARqoJorGI+Te7XQJWPeRYel9bXUhKo/
CrwxIYsxeOx12XM4WyZqXhbET3p4PZI2sCU27TwhMHIwwyXcc/9y4GxOHJqvEquLEBQ4MiGTMHj7
Zii4SK02xz/WEKAKUUWckiQeEZitzBLQ1OXOlmuPeGiCKFNvmK+gA1d9H6pujpQmeaTXRUJf7mey
uR57vXFWHNSBkaMPC4IbTw74QKauSo3nLGbZva4h+ZLxjVCwqB5LRw2J9hg9JWBKoE/ZFUYXVmj8
urZcNzIjQ9So2rFaegBDZ9GDHlIoq40IL95oM38Bo/uZw2dxGTWMRioSZNO2Bb6Jn8W4RJynOT7D
cWech2cs/t532N1/y2D/pUlLmG8utvvYPP7QvB4f06//+a+bR1pPfxweqybM/vgf6+oxe/76P9/K
Yn/8hu/CWMVUPzmIWG0H0algUOSgTP2ujMVy+0ky7NGcv9Sxf0ljpf2JMHmQEULCbDSEhp72hzSW
vxK6aRAH7uCLMsQ/Azaivn3DTjQMhLGWbaumIWE8GYbBRy+eH6+Zn88Q0v8VDzHMUCE0d5yI7GR1
ovGjTWIFMnv4Lp3+SZX7swr3F6/l8EpSN1Xb0me98dvX0gzUKgNLthvVUw9wZZVWBLTAJNOXWg61
qydILoObs6xMXBXI9QMa/mu74p1wv+ub5jUUvrEljQDDgd6wxoUBsqtsb8XC+IC3qs+C4H/L2b9d
GMTKpgljE9GstOcL9+bCqHZjIXzRNEoC646wBUw0+JUAqwaHHKr/UGDLLgv71kxmdn+5FWLMNvS5
Wf9rG98JBqZl0aLvKTX7KQ7Lk1VBmC4ammEWbcHBaDVXtaMSQZXixnmsrQdG1RvowWfqrLyl6k5w
wmaMrI8q4Qo0FYpZIIGlY+IXGdDh11IFJC+i84pMYogZL4HtXWulM2w8QzmRfXZmeBy+vt3s/+jJ
vyi+ZjdN9fVrc3gs/vf8o895gfHAD5pvqux//9dF97Ward08L0X9x7rNXh4bCPvvf+anX4Gy+8e7
mZ+9n/5j9U17ftV+rcbrr0S7fn85ROHz//l/+5c/nubTWPA0P+dt1sy/jbzU7O1TLOdH7vdy+P3X
p8fsFz/x/anXzE8sv38+6JrxSWKMQIZimybmCBWEZ5ZXTfCf/9L0T5DZ4Abrkh9wmEH/9Zxr2ieE
NkgDdOTzwjR1+U8k8CwsP93Q+HVt23JYfzRKN80xHD7e2xu6ajobsBjKXXbSplpFNBtfEkejC5la
dkyWwoD/OmriL6mVjxuFMQpUeAw4D2CqTXuV4Kx6aSMYgcuOXKrbsOmBTOMep9y1bEmWjRUT6JIB
T3AxoWcPfkyrTU0q/CsCI93egSyY4VJLJ2a1taQTgpKaozACADvjdxJGtvRNyTRWOF7/mmC2vc0S
JzphGotPHjweSvVJsW6QW1OeUWcX+zRtOTWPTXhUOqg5btThgWmZkjEPrxJ82jOC25W4fcEIGWN1
32iSvL3GqVhgGF/6x6CeSMtkbGDetihF6YArWQa+omgLEgK7wVs5+jCSLNMmeHltGvazI7qHgBUW
L7RdyH8FprriO1TBQig9B8UOqCKS2NKheKYuEw86SJuDZQ6MywJ5ZKxrMOfR53E1U7JxbWstaJqy
bdCPBFD4FRzKM51GBeIlVMOgBWmMnbmkZSfOiqTLtLVGoveDgaGQCjPpGNjbrWwUJtXE0CC0YnhB
CEcWNS5/Wj5iqwHh6M904CVw9P6mI7LjWNeGuNCEQtsgaEeAfQkd9xjXLE+6G4wSf53FIeIaycP4
YCPeczaSmo1cPiCDpLk5Wb9Kk5wBzsAUFVoohwhG7xZ9Q1Z6qC2GnrSfdc/EYK/2vfbFG3pGRkyU
ccHlVloylW3V5yRn1ifgx5eMw2X8mpIz+AJCPCK5paoTYnkzxfzK5ULIJCYFsbuOm5tXGtOdpg4K
vWCnTZ8olwtlbeKeKNBAI5SiReyTQFURahWRGuzE6IrpOl+F9URKdeOFmuGiXPBOQpvKV0bbJK7r
8IEUmhlxfdJRDt4kFgJV5LBqivtDmwvvybARH9IO3KDNFtX2n6+th/C5yuv8tXm/Rv60yv7tCvxf
cTUlNYoa9ffr6UXdVHn3x47Noi3++I8/Vk1e5U37x65OHrOXnxbm77/q+0IrdfsTpZWFoQcjocB7
9ueiS5HxiTMfxHQMP5aGA+mvRVeHhs1qbNFl13RpzeaiP4srXf+k46WzHKoylkhsbP9k0TXtd7Yj
RwODzRuwhOB8rqvqu0W3GNOMaXFi3lbGLLsiHdWE87OsogDExeSoK7CvrwEAVPzg1nGS6bT2mKE3
AlBUKLtDG4z6C10lDszh5CQEPqmgENTyqq4T9BGjPezQeDTXDAazDewG40JEqXGRQBlaoFHc1x0x
JFYy1O7Ujv4KauZ43k7ecyK0K6uIApbq8j4N6EGrkI9cS/gvzDZ9xJYeQSl2cZOO/g5wxxfZaVdF
oYdbSJoQvbIO1Q0CPLpi2pWfRE9tnjx40PwWo82RRvT2iQ4RAnfJA4qSBrtAMgn0qnR0nDF6AFN1
p5b+rRqkDzlNfoZZ9k5Nlcdg1ra2yWvLQH0RCf0YTiyLilbtaAlXC02tP49VgSqyKuR9WsZPobRP
pJNvsVEqLJe8OMsRqXbKmWgthTq20BZRFpwHbZ0zsSelwCsr4crIJkRIEtEpMPys24B3F0m0k8Mg
7jyft5mk3qk1E3znSmgSwsTFKrPkFeescBtH3AlM65uxIzcW50KzglDQrHo9erEUJNeJ4HML0KMX
HtTxpWf17CxGdllPgCdGMqMYMeWkBwBkR7mbtVsdrcZDX9BFA8AdIFXs2sukSwIaIIXu+rniFrIg
AnPA6uC0KGKA4+hnTjNVO6fEIVCXcbGSJMEuo5DXtyZRPJkG8TZtwR0QWoS861NCXCiLqmuK8IW5
/pVjKWey50PDQ06XSh68ZkrwCrDxNSx6lZyebM8Q3UbvySXyLbAJYdV6OzGMyjbslGHFbRKym/pi
6/fFtcXkZFEX0tiOEw7ntqJ/QnMSAdnAx+dZYFbddfNAlV4cs1OQ4POoTkWbYwf6psvR44FQqnZR
M8Zn+EXjdVaH2ucEZtDCD7jBfK/eTKK/wyQ6LqnPAxdWw1Wto89FtKptfGEelbozjmGhl8+ZktEf
Qa7LOFC/oqde4I+TV3EevcAjuItK3ndc5NOh6JXhFv029EL0Pgt/PqFrONOh+KmrFkzcln4qksKQ
eJBKQ0RXks42zHs9KrPadQg6mSXuJ6+MnpSpuMlavv084hrEiIqX3655VjAzZAG7UnCIo++G2BaV
wTn5gZei7w6dmexlKHMXojj2L7IAcabPMrqMmx3vCSeKwdjoyBkWUc6ta+DvchWl9/fgSnZOJri5
8+yyJHjlCi/xEdIPXe2xuFfIXFsoHScKLcfE1zBKQU+xHab8oaynOx/V0WIU6h25qWhyaMEv6PI3
LlyRfVJl+ppM13BTkJbLx4ywfdcxT0Ro16caUf4s2/dORcP6wv6Mqd02VglBFKHOZ69Ee/A5Mk2o
ttmunVOtFpd5x/2EefhYTnwmQZYObVmQH3Uv6Nv7Te8SfNwtyb58BRN3KJO8dplupzQ61W4ZwQhZ
NNWsiAJ59PBt/aNRbi70bG7Y+iGJ4oK7KPGmOwVh5VIALJhFGvXSLDFQScl3XCa05XXBo0LY2VOt
6ldCQWhP3ZFfULjq4CSgf4oQ8ybOJzyViqBPXyaE2yt8I3nFIRZfQKwyY/e4JLnk7/28SXZTg1ME
vx+6+rK6z2R1j4aOMKOWJX90StulkryxGHouNGZ91/H8RabG7Foa1JUSprbLmnoXm9w92ewG69gF
BG9mYWXVfRuwUxTeo24Gr6nRV7s8qSPWTeQC3343MXExFZKx61rr5MWTv6paEbucXJ+wnAnOsWnt
1sS4LXrCa9ZBT6e06bUN6bR3Xhi9okDAhOkJeeZ0/aHEqofQh0c2yZgu5UGyL8d4T449saKOdnTq
/qB5Htruim3J1qMHXDD3VZuqZ40Nnk4o011R07NDBsFqbdjjUutbuLwZJ6RqnYFjLdeRpRDLWkdT
dXDamHsNSPei79RwyVn7SJDrFUNlQjP94sbhRFEq0W1Uei1rAfcCpgHs9y1fre6V2kL2LEXf6s44
MY+S5MEt+PbmRosLa6U2UQH8iu9SZTsY2vo+Kfv4rJfRS8G4Bj5doy77Fp9ojy35LMELuPWpdVek
4MkTjVOY6j1g9WbSr3otdjZGojg7DlsrH9Xqsq8LvlvPPJH/gMwJgeaiV7hf6oY+apfdTDOWxYgf
Bt7WcvT5nyMjfPLHWUymZvuoHO+UxjziVSw3kdpZ29Bm5sM0H1G+X92TeOdAyORKII/56kCDdRmE
7zIneeA+uM8GbmpLt05O6jzTenyhDTWsVHVi9Q7RMWrj5F17Q8Zwfrzzk4L8pJHeBDSlg0bg2qy7
ZlM2la/sNBjH8vBVEbh3SgxQbILpAzA5dPYU98ylXhR/vvQ5NlzYNZAYMlVZ9AMiPtKUF6HPe5Rc
5m70kKFY490AKwLESZczCkxBVMRwHDLpn5siUE79SChIpVe8BSN+IQb5dRz8NQanl7hllSnyoN3S
Bcm3Y4EjgbAqso6x9y17uBkLcNHDRheTuioNi0NPyRfLhoVrzu91N81J1kuU6NUJedqI1mYY0rMH
hkA7FrINn8igO0s5sS+dVDm1Bkt52+LoZCbCu0HLj16Ae58J9xzFjICqZzXIRub4wmQe2VfzFQy6
3CX6h8EHagG4J7rhoUPtpH4nIS0vYGhjoO4LEtr1PHwytNmNqSSXBSBWV6AJr1BPMgeZXSfKgJyf
br4R8/r04lmOYu8EyO2qCY164UzkP9kGD8ZUWtqmSqbi6DecY6okCC4SJxuwWtLJbuvhLsxs7xGR
Ax8mqe/n+q5m0IjJp6c/hfloBcsKZA4TdxAWLDkqkus1KhzhMmlDiS48PBcUgiso5fs6lY/5OAdp
dPkDLad2Td28aRCArnAbv8zyzWw+g8Uxq78g3mJVIofE05blWwMvy0HkFmGpZYXXTnfqDWZuwl05
8AMn4ta09CEh65W1W+nQs/UYVDmniysRWQwzVbkPLZ6ahosJ4GFcIpS77HreH5MgWMUmJ3Is8GwG
DJaADnK5hRY+VSnLTpKy8Q6NoSAD5CfthuXMl0gmEyu46RS1XY8VNyruDGR58/5iav4LKWgP/nxI
7eYSO4A+fWg0zAMsWbEbfJPNA97C2W+f7ECjnDYzqIuTJKEPqi6Q/enJqxiyYOJWnnzBZqYXMORr
hQc98fRh920x5ERqr3xPPUsD1JNZ168g0Y1Lip47+OjNth9UjKjoGFZhhw7OMRJnDePcWKo6Qhk/
Y3+bFxYMhfWiHDDSIVA6AfBEFT8xqypDU3dDdcjdsmIniqKByxiD0kIe0Wz+fx1Yf3us/a94WKXr
Rvfsw8PqeZs9ov2vOK7++a/hrw6s33/dnwdWc45iwpFjClMnrOivcYDkWEpIqtDoA6oWJ1Y60j+6
hJxKqWM19GL8vQWt7N9dQl37ZPJLmB9pmoEKhN7iOzDG34EyOBb/3CUEtaHNp15NZ5Og7S3e9ejL
3DahT0XVrdEhmWwUnUoAOK1pRE8c1wueYnrulMrFEwAyZx1nVu6ydZsHUy2Kxxhs5qops2nNDmYc
sX5O0BOowjNQmgedA+qCjJw7HZHBqiJteN3SPd4qQUXlg9h/0w1auJ0AXa4M4WEldfp8D++fWCF8
lptJzTkK1foVRH5z3cv4UbOycZfijVjism7Xacc2n5qE9OUNk1SIw8k2tThGTMhGUY+zL8ecp5ZK
QaJiUbAuTHlwTk1MMJ5jrq1xPp2Sl13WVDnOBLEQ4XLFPp88yVG7spljh1X0kuIsDS0q3PkPHE/c
6QGrtlKnazufvtTo2xY1ISqtk+wVAeWYHItwYw7Uu0AjHmAW+qsuR0UJ4ajApMApFb1yjNKAIgTo
/Ktqe2c6+MczulHTNjTip2BsHVCB+Q36twN+CA54IWfqsOPkTINhXvijJ2veSQP8ohs74P0XlYhO
JeXNLkzD4MJu8CsDm53Gc8/A42uOHeUxhcm3ky0DWx04k2Vv5vylRaV7cj8U5rGNSw655nBZlA+i
4dXAKz7QgoRz38+bYc9VmP8oN5OHfqxuMIGdE/tZrNSM/xljUQq8KGLz7pTnb8cbW4puyXD1EDAP
JzAwsGCEwgYhq+bUZhxLTbZiwK0PJRXFGuTRcAZ8JeS7H7C+jA2s7Bx82gq5MpXjjCwYQsE2w9ej
OtRKgwjY16oOuVkcvc5tgHic32ObPDj0AF3HlwmSETCo8/mDrFYQeFldPBSRw+kIAwP4NU3uMcnn
29429OM43zqDVh8c0hfIye3a/TeFg4VcFmHSRDVDlm2qXieUVk9SivIqnNp7UJMbNWxtF6wZY7Xw
qSCajTMchAxsVsdiyB5qr7rB25cutSi7qXm3UcluKtJLWAPgQPoB30alxCvaj09WG7+MQExR0CYw
7nXavJZWD2dEmetrfe5xOAGbWBooZwFoOGfkVlDh0rgo5l/U3KCGlVeUJ4RtpDmCw5AyKI7Z6ZAl
hMdccDTIVSNZ4kow7towoij1LKR3BNQTtjAml2rF4G1QZqd/dlONPGegEF6NUULMsAcEPQm3XZi9
GgUkvCSAV6erKTehKTIoePqI6ohTWx0RmuCk/SEKA3h/dFJQauXbJOLSDgXazmWgS3y5TZ+7HnDf
vTmhMOo8w1w1/nQgVLd3B4PvU+CEWxPM6XMtGiSWuJ8vQhV8/FSD7HAIr1wWRk18kIMZhLgUY9kz
4iPXil9gaGXvloRWk97F8ROr4z04PhwVo+m7haDFUM7Jjk3uPMMpJRNSCV89W998K3ilBbdap3by
u9K4tFgWNVVoOzNLdTepaSc5PhegxdpM1CqvSJucYo/DEFcSNLcjDni49G1ux8LtkL2h2lYRjtTB
Sxf2hyGNX230XncEqEN0J0aCOQL1FOk3vls7QbrsoybbtL5K3y/BzKUh1opt/6lSxaMtOprVWhnC
J54LQq+N15K21UKPaT3EOo4ve8T6ZxsdK21GayMnEAMZHaVfMRrlWYtgGKV5VlzMsd1be/DK+5aT
38q2i2yfdln1VORmu+hCzlte12Kk474xyEiZH7YAKR+PlFOhXMdENm4FbJgF9Um4VWzOdXoYcm7S
28N/lyDMBaU5I6x+X4LcICchA/5HuVG/bZD/+Nkf9YY0P+mWZgthGs6PXvcPMJeUnzAaqaaAD+Aw
oOL1ftQb/A0jesEPCWlrRAoyyvyhPjA/aapl0jOnQnBQ1dnaP6k35KxD+feUXZmTLPlH0yhofhpG
Br3WjXiOUe6f1Ub27Kmmm6rebSblRqlyZjz5mQOTi5iUN1fp8vuvfitCmH/xr17w3TgflkCXqDWP
zYTWgYTIjdoK0DxTCAKpePr715A/F1H//lSzpuCNZkD4sg8Yyo27uL3uJ93Vs8btDdP1fXb84cmD
DtphcKy0iXMLOGY2ZOZjH3xCyTT5lx9xfldvXj0xUzmGWHl2Iuo3OUo8iN50qyaYICnFxaXAWsUH
nrVKS2VI91n6fXz1W4HHfIf+8pXnd/TmlTVHwaZTKmQdsEza+QZt3s7oYOT4TBtEdwkO7dyKTbcC
X+3RPPvgcv/uJnpXq8aMRUrDLvPdSKPmoj0mF81nXLTZHQy54IMXYVr0y4/2TkilyECFoETONp55
GD24JZ1+M1YXzCzcNgdgyqDzg4/zm7vn/awoxHPqlP0w7HrT3pDZQ/eRJhC51DChLhODctObNizD
nEVOhoYIPq2+azv+8Reozp/+zRdoTsoQTLJvdjq87k5cNj3ggMrfhjO9HrdZUXNF9fPSNt3AlB9c
2nkG9otHUp01bG9e1HYGBSf21OxiFUl777gaGdtKp28cHhl98DbepM6S6u9n1n/+Id+tOfQVRrts
bHtX3Bc34VewNCjNme8ggT5gOkIk/8EX+ZvHYRaCvP1gMeA/W4u1cucoFvrzUwodRhudb7cPjhbX
15Yl6GUZabfiwwVOfls7f3U9360+Rk/F1HsV4QJrkyz7O3mfHfLgEOCpt9fBZbZTz/rWgnO+BCf7
jGCe3u4xO3T1djiHd/TsAa0JVvQlgCUfjXZZ30VQcR+7vbJQFqyVvnYoH/Njfp1AbXEx5G8M46Cs
OJisK/74Kop2zcEu5OekZFD5mS7g4tlelCrMDdeut412VutLR6Wr/qW57q5r+wCjfZnvMRdZm3oX
rcatsVPOwSEN68HVl5q3HjfVWY4deq274y7bwkL36ufgUB3rbZieNdvq6FxjOsMSny2GU3qtrNuL
8hK4RxZe6d5T9Fnb+xvwgXhzz/MtzisQY1BxXpIrUGyicrsnXWfBOCpnuD6GTbXJNlZ03m7r/8eV
UX23Jss+dfwE7seOyg+DzoxFZpjUeGhUu+jSmg+enuamnbqw+Xf63x/dg/O99qubQf35HlQ01Lox
tKAd0TeLQoD7kw4TSHQl6kMACz+fNa3VQygR2LKsdE1xmYbqZmSS1nz4hFu/exLer9B4qutJ7Txs
vSRFIQTCdNOOGLlhNtdE8YBoxJuafE56ce6lpFDlhn82BcZSoYrHnICTp5CgozMcbui1B/CGZLir
AC8XqDAUCuHOwaxcXuMGqHzAw1TG3Vlvy3BNkb6CkuCyJ7ZuqWJ7VvDc9QoNepUTQ4oFgeYsqTB1
hzsGR1zif7ZGJNdivI18uRtCsE10XnCateMX8MYX9UCq4Jx2kvj65SCNA65jl1iMcq2R3WuXpGvS
27Ss9Bh0OMii1OXcfZMH9daXtbFoZUraW4zMJdIhHIXGMQN6i4pm2RRPvv0gmw80wL8rQ9R3e1ak
a06il4W388JtVN47jv9kK8IdwvbSKriC06oxi2vcijYJ2RXfOOvwB5vYb9b0GQP7dukjdF50Royc
QXrlU6BJN7M1N9QoATySVnzrHEoNAzztozX9N3umfLdx6ZU9hKaAxVTiiWSnnMHU3OTzrkn8wnXQ
wZgOr4NyZHn3yRmwPvicvytg5bvNa6KDlQ4+OD0yvS6zuF1kOLkTTOMB0x0nKs716bwzyOa7/mBT
+d0nfbd76Vra1ZpRRWckNTrOWVJXtySGbOcvNQKtASi7q5JLQ7JTm+r55J85u79/5d9UQPLdbjYq
WRvXhRmddbZzXuoqk9HuvHYUKoHxvOC/5zLo71/qt1f13RaWiz6xkQeou3wUl4EnzmzjNE+dW7++
hdZOZUR4ZjPR2kg+Kn3mBfEXC+W3h+hNFTLgA8sQA8ld5zXnCpYJr7+2gWunARwOKc9DVkNvtC6+
dQB4K/GISvnvP65q/+7F5z9/8+I6uC8tCSn5hg6jvLP1UGjYbA5RjrpZDg6O2Jz2IoRMujXNPgvi
8xRMVUoCXFkd4eCfT0m/S0rvS6HlYAnpEcYbeBCIjqOl0iDWWdv1OtbOynqd5+fjxFIEBGmt8O3J
tdJ4S7K/F2CpgPYxcZqWtsIqS2gEi1bAN4tWssQ/hrdn3riXwcTo61qbzvviSWeQRZEYbLpuAxwO
KwhqisHaTtXWGtZiWOW0XhcKjU8KOmiao3c+xveaeuxTXM73hn7dqidn+Fzor41+l2Y3stvEGiCL
1w6EZL3rQLsS/yc34MlEupHD/KbrYF0NG9ltlW4b+Dvf2BkBI8I1LTIsT4vCo7mnFOq+s0cOIl2E
0S9TtpGmXcRVewK3TuwbqlZvYkAcnztFuSNLZgsuYUVHBYpbt45bZ9eRcNSVx2GMd1Ok3QCa2LTj
TojpqNufNfO2y+lpjeM2Ic9hnvw2hX4eJcY6AMQR2ANgTeax9njjwD1d1Jr9qmTyeqztW705yhwl
U2KeiLA5YPp6hpV+boXDtYQXSRdoB8ppFSSV66cY+skKkY6ykmP93Cv22qHKSevKLaLscRIO8LUw
uAptGrTTyJqj36ZJtJnKjFkxF4NUeaY/ttiLID5FpbWDvWMkXwmXWug1IIWSBuRr6G8rOqCOi4o0
XVRafwha3IGkKovcmFZJ1mPiMrclrJgG1cQwZS5ZSGe9pu58bKGpOl2O5JLaNJi6omcyPwf2QidK
zu3CvpJBtc0ajEZo3Z2S2LtgOflsN9iquzq/SYbsIuoACUAptKTYkeEOUQuLazlfmgvOlKcm/qzF
+OomlH8M+xkTzGOJtH8uMMj6mVg7U7Gz9HaXFPXBTMRqjOAR6xZBNaH9VVcH8r8PsDihN/PQ5DEJ
BhZTvW7cqiI86339Gv/3gc7fTe9bTzZusCluSBpWt0GSrEfD2BMMZI6XZUwuXGlcdaLfqxihM4Ao
vWg3mB02Wiq3ipfvDEApnmVvzeCSyIQVEsRzlLwkTMUk0H9RCo/nd7gKfN1fUG57EaIhPQ4fGYuS
EEdHgLw/Tdyzsi5iy1pm4aU0w4/2yd8tNO8KMYndk/5f2+7KcTfVw9YuO8bjCHUCm7QvjpuvaYQu
2qOkMqczsov+foXTf1cPvCtFLFR/ulXjq7Y1Rsu+d/AbHvC0W+eROGotiB3MdHrdLNriiBt/kac3
hDW4PgWfMG9gLi2x1CxJQXeLxFyKgkTJpnWtjAEA9th8DvaigpQD3uDJTexoGePw07NTnX0Rgmrn
JexVkkYMpkU6e2TMc6lsSFdadpRo6EBWLW7i3rnyO8by17FFqhORltYp7afl31+Cd/kIfzWFUJT+
tMZPQTeheoMiqmGtmxEPyVminjLxhR2GxBBMnUPLbF8hhg/I5XhZI0xyqFkFfWQxXrXDTmTLoY8W
mQnRqAld2Nh7Kjcg9ebqCuzTB5uv85sWmXhfS0k9wEyN3z8dtV3AJmwp4MH8foP4qNGvhXOsAKCD
rAJHfFUxnGf8tYuzZq96zTrtrWUVZnyPl6F6IIij5yZTzxMBcqrgMgcV7tll25J1ntxrDbfbE0NE
4ua9TU38YQwwf4CkVjtYIsG2mF5G5lQOxykgkhDhKNEfmbKqCc9mFIlSc0a5nVIwQc60TLWawf9z
kr7ORwBSL5dhE6xqYCYx3FE5AtDTydOqBJx0RhLNo9I/SL/HFbwvDMbqynjVaCNGJIGs9CpudgkI
i+hCRzhn4vuRNXehMiwJC9nnn4cCy7Nqr23UR2FULsueyNGoXmf8+gpu1uAlRL+YS6f5kjV41q2T
zu4NBNJi0W2n6oPbypgLzV/ULbO6+m3poFiZr8EY5NxMhLnc5NkkNolqXo4koBO9xwRyZ2BTju58
ksLK4UsZXBlph8mKo7TZrqbWXiYNOvfWX9sJzDW3jkN0yd8OWeTpjDdGSWgHgq3/Q96Z5UaOZVt2
Km8CDJCX/c/7MDNab5Kpb34IyV3Ovu/5VdOo6dVIalFSZEgKl4TIQqHeQwEJpIc3ohmby3PP2Xtt
r0QnBM2riaaZU8Pcx10hpD/FzbEPSbtl6ZslhtgkuouGrl0w31wQ0DifYqA6MmzTCFFIO67J3J2D
70eVkmwj21xHAu9TwntVB1BdZE4YeI6SeoT1wP+iHPn68TM/qZsnb9/b86S5pQIw1S0hDt65FSCl
wjjw8t7J7TjTvHrN9OqkCOwz0Wg/cym4bOSVb2J358JFXnyilgTyGcWZUm40bvNwkE5HI2NCGl1V
vnYjkmpjeLWDfgxxcTZHKDLX02kT3XrsSe6Mqtx3Xr+zpAyEvDaT4wdwLBhZ8Yd6eKUHaWWFxNJy
Nw6pdCqBxs07Y+PlqExA6BZNswYpoSGCJDdm1vaZw/TwkEP7GoIcFIO7ShJUbfx/IRsMRY2VDKo4
vC660DGmHXN24YY5qOZJwDbDSA5iPVoB0Vr0+P9d5mdfn2bls8Xjwy4BjjZDA4ZNW7IrF5ZdUqdX
Zw0NTEIsdkN92kv8dmytyCJcFBU0cxcqGTKnWKmPxWAThftdW1H9pPUhf9hEjEPrMpwGDWKFKI4Q
7O7k4bQaMoV2JvO+aGweyWvdx2Z3Sfm9UceLeuNF1g61NOsvM96iPoMNAWl5FJoMnOFmiK9GJGEw
T1jnksekGTe09bfCnk15RBvdqs/HLAu3KkI8Ya87fQP97JsT+9n9O/3+my2CmRO7UnexAQtcozfm
36p0tHJjUSskHC3a0NiltXfNDHKX9TtDlRZjjY7s3zz4VE68OXg0Fkh9gQxuVBrCgyJQwFu7LLcf
Eq3Z+biU0qHdqegZpstoh/Gu5LJKEDm+Of4nHX75Q9kSp2hPRInWkRyOU7gQO7XQQUNGRzekxw8u
77l31emkYIXXXx/zk4pF/lCxlBE540Q/6RuFbW3KsMiyjtO+fuqcxJQmnS/PkLZ8fbBPWjWwod+f
YPA0tTXJcTahUVwZrM060aO5/lOQMaNbl0mQLzLdXEDgPEr6sANbstPZB3199N/v7IX94YXfFqmC
2EPoGwN5fpcYq7E5GQy0fnxNuMwrAW/m6yMp07P397eV+BgOBSNm8MeafWIxnCodDmAruZL5jtOZ
hd+wKn9VBdAaJeRVWamwJkn41ihNQ/W7W+n3rUgShd6f6RQXaK2qo7WJeFsmQlsQ/jhXInrlnE8k
pIu6VkgXteboC5cRH+ubb/7ZcT8sjHHcKmWnDdamssETmLfTs1u415V4DtXcKZx6I5UWfR4di+zb
8/3Zpf2wBtqBgvaMCe6mh18zpw9YpdfT8B9LjYCobc4MBdUFJSeBDo23TS0NNvstIav3pN0fPfrR
aonWClrH16fh908VIrP3Zz+eEII6CtsNuLMHYMdOpUEmkPVV5A4U/fIOOc9OcfXv7rffLxwkS74/
XqEmTJHb3N50Iny0GD0mEG0AEk/rlaX6DrHnRFrcBGyGv/6Cn8xAxWTzf7tUVrrn6ZLFHQ7ucRVo
8kKQX6d2t65nLXxRHbuBZnF+W5grgv3+rbVK2B/WqsRvgDvie6Jib3feCFyaaVnDEzwti1Zq7mSG
lbDt/s2zan1YrRodSXBJPtPGo/U3LRgZz2k/qry9h50o5Zmr4QEh3ULX3Zdjvhq9jy9rxItU8V/u
8Q//+Z+XWcL/vvRF/neSmeIER+bJOfxc5fHqirzwA6ifDylC03/98u/GyH/9vL+UpljLUYbiwUbe
MVW+r8oPrJG6pU9gAxMD5TtrpPoHXAnEn4qi6H9TmlLzyDgeNEPDza6Z/0T58bHnSTGIXFXj5wlE
sOzJVPP9A2MIwC5eGoxX5F/eaIPYgp45C0uFfVycYJBQd4o1BfKqO6TwpgP//wm91IVrZdeNqh+U
SU8WVvT6pEMw+ufu2MKtBk6bdrgzgusoG8Fx43JYGm4I9zPsEV1OKsrMo+k3XAxldGZ36TUz7Y1Z
4HAGXI5y/nJA/MZ+Bma5PQKstCf1fZY94ZZnuBPmAKlq+1INlQvyQ5wApPcE2mZ/WiqIK41frOcg
3NV9T6y6pZiXmSldogY+dRNGBNDTCpCMjSWtiXq7S9gEpxnbATI1AKoLDCxAMJ9KvFsg3hBa1R2T
Ii3FVKEHZjGTmc12BFTN22y4z1KaSH4f3UkUs7MyTEjiGDCVKP0FQXt4HhS9nWPtWHQt+09Pza6t
jkyhvLFOpzdsNRGVIlGfSxUNUqVadol5XSm9N/fxEzq06Jaa5q5J76WFWVYqbKfuwovoj5O1srUH
95fomATjMsdcFrsz2+bc9jQR6Qk2xRxNGTtknc9cUjhHUcVGuZbaFbnMZzhNdcJTEort4pp/S6fb
MteDAUx9IJc2tpCN6TW/bWnmCUpWUp0D9kuwMop5YhVPYcxHB98dz1s/wWqlYTfqJxwQefAVbbTi
OvTGm051nUGWTmkK7uKQPWo6Fuf483/oGdI6q9eKmQKyBaNVea6AzpVtoMhMG7rhiZ7uMfCCO9Bk
REBX6ZNHKi6NoSUa0WHmWsnTmJTeQrbI/mJLRbxtHOIiiElGyCuIsvC4b+xQJYy2v4cxcMwC8yQ2
JRuwkvSr8atVnI0XHhl1QKGqHNmgFDj6YK81MvRmOZlZVIEooMPiHBfWWmnlmzYuriOFnYaZXcdy
feaODSim9FzJAGV1WXLtjsOFsGMPS+B4EUwMdmjtizGo43k8hDBDwXfODZ9mayv029YqiQZw3TVg
Bkf3tb0NnHDmVqS5FGH5FClc4VLsJD86a23XoZk+N0lGRo+xbYryCZj5OrIUxwqTgxJMl8C1ABhD
5rTa0jErCOtWqwN2qGnnT+kKyt6vQUg1jXuqsieb84zdAU1d8fEAoQy/hFKtWiGtYU+u5RwKP8m6
bi7fdwjOLbo0TRefIQPHgdRh1pIa+7LotB92rtA+1zd5nTx/tI6COZWlX/BktmZsbnKJk6N1yl6z
/cdB1i+J7doNbeItxk7bxnK0hh52XkX9hVxIaz1M1oPFXUEQ4qMv5edE69xnnfWrZV/eFdgnBGj6
YbwPM2MTEUzdpclTn4tdp7Pre7PIv77r3orUPki4XtdGfOtYxnlDAE14vzaivQt0CF3jVTrpRN0i
vw0VdOtWGi6S3PvR9bReTGM5uuneq6vbMCENojOW33yK91vOl0+BCV63MR/QyDY/FFEJaqSiKEuZ
T5HkjgqqbEZ+4LoAKumJeA/Y/SLMk/sEP1c+uNusRIPtBVhakpfh3D96+X/6Zn/HRfj0b03HeltY
vB77/yVhxpQtVJS8lT9//x8e4ofhAXdJGcT/63/8zyqa/mtVDg8/H6gF1g+PWfLwp+WkeqsB/dfP
/qsW4KWuC97bzym9VKd/1gL6H5ahYW9g+I0dxGR/8qfrZLKWyMAT7Fe0Atf/VQWK60Q1ZH6iaQmb
WFVL+ye1wPtNwXO8K2UI1RDsaTBZH7fcgx2VsUjl8spw0RSReJ5oxgLz6CKTmwU7uWWU5KswG77T
R3zYdb8c2IZ6wnOmAeH6m+zNVkRR12p9hUfPKU38sPC8AztypMlaK5NmLXV4LYaxPSA1JOGpxRtB
ChvQSRTl1AarieJWadVW6w3gLcl9OA6OT2cuFe15WMpQcxooI/kGZ9uxyx6VRF+BhJgbnn6WxNFl
lj/6DGiNItlr2ehUiXEJs/VgGywpNvO3qM+QltPsGfuVGhp3RG76M12zL+WatAbg9yXj6vDR1/KV
XMUn9sicVQseVFDpm7a0Lr2EZnSZ39EeutI02jgEfsQTKIoXTeRD3yz789ZomGexVyLU1DrpYpNA
9uF8+pEgOzYt9g0MbN0mKq3TziZIJRWuvwSiQeNXW/Q1Jysi/Y1NR99I25CNdQ1gw6Fxvk9l98eQ
4+dPu3SdSuFP32/CJRJ8bWV2+a3tuk6ujvf9QD1Q+ZLP1JjUmrF1BKjYyZoCzRGni1pK81rDi1LQ
wiQ+A8kUZhlG9uA3GQrG1TZnT51qyR46K5lrEGKCwSE+8Lu96/uG4vPtAsUEIbVO5WH8bRNbVEXS
9ETSXGHqWci9TgpwtbSLAZ2Rfja4DeAbozsFwX/ZGt7Ot2MHONkcTPNJwIsXmfxFXpvLYugnhnd1
68X9dQx0o87ylS/pa8YowMBcx1dArQfaGlPJGVaaVYCXdmBHO0sy9HpGcczc/jqpqP58Lnto7JGF
3Cpuw27TRSnR74qU2IYOQf50dWCKOPQmYZJO+BClOZf16QYn0jPwLCJK/XYex+zDfTSXIBZIOppF
sb4vKl7YrZTcdxPpowFxODkfmiG/i/VyS2LjCaboNcEvZ7aRHBNh7uFGn3pqf5oXxQW0TxLvpV0R
aVd+QOvbFldt6S0V6pHBTY4mj0nvayeRKJd4QA+t9wOZ+MJIkqOX81mBisdYLguFO0Spl2qcbKy0
2XKD7v3R3b5ZUn/3tpU/vuhYQwS8LxY/evAqfrr3r9s2Kssk7YzqqpTty9ywL0OixulWL4cGT7uM
26lT8Jf0upPX4aHumMOV2bnbriZokKsDPxqKVVmE+wBHuJx5S+IPMLiKQ67HUI3zI+ztS21oFkFs
7vMR1QFJlHLMbElS+l1ZFBt9gjvg7Ur6dDNQuNdm51R5feOyElZuApNPW6U8b6E57III7zEpE25c
blFTL9QyfHTx53etwYAB2lGRdtelFS7yRuUTocQIEujUxLbV9ZISe0VY51JQ6YN9AE3fUpkD/+in
U4+9tk3Xg94ccrud97nBMxw5JqtQVqfo1KqDp7anicqIgUlaYvbs+kc2CwRqKd0hscUKXMU4rxV4
DSVawyakywJZu7gGaHvqdvk6i37alon1jX1Db85k60cp+AoCn1ZZbpsqXzMGPoaTgY3t1CZXWfld
6fj1Ff8gkX15kiGkQVwmqdwEffj+glM7JQag5OqKc31oapYUT195gz6vtHRd0KO0O31tud4ZFiNk
LrYjhfmqJppC6jmN3BzID+6wbgEHC3LSU7N1jiORIntZatraNTR4FtGJlZAamTU3lYX2VlWvCjf4
MT0lgueWTeOyJFvJHewNMZEnJfk1X39JCok3rdaX76iyw8f7gU8DjNz776jFojCNaKyv/NCEsMwx
O9EshrKDZOiG36yNzyqwvxq7r0fTdHCWJigmvKrvj9aSdkCUMK9SLau3eMyW5sxcqOzHTW9XFwR6
mpD6W30PfnveExklN7jDlNb12TykL+Xipwrvyaz77qvTWpi+sAU7U5dpb3zoU6k6c1+1a7urjo3Q
GBYbyaZ5P71Ui9RAHGRg/qTKiLVVaWrrNs/XXU28oq4vE54nOWoWRmachLV6UuMzZ73e+o25zzCK
9Wl6DFNvV7CiijbdZHZD2EJ21IV9DPTyRhu9HcYw1BviKpHac6Pma6ZDc5M04YmKy7+M1X1J5qcX
ej+TpFi1zMOsoTnIsb5Qo+Cp4q0twKlVIQehBEqs9AIHI8QYjxzkwSyqueUO15Are6Jl8jsP/pLG
X5hJMeu8kC4r2dj3qr/LCTr95iJPd8zba0ybRmgW9EC6SnSHnmd/b6ZBueJi/vU5rYakrmlqr9TY
fbl0/79X+gx2OG1vnt9p3/GOKnsZJFkp7Z+q+uldHf/nv3yt44X5B8gy9mLWBIA1pi3Zax0vNLCw
qKCerVyyMS1pr3W8ZOHZYpmzJx6wPAFjqf5fC3nJnpxeuipjIwBvr/7DSp6f9+4eMSy6eTx7oIfx
o/MhjQ9tcLjYua4Bn9rJsgbbBbiTvRw8gFu9hNk5zOkSBTkYhjy0IsfFsrwZiYm6kd1R5a3QVPYy
zSwZnIjrwz1DoGBHwv3VSkOERszwCTHJ0xjmn0/e2Jxq2D/WYeluA4OtKs0mARbHTsdD2mQNJFa7
8o+ZaSI+SE3jhxG6JNZLJKYnmhY57L1jiPjlvKv9ZhZrWnmmqzHhAz2Ivq7B/ao3UEpSW80e9I5P
4WZAnuddbuOJLdQswZ1iePwOA2e3dFDNkMo2jNAL2dg/PX+WCiimi6xOh/iAtjWfk0g5ng06v+rJ
8TzLzEK6LAA7bqjOIn6q1aia43oNekZi1DPEdsF4MGtikUfT7AFIlS18F8CJUM5bDJ0JgvlbNcc9
LvMWYWonkVsiUamOU7/rELZhJc21EMpk2BdzaTSFBzEyEOdjVBp7YqGSyzoR+V2gZ+6d0is9ZBAw
OASPGGOqH4WbjwdLg+FihwrzcM3Twlmip42DpQ3XKJkgdIcCsoPyrN+GQYPIrk3T4kYRmYuIX7iX
dW8muOCYdK4HJrl03Vo2Aa5cROd620XqDJuwdk06kH/sIhHjwynVJqerR3BGTiLffZjL5rrKudJ+
31aXiuJKN60boeYeK3sTtV7quLalbmQ7wTFf9YIoZwMmlTHe60xUfwZDqAtaTmp12hsoSsEu38lY
jU76zh+p8LTu1EzxsuvNKCGctZKjJoNms6JpBix34o4U1OjY94171zWR2syMAZ++x75jAZEQIIf7
LANsl/gW/JM+CK0DAe/ZLTnS8m3h+8NVgB7oKBPwiM+Av6JFWnTdjnQhG1eWQGhNrTH6pA6BaxLF
VCKQOlnWSouHclOEYzsfJCNy7L5sr3j/nAYhwb4DhZoTZD3p8xNNJfbdGnMhpP91VfE8pEQ1IfsB
wTpX3CS/g7nEhhYnykHPFe+YRI13PyL2XT2TbETNs4nmBsXzWEYHqvrooOK6P4sVqu0hAEOljHWw
0nxET7WuUpkbjb7zgIStKnDHh9j2EauFKXmkMWSctjPTC1Ip8+UgGoTcjVkefaFL5FoBoppAUfZk
RIZoOBxUMSS/JoLNiVEP/sGlovnpkoezMiLQLBXxKusgCqLDlD/qzQZVu46HwAxmo2TEyy6uwUV7
cdlShXllUywSucyQBleIeiaClUL8sD+POnRnRN54KiEUEXIwS7iHyqtM+AYaL3wF3WtAd3Qr9aTG
1lYTXRDkmu2Erg9TK76PLmVfZLfeADzGb3xxViddBXYZEfFAsPoWt2V+lZVuiOLW7WrissdmQzqO
NOWrVgc9CJopf1LZE3vNFLIqtRESmiiOzRg3+9wc0/MiahnJwj1ae6wzmwQQ17LPkXTrcmE86IQq
bA3fc6/UIVfmnq5FizRPuvWbd85vtkLi/Sv+efnmVWUrMpGgmm19LIzhLFVKCg5ypylefJ2RcogY
kfQ/AA0NcKpacXdkJBjz1lDBJaRKe5ujK1iZQ93c6mHQ4fWv25XLlPcGe+ZJ3hGrV0qGuEhCM7yV
qzDaqdTPyzDNx02vF8ghzZz9jZ1k9jdTSs2YuqR/1SuWQUOJipTOJS0vjUJw+rJv6hVNaBSZap7v
GgYTN1aqsWoGWON/9ePY3PvTOSyroicg9fnsTueZVEievunc+9NVyMvKWAdoO2GJSem5iKE/aD1i
jKgP5WPPa+nQqkAkyBxVZKz/egCSZ7rsYkCiJQEv2Gok2MezfLpBxulWqaabpplun2C6kfzplsJk
mt0W021G/447js5Ktmum29AbuCFZwJptpdTdAYl+CBKMGzcPfOkwyC6FX810P6jNIw3jMIeHEGk/
7UKwMIucBRFlFjG7CiFFBnF5RTIcjLGWHRcs5AKBZVe5G4J8cPB5Gx0GAk+0FwabRjbJaIc7t0tZ
9xn3LFIj3vnyfRTswvGBiEsdxDHKsiI8D9XbEl1Vnf8CFCf19x5vU6NW51BP5skh8c9TGPr9VaGm
Tp9sRHYa9o+gRWcq6jomKDmZJcOtghe6sZWFV++CG7tl98c2hZcqabn5Pg0DBwXmA0220ouYzBG7
bl4aXenUwSnqUBxAvDublrQqJ3DnwNU2UbKcYhbFjrioc+8xh6nGdhsDQrewkmU73knxDRlCmnyM
yI4kRjdIlq79wxLr4dHklumC08ZeWsOBOB/09MksnnKAimCpco5j1XaYj1j+DaBWNFjevIq7uY6g
xErhMUET2wRaToEui6s0bU+Stp+Fnb5tC3XH2uVM+m4vjeaE3+C6ONdJ1/WBeaCBwzBQmraGq0iq
idWIhLSou05e55ZfYz1wcydtOCeqpeylKdgmJERpRXGiUA6k7Ox00c0EOLRh1E6SciSd3kZJPAx4
WNL+1tbbfROPi4paq/Y82Fjc6FagHWzcICHBvnowtdruDJUNRSDUX2PX3copkOZBXlD1/BSjHYCY
uEz63GnK9ArA6bovql3H7D+ps22XN7qFDeNWadZ9mp3EWslqF0ycaVTvLDcXhdasTZGu++QCsCtx
UJr2ODbYModuC+UVP244V/DlNvgicarZNDjJh93rY5fi0RQ+RkYxlM6YBDprOQ0svcBwYiUB4oNQ
dWqyhk+gOh/LpmZSN5zIWb8iUHgfjjaR3APkWuaGDQDMTombOW490pRS8yJu8L5gGE22vflQZVwW
bT5Yj6p5iUtU0H621H3WLdvwR6bStWFma8LlHEICF0OikWaQBtnIksStQ4NJvNOUuEKmZpFZYtNG
W6Wg/VjF0s2YU5gVw6JuUlAeZ3m25C6T82Ajyjsm3S5Ev1S70Wt9KbnyjMi4Sr7zCBooLIrZZGe6
F7qK1ZVWYyQWSbUNkPTUQBB5I7ctuIRyViBZzBG6e2jKPEI+7/zhWII7uPGFNfeQ8sVeuZSDjSdT
f0zS6IanhCclpPFR34y20xsqkuh6ViunFqluTWHMzfKn6eENP6hXg3KENzIrH0rIeHr4E8P/+EQ3
bK4U87rP52m7r8RCiGMs4KoWJzyBelWvMxvk704Epy3ENLW7KBti/HplLcJzK4n2qhwvmr6bhyrG
WGSFE9+RnF9CVZxRX1CIaMj0dVKb1aBcqmRHmA5h0BuVXPjWhOIkJnb4sqT6HIvKMdWbPD7R9GQl
N7/qMeMPMTBn9x7d+5HBbdZh/cYJAtyCz1s5Vn0GPn/Rcpt4OLYDcvasYmuRaa3HKIXiR9+71Muj
Dc0gVG7LEqKK6oFJ/ZXH49yPqXvDDdHPTt024Fuja7UcgcE5Qd4vlNg/a7AXBcjgf3pkKXvwpiZW
lLJO7RMNH258mWK3SPJ16U3lijLzrfxGpoWKYKCGc95TkuN26oyRrKi92d9Bc5jBy9kMsrWm/+Eo
3roLupnW/dIiBY/xMpc3dVo4wn8oQqBNkLZfMyA+bbB89Jg/v1rZ52mmIFQA+h0UkHevVsQDuacq
WbzrM5cbKSw7QqPIGYkJ7iqYqhO2MOSMCur0tNSGBH+/Kbf3+HFt6pmenYeaHGpZGrYYGiguMjcG
xUg+W3RNpJJN+sBUFMCkSQlUpVKACRsv5coId3Iy8NyNksVgX8lOa/KO13VaaVu/k7uFSmAw1VWI
b7yFa5/ZcbvLYdEsIi88Y42+zpOAe2Sqin3U7l29DExMjQ2jH3/YDvJ5Hu+CKthYgcsWhOhFNXoy
s8csdzLVidriKovGBcln5qLhJbFFbDF58mSeK3ftAsOZEQy6VpNh2Qp/Hec+w/CRBHiD8M6ZaMbu
RI7KZDnmlyaAeo9+uXyQkuZgIOtGgaLehuWZ1FmbxC9nGtl1DKwXCgm0ybk3JDs2t0+ClqN6HQuP
0T09Zj1vnIhdoo3u2L9sGBYVu6gzT9DMQr4mp7VqFw3YbGNUpbUUjxvDZnjTplc1V8cEqeTUw9Zy
GTNUP8eA17F0HLSHxK83me6epeYVOx5i6RVHjJgwWwO1eblOZHvRFPVutMwLBWVIPELe9KuZEV5m
BTmgo3vvZ/lOxdRW/DLGa3Oo5gRFzGVizIh1k7/pc34YlnMvoqOhq0Hsjo3K6W/jw1HWy7jUi3YX
mh2lwyiDJo1pNDb31ELjISJgbjWmfeB0lZfzxmfQILJSXno5BeBz/fyP2lf/Jyq1t0Pq/1w9ZVPi
UPVR8PZfcJQNJ1BG30+B/fkse/fAsxhEb7tbf/2zl/aWaf1BdBUXU7wI1qbtx0t7iz/REIlp9K8g
xOnahOx/bW+p4g8Br9G0GW8L+5mA+Gd3S1X+YHliQM28TtamOfU/GVN/XPUo8xlCmbI54ZDebiRc
kzsrqwZ35cXdoaJ+nslQxuekYD/CE1zhfVi1oAmKtpkHgUl8ILWskWyz6ILwdQ9/2lnnYSwIW6N0
4Ks+eAIzghmTGo6+g4xNXQFcRsKo6BKx62P6OvzCUav0NjLE0rbP6hbUq2/tTaVcRbSMRq25UqIR
E1R8HOuiR0EV+nMzOiX5mQF0588tiKKqdS50/2ePmYogx4bfq66iMP0BqXvj2Uq46P0Q/IYuTgyl
2tNHo7dDwBCunJA3vF8sPdXEvihhikRouAg9YoZkLJKKPVi892LHrqfhsFc9SWV+bsfdyq0tUvII
dMzyYNd19U3rjafugIHU/2my45dS0itl2byY2A91eOv6vxqik8fUuu0Aoc3NPrgJlNNC1UnxaFq2
vdgc5Oyq1MRPPaQsZIB3psikD7NdsLMqvIwSSxxKPZK3CIlO6TRiEvPibG6n7Cusob4ntVzeBHWm
OIPorpNcPxmZDWyJjchvTYI353CJ21WdlOU9mZLzVvS8LeqyNB2YuFWO3cxgxucZNL56SzihW/or
YRaaQkukso5jpxQnjVHwF5XqMok6tAAhJGukMwQtIBwc3CBnFCCCKyMbw7WSyfuYIfsiI0IYw477
Itr5RyvQpyKYd8vL79ep/4KLC0/1V+vKZVNG1X8QEvIf84fgR1b9Don2/CNe1hjJVP5gOmJoYM9o
cGh0xv9cZCRT/KGRhSZkwUBap09Oe/11lRHA0ph+oLEmUURFSsO/eu2h80fCQscqyyDiyVMD8vIP
EKzvFfu0K2wGaPT3TX6UQVrThwb6wIbO9esp9KKL6ushYd+kdFm2IKEzgvsb/GrLML+m9np4c9J+
0/qZ1rC/miWvxyUKhWHhNEOYFti3a9xIyHmXS7K35MyJBZ3E8jys6BkHcgoi4Otjve8yvRxL543B
hG462foH4wmnsmnbdvDQepKRxObNW1aGGF9exp9WqdMn/viNUFijZjamC2p9UMdXlWYmhsJR6HUl
DhHt3ZJI4GhdhTp7SR8CmpS5jmAIWHXJ5utv+L719PwNDZn3lGCkAsz3GYjzpvWkd403WjHH7hmZ
OiYSy1Ia4SU2wVKUgeKUOWbBrw/5mwsIUtgUJvjgKa/uw9dVdTesMzn2lh1tijmRxZOUNmQnUuj+
N8qp35xZg4ES6kS+nIE69/29YtvMQToJfLZU5QFDgp7uwJgGG1c3o51UDfesxztrbEHw1wR/f/09
P3iIXs6tKvPA8T4WJoKN90c3JKYckkQ3GZo27yG6pysZfcwsaX1rnXRKiZyAoGeLsesyIJkb3k8r
UUd3Mzrc9EDYB/symcdff6zfnX4EBYJPZmjMv1g63j0/iu4T/gu5GEKrjaJrjOcAGYn2Bev+nTDz
N8+PiQ4JNR91ks2i8/5YhFh0Qcwsdol/J2M/6eqPfmbF9ymj56uilduFbXTkn4Yp+Ke9VCTyXG3c
kF0oCfVjW49nETvN7yy2HxzuzxfGRk6n6CgOmBV/tMDo5OiiRtVYunq1CTB6m4QhyIOVLYLcVhhH
IKm5jGlpkjg+Uhfl3UD4nOsOJ3bGK7kTnXTTGMyLpgxtH12dMdImS/NiLxp2+Klquosa+S4zcm0f
eNJjEvXq3Pd9cxKTBPE6NDr9wu1rpGFfX9xnwe37tcSagNgGTzPRUNz37894RFK8gaBEckrfjJZ6
OzY70yZkmcBnucdXnvnyr97NDEoOqe8Xqla7PW1TfFRNn+akjvf+gLhH0ut5jtTuJkkqY1gUnuf7
jqISIPf1551cJB/WPl5e7GR4PlljUYO+/7x94dJH7nXXAV2YLeoyRJOfpWnE8K5MdshrlPMq9hWm
fUnaHMZQs46haDrQ9YTXYnkvkN/D7axJ8elFTbskqmq01DG/UQu09/NeSARgWpp3QYBOdwwK2T8r
ATwEwKR6cxf4kX5EtR+fB7HOgIbgv0AmVsZtam1V+JXYTgaV88BwLYz1VY8JDEbFrBvT8SpSTe0q
JMPwR63VYPLIEfpmCfn782MzB+dFzaZBm1bp92dHbfUpxFpzHRfky1WcD/IqtXCWfn0Rfn8UhvRE
IhAF8vEtl48+yiVbJkEQsc+iE8NTlhvWN1/l7+UCX4VdEWshO2GewfdfRQItPRag/xylM2r8kqN5
Wwq0gp6X0otpTQ8iQ8eIukzFN6+43xxZUVCiC+YrvAOsSX/05hUXVrU9gFy2nVZXw4j+STT3u4hU
x7JKZx6tA6/0ryVcaN984+cZ1PtncVpjuL2pIIhXe3bgvTlwiQ1b8kNa8LCRYMqpveVeq21ZPQjG
SxrDAQJZE0WWllHQJdGcTJlxTfpIrpMiLXJ6NJaZ7+naDD/Dyt0XHQxjvBA9oJc0Li9dEUq71jfV
y1HycmZDaeqfS1Ga/DBiSTtVczs89g0ev69vlr8/sC8LpzlJMaab8/3ZZNJXDIiSbMdHebfEv25f
5HqBO6FmgTf7BjeNdmIRzA1MCbDF1wf//SnlgTNg/j7LNt4fnZ2kJmlyaTtZlDerugSK6EppyRwa
xlNIJslpLCWMauBLArbLeMMqOlR9UuSQfroIYFPrOjIx2fQ+8Z+aYJPIPjpd55lmOEQFYdwpOwFc
OyfnXc9n6AQe4iB3T2oByfzrL/PBgTm9hlD1IdBlnTYt2fzIXPT6Xmn9lhZx4QkToQPDDlezg52f
1EpNxBVEcAENkU0hgspYLzDJJmV2dMvKu/43PgqzGCT0dKlsOMzvz2ufxqqKtY9npIxKXshN+dA2
ozcz1KbaWKMineLopr2vecmsqFB5QRfbK2pZn3/zQaYV7cMzM5XAGup/w1L/dnvZXM24q3w+SFHu
00ZsRqgqGzogwZ4KDQeTBjUlVr39UEnaWs0rm8j2LF7kAdFHX3+W39zpKnc4N5sB45oG8vtz4qsC
FDyFnUPKgnrl+ZF1MHhSdwyei0WseeaKKL0HO6iHnWRWxe7ro/9mUVa5IqyW7OFoG33YXmWFW5th
wdGBq7kHt8LVpSZa+XIP/l/Yhf83Dkh+6fmx7H/e8zs+SHEg/fCDB4CdzW9af/zr19afTWIy+13U
uPCLLDFp1F5bf/YfHIlt+f+m7kx668bZfP9VGnevhuZhcTdnjmPHyugkGyGVOBKpWaLGT39/ctXb
7SOf9kFe4C66KoUqwJVQFCnyGf6D8Q9AjSX9V+kPGgoxMLbGlmvxW5Zz7Z+knKogzBVKwp7h69SH
/8wl3XDP983fpT+f226VVQXmVMkK7sKpLG1xjFxg0YUmUGsx5+Z7QN1/M5oBnAxtQN2zFEgIIIJC
c0robyczM6s3ZYe+f+r74ofXN+VNo4/xF8cunRs8Jr/Kof0+dnULUMLT3uKW8clteqpcfkPknII9
dZJ8gqlXVVvQOvjXJTI7ZmlwkySZ9yGxRs3YlQHY8bL177WoG26zQKVfnDS1vwJpt2lOTwLBfh7+
DvNKDBSR/fFn9JLaqIoOtqmhOGE5Hw3nB9CrZtsbOB8moo3gnGHmbGJ9YbStvAMUWt4VUTKdyorA
1mimGtZ+wVNO/N8nB4LIT0cU0ccEAi9KVvic3Q6T636PyWJucE/39lXt1RB66CNM7YTDaVai9VOg
fgjsNSofLWkj0IsJ06nUvAY+WVH8nLmWD83sxp8iEJFfPGW4uInogp552txoXKinIhbW+7qcrP1S
QDhkWdrdJAb9GcObyDACnf9MoxipV/bX1vWKADk/fx42kQIiZ9I42lANid8NSzu+MOyeHDYqYFJU
3c8WvK6PoKvj4VHooxZv6s1wU/MywfugtuMErXW00XgHkjFm8q6viuoOqFYRogBdnCKxuIplKerF
iZt2R6spiztbueapkrp856Kr8tCJvtqWWuR9cGUS3ENx1G6LuOw/T2WW3TQlKswJOkD0kPPsfq7K
9F0w1tYWgHl5a0cmOlmV0bu03qOIhr4vN0OZJHddRalVyZ6U2NXUDiYLFzPc/Y3NlUP5tZ4xvkok
ngx6o7dI0qutP1oUKUExciBOX4bekn/FGImAXOrfQ/7TNtyQ8DID4d97DaDtViI5FCmWyzLRKImm
9tHJo/RdZ0Pd8BLzH2DS/4cD9X9PWdPm5vufj86PP0Sh/gO3tp+P/Hspb6rkEe7fY/Hjlyge2+eH
Kajsf52jmkt503hyHF4u+oXT8q+DdPkR1zggYMynnkqY/32SGpykHLo2cYoFYMviJ/8cpAYHqW+R
Wzx5QkEU+yMb+hXAjNiMGqoLdJzuMaQ7wvfz2z8KtMbX5hbGRV8AAx7yAklXTtW23FZBC81atqn5
2U4t64ucAuz8OIP8sFdZ+1lXNYZDZh5vkDLk8HJg3BzNyJHwXz19U9Apv63EpJKtoZnxJx+Oxy4f
rO4jkmj5tO9oZp8WwYBnqxL+HUP9B6AaWNqFav/v/3lSU34eWjGjJ8sueFOGzq/l5niWjghE3j1b
wgMcBKLV8bQASCs016S0EjBBbQuxuvU+tQFUL53v+g4fQPt9R5uEnk/VIBCK3+kojVBm9nCTSb6z
LjE+p3AE99HcTrS3m2t65OvyJM9s2y63owvlyaZkdf7MfkOPDUh1upusPD+oYR738ZB/If3utyKv
S/zR2+FK3Gcsf+jqRdHDw0/ECICIG+46YcxhHJc+bJ+glyaNqOlLNSwyt50ZbEvPvjfdxj1IS3e3
QP3EoeqK4Erw98RQWD+CBwyBwiHtSqr/5/P2akpOXs8jVAUNHtdKBHxJo/g6GgjbZU7i3emt3+yS
0Z2PhiY5Jid0YYNJwSt0J0ykhWFtrCr9CfSSfp6l6Vde0hPldPWE7hKaUvundAwp9/wJZ/Rq867w
eEnWFwE3qS/BT46bXhkAq7tNDdImk/duixOkPt6YuXubWb8s19tILd+mkbObzKMW52CN8i0afzsc
0nZW8G3ibtDshwrKVd1qBxGAwLGvJF7L+r14dIRvfIqyKIWsH71OZFHk+JnvWg0A1Tw2+a4sPJSD
U+7bHl/kKwWIF4XgAB4o2xcICuUPyrZLpvHsy/Od3kZ1gj4mccx0GJAx1InWjmU/5PssT6M7s7P+
6pSEZpaVw95PZ0APg0bL0ui0jd+67lFFfXblsV6+Bp4KsgXAU9+AA7zK5HERbTIQ+qxgA4B5thOT
bqhqTpyx5W7Sunb3dAD90dV4Xz0WH1Xz+KjuflRrvMBZ1+9/b75hcZ68cl2WWYmJz6Xm3/Ib/6HP
ePp/kl7onD04bT9xZP5hzzgODoumhQMhSjQOP/uvHENz/pPKrx5ghURfzsCD8b+uRo27keOI49Mg
/VhaZ3/U+VvR0X1qFTZbmXYK9zmZ8bp+3hTZiNJ4LsK8s82bttLzg9sY005K3L+cNupvjBaar1Qo
bGTe7OxTJcYDOKAl0Ou644LUunZint8Ufz+TT3UvWEDUPnM9/8a8PB6VzYEdpqryvoJLRnk1d8bs
k1Vm0SP23e0AADa/c+wRkW/iEkjllpHgz+AMM9Q3ZVhoPloGvPasaAD7ihoU/0gFeguPZ/j5bM0v
XcbW2Rn09+MGgb00eOmOYKd5/rhWWnduak745eBWiKNtP1SfGnyV8b9FgSX0pwSZfiptCJaLvP+A
zl8Zb+HD/uWkvflOHw14ypU/fnJGawYWXGbNY5aU0VEDRPF+MgPMGaNe/HSQyv08tWn1MTXHD3rS
a19en8hyEf33WfqveXjLHiW55TQ5n4eRqEZH9E+ErjnIN35syy2wFOPw+ijLn7IaZen30rOi282v
1XUIC8YXtRrZcI2W7nrboGk01vXbBnu+P7ocniaE6ylyF8vlj/7fcmo+O6v7VASV7zIhTXS/sx4d
XxWZd61GRa4JnM9/Pi/DoJhJZXxRqFjtgqGm5N/hVBrSHLRu9UypfVHAyzHydrwS/l1YKKqNOLwu
wKMlRD6fF2Qikc9zI2GFJuIw2NYAlBl/wdcndHEUTgaATi7l4XVJc8odXYyuLsMsziWmfnqzH33t
mjbiy1EgdS4HkE4xBbTDKvYwDXeIxtmQYeAgyVx3dXeIfGlemcsqDly2Ag1Cyjy0K3Sd0GSpVT7b
CmrECRDUJFthdmEDmXlyQgyo3YhR33iYbe/nGkS1N8Fcn8dygidQjn+bBv6P0IDz3sXfj2BSe1wU
yHCzWzeAAABAAe9TGQ6J+burZHO0zF4dE3R4d/YsOuTBG4Ewg3fti7vwisnKPBI0XrHPhXM+dz/L
CDhMX4ZN0cW7Lsk6DNcBD72+XZaP6fy7pntGScSDEEolfF129uE38ZeQoV4HFlBkqjtT8aBlBR3H
8Yp06aVXyYWJbAvlN+xwlp8/W81e+snU2pUMVZOBa+iVs59RYaLZiw2vNQb1Lc2FHiN5op/XZ7lq
yj6t4sJUAomwEE5ZydXQWBUUQ9RmoT9+x+LyzqYMNAh4BlJ/02HrLrNia+LRMBbRLvD0fT5/TCb5
ozEoroF/7VJqQ92v1x/q5QKT3cKcIpgA9UEp8/yZ3L5OTKeckzDINPEl0GTwQTpRc3x9lFWPY5k6
qQE38kK2Z6nXSWdkKdOH4SqXGy3FYAfZ6YEG4GkIDFxW6YifvFGT39ymK/c2BaATJNn2AOhkvJKw
vFx+1/MpwtKG46w1FljU8+UfDLtB4VnKMIE1dqoqSxGV4P6R5To9JL2w4ZTM4oPpNcmVkV9uckYG
98vs6Wy8gKDnlqHl1cjGG5Ng2pdYH+6EW/b7IA+c+0JI/co7X2Zy/lGByCK2QB+E1052dj5TNMqG
3ImZqeiV+DRbgyU2LaxmtaHI4GgbRBgK/AemOn9DURz1+gjz6z9fdmJRkwiRyx7+2uoWrWCxTrbK
cQ6rjOCtpei+usQsUBRRNu/7FLxH1KiPcoQgCWLB3fq9mABNJtWVuPCpT3L+NoC8GVzlAD04P51V
H6WrjEmh9qdCIRSXBYBvT21KaZbdvusNs9mTj0KwGYIyfqthNIHdtI83fTOUFDztHEh4jT5CaEdZ
Ee3LKEexvuhwxt2UMU7iJ78dXYxpWgtucaoi/7ZRhfmtLJKECkscwIYZC/XV6+3xQy5hym1bs5ke
9XEWv2s/SD/h7jUBxoir5nfVTZ37xwcsMfHyDfI3H/taVF4EKraxb8BrScNFu80INVsDs5zEmQO4
gML6+PrCvwzUuPqRifQAdoEuMldv2/J635X12IZWU1cnJ7EQUJwoS8sSj5zXh3p5gDEUBxddE52C
zPoAM7qqnpRutCgg5lCyUivaeVK/pi13cRRXXy4p6KYIj51/TPXUIUyTaExIt9grY/Wg2Wn/70wF
0A4KX+QcxNLngyR1n7i9Vaqwm8zykM2xuZlwdd/98Quz2ASWA2MWuZF1ODNpdWU6UqnQRhRvj6TJ
X2liXbvRL7wv6rMUdgHd0NdeY0kAMicKrF0HrQrTEjX2jz3aRFd29XJfrr5ptFL4nH0CZ3KPVSyr
uN0D5U0YigVNhrnS1JzAr2Rok+NfO884uMyDe+0CuTSzJblGroU1AnZ7vkiuV1MkniwG1VW5TZ2+
2+c+0tSvL9KFD4iY36FXQ6XIeLGr88JoHAj0EHdFP22DWmo7jRdAluoUV/bDhTQeJAVUBXRyFxGM
NZLWghDfW5S/8GWbNPCzmbfv5GhQ0PToOJsquDXtZNxq0gGTJcx6P8S19TFDUmbv9t742Rywynx9
+hdeMthQLJ6JSgD3rpXeXadPxzwpVFjMc0B/3XuMFgWw1wdZaQAtQYlP/gA/w+KCMrGhPl9KVdlx
pjeOCtNSxl80FHapbsc2Dof4Lh2TshiJCOZi2Nu9btQbZximxRQIeQbc1IdY7ty+Ve1h8osH0Wl4
qdQBTcYrT3lhJ3B70zVGu9CmyLqKV6luUxMoqi5UgTvuwK7hcAKibWv77fRv7ISzsVbBkYdnQE75
oAsNyBsH+MHxvZ1ozYEmHXoVo50cyt5wMKEJAILoUbzJKU/gk4NgsTRizMvmxLsy/Scc6uojD1A7
RI+Zes6SHZ8vUoHIQjQZzhBWpVbdAmGskXqv0HYbon746RrCqeHdFi3+cbXmu4cA/eGQChDWS22v
FAAaJwYxNfkwALeJl7jmNkGayNwMQae8rXIz4C7IQ7SHxNHMYeMUmQEyrNeq0C11JI5f33RPwlLr
+RADgiVfoMjM63w+PiZ4cYwMExBEq6Wt2chDP1nGFj03HwofIru5Kx+lR/GJPkx/E6mbIT2qbjA3
MoOPMxVApufOa3dN5UP4m2C60Hw16TOa/S9EXv0djVtnm9Bg3grH+Z2ozg59u48PpZDmbREh2TbI
ITj6wsdGIWmxwYZGsB89Oe36oBmu3GovNzDHpU2SsSDnSdJXcWilex3psz6EcJC0baKC5sF1m3KT
6pZ8//rLfXls4HXBOw2gPQHUf8rkn+V2WP/1YHC9IdSaCZH3Nnt8Uqn4NwYBoWo9/UN35nwBNatW
6P2pMaTGNuxKLfG21PbMKxfAcvacbxMqXRRAOZrQ1aWSez7KpNADJ04YQxRxHoXyb6B0Hego6rRW
6Ki/PqVLS2QTrJGcgbl60V6LBmy0clQaQ6jq2aae++mQpzrVT0Srr3zPq5bWcuguWNal4rmMZq09
AALkbaLJSSF5x+g3ADUVGOKm5sGsM2gchVajqp22PwzhmmrL8rlv/cEfIYS1ZRuQuuSBQt+gsQIK
H3FuHpWXDr8lonLXnKoubCa6itA0SRcXTbrV7TC0HhuMSzi0pqHa6l0AsbSJ8yuv/kJmTE2A3BiZ
rKWys65p1rmpebnB+5hnWQkU0FM8RYwUJc7NgJMjsHRPb04SkAXqD21r/Ii7NIanAUjkY9QBTr9y
CVzYeNTj6ARRauLyXRcIsYWwGktUczjMwvgxa3PM9vZkWHhNu8MB8aoBxRKlrXb62YCrnS50CeC/
ZkDlV9H9NAfZsbFNgcqnG6PlQ5V+6FBoKPRJ/6jwXzn045hdmfSFD4Aga1HThCESUIg6/9qS2HNb
mY9zWHsm5NsMb8liAIpSWPG1ruPFodhQCzuL7bNuZXdzhDwQdn1hhOQs+SY2MlbXD0Bo2/bKGbJm
Gi/fGhFdgDgOHZGlDnA+rUwAwIViMFNw8rEqhfyzQxErfgscyT9pSW9TfCimTSImDNaCCH9xq0Gj
w9GqT1FjXEOxvyxI8DRLxEVdGBbIk6rps9NZqxooLmk3Q9mmBNAavfO5RGZwK/yivUlTtPBRlJ2g
F1g/m6bXroSUl967bdiuA/ibS2gd7Bld6iiJmllogmNTsYt/X15+aS3ZXNlLTxnnekM/H2n11idZ
1iDRNCPM3SlDIEoi9WCYLTqxgaHU/WwjC7fJoqzDnNZqjbCPG5MqRLUYGil/DDZQo5pPscpsfzOB
pO83Qd+oHYX7oDxohdn89EWvI0uSIeJzyxdquhugiPK2qEsr2NZVgv3k6xfEy1MbWgAvnmRkoR8A
yD3fSY6XjIXhaFbY+DiCQxHVjkHS5mFix4a284dqCnaBPmGjZo1m+T6gGfgwpaWOfWHtR+nB7pz5
6InA+x2ljaZzkw3ax1TrjS+vP6i9OkwWRiNIamw6UD1Gw3DZBc/2mBC+O82ybMPI0JytNKz5OASt
uPJhvRwFBoMB+NNkPMTmV0fW4OappVTThbaLmFFjTQWcvan/9vpc1icxZTMyzAV3xOdi2ev2ahHA
vBnaZgjHQU23MfnsphrT4LMmCsxxU11+fH28py7C842LIsGilAmjjD4UgqSraVWYolkETXoY1Zb3
U6UE9pva8NDdQZeqjwFyAEjBOgS3hC1/hok6SGbhbikI/n+16GTZWzDpTbTp+0Q8eHWHsw5IowBP
XqPF6Xh2OpGRMxTo93oqce8N9NWIMmpXfG/53XheWBr2G27RtX81jRHftV3lvU2g7knKg46OTtPc
61xIQDuTnTAaYCVV2Tg2KCyh6H+aaYvsSOP0tKSrZtwlgz2hlEeZFIChkzjlLnGs6k5gfJQCeBqr
n6+/wicIx/krBLNOHw/wPJBtMsvz/dd1hp4WRduFOFoB1iFdnk/B4Ovv7PqnlljaZyedp28zHuEI
RGPmpLtdVu5oV8gSkUcZ3OjlXP0q0DQTi/Gflu9yKZCBadJSe5h6z2ghBHj6TdLgxHFreNb8RkRL
+3qGe/RXghZLffQ8FZxYXlYmH4Ik1Bu3+ZRkPt2FOENLtkMzT9/ITlXWXSctZwRcmqubvFNI9Vju
pC+ssBTdERVocb3vrN7+0nVx2WziVmr4WzsxmklBhmaLK00cmGfEJbdJObVfqlka87ZsKJJsKb97
6bYtuq7aDH7nvKcBWAV7JDiTm8lROFcAl53386CKeSOCaYawpbxmfosUeGbemL2tPpto6GGb0rXA
gGPgc8lbUHLRnRbP/fuy9GFNZrH+nR3W5ShJd0aDWGSk44Ho1QkgWC8Z/G1qpSWKh+ZAvlphDP0G
rfvyk0hTWKfjMPrpNg+qdNznceFgzGJXx7xAtOXUCXoAm6aImi8Isy1WsWUyYQA8W18j1xghDulO
c82qan2yEG0C8kcGh6opNOB1Hx2ksTC7yuxCvXMV9qIUGyuakofXt+mFUSiY0Zf1gEjQkll+/uyU
RGrXMWHXEYPbeENbFq4qWepcS/xeNE6ZDMO4TMijdIo5wfkwEabwXaR1U5i16GTrrsIggOojqknz
cJy88QcOluOmnSx9X3Zk2m2QXgMOrts9yyPwGS6dS3oulDzPHyFBUm7ShqijcWoYuwIAR9O3yYYC
MYrtsZOfaukdELd5fP0Fv2j1PY1rc0dQuvOILFfjlqr3LM2vaRi0Xay2yai1DzmvQW3wPwt+F6rq
fwcEIVjMerP7rnKN/JBS6wpdTbO3Q559MTAhsDcdseF+AuWOefoQC2TmlJld6Y0sz7I6s2gPIUfy
VLAHX3H+jtqi12fZ2T36gFAkvcLU30hTYgagRv00VrBtnNarruQ9l7YgagFP9zXtwEXU4PkWxER3
9LvM7cMOYbPtoEuyOoq3V0ZZh5wsA1VEWObQmTyTQPh8lMIolVfr2hAOviZOWOhCFPPF3IMJIpz6
hvNL4qPmVye/lehEvY1qmBBXnuHC6+UbW+SnEY3jzFtdCbLvsiaDZRv2gz+fjDEQKLeb4r1T9G+C
rIk+5cozP13Zf8sfulpTd2E5klDC/n1Sfzh7vW7m4lpoTKHQ8WnKFM5bBeKh8SeTDv5U61vuvh99
Zu9SX4UVp3qGbGJmXZVZv7DMPAd9dnwonnrM5wug6kZx5sZkO6Ma3/iJab8N9MC+ySFbb0oLBcLR
RE3QrIxqT1oAg8+ZgHxOmtoOXdTu88I0tsB0rtZ+l1hm9YLIcdl4y9lEvrvafwgwCaNMeTC/RzgZ
uvRvX6PaUuMQfWpNTsXaUe1+wgf9RyZd/wAv2dmqgtD19ZW6sDv4Chx6WCwUJ/nqoAjKqC61Jd2O
hw4P+bHo7sc+0Xe6g5YFLmjjrtKma0jUJ5DDavZLREmoTOV/+UTOl8V1MllZ1UQyBBoIllAfHdwq
bY/DrEVvgIchdgdTukZycL8QLbFry3gZ9Anw3FD+e/Ir79gVBW5jSVrf2hKbMU0ghQmwSDs03ey9
6VNX/UQ0d8BGPjI3Y+9nO7M37Jtet79MM5aWHMjkDKz8hvtYe2uqaNj28zDsBbBcypwN1oy6R3MF
UxBaidnOKCbrzhZ9cQUStY6zOSTohi1tJN4I7KFVboPsRiR7lIPDFirw3u8zsQkqwMBJHoxbaU72
6fUlX2eiy3joftkGDHyfFtzqUMK9wonTLmLrwWAPUxfNxSxN1F4mTXl8fagLnx+BKNVmtD3Y6E+t
n2cXvRbb3L9zimgo8LPTMCf2sYcNv/vzUahn01Y2AZahYXu+m+AhwL10ej1sHYJZs+i9U6/zHb0+
yotqxvLeFjj+AoalzfpUSXs2mWK2iNjbxAgxYlwoCMUS71nE0+97t0i/waPtH5wgSdRNxEw/lPG4
2HpkjlcftNTW622Gov21HuSlN0wpmN4MPRraM6svqYpMAXw00MMg8AGQpM20FZy1VxLOC/HE0nMk
hKEuF3BKrI6J0vGlJbiaw9SZ5b7s0XbEp2kRFc0QYv9ilTJ5oHiLZUsUx3Uoe6sjO0uFR+w9t+I7
zUNbnJwuL/5yfSRHrTHz2o3nDkaALbcW+1eOtZevhefFhwuODucavavzLSF7xCYAq1LcQOpkG0UY
uBtTr65crS+/XOr9IPIMZJMDHLlWG48U35/drjRDz+Xw6KwEsfLaUrczWhEnOcxDfmUdLg64uIVw
k4MhWX9PXHXxPLWziUGOn+xQXcRs00AeZyCr3KLoEVz5sp7CoPODmhk+G3C1vagOwDLuLDMsLAQY
PSF3vjXfCBv7okqIA0pL/qnXVLSXwRAd8lZgVYXJ5g4X5foDlZBiFxfDdFO29Y8x9eW+plPxpnBn
DaGfK4vx8ljjUX0qfMA9oHGto/3CdiTIFh611TqBIRRI2Qqw5FZE6hr//+IyPBtqFVIFRDzzSIMg
DGy0+mkVUFvKbGPjItBy0HJ5LYy8tJv5uuEAgTTQKYyf7+bYniR5WW6GlrDjNyiDMKupvEY4Wr6J
9VrzZbMCMLt0BN3OR4kqFFCwFGBzOWjYVlHthYWbSmSrRXkYSf73IMiCh9dP1ZcJEu0Yvh7d4jui
w7oatNCNPsj91ArVbLnbQWW/9QpfSnrc7m2rV+TkKFT+iITmXTkhLq3hMllUz586dqtb13LNiS9M
WuHoVOLEqT3taD3P7+x8cWedzO7fGA8GPc0ccGD0c1YT7SrH6cx4tEJNZRReHU3ceUFTbfPEnnbI
bZRXsqoLnwPbhZwDRRuQ3WsIFNVuMY1dPockOQRxEp4TZhmPskJO/fUlvLA7wTKCTl7IkkTPq7Jd
JPpxwMtnDlEjRhgGUhjY12sAugvTAQDs0x1hEBpVq+UqrNH2NZ8gqeuy+kRMluxmk95MVDbxlflc
2Bl0YcBZkzbQlbRWX1sQ5EajVdrMSvnmvRpL6y5N3fyQdZNxpAqYXTm4Lo4HJJQGKAGM92JqKOdP
VHP1UMrZPngkbA911n3XLC99N6djcqURcaEsgkoejV2goDow3vWtNZWtUTnC1UO30udjOwTNeytB
8qqOIv3A15ocYr82NlXm9wdHNcUN3lzam9f3zIXl5BkWMbIlboFKdH7WFIbqppwrPPSp5R8ETtN0
G6V1tCiwXnm9F7YnkRs+3CQFPin46goTaGy5LmjbsBdm9HYaFwMMTFqvnGMvOhSoIy7tO3LBgLYX
4dj5jMq69PN+iTgmz69+WlrHhWxp5t4pcKFu9Sx5q6t4uDG92d4idyW27qC0g1W55rHEg/FNZolH
rbKM0zBVxaFIh2T3+iu/dJdT71j4Vws24UWY7DfSn1o918Mp6OQp9obk1hlkf0LA+dsIu/kIEEzc
ZFn+YKIidutNlXOsRkrARSWdB20CLa4gI4NNARteDw6uiEXT7FSRUlW6Euhc2h+sGrRTmj50Dlfp
sV/U2MmYjh56ym+OWtXlH3rPXtLz6Bp16MINtPQoKdMt1JcXFChztiM3c2IjhPZC/5u2w93YZMU7
5coWKDAeC/C1dG4IU/16fUUuTZIbwV06owtOehVGIM/fJrKfDYgdCkcDMX9vHXz0Mmn0+9dHetHl
X3Yn1+zSGkDlw9BX35sfqTll9c1w9qt3JU2AoxHn6i+uhuJjZmXuhhoRog+0YL7jaWR+dtpsOlme
uHL2XAgxOOdIdXX8rjhcVzMeEyHKuenNMDabYcNx964YfHfXUSnZzdIHchQbH1+f+sphi74zDKqF
QAVSBnCZqy/P9Cxtq7xeS8fIscLKEM3Cs8D60R6hVm1oXGZohA7pTS5ceG5+mSJA54vG8Q7lkBWY
JbhTGha185vOYpMggy3MfTDpwYMbaO5fGoGmdki8uEz5XRVAqM5Li99SDkjz535bpduob/N002ie
JTEu0vwZpfzA/Gp0+YRa/jgcZ7jS7p3ttMmNV1Ok2LDN623q5/nbKB1cmrH48Sn6Ew4mRqKM7Bm3
gqF/CyUJm3oXvvsiXJhk+W4y4rnaOIZWT9sxMdx7K6JrdoewB/bvA4kSFPtS8+leOV07YnMejdpJ
sVWOjucWb3UNBRF0gFwXrROh3bemC0hNr6vyOFMzxC9E+eWDpQ2onRbR7M+w7qv+oZoFml+BJX9F
TlNWb1QXO0u1rwmqTR5XdGNUUMqjFyEJfOWMuLSpAQvh7rZUTqCTro7cmR5UYMrWCkHm3HtzZdy2
wps/o13e/bYnfbhBtT3YebT7vmGtCyscG472nTGX2en1PXbhiiERAmHG9W3A7Fl9XYONwKYZDRYl
1iJ+QwsR9qHnx8c/HmX5hHGMWxi05pqMX3jYg0ktssKsFv4hMvG4Qj/gxx8OYlKpQaYOaYZF9WKd
aoyuWY66Um4o1FDva3Rvd7MQ1+7kFycfoyDzByoPKjpslFXI2BmJPeqR4YWjxM3Ak7H5bklyTrVn
Xzv6Xhzv9LH48hdOMmE3EeT55z8MqW0pkWr42knUGbPqA0p2CHilhXajMlPt9CAZd76NDfLrb/LC
wAsAhgSDoxda6ipiRVpwNsrB0kKXbvR7r6mGbYYh8l7M+S9fT5yNTGe1E0N3bTf+XQY4y+RAvpME
kyuiXgIUYXXk1QBPZw0htfd+65GkUtVJDm05Z3ddq4l5R/8L57bSaPo72oASOSLkwysxgzvOIZna
sU7hws214N5WQfAzL6X3Rcxdfd/rCCVtgwjh1k8UVsSMv/1URAcjHtz2QPhTomw35xHJY4KvSGOZ
6dZr27G8qV3TrDdeBeBmx/Hq3aeGp7pN0LklNntZ6+XbJk36UzNXeA7ECOKFgRPEYocZlHjvakH/
Psv5ALcTvj2hUefBuwbFxh+yNDIO7jZoYyhz4P1TrN8eZDIZ/QY+xvDoNnM3Y6/Umo+GF40bZxrq
fKOG4G1S2naLGamUxrE16ulBOUNsbQNwDsgrtw7ONEQA46+xc6xfeRPrv0tov2SlaKJUi6C9FuxV
KuA642Nn4kIsUjy9fa19TPNscVCVHP9xBIvHUmyGk5amw+0kA/ujcmZtEbrN0HkfkGtKsMjz5n0X
pPHey8En4O7tTMmuUVb3q09Gp9mKoY/3cW9a/UFPg6LdUzMXJ0PD2WI3lx3FFL+mZe8VVNKj0iwO
eqx976wsfchtE8mSvC8D7WlW8oYagB1SKJQPtl+3yRb9bEduOywpviq7ret9QLwV+t0sD3ZQxW/q
IE2/ZU1ngf2sOutd4sB42SSksYh5pUUbX/lwXgQJy+6lCkHXiDWmLrD6YltKpoQG4r3eJvFmDPD8
M0Rb7jq7Upg8T84OWdDx2mWynNHn3wzET/iHnLA2Z9+aHKlrtV24nZ++1ySNOGeoqy8wBqdtrWnV
yZwGefRRBDumJT34RM7myaKZi3uN8dZrXfGnKSg8aFIWCjF0cIlflvPzWcwiXZY3SKP8Pc+R7E07
snZyHOxN28OCjafomvfby5yQWNqhT0kTgjHhPpwP2GVZgOtlW743ZNptLE+bkbGEZ56WeXs/9/70
Vk9dnbefG0eRZ9MHY0rNb68fmC9uUfTsoOgtuAzKzKT658+g+1ri+4U033s4+r31J7xoXBM5t9dH
Wc7783V2F0ULooWFuE134nwUs/Mb4arEDmcrPWr2iEtZYhq7rIQImpjJO3/GHsJvgn4/TOIapvfl
vcfgXHeUVOG8oNt3PjgHmumBVbNDx27iO8/GvigrYm0XoSnw+jRf3j4uYS/BAjCqp0U9H8nB+3PW
m5RptvBEFk/5qZjksUCTYz/0JWqSZmdxTrvBH1LFF2EPwg4qQjQV4W2vrr0CgbscZSc7bMyg2bpI
Uv6Ix9o+BEMw3aTuMOyKKSr33jxrV+Kjlw0ahl50LChCcYAg7H4+59acHD+vcyeM8unLlCr3k9ch
r9NjJ3tjpMlRlfX0hjMn2aEHF7wbDfkmcDN8ypO//vzlU9wgseP48l509NzKdbOgc5wQDZLu3pnJ
pzdV35gnHEW/8fIhoEIqwZYqTefPrw99aXtT1lzoiJR3gNicvwPuTIlnk+UADZyxaOtEfiu8MX6T
T9lwXzb+W1llsI0lJ2tMlvL64BeOEcqpMGXoxdF1Bzx4PrqVFKh8j0SPvSiRBymwu+vjqb0vBs//
7pWpvUnsFmcQHqt+D2An24+l01xRln9RT2MbPH+I1TYIIq/r5yJxaZL0+nYMEFiPBxJsRyE2Ac1e
7F+f9dPVcH6keIuIPUsdLD2ZNZZkhEkw4AHrho2ea0DOZJZ+tVyZ/3C4KD44FZDVrdL9LN6qSllf
iSeMdkdXogFzYk4JEudJNMRY5CI6e+iGNi82LnjVrwQUwOVE9v84O4/lyJFsTb9KWe3RF1qY3b4L
BBCSTDLIVMwNLCW0Fg7g6ecDq3omiaAxpu6iu7qayXTA4X78+Dm/mPBBwwfQqNwkbtM96asBiIIb
EVyJLpY+t0mjSjDH0n6fKYrAPQp06/exIed5+01f2WFk0XSNYTsyNEDNl9+3LkdSscY276eR9njZ
StLBaRvnXZIH/Ra8MKymaQTeBPjP5cA44d3Ru1UXNdsWfeprXcnLD83TkNkvdVpMcNYoglYtxSDK
2rwHKNeci8L5yQYXeyvK7ZNQ8Sl9++0vzyeGY2VTwedo5v7y8uVjMIJ1bIzmvaLE2o1R5oKazRAd
3h5FuYzcMNYXgXJalwhurK95xoLPJnhZ93otGd8Aw3Ozn6KzEqvOnVpm7Fupkz5rk9S+H7JpvNXG
5NQljvQDuhgpNXp/hh+qgY3FtZoH906AB7GcaWmMXucwXcEuLHtpvfRVEBwLBZags86arEyOq96e
zHthhTNgyFD1W8CKLkg6dfv2xLwyLwSW5Ur6DCpa77LUrIQZV5p1n4py3oUYK+yENTmncMT5UglS
ePulcLxmsOUrG/wyIUX1j5cjJ4MbfVEwR5S6mxMrCs/KNI/7aZDCQ5+F7aFvI7HBFzL3aXwXV2Lp
ZSCnhkz6R2uZWA5G5uVqC+dCMpGyiM6IQmSnfKjrIzc+/GprVXfHWczu0OD2CdLfOYDwv2YGc7m3
luERieMIp1q3Ng0p9c5Q5ZLhhzow9zSTelotZu/1EphnkFLXaKavjkfyvah+GwbdkJevm8q5FU6Z
HZ0T5H13lsiaPXJRyibNpOiD6ItrrfvLzbygbWBWIT4Hln7dBEnNQFNAacTngTYLJQ5QDUUgBVdC
xiVuglsMtU7IPQs4BQbiy9fqQTPTjlbiM6Yv4+NkQA1w6yjP9FsMzqIe25mseg9nEjhvqnYWh8BQ
Zvh5ggOEAhSGie3q6iCwYtHj8dzNpvYzjwRW8ubU5neJhgbalUd+5TTjkUleAAwSiGiavHxkW5no
f2lVslgtS14RRxyfaa5+nrNI2smFFHpVZyv7Sml4WjuoDqlWWwDvNemRa7TtB2mi7U07tfex0lv+
1KNzogRVf7baIj522jT5sLbv5bBNHaD7WosJvd3uTSWs0Ge0FC8pjAghNK3/x5cqUn56h7hwgkgy
14EVK0cjLu00OecUB7qGwtMQxzrXbmxFzUr98na4uoyMjAbuEMQB4iOcUy+nsTEi3KxtbDSNDO9K
oFaJpxqtjDu4OV1JfF9ZywwF2hfRueW+vFpkGSX1XJnt+IxPXvqplKN8E6Zte2X6Xh2FiXMWPheb
f3V3GfDRC5uxTc7aXIc7CBxYLev6P9U9W679C2DsP6MsYfG3m6+k4MJsJIwSaY216eUMeKDjPNhy
rWxh0vwvwhzXQNDhC3qM7uBq6uRRDJY9yMnZmgz9se6reTNMk4Uks+QcexFdq81dHiVA0k0sTmyN
tIVe3MvXixrZ1jPUos8qYD/cluBVYXIS7YRKGmiM+IZPcW16by/FV2IrJTUcHZfWH1S81aDWlIc9
XIfkvBBl9lktobMLkM6PIvzhtOTaLeCVk4urH7h3IPe6xkJYvWNoSJHeifScKFLhWlpx6kbpMa/1
X+qgnZ0xudFz491YF/9U9IO1Q3uHKz3Wcsj1rqmNEdURAyOk+Bz0wNnj0NL8Kp+GK7P5SoLGabwI
W3KxJitYext1RdAGkUx9ChkTOByQqLpPBdwZGdcfwpY7Z5JxkEnGMGc3qXr2MDlDNxgQFYpVTUOP
Tujyz36EvTbPotxYqBYbvi0S7McHZ+4xxxbptfrWK2sAXge7Fgr8otm5CkcjUrdzIFEStjDXprff
1bsYG4ldOifmZoKkeeUYeSX8LXZ1sEjobKJevIoWMASzyQ4SymnN8BRTBz8k7fATKsw1jadXwhIo
c6joC36IIZcX/y1g1GPg5NVg5ecwjKFJl4m+6VRrvPLRX9m39tIgXjRXKNusRWrNfFL0stfzMyo/
tNdkyfQEdLVNaTqpXyDa5DWIlF7JOy8xBQvkBZwE8sCLKt16EvOxIdnsw+IslMbeAKbMt05u1Ccb
UMGuiUpxzkcdfH2JMluSOcbXSp0Lj5u/AYOKmu4QS2Lb10Hxrunt+p0+Xy0cvvKZcTKi0rTY6DlQ
BV/OvujtPAzNqTgnWZ+ebHmmri6LEaIg5lVvR7FXPjRfmcIgDSoKlGscR9ch4GTBxD+rKDttmkJK
kSlu8+3bo1ywZwki0CpBHXAgPKcLL99ItoSC0lJanuEv6YDENeMYNEb+ea6H5w1N+4Q+682chMOO
zKfcVqla36I+SqnDMOptNXcweqTqZ1OV8RbAVOE3QTZuhzmND+aQPamJAbFbrebvIay6TSZBOXv7
HV6bKXAJdESRmiMHWV0dJLEoQA52SS4tKwTg1kT2Av/ut0d5RpC9vPuRrCMKDrWKzBYE2MuZCmH8
AexzqnPR6SnLMRniXYVtlORKfa5hUK9V8Td8o+zEq9VO+zhPYWW5QteDr7QjlPMwquOHQA2rx2I2
zW9Bgfb71rGa5FwaavAdBp1aUEBcUNZN0ikVriBBfmWLvTZVS+V7KTk/yyK+fIfZqbU6xsTprOll
tlGQTovcuc2dp7fn6kLjaFlVdAMXvWRIkVw9Xo4TOmY14rMXn7UgQExBfCwFLZRU0AHDW2Roce9V
/KS2Cf5Gu+lHcWiFfFvO1v7tB3nlbKb8TDOUzgo1UnmZj9+ipYayAB+0SM5mWcHzKqvxkBjasNES
p905s/g1Fda2D7rmg4YZ0xX0xyuzQHrKJR7BdqButJdfjo6xuJzAwCvOjTZYUEaV8aMWzchNQBTZ
JZqipm6lycnGkMvoVqA66lfmYO/gqCYbM2oMv9C18ooe5yvHOeFroQnCkQIG5KxORuhxmApq1CMt
bQy/Nm06QeEFufU0mYOUu1KtlraLK2OIUp0en5K60fa6BnnO7UMFt7qYP/UtsxTuRWOcQCnBX/qX
GBe+alIEMs09WZavdTGec7aXmw/AOZUQmtp0FFBqeTmVSZCPGWRS7oSt3jxodWR+oCRB5TCk+4BW
FMKSpcetwwk2uHHXB75ItUN9OpY2Iq5ssamNoE+3ddHr38pAVm47Xm6rFmPDPhulAVCO2Sdw/wKp
lDYtsXAp6y3WA/qkpveDpMPIsSqpfVLinJ9BC8QwNMVb00/1Mbmzp3iyvUqrReUr0KBTr3OS6dbo
o9DwKM6O8HlCG7pA6xTFZggqydxqNZBcX9htHG76Rssqb5ZriyobCKWDFPaRfJTmqN2lkaXmLvlF
cTaVRgcj3MzNDxuKcMXTIVXG3Q8/F+sdIkbzfSUAZszGbH4vEYWp8TaTmvd9p/bpRpUj8VVuLD3F
NKDSErdq0+J7EAzlU5fNJhL4il3sOxvxlU3aBhhuj7SIs40uDRg3zuMoycdYpGZP8bWsmo1CfEec
N7DAmtR5YZy71KhVCrvh9COFc1RvJqela5qgmmS6+BUBtunb1v416RWN2Ctb/SK2LVttwbRRqDUp
W60WtibpRgwvZj6bdQpsiHiAOGRdVrjsKLGdQTieLXK/fnaKnYQbufwhAdy6HdQCzT/QIUp6og84
Vnh2NtpPdRyD98bQIajO/SXcNHNpsjvQPsTEHY3eL9UwB90G5pw4QbOX4bfyCR7invuc34e6+hTb
XYQB0txADNe1xvSSSRlP6tjhftdGTc3Qmaq5E2A9vF7U+SPuvGyceqgrzQsyObtXENSik9RNaeZD
2M2CTYkLSeWnY5V/09FVVb1StTvVE+x4w9WdSUDLyGxuddZQaU9yl04HvR7D1k372h52uKxqwm10
nULFmHUqjk6U6bdWO4HdKrXBMbZ2Xw2KK8GS6OCpT1BrrKiQ/aKccg+aqpNttBr/+jrEOT6owjIG
JBlG2SbPFDM6wueTyP0TLfolz134CSXP5FGJ+tE+1Y2JXmC1sBN0TcJciKaM44t8BpMmsnSC0qbl
8ymFI134HJD6E/q1AcGyD8OvQR3CuRcqhNlG4InnwjI2pI0k1cFtlOZp+S7sUlUck8CQh509gTXb
zk1ZPr69xi5qsnT7FpAJ0WNB9MirTCOKgySL+649i8TGv7eqrKOuNudWDht3MFAkNTLxrR0150rZ
eYluL6IfHAUIZfSq6bYswtAvo9+UkIMl89ScqzTTNmWPdHIZqoguBnq9w734GsPslfdcmOoUjjjE
ucys3rNNCmW09YDxsuDUY3zi9oFmA/DNT31T7Fhbpd+q2j++0JI28I6Lx6W5mBCthlXNULFndWjP
0cKCXgTh/cxEgP/tj3iRw9PQsBb4KRglKiDrPK6dc7annA9npbbOYx99zWTduRF6o15ZLa8MROqz
qKMAk2bdLD//LfkIOkRwQrXvzyUC2B6XFniZNDO2ad1cS+NfGQpwOzLLBECTgsAq9gkFpAL543gu
EBjeEBNmHzqlfYK3ll55q8umJ9Xq38daXXUTrQSj1I/jWaToGHU1LcBwRjxMS1VkLjgId3hXWB8N
gxO5wvDNpeZ/zcD4MtbjwoGOJIuUCggCRy+n1kpzMCO2NZ5V9PU8szWdYzHN17S5LhGXvCr32CVV
ZqlQUHg5jNngbWrgr3MeVaXcSbk5nBppov+hi+kE8MHe1KFIHuwM2FC2iA+DQ+s9qTbsf1pe4EGe
NbQpMXH7WD/IOOF33NSd4D6OGeUoasMH1FF6qRNdfenX1tKCHpTZi8vrr+YWwReAOlkznltD26VZ
+EXgTvhU17VrB8FO6yMv1cLdNNYHkA0nMNTvO1afW1madGs1kwxx2LySxr/ySHwAcI10Pil7rK8T
ca/F9tw74xlNzmyHTKS4SwSAxkallPTPw8OiWMV1GINAynqr13fqbJjwW53OjdEBREsT+zERFjKR
GipRb0eiy94DpSKTpie+F3DQwK6s1heQJykKdeUsAOxy7cMTV97qpFyFOzgOtL5YJJW0ccacTDdf
9As/yJIi3cTtiBhuwpSp7mwZ5X3NeSncqQ/0U0ganSyyqTAZuiDXfAB/5rcZTuhdFnPmbppR/Brn
Mv3OYdNPJ5yq5gNUX05kawSGdjsHovjH5TFelKdbLoXP4qKrUAjsaNDCyZzOhlZqMEOq2Y0oZD3Q
Saiv3LpeWys0kv9CVVG3XO1ZaegHrMuk6Yy9+uQV6ZBtojyH3D9FVwVcF3DPy3OZ14I7tXRKqZZh
IvoiwiP4VqqzyVhGF1ubsqsr+PsmsuYFquWaFOGJqUpeCol+z/e4EYvT4ttLaBlh9QSYmxKhWELo
vqzPmMyRjJGcezq3GQh/BL5wCw5DVE2lmf+JIPxTJpcFbdM5v3aOXiYlAEAghxso+C0a3aszh2bd
bER9Np8NrjOunufIUZmi5lKkM/Co/PN9SX8YcjNcdGC+a0G52syawbIm+exA5LFitf6g5Vp3GAWs
87fn9JWwD0troTWRdHHr1FZ5SJ+37VxlmXGewX58CBxACIljs3XqGhaXOyDXeyglgBNuYWbokTqz
M6peWKUgkOrW+vj241yedQsAnqIv35dy4JrZWCBZ25TKgggenSfgczrKuXZ9JcJefkwIQeDIqHAt
BZv1Si5UJ65rtTbOjR6lWzE0vLKqJwels2s/xV7uShnilZeyKYkYSxaGSOAa3UABHrGNsNHPMso9
rigofTWl023fnrpX3orTEmCawym+9Npf7s++ahsq5K15LhqjOKbQXvZ9qEU7bg8jwAZZ/qdQLMLB
UrgG/r58qLWOdtDW2Tzpk3mmlaJscrJZv5cFhekwc/ZdPV0jZl/ufmg+YLHozqBwyT9fvl9ehKg/
KJF1VhxgSAH8c5gvnXQIa8psyty0m7mwrd0sRT/entjn7/My7nAaP2MP0ZXFYXl1SpoRrpNaw8zi
gyV+6TqpdChljW/00gemuH2o6Pd7cWuDr5cz6DdVYnq0dHUfOYTpnRIZ2cZJtG8tyaGL5nRxthEt
3gadpbuxZRRXlvczNmr9vKCcUbQgYtEUXx1AbYqR19hr1rnOpMI3IQZtrL5NnoISbTZZoBDpBCL2
uGRNN2VbVNyJw9hXukryWsus3Ai+/SYVoIrensjLfQD8AzjGUq+gpbPGgQQD02GEY/gQqMDep7BT
NwmilNdOicuDCrI5AQm5FcbA0eXlQgFPJoyE7vWDRD3y7NS1xP177B2EZ6pOfC3HQD9bNUWDzUw3
xd4mIQJCmzhWlBJ9v0akLteX8i7jtINzFcX2NwynevVoY4m0L5LQ2UVJAvbNDqBhu2MVh4J6V1vP
3mQ43XmqDbzDzILrtSsbSaPjBGfkH9ESn0+mufhEp3PkwHsAcg4+WdZn34qSdJ84zpA/gXqaEbXo
6zp1M8vMfEo15Senh7U/NFH6wOmc/7DCWO/2aE8VH+pGd4C34E3/EMyWteUyk3+V6zJqEOcIxtwz
eZmfYAvk2SUKzU+qlmLO1XYTqhKaaJrjWPVN4AulVg6AV5IfcaUkMgdbloYbGzv4Gp06szq1fZP8
qklJkTFXw/lTXarmXVL3eYpwfKq9y1XUBXeWhcMNwt/jELo92no0c4Iqwqdb4KaaRZnJuqopr4Lz
GjtfzSrjRgoBaYM+1wXOJYmZKlfWw0VZnFoC+T2rAZAXZTPt5XLoJsRQrayLHxIsmu8cU6iellvd
51aXEG/Rhu7YWJLmlzVNrhnRuCsp2mXYYvjnah19LTqZq8whnvGf0QNsf4pU+5yPETSVKDU3lohN
Sq9Wf0+7ZHbFgIbp27tt+YtfRAHEVMmRAIpzhUFtefXeZowjTQ9q4IFmTnM7ltbgNZGpHBOKYVsj
SMJbcn7pyha/TCcMMnNOb7YemARuqy9nW8rYl+wn9aHr8/IGA/HYFbk0ejk990NN3nYyyjTYVhiO
0SSYC5xI0+IGem595Xh6TlxW7w8uAmFZcJ2IJKxLH12jKoJn0R/myARRN/a2IfmJaoi70Z6Ud0oS
Ue0NSrnSsD0Pe0BLg/GktXgfQBatB1Tzm7I9DdyOxHYoCv1d4wjkm4p8loVXkSihLFlho7EZnKDY
iiRsAQKjz+OirteHPmBSHTfWUncOKTcb0tIZiX1PUYoKTTJq4sUmaUDUg5eu0ScMrY4T7O0VcJER
8BEIhfwXnmAI5axuB2aXNKIhz3lwqNOCPnPyDSTJeVs1ovDx/Yi9t8e7WOpLBe25jkZ7FbzG8jy/
1YBCtLZxhEy0h9Zs0lvMjDRox4Gdfajl8n3ayOpTXQrjCdfD9gox4eJkWUbGEmjpU3NCr5tPjSa1
Lb632oNoRt3NNCnbALq5dn69srjpblEiWVLTpfK+mtDcyUehVrX2EE9heYydDHNMI0/2eZpZHGVz
iN6fmrxT+LhfjCn9bHd6fECZ+pqw28W1j9cFpwCfAwyORoP25URnld4ncdhrD/AlpveyKMq9g2P4
Luqk8OPb3/S1mf19qFXWRW6X6zqR8yG3KU6OFVbKZEjCf3uUixgNqAjIDdRUbByoVC5P8dvKiS1F
RmGpNx+iSVO2qRznBxDvGl6cU7Hvq0o5hqqGp5bcz7dTqihXQuVlmQ9AE7Vu8Adg/ZnPVcoQ64Jj
3wz0h0ofbT+x810cJZmrd/UJNO7TUMjv2nk4lHpzN1jxtdGXOXwZqUDukLpzqTZM2uqrOR6EJcld
ERkP8zzOt32qaGdUdKPbIe1mr4nBiUKzbX6mmpx/abLsQ1HGi3Btk1xLHJcjYfUg5LkLSYzPQNF/
dWS0Tm/NVpNLD3LDRcJVLEEnG1GW7q7hZ/dmjh2sWxdjpW1spO1+ibDfdwRZaKSinTZzV8WKV89O
8u3t5XGx8fSlMgmzi2MFv/IL5kubhoDHgYad1X4Kd6Ns3NjhpO0tvdRK/HLy6Yh0b3tvpGBn6iSX
qEekxdc21OJr22G99aA/waWjCEB1jixzDRBTrCaOTKrN56JS68hrJ6lKfTUiiXfSOi02kGToVRjo
n8w3TiUBIq/yGuG2UHe6zza/G3gjcuwT6LVe0bxZs7OlASb02G9mFJlcWW9NwiboZuREi7m4CaxM
WG5TptK+yXTjew2J4IbOgmgggsbtk81Z2rvwXyrholE+fNP7Wf/kyFV8U5cyvQWNixOu8gV0v03e
LLWzJEzHj7Y2dWCUk/yEU6CBqFZSqC7ZW6V6DVcZCemSah433ZwVCXUW2r2uMubxNTeqCyDUcqEi
ZVhEKll71Lhf7n057ApFVHX6GOppox7GGcyN20Uhyo7xYLeqS7xPfw6pmr0PJLWlcjen3aPa9dqe
/Dv7FiuJDsKaYjFlw8QJow0CvFQxFNx2fl1Zh0sc+H2D8KwYi4AkgOAOXml9tchmo2zzhGeFlYuQ
ZWpn3WYYamWXa3K/09WoPERKme/UpEkfp0WwEvDF4CkiTTGkh1Ry5XnWGxbvFrouQE8WRgnn3yrb
Qlk3nppaUh+xuacnIe8pTvuK+SWyKWm05nbRcCnNr7mSvDNmZq4c9vqYXnmKdfDmIaBQ4K2KOs5i
QL/6gMirGL0RqPJjVvbmxsRxcyPPk7kbyLyPeSvXblVF4otAExrlzis5xwVSiQSX+qez8OI4lYmg
L5dP13dGYJm59Tir93F22yp3JV1ZW+s99Cm9xUdNR5I3SR7MzsG47fMEUU3Tq01o3OZkpI3t64Xi
OuqnpEh2ct5cOdkujpbn5wMs+ffzrR3QRluMUqpk1iPQ2F3u24fBt93Rj9zz22vh8itgVbh0a8HQ
gXVZz4MuqhG/IOYhddUNUiibwRUeW+jKfF+E4uV9fh9nleTFWlANwuR95I3itpvIQwXS8xMXbMhf
6+q/XjgTt//z3/z797JCZSXEt+/lv/7PbfydLLv81f338mv/94+t/tRd9bN47JqfP7vbr9X6T774
Rf7+v8f3vnZfX/yLX3RxN537n8308LPlUHseJPxZLn/y//eHf/x8/lveT9XPf//5vYS7svxtYVwW
f/79o8OPf/8J9+a3j7v8/X//8N3XnN/78PjHx7gJ4+KPQ5t9LX60F7/782vb/ftPydT/BSyWZjn7
Dp0jmit//iF+/vUj41+kiMQroiqdZvKqP/8oyqaL/v2nYv+LsAEmjisBLR9kjv78Awmo5x9Z/zKt
BddLTQ+aCKftn/+Zhfu/4uBfH4hZ+fvf/yj6/B4gRtf++88la/t/0RK+zyLJQ6OWGoyNDPJaqFwC
WCDCQsVwGDtLNZ52oIavbK9ld781xCoAksfQLRAMMUb6rVqNO9xDfPj1j7/N/ytvsizqy2GeiQvk
p0SaVZCRhjTsZDlYTuotlq03ZTl5qeF8lMr+8PZQq/Pwr1kD30nzD2HrxaDw5ViOUTY18TPw7GE4
RUp3Km1OGkX24A3t6iLdxNpwKkmDKF4fY7SGQHftp1DbL7PriGkHgPnK67+82P39SLSFIdVTwIP4
/PKROGAViChj4JWR9FBp2R6akp8q/SlcPmxjfwiz8UrN/NqQy9r67Uagq3TQZFkEXi6Hn4qJYbnO
Icu7wRkXu8jQNcZrwJPXlqvy21sua+23ITs7NY0GzLlXAUlM5OgY6en+ysd9mer/NZPoxT+TGcBJ
rBdSYk1DaYcdHzco72e5+FLY+l5iLJDpt2au3w5mf2q7ZON05T3txWvjE2cuFjJFIWi+sgpTYL0l
Gx2hShyaAuwlv1TcZuYOcak226eFc4Nc33EK42NiOA/CyfZ1bn+I2u5KXWYFwv5rCpb+DukKGTvn
9stpdgLgltqQw4ZBi8Wckye1yW8qi4RNtj8U1eyV2JbLvfC1UDtyYaQco8YUXwEdK4GPYi1HN9+H
jcdSuIGLf0I0xUW+Zj+QARt9ef/2N3t5sP7neflmSDAvrJfV3q+bqjD1qOSTTeZthxdkJoW+rvZU
T51H6g4nUsbbQm6/vT3sa5ENcihYGoTr6Heusqo8sNhwArf2qhDfnCa/r/Dzbszo4e1hnt2F16Ft
wexSRtCXDvJSRvxt1WtgSrHJTgIvld8Dlr4vlgIYRiR+1ZVbOTGOyaAfabOiTSPdLCEmKSN00qQb
dQJIVGTnqph3M6yERX1otMKzmQo/72h0SH3kwgjcydO4s5NwK6HN5VT1XRXOnjlPnmDtyaN2lJHE
Y/DJiK5crClzvrLcSUgp2lAK5Fq/+nYzoiOp1FmOVyjO+8jK79VxOIWGc2u2gZcFpgfynXwJ5Z05
pr1qVqHbpV/7NsS8LDkmmu5KJQKKo3AzPfArA+eA8a5m+Y04aVTTsNVR7qcFTz8qET5X531hDdsM
FHEkzD2uew8Yv+4HHClnfFCslAq3Mu1AnOxHdfBHbfbCNtwVueEa9uAvMynH4BlUIiuiR0orvlmt
8Mfa2DfMaMj/HzninVHXd0H+pbbGd5HWHpIxv5lUaduP0cMkdC6PzuwFqDG56YAJe5jfONbgB4BH
qPk9jXboLwPqeXnPLr/hQo2Ok/4uxPiuM7Mn9H9OuWX/ENqiKTTuaurUU5Qc51E9SkFB4232EKjb
F1O/NeTmq6rHR66OqEJwBZGi5g7ixS23890A9c0Q+alssx2qL4/g8b8CxEWYpBnfqYJtq9sfcyV+
sNLuLkZL3avm9P0wVSUNhwzfZX2PvIMvhREQ0+7OtqVDn8Y/bLomHEa7kpZVVg1+bKmfgGbfAsj4
CHSQZouOxC/yTdYGkLNv7AwkXhubRnbgL4GkNH9FzO0Sd5e5rqZqqxW+Xn+hnlltYmzrK834MYb6
vqiD3OXY29MTe1CS/Aauh5fP1qMkxClDHRCeys3yd5UDnPW5vXNShP6iwG+77IYGyDEXXelaxrTr
Jf092a8/hNGxrYFSU/DNpflDoBm3psHCW1Ap8XDbhf0G8PVN5Yw7utQ3CeCiWnLAgXPmxfIuVLRb
O4t2gAf9OjH2YRq6eh890FyhdVU59JXF+G3KpW2Cviv/calEcmy2/QEK0aNhmB9QL/fHrhkJmCwQ
8AQ3CcK+VY/5kMW+VdpDS6tJDnQcuaIjgF/kSpOjaYS+sIaTVg4bBW9gkK2HbDDAp85ei0I4GP8D
BcmHQE9ABTR3Nh+uRPtYmzIvrFEZFfxOyCK0RLcB4/a9LXLabDIVC7WBa68fl08d0VuKTRIrW/oo
Dd1B6MJXakQxQnpH8FLbUgIwBN0msmy3dVjHQ3/oRPhAcnwE2u85c/C8BjqTk0wPf01oYdZq4GfR
7Flq+IhUrK9TGlgOVlN9byv9plSSI/06P2Ram+XThOlGaeKn1irYIsLNWSdDnu8NJfiQq+OVCPVa
kAe3RPkPwB28jVXwnRuQHmCaHU+zmzvL7jZhMe56Q71y7D8XhNdBHkY8mnwLwVdZd4STQM+qGs85
Tzjpr4hd3JhoTWTlfWZMXotzBs2ifV+YsTuVvV9LxT3mWJ+XM1U2gk/RwEpqx/zBtLtP1pjdBDL+
d+PkvX0UKa9F60WGgVL+QtDSVmlmpyVRkQe240kKQlyVApidbuh3Yej7RNWOI/+UHOWomP23WaPX
bow7KylSNyyv2UmuxFD+OvQd4BTPiRJ6uqskRQXbvEinOt4kogcsct/rxfytT6ddl9NStWhdat2p
EPXX2MJJ1iJY6JL/9nS8ujZ+e4TVbIxDLuW04x3P0MZ3Vh0mblRWX5PWev/2OK8tDvpk0FooQoM5
slaLcEByUoLDhRikyJ4qWb81LcnnWrfvZud5jyA854NG8sAQbGot+jw1dzqKcxpRCGPPgyQP28Zx
bsomXozeDiK6xu5fFR2ePwfnNxQOANrAmJ9Xzm9JiompdmY1eLr0ZQgvYfCjhsAj0c+DZmVmw1ah
hd1L+BeCeHFzjre35+iV+x+IApS9OD0oi68J/1JiQfAYZcfLlS/YhPh2oH6PyYOy4tr175V7D6o3
8PqAh5CWrdvFUqUjpZTVjqcmh7zXFhc8Lwlg26jTTqt0IvIVLYO/8LSr4MCQeIgseuH0C1cLja7k
mHcxQ1YIdKYcHKhbbewm3C6JbqOokWvVkr/8cLl1xnO47TW7cgOR7pcVMXEp02vjOKHANOnDNkc/
z5iyPTpZN7NjHNu5ObRd+HmOx21Vyjv8Hv1aDH5i5t7I7+Tj4ANA2TVheIsD300eSx+rXHoc0wjW
XHunTGCKbOcmTjn8IuPYNcMmDo1j2sbHllK/DqkwT4RrDca+NpMvE7eqabQ+yll90/DQy+9347Cd
ksjvKm0Pqepol4ar2b0vdM64Mfq8ZGM94+GueDJQ5YNDfRiK8HZE7VXpuzt9CnyU8CG46EcFYXWb
a/ayS3qHn7fNHQK7906m75dkSYBjAAv/OdQlTyq5sXTJMYzSX4Od7jXuyno/PtQOYvfFCMwiGRZ3
pP0QtweFPHjJtCwO224YON2yfRBJfiRLD3YaIuEd7jjtjvo0ftdVDJHC8d0Sv6dGPwbqF9rIDyD5
aKhLJ9zuOKMruDekIuBubmD1HLLx1oyKL3BMdrDFN3UZfJRbUnDTvqEMsZkGesR8hwCzxLZiFcBo
DMk+a7JeqwzJapybCcRS1kRHoXWbZQ7xC7+T8/DBmcYNQPjd8nuoiW6XE1Uejf0wareSw39wZBV1
DBRXP5ZJf8rt9w2A1TI28IDot/TN4Rl1BzWdvDlIz4BPPPqvD7Pl+E1H/pRlnpCn3ZLIQMb/aOu5
6qLyctuCLHBC6wNGfDeB091ZxfRuiIeTnnLgw3Bb1lroDOhV5TeGOb4z8rvZSh6ShqS7/YKH0qYW
+f1SM7ID0ipD7JRKO4p8OFRTdNQ4hTp99iKo9TPebWEpTgWXUzS2zwUX1gS5LE9qmDZ+OUJs9DhX
0eNSC1nWiDlOu5AwNQjCE2twOWJzpz1MVnqDz8sOWgbrVfiO3h1Moiv0VL+zdVdtZgi3xmb5No3U
+2YOWiSSHq2SCZK4dsbZ3hjRXWnI5MR7tvSHt4Pd5eEHzhVtdoxWnj0Z1gV9ZJKSnneH7hhKj8t9
QNX700xWuSyDItH3cRo+Wta8i/VpB3XO/T/sfddy5Ea27a9MnKdzH6ADD9SNOA83M+HKsYpF/4Kg
hfdAAaivvyurNdNsNIcIjaSRFNMqkWyyDBJptl177VpZzLil3wlcTtsBec9xO0j9TWtZC7ESa1EZ
FqxJA+sIhqBUVomvpS5ALfTz24WnO/USwSyB4grUrgAp8n0CQ8oX4MdGnyJg9mJUIYLSJRzbmkRN
eGmIJ6acYMY3arIXtNAC/NiJK+mmCoeHqgoB/avQOVaRl0B0rI9hb8ORIcLQP6EnEjWHQKdqAZcT
sgH9SEIyHmGpC7qwjpNoeTyhYR4qEGHm8MmFk1aWgdNFmiuNcAqiApGP3umBsebBrpMOK2w4DY5e
jk7fqz4pssT1/W6FwtxlYSibIlGWGqh1GiO6hP9xCZCXk9X9doEeNvXYg4a+7cnJBAcmUP8b0I3l
DAlJ0mQGJ/wObmPzhIpW/bTNpXHbt9wDTSGjFLkdyJBDCp6ytVrrm74N73Il2gtJsWtroPXNwbdq
DU5FCXnZZQZkLPZqDsdR9i9ryT+AL46g6bkFOXy++3aER50LBwHKlspZeIn2KTIZxdRV1fZJqMPX
cdAV5NfANpSXO1PvvCOOr4BQRBMIl0mMPBLqNA+FrlFJwQoElbDOkuC2VeARwnPMjygd9KujBUmw
DKLM6aN46Zv5DtmijGhQVyGcNTmHD1wc7aA6DrQJgsuqFW1IZCWBrmvNtSAvDgmuiZDZXvJbWzyl
60pUliCp3Jjwp1PQBPNzAX4kS8lVd5BGhm22BCTfUnQcUfgZnXa02zJclnFvJ3VwycWsURrXUo9q
w7YDqq+uiQro5fnDF7EbDSgSTDuQj4BZRKtSt5WhFE+1qzd4omsSWpnIf5YaV8Gop1YWL4beBgz4
Jk8KGwG50wpVzCh3I3mBciXzrUsNFHqWWFzVD5epkLhJM2wVc2Raq9FGzB/RIf0Q1d1WSdO9Dtli
tAVwedC/EMonOFKliAbANdiYhQxdzhLhNC7LMd23LUqf5PCykc1LtNHrrEUHEmzdzHZB419zFxso
ioQCAUeFurMlSDR5CChonK3SDyw9haYsNNr1qMYt4VsXApCMhifCT0bx/IMewY2HvZ1KC7A4QWYS
8eSvCklZIuS/BDryCqifkFSnYZsYg0YKwwCoqkJLY8WM7xf5MUT6NQNxv6KvuKav82DGdv5AcgB4
BJt5AZsQsJVJrJ4TXmXou2EwE5AYsAdTrnh1fgTVfJ0gOvG5qPr+cuB8RYgaBxqBT3hK38bqxEgP
B6XN4SCl3YrbJ2iRbpl5jpJRyI5hDpXzgSIA8AKVXQB3fyn7+PZ6I0pceK2NwcC84qZwsOvIOAK+
KjqI2dBISh7EMTz0ZrKOwgy9Rjowcsb78z3/DlnAqyLD/9P03zdpw3+aTvwTJgl5l5n/+Xv27bsc
IS2ei+Zv/716fU2jPPg/H2UK+Qd8SRQu9J9AJICI+wL0KgCj8hrXL3lCPINwwEJD6EdXQWMHJ/Tn
LKEgST8hQcf9At6rBd1M/5ElFCT5J+hKvAGdd1CpZ8Bl/PtAf06mfZYmPG/brw4IthBCzypABDoS
kjrYcLhP9M67Q8fyGOUeiuzoR8jm4yoO3KheoT9TlnltzeAnZOhkkqPER0W8C32DW1dXVugmRMZc
AeXeMj+xKkUzOILGOmWETp+u2FNFX9amrUIeAYevwqRlVXM4xo4iOILv1qD2MahWrTOZc1SwUEd3
JkgIT+nXvg4f1vKhdlOmt042rEq0Qi9sH/10xqusBiXAJlwZN81V9oJG02/DI4rs1e0IBqH4flS9
zJ8jffnWHPp+hiYHH/09gtoPVbT5EqzmYXw1bouH6kHWqXYrvh7hoD1JJTOeiofioXvNQ5Ik5PQ0
gIXkALo43+7G1zFC+TxgEaTomFa4fbzq4mc9AaNV5cSnTaPQMbbHwmsTdI9BM8f7VED4TCJZH5Ih
3iF+9263fpBRPXfa+mTRzUl+w0jLRvEDLHpv3JX13kxd0VxpwnUpg96YbE9vwt6869bZ1ekmuVcs
ISXJPVKA1ZGipfuiouiTB47c8hJmzQjLpqZ1QxS88VcOc5JB+IOGqc5skGmN8F9gg8xJhTNLyn+0
VPhgzdGBBIgnXi2MTOEkbpdJaDkC51BxorxCfiNFr/NYQeEO0lrJ2M4Rls1dbSKkf+XVzpm5iXhA
00FgWrgnCur3icSr1VMRqEe0HO2o7oy0t1Qas5jh0NOFBRFPT3hoNGJgMGUB02bEE8B83ziFZ5H7
fgBTJzhLk1Ppo4GjozqIZVhVSk6Ic9WkSdFohmh3I23X8NxalR6vzMfhxa+IfA3kIjp+47vQglaE
JMvyAOrACmSq8MAA431ChHSgis946ep19hrsW5TO6Ygs0ORa2CoGaVfRNdIi+Be+A/bopnDAzr+o
JRkMomSkj0GtQLqYGFaCXBmAV40Vt6T1qX4VrNu3MGPCtbCJL/sI9C5EWQa74P70WA7oskHzbc+O
l4FK/ZSufdKt6xs9pWVK1kZN9DvppnkB99nFeNuvApZdVoiukugSJOcqWL81cqXY6KoQVPSUUsR/
qpj2oX26R+1kyNCxMXoL8exb+Zw/l891TPqA/6+URN++iFsFahchLgkDpkp5jWIgcM2kiQMSohrt
VVTSwWV5kFcRa0yUSRJeHHFoHR/EyKhrXoFuaa494/wyT+T7j2X+Ky7znDSZYk5+a2nyrd/2syzh
/fnQpE5GiQqXre9UGaILkhmOqeqUcvDayyoo9quItEZzche1Arimos6BcucuOVEOv8UlJ1man28T
9KmoYQALDNB/395moslJtUAcxAH/Fx1YQ69uQc2ypd1MNmb2QhPl8C9fSP5I6QGuBacEuH8Vrsm3
dxTJRSibTYXO9r7vU8UsepIbcUFRLe7K0TDYTTkErrEAC6OCxnm2APg8cqsJQqL1aFqaBLYiOR8z
b1TCchkKqkhVUFuht19Y2foIyVtvqxKVqLoJkRz7Sc785GqQ1RRwm/aX0n9zRwua9OvtTBYobxI9
Qj2J6iwUmtGwJ+JAT/CaTqRCOxeTpkckoFkaMSgzBM0FIt4NgA9UOygO/0gAsDeGTf6YZgQhgYTO
Kd0Pj+n78U3WNchSEb3dMb4Rlr2HPmal5wPtgaDOAZiCO901XfmuhG9gXvRPx83g1JtoDp42s+TT
Hjd/8SXXJvrt373kfMdNzbx3Kz4loCnCLBdlAWZe9VgBkQCOyMemI+ASmQvyf2TOvb/QJMn5e2yt
uXtVvxUm//K9Tuv/z8ecNz6XQR7C/5tIreYYpvEJvRGduzuRXlwA00bu768Ph5moxHlxpov3/joT
cRKYOZDW/DrjMrhsPVCGEHHpO4Hbek+lV3sgIbWQ/6BHryEDcQRHoT4pCWy7dbnNyePjklmCYy11
/BHlttuS3KoEiQKyBc6OAPgwY9TLHLXx2YCn8qUezKhCLNMpUDB0Cfnng4xyv7DDnRRaiKsXVPTq
EwVkKt+Xy+qiFqmoUgO8kteG93lgYW4s57qRdzYB6PZ/t7HMbZizvn03ln91w3yot99tmHO8+d11
tDBAKDLDhkFKBEpw2Tx4UDKFoy7AWo5k5tyhn1nvKWykB3xARCmj6rRseM6QKr5Ir8DqroEBIERW
l0Hfofq7NUjsKhFdKFfJEcFDWgFqD8YI4F1mBjR3Ys4L8W4C/vATM7tiHKT0bsC/dsUmGYcvJuT7
HTKxlBu9WxyTCDskz2jhiHCLqY+cIJPeFBomwCUz4Vfvkom4/N13yewkTOTqbzEJHwUQgTVD1y/O
9rn4jv1PiRPp1IOEw2HsoSAPpd07mwc0U2V3dszIa2CRhjXMvLin+8ZSiHs4bFEETEbmrkZ65zL3
Oibu5yISTEwfyeuvg1InMeK0a020tsWgkHAiNYOiofpeI4MdXulON5IjC5ESt5tlsWqWOMh3+gZF
sXuUkz3jlSUVXAD2WGsr5EawXypXuddYRxeuTys3IZVlXvtwTva+tb8BQfhOt8Yl4iWuB7JVajLd
QyCNDq7JIqclBsWX1RJnB+CHPaxC+xX9RKwTbVhpvdYrVSHq1Q6hKcGC7fxabHym7lryKlDHSxzD
AoKS6YRa9y1J8PEJNV9M9ppC21m0Jks0jbPDJ6jqJ+Bc7QifivprJ6LPO21DsvXOZIalWd4CGsqg
Jcahs5RYjd0S0TtSA39W8QpwrNPI8df5bYRL6ky7NLY8XCY5oncbv7XLzr490mGJ+3lO6LPO1vc9
u92a5BbhLXq7u8yoo+JyOSk8NHOEMnZu8RR6bxNtuUThIl6uLFMeexPtwsvJcnvY78FoQ0ApQnRr
1Vj8cYduw2T1MlygPbrd0Zo1VstWHX25kSH6M4LmwCymLxreh2bEVs3ydUaO9t2qI5vUA+iGQUGw
nt5tVrFXs8pCdOgiXK/yNf+wktV26PXL412F3u0EePGejst4HXsdSG8oMj+kWwIwbQ87GeHDeD0u
lQt+WT5Cn/r4ukmIgkdCXrb3muNfmOTRfevIzY24By/SQERCqjU68GGOS6th4p11n3itpRPgArz7
hnWsZ6dlbxsbTLNAB+IFxBnJSNycuj3ub+YkcNPwO8Pl3UGYWPFlBw4T0J6qjkYaK8Wd4gY2tlc4
EbnYDOxk5+veYjvDAf3z8r7xLGmJIdqjbVE2Y/XNSYopNPbfIinm5mdi3ddtVbVgN+fzwzeVvzEu
emuDvomog32QGJDhJKPLx3FNLcXBGciJaAe79XJ52M9Mz7zQmpj5P4TWD6H1nym0Jrbj73ko5+TD
xKz8PeUnOsR9IMyR1tLBywVz6ztGMEFt/ROg/Dy1VbOaiQ7Xj411tIG5tTrrZJ/wM7sZ7MFG7ony
58ZlBS3Znl/HM1L8OfCt2MVj7km2ZJvLE5OpxDRbtkKaWYkVWTETrKNrXB7doytQncGgYQv8jGBR
ayA7JyhhNGo7v+nYQHWy7ph1tLTl0XoM2IKZFtek6Nzh9ZZwGKFFQWNh9/hrSTOGPA18dlgMKawa
SNMtihPI9aNCH0v8nbv4MBqc14yauwLa8TJxdpcqa2EYHcllQdcyatPWi231rDgnuoamzcl6t769
1xEUCImbwny4KciCnM5aG2r6ZXWDCiWCeIZBYAGiHyjZd+SFz80bH9DhDeobz/d4nhsVLy8vyIYu
aWwlNoDsTgbjVSWj3dmlxacFzC3XFRtt3c5Y6XCjAByJLHU+19vnuv7vFPf7tZ6Y8hHaDeVBXSDy
j9UD3px21MQXX3kFqpyv5OrIeIaTL6O67K3Syz3TKb2BjZZii0g9ygiilLDCI0tzUxtlUnaM33LE
1zML/NRYcIUZdojl53+rnNAWEMyI7chqaIrn8Wq7oJF1cjMnwbODm2zg85YLJl5kBUwa0T7BBEXD
kPV4B3gf/lcvJKe2ervxTtbIYOn7lkxke7CAdYY1XcIGw83gIWFUkeXjNnR8jRasN2bA4q6sjmar
ylIudEeyRQSCUu9ol8yneCcCxzU2WGIXdktlt6Q0B57GCl1SXYneaavsi3XlyevWoaEVMJDqUJDF
YTjSMncjQmCeW5WT25ll9167bbeiLbJ8iU/a7Bl4GWm4RMkZRZ95bGFuerZMpCkMSRiGNLo54vfU
KtiATzwim9ySiKrYx63VYipWiDvBAJWdwjItHV8GbghGOz88CAy4xhqlCLa7AL+GfjVedDaJvMCj
6KDizNavzoqKScDqh6j4y4oKFLN/rhamzq7fqUICjm0eHGsgKBoLDDoQ+IPt74efFYOPsyRDRvBn
tDvw00M+SEy0RpxA3xHpCJREzmI7cwT6fITDik1reRG6aNw1cAc6drIyFmE/GziEKU2dJcs37ab3
9LsB+xkIe8RhT8vxArADhlMBtL8NjiruX+D0jhTJf3ykeiGSrXwXXgKVv1x4rdM6OHy24gB95YXb
wkNSn5rnkwNpZ30uUsGAPzNPE1+oPsZgz+1r1VEQEuAnuqPw5Dc95eqxs7Tnk31kJdTiydbuUu8E
qaRCQiqMy0n+0EFco9POAeAYs9dQ1UpZ48R2iHkL8G+0GnEDC1wfbMBPFLI6wRK1xnbjVI70xGVv
AsmaQ77GrHDCA39fBnQKf220j6B8Aalj1Qbvg+yVnvgnSG5sV3h/yLA2VkZ9JmDCj6vM4a/68srm
lb+iwCO0+fdgmdrRUnIrBz9xxciqaONkGHeEdUntiqb4nmBkiZVZpY0x4R5zaAF0mscIuNT3WYj7
yBx8bTKH3w+PXATLmJ3cgo/H5j8xTtxJgVfxK5+/Lrie4O+DsN0eXZR2w89FCTsMCAMBhYjuEi+D
zbBG6QDsh5Qs9ij18tLL+FK9KzyIb+jWdttcScueDTYafTnd2cgZ4NlzYwaMY0xinZNjFVQa0gRa
DqWniC2ZFK1QnOIsowvWbk8WpDvl2kXGegUu348D1kDEKUFRPm1pTUWGzkuXKAZAQiFhoSXsIjux
Qyu0GNrNwjhBLRbUO1ddFRRCbfvW6KZOAJU22iMDxtxpUZ0GlcyVMs6XzVV16PA4BRpfQAmAZPdy
ZBJdm3b5hvJXRBHCDRpwsZFoO+R2lwE7FED9OCmiPLljXsZOxKDmfeg1n8IoGXG2LDRZoBpmEimZ
BaJABUUbCQeF+U7lNetmbTiHTQVVWUONbXroUBkDr2nC7iRbw003mKDGKrHt+flCfzKAnxJboQGA
UCt3tfB6csPv0MTEYMgYPnM7F/lcqNwOBwSjZbXVsQKhrdIy9qCFw7UXFoHqOxJiIGpwoteuDz0P
u8xFKNxrPGXZrCVHvlOf9eeGjc8BdmbDkrW5Proe/OqCnrijDdopmF8ZWSGUwzYn+84+WsIGSwvL
M3CAUtsJy8FJLfqG9lH07S2l+xek0+nhevsYk+vrnrzA6vOxYLRz42t9y1bc2pPIiVzyEEtDrvhV
KvyjwLUWMA/RcRAXfHm5Wbg1QxiE8W1WWb272AVYYRMzVcGeHrG1+JJqzMTLaxvxJqd3i1WBheGy
kM8WClig3kGGAsYs5IVg9awBvEJ4r7eVZegusZLcHEcrIOw6vpmQLccW8imoWvDvGG9A1y0I2Ap2
JjWcwjMcCROnLPU7AaGh3MFt0a3MNDpiYtY0dHl4j1gLx1Ks7CK4eCvAoBU7qFZ3cjyAa8MtcEGt
4K8LLKHB0NYXHyPMhCy0M/xlGl56Z6VOQzpqaUblcWiQJzlH6ypLPvsk/MByC5UfCmRQzv7JcMd9
D36giy2Ujx24sqXZqAy40myJqVRaSxCw3TZYGfi99URLiUjgqpSfXZ1uuJmqrUv7SSLdNaQYyy/O
liqkGpdjsFjt3E6WnVNB3sF63Y/XnVMfQP6yaRyJQNrhdZCEjrQqHMhpSOYYEriAruKyDpYvYpsJ
RwniATdjgbZxF2idc5AP0bq7l7baJlkHnrY93hbOQAS8a2HxECkiq7sFfAMuC7kclgjGxqUsNEPi
gHUJkk+ASuWfLeC3YK2SGh6TChsW28YNbBOHjK8SDzDCtl5J1kDDm97GqxDORdEq7XdHqnvDCpLZ
SQ+onsZntS4CtgyBu9aCBZtfByyFjY249G1/Wzsdq2B3RpBvCT4fu8CKHRPiJcYhHqG0T9hNjzWl
MKtrbE+sE1YwdJqnFE5NyeQ9/Dicf+4CxY7kIRqKXYhwKbdu8RPsTVjpGqFWrjq5aObRdf4vhBmh
8isAeWoEY+GdYiPCZnCiixExTgGfmDugT8annB8WmjhCNvGwKmQXJiPErpYQH+9gVouQsAunh7tV
vm2BhbSNNQ/SGmcxBmIZBFNHUNUV+A53w+aWeIcQK0qy8L21BusEXwHlyXg9P8L8uC4gsFGfCOQn
zgvmHJ3adtktxJzn0wzuDNYKOyGDaOMOLxxPIEZ5AqPF53N3p/NEQiHBcZyMsyo6z4wr4CON+34l
eCEO8/lhp8uj09KFl29FgCXzm+NS22C5eNCdhI/CHorc8g86kgPYSlvQBHn4Om9FE3DVLwoVlXG3
CYbAnQhtazIFX1y5Jte+J1xCMa+y66M7rLhi5huOfwJa4eATuVEBo8RGqZ7LnUFQ59AneN7g6UD5
Q0Sgh/DgqwGuEyrba9k2rGe+kSMYBb0TwgWE0YEpyNbglr0oHTeyc0rT1w6BahOr2yERUmH9FizC
Vm6dkOQVoS/Yx5ggPtvqZejwXc095OqWzza0Ipwd7PUrroaEK/5a/leTNi7/t+bFjnzJNSf3BkMH
bhS8QbyaYtvNGISzPvaU6PyHj/3Dx/7KUSjNuROTcD0IacFw2yMaF8P45cK9gZH3yMWkvJkDZc47
L3w07/LpP5yXH87LD+flh/Pyw3kZ/u/HHLM8AvqZ6zLJ7EhClgULLr4BNUBM2nMM2MQzRYBz15gA
hP6la8w7YZNUwQ8n7IcT9sMJg931wwn7452wWSt6kqj6VVa0MSOPpyUaolgl2WJApqSn6jnvUXo8
cZ6vlQueWOXIMeQfCYIVyO5q5xxiCd/UQNz4xFRLRh5DQ6zphDgMj29/iRoBp2ey51cel03oa7Eg
4svtaYnwNuolwSLaI2zQIYgzAPRYsADwNx6Q4TGPL3HWFfeP53Bfs3c6yXX8de90Nv01rQT5D01/
oTHfRwYP+qvxdjfo7jaFkPf1ETyJx5ZvfkTrEK/jMbebm5ebkT4hqIrezeQGfygZoukrwAR7fFd4
aJ3H+xCH8k7s6fJELiq8tKEIql8J5AJQgmV+kV80jrlrb+WdslU2w169Kq0SAe0KyBED6aoGoSWy
2+2e0RmJ7BDVTMkOoajT8rQUPWBSl2BbZRpC/Z1dIDoa2hItvBFg1gpNItD0As51aBO8+0hOy/uU
GPu3t0NIDkgDYKwCe4nY/g05AAX3AKYjxOpHesNhm4K9ulkh8L3uiE9fXmIK7Acyf4j+39TsBqkN
xAU1fsOAcAIV0vGf/Bl+9/sbzMV5jvDJ6Ed/fgUHFexfPs9MfhxFf7cyE98+jZJFYiadCqwyf6yQ
8qEPYG9mBbkziH2FQpzbIwnI5UCuzrXsDsDLxFoT4F/WQNBco0bGCojPIqQ8eNruiOSKnSN5FVsR
EhO4lxgx15sXQG3G86y9AfsSW2/jDNz0TGn+nVH97k4mRvWgjOi0LCMfoD+Ud/4rYNZOvzQO0aO+
Rwum/bBrLCMnQ8hkQCzBFrwg6IAsnIixMQ8oDlRlUIbwaprhqXjWkeRjArDYMW18VHhRFA7Ke906
9uR4//kKnAliPxv3xFBfdA26evo4G2i6GiFP+8pToBl9RqMSwgISbaKAXmd2ZqcWOlUfkkO4kQnP
3EXICPGYNscHfz6mc4HdZ2OamPVtHahKUvLcCjJUKkUmCqkQxW7XJnBcPJ8HQAxp3DPWhLYo45es
Akgg6ba3l8AuoWIKmU1kAZtzUgbtg2mMoQITgxxRjxRmukHOCFZT7mj3KFGd2QrgApqRN/z5dxGr
GJ1qjUjA+Hm2wMR4eZIWeYMNh/yMSNny7ADPD+UALvVWcMnhS0dk4sAuifuUrfaCo9Ga6xQ/eXqb
J5l9pJ95Op3DmXj6m4Ps+X4HLTay705dWoHKlH1wVS9WlcoqNJ9G4Hl0Y8CvG2QwGxatB0TpHvWL
k+VyyI9JS6h7JH6xiiYSpw3yfkf7nE5DEJqPOPWGMyxpwRLg19QLjlc4WqCfh4mQI1H8Vjr96uXF
t97ertevmXO5A7VwnhOcP8ioiOFbiDN4eAMpIRBqPDrOY95c7/PvPSLfyFsjUdC5/HeeBeKxcqQX
EVyvz/lkpGx/5faSJyUSnZpH/qhgy2dEPGMQUK/r8untrxW3Ijx7FpGQRhAlELzLJSTGoaQjKem1
SK4zdn19KFhmn+8QMnH/8pKj9o5L0c/PwccW4leZcq79fbePxCGPjkqHgVaX6YWqw+oC0sw5OgVH
gTk1Fum0lm9nLjqnLc9VeO+u+kNb/ru05ex+mED2f5P9MCeM5Umw/487LXNi94wMfLdxf4jdP5fY
nVhIfzKtPmcoyX+AoTRndMoTQ+nPYnTOmf3TjqB/XrPf+IgjwURDJs4ohtZtykQ6akUVgHQEpp65
fzgCuXNRDK53kR+ajeQC5M1egaSwUvKabNB+BGZFzLprwOgpGsAQcFsvge0hAPvAvXseqOY0wJKB
s8rR7dOmQCQmJgDqHTfJGVeRU15lEF6jNY8TJTTcl06Rk3hfV2SfwtNDseaMKTt7exP/7C92e+ce
Ht85GmCjlST0pzVQx/utoW5mTRahGyaKZUeaX4GLl6m3BrvjpjnHwg4Mxjitr+B+wAEBBfBKP2NF
K9ptOA40tnmZyBHsNaQdSWcAaAXcHi8eYPEFQFZ2tlnA5eeQow4Zcg64BJSHKlhT9IV2AlQQFBLp
ddDU24vO+tyQm725ibXwl7o55UPk97uVm5y7UUzQJRFdSh2ECTSy2t8grnFzBz8a2DsRURDH2amI
uBzpOTq5c3b7EuUyEoU/MuNOcLX12R6aHJHKB5NRqmEkF7a3PHy+hrO3OdGZv+NtanxGP7vPif7T
lCLSuxqhmsriWNJki65zxI4gvZ548OXJ28rk8X7tBKgfjZbeFiEbsNPgmYsngB3xsoIihsbDCqP1
oDiNp9roLbbWXX1lutkhQKty9/PZ4yP6bMQT7XjyF0ZhDhgxuG3tFQJ6n3/8man6s8+fuPltUqiF
bEB61AuQQZFkpMnNEy8mk9YqFfEzBwJTczlCkyPRUya5trTisHHuwYd2yC4btCB+q1GVj4hFv1ao
BOHgE4WmlyerJgCnkWNv+ZefD3xmXhZT/3fQRSE8YV6y/T1Kx/ZzDvbHWuPr4Zw2Zy+rIWzBMK86
qxZVxCegQsGWRQvE9hBCFcgV3xkgJqdPiKvaHnFQyZbjD5r9dEJ07xX/v+7AdXNdk/sSNm1NMEoU
tPEIYQgvfFmTS+hCFDgdEMd7E4kIWN7bzOoqfBY+Wd3FRDcI5UlAQ0vcBKTKiMHfLchdhQAwjxY/
bPhfjqzicFYo+NZa3/PFE5yasM8Xa+7cTRuJ/vnP3YJLknd+2C89d3PbdyJwu998+06E7l9z+07E
9e+1fWe042Iig3+RdpwTwOdI1ruN9qcRwPLHs4JEFLpQo9ezOJHAeSJIjab3qvMUojypcQoQ9yDY
eAtZRw8wUa4h7xhqKXiSaqZyQRK53fe9YPt68UmCND21ciEoA+prM1ptY1QUofEPCj42Z2avi8xS
3Bxgew7nX6CYagDZFHCeB7ROtJ5W9SGoiVmRMIYiB/AaNV1cwoNTQ3GPzL8HJN3ebkXch8zeYtzF
0TFXItK/MUFrHlowhR5E/HP0BoeXGsUI2Ee26MbgDwlQRYIkDQ+0xpbsJvB/Mju2MkCs8SSqP2QY
0DITmcweuR1d4YnPhS14N2cmZyL1xyoCC6WPlWEGKqlHFNNwib9CT0ooAXA44hcRon/zIJ6raXht
DaqN8ReD3P09i8WrsAfUlis21xEF4bUBDwu8s8KfudXEK3F4PSL/tIeK4Lkvj3DHXwP+YDiFVygB
A4ifw/xLJDOQMrRkJAdNVESd6IDyLp5lB+UW/x1wf1QkoSzcQMXA8Vxg0eNdqJ3KycL5gt5HD0Ao
qAF8NJ9P2T/RT1+3E99u7w5hFkhZVyTYTiK8pIo8BcSr6OUVGuFw07AhObP5H/geyazce3i4Hdmt
QsFch2YsqF1/AYMNdHhMXvZvywi7vqQhNkPG5tZ2duNP9NJ/0sb/kDbKNL+u4kSpVrWfH8sMq3g2
53mkgj/4onHzLbavvCvUEKGWCAXkZ6M/wvpePT1VMMz2bzc3oB54fTXB/ZTAH/Y9buGhnna9fHt7
Qy3hwaVvAtKxfHGXMuHnmR5QohehRAcNZBHPQIEbz9fGy0NojWRG5s3e3USj/7Xubl5oTXT9D6E1
K7QmZskfJrRmLYWJj/mbWgofGtroXCehoY0kK+fgxDvJ7vt6lI4DdCG0VIPjji5+EPCgujuR5aNu
iyRdzsjoD9mMzXeXnNxuJAstunfikqEhvQyiCVYKs0YDlvZJDVF+epSOThZLNUuSLLPzEzhSVQlU
o2pCFqJ61/cg2q+yvKGCWO6yo/xUhhU95mPtaEbSkEV/FOdG/KHB8HXE6sSUy+Ik0fwGghNMJEfU
4QKSE9LSU8i4QXywRWGvW4IG5PqRgxKWW3TpmkO8naP83xl074YwMeiy2lBHXcUQ4FhzEX0ZWLxQ
jtPZpYTTwvC6wQA4oT2sq8NbCizE5zaAzK2iz0YwsZqyAS3W0OxVdTbcO37Zbzgh4oUNTr+Ws9pc
L2Oyn7nk3LxPzY7fft7PTOaf3fXEnmjKru0FAXct2RUsOeDCKorYF0IdFWAFlXPCeeHECGDyOZKe
bVHHx03DjOxzoAkiBoDE6GJJuPWrIeyPKAdASm83n8/Ux7Lu3faYqPbBPAqCnGOYN9DWT9zChFUG
sxMhDW7S3jHnSMFHVJIdJ1l8VkEsxGkbnW3N/RBe2O26V9wS4EPveTyGohD95ubt8Pb5SGc3Ml/z
dwLnt9/Is0s60aR/0JLOiUnetez9RP3xYnLutE7kehYkSp+U2IMZ2ezW7uf7ZubDp9jmX/bh50YT
n5zyMz7i3aaMB0UTffQOdXBaGhxgCTQlICahySa+bcmaV8FHNN0WgFR1oBwDvwbovkqyBTkDRzy9
8IzDvfX5Hc+d6Sny948709KMEaFN5PRvYUTMaKPz5L1bsd9AG81ukomMzU6RbpQ13yQiBZVYACAv
rCVogIZy6luuEwTyMDD4/I4GEB06UHuJ7W+BRXSAZTygNp/OWCazY5pK0z/DmCby9bc8TL+oW+b/
65q2fkyjx/xvpKtfH7u/FW9/O7SPbdS00XMzbZD5J2x9KYk4Bv+896XzeHrEDdVRiQaXeRu1o/fy
v/91ftOXfpeK+hP4FdEUbSGaaIIgcfTUl36XeEaGCyAZpoo2CeibBm3zc8NLRfpJQwdXc2EYOprY
oEvmPxpe4imwYqOBObqsiegKLiu/pN+l8u2ZNmQd10fLSzSjwggV9Yz9enem86bVDb8MAFLV0tY+
doKRb49KQBZFzHzFGJaCr+RgASkXXiPnJOjxJ0PXarcuuuPAJPT3DWiTyOh/fpQTNKxfCKMtoWs5
0TUFfkQ3DPFFo4yFXXP2QasffKFgZXLKWNENgnDRiE2CzirCkNAxj7QYzdDjkPiljtaPrdwhfWnk
SOaj42tT2OeV+kUb9J92Yf2mV+tF+ZpjkV9f281j+RfYtLzd0T/fs7Qoko+atPJ3fdm0gqQZPymy
hN5Juqlp6nlvftm1Aloq/WRib6Lbn4FOqejU+o9tK5jo7SqiTkRZqDIaphucvacpujb83/8SZOmn
BWhG0ZlYlSUFPc7lX7JxuWHz1XrQDDQZ1DVJkTRFXABfokwUg6ENWqfXvnLZCDK8sySoqRoWhtNq
xAcKRDTQirMfiHQ6Hd5N1e7LJf6WfyVp4M7H5MKGgelBP0AF/WYlzNl7EzGDR6g1Qa1eoslSwQoj
RJjeOIXe51fhn/LNVSR0cZZx0E0FmQxU2Hx7FS0/xmhf3Yr7k6BsBKN69SUByGlhWCb9S6DG+dKQ
xBnj51tzD1M6uebE7SqatC6HWBT3TeiTLAxAGtVk4MkRg51Z1jMX+9Z8+XIxFaJHlFE4BEE2mcZC
yPxju8DFwrwX2QKlKmhrmIwsQj3OIRP78MtZxyn9uDZb+hZQdr6g9v/Z+47myHlsy/8ye3aQIBy3
JJNplLIpKatqwyhLC9DbX/9O6usXLTFrxOiY7UQoqhZlQAAX155zL9TtRWFSjPVdcpX6rrHrsBXk
sY6yJxLS5liH1V5n2T4yhueaTsY+IXA06S7s7liLAeWf3+gCZPz2AYIxC+qeCQfa/nL87zRtYZdT
7bQFecRS9rGj5C5xinJbGYPYDUWHtD1v0PipL4jPY92esqAnHcLHUqfnJNF7Y982fXv7+Vdd3Tla
AlOGU5GwTpQtIQsRRqdZZZ6Ih5l2IKU00+QCdYduZqWYd3Ks1mTs+hSwIJNSEIygk4Qt773uecNl
NfMHzZzIm2Ryqi3jxlJlFZTphHZmLZmfcz2OblwZHsNQeTEMGGRQTuWeaIYWxao4RZ0QK17dlT7B
d4EZajsgw2OG9HJenEnGbFDOLB4KEwSNnO3RGfmbSrtqg7nT1jbm5rGr53Q35Va9kkX/65k4lJuc
29CKctk0qM4j0XQ91hZRc1Qi/eNMvf1iRWOArx3Pwunu4xZd22ZW0w21abR3kK8rhI0BEf00HZ0x
JCuZp7/JhSNQQsUobOHIt5LPO2E1CPRrVBFcU1lnD6bEkOM26n5nBv2qG0lWpHB5+JfxUFLaF11H
zMvxf3waQxKGdIAWfJJO992pyL4ujaA3qudxJN/iuX0ZEzTK1XO4ooTeHv17NevAvNkWzJhDbEwc
WVbRhyQuwdGarSfqnBJRuJmMfKpsNzpE6MoG5CdaEXaty9CTMaRumiS+vUYUezMYV99AKKytBbMK
0fu4eUzTtuk8EOupB3foVmC2jP2DkqDjd6z2IAt/BA/GZMcNzMPzysKL9+HspvS/VU9vR/HuMxbq
Ka+TKY9gxJ+iP5wG9U+r22GOat17hjhw7YWdm6LJ53de+8I60LVM5yKchYxdbuLd8gsRaItIheaE
5Qd05bF2Edn1iT8nGHF4Pxi76IVab3O155cc3ce+6PyhARXq9+fK8G3O1WdXsTBKXaq0pNS0njqu
MI/9KzxazIGt3X78qc3HEgJSO0hWTHRF+bxh3K8Wtq2LAbYJp2JhenuzTqIpyckTRb/02KPmZRRi
F3l83PbzUxihr6e9g2lws+E2bUa3Hr7NxZ2mh2kIhvxZYFgdBU7APsWdr8pDgrnvmRfxW0J2nx/R
m1919aV4LzYsN8wYXYoJM7q6yGzrKauDEaXx3r3noy9HD7PcwRgUaGWNztoYaH/q0f/7Z/+n2TON
Rqgj/LI8KPW26u4qyyWOq8Ei9c2AvTaF38VeJ1xqeU63I/OKaC+yev/IFkVIBlfDhqpaOlNlLENl
2D15ykBTzHbT95oco9419FeBfrvKSyJX7BKKj99U6QYk0Tl6nIeXEc3ZtT/exiva7q10sTzD99+z
uO3RKmJdGB2+B73slTdFnriT/W2ENgBJwMUGE5XT7LaJ9nbjx2OgqpfU3lkTaNPdffRNQRHlj8q8
YebOTFwD7QPMczK4dbEh1UFguk9NQVTclsmWo/3ul0w+5uGO1675hJFVn4vD0k29vNr3O1noLsds
285ocbLJ/K11do4IclRI5PduerXth8/XuvLgHAoFyWEmEV9YnNDFsVEjZo6jqfXktBi9ZAcK3YLD
nXPrfBOYj/f5YotEIGRmsdhiZwNmIohYQM47ID5s/LhtvUk4UvViI4oDU66jD1m8pdlN32OKtmfA
fxrnpwTVNMz4Se/77g70WbPEcIEKDRwLlz2axznDZDm3Af39bXK3dUpOGPNWocbxhQaIcjN+m8YJ
xggZrj08N/Zu7m/jdJNSX01HO/Lxj5OfvPBj44now+dbvnJD/tmyw0y4gQj5ljYf3iY1qJ6sp2nr
AI1TeQptVH/aXwbuNSQIky1Atb3wk/hYZV5drbzSt2zyh1dxOXEYYfwGawAH+aMdNIacOmmJE3ei
bYo+s+hzOfsXDcw0eOjC2kzpnWbbYgD+f2S7OPfGX5S7g/Rby9XF7VAFcRgMSeqS9PVC8s7dELVB
9ah7n+Kt5ce5eZWFS09kB5aHnW3q3xXakqovTvEUGZ5VBDFKnvJ5tm7MEp1fZOHr1QFvyzDk7ZDh
USECRu5FvOGk3jlWTdk4Yo5wyDk6o85eBjzTdxPa85Ujt1l6nXVbRQEZDxrZ7ruud1vu2sAlNUHK
fbPZtmt2/212/PWx/+eDFoY3bHtLNeNoPcnJS5BNJa8pPQ7oW30Plnyf31btfZ/c9/zQpTcWP+jZ
7wyXnFjtxkCdczdLXQr9GflN6GuN0MUfcSnIFN3L2IsLr/vRvIqfpT89xY/sOw9dcYJ0hfM+4MBg
5W4h3fpJBuEXTlz71crciLv0D0yLZO7wqu7gAzj3zkMKpLMKht4jhmfjXxG/PBi/Pn8BiyrVvx89
Bv8hQhOUI0/xUQSJyU3LNAbryTg59+xn+guzidkPRW5aujetgBtBB3V9rA/sdz27UepW99i7+g5H
3PkC5F7x3bB8ddc+2ZvyVT1Xe/anvoPImcrVXzrptTA6P5MnfQxv9Owaj2izvS/Wooml6/4mYcgO
Evi1kiKrt9iEyIt2dLAJHG6Nvu4AvteuujPQlbfelsy1sh2uTfxuMXVOI6pAh9XPj/GNZbYUqUuQ
R5HBQMz9JnLvZHxoHEPxOCZP8S8NOONLjB7F26zzHXTIGVxkZfIhyJ0ASpOlnvmFuPKmedZPuNBu
r0pfUzeniGxu25chdiVAlMb28y9cTDX856IZR/oGzj+BR7AQekeJuuQSZ4QRfUBP5e74DPvPHjdp
4jUPLZhg/48LLpRbnavO4BfJ0jVCCZf/1phbYroTGh5P7nxL0egWXt3apOHVfS5kQWc6lOoiC+HL
/LMl7nDX/ZbP1mP6vf/uvOYr/vNVGAfV/e5U+QKyYXD179Wi1xCNUjCT8Tv5xeLLGNNkFZyxttgC
nBHNLY8bhtBtwvy/cW93XjTdFwVwkRPgoMWXWCiAWHIX/lQBhJ0ZUMMrZZDAAofPndgV5MGZd2V4
Z7LIZfUr1bcU4tYj8mL3YXUqxrWOq391YN6fz0K9xKlhdHYCVVuh3XTsTy+62BVoeJ24NmALP1nq
6nRN8C5+ytVb/I+k80UiUQ9tzqMYa4a4B8udpo3hBLo5wcc0wo39YghfP6WRi62zh7Bce2h/M3fI
q5jEuuR9zSUh1YgGTbtZkafwj/k9mg7hV8fa6B/ljUVdo71P1IpvfR3RX2TwPwu+sU/e6R4S9bpx
ioo8cWdDpI+qAnMCNT1r7J1hkjyee4IZIeRGwM/KTB6QYuXIL7rj6sTffcFCMPvaaagtsOX+ucbs
ys6PMeEvcafs+XOdcuV7X9wHqDJTyEtGc1mdj6N6GKcwNE/DiJixdvPuMFVBrzDWOiZu4nz9fLnr
PMViveW+sk6LOsF62bTJ5a5Tm7bf5hhcxb0ZI42U3yqfVI+58DMEzy/9Y4OZnZskW7nhtW0vHtEg
KQuHHp8hrYNE+3VMXWgOVvQ10Z6S/72WWWx68XxYWswyjLGaIV2J5lFooNQEGPRqMjfCnBG66fm9
upUAJ8hNNO7Nrzp37eiW26hG+Fno4idCy/nENwqv5l5lIaWJNL5XkuDz63lLEn4Qu8WX0o9mn2Vh
L8sCX5qjNX6Lgt0xxsiIfpsiU3gXN/uouCmj7YSxLbNr11uNBzH2xGXTz4re0RI+dpggAla+XSKZ
UN8OmONW3WXgYaG7v0G8EWOq8iPoba6Ktp0ZewyGi3ujkXu8Qj9+zJwwdoWFseUIVCtxUv2vz3do
Xc76aofcsqmNZDXKPovUAzPitEsIdtjr+2+lg4Z76C/D9zWa5ttf7WzvILSfH/LRa/lKfuY6MXQ5
3HdLL/0FmThmbGLpmG6Es00HHILXgYQHmgmeAljMa1y/a2OxWHLhMWidDP++z/xYmHvTG/tD7wQm
/yViPLhb29mIZkVd8yt1jUWJbZocFWdmgkXzUYhiw0y4mU7WCVm4ttpTc1tNbmwjOROw2HWAxMnd
6dWA5nR8khzSLBDx1kImbggISMEtrOZeYdwDBiaUPsq4qeGFYkNSnw4uexq+OrcmRhLQn8a36WsE
WYzwX7d+nLuIj9Gpq3+q7YBiepTynFuZuEgzNhYc1oujmqD5mDw6Zee29CyrbRsdZO0NCgHEylN6
s4lLQSM2R32P2ESgoPnxFHIn7UjUGuYpmV2sVwNrcuz/gKI+ByK8d8BB1T6kgHp9/KMDGCXx8Xzq
83jA7ELHlc/GU1a4ucQB3MLBo/HGlDu7CTq5S75Gz9mtwrt0R7ZJJKa+b+PppmuCUbq8dFGHj8cX
x9h09E9nHHLTswtv6II5dRPpki1SRTMO8xxzpON/h2hvhRgNWeF0xYW/cq7e5OA/J7BQsq3TOE2X
Qt4b8tiWCCO2ibHj+++VAk/G2H/+sN/6x3x23gslGxtyMjTHeSPJsq9/Cly1xLyICv5jAT5S6UnM
TPqdYwYyKA56S+A0HxBjIq76WX9LMxeGJvyRrWWA/qJtkI++sG1R/gBO+6MQmEyYSTan1qnGnK7G
7SMPccnnG792Vi7HzEyAPyyChZYZF11luaXq0ToJgD8xXglspcJtf+U/IuKmoddisDM6GZSujnbR
+fO1F9Bi+A2LtRf2wh5tJ6YKayeNS1/F2fwty4sIsnN/HkAqSy+tFwTC8a/I9jSWF53DyxDzDGcd
ueZKV+u/GfX3B7HItkWOWQzJOFinVnkzpjg9KuaZaK4WYfDB5/u+DokW+15YEe3Mk6Hq2To1k97J
DMk8vEbfxHQ46yhg1Q0ELoFh3k7dilpZXXlhRDI1xSYocJCoykeCqwKXB2MrMe4GEQpxKeZDSZdh
LtZqFHi5yqv39U7MFqZEZSm1J4aF+bfutf4KGePfZ+mm2jVejd+x6VUYLj668ExWzvpvFvv9tV7U
zDtnnDUqlSLDWTP7ycZEpt6Pqq15BwfSvp++09/duC1t3PS8Ik4LwPP/Cvel3G4KhqLuQoM7uWjt
fjAt1EO8FJP5bA+opDrcMqf1p29c9m4XP9fFFy1ml6Y/k+g0vczloba/VpblKuthyFCBQS0WpcAQ
LUCJx8nk2knt2aRBhWXz+UH9Xfz/87kLXROHpdW3WPkUIglAvRJ2ptmH1ivKj121lub9q42/JLds
E1AI5CE/XkqbG5cRI6V10u2m4miTUo6ehfaaF6jBMS4NN0yCMj6spj7ti3xfieG7hRfSUBmFLDtW
YJdw23MXNhBloyrzc7KRaNxJ3a73Ve/PZxRCMhK0GBTcgZDig3bioKuBvekwIbHbxJgsmO2n8Yag
GN5uaRrY/MjFY09PERpt9vt+OLDudh63YbOisP9qFv+zgyUnRerEMhpVQayo1yIzXUM+kA2d0q/t
uJtj+DuZ/7lkXKckL+qKAzMCrhBwekuARm7NtBhaeGSx2Nszc+v02Fgd4g/t03xPOr/BCCtMKDO9
mu6mRgUjYkDL9jgai9ZBrl+Zus3zWyTdCFr0JvfjfCuJ1xu+Tdy63FfDrUDUJIpzbX5NMNes38z5
l5zua70ncpeDkZzNx1LlbplXG50iX06QU7Ge4vCYNKeVzV69AxQAbEBRONLjaPkkFrp5SlgS8xGO
gFPeFnDtqMTsrRZpZrlVr7WzF+1jWt7jtSp1E6m9SIM5R1n2kTVuyd0w83TpDYnv/G4dtP+wpk2s
/Iz4HXw1OGFwHu4MY1Mj0a4Rt9202zIH1zmfNmMdNGI/fCFgVMP04kBadBzSj59v762K++EBLLa3
MAAGm6e2b7A9Cl5xhwjRa9C947v0DIwu7dFgFaxvcLfrR2SRBcHBbyJxQxkSUgHFlEjmltgb9SSG
VZINSOXO8CfFSEay6XBM9rbgXmp5jbEtyy32rhS6b1J9qk2X5t7Q7FrhOtIzY5/dKeFZqYejqaXP
Ik/NAc++q27Tkluk2JvE74iPim2t3A6Eq8pNRjfD8X0bK7f8hvC1JkFezi4PPSqDmp1L5/j5WV27
Rpez4tShpimRN1oC8WsrsYC0ieAa0c1EAjPO3Ll90FHptoAEgTpHvaZ7iKrDfPG9xwNvV5KZV9pq
8QELpxStrYeWV/D/ZLqT1UvZ3gnuCXIzhCtP/DquXay09MRKZgMTBWfbDDctQstp+mLxRyL2Vel2
xcEJd1l9IxK/KPxmrZWPdaXSFosvPC9T2dUYXmSyQpedyeO570AYxoNpbAd9bPo9iwM2bsLwkNRb
K72L6i2vPQcdl2EW11Jn13H24msWCmCuqbbCNLZOSt+0YidRneg29FT8Am6vAnygWfPJrjyUxYKL
JwlED61ngu0D4KinX1W/VzJyuX021ZOe/Kp57NQXnDpcl3Bs9p8L+XXgg/o5MOE2cwQHYvYK+NWQ
fNQzzU6KlQBMl1K7tFXJpnXmr6Eo0N4nnymCy+5bVDnxTXYJvxpmD34jEA1pxth2qsO7oVbao9P0
R5ICk10t43fd8m/w+aatraafcRT08yBuYbGe56auV5ytK+8Sm7ARLltSMpvLZT+fS6le2ImVnWp9
AVXwatyMMFvbz8/qOh+CcNziyJwCv4Hy3Nufv/MlWzHaRhqJ+FRJ/nUs1Ixhni0AvkWLElMWWhtA
lY8OtBrgaaicdiiq2/3aXq/V0ttXAD6K5iION+UiQTLWsoiicIpPfEQpM2siX1Y89XTX8D2t/UIC
NuVQe9ggQlfFzjCOTUpOorJeuiGZV6T38hre2RNpAtLCQSoAht8GH2DpyVXjWLVxGEanEYv4VZKf
4rERrtlGf4a6NlacHxALrpZj1EEWDBU9BrDownHMpGbm7BTYe28fOUmswLLb2Kta8hLmkZuXNAFi
3643pVbfqwyRlG0Wxk1jzl+KHla87IXhUl5WmyhXP1EAjbqO7areRrQ5UttLoFgsNmT7mLN8xetd
YoAuZ3WpQkjIDtxec8k2m6ZCAMjCnCcyovQxV0gf1pamgROCfdDmt8wQ1l5HY+tWhsKY4EgZQVSj
hlRWWeUKXrxORZW5iUn2pJSYISxveDwZfirQXp51aD0OusPK/S5I6nCEzDeYFQGuxUSqny085mEK
u5CIyDyN3LqLlekOFU39QSbNzZyGz0aSGY9EzRGq7qPY5XGpN7oh5jaVwx1Ly/ZmHJEsBLz0OCVq
2ne25ZUhu02A63Yn04wfQuzT67oZXgBn/V1sdsNdYpipV6h09j5/wUtth91wALAcDkwx+C74WQQe
vEudhJnNqU8dDBaNcfqR0aAdxqjFhtUJgFjpF8GtLkC7/9gLIwBphMqAgivgs9W6AxnFGJCNQmVZ
Z014lyZIwUUzD9DN2yvqtnpsiSjgBE1obdOXGI5i1KFPRkTXn29lWQsBVBpgUcfkeH+OuKCZP27F
HEand1TpPKVlXdwYyfBC4GoqLu4YBMkreInhwUm3YzNypfbIhjsVA9BiWzI75Fa26QYjPdh56iJQ
LXzAnVKf2DD3b5/5//kt/0dA9/zf+S1Bkibv2ViXv/2/vBYh/4XnD0LLBWf7D6MFOIl/cQAvodUF
UDnykrj5Nw/LsMi/KLdAxIIPCrICcPsfCC1wUWEEgJi6RGb/HRPrKj0ENxc8Dxi4C2yCgNTyUaYq
mSctg+S/TnY1HUBKaL70MTV+6KZm97Gt5/uMq8kPEa/dGZD4fTbGozdUJH+Y2gHVzHdH9vCPGXnP
c7kyuPgeRsA+MwH25CChLJ4rjG0cmYMhXilJ7X1LMVC+ydPihs7CcXtHYr68UWikponc5EkeAYpY
Ei9sM7WSiV06GPiQC1VA4HJQ9RFvNvmd5Q9nYofa6azXUNf5Jo5iDHwHG2z3+X6vMLgXICMS/hbA
rah/0GU9dcq5EbakD18NWDOPMhujGZSJ/lCxAMopbOV25O0NFMPskWYefo9ljcEoIRN7nmYp8GR1
Hiir6rajioCD0nO0l0MY7nTvkG3bJLkfqn684aC6BVlZ0cAy4+ZFtaXSLhJlzobqGqbRJtGK67RU
vOAXYsQRiC8XMhehV64Tm1qiepSQXw2tb8rOQB6gvius5FhpxHhC7yyKUu3E/LJAI5I48ewJkLkO
lfKx2sURPHAzDKCfXKLFQakiSFOxG4v+1DLEpEa4NQgiB2MlU3t97ZevRutnyRkHbneRwyPQ//bQ
tvI1JrzaGTJz3Kms1kpef10FECAKjISAL7WIf9QYFlwmWr5OrGOeSIE+nhoxrljyK2zlGxYKnj7c
ZKT6QRH7+LgjuypikpP43OdT8thZAGVgssgI6GgW5c1j3dDKDGyZJq9TXXYwCWSob2Np1sLjGdXV
pq3JMIMiVUWdW85cFRvlTHO68p1/OQ1CgdRwKKNEyCWCJ8vrvAF2IXxNy9LYOAYQ3WRq2Ipq+dtT
gxxSHLhJ4VgsX/RQ1mYUt0b4ClKIteuLpLypiFmirsZamG8GN6VJm02als121qP0prYiJ6fK9FdG
ksk34Il6Qx0nwVToX0ncOLsBgdRD2vLM5XHfelPHbRQLGyD25n72U9BJg6lT2i8ykOrUNI8HkpLi
v81aXK6ZIg4iFlB4F4/z4zVrlRACuAvGzYT5cKgn7ITX0w9YoGwrudZeV+R90I2AE6dVVt9qUVRu
UeT0yUgBruxM4FBZkq3p8ovpeBcoCAmgCLhWBEVdeMDwKj9+FhsjZNLSNjpHhEY3Y2LBKTRM+0aG
VXEz1agxQq3Vt41qOv9zrQrzeL0yANtIXSKlB6bfx5Vbe+54EqfRWUl11JbDT8JIf9c6BJst5c2K
i3kxSct9IgJFpZ4Adoj1Pq7GBjATgPOPz06eIUlRCIBVB/CTw0I1flmVSIImlb1iOJYZFBwuYl9h
AzJ68R3e2gW8M09RAWfDKRz5GoKxehcnpfC0TbVHqC6+gB4qNhPVZ7ub5y3rh37lxV62tNgyqIQU
pBFE2Q6s5Mctp9acgWlfQn9FPfNsnn+LzUJ7+ZStVXOuUtGXjYKphUHikjgWXfrvFXUslrPEeTX6
usNUsKrh20hbw4++6uJdZQ9HMUixs4bqh0SV7THsrN1cj8x3IvGnNxVGt9m8eLAT8q0bw3lnVPQr
/CoRzAbp3IlkPfDA2ghymv3JqJPc2RS0M0tnzEs5I36RhPUN6+zzbE7mpnTSFqkyFAGszhA3SVMk
m0nW5c1sIY9GZr6honuocqfeF8oA16RI1PepYI7XmqzdF/UQBWNTGr5Tpw0KILMNjPlkrqi6v0ik
uJBOqA0nkgBv+vF6GsFGuy9H8QrqohOQHkl0pUJMY6sURtVxYIN7pdaAhn+RSMDC5CV8RHYJxM6P
i6YsMku75A44GAU/jj23fUtoY6egS/fFNDEvmoF8vwDpgHQcupUH8ReRlFA1cKEQGSEzsXiFLTMx
BCrPICexbbqdIu1DaUePliqKFc/wKl+I/1+Si4NwgQTBkFwU37u3VydZyp0pdl55MusH2Zmdbye2
6Te8QTfQmA1BJurBG+Rke1kPcChvh2kltXDtKOMjbJtKuMqA/YllamFUzTAYrDBe80JRv25FcVSl
VW2zWo1uKOz6QObcPpIpmXZIMDhBFxfxrjGreCUT9xdli0sH8hoG3BLWMhOXZD0dWVGK17Gx8i2F
a+o6aVHcpRN7amfT2nyu2/8i28B4o30dPEuUWJe5MLB1aa+1LV/rBJD/Enz4IJWFeTTsiW/zdCJ3
g8N/fb7mlYOCbVFEYTBmgE2Auvzxwod8qGdqDfK1MWO+mRL9vR4zuWK0rjLyCOjBE4MRYbjTS5uB
j6u0AsF91g7JuTCQly3mqt+0mT3th4Hzp1DUzc6ynfEQqQr2rG6SbWwR41AmTnun0J590yNNsSbq
y7ItvglcXFjIC3kdtmbhDuem1ugv3MC16LQGSW3qj2k/zL6VhfmuZZO5jW172oRJlSAVKIdDM1jD
FgnCaeXa/yLvhFkwApcmEPDdli5zUVi5iooiOQt9QTHncbsDkb2/R9gafhOM9JtkFHpbIJm4Y7HK
DroH8rjScbv9XBiu3RpknkGsR3oM34Ig/eM1oemNScawSs7MSKvCn9rMeq6sCKFwk8cj2uLD4WtR
xIricyu7wl7xNq54DhJNIC6wZjh8wDYjdvy4Ph0xpKZ3+v4cZtXsFSWxN0MBxJKkqOvBOx12gxH2
ZyRmUfDOZnAfQ6cCblXLcxrS8diNffONcae8zyiJTt1koiTe5vWhmWELAWRWD0kjG1/z2HA7Hgq3
n8Z6V+UExCHFrG3qoEGAzkzHT/O690cr4yv261qlACgAjQJfHYU45Jk/btEq8ngqLFOdqyIc/bLO
yVamhPtF5fTbZiTjyplev28E1nBU0fxCIAhfZvlZnc9NCWj2mak+Qc5vbra2EdMVC3UdjoHeg5SC
g/d9iSzF4jHxKtf57NjFeeKTdKOKHYhyQI8o5nFjp5PtV/PYoWKsjXvFhmhbJc2vISHmzzTLk71s
VR5o2SSvhNnhyrddNNhHhw4ROmhwUOKIfq68rELlRquIzs4kiWxfR0XmF3VhP5olOG3/7ftBjRV+
MvwErAbS3cfLre2uHElB9HmetH4Y6qL80U1pBfBdOWzjRiaPFmm7IEFbhDUNe63NgFhHYgLIdVCq
0Hjh49ID8A7NTJr8jP5e5BQxKAg0GzI2ZssnTGwdih9pCBQDPMfiV4teZ76QBtq6NEDnfH4G1wJ+
CdbAOgTKwka/kYtAvvMgqoHFmHbD9NmwjMyz+lC5HARLoZ3SbcxyDYt1nYuBAmQcqb4LthCgv0WE
yIjKU02UPif2PJ5bNqegVZrtTWs3aFYpRf9YWQMeuqox6ISkyK2MqnLNtCJHMeYYuBKiK4ATIzrW
sTIOSTnCs0kH22V5Et2i9tWhjsLZlik5+Sk49a4zdeONzcv6sazQSePz47v2AaDFcXRotX9JhC8j
+ajIzRD8wfjcjEP+3KQChCoaSb+vamfbk6b2Z5bKNY/rckgf3wiyBuiqZeMc8esSFKMKKZM4zNMz
jGX2EOaWOBRhj7oH+yb5j9rU9UYZ6XSTzqq/S7VYY7hdaylQx5AklDCA0PtvkdI7oWlaYg5OqvIz
7GPr06lswJ8p+5WzvdYEWAVYNggnSkGwNR9Fc1KmmHklsjM1GwBV4rG/ydJSbAnla914/roUPFe0
AAPgGYWyj0vVMRfj0OX5OS8K5TYirHw7tV9SBvbU5wLzF9+KIzanlKETGhqLyMWunAQ8ODZl6jxE
kQgs5AYCo6uanRjswZWZwbdd030xBLhaUzu1D102oqbdDfGm5jTZONoZVkLo69vkwHlDCwB1BOdq
STxOstGoaarwRWHjbBVyeN7sGGuB+vVLAWVdANnEQTeEUV0csbBCayrRGO0MmkZy7EXPQUcbddAU
sdo5tGM+Ot4OK9rt6l4l2poIYH2RO6dIcC4WRQNjO59jOZ0NYf/uWB0HPXq1ocFA0z6t3OvVm8RS
6NgJpxk1VtT8F6GYaUayNbNiPncqTzYjd/oNsqlIf0eVPkRzZLnGDEhfbI/dUXeoWXYDVfvPP+Lq
JtFDBpocj5IjU3H1DeTil8qQkvMgwDnQogdsSadrbJCrm7wAki77ROtrDL5/m57y7vUjDVRp07DL
c0/qZG80Fjua4zT4QELMQZTKcNdWZbrybj7aKXiYKDThXE0gH5A/NpfHm1l0qDvpNC8R40erSx+b
4cJCia3XRKs/nx8j+XiO/yyGBmtoTihwofjuj+pgolOrLDQFfFFoOZS7omUlgB11tgVjQHht4Uzb
XLYcgGXoB6e26H2kGr3JhMH2MDL9zcyBjDDTkLudbifPivtmm6m2BkULBMy6m/onS+SOh9gp3Uo9
yW3FGuZVTTOu2IpFsw3sRaIZHa7q0n8RYLLlmKcET86Yw7l7nUpDHZSRoYsoZOQ2zCuFgSsJ2TgT
MG+2Uan/Ye/MduPG0mz9Kom6PkxwHoCuAxwGGaHQFJIth2zfEB45zzOfvj/KWZ0KRrTY7kbfnSoj
XUa6tEnuvf9xrfW7uU+VBKxLjfgMLRFVS4xjY8ihK6pq4WZm1IFUxYfGaRYfRSPJdm3ZV/ccafM6
GTTTbeo+fi8QwLpmCclzUqFeR4wsv6GH8XOIrGFXZp7yLEcG5AYR5LEJCB+k/cCAeikz4msV2akb
06ffPQWa5IaJWIDo7BnnLVFXfHubz3aZLwOMZT5acxS8ZLsnTS+NpWm0xx7FRTfSG8UuepZ6e5VF
rD1vAFEeh5Z8WqSRc8bI9ILUalRPPI6dKfP+I+piQ6Y6bZd3H6cx7mxUXrVtWQnalReaCSnQGBL2
JKEtk3/c1mmVbqtWB7mtGMXK051/A5UyMXEEBxftqVmC83X4Z3pCNaZ6z8NZTFhXpUHa0PCyVi7v
cvrNyzeY9RJB6uD26DOdLpNFQS2FrSYezd6HTocNAwzfVtCp1ORAq5p3lbzAdBWlKTZ8l/KzKMM4
nIQRMp8mMhkAtcONV5gSuiFafE+boV/5EqdFw3mbKJ/NJQYNMTiJYPj0EdUg7MTQFKRjHGmaQ2YG
LDXs4SVIWgfAJWOSe6kFu1bwv5s11+TtU3LqqH6tTjBFY4zG99x7Ol298PJAyHVfPibmEF23Bjic
0KdGmaL+tbIZZ5aUehUxKzoy1EaZFLWoGnhNMVVFkilHkol0q7aS5xDGZhulkP27lLB85cMuGvsv
70YKTRCHnJpFAWexoELXd8DTK5ToPfXTmKrKXqyU4mDNMByNKoITjSjz0NhX9oIwqRu5Sr3t1Mbx
QxxXw0pIcOn1qSmAo0EbwsBRnn7pQIyFkI+jHMO+GB0K4Jo9kADZStyoTtYa2cp6F3aWE0/526Cn
SLIw38BX3lLOmE8dl4ZyxMB7N8SFnKF8kO5VQ0zXvvR8W//OC3596bkFJ77wGig9n66lea2ZImEr
Hds6Nw4ThWGn64VHvfd1d1J7A4BTIT6LRmRslSSRrkqrkjdkqSOFmupJBlToRF8ZoZmbnStoUgoZ
T1pzSBefkTuGqi9wD2Anp8+oJ2lQTJ4qHftOVt+pSjbc9XWeuGPR+luTXu82jXLDybspenj7js1f
+uzrgN8zoBJo9HEWOyGQMflqZknYOlne9rHcbytzqn4rBnvZAwoYANcAM/GbOZ+HV/utGeBZp1BQ
j2YTSHZkUkCtg2SVF3H+LhzfGaxBHxnBlsWdMoYgsgI/QTyMWqWr5tlTpXZrdeALR1clXjepw1D9
ogp2+iqSUOWS2Y/aUdIDfe+Lgn+ltnl2o0eowf323iDWAshGlzBMxnLc9RgDCVImlmqywANASasy
U9J2xeNfOHvUbGcRVEmiWbnsVJB6BXpbDeoxJNDZTb5h7NI80h77sY9vxrwYYBrTqVYqS1y7mi92
ZXH6dF1F9AjsHHHsMu+Lcr2JOhD/R6kdLNgYnjB6bpQ2/pck4dTbAU4FmpZURDdh2EUfqkYw31G5
Kq/1NDS/ERKXd0WiW88SygfZZuok74uQ1cKjr2jFoSkSs0bRzdg2qkhPPSqN0NtkSTR9hXYXwTHT
xPjL1IyZ5OqAIc2NHOvUBejWFrfWJPtbpewinEAvxYyFK8zqC9LDlCCFUDNvss7UXFSr4KWaGuno
2HpF4DRTMVS2VTXaNy/0jK9W2TFSp54UlIB8rRmV2yAImVaXUcp0Eq0tclcyar28qRJK6JvQrMQv
qtIZ3wW1KTR3mIb+KoxSodnEUl4mjh/E9ftRbcL3itoWKj283HvwlPouyOM82TTKmIn7qlGNb7Pa
LOSQou5dAsY+3EWTT8k4kuq4QIUgj24sLe4t27NCtFj0TGpu49KDOFFSLK82g5gZn8aeY4mGu2xu
A3hOgH9GhVjZS7p6cutkQIuuzJXkviQS282S/AboeHVqGM+tVc9NbFKDKumAB9u+7HGn2uBlX6YU
dFBDe8zfZ73M9/OUUfneDQ3FLsI6jG+d6fclLbwQQkmbVZs27RFeya0omgHBOQwUbQrE8EoWW+99
x+eHfRRn3dHvBP2n1aI5ECpRfphTFIjlePR952fVd8WbcfxKWuQxEgWdLNq17rUf5CQaMoe8pPlQ
lFMf7xqpaT+ag6ldRfKgScgsVsb3OEimW2WoUb8tCqMhNsujjlGBTRYTtodjgIIhSByoX1qZbAoV
MSu1mwra0cinPVRpszPGQZWvxohk21ZbT0lBOFfjx64UZGMjMiXrOvGVfECnRgPDLkf+0NmJ7JWf
ZM4jObLUoCqdSlq5MYSqYsAfSJiffT5QT5OQiWxsUZyUZxNtVnRdpsmCFhaqt40vigyGHCMjdlR9
MA9yU3gbUTKCj1KaKo3NeAt96zdZ1G4oX9faPp+m/Ofbluw0O36x/3h6oAB0z8S5cXBqNIWpEzrK
mMDo8C0fhnwE3maVg+DZA4cfGpHnu22mhtu3l70QYgOQVqjl0yGbe2ULj5AYdTEEnuYd0XXS7srQ
K5+tTICk12nVz7LSPFAgbeT6NPKcom9Lp0tU78pPZfXR1MIMsRio/mNJ7seVNK/jXAlXPOPyy9BL
xIobdC5VHe+7zDXaypOVPIubY6x14X3s14lrdpGxUacaLlc8CxtW8lrB+dKiGg6Z8gF1RKp7p9uB
WDsgrDbtiHaNaBPJBlM2fXlyRcYBWlujy76/vQ/L8HJ+SaqC9CjnTdCWUKOukNtxEMru6E3lrjLJ
7IcI1YI2l6oroEArDk0+rToBJJ8jDVwZ/T/KnhQWT1+vVDN9VDqtO/ZT129VfWqcBDTrIcjD7irC
MzDXoGbyqhVW6NNE3lVAjocgmiJvoiIqnYbW9cYIEsvlwSE40mrcCIDf3SCM6jvLM0ZnasdxxRte
2BRAC3P08tJUW8IW1KSurUAL+2MsjzqSPar5IAWyxGXPpCu5bD036JU1bN+FnVHmSIaqK21kMNCn
n4rKS580ZdYfrbIqr0ZTEK46EH42qNPeiZouXQn8L6w3YwhNnA/oF0NcRE9dnDS1EtTD0ff1d2Ek
l/RAfW0TF9a1r47Vymrz078OLzgI6LiZFKDmLJ4Ub/F2CLb3VKiGY10JcISDANqAVa1lGBfeifeh
mET0TvFvSQBmMIbQx0M5HLOm7DedNqbXTa+/wx00N6Toa5f34nIGe4UgpwSsbXG6CddEww/l4ThF
VYrOEUpPGiDo/SgU3yk85Su36cI3pEgGnoYojcLfEr2YD13fe1M2HhFZCrZAlPNtbvjSh9+2EHgH
w5oVKKS5gX66Uwh9mF6WauNRbLQvWtI+WHL3wx+HH8bQZe7ba730nxbHAmivgjmiq8zwiUU24gem
MRRgRo6pMbaOHEfMDTSEye2iWt2NRhFc9URctmB24b7rQvRCM2VwDEaVbOokVDaFqAVORozw9nMt
MwsKbvBgSFApz3NWX8zaqyTJChOhQmm1PQp+120LM1Ic9GbMKzHH5b+91Fn5YV4LaZEZBAoDByz9
6femJaeFoWe2x5YQ3AaqLTyVgRfd9oVeuEqdA1VQBhCgFhInoiWN14NaFztvKpJ9QyS+++88DnaB
Sj1tIHqgp4+TIH4s5mrQUQ8Qyv0k43oBaMwEGXWwx4naU93lCtB7kHqyN6B8206l00pZfRW2Wb8C
mTordb98HU1DdRsLRfCw+DpFl6e+0QiUh8FX34gdDAttIJS1gCE4uoz6qBqk2U4cE9Mu0rC7H0LP
2pUm4hne2MO6hzhqTE26s+jgbkwhlg/1lJiuVmjCfVtnyfWUyHDxoaZtAP4NSF1DZW6SvF8BCM0P
enrSldmwU1KwEJKALHH6XVsr7ToBEOhRTib4W7ml3McqKVYQNKJtBpa3SWgh3KiRenx7RxeS4LMP
VgD48u2g1QHEeSkAvzrMYqdUeOi8O2I60P4WxukJUCrh8WAg6QPZy6krWOy9Vo67mjkLuzG1PoWR
Jz+2U1E851pkuAIh4Ub1xRA1JU2wrVjS3Kqn1W0qggAXweLkamrttFWgbvWy8+BYocE8WUH+wUxa
E80Ohb6WHla2FFTtjQTi0FaMYHILXe03TTUmD4Is17uSERcrcd252VTnGUo09Ol/KcoSTBIHDXDZ
PhyPmjmiSKDkPYlnqK3s77nJmMfmUCCdiQrEWAvIyljlYp+G+nT0tbzdCFVn2ICPsn3Z9MKKybjw
QhDuQUTQxptD+Dnoer2hOvgCrRHFYwuOE5XiDpEEM13jvV96IZQa5RmsjXnWZuf3ahWfpiyZeCwd
AbwgfAPryZ4K68FMpdZ9+4Seu1Hw0aBvDZ2NooO2uOOxYlT0P0qq7510JcZSudGl9LEYtWuEN9a0
/M/vIa1tCUAYMEwKfGemncquVHm1coz12LAFfxQ3zAyq7kSJ+p7XROLVmIv5cyJOazWWC68JHA8M
NfBIGuvLDzoJVUsOHyhHq/eNp9pXv0iBKH4XQgvpXcPoVyz5hf0jKAFoTKeVwv3LbPBX+1ermdkU
/qgcxVSUHCYYGLvQRCJcFvT2w9sbyIk4s26MJiMMoniEMght9NPDIumDX42RZxwD07+pyyIz3bBq
/Nsmp1gFH0Q1noaoqeONGgvm+7wBNeL0Uhebm6nXs2tL9sCU5yNBaNuoBL3kQJpCfcBEYs0a8iwg
rxejT5Rr/Q+VAUHjqlalSnIUlfx1E1kFssRtiihWWZkdGhTZgCqeH+Zoo4d61keuKhBW4ERh3dtm
1arXRh8b74A/4rvkwrJrOo3HpgmBKY5+TrWXUBVIunBV1Eb+zvDSpoWcEGhQVcruXdEnqHn4PR/e
lqlL1Y4+BfJHPZeUYW8Mo/QxUMt3vTbEla3JTZQAGBKST5EaR+3OhGrQ2D6uNEGtcgRDX4Q8mz/U
wn6mkaPcnTShw4gf0uFWbB61CCg+NZexk69UXNhTS6D+nXa08NAP6YQ0llF4H8Yxtizyd7GD8w1g
61osc8KpIOjQ4ATeb6CiW4HJrwD3W5uAmpaEy0ka1S5zC93pIdRaSikxJddNrPfD41iKFOa0KSzm
Go4f37TJrOQe5/EnqR2Fr1gHCnDQwArsaaJfSfGE3ZcLva9tLY+DwbbkKP0MPohazFz31Db5OAmf
MiCgT1WpIlWm6yFD6xI8J4igaqo/UL7tQb4DnXovioN/0wh+sqtGv3lfi+b0WTKEvtrVQSYVfCS1
ouim9pO+M4F6Rshqjs3g6jW0zA/ZFJbeQestBnVQvgnuhajT12T4LtgSuDPgKejT4mWX/QyJ2nMB
g2Y6ZmG9aQy9uGJelbltAkXYjtwzm8YVUjFitHK1zx2ARvV+RtXCYmJM+SLvKEMtT4ZAsI5IDFRX
oxjrxIir3IhzezXTXSm8zh1RoG2LO12okyd0eSMcCc+aa5QH6p3c5wL6NvPABE1di4TPDRbrEf9C
85wTuOXokj73AiM0O+FYmOCWvRxRm65W7mtIhts1e3VmrliKdheEJ2t2BfOrv7KNkgc5dKgM4RjW
RnATWNLkSlQ0HdFoaO2UiuD4keW/i5gneWjUJvvpF37qWFqvOJFeCGu0tFO05RyhzY/DuBbgcvRX
l50fOn0tYYIsHKtJH50mKMOHuvLGazgBhl0qXrnl6gf2pPradYVAw8bkdG+aKVyrCVw6WAA/8cJk
mfRtFkGMlAlx6Mu+/8x879hp1YlCJRoHK7WACxuNDybpAQEEE2JJA6NKXYW90ehHOQjg9yhJ4Naj
LO/0Apmut3f6wgshZMAMRNRPQAIuU2ZP00ch91rrGCWtupf9LHYKhretvNCC5/KygfpcRtFBzNHd
nLnrr88TEu6x2cUwelSZ2XxiiwDEkKb1FhM8urJF40LPAtmd/F6y63zSEIQYhZX24QL3//IQM2KE
PhXRLn2xReYWlVUcK34VPHtBB5a/NjLvliwHsYU0VHMf8MLsJmVm7dAVaYsPE0RaNPUMwfwgWwIU
kbc//WyEThOemegC7QSCPhMgl2E3shyi7wU5pEYDCZ8N/Cq/3MpToc3jUbyQEQxJ24jXdelb/m8v
TZMOX25SSiTzWVLjfdkchgy7eWRYZsu4qiLaAFW3mIOafopr5ceQq4L79tvOVZHTt0VogAGt0AwB
LEMkPj0BkdCK+jSz08thVH4kQIFnZkNdHgM1EUAweOio0EJgwOBG10I53uQZKLHfTgygL4NdBPkK
gBHA5OlD6HlrhWEjQw8WkbdWm6hmEhjsg7df9ULR5nSZRYVo0gGeRCnLlFZBp4oJ0LaB6bgxSll6
MIQ0OcSDWX1IE3CwMsoyDgo5hp3EYXBfVDrEv3YsD2MZmSsp2AK7Ot8ALCmukaazjL9abkJbe9LU
hiKqmbKeb/lryZ2KJA4wvKC4TfTJcmMoSU4YptUm89uEgu40fBbkcoCLHEWO5Pf+SvJ56WNR9p7t
HChPBIkWB6MqLW/yu2GmuCj9LoaS4npznCskI1pIY0fLJWNaYGP2P0AQW4dC7XWHOBGbPyC6o5p1
YjeW2f+2YSR/e+kC4XMtjNfpUck9X9bpMNEG6pTeplyaOgVUvJVb8VLfX1wLMsc5WCExAGSycChB
CrtxCAt4BEIaPQnlJPyUQ7kY3bCUEhGMPIJQAa1kx2+VKUNUN2t3ihgxq6kIlMiyZbW2HizavY8C
aBHDqYuQCSnRICLC5Q3GSrXp0uMiNMCHgd9CtVpb2HEp8Aw9i83oWRlj836aaM8JY+zfY91RUpgA
yCiGUL9jAGt4rY0EDMHYpdeqiA5vrKv1Ni/FYifqcJi1toqQxQwZGjgAVFi56JdOFTVnVD/opiHH
uJTAHg1KXYE8mMdiRIJYSFJmQCVyiVB8LXz1B6/7HgyV+in3kwaJ7obYXasZQ0BZqpq1MiDrajl1
HOpFvwdVn+8gBhcgFW0ryl3GGelqilpBjQbr2MRQKbWszxxfFZiWlFvByhlekDV+rUUQ91KpRfZz
GUiEglIGVjt5x0I0030so0dcqHW/gUehu2WLWHGUM2+hCsZpV/taumsTzz+AG+hhLOvmTjFQUR0k
pLjEDpZgnQXBdUo14l3ZIiebEMF86EqzQZa2F0FEiPxk34xcy2gZ9uinyfFtw3oerNAqU0zQXQDd
6c4u7GrRBbmIfEr8HAOeuOqNwLyW8vzL24vMR/j0Rs5AL2JNA9w50NLFEVdVTxqEXoyfg4Ehf4Gf
ag51z9apJHNcC7PPnSLgH9oiHAOMACDcUyMjR2E2Cr4XPxdSoNtlK8qOEGXVbZXmjStyN64EYqrb
vKgqR1AG8drwho6SYsswScyX60+pfoBqKblmqteO4Ue+WysWOsG0x9774rTKoZ8D/8XXod4PPI0x
a2gGLEVNKN0mfpFN0TNhow7g2QuTjyk6brJt9V0fz3CT8gC2onjWWlyxLVpxsu+qegAgo44t5B61
2BZDHtz23ug9ab3hMTpIi9J32JGBCqg2xccu8KzHPi3iO2HADtnTSNHCzeQieAevQoS6H5foUsmt
4t1GllemzD5r0Lzx6zr8Qn0zDQBfhhyThqK7xDfWHSsNh43Bj7g24yxtSLe79H2lmmViS6jTVhu9
GZgNYNUyvCkurySAeOiaQyYl7Sex9BkyFSZocq3YqUufkxAM+w9odA7ETw9AjdpWgluMnrVMCpiW
m1ZOQVXqax/ngcvav4vCn8FzgOJRg6LyMsPKT9cTZjU2SRUiiD+67iglgqwmykgbVa0sVx6HYSUR
vxD409KcG4AwK7BAS/R6PgjGVEhRg3JHLVO4GU3rOWiN8anru6B0DRr+dxD6If6mSSIA+RFDtHu6
LPHW5P8WSqGzMbQobiNqQlufDoO1uNj8RNSzS6F7prBS7TNVVJ9ys7e2RV9c65CHrok/tAdoA6Kd
m/63MgC7zdiMYiu2VbWfJM13xZGrZg1ST8yc1zvKosw27KfPZD1rg4DOzBAAR9wDaARyM0lbDgsx
AZYPSdSggZASPTLcK48nu0//ioj/v8TaP+Q5//vPNdbefwmz5o+rH8mP7Mv/+eP/1d9+ZHWYZ398
yb7/8VSFdfMl++P7lz82bRbgQH5kVDLG/fd//vqxf4mxqX9SkwMSDF+HsjVcETLKX5JsgqT+OQ/i
pkMMtRCC35xs/kuTzfhzjkmAcFMVg7clz1DDOm+b4J//EFTxT0AA+J+5Fabj0P/vv52MiK8Xfz5R
QDsFlxCnvSDFOT5zKQz/srjt05AOYZoH12IcdMmWOq0oJw5TqMvsqiKmTj8QOxT5Vz9Wh8KzA0Gp
uq+K1Mq5C84mCJSVrHPRyaVago0DSc5L471pzixuIDeTqNGiupAEBvhQswRStOmiIq3Q+1bGPPwm
dDWw220Oexrh5nrSrPpqAJEoMFQZ9GAm0CKbZKSyK8v4vSKTjlmAqUiHmdQQVBF0s1Pb6FspAU2n
tDaKrPIwbYq0LeXruAFds4PJ1wmtnQWVGkSMhEELd9o0GvLiD1GWDMRxhiIYj5Lvm+Lac82Zxt8u
F54oh0u1XriGMzttyXJGt0zJBD28rjItoVoyiS3UeyG2Wr12QSoKpmFXNHpn/Xkxzsoj3V+128eS
FRomhGDAgiawULqahh1YWckYA32so6dUSoxnOgzJ0Dkx8Dsk4atOa1Eih+gnJr8c3f+CnXnKU379
2/yTv+XFWIUoab0c+r//dBd+q/I6/9ks/9bJ/4mr8tfjOV+aLyd/cF+u82P7oxrf/agpy//rVs1/
87/6L/8yCk9j8eOf//iWtxAB+Gn0TLLX9mJWFfnPrdD2x/cf1Zfmx/c/3jf8Vv+R//zj5e2yH4Qq
y5/zy+xIuvInvQt4YeSlM++Hg/qXEKRi/EmAPAtH0c7Fw/9tdCTxz7nwRqOb3hr/Y76bf9kciX+D
ADJ6oPPBn3F2v2N0FlUtfgDJMr4TqCASBbMFO6n0zWDW1Cqy+E6sw41kNq4fC3Yn0sRIZdu3nl59
rYdft+C1iVtkBL9WQ4htlrgkLBXn+OpVnXoKR0kYoy6+y4XuqmoVlP5Wrt/ZCnSRJQIG3cCQU65b
2NChK0twval6p3iivAnSntFOYbI2Levsq5EA0G2daRUEZ0jSnL5HahpCp5lJc1doCROXW011yypt
d31bBG450UEyS0ldy+ZxiK8sC0nxTJVmQZzNDLxYYiubMAuLHE7mXU3Cdit52c/CGBMnRgyM+Qn9
SM6j+gioo9k7TlxVag5MvMg6fXVM3amN++tJOH4KBX769dbiK1syBgoASnXXZKG5zSdGSXtKJX0U
YsO/8vrGd61EVrdqqHgO3GagAymDu3qzy51S7KT9MMSxOyZKfGNos8xISHLEHM0CvaLuY56pTGjP
e4RIytbcSSnwVTvU1e5Gp9P9zmMuWwBKJm9IZ0z9VkRR8fHtY7qMPX99adLKmfLPxViCihMzIs9D
DOSOfLzaKlr/nOOwbW4w7RS/8bcRknqPbY6YR+oZwT3qB+CsOzp0HiBQR0I00DXk8QmCUP6R1uD4
4CHw4yDiTS8Tcer928+7SEt4XAonFL849rMu0lK3Oc1GpGewMHfI6Oi73mB82kB0TROtt1ytAunw
9nrnlwxWMNUvTBPZAviQ0+OvJZAXp1gN78Qw3ExZaCMz5by9xELyeD5ip2ssrpjS6P3IpILwrnYZ
ytzZ2haJY8d3hQ3nwpY2iiszGDl3UPxaebvzrzlrWWFXiRT5tUzyClHQ/WHSwruw2RpTcBtmtJrN
8WZU10CkLw3Vv2OFXy+J2i2dVkJOWOSLl5SbIK7iUQ7vmq2+C99FT9Yhu9WvOe/Sx+g2tcVddjsc
5J2xLbZQsX9Yd9bjfXGf7+UD07LUdqP97DvbO4QrX3++v2891+J+x+CcwxJa1Z3S34zoRxeZ7gpV
wzjlaRuFBCYQWpg29/aWn50q9EngxqK3j10h7FzAgNRJKGWvDYc7UMM/1XjcabA0f3dvX9agEELk
yJ1RZhP7ygFJbV2ImZIMd4zasCUG+mkt5kd9GOIfb7/MsntFN2Z+m79XwoG/XimKAiK5ipUUe3Ly
awgfzjdtU23qw1pR4myzWIk8GbIznhw5jUVF3ke4I9E9VopoYSteDyEGCvz4pZueQ+brJPPsL2Ol
NXHmAF7WJJeaezPIeCzCBjWZFK+DNXZnJVS5YT3AJnWN4M603tcJQ0fLFbe+tt4ycBAaxeok1mP+
APOz87tuyra+9FNvvL3P9B45Xlnw0mEkMFOpghBu8dvp9olyZwylng93Uh8M+57d3hiJOa0cx7Ot
s0CLcBRnvDX1XmthSP0kb5Neq8t7oytBtkB5YkajBS8NkQ7GFSDtlQd7VLtWylhnX/NlWSK/Fw6D
OOfBr8/mBBtZHaKyvBes8FEU4m3jYccN8hM5/4yWqe0zu/vt+3DhTSEfkFrPXWWytsWSpUEK7s1v
WsKIo4i9B0GwrTXEOMVq48npY6tl17W1f3vVM1NOMQ7IHwxU4Mi0QRb2NQ0rqwF3PN6HqucgM+F6
1c5gaFFUZN/eXmnJB+L+zTRDhF0knCz/XWylmSfkmsqk3Kl3wkG97u/jawqu8pOHswo20g49B1c1
yPk2TKB7e+1lNPpr6XlRaU48l1SkIVdG2ao1hRlk+ga36Wh0mkZqUHWqAo8S/zvLzQVlpNppSi/D
UKvrQ2XwBeWO5HkT9Q8In+2SfryhBR7LJVnSf+RX/4WM4eXdXi222EE9RPMzLF4WuzGFz5L37nd/
/kzpnf/DJQdUuNg22SgaJRQREy97r3XbfNIReUUK4e1VZnP42p9CwYKOL0MYm6X2z+jDM7QvlNPc
v8/QsdtmZf05T+LkKhpDZfv2Sku7xUqsQgBO8ohdMRZONAeQlE7BFN5DeQzvAkCTThcoa32F5b3C
6kNvUJAvohqGOM3iq/nSOMOmx+xAEQrtzcBUnqaukL6GwQBYXUw+v/1SS3vFcrMWMLqfnG6U+uaX
fuW11aqLggll3QN9OMB0waFPFZvirjPW8vu+kJjkt3KdL7wgaerLdpGXE6GdrliUwVRGZVcfFCVh
RKrU7zV/EpnCbNyUnbFyBs9OB69HnAmoRKEmSZn/dLE6zxkE41X1ocEcq0o/2pGK8L2l3bz9Gc/O
Bs4GRKkGNplfuO7Tdby4ACeu1PWhTfKbsL1JRWv3P1thcS5QxIxixnvVh5Ja1iQezCxeMT4XvtVM
ueIYy1TZ+Vqn71DknSF3flMfDII3QbyW670Qrqm0LIEXc4Hl9SpLDZlUqifPillF/VAcDNGenuN8
I9S29RgiyWgnP5jKlq+hXeaPc2IkFosuYlPk9sacRmJ9gFQACViQXI+GPIDbNX9x4Tpxd1F4AwbP
P5ZesbaEsjbn85YzNVsf8gfVE3pmSQZ2j5Kd0Eil3Xff3z4ZS/8/f1G68RbmmqhDfgEAvLrCgS8l
qJ1N1cEcNzIDju6V6KpGAMhnMuqmXp19e2k5kFpoAAGSA0O2CDf0yQM9rGkVG6hdFQ/+ZFtb5Wa6
ie/83bSL98q1dT19Fr73sGx+5M9vv+ule/Z68YXxUKsUBljH4iKMcyV/QBPaeXuFSzsITBc82KyM
bp3Vn7y877qUFfAnTqAhhYUStOJrIZZjuvfG7HOehStG+MKloENBPx8FT8RlznInCnqm3ClCfxgk
yUmm7gHsJ8NBa0diOGIn95QO1W0Vfx7E2NVzy+57DXrbSkR3fv81moJUZVBcQ9xuySqFxtaNRhVO
B0nKNgbjlpphr1krh/XSq+JxYDCDXUVv9yxarcwh5NOPB0m2GR1rSRtVseVv5sfhvrfLr92x+pCt
NTzPXQ5v9mrNxamppRitrt7nzSADVsiypLD4Mwof2sPbh2fR1wHROeuXA2DEb5PBgZc6taHlFFLR
LKTpkGJomANY2qnpyN+Nzx1D/lKnvlU+TGs6jOd34nTNeV9f3X8PHSY/FseJyUKQN4bnollToX/J
c0/t5+kSC/emSECIEvBxB4VSkXJT3g224HYb8sUbYS844X6ww93Y22Fuh/tql/4MdtaTma1czbUX
XbjAui58koRhOlhBeC0PV6DoV1LTlwD77EXnEsmMi4WctXAUk2zELXIR02G8FpGn2OXH4HtX7YMc
Jojd75L35vt7yRUexW9eawuPwmN0Xx3jp9KxXFpxN+1KWHFW6ng5T/DhASSDrD8T4J+owhqlloqH
+EjVgdJc4c66Ye8VwTY+raV0F+8mUx//Y7XFNscFAv9oObHaz+67puy1cmfVoJBt1ceH2aDAxqs8
3HorichSV+7XrXm17mJjlcBUW6Vn3fRn+E7bBlvViff6g3ETvA9vg5uptMXnYeWqntt5jrRlQSUj
9EXeYhHtQHIJRl9gTfGnatzG3VW6T5T3OGtlZaElUvDl7aCsAC3nVM1UstP72ZZajtfSx8PwsdmG
X4yn6Zt1k7+LfTu8ET+MlQPTCmlGHXLOx7UBDpeuzMwlpWVDGQQN6tO1NcGzrHD0xsPcKh6EjTyt
RY1nBf35iL5eYrF5hpoUBsjZ8SBeaw7K5dvxZ3Gb3cq7+jrbR3t1F1+VqqvcZ9E+ZAruStC69oKL
AH/sg1ROq2A6JFMi2MUgbMs2WZMJvbgIMt5zcEzVYzmZxUyQS84YlHIQVK4DA+XrciWuueR7Z9n7
f62weA0hRU+mSLA7dXWcwvgmGY2rMhWv3nZPF/wglSIkwYhuqDIuBw+EYYts0mzGW+veGrdt/1xl
Lvyot1eZN3xhQ2ceBW6QdAjazOK8T2YZ5dHoTfe+r96P/raNPjAw4HGcbi1Bdd9e6zwYnaMlAKT0
CpHBW+Zd5hSNUmRl2r0cWXT4gw+DtRfDG8vzaFAOdtVkztStlRwu2EmgisCoZml3hVbWYrfKMW6q
qGxbFJSkq2Ka9iOjbzxT+NkK+9Fo3LTR3STLtl31tZNNByktMp01FeLzzaSFBoOAYTSA4s+42nqg
gHWOxeEeRYDxRh6NLbX/chOW9VNtCmtti/PIZh6NQiNlHpAyt8MWnrFAwUroB9k/eKSi9tCobo4U
VJNkezPxdgH1qtGL0LoM9qb/rqtapvqscTXOLgnNIwA8oHlwh6ggLDIPr4toh/qqdR+WJndQLeic
aKW/VWM/XGkIX1wKsJ45h3Skw4sdVrJy6EOC9XtPmzQ3SRDoFWvPtKN/p+7LluPGsW1/pX+AFZyH
x0syB0lWZmq0rBeGbKtIguAAgiRIfv1dUFW1lcg8yXB3nIfz4AhHyBYIYAPYw9pr1bz4XRNGpP3R
a+6hqA66TuW40LHT8z7Vp72Y51BHJWjM3vPxCWTrX/RygLTtPusWSgwnp0YOKeN8CUVEhUy5sm1m
mS2ABNOeM5B+OdV2DIw4t60DMijRZHZXE583s1hSEJOLdnQxyKy/bKmWmS1whij7B204DwAh0e4H
k5nRpA3DTUCTeTVmmRkSou/A4GNcDe5Ury/fEmeMFyMj7YBOJ6mHp4IjUPECGpsyjpGLTZ17Wwdy
iZqBsDx1su8o7KxSoq8HEB075mZIfCN0h6UmpzOzx5ri+QhgN+CbUfeZt+OUeazdF7OmgyOstIsV
5UEDVHnAf0JvF8K4XWMcBqNdykooksmwYQ+N1kiBgc0bpOiIMhU3YMj0vqB9u28dLc/CwNXopvaK
YO94dXULnNt04wXZDAG5qYwa9COEopvRMh0YSFp4AbRJpww4Z3QxzC30lyCFYkMBFxzZeU3SaEaf
8FXRumPoNSXbXN67k7dXfrq84iRUTqbFjz8dJDZz1tKk3eci6FeAfebxqLnBwolQ0bkfK4TEHcJe
FBkwirJCNmvmsQqQISIkgJvUGc3KdfqXoiDGzeCLPLbn+S6taBsJYvkr4rfsN2u0co8kfBLwF1Rx
Tp6yOa9Ar5zofO8OTX81t7Raj8KnC8t5evSREJWHAAwXMlGpzjMAZMEH8+Cec9deoVG6fBNJFUTu
NImHghY9KLT6fOsPVOxqZtP7y7t57hDgHAJ5jWtHFgWOd7O1Bet6APT3gtj2xq0YumTrwdo0KMYZ
jSBrdwCcXbO1Kbo8sPzFyt2D61w2u2Fo7LZiRr6WgFKuEO6u6FDB6QOLbUwuegAYgyzSiG5t2yL4
8ZtjooULBEyAyOPBBKpSWesSVS0j81ILp+67pt3mIonQox0b9FmkvycPgBOujKXMbxRVqfVNYu4D
iG8Xvn0TzPym9paK/CfL+DGMrDSCrQ3yCUo8Uc+pb/SQONrbTui+p8g2TqFx23+9vHAnr68yimIl
EBzoOp3AaxrYuK1rL8qH6yydF4LrE1vEKAFuROBDwN6EFOqxLSI2KhJ9BsuPaNfuvJ2s67HFyV8Z
9aFbEkM6cdaQtESrDkJO9B3aeP2Ox9K6ierUGzGjF/RfOXQFLjXr6vKqnRxtOQbg0ijIAsEISOTx
GEYhAt5h4faZHUxhwounoptDH5iS2eZRYtRgzpzMq6pN48sDnz6vxyOr8BIkh3pjDpiO+AjteH2d
b+EnRdr8oy3z+1r3QDzDY9PVVh0aBHo9RjvcgjaAXL+j4y2/AJ0aQPxIzmjVo8Hr7hfp2Bj7wKNr
T0tXWfB1ApdHX9516SJ6Wx7ck9HkLS05msANoOxmC+cUwlbM2NPRiIXnbhpCVzwzY9GRZ3t8Saj5
ktUPDvgphFaEcw+et5ouODXnTAoOHHh9UHYyPuTMP6f9qtKoCwKqwT2U6WPOX60yDz3+U+dLHELn
7Ao4DXhQuLDQM664bXMR+KRtW2NvPRAo3ravLL+pf9Lkntl7QHwu29K5WQEqayCewSuM0uSxEee6
MfGiMKw9iHrvvVm/AYfsbdeWL23hLZyXM7eMBOH/eyhlF0eSj3kwmhZqNeY9OIzWfTfejOMSG/85
05RBC0DK8GSwhsczYiUoZKDtipsZnC4RyCJekgHsKZ3dP1uF2DLoXS6s4WlKBrEpvDwdyyeZK9T4
FDLkPdiYWLfXQY/8QiejC4cWKqWWmU1RWpbtFa7Dd6oX3sor7Holqn41ZMMXMJ3VYaLjqUryMp7r
nN1OEJ25bQr+AzzH+SZ3+PD18oafJv/A8Qhwh45H5QOWqOw42IxNI+loh1dykE3M1TcWdM2q7iCC
m7a4km24ojcDeAfCTO/0FfWaYTWxuQdpFsh+evBrhmUP5r+aBub68sed7p2kI5VdK9DLQySolPxb
PA+iKSm8pcFHV1hHvhCwlsWDM84ry9WgukyahXDwAwB7fLkgmyblVoFhBKRdbXcKMhNylRLvirZA
7zX1++ynKDr6MAkINoTIxIvXsbSCOprnsvxW97nlhh3RCqSFUb95GJmf73zNrnhYA03ahhMYAp8K
SrTXhulGibDHAy5Ym4L81cqNuQkFjCQI08Q070jW6YBGZuZ8LUjn3NmNqfGoha65D4YeioYPdDEm
jz6omfCLR3MGObTr8F2lNUhnGkZefEP2fCJh4Wveq01McVcYUwGWvKYX3yfuorI7lKR81JHWBl6X
usMzwCPldyH6dggrVqb7UaCcsXAi1FsFJVkAKvAAgzAGbTe+4h3pTcqBHHHZHld3nI6ryQSlXNZF
kNW8bDDqnaIOpBx2oemCWwwD9b4OHkh0qNJ9kIwL05Gf+9lE1FGUI1Mhz1MPFUZxdGBoQbGDFpGF
N11dMSQIkLvDG4c+STAdq6lCcEcZXWWQYU9LskszcHHnAQFDOiSYygLZtcvLpk4IpVYgHXHKIJAC
LkmVFIVUgLA1dBj2eYbMzqQ3POI+8P6XRzl5yJBeRYIF8RX6zdCvpizb4LrjYGg5QBrZsGq5yMKh
8+47JsCNaoXTMKMc6VcRmOx+0yoQZ2FgKHHINjigHpVAwBfu2NWsRHBpu2HdVqHH8nDwF6an2t7H
KAADIL2B5cTzefzQIJ4DiM2qkOTQhtjs976RhzUQPJcX8XSrMJdPoygWTvIETcJujTCVUPB9BslX
1B6WdNxU0gKUhzGKDBExEkIoNYfcO7PQM58gTuySmBJvz+o57Lp31HGjYm4gcWRvm0Dg7pozvFhT
aFnjiJ+IbaMtHYVTs4Hvg+oxym/4LpSLjtd1KilUTuwkO4wajarABaF4E88FIFJmFyWOvWbdHZql
F47EydOD5heodoOpH90AoJU1j0e1oSw0oXSUH1wU3oJ1Pl47IH6zr8qvv7ufeNqQepCocJngVfbT
LltumJWWH6jRaWt9dlEad8yl1N9JfgURFsIfKZuHHK4EOB5PJ3Wpl1N0Pu/RlD+GdmEaQPmIaT3I
zngBKnO8WzbSO/yNT4hY8rpZAtaphosv+Ch8wOPTkQFTmxorkTPILRvdfgD0GvRypYAMQFkvOJVL
oyh3DJRHgW+u9W4/BqCPKAHw99CRs2Ab5wZxbMk5DL5WOOSKbYwCHeIjcrh7K3XxbBZ61Txps6Gv
L5uG+gbIFcNjia5dcJuDOUQZxoPT49cgT8ch9Ko1mDJaiDhpbQwykXzNOGMLF9jJtOBigasRLg94
eWRV59hGrMYmTmUZbJ+6A67mP5nzdHlC0paVdxMDAK0MQ5CsV8pJhm/u1voAWgbqpWGQw49BiSh7
/u8GUSx9bCtYAPQe9jkYQwj7KuYH5i2xupxfql8zUbamKpwWDLvwAIz6FQSTYT5P4eVpqLcefIyj
tVLerJJlLlQYLLYHq/R4VfLQxkElqFKHSbcSS8WspZ2R8/2EYYEitU8BsmL70nqUsi21uEECY+HY
qFeqOiX5EZ8GMRrIrBC5/c0PzGe+YjaELBChLwyztDfKFSB1qzq0JIG3Cj3kABzmSyHC0mLJeX6a
h5WjfxUKo2wP6dxQKw+e82j4f17e/qUxlLMIBooyJxRjpBPwwP6bVT47/ULGe2kMaYKf5pHX7uzN
A0yMlGg1MwDNgmrtYjl6YTtUwKmYOeFNgJkMfg52jyxk9pJ2xclFeXxW1NYnyjGJhpls7xlkyzyB
toS9MEHJ3ny/vCtnLRivp1SbRn+oCvXUO/D1OS2OPUKLlY9ajSNevclaecF98pss1RLkDkD9r7GU
0+LnaL+sahnKtEHUe1+M4ckts/jyhM6awKdBlLPSanpOhSnvMVDxUmur+1pk/Cfh39FUlAPTiSJo
+ccoZhY14OXnmhliaFBe/L5JA0CJ8gYSkSiWW8p8XM1sA67puPzdJrIhQ4N4OYQu3OVVO3M3I5kE
NBECWklYrrxjrOckaVrO9laAijGCa/DZQ2EzFBaqqpG/FG6e2SQMB48cmDgkJU5KcKAVRT1ewLzZ
N5DmhYVVQCpqfXlOJ6CKj6D20yiqvY0OpUgGsT3UW2XksmsOxR2ZQh3q7UPIfsy32Z25FHienRoI
JaQnhYqG2o1cdLmpmVmP/QponCTi3e2H2KbVQnr67DCf8g/Kc+35yJCjEgHHg7yNwHpRbVf0Py8v
4JlL6CjHoTzYpm0UnaNhDJJQKLfftcYT70DCX9IFz+D8Tn2ajXKcIG8vho7juhMgNjBRzgtnf7xt
hflS0zS2ah9VvH6DgvS9AwksGpDrwbM2g5kuPLRLM1beKK8ukFYV8oYiHQSMzdjq0L2umxu/WZJv
OQlIP6zz05yVt8rwi9pAiwrb8wz8pHGVhN0jv/e2xVNCI6uMUQery6heJ7/Jsyuv4c/bGihnvTA0
WoAEHjckoXFHk3CY7i4bzmlspgyheqw9tJKQt2B7kB0EL/0cGt8LFhYdes7iIF2XzoIBLeybSuOS
GkY9BYBC7K3RiYvp1swLwEurdaf9RzfXr11ToZe5U+D2zDFSbrKVnV+zYlgbxfPl9Vs43IF0QD65
MWXZpy3/2CEo6zr9DZSSrvQlyaczL/+RGSi3Y6Jx064t7JFeio0xtOHspiuzF6FW7Foj3Vye0tkH
5tO6yR38NCWjaXPNkes2QGFhLBJggDfNXMeB/QQRPYi5JIANLcU0S2ahXCvD/M+gwLHjWtln4skf
v858odlCLfv+daBQM5MEaLIeezw3qHRXVd/BPe+qel04eohUdOgC5OwFEOju6l0/f728mudHhO4o
4mj8Ue29Rp2OlXTG+9kEcULIl6aaoqoC2a3j34OJP2LdEtjoBDj+1yx/jam8Bl2aB8LNEEtXthYJ
6wUU5rFvDdBQyNd1DeIF88oIoBl0bS02sZ7sI7o9gUwEYzcqT0gtKY9dVnsu5abm7Lrmm0UhzIau
XHCIxsDWr35zYZWRlEkGAfFtUaburtUPCdOvLI4JEoSqXf7UQfQH5YX15RFV9QrcxceTUw67NbnC
NRIMaW9i85o/m3OEmtkIFhUeAkgSett0VUaoyDw715N776Nt6CaPl+oZJxW+j88AgActNNAvA4nh
sREzrZrpMOMz8mf+Jv5s4/aK37cP6Z1336zoW3/VP9QHDI4SWrxY/j67wZ8GV96LaRRz4poY3L0V
SJmDP8QILRJBNGm44XF5GDf0qa7C8X2JPuTUquXqS+ytVCM2gWA6nnZhlZYPvT13N7bxMIRBFk9d
3GqrvFslXejE5q27YGIn964yovLu63SCdmqNEdkU3JnVozHnqzEd4jZ5nqH+dNm6Tl6S48HUcqMe
VBnLuLRndIGBbtf3WDwG+sLlvjSKsn1Um6ukLTClmq9TAkpglO5q48flqZzcecpUlEtAAJlsla40
0KzcmKAy76tga7XjCpqqscvaEJKiCxi+s2YJxDkMA6QvqJ0eG4fP5hZ1scTZUT8JSzpGThFr9Dpb
avI6v36/xlGugJxSc5hn39nlKdqerF2jb0y2EDAszUV+w6cHWNR0Nngd4A6tH2nZx+CSDn00WFXO
woV26th+bNSv2cgv+TTSnOhWzVEv20F/Rr8LfnQPlR7mX8wr+r3/IaBzG/pl2C95tUtrqLz1kLsZ
9RZ18F3FV1krQujBQG3o6bINLg2i3BYWM1ICVQNnZ2vBys/zNSnfOTFXl0f5Hy6lXyuoXBGaDhgO
VImcHa9Wg73Xmih4838i8nG/anrc52u3WTjBl63D1JXbv+ZAcCMUcHas3ljBDYVEFBoOwIp6eWZL
wygXxTw1dkZTbJKTNhHocoECfqnG2AyWiMBP3M0jGzypdelowyLWhI0CCW+ehriPZGP4BpwluhZl
dfTfTUu5Jzpd0+vCx+p19o/Eta8b9h3RfyRaK7480GmgDBSTD38P5NnoGzrpzC7tyqs4H53diP49
MkTl/QiOsjD/GQyxGz7QzVInnbx6jgocckDZv49+EBS61XYvewKMvEVteBdY0KUCVznO7uU5nTlT
GEHWCfECg3JRMfYAWHHI+GEEPWMJMnaUr6capHxe4Sw9vQtDqT6OVrqDnaHJaFe6JKoYmFjbyMr/
/K/mo+IcfKiG5QwYlp1u1mEBUW6XN1HpLVn40lyU59AkwDVZA+bieSKyUXjQ87d6WGqQOW9wALqg
pCsbDdV0lhvMJfQZdGdnPJQ7KTACpghE83bsQAS+CVsWQnAcVDn/yRr+GlW5Z+t50mtQsju7WkKT
HjvnxV2i4Tvnd8Pufo2h2J1sgJo9yOHsgFT74kCKfVU9eLssbh/o2o95PPxJ3pyNFZVr87vehcG3
+nu9/a+mqaJc7QTwCoNNzm4yesSnQYzQlNZPlwc5f4L/PU9VG7I2WFJUCeYptOcpe5u7b7/3+x0c
XR8xKCDPUmVEJR6G0k7S5SnrD5zMNEaz4Ls26kt9hif9JvJykLhDcMEBhngCRfEBGDQoN4ZDoVX6
GPtjor36fju8FNPcf7PNihFw7/btV0JLpEP7zM4ROCQl+Hf7dHzOhQFo+URN8Wq4jTNGgGCkNGzQ
zfrVanLot41IVk9hCYKtKiw13mnotmfdgg+r+v5yFsAVmx6OE4AfKplH0FtNl0L27pBBiPVxqNgQ
kpaVyGR6WVQZ5ZWk8Vw4S6rf/DEmiEPwXkh5L/Vpt2hf1iywugPu8uHdEEREQMDmYSVAOulAQu5b
oQ9Po+VcXbaLM3OVfPhS5gV6WyDmPHYDSWB0qPbr4gBCoDuR5dU6KwnAzT1qCqAwyzZm6b3//pBY
WVgh2BkR0SnuxUSBqRSzIw6JD9bRLBneNRwqyMw9dtZ8m/R0+M2HH2srt/LfAyqXMHFAxMssTxxQ
P8lW4It+DEpXhOaEdizOk98MRzAaJgWOU5B9gxHGUdwMw29ckuqjOARJZkbF1JJ7NxHPNfWSn7wd
lnhLVGdNDgeOIyC0MR5QFMoljAfGdGlaiYPjgRnImvouTkEEF5V1kcRazfwFH/TE7UUbHaB0QKoC
1YbykAo3Sx2HN5nmWwfq/Zlb6b0DDs+isbeFDt8tMePR8W9MUd4S1nyxIWt22XhOzglQdCh8STJ3
oDZOWBKD1nc0gk67gzWR19Hm6dWkp10kqu45aCwoFjeZF5JmiYXppNUBsz4aV27Dp3BJJK6g02hh
1sT4Ok72OnOsG6GZ6EltwrnuQg44bsuTKyIMwGBHC8041cIdob4RkCEE7QNwLNBwA4eqipNpqa9r
+ey5B6fQ/bi2nCoUfFoqjZ0dBUaDlCVY19FWcTxTA7vbyja1A0TJ2KYqLWhgFejhuLyPJ+R+klgX
VT90g4J324Gk7/Ewnl9bfd1r+d04QmzWLH0frPIi0feQ46zqkJWV+1YRjuYGmtcQCqW0g+po41XN
YwqWzDuo1Y4bMnVXKa+L9Zzq7HomGvnrKfhfIG3fN+/VQ9e+v3e3b83/AVZ23Lr/Jg2UnO9/c7nv
3kpwuf+/tv/+9pl7Hf/6b8UHN/gDJKwfkkoekpAAnf7Dva55YFiHxgJME83FaEaSP/pb8cEw/0Af
HFRQpRAVTFiq5vxDvm7+ISUAoYuIfCYgwAgt/uGiP/wV41xSfDDl9forFJL9dgZy+7ic0LoCdizV
0dF80k0eSLPjSkAh2tFFgTLlnG6FYznZVWmI8soF8v2x97X02phYP2+c0quiRpuLx5w3wzWaJ8CK
3OortEFSEuYjGn6anDR9DCJxqGvWSb5zNeLdm8KvHgaf+/XadNu/JTD/N0xveG+7vn3/FyyP/2vd
Vz/foEJc/R8wQtlT9D9b4bp9r35k/5JWcCoGgP/5t0VCCesPKFpKTjIpkfrhUPyjQeLYf8hyFmJx
HTq4H9DvXxokoGkD2yb65jwYDQQZ/22Smun9AQpZIBEBTbekwfq/ZZPHTpaEnCMmBzb741IFvEYJ
YjoyGl0O1OutyPtkzeAl33SCAKk94I0oWjHc9mMnVoYBFXXY9HzdV3W1MvWCxqL1WUicZowRcoN3
yc70tebaedjPtLxmrs7CMcv7x7x0tZhU83M79k9syt8EGftHqHbZG91B7kHT0DPzaTP+PnqflQeU
+jGmhccITiO6eV0pZ6k29QrIcta4kMdb2sz+FWg49dcGeUMwtWmbjw/VEfSmPM8OtptPyLfUS+2V
Cts3PgFfYEOtDO8hki3gbD9+RdzcDYjVGPrtnA3rF59N1QEUDqTeDoW2qvx2XBtjomfQlzPTFyMh
WRMNftJ91WejviOiqgE5dCdbhF0dzNuyAJY/BO9t9dLXDvkBpqhyT6yivxYW9yBsrTvkarQEQETZ
TK7QAWN/aVtW1yGtoZsVdj0Zecg4bg3DpAFkCDvcE/AEljJ0Svb2Y95wBdDrCcptyQGI6/SzO9Ky
rJ8M1o63pRNY9zTt2AyBzQACLbXN2Z9GnoH3Z6BUrPH+Avs2isS+Hh1wSpgsCA2A4wCEnEryDcrT
1rDgpyjpCPl1OE84jqAXhd4GBBaOv44UOQmoMMxbgtv+raIZpWhRLCDKxib7G7rfnGlVtFa6J2kz
XtMB7ImRbQIFgCTMCFZIZGfgAYgiWcBPHbs28rvwZKGpBU6r5I1RI3me88AtWi5u25y8drICO/jL
IG2Zhf30AslR0D6D5J90lNHarzhQQ+KkoFtg862OGDhqWwGPHPKGoe5kDwVj3TV82/ndyExtlc06
IM8l1dp12XTlY0nrNI9cSLm5WIuBhLM+JUMMMkbQgZeWtrG6eUCYVDH0MQUe2bmgpI0tY+rAFF75
dyV0JKsILJ9vk1ODh2XMJmB3uZHbD/bol69e2b7mDgqIqyyHegKahaUGbNXGggIzEaLHg5gx9wQG
Llz2E4ZXxPAF6ZIXf8Z+cW3g6kUfJmJPPPzHFtLOwqxJNuq3cAK7F7OYbD90pspp8bGWFml1ztcJ
qrg2J40beXPvPbgZK8H+AlnLIBaPVWS1hP5cuNGkYR5vHaQXYB0gnkCOBM2Jx5/FOe8K0QTTbdWA
IVxLZvO2mNwyTkyrvyqFPkeaJsTVXA/ieZ5rCLASx9tOtChfFr5EcWNgRFLt3gXJFmDxwPrJxOKn
eMOAkDepGk2H/l+NUnpCnRRUFBY2iXC7jwOEG2uS1gQKM7U+vSKl0JphzbGAxejUzapwcZbCfhrd
+PKXHcebqP7CtOHAgdYMaGOA9pUbt7NoB8XQZLjziuqtMbFMvpMVEaj0EfKM5kJ6Qj2xkuIICXTk
NAPZkKaS4mujA41S4ep3fLTYN3uk2bokbbW9PKeTlwxZI7gIYBlBVItQREU6aprpFD1LjbtJB4Pq
wKm24qwEA12CQGsaAC3QS+u18ZIi5CBWeyWlqJbiarmjn20P3yCdEeD1fLiiaAI63vE5oFPKq366
68dg3Hi8atbC1vnKM2GFmefvhsC79blLth5aNtEbNCS3nl/sSvzesE4CoFl0a5ijxE6WmL2U6Fdu
Opx6JMU8SBlCF9RXv41wpzdpQu+CyhAQirRx6ZQS+TABsTkTpkduwepVk3XOfc7bMkqN3lkVFMxJ
A2K0BROU7tLxSuFrYA8+3DYwzqqd1XZajWOpW/TOgILXxknB2IjuUyP24x3ydu6DU9ooAkOtaGmL
1OvhYxk+DawkAZC/7C2T6PQOnThtaDVcX426RWSwyp4SBpbpvELj3eQxfdU3eRvlVrX2SZAu2evJ
IQRnLOwUbGtwTsGqpNwOY2HYYzVq2Z3XtOiDg1ccN2PVbZPequ8qUtVxmqGNotKSKqr6b7XTfeMo
IY+t2z0JPnsHgvbhW3ce57XI6FJK6vQ4SUpbacyoROEB/Eghfbq8eg2JzMQj+Z2V9lk8Jl57J6x5
64xuemMQgUu+1fsdIV1wA8QoYCRps8RNIS3yyEbwCWiJRGbMgxcPz/v4NPl5RTKrFtBisBNgOBz9
3k6neoUkT3LFO8MI6z7Jdj7zmsPlu+Tc1gAFhRSg5GhD0HE8MCginLScEwzMHL62ephHVhZ5BMmm
bI1MHV2wBTXgRRcYZgoKd7z34GUG8Op4wImSsrNbQu6cgAKJkxBxxdzECVNWuld5x6aw4a25Knua
hrIhNWpnP98IvZrDXmPa9aiLV0ZIv55aVq2cQVSRjTR8rJPajkWTTK88K93YGbtnt22Mdepa6QLr
2tk1g7uIRKaJ8sSJx5SjH73N+/zO7Pt8pRXWHOeUvBAoxodGadsLgYsajn2smAt2eGRN5XumrJg/
6kmvzZTcscx7RLvRsGlKP0MPZPa9JsGXOrCW8KgK2QEuUJCr6jrI7xEoBeiqViJAp8hnmungoidO
i1xWYr7oMlko0MgDVD+oQnKvA9FzfR/4u8Cpd7nIuy91129a5DlWZsg1rPzvGipyN4gJdMAh8TeV
b6BKvSHTatwhBh/9yK69Z9Mc7uYuM+I5qZd0mZR8318r4KP0hGZkhCvQ9jg2U2gZFF0/dfldpc0O
jVoQQYFQzElNPWzHuf1pV8YBlYr1rElUMDXRLZ0jzcwjnWfzZsg1VPdMZzukk/OEIj59w3I7S2xR
H19xfG1IMQR03koKS5BtK94NHO+S5WIm6Dgorf0wGvNTN4jsKgtoz6IKdZgytGlNrbBHBZkgrsqL
Ve3hrMWGS6wH4Qz9zggo/eGj2Ib8rAHhqYK7vR2bvLJuKwBQv6SuNt1V1DFfLu/oBwW78vVoP5G5
NOQ1UONTLj3PT2r4+lV6R6tpDhPmsxVFCWtbBbMZ5b1hxXDlzajsczNOi2KTTMK6mfg0vbiJEWwn
YUJBsy62LRtRMe5JFutGh84ZlPLczPNC0y/EtakJYIO1LuLcmKMc92kwJklst24Q1oNjRwh931GQ
0K6d9t53q+IBTNVNbNvFGDOqPYxFZ+6yqh0jqxibrWClv2aVS6OpC8wrE4q/G79HBLKwNjAvdWlQ
FgC9Bji6wSMpHc1PTxKktfXUG2ftMDVpH5olb+LKmfMF+NbHs3IyDMwbEAmE5ghtjocJUm7Uxlim
d9xjU2w7jXdlVjUEBfEWxS163cKmYN2Ka8b8APIxC4yyeb9H0/NjllTzLfpX62saUEDx7ebN9Mqn
vgi8GO/sozuN3xJRZqs5LVc6Z2LDzC7ZJCaSO/aALYFaIltwtE68b+BMQUmHWBni3J6lFqV9vZ9a
WJR2sDgkLOfWpIdgzv7OsR+J9l7MI+EKA2MN6jlgnkDhVb0cE61Blkl3y0Oe42AlgwenNh0RHVvV
3uYdGlsybw22uib2S/3WaZ1y4f1RqJrl5YQvwASh9gW8Djzc423TOyBux8kpD1AiecybDQAbWjKF
3ndiQ3yy81bcK26MeRWgc72dxi8WCzZi7G+b7M/UzKORBAuZCgXo+/cXoQgN5jqpQKQyV84MYt2o
IpaHOe2srQUMQmhMubmeiQ3IEgTcb9CirT8OjJW4dHi1qTp3jvQEcpC6300rayyGWNQz+amhxHk9
lRrUr1IH9KwAx8HhKvzfthX5mCB4QUsVwO7qzQl8i82Mwi4PA/C7q0lwEeUBsIWXj/FJkISNQioX
eS8MA04P6fZ9OsZUBxUQtNLLg58NfFP0Io2oYfE4mXp/YahTpwRCjNK9Rg+Mhb8qNpENuavXIiCH
OS/T2JyA1U8TCAjknkmiwtKXdvzM1H6NBwC/8kCaNiHt4ObFgVD/KvcH3AFWd8OLYJvZxqqxstvK
b66p1URASIW5tmVDtRHWFPoDu07HBe/gJMYykUiXrwjS6aj3qBwAadl14C1t6aEpkixsHGSVbAK9
0XrItqZbwEfM/S6Em+9ERBuT1eVtPmP+HvJKSBpIHU7c1so77LRDRZkzkkNu2/PG9dr2IZmYd+tZ
4joDbSO4Ik3rVthaD0iQ0QNiPIldWWnpl2rgAERqeTVdT0VrbFOdB2GVQDZAa6b0NuhI/qUzksfL
H3waboB1C4QlYLNBgyZqBsd2WTduYllIoh34jL5p7CB6AQbixBU4AaOUVvOae9q+9uul3vYzsRZS
F5DWkZRRyB1Y8g7/dCI8WgnYB1hKkMCb1gLEe4Nvz0/DYP7U/XT+2hlBE1qtbkUkyBNIbzjlgjt9
arj4AmkphnTtUJU//gKTjei3GebsEHB+XzWteUDTLeilqqpaWOWTxDIYifCwIqrDbGULj3ImJ0IE
a/oaQ431lnjgCtH8wrrttZrfeCXfNaBp2WVDHzdgEwUtJsp4QHgiYb/rJ9BJ/vaeGzrYMRBJGIi9
PqBrn1beFJ4799aUHyzo8YIdoeA73y2cO9OfX/KWb1u3Kh/0kpKFRia5o8c+BpyYv7oh4OKhL+J4
vUGiwZhncnIwEsfZaC7abAJzCOLLszu9/rCbMr2ArBjAYx8RzafZAWuczIVVZQfSjsNVQFIRIc/X
rGbXfuDGtCDAccaGcLPbQHQg34kEk/z5p9Fs5hYCfVnkoLHgkVZtsZ5m5C+RSBBXl+d1GvwhTPYB
pACM1YD+g3JSW5OJkYMW7TAI42fdoYneSMz2GTTRP+jU6T9RYV4Sajk3OQwKjlcDPFcgcDmeXM3y
0hQEVDsGsbQvrsWfUzAxb6mrv1+e25k9Q0YdBU1wnCCAUVvcsnocZo63ec9yc1g3tHO3bo52HFM0
NxMwcwsH4Ey0JJPTsA24KBKaohxHo6EJck2msZ+zyrt1TKNd+1k+71BdQsLDydGcS4ZtVnjzF1TJ
/GuGWtFL0DdxmzPvqs0Sc9umzoxaRuulP/quGzd9M/5pZWNxD/gQj8q5yBfgWWf2H1eVNDK4EAF2
5XgzzAw0yC5aKvdt69lxMzTkTqvtL50HZ7NqNY7GG3CYXt6XswsFvAuK1EhXIn2qHNkpyZuq65m5
d4pqA8DSdccfi/5PSzPf4VBtuwy84FMS2mUJyeugC0kKTs/62k42vCrDwhme/FkLcMe4kZ0YWyL6
hTvldFUQNSIjImFkHogMlFUpE5BygY0tPZi1fuj74J4L3dox0/9i6215LyqWLbhXp7eYjFNxHGRw
gZyqYjtNwyFOzJL0gEQaCeug8kG3b/SbyyuvoNWkH300jJp2qODxi9r10oPL1mbbxUVArwcnIP+f
s/PqbVvp1vAvIsBebqkuy6bs9NwQqeSw9/brz0N/NxFlmNgHCBBsZAMjkjNrVnnLhmnhVzOZvk52
c0gD6VLpw088Y9bGJas/YPFmjVEEmuic4Mru2Es9KDFDOLJLUbhvC3XfOfGjlDhfU//sw+xNnWnN
KeU+KJCWsNuRDiF2oUd3u+F7v4z1TsuJPqWGcBo6pOnY/lUCHOHT+sv7r/u12Xh7N/HGafHQyWNm
czdASxotEkKVg6tWRi+yQhKWFAjcj1mqQvTR8r0+RtVfKpfgYW5Gf1Pk0n5odDM76jWhOMaJEsFJ
3bnUYyD/jZrCxD8rkczILezyT1H79NjbqfxMf6GvEbMMDpIVI2up60P6IDlhGG99hEK3SF1GOxGo
qBYOyfgY2aGzV40xflLtpNj7XWr+1KQy2TTF6H9F2M6/2HyklVDz1rfnROEXwiAPFftluuJrZevE
hRDXFgzc2UynP6AXy7OvSnutU9uzYXU04CdBZ8sK8h2DY+VToRUrHeL73JRpJmU1JTa2R3ja3m6A
RtZp+FZKeDXYhsjYx3+dqRSHrurjC1VOuVWa9neaNPLf9zfDG+uSQIC9sWZbU66+23VVxFKDrO6C
a4BdsBuR6D/nLSYh/qheZZK404Ag/DGLGmtF4PuNbitjPF1mB5qkFMxQb1fOpbYtS2YKV1lldAeU
9W/jp9E21dSk2JQBjLAi6f2zU0if5aFxnkd1VA8g8AEkNGG4M2oBDqfQvci2nt9/J29ksPQVia+0
QpE5BqV2+9OEhAw3PSLHixz1R0EvZFN8URnDQ53AYjwe4g9mE19ak2qzV9Nza8V/aiR9H8c4WOOK
vxGB544LrU5c6yAGzN/vn5wrR7ygMvE1xhwzHn44+RS7sjXFK7vgPvlhbsjVQvJD71tZzoLyRND0
xc/MS/PW65JwuNSRUx36rjLFypXyxiWGfynVKi1cAt0Sea1mkyZMtfe9lHbbLna6aB+UQeaWltlt
Sy3vNkmhrulivtE74oDz9manQTxGll80K1VhVjABUWhAINLVK93Y1DnqjbkuvgH/tty0M8ND0o6E
3yhT/S006mdtssOjo5clGrmV5WzqppDOimxhBlbY8t+61T+v7Lw5zi9CMxA5ejOcRLQY5cWFO/VS
2U1yantBb6bHXC1NwOlTtGkqtf1CAPmRKVpxGZpRPvOr7JNdYiMeteGvld8xr3P7O2YXFJ1hCLkj
o4D5vvpn2zkxNLKm9ItrO2XFFxP1nxMFZEQqVvXbkdnu1qRYO6qm/0nSx37Xkcdvu3EAoTlk27QY
d+oQGZdeQm64mRKxHwps+rJxkB6SJFwTdZt/zc2vpftAtghIGR1vG5Ha21+rGHTNc4LJVS6HdiMP
FZ3/JvrkTJOzGSbnP29hlsNegThNMkZivXg5MaUCIGgtoIRuI+CCU7ofJLvc2lWW7M0wq7dcuslK
vLwLBPOiYOkJAhBQXrG5/36Rii1soREaXHs6MRt60wmONOm4cg29juUXr3I+lXOjAO8FoLm3r5K6
FRVGuXC8uI4OtEloa2cuGhlu254cgUxFoG3T4NC3f5LuIZdOQyx7XfdJzXPmLMWDNMTbAD2oQfSH
vIz2RvEJQ2FXFx1/6ys/9g6gROrCmSbrJXiZYIGWZWKGt12Z5pLXMDjYWWmHKH0VHeY66CN4tfiY
iFbajpXzYo21ce5SdLizxGd2JQ9yRqtfto4CFsNp5fTcxTjw1Xwuvhb1Mqryi99FRR73wzgG15Zp
+j6ofHEMKJJOEEvQ7zbjo14wDaZkCJ5sOYoOOPn0W70P20MDXilwG9tukXPmpTWj+BMwjXwGdjUd
3v+Zd6dG536bRUho1M4Nm3nH/XPG9aCoGiVU1JeR0fw+zX4GSOVqUwaWv0+37691f6XOzH+W4WOR
zdMgWiwWTzHZInVcIdmmV+W6Z4kBT9moI20MCuscmrX6MOe7em5HD6ijyHDb5Z9aK1BFZ964f/8H
3Vd7iKdy0WEfpqhAU5cQAHtqHVIQ1bm2eu0chrae0KuQA5qUYIdeWqRYHqvO+WZjtHzoocftrLxU
pS3UW75hOaQH5H99FIbL+qMNIuhXUUp0gyHwVeVOawPfHR37L+hg5P3f/+V3n40fTguRGQxZvHJX
puoxnnaK7OvXKex30yCsjaTmzwzouC4YAP33xYBI0ssiCZkXvP1swLHg2FWGfk3jeLyYRpZt/Ixp
Y4OLyhGxD3Vlvbsox8PRfNHxsOOUsldu12syNmDatzwcroRuoSL8ZnXyWpR7cxV2IQb37ETwcber
pKlZlHZl6lck9YZNV5QAcBytXGkovHapbmIpEQA9FK5RGZNPOku3y4BLjpDqHKxrqqjdRZaa9lMe
B/22rXvjxdYyeRYno8KIrEmC4xb3mwZso7XrJZAxu1ZpFZT/dbO75iQngTuFo//Xakbrqz3W/oe+
rZD7CzLZbNw5Yd0kIe0bqji5z9xuqOydauXBkxWn8SeA1WB8xFDXlTtQ0h/HYDBoFap4u8tjHmOG
7BjpKcL/2Q0k/nsDZLL44YTdsZBp424cv4LgPQVqWLiliVD7JuoSdcuAxOcCBOsY4/dn5YrU7Ip4
UPa+ngAyLwIxBG5nJZDcuLaClTN8dxK4qaB+AgikLMeAd5EbU7VMYVs48lUXmdjVAG5RW6x1flUS
A31bdap+5c/ffFAA7NjUQSWe+zCoFN9+0CY14q5J8DhWOvlsW9+UTvvetPZFhAl44MoNonNpf8/D
8aVPYlcBUF1GyVFDgMh3NjRMd6rWHFWMrSTrT93+TfQ/DIWZFavMhYVblMm+YaosfGmbqM8aMwrE
Kx4KBkkZTbtU+mR3Y4Ong/KM6uc+V7KdnEjbpl+Zj98VA/NTzvo9YMJpHC6JEC3Jey/3BUakY0el
r1b1ZQjK5LeYuo/vR5c3V4KT8L/BCKPd2/fZB1rY2aE+eV1kjV8Ycj+ws7PT1DTJ7v2V7qtNHoqG
8uxsBhfhjjAHIlDxTaecvNwYQD/qv+okebZNgIB5Vx9Fl2uuPjZ/RYVdplG7SZRcey7lOOy3hU0D
Xy5XIt091mb+RVyK5JGIcVES3T58rKpCHmXMccPaajZxq+qnXO1C12p0P3CByxW7Sh3MQ5oo9iXq
UmY15rlOoQdog5RtLYVuSWcW9pOlFeo275NqZeB+FyWhyCpQvUit+Y3E5dsfmMsUf1ZuKZ40OdHJ
sEsywLi+rnyY+TFvzxQoPA4yX4Y5CUTY21W63mlgO6jYWlP37RW172OuzsQ49eSibhP69rc2d65a
7qhHMxHDxp9kMHIwQQ6mCOEmN0VrPXah/7sPZ0SUECGfMlZit5P0dGUbvSJQFr+WySFUI65E4Mj2
Io2JI71Q9FBqPcvkFuycSBwsXRj7FLHLksqjTs6OIY2PAlcWt9Br+UAFjzlBhpK5H2jVNUEu7JBq
lUmUAkunDBmCKlWFFYxSteMmLNBVmZQ23XQM2F3cMIND11qS5WpBxiPlOm0zOUGRWc/Tg6NNeydL
61+xWuMCDhTEP5WGH2yzZmwOmZNkzF17eDejJfa0EdQT+7zfhU1UbYdRFWeGj3/SUbSHrtCaD2Ls
7T0WlM/2qDhsxEIR3/tBdrymyPM9A/1h53fGE7f2pdYi59BKyPS/vx1eqeyLFwz7A02P1+KTDO12
OxRxJeRYawbPzFWuN8dogucAT9s+8CcQ9qW8xcLmc61E/hPTd8sTuo6/rmyKazWVtqcVVJ1taolD
GQ71YcKK56FpQ7gTdTA8FeBLHkY/tv5ga6NtafjLLtbO9dGh+7qyse8qaMyJ5uSfPyB/aHfcPkhn
DrExhmGPc1Kv7EL8gbZs3+5QZYr8h931q2wEeqTN2DX7eKiUNaTCfG6WLxJQPoLA+BvOCsG366cl
M44aj1pPjSLrsyLV4J6twT4PPRkpCch4UCJRfmqNoP5eS1QpLbJtteL3btDaawbFr6P1xa+BAQXk
ClX8GXi7CHZjoKldWzSWB10uOslmCc7VngzrYg7jy2S3cseva9DiizqNVntU/0ghHv9S2mR8YeBQ
f9Q633RTksPHqJKd5xIk+8OoZdaTVKfpbKoX76Fipa5dyCkyBWa0b6ao25lDQGnjjDCUizpkqp7q
lXFSRWN+BwAefsiKonBW9vBdWjKjNUGhk53TS7sb/eZaQMuzsltPQ6oTWas68sDcRAcQwMqmKvtq
pTNwXwY7KNZzWTtgjMHdLP1YerD1BTYhtqegRLq3imz6TgERPAqnwE4nruRtVCntnt3fHfRhKpFy
17vfbWjlP0DhVTsiqrpRce1aeRF3FwgNBAWWL7ctPcW7SmXstEjP8FTzCjQ0Ifvl5qlQ+zVdnfka
utlaTE3mYptZMWWKvsQ0aUoWyaqYHM9Rm8cuV6XPjdqfIQ0qP9+PTW8vRKVIAxEkxXKQGqWhkXQh
7rZ4CGSPCJPmG8sP60NRq9FKaX5fnc4OT3RfmLa/NsnnV/tPbY6HkDbaamJ7Ujemv7Ms0p6pQeVv
ZoVRkRNN4SUZxVdNQsFzKPM5QUydD4E8Gi4qQ/V3SZLgRIeFeRzTMeVqkaKvZi51x54ivHM1Wooo
sxjOn/ff0N1d/srEZbStOmx8AuDtrx7bxMYwtrE9PE+QmJSV2jUFvnYgcLv+Etuj8ygZ2fhpKuM1
+6i7lgtLz5DtmcIEi3epL9jlRkihh2my3U7RTu5frMGStz1ig1Vjhm48+mvdp7ce1uKoz00esP3L
kFYZgdDiWLI9Tme8nTrJ3HZFFjzxWfHZhAYXXmxmS41rhsNah+m+tORx6aGj/wDKRuZX3L7poYqc
MM5r22vEqHyQM1T6tBBVkamy88e4a5W9qH1nP9oV+vOBbU9bI1HyTabVAW5FJWlDUHaX3qgY1ZWj
/B1hVmgywpxQ9pnalDKyDHl1E9TDNm7ky2TgKWdEYYdBLrdW6I9YzRghsmITjMlj04Sw82EkBDs2
QeP24Zjsu7oaPQm31oBmDp5hkdR0eF5VCPGlku4WOGVMLihJcaxkIc7hNBUbY4Kmq9v+yc/K4hQF
XfMYYWq3ycte11waHGKT2sO4MVtZ+/j+5lXuPyjk8xkpRNUPH2VpHIp5oCKSNsZyUtIMzKs6SIP4
gj2KdMKBzGjUeNPwah/I6T+VTaJsosYUWxSQuhO54gfRqNEuVLIOwmgLTsBP+/rR8nWxkxV1Daxw
H4v4rWAUwD7SWFOWWmJKZ7ZSLRKmXyg5/fDtbKdNkKeDSby8/1buLzOGEMhEzR5DpLxLmaVhEgW4
n0bzlOlKsgpItbesY6MWH0dTWUmZ7u8LFpiBo9yZgNWWAdbKhzzUEgN70T7snpS6MTZpN0jb//xE
XM58JFrpQHCWQB9zUHWmCJLmlaNK/tW1uFam4c9Qx+TC8kEevL/cGw8Flp3RPqEcBM5SX7pU0hbz
LOaUk9Qz57Ran5Ga37cr3+keYkiTludCVw5TTNAhi3xzzKu+NakPPDkIvhttCIB+9CH+1XITubJZ
PIhxiPbTkFQ7BFv0ZzWMP7z/pK95xu1NzExvhomQwYNrWvooJ0Mz9Uo5aV4zxfFOS5P+OGXCvjaG
/wycYvwGI48rwajy5LNSmOXGpGs/OFCs22jUHis1/CKMsX+EwdA+lGM/7KVGtg8a8v57p/Dra6Dk
gRtOenfyk57GXVc/jInuNkEFIbpWi43dpQ9RDDUnAbCd7yxwNG4FVXhbBSI8R5mSr+Vec6BdPDMK
PMwhuKeplpdFchWOZeU4re6JtEXDxLKGS5KTYmlxonqBZZdfKsm50pEi4jEpANagWN2391/8XalB
NgB/j1SLIhpy6qKdaYQBTelU0zwbctKpNQyc06FXPuSp3W7RHPzRGE22B63smeWoraQqb0QirOPm
uRt1PMCVRWafK2okeqvQvCQ0LmrXqImbZ7iO6xWQ5Pef842jROXtmGC0mH8B5ry99BRLjKMU5baX
96P4GTjZ97IL5ZVd/NZB4jOSR87yVWziOSL+k3pJZiFLEj4ZHnLiEGySXgLhyO03C2syQqqjiyV1
OaJkmYUojf+njOHtvP+gb9xENIXgU6BQRqppLGq3OJI0u9VSx8Nb4qLq45M6pumzSdd6M5Z5enEi
rsQUp933l33j/UJimPs95NOzEsvtk09NLXS6jY6Xp7GyL5xA2QUFtrb/j1XwUyHWs1nBCN+ukipp
F1at73gSxNNrIuSLpgzJ8/uLvFETQQ/jfM88+HlesniFRhs4dTuYtlck2pUpIQa4EHjOWlgUl8LU
yxct18dH3eo+R8EgPxthauz92qr3iZ71p9gKmnNrNCsX3P1BVWmpzt5DWPdhEDSfpX+2VqmMzIzA
ZeFyOH6Xurp5iErog76Td9Emkhuk4cwednhECDpLvm6v3EX3+4rb1WF5bVaFQmfydv3KlgMlVqgq
dHxCz33W59u6KYWrxc9ljVR7lm1pWq5Bm+5TczgCJFbzvAU1guXNlIRCtsdSsTxryr8mcQfcDOGI
vI9eGN3+0KSuWwlJ90x4uvQz31blEee5wOLjx12sBHUlTR65WXsYK0McCmdCpGz0q0fFDPaWXSkP
eiTyLVyFdGfj/7PtwTFsGNyvGandY09mYAKZOhSVWZV3WRXJUtFToBKe2yIzdnLEJeXaIkq/x0xW
HupsLLwms5XfshNgAw24ZJzirTMMQI0gkGufdRktG9WfUrSu5PBaaBqtJI17/T8fTBWyOr+PRIXA
tyT4RiKt5FIlp1R0YV5NJ3tM2jZcOQKvDbzbC1MlkSSAz5cW+OfFtwF03EYK0zIvyFM8fcMQz55I
NMM+HZuHME6zrdFM4y5rZXXvaO2HesKoq9B95+9KhHhjW3JdYh/OxpzTQe32MPgSKoxqISlePyrx
KYim/FToBgUQLaQI+wKp0L/74YgYdNbGh6S2xqvQylMLffBbHRT2o1OgGEPNV1HWjLhjnwI1Tc9O
u1ZV30cNUgs8FWjsAIW/1w1m4FtLkWJ6kypNf4IaoaK8U3A50t1Rs47hEH1KlHr6nqMxtbIlXpsn
t1+LtWc5aVQ9GDgvkTVSO2lR7wymh52HS0/k0pRa4cYO0lXSeZp+Venvsht+5ZHtAlA7ZWZ7tmlI
uNlEngedBdOiIXq0mtrt7IfIRFQAF6jaQE3UWRNJvU9E2LuILQChReyKvsnt9wzDHGxgEOpPoa3/
zTpRPKVJUGwdvQtP72+d+5porh5gwM/pDrzLRR4iB1EtpUWPuYCCxmSJ78W+T6x8VwO42M2F+0o6
cD+8Yi0kpMDekGU6MAduH82QGwYiTaI9VT1iHbac6gcpEXB6RWL+UjP07swyC91+zveNeHYW8cMd
LRH9Y2KGEjb1kbWvulJs8shcSxru1L3o9UAUpxfBBpkhQ4tLTSK656PWmF7gPwEKKKpil4/hr1D/
KqXKViBw1MXmQ5dlFyzvhw3CN26s/myM6dkM6odaOpo22kIfJelDIBWD68hPlfoo7GezA3EbJhTi
2rZymI0jtzSAwh3qY5MfOsla2+xvZH48CVk0hssqKcNSZpfifspM/tBgCz+H1exQMVU4+EVt8Rz4
dryt0er42ppKvUEBqjjUhbTCsLmPSVQS6FExMHitFRc7C7Ut1QkiU/VQP1QuRSI9p5qza3v9UelK
0H6i//T+Vn6tDZYHnF0F8BmwH/oCi5QgUBqzCoeAathIz7pR7ToGFSGGQHFd7+L2xQbtr0tA0mWx
n8Zs04ZAI838lJb550A2N+X0MtjFRjbOoX/Jdd+NpMIbh10Thxu7UY+JhkVVs1Gy5uX9X/7GRcK7
gjdFGFHBSi6910o5t7Iw1lSPsnp4CpHSfQm6IcLHqVY23GVc8FYX7Axdkg91rRs7X6hiW08A0d//
JfobAZoGD8eAA0rtu7zSBlVkeAimOrptE7gD/SHCKLNI1Wss+p0TvyjRc9pGW1sKjyVaqBwikALj
TjLKHT2jqxPu1VC6dsXnQTqDnDSqz5F0qAy04exfQn4y0K8rrhjdfDSD8lg62bG31M8iO5myxP8S
eFZU7yL5qa3ozmUMVoIQIEQT//JV41Cq0zOc+g9Jhq2L0TAHmSTrc9Y6j7NyAKXLGof/VRl6saOo
g181XeiwQDa+DVZmPherRSd7FdpMukTYn3zXjL9IQ79pSX2EdR2jjzT8aoaN2JloAiOzSzj8nbQv
A+ZiQefRTRv6cF8EsOZhUueZfGpt7TtaeKZrZckzeg7ehCVd8ylHVkg2ju9/0DeKB8QlYEZQYhLa
tKWFJ7oxqLdV7eTpoTFdQklF8oBq8ZoWfroXk5ocojrvH9vcjw6yVPmA0eN0dOFTt1vJkJMHq0va
Uxh09hpZ4b5EA8BAJkmkRbjOXNou9F2sjQWIYG9oxDnCQtIVZm8cFTux3UmzJJq7afOdRHTck8R1
v5psEntjimTXcfKPuZ8OX7uqXgkibwVOhr5wa0ExMLh4PSD/1DX9oPp6lEBpIxdSzrWufiO9DVFZ
zp3nLg3FwTTxgdIqFYwaneazFWprcob3tz+tD0T9ZiYyr8Zc3P6d5ERGroHvCLT4qCATAEYAxtbD
FIZricY973lus9DUo6Z5lbBdpLCGj2xf1/ijV9tjd0Zt6zLpZXI2oK09BjFKdGUPTQar8fBbAJi2
AQWUsmG7cHrgFk63WZRwKxaaaB+dTlV+OFJgHdUqMJ/lcbIeNeHLK/fK/VidVgJbGuwSYV5FNO/2
ULZKLOyydAavldMztIrBEw2DbzeUVfqBwnATIrRrDpb+XMtj+CALBue+I4Zz08XBGSFC4ap2OD7V
VTp4ShrZT71hoZ9lNRfsqsodFdQhCGr0C7IyvraN9DMwEWZZCbVvZV6oXSDaBD7ABjBy+xhpO+mA
2FrtKarSLSIJ/hYYj9dNWrtxCn1lsfuzRtZFncwcC8gTose3iwHds0OjLLWnQWqVTSlp1rasqz/v
x5r7fQvrh3ExMYWqhwvtdpE4GqMCKGri+XqYeaVdv4zCMR6nuPjPtf+8ECNS+lrYP8iLPh3Md7/T
1TrxrEDKjk7Z/a4S5xz1Itr0SnzJyP3dKk7/s4wTcHWDYeAslUhiswxYXe7HTiSnuScsJ/isTcY3
dQw/6kUMmMWx22Mc5v7+/Vd6/93mJeEBaLO1zx2XzoeVbaVTk3tSYJsXZH/US2OsgaPuM7UZAUj9
SrUBX9RSb7+b3GtdisoHuQ7Qjx1y1jY91zzaWWaquoOqDq6UdPHKMb5PNGYvBhRyoKtRDC4Bj5ad
BT7a8oWXjUZ/4AqWXupCb5+qyP7hVPqF8bhCD1obL7lPi2PlPNxzA/iW/y6/iHvCiqQpiuvCm+TK
7dJnP3mUQGX1HV6VPTZosvERl5CjDtw9b3/mdkczDe2gKvtQ4gFcGJ9Kcve4OUzlpcMyjbb6d7uo
rk4gcKBTXkJnTa7xrZ1AvYWaG0N7CFTzv/9zLzlylhX2KEoaxkg1N76j7mwnXzMGfGsrMHGh/uEK
JLguTpYsQ5E2QrlABicOTokIeTlx9nm008wdo7a6WpO+lge8sSbSRbDHCec2D7f4FGo5mvVkGqk3
j/dN0K+6Ub8YUroV2riLSn9TIaLcdj8Rl3iKig+pY7/knbTh8j5j+3DVtfCQ9Wtn4j46g0uY0UZs
TYB8y87uMOVjW8RK5kV5/6UxrZyOiGyeJj1FVaMsVsvi+5cAAo/oTDrEDIbAdvt5C7UqBc/cekmn
Z1/iJAn2VWlPn8WoArlSBdz0RI/6p7hW/VOjOy8ZB/pTJkqyIQudwcoHY+Y6ZqC9pE0mTlFhTT9S
xwg/vh+Q3ihVZgA9gZf8CPEkcxEscmEABKsKtMRJXo61pfqXptfMeqOb8dfBaa5+Vu+RrEe3TJHM
7FM5GeUmp95YuQPuPxCFLTcnGS2YNHqRty8sspWgT2rQi3KFOKkm9dK+rZ3ykBcG00IlX1Nqu+83
sx5JxxwqmVEvB1MgDssoh5LliS6I0fMqi53R2NFjWun7xh6US96jK9CKIdquvPE5n7ktQsCgMBAF
gzdPUPTFmVStSZPszmq9WMjGTmS1euhGQzr7NQyPtOml5zAYoAwVDRJpUHq/Cf4VjIQwvMkv6m2f
OmtyOW/sVupDgFCAotgES0edGH9NOWVo46WNah7JZP2zYZTZlild/g2wrbPrkuHb++/hPgByV4CJ
mRvPBpJZ8/TynwDYjEFf5mLoaIRTktpKbG0mBc2z91e5z2FAKr2SRJA7Zf64SJSiEreXKqlKD7GM
GvxgWh9spZCfp9ARK/PWtx5o5g/BzgUgwDe+faCiScrRtv3CGwR5gw+mhZ5QNa3cs68jidvtM1N/
gVcQXHlvSwUr+KCUM5nsP0U1U2hzTLITCdQlSw1zo+JTtCty42cx6sNDh47cH6eB0q5ZVNhJFcPc
YIqwk5K03pjG9GMgM9r3qi9cKPQaWgIJctCFme5GqdN//dcvwb6iLIEwDPaTnuHt66nMxhoBUPhP
XdjSp4nh7eVmVh/6ivbt+0u9UfSRhMwJpcy3J+QvPkWdouYLHKb0oHr8aKjyXkTV+bs+DnClF7bj
JkTuoyZLDO/tadZibOqVjTcv8e9n0rBRJPUy6do5NBWWj9sMrVVlRtM80e+U9r0tgp1wRvtzZyfi
2Me5OHZGXXtdqF3yDrPMtVewPNIaSk5zhEHfmLOlL1FYYhSWKOzeemqRfH7obbU8iTLYD/4s9SZH
uyziVIeaPlGbx99Ea/onqYP+11BvvBRSh/NUUob7MVS/Dn7WH3OhtLv3P9PdT+TVUPjRDmcbcynP
B+qfCOAEAZyRURfXzil/h31v0HOxq5NsxLmnVQBmNZG1X99f827+NtvX0UglRyXh5K/FokGG6Dmc
8uiaanrwoQ8c+EVGhIJMwsjTHuBeI6caHiVNbTZDLWUXtMrTTWxOheGGRrFWECyvvdefgxHr/7IT
qq3bd9ACJQCSZ4trLzk/I7X5mmrGAR9ijNvKvFvZk/Oz3ezJ+dn/WWxxBKmZBe16S1z1VtgPftz4
IAXQyn3/Fd8/EsTFeZRLcktSfnezKl2gjkMnrmrjpB/txKcG4StvKoyajgoV5cpWX4Z4NBAUgIuk
MZw0lHkWIV6lnyP8jKfqA+PnZOjxyYibYhOO0to1+eZK8/yGEpWbaxnhc12ifmsHccWlwzbcDO0u
Nxk6bXIpHqPN+6/xLtC/PhdZL6je+UqRF8/VxzA5CfGwB5RmU2jRXrPn6ZVAQrAfhmkz+e1LEYM6
oh0OE8faGcF4lNNpX6Tx4ziN8CtoimN+tSGxcZFV2QdacEFN5iyCeCXpX2ZT82+dCef6DMjjPl/8
VmT0LD8yHXENi1GFAJLZL1OjZruiQ4cil0W/zUfD3+nFsFZ3vvVNGHQZSDlSzTIHvD1AWWxXFR6H
4ipSQ3eVNtIeROL7biDr2X8kHc0PyWR4fk6QKFzxt0tJkzkalUCGKxRWiqfxYG4kp+9Xvvv9IZ1P
KZA8thlZ4nKs6Yex1ERdEF0LeI0MC2LSMJiE+/d311uHlKuB8oythYDJ/O//xF4TkUMoir24+o7/
lAR+51X0ZM+l1A9PAh210/9nuZmni9IFDiqLCxngDu4iBWcUmgdCpOZfUsxy50j2TzVRh937i93f
K7xB+uPMyXAcIBO7fTbkVtUiGmTC3NAZ7hCFf0q5RKqrjfpDktrXSK1/vb/i/SbUkFrgRb52mEG9
3q7YTWoRtnrPGFw3wRUnQ7VH+rN1O63sV6LrXaeDBA17HJ1mBwF2hlnfrhV3BoSqTDWAbGh7tfb3
A13Q7WDX0JH75iz1jbS1Q/unkX9QA/U4iMdEv+bDpzC91hWQQ/2sgGFWQ9qhybQX0qBuKiv7pMy8
cKVv9naioSSVr/zsuzqTn01/j17lLNMHwGfe9v9suL4Q5uBQXnoxjjRulGr9Fp1yctcwsrdxaRRf
IhQDXbNpzCdF7rpzp6DyEllOs7Lz3/hWFDnQcik9DFKBxbcyqqYyoxhx7kY0ysM8mj8OkoDTCnh7
5aHnZ7q9b63ZQQCYAsGJMmQxbkLG3yidVBq8LAxQbEI1cD/IVfbl/c13f5RvV1k8UB4UBeZxwUgb
0wabrqkYONjKIdYYavnBmoX868Rw+VCz3xnUdCwkQaXffkhFQnjHrurRCzJlL9X+x8JW/U1cQyoM
8QQ4l/03KQourXLJoqvZn6PyRUSfx8gz/Is6/Apsz4iu6my/O27astsU5hWYnJcUP+r4Z12d0/53
0AT4TyPAs1fV3/b0c2qRssdjwNnRcnFb/1uPvPjonB0bPZcG8e+vTXENhotwfvaOhklBBeP6iJnj
xlE+aMazNH2U5R2VrdQ/Nw56YdHBKP863alXPiOb39GOxHzDtcK/krPJjRTPkaM56wz9zIIvvRS7
WfSLeXocQmGpf1jiT5b9TWHI275OmnEe67OifimcJ7sFAaVuM6SEJfDbVnLC9sR9/2vf1TazaypA
U1SM6cvTPli+f9sQQ0gtBXqwZUTZOspnZPiNX40zBA+lGgbIw6fKCbqEfsmB9bno7lprhi6vafJi
F1BWzGhBMncUvudT9s9xTuPBhszl915TYV8q5HNUHEej+YGFBI2iMPnDEDDZTonxS8GXU1Z+RCOd
vsxtAeKUeNZp505Ml6T+ag+/J+WPoxwTGz6H9NTqPySQFflUPMb5w9D8H2Vntls3kq3pV0nkPetw
HhqnCmgOe9C0JUu2Zd8QslPJeZ759P1RVd3Hm1sQ2zASBZdtBRmMWLFirX/YxYXxVS3kBy17MUa6
xyhjOJTtNqLCZQIDRJi7Kc0OjtwLqq8mhqEx6KlykiP410r4JFA5dSJIOjs11/JrNPttxaq0jWEv
2rnKW5sOPOjiwgbIYZWSS1WOxJk2TqdO5SPFRlPtxxnxy1Tz270ag8hDe7iXniPF37dZnj4mnaLd
RkVa3idFr962Xec7OtDY3z6wKcvgy4feKJjmC2BkkSRamGJDfGoQpC0Qr96pfW461MzsagGifbyo
LwMlJi/EEsp+irUgQM9Xk2hmgThFBaMhebubyi6HADtugSEumqNMNqc0oX+R0ETweLV1DOi5slTK
0Noz4egTkdsjUGacYR/7LGMN9iGtNA3vISFw4gB05iz9iP38p16Uip3XzSNao/s6SZ1+hHOvzEa9
kblchvKFWcepTt2Ci9P6NhjF/HE7IW9QltqAxJciPGmWEDk+XkaPtFiUvz+e98uzkB/I1CNlChIZ
WPf5vCO8UemUxsWTLMDMbq2w2fVBMXqKvpU7v7O/YOlzUGk0Ehd6y/lIc6bOoRAAWzCQO3ODCFgj
tN/O9sP5Jgj3FNX8n4PWff74/S7wrcsXJ+cARQTYGgDYMuG/hCklK8AWhel8GmCHf8kAKV7T+ioQ
3JemU05B+xTm1YDpDXd8VRB+Fq2AdlU0lU6rBEApuOftexipRx0GvC2mdY9d1JB8//gxLxNWk/OU
SEAtZMH1r/KECHePeGp0tDsUv4DY1UgPedXod6U6R84QabGn9N1W9/Odb08RBAQyuGtuM2ttyRwp
t9ofJL4IN+Z5lEyq3fhBAAXoN1bZBUaQrwDTHAQk1BuuT2shx0mYgGmZFpgVOdZdqRfxhq7nz2mZ
zCAurVZ9nRo0uqwyfaADYOv4Un4rLW3cq+gqfqvH5EkJ+nrXt4ry2xkavBTciMEWL9WKNYVMTrM6
bMayPtHaCNBG0gS7HMtsI7y9twyXTt/b2bJ859UyTKsS4IxW1aeomUEVpeF0bSLgZ0tQB29bRVB3
8Vh5otxGOxIR3Y2MASnwvD6hFaF4gLLyXdGJ36CdzU66OLBMyThuPeRlEF4UsGgDwLFgh66x4EYr
I82t1eUphAb2WdWG8m424+dsjKxnrQ6T21g3XiQraz8JRq/eNUbUAfBs+gfEqb/GUU2PohLTraPh
Qp1LWZTzKCnQxOQDUS4838Jm2wEN17vi1HbPETpkV7Jf11dqqg3PeQ6SJw8suJn+pN3MeATdt5jC
eGJWhs+dOFwN2Zbz5HuzxHKBmwe+D07Z6nG6FvObrqGjmgZhid9zEe76PJm9jyPCe6Nwd6XuAxUD
7rB8/tIdGO62AmZ/MswsvOnmCNVffdqy3FiW3XkSBzJs4WbRqF1kXlZxJ01BOYhVUUHE5z4EmbLy
KlObXV0IAdmP8W82SJYvyVjUokkcMfhevdSgmeU8lnJxwl2svRY7kQRwMDb6iJdhjThDk5e8ZbFi
WW81uRUDbt56iUhHEEAsbx6KUUp/WigwfvyJ3luYlJ2WFhb7ZZE9O/9GsjSHRipYzYmDDBGPTvIP
shHv9biZ9gWaEH+VtXyI2nb63o9T5ABz7ZxOVhKUopWn2Mi39Mku8LLM7xJjIQkzz/AYVulN2YLB
iDFwPTXhcOhUzTbjEpkuTH19yMxZIjpFNiiPITvGLSzRE9vBcmex677iu7gwP1WroFlfDLYVoltj
ob57w7817SRrey8eEMTlbNT672YWdzbSktNT31risSlwKhTTtp7tUImAz6WZ8uPjyV7Sg7OVSjeH
9GSBc9Mz5eOez3XZjTNqn5N4EhvgK2o4R0gBFtZVJ6ETkmVmdOxBYz4VUhkdI1GYN2pyl9+auIhc
Go1ydSG+rYtyZhrW1hyn0ikds+TJN61DGc/jwU+VHUhL0O594++R+/qel3HiaEWvuwZ2DvKMXd40
D/lGE/BikfM4C2OJNjtWBBcuNoGktzSXMulE8z69SuUgvJmg/71Umb9137yIRMtQ9Bsh3bG+kL85
n3m/C9tJswqJ6kIx3wua0TijTI/84+97kR4yiolLKzUZmBIwSc5HgVqQhsjbi6eFHOykcpsdlEIa
0BubxhNbq36sNK33KgTXN469C44ARx5FXW6w1NWgCaxL14DFq9602uaEdTK2clnSPAu4hLhjNsjX
VStNByPUvuYiQMS4CMBOYvV3mrrQfJwMLGVpJvdYhwT+Y4rY+KHs8dUt6uo7mPV7bumiLSVWezVZ
Y3YSwoZznLLM32q68E0QSJQPJbJZO2XElXUohV0JQsJNc034RttE3k1Ytm4s5Ytck9elCgtZlf9o
lqwS8bSIrB53aTqPVY0sKvUr15jx+4wnCaMAxerQtTKS/cbnXUL7+f5l1KVFA5QQV6ALN01jNpOs
V5sTKn97UB1G80WjAiiUPRBpryO3rtTEkYt9Vj+hi2MPw1ULGUPIn4MYbHj2EDSNu4TZUlWpdT74
A4IRcrnonx2EGC8r66Uc5F3Sxm5a3LWhgAPCDvnmsKP7IWWH0lewskRoJ2odU028QGb6Q3QPb+Gc
B4nmCG3hhv2wi414BxPvYKSDBw/XRQ0vA54Q1kh+5uFhVHOviVN3SRRTRBFT/pmPUe14aNUAwCdw
FfDFpqdo9S43MZ7mf4NBxG7Z3Klp5PrCEfT2PjUkJwl+iDzNqO47Wd43/rTPqJEgIFX3YczBCDX+
449wef2lwEF/zOBeudSN1y3pXG9EelW1ePK72S6FubcTTAbRbrNuBGUKThOztR9BM7myntZwX5oZ
Acqkupp0429BqYpjquWG69OicDCGDjwBxoHb1KZyy/VtS1T4QvMCNDmyX5S6WDOE/rXRhpWYviSk
MiUmrS0OeRlVN6i0ShQNB+FanQPpLhTTyA6BdEuDqXpi3fpekyrSNR7T34A4nHKDFvkiJlM5cxIP
O1+x8nslm7dO3ssYCcaAFj9lXroO9CHPo5c+q63STGClSqoF7pSNwW6Sjerh4+/33igLaYFmDYkn
revzUaxS1HqIgR1UPxMrsQIhXF1Eoe3jUd456shmQKwhjbSUxNZJYd3loS8qTXePDZJxRSfsm4wX
gl1n8usowudT1Azfx35PXc5J6gYBGyOeLTsLkuia+ZXcjedZJu88dAAHo03OJQ2ULtIN569dZLVW
B0JS3tdWrjhKkQwnM0e1O48CbRdV4Qsexb03APBz8oLUCwN7w4mS9vHj57ic/QXGwXwgcg39fD0t
WhSMMb4v+f1sGS+WGuOoFojFxjF4MYgKFB73C2Sc6DFfNElyqwkw+4iF04zo5g18RKp/zVhsROOL
ZGoZBVlDFj8EJS4A5zMaRyxTRZqEk6AWs9emfel1etEfrBIchGmG8a6LBv0oTKaxBx8obGTob1oI
Z18UzzKAoYs8OeUZ6p7n4yvynCuxNmh32hAhxo49qy2NuNVURRi4XPFUGFrUCW0rooJvTqinRdlf
k9UrdpSk90qDVFkjJ5ODIM7XuO8BEgVCj71ibcj3oxUbB5O283XS9IM9YfjufbwQLg5Qbn9wuhD2
wnNm0QE+f/pizLK2bbXklGSV5FJ9yuFTxRSMhnZfS9FRjzpxa09eHJ8IznBWL1qyfDK+3PmYtTrW
TCMtngwXJafFzuR+iJEOMcZC/WlESnQcC2rT0jxrt/hh4HPp6+WxmSNzPyHv6Hw8AxfZJ7VJNsGi
WYraGLWd86ex0Nj3y2gu4VqYuK1okfK1QlD4b2ES1I3df7khaJzJ2OjSqAMrud514aipfiIAV6iE
PNlRdgCuhIzixigX2SezBkoXFsryVWmrnL9QB79honYRn3yjy3dxiA9qgnzZDpnz4EuVDdHXpPDD
XU3ba2Pky7YogmAYh+K6Bc9xuUWeD52Mg692elueuqHV3DEUu1scGGL8B+NdoY7JLoDXaddpWBwN
PA56xBqdOFf7Hx9/0suQsIgbceACoKEIv0aL+cag0qtpspOmgRNBUqTdt5rhSPE0PJTxNCGDToOn
UAcklv1G3piFyy3FpQqJfMCTbyIfq5x0kHGJmMUhO0GtCe0cwtRe7bTeZQd+ivvE9HIp3vJUu6zJ
AX4g/pgitxpqLOuKNHKoMyJfpnzHwaV6JKilR6ZXZm6bqMG3QBCzQyjOEPwLJE9tyj6hXYwdcuyB
ntzmZSI7RTuXNB8V8btWdmz6pEyUayUVrd/dbwuzGkkM2NU0XIGVn6+ReM57sxxH8U4V5M90yXsq
TiraPX6/cfxcfAfwGVyCgLdQpoXTvezGX6rlQgZeoiwYaBZORpZ9M7CdzAukJ+o6+eJn/lYvefl5
ZwfBMh6dh6UA9VZ7PB9vrtW8ptUv3kE9be3QGCNHD9J0460uwtUyCpLR3HUoP1N9PR8lT1IfsbhB
vBOEDB1svOGOMhHbpsw+b1S4LpMnxlKhsrxx2Qgkq9BYjpGUZXMj3oW6/KgswFrMXRJHBRH1qnZj
v+8b8dYv5cdIb2wZnH1lJ3Vg7YOMbmk+mn99vK3fVKrXM6yCcyCloLlA6nj+7kpn1tFoVeKdGZST
m+uh7yEFEl9JhdLZqehb+1gMk8Psi/HfpY4zpg0nOfxuybOCcnubWR6GWs2+DozWxno83/m0Kva6
mVYHlCb/GvU0PACfFPZior36SVK6VS1PhClBudaGJLuL5iJ8qXR/eq7Rbj+khaxdd5Gqn6q8lRzi
Ofaral/dcJBZT1LebbrrLLH7fAZoYgLOId+AwYZ//PkMGEYRx51cwi6UOt3VB6jjQy89JLHsWMWg
wUrm/26GGt0+xQycqhaqjYThsldOWQGvJrIukEFLufX8EXzdiOUghwsi58KVogk3nRI0XlUb43WG
Vt9VE6Yvw9zH17mIhiAGkyW8g1jBayPJops0ZUKVYJb2ONP2f+ttqrp+U2PQnEK/j8vgUJPk7GOO
bK8i+/EGaRRvGjMrr6pIaR1RQHrfmScYlfOk6Le5H6m2WWTCjaRIFX6LObHeQLMpyu8/Xn3vhFiE
QaiTL3o+iLav40k1CmXcVQkMm0kRdipK9L6uNAhtRFJFuIza7iYTrNqtk/mQDvNjW6VuqmB9K/aN
dsxierAkga3/SP/TcilqnDpzUDai62XQ4yHhgHCtIsfgIDj/OmYAjqo2GwGsuFpdNVOIZGIKcyk2
wahEdTzaTa+IGyfeZeSjUkvTiZKXxcG3Vt6LsSIqFz7GqQqC+RHNsPpWDOOtFt+yts/W/kI+UsBk
LnogCKCtzlX0myteAgEFkfUvT+rgFeOQeO0QVwBKNz0ILqMfRQWaR6RR1PeBNCxv/cv5YepEWi2d
pFOclOh7l41OTaQbm+diUAWv8mucCZTobmok+RgroeYkBbrxsjA2rhyn4yOwt63U7uLrLo+EmBe5
BYGNhsr5I+UNGiDGhJIO8nPP/Jc5aVZmP7MCmEqgitHnyd8SYr/4tm9DgmhHvId7zpt+7i+zgEH0
qE+FL52mSAucFtlTNx6L4XdLwKgg0bNcRF5pElEUP38xUUS2OqEhelJrKdiZc2o+d0i3HzKhUB4/
3scXySGZGcPQiWICYYqtdkhcDjGyw8joiXXS3UXJdWfVGAFalpA6iAspokOL3ZNRe7+CJLwx+CVC
BpOvN/FIqkG0W9aYiDnBzyzS2+w0IH+3R3rRPySaUVOQkCSIm9hbid5QiU+iGZZe36QSLgVF72UU
xe1y0HwnCPRpI6Rfpu3LQwE7Zl4WSuGas24mvcDBHmanSFGbI0Vt0S2KwtonQa3ZCU2jYy/Kn0Jt
dBIxRrUpSg6+nG6VVS+xYDwG1ZFF3oZrBBeJ80WgAKnE4GdIT3kl3U5iFNyital4ZNkAmaSqcFM4
Ha7ViYk75ph7p0m+kVxd7i+yCq4OXB6oJlzYZGRzkHC09HDEO/VRVYXg2MaoZglh2bpoeXmpUm1t
6XfeGpwWAGk4OiImOeqS8P2ywVLkOtsmK9LTVOY1Mqyl9b0OBdzo2oTS5WCKwDuoHMRUzFikTeU1
o0WR4ONNcbnLzx9ilVdk1IiSuu7Sk5BEwq7ShdhLizj4/NujQO6nx0ODFhL+Gh6WtZYkJFkcnuQh
BGMnSoI75JCYPh7ljY16flBQhqFlCG0bEUBqruczGk2iWrVTHp4Ca3A5zO0s+ZIqkQtXaTdqz5Z8
H2tXrfJFHXLHiFUbEK1tpZ07CVgNd3eGP6HHHOFTKNpt9CLPyZ2SX2nqaxeoGMY/yuFnf8RVIgF6
2Q2O2QA1qdIDmfnOzIfPEKFuzKD/UtbfCzzSvLr8gdrx738vCICcgYAIOAjWrGRIP13QRXJwwlPl
2swEGa+IZjPjuShWAlIwAREiJbiQBNb5NhqzIxlKFZ4ShOsPpTYZjg9D7zBZxS4UjMDDoqN2BjO2
HAMs3SFPZckG4NBsfNF3VufC+gLfDHaWy9zqdGgQ9bA69EVOQx8rNDcwGxSXCunH6+Zy88MtY90s
EQC52nUULDurDyIjD075XD8N4mw9Vo3RPgkEKlxQIoMrDgv4028PSjoNHIS8HvDWOqEPG0BUoYm0
0Cw26XHGKOIaYDn+K/64SxOhd8lEt5xOL1+UKzETyVUVO23I7ef7o1HHkK5wm6OqAj5Q02Pti2jO
rWvmo+SyjILrqMrS/ccv+mbDcb4rGRVwEkAT8DioVJyPamX00aqpzk+tdZoL35FC/A21FMWxzC5g
GMzDroOjnT+NYHDF4SkVuM2pnj8cS/9QUqvSk7u2OyLcYhvmQx99VyvL0afpkEwHScGdBvoX3Kys
2ClDaMfKo5TdKuGdYVEGDrTmQZ+l3SSCWW9SNB4bO+JYtaJs57fZvkEqs5dat0Uu02iSlwzgszel
YGbNGsBi2OIWNNTD4eMpWW5Kv84IJQkqdLjNGgvyBoDk+YwYM3tbHKLhU87hcKhEfNEqzCAPQiEq
9ObQUGiN3vCyTt0KkW9Z29nQaN0itELSvvg5UEo4H9q0snDmUEo/IZQp2y0CtI9dqt3Xchsc8W+h
hRYw176Z+Z4Ss731blAPcQuSPNMn5LL6TMaVV4+u0P9RHYLQtKsImQbmrY9zhu3W6H/5eLIu+n1I
S3DzNxfZQVbRhdXjOAZJqNa68MDV+4CISnlVGEJ0KsO08YRSqw9C17ipJpauMJDATKNoer4qSPex
GVmHscXhuKOkrk8yduO9pDxOZl+7bREk95kcyxvL/SLRWxA7EPIxJyGC0vxYbbJCsKrO6GvlwZcC
Lgqy2uwgEhTPIMy/C36HChkiBo4o+8VtMJuaXelW5yRR37lmYyQ7LJV6B/fw+DePYGB7dPaWa+zC
4KBSfP7hk2IWCqsY5Qe/CEIv1oXG7YLQ36gcrQP22yhQZLA3g4NPl/Z8lLFMw3yYFyuNKSp32O+x
7aqqPX68JN5UWH5dxQD8AF4B7QbhR0q/Phf6TEqlNhW0h1iyqp1eq5NTovQKH1p8QRngakiUxEvM
9ElfNDqmpvPyPi69aUT01zLb2iuyMTlYuSVdIbbytcbFx+7CxzCMQqSSzc+xJo5ur+TFFXV2nejA
DQhllcqRAyn0ctWobiw/0w5hWOaONAvJjuKs5qhiZqDc2aL6hk+1k1eq+mQmeuqoiVGhH2emGyfX
xXZmIpgFOgoEV/LQt8X4Sw4ZlcNstdgEPpDreNoOvXdncvpj5FHmvx6d4jZ0ofidyu/ta/Tobxxh
y5JZfYUFXQ9wZylHcks8/9gILbdyWLfyA4DPAyxOtTZcXd1LXBc+/t4XZLG31wR1gSAVRHSQ3ucj
Yb1oZux++aG8Mff6Prkbd+VR2sG0tgNPssVd5ij78kvvGQ/a3rgS3XwfuKEt7D5+jvX5uX4M+fwx
Rr3rol6s5AdUgm0NKbhU+66U+1rWgW9urPH1TiJXBtey5F5kJkiJrF5ZVZZqSoja2ijl2q1hBl+a
3LI2bt/vDwJ2mrIeB/Pa44KEqqr9NAM8HeGmWERx5GEgF228ynLAn60TdEmAQNDrX6TrOH7Op00b
QqRc5zI/6V2AezNca+Sgi2Bh5vsuYhnfaQ1k9xWYOUdI5q3Fc/mOC5bw39Ucytprxh7F4QkeKqNX
YqLDnpyK5Ya15eK6GgWw14IywH93aa9TwlPO3zFLqfxkCE+cqOBmnT0DOz6kXKgfPl6Ba3Dkv8eh
Bo4GCLUw9vz5OGiM+OwGNTuNYjwew3wc6NQWTlEkBse51GIu2pa1U/ta7ZoJmq6A4eenRhP9vdTj
SddmfWGzEgpPUur+egqn0J4TqN9V3en7oByPXXhI+ujHgNef00r1tVkmj9DC430hlz8n3U82+uir
ZOjfb0RfiB7WgoBeyydMsMb9NleyU2UFD5NKubfmO2kQQW1UfCJbDdCoLCXR/L3N/DauSoeICE5G
RXv2fCYngJAGGuYUZBpJ+5xmaXRVdlzpWjUL7LQyvjbllh30O4sERAoIZQpqvO4asZCoHCRDFaWn
1lDDgz/NppMqUKPe1sh//Rz/V/Ba3P97ZzX/+m9+/7MoJ5q3Ybv67b9O5Wv+2Navr+3tS/nfyz/9
f3/1X+e/5V/+5ye7L+3L2W+8HO7o9NC91tOn1wZTobcxeYblb/7//uEfr28/5WkqX//558+iy9vl
p6E3lv/5nz86/vXPPxdTj//69cf/58/uXjL+2a5+zX+GfzwWXRu+1vkfL/lff/xvTDXqn230848b
ftusf9jrS9P+80/D+AddI1Jd8kdmHlDTn38Mr8ufKNY/lhrgEl0XIvdbkzAv6jb855/c6/5BrYJt
zL8j8L4ZyjTL2PyZav0DzABcMjr5tOL+/L/PfPZZ/ucz/ZF32X0R5W3Dw7DA/icsLrpiHJoLKw0S
F/FpjQiKcYtpizkIHUULm6dEMRJcXST9pRdVf5cqPdA+TNe9XybuPw/x66Bv6LizUWncUObiyGZ4
osgqD6RI7adcMWInTTq36u4k7SY1ftTWzRx/UuPc6euHRv5UtbGXLXa7VupK8VOVP6pR4vbDt04b
7MIQj1n9gw7PDptiO+kPiH+lxnjMaDro3QNkil3vI3qoBk4U38jWUyXR/G4Sm0TYtmAZqM3oTF2+
70PJLkVSo3Iv49/bUg/9+HVX6DsmefW6q7NHqbFuQwEjdoxH8za6q+zOzuzZFXaFU59KT3lIv9Sp
LTmybW2ceudx7XLk1U1rwARa9MHx0CzqOhu47MmvnwMp9qo8+rsbtaPa/L3xssu3++jbLgfxL9lg
oemgehSGBDTj7Spv17o0Zu10p+39Q3HE3XH3+PGQF2v4fHrXVMSpKAbaCIwYknOmp9lRd8PGleLd
IUjaF74FBYT1fUrq+llqZQqho/FzNklQtPugQrut+JLF3z5+mxWk6z/f7JexVqsl1Wqj6peia3CX
0/j5y9xXn+vDeF3sYencBa/BlXxSOZKu84dwH7S28jTG9vD146dYVeXfnmIxHYMuRGVkyc3OP6Oa
Nl0dx2niNCj6Si5iS5zRht1PXqnbYWBHki1v4SXfWTpnY65WaybVuoj9GmNyc+qxq81b/AWCkU5T
kcy7jTe8HI0Ug5qXRpGWzGztSk35ScgE9HAdoxBUJ5DT8SGw4CgnU6i7eaEoBy5t7S6fy+xWxWLT
BX5hvuAD1R2aSqkw7G66E9dw+SREZvI6Jbr6e6uO8EgqQuuPYImWLwq1599A0gSJ+BchoamFSzNb
pP9gRf61IkyA+XwBDDQ9ko2QcZ4fIOe4uBwCEoZTxC8gLOeDilJmpZKc6UjAa42dmUG9I++JDh/P
/hIFfokS4NZ5J0qqVCmWk3FdCUgniqmR2Uwgo7HlAK2ud5S/9Vx7qkUIYWMxGdd0pcD8J7VuRFRc
9a2b46rFyrm3JMn0qcm9QBxj3HL+plIJDFKOocvLtMU8TUotSoGkzCrSTph4ZQWW7eX3UK9zJ6qs
+joOKSckkTQ5ltD6V31HTfDjWVmFmTcEKUIa5IF0WAHoruZ+Lqw2DzAd2bWKPoNbm6vruKyqo1qb
rwpExgMo1njjMF6peC31C8YTl2sRlCd+raahUIq4FfKQQacxeyyzTtxFnZV8NuQ4OYSKUmf4M0yz
q+KNQE6MhdtoR0APJseEJKjaiE5vMZxXbanlmcAnsxa5EgJkk9YSo70shsVQzdUuRCIJ4Z4pufaN
XqFCWfs70Tf/SgaKKAWXDinAuqW1Kn3jknM5LQDa6PObEFkxNKZKeb46tNmv4H9VyAKyREKHdo3E
qkh7sQBdVYSfcj2WByAfajrtSfHEZz+sqxcDDWQds+5hJkqOlf/j4wWyov8yMW9sPAggiHTxa32N
VYOhEfpK7vHvVpAspIg7f4qBcB9yEIefDK2NKltU+5JSejCNPzEC0Ew3NZQJweC6ju/NLMske5AN
Adu8ap4/R7ISRO7GU65C63JMot5oLhpW1A6QIjifO5TqWmMwcv1ADPBv8CLMnqUh8W1EFNF56idp
lyg4BJpGQAkDmt2RVjS+KmZrOYi6do6KJ5YztxrqUGUCSrDtNu57F193eUJqd9A3SKJBTq+uysmk
NEZHx+CQ+5OR2mquS55UQdKQ6lK2aT0NV4XkK0j1QVPHkjfz4sCUnFCFwgcIYtg4jJaN/Us4fJsw
Pi5cQ0rjSFatFltZKW0LBl4/xJT1OP7CzEv8cmBvSVtqhu8MteBSCe5cASmPrmo6Yqt1UdaiRA8n
8VWs6bwMSk2dn+LCVt67TOL5W8G3peYIhxKBlQt5TampqrHSEv8w1fHPyYpiZDekkKYSFvdRmqtP
lHCrl05pCltvkxpX8Lp20JI1nWHEV8RA1HRjV69qlYtoFg0PeI8LAgObHn0VYQeFIAYHzT/4bRv/
NaaK+mB12lEMUsGJ8d7YE+SL6zRsrV0u1PJnaUJ6aojndjcOEVr0vtBdN3qvw9Tozdarhza/SuYm
27dg4z5VHMee1M/18eMNdfnNeGpQQFz2uDeJ6+ZgyvFlokfqH7remG+iCPGXsavEQ+qL09beXb7/
6qNRA0HWcbF7BBGw5Ae/5O9aElj6GGnWoSjV7sms4wDq1+IWt2D0NbuzWnxHzax5DZFK3cmxlByK
icLars5jbUv7eZ0ML99rCZ4YeC2iysS986cZELS1jF72D21XV4C7/ORBHemnleGoJG4K2hxHeQ2L
L6eF0fNXztaCmaaWqjebIi7puMPjHqKVmnnsBwFFmLgKRwQNlRQn+b7tlZuur+OXTIu14mBkNHCg
zUlcAWtIqRun+8WptrwM3APwcdQXF97R+cu06GMgkMzL+PACd1m3dLQHvz0A7Os8LUvzXVYasdfQ
m/NgAKduIBvd/reXEhduYHoQgcAorDeA3sTAsxs2gDUa/S4q03nv96l+ncnJFhpwSU9XK2mR/6G4
tQRatGjOXzcWex1dclE4hKmvuZ3Shy6lBjxsptF0R7REUFvEv6MtjNL5+CWXcHkxMhJyDAxoEhDx
+cgpSIgpTirhkE95cxDE6KXAp8fBN4Qon5S5K2S56GUVXAGMqouNuPfObl2yN1QqKI/iUbJas1Fd
pok5x8GxLALtxu8m8T5n7dkCNJCNF10njKyos6FW4Wxsw0w0UeI9smVNmriYoHSinu4msjq31/zO
LaQ02QgR774fNIuFnffmYXU+u5nSc3x0aOC3gdl7bSN8Ndj6mIIN5cZI774e4E6cOVDn4hp6PlIf
ynJrFhKvx63Ehb9iA62Lvhlz718pma8+auL8/eOlc/lyhD4ARxgagTpU1lIu6MinU8CUHpPUKndG
atW7RuyC3SBm1sYd6HJ/LEOxB/ETgDe9poMLCk19pWWdNHFcZLaoF1z3oxnZj0FTcs+ssbDKTPiA
BTDyj9/ycmKRdVw8dhcctcbY5xM7zmlsEc6DoxKa+VEwgQilcj/e1caSOUal74rjnG0lXZdHCxsC
caolrQeue1FsjM1UkiYzOBYhHAxGlME+zTV+T3Y1D9kR6jeFDbMM6v6IEJ50lU6WUFH7y4NvxRhu
VQBWdPUlGaDoihcaeT6YO6A957NAiB7zObGsQ2Ui0jioDTSVmvRTDys0+4kgTpPXmivT5D1aTTxd
JSF3Mz0Q8HI1xAogQuo/ZAliEG0oFZDOm+6qiofpOTNiZPNysfGyUdGvIz8u77G7745GniTHNJ9G
qNVxe0S4PbuXRl+5bSclvRKVCAzJ0FcAG2jTRmZrbCQSl9+dcAjzZ7lS0QLQVqFpUKOiBnoBIqEL
3Vq+m2saNtpzXt1F/RaT952xlmSFpJZ7AO3DVfgfIbXWWU1PMoqM8LbqrGdaHeI1muiIYpTpUzNv
8gnfOWHBZwGYxiJKJ1daV0wi1A7mAEAJPp9ohkhKcNDbcMQ5HFNs1DmaA9q6KJZbVuKarWLc+MXk
b0zx5d2HRyDyc1GD/kMOdb6oiggTlFkGvJmYuEdLuvUidFXg6tMse/qQbEkbX8YrpCuYXHrgAKTB
8pwPl+cQQEv8MI9mPnVXkhBVt/Mo9zfpNLUbwsSXp+rSLdBp+ZE7W8ZaWgt98W4awjw8jqZ+FRR+
jcZeZriqCle/YTbJ333/EVCR7lbqEG9ckdYVSXbrUpYibAHA4c6mrSYW4pMi9LMQcaxCwsinyDxW
gRJ6haXUDut9PjRTJvxo+lTyTEw2TnkhfEWI17A2zvfLhQ12hcDNfQ0yNbJ+51NuprGWjXgeHHOU
D/S0Gl0pE+ZvXToot3WoiL0TT1u+Z8vGPM9oljHR89CBIVKOWL7NL1m5X8cDRjAGlFgljTxfisNb
UtZhY+1eLiZkfiX6x+Cy6A6u4fYdGkZCXqEAM+RISaRyJR+UGk1/GIXtRm3zncW0zODCFMGGnAhx
/kJWrQzqYKTxMS0aBGp97SkV9eQaARjxIHGNctS+SG/iUkTzOsfC++Pz73KT8qLkhjJXQeqdb9eO
X6azlIou8c0yPkIJT73Rr4pd5WuVPRbKce6NZmPnrDrmy0nDeKxQWFMqY67jktq2AyoPSEHHohK6
g26MXq9OgTf5YXCIc1O487uouRKDOt5xWiWOZLbhIWyxHK66GgtEsUPot4uiH2JXT5CZCuMwtZrv
ktL6oBS1+Fqae9XpIAnxl+NgT4t+vPVnAb8q6q8vWt8+KHrTfv54Ht8JuLwYcZY+5ZtM1GovBIkU
Nl3exEfanrHdmfhdmLgW2aH/f7g7r93KkWxNv0ph7pmgN5dDbiufW0pJmTeElIZB7+3Tz0dlVx1t
Skcb2YMDTE8D1RelkoIMRqxYsdZvsgDF4eq8FLV81g8NyLKBHw7go08kie9OLt4QnGvcFBE2W2T7
tdS3ClCveD/4SrkeqG6vCnXQbDevlXtgqNG1VMJJph6X6zsQM82Fmhn2o6J041bubLFT8/Jr26fT
uhZIN9Wm2cOdNIydLWlgEXXchS3y67NM4bLZlQYNSEnSMxKV/knj76aWlm2RHDzl5vdenAEDTY5P
tCHdXoT2Mi3CSGD7jLSuHm2aQsnWUzkKLEcCbYVaNT4kRTY+ffxF3wsBwGOIanAc4cfPP3+1M3Ql
kjqsNqJ9abaGK+dDTpm311ZOZeQnLi/vbEKq7zMhlyqvBVzxeKgwqFslairWjpQryBPJwXkbgJFV
tWHYojFyCqj2TgxF+oLNx6Grs+2XVcm8mtV0WKtKrZgrTa8QPEFI8MRyfJvV6wzBGYWICRXkZWiR
JsyGpGCK9n5vdjtKIsID2Nt7dcJ9u5Ez50pS+3zFvvFP5Nfvvt9MgmPJmPT0F/PZBFFXRKod7WvF
hvquSPk9zpzVzccL5L2vRi/qRWN2jmWLtG5E6JTihkQoGxxlnQeyfzmOnbSTLCn+bPr1KXnk98cD
JsBthfKJsYgwqJikVd8yn10YrUHk5BsVCJdHYwzqZXOqBfne1yPJoOFJSjUb8B2vyRjIZ+BYjGbV
SnqOQkC8gqo77YZ48iplvDTL4TGQgnz9b0wqXTB2OX2pN1hSh35P5WdGtBeFCv80sspNoCStG/ij
dGmFsvH53xgPDtg8HEZVy/ZbU2a6k3YCe49CAZA+JdmFH/HpeodSZpf3p2j375z2wNJm1O986JIf
H0+rliW5HZbcfahzSl6PtcRuqEkbG+gle0kGCebgS0aN1RG7XpbEiWTjnaBGPj4z8eeS7xuNN5SE
TI5fM94XvJvrt8ZwNUTVtwG1iN3HE/v+SCydWWWEpHyxOwSdaycuRbIH6Oavg9CpdlVIrxxNj1OY
tffO3hcDgFnLA1ne5fkAonBQaurOeyE34hn8XLkfx9ICCx9hUGS2xT4YMvuyzyffIxmqH42uPqXg
8k4jBeQSYttkjVRiYScff9kCvkXmK2O0lyX4gbKJahB5OsD91JmoG3fQ1qxU2bH20YHORO4FpiZY
Bn6xQ86/2348/WiZMN5xogzDkr4uUnRw6AA3Hj+PLsEEVstJ2oVRqShuY4n8V9royrWVW2LaAmsa
9V1TxPqPpEr8cmvqfn8xlL3xtW6KgeKyqdya2VBdNkMF2UNpB/UhQqT1zOg77R7ebyy7I/5kN5M9
hIErxzN4Ue0CKhbx167JDhQ1Wvwkptbe0OBMf/ph1g9rWPPGV/zXa5swEq24OKLsXkwHtVWSq6yB
RQAqXzqkul7cSJqIIjfr02Z0Y0MeEwTdSExXpW/Gwg0DfFwRzM6aVYcjZHShiwC3hV6CO7OpaM8m
ro+BwLaNyoKcx4Dy5sZRbTOo0STfc7Ry79M05MRNh7Z/tosxubSRDHzQMWUR6O8Ims5mr/lu21q0
5hEyS9UVdr/mhVwpxeVQqijDadGQPqo10bCqggHQ5kjHBomgoI3dURf1GmMM56kc8/o+nVA6XClG
ioFIWDfSbcNjo1UcB6mymsJU+ZrKWXDbDnmI1n9jxpZbyk14Kxl5gRiCNdqDO7XgLxMlMi56u/iJ
me19YEmWsR6STHksmzAbdupIz/WKAnv/XAJyX8cyBHmX4nCkrILI0nbzfFvXSPDWo9sjjXhuU9fJ
vLQlB/PCQbfqtYZc9QOE1PjZEmrXrE1Omq96bvUB3gjm+NVRGtM6o+GtI1vXhdZVMY3iyYhD39lX
kqXsparSMhw5uvYKZ9oa3aW0z1IXA8vK32ZGjtH7jPpHtjgH4COZrX/pDGZ168c9vZUK2IOyHiR/
st2wzSyOOgktwZUUOtNtqoe0TFs/t2EVQM1BvVh02ZdUKxC1Au/Z7HSR54ce4Op+gi27QhdRvsQj
uDjgEUuR229LGg5W13Wfi2wqI6+qnbhxk6lV7mSfaLKrkja6mORKvkEjONXd2B/g7ZuSFA/uaPay
2BahHOxas9RGz0/H1l4ptXmZj+bwPSsRePIa3fI7N+jLplzlqpwgg2ik8g8x+TGIpWmS7ZWKIO+j
2hfdc1DHkQP0DvaeW1dy8VUzwvynoyfNrWZM7dMkh8rAYh60lY6SO08S9NF11ASj4dWjYTwbTV/J
nj+UcoFdny31LEMB9G8wqlu0EmxqiT4oRC9rDfOprsWYwrEW+VMcxX20lgCjP6oxMrMhxUfN1eyw
SL0gnP9OEiU4IwAO0vdynyvPBsXSeOv3g31DcylQ3SzO9ciLudKsoFro9yGKa2dZOUboGIYKPgJS
kHW4tqt69s3pqa0iExFiYFGEYxCuNRVjGMHxkdPhLUeNBRJrxlrnVH60xlQIVzgFO0kPaVF5rSyq
YNNm7TiuExG2uHKMU0LfKzITrNey+gay7Ji52mAFK8JA9T2vh/RB0iJ9n+aOGrmyANM5mx/Ue6cf
tPspzrofqF4BMg7DoAs8JYz92qtjxQ7xwpIkAGUiab9WvezEHjq09bcgQmzRVfvJLjeIFqAwH7XN
fT8m5uhBLit1N9ASzEt4bpGuBGBTnUKyPpZ7p40aeAMivUr60k9du6wGQJ1pYxwiedK4dBfQR9wy
q4YbgSoSQtBFzwdtWbqbdtbKE9Vk/JB9Lj8oVgXjTRXBUQZHEDUZkomdwVIPi/CGAB503mRoqDHq
0xg89ZTbJo+lB68p75r4oovi4bnzM/FsjUqvunIHxsRFS8FBICmenMNYY3qyqnMaSOez4Ntd0qKk
4459QIW8N2tZWbPzBvh4Yxt7NOuTz6lcNt+NIjpvpvBBngy93RQIRUDx86Hs7mOrKuRVIaGCmoI6
7Vc+KLfeTbqhqFashVzcFEKHPKKUVrbL1akLzmpJWNaKjpX0uZ00M1qH0VQd6rAVB8fuMGZhMu+w
37xIDeeBq2MUrcyWwwahfSJH3GXtBRIWEw7BLOCvRdsVIdKprC05CdDzNQP0K7w0S/1pbcetGq7b
OAzvokQLvsZKKe7587gbUY3iO03x6J9NAeKpbiixWVxKOvmvXPfV1lUaKf2Sgof80tZJWfNSyWC6
yohWycqRpCxw/YxcxBW1MeIKOGnGwR7RxUxQrr5IyhiSWTtIeMRkbSNVa7t3qgBLDN9nMYkYPUqE
bTC0dGiO9FhvxmsInEUD6YX8akrrznKHUjSCqkeK2g5EA2QKZHtw9k2dK1+7LsARM+g72zWVIlW8
PJD6cxYzdE1LK6wOc5m+KFZm3gyWm2h5A8PTASA8Zmb+NS3L+rogQWw9VXMGnA0FBWdPhUIuu32B
zeBaLTvlURKGfYkYt/Mvl6f/rxH0qIC9ytdmhP4RhH7386n68de+Tmbs/PzP5fdVnj0lf/+7+jWA
/uVv/QtBr32iTcO9CM1kgGHogPyNoLfUT1hh0NCgxEZRGKzA//rrbwS9oX4iMea2YZGDgqWb9Ur+
RtAb2ic6fBCBKMeRtyIF+Ccg+jeXxrlugF07l1PaaaD5j3NOE1SWj+uJtJeMNt04aWSuzdz/WmLf
jmCEj661MX7p8/bLq8m7+Z3UHsHo3/TTZiVXmAOzLg3mljN/4XWtxmkQWssdPzrr4rq6KeTawdOw
9/MH8vX0KcmEdEDFO193FmgXnLGHsfNoh5HU4U66FlneoVFeKOcRKVDgUcJUzkORJcqmSuT8Eeu0
QKwsjYRLa1sdDmMxRJcj7LNfgmTgbpxE+UuK2q2eTEPr+Uo7B5y4vTQLJfieVemXSleK1iNASDa+
Rqr0OEpZeJM44TbLWkTHTQ2WUqf2CJYZcok6kJB8+drCUfT3TP3RXroMv1d5nf9qjqknxxSW/zjO
ylyg+O85K+5T9fz0Iz/eV/zG720lGc6nmR2sclvCzRlcyj/7av4RzjloUwISgeuIYOw/G0vRPiHT
Qg0Nfi3oS/6Tf/YVP6K/C4aUpjIqcRBb/mRbvZTK/usuR18aEAVNWCRhwI/QIl80PbLIqRGm1kFm
GcoFzZigWUU66dMUg2zAyiPVq7XkY0TjOmOIvUtdSyr60hhvNG5qqtUZeuv1L2PqWtVT46T/2SHU
7E1VrgdrYVgl10NN6X8oPgzoqi5MgEJZdFkhjK79vpf+TyzA7mcFlunnX3Cm6r/I6n48NfCUlot2
HvkfNtX/G/QpWGwfrcXzsAqfeZejGD//yr8WIyhRYvLMSlPAC85R/u8gz1L7RNl2Zm/y/5wErIN/
BXn9EyQofvN1/P87xsOgoso7HwsIa8zLyPyTxTjvhVeFBYZAQAJFTwCtVHdRzZh//qowboQxYNeg
6W6oAajrIDdjMq3xR5eE/Y+yjK29UqI6ig03kHVZr1eRUsN6biEFqGWrrF9N3Tuhf2loO+Nr5043
VwR6A7NlxvHTKEOYpMKf4ps+KSa3krQzKJ/J/WAI1SXzqnapkmWrFgnFTeFMzboQSrgKFWcnTdk3
LepNt6ntdFWmdn03aEm17Sq93HPtlyl8+MNF1jmPQyidKo4vZexenpvK6owIo2dEnDh+bnSfm9bq
pOhGLmqAEDInQQMNTKnlFad//DmvumBvT3Zz1qidc5PZCHL57N1tj4vXOdTI6nubdvV9kfhXxnCW
KsrPEzM7P8GroDM/4Wy6O8tbzkjcZXeXrqOOVixPCL9fPuhp0f3CEhlzwso01nTFjXPkSvDpk0u6
dG0trcoJxQRTES54m2Ql6hqr9FTvP2dBXl8h+5lvYyfkzib1WH7IabYZwi7Z5TaGcGXTBhfOII8g
A2Zs/eCc0kJ4sUt9/Tqc0i+auFDWVRRXljE0bGnCxRKuTLFm9rgxypWmu2Nr6BsbfQ3cwwTWloaY
DrUh+cp518jPJUUY3JWUovHCbuTu0GDfZSVFtAqkGhP2Buqy6+dt5ZVTIX1PI8lG8pBw7PXIpkiD
gbC3Jdqf2Vhz9xQUMu4K41brHJdykH1RlmGznbAdlN2yqfBj9nFN96QiwaJw1OSSvpqWPJhWaZP6
S92VFk3qwxQN+h13DBSic02ibFAXIvvm0+ZfKWrzk+9FNE8aSrJoKNjOFQBXNeNqHhaPejP0az/o
/PaMq3l1Yr0cN13oNgIjB8HFFZftDxRjERbQ6izroA7z20kBY59xz940dqGfgo4uos+bYYibr6OP
rnFdtnOR33LLLLZSNIltMlUOZbQcr1moQ5eFIsDlOsKjGJDeZ76c3Tlae5eO0uPHO+SFfPFqSVnw
Zejbzehp6Eloh81p6atIqFv9EGmjWRymFDxli3LaVT5R4jPt3MarVEk9gni17Qcu6UbXK79QbJIu
KLwl53E1TW4G3u9MLx3TM7iGYwjad6twtJrrhAt97Uml9mNAgXOr6v0uDXr2SmXW50oaKztTb6Bq
aXaOY3iF0CXk1Achd8NlMIzFdWVTKrQEWlBGUcs3TtIrB/6Bv1JG5T13bXv38VQsMCl8fRrO9ONB
0IGZJlNaZP7DaGpgeQf/gGSPCwz6MmIeMLXAchUqQ2+emUXnBU20Cfv8toRUdWL8N6uPmws9xhke
jZrKG6mTQg0bs9Fj/eBPCG4avmQxu/2ZmZhA6lDLopnih7ehNKv6h6bt6vGA4higwxX/HvEsJU4u
4njsT+Ad3n0sAEIoLoAjAd9xvELCxlBB9Q8a14/xwWxU5coIhb7/+OUXgZq55905iGcu2cu18HiQ
UcS+H1JUOFCy07am2ruDmVf7tmpObL7jDuT8kQ0Ea+AKguqaMa8k0K/Xu4pxaK3DDThMURp4Up6L
GqWCWKxqgHz32CKe8jqe/+DRBoMnjo0kbrAz+wgM9fGAKG50baJozSHQ67XcjddDrXhNav7o4D9X
0BCACaWrj2fznaVMC4muP6kSIE26V8eDgrSJyeu74jA4lLqm6laMcHCqdpsO9bNFER2zhnVbais5
Er9UNT3RuXn7zqhkzwprNOZB3i4NVUIz1Wuqf8Ohl3Au6DJz/BxTA6de3fTXdaM+80jqGRjK7tQe
XixWRMuBrsADwiyCGw8XmuMX17O2ptaqVddQvKYruQi9VFLys95SjcgFI4KpaR1O68LP880Up/4D
DZduY4xxuStbu33iOMpvIr88KeI0X29eLQNCCx4orD2yEOxDsFQ6fjAEMNjZZMTXZjONn1u7M87S
sle9NK3926mvXXNIfJTHYm2TFM65VePkjAj+DxoYlNGsLNy1JC0bkYPcmEBnr1KZdVQaJsdDUZxC
0y7akchmwigiE+VpNTTlaLUeP66kJjC5YuTOqStAYcpcqWsvFOPS0caVmuWboFE3vSQhYjid+ISL
tQPwkcKQPos7kqMDauWu+nqD+kGWRTBxxusxa8AEjOZOpXvvJr00uEWiGJuclujOKU+puiwi0Mu4
6OYD9KAKAlR88cZKAtpCF2K61vowXNV1jhYYAm6ehbzT5uPtOb/C67UAJpcEg2BAsYeO/RJ1AfBS
aSzkz2/GRJaurF66yCYJZja8Cy/HqEyM+vD14yGXXEMSYRRRjJlbxPECcWWx/lJKbiH+TdNBtpzJ
1dLcpkheT6kraZWCq9OUrukdpHutbK09nqvffZk+RW5lypk8VYo79FK38dPI3mIAEJ4SDX0B0v7X
lMxYOuoDFC84ZqAh6G+ISoOIMs6v8ZBmUHwUFB2Ctgoh640OpB7NQCdrDF2Z7skjMhf9hR+E9VXY
tvDMwqQ/p8wEwXfQI2xSCnNtm2PimSBnKldktfiqdzXa9lPm2VEITSc0iyuE2qbLKtZLtxn0x9ZG
0i/W2uFMq7voVDQ+Dkq/Xw6IKaBeBNNYaIugFNaoMslBNx3oRJmeo4XtuUY7Y11MuPe5pdDRfUqV
+iyyn9sU/iKAevRZ2/Qzi+iLOvq15ol0ar9/vCSONxpPNd9/UT+YhX80lsViowF26+LWH3GSaGLt
h2G32Q5Ok+WVaZ2tRSgNX21wORvFl09lOm/mg5EBapJmUWeF/LpYi7I16BRncuUQ+layof0TeMPo
KCdO+uMNPb+fReBC1RTlA1L55fv5TWD2SmlXB0Jct60046GsS2uFbsopqabj/fx7pHkyMQmZ2S1L
wSHgPjN+LK8OBgSQRwNfjLWROeeqAqagH2geCYcK6cdfb6EKOA8Kx3TG5JMykrsvCe92WQwdp0F7
AJWWb3AmVW/MMkNZNJea24jgsxbj2N+36mxoWXfYu4nZVBgqPGi5IdiBZIgAeVv1qUhzfNL9/WDz
HoaJgdvm/PVf3Simfsi0ukC9DT4VCUioKt/onLbnvq9N+3ws/HM/xjSeMw2wklxkZxwtEaWDWF1l
FCsEt7BNohvB1pgi9Sypm+c8sH/qmRR7TTaesvbQ51ToKPLMORJziAIWUlusyOPHVTM4vJJWVIdK
7Y3NVPYDIqKmHGytstvYVQF/Y2rTrW7h7Qikejh0nY1ocq9O4pspgOTyN+u9gunpha/VwRW3rObZ
KJECNWZ5hzQo8p9qFqZnEGE0Ly6D8Bz95RHIcKN6cWE4F0K1s7XehsVVlcvf5Dgu7wkMIOLQFbKu
MEXmuJv66kr0vnPomsLeiAgpjVYx6rOi1EsatJnphS2evyfW2DufkvCAsOscm1lii40aDJKWxpYo
D5Yc3TlotyMxVepnfW6jkZkXzXWQCGnX9e2NkU/Tg5/azlcs0B5jONYbAm+zjmlGuKqBvsDoxOMV
RkjiDL8M52AXwx+CC+cdwSkC/4kLPNyJJdo1arGSwEy9OCSj3uycMSnodqsF7jSJsWom45QX8dtt
z3iAMZggsnvwcMcrJ2oSA2SxDyRDVeVHmIEu7IXYq0KHUszYmHvHgJHz8Sd5G9Sg8RKr6VeDDcWj
+3jM1LIp2FRBecC813QrNVRXokGski19Cop9fFN62ceQE7BgQL6CRfCmuid1nanXDGWnNo6TmE5c
5WAtvFDE2VnS+qeYiG/Hc1BtdwjX1BPpRy9OSSs1hSAPyQ927Uh3fQFuMfDF6I5y0a0VKSpO0Abe
nH8zvhwcC7LINDe43R5PZV03TRV2IZWPHnuACa0A1w5Fh6labbqF6YPRL9J8X8lde+Kmv+SqcfhR
adBRknq5FnJjOR56MFuziExeNXSk/utQhsNzoRTTfZMZV2ppaFtKtzLqJLJ6JZWhsYnhPO+x2u3X
hYIPvJSp+coGGfAYq6gKDWatuRjJD3iCbE3+7GoYvkkKB49v19Uu0zXJK/W2emiTLnhordFNMgSW
2M/hRiubDGRLN/YYjTTteT7lJxQh36zY+V0tCv5ztjG7Wx+/a1H5Y9p3LKMAeV3wIn64SQmhJLnJ
uPt4c7zZkIuhFik85NxswhqzILjIgycl9SPYqJCrg/PQiPJRHZtTJowvxY+j04ObEg1YCrLcHN76
GumdEuX4jycHlqp8Nui2hEtv4uQYbGOC17chzoyWyNAWUG/Kaurwl9byK3RFhFdVqVi3qc1ZKNmT
vEd7ZC2lRbKVpKbaONEUbgqMkA55HcK80IbMHQ1IpJPU/JyvFmuzQ93ZHaqpyN0pn6Lz0p5W5WDn
Z0162m3yzTE5ewVxAsyyMujgvyljSOPM1GrjA123dUM0vAAagjIsCLNNlkrDyhn0W9FpDSioBJyH
Ptx//HHfhIf5AXQ6RDwGp9GyppD0HfX5uIoPQOoElWjJ1H+mvd5vSNibLyM23tuPB1wUUQiAjGhj
40dThmYR1+HjlStnNIHgbCQHLSzNM7vzNxq3XWPGqme9Uu0CKdevsq4KVoWOQkxYYsJniOFUaext
psdzzOiG2VvQ5F6+CFRtBYa9UoPkUEVjuG0dR2xjHfsmAHH4l7f1TxXn2Z0aDKhUY7e9Cimo1kXH
Z/Jj43PnV/aTiE59jrfbmk4e11gaVlRZQJ4fT05bq9ms+Z4dFERpHmDmJqupN8O1EUvK548/xKI/
9vIhqMhzOZzppzbR+ngsBEmoZ3FnOBS1iqisLTB3xThansXYMZ7uwjQ4azU92yiIGK3KXFI30FTa
MwiO4PiUIvIw79KoJmRRvFWQ6Jwhm0Bia5VKHNoMe2tO+Lw2hibk+04uThzab+47dBnpes/nNXaG
VOaOn19XJL/QBTVH3U5B7g1ZuKHWaa8+nqalBNa8Xl+YFbMcDCFpycgmGhi22nf5oZOCn2Fn7frQ
fshneKeB3PQOa+bGzUXof9Yglroohytb8PXjl5hCj5fI8B9PPNCcHh4HRx4IHM3MCIIrsIwZIF8D
GXmT/ABSxPJSSPjreFSjs7Aw7zB5mi6z8bqOaukc8aI7Ne3bXXfqMrIIWxRyWKYm5Zy5/solcJFU
BJLSqlhY958VagfrtpnalR7Lv1IDaY7UwnM7gFCx0bKuXaeUs9K0O1E9X6TQPADgSA3JQur6YAyX
1k9aFMRgjeTqUDSd6RVTn6zzOrrPIvkpqAvJqyOhryKzpDyrKd2JRGOx8H4PPlO/0OWElrks+shJ
Y0SmWdSHYAh/qNKoX1AQT+8+/szGmzmec995jnnJ2Utw/vmrC59pVN1U9GZ7oLxqbzW9DzYTnWmX
z4Hg54htAZmUmZ8rapBvmhBArB72/VoSwr8ziyk+xLk9PZlRHl9ldjRsNSX2H0enwGyylsOtrmhi
o4qh3WTa2G7spjGwL1enTZjiVTUXbXZNz4UkxW/D93tqpy1OJsNs1m4p4rEzk3QLmtZZy6Oorsx4
rLln9tJ6jEbnfJoGJM2HEmngwIruusHSXLlWk41QAXz7Zae7QuTfynKTj+fdGNbbztLLi5MuCovU
hX0LzQuGEp+KyginzfEcpp0S19qgTYfSCb9ro917qiPJZ0nqhIabz87c3Ott0Oih2m/9YCy+BaL+
GrfUjKskDp+LPG0uu6IqPtsCt+8Ac8KNVIjc7SLbPC8y0N1GmvfXhhgdz+mMbGXgXo0mVT6ql1rn
q2Bvg2Q3lZO8+Xh5vFmDyLlTy6UYAH+e1s5idWipZKW9LeQDd4fGraNB+gxjwL/5eBT1nQl8sVeD
ecgN+43olhnKvTP4lXJok2GVD+E6GK01rAP0H6qNrTS3wjZ3EqbyIWEv7jO3y7IbJd1mwX2AIXqW
hq42Xto9rjNOtg6aXVI1d3HYu3YfeqPVumw2t9D6e4MT/0SgfOfhqcxi4aVhVsU2Wlrt9UCSEX9r
7ENr5enKypH6r+yc1F5XB9CxWhPylUekpJUuN2Co0Cp0qyDKL/Wy1sH2Ut3pRriJRdRPXtn1Z5Ow
v4PyLbZGazhnJS3tz51Mk8GW5ORH7FRiwykE6Byuy8oIDFqdqtrv8shJTpzdL/20V2cAC3vO17hD
wt6xZ4jZ8cJWIr1PhFCkwxBrI0bzeUN7OLhJpm64maauuKwk4dzX5tistL7FHscajau+hBGRg2sO
Qj3clLI8loiKqIHmElIiOkiDuYIRkJw4QRc5Dc+KeAsH9dypoXj44hvyKpBZELGBjLfqIZckhWJz
DhGkAIoWg0Q7cVV5dyhqhvQ8sftmbxxPSwC/JQngQR/UNPK5f5XJ1gEQsY5ZXoePt8Yyf/z9WrwX
wED+94bGNhiN0k9NoR0AX7Q7THyVVToGHWUj+Zz7ryuqPNwnyORsR8W5b5xR3cEJKDGpCKaVqrA7
5Cj/s2z+5Zmg6ttUZsGJEReO31/PHRp4U6UdQtH/IpcuMnXbmf7nROutE191cXH4PRSHMB+UwtAL
wvH18QTpCrA3OITDoKRfJEeGh5WFOJ5KcuBaedCdIO6+s+KJQGB4wRJY9HeW/fJAz1nxU+YcnFbL
n03JcdC1tONVFupd4togHx4HNBvrFfBcDGZt6YdtdPbkwnuaYrTzIkgEqAnowLkeJNny91MY4k1B
AZTWWx6NJ3bo28BJ7YPOElXQuVG9rH/23ZBSU5yi20kTaGlNav9dUwptB05Io+GmtvsqC40TWdHy
bsVH4ZQDMUbNlayeXvHx9++KbnKULi1v6xaviyin/ZRmZrFB9GO8rhqQIFk7aE+E5WIVw3u+niDS
rHXQb78/1/8EmLP4+R+lgI8vwKtA8Qa/D8YNgl76VP8Lw38M5eRXf0M5aRp+Agc360GAvweWQqT6
LXg//4R6DvIi9Nu5m76G6yvyJ/RdSHuRwkKVip7eP7BiiZ/NfwvtF8RYWQb8xT/QvH/R2Xt1wLDX
WEU8H6cM8pTgdo5XkqPhtIidk7Iri1o7w0uy6t1SSi2xKgognKFTAlLy05BOVqSVGx1AhFLJGHN1
Wn+RVpyzrlLLz5EVFXthBjfwOtEE7tSDk+jQ+romqq5KgeR8F/jT964cFA+eNc1IhEyyve7Xl3nX
/0s7+I9W5f9u66Z6SsKn7C8XDPFT+1f+66/bBtRtjUlB/Z8AIp4NfP57QPvVz/4v7yn5+SPPwqej
5Tf/3r+WH6SQGREA8tHkUovM4T/Lz7A/zSsMDgk91VmI8R8gsaTYnyiQkk7RDZghvnNp/m8ksap+
YvHN2BhOXQRjaJz9wfKbV9er1YfTJihRndsPa5Ay57L1l9tWE6Ap4h/S4pl+mik/iFMF1GWAfhmC
9+SJqXuhHXK8wCW8NEehA0vTQhlfg8fGCQmET0pw13A7efUBbn4/+GsWypu4PA8GQAUcFsgLmiiL
3eSHTj9LKEuHHtkXb7xy0GApt7biItud6rtsq1onhnzv9dSZ0E/Jn3vqsmohR41S6LkuHdpf+bf8
C0VEGkanBlnmAPNrzZqDkMlxC0Uf/HgOYfT1tpYZQPsi2+2swE2DytONaDMF4Z+/Dwg2eptovFCr
XEKvfDQCA1rF/gF5EE/SvxTJo1kULk1C1wxPubgvL1e8F4UewCq0nQm18qKyZEEyLvISfrVAvNGs
rrXqlK7LcoHPWHnu9rjYznUMYKLHM9c3MZZAYgxuC1++sNUrOTBWUtuvP15383O+3kbLURbpgF6q
djcGU3Drd2tfck3twb82Nx34DSv7w5rIPBSKhUiSs3PnavLxCyl10Pq2E4hbSqSVF8eb0lDjE2O8
zMryfTiRZjA/uBYMh44HGXpNy+geidsKABcGgt5YIKm7H57zvfosIFHmnhhc9QF7SZRTe2fz8XQu
l/vLO9KZQExCMwwcIY+HV/Ewzxo1F7dd8mXUy1vR5ztANd/7sjjx4RZAMcRh5ul8NdQiYHBUYXrU
l+LW6VzwBdYB9ut1uVEvhsv0hPDHcrEvh1p8uZkcbKUhQylmt6/EBBb3VHt1GYwYgmQHdiENSEBo
L7yRVzdA2WyV1kkq3obLgT0a50Bd15Gdeo2igI45FZbebq75+8xoLAIgUJhF1aeuDa2gPhbcDkJd
xw7BtVlBWf54Mbw3yKyUgjY6bRvQDMeLoRUT+NCKGJGL+Jek7rDe+kL97cSSf/txKGOiv24zcTMZ
ZDFKZGf0yIQqbktqjne6IhCbsHzpD0vpLDeGQeqTjIC29JvDUB7GSitsQ9zaFGzGibKpYuV/BgWc
1/RM/4QCgHIQoyxV1Wsnieh9B0TVvlq3yZVIwptORNuPv8s7MwYJk1oVCEtEweTFmZSWkzkZRh/e
KomndLHiVbp0yoh4mR3Pr3I0yOKzNOiODQ4lrNvV5fWdtlN113nortFg8ILd8+Fm8sYVDu2r4kw/
rwY3v1XPR/fzv/GeZFrc80zgNS8px6s9heVHLoRUh7caWkuz2t1VkDUnwtC7c/lqjEW8FXUC6EIu
+WJ6srPHgX7riWv9qREWBQuKxVIjmiK87Ru7gnDYrhosGFb/zlRROABXAkZgyT3uaxSN7LQNb7O4
2kWoN1Ah+L8bYXHQNgi5pjCHGYEAV9P0EtmJiVpYa77snlnb85+XWOYkVutEfTiEt9VG3eK4sZ1W
oXuXevYq/OkXnBDhl5vv1rZfXYHteO5l1z/Y3imOzbufC8sdCmwzs2CJjjNE3zWVPIW3bdzugymG
7XRKGfzEEEuxpCCk0SjCMbx1rm07/D/snUeT20qarv/L3aMD3mwBkCyjMhJJuQ1CFt4kEv7Xz4M6
3XNFsqYYmuWNu+iI08coibSfec1OVtfMQc9Bsf8cXgrn2ooXWamRpze3KRCQj0aDw/sdiZpdedNs
5a5+yB+sx+jgbH58ubtxQtbR/lA85Fv9pt62u2Qz+z//F3vmj59x9u4mZSbjNNfSvWvvwdcTxlpX
9v15h/fiS8+2JUrSy1jlTrpHimYX3c2/ZL4RNq4huLE6ge3PYbUpNs2u6ENEbErUIJ/i7TX13VcX
lNIEReCXyO3sO5cuU9JptNJ9bIvd2Ivym6KL6Nfbk3kZmnEh4/+AxhcAyQtJqw5FFeJ4Gx5P/RgZ
sCWV+7k3gnq6Jn736tf8MdDZ5tEqxRvrgSlFTTOA949C1LUhXt2g8HjxleB/IGzPLsUJfYEFJ4Bs
//C9vCu22r32KZ784cbZiHAJjKAMq6AI3E1/H4dF0GOV9368Se7U+5v/xRuz8supcGuwhM/T1r5K
iQmWMtub0DSNrHyctGuqfi94t9OYngayhsUjkwqO/lwL2q77FIPPXO4RA3J+yUUZ9lo2da2PuxiS
kBZ8ly+DsJbfzTQWn+fF6r7J3CiOjTlkD7Yx6R/SOE/vWmOO4Y7OCqSKOhuiH+4kBLfjsoo0lVkn
HvooU39PsTb/GOxSTX0bD+yHUYUmT8SjGWgXutwLlO0HBV6ELlcupV7jylco1Xtct9QH3Y74/xZq
v14gy6mGSlI0bu4LFWYB0HIJNsxLteoxaidknVCaMT8sokweXKnYmAtN7mRsps7Ka98tWqfzgRUg
9pMCkU3pnye0S71+suCrmBEUAtCj9efZVaeav6TW7GdUcYGnTNL9/fbpuahPoESwVovhQFIzMC+9
XR07FdEweodeerEXdnSN5YP0IoitsuiHQz/ncxqKRDYZOmPkrkEvpGvuwPjlyFrMUf/x7V90kTHQ
taM4BSqTA02L/ezSKCuzqdI0G/aYIz3OzYfatH57xSpK9sjrdAXSfnGm8WhYSRxri4ro4JzOTCMg
T8YpVhlM9R2t85WrDNg1UjrZ5XCQOEfsdHIFE6nj0zdHbUw9LmszPbiFwY6Zu6L5Yruj8RNx9U4G
rlmpH6CMKINvTTBHkMy2nLs2S7LfZZrHz70nCPL0LgdNQsOiaI99PMjsRZLtY9RF5L749tY/I1cv
n5Vpan53va3+1OXSf51LfaTnHg0GLGVrwtGz7N1GbNSlrxqYpVb+wRYeGr1abWizL7Upvo8tvXyP
LfF0dBPXwGYoE2kFCguRStQkKr3yWyxCHuIWWT4fkkVu7SaUwRLAP0WqXin9nMkKEPpwF9LVYpMC
GVtrjKeT5ygCzLMY0oOCEt+DCnXYVzWo1bhU17WfjkX31XakcudGNTYDUQzdsYp/xKMYN4ln11cS
jBejqdO1JLvAm49UyQLKe/Fz0JPphajzQ67mzVaUWhxOUeTeKEBqN3WnxffIeUN8h3O+b5vG8fvZ
qI+GutKvJ7OXGync4bG1oukOKVg1WOpC2YPLSADC5xWFwdHZR1GxVca5fjAQkdqqk9C2xWzNd9yR
dSjRen0YCscLk9FExyvrjCuB/wX4hOoGjneEmzQSaSSdS4+PHTLbXqepB88p1mupNrvfg4szj9/U
mn6fYgf5Bdr/cmtorYLTbNGZ70fjRSBP7aqnmPT7ULlz+623l/kZLbXkIy+ddpBzY5T+HGtIos31
2Dx3Zck7PROkGEOA9Kh2QB9OvEdKgsjSKfv8wUZSMfUXgep50HtwFoDOTZ+TVraOT0Em/TXUWE4E
tpv0apAoQhRPip0PIkhVZYILIfHwgpjofVKQ0ntGihtVCjUb9M4fSif/rA+p+IEcVzT6WtOoH8EJ
q/tRyboHPUfSxx9sTwmjInew3Xj7jrss8qwod+4CaMncdmzv030NqLDA4yPzDjl9+i1OYHIjepX+
oCI85aFvHfOJSEm5LyEmPIBjwV5blt6nt3/FxeVHjwlyDs0kKk4o2ZzFiEtuQioxh/wg+8wDqVIC
6q8c5/ntUS665dZqcKa/oA0pZVzkYGqspYqVltUhihrNF4h+oKarDCGObjc5Hx2U3ob2ub2L4Gvz
bHfT01hGuErKGW/xZLSeJedu+/aveuXbQbCtUtDQWteiwekC1F2cWKUxVodqdN1t29XWZoGwf2Wd
L+M5uibIrHB7UVrhqTmrFpS51BLk1epDUbbyPrHV6NFVYvvGXZP2Zs73XS3Kd1rsmBvUIXhhMS7c
lLFVBj0yGxucuyZfoGYaTNgN+GOkljeaqhjhUuag+tGP6GHX3Nh2ZN30iAjeDMrQ3HcW5rtulstg
oTWxIdJA/CcyrgmGr3v05DJcv41Xmn4kXaOLPnfsxpZwpKgPo4jjUNpIF0tTpcCcW8mVi/cc88fB
oylKod/RV4dh9+wZAGRoDqZY6oNLN/8eTS974zSq56O0QFG7qMBCDkV+8DQcqhv82G//crOswwMY
htMMc4emyulmsW3ArbPdNQcCUyWY7Cl6VFGavILr1y8iBYahvbFGI5Ab6c6dDtMgHyoRexSHZumT
AE0/zNrypVs2ubCTnV6m3dYk8fsQl5HNq649tEamBYNmKjd6Ucx3WKaVfjPlOAN1k442Yer8ThWI
CfkiJr8iik54scs0cNVY305NdY2Zv14YZzsCuNXKTychQ0Lk7ELBMbgCmDqIgzf1eEVaLRrkqhcH
lrT2XbPirHAXeHtpLvocJPNk8/8M6yI2cjpniRElvNWLOOSKBZgp1aIbt1uMDR6VzJEC/olIlnQ3
L7Tg7ZFf+1jHJCRBfWtluZ2tVqfT0o7F0h68HM9QN+rcyJfLUmxMZBhDRI76fe3q17zbLu4tvhfs
N70pIMBElWcPh9qWJjR1oz1ksu6CeUqjwJwT68q9dXm0SadJP8GwgLcBxnI6qxrSnMCbMu0QT6hn
OlPyvcOeL+hxKQ3/dhZhlPJNINk4X7DTT0fqYzk0dmIZh7jiaHkesuC878tuVpADQV1GDy3FiK9s
mnNgN1/FFoVBSvcbkCAg29NR9djtVXuslUOWToj8YWAlB4SgvUiGdjfedZ57ryX9odXFtotcNFgH
60MXmY0f5dckwi8XlOx6leF62cfIv5/+lNaQZopGjHJIOhpbWub8ntL+32qZqJzFv+rnf47gn13o
dS+eHswVrM2eQa0OyPx5+6ow1FJ2SRYfW0d4G1uve7/WMbY1arfcIMUe795e1cu4nfjmBRJAdAND
+xyk7c7wdlSrcw4ytb+CmN/FUZv7mZm8n6K9NeboW1dwPnowWrmGDLe+haR55YBefrRFz8F1wKmB
ikPr7HRmKUuRZhq2czBgpAaVPi93M+EJXYF63mG/pV55JV5NpcHGr1keIAj93DagrHi+eC3dQ5Kq
6FIni65/qcBSPEt9yQa/paXzwZwXr0dOdbKWQNHrMdlGaWH+7Hj3/7qcuqKFXoBG/0D1zjZ5KYpp
cKzGO+DO4vlqrCirZvPvt1f6TEGLDA2SNvjgtfxGB5i3+XSW51ZtizQyy2MaNQNZ+lCyr9ysu2na
RVsCqxi6W3DimrnrzN4c4es6c+7DiK/ppaLR7LelO3xXG4C8AWoRUxy65ugVQYMiJkml2zypRW1t
yZDzz0vpOLVv9Q017kSzYsWP7ch9JiGrPjWQ+abVDr31wlGfZDhbU/6ckYg8oVPQqmFXzD1Jr5IO
t3qfIVJT5JHykbRZr4Isld6XFEoL3mua06CiZdlNGSqYZH4wsYQ71t6CGnTrVariS9x7+GVR08ch
QE5LbmWWGrPf4JX3NCOmNAWcQcUOkqb+UKhC/fn2lL+yzxz04dhMuEwCAT5nvyTGYMtBdM0x9qx+
Kzz0vb3FUAp/pbYHJsLVgRUVGLZm2Z01QPCOsyY/iqi71ta7vLvQdQIVtPYpUcFYQUZ/AkFr0ZQO
NMvsqDpFfD/bceOD4mivXSbrH3N6e63yUcBZiClWavDZS6taUtXaPMqOI4yCG5Gq7n3sIOHkaHgQ
YnuZ30RuKjdpryQftH50fDaaDN+e9MvLZMXVgaYBmgTS7pyDX0eFbS61nR5Vr/UeaGZPx3Fq1UcU
xA/GPLXXEOyvjEfNHDI0YH+Cm/OQswFRndfLlB5Btyohoj/DzaKvL5GlTlsrTq514y4BFrzDKyWO
QJduMKnR6VqS1iuTTFnLCeLDzSxXZXWJEijn38boUQhKpSOHz6tt+LFesa0j1wiVaNB9E+m1YHLS
ao+TlbxN8NsLM5KGK32wy1Bv/YXc42RS5G3nU1KZqOZRDcuOrsYSWMi7BTPDI9M14VmRL1MwDb04
VunVsvwr+3yFV4J0IlkGOXe+AQWu29DLsiNlKhxYCDK3VBOvNfxfeTSh9a78SDIA4q7z7pSdqJM5
uDZgAofSla122pYu6by1KMruYpiv22ZwDD/P7fbdbPX5nYVzQ1glqhGOIDeu7Ph1wc9OHXVhwBuU
/8HcOGcXu9Am0SqISBzT0nua8vk3AnYHO4q/RE72KOvh+9sH7DLkJA7EkwS+EyXti+a9SyHESes6
P46L1dzbSmx9gMT7mbKlduXDLpNJ4I+krquKKln5uTJOF0cWGlF6dbQW72seq92zh9XeYzbC+m81
OW5wth9vy04DUO6m9uavv5OMgVoAlF88Zu2zveT2OB3kdDqPzuKod2VL2a9RbbHBXfsa9hALoYs1
hKVmUEYHqgJeYIUa/3lB2w3w9sWL2mPDEW1u1CFFoMzFjQDShyw3iAfnTVBXxvh1sRCX3EUKZUhf
9Fn9raqLrL93ogKy14j9Ke7uS1PmUGVqa6+5In6eNWWJN7ax6FvDriFd6+nYHkbsyjaD2ifGBhe4
4hEekYmtRWur37RhNH9nuF3fDFrTmnc2ZlnfpjzqGj8Flm9T9KMahkRfX0WcZSKCMG7d9ItX93O/
Q9XJPI5kxd9dvTdphvSp+Tz1s/m9ipEQDWYO6Ka0jbYNusIZ3xlN5Y1roDF/iOC6zf5Aiv/BqzJs
C0gzet/D4OYoY+gLFccRaVJwbHfIp0DqRMAEPRBhWkPvG1bT2cEwFs5e1pZ4cGAArYIhEru7qddx
p0UlplR8HFyKm7lhGVDzZon9hArerdP3+l1MdfNQCyX6TQK8Cj5Mver4BBfD50Xr6TktVl5s+rpX
F/BzzlQGaVXzd1QgMyMWICu0QEWJQ93lWoP5Q1x3SR+o80hAs3RzQoBZj87OU2g2sQq0BFAan5en
Ns6VL8Lt1C6oTA3VhcQRhufTaJrdcKwzne6KZQgrpN+GMi4Ro6mGlKDyjV1FzafFimx9Mw8kmMHE
utnPiqjpkTQScpNfeWqPb4eHnUMojcSOwjyxCxxJhrb6xE3d1WEP2crx3UFTuk1NLcr1u1HM95gf
et9Tirjfo8Es8UeLE5U/qK3tjYUxiPBV3AbxV6n0KA1700pvU69HJH3A5OXIG6Ej1Fq40LU9ZzAe
PYLLyneKmtyUjVF9wbIFP8CaCrU6TXLDFWAhFaOkBwgSXRBb6RTqC3I4wYREMAyQcXp8sbZ/smXe
Gj4UFLOC8u3kbbCUbfrBo6W319Uk68LKXuI7qCjlA1Cn+VtGCdUO9GUq3ZvM6hfVl4pjZH7cz9pW
alX5y7XKKPMnauqH1os8ltGNk/cdB+8LFpsO7hOueFa6ufjV90XxrjXtFJgwjJf7SRW6Fyq2jL+L
TsafaFkqdug2lfq8AGqufSnTozma8K8LURdhawDlC8i7yo9OjTiQsOdkh6ZR0vumDm2b2oSaloGQ
zfyxnsnmmaJ8sYM2MTF1iPXKvps9zFXQJZvaT5lsUETJdfWrkK0H53RJ2w+ibR3pt5Ig3V+iwXpA
QLbtgsxdkm1j2kq1yTpz085dfpx1c3hstHRU0NaIMZJPtQUHTAtoGSPYY/q1Ulz7KV6q+DvcoZ6z
r+Ddegfzcl1o72moXPtzRDe8JeRR8IRylGX6SheVnB1vKbzY7NjIwrYobI9SllaLMFLywfZjXIJ+
Ctfr7ocp029cOTINs0iCHEulcBxS9V0+qvbPpHWhAyZ1b3xSjWV8YjnYeTFFN3yTFKzA/DqujY/Q
ykcZemqNOX1a2P1hmQjzD/m4aJgWdt7yc9Jy7alH3PhnrKPkim5/0+y9uHCwDZLLd8eaTLpsEDoQ
WxqK3Rw78SY2jYoSrWiW34Nl+7JUHofMu/XUcoZOFsmfNr2K0Cyh5eugAT7FZm6LgI2t176BVsSD
EpPZgB+PxF2Zm51KeofAuN+52lz7U4xqRKC7s/pbH0T0TLQ27uNImT9iozLfeRXRuq+MkU04SX2O
MlIi5l+Z66G5EIseH/nJ4tZvkO5UgtVDgiWLihTbkVoI1Sd+yeLQXNh73HGpHvvck9n7ys3Td+qY
1VrI2lV4NLmd+anVrGi+Ur65DATh3BEqeJTdXhgJp69al3WKJvJZHCNbogIlLT2oXRdxaY8GelYo
XtiPw3zTx9a1qPylGnMaFK0SDeTsdCVt3LHOMp52so08nov+mJNcZ0HEs3uTmFW8wSjGGkO1dtyS
0mxX5P40zzxpzZjNY4DqUxMUlZRPMlLzB93MdFRELUpNau4s33jr5O3sSCww0cGITZ/aaosRTGl1
Tx7XtBMyIT2wgrFNj0WMaFeg68SfUnMw3qHoXSS7BANZhf0tizzQJ6rISF9q8fsesdtrJPhLQBqz
TnmajAhALwnoWa5gmnmme73WHnW9QfUhm+33Y2d+K7GafrQ8oW7qtq4CQ1TpLjPGLmzLcgrG0ik2
xCOcA9vpQBF0xjtzHHg+C5R4G4kRNTwC/VFzEJdrAM7vUDHTN6O5uLfdFDcfqNvEdyb15Svx4GXk
udZqAMGytCisnmuAZ7xyiOVZ7XFYmM18rtEmTlCd6UvbulKSukwk/hzqIsj19BqRfMVpj3OfxBsj
HXFAWZZrDtyvfBDsdxgTOvU+2gnrr/gDHzqpZjLjUF0dI6X5Ng5e/xS7rggMRbF+vx3MvvI9AIRg
MdDjW823zzZCAyy+j1O7PrarSdBEede3cH/b/fUoRLBrQkQwuyqKn35PGmWusIe4OSYTT1xXoNmT
29rf0hjgBtswqxGWWFm0nPDTUWZViehQD+JjzksR1L2ZBk0H6OLtb3lJ4v68QRiByYLGuuoornqN
p8MsdWd1sx4NH2v/ayh86S9+HThB4/9ONlVwFUBxvhfOhzubO7Qq0miyGU4NLB+vt1AG6UbZcJcz
Vra5U/10+/YXrgnM+QdS0AcogQcD9/RZ74BAACwNnj8f7cZ76gwic6PJvhd5/0uR9ZWS6/n+W7/u
z7HO8psIer3UTWX4OJTvTOtHmh3e/pYXttlbH7MmWH8cJV0bqSJOTN+95wvf87uw3wzh7XczgHjs
a8GHJNhxtYX6NvHzUPWvEDTOSwJkb6uzyyr3xXyiR3O2W6CCYJmhG9MxF5WqYdZWz5T5ZoxcgybX
5Z2WN0DKmirr1E1eo80HmGx2MFuY1MLckDNYT4Uql+pKEntOyX75XdwvxMI0KpH3Pcti1RbBCaUW
8xEe6PS517oeK0NSWUdJlttemFFQ1Ub0wamR64Jthb1SrUc+BgkjKsSNve29tn0SYng/arJ4181t
F85CjUM0nfMPb6/h2R55+amrAxQdJm1VFTubwoX8kqjOno7e4ihhPwsQJROp5dujnO16jrJGYXJF
S65y1KjjnG4UaQ6GUg69g25W4r5PS0VFilL2QU7Z7Sayx39LM/4Vn/X/Uc+mlR3yBsc17X+dUlv5
1/9jkoMVDgUkF+3IlQb94nf2D7VaAYP3L174VVkLBIrGoToht3ovLmlENQiG8BD8X3Kr5v2LYhyw
ldWfGTo0rcK/ILeewbIJWckLKTvB/SZ2WtHKp9tksQonLjylOarKWkwZErVNNpNh3BUL2YAfLY54
7DBUIRnXZ0ox/WDjddvq2o5ewDL6czplwJvKJX43tl48kB6U488Z9TLbTzJeSFWMLXDWRj7g8ZB8
B9OS/6Py+P933v/R1r7o/7zzPn6r+m9df7r5+C/+w6tWYU9Tw0BsnesamOB/86pt+19odaFkvJZS
aTmzvf7jwrdagrGnYMlREQR5tzZK/5tXzR+46vKBw6PPv7aI/2brvWit/PmU4UiyyoGuuFo0UuDR
nm69bNSdvCnddj9Yk/3Jjah2CrzFd8oMJ6ZzKcIlKSKEUub6bdr22X2LgPA3SnJ6MFGY3SiKFA9W
5ixPsek1oREbyxPBp7MDDYxUeLZ03/+Y3ed/ftpbTev1B4O1ARdADxnC7FlAFlOvADMCPByQ8RIW
07Jshhq30Bohqa2GiG/49ngvEinnMwRUbbUNpEp3wSTIpIVqOc/lfkg99aMpvCe7XGZ/KpVx00/u
p7wwkYKsCtSDnRTeRE/DsUKChLKH4/qNMjzkXSyDrBijwHa8/t0wxnLTdoWgVudKxGwzZ2vOprPL
TMu7NRL9ml7neWZMN3AFYtEhQYD8H5GIP8MViok273+JXLVFJccre26MLE5RSJfFZqaCqWatvFVk
v3976i5akgz8kmzQ3gb2Q6vkdHMpUzaUSzV1e4BSyAQqerrT4ya9L/uuv/M6s0WGSOlvceMZb5pZ
UUJsD2Xouq13JcN67ZcwPm1JoFo8BefJT4GIRhMVot9blSVvsqI23qHTPbxLSThvZsuUz5TctG0n
1fbWsTIgVTLHIqimoHplTl5ZDLpVqyQu5ePVGuV0ThoAfJpaNcuelLKnVVWggjH241Gwg3bOXEyH
dpL4xk4qnEuiokdOU74pU5KoiLLNba8O7vsxH4tP4Ef0h0L2w0dXKQoY496/Hfj+R4DIRftvfTKB
nGGXiZkLQk1nC2iUjlYUgMz3rhjTBxSqmx9Jg5+LVaXyITFQwTKm1t4hb1/t0Z5r7+yhYovNS6Vt
1TqftkZtL1v+Me6VgAaelJQI6O0JPU9l+In0XV+kryAVI1NyOp9KHwszpny/N1Np7LJmxu9YJ77M
vPwaa/m16UDggCPkrB46FJtOx6JBkHh04/T9IEyvQmMorRYf2iVsja4sUj3IALsdBoS3VV+LVfUD
1Z/J2ab9nBUbr2lbGOlaqkt0JbR+2jqxsOx7jMq1T4OBgdPbE7Pe3Kf31voLIVljd0JkcQ62kVZr
LV2iGfuiXNJdO0TLNjGHZqd2s0C8LNPvRbHMt1RWq5CS4VUg3MVGpyRGav7Sprbg5p/lmL1ZNH1h
Ot7e0AbrSzGDj7wDBiLxfKpMdQ8sfzZ8WU15DkwOjyVfFFRjQgdLZfT3VGl9LSF4VGHXaN6tFjVW
4U/KFB0Ns3B+eGqClOAkrXtgdo4MkBscMAC33QnzCYSofqStbUKESsCjbmTpYrA6RQbEHm/M5G0L
QKSBWiNg7IxLrqFTMQ3jEnbIHS6BrKuyDPRoMg+DJ6zGj4G0dijD9flPOh3eT0ePZeSjtxzngevm
8uDAg1yAqWnLLxzjgGXHo62LsDFn7NQBzeXqDhD7Qp+8aYph63UNusLdWDa7eEAzL3ARdoTBpa8o
zKUAzb7RhrXGPYsW86K511AZjJc2u6e9rICmiFqj8EugY/lDhlY4xAdHGnmYRilg7Uo2h8xu8Q7x
+jgPTa016Bi3uh7thq7NplDkS6bcNtaY3Y5q19ZboZfJUyMrtwtGfbTUoJJjcS0VugC3s6fBg3Dp
oUW2XipnF19cmXLMst7Z2+XkbWgSqn7Z2+l2UBrzaw2/5Flt+ealtqw9QmbJzykpzCuXxVk+howM
GnDOCvFDbpibg7jqz5dQw4aqTOrO2SulyHf6ggFIRW/GH+KqvikdfbwSPFxcToxH0IfzhefZ5Oln
l5PTZMvc6Ym7V5QU5e+kyEOrjp0tRfVrJMFXPg2BdVCZmGMgNHbuyMQdmynWuHj7tk7gQSRWvEUi
mDhF6vG21IFmvH29vPJpPGMEjsRFhI3nqvzghvs4mlxvny80zRZh2hza/FelFvrfLxrRLqxHphKx
gHNCoDCBiUWlGu1HGjq36E/GYdwo0c0ANCMc22i6Vl5ZX7WTm3PF5JtrcYWAD2DJWW2gbHLVQU9X
2ZuFXt9gE71qHxc5/W1OaYXy+zbFkNMXU7VsRCHMGy/Pmis757zGs25VYIogzCkL0qM/R1FFnjbI
tlas/QxPokBqC7zxbS6E2oYg69wotKbS5CqLTHrSwPi9MejYhChaVo5xXDoLxUEHx89rHOLLUAoI
J5JPK1qW9BgJntMzZBglvhwi8vZW2tsB7pu3TeRVt5qwtb0Bufi+HlLH94xoCFXFoetfz+PjYCf2
lQ14GZgTz61SB2x7kiHy+tMfwu0n7Dp180PRlcqPCENJPGE880kkRvezZzLmUJs72GciK6Zves01
F6h9iiwjAtKK9tmTXv4x6YrOzwwr/pih1gxT3sHR8yGHhnU0dD4Q9UDHQdhaVakvq3PJNDeFacRB
CqPgmtnM5Rlmj6PQBPkQeyx4OKdf1LdNN1EeivZKYiQ+Wr6G3y82TeOk6rfQAK+d4dfGY97Y5zAM
MG89i2d6o7DVcrGjvae3N0W9appTaFvSEmlAt7+yo19ZrxUSyG3IvsGU6LyUTtVU6gli5vvKNYt9
jdrqkx7FUBoiuwmqfo5vEyEVuAF6GyZtN4bGRF5g9PoPyc38EHcgP/HWGnaFbhU3XmbjdZp4VOXL
CIFyjA6ke+uAEt8UjVjAHabiM/Csa9D01+aM7ca+X2XwCDlP16gkdFB7JY0J8+LKT+3o65AtP+Wg
fwcmsfnbO5YZM8AWAv+iEPAC5PmjzpwZlS5GPGb3BkiuoCqNr8nYQL60jC9vD/TKoWYkCspsBZpE
dO9Ov2pEI6+cLS8+1Inovoq5Xr4ZFnK5fm1OoxLMwsqUoMoimZJoD8Pix1pnf8UmFJOzEiBHc4WB
+0q0wA8iSFgDBZJI8+xwm1WnpWVTxYfCbp0bR6nH5w6udzC2gD3VTHabTqjFO5Adzcb1IveJtKS5
0lFeo4HTdwA4IlAwQn5iF7K1s0lJssyVqOoe6NuPtw3woY2Vzn8rh8DbZqEaRFJBhQiI29mhr2Qr
7VxMAFHyLgkTArAwBXZw5fS9sm3xe1up02RyXJrG6beUbY0zvU4rpJOLAO8s90C7qL+LIdT6+dfb
2+mFJ3c6c+SePKFUvVbZ2XP+xlzZuoKnU3bgxQ6rWK0oTE49PsQAWVpt1yad9WgWAy3sqMDs7j2Y
eDQgW/Qen0dKlepm8br5WOiN9zy4Sv1drxrz1o4C4YidUdoYtRU6mO0ALkF78/ZvX8/v2U8HaMkB
f+ldQo84nShbGxQPFEd2kCpOcTa9X+hsRwyu71Wr+KFjUO6/PeBlIEU/lv4y+wwU68UzZmVJviTS
yA6jO6UEFQrm3QUi+k00eFc2wWtDUXOk2Ay7ZU3rT7+tqKy4NHotx/Vn9vxkwj4bgw3LnzU8nP7+
q1ZPgFUOEHPw8xZVq2e2ZUkeZ+LfLFxEHe9sPLVvE10brkzgi07U+ZKtBuQsFvexcd48nRIQ34bZ
1YfcFP171271z/HiOt+xlde+9Nps/DSGXnnIqqRGVBSnLcjCCjCVMkdtBeJAqhyHmmnPs5Ym2djG
9Y88X8w8iJUMiALqMK1Oi8gSxIHL2L2LGiyZQ7aksWxGmcrnKrdqk3NkZlAJiq79YiuN/b1tIxvq
gzENVTC0HRixDEumzFdUbXxSOuHcZslcFu9ie5jeqTIGHbLE9khmN7e2EeLRZMRwGZMxKJdFx3nM
m/T5XqVr7wQ8nu57qA1AAwc9qrptm6nZ4pt2I74opQnHXI+S5KvaTAaUhqxui41w9HrwUSZCCHqM
DZ4t0W8zhYqpP9SeLX2lb4o4KOe5fmyVRkI7gjVBaB8PKLGXdq6IMM08+c4QnbKgWDBNj7kmjp0S
RdmmcOb5vuga9evb++jF/eVscQEIwMWl8EvccK4wpBuFKXKtbQ5lXCapj2F4MWLXPWQTeCTLiUJN
XTLEjWbXhkwzufn3yG5nLFuLtn1fD+3IjWEI59NCzE6fturULYj5LPGHaJK3tEyN22qOm49FPFiB
CpDkMW+TGvp4b3SPA7zkYrXhGd6ndub9kKhCyAALjRGUp+nkv4SlpinGAYXuBmPSadPGGbvsczp1
yrU06IV+djYTpJPMBV0iSpgXvmvQ4DoQYu3BzHXvh1V1PMMtJO3S14amGfgVWIYhDogKwmrm1ag7
Wxm7zjco8nuBqZX1tsQ5rgsKr0RRAhmR6Ifi0IoM61boGOsY6pduKhDLAQtcPfBJ+HCbDTG8j0kS
/nIYmFDD7opYwwertKrHjgXwUb237du3V/3yEoaSRv6zitEiDneeXDZ9nTlR7zUHddKVreZV0V2i
DT86DAQ3iTs7904O8ebtMS8vR0rjeIfQqKXUSUPk9HJE9qbtvEHWB42qdSgw1Nrqpels1Hac928P
dRlYkNWtVUS4WDSgz4nL7YDYSa1l4hBrMAdtTfYbb5qWK1fwGiKd7hdGWcuV2jqJjHP6QRSQrc5K
hDhMSMmEUnWfkl4RmzgCopZ084dKkGRYQz5t3v66V1JX+lIG+TNiVtS5z+/jWTObFE6WPEjCjm+q
s6gPTq0mD7ODOEW9KNpzk3fFxubyC3M7dx+plXq/sIBybtK2jK486K/+HI4Mjdq1l3bxondDR/RY
2N0BQOi0M9PyoOMJ5kdWP36fm4Q9rrrze7fWqm1rOcZuWubhv9g7j93IkW1dv8rBmbNBb6Yk00nK
lFSlshNC5WiDQe+e/n6s7r1PZUq7EnWBO7jA6Umh0SaSZJgV//rNo4hy9Uav0vJKYfvKp0f2j5kT
5kar/8FFtWdn6IDNSW2RxyNSIZo6CdVyuMb1emWvWElLkA6YyPjOX9616thF8pQO4xOeOdqRUNz5
K46AFM24bXebNUsNPyUlxvRFmu2N4LfOGzyZkjSo1b5HEK4WHES2msPYc5W+cQ+o+TvhJ1G6fO2L
tu1Dy0YYF9hxndjhMutEwajKLEIX9rQe6slQ5ftGNNbXKO20QO8U4QXL3GTXRKyXpBNIZpiuIHdT
CddFvWFfVLa95g5mnM7TE3zWaKcPLacmIS/1oU4WYnC8ckdOanvHF3m3lEP2TpR6tZMonvyErthW
xNkMZFHLmykqhy059drNGEcyhA88XblQvGJ6wQTCVAO4DBGmfik+9WbNTpG8T0+x6szvi3oaAmij
ReGna2hT02YKeRvqfsmga2rMFVLgJuXQupW8qZ3Yu9cTr/sEp/xaUvbl3re+w3VtsGTh0hGdfL5V
VEOftJZdzk91mcR+VafDba+vKQr9nGx/vzu8NhTzEZ0LRLA1qfl8qFghaw/T3PmpT2tsGVSrDkYj
ErveSJorG+DlKbI+FX0P7AlZcat1+PlQagd5z0I88rSejMHgJO3TPEZuEGf1cCyL3D2SUVxfqbEv
L1rroKgwMaag5YHA5mJQzav71HYGBq3NAgb9ZPiNOSmbIQaPUuvkGsT8YntjwJXWwq0dVyToKBe3
VDwii67tO/VJtN68NShOpsCK0+SuGhoz1POo3qlrM2GZLPCQQXs3NLJ/h+uOdxzLuLkyxV9556uE
aXWDX1/7paa8rzyFtWWqT8CVeTCkBPlKMAd/HIW2rRt92ljTOF9556/tAat5PfxJuBTorNdd9xeg
xG1MI9crd3myIkW5XTyr9HMzrQkoirtdi7Jsg5WWfKqastiqS64+kbdqhWBJ1W0/dkeFdset1Zjq
Y18p3UFRq+WOSl+Gta38sYkChQSznlYlDU/wlgvCBc5HtJYduTw1SSreZ7LX1+rK2zZDW11ZautU
+7UAYGZQZVA7G0wN4OSLmSG1iQ3YLLQn0+mXA12K+VDMeHxYBYKWeB5U7hhy2kxR3l2p3y5POQp1
WixYs2CGRevv8iGhkqhgz97yZA+zetM1+vyAuc/z73eSl4+Hxpx9y6XGoaH0E0L65aPPWOpxxS3U
p7LKRTjwtx9K1RS+Z8p8a7TVdNPUYjiJuBuuVDjG+pHO3yyKX+7qa7WIXcSlv8hMzioURyytqsWc
w85VzDcCwjjKEWKNsIA007wJl2VRn8s2pnLuZD+NYYeBB+Z4qnA29DBVNajcAeHVMiXVO71NrP1E
678JJCFVRFJl3slwJBL1pZyXH5OOkiyoED9iD5r2b7Gp+GRZS/HgNjAXtkyDGKU8Ysof5mLJWw8u
yXLTpU48baM2Tz/3sZIemhRuQ2DSYnzfzURoIrCrpvvCcxCoGFBW6isl9U+w5Ow94Suxaiqh15Fg
ydXlYl0Ww9qJs/N3WavWt0i31D7MLDndOXNaxJix4ah4r9C1EOj7TPEoHAL7AhkJfFkMnJ76YFoE
MZtmDUHejzqlJIHLrJ8V0Wdr0xbtGN4qqeJPZVmGWTlMHtGLo5C3StdBm5inOIM0J+rhzYJ9Srz1
9M5C0RTFna+R05gG4D3tnk4KBmxmWWeffj9FXzo9oenXVoYgwS6giJcu+FIRoxyNrn7nGElyW1Wi
32tWJtMgi+0yZgeSMvVF0tcnrjXZPsa6jliV3pZzYNaKUvsSuQkZtnNi5L6xFMM+Rmm0KYbaS3z8
LTQrRMBAoFqNN67veLmsQlcZky8mfalu4zZ5th0WsJMgKp3mPh81MEZhL2a31VTNvHJZf7EsWIqw
5NcYMg4+1v/556Z/UQ157Mp3w1A3Wzz32Gf4cskNeRfmjlkiN8Jy270aJ2bnQ0Ksr+w7L3Bs9lac
11ELg6Ss8RoXp6+JDXHbu+nwzrPycZ9LUW+k0+V7xI5WuMRWf1DGHHNfV+cwLgwZjNLOHhNHzLvf
f/mXZjJ4//zdoIKCsdKvzt/FoE4pZnRyekcsc/fJ0UYXxlyXWDlaTjcrgriy6B9NeqV/XNSFi1Hs
5PF9SYbXgLNf0T0KY3ACNZ+Lvz/S/zI1/xuG9S8f6UUS00PafX1Om/KfIKb2jLK5/qf/4gvrJnzh
nyluVCZcZClh/8UXNtS/oGWynP/JtOHg+xdpUzf+4r5l0y/gpKURv3Zr/k3atCB0rqkAXPjoadBe
+QO68HmFifsuGT0AK3SmqR9wKr2YWfDmawr2cjlZk1Q2ou99tcHqtpzgimDncq0/cVFgruOhalvZ
pmh5kFldVrSNKaZU8xIy0kvQcBXr942e4u3QDvZpGfXPqlZIfB+6bKdED0J85FpJzVvr15bUxaV2
tR1e/adWY0JsFxwMQM+XFOFl2DC1Up4qgAtyChc/KknY1cSU3NbtcyvKaGekCe6TJlBC01g/4nZ8
W1Kuh+bUW6fSaR97yYVQGOOTQ943JE5Te6Ob0b7LVLmN2S7CujGazdDhntDFQ3pYPulkp/plOsor
NAM0Efze/zkdeR4TNczKTCfSnBLmsoCprDoR1lTrR5EE9EH7BmNQ3/hqQe5O262p3/Tq3ixuzPwQ
A/ASldk+ptjNPHjVIetRJO8tJbC/S7SeftPs2uq5dTeLvmkQZuYBz1tDrSI26zjLuyzdujCMCAZV
OGnhJIXWJj7YdWg4QUzx4pFzSZ/ct8ut/s3Kgfq2duIvpzFDRrJPPmif4SnOzi5FXDIfTew16oMs
gvneK9/bSNUN+bXUbmx73zsH6EvknkZ76I1OhdVP6A1IZXeEgPbE1jZbkYR9jwlh6IzhZG0LfNg4
A80gQWGXhtWb/qGJt7brF4/VO+eT8YmTbiZCED8GX225vG1F+yF3fS8LJegvePrdgPv9l3iDkFpx
fO2DfFQ+eK6veoFqbyexjQihbb9O3WbQQ5kcFyPo4If5dUQtEYrbKow+1+re8nBvJvvdz8UOdMTS
fP2YHZ2DFTpvyb+APBZ9b6HuQFcjweE2/sJXs962PFW2n52gxnnmyfDxq9yZu2SXQfU7ph+WOIxm
TDSJ3vO9+/H9Njp6d/0tFsaObz3J225b3E0fPc03j2UZdHFIUGj8BUq/G8w3zdY6RG8KkyaAnyO2
r44tDQGCex8GxdcwJQqxu8nvvU9k2d8tn8SX8uhaO1GFeA3RRAr03fgDA2vSHu/GwLvzDslGDVtO
mqD6PB/c7fQetkgAK3nDMx5y1hTAzyanqy4Ak4PqR/bDm/zsRzlD7TkMbmDdNH68lbf0hVl8y0N2
NGXIC/1U7qwgPdRdSAZ4v9WC/Ft+wKo623lv3Ltl5x2HzXjwvg+n4uQ9kihCAEdxWp5Zts0mpkbA
5bjx0wdtUz6WjzRevD6cTECRIMOUApCJUvkf0eX/HoP/DXj8u2Nw/5x26dnZt/77/5x9jvaXzV2R
ZgsFO4KUf598jvkXaDxlLGUNWSe0df998ukq0XFcv+F24ICMywBl3z8HHwFxHKGUY/gVUZJB1fmT
g++8vITKiq4ba1FapDik8Me6n/5y4VvcxlCIOHY25TCMo5/KVO7S3PUOck6Rp69C+6MzDMr3qc27
e3siuvcK0HCxY//zCzjggZLXEvfi6NWzOqdX0jgb+IL5tqkNjLWSUtuAslxJ7jy/Qf/9rHjGrblW
+KehPzh/VguXHThvo70RmlaHABJWSAqAuPI8L98o75Tzh4YHdK4XpMHELVSJO4a5UYZcvW/kzAZb
Sxm3LPhONWmAFN2+rkvlZHOAfhgmqV8Thq6v7JdDkGfDaR4hLzRlODUvfHc8p6xxJNPNzdxgd1zZ
rX0s5sgLp4KtdbItFONqdC0W+G++w/mwFOVQS8A8EaPyE87fr6eLqC7UxtrAxecqKZM0UQ+KWWCR
sCTwDmjIaE186BoyfTmZag7NSLU4qHA2IRSjWxPnFpX0viEvrDvEi4Xlq4NdP+dpxzlUyJjEu6zx
jNtaW/BggAmaQ8ZcSt2CG4ddhI9WEqONecb2xOeXat2ucRPzSXVJjtml1kQ4H1yX1PyGK52CLUSl
lOM20sboXWKk2Uc+VvbGKQzzi5vX+bCd8Q3r9iLTzCKwa89+E89e+nlxJst+pA1UiHdwrLGS9qy5
zvZur9ifYmuOzBPUwQTnAnMudia+QAOFQq7pwM+L0fpqJ4YPzpik5QY/La86RX2hE9zhlG0wp072
jnAlgr49szAJyB650PsSu5Jlg0tL/2zXmfbViC01VG0xGiszcMIKZvIwH1hMFQOdWh20it7k4Bzd
fmnnDVg/lYiTJZGJhUAHdpK5BewEwaQwtmWmVKQoVWsveuimXoR6162AiyQaLexkFR/KBs3cxhaC
PibgkdimrtNoodljVOYXEWWRm6QA8FU8epSOq85+QmZ354xklwY4i7tfRTFxTQNzaqCBp5oZYhGT
7dQ0jzR/xr58CmwWSr8bi+q7wlX07ZLrWerjLDJ6gd4K8YN0eTMBYptgdPA6h4eyGb7ILCVfm2Y8
xPSGHA0cMtyp/opbvwgWpdX2GKcPziYyu/Sx6Jzkzmtt72MTD8l3HB5E6xsKthy+4y7GxwJJ+q5q
i27nmIp7K5D3DreZ4pmf6kopHvTakNgnoYK+KXvPWaDKG/pxIqIqAjDRvMeBhlkT2ulkE8s6gQnG
6IQF3C6n3UQIBOxgBEuDXOCaIyEfABQB14BSC3FdouFt4cL4vsqH5LEq8kLZpGbl9fs4ApoKihZk
x83cKXsvBl5a6cepk9s3tJXQP1QLveWbycyi5c7LpwwDKV14b1IH3Byzdk9kgWzzZddOZB8E+uxa
ddhHpVGES68sS9gm0pZ7ws7jL+Yw2yaGQwWsCz2qXDug1Wf6Nd4YXyvC3QUsiUXFz8oaOknTnn7V
/Wo8EQVzCQ9gk0+tPGUwzSakk9HyZu5n+QmbYP1r3MnU8iesmR5nmdE3zTOUlJpVxe/q3mGOZwiU
vzvSLR+8FLA7iIs2e5xTrYs3WaQWTainpPlsXUux3puKKj4DfJc/vLLDxsari+FzCzHxC23PqWZz
0RLNt8YS45XWzIW6RyxvRfdD0czYqngqYhbViSmZkS1NGs5TWuEGqjpRhTXYG5m+5uBjbw9W0oX6
UGofIhGtcQOYMDAHhUUp16YlkZJdBohku522qtTw4/FtpH4TlLOeD8P1RdO3qSormgaoAk3Ae2/5
VCs2tMuh6MpnK5ZT6etJJ7NtKXqclD1D0Y2tHHRECX3mwpJJCYdIwqiHgeEvZespfqOQwH5v4A7V
BkYuBje03Wqkah6MKsFvRsXyBlCpUHdLNTWF37F2YJdoZIvgulkmbANqqrO5DO70PPWN4hBU7VTq
Rp0qnqxzDMgo1A1xvKmzxuBKMYxqcmNGaW4F+KwYZTjmbvnsxqZ4WJi9iR+RM2z4RiOXe3tWSi0o
XPJhvL7KzC3Lrf9UxIr6VEO7jlgRMAVgmjht5jeqPmZBm1UEPOim2riBXs4GNixNk2Mv2pbWk5Co
/vao3LMGWyh3kDdj3zEzJyxI3/Vo+rlPqSVBh5jU5Nr+lzru4e/T6z9LI1eYCZoM7XYC2GmC0Aw9
P9NcyQ7Ul4W1UereeuS2KLXIusmWonpjOryrPx8N+TMNZsi8NNouKpRFImix28zapIVUHkZdLOE4
Ku52gLFzTLLu+++H089Z+evTUT/COjfoHqLh+/nPf6n+mqZcGrYQEw5W3D8mbordamL1zhSojbf0
vpWVRgMJJ8vGTUb0RvlOB5iPwm5g4tP4rtsiRKVQgdfXrXlU+7K1cHMy4ihQhnIej4YXSzusC6UF
fJ3jtPtecvI5VzDxn7f6XysP6o6V5cmJDtMWMfoFSIpteZ92Suxuin5U4sBsAY6+mMnQchAtuWff
UitN+qHOhNqGk6a2q8+Wrljbmt36H1L2/4tb0PC96cjH/q/jc9X+17Yvv5GQLcv/H+KxV9H1fxZw
PzxX/fN/rSHZuz4tvz+fXY3W//QfJbfl/cXthvsNXw3dwRrD/jcqiO3oX2TcrrDg5dVIUf/iEoU8
hr9Q4ZFptdJ7/4UKaly2QH7YnFZhC5oK7U9uR+c3BnQ4EAuw88ZzGQYkIumL9QjPkHgTdoe7ls5s
5ndGp/woyde6ssmcXxl+DkPDi40GGTZKhUtJEwelVIq2cu8gfRfvCLFZQpOgjFNTleWHWNHMDxLu
28HQhPoBaoh9xe715VN6kKWhtNBDRVXvcHX99Q6oSK9p0fDGx1Jdup2WuyIU0/jmlwnwykb62iA/
rZ9YpGhLLvlZiep0hdTi5AiLi90BGR584+YasHp+mVzfJOjf2qdYOxb8uf6KXzY0ZZnjyJvT5MhR
PmGIV4rN4i74S7tCDf/8gRzkWrBjSXBHVXQ+VN7XTGt2z2M2Z/1XT7rKVhWriPDPh/EgPeCBRmeU
hvL5MF3iWrPHCXucBtFt6MOpfmHl18IdLps864sDhub783WApi+JkCkkPUUbIJTFngQTMyRmSYa6
eg/r38d2wvWwtd2N0ffudpwTSWt4kZtG2N6fz0V87sgJwEwVTeGlAxVWpGa0AhLHpHX6m8RFfNkv
zj/9mv8owj6H+39OE4cuBA/KToJmcf3nv0wTby5FRPWeHOtc/TbSZvQ9u3q0Kvp9sz7Zfz5TYKYx
T9iqKPkuWZA977xJPRvssjd7oE3ugKIlmv73E+WVqY/piQrjnanPSr6oVKImHWxdNNmRm3C0m2gD
h7WYv49qdM0++cVShrzn0nddY7lWUOtiSoq80bBezMSxK/MIgjCTZx95rXZlx3jxkWDVo0PDZGYl
/oBnnH8kYj5E7joVO8Yi0pB+dv4N3/POt3vhPkp8/v/0M60sfu7CfCDqcsQW5+PNmtGOWG6mx2ih
65Nkkow6g9SG33+mly8PuQgsRUoVMpHcS2lKTYVSuxlmrLAPtMOSkcglq/xattjL9byqUphv9Hc4
JCn0zh8Gwa9mNk4kjpVtEiQ3YTeb6fX0Dbtbb5t0sX4/L8Oj4dbtDzhN8j7ilhPIRc7bP31c0ChW
M2o4xHf6Tyr6LysttYpZakmZHM3EnDeQZb9FJJX+8Zdb28EYP0D9gZP6M+7nl0FwJpN9nbLAvKjr
N1HZpOHs0Ij540c5G+Vi2ss2jtrCmJNjp+dekOjmhCbdba6M8mIZc6Ssi4u6g1YWRJjzD+fNE/c2
TYqjUHQzRLswf8aPtt/A1XQffv9Arw+FFSN9Mmqmn+aTv7w2VbqjSzgHvsBCs98aRjJEPuK47n1O
osc1i+x1+/mfEp0t1+QUYweEOkU/F0LD+XMtTRvP3DHlUTTFwwQYfagnU4d/MgeaOgRFrS7AOuNw
pbR6udwYdgVk4f6wi1w2do18noYOp9qjq8F2MURKdNCc53/80RhlZWVTyLK2Lws4NymzStEseaxB
7CvkI0ovbuuljeJg7ro0Pvz+w73yLqF6rmGaq+oepPn8XTpY5LfDkldHLAo0dxPVS/G+SOw+2gp3
cU+xs7jfZqW3j1OlpO2VguTltkwxQs2tAnIDpF8OHjeOKY3JqY8SOlAZAoA6YLNlk31KkgI1ZaES
lfX7530xUal8YCCyneHNxLAXO7NO4kBbx6I9xhOiVHjU8cPiZWCRkWb9UY+AacpQFCDcP6A+cp5e
vFpFxQjQrmR35LKs/zBJIDhVxEBlV17iK09EfcOWBd2OJs/KlPi1ABnBxRatLIYjSO9wi/2w2Iq+
jQ8xwp+Pv395L74XlcfKG0X/7OCMdTk3pZc3xC41/bFxRRsivSxuRmC4YHGVbm9qnXulgnvl0VZB
AB0ACpGXgjgc0ysLCXF/VHQeqK08zLybcqTVOjlXFveLdbA+2soEoziw2DfXxf/LBsbUayY17/sj
1ZD2PKpFFigxBpVAS+MJaAMemPQGEuzI+fvbm+0/VpD4BfA/P9vQ1sFXUhZU0PUcv5gpVkVnw0Sc
fV8PymQ+Ts6kmJvWHS33MfbKZtqut1MdxJNwnrvYa8CNRVNKiRlo5dFBz8h0GQKhCXIQlmhRbaKK
G8zWVbTXVU/wQ29QiRrmqCoHNK6NEVpk1UpfGESFhVY/RO8Vu1Soj2cYm/u8iio9JFdZtjvSUpsS
SK6q27CHaDKFpjq6mFMB41qfm2wRc1BFYvlQlHqaP+TQxhtQ+aq1b0vkyBkc6ymv5Fst7T1yPCsY
h3Bp4Qc+p/kwdltjgN/xkPRYeN/nxPL8sNoGCSKdCiW5K6WLsFQvvb577Iu4Ik4biWQH39Au1L3R
CTUPM7NvP8ZicZxQwJyP71w3KsBqJoNsMKSoNMuTAqjvLkVFeQcuW7zvkKUam4yrQfpkzzjVa5It
6nky5kI/JZgLpPdJW0zzBv8g93NLPf9B0bk57BYPDfC2JYQs3i2IrfoPBc0d5W7Kpsw5TG4UE6OA
g3SkPQJBWzVtevQf99DHlHFLA8h5NsxZc8NE4Lt9kGW7GqBP+Jfta6caFyx2UomdJmGnzir6M7vD
YGYp5MtmzNxtpCvTW2WYtCKs1JoWUyeAaL3eEXLTmpW9kiAMU4SxF6XPVbJ6T9cYCidBxxX6oHRx
noVai27Wr3BHy9BXRu2XaNTtN904cSNj/Q7pndphq7WpKhM+QFe4C9mexZAGaccWvYsSbHXCBf2k
eVTKwRq3+eKMGr+iZWFuEipE514Yit1hU1f0zpfEKkh9UHKnj7FELKza3VTOYqSBVDz5xcZP7Ivd
yEoPiFgoemy9xjh/zJtUpwOXCFX/PHEPSr7DDh31vZJaLgbbIPjtZhoSVJRJbCf9dkFBZW3hzhbq
IVr1XNsWeqEWuF6O9Q/Qt5EvFD1JPd1AX2rtQ94ZBNT5VuH20Bi8ATODsqsN4qZyVSnCdiHwIKBJ
nXe3NrG9JM+iViSZGdi73XrjaKTbNDeadGPgWzbegKPXbevPhjWVt641QvsAnWa6Z0Mr0tumRcxw
RI/Tad9G3OWRxGdullTHfiosxJItOb0b0daRfsCZyk53VhZVyrM9CFn6Ff2MAZhblcVuaFPkgXhR
2o/AN4mbBAQAaapvR3VsHWw4YPHWKSrZ7JaefI5Dmq/NkDlz02KzgB5CLOnGRL1ZrU3s0IZQDHWH
YyrajL1aPdhxOWLpP4Iq3bdNQwOiGyrd/RgXBY0BH7ynKd8v2mBH3xatK+OPMy2JEav/Ip4qQrVU
iLKHasltA7gE0//2uSpqq3uTs9rnOyS3qrXLHQHg0FVG1+H6nkxRBRE7GeW3Yc7r7gvMU8L/yq1D
nF6jMhdHC7YTentVnBR1MGg8JYZVfODKnZMihUUTwKxfN24vvNtpwmGsmHlfh8YWMzs2INso31Zd
XOMhm3W9fBhF5i17nN7N4tG0G8sLlDrVlBuWltff2KhM032DCtsK7CZx5T1x32P5lb7wMj3MWLdY
mKY00p2CTE3L8fvczHL4kaezPryB3Bt3pywzF27KVDLGrmqURP8udAICOrY+a1me5pIMhsVXFSIU
b2pcFJuvdI3U5kGVokwRoER6tmlx5vJuxIzmxofVUbxRWiN1dsW4GPNOy3pBnmym6f1xoKyzcMUr
YvlD1CLqtSBhe87cUOCN7vWBOU7GXRQ75ldtwTPnOWJdk/4C27snLSQjHlqWLmp64sHTzthnEPzm
MC8zaVVBlVh6EUyRMxBPgk/9x6FQ+vGODc+JfDdBFx8qepyfZDt5zYZC0sUdrB289yIRLns0xtHf
PK+sdN9FkDzdeqIlqmCStJp9OY0uiQ01Wug9ylFP9TtrqbzAS4TDZyO3gxBVOpw/yi5qFn8UVq35
vZHLgsTdLP28CuUbHyPKuoR03yc3SUPQGeEsBhQ1upKF2NZjoT5MPV7W6GV75OSyl4r5ZHZJ8rUW
Y74E6sBGdFcjX2XndNnbQ3fsehXZbFkUgVumZRvyXqQazu5kVoHTxtU3GI6RFkrRLxWRDTMY1qQk
pv1QTmJp9l5Kl7EMJqXOO2wCEm/eNdHiJXfNlKg0BGWjGdMdPaiYC6zEpjMUeqMpB3fidkajxDDa
oBxQ4pMQU5PR7dPr9kiyyDItnvy+ztjzbGFZj3UzZXEQa335pvIoy9jM4SLfJ4RzT6GsrdZ805du
3Dw0dUGva0nxpCLea4QhwU5AY9WrDAIdu2b0nNC0arvep9qoRbvRkaN+4zTJoEBxrgjkFrVaQcCz
7IcEQzqIrPpILySLpz7dFJRun22qU3FTI+/DME43Mtx9cLS9M0m0cGp4FIW+7NhfkDZ0fZ4Pk2/k
ad8F0RJZ5Q5+JTwDOUAo2OUDVUswDCiS8PzJe8LANZfMe2Nqo2SvuFmTbFF9jHZYOOQHJ35bd7Z6
C4wF0cNTgDG2jeNmP+aBfv+Bfz19G5tt975taF0OEADW4ydppgpfODgKhLBOctLDPLWYNZbZCOVN
adRkbSKWr6y3NVLcgggWrWWbaO2kQkNZFtU3a61NDsNQOhjhpQktamYCfm2hzjIdd3jQGfNRU6dY
bqulZM+KQFr7nS6GjGWB67cIREaZHjajXeUHD+Oc96mDFAiapnTelliouj7ed7XcuX3kfUtTjczo
ttFHPl6Hl5TfVEv8jJt+Xe5nysByW2T4ivtG3GXXrO9fLcFXbjT+DTT3LqU0RmlUi06m/XF0c2ZK
qnxEnN9ssN2Pr8A7r45ELgWMH0gZkNLOK3Bbx8nA6Jz+6FViCaSRMptI+w54zmtI0qtDccVG+QQV
nL7s+VDlKKcBQ4L+uIyDpPpT1Y9qpC43aWteExRf0LN/3gLBU3A39eglcpm5uFi0uo2hbKoPR1ep
SUanTMtOC4H3N5phx7Q5J73cT5VjseGlHmyBKhb6d6duyvu6ybXHhgrqmlXBCyCDb/nTwmrtRQNQ
XvykClqDCpYxHOdREpcUjeaNOaTRFWThtVHwacEbjZYGNOqL77mki9ItHaMsQxH59LynbQ6SuPnj
KymtGfpcdOjAEi6JeGkydf2Mj+dRH0FLUlCMndpk9QFn1Ppj37bZH19JKdNRCdMkpiEIpHw+dcbZ
g+7VqctxzEiwyfhQnAvwvxYNG/8/fTQmDe5G4LvAu/xxPtTcOqVccK06ZmrDzVO0ra75lUFLKlTq
0YmCIptEfgUfeXkP5qKJModlaOs4gV3MjdiBeKdrsXc0+wnhUqZZbbpT8E9uDovhRtWmHUhEeig8
DuNjQe/MufIDzgmH63oBqNfXBiKwFOjJBZzRJ7paa3i+HG23cW9GokrvZ6FwEW21QfhZywU5zNoo
veY9+XK6cgGnC4FpGAAfXNrzt20lVgS6IqPjwizblHlDaJbk2Pn9N305CjZha1MKW2/apJe7gapH
M5wuNzoi6ly2s6knGwIUr/UTX+xvRJSgZAHoAhaAunkxc4oBgET1IO31skBaRusqoNQhXKgs9Cvr
78UDXQx1gaepbTG4mPo6R2fstWMNeeYemOia897LUbCqYDrQ4KcnBS5//nHcuBLw0kbvWGWKc6j7
IfbRrF2Txb58bQD+IJFrADX+S5cA74D5gqkVTXyqBlx9Zil07oLo/Ca/qL3s/R/OBNopmP8y4diA
2YUv5rkzOHrOrSU+KUWsNvclXXtxBGg1rxyrL17dii2xY6kkLyKIvTTMwpooT7pW4wCnoN7WOKp9
Lo1kueKb8XLVno9yMQ3sOq3j3qNMMIT6Cde3aaObqbcXioyeMrzVOWWy8UqX8sWYF2/wYsVCbRVe
oojk1OkD8XOlsoH1hx0O2pvIWrati7j899/stQlCCwpkHiI0JJP1XZ+BhJ2brheIE1HpRR/o+Shu
YEPp6X605uTr7wd78eGAI2n7s35BdpFWrT/ml8FmyGwKQafJCbMW7eRoXe5Q5U/Vj98P88pbhDCz
7hKrWSgz5HwYcgFTV0uH5FQmdnzKJAReMWvlfb+IaCP0DsNusx+NPwWt14eDcANkTWMRNP58VIC+
HIZ0n5ycMioPDYblmyydnLCWyrUKdl1IZ+DqOhSCP0oEPtoLszs6GJpWdUty8rgVwXckym12yaf0
xRLpQaPL9Ipy7LUPR9ljYNaBqBqqz/mzObFGNS315DQJw/kYu5b2KUf0/scb73qKcFCh4GADudQ6
qPXU4x7mJCdt0et2r1iVHd1786JecwR57XFWDB71CNgwvanzxxlsc2jyqktPNamjB73AwdOYs2t5
4a8sLbYe7hfs75jq6hcvreraRJnR/J0gEMV7D06Ib09ZeXQK+1qJ89qEYDrgxrxyAmgEnT8QvF0A
vHFMT5bavOkKj3tguUrxzP4TvfaPv19erz4X887+uba4QZ0PluH2DJl8Tk9lW5j3ajzWXxfI04Ex
69e6Ja9+KCpSpDfr57rsN5VFSW5CV3C90AzUDR2e8u17xXOS4en3z/TqQFyffrpLQ2642JkKM01L
ozPTU4S1HfCj4tjvDYyfu/+LKb4SNziMuRBCLz1/dwXXfrNUsoy89rz/4Mz21IVyqYryT4syF84a
9RjLiD/gA56Ps9RlpC/4MZ0cCKthnEC0nh03efunb41WN9mLuHyq61e6GKXtkhm4pM5PbjNNd0U9
qHe49hVXDF5ezjfKU9hIBlpgiL+X5tir4YbXAJ6cMCzMPi3pgPlELyEjFcpyLVLy2ljrXeKXEwrl
h0se7JKfhlRfHqEjmqFs1XEDXhxfOXlfTjmb8xYaM5YsMAwuzaR7+hVRjFzj1Akjel9gAr2lJef8
6eUOo56fAjqAa0a7vPz8H87Oazly5FrXT5QR8Oa2LE2zWM22nBuEeqYb3ns8/f6S2icOC4VdCI50
oZAYmqxMpFnmN6lV6AZUjujUxWFt71Wrd9sXRFqibuvGk6N/NEOWw/GpQIWaQBnmd4OC1adttjp3
HsjsXUv9etuorbXy1Mqb8/L9AyPEhcA5kmChuSKyJvMLs+Va8KD3UJsEdVASPZvdXQWZ6VPr9NGn
SATiZBj5UB8GNYWFcnvrL2wUDLzAQ0nlJWL42UYx66jMDXhNJ7um6UcFcfLCLSKC+Q84FhiN3x5N
/tOuJoyPoXwfeU6kMdj7bWn4RtEHoopORqvXB4pyFFWsotlKB9QHK2qbRz+rtbvKpcJ0e+SFXepg
JUAKyXss/3U5ctiFoZukQXSKxgRedamG+7bXxpVdujQKJFJgUMBfkC+Rq/3u2JnOQDukbKIT5sHd
D0uJgnTH/xj629uzuX4nLWpxliWXkaR8vnE8Ku+eObCOCMlNX6zGKL5ENnB8zDkgedHBWrMBWtom
XPeSJEHkBErjcmKpPfaT34vwVNRgNUdHILVRC/ehoT65chlfR73MjZga6Vuw31cxWpZNURlBQjnF
fo12u+H4wA6fik5TvqNt2e0g2q0VGBZnJz8Yb4AlgYiXs+vpJyKFE0Yns1ONA2II2YMtBhg4ul2v
3JZLJ4DqiWLq2JXy6sxOQBU2JGMD9xhUhuSLFZTJI6Kw6UPfZMquQ+HG3FRe4T6gdLWmvbQ4S5uB
mSjV+Tcx4Hebc6Cxh02WF8FKs+q/dLeJAJvXE0Zlo44GxcpRWNyiCJopqK8z6JxSEwRpOSKZGp2c
FnNNr9CLXTDFMQxkNXu00G15vX0kFrfNu/FmUWpaVPRZaMOc0n40qP4lv/1WoFQ8RNEDrff0kxon
6UpqvbSiCJcAPMOfhcB4VszRsyToXSEbbZ43PnpR4PRYELbZqxcgg7Jyd87oL5TfeCTejzbbOnRB
6M9HWnRSqxqq2ZCVWNF3KIdEbTQcM0SaQUXQlxxxILA3ta1nP2AcrEUWc3me//4MyBKycA7gbp6V
ul4wuT0E1hNMcspjWWJn/5RxQHsDRhkNxC73uwSzD2APNOHz/nNlat65DQv/Li306H6olGkfWJn5
vxae/ydYZ2kHQJkHHUoUgpDS7I5ynLq3PMScT6PaBri3Rn19yJCJDcHIaG187DP7F499sZJTLm4C
gwiK/6/sxMw2HqVQz2tboDytWZ+mPNO/TzAZsTexxMrdsfS6kCkTZUlkNqC8y2uqdETlOQ13h462
FyrMWbSz0KI73D5ISzcUqTjAk7fQZA6zbSCRZjW+W6ecQv1JCaz6S0Ir/5Nm9ClaYI37qEO0vVNL
z19B5S2uJBqQfDs0GaH+XM7PqGIFLyU1OsVubO5d5Pb3vtbpD9S41/TV5D9qHohQwEay0yQOwRXx
cigesDaUuuGnaah+py5btanL6Xdd6torlYrxGKAq9prDKP8NaqNegZUtniE8dDVYR2CA0Q+9HD5R
/JK/ePGpIic4Yn2Gq18wRW6A1XxRfYmLsPlhp2YC7qhX/xlS83XMOuNQOK3+pVIE+JUAx6LXj394
CAzYNWr0ha5sz+JxrOhkEiIpuU6pp1LV6eAVU/MfrR87CgtJ9hdN7vpFIBm6siBLew4WiMLbawEa
nkdnvR53bq7QfrNzr7e3QWRLZYEI2MauQssh2wkg1MNGVdB/3CWp67YrR2vp7sDGA/FFyGDS7/Hy
gwjdC0gG6uikYWr2XAIO+wY1JXpSMRXYYfxqHt2g08d/EcYB/4b2QMFDnunLUd0yGqgVFNEpyYzC
3yCFn0ssRSCeO+p693qmipXDvXTEEG3gMWG1iT7kh3gXA/hjMMQALKIT1malv+1TVJ2wAhWmt7HD
JFmLdpaWFXUKepkSM03kcTlcNyHZ6GD+d1KDymGcvvxVxz7IQ/SSg0Pf9+6fgEzr++2NLC/6+eEG
7E7aJlvI1pzvCtECdzT4dae2G4D3TH6SthsNCNBRcuvag96q9bfbQy6tK5mpImtWhKzzdR2aCFEJ
yIOndtCzZzvwh3FXSAEC0MtG/PlfDGZCapIFWsAzs20T+s7UjFlDcm9WyXezpRt5yIcw+VUhhBfs
bw923SUn7GAweLeYn9D/m9WDBzerS1RWgKrm5DEiintYv72/ByA0bS3V33aJoX4OlTrDgVALduNk
U6z2a8TvxRCslYzl3Obflo4JLwS4T4oNsx0l+zatHaYxUKA2fvXSpjnFeUAXjXjHOenxUD63eMBY
Gx0Y0CfToWS5kklek27kgnBXAQbmpeIOv9zUJcyT0hT8hCquja2r1qhdT5057qIynJ4LHLLwIgz6
c6M2xicR2irKb2oLjr3v1/LApXsTRAZVa1IyOoryJLw7zp0fBahEVjFiDIFzoA+BuJwx+eVjWzjj
Ad0I929jSJOnIs+ttX1xhYxmGSShFHU7DROxeRxYV/hOJSJOThnaozm+ecL42ThR+1M0ZlQh9FHX
Rx15bIRG+6IptklWDiZgA0i4K5fa0i1DNkUVA/IAG3W2J6I+TXAdaeMTfjwAlMOKavgWU1MQUdNI
ffLQxL73R4hEmVZiv6WRoSFrVPsRwrkqgzbMKxPcZydseFTE4YpMCfataIyXpAUpt6nAT6In14xr
vd2l+wYyqmzQwJ7GkfHywxuDm49GL3g5zDz5pA5ljxZ/Vr50Wmiv5B1Lc4T+xxaTfhLoIV8OJawp
CEEWUhwFTHPwhkb6hKrWPTgD8VinwXfEY5WVdV2e3v8fcxae1aYDsLnI4pNCZeyxH/0XoG3Zo5cX
6f3t623praBqSYcNuwcwQPKXvDtBOSDlUgH8dvLy0h42vRaP07HM2tZFWyPz203fimol2lkcEx4b
xpbwpIDgXI7p4fCnmmMRn3qci+ON0SDQsuGEQ7aJdXefd/bas790TxBQyuDKYcfMa7SDwK051rX4
NISmsvfSwghR4PDKO02LrcfeDgP0DXkldwIrj5WLYnH/EFFRVpHRti7//m6Fg87GREFj/wi/esgV
72RFGHbkVvtZhF69G9O1Osdioixl0/7fiLP1zVw7URHRiU+ZBgMA6XO0+4rS2wNgqR7suul2k529
ptrgHjWsYI5h0GorV9JSqobMJg0LdN+AbM/OJzVbtQYrHJ+0NDOP2J8XG8fyupUay+JntbAKe+uh
UnW8XNpkCvSpTOv4FGR2jDh57G/q2HLQMu2CTx0QmUPXjE6BaCDsgdvnZvGEvht69lWtAC0O4LY0
M+hliY1rJcG30gmB/iq2pEHcHm1xOSVhXR4a2p2zL+qHdVcZNVbdo5hwk3S6jsiqKHtcIG4PtDQt
cNvA1Vx6qva8R6M1FOTVUCZmDgZsm8gyh+ZAeJtSUKgUWD3/YjiicckPw/FrDiQotGIKI99hp1p0
HDZhlpQ/gPHXf4SFXNi/2JPSGJBGmuzUvEmzvzuICYZYIpsEV12bFLsaxtF2yodgZU8uriCC1JKo
QPtkzq+G21Tnvhsmp4aehoLIX5NpRz0Lmi99bTv1yvdaukoJBSFRoyKAJsQsOEX7i5JmWyWnNtfj
L43RjK8VZiw/UfQwnG1NCWGtyjQLQIn6gPvhE0xrn/eOG/zyzKEuONT1oJjPY5mGPqpmWfLiojH2
IyDn2sWYvP6TVERBHk+OjwG25a65BM1W+O0XAD5BFd2mL48A4OUvMBBIw7VKmM9FMPhfwLh3T0nn
+j9An68p7c5j3bexWFcEWkClAvmbHTwU6UZX9TTr2fdRmrvzpg6dWNxj3XqDdlZkb3M36L8DDkDw
LRBD0h0Vtw7LJ6tSnQlFoD7JjrePzNL6E3LRqlJo5Shz0xqMZ+y8webt2fDrcaOQ221UPFGKutwb
uWVuuJR+1a5/UHNc4W4PvbTwVGzI8ZCJQrBA/v3dAZqCOOtBqVnP9MQdRL4UT7JFqmMIgWdllktD
SU1smiAsPyTxy6FqYv2q9QL7ucsGbcMmt/C9wwVyRLXs5fas5gne2zemM8aG0t/koWdjwcMpp9Lv
bfZT09HsnLr+d5SUEfawIp0+I9gG0Mie2uR57GNY/Zabe/GhyZv2pY5SC1XdWAuClYM9u/Hlj2Jv
Y2IqPXallPjlAmARS0EuD5znXqmMU96l3dNQF97X23NfGIVbnrCEkhPh7bxfZ4XYYftG6z4DkUSh
TdL+/upMvAdvD7PwNSWAgaa/dNugX3c5GQukSTuJ1Hk2SBs3ljaOL72p9gc1sIyVGc0uRLluWIjJ
JaN+SoFztm42HCe77XAsS5ym+4aynffYqZ1/VO1E2SiG136/PbWFFTQRd2L5wF2DoJjlXpnISy2P
hPNs2V6yKaBv/dCcxv3P7VGWFpA+0pt8rZSJny1g22FN5ToxPNQ0Q/rBQdJPhaOzh31WfeyVfFtA
PhSccCgVNOhmEzJN3/btMnGf0W4Zd31T4LCsJtPK+V5aNoagO6qyatocuRVUAE1aTGiezQYttQb+
/i4SRXt3e9kWRsFfnuzGhj4NpnWWRqE+mVGFjuHRF615zPIewXvdc/b/YhQEduR+Q15+HjNZrvBC
1YGtX/R6sm2RrLyPuSHXmgOzYJdCF3QQif+VVWJaT9rlIXKg7dppYftnI0XwdDdyaU3f1BgG5yZq
BuHc+0anpDtVVwo8LGtN8fex1djKNhkco/5ML1cbXpqUXGRHbxY209hBO81Z/BHGrck194qGozSM
98vU3aVJBEOzjNtM3CVeNlhPjtMj3F4odqY/FqFppt8qR/HODXdLiLejBd7KbfsCAq3ZjcmvvHWt
6im3K4hdqu8nLxPJV//VEl1TRJveQqUYd9dJrx8xTPTSAz4toQG1LoyRU9fM6G9QwXXwEkZmk9+B
hdTMvRGAe3kcJP9/o8D+Tl/7Sgmnu2xSR+tRGKFqPwNzyMv7cNIbb6e0PY6nmTa62mMy1ZOU0TU6
8oEc56Jq5+PvZ/xSG+G6vz+4JQiNiNIRhUH9gOKhvKXevZSdXvWJOVbiWdPSBhakb21TXx8++kZQ
qNcU7BXAH3GM5rptcG5LJy5G57klzNhZeurvwCCtsR6ublQ5ClEz2m0yDJoHfLWg3yGUyXl28jY6
W62vbtLONx4TfRj2Xp/UPz+4dqQenHwgKiSPyG/M7jrXQIaVv6rPURvmh1KDhot24/+KuP+fzdLr
WbkU7ghlge4DR7jiVMStp4xjrz1XPnK2uR0VB8cfxaNZYJtnauW0cq0ujYf0Nx0HMJA87bNAMo0U
APRVrT93lW+cFaqkaFAmQ/Xd93Thb2DElyvXknzp3lWKGQfZKmYG2AhM+JXuzVi7DYpLHYFilab2
zrSL8reBqllxpPfs20dquHgoAEEZrJUU6M0jcjY0eu//K2loskUvt39fVXmflq77jABYO54KZLr+
ju0s/lnZfQwRPNbav/JQqEj+xoM/4PHg1mg4uF77u2jSWtwj64W/sm4lwt3JJoC5oQQrsm+B5dTa
UTghLsphaNgZbhJDU7zqaF8g9w2ZG+XWuIL+Cagrr3ZtaObNFxeayR+kn+wfZdfqFEhHOggbJeqs
/0hBuHblU8/rL3LlqQwDPrUkrg0g9OX0VaGOLY0245k2dYHdiOo/R25vGpsI6vMvvRu/Z063G+Mg
/bvKu/rVqKxi7bWYf3xKkAaRI1mo7GXPxcuqQIfBrebuM/2K8NgjRo5rpwInGqWeOF6phVy9TGD3
dPAfFEAl9HYOA/GwqZJe9O6z62vxpic1w4PM/8vCIwW/+PKYZdpn3+Gp+eBFQQ7PHiOglHQwyv+X
y1xVdqqYcRid+zBvf/YiTzbBaGrfb49yFXrJUQDGAmvTucjnLQaznJq8g3d+rjsRH+1UVT5lqK0e
PCdcy6+u7gjgLQykgQAAAEZ+fTmh1O0pJ7eT92wkLn7u1vA6xL699YSzb9purbF1PTHkytDDAuZA
VRvM+eVofpANuV8U/rnqO8ScGPJTkRT6SU3b5KMPFco8OLpTuGJSVLVnoUs6DEEmMi04R0NuboOy
Sg9d0q9pb11Fe4wCDwvtH0kFIGu8nJDowi7XcGI7W5WXbIk7gvs88t2VyHVh2WTGxOMhewLQbS5H
KQM7t+M+iFm2WPd3Re4WfznTVFkQALNgjS53dYlTSeINZEY23TbIUpejmV6IZEfPu6uY/rQxU7rk
bin+roruUURdfuyicY2DsDBBeYNhNMvVwds4G7LlrgA43cTn0E+Le89E2QtIlcBqNmi87vX26Vr4
ZpCIqAwByAMFMKeKBPbgGwoUujOCPv6TOzX6V1QDP0hIIWImwzCJKkinMamdryI1kkA0wkbFW5XA
oVSIvQBrsPv4XBz0mUDucKyQ6bv8VoEfqRk9m/SstY53KAjZ/uMHZvTXR0eBtiVJNSTsREnubBSB
i4QfmR4rVhjNbiw0d+N35QdBUKwYoyC6BoGZvqIyP7GTrUxaXmfZOU9QCQAgVO3dMYa5NnbNvSG0
AUGgTn1sytRa6y9fb3ldkZBeulEELRRlLpfR69UiKpQgPeeq3fUvGvKr4ImLQBvOFalk9nXUivaX
VXho0Xz4RQETxQMm8amUt+a7sS4SNNDwCTsjM9c7KFa6+saOA/vjRwwGFnAQgha+IAJZl1NMwtFD
vM7PzwiuZHt0p9KtmTbF0U2sNdHw6wPGULT2KIfwSnIELofSozS3g7LJz1kxtQeqI9YZofl8JeK7
rpPSgQH4wb4k4yHime3KsI70lgZzfu7AR9xZsREfAlt4R3KxcK/1BWoiqW7sgYw76Lao3b5zeoOq
v6mtXM/Xb6iu0WWjRI12AmHvbPeMdUNXCJTUudDG4tiXmbVJ+yDbg+jC8ivOpw8fesZD6AknGrhN
0MQu1zf1DRPEWlScy6rLdyb+73iurjHQliYlNe2wFqevQKR1OUimJUbipG1xrmLNhy/tRtsMHOo2
xrxin05KfXf7jlk4ghp3Mg8OrFzgpLOXlJxiqsbKLs6cFH0rUWP7EHGPg5u0eJhNVBb6svFXalwL
O5XwQJY8cTcnfJZ/f5czc217Y5GZ5XnwNHfraWZibjVCyzUOxsJiUtmSRgdAs8lSZpNTI8cYzFEp
zzmQ8z+hleUvaWxl31GEc/ZaEa717q7fUyiysumMrKo0f5yN52hVb+ooQJwzLB8e9LGEOtAPzk6x
1mqRV60BSRsk2JfiD9DB52lXVZVGG/rMjCqMvgfeWXZb0hB73JRouWqbMEmVb9aIqI3bBc09uzb/
+eGNI3vcEgVMzZ7n6fIb1q1WdtMU1WeuuFzfc11X2l5X+zZ9cHO1KO8tKlUvGU3GfCXEfAMqXOSc
zhsXT74dMgKcMzSCIIzUULTmOSmHsLN5n8wiqza47Bb+w6RXZXjvFkAaPwVQR6o/hT1M9lFBdKvG
5xHFPH8T59Zk/YEbkJePYtARSGoGrawfEQZSsvvbCzXfhBieSR9QqkNUVGTudLlQbR9p3P1qcu7w
Q9qhcvqAJuY5M/wfOUu0sjbzkyUHo0lOEUemaeDALgfT1LxVQc5n5yCv1Q2Sa93OQlFy5fFcmBIw
Ei4p3huZKs2mVCeF1qRZU52tBncq0xTuka32zXSLfAvVpVl5cuabXVrGAXoiwZZdeOi/l5MqjBrd
bGesz2Eh7CMMIKSX3E7d4wvTbXtnSI712Dv7qrL8rTbi8XT7Ay6sKXh3YiSiI57xuUYCNsVqPNVF
c0ZO2KPcitVN5Snd4aOjcI7ZH4R6aGZQVricpFWLotIxLTkjnuA8lb0SpVhOl/1agPzWFnl/ejQ0
ZwETgsiWLVX6yfOBEoGUZdujQlcqiKrp0eAca3dS0NvyJ1ScnCl6NUxRqp+DSmu7aVc0FuhLrPQa
rdw4SluXlBY0wMtJ4Ydfo05XpiOaXBhKOl1fmhuA+hC0KIxH0aYFpDEdfS+1fsUoM38NPYoGm7QK
om5TOr77c3SL5hn9P/FNt2pMTT+8qlQNSHslU02WaC8nq8eZoQ9lNpxzV/yldUZwDPLIWjnhb3op
syUloeEipg5DOj8Hp+ilrzlpWIyUTDtV3VeDKS2mhgoZu0lkTrV1h4FylRgaNOpCf/CzM7bSVnOM
TN+pD8AHImtTVlT5NoODss+ORpPe7z+4FGAHyC85tjR2KaLMvntROj3VuKk4d65DrJ2q9gmHdBr3
t4eZBRSyHka7mjIUaw4Gy5wVBL1MpWaCYtDJtHFhKqq0OHZuY0P9RZFzmwejcS69ery7Pers5f3v
qABDwe0CUwVtdvmdG9NLHD0DoWlMuocxqk0IY7ZorG0cUWufbw82D4H/OxoPLxPkKaLmejkaMC/P
qjQoI1WSIVfbWfVDaCTJfTlm49HyK+3QaF76KUI9rdiYlVLuBA4+PxO1zlauxtlN/N9fAspF6vyD
jZqTxq3aEwmwq+QUdcZQ3LeVhyoenpCFhovBpH9tsqpeyUqXPjCvC1+Z8h9YlNk+qrIGLNLUAwRV
q/qXmvtI9Vahsk+VTn9Gl8o7oPtpdyvbanYJv01UarrztgFHRmXrcsnroMBUblD4wNk0il0V2A3K
bL3mxCvHZImwAiyKKha9JWnrMgvzUUqzRZ5V6WmoRiPeqxUX1NbS8uQb5UEw9iiZRndRV26jzoz2
YA3TXVD6qHjj8vHkJXV5Z2WDON/eckvfWVJtZRRLCW/ew5gq1yuB3acnyorqvim7MNkINS+P6Acr
9wSlxevtAeeV7bcFJ4uEMYTlp3wpLhdc8/qmSyfATcAmvW2TNe52ItG6Z1/0UkxW2cZmq7f0AVF2
VFixr4qIs5VpL+01yisktVRBQI7NHkUamSgguBxru3Gnr2E5/ccRyXgnjM7+UpihdWC7rdUW5U56
d5m/TfwtqKHe7CLTPgtshzgxRA9V/eSk+vjS+oo1PRZw/rjFISLsMMT5gUisGNGxan3ajJTXpu+3
F3/pa5OySHADYdaVMmDRo6drDpzqQQX+syn6zDB3Jpjy33aVdc0jTmarUfXSUlM9kC6nhHXU9i+/
d1XpAbm8lZxqkXTftGgS96kSGU/22BW7JlHEXQBw6nB7oouDEovIWoyCycsskBzIzvSq8dOTrXX5
Ht1qcVTGEDHERCnvVG1oXvtYNCubav5cv31hxF3IZeFQoGs329oiabykEWZ60qMw/wFDLNwqtKu+
V9jVHRXdx0c1HPfIz04bYXi+RAEVW3igxb06NcHeqXLjmBdolt9ejMWbx6SVxI6Rhb/5zePlIuTO
RmQ4c5DB7URDRywTfbh1EBLYChW5a0/vrU1HV2tnaDXMaVy3kanztnmJG7mqBNHKu7q0E8EyA7+n
QEyPe7Yrxmgsei0o0xPcdLvfDB0xLKvTSu31UKl4ZboRw8/bC7F0AiVXUULw+c85LkVt8sCzMN89
ibFQD2ZVavcuOhv3iHmVh8FEaMB1hLXt0sHDBbbox7UNsrQt6aZRrAZBisXL7ApIQspI2HCmJ8vA
1GDXt5B7N52uE9WhyYpV+RiYT2yubYmwPZ4psOUsNOc3ZEq4w4q4fIjqavwDZhFixFA5+T9e4xfh
RtH65J/bayX36uVtxamTsGhJUcbBePYaY0RTYZOKCk5bKH27RfFX/aYnlbHW1L4OsJAjlCRo0j3K
UnPaYhwNlJAlIbcpofqM/FeTR7Bo8wc1sVFp//CsKC8igSe3HYPNtl05tS6SuxZ6RYlh+bsyALd3
NPyw7D8cVrBuMmTnFiB4nJcS9CJLjSyESu/EKBPqXo5ZMCS6lVHkMzX7SG/gDXY0SvvQmS/vVvxP
a2YLJwHWfB6iGeMUOJyqRthuslAPvqciS5OdVaNwsSkVN+5W6m3XBwqqOP0QiYcmPJ6LPjjEFejJ
hPGJipJ9dlHflt7LZGk/C1EVEJjaUf+7FnbI09I0db2nwzqugUuuDxU/Qnbt+LdUOZI/8l3Rrwyg
MYaij092OCb7BMBSD3M/zGNOjDoik1I6HJYy0V5v76XrK0wWKjgab8eZ7Xs5ru2Hfk6oAha8GjRv
i//W5O+H2knHo5ky/C7ojGJN73BpslwcbChp/kaZ7nJQXEORHB/44pWRTP8Asp22dmd2R7zDy0+g
+cOfpdutQQcXZko1HFYvUCGaU3PCoBC+VbQtTCnL6F2wD4TvCBcn2ehu9MGlhz0lirO9vboL94KM
R4kUVZ5UoNqXE42CJEipjsAuV3Ch2LVpZ8d3SamX+sZJRfv19mhLM6R4ISWYuPDAYV6OVkIhyD0n
Jbm0eh2HhEzRNpMziG9O3fQnKHqNWDm6C/ODtgzkz6DTwBmVv+jdrs3pg1iF6yUnVWsU635qlLLf
N3A2i++I0lYffm4Bl5ooodKMo7g5lwWYjKg1R03P8Fuf8p2CEOypSysk1ul0HA2ojd8+vJ4w+Whj
Yn8lMR2zs4E1V5w5TpKdvMhK7mjJ6pvU1cbfmQXwf9tU46r748LBAIWA8piUhAGQML8Kk0CNwqnN
TmjHaWJXDN6zh7rwJrXG5M7sWvfRTUBeruzShVeSHj4lcyoShH9zoBm1igAYwZSduIC0bwLR919l
GYz3t1dzcRRqhGCf0Ym9cu/Bk95oI8RnT/mQ5/tAr7utI/q1MHHhDLB2dGxZP6nhM9uRuIRmpQGa
Ez0H8uGDESJSsulDM9IOk+YE2qHWRvWDFV/WjBYtbS/cpEhMaKhcHgM98Kuwrd3sFDSh+WIHk/FF
x2vl9xR45pckby1z99G1RISRjI82Ie8lTf3LAaNM+p4qen5qLUvs28JoDx4YzhXy5fVaMgoBFG0b
nWhjLlGU+YYRATRjlNRGXV9LeoAXuYeDRAW/bMK3/F/MSqJ60Y2QAcfs20U0gxsHc5STJXr9CZBF
cKfn48prf33E3oA3vD7kVeBFZ5dkIwTU3CouT0BFo4fMm5K953cd72yqodFVh8NPz3c89cM3pRyW
0gkriu7zHD1VeAg80UopTvhGdc8mEIkH+PQD9keWG4uPbw9wjnJXUtBETWK2kGFLDqf5QXmqrO7v
tkjbI17ca1pZ1+eZajxCAJw0AN9Xu6PE3mR0u746RW2Z6YDqzPLnWFP529/eFQu7kNCaBgdC9eyK
uRTo6NEMSihonTQNxcwO4PeD6mh/tKTIToMo1vThrofjBob4R/McHM6VVduYG3gNxVN/CnL/dSiB
TQul/myZnQO0exVjdB37vt33bzEYdeG58nPalJmCpc9wUnNhIXLjKcXWU6Im3vN8u5+yLg1c7AZK
QLF95vZr3P3rw8BliQ65RMdKdPbsHnEy9ACzuBw54RgNU4v/0ajTdx8Rlm1p9s9ZoZSHD35NHjXZ
LwIjQYGBxOzy5mpNHY3G0hVPQWVj3TIYe6GF+NhkDu/bpH40YngbDWwQGQw9qjlVAOd3FNYLVTyF
iabckaA1CKyHzXTHg28VG4/7YWXEq4gIiC4B31siSPN1XokNh1bJk5KME7+JydoNuRDNxvc0+59K
CQZz5WxcnUFG492WSROTI5a+XE2Y2zrSC1JysxvzjTG04rPRjmsqRUtzIjbAWJODxaGXm/hdlDf0
lS+xH+GpH6Z+FzujunNSRzyIJOs/GiQwIakly3mXBuzzJycBJgbXAQG+Mh+KB+iIyX5Ue22Fdy+3
9UXGySigsWU+R+BD7/JyQtz2XmdiQXeCmaF+zVGZwis0jCgmQgvxsl893Asl2dTCV/3HVvdA7Npx
pblr9htLC0scK7HJMhOaF3ADoXh+PCDER8nRy/eABvJ6h1WR2T1FrtX+i82CphPxLPcoZcXZrN26
M1vb7MjmM9TZNEXJw12TZ02z8voszYoXQaruEInRkrhc3b4a05EuICociR3h8tqGzj+ho01b1QuF
8a8Gk9BQWf2nPns5mNd4KjKQDIZyFN181Y38PYLo1cuUpuOaF+r1ceMScTVuS8mkUq5kmhR/SAOf
gns3FsY+xJBqlw6T+9Gu1dva8XTDL5VvwixC6UPfbaxeQJyGOoAMrFkBPK1LPfob9e3wWbPS6MOn
jq/Fc0efjAoIZNPLRUwLbL+oj6UnuhVSPLS3M3Fo0hzrw4/e/shcUCJ7Y+kgVC4X+N1N0kWZF5gV
tcsqabpyoxRqKja41eXjzu4KWNRlKesctwe9euRYT86YBOOA/kOZ73JQayJLDcvUP/m5IU6hIpSD
wFoQM58qvZuK+lXDsG4lyryKIlyCFcT6ucaoVF+1ySJaJFGIXNjJiIZw31SF8Zq7Zf/CyxHthIc9
zcokrw8dO5KATzrnwjObW9wXTk4XvadBEQ/UPnZubtd/C8Ufv1ZiBMBze0WvZ0cvhA4MRFliWnLG
yxUtc8UAF0qhIR2EyLeaVinFri9GAQCisYNoE5ppGa1kqdefEYV2yYSis0yeNXdEilwjsay0SU7u
ZHoP8TTgjJiMRvMCXETfNNHg4wHZhurKW3F95g0Qh5x3Gn1ESHMIIOaNLc6KtB3cfkLIyo3QdBrs
NbLpwopCOEU8iRCQrt3cwsvK0PCZbDqYsT39bvQg/JNkWfvdMbISBSta6F9uf8HZdqFHTEoHy1tK
h0mm+uzET0go1ULLhyfuVG+ryv6dgzvgLmjsNTfn2QLKoSQaivYVOgmwoWbPgVIXJSwva3zKcAH/
UoW5RUV1ClfirqVRaMQgBsAvptw2O+TNhNdh1ozDk2LU1Et4f/aRoScrG3/uAiwnIw+05CJINMvc
Wsr0+qHKA3N8kiKg8VZXo1LbZ26Fg21YclZ2blfbw9Yu7fGP32hFvgHHan3ySQ71U48d7avq5/ZL
rjTlsK+zVAeMqCcetoZhnbD8+L+IjY+MTLepUzS07nsFm8wHA2Z181R3nJCtZJQlB7rPRn/URj0P
DkoCgOgZpN5o7UAqFRBgA3RKSsBE6N2Nhu37nyLLroOnuHDqbO8WY9VvfaVSWCmD5O1OQatjvM/c
Mv0WA/OeNl5V6MPh9p6b7fG3tUP/j6ifChdHavaJJk0tMBp0lKeyzep7LyncvQq59oC3d7mv0lL7
KPUL4qlKOVRSesj151UZNY0FNPtefdL70tiqemHupSLSpp30aG1fcOG9Cyjl1KA5EO7watMknoc8
dCY6a/Qm9UmJm2bT+qAeptpfez3lAs1HQWmObiNbEMDdbAENO0jwvBr0p4biMcay1eAdertW974a
C7B97Z8mUq38MHbo7t7+dgvHi4WUARYMcgmkv7zxddF3aTgkw1NpZukODpP/WdESe2WHzK54lpGy
JrIIFO4kI2uO8uMgKNaAt8OTa8CPDjGCHBxlU2bBbx/njM3orWU219MywJ7qtAglgIIW7uW0RNb2
VpUJ9SmysuKujrJvo1GsUUgWB3mzq6JIIsO6y0HcvG6byCq1J79B9w/acHDgvljD31/f6NTGoUcB
VMd/C4ry5ShNUjQ6/G39CRCElx+6YkJPAEU26uOYcK9KEC98KgMQLQJJ0iDoalK23ZTe6HXG0xC4
6muL++49TMvwAcSC/1TWunEY4jFaeYsX5oiIFsNCdQVkNXckEiYKJJjNGk8kxeIfw6m8b1Mfogqb
gCb/WBTOXkQJjtOGxABNVmPeZjf7UQ0rIPJP+CBhwCjMeGcUAZK02NjuPJpyKyfs+nZkPLhmbwYM
1EXkLnoXGsep1fseBZmnyIv73eBBhbGHGh/kvGuR0/CHz7dP9PUHlBExzUaZZ1CSmcVwIbRjkUJr
eCIWtrutN+pFc28LJ6vuVbe2y8cacU8U/pI0Nldi1et7zAQozDNAEInu3Rx22iiEeP2kmk9hOeZb
b1C8X6inAZYCJ3UcKn98MZBA3g5qt+aTtLDIUooK0jwVAKSl9ctFjuho+6ODEx791H5XRF6DKfLo
bcCYOpsMbYcPf1SqJhIa/T+cnVmP3Ea2rf/KQb+zL+fh4nQ/kDlUlVSZGizJrRdClsucZwanX3+/
UPucVpKFzJuGgUYbZSkqgjHsvfbaa1GIkK/DqtBJe2tTo54N2uVEpY/ufHbMliQOjCTPYPgO8/DH
9a+6vWsYD2NGEmFUt0gFLic4e0ts5kmvPLP6pt/3JWYibnOr/LCmeHI4GAbdVTkx6h4bFz7UIzIn
s5VnS7FOpZktu26ov42W+ofVGxHM+v5jErvdzlHn86hZD246TTc2kdyfl48hvwKkYg4ps+Xeu5wp
YnMQPolsTsK0RQyPP7THj1nFGcP+2HP71K8xIyiOwsvi8EVoGs7Hjooh8O76im/PEdkdhRhyLtJa
quiXv8di6k2cJVl08prQ8+dW1Bp1+q7+ZteodtcpcsdmPDW3QJbt9EnUZfIlm1NBWlbXxeCgVmA7
RXKq7Nl+QFGwm/dmXdSq38W6PQfDoNrfDH22LL9GAuRTqTXmy/WZb/ea7NnjIMtCFI/16sVxnFZ1
khF6GuJFznOXaeneKpvxxo7eHlmwJAn9WxIM4Ya8XN90csIshy98KhVd9cd0fKJ25PreoDzBI7iF
FbwyJymWRPcdNV9yidWB5bLqmzTqi9M4496QGaW5d710fLi+cj+ykcvNy6TgT9IgqCG3tcbd426M
zEVXqhOtVout+w2rl/ltCzB6FEJLXqrSVJedV441FtpKPRXjU4SNxrhzSwz57FodnMAuzMr4SN+q
93tElUTzNQ/6cZB2alPtZs2LjEduHBp9rv/yry0RaDOvL2UDWTq4/CBFKpyqFF5xSjVBA1WYK4FT
4VJ/fZTtUw/BCd0lYGeQWroTLkfxJrwqZy8sT46im4Eyu/ZuDHM7qKFBH64PtZkQoB7sLWi8hJyk
dqv4TISLXZdOWJ16zUuCcYiVwMXs/EYxdXNPMApnhT1FDkT9bzWhKkwF8lFjzYEtkkPTIk8Tt7Ot
+GEYpqMPGX44CFu/08xWukoBb5F9s6u5ttdeL4Yx5jb2J82ppxsp6BSBVLepTfu7l5D8inwYSS5Q
yzVkmRdTks1RTVGVltag73r0EM062V0fZbMnmIu8ZakE8p5i7ny5JwY7tJImGZkLNvYPy2ynzzmh
zQ7k51bRcTsUrko/Yk3EvdHKXd0D04Jf9eAt9WkZO/vYCdPZDZGN1rES3/2AEAChV0l7BuidZMBd
zgokJjNwqG9OQpv0L3ybDOuUTq/2aTNPqF+MIsQrZ9HvjW/lsLSL6RSYJZNwNUO1T9GhqNvmlOoG
Krz9nO6HMVz+FaLGcvCKXLlT4pSdyICQFgilybU24HnSNxKJKJuT6ub1gwtL+xhnWY90m3Nn2e/H
UCym5H5SMQY1vFzSydKEmbcaQyVa/aCmuBF2iSn2GdjQmxS3yvfXN+b2BsGIhWAI5I4MD/2zy/FM
p07RPjOaE/Rke18VVnkoNOVOkum/ZwVCyBGA8g+EcjmK1QiTjkWvOTmzre4iVyv8fLSXg0WD9424
9dUJAUP+kFkDKJQ//ykZcbTMHvvFbU6LpYXfYFqN77p+Xm7c8dsrkWX7aZTVZ6LkFYUKfk0n2kSs
ILEdGj6NVG9jn5gu+l2xxu/CHtJPf+FjefTlclfxydaJXeOUloYafHtaIjd6GiezDgx7KO5fQbY7
JBbZGSmdPS5X0DL7UIlbuz0J3Es5ymmzC+NkvvtGJCKR1GYyGt6UdUIcFhADWpeN3oWodJr6Ik5u
E01PjiaMd9eX7ZUbUZO8HEiy9BQjYnk5IYiLEY1rS3OKkJj9mLeL+jhr8ZtoToYb0dGrI4EpSOUL
uLdrKDcBtrPK3mlwcFbFzu1cZPPi1A3mhPrC9Um9ss8pSMGUlL5dkr59OSnCmN4YirQ99VOkBEWt
lwc9Mj78hUFAIiWaQPV1HcEWqi3sLi7bkyYz+75YRr+ftVuHaRMn/9gJhL6yWwQQcnWft4MxZrUY
2HCc1MemtsegmZGMI1hrHqOitP/C1qOPGqErQgwL+anLpXMSUC1PzMwqCaeUOHAWyqFUkv4sBqu6
W8CS2cEchI0mnUcA7C5HM9CnDgv0JNCMN+ojvf2l31pDcuPQvrbzfhplzQ0LPVrTMGZtT12SILZn
zWXQpCKiLzN6uX9PUEEgiCEwQwtqNR96EPsFYLI9tUoyPKbjYgZRN4X7vzAKGSIfie23oTxHelnh
Xui1pxo/vF2rzd+1IrzVj/LaGSIFpBEN2iqIoFzUn96KpG1GJRqz7hTqsbmLxn48oj52f5BO8MzL
xxaAIbjh/mJX6HrCrboThAn3q2YMlvdoTnl7Szbl1dnQACt73HjL10mt0ke9vYRFh71suyy+l02q
7bdl2dwtscOOhgvITSolHulrv1y23rN6GroSlq2Y5x2pgeOLhJLm3TsAIocnu3Dpx+XNuxwlFxYa
ECZ+dLmZGvuw7uagc6Bi/IVRuEG5BaRW0Zq2nA9wo63WxvUOLaQgTRNlZ9Ti/htOar4icy65QVte
STSkdr3oFl0DVVW+05NE/U4nnPE+WvrsceIS+nZ9VjKeukjSgZWYD3U+4C5Q9dUT7pZD5UwuZOzF
qVXxUMV9o3wc41ksz+E4V81zOYWhfUic0W0fKET30d0hOsghSDCGaKQgUKcvP95YsOQTMq2nrO2A
aGOk11/qHLmagO4w5Vc0g8StG3D7ipD1MKJ0PWbPrAMK00tVtZhNjhkRjAjKUjGLAzyG5WhYOW3L
jl4Ut+Dg7ZikjOxOXhEArQ0bSxU0iqbQ5E7RrI4xGph5Y3/JF2OIPilmqxjf6iyNboAY8nRdftvL
MeXv9NOlFXXjMIH59qdeqPrbDHBsZ8dF/+uc3S06QlYsa56kq3SEoyux+oquu3SmgjHkiY4tZTe1
sKjzJqpvBE2vLSJb1YNGBqLEal5OKBm0flC7RpxmI/tcmJ3wlzR9Kxb9UaTVreD2tdWj7ZHYDKkM
R1+n+1WlLRmQrjgZbdI9oSH6G8zm+egu4S1fq81I8vaSknWI+0oP4FXOoxggf3U/9Se3qpVdisUo
DUlG5yfL3N57iXFv8SLDlkb+gYh99Z2KuakSW4mGU1hiFZalntilPSLO1y+VVyZEFAgBHJqVZE+v
LuSumQYt0csBu5Sk0f2oT36fsrAod5mFcPb9Y0nSCgmpFN9Yt++ZfW01o6sPkJDsii71ml7VoBo8
rQ4avQTruj7c5r78waiHHUc2Iu+P1X1J3GS1XWGOJ90deQYEVEN8CuzJbtGlpp61K+euQZwW4afP
DSmfuDcileZb0sKTdwiwa8MdnVEk5xOrJzvPk/0A1BJ0WiiO42Ld0lvYZK4gxGxMGvU429RdV8E2
5KYlbsbCgOVbzAFafBXZiZseXKUxT3reOr/lRpjcW/2kYMbdzJsENIVsy+osuNHUUMltnZNw6Y04
UgGKrCMyoFq8UwZlvmXXtImE4DNYaO2zd6iWUQO9vFGmUQxZ1Fcuzc2DGvQojvuqfvN23J4H26Jx
DIgSGUDKkauVVAxM0TwjXU55TGv5rnV7dqfTd265HwVuYzf2qDxeF/c+mpTUrSjG0VIgm3UvJ1Vr
qYM53myc9FA3d3EF5cme3fagW5N6yKxGDzqRUE8GBH7oGv2WANVm3+BU+MN0m2Igt8xaTdKO4XAU
wllOOMO10cEdW4boDLT63lDmai0/LgqR7hZUYtPDnaeToSGNwE0BeyaNMi5nbmrxGKthpWFt7tb1
AV2iWDt4dRzre07qMO14di03sOIpX/a10pl3OvRIxhRMOlYf3jUaTmsKSWMTRVXaYJ5SpO4DK/Pc
dxoiv8/x2Gkfrdy8VWTZfGpoZ3ByyBX4h0ro6qbtReEly2Jb9Egp7YOuhJn9aCHrT5mSN3KPvn6u
vhsbB2qE2et66ptkysb++qpvDpH8JUBXMaFmtxEaX666AkuimPPMAmBAeIcrKX9aSku/UVvYHCJa
APCcJl8BY0V+cnVUi65e3AELgtMYa9XTODvZrgb33wnLLO9zOpdfUTLW6MAEy0VLaHWAqJSQtGhu
eLK83pwPvaNnRRAtXrwEpsBE1r93/VAgBaXmH8JgIOTL9XOMximmoXdOk1dHvh3hz9wkSX28Psom
eJKOeCR7MEslzrCmBSAdS7Epc53TAE53dtxW/+5AZHmsx6x69opS/Xp9vO33YlOQLcO7ZCFZzstZ
5YNiLL1wvVM841vgh8ghBBR08/c2Xm333ni8ToDuslove/mN1blvkY+sRd6FJ3rpkQFEmqXdIaZW
79XOtHpf7dwBqqTiFvpeU2I7D1LHvGVy8sp8KT5R8aRqSHy67nNIa8ulnsKmqTCKf6g0IXZJUbn7
wRHz++tL+6N3/OKGN4h+6VvkdabsvNH4s41cdluM2bkNtab3Y4Va/DHlwxvnTG1Eu7cTLtxdnJpT
GbRECv1BbdvWPNbDPCsP3Ig5uYAVocOPgh6e8akRp/MnNF7K9qCkyRj6etnb2ZsWLcUB3qZn/dF2
jVX5uH1o80gbeTEMvt3UOFfHmWeIzxh/mIyCi3q7S0UuUCvO0wqBJmQ+K5w+opa2Srq8yvCXzDTD
8UHNKjfyWy4UxR/RYTzOANRhgKyQaRwzs5/OWtHb4/vQs8PwMRXQ5d5qo9K0z1rUtO2u82r0NKYy
MY3HUreqNHBLsy8g0OVm8YX+tnk5tGYbTsGcLlPxi0Dbzjy2kRpF+1Tvu2WnWuRFvpvb0zf0Xco0
UA0OxD4pClwF65TG3b1bRJPrj+5iNO+zTh+sR7u1LeUBMbxwCDhnY3RgXVVzv2TI9bwXJaU73MIw
m/AOauJ07ZcY2x439XOyMQMJkQbxjHOrjM2/BN9r+JQOrVt8nXQhEHlOWnDgqI6y8JepcWJrCIpw
isMn10hK8S6cdHX+4BlVN8NJSbTocRlbrfZr5KnqIwQni/iXyNN+D3HWrW4kX9tbHilt3lRZMwSd
9OTPf8omByfhgqmM+hzjJL/v8Lzxaz3q9te39nYUOu3p1gMLQFOA0OxylMLqijoX+XgmERfv68Ic
9mms36oybUMUqkvkXAYCDVITYjVKaJhIWyvygrdzfaeGWvVLq2LZuy+Fkhi+2ZWeBaicDr/eOzuw
cdYOSS2JjK0b59CASFpcJNKz0qTjFKQzsvix29jl7vo427ueygIery6XEQDH+gFrqsxUBa/Wecx6
DhlK+fkfOQ3Bn9n98IjaXLPqGx9OLtnllcSQzIjpAV3CTr/8cEasNwqxe3ZWsqXSD3rXhPm+pCV4
eIsuxOLevRtJc6RovWwqk5I0l8MlFSCNqyKOUOB5vc+HWTuExb097wQC1PlhyciQkv+zll8vpzFa
6HYMT5lh9scabuSHCse4B8w28FuCAyHuDgUYkA8mFUNkJUBu3J8OmW6mZlo0c3iibU4/emmZ7kZ8
LO9fPNopYWnwWv2Q3rocpQCCKm07Sc/eaJpnY4ntwFEi58Yo201IMQjwn0YPmAwkP5ejQFbvBjxR
sjP5qfF1bJrlc2zUJqipWxwUtS5vpI4uf9/lDgTuoiLOvqCYi9Pw5XjlpC0otw31ucKO6Y1GiD/s
Qk3NvlCtip+YqfrMpTC8dJM23UDaXhtaliDYK5KzvkZwsjwqpnYwm3NJN+7wUJc5LrwIkizqbpgN
pzrOiJb0T6NGI91xoVJ2owvglVtTXsrgIND9oFyt7uY80hdQA3s8m3o5P2GQHfoFwMyND/raKBgU
yvRKDrKmtIYZIL5t5dP5B72zKZTkZarr5ZZU0vYmAXPgKiFk5AhgfbD6jlDG6AgapnPalm/iUHGC
rI9Sv3doqrl+Tf7Q7b3cMpLaTUZO6gI7eI3mLInZGK2RzmfNQPcWJn4Uf2jsWfSBky96uRv0cXHf
1V3UqnviD6t5N2V2r/kjrSrjt6hQwM+acSkjP7UExi1W6IxvrTFSrN+92ByLu+9YlPno6sFpCBkO
OocvV0Zx8kgj6pnPBEASiczVh0nrxdl1iGauL8328EpvH65zSeaShYjLoSJDHcRCW92ZiHZo/Y6+
4YcyHoffK8qvvyj22HaH6yO+8tk5fjDe6b+WrO1VFmTg0TZmVrqch0wMT7QrFsEMvrhzF0e7sY6v
bGSMAmWkjvsOMY38VX66ZcM2wwezz4qzOqvaQx8tcUDDa3ZjCbdBBgEGVyyIHUgoqdflKE6iGotC
M+1ZNIN40FOz/kzHpLVXwAV9DzXLXS7EfKOc8trUoGBLn3Xkijapq7SRjyavZ9CaRvw6KYtAByO9
dXBe+VgwMaSkOag11IIV7hC1g0iVtCzPSQ2c4FHIOMJFwqBLNbJ35rzUXwVCAIVP09h4DNvxaVLN
8Ss+UflTXk3dG6rn7T6qoLnZZnFL3WKzBoCV0pFZckZoxlu7NODHPOuzI7TzUJSABJbb+ari6I/X
9+t2FAmhQw2F3QNmuT4hVOVoMItK9xzPcHaXJNP2eMq5N7bqWqmSoweETpQq+5EkE3W1i1Jy3irT
e3HK9WK2fc8kcH1B4kF0b6PFatTnUpDSPlCSnmnJWxy3PuaKu7hPTVRGehCKNO33LZZ+kz/Z4wB8
sszFLWG3zXaQqko8o+xyQEfYn5db3dYoEoq2FSdd0Rs/TQx4doj6+Iqe6Te23nbZZZsBEBvcf7Di
NVgCi4AEjD7uE5WUNhicuDoaaebt7v248shKqzEGkWI2lxPKERs2yOSG02R2cEw8PT6Cnhb3Rnuy
w1jycmAaAxf+eJ5+uodUM+s0uPTqaVFs7QnjsWKnilm5sYU2V/mPUegGASfEfHXNZca4e4In3zIK
OY4vUus3YSwPVRO3vh1G9o05bbcCIBYbgfqELNKtYTprTEk+c0MD6/ZCXP0y2kGsrsFEROTGl+tf
6dWxZK3coGHKIXK+/EpV2NHCidzlSSlT1MXb2AwqhXfDswF8rw+13XZMC003gHywXcDdy6FmDUgD
EQbtNPbYe2qo2++SpblVJd48GXwquL80EKNAwiW+enWXLB97fWHx1NiudqMoZ/AZoXzsDVp3WqOq
D5qd3GoCe3VqILeqTBS3yfBkozcPdKidlnnuDkYJJhhjmHn3uZXgJs8hLD6C5HU2oIk+6uLK1E6x
YReB6MrmjSGi4a98Jtmlgjg5Cfa658Dup3lq4HOexNBbQZimzaOidLc6rF5dMelgJuE36C2rUCWz
YiQ6Z5d91+K4a6bcy02v3KKCvLoZ6N+SrS9k1GsyYjFnpT2QbJwKc1kCvUjOthr+kleYplX181CG
96LecvP9Z7w1jB+rqaWiK6ed0rr/WkaFwKMzqndWKW6xwTdVCzkSQBI1bxJD6haXh6lDPlmYs6Kd
jNGI/UF3H5KofHBihEAMbI6bpfoaivB9qKF2cP0Yv3ZjsJp0wgIfSJ/o1ch5a/Vpwv5ACCE8Ym0x
wzH2yoeclPHeeJZJSnoV5BrSCwDwy6Gynm2xLGySWHh6IOQJrjxcgecRS57rs3ptP3LhQgTnGSEi
Wd2DKoBzR7lWP9EQ0/qtVyhPNl3Ux+ujvLp2ZNaSBkc2v+7/TiZT4HLc6Kc2dNx9ZngvIfSInRtl
t4rsPy6Di7yMD2QCbFPXhVJC0eJy7Wjm6OpQVMupNDKMr/IJ7hHmd0FeOeVxtDxxFks8PYtBGw61
1ocH8M76oeyjERjUuaWktF1eSOLEkchxEI3RpHX52xSlMVvmYi6nyYrmoMw9xLaX0rj7I5KIwsGS
nB3qt2vFaWo/bYTMqH4qWdZd1A9fram5JU+wnQrXIvsR0R0KCBsVTEq+GaCMMZ8ipVYOWjQ0b4Tb
mzd2yibiQLoELgblbtlwzuN8uWBhGAst9mLnlDT229m1ngf4gX6MfBfl51ubZTMli2oLstR0SMIJ
gpJxOZg3ISc6pJ11QlLL3I2FGQd1YdyS3HxtFNoqJcWQ6g7f6HIUiL9D6k2DdbJaq/FtffAOZiZu
9Ue/OgqgLX2r0BFgeFyO4rotZBz6BE60uSc0DSvGW+FG4cfrB/mVUaQ2hXwkkQWgYHY5Cl6VqrnQ
JHqKDBzysObW9kOvTLvro2yuC+mBBpcDhBG+9iaEnmav7yYldVHI6vqPTU7VKDGy/ju6KOLG0Xlt
KHq8adDk80iK5uWEXPwil5Zf5FSIofSrRR+OjkmRMfHS9t4qNLOC0EQXHfcsuPDqqgU2zVGSKqg0
Klm8q9IM7REVffKuWG7Rwl75THiLyq5Q6utsu9VQSVX1hdJR1IxUjJZEqIlnze3ne199OSG6h8DQ
SXSo1F6uXRuD9yVGwoQ881+JJuJHQ3jIDrjTveihFG6AmYTTJ7EmAgeXA5U9Oi6YzEZnA7WhvVvr
3ytE6W6879s14xmU5XuYWcQY69RfNFECbqGBOY/lB4US2icFUbsP13f2ZhAOCPiURu7mUKFaV5up
7IhkyJbyPKgUcdoOEWNHV8YbmxoGJSty8QqS1FBzIA0Fmtw2k6klYaFuC/c0tu1c7Wrdjd41jl5O
gaDsZ8LY1ivnzII0+S6eMbX7jA/f5L53IpwjnyKKJuOXPFGzcj+XDTpxNpFwHVAv1U91mw3hF20c
68WPjZ5abqUpA8br6WAbj7WluK2P5wFdN35vd5O9R67JK499WmXdrvDmOfcrV42UnY7dz4TRF8H9
IezzzvY1PR3NfaVOo3HA5LpvDp7WjcUxisdqehKDazdHzwmLQ4IyGm6FVIom/cNcVMv4K7w9asV2
M7lPURabzQN6sl78OHpZ9UfOdfJCLG5oh2VM3eitV8ZmcpBa+aL3J3NRk91YQ835ME2kIO/DzIzj
4zxqLXCTksztW310LZwbSh1hMkwd8sk3utD7WhWCs0us7amoF2Bmgc1ZWXy0Y7iswVSbuJxX6B6X
b4lKpvbQmOnyQc0751+ZNuYVv21ex7tpUcyveE2G4d6dy0X/aA+G1T8khZvrAV1siu4jdNGg0+yE
ta3vbcgY9e9dIbL3kF40DUUToshD2VtJfCjaMu7PqYZk29Pc1uN4nDqcow5ZSof7Q0iii5YFGm/D
+zHRhn8pANbQfnjWrTzwYiU0X0BSIzWwlymf/2jcxNGDFFeVPiinou6C3E5D58NCtOgdmsGsh6As
hmU4WlpppQ+97UwoCxTVPCrPvO60ZpqtGb2rWKLkN88Zw2yvAgDGh8bNjF9jC4O1gD7FvN57Y1Y4
79VszmlcH8L4QzQqXh7UdlcrKEipTbMbnHRU2Rhi0HfjFMeVb9CGbkrfxUx7KsZwTsh5Zy9919Nw
PT+YbZktPh9DgVHQOY0bFGgVzAG8hTT+A8+53g28qC2+h1FXfrAjB7TPImzsgjoa0w9iNib1l3wR
xvOsTrkV+uw0zUNazVbTYC4tpdqlZlwtj32vFj0ODGA9763FzNNdH5tKctbMXEmPKWlydITwYsf7
RalcfT/HvYBgIj/Dl6bWOv0A1qFbgZqmY32YqrRWj9BdhB5oGaa8PrV7bzpSHkpnP07y5St6hPYg
3Us4T77ZhGa+S5DM+TpoGC/tOugdtY/+wKTvXKPRrF3duIq1b/tOtV80rSnUIDZaPYNq4unvGkNN
7HeaWnVV5tNc1v2acW61wLaySIcIl2v9oepM9fv1q3Dz8togSlIVn1ZluKJrwEIb1XHMlao9R0BY
h96rkwcrUfTPbY+k7/WhXrl1JYMJXiia8RgXruI8nEesWO+69mzVvf0QD2MRGINm7K6PsgldZUgk
a1ww2rl215W0sqfsVaiiPTfkQU8w2ls6DslyoJ4fED7//fpo2zlBWgLDZOWIx4n4Lt/ERvFCNR9T
cfaqcUaPzK58FUvX/fVRthiyRHfQ2KTbUAo+rFmJNJE5IuJTYbJYlKOvKZjT+k0d0Vwbppou/Mw1
3HjfZYUofte8WWpXZkoIjSgbq+5tmWfVdMgbmmWfMye3hO9gaHp35QLaB1VpuklJmiV79XItEFwI
KcQM/TnzBtfaFeOovrEmb+puJCfbV5UedOoDvOHUpwGrL8fRO2OaazrskOekibTO4gGT+GFKP1HB
MfcTPKhDZIsyurGxNiViVEeh9hsQNaWJ0pp5nyfxFPYjOVHjDOGj4/yWaiPebVFH63FWQpWIe5w4
W4G16PWvv9ljMDNpgodVgEQ0Kkir+UYqYlVLbdunstamoynN6lB8+nh9kO3siIeBBH4kRxb8zMtF
xbbUKKRW2slwQ+VgK6bxJqUKurNq1zzkmf4mT5DM8brRuDuqJBInKUfvk3iGCPNyYEM0PIRG753w
qLb9CK7bmw4ruhtR/+ZWQIfOJsckzySj3Xgskv01zWgr3qkVYfrey5z0oJm18qWPIUChzrB8ur6c
22uVAwuMznMimRPrHk2t5pDFoTeeuX1Vnvo23aXEj34sprsNq0EayGgp5dFWg17UKhmMItYtnlRx
LrAz36FLl31CNdN4U1eKuFGbfGVWDhQyyVqkYkir/+W3UuJm9sbYFOcWA1Qn4LgB6VhRhM14pbaN
fbi+iGszNV4KcHSKc9IohuTDlL/PT+WVuc57VZ+d8dxzoxVnWjcV7LGW3EIR0sXaLegEf+yxtFpH
9ytjUJtPLp7aHezGOnWQ/9aS6CFXFyomoxYnt7CYzUXErwdpm9uIKxlLy9VyuKPS9/Dyh7OjaElg
jCnBHmW0t4nuUXKyGtozJ+VWhWFzG7B9ZbcfYmiUFKl/X65JbKDyMVN4PXNNidjH8cZ6F7ImN9Z+
+6nlu8aOkm2M24x8ztVWzYplOuuCknBgKNVyxobVS3ZiXsxbhrOvjPbvrhdH0o03cOFcJIsGdrac
aZCcH5JEQGINk+QtvUC/Xd9T228mOyWBWWW2jCjV6p7zKoxtizmczrzcynu0GiPrEcxc35WFaxQH
5GCaOcizsY2Duwem2A6KzDP+Q8/28rvlTgTlBKbqGfih3gGpK36sKeNOqF511pomfxhlEHx90M21
hwQ44RAqlTwg/K/8+U8HyFkQ5a6GaD6X+ex9SIYlelMqlodcXzK8xZEbRfnrA77yIQEnyWq5IvB5
XaunaqboSKdKBmTxnyMnRdMETfBPYdgnx+tDbQ8CzwY4JR8SrN9b1yntMtSMxSnmc6e68Rs9zVAh
LJJbTgmvrSDvEv3CqJluobbKNCKNlGY+m2E8f3aspNtFmpUfVZGGO4FC9g0i2CsLiH0kGmI6J4Gd
unoO8WLvkJEo1bOWezaerLUgasXMLm2nW8Y5rywgQyFzI/XUQULkz3/aHFjxDFXSNerZiMZwj6S5
+WAa6d2IKOgHpw2okpohd+VqQkaR53GJ4PXZGnvzMRu9+RkA5JbOwytzQeMPvJWLGGbQuro7ll1H
ebrVzp0DWyLL+4nO0qnYXd9yP5zQLgAdJiPRXQRgufg3FtWjk0SK64TqeaBmaOzC2oA8V4FWICJY
TepvyuRCae8hJb+f27jxDlQ6uygCaqkV72FuVT0L9NCbPs/ONC/f9LHMnX2pOsIKsAcd3XOrl2oe
qDaU6acsbNvvTpjY/VPVJIP7CcCsVtEWS6hUGlYcp4c5HpThxkX1yg6k9CprNxLABo+93BY96mz5
UDba2SwS50Rug65/VieSlahpX64v6CunSzY7coSlDfcm+JvagkskVbVzXqn0bWsWpFmf3jrjHUBx
2+3bPNXtG6HgdqvwJlJYBkKSHnTrKqnbI182TSW+MUqmH3U3gce0mN2NrSK39eVOAc2mjZpllO26
+mrbZ7o2lBkiDWfProbfcqsbDmxc40O5AAbN2Mp/MfH1ftRm1bxBZd1+PxqfIJKSaKNDwT1y+f1E
aEAZitmjiGjUb/N21j6LDMLuOIP8Xf98rywlQ1EHBkil/WlNZ+TB6ZWuYqjQyMdng63ylOjCucHT
2j7ZRASSN0nASXK51q1yejSrsYE3zqCl7a60RutQTKX7POlt9DFL7Px3D+/4w71TQ5EbVTU4rHR+
0spwuYooLedtVerGmSqMF9htlnx2vdi6O6CWTCi+EpLwlNHXDmlznZpzhXXUGVPH5C3OvBx1d7Sf
7ca5xf3dbgtgF0inXJIE1fz/ywkVk+PVCkXQs6fGv7WL1z+qop4PY9zdque9ckuiRkcDCPUp5Aq5
MC+Him1QWbMxrDPs9UzB05gGv3SfpQg/PWomfo+7xBxruo8wVdKe7HhZul1jN9VZ9Rq33evJVM9f
kmTyUCodTFnhmkw1fYicIXnXzFk07+ZWaX7H8zlK3jvwRKIHHYmNYm+XahLTouRi+KyJIvF8OCtN
SPtT3s23Qh25YJcnnANOHx4acewBwKbLWaLPXoajWxnntkv+qPrGCBxTPNYhDUB60n2bh/hxzlo8
zZQbIez21MHJpyhHJR8lGxLIy4HtvFtGoGL9bHiV/XYxFeVbbrXajQPwg4e3mh+Vdh4BNFkYZw3X
DSiytIvbWmdaotwA0Nw65a4tdlHa9+81p+vOKiq+x9kSVTDNY/0O24FkV9n9LZ+47c6VtsW86QSV
lCM1eT/8FKeQxIkEGQL37GA74YNWKkE7NRWQ95Lt7z31svNPHkYeQKm2dTlUb1dREVJLO5uKm+wN
zC0oJVBPuD7KKxOCUkzOCICFYceaezsvWV0rbm4REgEcF1YSHQd9wRE7Zu9cH2r7DKGZiAE9hQCu
zk09GnG3zBN1Z521yFF2cyT6T7aWDUHUuqCAmhvTEThpc7qbjLy+0c6x3aeMTSWPi5vdCix7uZhj
rtaJqjN2miTebsFBgmRHT268Qa8uJn4GcNOo26FVfTmKM+Q41nSDdU6WWhwjTHvfxiRiB8zo/8wF
/s/36f9GL9W7f2/+7p//zb9/r3CXSKK4X/3rP5+T7y0Q/B/9f8s/9r//2eUf+ue5fik/9u3LS//8
rV7/lxd/kL//z/F33/pvF/+yLzF5m9+Ll3b+8NLhhvhjEH5T+V/+//7wv15+/C2/zPXLP/72vRIl
hq8fXiIKYH/780ePv//jb7wLP+0r+ff/+cPTt4I/9+5b/k1s/vuXb13PHzXMv5Nb0pQMu4ajI9uE
x5d//0T7O9cjWgaARkAkEhAuKwoH//ib+3d5q6D6wDOBoYHsNesqIX+i/x1FXSQWYGTjZgvLwfvb
/0z74gP954P9V0ljZZWUfcffy8f/zx0GXMoxRlYWjSGeV4juq/M86DS2V5Uzv/USSkPIKnR+bLoz
Wz6hk7Oee782UKROeDt+Wp8/f5GfB77clXJgi6GlahZmHRI2vtyVah3NHtXF9q0bL5k/2KkNhKKX
D9qk3Mcy+HMo2AWEfHQl8vBeDjXkmOCKsWzfViGVuqwf7MNk2cmNCa08ZX4MQ2MgYaXspKPVSp72
n27hJOoigfiCeOtShfbV1o0PnWrln5D5HJ76RB0PVpZr+r5vJ3ff6yktEpNtxtQzTW/8lkDy2Y9m
Z9u7RW/ao7Lo4f9j77uWLMeRJX9lf4Cz1OIVoDpapX6hZVZmkgAVqMXXrzPvrO2ck211bN63ra2r
u0uQBIlAhIeHe0tNpYT3jDpb6kHAscZaPGXYp3BSqK/qHYzV22l6VPqpeU77avjsWSK9WhL8jI25
cgzCRt7v+1oqAUyPyXTmuao+6h0mc9tYsTZxMn4YDZdPEEYbXLUfO+j9RnJVkEjLxzdnVqT/Tgjg
Z5EWSTacysh7MMF2c1SpSpOraKm123SwOt8ZYEUfdeM9YaMls7j+qjEkBpFhqHQAOkf9dP0qTC7r
kIaym60xJ0995WrdHjovItDM6F6G/wMC/LrWogu15BpoPywf+n+89qaLR2aIqNmiretXk0zVOHer
SPM5YLLuT8x9oRoQoEO3FizCyaj9rm+DZpLhsQVqYX1Uu/dU5itWlV+xpHvJYAe5c9CakQzq3mgc
kAMnmsAJ3MifbMjvdFVOhrmng7ZV6mPP1nJLRXOG3ShJ5DedPfN+3ZQ0K6iEpn9iyV6cqh5kfWAN
1flSzwmfAyUR+Pqem+jAy+kE/V4oP245lPJGfprMr6h9mma+GRiGQVs/U9YRlFUFeLrWRAfT12y4
8/UD/vXd0rIDmC5h0Z1rXt85un5SqF+Li2p0YSIj57gV6IGGC9TbGqXZlglTAvynb9qF7PO0+GJp
OdEpVdhWTXiGdntcBknbJw9Kmu4ZLE99I0okN08ic1PWcErMI5lglOwFvE+/1796RalpxnV4//VF
fYLcOjtGoB1DunbejBLLvDbRNKo0I6P2oHxmwmhXKYwXN07ZWztTbypSSJXi1oDzLlpqilU6sgFv
qZgCtRDJ6u8B86eg+rUWyO8WNjGgyltvMVQHsuCd2W6NxtZcwB7MRyya1rOYDaoXWv/tDCPCt5X1
BBMK2gvYAuqqADmAxINj0j4yK8Jg9+sa6PFQCQ1oosiwiAUjoqMRAk04Rg3+ZBilebqe3nuZP8OT
tw+ADhpk+DA0sQh0Xe8UqUuMxZes3eYYCqe8jSvaxI4ZtGLSvcYeiiCzp3Qz2DCZEEr3jBbsPce7
fzh1UHMt89sKamU0Ta5vYSj0Xk7VtNtK9ogo50h8g2FuI7CN6B5j+R8vhWN1gcIw/nJ7HBR6UlXN
3HVbp6rBjNEnxcvVVH5Nuj65s01+6Lm3Kwv8FfbDaAMtKfP1Y8lKazcGsthtJuR2n8PV1dV4rp2G
vh02WAyNpMlsU2uo022iyMKrVAw3ghgygZJeGYepK01fbXmDjnGu3oFbbkZQl5gPCAunIpJ5/PMX
nhRb4D014Flt4zpSvSYx4T9uygkg20bYYLlAQcyKbXBcWu0lqpjmolEUhUYxDH6hzGZgZsMcStIi
uDf3MiQNp3sTV7+zIEzW4NBG5xPwJUyNr9dPj+LEBHdPbMuxLc95UcPYPh2ztTnXRWBNSbriYLJs
Fa0t7mCJy5u5enPgPYIQvaju66AG3HZbqlhWOispig2wJ9uzplS4cWf/dyKleAPoA6A2BFS5iLdA
Tv36+UTviL4aub7J5Xr05Zxh7Rdv0L9HqF+nLipC8CsXgwQoRP0i3ZqxbM7Z1M+bfFICTdR12M2y
Auc8qwLf6d/DB/+/1kCtgffzv/9vUv+r1ti9103ynmX/a9Vk78Vnc1124Lf+u+ywlH8BloMKCLgD
i80Piot/lx2m/K+l2F0+CAAHP+4o/y47FP1f8MBBoxzxGRT9nz7jv+sO/V9gWQDLBNCAzgt2svnf
1B3X3wq2GHAhBQ0C8PNxLbD/rr/IAY6B+SCz/FyPck2VSiGzbF/6wdQIXHbs4D8W6B+Kjev9/T9X
WyazQBKCczKGVq6vZvJ4GDNJ5GfIXad+flLn+DBoHB3xdlfCpZMAhLjnZPkP10TkB6SAJUaFc9un
ynmUqF0+pud+sg4jc3C6tmMgGubJfWkFTE03zLnXS/qHZQXSjCMOupdIRW+XtQfDsyuVLDurszGH
fWuv2tF5biUb7BTz3ow5jpar6IV1xegPGCm44LKuOOZu1tXSCptnsnl2Dkbvg9KkMddOP+WRKGOM
ifpPZhrw43rp4ovCDxyq9u1BK0IDHjkRlWNXbemsvDszWVqFyacdf9rl41hBUOgo96u2/9b0lc09
KC21iZ/xB705mMkmA9hmeKynVkLrPLCb1xlGJUWMjLam6kNXr5rE1bf8VCbepH1O5YPeX5IC45qH
2XqFTtwsAtsOIuOsWaAcn2T9bBucNAp8i1WVDOLUylIA7ntnhSwY1VCKIc0IGUrtbEcrLbDWGkTM
YBUKarLzNL+biZsbLcV5wV715/RDFTSVjrPxJ5PyHTMFRcerKo8DcGQ9/7Ll18m+GPZ7xcHUhClc
IU5q9VHx1G1KuF2pX330Brge7lck7vxGW/VlgYHjDINjL9F8igoXRGR54MToejyxAVedF4tnRNGe
Jbapx7VpzjgpBXGUjSxA/yLNsWDoqgFOpmUc09jx8S1g7q1ON3rkWsNrJ1FTD8B1ZuXKunfE3eR9
//OVLNOrgBdQkSEBvP5KYMRUxzky0PPA8oqaZqRDfmiKXHR2EnwIke7bDdO2xVAxAu/hh7LV77Xs
fu0LbAakYMDYFjmYX46Uk9W2aTqZ+rm139upTWg7NHDQEYNDAIyod/Kxf7raMqyBbQ8mFYY0rx/Y
kDDMXmKI+5x1zmOUiIRYZido0fPtWCf3LMR+BRr0zn6GaZFcgXt3q0IXDVYvddqYPYzIe4k2Vq7e
Wo+WiFbtkG9Mhz1OdcHvwKY/mPL/S1zwUnFVQOsaOFw4YH7pL01RDBUzmMc91JPx2lphkqP/6rSo
sZidVp6ChInUiQl33HQIITSLb1kkDyzvT+ZQ2KTpbG2Vt2npQdjcNUd+/nvE/xkdubo/wGcQ6IVC
FCboF9Tn+h0w1ZDyVI2dSyF2VhfgbVsabe3QUF0HVR0juhxOaaj440oePBGBtU0S4UlfKT5Ch8gd
wayAfmlDLlHu57t6o6yrlbG2gnkiHVwFKurszA7PSPEL65rg9ymDW6FHS8FxBQSDCUVfJlwnlUyk
T2nbrMvQEMTcNx/xJVmrm/otW8d+EoBa4KkWLSSiWkThbnQ2Xv++Gj+B+PdqgAWH1Az8mtsDMBYw
VZ+q1LnYj8NEtT8ovTgIYdgCNfA+Gn1bm/Ixa4l6zDZYCMgARLIrMAngEGhB1k9Q25EqWl3Ebtjw
r/IDz2EJAijh7/f5o0bzt/u8gYcgXTcA2kicC1+JrT6RwabJqvbLTRlKYYEw+q1gbV/S/exHp/5F
ORTbad15Fty39uhVRwmNdsnKCeOIqmdtpS16vj4rQ6fzysyVKjdLXIwyzOmW69QeH9vELTQyVGRs
idFQnGC9TVJgMMQKrU20Go7KaTyjM9ZaRAB2qdwRqFriVl2QwdB7PujjZjb8Jto55XECz7V8bdtz
UVGtJvpLto9I6eshhAtPYlcewG0oL/WOB/cy71u1xIWEAPUjEKeALi+67zfpVIoeWA4dMvvCnuS1
clBW84Fvmz3czokRSs/6U0PyU1fhayVpSuKRGJgPaShG/GCAyls6vOWjB8TILmkzrurhWNfQ2KCF
gtkfit+X1UGH8oT5qJWTCqJnrj1Q1rkTR+lMI0E6WGzonpLQZss38Fgt3nDuYIZWStaVwKbzs7fq
Iq27lf3M38xnZdfvoZB1xMGjQU3jxEfMPJABwePSycTQL06/SgwX+6EqQ013pRKajVCAhi+3B2k+
uSV5Qu7Z0v7YId1+fct8Jcg40Cj4pXw9ceQ4OXKeS7SLduypW2ur5DGiws22VULl0YOZVln6SUPN
gjo5yXfmqvOzTbFhQeU6p3I1eqqv+3A1UZ8BnWe7ewqF8MpA3PrPewR6gXIOBeMP2Rn0pOu4JvQS
0/9RNZ0yO2B5UCpr7hAoH5vYj3GmIv5vUhGRxvHyeBXHa8FWmQVB0hMvVrKzNodNI15159Fu1w2I
vfHOmKisuVMUckarP8L245605br9ng5J5KI5rZ2KltQyURWif6YVcd7jo/hWTa8rH+Ppxa4P8KHD
zwNgzCbCE4x/U7vzDIsO8MNT/Lp0mXqZS7ep3GlYl3yPZkKduRELssQH/7S1CuQ2CYW0MXE0MF3W
vfxo5QpULfdzuhNVkPAlyCL7Y9wic7FvdUY7y3HV4tHUIJPiYmP23RduvmoDAJ78jBGZ7qNRiGZe
0m7DVb9MT70UmNPHhFzRLCBl3ridWZDK0rwUNNEa47uZjkfEzehljSVFJshplBMJMRK+VvhEiyQl
MgeLDoKDBuZoYgKhXlJb23w8W8mx73YwOfJ7+4lZD6BwkZxjte4Nzd0mF5BGN5HgY6svFH+MqV9/
AFGuNhi6T+QzpEAxwTbyVWROGlzi1YbOlXXn5Ph1NQB26DaBpgBuPxpYy8//B7ot51w3S4b5QgA0
n02N1E1LU05kzB3iuLwLFV3DIeDjGIsWsYYmJcpDSGXfAFnokpgNlLPiCzfzinRKNbuAgP+glbDk
+WuovcqUWaui77VtjFErTAS6+hzX0Hu11nWp3ZP0uJ0rwQ1B3wq9FNwUJqMxCnb9/NLAdSaDPH6G
VvJzPSSGj8QRGKu5jbUuI0kcBa2GQ1XKwZmXMA1unQyzzFGNyCdrQvf/7wfkba6H20Fag+EKZF0g
fjs3mSVi0xhjCmE+Q3Aq0DFlDAm2FvN5mEBEs8ad8zIiWOJ7lOprLHN5Lcs09SJrsvQ5IGt0vQoj
01rLLjv53DHReHLayLRX4gajg/jy/tsnxOgpBk+hWbYUzbcIrRRnehJjXvHcQm+ElJHXjuhJoo+T
oLJ80zRuuqmi+3+/KJJzPMFVWIW2IQSXFqk8xH3wx2+esFaFVguhntMUBCOa81WifzqZRtMSbjgQ
QAk7Z2/F75giJFrvoIWCoCDvbXlnOCkR5atRPejtORJPhXwcx00xXibxNDUfVYuvZLwk2XZoP5i5
0dstsuW02ICNa09hUe2mORQSUXS0aBIUcTDF0HP6kltum/eUr6wqTNUSwQ8Vnn2YId47hzUnozhZ
DLv+WHQ7wwxz+VWuEMB1aV/NoT7tUum7RM0Box3aqIxgZMXC0au/mPG5c85W+VRZqIRCCzdiH6TY
V7U/WflkTF457pvYHWBGXEB76pTJK8fY1LmrFN+OxZEPbE0Hcnx46NyVQPNlPekheTaRWfIc6dnm
j+q8V5MzKmzLdCM8E8MqSmtV/4KJg9G/KyU0L06seshQ3oK6yZUgGYTbTyuOtZJw0MLtTNoydMdE
bnu1HbmasYOwQvcnKeHpWrwrCtbUeIMaAuYiiTCDTKFJgxHWUzGh2AlrRktjJWxP1Veon03roe8e
EvxSlpq01i5wTxrtp87xFc1TtRAYBYtQOC+xuhGehr7XPRrbr1MbaRnw+UWtFugr9tP151WxYogh
x6KfExZnKNihDySE3ZICasNkMqSaMkVY/202jYl3iOeAJoBAisve5grJHA/dWMjaeTY/i57kNQxC
Z0+u4OxdbtLqu5H2ckp0NLi6+KS16xjjgEWgRDu9empzHwGlGV8l28+sXT7uMDLHVMwPGycbpYBx
mpQ3+MToOsSZfRNJY70eMrQaSW2uJ35sdI4eBFZ2Wlel3zsuBA+tbUFy7RFZ3XyMImo6J6fvPDkh
S3Mz9nvNVyMwumljryHeQIS8LuT12HzFha8bXpt55WdkBjLWTl47pz7d7WeN1MMh4S/lZBAjq0nF
cqJ04HydhFUSq36ytHXcU1YfMs23RlKwO2RZ8L1+hQ5o/IB89dNWAuJ3U7PYDcYMp0JTz0xbo8OL
bKHfZivMnHgZHb6XufPd3JP6Bd6zCvpsEwHdedFT6qOTPK/HsiJoXmp0tHYi2Wb6x/IfMcS+WP6E
plTeu1lBZuGqGnjUFOPM0mXal/OaW7uk2B1KYG0plbsCWbO+0nE2a9MXpPahXvMCozVilfgBfY1V
rghf64mTvTnsfeI7B5iPg7ZfMLFLwjx1DKUPcVSaHWhQSryJe7cwn6Lpse96ascY7p3eY/2kgZVo
NDtIy0vmQWhEQx4gKznNBwSE+jBN7zY6XqWMgukssQ519LZ3y4pG7VmWgNmVFDNXhQ2rbAjAGKSf
3doMEo3k8UNjlF7UfSjooXIpJUb9AAWqZckm1INdGso4BuqdiuKao4ZncBGgVToS03KnJ2XbqbtK
C9SBmPJeZ+f6fcAYwnHAZPbcEVvaZaZO4upgRHvYNLsMk+D1p4bYluzUbgxZi3HzwdgW9bExnpQ4
CtMY5bg4VK33bkCgx+g+ytHYguq9woARsceKiBEDjm5ufclmQqpckGZOfKUMihrjVZVvtX8w82Tl
EeK6D4HcpRSKwHacMRlfI2amE5H0h1yso2k1QsOxA67XdcdYA+HN/BDZp6E9qATS9NIYGCl638iZ
Q76IOeEsQJrvlzZ5xMsMircn9UMSPsy98siXZZefpcdOdpVPcA9sFC+Vrw2eU1In9epxl0Lnj5H+
1O7HGSWw32OXuzhosgB0TO5HVlDKjJS5V6XrKXPFYwuNfIoCLiOzN+o4eIgWr2R3K7JgwGwb1IK8
uNmxzkss3wwdt/EQH5LXFKT+t3jj+OU+fZeOsMTLFdKfR69bDSGIJs2hA5ZqrizgLufkLS7IKBE5
rC6M4+4mHWcZZSux4c86kSM6nWrd1Z/vKSrfNCeX1AajP+hOgtSIDipUKK8jc4lcPk8hmHDmNYeT
ARMyGaueokBMCLqFmOZS4PsqFyo2KHCtOOtcp3Q20BfQCbR/9qDSPTaStW3k9A71+VcuDPxwGWZF
z27RRrllsaJtnDMYjo1nnmQdjQ21dNOivzck9CujxKNDLQxMHNgsmPB+vH5+rWVRZfNJPnOMYBJh
dE9yIh8hIo0if35v5fk4cOdOzATp8DZmAqsEaLkoXGLlf01CgyEkqZxPyjnP4AEGaQU3l0MAUWxG
JPCrwgX+PWqeqYSFuudSkOA7nZ8yxFig8GJlfynM/UD4Ee0CWXSw3VHOMQfNFvSnqqJjv2cGYsZm
Sr468zgPX0r+YjUbOfvou2PFjyV/Kvrv2fbRGu85BRMExNlKIug0pNzFsAlyTgUoPLEqH98AT/xi
onD3cEavRCbF16xeFZY7gjXV0YxR7JgBSpATQechydY2YGUfpIxQ3QDQCJGInBoPxSQFXugCugoU
f6KV1/uNF+/tU/RWfkeP6bd4KT3DLTfoo+DXoWvkV57p9a/pc/6hvFYbZaW+TScJPxrHAdo/oBDJ
aKNAq9nF30UczoqfzudeCqdipVnbcTgVga2FIv/o0z9TjoGAjdyDArST+aEdVlJTwJIXJ40Ie+PC
q61cvsDeq9pig8+qz6q1km4cgDjxKmNhoflOGoCbgQMbctAyJDWgu3+WH6pXyDjkrxNg7hIUb4Jm
nqQjBBLIj1iv7OPvuToK3d8fD9gvy0DF0tn+VY1MLYiMdtbN50RxtSoczRAWebruK6MfOR6SSvx/
3XRVtkILjsiC4sPW3xy4UuleLx4K66Mr98Di7XnXIrGGMoUS9IyIxEvgwg13CpRvHB4VtDlnr9KL
yGm5byiSayAEGTEvbeQNistzTz1El+kFXivp5JclMU76S/+kfCfn4inH13CKtyLEDa2rXeKn+AOc
t2yAcyApt9Gh8y0P97gqnsS78dQH0A0riGTQ9IJw/23UBEwroMpQh2aK2wnCcINhcrDCTBD5vcA4
VWiuBKTwlAfzYPpinbzBvSzTSeY1q/YbSCAOToU0r8Yuxa3ttJ3hOVTy8iANTLfx461JcJhQ2a89
VDDSOwdAgw3FqfYGrEW+RNvoQR6AdwD1kT/VVRxwYDywIOGk2sGdaK+FfWh+NojWXumrH+oz30wM
iwB3Gv2hAt/qBXuqEB6f3TT1hmltAENVvLkIZfSs+k9hnaZ+NWmXRMyBMW6dxOcNxc8xHaIgJCmI
dZZfi+d0Z752A1RdSbzLH6uK4G9LePi7jlxTCs3ShwqI0pLGpElKwXsfcLkhdBZRnI3d78pBBlr3
0kzrARgm4vtHH1qBndN2BmrvDUkAzkl/AgdOeRw+ja9+p7boYpAaf5JNcvQoU9ipYNuEtUmzmEZQ
5EuDxgjUdp9mO9n2Ld3FLy5TWsDs4ivRSQEBNU5H7toT9G79yFhHjlvzDZR9DNg4aCtF8e1ynQyn
FBBrHJrdt86QT100tIj7kFVBo+8g76U1hwGlCffa1sX/7CwC8eOydNsBoY6A95VCqA+scQLNi8lB
+w6dyDtVxG8IBPqES6cHQrc6+j3OTX6rG3WOib58PuedBV2MATs8YmNG0h79jiS11m16VuqtqXbH
ovTAUFRdCX/RXDYA8WrpHdL8L0QKt4NjA8Juqor+2u0EQq3VYzl0iXJWXpzCmTzZEOiwlmhrjPad
cwqtvl+hBsQZZAbOIogGaOAGbJOzSINmj5jPo5uH1brbj9vhCWRK3/GGI7YGqyCzRPNk3Y0PIqU1
zJcAET+qR/1h4sQ+AiXn/RGe7hyIuYR6BJWwj6mbpqAqC+yE2H/mR1BBqfGeQ+zFIGZL4SCcQQrL
9ht820fV8vL2kDV06D0rXw6ojntj6dYoy2D7dOTfy0Y/TK9dH2r8Idb3U+9pCM/H6Sg26msdxqt8
23rzOg5Y4JzTQPLazXTU3TQAtvqMX3dAeH8q3oet2Kv+gLik7UENrPjewicZuQ33jBnKLeuJBW26
m1s4BOxyHffh6kdYhgPx1aslHEYa2l+eZJ0UHDkK1S28GzocpcclNu7kI24/foP4VfwoH9Ffk1+0
bwkxMtsAJ7ZiEr3Os4s+DAoixBjzqJ1N13RLqhDDn7fIb32d4Lx1VX/+rjMiO0R6LD4cTiH3hPtN
HwfsO5tUX1joJdSE89p8Sc5NSdhD+YBSSFqLU1Zhg/bFcmo6n85xkKiugIIGK1fSfPQIWmglpSgw
SPddesWuOrAXwCZre9+tndA8868Y5/OwrrfZg/FnWqu79MPRABwT6whQGD9K45o/ahrayq7eoYTG
sObG0JatCgJZ1p+aaGM3+8FxJT8t11kfTiPG2k5de2T6LtZ9Bn6w6UqaKxSf2Qg6CA9uJgVOEzia
K3XhzALoZ0EuDyiGLqj5BsDabBC43Rx2fBxfC0mfnYIszAKJmN7UHkW3U9Vw6nx1Oqv6Lm0o7FAa
PHexlbpd1h6kNqKpsXPYk4jXUUOsOxTAf9iz6FSAhKSBoQgVpRsGgN1BJiIa2/k8z7k4SLB62vS5
MpKoH3Wvao3pv44RIGJDThhMyEVw51adk5fmxIdBSs9QTjFpy2xEzLpal3L6OdnSPabnj0zxFXgI
cAc5Bxh2CqaWECyvc2iHCw1aYXZ65k0kXIjPfxgqzKw06PLRqf0DDlzEJlRJSVt6DogPVgLPsqwo
cKRiqI+2uQrsqUGrfpKCFhx+Khywrp24+fP31On2NWDlgQYt6DrmNqG6fANyVmMn85bn7Cxmp0Rr
p8Nnapqti2KHzoParf5+uZ8Zjv9cl+V6kEJET3KhQUAl43pdUuHks2gydrbZPGyyatqOPLL9tEka
l7H5T2Wiopq4xrzJntFoSWzLBzRc0FLP6k1fo2bE89RE4noUmg6kTUpDWFvoh945436ox1d3CkkG
Bf4y0CGEpSeGpa7vtMmlCuYc2nxR3zpcTyHgUGcP0kEPjEsU2OvcK0/olyaXeF1+ac8I9WiKsrcs
pVIOvJbU4GLzo176ORKwAtHEU7p9DsCF+RLz09RFSmJErgroR2E4/y+dvtf70DnnfBMrmyKiBmRq
Bang21cTSFdphu/YtJ89w+5Jkq2gzdXVSCJ8tD6dAfm1W+W7QgV4e5Ki84B0n3us8oAJIBGZNvhX
TSLso/SmE8YFKguzPEuUAJLRa4BIKEO6hFwO59Fzi+gHjpVFGacJd2skgQYVw50l/iG93C4x5j7Q
1sFfi5PQ9RKnpmIBfs3kyyzqLSaWUlezRoNmCQ5KIY0qwa597+EuRESK7CqXD7oSfXPoIq7QFDn+
/dO8xexMqIxAw2kRA8X4LaYLrm8GpXBiYssWFxUDtujiZAddH/ogYn+gFYas9XHqyxD+ZQ79+3Vv
ceCf62LQCsEJKmUwGLq+bqFBCc9sWHHpHclvFZC6xMhnwky4GalMBZhl3rOb+7Xp8ahg/SJzA5Kw
yGxeX1LSlbZRtCq/cJi9ebW1mTAFgyIP2TzPU//vz/cPF1s2ko4dhDkFPO31xcZ4NJgwDKwrr15Y
UiDB1uwvOEU+Thm7l5neJmf44wEigNqAdHA5Vm6gGw2CgAC34+ESzSkgt6JBrq2iZfP3R/o5LK4/
XKiZAUdHa0he5jRvPlyua2OjVGZ/wUA9wKwSMzIPCScDfJRnbH8kfdRG0ctCOzsaED+RPYyMGiC0
Fo8dW5XFhidnycH81kYYHo+C0jGokfmZ4am5K1qvG12YxGj1g2jcDGPZTTBKrqOHTeq2DEMsm1aB
ANeqcDax7mFSop5DJ/IcAy1qV/lGOYmuNeRCkDlCpJc95A/KkzVCIcPTGBV75F74+ewp7Ylckirx
lIrGyD57CguoEi3DbF9qXsvCMd9zC9PuSxGPuSFbopjPrisf5jexFfBNm4dyFKRD0O+K4J688S0K
hVe58OU0kI/BBfs1LKHLUg7BSLm7yOkMb4v+gB4fmR24Kvdt/dIZ5SEBnP/3F/uLl2hCFhjWwgo+
o+VjvdXxKKwE6iKYRLhgaIGjDBxd2MYkHnS4we3qG92FsQkgoX4MC6mNvaoU99rLvx8bg/FQjtbR
0gVn/udY+s/uejxDMtYYi0sm6U8Zyxmt9SSivIJPY8tV1eXlN1QD79mP/d6lCMHgYy7SgCBf3+oD
NjDJrVkv6stk1s26tQMJXDwjMWiuxFLwX68y3PEgqIAQBGoNeGbXIUFq5S4a6hIXG+xLBTOqpoDw
aFl9J8OxlAqB07bL6OyghZSJ8k4i+A/vGMxTaBMh/UBqBq3h66uXOO+TAsq4F6mQHfQsZrcv4p3W
GZVrMLabtkPFOZqA8RM6cy9/f/Tfy+xgGB9aw8vMC+rVm2urOhNxbxf1pcmbTdWoqGtkB/GiM8no
NHfjFJ7kOkzhaoDFINq9sPpvgWxnkGtQ/IzmAmpFGwLIGtrViAlA0qnmk6YmCcVQ2oQGc2rf20i/
TjUozy0+YwuQC1aKpl4vcoKnsSSBDlgOsSk1reWHBHzoort0rbQpajhC9Cpa0mMLH1wHBwIFQ9TG
UPHKdGJQMEUm+/AR9K1BNy8N+ux/fw2/0nMw1A0Ms+G0R2MfOg03hz0XmQQybiyfpwpKuvE4fSd9
1fhmKRqipujuIxmwQF1HK9PB1A/qahTRVfLcMhXNLj3X/dbuSi83ke4J7Qwn5s6rczDeBL9zq7++
GNBVIRYDJQBsTGTqN3faQ/vGHAtTXBwB/vbcoGPiiEqhkZr+gbTgPauQXwfowsmGgj0+UAWK/7e6
mU7TNUqB8awLxJY0UMrBW8miLruzB43lgLz6MmGmAQoNcBs0AsDEvUmuBwO2Po2asUsFshojuaO+
asp4bpJ5lVSs3Jo62GrxNKMJrFdiYxq4D0fKtN3YmYdIjp0jBrdTP5pB7xktY91Ds3UvIOm+SRVg
Cub8ots5Wrs1Nw/QhgZvaO6goK3+sUHklZLow4kTaYXbAFoKUFjNxr1TGUC7IcFGIf8DtoGMRKXV
pbWURuUZTuEu11q8gHmGn7QlN6cO6GjU2v1ptrwsUp0zaAWT0ZZHq4JcfcvupKe/KycsGWiImI/B
8YTD6Ybn0zAoyHVNxi9zm3MK/xaNQruxdK1MKak8A/JjvI3WXZceEcwfMPwzkFZ2vuRW3qVq5Gmj
3j9DTYfONXCAWnVqH/PS+p3USL1F4jFYBBoSXL2WPAxiizcbv1KLuHPsgl2MQWKBNvTaQWlLyYv7
ViUTnKqzLirBJhDF/2HvvHbjRtN1fSuNOafBHE42sMlisYJylSzJJ4Rsy8w58+r3Q1ndLZV6rG1g
LWAtYGbcQrelEtPP7//CG2wG5EBP2w61u5AFrbaFU9MIuAryB+yQs91sRWeZ0UOxVTsPNZrmTBWC
fetL8ubX4eDdnrv4gy0MJ24vpIBTZyOly2sh1IZ+QXRZnsKiOGO2Zgci0HUTQrqdmogh//4xCZBL
vrGIQD3fx1f7/CBrIHTNvr6R4/bbnDZPWZjepX6yzUyfTZC5lyB+5OCEtse79458n4MtWDoElE53
hERRallH6O0mj1ZKDmP5YFhImoyf8xwZ2c4OpHstO4eH1Fa7TAezAzYzsrkr1KiBM1SVG0WBHcDn
mTJHhJMRmc1KoVJrJnAF/mwHM1AM+avRAv/9qo9Ypyv7moYf3B+5v+xRlU/VTZyjR34jjxc96J4y
2fjTVZuujMnFuBAsTm99btLK6cvbTPo6VG7D+K7TtgjFW+EPYL9pSGdQ93w66pl6qxcb8y7XV0N+
ryj7AaKNZIOSaq400+0mJmEAfhiT6q7eOVYc2934QyhvErrjWbXKR/jb56p+adS3Pv07/U5NVddM
LgNOuL5BxaYv1mWAdg6d2IupXE2mLTwQdRl4RdrWN9YQGXmdsspNcsgVbOcAIT3syX+9Wt7vAhYF
KIpa8EJBX56CIHFdRC5el4mQigJyYqS56UcXAbDaYug/svD8KfHxNjxzON4Ei90AZZFT8mukZZkY
Vepw06nrQb4udNufL5uGhydWjta4WkqjQLs3zEerPMcAAVDeIWzvw27XKA+K+iSpT+NAi6u8Csqn
VDgPfbuaXTW5mzsPzFtX7H2RGcytZN5OU2er8V3Qy07bWbbl6+uIMZkQO63PRANQRQ9mZEi2fncz
hOeF7AXmfWcBkSq/y03tzAr9C55Q00WOpGOYW5Ws5zvL301hbSMWRFWmIXlPX51Oyti02z4UXGXI
HWQLANCpQ0frZKApR2M5QW2/Bx7BLM0q4DPEhY3BJMQH7BmY/3VZYAvKk6R9j4TSzqUr636kmKrh
feH5CJnH84P7qsi8nlOf6GfXfFeGwjT4yNbrn0HF2GI02WLDbpIw4O4ftC9QBwZ68bUdf+4BK6WO
bF7X5U2cfFcZHieyRT9ga0KNtoKjFVxH9UOh34ggZkKMI2xL31cWlS6EIoBuWXzjczKqtbUKrysf
gE8BYx5XqQJ6ghXbeahTm+DS6URXW1O2588Fe57jh7ZlOfRZmKN1t/IP6TCGKybgkgq4KzmTYSqo
jsEJh25XXgvXTAX7r8oekQ7685FX5I5au0jT04lC5rahXwN6TV4VIPnYJMVVYn4d5M+C5WIgziwo
C1c9Iq6JGyhOFa70zjPiTZp7FrWxv4uAMQ5frIaW5FY2ttW0juv1sLDxphpACJIUy1+P02VbA0KH
H9eMd2I4MY976IqHkTkuKNwhXBmfh++zsWKc15ke5EIGtLV8tJKdnzo5TiHtfWBucSQw+seZlWlC
XjFJN5ZZdRe6CXGMdcJU1PKKzlXMlTnuwcMTCvmT92e1cEhARiVbarIR4ckU4MBZ1rlxeaEDFMmb
r8kyTx7tpNnm0rXKyQvl91667tODPx5iho2N5kIWMeutzo5eJLd5eI6/nSJ5cuCF2U4NPD8+S7pd
nO6qbinvcbAEHZnPl1K+16VVrq4z7WYa7iDyKf1th+TFtisuJ9Mb1XUZHesEauCN1F11DP79O5nX
Yx63muVa5hlA9kzboK6DDEQIDGqnM5As3F+HLXXZ7U8CCQR6RAFNEVkhiK9vy4A+L1DNbaf+ZmYA
GIEtTePWNpCoWU+SeIjjdNjO1eLg3Vaq3WTBWT4iduVbfuiFIl2UqpPpCyejxYsAYq5KSH+NXsGp
Ws/AMWQ+IxS7s/qjGefH1l/mt3LhpoYI+mEBguWAtdosHL1qDOjA9EiA9A3bVGqJiaOFd+gLSHZp
ZBVo2R7eienqVetEqQ7ecy68pAea9etb8r78JCeCcbjUgZhq4kP09pYIJfI6UiikB9kXhys97FeV
kq9k1e/tuZfYjHvILGbwdewaJIPEoPM+OIF3z4QTWPiBC/dxqb5PmldaJ/XGrGnpgeJNPQvKK7oB
07ps1R9RA3SwbRERSmuaw/U0Dg4+JN8hjTNzKlnovz6V5em/WR3LmaCRIzP+WTyfTlLaYcYtNUWX
5ICn90OgzezdExVXQarr6QjdWMT1Xx/xfXq6HFJXEEkHckv5d1KA55mCEqCs0vpssBsxi3xw2sT4
ppSWeZWpAcSJTt7qdZ6Bh21811frS7xIjgqb4a4yJxB9enYbyDUfM6eaFCjvnbbG2Vp+MvD9cmA/
jx/cpWdU19vbBMtgEf0i6QeTdppSR7MfJVNUJcDgWB+9lIdeP4qyM/hdv5KGqHXLtJ9tOaBc0kHr
xlYWXLVALALGjV2e9ms1sCRvEsUO80fVRmS9cJIukNaB3+hrLS8szzQWDkwWA8Zo2sZrpFLfTAWo
qzCMvk250ZxNUuYNkyx+cHXquzWAbCCtWkDQKjQOY8nNX+XBzVSOfqHOyUGGVGEj0HSckK384Km/
S/AXN8pXBzl56n6gJbKc+ABpGpFBBwrY60iqS3A0fFFNGH8GfjG4nNGKTZEB0xvrvuou8zEt17Eh
1uuUilsa5MvRhB809EC+mDo5IlCG1RxP4FxB+foj3KUMcXGw++amVANoCaVgrK0VT1dZ//qSpPdv
8dJMl+li4VICZPHkLS4jPHm0cBZu9BZgU2GEs1uJPc0BMxi2YUnRopMXdMGZNi7t3SCoodWaOgCt
wfzgEZ5ozSyOA8vkQgcsuYwwqFLfPsPWUn08DgrhpqtST2uV3sNeIXKFWd0WmgxJQUY0dQaVpyaa
I0uTcmlFLUkCPAk30EjCtIxJS2x8BGT8xxOTFokHhB5EBZGKtyeWl0Mep3Ut3FTWNDsYZd4oc7Ul
P0hXxDbIv3n70Hf+avR5hlko7EX6CI4xgZLqhbFBfi48FNl4/+tn9w9BiCqeqMfTw3HnnSpK3fVR
PAVlcEh9M7+YqWd1pfP81Bz2c+5vdd+qV2ViBs6ojjjt8lMOXlL6XtMkNxb2Y3GmMCVVxVzYBE2b
kSvoP3IrnNbVlIvoihY/F9t/dFX+xQjs1bN7p6tyLJKnExXH50/8lFMRaCB/kiDcLcEZKgXdzj/1
VPiW/Al9HVSlaYcwx1iW3ougimB+oh+qUPTTHF3schct0xdFFcH6RPefhgB7M51fkfn4n6IvVz+3
hJ/amv9GyfFtcAXGTBeWvZV2t4j/jnpKYZJBEE+zXooHWbpWqkvsffx1nF9P8r6Q90OwVcSbMjiD
qWD7sG31izJzm3g971TLru+sxJlhH1i7LveKchcwhvRHO/gBoAxUyZGcvFgRFvv4yhgvYH516SpQ
L7PQGaV9qy/UR2vwgskdlbPKUm2IN/qM9E/MJm8LHfoet2H9IEZOVjqVB4+h7c2joJerFtKSFO+0
/CqKvgjSg55fjuK5NdMmukzlyxxajwi61NTPpeRzoFJ8ohYyqZsJ3FBw6EcbGqJdXTbVDqHqD+rw
k7D7ckfpn/DI6Y6+09UeRLktzDATD02k3Wt9EK3GQDX2mCp8MUYspVqLOYawHu6EsdXODQV3mXhg
iv9qFb486NdKmScAvOU0lgER8wNACnTyjNPAljdmqTTqfEhC+bPUSeYNznfRnmaLFsX3KCw/6qV6
m4mjQDlZe7K4eM4o6XTAT2NFmnn76/N5u79yOuRuLK/F82Q5H/Ukpy0KUw4mxRwOtVyL666MrHUz
q/etMnlZrO9kRRK2YGRe1Gb+E5eIS9zCf6/3dOz6x7R7rfL0/IG/wpL1aQlH5Le4LsjSYh/xIvNk
6J/wJ6C5T88d7bUlYP0ZlbRPSGMwOH+WBcMwcpl9/hmVJPETGk/kzIrMx9Dc/52o9Lzr/p3PsloY
kpL2E9ygoSEVsjQpX6d8ODK0Wqm1FKyU4hmNrf2oUBJrWaduoq4xt3kzZp4e1MWV3CvlTi39cp1i
LH7VKGO/75IkBSSSe0HACMssquTMstrqKEljfmbkOMnpaA3hodjM+0iaRRgrWuPD14c1iYpO/UFN
sbxrf18O8R029EJOJdQDODBPR6eiWmvo1yjqQSOnXgVZbrqxaX5DjkfYvnrI//Dav33NXo6ESCHI
MsuC83+SZ3VZY8VD2WkHOQMqEIajuZ1H6B+5Vma0gUL9vESeHjRQKs0fRJx/uEiOCAwKZXrMWU8h
tqFZ4rGaif5Bi9BbgCkf7FNfpXzU9Mn99VW+OxSLbHGH4hpRZKRJ/XZ5xKyb3uqz6igMOvaDk/6Y
6aHoCKOkffDknqeQbx4dyglIm7EMQRtQCp/ELaPAxDjTp+qYGLhzBs0W8/C1ObdneSW61ZitUT3D
LWqbB4nTq3eVKFxLBa6iILT8R2heqmoysmg24dDupuxKrGls9eo2U7N1lh6wmrodNTC82QLRb/bA
7PZ1T2kWwrbqZOmDCdFysm8vhr1e4fWkqOfAp3W9OU6xHsppgtrpACFFpMgb/Vy2s4nBSqQK+frX
z+ndamSCv1Dz4cGzH7Ey3j6ncoD9FE+1eqTFoHuzPwJCEUagu5mfb8txsK4TwSDfrz9cIW/TGt4D
jgxWS+XNo/Yg/3p7ZCPGl9QKIvXYGfqAalUOIln2sw/ettPqgcPQcIdcj8UIwyHxVEJTKiV2S2Bo
R1yogX4JYbJRE2H2cHuFR2GmK2Y4je0HNOaCmnqn8UPdrtUGIZ2sji6g7ymugPBrVz3+5p2HIoW3
B2kIIzYY/ycBtByrtCtiP7iN/KBw/LTtLg2JkZFf0kGWGMe4vQTAyAB3/esDP8NB36wxkln2BlIP
1J6Y8J9UnRJWS2Koa/Vtq9Kypk2Oow7woCG/rprprlb6Y5xOk2MElmhPqfK1RdFtUCAuZaoPfaa7
QrS4samvHou29JJOfgokpbVB938tAGKo5uyNZeWOUJJ+feanbTcTDATEAFYsmBNQx6d6BQINHjWY
++m20uRzHwnRIS1XhWldNBb6RbnqaC0WyIJ6J71gXv+TpfyL1OLVU3hXPR0eEZj/46z7FrG+f0rq
L7r5z596SVWQnTRxE6d84vUCorIE+5+piqBLnxYHC/QXSEoUAISs8r8lKUFVE+pINQnahPC/UhVJ
+UQcR5ES24ZlFM0Z/kYB9TwP/Xu9c2LyQoQkmpL30D96LgdepSoImbU+Qt7M1idlDYI8stxmhFgr
FuHOqkbtW4YP+WEIrfYslepBsyelSb1kKvaRZuRPABxV5qKtMV3ncwUkUMtUGJRmEJ61w5Cf8TbF
6WouqgqdLT/sLuWxPlMyS71KBNl6zBF0vgpw8oE3HUnM/LWwOm8mJjwVjkyR3Sg6el1SNrF5CVh4
u61W9Z9nM7+OErGDAp76GRKTL6au/x0Lun+q265++gNHh+YPeo3fH/HOy/8XmDuQEfxqad8htho1
f6C1ylW1Xf52gS+f/SsX1z8xcJcp1U4kV2kRmEv3gCX8pjvACl5SdhpDdAIWdgSvxF95uPppwVOh
uErCskBqpd9Z3ScbHP0KTJ8NIO68K4h2kpG/3UcD9PZZV2J7G3cx480a37mLMY8M0dHGsfMW/Jgd
j0GQuPMk91+rrkYVyRQbmt+Kntz6VVtdpKOS3UiTOHuNodQfpIJLCvHq9VtOkP4IbW/ecfoop6SN
gXarWJt6e1vFUFbAYe/gTZl0trNK/WC3f5tTPN8LIhAwbCbsS2VPtHldlLQ9Du+MINrbSZigDw91
4AZiGH9A4H5X+yyJLd0YRFJxOAMZR+vn9WEGpl1CzUTqcw9jzZN0xl4ZqEeseUQHhEsF5KoDaN+2
PnlcOpkXcyWcJ3W6r0MfKpgU5FupS2YXuSftgPtm7QqSlaziaUrWhn+TGKClkj4uN3FQKtCgQt8L
u0pDJM0SPxokvR3fLLeMpipFI4kArmlYyby9lomip56yJvxsGEL43SDduRpCmFfUD4jyR6XFwFna
jSq6NZ06lV6fzk4wJeIqa5GAraF4pk1WAwo8amofu30SRD8f6n9HpCr/d5nPLPnLv+8PePjf5M3T
9HrbXT7xEpTkT8gHoEQKrnBhccKZ/mvXlRF7Zp7A/6AjoEC+fOpl11WtT/R5lo4lGy6N62VU8xKY
+BYbscgcD1Oc5z77b2y6JyAljQNA0lo8aGiNMuM4db8ENNWOs4EioVSH1l4X/OSzUHVwDwsh3HdK
pgCCR0rOD8r23BKbZodQG5IqWmR8lDSerPDnM0FXj/4WzVjeWW7G67eVgXIem4ts28I5iVZ99MXX
lehMmcT+x5SWeWGbcvjFnLTwUk3CANATOoJerQ3BQ9sIWmoHUwsFfG7UTdv3EMArXYpuhHKaP3BA
/YcThW2GBDdvI7i701Kl1xvFHxRuWdV3MbqIguJBbjMQ4xkyZEnBlJUfEGFPN4/l3pgIhhPNFIOA
dgplFqrM7H1ZRc8PraBsDjcGSdFBkMDHizojiAAJuhViFfdQfGBIygHKMO2o2OjhITC0jFK7IYm8
IdHq1fNa/89b/y9U1n/12h8es+IkE+Hn/8pEpE9oeuAURYNgmVWwmF9S7WVYgZIfLhG0kymu6cj8
2RUkGyEK0IuBhgEvgHL4r5deQBmexGEZVkDtoSJEwuo3Xnt1qdrfbPb0ERhvI7L57Op4ik2ElEVF
2Y/KETvpSngAkWldRmOAomHW+v02SXtDt2c/f8z7BAekKqu0dQ3CF7C2P5ffy8hHraHVNLuQQzx3
TLGqU8eU+ASKr3KySASK1YD0a5nDRDcshDaGIZvtJtX1K5VZKnq7otIkTpBMsrHCaaQ4xLPwpe4b
aN25PBRfRWVmeIFCVzO4YI+FG+D3c2j7athntpz2U+l2ohZ+z/QSwb0hzwkBcYgj4Dpr0/IqUmgM
Ve3QV84g92P3Qbb0LoWBwAmcnXgFwwA+2Uk6V/Ngo7lKpWMqRj4Sb13tZJna/3y73vi5vZ49vMvJ
OAp7A7UaHVx2j5OYmNa0G6oyko5ZrjZuHhb1elQaXITgE7hKn30kZPsP64JLYSdYBA4BpBsnB+zk
LJ8ViAxHXSynfZAX/cOomAJuSpI+/UhIo/EHlmLLwzkj5ClLxpBRGpUgSMdCdZWy9fE3UnP1W5aL
7ZMvFhZC6QR0w2mNAURyMBXqQY2QrXfkUp1uO2PSgJUrylS4UQkUJJ8GfHU7eHqdw86YFKt5libd
Trphbp2wNHLdhhMQXzZSg6aIqpQTIiPoDwsWsPOVrpbQ7n2juknmYXwUdGh3jtB0yqMW6fUPNUti
WkYqMCRb7f0us1/FgH/oGr97YIwfIZxQxy5iRu+GgBgAYXE06uOxDfIf/lzsA4F7M8vWBmh79HPL
/E/s/dey7v59xuWmfxwe0/7xe1G/TrqWD73EX9P4RBVDikRpiVInD+Wv+GuJeP6hucRYhi/W6wBM
jFXpQy7xle+AXPq7GiQ0SwRk0jjeQ9783zL9O93Ol+kw50DHZbFjkozlOK9THTmHEqVFvbZGavui
pHggV0GIr012WSTv9ABXzyRPNkaEz1dkyKgLJF2+TupjXlR3SV5FK+J380FLm2X6dlPgtOjQ0+rl
SqkxaP2+PS1DncdJmXVtHff+saOQPSSjUDzSVEZzV0v8dC36GoRJq8xQOK79GFZEb0pntZTVV21Q
pI4emWggt/AJaZjIAri2XNWmh0Jqpr2ul2BRcz0YLwMETdCZbLRmK1ntuMojKb+VtPQ55ctvGl2Z
kQEKC+laQ5Lcri10kMoiI+0JANxEmjzqdjaGpWPUkDKywjC+1q0V0yOO5m6VT9gZun6d1m4XtahS
RYGo3IWRoDBf0JLpPo+bcloloS4Clm4AclVzJlzH9dReZ1Kmsbvllbqy5lAmb8KelylrHYG1TXqZ
3lGnNkHsSnOKMnYqM3LwuQ5jlZISW5t4lJDQqDJZX5DRcfWAaeB8NspSsq6A9HyJWtAqTiukQF9S
VSU2JZNm3ZVDoD4mGW5ifpqJq9TMhy9yNwF+LRtl2X7VVYzwuD0xiv4u5Cn7oKZMuGAkpaqlKx5A
hl1agFCJTJXq16NyLo1U1ID8E3E3lL2XMzXJEwt3Q938IQZaewzkDAuWtkHWop9nwPvViCaYQymS
nUupEF/kZXalymn8vdDDkahe61ClRdzXQIRmTZA5mpCKt0EXwmc2yq54LEB8KSsGSuGmzcfyXpza
+zEBI86GIGzSDCBBW5bLMYd65QMhztRWCVZtoAl2rAkXPkKcKPP1ffDDR9HASwS46VUs3SZSfdEs
3Jra7yhIakv90tfhlyQcABppQmTYMT7Ke0OoYCv0KWpi1SBj1AfISYnKnTE0+XrI8vY8aoXzSe9A
UKSzbSSZisCjOTbcFCPZIMAsIP4npNO1X4n6eZILGD6aUXMEw5Z809oAeaVpyCJPK9sZpbLQNO/Y
nJRViKsbwnzTcQ4LpFzTsNy0Sgv0lfmkhLi2TAoF0m90g7oFrhyHGtkU7KIeSr43mpoTZPy1ZSKx
mSn5Dx19HUZwco+wnyA8aRIg77HpHrGRQPq5a+8HGf3xAlFsEf89sPF9dxa2oc0EJbblsPuij8gh
+lz1KpeUr5VeZ46Kwxa0EGjvRmO4YMcGlFY0U9jEaTdtAwW5QDwJm3VuNfVq8A1amRZiKcjlGLGU
H5PKemokFrtZyBnK4/UVM+VkVZRShe4r61SQhGCG3l4gMtJ2Uu5kgqHCecYM2S1VadwMdBy+FKB0
72tVnteBPAyyQ6ci9xIdpoqaQn0Qk8IpTWDsJtx8JDHF4bJVmQymmY4fYpM6bTEqXzHnQzK2lxrl
vp56jQXk1x2uEWYCuCWPmYbkE9KaGF1e1Z3G25QwrtEEKqRJK6zQFrAZaBXU9qVKA2qrT70zmwIg
dSxD3cQH5BKXnQq6FJ6Z4aNHYVSF5NaTasETqrH8xtxyXTCmouBLqJiRymqsz/JoSNjalRMBSJx7
dwRihpVaWvlH1cqgAswV4fxCBHW5VicNAU8lUtBAn4wbtZzzlVkaPtI+dJ1pdlfN3RQo/mGcsOq7
Kiz0RCsJ0fVQiL4m6mI+KU7JzhqG8SpNY/1QcE3ovQ7qeJVEoR6jvTlJm7lpikNQWv6RjhuqxABm
PLNum1WiGsnOFCG8x0SNNfYiIIOmUbgZenxa7GTM5jV9iRiJsllCZ27KLa+f4/GyH0YJMdO0RD4v
RZ2Bb+eeRtYzIQOsQY3QRh8kkDFeTTEO9cSMon/SuuUNG5uSEYbKnmGNuf8D3lqZXPmBWd3V2Vjy
Buulfsgro5HOUgOqn/MqQ/iHxOxkmoaCNnsuuboOCBzjFEC+bzc3JabyCqdIW3dCiNqr4N9p6fB5
LgbdpgbC5UeajxLeIki5flN47LBDCtQEQuGYRPoF6LLW9osYCRSUfEskKFcqxB1bbM2jgpWWMzfd
D5x8qXCaeLc8pl+f/olO5s/TX5ojEl0AWHOnIzW9Npoy8FVOv5sgb1Thbpia82AoHs0RH5C09I86
HhhphW9pibYVtlDqVotHG0Mat9MTL+iZT1B3fsAuPWmGPN9WiUaujA6gTjm5DK5fDW1UAdhWq4na
2kgRgxzL/HMaZordaqCnAwMRhLbfPN+K38p6j0XGn9PRxhu/6/8/H2zvqVgcpJvTX7WczV/e2f8z
LLB5bWgagGVdsBoM48D2vFpD7waCyF6WJROhIn8xqnudKv/j7/qzdyFan8hzAWksLXqEIUir/+xd
8C26EqTUCqIf1KWk1X+OCcVPZMfUqUgbLHDbZU7+0rAE0AQDQub9oqu38Bx+a0zIS/s2TT29Deay
JF8tOXSZoi7q1HjbZftQjW1DespoCajI9gioFkrTBXQveVhNFfHptgrwA3EB+caaayIk7O/Swg5R
5aAiVd2CLPtbQkWJFLF+U1VXun8xWx4OHmq6MeY71JRj4/uim5xPkh213yr1WlLP/ODY+9sQBJLh
IP8saY9ReDCTC6G7MMpdJe8b/aowz9T4qm/2CV/3gr+fo8tmxPkM7Sl/v7jfytEF3tAoTc7O3F4Y
iwMYas7JVyPf+IgKWZ+16LLAEanOSTovaoJTY6FOhPxhep4hd9RvdWnd+3uEm/X8OGqIvTgyXo/x
Rq634fAo9zjOFIg4+Y0TdzfZdAiV4yxuheROmr/0ydYIz/1mk7VbnVp/8LDd1Ie1zjwDZLl1pku+
PaefLXxgEqcd7SK5HCdPj9aqdhlaZ9Lgxum+KTdjuFOG86m/mkS78SEx7Ob+YaGOIm8KtkABsyrg
aL0xEHCc71Ea3yDStvwp1rN6F47XXXIsB0ya4n2GqJJ2UauHqjn46XkcbpDkjDEEMt0IDnNlJ/Oq
jb1J39XCBscVGQk9aS2XXhX+bPL+F0SZ/4mhYVEPXgzWlqrNYqfTf9m6vM2j9un7H4f2sX1q/jiP
eIX/uOzadIry4J9cLYk073/9S7QwtE+814w4pJeWJUXjC/5R1z/pDFbBzNC0/EkIeAkWsrmMXYFN
UYPTZIKO8lewEIgjjES4GJGBKdg7jHZ+p9N5gt5lfEIkA+rAvkkMshCkexst5A6mWx/pwUPVQ4On
bNBupCa+KMErClX1NADDLub54E+s7cTEF1mllDKr2oYANLh1rnx/FYX/IRF5u2G+nA+cfdNktkIL
8WTDHGp0DqapDx4oh6q1EOh4LixfEpSAV0KCU1vWiXe/PuYJIIdbiHkK28aiMM1dJ6a/vQmNIufC
JETKcdKFvSbVbpYN9edgCiu7rcPUratRdfIKDcwqDz/raBP++gRYfq/azepCa4Z6z1gHkaFlwnzy
ELIw77ilo3kza5NtYVkRVtDgVDzbdGFLs5wRZaRcQHiat7974KUBxCITFy8T/v/2wusmCBGwUpQb
WRdQKzaQYRoATdiK3x+sZlg3SJ5oUrmpCvXh10dm83tz0axgHjBYbZ7zMiyCF/P22HGvankGX/ma
jNpGINM+P/+y3WaO4QReb/tn2oXlahftxlzpW30bocVe79FjvxBcvFZWlmO5WATw98vPlZt6k29a
+6retPyr5cpb+aq18Z7hB7/1zrcrfYWw70O9t1x1ZfDt+OvwMGEnB8gLCzXtPNiWrnQxXwRn1u14
jfZPbE9X8ra3BQeWqNPbhlu73674pd++tfzr6FDI2IoTra61VeegQr32UdDGW8pVbJRR3XoleqJX
uKLXr+t19iPeIpq0GhxrY220VewVmyaAfmrP38ULaTvdjJfjpbDHEdE1zuRzYSN6CAKjwk1KzW+T
sJlbfr/palthrdjWZr5SL5Tt8ps623d+bPaFjfC/Y6yWH7NW1abaN5vUOWQ2/HgHqzAPFb8tivCe
dWw2g/2Rj+YymXm1iF+eJ/KEIKQW9txp3hEhCulX9Dyu16vLI26D+8opvOC6/xohWNDaoYlYjIsA
IZZ0m8BFVc6VbKS/1vMmcguPH3XpPK+fvIvdBGmidg6TPWyCFRMTm79wYzdZMe9wUm55vvxzPknO
YF9TsKJ2hlfJrXWFvnHEf6+GjbAK1rmzfHbzM7/+tzOHZ0j4q9nQsm7pjhpIcyBb8XMK9Tq/KtVs
YAakZNdjagVIMQzmbuyrGJp77g1R2KyKKV5cNEwQh2119vMLGrxhl4Xb5/9qpuEhD/rGqzKEDnEC
6di+KbOlscT2ry9QFNClStz60uDU8ljsnr9IiHPQcgsco+MNBW8PwNMgNPAaqYiwDZd+Hos7nwe1
Iwd8+ZIXdNpmPzBWf//d88+html+EMWefbpP7gyV2DLUQ1jTxMj47Rvtz/kYT+j0X4Oz3wmqcKbm
4Q0l9JmZPQlte5B8bUVL50IRpHNZm+GtmOuFAxdY7gxSVcY1RPwehHitqsPRiPPHorCu6VKh827t
u6y966Dm+M2Q2vnXSB0e4JttCtQBtKlGmLa7sArdi6TPzNlMF7jLFVqAXlWOqAPPocewfIVdwdnY
Jmtcs9xB9d0ivAQoj3p16fqo1xUGaqx6v0nRaacTs1LVdh+TZCopSWKV3ih5fhgwnxuwz/wgGi7z
sJNbhyU5FCl8paDznMJos9jsLFnOwmsxYatpY6O3EUi1B/GH2OIMELWepF2hC7EeA/AFvz74sqW+
OvaCLFwoFio1CKkIKK+3j83EWWQaW8l3UUYcncoaIieeh9JWURx1taZtb0o1RH4gNj5YMG+3vee0
ib1PwlEL/jdzwpP1og212YyQ2y/jRn5KMpJ3lK+y9RygXB80Gl1LRUNmD39iK24k79dX/U53C6Kr
xbR5EeKFKER++PayS7XDJJYG2LGSEuSH1eAmzsxkL3W0E0VfSNdYr+E1qBXnRVlsoznqzhMNryCJ
sgqeJ4I1+aOq0poK2hl0xVh+K+OyOWZG/RFS6+19Anj3fKaAhTEUQBlIPsmJclOMipT84dhJ0QMa
ayjhiZg4Roqxz5vooUuYM0fwo9M5/Yhkpr6N6kCVAfBrYG+I6godjFPYmzRktSnjF3yd5t0qHQbf
Lft5u15FRgnZs0ZLspMDaAbJjJ9nFOK0YCBPmqcd09FFbaTqrDO6npugDtt9r0r35pQP1+0g115d
I/X8/J96gWunpiKSnk80pVuRwWcAAFDRxEuzUuNroy39W7W9mLNhOouDnWWE/aGQwpqJJ0iTWJ3E
VThqsdMMeb+b81xcIbjZ3hiBfyHqvbaCEnb7vH7+Cyqg172R/3P5vwzMtRQI/360+H+7pq3fQqiX
D/wsdiQDeKkIDYDXatFTY5n+LHUsSKbYii10LpLchc/1V18EtJaIPhcRgNYIc8hl6PYnkEv/BLeC
7JYk0aBpDR77NyAdAEuWcPJ3nDMWrCPBhsYNWFV271MV5TiI2hARFGY4Vu/vmi5zrBRK6GDc+wHm
QIpBa7luPFHxlFLcRKPaIony5f9xdF7blSJZEP0i1oLEv17geiPvXlhSqYU3iU34+tl3Xmequ1oC
0sSJiO1mqJqTKGEr0Hbw4tvLCJKDAMbrnENNog9q4Q2c05dFwN9MU3sXw/X1KzMB42w7YI1Yv0qh
tln20i/AYg2L3h+DrluKk3jxGSwM1Fol0wHNlxv7xwBp6mz6P103HhfhbeqUyndLdUVo9VnYJAXf
3rFIb2L0D8qZSjYKcakhAA0FnUx0ktbWu2b0m8FfglKjtKZa86DUgQE7ZNXMPKOiReD6UGWwuFqk
dZdZI2O7aiHD/6NeLp/K4DyVd8VOAuWSNEncOyisPv6YFm0vCkYpKufIQmN0R2N+3W/S+Wi0X8PA
PC7zPpwissDrjuYnJuy2NTa1eocBLsKlAGfn+lU49Yw0ege33Ki/yrLa1f38OhbWvzWlWLDwi1cI
YmLxwswv/K1X4GhnUTZzECIaBFlQlqglFP0Y/na0iuTIakIvK3IINVEmEvuc1urNlWbQey+uf3Nl
x89pe3jDjEA16tblaNy1UY27gjKmNXfTR5k72y7V90xBd1JUZ119pVPuP5akcd6a1iPSBzDsosfN
2zCIDcbZr4QftGdgY9DFRxnVp7BaYBPUjHXPedoHVZ8lGxh3Ja5afO/OPR4cd82+bETk+j/MVKi6
X09DqaawVW3Ur/PRJjASFgtyOzVIkyezt27sAzlXeINyvaOMpXnolvhttnL5s8px/s9r3+82DVst
3x1soCT2Hsa8fOgEA1T5yJh9o8W0/ZQxXHGVhFXVNqSc2aM2brWeBTtXT2wKn2X/pkZW7pIYkarq
ap9xjN3KPK43g66XcLaNnTKNgG0idCkasetXjF3RbFyytXxknntyYmgA1UphPDJBmvvXmBKnuEpC
6rD2VW4/Mml5u5/oygWhqjgy0tr0RanTG7Wj2/EQV2AVkkvrUHxCeUnFLpxaeybsYUJEuxPVq8fL
bbu/ObPVBkKgW936CqnSBF5hn2wxbpdpOt0JbL7fvwiwbFn5b4UVt+Svoj3xRy+OyXFPTFboTF9r
9eP3j46VH810DBUlVX7LqJJYOVQhwcBybPjvN5bTrA0/RuxudCUVg8LHGMxgbHKvkjQ5dX3HQ6ZE
TutRCLJXuegP3Zozn/Ku+mrR80jnhBOYi0+Rt5KB5x4ZX5dnH5aU9NsX6SSPrXswVXlw44k+KtvY
V33jUATqQbXLGQ+LKRk3rQkBr9f+VOZmJ9vLH4yiu5hy/JtJpleY4fHFwxlMVneXpgQGJ8DD1Plt
Ri2jWi63l3/GKpOPtW29x7nkqlLG9RDqrBtRbRovqTWxbyqvv1WrP247yVWKiRGfVqfSINeoea/9
7kH09nNnNk+FN18Kv2OMktd/xbrYb6U707I2JnRWifjFNgv+PIg6FbRZ/8Rsc2v36THR+z2VZ5cR
43Xnrdxf+q91QnYecKltbPFjlB2n7+HULdozhZZ54Oaf3LeCPKmHSHkTl7qyHwPNWwxISt4cWpqV
BhJ/vPyOybwnTe0GzUQy3/ybZRXOuaM+RuuEhBWU7Ti9eyZVyZOTpL9zPDP9sQ2N5rFu8Ze9KqC1
xB5NG25H72+16l/zWLhnnL9xkNYeBizOwpFb0NTb17ym0nMxovQ2hDp5K3L6vfPEgtwR3yfhpvyo
hPeSGp1OCY7Ws1Os+r9Jegz4mtIK+lUuEROjSMp34cqP3OXsFscfXXVkiOo9yewXNgHfc+kGhUSM
4CPL9xMfR0uXKAgO95bpR4umnNHfDea/pqNThE+jZYWUp6VsDuh6X06OpyT24n0JPLPo9W3Ba9jC
j15NJHkW7qSOzAzENnmgYgZ6jVmxUdalBBemYtp5XSPd6csHSIRAuNqnvuahK6me6yur2FFLRd+o
22C88OYnIyZsPHdn4YFDof0ttZ1nPJYJ+LGyKU/AUhH/s69eqXmTchHz+PEmSClT95yJc4+KQs08
LwkqV7h6j0TkPqssCxPq8eLMC0cqNxG+WV+loMFOT76svEd6R6EZGN9xM5x9/+bTK+Y1h74798lH
PMgvreejlsfpbm6BojJW8C8NN/KrMkzdLiy05ConqNyNdrFV+Zm56uDI16rsPphVLxtWwRMXN0rc
IB9Gte6C3mbOyTi33JK0cq9OmwCYYQSRAoTYrNzDN/08nbW5eBT83QdrZe5XJQkUXYCGlXul9Gbn
pszKk/RaWt6mmXjKi/9LKds2kSL0vM7D7jEkQVqWO+pZTvhkDqOgGO1+1CWlEtjNNB38Gv0oK0Eu
tlbx2WjNSzzXP1bZnlQH/pbka1jlIqh4g7XV2VJ+Nj2PtbFNC+9XqAK4V2L9Do7/PhjoDXMyHC2+
/E3Si3WzVp2zXYShnWKNsGRt86r4tYf5ZWUr+VSOxoKnVjOq4GtZc/lhJIs6KNnzLcKABmi55vRQ
ilCfXiQI8IYhKK6ebIsnOMrd7sM2qxfNiB8haBtbOUDPkZgkpkwuADHLbGexVKXDuuXuBofGp0rN
PLUOADW1G4F83dHBuTO+cVk/EOfkl9/KcbNmNNzpgpPJ2kSFZ5yapr6N+QEzIr6QWeg76fLbkQtd
bMWxZt5SFrg8rPmUMaX3+LeaMNk02h+Lnm6S0t2tlR86iilTB3FH1/6bzI7hNlrKkj0alXxuUYEW
jaico560tImoDqjonKSbcsQcJodPXf+rKnM3Nn80DR3n/mQk34kNF9usD7M+Mmef9y5FRcXQsSKc
W0JOSX1J28vkfcXiqE/APtsgJhKaVdHcHu3lvfZr2pWWfZHv/ZVVFi/JQnGb5r+ZC4Gk+buHSmx3
aiuKK4YCjKdJwOPk2Vmh0m1CsXZQNxhODEobk+orvx/wBgiS713JKCu2g8b0Nh5oMZsY917MHr4Y
xz3h6ApcOHS6Nj7ns+dEWYelJs7/dNLHKTDDxJrPWQPIyO2ma54eGNefVLlgaav0K+WZIUPJf91I
eb3S6TXNm70xaFsICay67b4tfWr/2yyUdk0zS/PoFILjm/qpW7mfVwCy3aQFNDgfReYcyoSqFX1V
W2jmr17e30cSzC0uouM1SMXjmP25On1YDB+hvR77VBzNtX7AE5lBIQds1Q0F6/z4JhNqqpwhirPY
2JhdHNX2TF2h/2ZN3QG+ZXfVGCRTjxgbQV+wcFq2RpxYxbRFTRU+OxL7gU63rOJZ5F7jbQe6Nqv+
CBN6rJTOomP+OfH6SsSK2atpBUk6uk9+boKMWWYuFbl4aKTyNlP1aLfdD1U8Q+jf69torD1lufZU
1v6XWqjlNLSb6IzbsBSHufm1GxliN6SwOrUgNekz9wAV9Hb+PK6vNXY8v+MX2vQHs/DDdBUm5ATv
opf90ei6t8FCdvWXdzud3wpXXMrMOLFPBLPgXNPoJ+AVYSagzzbNXmgAgIx1PKleiqC14FBN4Kg1
h+qyWljbNIV4KwrRRm2enqSj42jCcLQ6y0Z24Mea8SXv74H8IuSq87LwK9fmKqR2Hl1nrc9TLbyw
H+7wwml4pSubs+6op9GcrzusyHhOEjts8+G7z7gFzKP+j6NrRxcP63+hDP1Kb4LF4jHVu6w3+2Aa
gfSEWiKgThh44wLNFcy+NXly4zbbJ2JBFQQChvBiH8ocKsUQP5fOmjyUSoMq3nfta7d2rLhpU83u
TVsUo138PaiylDZaU12Fvn3v39YtztK72Jj4fxzmFLW/dUdgaCx9bZTW2rvymvhBw6nWTabYlOug
tgt4vbUz27072i9K066eJ31eeI838l5sse202QjwuKAA1uu+8bj4NXCoPTfV3lNqt4O8duMvjCUP
ua51m/8H/w1R3JbcXbdipuKzLAYPTyzAP4KMUds0x8KPn9zOBP7WtNeU2EFQ1/VDN8V0SdS/GbP/
shvE3R1uRjIrNFoD4Jg7ef6Q5Un/a9hrDz/Ew5SuI7pnHN2kaa7B7AI/9RqtBxoPF8npS04GGSjK
DNXHGdjIukSDRqxrR3uyXoRWpiHZCkCQ3LTsug5dJb4n0Zvbph7lPrME2r2kJ3el2nDjTp154Pyz
a5nIzTgjg0VnRtn7q8dD2rZ1Z9Cufhtkccjc7rHX/VvF8S/NYpjT068L4nO2wCs7IMrcVfxn1sW5
XulXHiVnTT4WAVVIVJweB0Pj9tdkTrDOdXrjHK/BYL7jrgYeG7q2E7R21W+XzhS4GZaKO1H/1Xbi
Y+6MJ7NFPuzdM9HpaDBpiLoDFYrsT1reZ6eP+9l3/+osB49b/NcBr8z6+Jsqhb2o/nn+WzIbb6bR
P3el9WIr5gTxkv7TXOfb7vqvpuo/XW18ykx+es0SVFp1jCNX57vF+DvroKn8lCOzGg69aEOzAfuU
/VZc4k+pQ0rMiw0cnxOjAru3sauNBTYFmldxQZn5uL53OmDzRgMRJYEp5157BY2ISWt9FK1KMfB+
tQYw5ESfwNTZw61xpUPjMp11zthfNFuzr6Iv4Wt7zdbnorA2+lPP9mGVxVGoFr/2+ANNDIBevbYs
Mo4KZemz6KFaqOHYJMl7WdNrV5e4W/trK4oQTDps9fX3XrVssvEGaYfRQhZpKGnH3CiHQ9syg+TS
Q73Md9zKn8p22g6FVaBnLN8zIMxx7bWz6yV/GcccI8mBe00PtT79+oMjw8bKufSD9CvX+sNb3S2E
7DagFJRDex3VnffR5RT2M+JiqtQS0BAuQxcRJrnxRa/9Q5bGe5uuV/O+kQhHRiVxjYgYIZdVYHiM
MUrL33UI2J4yjlhMTwRpsXqOr7aotE1aubtYuVus4WEBozIjg+ZmZmBzlKS7k55lZ9l3GErcBIVo
NMX7mifzJrOQN4yeazZtqMAz0tHhKOV+W1mzr7z+OGbshEN7GE0kDYV+vfHHQoLdLM90EwXLFBsP
XZde7ewemdbeGPNOEHZayY6be/om5dhKhV87ItcuKUdRdZjKpefWmg/DOyciwOlS/LPY6wZtDY2Z
o5+XQunSp8S+TstMS7nZKgMA+ZJdZ/d+ONHM1Jk3a+spapQT6EGz7cyPeT9h8tW7Z1Pids51c/kY
WoENu0CUwoG/Gaa0Dsa8x5oLFVb95gocZDW8pBk17Zn5X1NbAysmWKLEbLUWGna3vCaxM1PZnlQI
TZKd14rGRV9GNuAuwaQr760pvf4k4/rEf/YQ5Hr/XC88wZWPJBpmTW2UiYWzGaKp7gPI2+WGP3wr
efKaXwVzIy+pDi2tcpodvkYsqdTfhBbDo8O4lqE3U22Z9VFapm8xliPPQpYZZ9s+24g514lPIzC4
Ipv58tGW3qFrF2tLbAnSSztbR6dvnrqxyM4jTovIzXBkk3jaVYM6riabcqFctbHrvHiRXduF1TLp
G2NOi1CjnZGvauQNqdS/qqER3WiHh3xcCGGjUtSuxU1kPw9Mhqdpa1Q6jq84obQxu0cEhilxrizy
xTsyP4+FuwDr9ee43MNIuI7swalIkTJWHUtYEqPdq9elypZvzO3JX1Ejd45XWWlAYZN/phiyHXmN
eMNMogk8Ws8nFtNj2XabQnOOU/lmG9yjQccm7VRsvNF+Hl2iDoPaF67j7Cbz0Cvrz8zQPooFHLCd
PaqmxiS14uRKuJD5cr2kY/uumfqh0rqnmY94M8n0qdcnal1i+29Iu939jGLSxxPr5zQ/EQQNG8ci
L9XvjK588cx/+C5xCJbRUJpPfj0tYSXNizvOv2KW7KKyOUxdccrcqtyLNX7KLXmRwtjpCmlqmfhf
p4FXn1ADhwQIgl2lX4jxqa2eTEA2pZnBT/jsc3UWA8COJ+nU+2S2t1W7GpjDnh07Qecsd22OLc11
pfG19ksf9LldR5Oeh60sr1avLln805rP2erCxlvR5Drzg1xfZ38IdDk0PQXiwJvya0a5HmBHrsKp
Fmp1HFmynziLrB+IHkda0PaGgQRC5vHItBn0tcFlwJDPU8zw3MrsT02vAHIWTrFxOKEj1G+8wnsC
lsYQzvlalD2wcfuRA6EkMAZS9HMumY2+9EyWbRazgT12REyok+xUNsaRRthjkqEAkVfcJ/oCiQya
TTUjI1C+mHDtWXwRiHlaNsPivas4pyA/9jazZlVcpRuYe7jzqETttRuOYZ38hdeKyLm3pdpqxwF8
4/QQXt2V9WiN/STUEzV/pMljpX01g4hmCoE0N/m7f2DO1AZ6LXdap38MJWtxPxfI9ct1Tp6V6x17
F2NEisPOZvI57Sb/veD9UbH+OFbNV4H/hiBPHIm2PFDSzUc94Cinin95ycl2NMBTZ373uRou02Tt
pH5foP1drf4po/zq/TRc4w8HYWKctvPi/Zdzy9EQQIuxCgkrB86i7xx3PBaKirEqqseoEM+p+k9U
36X3scB6jNPfwatOfjdFxigCp/jss1dUDZ2wRYsKrVsrfPX52pf2FlM7TXPG1SLLUEzguO26P1XJ
X9uwsxgVGRGsiom+Y+DMT0ATfEqYR7fKIJX32n0PUkIO2DV9d51iy0WX35yVHImWp4LysbI6aNND
aaAiF8647ypa8rRiI23nwa6fPZOqQKidSxpNjXiqGKRTQqXtRjHRxt8Vtz4rwC1wTc/pozKcMlQU
MtUrKrXUxkdnnX8ovv5tDHZCDPEPpScQb6wHu9LPK6uerLNDSScaaMC0Pna6eG+NdOPIdzldayYh
8fxmwLRskz/FPEHeicfv9Xyb6Xjwq7dmUfxyofE6a/WwaiPJH6s+aOqJ4FLB3+fsHDVEZeEdrWw6
612DKJyEk/mRrcMha+eXUnyV87LJJ/dp6q1dDpLDucMJ4lNifxLa3NctXvPBd19Hu4F4PZfnus93
mSxPzXCL/bF5MUAsFJq2l7m7MWg4p0YvdGPatOMTtYpBrbSdKaAM2DhkyEBRFc3GTyKqfpCpG6xa
zEb4NFsv9biS9xfVha6vZPgaxXFB8B0OGq0objcEBZ36k35kzgP7mruUZZyq9rICRcgRKNNj4R36
bD1oCQ3+I1t8VHBYzKIaf/p6Kx3a5vQvjW08P7fNUSUuHR5pkKoXyjEucxYBAWETIdrByIx4XlYk
oSdlWPLK3K+Gltbss/U3NlXo54osDi1B6t2zliAhrTeV/QWNuZnv0vN6JTazrWcAT3XyQNFgVBrm
Ljf3qYX9V14IpAUl/fkYDzkqoa5l3kS2QBxcad8kB6b4nS1gE7t1pMuTXZ/s8uLob8CpmwG5aGtm
xqZp/1P1m9kz+IoywR7Yuk+y4o8azSXOkEREuS8nZ6utRUrA6a0zIJpnDDv+X5NgiYgqsKU19w1E
F68cGfBcKRfli9thlvg088e1Dxdoxkgs8EPacw0OIBsDJOLBZGHJWKbE1vLpFFPGD+aU59StQbpU
D0SqBMMKRiCevcFBd9KEJqltrBgEWtVlKnN/k/ruOzEXExvmuC+4gnGEiooG8IRBys82wt7INykP
UU+v9JeTzql0N6LWr3iZUk9wSRjBq6KL2OkhjktjI3WvOlhLzwWtPLcGom05nvt1aPa11t6GNP6e
nebLhCpCUukdv6J8z6eyPtKNxbHQKNrL4nefhfpY9ZX6277/15TZuavWwBwL1J4xyMYWL3k4gJ6v
tFsRA3NFJPeXZde5GqswkZIFchY/8vKl1ZKbsBWMssleif8jcewta9T2CtCkWMgtMbW9S74vBfcL
ucKpqPIsquBqVO15kRz466jy3xbjDSS4CX2CI/pm1YDN8n4uZrmNxbkypwej/zeb2iFruoOAFTNk
TzkqrMgeYn1gKtNF7rpwlpHbDiUZqitU22WM0vhDzKfafkblvnaVyfl7WANhExazdUSoXg4QA2CM
a4P56dtzWPqf3tSeW8cM/ZYpm4wzAlIeS0l1yMv1oi/mb538WIjH4YhO6QsF8zt2MwKQ9RW9wESL
alVQWNN50vmP7Kklrmd7X9l9cavjrvh0VsA09AI88G0NIDsHL8Lf5KFI+Non92w+J5cpUD9+Fmsd
pMW6NYGuJBXmDN3J/ot7YOKluPhTsh4zRVNXkexlb3b35NE+8bQ2zHPeZBJVbAYa0uLi7idX8xks
F0x4O+2n0fxrvTLH1XTrWha+d/KyYXqZVuubxtee0Y96gn22VX73Nw7ysOSxtlmKZGDsheLvI08G
BK0iTalH38/1b1KKzr5fR+/ocEVx1yGQ9vfCqH1DzkIhFSGxJJNTHVx/uZBWB2Ds0mlfx4lCE0zl
o2bHT+vI7WO001efgo8AJbIN0rjV+Z76ZJ9Xhkl8dRv7Zsrx+jbDdmNoN4NeysxvP10zZNQEsjHj
j5tkPdp4wzLvG2ExRqfPOH7nYujzCvnrKTeSYefNvnas5GjYkbMkNB4hvYdW1e1bV70DmoWWTN4s
srr3efb2NEh84ybcFvQXbehjekv0lSuY2PblfOeJ3JxJHpgQb0l8bbs+PbRCPw++fsXosilzzaFJ
QqljvlJVP/rpWYExxO+j6TufN+nBJaFA4G7ywDsnyaEuILjqrUuxyZSX5bsYWwuMJCrJru8tkQKi
zd2Ra5IpNNaT5CUrxlZs3D5FvCxS/l5anPLd7JRR35rDUTNtJ2KKY55Gi58J8tuCRjsUMV5Tj8xY
HLfNrtfrJxsn9VODr3sDSNy9tYmQO7POh6hwMvHq9u2lmCsz4qoJxdWdaYhsudtMra6IKSNVrKk+
PEtUlwhF33iYSz2leX5xhr254m7ajETvcE2IbHmUk2RGbhm6sW0Fd2Od6PqmMo3nIm7/jd5oFNc6
JpYVlEljfs6VK/+mu8ibCFyV7YzSVBay+1szHWJGso7/8Q1CrojN8bY2nRuZQEijpcoZBreavFT8
czgZlolr1arxr2AaQ4CTAYWKGGX+Tu3Sb8q0FA+d475NPhKZ1cb7HPPGNh1r85ORO4Ppph1vo1g1
GvMNVo8aEJDe6uXWXjP/IylSzrnlMH/hjv8vJWU97Gtnts+yn83vLmHoneB3+K+tc2olFsnJXjfw
nMwayN2hqjc+DV1H20nHs8Wnv59BgpwdDdGpifc8i4G1UdnHWnb/DZPR3mwfqKxkHMl+q9ygZWtC
69Emi3PdrB9SjXMZDWvjlfYv+2OqfWjwRt/7f3qmiF0TY592oqRzQ+NuE2V5s4QpN5pdm2rovnEq
+3tA2Ou4B5dL+V9HrBLmZtw+TbXqGaCsTZjN69cQ19VWr9byPz9vsi7sEYsYxU4tod8qq/PHfkzc
jbZydKOF1Ochgxg3J6/gYFCJwCfM/GnUo7hJPRafA/eaQ1vc0XE0nO1EZ4trxf2BE07LiapZyECE
Zm4Y+GVoPEMAj5l/lrF0+K6N5pznPvLgnHq7Vqossry647l1DFTionV2NQRDb7lTHJXl/bb2VEVM
tPUudHC33PSm9n/KTjN2tLW4ERBb+xK7tr7VOR8cUag5RLGX3nqQDu/upJZAdMJ56I0F4Gc5UWzg
tLZz6jrTv3qF6YYTUeojxqZ2Y/oamo6Ss+Q64Uw/5ZzY3S4DZRTkcakHndnV+rHrPeu8iMR4MoYE
TmVruk0UY+nccAFbwibTGg/XxcCgzxz6C5YQAPZNsyQPIwJwNFrG9FA4ip9v8DSm0oY7bzF2pxfb
YBpMDjpDnsruYFIx7AozsZNAa/V3L47XboudWe2tqvQITw3JRPy6WkHS6Zn2JApsP3Sz/eoxzQSb
fIl/K4LOJMAZOpGOMaIMO1WNRBH7Vz9BNelKfwwxwno8FvB2Rm8/qFhW7Jo14ee4JZFdk+fgpti4
xjtgCvMBgQcPae+0pXF1imLUKPaPIXCi9gcFJpJI07wc07khmjPaBvp3bk+ha8EhE7CmzSX3Ht02
WXYqnvOT3uVT1MxYhghqunuv6YanuFTZY8v9QgoXIDUHSUwfc/yXtd0yb2KZeJe2yR6U3y67tCBC
Xd876F2TQW68ohK3QgTZ1CYfc+Fax3y23+emliCnavUgxLCyXAsz4seC+GjG8R4RaTjJIjY+7ksh
FdDcoUQLXW3WJx4C78RTUgh7t9Bgt5lUxltkdfqB5gQqakYH1UVVRuSZmGgy9IlHvRPjI0pVqzF6
X7I7I3Ci9CCd846IsWbZAOeG6jVlkhB7M32AZHdPcbEMR2/uJV9EooXKM7z/rIyyg9z2hi2Y2hT8
D4c7Ke+JFYJNy28+p8sFQe6nGZmY08qw89eJSfJQIMeUaq0pUPO5PuU9x/uBooFD2hX63lGCV3g2
d4uPc6b3vYPr4nXvPZcsgS6Pknv2Y1tb44WhpbU1pFou5tIvkTYA6dXzrg6pd3We6Jp2LsKbxxsB
eLWvqGV/8+DLA8fxhQUXbVbj1WRKIkEX6jHnnal4UIPKtuldjR1E+rRUnXlbeLYjFmCN8uRE0Jyd
qrcs98pH2lPG82S58XujLRDVjeLDQF0g1d8bZLlVs++aautP1rw1Jrg+MafGV98eP3yhe1E738XR
ZinHN282U3fTyMShL80ZkJNWvK77jj5Xii8Lcclzi8l/0gALcyrmSCVTCc9iULkyIL25toEtq0IF
YpJ8UsVsXnv6DIKugCXXMGDqm1n9xLF5R7covBezMyKhCyNSbbfibmaSzo1hiUXUqgrBU9NjpsUV
TO+pdrPIncs65MBAOYbkIFIXfbtdxgm7r0YmawAQhfjyJRJ46CzYDqYhnztImDR+8W3UPLpYYCyg
RdYG3pfd/RdS4Sx3Ejwng6zi/+rE8M4Lsp/EWxNSY4WThxpaajRAGumzfuQFpXpCzO5PVfiYMxlK
3jBxkIBpO3dH04fDlMcQ2lUXuIE7AqsxLbAoMIlyDvo8MQRSJjHUdRniG28b9/KslyVepzh7GjA2
csQkcgEqT2T7gfPHhr/Wey/Lrt9LnHXLxssmHkviGe4U9r1InQ2yoLqJYhyQjHCxXV29RFufAXjm
Is6xfI7jGlhun7+33BHwfEkAhK2RqL+5ktnNKlcnaJyJK1mRKlq7Z18d8b8y0Un59+F2t8FinD2v
lQ+FtcQ/vXL51TXOqN+WUpO/lKivf0VZNkd/peggchONSYE53SewKvnCgWHfNFbyrUCAOoppyhrM
MXb6qC11Ha2JMZzmEZl8TgdaENTUfw6g3sPEtzlNm2X75I8yu6BhQZWeBafoVH2W3B/4EhsNwXDA
5EERuVr/yiKvLn4cT9umXH16x8S92QZPeTDqOP/WRnURdaDVE9E33LFluqxht0p8rNXsdTfCDHuV
3/GGbEkHx6uNoyDjjRVJ1RfZtzUc4WW5qQY7T5e5TzHzya1yzfwzhdHtBDbX1tOojU2oKSfqtHT9
krFqX/rBx56VN4xcXTW86T0v1UZleodAN7gnx2OqlM+PppN8oMBjRtCX7lrK3NwNtRhBvMTMp7PC
9V87Z2z3jVPOu6kyZKQ1Y/9oaveNQU0lu5BbsZIOkJg3nVdjX1rvNak1piu+Ge2cmob10yX8MlNT
JOyfiWTMXiPjeYyGqGtf58c1z3uenQPjOWmdvA4UpdJRYefGO4sJfFIpD4yF/8fdmWw3rmXp+YlQ
C93BAaYE2Isi1YSamGAppAj0zUEPPFvN/GL+EJm264ZX3XIOPLCHmXElUiSAs/ffehsbaGE7jtq8
K5MpvYRzyj0SRin3Ah6K8cPxZu/BjS50IWz7+OyJW1jQ3OhQt/VVrLU6it6JbNmDZ2+kQ7XepgmX
nTTW03zRzioCp7R7vODTWQyoDmm0pJMZSW1xtnHMrrkygnUyXCZueteKGnggglAYUMQnnIT9zskR
7tEq5glkiRSfntLCl74o4wMhHB7sORT9tMkbXWOwT51A1oZtB3lOdKVuK/zebrwvjOYQZcmLDvyH
q24xoptrnaTdHJoQeL1uRsjjqlmOuQS8TyLKqXT7jPmA4EdBI2q23IVu/6JV/IsV82omSL6Yf/5f
0f7/f5exsLpx/3NzAGERTfRXc8D6A/8wB9jOv+EvpvjOsnBLk6OMOv8f7gBbxwKwBuK7uJ/WBir+
5Z9GaNv6N+HiT9KxxAI0/Xa+/A93AJHsuFFMXVLmaZGz8S/ZoHkrfzUH8OsxGQiSOrj5HZNOzL+6
gQqVenKw+ma7uAgK9vmc4s0fZe28JKK1Aeb7UEeJHcGlrzPW9M0ccveDdzwdQ0YLczMsThyzPPc2
sldnIR9a1+WaAJBZ3psI+4TzsisosnIRtYs9NR6svzzoh+tkSiCZKGKw21D84X7vcseCpPD0WewW
T4WX0vVa+mXHLl42MVJFJNyZBHfN9HG66zoDws1diYFI0th5HYcwPSSD7t11Tj7fs4NXH7ZI1S/S
JseA7gj9g0ArCwQycVEOemWONmjOx3Ij0WXcMwFN750a5DevLMZkH4cxm+sAWsYoPUdJwoHF4bYZ
82LBzQm68uFkyviKy8KA+1qS4tXs+Ko3LF0WQ3G3sJlOBut6APFaYKXrmuxNxM5yLsljdY6aaSh8
e/nVtBuXeu3Ra+AbiCLcF22p3SNLo0HQq9L0K07JvNpQazifGqcGN9V5nDvbmKyXHKMFw5AvzG7M
EWRqw8Be4bXJhvXSSoCkaYwC6rQsmjTLviYVurToEq6TiMAa3Anf7bYESeVZ3zyQNBKthbt69ZZ2
9MsEemYjz1Vm516bzHI0QAU3XnxVtBM9wHahm+wWQD1WJdj/piGjvpjMKAIfitH4GLQ1ziKKib4l
FYuksSEmSfwQ0qQNGFRDZviGWfJAzpWtXIT5/XJzWlIFNuU4j/XBTZG6EheTUbKrjaV5IEySAC9H
H3NUi2zt34pyTApfC1OUCp6dpVCrnTFjkpVlAv0yeVLDzajhcOFUBVXLhc6orsjL4+ytPCTVhD0i
Y+lUrnaT7cFM6LrlDtvYi7uMC6UBGfDSxnxyIZIfy6mLCbdcXCbtKXY3iVlas+9YXGMRo13ry7Yd
voFREcUkZTrznXt94ZyWuMRMk4KTf+TRDLAZslmdlduHjAmOWxWcATQcbLDJy2Iritoi02nR3Itc
Kifz7VG688asQ5CYMNccd5PJdlkOqZrDCBqzEWLVSzkRHduUn6K0yGIwHBDE72U3ee/1Cq/7Nsw+
n09rt1SJe/NKQ8PqsKE3eG6Wjt+kerixeK6by2KVNP0kRqofumLIMzRpFbet5UwjwL0Ty3hLzwzJ
nxPOPOhWMEU5AF9t0pSU0GPseInwPVTlkJRkwP4yIje3/LTSbLRwIjOgl6oVV8rZ0HK/T0LxKouq
RJtoT4SZ0Wap+DBtu3lpyyT/lQ+j9r1oO8WR39ThT+LicDtwB473YjDRZue1Iyy/byu21qxJFboB
r4GxCBMjfnUz5mh/tJRj+HJCQe13Xdz3fpYY0UJRU4pAg6q0VOB0chedXpmSwKZsvXj8UqStPKG7
UObG7mJE91Y2TPmmZjxACO5pyw21KM5RJeKiCJDO4N/gHl3jwVwI6YCqPKkfndYd032HRzj0EUHY
clctlTnuZi3i0USAnmNBDGcYZ6q543FoAU+seqdmVcDaNfV8Sz1qzS7GszPsQoUFe8eCYL9VolF4
p90peXG7yvuqQr1/KzuqhgJUUu2wJzKYWtWq77pnD0AR0CQfMufQ152JBH7uW6BhLQXtIMgmqnny
6Fb6yduZ+mPigGsgEmrt75NnI7TgD+8fY5lF8baApx5Z9vrF2kf5YnSPdhNzhWjaDCXaT33SH/kY
tY+SWSrbjWM71oGX5epLT8bO5+VRGhdOERBj+2ATGsZDmHxxw48rQvU2btEdqLPz4MYhoZuF5o3M
om5XTmB3m0ik0OCi2CeEy94tVXlJR0zD7FVHwVfvJkhdqvlGscjWA9pWK32G6ek+iyjn5TYu6uFq
K/2z5bV1gZIeWOyUNf3e6iGtwhCdvsMbGLIxsFxavn8bcXHpgIFf25qC6iSqzy1qBFu3v+a2fJpI
2LHHGo+s+cHkNnTgptmcb5L5YIFpt116rDF7I6DgdgAdifLrlMzbQsVvzeBqAZ0hsEHN+NyXIcl9
KXCS5eQ9YsVHwnx5tCmB6sG9lIzT2JsElB8PmP7TBSaEoq+C0ePVEKbs0wZgfwzdk2elr2K24h0I
wcBtSVNSWMD0OZsxw4y3ZHnQWvMpWWocSa2lndyif44yVAjCboO6Giui+Q5mBdlRzc0xi0BoMYMc
EBrtcnd4bI3+ODjeySMlo3LTyLenH8sApVSOcj7y869hE722qc2eV9pPeZacBhmfAffusmEmAdBd
PJ61835QE+ukzq8FWH6I8+lTaCnU1hC3nj8KY8DA0LQvJQaTcjVVNd0WQeAuRm+STXAStX7KS+M8
GhqSWyTUtbCvfTxy1fDE0bPyuBYsI+5x1RupSngDsp8Vig6l54c+NQ/67L7ULRojZ2GPnnFCv6zy
Vt2pr61JVENiWUz9xYVnEQD8VCRbQi+rbbyMGeYY40VWdBZ1xjrI5N0nzMZjQyq733Mz+v2iBxJD
tarU82CmbzxOYR28+KiV5sOwNnt0XcUzIBGc04pO3x2jz5OS1Vmp/IO8SPQhnfvZVIbxLGEsoDAA
SqnFRPts9AQWTpcWmjNIvZgtoJoehpjfyW6WbRG7rNinZtrnom8+XRthdSUH4zIaBtKT6c2uc3Dz
1PnJyyGAzFDHNqUMukF4eLGwzonCuKTAG1Ycqr3LuBGYtfa1kFhIpe8WViI8mXVTP7W2ZDQxFwT3
2knLbjYY2Ka0HlOw2xYsM4HBIYuekcV+75thuVsgzTNFYEiOdyEr5wcTtKhI0ROUJjFWLMOoJOxb
UdY4pe+baIiOjm3Bu6ET1rpjgy6cTz75sSTxZSngPBHzgufea444drNzkx1SJR5+pM7pAWXjT6Yo
Zz8ex8B0om1sS9jNekGBV2sR5BxKOF2hAbarkIjarDh0vb4xtewyN9E5y5ybaRSPKI83rcxIBRj2
ke7dTM4ZQEmEJQalqyFIDaZL3VN0rQas6BsEpHFm7rSm/caQ8UbA0saLP8ua7K/8IZkJBGu4nKun
HneEE/L1i+GDIVDzEwqjrTw5WKzItz56oQLHlwYZKE23670vreruZlJsYRPCS96Is95RNZAT0OPO
iM/Mn6Nh+XlpG1sVI4Js46mG7OO5TuH6Qt9HfzCidpuSwk6RAi/VJuX3kHxAG1mtgYEXrJve9iDK
HG83jNlV0Gadew6ZXVjBKnP5zBTKGFgGhJAAipu5YRjRl+6rbGOEDTVNq9AVpK7bB88p7kfRnssJ
dDIjFXdsk7dijJuAPw2z6Ainmgn1wWg9HLzqYzLRZPqOPnuk/9DO8h08UIuO0aLLLyvvrsYYqpi1
oIP2hXiAbZ1aVy93VdY36EadIvvu6VCyGGTQpaJqhqDCuKbHQVw5I9rPsNd2OH1Xo1LdJ/dI5drC
H5IEG41yCiwaIi0+DBuF4db0UJtuHRmCJId1UZC+IQQab5uE5iagu9o4CGfQQbwmhxOxk6ZcWa/2
XLsFyLw2tdaJBQZuzauy4Wg6cGyBk4Cuc1G6zgNOzuJXTjsIvJve1I+N1qAN0l01ov+ZovJFz+E/
76CJjeTqhAlEpzcQ7d7mg/1Uw3Jgn6o9G//JVEAmpPNUf3FrAaVMDTjDriDXs/D7sp/R97j8YUEt
O3o+DY6GBwJWWxilrpuvuVYTIQr2QJjb1BXTeODo0V2KuSPEcphteYMwFWl+0muHmgl0Fetg6eWm
c6qyRHsdl0q7ZzCZ1TmbEWTBtcgvo3M4Zuq6R0qJoWP58a+DEP9nCMP/axkEpkUKwH+OMzz/t39v
smTFbP5Dkdv6I/9EGux/A4tlQ7BZ0wgPWCMF/oE0mPTKSkvqZJfTmEza1//KZ7TpodFt0i6AG1Ag
/o4o+CfSYAl+n6CmAjD9N3Bh/ys5BGuU2H8IITBty3Eca311kpJ4yT9SR6TXcwrb+ICyOn3nfL4b
cu9c4PLlqqNP439+Krd//NK/tCM4f02Vkb9fjBIN4nY4NAny+iM4JOtbsyvXFN+u0orlqUhroz6x
5oJnczCrkl2K7O1LLLz01zpku/sitkZEhm3vHvS20NBi0ipnr+hCWD9oruoFI1CUtjdTCbc8lEnV
QUstZEGD4BfOdDYVrsuDI0d5sQD8qytyAvNOtEkX3ZdxmszMaM2kzrGYI0XAIad7MBQu5wX0l2h3
hqZj0TTSZtlmyiRdhTt5/SFhTgwHIcbifccQf0s6R5LuaGWlderrAq1fvga0AVfa3OC1OVznCJ6A
I74c8FKxOrx7mQtZUGWwDD7UNORvM8R8FGnfwh1WEXZjGGKBoLBZkEErfgF+qBzTsVctugGRCSYE
L6rjYB6nCZqNSNk+aLpxXb6ZljK1L53KKO6GOiGUKch70sI3LDVhdzS9kp2HgmHhbcY6oRHPbQ0c
1PFSkQFljJqOeSviS4SSA4rCr8GpN879Uh6XarBfya5GXDZE2o8oLbaGoT3Ug3ACYfJOy0Wb/Ngc
tO24KhxMvMWb3NY4QbGeQDKEZQDCgdXHlftk7Lf0rxrseC1caoxq3+mIUEMSF2GDQMzYvXga9u1Z
j+iWAATWYvMNz9ozlYOPWtll4OzmlWvcvLS16a4miodeRsizbfgvnWGVS/+oZlccPQaoTRIVAlyc
qKyM98BMr06J05+8df0fJnNH3GGGMa7bVwVgxG8JrtSuA8/gYViQ/I32gaRMTB/Z+GBa8RkCKAni
VNu5SHl91RVj4JnSRcxCOUsSfoVkV9gNgn3DUCdo0hkhb3uAIjMv5iQe7RKtJwT5R9yimZTkDbjo
drLWGYi5D4u9UZI/rcTNxZabTj1aKEO7H4x+t7jNI6vhfbaQrVm3gDigRWDN0UaXLQNc2ly0cAwm
U1xajYN9Kue9HOfDMpdXA/sUwQvOHazPTZjxT6KgwIOa5rnphyerh0Es53vEagge+vAb4vSzbocH
zU6Xbe91nNRLeJzQfQWz1r25UMF4UnAympxrurOs7y3BscD6bXYModHEtC8nokO6pUEfhXrIzorS
b7hPAvw2r/Zqy9K8/jq4FMzJTms2a96VB4BZat6XoXmgCt50LxOV7mPR/mwnYgwimD8cRemWCKmg
yaGIF9IS6qwlZLR4djKiVIXyzqO5YLNKbtQsIacyyM5b8H+GjH7FLEZeKLN3dFnh6sbutiMshU3V
NF7M2qPa0sX34i3tfpVZCqd7441iKOdP8Tr9Ewch+0pc3Rh5fzV5+xgWyGwMb9g3qDfIHHpjXyda
PlFMKGTFgtz+iBtvYDK1epJCEtufq1ALsHFdNM88y5k/2swLhNCq/WFpMiagdTmSDoahrVZLwIh5
s+rK3nt1ffOKsLtHE5BiN1gO/SqkgLv9SfT1rkBsdkbf9lgbHXfihEITrBkFkMIx2jcNKF253NkR
GrvCpCbTsrJfUZKhixy8F2p8/M5YyrPs6/fQQ2geluvWVv+sEm/VKxGz72liJyCuxZRqOEWTCbrJ
C/Ikhm2T5nVYLP6fLjkj4KrRhDg7iywm7FAM9XnvXe3WOMWkikRhdtax9oEKdfC14UOb9fZmUdyh
6Bke0lWF3yRi9AeRoyG2xAu0Z8a/DTE7B4Qlu0G8wwP23RAkbYjMvYXMfFugGnMLHfU8KUceUzUe
lMiOrRonQgkUIqhmi+jgOC+8mtU4qF4y0tq12FgeyVpH24bYdSpVSAsvYTNVJg+UQxydQn6NTVwF
oKDEwevWZpD0P8q4t3wrXI0OIvlcciOoS3SutjfhaoSUhUFGbcv/vNNbJXwbyTJ1S9ppcmfeadwx
9EUq01/iIowPvex3lLdtbQsGyU7Dh1xG907RfCrB9Y03n2StGBOSq5jp2E+kG+q+PifPhe4FZjvK
jQMq7zes5jx3I9h3F8IT+ZhTxNOWQ6K851qvtoY+NsZlgiTFBISnQbeKNvD6mD0jTxUgsOJ7HbJd
TiiOBFLcNmGI98IbzhVktaqt1m+wEVpjxtPAyDLOxcjMt4lrdG4AtHh00ReptNTJBunw6tnsYqTl
xQezTB6ivHm3TesCKvjcWQWqm0ruGxYcctkXiaNcWT/btNDuS+LHNsuYX2ReAbL09aaycDfkYt65
rfrh1fEz1VP2z7nI9UA46iqdfn5gF8rJhkl2HH4/Flm9dzU+RK9Q8zHV9ENo5lMgsHgjg2NGZ/nb
wuIdSwcjdSjDHwzZh1GJX0NFKI851O4ByUN9G4p0PBsOhtSM1m2OyLJ4jkJOzB481O/zHFoQonxX
6tO3khIG3BWAse0I5+fUjyaYT2AnxmWp8l+UNrWomOp6Q4HLPfZWuSlsMG9BkYmvrbtzUgqO2QZt
ntdGaG9mdrWoKF9LZjW/rluXGz9jXvD6l9CjxMvJJCGEMcUcZRHOJ9nU5z7ymqPO4Er2U3JOuTY2
ZaRD6RNhUnZlf6x18ebOtbfVq+V7VBdoVtsfoW2sWK7XXMxCoEtLMvtOtzIkxkCHm8FWpDLZ6WGJ
KSSokgdRNRdXlk/CTfBPzEhgOfvGrYhN+3FBcrkhNif32RXzJ9dZ3sXUm5sZT0pY5QXfpZ4ctAiF
uTEU/QNMQHrGcXup29oLXEd/j7gjNomh93eOt4L2pGBuvbHQvkYr/+xRtdwbU/IoEhgBFjnis1zN
eBGuRL4vyGyoK82vFucd/ptWYmbtHe3yFYgjX7uiX+JqNR0L+ISrEm/DdtDDY4bS0yUWE0DnSuj6
B4rZC1e4fecMxRA4VOr0CA8w5nj3SDG4T2bMw1nH4VBkBiOzlEAVKBfs5UxGZLnB0/hV6fmWEucz
hccg9QhRnMy6Lo13TTGf12T/GHp+IeophW/PPzPUflqIkjuqHCzvi35YEnFzTOsB3mo/m/bbhO40
lEwXDHIk1bgwNFOOZNlN2N578cJfS/eimn4Mo/lNl3TEJXI8F43x7HEhFqbenOzeGcB5Ri0A70iu
BSlMG7TR+C9b9V6neIn6JTTvK94MGhKkK6zYNfIg6iimOn6gDozVO3Y1OfmDM5Y/k9GU2TGO1ZpV
MefFY6Sb2XQhjwDreIL2MUZlIcS5Tgrd2RO0gTmhSi0pDzbBpuUHxEz2OqZ9hcdqdog59O3IsxBW
2zojoYXHO21g6gJblmV71RsLH8/f7ybr5vHXNQgueF2pKNS2HcP4I3GZyE8xaCaKqZ7XO5MZ6KJe
ajUizdPkptW1dlEVeUi+NqI3+fuX/mvu8LoUeTb1oPyhFBCuwft/ZXoj0gaIU4wJuilIoN6kg1kF
Fdf7XTnElFTOyTw1firC9r/oxVz3zj/+ZkkIHlmTXPvETlp/VGzUTTcgBVx72wws1+xemk1AYtqp
2s9dAOGNpjyZ+unsGCboTcElVzKu6nzFXhtYOupZYdnDXlO59ZatJ/FoG6UOX0i82IKaDRPqrBFa
laWLOONVnZDKZjLdIPvBxq43ZF32TUWgCBrf6favfqos1Y5luDqsqu6KP0JEVSljSStiT5RTk7+0
wstfBqBlrTAZAAjXlm+Oylx9+/evavy17OD3l2mRK+igBEBYSHT2X7/MTFuoSEIn5jt4VDDalLX1
zcK50GLjmKjhasyBkiT6WLmJwa9YcKbZ1cT6aMt9bjccin//jv63/f436ACSQNffWg/xR6q1EWsY
6ywyfwjEin4MkVvzuCiXhqRgc01naiQNU8Hfv+afFxayBZraaEwje1mQo/jHa440tUsZ2jgw8+VU
yEMZ9nQQvf0XL/LnfSMcFBKuJEAfiQT9Un9cvmK0lraQECHGk7ejKf54LZxg325+fB9OwI9v9sZ4
4NAwFO4C33cPPPR3f/8WeLU/EQ3hODoFNag4Jc9g8eebQG6WhDLCP9zFihzA6jkOGb/ofxsClM40
AkG+BbkmTlOcXetCHGsygvzCTdoDJbnLhjFvPZeRsqmOx1xF9eZpkvEvR+uPIdKlzC+6lAGqsshv
ahbAeMwOzKzxa1eTquQqu97b+BYlVAMhFbsW0EBQzkk+60kmzq1OoTEN1OBadd81EOp53W4crTlW
CsU8ISaE+aAp7Aay3onSg+NiRLxz0XJuWeJjYpuAuy1iwPRw64niqWqrz8Uqzi4paQHLy33ujK+N
mE4i51MW80D63/huttM7evnX0DJPqVViI3MTuovSraxZKVdBPPQZQkjNe44QDhQR3xG1bTT37Ct7
OuqGuqJVlefWdT9TU9stHXWlYwQqtbQkzOBDezLi4r62SYVKxn2LZ7awyDuZ2L09YtJC9RR3zkeC
woweqwNutcdk5X2GBP7Ead8Lg+HQal75VJ7JMuk3qGARM6OSn5MT5U9vTGhszdF9XMzBbPIfaxF6
l7p/HUhIB6uGWqINIMJKKmLtM+N8NY2ETMp6+FnZFTZcdrisW/ZjMp5CD6qUuzPQqvBb6UY4eWrS
c0gwyxL5CHP4huzSH/viZfGqU18Qy+joCDbqqd1J9Cdx7aAbz45kTyC/997LSYC+c0il6t6c09cx
StbZ+IBHeJeEw0cxEhPcW9WjlYxPOYwstpqt3hpEtKAabz3mV75YCsevbZs/x5FxKiB6YZhafwF8
5xntVlQULyW7TFq+OwlgTpSCPDiMab7U4ycGym9jh5EZRE4R5clV5AjdeOg1EIWxuxI68hz187hT
CjlpQrXfJ72wctfoxl2YVvvFhLwt+m2lo/EpLL0IQi25sxd5mpBlk9G4BpDq3rLFXseo6e4BsivE
vt2+zpc7qhiRFFjtg9Zb3T0OVSbfDqud255ZhK8a5hTMD8XqGUbSThAkqynCVO4zyrvSHWVQ6cYY
yCXsYSJXHXVyQJgxX7OqvhvSbB+GPTC5nWIR1scUIyYbJq0UhEcs8xEhzzcbdOxoq157AJz5BW8P
x9Zpr13efa/sbnXF0hCjF/S09NxtpAsk753XPTtFiCx6JnKk5bMgumzP86Dz57kSm5iHRllUdxrJ
LtTbX/lcg7KqCMRzDM930MRiYq6Gjaomx08a5j7dpL5Fzc0Wge5FtiTqVYv5QggaJNvcPyP4x+s3
k7kmhurVrTmRFDDbXTN6IWGVPSdO3eWI60fXQgDVn9tJ/QpNzDh9hM9dq+KtMhCFy8a+4Oh6HNse
+ef4CE/kRy1SI7IcSEO0Vr0OdzuLuP2G0l+d6PQ7LC4JK1YsCLPxLnU6b2ldeEa/s81NQwakL2s+
wX7oL8VVd4Z7MUXvbUaiGbKrxpwOdDrS6MMk3Yp6E4I1LtV8n/QGjmWxQ9B7RzLOR1V3J4wtW1Pr
gwF8QlOoMV2DwObs2s/JDyjnbVwRm5vbt8nBjuIu53aO8HjmWNG8aq9c471fPozYeO1hHU9e2tkE
NRQ5VvO20Yd9NyIqkxbrwYj1ui17DfdFU9f8wRFvLqEKQXp7o3B+OtpIIp/tEcaUG7PE1YSVORSl
1W6dvtY+ZEngG7T76DtNWj7lMhGPPRYHIGE+dI9nI1q7s6EN5YPqkvqeOk4iBdDkAwtnL7Tn4mDM
5uyFlOmRhsmJSF3TTJ8NL1M3QOSvTjOOy0CzHWmKgRi1X1rvEN7oDpMIiJnvxuOCNW5Ll8lN1pXr
G5Ol/5oWQJJT3PW//Trgb5OrX6qMTQFdDigD6lWxGvgof14udaJ/E+ZgPOp62obgmljKEwwsKaol
P89H81amBkE6Jn/k2UV+4iNv7H6gW1CnNK1noEhdEjscZaFfypnsGre7jnNe7lXeHlElnaE+bUyr
eHMrl2SIJWS7mkfnkgyD2o65dkcC3I2YbtsPWY8CCjxatL+c71GfnlDt4w2RFflLI/NlnBEo1lpv
akIRhLgv2wjZmlQH4kazXHWP7eBhHro7GxNUT9xFV32ac/dlFd24N0LUSAO+g2xTqBB0y0jC7t0j
cAghdJlrP/LYdjG7QWAiscQhM1fqXScN6jQk9kI6jct6/lgYSwLUUeTJFazK/mnAOuxa1Aj0RiiU
8JiCSvFbb6+W82x3qYXSaUY37rpW/mIm4bVhcqdrhbYCZDC1Z5BPlrtUZg9lOCU+1XLT9yS2P/tI
F8XBk6Nx33lFv5vcmBQrrQh3kQZgEaQDUZm7BPkyiR1ZHV/ATxzkXQtB9on1MNdjQzdiyN7VjDVZ
LdzLtF8QDgNQhwnpSo1j/xahwrsveiMKA+VqtBCarg5WXrk/CK2W2zXV4XGiZPYYJemdCBlmLH26
d+Mh0RA7W1R6M/x6jwPzxXOnRc2pMfOl9/E8U7bSz1zIqRFM4Fa0KobZXR5ptFBgcLPb+DYPk9y7
WvUyAGhPrkV812KGgamXyTadZpIw5nrvxlrm4yUbX2PRPKLtq9AV8ABMhtF5UKrI/XaQ3htpJKhM
rSS0f5WWZT8vWL7mLR26iGTSa2HSU5JKsqKVvm1S9H2Vcl8UnZmISPHkrSmsvmomcg7NUmrgm1X+
xCiSo5BaXAq8RE60Shl/00nknp+9ykbJSUTsEfvBdBkTZb+WfUzcoK2HO5Ncia0H0rWnAZOQKatB
eGGG0w0enCbVxRsPNnlJ3UHYs7VnOVUpcODAA51eSdJcuZ8Pg1erbdiBkU7RcFe65I3AizmEsPRP
cInLuenIxazIRQAfgYF/5rl/beSoTq7Qa8ISGfBw5mAL3jFipwSngfdZ+jkT9QcfzftE23Hamzu4
r2Oz1FgIpz0yBRkoORLF3K96UstoJMF9lvtzEHFJ0dqySyVptcw8+nRs+ibcR1yX6+mJG3tnoVI+
TyYP0VLDMLfAiJ3hiHCctxSRJymSKRuPzNF1xUOYOS2fPEHnSor6Vsl574ZJ+1CKZjsuhUHktret
krw+QokQPmbn1ZnS8Qt3yOx7BtJpTY1A2k32welfHHqdlK5YubTcZx9dxJfTeZj9lDne2oJQVhe/
b8HTOxr7n5EjHh3yUlld0P6W6d1I/ym5Tv0tw3SNNnuhtg2ZBdhMMJCNShpOQzhrZKD9TIPGAvrV
Mi5AjKgXvcRino7eKdWIEdHi7qJc9xZliEqWNjvYg6f8aZj2Eykf24losw1cBqdhgvOgTOqN1i/L
N9egbyBycJeiWN00JeEfYam2lqg4d0uEVtAOzBBrtcSmbVEPjwxh2WadKC1yC7GMRBCEKYq7ba1s
0lATTyS3foRzpVEZhWs90mkl3FuDcZHgIc3ea4PQ34AruxMSWN8uC7mpTQ+Xg2J+3cBPsscqWhgg
Aybly6URkiBBTHSIRGe/LeVhnFxijlFbfRL0FQ9rNHBHuF+b7zUwg2tXWg95bk/3WelaT/q45rZM
7o2YYeI+Crv87oztZZiKgdCweE9YwvKgSibVSGTflJe+dCKZESKi4NUW+ypRbPilobCvo5+LGvDf
aGy+uw6+/kLvUK9MrmyvVT8Pv0pajgOeLO8Y7eQpdekIJa7prcxCloWF0Ksi4j4KdTUfBEv5TjUz
qactI+sYwXMhQCPqJyRcs7DIPSmG6Eb38+IDiN1XepV/tXUxPZgmvYaGrLfW75U/rI6LUPuMZx5T
NjR00e3KVHtZSvlQDQ0fd72LvN53IrzsSdkimBmN+jFpF7+kaLjVEYIQyBx3+0nr3R/dWouFocVj
mluHkmh2iIgY0oT4owlxUu7Y0ZNlDfnTbIvxhSRLdFsROHx/G5yqwnnYlXgnuxznXsk4389ghWRS
5SDpPOjhSTkszTG8N0ZkTYO3Z76uD4uVPEBfEkTZXp1FXaeGpBatfqTeEUKmMPd6BbPVYP8niNz7
1WRujV+x7F7tkTD2EVM3MJ5+bsiD281GQmpuVWt+P0f5rk3LkHxQRLaEg27raCz2ERG9B0S4Po+W
j4EaOAwG5oUIBEpRqhPwzidUhr3lgYjyU2KbcjivR8DJjSNrcpiJziLjvLnRN3buW66AakifsPfc
WTCdhYvyykPutGmwEZlrUo6MmnskZ80NxfnZk032aOeov026DJpQ5sdBjbfcidrNunopqAj8g9nU
k7mpvyZzx1Myso7TgPMPbaURNKb5oXLzm9BC8QjzzkD139k7s93YkfRav4rR14d1gjNpuAycZDIH
jalxa+uG0LQ5TxFkcHj68+WucruqLuzuSwMGGo2uaimVSpGMf1jrW84wfffNBbRBDpZmaMqUv3L9
Lalxtk/LADYZ9ToLCueY5+ujsYTtXZjiAewdG7a9i2x7WJpkx+1zdFVIVLqVdsDIGAl42NvZvc6k
BDGaws5K11Zk2YtoKRdD3bAqcosre0mIg8aCak7jNQcfzim3R2DQJB6gem3vLHbhJL5Zd6kK7xOD
j733f0gLNZ1P+IA/o9TLe1BqczsiLTVo0d3mJmwWa1/BX4DDM6F1H07ZGl6Cwq2PObXNJgtpiAqk
c4DXkNcWOi0uuHehFckh/LJz44TD4G1cXRm5ZvNmK++yrwt5KltmA9p/HjiCaSnso2QLfawQcZkN
6yXTTgNuXvncLyS/D+xu7h1A9CV7pmudIvZ0yNuN7AlnrDG6+7SUcjMxy7SiMVyR+U+SeXfWXSze
OdBi6eCs1WfomWyqQzpayyHR6QPbDQOFOXN4ipBd0nkDuLrCuEPcfxwNXb+ELpWyLlodLYbN74u2
HED7nerQeQ5CPwy9RFuRqpuqIv1BuwVL8RJ3I7qMPO4qgaoStRZ/YfU8q3E+gIrwLkKMmJtWLc1B
utpFVpkg+c3fSfeZP9vJaVHyueHFXK7vQlqIilugRFnxHcczYyC/+17b8rQCJ42HlMQ+v56quJyI
AiPE8BHVzVeSQxZaecbGCDHf3BxreIdDI5pZjats8sEhz6z0CMFau/wig7O7sWZ4tHlDeFvJn2kw
DGxH3o2/zDo6Tx4sRz8E83jLJ5RvsQYfZj0eFK7ODdz1S9vKFrJcMTL1PI6Z/t4WOmmpsLvwlmnp
q1hWGPBO8LSM5g/2jYho2/YoLOeUmeAfrDJ/qZgD7ul/jTgf5RlK5GFNdC2yGqbqtKRgc9G7B4ew
xr/c5SxCbdG/d4rR9TCU0F5w7ijHOTEu7qOmA/3VdzDSwF5soIa+u37Bj/Cd7LgC3o36rrsvtR1E
SIaqrTmKy6bW+7LKYFNRAV5kk9l84hS09gPfor3iZbS4OdMJ6iq36nXVzQ94PfBQB3Tto+purNnh
naz5vM2s7qnvxdMS+qe0hvKYt/gzHGsGn2xInBbWo0nI19hxQxuiumPt/eoO1EKhW1x2NowGLBPL
hgz1S3MeZtTPZSW5YSzScmfz1u3Kz9ThzslhHGWljV22oUSs+7OsObdZYWi8jwhEaXMC10CSqx3q
8yReEOzz7+EAOfw7dO3LlVo6sG7Vw0r4WdQXxqPS1bf2DDdxbVAcLv9jqU6kSL9Q/B7Dng6X3oNx
opwJx0PGwTUSgvSwybZhjMaiYTBit+8e9CSfqoUxj6H6uyJH8tx28rLo02tbTOi/tTwkFS4v+C+n
JDHJvwiu8ZzdNwUAOancZ0fVQySNrMa9U39rhMuktbot1uzJd1hfdbnewRw4wp96c4L5qShA2oWI
snK7fvFkVTwLx0NyrwWkdyGvGNkTUNPVLYrpkhJwKK5IH1lAM2RIziThxcJ1PvoZ6m2GstcemlM+
+vxc/eJSoKqCJBtVF4Ksjjayeo9cGEDU6cpEaXbJW9C3RDxEuDqQz+C7peh500SvLLjCNqro2t1U
hZp/ZDjbduJBd9lzn61f3NzOpdNWxZZVUBWnSR+Xqk2YkAV3ZaUffK7c0GTXPGG02wV6OJhjcevN
VJSGK5ONOxv0gWysqL/Y59PY7zKZn2gMczqi1aZiCU6LU6PvXat2x8Y0rgevfAkLa8IwVmFg4BHk
LKwYq6EgHdyr+3gxAi6npsAypa4Q7+k9bS7MGxS92L6ybTPrU+/h96iUe8MI4X4K3Jc+RMtXQaLn
7toOTbhdYboBXlCHNucbi5ARHXHUlM5eeGjh4B8mR8pXd5YfVRa6ezqslaciWElnTRnJVJC1YPE1
7nAx8SjeWvZMgo8UJ4S+TNUTl6YtSW4Xt7pahAa4VV6nPeMpW46kRQiiTX0XasU8ydiuRsJdobMH
dFrCSy7Q9MHnXzkIEfgfigRemQCte5OtOkSc570B81k4OvixddIlcTBOd6brolL3UV+R6jBE6BVg
XE/Pok0fW1wcYELrK08Q+Qfe59FZnIQLojlUNfTgsYBxz/aVseh0nYr+ppuCmy6xL0Vr2FtonhWi
PP0xkE9ETkX1kDViXzks40gqoWDq9RGq9EVfKmooUNobnShnU7Wqwe4ungeHUx19MBW7lQ+AIXtG
5RZJF1MOwyYoCabs6CiQGWKVYc87M6ERoQIdjNYEFcidhWk+rtggXQu7eYBA4XJYpsEhNWkI7LxZ
+agsN06CmXuqglzmvAW+O7wg3qcnw0JnO/YpDTNngyMHGjOGCkYRVm5cAM381BLxg9Wv9TtgEOMa
bTm2MxHGqMovUeLZDECbhSgPPOJ9OF62MvSQO0HSmpUIL7O2svdNB3J3kqR1F0DnOxThUNR4ziz+
+KgSRglVNRroCEmeNqRB5AWkoYSrFYOe520XRXITUxsUfSozumeUsurRS1p1WiqRnCYDPmwnG/JB
Eg8JhWmWo02dNcLjHPwyu0yB2wU8OfcDA1H6cr3LQyK3EWMlbf/ueqDkbLbJV3YWhojfbWfD3hNU
GTBxebXI7B5h99m4iQOxCJaDhv57oOSjzRcvzZx8KKMFHeC6Tyv0nw1qrH5jBtVnWZNjkkkGTqU3
fV9LlB+gJ07lLBYcAOMzsoZveQizHd+fJhDofMt0XR6zMvus086E29nfYu8Hp+ngtmEhn4KunjGa
qJlR4GK9VqlpcLfy63vDcJiyGTV8bh8FK/TYs62vsDRBOlomHXZWXRp65fkdILsSKEWIaYGBmZUU
feB+RBpcLjYYanwDTw49/A7JYYz1v4nZFKKONKnYR2suyB89S1yYi6kEAXLi23QRxnWzVtNuJVks
cjTamCo0j7Djnlkl83AkPyzGpwjoY6Wekx4q+VGAKGl8933MkhvHmdKIgawPiaUnvpdwrGuM3BMf
zAIJxs34zMyLLuizG4Mx2BaOABNu+2zDXACkY21zJWcDYjxcX6lCrdH1t/3UPHmtCz15qiqjAOha
VeVOApJg3ppCpfI80mwiczCteu/qvG5iqdApb0x5XiR5tOU4zhzXu4BNAc/H7FF9nSfYmanoWEsC
jq3uTLQr6G+9Nl57iXivYu8xePap79hY8cA5gkTZdRkFuK0hJxCIArhf5+Ar7Y4ayGSiok1aW5+G
cDsaSwzv9oL1I+Fn3nvdjVyuftuf/bZPVq+4rMIHg+l5lT4xf7jFIFvdLIhst+MS9gee8fCzQ+cw
N8RorROYJzzR7fmXKTOo/zhr2YudCcDGOVigPw6k62LG/u4m4Z5ROOMmSJgNvvlNlftAhrEMkZpA
VZPMCL7Pafbho7TpU8rV+m5M+jmcmmvt0VSQjsKsIV/GJFr4vAbkUOm3JNMvelpp4xi9z3UgduYa
Pvm2esBxtvG7cdkyemd6G8Yz/Msho5xM1WudacGaq3HiZPKb7QDLtHCCJeqT9hmxSjzo5kwHvB61
+Jht617O5hX8aIsRgyKybCEGp7KBu6IvCv11Ozl2PHYAudy2vK9qJWOSU4KId/wDseyNIHeNYCt9
V2LuiBqPmKm1JueucKq4D+1DugaXiUSc5oIfZz6r3+wafHSmyb5GM5v0Ngu3mcFTp0929lrbfRYx
m7kwmjAOjGrLO/vGvvkxUV8T3j2DnikzatzmH2kxcGpBb4+MPDu0vvMytdk9uHyWbme3ZV8TQ+ZG
ylIXNJSHcZavAJnjVq1xB7tTqYGla3A/9qDp/WG4Lj284352OzMZ4Ko50rLsXdKT/FWB5kDQcaxm
/zC4Zz/ofMxMEjj9jGjnzH9YZ3RPymovh2Rpdj3yK7rHFW1EXnxVCSBgt/5BGNUpwSBIPf4NLs8l
wN3zGNsGS1ihK/WTERUZIX63q4FyxC/N6SrwPcS7LsWeY01PRb3cUX8NGyszdzQbl+dAJadnyin8
tvV2xeQFfDBMfaOS6EHLITvPHBbGa7XW33vLoyEYx/4eDnbywDOK7XQ55RD8SQ4uO+hx7YC8Ore7
eusUBmN+7DvbxvDHKq6MwfsBwDJ9ClPQ7uWKfU5aA45LmDPTMcFYurpgNK2lebJyyCyQW5DJse6V
I7qISfgEJdSF3jYEO5FbkjV77WGRO3fveUDWV5L4H0k69cQSMCDdjJmXRDYQAgZOJqY5vbog33J+
3aKzIy9bj4PUCL5dF2p7hERljmBT0iBiA9vbjnhlUApjjeI94Gy9XX2bR0SHzYya7kNV5BMGdvey
OmxzRJLfDJkCm2QMCmka/i0xjHGaOeI+Ty0XRJl3tSIzQAURL2x9BgfTod1hP8x7yOQgBrjzMCiJ
EvmzjU+RRJ0AJivC9FAhU5vdrr3JOsixRkBEAcppMa869i0w1BRxH5Jm6UanBAIm5Nz5FHFy/WCI
6cZm2xvx6gAh9rKUwd+5/bH99HNExr41lJ8elwxbQJE++4tzrEIMkZ0L0x97udueH5OifoOLE62l
urRmUe0rnk8kryGE6hy5bsMq/KA2wQCicoZFIvhMKyN5L4BHMLe3+l3X2xgK+97IkdJ50MQXu2HW
F6g7p1p4C+nQXE4lrBlBzgyLqivMD5hR0UMbLQrbIvHKQzbgMAGog+ysCF6Iunhave5WLP4UzeSB
AIMiyVN6oLfamQBA0tn8sxsW/5fadFMpt65Fh7GGd1QJWzYrI3Hj9kNdhSimSXFMjeZb2qiPHvdk
arasBv2rMyMjwagdmVhwK2c4je1I/mPlGztVjTGW8QKSNgaCtMBkF7isOqlDsfPi8rDThYCSoOZI
d+TFakzYbZudOSRzjGud2msN153qx+MS2DWOzumiWKAFyZYBOcTVG6kLYrjtb3WDUFQZodjlKj2t
9qivjaX4LvPhqT27lAdF8k93Ni9no7tsOne4hzWxC6sM2A7eSRx0JXeKcHayK/3YZVrCzg+L9Jqg
Nxh1fynM8WUtVi41XqYFzgBvIiDML5ockisbuBSXBWFP3dh4G2SryYMZ+OdglvUFMc14JvGfisrc
TaWXoOpx5k8xGt8WNfKOMfRSBY6ElyS2T2+YE0hHq0L4RFC8zI74yqQ9PDiabFC/UTyUoamykkcd
sszU9jA9ItHVl/CUQtSxRhgt5UqER2rfW3gAhnOAH6cN6+tIotmPZpmHmyHtnlGeX7nruQpR1N1t
8KxIWWRNRrtahiVb9J6TsWeCwc5pGbeMO49Vm1mIvfoLD3/5ccmpVMaxfPQn647UCIhSGAb3UMNQ
s0wlgxK0RWe9+wgDcSNUBgRj1J1Ay2aYjrVHjWlpvOZKp5f87ddwl3c+iubAlMq/tbMeI8u0pGlC
yLK5LJfa8VOmq4Ftu5dVdp52ibEcoSANaonKspbWrVVh879evJYf1ayg77ltHB0Rnibyx9liQBnP
Je6TC7b9oR+bbjOAKxQh+TxEGsz7EjtUtqUcWt58y1/aeGjNzgPkTtcUu5OGUjIu3hjDEW3LW10a
9ZceqW2MvuPx3Q+86FXu+ouKfZfiDqNNyQ2pQsoM2qii+PIgWzXPzcxdjrcbbdF2MPNx/KorxaFv
ogg7LKazym+ScWvFQvCZ4SiffjoO5/9OB9SPoEjKhfmzS93U9KZhH+Y6BJnD7O/TIU6FLU5BZd4q
1r+Jbuv6CoSJlhcshs4OdmgL31PZ8L5mT6+8KFr3994ciuVjsrQOPmbEJ89QQwnfcbgTeFuO8A5r
SpF6ryezdbbWWpfXNo79JTKLqt3PWC2WazGGlbMNKNebvUecYB+jCLbPyJ8eyUZAv1QCa69K8YDZ
f9hbiT/KnR6zoDhwesKZ71YxJbtSeosPOZxkdbhXIhi/U/UBeFOILNsoqXh0bqYwmIyXQuWd2GAb
onfNyoFcrnrIGMIZam1tqmd2wtschX3soBuDlc8ymOqM0Hfc2/Ba94mazEcYh2EeY/Aw1z3kUmPo
N1qNOTGtvpEdwxE3M7PivK0/mclkM9jpokRlVHgjJW42jZ3NNLZsCFxmtV7i+62mXt66+KbqB2V4
HsUV++L5rq3ZTF8oB9X9FgyO5VykTpJb1yBfyKDpbRYeBBMwGCmlbYgI6uLsxrM56Q+mWA2gZj/o
xHWmfap6IcqCubUoLXFveqBrh1ROS2z3I4oFcuzDs7bPqBrEdMW0C1JPshDNlImcojet7XhWJl+I
UWVwBJNqSWjxxq4dN4GjQTVtLHoN69ZE0a7vPVh+zkGlOX8Z1sUoTscuaP0rn3buuCKJlREfJbZo
Y+4WUNoo4AJ2XFVh3OYNtftVafkeryX95bIVzWodIWGDGl+9ikOExzoK5dBsYYzAOEM+CvaT4aqR
oQYgmzLh8YGMMHsA98sYRpRe99TINHNZmVVre92L7oxPrd1PY+lGzk03bQ8sFqYrFPvXhcUCEjaC
gepEG3q4q7salmc7Nx37RHcZnlajdSgXSgRtjPoMBP0pxL2Nyez6Qne1xhgHgG4HpqliDXpeWwJg
4VCEpovhOhvYzaKPaCiI3LTINdeiWb+jGDHf84KDBezdTzkmtRV4IntwnefO1ULu6NTC7toqcWFj
ttEVqYgdn86p5lF2HkN2P+xGrc2+yRFbR5OYkaoVyMXtY6A865vh4mTYnFNTSFqcZoQ6qQoIgkRV
SgNfWHWFsq8A8XDoghxnw+gRAgE2+bHMZ8S5swVkjzi9ZLK6C9ILpx8pPxecNGMTxm1ZRd8inVYn
tMWsq3BnOo+KeQf5P6p0h9jqFoM46oC0Fma2Tvbhz33gbZqCkwV4bfBWl1V3mnWoTq5jMNXJrIKt
HDMsZkxzujz5BanHUQgT0bqdC95OxKKrOroFsYuwSp3ho7UshN9yHuG4a6R+BwcYlxutnudjgHPr
4YKyoWQjowQPTzGn5cUIYXWiZLMRcFE8E1eMWJ39q5NbfL4ISHh0muiq8Dn8lJ57OYr4pTbRKagm
Yfchz8ryhZTdLUOp/gZvM49IVitPw6BwvdiW8mIFaZUct8XkzwIJNEdrGwzGIwAv1MmFbdsHIomy
q4Gh76kVWKAc2gQ/MhEh9LvBr81HawlHzZsVxBabRnVUybQ8jFlrnhhpMDDveqaVkRRk8AUkM6bH
1rS5NTVTQDIAe8Zse28k0wI/aKpvEWa1L4hteYQwWVKQvldHAaMRawZtdEp5PtJHJV1U14v9hfvE
JqBO4hMc8tIE4pAsRsiIAjn3mLPOY+7TyF0nvPZK5oDiyG5YCNo1Pf3i6QAtuemanENyZrjcti0H
bhvwd5oBL7xKry3qyHOISqMbcd2JRHVTXWeLJ97ROVH9d0bLDMPJ0lv0NXybw1MCt8ssWsSY1MfE
ICSaQFF0x1GYYy2PEjAXnPhFHjibdGWmCaAymOUub7CPbRZslcXZ/6e9uIMDRoxOUBtISLgbANUp
461aC31OKULKG0zzCatzEGyp9KtnVobVEk+mQu0pDOSi7HlT56YcPZ7hppidZNupNvghVDfc6BDL
GAVwhyZKcXDa5gIMZirq4LtuwXEigRqvc5Bq77LnQoiwCXAt1RaBUmg4lPegGg/BJwJAbHzOErwl
a+68oLDjaxuLCuIU0G9BrefBzuYlMbL7UJ7zbFzlV49Jpq6coVJDTC9Ota6G+bEZluwlVD3TLkFA
LEqTMquaNyWs5m42hHh3AfFcVXqs33PP7Bnbudi2jdKknRpW0Lh8bPU92xPUdsLo7C3KJtFuys7R
RzVKD+BzRyG1EBKzwYFs7ZjCVc9IUzN8SC7M+mRakebUQgt7O5mz+zBWPZkkDquWG6YwoDWmruc3
srPpnn73cajIL48o4REyD+5SPC4yab5GXb2NYAtjj0ncGq/6nrI/PVmcRncBe8PysvAl4vA5D7Fx
ZyFGXAn9t2czisLk7NT1+4zkmHa8skleBz/ikzuDTGm4WfOKqJgpM7OPPA0TdCOOap9yIvqu1hVt
DyA9r8QArHHYCnOVd8gkgk9+7fTOsc+J80PaGldup8STHP38o0VxYmCrG8Ngp1kLs+ZjKu1s8feO
xzxgbE41QAIwidPjjJxQcGkXlcORZtlnT24lF4+YVZwSNwVtBRxGdNDzvmK8wQ310zSxBqOGTUWU
OiPM2jxZ3sp1SbXHdW/OS+MhEK1Jjg8qVg6LClPrwhga9wcLeuMW1lTBUF9oxt8/vw/uC8tb7Eb9
FjXFeom6K3wd88H8ECuWtC3jue4+y0boNt4AWz1i+wv/yRA8M3KQyzxFG5vLOEElurcTG7mN8hH0
qwL+1qblhEZz5PJl4nw/VWnTose0FvdoCbb7k9IMD9E7orvqaWbSBMxanKkU6E7OrADVe0vqZtQU
RfkOLHDYumbhXore46mrnSpcyB2zMV70RkDVimLrYwajrHbD6FZNREpC/UV7kVyTgbxu/XwGcAdA
EMJRP0aUDawCfeKeAZMIMmUIvZnPjTg1MxnWTlPs69DSYHEw5zYxvszqfWrOVFv2Cph7lkT5O7PF
ix6HDL1/IFS2iENMTe954kbmUWZW/bRvTN/pIhqFbH5Qlm+xwrMbiZ60xyMSTkJbn8PPD2uAu7w+
M02pnrmBXcSItCJkj1fDzPA1wRnVrObI2Un97MHZxaRY8YkMJsMt/meQXKMVN7ZiCohKCcP5JEW+
gM9DF40LgfcGZqCsW8xdNUHy4ZMXpClAcuU8WC2L03mc3efMsykua6ousSno6F4cc24wNjoByiVv
yO4yNa83KKysu2n1oMuKoTkr1nGP5nceOtmEaGDRO/AAU0okuWTZnT+Gpn1hD/W6GyHkvlTsjJ4z
8qPhQ8gn2aJSBnhZfpprD9sMV/E7E17vmh0AFXsu0Kxi3ZIW3+1h1e3x01e7BqYCszKw7X7cLBX3
D9wnvpxgV4t417Ud7816kRedJD+JLeeHCfljjERqhgGRxVA3nlsLRk2MaYM/aFWXnCMl7H/nIMLM
kPFvp/9EguuecIvzrZUjcN92zjKf1jHLiEBKJFe4Zs6iL52Uq3QTzpCyYv+n+Sw8HzXXjTJIda25
UiSRJBlj5p8vwCScO6LFnYvkoGjVfPJAnwdbOzx3bt4I8uxislr+jTPP3PhlGXJdYpw3RTR7bWYM
Ebos8V6erxVU9lgcXUEWFaSdwrr2fNiX1+TJzcluNR330h0BQWOV0XxAZdLzItg+OaCmgUjfgy2r
PiTnoyF0j4qBztgaJmjjXTbz9b89BVjKJN4FGScqpUEq+zlCw0oGPXZZHmDYDPzFZRKl8yBKhgnF
3Jg5CSOSKse3l53jFiKevPxIz3fLlRzUlRUOYONmbB1xQMOJnh69gjEgQpuYrJUXq1vSS2jkdQJb
oFcvToT7l+l+FPwsCBUPH/FUD2sJe2907PqEPi0kwntEkRjhj7XKXer6TngIM2+Qe9M76yEnbtT9
mjQ8vJaV+wKlc1U+G3UOX5LZL7l/CnUPVzU6za9Qcp6ClTItCCF68HwwbhRSJI4kq4gaiF4iyr2c
v+QiwKdddctsFoex4mdvpFE22dYwWvmNa8hjsNnOhJnN1TwymUokKhTbY5QUWU6YPgxKJhQzw5Be
dHmTY43wlMBnnRP3eewtC5qfctFFk7XcuMY+M3O86BuEgdbwBKSapHPKIpx8Y++hlPKhgAfbwidm
8re/oWQQr4B2peV40E1J4hQpalUb0a+GH2wptb1nEsROWNgKpE3uVkROmMFA0n0mBCKWccYYVGWJ
G+wKGzjUJPCv39EvJD5hcbnAnDDV9YftMeTkmb8sEEzXhZGrOw3iMW2k0z/MqHMSQrcrLj9Hzuxh
EEWVz8oOueRzJi/NtvbLBNVQMVm36CySij4xA8zBcLFSbAhJvjqE49yEBzWb9itVfvBS9klcBAYa
qhx7zVnNa6TpvdFx7U2As9LcmjlCqhtNisNo2rQ9jCJI5anT+7Rgi43TbECtNPywZPgd+yBPRNfl
sCa/fP7207b3fz/mf02/2tNvtl717//GP3+03SLzlJHSn//x3x/bmv/82/l7/v41f/mSf4xlBWT6
5q3+Un99qT+9Mj/993e3fRve/vQPMdDPYbkbv+Ry/6XILP35Lvg9zl/5j/6fv4OnHpfu69e/fbRj
M5xfLUUC+kcmFdbQv+Oazq/++3ed3/6vf/t/1ftb82dYNl//G8HKOrOtfZ5p9FC2L0wTK+ZvBCsz
/MXyHBOnbYhx2ja9P7CyrV/wRp4T437iq2wflyiq8yH79W92+IsH8CIIBTASn9Gq+88QrP7qNjV5
tmHadjFwO5ZnWX91+pIN0DdgcqOkyNi0IZbtN74ucOugwmr+GzstE7y/uKbNUMBxcIQT4Ng27b/a
tXu3Lpx0wbE3SLTXcO/yd0FVC+GIAd51YDjjQFQuPLpNW1vTu7KBSWF8sfTNgpPaPsBtS1buM7dg
mYbwlW2KGkPYG11x54x407dYF3N6KTusL5Uz1MC1m2466lE0DRxCF9AAhibuuATfKbrFxJ032rMk
sWCJibfNt4r62c1k3bFuLuy70pPtCWyC5r30RY5EKfcx2A+Vw/zHCfIXmdC2pvmIWcB1xzCMFKxI
CHgU18yBZWOFRKIk1mvIErxnlO1nzwoxnhkRGXVevjY1PBzXNRiDrcZgY8hlFuczZev0TSqr9pua
k/oSCmFxnzbETh0Ke2HKW5nNWRw89ex1hXYsxkhj35+09q00Zjdn6q/CL8n3BkYzvBLh4d6C/l7t
HX54yBWKjfZGS5B3G8bYk8eGtumfBc1NfjAUW70NQMvlzi8HWnMEqiSEBp3Rf+c5nyCNmBE3CTeo
4FE1ZEqxmFlRraM+m14dAL1QqzIz+GYhErcZ3A/1Ox15Pu1a56xaY5bI+atEEOhoTkPzbjLS2j44
rHNcot3N8a6YbM/Y9Lg6B2II88BAHORosZ8AE8KPnWRwyVXL6RfIJXwM4PfBNqkDape06djZeySu
v2azB0WwphZ6Iy3JADG7oqKNvXLJ5K4B7ndapkG/w5YdeaiGxCPi26J4jHCM4ehxRGA9OcKVa1Su
M21Q35PLN6TTAmtgmpanoaOK5vdncbhBzKlvCYYmu1JRnvTEZbUkIRkhNA0YYvPexh73xQC3bWKH
umRbkoFSXQUym6iv6Qg+U5Bg5oZJrXhsUotIDQFQao2XTivifoUkitqkw31xUBB5G4v1HAIEHo4k
bGKgfU2zeSb+ZsbYtZGthFib9j7gZWdcEEcnzhTWR+S5TgV1tFoymnbLeA8KzyfbwjBgh3HVJZC9
yKzhL5slxbAlGEvZ2I0rNo1jZvQPtkSdhXt6zlhb2TNbeKtEeAn2m7TazZkP9E6MHsHtfV8CFelc
S5bsV+0efa6RK5gF3YKbbDRLxgMi9KYf4VgwwZ6CiruZt/Ho2vMEbo6JrB9boDhtXDZLh70XfiYj
tboaWE+H00gkiLRDEMi9bGPwfOW177YdBH1jDm7qGVoUuzW3/1xtxg2RmZwXTsg72iWWfj68dV7g
k2oBEo0mLZiqV8TjuMRpxBO5TXJmGzE6OSZINrO3awx4LDJJ2FF4b6lZ3Av42Okjg8NuQoLTyGbn
5v2A0m71mCzpWthUraok5GjWwbSpZIawzVYrIl32Yx4nviEJYC5Y4VCNLc9+rsRjR17YPQ1ZqSIh
K7hiuGtMpCuBRaR4afv1b5SBf+oY/8fO6P9pvEngJP/FQd18tlKCXvz6WTkcP3/9G1//20Ft/uIH
YPDZQzmh7wbhGU/x+0H9i2NZHJOh43NS2wAT/jPUgoMaKA5nux+C+7AtXu73gxoKpWO74vxCnHSB
af1TB3V4Pon/CFkRngXBhBKCesFEvP0X0gnIQYOHCOLKJGnFe64L/+TMoP0XbyV+UdD9K46LYzL4
wZOm2z4kY288JX131dswtMPKiMNhYWXTHtF76FvfmQIYhHP+PEsOlJzIjjjlgtuFTthExaw/aiFf
17TSW20sdwlX6N636yqexzMuwWrLY0X/FwlF5AsqA/kqzfwVD9L3bgJej2f9Eo3ik/Aye3ee4O0Z
jVyazCyjfm6eOs8cb9apACZLUFW7AjRKSa6u8HP0i9ax6hf/wrLaYW9bAx7o2vRjEuECdnrz8OEY
4p63Qqgu2vsJYzFkI5bXjYPKT3aLdYs2KN/VJiYyVgs8wcOcs3cCC5igCNyW03A5SBMXTUpEzgpc
aTdMMo271v5sHcB8OT4YDF31fgwy/Yhs+p6x8WdSGt8cnZBxqXL3h4HyjVkd+qFSOgTeT/B+iR42
sDxFHdHwFyhMm8v/Lb5/3oj/TfHNrfNf3NR4OSi+/+Wt+fyXw5dcv9JW582f7vHz9/9+k1M9mwxq
uGV9zz1X0H+/yd1ffBglNrdxABnWdvme/0iucX+xfDTIgoLVFz4Y2j/e5KBULB91UUAFbZKR8x89
yJ96qf/srf4IecWO8Je73PRtN+AFeQq5FOQuj5Pu4+0elrb69W/m/2GdjKJLsx91tFRUuszmDRTr
VXBtirVCqNl0BHzNY4o9EXmJSwm0jl5U9yk7xGEe8JYWmJ9Jp1bj9JYOk/mkMgp6RDQ03VCSEFvE
8zpxxrEyM+nlA6CqG9eq+uDYEY01bi09YzuYqQIhL3vMfG5wo2LMCdUiflC1YocZtIdshYE2QBKv
NKpn6GcEZrmelTLldAsfmYwTwnSzBkGWKA9VMKRO/o1tZnkFdw0Sookh+2GaMgq9xC0lCsd1/v/c
nceS5EiWbL8II+Bm2LrDOQuaQTaQiMhMcGJgBuDr53h1L/o9kVnMdrZV1Z2R4Q6YXb2qR8tDVDSD
3kSeALdeU9K6t1IY81TFB5THzVK3F4LaFHiXdteCUdGYw0dZ+JuY9fopRUl9NsvAuqQzY7fvW/zf
Uh0yXvUQZdcUJCeFNBlKw4qbQUnQbaBTtCcWt+Gnz9+jOG5PRUkr2kr5nODAtzTMUxMNAD1AceMm
iJsprLy6/9vRkBOd0LynOlQ5dpwQsEeQho4uWrlRY4dDkfWUGZ1zMHLkmzwgMBaA/mANgDtBEG2C
9FO7phhXtLAEeEDYNYBA1R51JWMRX4ys8z+NtuQOMYhq/KlzU/wYbrPMa+QPdeo97uFhRJXaPo4y
+PkOSrdaj0VEjoOSX/JaosKUPJp5fi1l2V8xLKKD2JLKi7VIIr5liUQkQ02w7DPG2ejTboeINU6V
2r9YqpuHPLuPMdZctPsS0QvipVyGHt9XxZXKKt309Z7hvruqZfOaiTL+rhKfMOwQscKHnVIub6Vs
79nguCkNREX3nz/aNJn4MAhTuWua3sOCydcK6wZKEPY2Wt6Aw7R2dPL9AVLpQkYTmzhogRP9cTQ2
NG2aeuB3soSsp5/0z4Sj+dGUIC/FPiE7sH6oKaeY1fBdZKW+Cmy231jF++vk+7QhlmNsnRdd2ASF
PT967oM2xhlfdUwuRQRIft0q/MKhlablu0ZmrTZGibsXq1q1i6N6eZjvFPXQybX4BDHo+Otl6pgU
yPnO1nphm/OMHclZyCHP8odktvEmOesZhozR+OJHmh8rYUfj3ptbBHsDmAdBzpQVEAJ5Y13ANstp
7cB9yMK6aOMgnGLf+oVLycfjNHb9i62TkjSSs2CY9Yyx7o6t7Q9wSmC0lpQhC0KWnImTQ/FL4P42
yQPl6+De7IIKW72lU2H/BFHZ/iEZqCwKE0t+bXP+2FVav5eepd9BEuVPjk4c2ixogwZoDHBL7+oR
8NfKtiL5FI0Wt/BIWB20KA/jCtMCex8KymUbrMFX9oBXsMU8st8MQBf2pQOe1l+1ztDAQ+mXHy76
OLBQzUj5sWbGeK2g9b+gQNO904P4PvZdw35fqsr9rZvc/bB6JooQVyGjFp2gArbqyMmdqrp21jqJ
k2JTxzmevs6x5zBqtAOlK6rw0IFCcNSOaHuFh9qNngirTHwqdFquJuxKA4H3HG5KMc+E7NqpV/OZ
p9XjuRbN9AfPVvG40IxK2tvEsxoaSeWfaeWceMxsheM1A4P4wylhVKFXK0wXngmXxAggUa55BJg4
bD8rko0hremtq++WP1LkgAsxO9HM02iibOcM2ZGOoclhDjXAw4o1JeF9eS0xMf0A0sr4NWo9PEYB
Kvy69WrvyRbKBOlLkwzpHgyIbH8dzgLoGjYJ22BZvDClSTc/Ckkuci3YJBproi4JixhzwZEiG7qe
WfAHHm90Eo/7TkwAFQAuEjJNaDL7xeagoINeoGbtK5TlZ6PIW/o6/KbwtgaujStfLDZFfttnzaNK
Iz8LRceHRClMbP2dq9EuaFsrvex5aZaiOLbzgl3TDwz+84TjKlgLQ/XWhvVSL0/gBOMm1I0VGBuS
geIz0FjT8TOk2AxziCNiawyGfTX9fHmC82PgCDaAWq9x30zfQ1UVbyRH6oGtfSROQDkLIJVpN/z0
SapvI5+eOnmViKvVGNwIyVU0sRKGG+kSzWPspuxFPv/jPvLvc/4/z/X7qf2fd3d2Y//w7BwzQAr8
V1/df5zqLgYd3uP4uoI+6x4ovyEpOfgiNEQfb+ys8sICv9ppzlho/u9vjP8357x76d//POit/hRf
7dD956B3/x/86xLo2P/FUcJo5vASdigrZJb616RnO/9lCcn1y/WFEISr+CT/fQn0fP6VDQOQb5wH
sM5D4f33pOdZCLk2qgGPlsW9zQ/+N5dAG9bi//t9MbFEWWSBAm6cDKLy/78FIpuhMwKUIniFxrLh
bRdsrUlRkTssnPYdGMLFFzuMdwTlB0Me6PG4jVqxc6HSszhxeokduMlPZULjopGDga0Gl5XNxiFY
OILtxm5DpGc8TJ35WMEb22NlKZ6FwZxVEInjCtISi4MlLTOWWp3JEUztRXcXao2QxWN3JPW188tl
eo2kgR9ggWdCyivkv2IJpFM/7KOM9HyRLVtkP9RK2cPsI0FGDFh45eO0xGDhQfk3bvfIDYbqgKHj
8Yu7W1Usv9icuWEbJebZsikehzkLHl3LZGOKfivJGO98p+ElNuvuRJsbQ1cQxNuaT2gVk6U9len8
W1PutKlF9RIXU7AuC32xzap74DxWOzeOUeestgaAVDkHBxD1tuqcfO8HZX3iOxKHILmg4KvC2OdR
B5KIDeC6MpMBuukA9iMnpLGVbjXsag3Ak3MNNleQ2P56bFX2y5Lsds2FmA3NCf4pNRoYUwk+Vaod
psPoUGYiaQ5yvXT421PRAGVjeari8ej6PeC60kLKk9Y5U3jBpto+O741H7MyyjuUW1hI5KX7Dafx
H9VggiOzNTbroW5ArifV9Kpy9zfda+2pF129DdqWwr4GbnO0BF+esdyqjk53x6XPZ6wMLrZLrm4J
BecbY2L7pQlIEE4ieNFbEB2cMb8YokbcpeKXIZuvgVMEh1nVfYhHVKynSAR7dogHp4goqDOGcTXW
qQ6bPPeA8RawfwCap631GSREDxojDWuXo5PY0f1EK8PFSIwXguj9AzdZ4jRmsaxT0En7RKvoFCuP
aiMuthofFDEH8IS0OIUuVOXZMs4x2HC3UCyYaw5zPkecLGcuA2tl+WeU2GNclW++AeWq+eCzaEEx
0zPYWq9TV2Vs+vFilfhdZkU0N3b3WACDW1nRam211nI3uamNiRHjVuGHRJMcWo/Hgq0OjyfggX4q
cF4GoqazK9XqlE5G+zpySybIRaXvMO/y3iXG0kSnlunrLnGv1aIy0rD2bmw1v0Eq7YFRyj1zrryx
u3V+MswuTBt2Ro8EwWfXHJqtC1GP8IzCNVnbRn/GueWQgVMufO5WiU1tMdXhDwxBcXH7yEFc4v6w
jm7HM9Gx1r5kkeM/Fn3HGpF98m+dz9eAzeGQdbs6dWCzF5yljbRH1P0Mmn7EaIXIU766NQ1AJT28
730TZw9l0yg4/9581HlD8SMVmOTqBzzlywBCbBhGUm4ehg++3GfoYcPzwj1i5VN22m2CLnu3I8Dt
Xdbv+2w4FjLgrl3P0Q5CNjRQRV3Dij4i7ziwk0F+13DVtd4lMehF+uD6dYLh8+iIL+ErcYJxZu5F
imvRntvp0rZDz3cK9OkWx0oVDlaLUxCX0GNqk8zoRwK7MrEpP9bk9tvUf2U9+7F0CbOiLXdBfkdx
jYC5KkmoQQZPCPjjOovoTaT5HK6DV4rtLE1esNkUn9POgOIio+CoIlqV6GuwvGvdRMYT1RZctGAP
P9RNciWVY/ChsEdJfeNK/+rfhjaLsiGJOqb5p9f6zmWhURll37+YQntcw5L7nzt6Z4PYp0OsgW8u
k7iHajcMt7HEuJh5Vb9PpnthniqvuGANGJ6duibQzl7pOJdrwyJoQ+OaWE1Go48tt9mNap0G61XH
EGR7Ymdy3gAHzV3k+rInsD0QPsCRBByGPXm/HhHAU4q9yCu67Vhsi6j76hifbV1u8sS6lUH5gavk
AOvuJeeciFtYlI1JI5cPU2ncuIPgCJvXWeCvMyRIyL0S9DXxAr/79tEK5oiAaZACwKJgwbWvBSCj
OEiPHox+NQ48lfUjt1YV9rYBg9QCV0EBO2Px6LEEIYCeGrd+fNNu8uwxXxfZzDKwxVg7Mz4Wd0Jw
xF9wCoqHWODwp8gAmuOaeYKpY2A4yu4UrO8xk5fZxu7jJf0y8ZylmH7gZ98CZosz91ak+aJmk+/Y
Qx/OU6m5qNfFYfZ18NLE8nddTmWI4PEaNZPeeSoY+WFZHa4qoL672VPjabRwlmWjRn0xk798w2Bu
eFluh3Ad0itLwJKVgkbj7XHorHiCUByzJgqzvI1uLIBwhnb85N3kgf5U1glczMVOIh+vRafjfdHn
6cWG4E/Ng0S+TGaQAjDL5BPkwvjL8HPrly8pXVmpTPQ7ty1TPG+lSC+TY+XHoIoULamm9d5nBC36
2flOxBzjhM78b6pyadQYEr452L0eK2cyxKbrbW9vwGm804V0cGhaY96rqlAvLMeC6yxMGgdhNGDJ
z0ntBj4DdE5xCd+5+z9DL6KGWuP7Cnx4ZwFWv17ek9iZ924b3Xygr4iYmByPie/ZH/S1u2Eds6PE
kMXDWbTDY9s2y6Yz0zDvjeVnIQdT8GZqgYUmQ3kmEozIwqt/WzvyuSZJto5k/01/CRV7tJjePWKU
0I6LdQDurLaivttufb/8HkccmHyxPmuEmxUfEWRPK/DMg0qprwN7JJ+SchDXIrAtkrWLvx/N9BrJ
5KOM7P4wNctHBVywmPqWBwIjYNsy2ek5N180mOBDnwd0Nc4VtjRvqt/KsqaagcOZDz1RFyK8uA+L
lKaYZdCSUAuxfqPhSGtEa2xTVpfMxwmSNa0w5xhZb6fp4+WJam4ZTc93kD6UwWHQwFipC11nKCaZ
17R7VuKMR4GHvM0ER2IlFvNXCk/mowpSzPqNnI5Rz2QXSmzy6y4J7l7vLt4PgcfGz4Gd0Ytk23Y0
xQ5el2y4di0Hu6jS3WDp8hcZhxHCDafXqHH0pGMbhXdazC5oaYQxj1zx2ksXMzCDRBnIAHsX/FLY
+3pUK/y1GGSfVV1+qmSkXxNPjUlQoR8f8P1sJsKbD7EVpbR098hSrouz0yrNTWLOLwt+7rd/9rdA
31l31NmPxI4Gw3WoqMlKxoe6kzdKGw0+TU/Chk57EomRvi6dZVCli7S58RpZAQOKH0iB5m/CcL1X
p6ytm9+UJGPYenJzJieLa6Z+KfgtnvGl9sBi0LPqEUfmMM74P21NAscLRq6XFJv0YzT9ziNp0o1s
bJ3FtVY920NCfeVP7ACyskfaGYJmK3J9bQM7DCaKYPEI2qm/r2nZxv3bPIlpObj5/F7HNEcOVKC6
prvpfCA7lXu0CUCm0/SmPeolPfOKLsLlboohcoz3YnFMlnIm3BbjA5yTetzTDfEr8z2wNQplRA2P
eiC4HJUdaKngaM0m1UA6CvWYjrtlGZ4kwbDcg5GhjY2qfsxBAHwAdohpccUP036Whvwc6giKGgyy
Udavoyz/ytneRpkPT4CntQLMQT02LSV3KgHIPofcCc4YQLMxFLX6OSMVj3Tvr5vFunfTPMU6JnKm
Cz+sJzEd1TB4Z+DgJvhnPzt1RlJfOz03vOHdMEuBHowZLBwjFlySRNJdjNhPgeD4NxGbH+SkjPVU
wq9yXYQRitIjfqS02LN3esNwQq+kxVuM3g3O0hQAiVXvykWROvPmh4LlOpLZQRA1q8wKPDXm3jDP
5gLohnT2WECtB6yS2b4STf4wLcl2iPXV0N7ZweHwQbKp/iQRc40nNlSZnuxdVCb3Ku5K7wpQXE9l
qc0vPbfFdskzqs1Jejgs3TcIuJR0JvEQWu3Azj8S+oZHet4EmarWweI5FFC48JuHx6mAcVc3mfUl
4DoSNiuSPxnb7DuVPPumNeVKexrvL8GjM45vJq1NrxTdbmlEDP0qoSwrWRew7TgUALGQEl+LvJmu
pVC//coineu0EKMXTlLHBGeAeltuWs//k1g4BecRc67ZeFutHHGZ60I2K7dRuDbtyDmmVf0nGoBf
LvNsXwInfu1s9PrIxRY3dN9ZNvfHcgAobeFIoz3+bt7M4q8gk2TQe91BsavdljC3Jb1Ngcb4hejU
nbyxTbd42jc5tO4NV097PZJbu004mrUoWS1w7JX7mf1c59U4Shf9TJ/Poy8buKOVesSb/Yxm+M66
9IJ4NRHuTb+9e8kozecbbQR7I6uPHG/JyjCH9Mhm3r3IkfsCr6P0lDhoSLJDDTRL019NWXGOOm5u
gaqWnTtavP4y6dAZDFiuxAz8VSmn/2hdAAV9Hi6OAWEWAzEX1k2NfyZpvF+ArykT42LsamdfsBCo
hjbY01cDI87jocZgARKLgirIHK94Uv5pQnq0i/Tbd6NqY8If3vlj8zUSjosG74/0wHVSVL1uJke8
pJg9t57HNbpreBVFgYNDBPsg+PXpjJzmr1RePLBmvUUgh1d27+wt42skZ1Ia49bTrr9PiVFNpfHg
IdR/9dghV62dFQfpam6zxPD4zXn+yluw3qbac148ygxQh1u59Z3+1OIwYfUB5Ec1OChZhP2A6jyQ
bChPNnjkq7sU0yYQOcXy1SCpH2ufg5yxhgYPuMqi+ZQ6CvZylP4eHbtg1LnvjzOLd2uwPDhG+QoE
T2xGt2EJJKiBy4sjFWK/0APRSw3QWKgbSOEpQ91piX1GK+74VcgKQaFWTkzPTptJCOrgPtrSfaUW
ongVhHu4ftkG6eqie3MLUZ0N4amQ8Ac0a1H2j/0wg8VEgY027kgQAys7E2phed0/8foH0k100Vsp
VKiEK0fvVeO55pj/g4sz20NEhkKI0f1cev6rAgK7hzNUfke11b7khm9Dc0+rP23p+MfRhQQhJkrn
ZxsoekkGKwwIcYSO7US8c5x8W8PQeFdFFnw0Tjl8sb5E3Ey9P5k9sNOR1IEt0Cy2yK9oKhLZJCkx
WVG0XO87txx2FMrD0tLg/Uw5A+4rnHyzlMvynSeNsVMGVARvbjQsLcpWn/hoRgDLmJrjKAWuDqWd
ljbcByuzGsUzMRnUcd9NHnVWO0+9A74xJPJLKTGa/HbGC8snM8PFc73hwRlV88A0Ls91BZHIxJR9
mgwAeGwnKPmQGMDmjDy/mjouIHUNSzZpYizf7bwthJ8eZGqYL6O00ktUwDouDcAH0JtC0m89bves
O2ZRLGH3GuX4rkY+hn4KYNObtXmYQaEBrdulA9+WeOzBgsU+tmDwyuWqmlx9ovXqZrd0y3mjntxN
L4h0rMy5Z2xWi/52hWp2XGGqFaCXZC9aK3sakuXdMcsLaFx1NQsasxz6c0MVi2mnIWP8VhipgSMR
tb1Sz4lbPa/YWGAf6opnrNbfDcUoaxq44mfojRBcZwGpPIijD8uwsSwaERqCzWx9n+nVriE4tSmr
ekYjJJAZTrBarrNbO9Ax4g87lRHXbTHC/1LpJUCBpnnecO6Zg8z+ABXS7WO/p4CjJxNFed6HWwKs
TSPzO6Iag7hsoU7cN5PV7C7pF8SpZ0DiIGfacwBrDuFoLEM12t0KagaoFWcJTZI0XEVHKOOJAmM5
l1LsR5GZbwC0WCC5E0ymVWvQXaF0EdOoKXGmRFmc0tdhxXS8oFz0oyn3fj0Ub85gJfuKhSG/MQtM
M1/uExiX9JbH7vSUZonzJgvz1qrGJcTTRLyY1cKKW3Z0QPdAgTcGaSoQEJF91uYy8i1c5qsnco+Z
rkoe61qVR3NxcIfGBvSvAKcL17PM5YHo/6DSROFiTcvRpUoTj43RhpmhT37mGDtT2dZtLsVVsr5R
ldw6Tg6Jcpqil6aq/xIRkWwXuCfALc2XVRsk3q5dbBCxcww3KoeLlZudcWitezndXZ1e+dhO17YR
VzC7aG+eqdmYPawupq7THWGHlEVNL/XZAZAVtbBNUAYBR/F3NgX37bxw17ByUh4DoIoFAd8zflJ7
O4CBPyw2aKiGOeTDz7pN0TvLvq2S9sR6kmuU6z34pnXN8di/NF7HvETRKZg/LQ++V3DxZJ92iXzl
nIjLcHxOnXns+3m6EDubbzVFEwFDqL2zm74Eeg7ZIHdbmhYXcoK6FlvvXh9tleOXaYvf0Ywyl6Tc
cIlKlqb6sAqHYs7A52kiIYHT30KXIJTs77JxoDYjL8goucnnZAMsi14MKw2j5QiyFKK0BSNtyhbr
EX/UYVLdQp02JttKBYB4LVlz01PsJHtk6f6m/OpiLs0Nvgg5MxPrn8KC7CK1BMqgUMpvBur/hl98
pZkdE++xZIFETsx8ZzA7BppLuPDAY3BRrtnw/EXDAB9hPEN8BlM6qfh3RMNMiklhWyUuhXxLa680
r/A3ywyO/eg+mR7WxcrN/yYJNz8094rgFKtQ16xUCEOM4gpn+rZonN1GOn+qoph9VRHpN7+182tv
s6UkfAfXYixjakaSD+of2J65T/cwmVMeayM7EXvcCVKnf5UNqXBoAWwv9tocfBi2SXeiEKBlrMdy
7PcWPbSmKI8OKK9FemeZEIsMsgHf1jA/z4vVb+aYRFXrJSGTxV8AFtsa2tsOoEVxLsDzJoaWO40c
vU+zSp0gXBqbsUmOs5jh5nal3jtDwjtliKtTHogP4evot43KqaPl1ULbfol92jA5QSl+02X3zWjO
Yh7W76rLBWfJnFpb5UER5P5b4ZRJ3Yc2wqTNfTqlFMoxvAr85kC+FPE2a8iEa4OkiujTm5kuvHLa
2XI6XJpmve3Gdh5WBXtohLh8sEA0NmNSfvuywotZl2xkV1BeHHtNio3gdzYv4i5Ij/EETSNd6Jf3
DKYCHXnRelFF89vvA/daZ7GRHyOZsViOZCo/LPJ8AAgQNH+I9gZU3Npt+t1n1XSkahLkjGEltNsO
2LcbbPi/Zo/4ibtMn30MRYrvyhsspsFikZklR2k4Tx5LY+5JyZlXBloby/KzyWjyXAnyZ2SfzV1u
5CbPah9c47grn3UFcW/BpEILcOCxiE4iMxyjccBo4LK9qUCQbYf6zqOwGPOkGScns+mzHaQ7/0B+
IfSSDDu+kbqPw2KciCV9AlArUFQwu2GfXDWO2FGV3rs8ShPInN6c/wxpVr4NSMo30RGrMwwu485w
Z6/1LQzjuWInP9usfRZS00vL+yxIGrmemxg0TKc/deA99hatnwuA0U086/gpMNhAseGCPctryKB/
8DWKqOqJGjbDEVsymxsYb1ed7Sih3uSiOra5WxzHnEnPiimXVACjMInhKwSUupts9hzFveM+6yPS
Plh8LEU2P08erckMfsaxm7662cBCtHD+sen3oKovFIH6FY+crfsF5gI9XY/lMD+w5ea14dwvK7l/
nftWb9xa8xTrutDc5eydky7JoYuzV+abV76kALItyAOO+ZHY0UbI+GWQ4LCr4LFKtPMX0UvxkUFA
CU3FE5RUebEZKKhIcE61L3KexMExzd9Y05GMRoncrZ1sX7u0ShaRCcRGNNds8v64C6exovjnhnEA
L3Lqo4GaCNAEwbgUzHyjB0z0n6juFRlcKo8jB+ZMzW0EBBm+Bn9IWNnklreneS6s/Y4eQ3fxca7U
Ty1RqKiL2BUFDM287h0KJMpx00yJuylh4O6g3sDxUbX0H0hZA/6OqNzwxzj+QAXHWzO1+dadhP8e
4NHkHWNGf4e8MDjES+PdbIHEr2yOc7iyoLmecjUU76zdAHVyoWVEri60b/xdGoxAhfFjNbW3cUiS
fGB9+USaH3ZNXf2mNfaBY31lwzpflH8o7JTtSV7Vah/VzNH9ooIdo/9LYKH+uy1XnzqVvzn+qGdt
qPy2lg0R1eqSOd58Qn2fNq3Ztc8unV+X+yfYC1C1Xuu4xHiLJ9M073kHqFGa6D1W84g6UoPMmnEH
0MtoucGTrnZN13WhGH0IkzGRdMCSKwgqPzCAXv2pOuqEBLuR72MHyFaR5Kh7hSy2dGT/kmyHNjm/
bK7Mmdo6QcRuVhkPwiU/wwPhljd7KkdG7XTvld28il1nBtQl9WcHO+3Zcnrzl84yH2qvEqHNgPBU
lVTYTDkNqUjnGXmFJDmzakye1Jzh6GBF9WjaznDu+lqE9Rjs8d4E22qKqSFPTVBl1dIULx0XxZAS
GKxLAHsOsg+y515mYIL8dOhXTjZPdHa487YU9Efw3nOI/Pr5KfYVaQTD/uG0tHcq05zvLctMbCrI
H0Ed7XqVPjvSgItd4j7x2/zcJAQ2dJNwny26X/FyV9/sJux89QfE5sEqFs76Mm1e20ReerNzQllz
f/H60G6MEH7SyvHsL3K5DsYfGZIrtq52bNY/1Mx4mO8c+Hl01IaVYBbsSXEc+DJWV+mn3okUUhs2
AAhdwngRP/gx7u5YqvsOi4owOzTZHTNeVu4JHAe1N4TaEWneekWMtjAF55fTXyBzu0flK72HhBAa
U1+9MBZ2a1fbLwYgf9IU9UNldfVGpqwHYsgMMOVBXw8z26qEPkS3xfTjgDRkfT1sGJEIbio7YkYy
ph98dCkeGIJej+CiIDxDpNiR3vzIfeO3Ab2Hvxqkr5oo+SrLVHCxqxb8vySdxo5YTZc724mXtf7V
w2/qNfGOmnbmdVcwEtT1u4wnIuwGSqxdOB0A+wn0VnIMIr3pu2gzdhZ4YyRjSmHsF5WUlDJkJ6Wo
LuISr5fHeMn8K4c+sE67daBS0yiS67PqrJQKW96nUUt/QV/GB1sOUSh8vmW0zfKSJzY1Gk536KlG
GarhETxGfky7+pyO6horPwVV4cFKMsv8jhtB9dC6vNcdua8jy5J9TCXpLVK0OZCtQro18hZVtHLk
sZ/QlAPGoymdP0pWFjFP6IHf0E1q11oLCQBzNB1aBKA8BPfVn8uSZq+7yN1ZSTb8nqkeJOMZ9095
sMCTKTAS0qs9oZjaUU9JfC2Wlbay6Q63+fQQBE9WNyJY9zQRVi7RMJfez9nBrMXtQ9at+yzrBBr5
ODWkpWoI3HFVnWQyZFeVWrBdMzyri2Fm63Km08RUaL/Ev+J9A18BC217GkiMhomHbTRICwrKalJY
oajc/tuzcncfZP6Hvr/q8qgAQSEGFhZULcGrtssDJG1S4ZYdnyLRHqk4N3ZVgkCZyw+wIYAZJ+yY
uGs3xN2GjUp5y+agKy56KXj/J3vQgr87W/AboSF9UrusL54EuFpy5whs68SeXxzFI56y7oVjhXfv
3eIDShfAvVlxIW1mrxvrvWjQk6V6NjxUlJQ8tWNAgqGRekVsHOU922obdVUBl8fp6Y9UO02S6NlI
BxXZoTce16M2+2f4E3RkNfYh73wEtXEDmigsx4peJAAtKt80NmUh2rw//iyDMe5VfT5DHnBQEjjH
6FtOqeAh21Tah4bERGpY38CQ6Cdg0yJZDsZQkgkNgWjxNori9YrGYbrq1G7RkDOo6aW45cA4gLxg
HBNLAKbj1+wTFsqiYmdx0aTF2rVudjkQ4B7KOn2tBaDuwejTTVHUxLat/IGIkdzleTFdkz66g0iG
fUZe+R4O5ndomq/QZncJGKiH2Ej7tTWQC29cmdzsQdVhE5Dxwnszh3Y/mHs/QovKkRUvlrY/hYDw
adRWfuDZcPNzGpfqwcHMAFAHJFevBm7+NaeZ2XXfk0+km1fjjUIUOzRYinJuu6+9ZHHSpEnxzmmB
SaCq7xgMqLZJm3/Qh1nyUOLZLMwGsEVn/pGVO99S0djrdOoGhsd0Dl1riJGshf+2lAMPcMFeDy1d
zWDpa4j2mWAEdz4cRhQAGbvAhqjLfFFJBAhHN+GgBHv1+d6unE0br7b2kVDAiohrWTL9zdyyAWVD
uGUO9nHaHa0G0qvMpyUk14kJnjy2jVRJz4WDLvYezNbBSSlEHWkIg/8ImYLKbXA7G+I5D3V6fy9m
f2YFLp4wnB79hFdtSiub6VyEBioacSHqsAjjQvF2trKhgMPBvPg+VVImyn5tPwnLsB47pjqmG/mU
F/AtXYBPxYQqiz9x7VmsazKPK2ubBg98EsatYVD4cKyOQbuPWrkb3ArHjdul9hXjJD8FAlZjDqHA
8QVyi7GOFSLh0/04mh0INkCfeQZL00tQ/qcgre8L4Fc24acuZolvWxxrmTMPm6SQ8TkwiudAk0wd
Ik+tacBiVoKKw1c3hSwaw711itO97qfOCKhm/gMB+5tI1dNipL8aY9xNXbyTrf+QuuLJTktnBY7L
uBPR6POzgufYplklJmewsbIA2CJFeqfKBS63Mvm8oHkm5l/C0RkOckO0b1adlBvTSpxg7Tkye60s
zrLdmCQAzVhEDwEGeFTvRTlXk0UfIrV4rEmhRnO3BeaMIGNx6lFUF2905i016CVa02nfMBGhhaoT
HM42PUpy5IkMcdYu/kuAPzasky45tGNsvk7QDiGkFb4XhPzhPM5ejUkaNhFPuuk3W69f6sdclvGR
myTWs8C5a1gm76XRsuI/iYiw60WSFoklrPvCPjCUgppXbrkRd2ETrK9c1zMXIsOFWAktiRCtdRM0
3a9w4TQUT5p0X0fPeQOwtp+cniyyHR8EiNdLgttxI9KAAFiXveGNgxbi92/YxxgJ6GGiILWMH+eC
o1mydaCGbIO5649JT+mibagdhoS5RyprBY2G1oxgbDb3xqC13TXmrrS8l7lOHkxeQ2RQKKUgJA0C
89gU9dWc7JvI69e7/rnthFUfXNI0VMuYdEk6bAeCoWfHVafB6zxNbSgmYKe5zUvBR2IY2OSxQG+f
sJmxzoRpidy+qot468bLTdIBtPj31fDdFg497AmS3wZZVOC1KV6gVzQ706PR14gWtsQiACtBpMN2
FBIXI3vLGY5gVoJzujbdf3N3JstxI9uW/SKkweGAA5jUIPqODJJiJ01gYoe+7/H1taCsl5eidCnL
2bOyNMtBMklEoPPj5+y9dhNstcBttYXPzbIK8vEJlE60KuzRXZYWmT0yoLMWNeWps6lXQcjFa/I8
JUaLMb+hnlRHu9VbVp9MOwkYbtvE+PFIdf6mMEtjA4PYX7bu8CUb2b01Op1mZxjW4EEwpgQwejrM
GVRnPjPwDlV03uKDSQS6fmBExSqZpEFm73CgLimPRZFr2yrOmxNnhNxMmaRf/TYAuj4VzikLqfjK
on8slOx3kQndQvNqzL1+j0xwqqYt0zrnMqzL145hwiIjNGqNGzC80jq8uhbvZ6zF+rp2vec0a6np
An+VIdvaaRDCNiQLUbmaVGU0aLyTq/ffGLwSOEsLDiki2Qtk1rmrLNP9HYgdevMA2q5a+rGryBXW
Km6Zt3hgUy4R01VLZRTDLYk94sCx7kIZWqspGLVzDAKF5TQrvatJM6u1BQZzVRmVDoKli2+p9Ifl
SOsYhLp0r6ogrK5ByiUs7JRC7D7MJ7/S+yNS/OkChB3uJNVCN3Udz9qbqqA0cttkGwlY0hYWiGvI
0MYRs0J/UaDSxP6MvgXv8Gg3K0eV1ZLO13idgm556VOrYP8cec6t1RlEHfwA5jYdOJkhbBiS6iCP
i0fM5kOzJskT4DjsSB2YSg9BhYffX2l8+lVXWRHMmSp7g/kTlN/Ado7aMkEU/GZ0pcVLbQ6uDNwR
DV9hmSh5g2AQx1rWOfVRUV9UhFyGm2acVR8JN6kDckr6V7GRT9eFAUEJ0qWiGMvx2gfYwgNiUjJX
oaaVBv4W6i0go/MrGu1qVa4L8Pc4J3ky8A48F4Ajt9YUEKuXItEn9YGqzQyiemcpEson58rIkk1g
s18JW1DKrRI1sC1PP5oV8zHSxTI4jrHZC5fdJHoQjf7eiiiSI5TS2yJ3k3PQUw6RGHDqTbe4Fp3R
bqKk/Z6X5tnUfoT7MCUmb6w8pHGq7QaPMXWaEz9m+LTNApO/rGgiNvkkgJKHe5/wI+JbxZUk4XLX
5TjEM/ucwcLz7O4RJvLSc9u1dIdN3XRHAEQMacvvues/RLhW9ICgJzoBBFa4e4iMa92gr0dtuC6i
AfON6LR407I61gtUV/6h9CFx2oMVsskZteNUk8YNG9WEZmk4a/x08uhHkIg9FLzzzKj7ZtTjpiBX
ciIHAPBWQGwI8TbJGjy+fugG37opoUpRmwee+F7bZEcvusLr7ifcIBc99OXvDa6sVTBCQ1pVkmSb
SurAwyluAyQjlXfCst88UoBdE9eK2wUdiLPT/JoIJnYuiyjNoWmxaXhVaRhDiCpuCNYY2AKP58DQ
X3MIykz5YAp1Jz3KN9ykl2XRLWtctmFlnoABffEy68lh1kVNYbJvrFxpEpNCLN0QacWdMpgNL9Bw
X8L8rJdGCWvbbNNoG6XWuugGFm1E9ni9WmdInO9JZTMYkGDZltWUye8VnrevQ0NlFxC5J5kvk7HU
QY+U5HatYWUOV3kmzm1ftYDQ6UCeVE/recHm3v8aTPNdmuTqHu/etIiHLNnTMSGtHfw8/DrSZfrm
nAa6cQe4k8I+CBH7lG1wtAPXZLggvI3UNOMrbdYbWI0lSXk8HmwQtJcUohXKZ3BDd2nBbRLnY3ow
YGTvBivD1pfK6TEIMezjn0peUVDkF2YK/S9ELstYQtP2oM85H4X43lnGczHnWDiEgp0NL/vaJq15
wXZlfNANw9shoa6uR8Q/2xoVy5Nij7Bvi7I863phXqGuN47YiaJTzck981ZmdlElCR1srmRcZf3e
juL4qalcFMEoM1yYTlwDunxyrNpTBiL+EkdbuvbTCiKaH62rSpAd1Lj6QzTYT8BgmmPX02+Gidvu
B074ZWSNLvmI5nXa+DEI2zKR3wCkw//DTPSF53XJlDRjZ6n0PeroUwxrNbP6/QSY6EiOkIeqpIvG
XdIWVbe2zOG1J0F4FSbY60xjJEm3rVZWO75odteswR0T39cWSPrjJmTFEsm13Y30FnVHbLw8cWcg
9Ki+RKDg2AlbCrhjXq8MO35Aqml9a8w4HldFHa3qxmlfbF5w4PBmKqeT83jR5KdJVU+i2Ia2YZAb
ROEqZPSUk/1Lnq/pHFRQv9YJCcY7GlDpJtda+ws7MANEtt9t8oizE4bFt6hjxAgNkcfGcfRVkY53
ZA/BUaM9tCTgbm9oTn5JP8g8SnY+SAt49sdo+moHCDIZHsOjd4zsiw1sMlrUiRp3dQ+/BJjMKZ3H
HA4ZHHcpmZRE0WAamDouKqke2QLQE+/vsHvNlcQUaqS4bHOawFOmGxs6e0ix2hHliPSacJVJ+FJ9
raO6T4OEuIncov0yyDpboxZLd7LrLAbqGMJ6e7K/svdgYtyovZDtsSkNdFaFZ7Y7pVseWMzS3NqN
Fu9DNrJ0P4S3H1P8pK1ouw3xokcLm80l9n2H/kSRLjFKbuvMsZeFTlvHiuGAqChwrrypARbT2NqW
J2JiBDV5t0ZCyZE5bnNwQGrsKBeSHZSzaNnjzd6SQxJ8RwOIEtKg12vTVafuE5j10EutrYrIMWjN
D52nfNABLmpecH70jDvd/0bPhMJIVfqXlOH90td8cD1K1TdJTYKWlDNLbLjIbSiaE1kHDCOjE8NQ
F9x/DzQZtQSol4z9jrQrtXPCbs77SAmwH+JnK+nvi5B9MNZsZHJw/Gv8ubsGpBF+a0tsCCS8VcIZ
74dAO6PApiFtuwSBG/C1c/1rh1Fw4VEbLEN9Fg+X7l5l2SWUxC+uK6Dc2WRSsQLWGHyJTQ07C/+c
9LdZ5unrrsxvDJbp676O622qmViNgePtJPhpKDlIoVYx7pc7A94ZagNrGdFBRDU7T2BHurF6NLoL
X8aXjBDWfZmYt+WPmyPLLCygvOHDeiTfJKBSIzud0WhEp3HROI62nMa6X+kVEG8SBaywUsCYQPsL
oTd7NJzhjlqb146anHucWFB9i5J2Xq6Vu7KHs+eqOENrGOIj0TRrZ1WRdQJIlq0dH3sBitsGsKld
yewZ/QxhyVhA/bRmy5THF7oW6pdtq4llUJoe58UYMYZnauPia1zmFhUNshC25U3L+wYJ7iDLeOVj
iOQuZY8LnW4RRKK46o1SnmsHpT0hDbPzEoP9PbLxfld1xXCi9CI2YtCepy6Ye0OC6LegOBc1iUUg
JqDEuXOt5acDHErZn1QdjZc/zGv/CtfyKYjl+T2K7b8a/ubj/UNs+9/BVZOfox3axP9e/UxWm3/j
bx+f4fyldGQQPJo/bHfAF/7Hx2f8JS1bmC7EFNiQWP3+8fGZ5l+GUIawdVPowsIH+I+Pz8THJy1S
FQXwKUfZ4l/5+KyZ/fKT7ROIBPe0lLp0dUPn7/Hz97ZPwrkhD3Cr9b4fnTs56/w1anj8wLm+pXxC
J1VgOmbkYJvqlTYP7pdYtpjhAYZGD8oplWB0bsWXAEC9mkCdNspWVOzCW0ZGMz0Kk1gx5k05Bg0R
o1FgptKQcxEPlgHR0hgqNPkA3G8myU6Atdk3m5X3Y5QSBMK5bjXLBnQ9GMqnx074wiIzEuTi0vXR
JQkuDjXbcB8Fo3dqvInDMveOvUVVFLa+t63EHmFxMmWJmXPFPhHdQMdQh/fZQ5emGzyOZ0Om54BI
O2LgF0PvXGgWI2ua3i7A8L6LN/MA2sITZvjD2jNIPikGEtUwMNRix/+HsD+S3ToZZum9wwYO3Z1s
rgZXl0+WcV+5OcNYPTAuIhqbSNiXQJzWODV3dLm+l4196Wk94UCEf5Yuw9aBogr4pRY160nwm63d
oxguAEAknAb2QQPJszVqzPlfazRaxN4Gjg4kQY78CmANjzZVgfvZbuUjdpLNmKX7qjSzYZMyppU4
cBpn2g0hi04SWN+McnC/JizSm7CJmDWCSR2sVZ6z/VWa4z/QofQfBdGsSJVlor32BvmGCDJH86Kr
2Gny4mFWOeiGYEolK+wpIgjZMxRFSh/MBe5wF2IruwQfCZM49KV5GlnetyRW20eAyyQwx3is+rir
cOOrILxpAODehXgJxlWMmVwteJHRjVCAMTaVICkFwSKVN65xGYKkKlj5sQqFRyQntDZYLpmoN+m1
rlowxKPUN/1IWaxXwxe47wnzBN3r3/TQhTegOm8Xi8xnbAlkc20ZZvY2Bn165M5nbfT1kEAhRoQO
ash9Y+f1rqwTthpZHTxDHUcpr1nIU6ls4rPPoIgQz+LZN0GERIPXvkFxI1ChNO1N7aVIulxguc7B
HvIBm9WQY1/AjxdSJzV9R32ee/lLwybuMeib4gEVX5vt+srzJyxB0mXvH5FJ15BqzE5YieqFbU11
P0xu8oAMIkG80VnW1UBDroYfgi2dnmP9UI2p9TRmHHqBdnmkzorq7GTJiO4/HDToAsiZLPS00Wgx
v8jcZ0lJwT0WGPS73LQTyzS1oRl4SVA/1f7UOstg9PtwHXmVka+RzBGJSLYFZrCwIOzBjJuoXw+g
nl8hOqPspXVSnbD0eSBm65av3unjSBVU4Cs45YRdvjK16Z9tWenBJUkyefUUR7Fg5NLX2bbEVIiA
2taKdhs4uCg3dkXfcoeKBP1qNtLux1pjetVxqEf5yM3Dd+TtRNu7pPUL3s+EQhOyjLMR6Ls0PyVp
G4V7pEGq3ufEPIKugXMMFmaKxXXSVpinvJgRHTwEzUETaNc97XmGKxr1CryA0xThkQP216SY/r0K
7WfAvsTDp0EBxxxR18z1gCrGwytMdT5Pral0aQfia2pFR28xS3qUIUEt0Vpl2IrIbg5cWnfZ0PvB
pS94rFecqtJe9IAidpHktjuYoqAMM3N93vQbob4uTHfePiunRZMe2061NaU29Ju2p/5HdtlKRVqG
jzQ+oL1WrPGygJSggdCfQ4gAAqV6Og4r3rCkELpmpcudMyEtXYmeAdhxoMZ9hs5YIZ5tCxSV0CgZ
9DH7hcfXJ4IhaqR0mh+IxdzyVLq10+yL1iNp2k2yKNjkUMYf3Rz/zS7oRkR+Ve949aYsk07sMTqj
6TEINp+TBzOrWFgEFiPrGumUHTTdy/pT6kPhhrZDho3fEqpxNVD0X475WOsIcCrYBAlzvHyn+h4p
7iCYSmyqsmGI4pCQYayNTnpiS6Id3JQw1BMDZ4bfoxOSyipOQ9OEr4gsiCnU4roYz7bKU5gZnSEC
oFsFscAdt/FSdCkKOtsvHHNNz1BZG2QVVIoRERfNvmdv/R3vUHfyyp5hjOEm7SH1EyUXLAGoMvnF
TtBAqtGeTwMtHfqic74MSydTOr0hdaSp2EftYfQQhIfwDcdhqgZAMmxgzG9VBpJ0HfmdnpBJMFaM
cjJ8fDLq1LEdCoRjvRarU19bJAnrXoC/mUUdFb4m2hgVf4cheuEbJPAsmEChbLd4t5LHwbrDf8Fh
VazKwW6GjXR6w4ZRQjQPOnFJGB2MoPrb2Np4At3C6/uNCLHlLZ3Ii+0VnRVB0KKJ4g5CKfusFXkW
dAyUpxgh23lpYywjF+YlrcvuqZX0oFDotWDGZe1Zp5C982td+ji8OkWyBT6hzmtXJv2pWhhfSpc/
LtKALh45i/qX2JItI/wkSUE/u9acJZyMJ7q5/YOJssFhkzage62jfFVHvfFk0cJKmRz2s8m7FyHi
Kr8+Jh2SB1RRXpZs0zwNw61jWtr1aKQTRg0/979a9r1vwX8NUrN9SYdqTNgZm8Mdy5Nkv+kjAl04
ynefAW+HJtuGZjyPsOlT0sx6A8+SIJk5ieAHLLSkZdbFCVZf7MKUzzJvUG0bvdW0K6TjxbOTOWRK
gp3L5Tb1GMQset2DGMXcSN8HCMgnrKgprTLUkfYSTx04BBf9IxW0I98sr5cvGGFp/WrlIL8ZvbSi
NRl9DpKoUWHFNOOg59WnCxPijnLEG611Gmyy6OhmsPGPcSZMuUJugYi9IQ6upEU7xbl9k9eInokv
ietnLOitWth9y+VrSgWFnt0gF0kqg9VIdylUINkgq3cY9jV2ktzIqizTJd0edCs5VEtYAfYEibu2
XQQMiHQYQBrpvC+uyd4CIjAJk4AfiSAczYGv8FfH/WYsbAD7LNDasOplXl4HTO7QgrdR8I1n1n2Z
6qlHDDcpwkes0YEIE/lAIXgfEg1GYjWZtoluZtfEouM4ci1ate6Eo2rNSJtN/aA73rieWC4PCAeo
PRCkCAa0aYHHwssjMOZ2ilsOY3o9metJp4G0cOvJeEItSeeKfwMxxXVtL5OUnLiFCy3HXP77bdV/
3Sy93yv9n083X/8Lt1W2/uNM8B3+Hw37J171mpXyA696/oV/dlUG2C3sNsqSuq3+A6w2xF+2bQI2
4MeuZQjzP7sqC66eM2+dHJ4eg98BbPc/dBT7L0unAwwgD6ydo5v2v6GjiJlz+Y6lo+uM1nB38fwY
Spq2y+d+v6maDIQZVRiJFQmhxpEI1cfCV/VWE5N1aqbRPYSEpB5dBPFbR1AISyq0mFZZUtJQnmxa
mDQaD8QRR3fvTuFvID/wXz5+MAfvIB8Mk6JrOB8+mI1DPeoTU+d1X5THrJmz0g1S11YZuqClpaFS
/PyAv54JZJ22UOyihIXalo3s+zMBDqIKa0BeK5hOcDgrpzpUUmvuPz/Kh02sLnXLsKGwQaGxDTIX
ZmLh+00sTWP015WzCmWrnwZvkiiNyhBhI3iKu8wgutVvS+OqwGv+9+P59035mzMq4Kr+dEqlDvRU
sX8HvDh/0w/f0HNk2dFx9ddyUvE3H+syTl4gMqZpgaiuEpltUUv1G1dFcxKek+FSCKBqpIT4XSZ2
rc6NzJyvn58QMR/1/R04fyqWQAuvgA60fabBvj8jLDa+Kz2f8nOQGnY6y96VIschkWnZyMt+Cm6i
gRoQfcwReHC8CEYsK0p1xPNmZG9awr3WWiy4LLI2dp8/fLz5gvzy8ZQEbsSTIgzx4YI5k+1M4MJI
k/aJ78FnjrIyMqvvA7CynT3G4sFM572iCmlCCBE1zP0s8KxEchyLml7955/n42PB2bKgzFNPsAg4
xo9r/O7+UROlVlBXAbNbUswWEa75dcGsZm0XuvYYWO54/vyAv7tr6P3wEnLA9cLK/3DXAERLohB3
09plFryZBnyhpCfQ9a2qkYlhxmJKyGD/RrQPgqyobi5HWizr3BDFQWN7f6f3w/SHqwJW9ONF4VY2
FFAU3gxybjq9v2eGGk6LkaDw9WxlX1dz6mulw1kxyQrCzdTVS7Kf3D+c+o8vCLpi7EMNi7cSzw8v
zJ8ParSFbF0vjEAgeahtJCPAyUryP5zv3xzFnN97wmK84dozF+v9V8uUVrlh7MXrIa45oaqJGMW0
Mr35/LL+cgYBKDMWRKdiQ2JW1vzzd/dRFvKaiKOITrbCdp0bgbknCjlB+4J8ZDu1bBkjLVVXnx/1
FxQXTxDvc/qBtAthhZkfvh3kHtcq9RDuRDpp3k4LLO3NFDMDPR/pdKU9iiusITMosNeqkXozy2nS
V1NP0h8NcoTyGmsjOiW3ar7EWkmwdy57CP8wKskQtyA5LipzLG4qG+vGwsbzcRNFln/iVpLnCOTP
dWnJmslpY5MGWpLCc/InKdgdku+bLIpU9y4YvubDtuXLbGudRJBLTiOQIiAWpAtnstjgZQIuU2F1
+KEebtlHBKK5p9mmLnUt7bNNFxj5gfskwrthu/QVYjPAexaHcU58YmsnX2ryFZkmiNIH09m3RYd8
vlNksHUZQgrAmg72KnxfEHu6BLu7hRfWlWNyP7hG6BFpQDjlSkDtxKulE3WAdLO3nzQGCiQ+p7MB
llSZukDBROO0vE9MwFJhWmX16vNr+rs7ideRFLwkbUL85hXv3Z2UYCc3PPrCsCZS5N8EXG5pIKu1
KmcT7ZR0l0jcsvXnB/1l0ZjvI4hqELz5W+T2/nzQ3oMEBUTaWqWyUsicU6xeGXNhfBXq375rePch
ZeJIgn9odv98KIbBMaWTy6F4Ko5iRC3jBUG8RNphHrjPx41SWvKHtfo3J1UJIZXO5N5Vztxw/+mk
EjXkDVOsADm5JN6Pw9nDOYh2E6a+TgT9UjXAxf71OVVAPigEqQSFOw8G3h8zNxn5+aPJFw1Dc+Ny
wZckpGcbSd929/mhflnFBG9vSQmiJEekEPr5UHVkggFpCXWoFc0BVq1qryOxwnflThciTYc/HG8u
sn9eMATIeBsVBMejrrY+3C8J6pm8xXy5SlVDgZM67psz9clTGEzhbRunxqNJ7lS/1XMYZTTFyulG
9+wBuRtbeRvamJNvFV1fcHNRpV/RzSuClZnB1KkzzWn+8Ej95u52eDeiSgJezdo7rxHvHikc4EWv
zX6QDJ35qW3DFIM/DUlVoA/4/Er87lDUozNWX/FWlh/u7g43FnwF316JIEXD52jhPtI0h8hD8aeL
8LtrYNOUZheEA1KaHyp6UFw1ClPkxfVkead2osWMiFcv8BKHjPybJDoyner+cOl/8wVdiwwCnSAC
xKL6h3NJPy9kRDzZSB/jDIGKCbgA0dCi9cGGfH4uf72r2UHIGU7KDFk6zsyhfHfZgmGyk3H2HGB4
gKGCjxfOAN1OM0KpJuImufj8ePNH/6k0FcCjTNuUSlgsp/qHm9oLZJy6iml0rkprU2tjc3JZYf9w
h/zuW0mpGPzNb3f1Yyz37luVYaMVrkmYTKiY3WMNJmcyDdpLqdx8qeLS+cPx+JO/fi/eDIrXH9fL
oNr9+TwmMTmFiZERcK5wowCjGfDvZ8LswHZCF4AGkEva1fUIUaEeyslftP1sV/BqMXYL2NnRje3B
PVzXxDUlqwEA1W1OxEO2wkHhISJPEB0wOaKM0NOJmYofdfdU7WW2wDmdPIdePm6xifRvNf39s49h
wNjAw2blTiS53Zu8Z21d1ERGE6wWl+HlQI74tyHSKVs020yvckZaPqybOvlaRsMANUr3ZyeCXrWv
QZ4TyNQVPtyrXho9VArKLzqcOV2tYIrKI5s0/Rm33AC0mrbrXQ394S7mar8ByvEuPQM9OcUI4Ybw
6pG9LsJSy1CFlDZtb/J8zWhhkVn8ZOVm4x1cO6EBCdFnvMJaO+tMFc2uDbnEiBZHQiUvTa2iBwo/
ymZgE08Jm78mtI+yjfHqu4M/vBrY2WYBGagYVTRlSmpFYdyyWegeIH7BNIsJfvZPMGeYpbnjODx5
XYVqDbSqiacDYDhShT5rHgKErsWmmST7ODR8abKJQyzlS9y6U7wNB9uidBpQryGRrnghDVWSPiOK
0G5w1iMIz0uPD0JqD6ewJRbVhKbh818oCa3nFL7pmzK6nu8Vh367wf/q36ATJcTYKPviXCmtuKd0
azCAeiGCNjQnGencaYkAskw1dF89EAUfzacRDUvfFNjOIgYl0DxQgGOwlZlun5KJcdm+VU5zl9CD
p/1Kn5iRJiroQ2NkEnrbBOnQlXjkt+Wg+iMwLNKNUgKMxyWErzlsOYTovMDR7R25goPAKTCi9R2n
2VkFv4BBKteW/9EuBG4HUJPtJaCapl26BKLfRjqY0VWYx45z0TtpvsekHbwYueHGW4xscM6aXo3r
GKzRPpRZBsie2JLrTk3GLQfC4z7UVX7fD9l0w30Nkd8Liu4VmqfbbmP8LdnCSFnkGHN45VlBxU/W
n7+8PkJ552pKkbrmOHQPHPPjyzIcUPUJSPmrMtCtbUmw04ol2LholdavKTvQ1ul9v7K9vqI1Ye4/
P/qvu1oO79qOI+jM4T79KCbIDFGWBsLXFXZ6SG/Iy8HPJMa0ckZmeWljFZvWLHwKFJy6RV25Z9fM
7bPBBWe+2vanAmn8HyrNX5cqHmfFtpYqhUrM+rBUNRrhBBqJ2SsQfQNdGfxImlOSzBS4yfUfvv9v
1g7KrvnLu3ih7I8lhhvnEi5lg3fTUD2KxG5cjVGenVBOmEeQM/X3wLIB+UR05kWFmI8NSL4cHQwG
pfKCpQ2g59iB6918/sF+LRJMi2bovP1Fi0KE3s/v/jBRfS2izEYEhRRfb3sXXKnCaJg7uIe9WGX3
WtP1f7gZf3Rxfl5KTdYbDso7y3BoN/582CkqdEwxPfNQr/Mvi5AXPm3AYp+1RKwxI2o3k2RtUVps
XxF6Ze/RcZK75RHP9k1Dtfb4+VmQ1ixm+ekD0TAmQAk3JREDiNLn8/Ru1RXVMCD5J2GtnLr2YJKF
Zm1ixbYQfIUHJFYfxtDYMnRvwRFEbEeMgttngfdcHnzu4ZcOmCUviymz90NMGAC85tnrLCfL1EGW
Ul8u56SQYs+WmXdd5nrDgaGhS6K0gLtA8qm07sHD6TvCrnuD9bfsQBzWotoZUeAXQGwwq2FRhEm6
8Axekst+tNRDYBGZisR7FDVRWzCUeJja8JJ0CCBIDCthCkPVwiNF20w9F9nAS6ZJy37YSwiUzG6s
qr9zkPTAojYb8HEFbK694Do8SpJtG5wuPsLUqkydkf85rNPn0s+JT0vHVncOyTiANlqE5ALgp7cJ
XMvNjUSTerZkUd+pqce9LIhRO7e8dyXJtEpgfolGfVqFg6pua5tWwrrF5y12vWNo06qx9AtgsSq7
6nin4GAF1YIgLtCT+7L1MZQO5DNuyX2h4YUdAGFhySQesnHYwI4YUA9YS9mWqGzyxnqJiL3H2oc2
IH1lYqM3t/hVdXk3ga8xdiW+HwaBYxXpCO0Luz2wcNd7ohLKy6EuVHcq7cg1kTV5E8SqZMjNfdQ3
ZQWIEAPuBu1pJa4NwE4bLTAl+d0VAlk8FE4VLi0kz8UyT+rgjJ/XRaqC9uFW9weAyypg4MDV9FW5
GtuK2VUeFmRRGzrMg00l9fo58Lz+moXaf7a5idDFxqH1RNE7z45dUg0XuYlFA6kqC2UW6PVX9pOE
6SRR5RGNkoelt3fGHh+NqvuOXl0a0ykgsxKTalwjQujLoEFDDAUCkf2YbJsxd6CYgH65zcvexoFe
JcOmCMMcz7ct23ah114crxttaPXNRFBvP2cOgH8JzM4+wzVxMClaxHMtKpBGPWKspr6naqh1FEsu
U9i8CtNxBZbFFpsqCdO7RubgnpgdW5R3Wle8IlfNg11hFm1P9KUghx5tBo4YhBdJtS2RJJ2iqQKa
poe+Y5zcbD4OYc/1Dr4VmEYLaO7IqxzSToFsGJfS1HdwOqdmYKRfe/pdIIBobOiQa0+qn31uGQIL
KHZTbcVQJ+Lg0beGfqelrkMwh+cCv8M3Lx+nbFRfWzhpxDm2niI0OGaYsBpJDY4XDc4jEjALR5tD
MvURAt+YDd96aBX0ZKBgPU4atrul73KnQUoz821ZDXNl4+ONzDXkU5BFAbnprlm2FKtE2bd149dL
LATlYZjM6NWya+3ar3W4y0USdk9CBehWCWLUv8alq93ifrKhM5ItgcRd9gAsaNN84VFHY9KrLvka
R4567Ay3vYVBHL9h7ewuKr/An66hbxgWJEdOd4Zb+E9JY6OrwwvWpssI+Qy8tCpAC8Rz1qb4y5nO
oq0QDvVzMYD+Y2PdVAy+B+Q7njeiqOntIXEX86BpbZg+QgNg3CLksUzEGaWQR6BGCCcVD3Yov3XA
JJmTxuV4IBSpmGNtyAXeaxp8s3XbIBYHxRQ6zzXpzf26jxsMOHZim91mYmd55Q1l/zikGQpzQ2XO
XYzf9lCXCF1XRoJfg/V88i8EKSlwhmNbjCA2SG1k8F8DCBAxiEjmMqO0diws6MdIZDOyPcx9PUSw
YiPugxUZXqZABfplhW+F1p+TOGJdKQTtq0wo77oo8vxeBOA6gQGb4YTRo6tfsGLwPnP8SDt3vCV9
WvoZhpuGE9suyyrCg60NsX7fN5rrLCRPZYUGF3EztnwzuNc9A3aDO1XYM/KhGKGcM2cm+DlmfOU7
eRwTg9dkaoXafBi3EwkCb3IsY7Xr81Z74ErjiMpRMBacgp4y20J4grOxE2G86HAxPrbsERZF6Uc4
aRy4BYskBXi6duNW3XUekX2QI/LkJRSTntHvxJzQMN2/LnUGDciQs+xUjiCJUC2SYQRe2Ry8ZQPX
lgBQsyHAvZcZAOnKyYcnXxk5Ej7q5kdPlNNTFWgkCAV5xiraIC6FhGLU7Wkwy5wZE9pMHTGbNtqo
KrtVj4YaZUUzV2fgjMRjWjXQgINMzgoQI+3w5Xlhby41lHp0gFOGB393CP+Vhvn/z2H7PIP+71Ek
2/Cp+p4036v3YSTzr/w9btesv6S0ifmwGXEyU7TnzJG/00jmH80NR6YddNUMnVX1HxmzVH8x9HXo
odBLniuv/2TSzT9iYKF05M0/Bm/iXw3c+a2fSjtL2XSx+It8QviD9JY/lLgefu4Iwc+bAKy7n/bF
bXoDIhwqGFol1C0rtX6JD+mBkJGT2NFnyLf9Nt7ZR/c4vlqn7gXZ2lV9md0me+2cvEQvKMR2ye0U
rO3n/h7vb/m9XhNFv+e9snZ3YB72/s5cu8dp373MqxNe+6V/SFY8Nwf1Pbgy38JdfmGdjO8uBuFk
J3gs7qvb5lQftA0BA+dmlWyyFTjbfXxvXBcnIuWuo73c4JJYkph7Na7La1gsebtybtN1uDP9JQSb
c37d3wGH5yf19XRytsOpvcfFcKOd5bNxMJfBpt82J7WNL61NufVWzS5e6wd7EyzVW3SVH/iUl/Jo
77z79EZDS/TsvCEf850V2k0A2jRVUAQpIlRWzqE8YGGhNqvO7sba6Xf+cC4PhXv11F6EB7zsB/8y
uBoP7nm85xSe+A5vxjrbsE9ehAfK1bV1zM72wl4Um+QLppl9vuUDLuvlbbq01+m6OOkHeSJTZalv
gkvn1jtkG2acS3PVLNJt/5p5mwov/6O1yw9i427YL+3aC++6wu2hHb1v9i7eml8mmlHXQQKudOFt
eNfCkW0oKAC/gcPYtcFFmSxY7cRRQqU/Wnva/MtsMxxxgMzGCUqQpfO1+YJRXmIPgwv7OJ3SXXhd
HMsttX20L3fWilQAvheqAk5LtA/2+E93+dY/Gofsls3KZXrhXHGEB5pppPGtgz0MKGS+G9ovW7Wy
bySq4UX0gplHe4iP3bnfOm8jvthF9+De8C57kMfmS3V2SMIJtlNHa2vn8kGthbbTL8ONWGPa2rZL
4GffncN4aLLlylXr9CjO2hfuT3S3/5e5M9uNW8u27A8VLzZ7EijUAxmdQn0v+4WQZJt9325+fQ0q
cS8cIZUCfiskkEickzYZ5OZu1ppzzKi4jvMdbk2vvOTPr5CZeeHGIizQExsoLvGWxfAHalWvvh1u
Ysj2KMGveGh54Vurace+qqGg+jAFGxqHCsJ4dOoXw2b0acTlb+ZqWtXbaNUlfnh5k/ue4Zd3yQbq
08beZb823QPsWOsJ1lWYUDzhMf0s16SWOOvABzax1tYKic7cRf0zv4STsOmuObTgDQMyyffGMBL+
dDaBFIRkDpstLS5Sn7pX029U66W3MfR0fxTN9qT7JwvO0dZZRM7ou4kkY+/mvd0Q8DKts3PElj41
S7huvv443Mp78zFPPCiDVU5NyAfVnwHlA0vw3q8ib3rM0In6OzKakbKC32DlFBmWtlUx9DirqTZ6
LVg0d7+sVHIn3ieDdZuxK9ZEgTSefK338zNAyMTdc6xcqX6S7IP38gGhKqKKYm0N/Ix9fUaV3H7N
9vG1+VD/iTVrJ+374MpmXoL7tC8ujG230cVv87Fea+2qve7vK4BHvqpv2uvhkiB0wjQvzSdjo/qx
T3AkFkqmo02pbgoqnPidMoPTo0HgO/oFMC0RexvMjvzgS2t+MCoyFrf6Q7PnE/asR6FBWSH+5pYj
g90NHptvBwj3ZXlj/OLEYq1xHqPa3tdQYKYzO7vMXuN75cwCXLKBu1lvpz/KSvqiXj+XJIZBQvXS
W7IT1/kZGSUA7Tr9lecrXtolwukZwxUn1t9V88w2C632lpRtD0bUvDOsteZc6tm6eBsVJNo7m2yM
GPPG+YQy9geMJi9fj3e174DcWFnRua7u3HnN1ogR0fH4Bg+xyHIYTMuf0MrVAh/fKgvegzjb6Bv9
vp93eXSDkrEb9to6fcLNqP4wzm3tsnisCRx/7p/jmaTG0HN21YhCyaNfddk4lv/TtrbstdunNKIZ
+dSleLaeKWaWO7rhovNFvG6R47KleenZzMzb0vLTM+m+8qzlvU4ZeTfej/f2E2MKuoY/XXV3AuMA
vBqA1PvuNl3d22eq6feYIf3S2cjxV+RchO5tqKzG5/ZZ3Ara4xuiPyHKgJYCk+XDJVwVj8qNc9fu
frmEjiLdXy0l4UvFeLWxm/V+/8IxHIt/C750vFTDO5qN14AhyOMoftr9Y59zolsIhBYnvgHg/Hvi
yy0Byblnn8WrzCcs4G5cy7UVSN++JNmUgfzA3/OS+dEtsVhAZjd8HCpU432z7qtLzb203ghJ9+JV
sh44t0VnzBugUfzCetbj2NO3qEbXcCtLDCds8S7hW+HBg37gwb9WngCl5j+QU2Ne1/LL+EUUL+p1
0/1UwzO0xj1A2D865PO6ejebR/faTM/RV7sXhtiu6nXv8VH1q2HyH4f1enzP27WVCI8v0QOJbzyH
86/hcsnXqypthXWROIjLwfGZ3H2GPeGj1RbTU3jbbzpOSbj82d3H4oYVi9L0O3HOs1M8GTRvrTR/
VlbReFn0q/Se4zeZVFBnCqiBXrLvz1AZ+/Wbc+dckS8Ur7rLmmwKSr5v/Fd3me3lRXBt+qCH30YP
x60neamVT3rRhZMSjM1UX51ZrC7Gz+isf6vAxZ33b/rNuDPOTeh8yFMtD3jPhUPS2Mto3qg7a0UU
7obfOvq6Cm97y/8AAyN28BUpPQNGAui6Y6xS24p7FLw7E01Tuq0Jk4n3wbzqy11nPlOICn/1Z3TB
p5mUw3WR7wNtlU6b0t7uoz2DjNE8YBT3MP/2u3j16hDo46nlxnI2o0UWx40o9xl2xW71SzS+MP7T
A/ynbflDST8p/98HOtaPGOP/MQv+n+3v8uo1/90e/58O/sz/H5ZCtqrf7cf9pnztDi2FH3/iP9tx
1f2vpb9vudgK4UYgLfjv3biq/xdFf/LhrUX6Z7gGO+7/Doi2/suEE89G2RYYoGmE/4/6dUmBXyqi
aEIdW6iLMPYfAqKPi+DU2R2aD3SjbU2l6HtUZBVZ7U7KImCLqqL1rVYmq1BrhxMNzY8e+t+13OUy
wJ0xL9LVRISwHAj+quVmo4Y9IWBXbMdqf2dprXiqLaGQxmLUzR0si/5RSwY+IbOssOF3xHl4g6DP
A/lsAl+yFAifo1aG9LWKgbxYRCgUgi0tAxtb0NwEgZ/l56lJ2d5zUaCSVTtENAEJIIN92U+wVXUN
tJnHwUQhUUdV78csTp6GNJ36rRztOllFsP/v49KyBd4f+pgBppjzOlVTxTfa1Ll2ep1p8K+RcvOf
R/B3kOdxa5kH43KkQvpMH9v4pHOQAcjtrFQTfw5mn6rClT0790bxGJqv31/ouNl0fKGjNzBHaaou
fQUfwMizrMornHU084hQwokOisqDG7Tvmn9U8fC7XDrmDHLTWeR2ztFJL4wBntExBMck2bqS6TGu
wwQsYx/YwcYYqINoJlFi3/9W9ah18HFVje4RWkXdQmK8PIy/hlstyK4grDjAVtdTqHGHGOAefd9R
5toN6AXm+Na20s2Y0u6K6q7cTtIAh8QoPqWYXCQdf418TcWxi+CDN8xx1+XMe3grbQ6xAiM3JUqr
NKF29JF5iTpZA9KoTzUlwVIMtDtbw71y4M9M5Kxn+WUdJyYsySFz2doD0rtAl8C5Vg8a+RwTDnkH
P7NH81u6cl81KisJdpkSwrwiFYnaopco9Bqrq4n7lfplyz+/hGAaAyUJrJulrzJidEkW/kxtm2/L
bCM2Ilc5+OqNQdu0KRN5V4UDWzSkF+gPbVOyxJRmi1F1yASZGmYLB5f4qfrEZHFYHGAa4olRn0CU
TxEDbdvycv96eVQPwhnjMBEhlQOrBkzSkwwU+VZNmjzx9R2Loj6uZVP1oLKG3YNe7OG18q5qYZXE
VFYtNaMv3bGVdNq+u9CVKr5JOlZjAMKK31JMuVJSpVrnWd3cmkkJ2n4oC+xfVJRxZ0blXooGYaxO
i35KjS45MaaPJoqPO0VPQ6+YYaQhYj+8U8dOp1QuhDlZKOM2T1wocC3sO1LORXXHeWIs1ye+oqNG
5HJJA62voO0hkOI51Ir+fhGwmau6kwOpl3xjcOds5zd+6mL4iZUPWEieKGzZahFlu1xiWKfnsISV
60VLLSfTAU8MSiDPyBnhYA4rHIzlaObDI52onrBEJMqn1EdHi9nHDVPYdi2BuIpp50heNcuhSwKD
t8nHcVfrLccH3Sz42L9/MF88FxNFpIPglb6A+TH7/DVASSZKgdg4zC4GbMmuh/gEcfy+JongJoO9
zt516k5M3+oX8wjfBCoBDDMCpe7R+zdDW1e0PicCRUjV8uYAXji9o5qWNMzI6odRyRn6a2uHOpLf
KRu2LZ011hRLTx6+//1fPGYT2AGKUAwUqimObsWQpNs5gngQPSwHf+rzahNBVd18f5VjX87yNtFn
s/UxoT8DOziaOXMzM/CQVFBf50GcZVZartN0hFUZ6QHaGcgDxs9hnLKzQKvQ+6TOlDML5tF7VRJ9
iHg4Zf/rACcO7Uj7Dz7j/2kk+fIRsHOzHV4/2sGj1VSipATdhyiG/lcHY0goZ2xxwn+/CrHNmoUz
iv0hi9nhB1iFjYIfrwEfmKjdjV2ORGRWmv78/YNeGvtHKxRft8ZXI/hmjOPP3Hbo/874Uj1Vj3L4
18Tg1J2a74Jan68mKw13utFr/pzbwdn3V17e4PGVlw0uQgestcz1h79Pi6fBhGmseEbSOgtmLoL6
wHhTbhMDNBTUlPJSIC1+scEKIBUjKfb2+zs4qkR/LDaWgXtCmLg7DO7j8Bagq4necJbFZoR7ESsk
QIGmjejHWsmd0o/ZbrEtb9teH84Mu2rOyTToQRBYmFczu9ur2cjKGkqaLE5LKfD721u+pOMHxABj
QRSoYtDDHN5dr5ZxDx49hFHRqNepZfW0G9lGgPObhwsnU6vmxFf31WBgHVwmNrZun5aZiURivdBV
KsnEfSIIa2eCwZTyrQjdzEeu3eLaIqZFto58+f63fjGrLq0JFjcoKhrTy+FvdcNe5Hg+YWL25F5l
GM88tRqJVQiNJvaAKgdruBLBibnsi6syAJ3F88bm1LSP1rhJCwmgBbHk1wKusBjr8AfMgZpOoj72
k2ei9Yx9WKD59vtfayx/8dGrdQwUx3zdHAI5AR7+3GZqiCygdopNeDYceMN8CVi6ipps6TIw16El
Kkro7MD2VQ+wZK+DKv4jO6koEDININz1IATFSXKNdnkaUhgNEXHnqOhCaH6AWee3GICcRmm6bnHc
hgPYLDsz6mzNUWzGG545zoMTGrQD24lNz041UOCdtVouYYXnM7mwrW415XmbytbcyJKKNTO+K1c1
XaJHzZl0fMFUea+cKCMHUg2QDHp9kVik+oDCIHzEzahrgJh2qb1OvTmtKWe1JyTAH+6D4ydJIwsF
HRttE6/A4ZPUIQf3ppj5hF2tOw/CEZgHybY6O9ky2pIJQ/RbnopVPGTjBbSc8tyVk7hySWDaybQu
kWT0lFhA/V7VndDA6owcME+87i/eNmIzG3Ub3xXK/8N7lJoZtsVA2ioUBetXwnTmS3rpP7+/yhfz
qQMGgmmMx2Ezqg+vYrjNJHn7bLyiBRCYO1G+0mBLEK3dEWiLpUdeYLbVaU93DmkzqS1ObKi/WBfx
yHHcU/GmsC4u//6vrVE3pn0sJTmJkHzVF1WTLSHNWnjx/e/8atvOUcrkmzU05qoP6dhfl+EAlwvO
zZQTKtPaGBmyUVWQrOAGRr6RZj+QJpZX7hk4WG1rkouzceopvtHaGXoRmYWpl8umeIpKZuxEzMJ3
1YhwL5lk6okH8nk+5SOH/L0YmJlejrX30hVp3KUsrnlhs0YUOtj3SiTPVTmGV5iL1TMy6p+nTlgn
1tZjPR/bJ4M98LJx58pYP45mtkI0LsKdVvGKpKY7qoXmdTG4Jb2ukEDJmRgUOx6sP4g7dULqQ1Ls
REJcbAlOBCFtnf/zF8DtkHPPKrZsz49NpFKVgSZyIvwIU2pWeYkfLJdaf+IqH1arw8kALwAnOuwF
4M3/I6z/a2RErVaN9kh3Yoo0QAfp2K7qRkLqRruHjVct5puRA/+PWRVIohvccF4IYHHVouMwNpnQ
QUeqws0hrpsg96cketOgF26LOja8PjecE5/sMs1/ut+Po6fm6Bg5j1a9MY3zsiOV2xvH8g30KQ2H
TCDyiM0p7U48nM9rnbE0/ZfDnGbpQIcPP86QxFBFlTybOUic635G70XOl/4I9956jAEp+JkprbcT
3+rytx7/QuSkQgDhdtDbHu+wcspu5JUyDt3o0TaCeiMCk9lZA+jjI8Gha6/kkYpOZCZDOZ2NhTfi
DBHIsdj1YtOq9t/f0VePnBM0xU7KC3wdRytvoZdTP3KaQn3fik1YTxShSLInlGyM6ad+f7GvBqRB
7QfDLHUgJuWjz1CPLOoCLg9dK8jY6kdEq2TVTDW7DVdELgI3TdHTlcsxfCQsICB/LM+LhO5N5nRU
57UlXINcm3hrW3M0vbhZWLV+ZkVdco12CZRTN+d57CM8jdTd9zf/xeSFOoMSDMURDaP+0XqSK6Fq
kyEI4GRQx9shSQiBcgA7ltnQbIkPyS61oKfFjOOpPTFWPy9lzBWUOT5K5jy4o0sTxNhQlXApzOAy
Fr7GFuypS3Ia2kIZYuWWlNb2oklC0/wt9HF+mAY1aVbf//wvTqDchIETkOlTQ6xy9MFIMw2malC5
CaIPHsY6gbNWhTauV/MREky7G2aHo4LQuzX5ZcNLBcagpcUpk8d6RHubkPIY7oIqEif2PF88HTz9
BiUy3EFoto8GVSwrkVlhGPrAouYfWH8SEl6wm1/GA7HU27FyoVROcT2cBXC+0cxxuKgev386n5d6
fJK8I8rWjqVyZDicTSTwd7e1Y3D5ARQ6BkhBsGZ46jzyxcdqaZxOF1/tYtM+egVEbsjOKZk9RttF
cW0ClvPZZtoYdADhnFisv7wYCycVB9AClnG0kyxyC/MYUCtOosCU4iZxXrsifxm1SX3654e3WBw4
9aKpEnBVDx9eaiMcVsPlyyqC+ixCgrhORRafKD6Dl/w092I71nAkAxJROZgdXsZGlArhcZnqYAfD
WJzHp6gfWv0MBXH708q1SDuzU81FRq1mqzlUk4o4sfCXNvY9Bq0ue3V6lXoa8uA/hHijzRGEbQGz
i5EuDqUWEx9hi+z+3x8O9Y5FqYaMHKbu4V1TVTQdCffQyyYknXHnSnI0K+PE5La8zKN1abFgLhAZ
fNvUOQ+vkuXwvEhHUzwFXhLBU6SqxFqrPuplZF+wj21PrATa5woexhGgI7pNCwzAwdFSX0ep0rIZ
XmKRqZ6i0kUPCqAfgzi5NGGDfCbOgyU1W6R+SMjHClHtTG8ah9yqSuP5rB+JATYJ/NhZrRNuagcY
HQJT4ww69IXhgnm7SLq2ObHZ/uI7tyAhgD1lrLofisG/t/TaXOJPsAN4/xyWOJY28U6RpMr8+zun
S8oaQ7fI1sWyd/l739Y1Sm9mnG1LVN/7ZkaMZKtNd+IqX33g5mKqZO3n+z5e0OYwjY0xYLfVlkAi
m8lCKV+5ekKsdo4W+vuf9NXFMNOojK/FwX7sL4LRLPImk2TGR3l0EY/EksN0CbdGGbpn31/qq3fE
J47SkwmFheHoO2/1tB6LmqE1myjAC7Vpz7IuN04Uy77YP2KQxkRucL5cmjOH7yiNpN3gTGQAxwg9
2Oo3m3LuoHu2d0DHiJ6P6xPv6/PvojfD5+IsWF1OekejwmzjpkKgHvohB1oPFH11beJ1ODHCP78o
CEu6g+WKPTGH1qP5RsV+QIWDlWzolwQZxQY6ks+qvVZJutn+65viWnQmmfWZBzgKHT5DvEKorBuu
xekNsBPuBC/E/Xlibvti10kFD5iVbi2DXTOXn/zX55TKSMZlUJBHNLTKe5OhQJtUgoJmi0TAnhRu
jyyo5k7g+70a86g+NxPZ7yg3A6ELF0FfgglGbfr3dCQBdiJc8tLQ5uSpFQXA+e8fyRePH/wRTXmY
C0uD42irlw2lHucuw4q4HArqSklnxe5GsIl6oP34/lqfhzDVAm1h+PD1c7Gjxw9Pk5qISoWkFVhm
dbxtF1LBPVDozbQsfU14HztjZ574iV/sJA+ve/Qb3S6Ao0rGkK+E1DHNRn9NqiojFiUhpczJzYeM
nug2MWblzJadde0O6SupmRDcpZKWm6EDdCTTsXz9/nGwzjEQDldBboxGC9UzutS0bQ4HSm5JWsru
DLhPRHV1C5VdAVdUzVm2b8LcTO7nYtAyn2gU9Y+DX5dIjTiwEsINu6S6NasBI0RDaOJVYVWZuUmi
Hj8AVVznnjafZex48SDT4jAEtWiSb0VlcIL8NwyhpbAzds21WyUlIk8I6xpSrpLwI6eCfAbqJo3Y
Qrduk+5h2QNZp52loUFzdAL1zHkmgKKbUp3DwWiJ361Zmne9y7nKn8exv6VIhUCsgFv1PpRq3J53
vVmhZjMrNJdwtqCyc5cgdPHdxTBmSQVHdjsujduu1ApE4nUin3UrIajPbUiIhR04lwQLCa06p3aI
x4ZAH5yx6ZyO75NW8yU7CE0a/qBLggiHeGuFWQ+gjgDceYtKZfzdiAXr005dLS/MWPRLEBW4bnRs
AbHOeFDYVpE5IZ9NNguEf0KLHbHa1Vs9Mjpcg8T3VX7Xwm/EcjK4tzjO42wdkZeq++3Anl91Rtv0
nYrDNKrHYYmwKjT9h10Xxq+2rUC7TeZg7MNgQM+bwTzbFrh/VxPuSNujRtiw9WiJrkaU283vtd5X
z1aHxC4hRNOMSLjHFDVxFNTYsXrNqLdEGeQwxyCswuEiBbfpYKEiIcBppBJWNkb0fjgvRdVIMhWm
NIJqo0gnrC/O7nJcly8tQo2XSea3et0nZ01sNeraCfLmd91q6jvRgeVz4CrzzZwlZeoTgWn+csZp
0glDtpP6qqKjgOFHE4PwDWUo232gc3T0c83KaZCHYfegDj2iW+Bt6lORNSHrPrGrjOCkcie/DNJK
veziMT0PLCJVYOM2cPUaNQ5JJAGsfGupgfIqGkui1VAd5bmLpfOeVI0xEwgYRvf4aeh6S8zksw+o
2rCIeRjtn5JwCihEgPxvbKvYBoSjgF2A0VCgh43zF6C6sb5Kg6Qg7scJAVwy0kPLG0wruJcjZlGP
BED1YrTgIHnJJLqrQcYZpOV8vMoMu3tLG4BPZ/aoInrP2ArOBeZN1Bpqe08gD9mZdRPH4EQldAIv
1cl4kmXZAM22eg3Kk15WSGXJo7bWkSuSZG2hBCGwIgDgiW67xxJudLGIViPglVdjmolIxavYSz+c
A9o0jL/ci8it2U44pizPxRJ5bw4KQlIctw3VVHvMwpUxOQ2BWOR4/iraBMVI3apAbgkObPwSjjOJ
IWlXPeFyKspVVrdD7Sk0Kt9glShEchRx02PENZzZb3Pc0luYYBZk7NEtmvVkxTI/j0Vd4Ql21Tkn
SsxMl+9Q6s9pQwIcwAGpn0vgTIidsJ79SVW7eFB7zpuEpppj79tdO+5hO9o2bqcIsXAy5vHv0lWB
7dqYql6sIiwvCukkI1KpwP0pymJ4MUonY4oAMbAAKKYRJTwJFODBFwuNL9w+v1ayvMT9RBnyQegE
+fRLmaJvLLVFKFEQoSM7LSMUrpu7J1Fjy+JcYLbXs2risg5mU/thD1FAnKGu9pCn4/6OgsB868oQ
LnGBTIS00hpL9haJAit2oEtj2NeOQW5fLBsVywBs8OuiLbP3jrhcHFvJPK7NKjEsYiiV8ZZsdPOt
HrL2WowlFpXKGMTbWPeZzbAdU1Tyoib6tWWlIl8gTv/0jSmeZSKgYqdGG96i5orR1cZmaxGBNS4W
2soRM/m9s2WsNPoyd6OD1c1XJzx/PtFN9n6q4FOvjNroLzMwa9bKNIZ6PCedKJ+gCsbZQ6iPtbOl
ymU8qFrHrGfVaXInnDp648hGET0IDOcVLVP6HBM1cm/AIZt3wtY1qBhwaxMPRVX3LKIi+Jh+CLQZ
mSga2+qx6EViZnzoSvCnnEz53CGXSO8tGF0vTN6ucyEMjsqgzqvyvbOCNNrZIJjRIo4yk0i4skcn
q+ecjAGUhjdWGJudL1G4adfqUBTtRtFGsGO10EF1JnoI6yKZ6IJ4qEnyC50YzYuasXwxhpPSsBeo
yXlvVDLN+GT6QpyRwZ4hjQksUhDistdeqQcXNUqbkZDcJm3zfZ9oDSuRYhEn78Zk0WZkM+Gm0Qk3
0CT4Oi4bpNf0qxEIoyRCEwa00MAWSm0S6XjB1LnqY9O+7JUU5lBXC5yuqSI13Fe51uKyoIN0n9d1
cEcfNCDw10rbiDCuTi3XeP6ix9GZG20boN5pEgBGGT9zT0hfzFaloZ/JlAZmvXfiCnRcrygqaTrQ
xHehMytXreVGwBL7wnqrIzvv+Hdafa1W3P5a7aNoZ3YRJTWHERN6xqQSgDBHoO+2MKXru7QgXnXD
NBCzg7AhQ3l5rcMnGTI7eA+ZYJ9mDu6/DFyRYle6wqLtaI3aTYfRMSFcsC+JWlIBeXsF3aUYx3+2
BEV2poKMZTZnZ5sT0/SikQGENcli4fDoW9g3k6rSi51EgBxeKeoIn3dgi4ummkplBXQSQI40SIqA
6NGJrSabEXOWOrhYe50emhTG4ksgE06DKTwr3ausUPNVrnW5u8o/BEOtWRjX01hKDD5uhTYvRP8G
z74SMyrydO7JmsOahy3e7epgUxPSkXg2mQfqOmydrL8IYtv9ZTb2+IMqJqYwmQT2vevMCW6RJslg
SIN4fmUfmGkoHdyWET0YAoagOeqv8AJYKyP2eYqPVBG7hmXDJsG47DDVBr1L9DnhpdqV1fbuNUkX
3V0F/+3KmuvwmtQPG0tMy+eqSZ3QixyS4F1TLPSfaSDl13cGdIx+Ilv5kw2fQ+wTUIQEYt/IIiEw
vhJQWU8Sz4U5tLehzDTc0wLwWzjLxX/SW/YVhv3Cd8lpoJsdiVVP9safBDDJa6/R0xSzjEy0j7Ue
+yqLJqauIiw2WswmaaPrUt2ZSTN260gj2nnbaDFoC3rT9Z3VCuI4zU4bwju+j6hCFB8GpV+azERe
GirOj1GmUbavkqTIzjPDGKArxb1MzgENNehUMpFB/o+yJD1LYXBd9gVYN5+8X2IBAUXRetVQFzSX
Zl8HNesbgUvr2sxAqNZ9XXRbTZG9s7W1Iq72k5OkuF5E0oQbJRBmsnWHxkD01Evil5Ue/1OjJPdl
rLnAPuknYMKHGmBCrC+aR1HqmIxIAB5g52OhZhrq3BCIppkQW9YPbvqMIsogK8ktxZOZ2+GDWWLL
3Wv2FO3LyYb6ZqZVvgBeUYF3DJWbxk4jAN0BiXTgvsYEM3iPo4IyGW0qfMEZ7n69LzDzDzHuuMnO
+nVrtfYiQatdFDPxDIw0ddiikY/IuJamYl+kk1CJoM3aHLt9qeOzZjPVs1+JFDf0x7F179TcHh2A
mEPwaxi60Aa6mmGRakjTLHZab6JjLkon+jPYScC9sTu5zAoprkwwHMvFETLg/XC0d5bL6YmPyQQk
hUT8FlKmSW2kym8qvOHBWaUFzQ9RucU12uw0INd9rLclMTLoFjQ8y15bqZhVQnbz66YnX2RFP6C9
YC7BxmdWQuYXzdwrIbzxQG1AahKlTixB0q6MkV2AJyQxZJuslXa7aawc70qJJs1cstBTpqQ0VPsV
eAZ2/1VQ4BSlCoePMO0zpn1jjOYntPL1lYlyXd9Fs8TE0sFOym/TMUoJzBVZMOC1Guraw8KdY4CM
dEPuTF3y5/9XODepHvaoeUqT3ZTHrhBHaTeARKDj0monKpxftJwpadgO0BasC6ZhH5VroEK4ctBG
1gBpVqiQu199ZHC2A8yxV0l44Dk4JgXnUby1Td/sIzG0+6yagt+WNUX/XtWB6Spg0Wn2Igk9qlZJ
lF1FkzchTU0t2lYkRvwGfxcQW2CE0Ynz/edaMqdoQEqIyNBFUcc8PEWb8Gj0Uu/44RzFvGhwSSJq
k/ZPoWimR9tbO3Fu/0K2Zlr4KSAliQ+J7tGTJnZMSyuDMpJh0SbmpLeAqpXZJRQgm34FUT4+WGbB
FKjmcNMUp7qupWuse1MbvDqYiRiLAhfTUqZM05YAC5rb31cWviq0QHtfyrnIUTCcHz4RJJqitNoK
uXLIXU5kI5JfOCWVPw+OctNVaC76opQnRuDyTo+qGVQV0HEJl8uSQnF4VTtkdeSLWvi5ZX+uTOro
eKTbuMSqu/OmtQmlih3CqX3ikdITNbfP12bwLzpVW5j6QoM9vLYWukEKQDOE1JvIfZmOzq4d8vZH
qxWvbIODm4l0CpAq/wpKpV9lL1ofKJlUMOn1HP3oKVZcvRwJoW6Vsd9z3iGTRQT1eqboSZ6qzF5o
hicnnvTnEY/0FQUOrVmEqap7VNBSGtXN5vlDA5zoe0wsnAxmNj+lGUcX/Its+/14+mLEM7EA+6cd
jVLiEzJAETHxOhVSyJY43k3ZJdk6NICWQOOmaxC4VqCu7MlgpXQ4fxscSGrONEg5oztX1MVmRqS7
VyfYap4Rk1s8aga74u9v8ouHwjLIDIj4hKr/saZvTAanirQpZBNSgfNMKZCL8iJK9I2o1V/fX2t5
q4dDHfm1sQx0pC6IhJfS+V8V3lERWT4VNhIoEokv3NJuFEK5FXzmOq5Pze9cI3zu50khtTISLrGg
DvElJ+rzn402lG/wf9DAVNHd47Q5vAu0dcQ2L5ISLZBdvidFmZgkUrON+1xtxjsF5MvPKRhw/Rcs
O8ZK6hobK7wVzi9FEW554gV8UWcFGIbcSTgQMBZx5eH9xLqjVB+WhSFptHWdzUScLhuMak6d2zwC
1UJETbUNy9rxknqWK7ji9aYmU28H+2UgralLMMm2wer7t/V5ZCz3RcsJERSOlmONdaNNcKs7RkaS
5RAQZiQNNvkw6zB0lF0216f0hp8nIySt9BlwjCBvpZl6+Bw6ZRA1A5FeeTE6z5L2lBd3C0uxc5cj
QSjZXRPrgtQGwv544i0sf/nh0OQXMhHR6WBKpNF2eHGrTxK9CiTS1lE224bMeL/jiHZi7H3xSBl5
fASYYrBKflLWWVYyq4vUMDJm4yFFQn3TaLO6aYu5PXMIvT3lwPncp2BFWQjBtMCo4hz3DlLqEiSK
sqT1dRNem4ScE82G69/oEJl9P1y+uBREYhCIbCYweepHU/qQa43aGThvENbOq7lrkzXI84+EtOnU
xPp5IuEKDBb2t/Sk+WGHbyu08ZoNkWCRnqL83OqL6hkjD+l0s1k4lxHxjKNH9FR7kbuK2I2z9kcb
YiDQDXitqqNg3NtluTcaRJV1r8xrSjTBxoIciSUjtcd9hu71xD1/+XiAZ6P4RWhKe/Xwlgd3QvsZ
8jVRrEp+0zEaztVyVDexmOez79/E5xmFZjTvmhgCpjqbneTRtfDHEaNJRDzNaZFfN33aOquurKdf
SQRJHnvakP0oLNRH+2QyQrpIWhwNr7UWpd26mRuSlZwcFdhKp2Wh3VaRG7ondh4fgoiDDw6ZBFk5
S4QIfhHUt4f3SDAz+C4xg8uhHSifQ+IcVX/EvgGegXL1tAqVAZqcpRYRvJlJc+UjAqIWiXBqk+ph
mwL6YW+RoIQuxtjUFcAnz67qHgJrViIep/OjXIVZpzWbIa270SMeN9Y8DUNS5U090W/73NSbyz6H
PrfuMpI321AAo1B62HmrSUknedVOWq+d+FA+lrmjn445aOl58wQIBjyaa4Ig57hKYLffsK3bjkpN
+hT56ulPag96CdiOmHgyz7DPkU1pZNWGNXUkMA874yXGnomY57hUBigJln3f9nai/8zoL9zrcSLf
bTuhWghscAbz3PHqPXZf/U8C7zVKDIMhM2IjY7LZWhFH/yqCoWDJkcLlm+Q/9vF2sg6DLGW/GRGD
zEEPNDNR16SNnNBCft5WoRngfKSDvHfYRX6kVfy1jeBJObEKlo/sh6C6SPLenbaQ19poleUGKYWz
o8yPsiE/1Y/jIt81TtJCAOyrcjUAWEOmWJiusgqnDic2lY5AWw/OlMwnlEyflpTF9IZAlj7lkod0
LNaxqG2rE208n87NtGQL0t7igLf+/mP/6iqkHBgOrq7lSzoaTNRElkiZpYgU2SFFcAQD/jAncXVi
1H6achHpa+Re4YfmkMyTP/xeFf651uZW7I8VDH0ztlQvoFKylnlXlNsknKzzoVHJs2gB2OwbM07N
zfe/9NP+gDvgeWLJRvz0HwzYwe5RFINez9yBoZUQrgxRejZOswu6s+FACa+b1oaiuluNvuDN95f+
tG5zaRcZFOckFLH04A9//ESrvRexQj91rGd/xHlyCXcwuGPSUW+nIM1PyHC+eKnLKdRe7FMgDpZI
579/asBXjpyWYktXpeJsyoxfEo/9iTf6oaQ7nIcW0zYnocWbuezIj67CSbjL5JDAssrN59RpcJdH
YAcLv2HXEK2TNg3TVatEuG1o/BbDesY6KiuUYHBoLQQYpT5cl/H/Ze9MluNG0qz7Km21hwyzA4ve
BAIxciZFitzAKErEPDkAx/D0fRCp+itTZtW/5batlmVZFIeAO77h3nO74UOzV/4JGZ3eWQx2PRzY
LBQvqElAimvJwD1Qd0zVO3NcHtCvmeRSiV7szDEVgF6W2lohs6TJTo3hayGRksreLpwpl8OjjRFO
p65k2uaIerit5wbGAvmM4LAZKGqPKRrA6KdXWK064JpxYwJpJssP2cNGuHhRCRfbXEMUsO3tsl9C
Bs8rHSaPY3vHix4IE9Ir98WM8FVvJRCXe3qSsX6qGf/M58nMF1Tmk+rbENn1RJtC3pixqZoe0nmu
4u7bghzL2ELXdaZtliQYTFOXuf0eKru/UsWt+lYj+rffqrljU9VxWO5jhFbWBtt28+Fjf4kOiYkV
5rVh1Xx0RAO/mDZwkX/cFn+Lc/J/Ez9orAlk/54/ePopu5/zn+GDly/4RR80v+BYXXWt1BorxHot
zH/RB80vl7OB9ILjsHIR/sU78b8wcbyY8FHkAyOn5PuV9mf7X9BngsSG0c3XURX/Hd7J+pv8qTmh
REDxybdAI4fPELncb3d8Fg1Q/yVpq6TnWlTUWk3ycKHVTTjbrAs2RV3lr/XCsePqWnxyhFeoaotm
CHfgOP3o8rF9nSTF3ybR8icirEu5waFXvUid12FWF/6rnfvizhsi81tnjO4nfcO7nbCiuvzR//P8
/YPX0v/6/L1X/3X9Pv+s/voI8jW/HkHxZTV3oNi3fLK9PG9lmf96BP0vFPFra0wPjvjXXe0ov5g7
wuBBY7iEPo+mmbcTd/ivZ1DoX6iSeKD/eDT/Bm/ntxcFncTKdOcJpMJcNYC/C11TG/sGbwQSdpCC
oDuu5/iYKcPeda7ID0kRCW8T02CpUGpyuGljh8glLGrbcqO424qDpqXpTFAu80C2tw6KoaQf0S5p
dkKSrRB++oKOxS2COhXjW0G4OzxJ4uGWzZTpDF/Q+hSsAkz8tnT/qofeuuibxmysO1dPp0/j3C64
NY2i21joKvwBkf9+oYxoN5XdVO/Z0i8CpUs2PPZsWXpQzwR0pZ3+dbSduNyr1C/PjKcWuYV+Pe+6
pUW1pVU5nJlSdslpdJ3sg5fXkRdFB82YOcWpmexJBbPbDM846diOJnHb7rt0nHaOSXTEvvL7J79K
ScvwQLa0U5sc7Ih3bKXhkcbvCU1mSTTjncYZYUQ5AOma2858n5qsf6s81RzqEZuC05fl4T/HsJ+P
P/77HzCJ/rdjePXeq9+oV+sX/HEGTe+LucKemAmuCa2MTf55BE39CyZAGiWb7AW8qjbvh18n0PG+
MBxjh2IyuaObXRdMv06g43xBNM+smVuXUQVd7t95CyC7/8trAB8mgzjMPXx3rgi+02/1Wj6JuRIe
SUxAPqrP0u/916pkXbmt42FfWFr8M68UAgMykrzXaCnyIcQmPF3rbdeCdfQL+9mVC1tCzSCMBKQi
GJlwtpplny3NnAQSoy6M7tViGxo4czrQ8EVRbRlL168RXI0BvDM7npNPmqQRyEGZbViivOMsOdE8
bIZZr3fMvyLzbPW5Owbrxu+Jv1qfEwayTB+TXUttXzp2z+qn8SC6x7WhjwBp0KoEnjWl1SZx0hYm
TZsaO2KfdEh2E3kNQVQW2Ter8LC82q4ivKCbW9mEFkgLZ4Pxwnov0gnVC4IysmsQHUoiEIiFOUWG
NQOMHJc75UfVZ8eRO+U4B7eRaqcHUSzynkQFeicdcvSEUsMskLHWHsQptIzQWAbdv+4xmN845nyh
StrzM1k5TrLG6SRH38cPuUulZ7zOlaNQsyFK8ndtFS3fJDVhsoXI3ryjASMmoc81cxW26YSPcXUX
EYs39hKhl/Xihxw19k6o08F+Vk3qXIvBJSUJ1Z0db9NKDp+kNKTPsc23CQvLc3Nk7IJsaKQ24GkL
fdSujQRN2ymbZfx1bmwqTL8clxeVFnWzqeA4TahcOnDj1MxDz6Sli597PWMsJcvab/cSThly1cyV
FAhuPfantLMihPOX/InqkkVBeCq5FBGCueN4SauIVWb8GAbfOlmXNIvRkHGOXDYfbrqC5cK+Nfl1
+Hgtp2ZBHE3OrlnjMQBbwdeW0QBrO79wt40Lg7vvhBNvK7myudWK6QZxhEJ3utC7yQECKrgSvY1m
KHXSJlbSt24C/UbTBP8b3TcscCVaxJDIMObvmHerbzZIX56ZFSFuM0dCRXIhiw8Xynj/B3F8iHiU
5IVEDu2nupIXPnmSdi0NAdByDH7YP+vCyX+MF6o5ryn3a3lhnefeyj1vLwz0NTJpM65g9F6RHIk6
feWlz2L96Gt0K4i4L0z1acWr2xfSuiLG/ZPBxggnk+rMJY28S/Pb6cJor32zghe7otuTdiyRr16I
7q4pk2ew1HDeMzuLJH4cpCqbrLeW54bNADlFs9kSqD4jfQg0KYkmTkpTJDstt4ciKNnb8ybNRpDR
WTFmQR6PcFvc1u/fpqG1XiJPymhrGYudBE0jo+7a8nKVwVzJRckGFlnnqS5FZR/juB7kkalNme26
IrNXLSu6on2RkRNxy65lYAqLWMMIum7hMzeQGBIlIqOWzQtcECeYUxGPW9mumRyaR0URNMSJVUGL
/306TUYSPYm55iTrSz0m27RJ1b0HEd44pZpdOIdJTvb4ODV6bryllWWj1dCKGrprYUzNtiWX4Zvk
QbA3CUIJkK/SUmVgzplsAyqfOfOCxs1yUhUaUGbNbZonTnQfjyZ81iTSgAuaPY7Yq2Em6H1fqspO
bnLLTz97RABqk+Q+KSsVeg8+2zS3uj2RTfozK0HfA4PfZB95N4kelCWzoq1g7x5/R/lrv8l6iX+o
obd+yKTUkUVXgz1ewZ9jDKpcXX+uepPU1YZ7JESGqTl7bLX5i1FbYNCcRGX+BpJs/CKQwbVXg6Gn
Aq++079UZVSgoLGljSpvmuAQxSSdYMViWpQHdm32eYhVwY3vzbkMPddqqrDsAOr7aEXISB0tRrOT
i6du23jOYuI7SK0nNJKESQw6IZBMLAXy8TpTMt+bhR6deqSx1oZv2720dtF9t4hYiICytR0y7ahG
BhIZdg2go9egtEpn8FCIEcllhCJx63Q3LAh3JdEO2VHD0PJJzTm5QUqGFrIuxS1+jIg7sUJnNLiv
0iipBY9TrkhjtVsRer5iCuY1DfTZOFmz1pzEHfuDrJDHofccjb1Gf/Vd6k0kuTwyV99KU0PNkSxR
vxySNJf+UdVN/9HJlmEDivflSTOi6Klje9odSs971cQKrCvtbNkX5KqdlkiO352hjs8DwERrw6Ax
UhsUC8FQT/WTtL3+euy68nNAy+DtEXjOh15Leu5PvsVHkznNJ1JkHUmioQteJmOhICejUps2Y5GV
IGkZTL9xfQsydnhEvzm9bYxPWmZ4D4vn9i9ea3R1oNJpuMPAJ8cwX6LxJU811IORPeDL4wNy9qLk
c9kk6VwclzlqtWDWk7neydYlga8S2TSQ0jSb5pZ2wyVYq1fApwvnsR6KKd6WKq+jMCFNAdFyRaGO
QET3X6GzJCK0/Sh5z7sBXWjdZHpBwoxfdzsv8gw7UM1k2Ruuo+WT30dJVLM4t/cza2f7Kqr0jNwa
Jvz91qvkdJvIZI5DJzcmND+x3zDcl0xoEF1HehukXZUbgaMlSRokYzS7f0zd/tOc/oPSdV0r//vx
yLErfv5X/UmL+tcG9Y+v+9Wi2l9YyjKLWOegbN5wcf+zPtbsL5CwkJCs89E15XwdQ/+zQLa/2Mwu
UFiZFrc3wIh/Fcj2F93GxCYcHk3k7Cgy/kab+tcJNVMSnWeOC9RjKYDA6PflqqxHVvl9DLYEgd2h
j94nyQPEmJBkkDp17kWc7b3JT8K6af5/Ziln9Rz9a5Z6+ear45vWHQChi+3vr7NU3dRQIo9WxBHg
lTuYkVCHagFVDFooPnatXlhcqm5/KpNY3WsDGlMoTcaeoq07dZ6V85CXiKXx2EH/hAJYnNHpJ4Hu
6N/UXMbbJEla/cxfF2MtbTQmgByhvVFOHyOsqwlpKj64stMj7Dnc/+Sq03F70AcAHaYm2SuKUIe6
s1SyS3EyoTxNzTr0ihlmNa6MqyhK/PtyLtO3nvc9gQ1a3hABEY/TM5OuHVnJzrtG2u8q1iYZLCgs
ksnQadvg+kxRQ3kynGvPGf1fqqz/nEp6VTq4f38mr9I+Gd6r39tVvuZXu+py6HjyGBmtp+oygPpj
YrS2q6gMwOPxTOK9Xq2U/zyNLmRnJknCAOnEzubP7ar1BaiXAHsLSuDyz/2Nw3ixJf/rQLCd9+lV
maYaaP74EX7fd9uRU1ANQY8VAgU1eY28+5E42+a7hnMoJ0lezS90B+qJzLy3gm1woC+pyHdLuhRG
OLPO6rY5s4+z6rKyCReUtxRXteZpIdLnnkgnWBH+XRWj0j5PE7mOW0ku9fOf/uR3f/zAf2YdkwP8
l5O9dt38CszmMPavXILfdzEeh1MsmlRbd1wS/7DEbTLsvQUFx6kdJaMsdu3pj9SUPvpqvf2ZUoS7
QQxMgyKlSWOMWSJd34HO0pJEYjbx176U6Z0L98kKGNoWrBgM/NxIbfoHPe7xP4G5c9MjZg8v37UW
yINA87wiPmgsVNpDZ/ZEg426vspjxxhl6NzWxbdoGPXTWCrIc143ZgkssQwjgR+P5bM9p5PY+B3K
7yBZWomDt+6LjwZnqQrHWMBrSYo5ioIRCWSykWmPpymbuPA2S+xmTogkpyxoKBR3UqlZWHXUCsZD
DazNrDsIALuDLTmSM9XkFZJBgaxs18XR2G64R9QV1a9373pFSiSHsEbF+Cv1cUTUXUewSomy9+D6
sQb33xvlVUW55J2YckTN3uhMyk9XFM0PLyVjq11855xJj+RcBO7yiCNQvmYikzaWv9jij4SCixgx
rEQi8C1/ObSIoF+dZezvVNJbw66YzFRtKefUjbcIKj12W/QUhAZqbmgUQoeGCtWA8eS8xv+i0stu
y1RZdJV+tfyIeimJjyEK67OlZOz4JYrxySgGog4IGjZ/xuZK/EhymYag77IbA+6NeUs6q3nVju7I
NV3UnICRn7i0YtLXGpHpoO91zFZon63xAdFnj7Ozg1G7gyyB26lM0cka4yII7LGUaW2tNnWuvA4S
I7LY2qu3XjmU8c6QtvNc1ab3kV4qJPdSLWWXyonGmCrKuFRUyaW6ci+VVnqpujCnTbfLpRbTLnUZ
RgxqNFLFqdemS+1G1hhl3KWi8y/VnX6p9HgSqfqKSwVoqzF5Hy91IesW/3V2MSBtCht55aa6VJEx
hMQYY5djP5pUmexlqDe1S+0pJlywSPcLalKaAepT/VKrMjwujjx/VLDjWsxql7q2uNS4xVruMjKj
8pWlN9z5l3pYU33/Eq1FsmFNy/hkmV32DYY3VXTqTeObjYdsYhmiNUQ3MVkxA5THbnKcL7W4T4Xw
qa0F+nCp1Ze1bC+b2vP28eIVn5Uz99cMvuonl0qf0peaX13q/4JDfNbXpoD3vHtyLp0CGWsR7jcy
gC59xJLM0dO8Nhc5SYvGZlxbjqJB0H/0hxlffXfpSsxLh9JduhUhKuP7jB+RHqZrvW/+MKj+kFy6
HP/S8fiX7ofNogiRzNETZZf+yCChA/EXy0eL+Lm1h5plQz/FRJDeKjZos7pLx6XW5sv7ow/TRG+E
3aU/06WkV9MufVuim1Gz6S793OLHHb3d2uaZTt69OHhXgBeubWCsqjbfl5fucLDsHtEFwidg3Lyr
nnot5zBjcKKvrJaYHhP7Iv2mOTKoySOzrsJoQqGC4iHG92CgzDHoH3MmhGv3mk4jUHx16WrJu8cj
shC3/JJztfpBbqarZwzXehVoTiIIvknVaJ11UZZhl07k5/C/mbjhkcOGNzLnd2EOWySDtiUBLTAb
HhK/z1RgDKiRAqPzqurs6zOa88TpMenhD4nwfqZR5AS1ZQ3mRsLuTzaua6TGXUx7G++SMmUEqxtG
SXgFnf+yxXZsCxwqRpnuGIXGN6lc2v6gSbhim0GMwkOmllNY+bIY302mOk/wo2wM/qhpfpgDTpFQ
V4VSVy4XevnDTZMFCUttuhuPztXkm1lMRbHT+suJTQtlWZe5bLgbs5rPzDC8cgsdcnrPvRza0tQ3
A2680f4g5swkaMBjVzhHPldWnWIu2gx+bz76qdufx7aYvyazVRQ85F11X3e1dyuS3Lw3o6n7ZPxi
fh9VNcldnhMXAQ9uyMmn7TpBYIwPo4cTxpCT7r93ZVhwcQ+8sJL4NsMqw7IHNgyRLDxdm3zVwF+R
Fdy9M3/LGWIMfldvPIt5S8BKvp+DtBf919QmR3UzdQtOuE4hiDpE7KV0/ql0aHceMO03gqkzPHDM
+7INgrZ0IhjUyT8S1AQToUvegMkIfVi29ZirPpGvzv+7KHvlnfAJ4xG2OR93roWnDP6oBo67HWdv
DjSzHyy4ew6cxphHbAuxj/DcYkjR9SjHdvIrU9b+3Sj7/mkqdRDLVT9Gd7NkD8vENyno69tK/pIz
/6c8pjymv/z35fFjUav3/PfqmC/5VR2bX/C3oG1Z3Q32ihz7Z7NqrHUzS3k8xjaXDt3q/6uO2du7
hsVk1gB9ByTM4Yt+LXNs8QXFokEXi5L/jw73b5THfOHvdSXIUlY5PBjrbhU7xPrf/6Ri67o5l0XR
qCCSFHiv63XN2N/XlR5qyljyoGEv2OGedNMUpaBT/PAyBuWYzrZCEaszpvksg9mPjA4Ooentcbhn
b7NKq2M0mu0rw3uCi0qm0DHFzHOZdZwkfXlyGqbwpTMPMB2a8onS1tmPyFPxn4j8Jzaz7KzW/NpR
qOUhk9mWTWR8VeKEPehtPuGnVdWHSUG5HatJPTeqczZe62j3UdNrV00G82zjia7dOWIsD6bOYmlu
XXkiYpTZ27Nah/3xW5GIXZrZH2NW3fn5XWI/N+gi74GbtqFjleq48Mpwh9H+QaJ1+Whzf9+O+pCS
c83s8kY0hvM9xrj1gJJ3uRdZ4n7DS8f4nwFrucfYwgs7G13MjrF79BWNd6ajFUUw258aywsQzZIs
PLE80YfMO0RE9m7apnB3MgYu4A91exjxp3zzlWnfAIszmGRtu3Ia9wrv0A73m75hL7/cVEv2dRAN
iS1aGxcqhEkyXVnox8/MA5ZdrfKeMWycXA1OF+0jdtxu53wYOYFSPYPMu0o407Wyyuoqyk2DkR0O
ydpO7zyrMba9pU87KoDsfsz9Z5OZZzBJ3TsPZcevUAzFxo277lRHcto2Rndyy7LZ6tL+QY/lHlPp
4Px0qyfN0ZxrP2kke/N+2qNIra4mE4u8Y2Xxy7jggGXBLYPW7dyvWeq8tnrs3Gk9/YDWCuuqBmW0
j9KUmSQoReItqs7e49b7iLIGLdhcWgdewdrJTMootKRVvw/lM04q5PSYWO9dbTCvR7qDQBGx1/gm
fKmiGYzbkiiZbeXW/TUZ21NIxdVtXaYm52VyFJ58uy8evJWFPClF8mAeV3u1AHkDDsHn0U/9swE4
9XlS/OFUPusvFtHDyMLU+s6Pz6rqSJPk9bszHW3cxkXNGoO1SNmaeuCN7dqTSd4s5mSOp4jp0c6F
WfLWIJrfdwkwd8Ik9OslaafQ6tNlr+rWDG0M67dZ7bXX9HlZj5whK6utlk2vlTnhYqQPuK0rgZ9Z
IUjYqn5+0fkSPD8AZY6oFEmds3T7gPeEWMMUn6NqHXEr/cmtg1UX/FzZyxzkcpypGcs5pPtJ0Kqa
4jT4mksk2MIqIE2jryWsfaYx3Xw2WcTucs2XHz2Uhk3fYItF7298tWNLHqMo1Y2NcLzqJIvGOBq6
tHY4KV5H0V9yizJC5tGlFnH2MPkOcSo6qIofPD3vfqYRHIZd6ZSMdb1dGaebbCZ0SR/tOuiapdon
NmnNnV7Hu2lx32BLrlCYWfNDCiw6K0LndyVWzzPeXf/Ii5i3qmhL1r+LC1LDFtxAuUbKRrJ0t9XY
yMcyTdVJFzV2vzrPQlo1dXYMuzxHpp3R9hr+k5uN7ZnOiWAJelD+TKAAaNNMDdwcQDGzbswDazT7
PamoMGurWn18sQwKo2t2TlK0Z49MgkcmYGYYF/YVvLhrx3PTV2SvD12dv2poGsOmzs0bQTj6VZLE
yVHL48dlXuawcd3bBAhIACyl2hQcacrXiTJyJCK8wOgK8ZH1rpwJfNC0kdTpuuYTrMf8CpywF+ix
Lb7b+Tx/nbop1QnMFo8Vi4xlI3WQCRSXYTaM6NV5EV3J0rc5E32MkHHm9q0bciVmV79D8/g9NQ+2
rXXhLMwdI8W3WIPGXiZbd60NWdLtpqb9bmOur3e0q1dzMqDWwc6dbSot1R7YAS23ljfDoGisY65B
2hA+um0lyWjv436bp6oJE4kJVjWjPEp8/8wQxheNePZQ10uIv3iaQeM6G0C4gYwzCicbwbnQtpaZ
q3NsEIE9uIDxyN+G6r50j7aX3hIGAoXRUWYIBa68GXJN3Y1DGr/oUd+Eg6m9sYnqN1PseHdo4S1c
yFWYquhb5Yhja65Lndn0T6PtH1BfnHTH7B/Fku2MJB/22ijI9Gt3TIL1s4A9sMPWMzehHrvpNmZS
sotH7YQ+9JPYmzvHJIoeuWuEfCh+1+F1hpoxGjdZ2jYn203brSipWqX0lg9mIlSNHec0cxtEowlT
FJe6T8v1PsFNhgm6RMjqtHPzibXkNWlUjCS5NJ+0Cns8I+Ag76fxJ3qqCfSMkRwUbsDDQpr1a+qm
3lXXsE7RVpAGsJGzamIvrFEpFJuBu2pKlcO6NZqOmSfaXbzkLQXzcD3Ncj4JtsLSMphx+6SZJmMe
mKwwgb3cGBjob4ci3/guCRlhbSrrOC9E22youNnSKK/YT4qGeuc28HfYNCWfvorUV8ewmkNhj+Ne
LJZ+U4/FG7JDax/rsTi63WgdSY7/xCSLvCnxJZ4Kv/Ye8yaygwoTZtC1aXzWvE7bd73oyAwUiIkj
LXIeWsQEN7E/NHeYpAQpjtW8n5lEPaAT0fcsuN3TsPTRNRMad9e2gO6XuajPCWrco5bSz05jxwBG
ZlC/VELrXo/jbp4z3nb9kg54i1N7+erHKSm+ntd0P21vXkAXz625lVTzgeA9QbfpiI3Qevvkr2Sb
gpjy52wZhjuYgKzOe8IyKxzSpKJqdnxmrxVfl1nuhe4aZz6qK2EW1s4u3QMmTX1XFHp71BFH70gK
2tpZ8khWtP0DVyd/WF7ZxwK+ypWyehUOHQ1dpFfGBrVFIYhGdd1QB+9yO2Wzc2gpsraJZnoHVXjx
W6ctlHreke0Jc8L5DOZik9vazm0Jv7JEYDVOG+T03Xk6HNusOkg/Ow+eaQbtwuU9ahYglKy4dnC0
pfFsnWrV2IBCpg7Sl7VNse1f1V6Jg6ar9vkwnRY/au5n5Yr7IXLL3VSONLLx/MFO9hgxLiFjYYMH
5W7uzymkG6Rse6tZ0VTxKxoX1rNrAEpakQxG1mOnzWdQJeSA8iDvB0e+GPlyDQcF9hA9t6vLbjOP
MlgkfWPZv/vMgQItV9oeswH/dhuAaj2Umn0s5qXa4grbtr7/kRi+2CYZDzFnZJeW1H0ID/194sWI
x8fvrfbWN1WSckYNMCa8yrYQtsqN9OeHeXYevEjS+/OXnDrybxEsXGVD/lXF4LDcon7yEs/ie1F1
xfXZm4tmn1a3/pxAf1qcfRdj05vrUgJ6Q6bdzzowr1j9kIY5bq2R3a6uVYyqi3YzW6TKCmpw1ufl
UTPJ7VX+s+OeoMhfl5TeG3JLshCT1oOEK8SU+Wy1GRBb/s5R0VscGi6aRPB+LAymkkwXN41P6t4M
W9uOjadcEweDJfJ2oZ+4jZKeqPDpPCW9wjpUuuEokufeZvajD29WVT8y9P0Bc+0zAosK9eeQVKCn
GsjYMl0JLPnMYNFJ7yMkwsHSlOWVprvNzlIUv4MargAb+1tDL092bO6SwbXhXwyk1K6LrYIPf+Pm
jvfo83nTESgkFVa+i9VLgi5o0xhG+7zM8U4l6U3sEPnEGDYQNcPy2iq+VnVbbhi1PMfCxJW2VRN3
6uyU/f0UA14hqBWVDindbTbdaks8Itfn6gSC4zfftd56UkulwfYy0iuN04xv+NR0fEwThEjZPjVO
CkanJ6W5TEl1zorspnIqedKMyjnMSWyjfuGV8q2hQ990pWZ+FkvmvBXE8cHLCZK5PFHxr/uHPmyJ
s9mw+cAT0NzkPIr0FxOWmAJCZcXUD+RYK+RPxeh5Fw8tc46WJx0Lz85qxRLOeoZONq20m1Hi0iHI
6Du/3Qmr3nWp4O8Jt1O3usq9rz0+PX4Ycj+EdCIKo8ULWw1eWs4/u5WeBLpRDt2LkXVjIHx1WxqD
sUuWot5jVtDOhBZg2V18ovn82P3q5QyZKV6avVmLOuybh9ma+LF9Ljtv6xgSbBY4QxOSaNa/A1LG
Y+EhRGIlo7vzlTcy/Jv7gN3rTR2lpwYHDLLfKmV9me6xkbzOsq9vgd2BGsoV/vr1dmJhsMvHOOxH
7ybFY3PubNXuEoYiwDltstDHESuFNe04d9ezGN5yXZGOARulIxhjM7E/Pqqs6A/dMmbHofXueA2Y
G22J2I/2dVjganyxozVMsCXPfcgmOp6YMMw+OqHDotiXhOeOMQycspXTHlbjNYquh74tsh2dpMtx
bmzOSfqtID0cLn0Hs9CV0a3Se/dbN7PFibhSt0KzuzDR+u9FmpK3Z8X8XoUldj52kw6ph12Uz5UO
hbDw3U9l+I9mnT/wRtxWKaAKzunRc5mBS9PVv7J0ZfJHIE4AoWsOorHkxYuMYrOM/JyA0Bml9ct9
OUJqE1XxbsaINs1k1rYwTikivD4FyLeYH6yr9hWdPCorsrgrZw/q9FTldbHVDFWGsdfEYew05Qvq
8lAAjT91jgMxZ2h4E3tcrpl4NuExks3knNA8Bm3hXyUmRDnUfNOxMRBTi4WLFdHkg5rdBECDc114
IuQCi1ZrkLuZC4c9RyRQiK7DbMQh17ImjVGl5kdvDs8UR7cI9aI7sSz3ppOSfWq/mllrbwuig1Xp
mFvPiyIqk8zYJ4b+YufIyQu7ojb3zChs5UjktqyfwWHgFUoS/dpyWSNR9BZ7ys7mp5eW86mzWuKh
7WGmqSsIDXKc4cfAAoCneGrgVHd+4R3JIcy+rQPPa0cAsBaIa2CCL+zKsmYW71W5mHvp2oo8gyIv
TmZWRt+0RVkvCySojeOm2jnNshG0rzNus3ioV2zosp+T0j9KuTRfzYEzFpWdNfAYTjn+C0GROSsD
aF42k8rk47QqtWK0d4OffkuynsHAwi0Nt88EXCX0eb5xW2ve1dDyn5py+BimrjzGWV2e2tokhbxB
AaDgVlDDIzb1YpOAnkTUV1pq20fgsGIr+lrcm3rEvjWv9SO3XvpUOW62o8vTbvxl5s0reoGyPLK7
m94yK/Lrde19jPL+fuj9Kujt3vnUSvq+fJmNaz/zp6e2i6uDHhfAYRxnqbDTsiEjC619SdWkH3p9
yY8cRnXLgTJttHWoMN3GQI3FLDt6ZBOhAa5mhBy68OEeyK7I3obO1em+pHNwEjPjKeu0B2Soy9mj
HQjMjr5eNpUTWqU98W6JvF2sR/oeP6eGn5kAdmGg9dg0zZLc+4jQ9qNEFOtPRn0uNMIMOqtzv7Pw
EGdj6Jj/ZzXwv4RtSmB3im+6dBxEZZEOP7QLr/Gpsss0bLwZhhwAGtxcsTntRt+SO4zF3pngXU8P
SkUQTKeJdNkkkxiCHsHSrZc0baiEB9ijijp1LlLHfXXnkqj3uAe4p5xiK9q8PeUx3lNZGt3RrNjJ
lmke7QDdZl/R1r23zO/u0Xm/OxoTwNoW2r71E3l0otjaQuACNZVwXeWwUdeP0A7JRaP6q7duPGzZ
FF+XVCjblKhTES3HGrWdIk8RWWaAdWOXg0zrneSJcC+QI3mybabB+OEMwjtR6BNeJ5zlkGqtd3Ca
ptkjRtSRNzvWa9WSR1VBLtErOHlabFFZMk/T7qou6f3AnsrkpOldepCa7X/Uet3APJPa9wa95K6v
zWHvyqRJQgAf5ldv7p3HSiw/M83nthLIMasqth4WnWGSYkKDwVLGd1rEiIG3vQb+wpOHVkwKqN2I
FtdsBIpms3jxlZM+xUkkbnR9Sva12VkP0RBzBxSGxvAS599xSY3iuWrdGzZKeBr7qRrxsYzR+JgX
uE8CRGqaT3llsjVy0qy8QS9qvVhOYlxPXlsSlRGvzLA6yvSjXbXGLXq2EdFbPOdXOapX1Ne2lu0F
6tS7WJ/qB5upDWMBpxhex9rWVg+yE38beW2tdECGCAn79DxwPE03/oe682qO20y39R86cCGHm3OB
1JndzUzeoEiKRM4Zv/48kGf2SPIZe3tfza6SXbJFqsFuhO9b71rPQmZSQtlTGPceMiXRf4da/K3Z
wLn6LO665vOzO71Vv/aW0x35r3Lzf5sLXF/vv77sP6TdXP3TtNUx/vyIus+i7T7jnw1t6/f9PiBA
6sfuCWtEY0KA6K8Tt/jdPkP5uYEBhhi7/Pvk4IcBgfGbbGC6ETFgQD9ci8x/GBBgtAEwRFPR6rlR
jb9jZvtOO//JP6PjtKSMbI2CgWBZJxE/jgd6cSQIhj2TlFPeuL2OyWXp1DOSGM6BoOv9UMuUm0hD
q+nUVaGcFoIhxZy6otjr90aqdC53if60lIi11JE6che+C2r8bOZIYTKjae4J2tnS0xGkb8WaLz0O
S2QL+GCfUn3EWZyZ8i6tsN2YPB7BETN+9CqFFjW7joOa2UReEknIKlcth9ad8gxSmdAvD0JesvJK
ZWNXwY7Bu6FBrwzNwsfEop7JOPG8ATPlJmJ0ESBh8PSh04qub5qclSTedEUR+Rbkh01QJ8atWveq
+31U9LeujPsy59f/7JL48Yr4v5vP8uYt/2x//av+E68bjRP238/UTmX2jakal0jRoXB8D1St3/H7
FaOIa6qVNixdFem3tf5roibrjM34n/DwiQhy6fAt//CbqeZvZJ/Wcj2KcSmvWO1T/5yoab8h76xX
4FrQgJXtb8WjsLT+OlEDgGAouLQoKpBBFPwKdoKOqTR1pMauqA+HYRTy0VPZsVyTtIaWMQ5SLSBV
8GSRVdMWE4OelrSHZM3u9ZyqYk5TVKyLMA/72CxZZUedvNXmYLot9HnPHDvxBXP4puBct7suoROs
jZDVjJA9fjtpj6I0IRA01UGuZoGh24jN2QqS24W0gEtK4qTpgrXJUmrrxNZEU8yFL5rfppOkz3dM
S74hcA8KQJipYjRldUjAUttDxgzqelH3URwmcIPk/mEp8/CGWoDWNUJlFC9aXCKASOEQp1xSgWzS
HEhAH60hFqP7dJGyyB/B125Tqs+Z+Uxo7vn4ikxuTnYnFx15KeJruWvVwWz40mCJWxz+YGGKWaAu
M9TQYWKK/yhmLufTINeP3ZwLzUaWZxgIFHwv3jBpAchnwVDtIp7inYQeHdCoqLfYuUGuIpU8yHkk
P5lhrx4nvUU6Hy2JPwxnLGEKWFt+2rpweqUHAJeSxBiHtwwoIx1ApYhqVhfGORvyDFj9FOgQRqfg
3MLyfjeZlSCi57I9VdD7kZuCM26UaKANwNIetJw7Oc65Ohc8As3TvSVI2rVVMza4naZJHyIceFeH
ymRhiq2BsSOYOEUD79XLRItNYd+P/RugjezI+lTbD2qoCuzxtRVCoCZebVYD9oIm3SV021PB1BSv
iIuWbYapBPUfijN3WkE7DF2qHaKkEc60K+r9brSC4cCQlG5B9mYPwXrwva47XdhyV2c+XENMlfXb
2bqUYRmys6EM0U07LXmVCaU6a2aHeYN8Sgc6NFf4TUySx4q3E5Z/J+Ee7tDTyicuTLGr0hRlh4wF
twOXI/59FvJ1m2L7b2PL75qptWENE33N+8NUmk+hjnMnwwBHj1FJ1qQYfQGTha81qhvW80lHK7Jj
S9W90kjcsRq1jSUEAY+Sgm20aTgFJpCGTYc6MwE2IT84taCjLMlXfQqNI6eXqzREJjKY+IQWYgkn
SjEAUl8CyhyXF+RDmTAXZwMM0XlTqYrm1urgLzq+wdW37g8BQbYFMdkl90NhWJgcR7b9Vnods0Lb
YR2DZdqxaVTWXW8RdN3erNXQ05Ve2HeEA2lMtu60COAXM93a7nq6BjJr6rb01z0SgQCTJQNtsaSM
uYuKSiCA54uh4qPQwYl0J30V5bJwwANqrEvsGcG7PLczI44pOAZlQCRi6EYfXI4TslvT8GiDGH+w
MFI/jGUW70Y1cTFmPRhzqh+HGitcYZZcEI1MrN+A1B0p8deSLDnpzPF9qQzdp8juAWsA5qPauM5G
9BxaQ3Yq644zJF+qBmWIiFk/TdeIfdGlqOd5F+api9db9GNqP9+7gfwKY3Um9ULDk7oSum0tmOKj
kStcgUWhPRBnhPoRVobDVh2vDZfbl0ZeYxVHJMT3fpjkbR6K5ejqaVI4o5YNftUSqxyD+GZZuNRX
omqQ2hGIqYgg6pA9zEsFcUvuW/z3JoPxc4HO2kkpRN0hOOrziI+uzekRVplJKHnqYLG6LoOwXLFm
mg7S/2c/VuU+Y/u9hVSsY5/XBTKAsl5tKbmbb6QYC5VCVvVQM8HPqixyZKMymSnREXqKRyYZdsEJ
/6hVOoC/RMjSu84gOErYe8KiX+C/9HEn1bZSq5KHty25cqKAaV86+UUVZ3NXcnJ701ir15xuET71
rsI6lDXVIw0WATfKSFQ0nzEq0a+cJLdtyijBsmBGLRFGYj7e2CBEjdSV2BXXhs90UNohHrKRhBjM
6T6TjSuzEptG1+pv+HvJiVeZ6slwi7ZGaUV2YOKiW8gioaMzX4pw60m96EDvp6wksPKNOFQYroYp
4OGHhRVmlnwDf7o6sqlvnYjB34phUY/IPIGH58RABB7DIxPPxg0blYgeWxflNsaEXTLYjFXN7QYj
ftXnxTjXU2/5opanp5C2QXwInG1chqc2bZ7HeTdkHLmmN1tFKryo1OMTouOl7OvSo0uEFFg2LAdy
sNnZHNnGCk3QNA4Fl6mbkV3ChKDmrtnrsiuHid75BedqR4VIU3fCUxGEAgjetrxkoaT5UjIHl+V7
DzslqDpnk9xT5qHo5TGuNc7VvDjnA4bCRiXUB4HbZ7TgKsPoilnG404QXE2TQ2+OBsUjiDkxoa0T
v+ix9olJWzuC1O31FmNgoPPcMbS7eArfY5reHMbSwrY1rGajTQTcJBjWzBfmxMo8Iq8XS+HUm6Pq
BoTVRRGtaq9karfrJ0G9S7L6q00lVEKpPFYUgHzMC0BqAxiy0yc3hsleti5TJkucebe1wA9towfc
wT/q7QVd/BgWheAbrcxIVU/yI4FC8VLoOaxrbep3WcYbL+dhfU6KvLoImcixt7n0LpnsJ8oiGEB8
ru0TiXqKDQtGwVy+yBJ4Ar1VOR97+bERloURTcXzC6iYjISjcUlEwRaU3MK9paqvdU/xECp5+EiP
yFcf86CRx7FzpnIMbuIqReVFkrHrHCJbp+u3AzUK/JV9tKVwNd7oXa4Qe26y90EhjltRLrCvu1F0
arVtT4UWHZV8NJ1IrGZHiaK3SGiqO1Eckrs0HauDTgSS675YdpgVWC5JyXhStD73eD80FBv9JYPp
sOFDWunJEPEhfcvmMVArWO7itC8R5o5YxOhNpM5zpyON7Mp5yT7aUVbRr2eRtOL4UJXGYwKWnWr3
cT9IJLVbzSouxhBMlPytKnpUGA/jaI1nZtPmOcqKB8nEy2koDKjUBbGEx/qtMAcotuFQbksAooeG
28qdyYDssFRJ68VliIdCZmSCvxmu8UutqMCSOq4ObRPPcXVAKGGT3wmCp83p2rbK+OFQSfTwutAM
R+Sygl3Y2rryBtE9it2ysd6WxiqfpVGM4fgv5rjrsmjwBCVb3kaC0gSF57Z/Re7WbvVp4eLrpvIx
zzX1MlMqYesUe+DANx7mTtC2Ck/zAwiceu3FEa+YrNkPVm0U3fdMT15GPaKmZAoLDwcn8gryFmMl
S0hvlj6vtwuW669KKobbAVP+Ia3Z4wWCNXsRf/wtN/p6j5Ej+iJq8AnOLXCKUWduQw7aR2bpjmI4
6redonUkRbXRUY2qnN1hzAtURhUKZFYK8hbcGgZNyuSEU4ePWXD1TDPuE2ox7CoZuQmKSkY1FeF5
d2gtyy8YZmtep7FlgBWZJLtAMxmddZqyN9roZor7Zqub3BkFSyi4P3WLXw2pcgMeUf5I9UrjiNhh
Ft3SfnGNEPlW8VD7cY0ZjYWlpe71ZnqaCKlioks/O417c5kp+mNXE4Pk/Ksuo9m9J8YQ7qaQ5UJi
lDj5ZL10oUPKoAK0/qGyyszHMvFi6ObkgQrrmdhDT4/Mh3BAJFbFHayRvaYPpmOWRrCJ5LbaVOPq
rk6PeY8vKJzF9h7G813dQQQsoxPPO7tDlRZb4ICJsDj90t6YmUkfedQZm1A2LNqWI2privZSmGKP
9ra8laZwE2ctE8uO+VoFMZ2VbR64KmtKUiMQGmpZ8hiSsL6WDa9V8b/mzYYlSLwr2uHUwFfdJO3Q
7spITfecxzl+H2Xc1gMsFomvPwiMUln5ZJIvzFLh9qSUrhHNMR7uZMHPkelPJQ4ze46t1mccbG1j
fUhc4gtkfSeJm1w0PWpjUUCAZFMxpcORKLnsRgulTBOul2CQr9gESDrXc++trSKZnqGcjF4tarMv
stpghIN/CY/zPm2DL7pF9zVRiV3AJsIRZpyIpGeC3TxKJn6HkFLwdMj2XbpSaina2fdkG/w0iQW3
jFbQ81JQzyAz3ciMMcYcJuwF0JNg/YNqO6CiH8OSEI+qMSxNxeZdimbVhhZoa2TIvUYDWSZTD3Ks
ewXltkmYkHI9t6wbmJrO3fiGzzw55YKgnLkTPxVd3dwViRZs5E5mpTUzwzBmdUv4YnL5Ih7oWVdz
5WTFEdgtpcAWAOQwJDCEvYGc0nTpW9NasTP3WSRLnNEWfgLDpTDBGc1ph+oTuUGTTH6NH7HjfkIH
nn6UgCawAxsY52HNs5swxD2lRcquUabWHxeBG2jZU1oRYWagt+BdqPWOd1mIXWMqzCNh0+BsmvOL
qUf5Fi13bwQj7jvF45FPgOWkzRQXQ6IgQZ8DlcRtVW4CWqtgh0aeJkiL36hivZ1Y8pPptpotE7YH
VVl6h/Z2+jfazjcpcXnIhDR7tcJTTDPMCrgYTV4Jf1mRziOT2FZ2giTC1G0Ft2ubqz+r9RHJeTu1
1cDTJthaIR+JRNHuYAhejQtXk4oHraZnqQtXp3pdb0uDpZo49v7UWAT++Tq21uBZ0tmn2eAxSxIY
SMmY7oiI9Qeh7/AedpSk6qnMQ5EVhtHAU8HMORmJL6dG5GFtKvwwYuSTW9l9EQoYBljmB3mwbQZI
p2rQJW5bFJ0nhdWe5qDWFUYzA4rRpG49y5kvCH20WZIenpLKwXPP38mEypSiK2CF4FsaxFjbLvgl
AS6RH5Ol4oLtodmmS29so7wrt3PSBludMi3u3ELjyXPJetNgrbyATS3mXTKla1g/pgZeSL5NkXJp
VT9v9eQSahgNRqT0bdp2z00lCY6SK681PxsdpnSmjNwajlZ+7ofPkb2qLSgarRuytLMS7B5rBUNT
Pac6lRZ6/pomVYllCv9zNqLkDLgtCv1b2eWvgiEPfAs7YTnvH1LMmg6RWpILILy109hbN7GpPymT
+R6EVuzNJM/cTNMPHZKqPSTTaUTrcSwcI7YO50WQE0IhRbPslIqrUqgSonNcECRxxemQSFPnD1mN
RUM2K2zYOVuIHu/REsJpUzXqAeehoTqgJ1PPvjY/RKIIkEHrrgSimKZ0w420dC+GzFTQqkFXBAXT
HFMY2FXiRaalisIfRpopfEVHG8wrn07r8y4w+UQ36aM09DJz2S265qUkPreG1HXoBwAtWkQwlhNU
q0dlyQSDdkZ2sToNYMpyswYSS1wRnYz9ZSQywoqyUrBqmAZyDYzDYKDdjTqkQ9Y9mlaausPQjhcZ
3Yo7HoAsdR2uBZAZ64ixuFjPyw4zDCWYcl4eyCMzRorWHqC2YaOiw5DEHGOpOIpwkostBo7a9GZQ
GxB2awJ57TmvxnNICUuo8tw06zWRko80ZsFh5n4TErSYvst1hyFLuAJ63QNewwLFUu5jRT5F6DU2
FsPeFdD87GWm5bCLJNOT5lLd0lNZOfKQ30JKsrlO8Kri3VKrMd0ykTxbVgUVoTWr94oeQDhCVXwD
fivaCkLyFRtsYnulqnb1wrDM0hY0CvRqZ1oz5crMLZMOAd2Gaf86RCNbjbUYL+5UYS/hm9ljBsQg
Q5epBMvaWdRysY0SWkhR4bWJS3zqpYTdKdaof4lIQHqJQgC8j7vpHCyi5VrY+NdNR3piGb/uSJU7
ztyrafb+nAbdiYE6NYhVOHiBgGson6iqgE91b1TBacx0Lyi1D2T6jZYItzk78m3dxbfa2CI9itlt
QxbyIGckwvLwapaFaEs5LpeuYbIQPmJT+CbCKfYl2m7cZm2RVPOit6F8W24tczuU4ZXt9ODaGFnO
KnViFZXnV5mKO5Z23UazcNtNgriJItO2FCoqxcQ8wZ3xYH5iqqsK5nP5fdjoTIVNDmUEletm7BHS
XqVEaHoaLBDzVY9rcyqwkjUhxRhGXbuRkZ2tKNZdWFf0xqk9M5JJPStRsje68MEYhw2ExMGmBO+S
RUq3Uxcdv7dkfRUhvqIo9Qix1iwvhhfU2m0TjOdFHEjeCpTIlZ8UKL61Rj+jTsVc3aHIeGJIbk1o
yclivqutIW5yKsRdxVTmLdUclt8P4VumZP4Y8S7Iar1vGmVTJTLsDZWIwmylbGQiJiG5GF7h+vD4
NIUXzH+vJI8viNOqy7tITU/Y+7kkuDMJafweuUNv1VXohkdkCThYMHjsCZ4cACwyvwYBYhsiFY+r
JQ026VycuwFvk/E0l+UXaB3uRYaS2RSrXCy9gF0rG9mFzLjgK1JWY9xGbVnk0EUlxu87t5uyAmSl
t1hIddohiaZCUGnA9gnNQYy7E9zy2JbS+nOSu8ewaf0pkd9moAVYXynMDFQZmTA2tlhckPYQwhye
5rULT2dxhtk8w+d6ZQjwHtHghDuZFSO52I/BqBiCT0vlYtLpWGyzxMwM9MuAWbhTyJ0f6plJOZi5
o1Z04JHfX8l0IJOIdeiVq10OytAd0J7EsQqQBvOs97ZAjA+Nk7H1JCEMk4zBSRAIpa1n9YMwiq+p
ymIqmGDaZEr1yLaNiDq0KI4rualL4a5c1NeuKz6MYqKryIISpDCnluZ4IL0SBUR2ZcrmFeMbVEaI
45QzsXpO/GbMz/rcUZewuo2RrClYk4qrwDc6szaKhH7lHd7PPQgvJFJ9rvAtYTArimS2R3UK8c7P
EhmKVGOtTjeWsgihu8wm5cdCwHlTC9/UoDQAtmsEBM0JDgS+Pnttb3Jg7sI3kslDyipLAYWNOZBx
uUJt0Hk1IeaplmXmNuSis4XMkPGxztessWSOVNwgMd0FBYEfyEsKnlGwX22yWh1nq3bHSvgykmFH
YeQnxggeJ9IlmNJdY/RvVNKOjrwoj9Tnlo6qROc5KexGiLb91B3gsOYYmyjDzDreR8Tt/pxiB93C
rp94eCekaYY+dyknm/1INC3PQsFyDHrX7UTiYWpM6S2ahS2WkZcJ0ha4mf6YRNlhrsR3dte0tIrH
YRo2uJAvTOsfJqjph2EIV/k42NMmYkM/maX4A+jPPtKG5x43vVS/xbL1RGr6FRe2/ph3TQmrYDH2
ksizqFSDXVdH1F21ML+iuU83KUlQu6YD222NYiuZy2bq9EdNVt+7TnpMkzbaMmNyebdMjIksB8pP
mqPkCjRbqGSpKzfzaweigGpE+ZmtJG6fSdZcYS1URORK3Y5KNIdT3x11Zd/q1UfFo9EVjbTf4zTj
AEBA7NR6lG22GtpWl0YiUUMF3ZLVYJ03VzrD0Oeze4q3rvTpPmvUEdhVKpSeLNIRUlcsh/DufIvE
rj4Fg8Dn0L+aJbxiOtLIM5nUyBlRkHpRjGW/EWadUIdJ96SgNgfk9cOUWQf6DY4glSQnNhags7jr
5DKiP9ng6ZgbWHHtXKg/jWWcZjtoIrz72pn2qcRug/Q69R2zGVWyKTy6LwP1kvfqZUq4UUuEGwYq
RjRzXLZFrp27UoFMpMW1TQZadbJBh2Q1dvnWZMlhC0mLoztmraaN0nXo8eLkuKiUMUqoimxdLWDZ
JBZwNanMTd2opd8NnBUOFpOqtgi9Ap17LM+0t77//dHyv7VS/DQ3/lNrxn/k8Jjh7Z8Nj4u3j/Ln
2THf8Pvs2PiN8wKuJg1MOnggmp/+6bbgT0RK7FewPDFIRsT/otuqym804sAXoKxJhh631qz/c3jM
H8l0xVuiof4DfPs34pgAULBT/GC3IHcD5hkiiqwAyFdleeX7/JDGNCIEgGCgxbaWr+i+odsfrpo7
O4sfOYk7bPGmsmIo7PCOAM9+9AqXRc/GOC+zv3DrHWf78BiC7spLZ6NsOm8gpfY8Nfa+JxHuJv74
TDZsP3jdnp5NDOBi77KqbW8eW6+18y3pNs/0l+ZIXBibt0esQM4fRUKMGPw7mzUxbat2fhq0WwrB
Bw5sdiZ/cE3Jm/xgtMNXze2da89RXHsHSd/NNtGOluRN7KY22YmrMjqYePtDjLfTfuzt6CjeyNds
J/LjsP/z5X111DfypnK1l4PgZvwlgosZc9vsM09+j/3A67ePoDrvyPnb6yuw8TTOGF6VY+ArsRcb
tng7vMin3unta+C0nnQmPa3Zj/vr46Nlnw7rf8xOc8x2rfeqOlhL7ebYHBHl9ikZF/vAAsl+9u/v
Q/udPOOR4KSX3xJWtdPHmmoWbHso7QfaSrGqG268OJZl94+RX6Aj8Hcb9mts3/Ne2cmuczv+3+Qa
H5YN09DhRvjevFBefUt/q10cqSW9mS3Q9w9ElG5x9MabBChpD4TQKLiPXOuPZSPuqm13WCd0SMKK
T9RM4/uO2jW+UPO8abe9LZ27hTkZ1uDck8/McPp2zy/dPI/GpXmmRtE13fgY7jgPHmlLsDVXf832
IAIUej0ylxk+64DxQs9mdiF3IrROeq3e1ZEBjN1/VmcJWt+n5tfXfgPk1e0+WFw1qX3Adw33VNu9
TkD9BKLl7sxnzRpl+RxOGkCNzUqj27CTfCpWk6MtPpDnIelvnIgcy17ziuwIFz/aTXYZ7S5FtHtp
pl301U82iXis/YmPbfsg7ogEHJuX+XVkfsUkgKkuhOV6G6kEFUIeWq40bmrRNY6t6A3D00LoM7ux
rolNz+zGfKpO0VE+KXfNcdz0D7pxEd6t93IRXdGMCYTarHH4jbhPbyJXOONZdRLhNI6e6DQpAylb
1Px8bQJz+H1DEyy782ozHo0dKzPAkVIEgA6GHCrLSWkJm9k0BPdfTDVZoBG8GIGN3vdvUWJrx+6M
TteUYEv38CfKaKu4wT66JLvkiKej/wqu/JXuO7ZW+3I57jn+2hHvalfgFlBilWDR+cwasrpnTq0w
AmKr/aW/6ic29xs0QhODrSN4VMv5AicYOkqMYP8BnpNzQNq4KDnAc5yABBpBZ7tjizK6Ap7mZ866
mtbzJ+mSstl/cZkwB3fiR+Lb2HxtgjNblYywA4PIdLQPfjBgk37k9/5l3kJZcML0AIGFdwdyLOrw
jXIOHgQ/ddcrWFQe5qeIHgfRbt85LtauhVM9a9w3DGd4ZkJ4CQ/TN51swafwjiTMIoB9Z6v49bTV
NkX4REGyPN/DnJG286nwVcefvdXfbXe7xT2TqDy8CzYzG2bjh+RbeqPvSUPrb1hS7PQzAMaBHOaY
L9k7KkGzlV8u4cl6g9WIlpxc5FvlElsPSrIb5Jdl3nWOdFVO8ot5rKDshKUNEeZD3EnLyTx7i2Ns
zOfAJipxZDpvV+/yZafcbgxHuom+lBvzMjgM8u6U/U29w87jM4YQw1sj3TF2VB/Vhh+ouVm3/NvU
5bbsvb1FW3Qdayfad9G2vOwTT3GevMqO7JvZ9bQrs9UPJpEuHX7f5CO/s0VXfS7eXhRu5qj0hT37
nde7ox+9IbrbLOVsyZm8ycu2mrN44/FG9iXnhvXwIwU16nnZ8yPY8eDku/KIc98zz+VO5Etw2dmV
PTgkQELb4mvwCul2dqPtR5cD4tfTUXKws5db1kSWghvVSU/6S7pTYW9+kcHkt9nXi7H5fhQ33SOb
OFScDbW3jwa0LKwINjP99lgfwSzJnOSsTIevRN63LglwBFHyCL5us2laf6Z8x2+P1mbIuM3wqOr2
xHSDc5a7+GakTT/7vcv3oPluMs0XMlAszsTpKZ7Uj5CJY6X5ihdetM0LVGJ+BnKsBHogv284K11j
QxbRfVPeHhI72d852y8B87orH/SD6T+Qqmcr6WCf0N6wvO8anpvGSbpJcbRcYt6i3q/d2lU26z+d
J1wNALevPGM5fGPDhi+8L95oZWmtTXvkoMxnHLk345Hhv85exI5OVv06k27/xtbbAMVMx6Z6Dryr
5TJfggeywcIxhFuVNCzPw4xDBl+qsIY1/UrYKsOWGFRHc3G51y3B/vsLyP+GN/F/k+vQYLX37xeO
N2Uzvv3czbF+wz9MhzQcrK0DIDvoUwIhievvd5uu+psOPFK2yDJiyAXL8S/X4VqLgBUQWQ2gnYF5
im/6x8JRo2iBZSMtu7h3cZ4a5t+x6XJYPywbIZeLGqwQxZLXJawsSb80cwSodnA2ysWVp1T8AGVT
XfRSA+QhyGvopMu7/FhPGJZ+eH/+P1S6n52O68vCuTSwGLNmRts1fqFNLooxI+4vuqtmQvFQ0SrJ
4K9od3/+KsbqMf7Xovj3l1kX5pBKoFfBDfx5UWwVvVCTaGMdHOT9EzM64U6bhYbKnxU9YcWafA/V
gT7PWuxMrEp5p94BEGGKMNQtt5qSjWa8yWvNZA3R6mjNEhgBBlu9HH6I398hCtzmzs2mqZOdNm7I
KedFTGtPIeawiuZs6chsQ0n28raEhYG4h6OxqZElMPBFkKTlYa2KJujCHWNasZqGlTF/HxQq1W8m
eLzfxDjOY1ceS+gSWCWltyRakns62UmplG2ShoexLcY72LOwR+ooFh87M8by1kklygrF2K1Frhsr
hp3oWj5AijDSOyVLCK5JwZgkfMqilV9KOEn5ZiFWYWwXVRJ1RgmptG+gV6lOjUci88DoKouDRync
zXUVl1CIx+YGylyE9otrBiZ32IWq83+Y5mu5FTQ6PpVavRRprLPyqcfykC5TzdS2i3inYjGJUeAV
wBzun3/y62n7yweP7Vzh8sDoq1gq27gfd0ODCGpbigUK30FVe30AyUFnUI7/bu1UAzL9F2faL9uv
72caF5CJ2WY93SAu/vyCEYS0FJ0D+x3CMJNjKmmMo9HQwQwNpkrIFMl0DUAmFW6toUNcCSGrR5uO
iHKERK+yq6mx5qgukzwYyVofvStLaCA66/04brH0S1/pTG7OF+o58xsBz6YtVoizQ2s260cVwpEA
coWDYAJ1EA55AwxRCrLQEYIEr0mbCbXlAzyJdpkRWxKMG9xakNxrUiuKVAqPzLYRxqTcsoji1F2z
T3Py2I5mzD1Y2CyMX5eiRBj72x/V6q+mrZp/6+L3a/iHjas1S4xLNEMi0zIsXkRVwCbOJsGXUe+3
sCil05+/nvzzTvn3j2rlKa20X5owvhc7/vCCUmr0cKBDyV3rXN7zUkjcSFNKR7Cq8aZtYiyMkERS
zwTocF+qClL1kOW1Z8ZW9RiuhH4j1ZqHRWtGQs6S3jSQD8WRLB+q9LMSgDh0rLwUfYiTtWepWvEX
J7f8x7unIZprnQfwJQPQ0y/RipASjbCAluTmRWkyOQ3b+JAXGfp8Pw0WwJMOV1kW54PuadRzFnbA
HN/ELJ5zneYqiVy3iCZIO0kAx4ecfRexhyr7UMUwGdWw/uq2hwNRDf1BD1VzJNUUMBokRiYDkpzE
dc7V9oUz4z/UvT//fNZb/8+X7grSgydloGUYorZ+fD98PDi4IK1C7nZRqOVTh9bsYSQptktaiH/x
Rko/Q4/XU8GkIFhFmjEkFJxficsph9H0E0MoGThA70bptJBhTQ3Q41rLFNLphWn8hhGgeq2XOD6Y
iLUWLLQV4/3nP/Ufn8M0A/IMJivDI9ESf7l/lAMyZUMDimfUUu2FrazZSy2s90xTpoQoValBqLLi
L171+wPw5zebohjT4LhJNhBI+EU16oowrXOjYws6zE3mdLkKszLpqupGCfCrMfIaGaBqgCyc0khN
JPoUkXq19qjHjPqSlRTdC7j26eSQ7CXKDMD4VolYn+K6PytdkbChkEQE0542ouBITkgmpy0HpBxy
vKpPzMC4y4FmTA4Ko13FNmkj5NV6aTgzoCNrnbU8tfZNqcRPWsRtiAwmfmKPpCkAfPoNem6mFj2x
9mQq6qMhmUW5U6mri2G6YNS7JnMfb6U8AFoxQvSl60GKcVYmSc7kVus0EFHzsmktska2ThUnI4iq
h1H05x/wH55IzEhV1jF8wDSLSuovH3AXLWFgNRFSVD5YnzHUpW29SPFhSnDHiqla/o9eT5P4WPl4
9TUE8+NlNPFYwHqfZ16M0ds3GggiazOG4Axap3oRoef6L06mP1y4FKKDSdYldE7DoBni51ecJznE
Tl7iRyJOyeUaSRsqTXGUUw1//+dvpvSHe/j6WsTfTGxohq79un7MKcoqU9YhnjRO43HqYmXTq8lc
Mnvtu6fKGpAnY0GbjoQ+q7sl0s0W9QNSJxvXXv76i6P5w/2YoyH6z1MfhVhnAvnzT45bL6hkWO0e
16rU7TIAYTdjlRH80Ib0WIVM3MskXb5NJpU1sda0DzKdq97SMWJTZgnbchP/P87OZLdxZdu2v/Lw
+gRIRgSLxutIlGQ7XWY6yw6RlVnXNb/+Dvq+RooWJHjvfc7BARLIICkyirXmHLM65D6ohQtXtuxz
jr5vrswEXs8rh/9avW5b/plMMYr4Q5UoojKAfiaHJimMpyUtJIaEjA1jiUygLlkNrA/bAU/cvC2N
NPsB2COiSFG6s7X1J99ALqM0DAJV30ePyDNL58pWBU2oKtVSnJ9Ew9SH85d+4m3i57Wka1rE6nB+
On6m/ljNsRgi7CJ0ca5KO6rQZvj6R12rincvA2TCWTwciYlLsl1cjWWhUjf1MaBobDbNZ43IhqtY
BtnPKYiMe0e2wY/Qmq1rzOzzvm9M51eUF/L2/P2emB+W8yEvET8Xe8jV1zPbcuwDy/K9mBU32sON
KJ47FNEH8tog/c0BxO4LO6+lMbF+O7hpWP+o7DC4Oas5ItZFlWiQor00Ckt1aJtMj4lFkRR3cyfK
Pucio9vlpylYMIWRysVtXm1x+EiXjPuMYuqAvYhUe6TxwhvSqdpPnckqVYrI/gyLaObgUOrx5x7v
Trk//8AMceLqOQiz7VZ4PsTrn//zbhf4/5YZB3EfnL9xE+Eqy7aWXyPXHnwrhv9Sl7S2WV9k78k2
WnACusCOlnE1vxvc1Nne1gdBpQehSn/h8hYj7frhsjljeuIvhYdnLi/4P5cny2CK6rKn6wIy2L/B
M7HgL0rEGni3I3BvvI2PCjUvieD6oH0YOkem7MVEUh/G2IFkEhKnRfc6dCkBxUDkN6qnSeqpxokX
PkaoAURq6/IerDS9wgFs+V9tNEAalRpuBA/rDy12bI1Gv9PdBrdG4wIT/CyCehy9rkP7DOuxDLcs
6U3/fQiiMbyLcCftfbBoyT1cuOG5a1rzt8xgRrulHuqbin08Pg8ACdGmK8ka22MxS+dNU2oJCy7A
M+Bo7vzJN/vxby64sDsVgKfx0Bu2vC99vDhwgmjxBddw7ZZXpX6UBO18n1ESf2ziKrS2OWaEKxjA
HF9nP8i+R6Vm/UnQYv41QKrroNvohy5gj/RnSEIXDZgmZ2nDTQjPCBxpysvcOhMMOS0W2sH2Q0rU
USI/WrKjQHz+RTzx5Vqse7iolhKPslY/dBBgt6Zagi1D6cQq+0LDsEaZLgmbHNLdYP6H6YrVdSG/
0uxjZlw+jH/erLbs4zzCv+j1vqo/1cMkva6M2j3ER5MWnOzZxk+22HMEbX6r1qZzY1TqwtJyYu6g
D2qwt1hmDnY1xxfBbkbGoHw0jzKC3KdlVm/gsiMXGEXkGZP7Z5yi8KPRqAkFWRheeAZvtsuUH5aF
Fpoji5t4TVj/5xE4+Qxx2nR8D70KMeoG+Hg/NyDcqeIgjWC6FnDWLszQfBlvP2mytDDaC/7l/6zm
S1VrGoh/HjyKasx1uF1BqNOGr8IRhVnKkYmjVYeyD2lnD9YqA4iS6bJ+7uMsszfO6NsW2FFd+0Da
GrVrwBKm5aHMHhHczpF8Jmk6IUdhHvVfRZJCaM01VJ5gPohG2MyyZg5AJaaTdJgl7oh1KrSueLgR
sl/lRh/xJQT4xWI317ZV5iDec1Md3oXK5ipH9JbMWCZDo3k2FAWnTZ6OdPkCrflcVI782yZt9oQP
LH5skshHyO5AMUfpSwLZoawL/wmTWxkebJw1fxSzZ4oUY0juJYj5X10qpniHBCIUXmfE7KSHNsUT
Mvgx1rOxm9M7jBysa06UUJ5nXwcERkK/oinqzrML6igcftS2gj4CK0X/4Q/k0XmRmSD3rog8+6VX
Ph0AWIEOALR8pOnUxDOP0Cq7j3ODqmuLprr6WCRR627Mqol+4KUtDI6o5UCiJMSdO3uEIo6iMxGo
EoknfCiaroq3UAxQhQajaUAtSuF2bzJCJ1EoIZXEFNBaBmTdHq4tOF+R3jpFXXfkRdrat8iPwj/A
T1Gl4Om27pGw0ZfqB/w8IZ7Tv3o/ItrsrHER6enqxcCSnW/BNmSPU9han0vsto+Y1apPwFiGL5Mr
8D0CfoIQGIdJPjJhDzi9B1PDKJuVWkCio4k+Je41N9k2qkUZlFLqolwZFfVXHEZWs49agi63rTvT
iRVR7jzHOSCfzRyX2p1U4LywerHrQlpUIJnKYje5saxJ16/iIotph6uBjMMwN64lwhp8cHiu400w
DEH3873zJrJ48kUNxDOIjta7ZieismW4ue2hrA13rIygmDDw3qtQUtpy6aCeH+/t10u+EVOGwTmM
oqBYzVhZCJW40TIW5Ky0mDPE/KhYbp8aA3LY+aFOLAnLocuiPMNOjrLg8eSY9WmiCrg4NLpr50vk
pMm9A012G9R9daA+515Ygt7eGu0Fyo9kvNBPYKN/PJ6Br84uVOMStOfC9spq9HkBOuksRyx5/tbe
1kxeWxkLP4G2hcv/HI9lRgQrFSp2vdYn+XKDokrd5aOjXQ8xwj8b9fDnWQZNQg5kNHxgV9vAfu6q
4MItn1gBIC7wcHWaJJw5V4ugKKSaZYyd3IFa7F41NdkiOzPRsJV30AN9YHldjg6lmnA3n38Ep4aW
SHeoIApLcAnHT8DB4JMJl2TJEA8QgTVWt2+o/V2PVZ/fzNmEtEAbkwvnoRMnOQdRGqR1BEPOm/OQ
VjeDKsaUV2o0xXAgnAVXczzHY4yWQbEYuGVt4RUlfMtw2+jC2nfiheZ95l65AC7idWX8Z701C8uo
iwRPWmDb8ndUtwMHxbbDshVj0u/Kpvx+/hlz/uApro6udKZ0Kglom6DbrN5puOuQpfAqEQ5sJdHe
qGf9Z5B0zbDp6rmernp3Gh3PUmmQe+7o+Ab0XENZT30tiC5wZUHhLplwr0F6K34S3WDjG7Z0zd07
+jKBQxBmDUymOcgAEZi08wPiPB5t3EG/QG5zTqgpkd6lgmXKw28TfENuSZlmkEFNDCpa3noP6sv6
ptvmTACIM7LSgaSEUh+zSQb+GpPQEsxF8rWAhdF5zICu2JLHsihlS0lLeooXyLdNRWZnSYcyqxv5
LQYDQZe56YKUmXmI9auJuG1kMdlAnS6i3PM7byY/Xvh0w48htxz6Z7A2AWsZquWGEPJvXNcsftqQ
qZq9ZXaQMbQmBfcQiY7lbQySxAcW7zQLdssZPhPoUj3kCLyXK3B8NKNiBqwQaKb2nJL+Sc87H+MK
L1Lr00joQu0nKwjUjRKuJGEdgA7kpp4SDD6lXlsaTQzgRuSUqo+1MOIXNrIROogqCIJPUYyS0xtC
v3xxpggFR9qkaNUR6Q+frDZKNGxt5VRth8YgOjwDiEzYaRuGiIHKLELI0gx1cFti2HvKfLfENOF3
zdVAjZBSBaVCjoN1EqaHubebv+grsWPoxah/zWmZUL6UEyKpgt3FjV+hpNsIU5SYZ2bfpGdXibL6
OqbV8JuZJwZQlpAJtM3CscRCw56Fg9VU0wNkp1FvzBE8LrNOx7skc7j6WJKz9EFgxS5hUzZW4AGD
5m/JIr+Wt/R/ZtDlQdzAx/AD39xnZkEnX7oFmAxo1VRbaT86BLOYEfesgqr/MWRplh/Igk8QdJBZ
/W2MluxKgoNc1ny24CDwpEgRERFM9tSLeh6vrEEbf0VB7Y+eoxnjb3D+6jdxAhmYBEhhL2zOlH3j
JKIoDpHT2RFeM11VWFWMGqEZSUwvYp6h68ZUH24VNqt+q+plp18jYk43+Syn773ZjB9KBQUCGKUw
uy2eyPgroD7525iJS9vGlcZMFFnjAm6uirq7MjG0t3uSSOTs2Vo3GQjI1BzsxqnHiaZqyK3Sr3Xu
qxmCFit2Ucx46Q1NbRVpL41XY/9Vnpvk+TNXkhaeGcFu3gJKGwVM+FZGH+qYyvm+pGLz/gOHYboG
LQmO9A7wrNVshC2erAtHszBr5pRHIFFP2bakzxpshD7F101QhIekaC4tt6dmQYE2gJoqdTwpVqWp
AITG6ExLaYodFN26BaVr9xIOaFvQ2VM0C+zKGp/0rEfxLEFDXtjKnNhauK+BIkuJkx3G6gIg7Met
1iR805HKb1RfGHeBPxNV5oY/zk/5b5dVDnU2ppNlE0MzcPnzf9aYFud1YI/S8dwM4z3qsrzaGSAz
/mhqBlJQKrHvp+Bi8OWbZYZdqOEKgwaQAW1xdX9F1eBB7mybhCGAgywNE6WDsXiaHZJnz9/g2yWc
oagFKZhoqDfWbbtpJF6q6ilYmbNe3CUWZh4TUBDjieTBJiCNHzC0um+EWV9YTd/+iIZgjySxN9Jh
tV7L6f882ph4OyOudR6tBRpeL1ARkv/nfJl5oBdO5iuI1XIiRxtNJcSFgqAWVcnxz4jlN9A7CWZZ
awHLfC+nSAe9DNuFHnXa/rXrGPRzlNsWjijOyR7bCn/Ycd0tlJ251EBp4AgrYE9I2VwnYV5fOHec
eBjUPE3l0EAVOu/28QXa4Ep65di+NyQwF0x43ld5qrWedKE3nf/FT7zSUpimI1HZsF9cv9JhrNq4
n6XvYYnFZqABt8OxALkCvNU9ydj9jj+Akn1+1LdzhiGpY9MhkRxB6Kkf3+AE6Wue4FjC8gYPe8gc
k3p2OmUG52lNjtvA0Ypr2r0Gs6zZ6k92rUflhTs/9ZA5/tBj4m1w32wYaRZkcCh13yMgOXvJKaZ8
xxiE7iGjUfh0/n5PPGUa4cK0FZg2Xu7V/daU/aQF/NcLC9B8e0LlqmkTMlkTqCCRCEdmqH8h/6y6
sCk+MS7lZeYqS3KqtB15/JzLQMEtnEzHA68MSMPS4xdcV0FOFQjZZxUM7SEiduX9hz3WIZ0z7NIe
J8l4dY4dLV+zKvqnLJp4Dw72xGvLXisvdiSqthfUEifmLO6QYhtbVmGyiTq+xxyPe4PXNN7FFNZ3
Tq47aE+k7ez6YEr/YN6T15idbQysbq1Fu/M/7ImXiDhihwgszh1LBeV4cDvpQwMBRrgLMBRCj2m6
a6r7+p2WNu6FoU78lhzTUaFIKTltrNuzieMk6J9Q6xjzVBi3Qpbazk8dzpEZhWSAC5CxdxIL+bu/
E5PbwylGPZdGgb48gn9m5krlqaNIIt4ZjbBfbL0qvuqOE18bPnjf809zeR2PD1THQ62ephgqXPsm
PdMo4Gy/TbMYKbhCfHXhs1j+nvU4oM+XsgdVcbYNx7dEmbIz9XhKdnEe5rew2sjFoeN1q0H02NqI
zPbn78t4+9sR0ou4T4c2KpS5Vox0nLRiSAEpwS8V/oEiztwIoxsLTQl6QJb3flQPnyo3dMe9U3Tt
U0LV8CvNtfrg0/jBJaoZGtAkakYhgrE4JwZl8AuvnNL4Whm4Li/86OapK3ZYHznKK4SJajVzcOSJ
OexD8w0Ju82Rlwbp53Aow/ahos5Gc9bvetTDhnRbwm0JNOnsDC62VmeQrns3zRMoJ6H9TUfAg1Gk
IJMQyXth/yAfiX6HAP3xqc9E+EM3m+ppRCsUb+okzwZiPrL+czY70vayDC4Lbl+F3LiPXCBJpdlS
SDj/67z9hikRIfY0ePkIUVerF9yAyMZZKIx2ciSrMTEz5350kp8+btvn8yOd2Hkg5GHRoSfIAu+u
91dxN9mZTcrRTlAwBrTRGPtE9M5j68Tinlr2/Fjo1fCx48h0LwtkLImK/IbzHYQmO1lYX+Cm0Lz6
Ns2c89d24geXSD8WvKiBRHCB+P77mc9ln7plFPGDk157qMNs3rvlQtMHZPdgtOw8MdGHF16zV9Hh
6kuEXbpIJFy2f4ghj0d1on6KRyhGAD8mqWgGgFqM9HSuSLMeRn2T5EYlt0ImS4YI8RH2syLo9I+p
d5WLvbIZ023tDpRQ/GnA8Y+czf7mGCLKDllnBe7h/DN6u23hcGUabFiEoyNYMVdXaxsBQHpqHI1N
dUNC6MQRUo1p4Om9Hzk3ZL31GyPvAMvI3MXlzJr19/wlnJgiuQTqimix+c/rG/bPbMwS7ySOEaDZ
nMNsXwOo/6uEM389P8qJCdJm4+lK0M3AmMVqgqymBk0BgKJdEcyQ9dLB0HZzQh6hbXctHIolLOH8
iG8/jUXi5kjqaQ7aHH1Nls2m0iyqOlI7vZuKgJNzmT6r2a7uUEj7ew2A32OIOuigprK+JmsjIX8a
7Akt48SuP5F4qt+STJQcIoM+1vlre/Oz44OmnIlEkmamtExx/LNXMRyDCo/tzpkbSkcde/9vcz7V
OMkbURmHYqwcSHStDF5gzw2+Z2YW+pXzF/Hm++QikAqbDgRs03XXW8gpaLUsK3riqsCrI4PL5mvk
1Ih1WoK1CHpPQO/38e78oOLErQu6iHyZgpM13dTjW29NgrwA+mNMbCQpvI2UMxmwGgmCG1OQNb1z
c4vwsCD1xUcz8cO/qC2b30AJhl9DQ1rlphRO9TKNMwwBxIPkb0TOwh8hbcr/aRZ6qaNtmy2YOG06
vNgDEnnm+7QmhSD2+6ehl/UTm9gIqXg8ESCeZyibtxZz9MGJRvgC6SjGX8qKC33XtIHxmPZ6am9n
fQjm617GGPDByJP2nlgw3QTXGT6yUybmK7V9YV3Yv5z4jVwcrjScqYWyJV1t8yep9VUp6hqjZlx6
+ZTVD60F7VJKnbCENoQtE7iXXow3MwIbGWrPHJ+Xcy2ry/FPNDVk2FdF2ewqI2yuwBRjFy9HG13J
+XfhbVtl2TGZS6IqLNVlDTseqBussiT2kLtzhHHXsahutVEFBxnXclc5eeXFbjNdkaWAoUB1gAfC
0fhy/iJOPWE2wNT3+QKYBFc3i0RMVI4t611t6NGS+4JNrqyH7TgRi5VYsrpCUhxmF279zRGDL0+n
NUfNgKmf/sHxnRvohBBtjs0OXJu4zmfMKJmuRaSz+SnAY6s4AM/6WeeNfvPe2110ZQg26EK6+GxW
y2OoVWbeAaraIf92vxPOCMOsmyqwjC5UKM9vzHhbG7EmL6zLb+Z/bnh5oZiQ+Qdz+PEN1zN8VgXX
ZpcZdXI/usTTwzPUr/s2Mz4MWdz9On+fb9WSy4DsP3i8FvWftVqilprfZnMEqNGFAeGBYVPAt2JY
Y4gmnBeboDnPiuvM3raGqBqwWO10Xw0j3fnIrPXuwg/+1pazXI9FBUynzieUtXoAhQbnjjWl2WnT
BGjfA6AqyICDtBl4ItbiFGJyjYKmxUXi7iAiLHps+EcLD6uCUGtTGfqg1wXkOqcSgvzDxm6Gjc3q
gGO8t1Jtw8xplAfyyOlmm9oc/p1T9EQ3iL3jh4Gd4g9Af2DKfMPUqD2ltQ70jWquV40622GYVXK+
bbo5/q51KDE2IH+gFjo+8sDEHADPxVLnogjPth7CLvWfeW3ENyHGBITMUIVfdC0BP542c2/QHjAK
uDYBAXtNgcTwUAZV+A3Hhbqfh2yaPIP2FdmSukiQ6KLXBHSRCyDSVVqMf/yaGuFuQMp7MOlN4AtG
N0zXDyi8Gz3XboOLP43I982jISyu/EhMBPmRtLI3ombMrgXHg8/5YFD/xwQ0iytcBYiDetFW5iHp
waPR0MWd7Ktsepncuq52soqQz51/CZeP6Wgvym9ucQRgAqc2iGbn+KUvA7pJQ1SC0NWm/grREsHF
Mp4JapHthXWV2sDbwajwUajn+ElDTF8trFVZyFgFZkZsnO6033pN5t9TJzcMmguLVk4bNPsXR1Qf
b9AYjd/ZHQmTDFMtnfZsjTAuq2bs0TumQOKIdK5fDLP1Nc/RtXn60PlB+zmhoGpf14s2kegzfTRv
4TZmiMlr+G64gOz+2YXIYng1ZHYJ1n7WWSjbJIeeq4twW1YolDbjyLEUbFI9fnYbCyTlosB3HusS
yftuVJbIPB/BD3QUXWDTIac5vO7BT3fbXseAtXWLMAXR2gC/9OTQKXWrarLJrjjwug8j2Xh/0iif
R9T4XaKDJdKHJ2OadNtzUzMAe9lK5IfK7eAFMRPoOzsIIQ+bRE9uOAOQPmxXc9ZuAdzmUMN479Q2
UFnxIwHqhLKltQp8RFnYWVs1WPaVC0q/3ycjnWjmHBWwrQ0NIEioDOW2pt86eFOKKMSzAK2Ivd9l
LG7zXNkUh/Mhv4oyKzC3GH+MP7DLquybDHqo6WOrUxamnKxfW73VIeoZVQzR2qIZRDJZqP1hO1Oa
OzUFwV2fts7XoaVSxd9pRPKelJRCbCUqHLBKEkrG0xRUJUlfbWIb5Ii47Xf097KnhyOiv42ZVM6n
ETzZeAhhBlpIeYgr2aRdLfFW0QdTN6WAX7NNA65oX4dgYcAutEP6zKvdJA913w4Qnmyg6xA5EF61
McFfW+YDuW/iaAB+YTTacOcaQfJlFEEkD0gVSrgKmjV59lDncssekEg83Zcw182E6tzGSC3q5i5R
lPNmAnYVHxo/68OtX07k3TX8gzPcpRV1cMtkxltnZB0W8UjWL/QcY2ePDbMi3iFV6icAL3ek8m3Q
4vRDmHqBb88fm0rXv9WIOJqt7ANQWcD1om9KK+LAAxHdPCfGiLnIIHICBwfhRswZiT0BJUyDXxbu
CVzfnQ/eoGj64E9g97FLqwr51abASkU2Adz14qkJ0jp9Ep0FAFzFPVrqFqqkF6fD9I10dPV8fto5
MRMsBpeFyrJ00QzzeNoRVc1KYBKGTIVx+Di4fghWP//jYLh7ooZwSWN0Yi+zlPKWJiGtHhbb4+EC
VeUTyLZul/smvEG6HJzl4AQm1B/gsiKqqfb4PdPrHMXaw/tulTM+BcSl4EallvPeaoaNu3oJq040
ivopZYzYVdMu0vzptorsB2SIL+eHe1NdeB0PvStNFCY59jPH96qXY1JPDjiGORGCfl1FbZHiiWWj
LWgykFsYtlqInVFYZC2719pdYkeU/p16KqEYaCxBMENLA8w91XE33A/8HubBkcRhYHIndPKSUvfN
Jnu5ZDKRKMFQTka+s1oX/HkyulbU2nb0C+sTeOPxE0v9CDGgho6hdNATrl1ccegiOm8q74KIjsX5
x7Y+871eAuIwlFP2q2fk+KmFQNRQVwzaNhus4aovwpDo8Mrcs/0qNl1UmtfQD2N24FZ8m+KF884P
/7rX+3cdfh2fMtzi+KJX56z2XnbIRGvarbaVVDogUM15RTKaJv+YuM/uJiMV4HzImfseTkb9EV5o
tDcRkvwBK1xjkRTdgWQxF21xT208dqtL/eb1GeT1+ij621RfaOUscTv/Vsr0QBltTNeBBZL8AZn4
xOEFRritgrA7aBXbV6Mhufb8U1l/tsugqJjJxEJSTVV29emkUVNXjY9ooLUm9dUv0T3aUw27uISt
MOnWfN1xGILr0ocXziDrbdHryMsWmCOIiZB5deyrHAwLpDiGXmIY+caOTZbmzHduBI2Bq/M3eWIo
jJX0gJWgWcbbd/xktdCEIy95sjURpzapQcm8jUeETN5Q1Nml92yZ6VbvGYNRfpRSsB9fH3IqY9mT
prG2UBsnBwV/sXRY0etQgdIJpjHT4KVQvuvvB9lhNMQu6KJxyf0LF3Lqrk1aOnTMuHtq7sd37Rpz
YoTU2snoxfa3dY3RIDKGyL0PjaOyw/sfMdoQfDwU9lxLrQYrGtvwuy4L2F51UAXINYzxzvpLPEcP
VfiSBvLUvS1TGd8yFmoOeMf31hcm/aJ6IHICnfDW19LiGzmlfCZ10n59/50xZ0jE0DxImjbHQ9V1
2wWu30IckTW9I2lnVwDspOcTc7L/D0MtIkNUEggsrdWS7TdDiWJZ+NtgRMlOMgehkU3cZ3+12LpU
3jn1BIm6oyhlsT+gVn58W3SwWrwtur+V7DTB37iDXh9wMi7OWycjhPr9t8aKyX6EigLmYnk8XCIq
frCBRAczNeO70CLmvkiJq9kkNue182OdWp9NQ/FTCfqxOiKX48HIQSbuqIn8bSwJU/nAeth+AXsM
/4wkg5eZBO0Gamol7xcegr7XRK4+wa0HBp0M8/i7i2z8FWYZjOOmZjORbicLnUo3h/2f/3ClbCBe
G6/M+msXsqr9KQSwuHw2GQQCO3WyEWpB2e7iypYf0Zl0BkrKsHwoKz2cPHxf0U7rjJ5GWdPdq4i0
5Whiq7NFw17uCHqdr2xf9y9pW06s3XzW/MtWlaLtWkYTNGLS8wlYmRVARW/cxL6VtF82NS6yHTpW
6eG7EhuUe43i7E9T7vyDWm9mWSyQgXGy5YOnmO+uvowgIpJNxjq0VUKu9nWn9Vd4a7qDP473hcq0
CwvGyeEWNAxOm0U0tNoq1KBSZsdl6qQZemMqfH0x4dZkxaXDwRj13fmbe1Oler27ZSAQixQJ1otw
NtOsHPQMiWcL5qJG6L4rXCu8dkfqzJVIOP8ak+qe5z4tvwa2m1+HTW9d1/1sX+hgL5/hau0SdKCo
H8CdWLwox19O1Zg9bZIGzHtvzjdEpfh7DlLNhcd74m0Si4mLc4LiQ7VWmw72PriJfDPEIIiAPZnD
4FGLB/eGTkS5zUjU2bdc9Ab2ubGPjO7/U5oAdAZ/i8f/vZ3/k3dwW6K8bf7f/z2x0RLYp5n3WKtw
Ua2mh1xonSOmpeJWmgbhFFCTqRLh1q9DSelJ6RuHuIP3T4D0vUgZXeZ2Bl4N2hpIqvWups1u+PYu
ai1iW8rU3vnD5fnvxA4ETBJtYBIV+VrW/tCaSdzlSww9qupzRKC2tL5Iqpo3RC2EO9MlLEmOYFfb
qaDwMiQcvslAsC58sydWGKnTN2B2Y2MJ4uT4XYoa1K/miBg4mgfj0BYLrMsO0l8dG7VLM/7yxqze
W1CkAKNeG6lvbCDR6BJAn7KZ1M20wK48UR+0tPaQR0l6RV5p9S1NWndZWHPzWhR+cC3rctyOqfJ/
dpWhPYxtgF/v/Hd9YhahwsIybqEAwGu8WmIxjqFWQ/PnaW70Ihqq6RBVnJ2V9fGhcMm4Pj/cqeeN
SlqnkUBh/82Geobwkw6lCXOdYA4yGH3ic1AVI5YNK8jj5wc7dW9QWBCdKRq6KISPf9y8KRttzDsG
KxpSveXo3rpIO66LnHy/bS2ILTg/4KnjG5IRpFCgJGjnrvdhCC20TBFJ5g0CvkLfCvtgN6bu+WSm
zAQzZnUMfy8e0uuADQgJIbr50NRQnZuor25iISC7BiWh9IP8fv7STj14zjFU9lH8LWqt42cRT6Kc
UJUT3aQXzj6era91ZfpeQ7X0wk+8fDLr1xytH7s1y6aBsC4la8gHZps6p0ej8MEK2+xXixqGgkLR
3lLys56U3S65plr6+O5bxH2DctRdtooInI5vEd2d9H0/DzwN4QQ+Bcg6RRMVXiZoDvyHoejXoA6g
4clTPR6qDTu3a0vCI4o+nw+qJ5qCQCs2ihidd+eHOrHaodOl+U6XUy5YueOhJh8ZYbbclQNx7E6E
gbhDeh++/2gEXwad59J/ctWaT0yxMUwrCrS0FfuAFOa6c6tdPJQZbyY54udv6cR3yWe59IlpKFLY
XC0zom8nmg3sXEjWUSSzAElUmEbhmVZuT/CMJtsLb/+pEdkzmIKHRadjrdPHrJmZuWCap1vsH+wS
jY2QzktIg5qoFXov779BDn3kFS8/GBXH49+sDvS5r2wVeE1VaV5bGZLuKYSmcCZYK2mc6MIDPfFx
0xVydPrvOkYDaR6PNxtx6yOUDzzs7JKIVCow1oSczgiABJ6/tZNDIYZYtK0OR/bVm59Xwnd6aVEg
q8rZg9oAUj6L1JPP4vT+j4x3hKYURr4ldXn5Mv6V+wBg0YZcpF4nzHkT+J12pQOw2YeBKd5f51lA
hwhM8exDO1sNVUWRa+OcSb1pqJoHgYblpg+d4TZe+PPvfoALf4dDLYVv1qbVLAUxKqsR3MHrDwkx
3CYLZZDSf15tkr4fLzzC5bpXczH+fwo8INEp9qyxJaLvHGREMKKI7au+yFZUH2ijXJqiTmyVHbQf
fF7gIgF1rV73qIo63YwIFmj8IjsQpRFunMq2SeZyDM8pTMp1tTFvyXgl36wmaeD8Ez3xccNwZ4Vf
bMqQD1fLfMXPWbqQsLzJCodDrc9PnR9lzxXpENfFGPsX3pU3ZBNOQsSNw+xhOA58ctnn/fNeAiFL
U2FUYLszorw9q6XZgo2cSLGRZIk7ggStK63NYeLKqHpAv5J/auh+kKop4YTRIxc/pRqi3+efwomf
mmoemXWmoKj3ZvUzcnLJRFbE3hz1OkJSrf6swiS7Pz/KicX9f304CBUcJprVTONPbKK60YBq509Q
NxMN1seeUJ7Q35RzQqbfYFsfrIEdjTPaNLTOj35i8qGOxmTA0Yhq8HprEc8I4CBTkquVTvHf3NaC
22CorJvIyb+eH+nUfUo0ecsmxqAvtZrmzM7uCQXyE8/Na+uGc0lyzV5A31GzF7uh6rpbH/PIgU2A
vDo/8om3mfWXvg16piXIYHkG/7xdXRPqJXyX1AMyGL20SjW7Aek7IbuqggiPzfTChHTqVqk4U97h
DoBjLn/+z4Cgz6xqHiJY7Uj99gAZYDjHEZi1kFz3JK6cJ7+fS5RpQfH0H24VVscC4IWiq1bzBoed
qI4hc3qyh6SDwn/43DjTj0kfx4OTu5cooKfensVixYGGd0i9udEJYomEl+EBQskJT1DBlnIz+tWw
vcQcO/Uj0nRDNsnShURttZ4Q6za5+aynYGFz63rOc+Nn3qbZY28s6XRW6v44/yTffvxU2cAnGBQt
mZXWpqkIy3XTJ1rmWREq/hLcwH2Ds+nCx//2AR6Psvr4swyIUZG6GRmIqQE1Kqe2ZuTt44ivenf+
ht4+QDZObHdZUfih0B0fv5SGVgOnS+cclX9of8KD/kObC+sKHoX6kOa9eeEbeLuCMRxdCHbYls1R
cTWcHHBqJjpWdfC6KbGnObKNhJype32cSSZrNXqnaljObmNAI50Qnai+cAkn79ilNoC7xeTDX804
pT/HrW6XuWd1s9NgPZTlM3397sYXrga8lAPTu2fTJdmEEij/1XXgeMfPuM8lfRaHEXW6aRA+IgO8
cOjSgJLBh/M/56k3h8EUG37sO87aFNXIsqa+g9gi7PqWPjP9ijuTZwgKHTTOhU77qY8BCMNymLEQ
ba5NO0qp1gncIfcGOYcf6QfleOrH6NI2YPlBjvdWyx0t+zhmL9p2q68hQc4xAG/OvagiArINrH6T
on+hPT2bXixGdz+RjbnDtTEdnNCn24+L/e/55/p27mYVoI+HZJxCJbuf45+Q7CbQxo6ZeX1B1IUY
OEnlUF+vbUFyPEjN6ZqXfvKANfQXirCnXlekrmTmUD5a2JnHI1cz+nSc5JnXJg5QmHh6SRU5iJsk
iskitM1L0o3lZVw/bfyDdJzYZS7G1ePx4hRTTAAHm5d1/jPAyOlIGh/y25FMYRhP9CjhioTvtNe5
WPh4g6jYmQagw/U3WQScgtM2gmCBXgpRDdupJEYxJTNCE7vOIDMrcqMvhtYF76//2gbgLM4+uBCW
cuzx/eZR2dIimnKCATqSVLW8uZ9CYXktcWlemivS76x4unBMPlHkZzGm075QPfClrPvdWu6UVu+q
wqM4OyZbqG2p3EapJX4wRQTtLkBAkl9rcSJb4nx9gvYyva/RnPej+FWSbS7251/wExMHchAD1MiC
b6PvsHoMbAK7WDcKolhqY1Ml9nwDntffZgj+Xs4PdfLm0VerBUevEH+sXjFVBo2STYw8MCE4pYyz
BetgVn1JLGTNgqqi/rYYwvkr/Bd2YRwY+6dJBd2hkrF7YW4+oYXBdUAviXun+4AY9/jGiSXPKKNl
sUfsGGGF7Zx9x4dR3I+GH105/jiw63aya1USxFu4ZkIOmrxkhDsxkS4nHOxJFLmWfdPxNWB8Ih5Q
4xpQC5ABlfYEMzXFhf3uqTt13KXhSjjjcoJcHd+YLTPNTzjmB2z+9LsqVMOddCZXbUCF8JzZJ4c4
IdmI1reaFYVf/DSuh0NJ7eAScvPENoBWM6LT5cEvpuXjGx5jDUlgESTebDTlTTeYzlViZMNNXkwU
q/6Hs/PacdxYwvATEWAOt6So0WjCxtngG8IbzBybbIanPx/nakUJQ+yBL2w4tdihurrqD0ZknOte
FuivmMML0MB5J9xcb3bAcDSEaYiQAlDOuRx+Tk2tbaTmBctcikAvY4r/hoK++aB0h7c3+3U4ZSie
nhz1Vb3H2dz9iLo0UwqxN+js3AtG0NhfZJPPh6gFk4w0gPXVnGx1V/D2+s6knqNT2qZ4tPJ4Nndm
X3fa5NB0CSqt108CPwW8r0T1BONhBA1ZE9oWW/9kecjqjC5+vxOOtW9/+dUaM7HYnq6VOUo+HPbL
SYacLIre0HB60VJgZQjSJTC70hoUuSoVx8d40foIVT3F4Cvrpiqk/Frcv/0brmaf37Cq24OjsgBt
bKmQaI2BEQTbEyygcM/53Nd3jtlmMBwV58M4FJ7voaK3c9CubuzXQenLIujmGtANLj9caHCEZNOM
ganUjW/ZyXCKGnMIxVx+VeJI3r39jddlknU8j7qkibqCRXvpcrwpF9KwZ4mlW1F6X+rCbs5YNotz
syyY31rDcuo9ezyTMOBkNmQYRcGoOQ29NzyiCISBd9zPe7KYV/nSWk8EWEeLfs1btqBIwkleGyqc
maJW3GNVN8i4xlUfoGiPpo+H/w/q8lagS2HuTMfV2V5Hhv/8Wp8hWd/sfGtBDmkAIQBO2ovDtmu7
g50YWTA73R6G8eZHrgVaEjNy+20FoaRDbIookoEDHPo5BRXgQ2PTTl2ZNcfR85Rjp7edr9Lt3cmJ
b468ih+sxWFyls1HevZSYdPAR7qWNLmSplbDtmuqfsz6UuNG7XYfEsXpEPEvVWMn6781wevaunhA
Ytxjba4RXTR9Z9eMTf4CArpODePnMGd0r2vTy/c6fTdO8HpBIOoHaxpw4iZUx8grV2LqcDYtG1xZ
ZAIQE91tyJijGO9qo2w/4MvRFX8btnkL08LweHnQpqdccXmmoK2gbDfluHs55XIXGSM+jtWkQRBc
0hACWhIoZbqn9X1jVXXu/7V3DTME25bLQZthIE22UVQVeZcFOUoTB3PODbxqI+SOUxn9Mpwxvu+X
bE+l+caa6mtBY0Wc8Ejdxkla5Jq0NBUt10pFrBd+xjsX1ZTfWqPpO1v3RnSklruSF4F7ULZZf8of
VbAchlBPtouYlilQJ5BD4hxE14jHYjDMp6qOu5e34+OtHQTDbGXAAAkn87kcUNdj7HBFi1mik5hh
nM3FfWF4JSB0LM7TLjIDuC/V377D2T+vaAdKYESIbUwmHrto87OUWZ1g0Cf17jw2In5QdCM5vv19
t9aOTqwGT9vCP2vb5FOZTpuDKIOuHfAyzTr1yR27MkDULPr+9lCvc3XxOFw/y+MtTqWWVum2Kt0L
K+fqjiWG5trwDkXvDNQsdwq0rlFDtyk1qDUcZ1PDvrGFiPvdw9/nY2F6WJtmcTY8a9C6sJeLDH0+
tNFUvDcQ17MwzlQT59wXwkEvqYjMbx4p+VNWFfE/LS/GKRA9XQZ0UXt0ut/+phv7Ef4djFMSUt6e
23Cm5aJRE4mzlztk5uNg9OJOeDIPheaJB2Dhe1177cYp571J9QtkNyd9i7W0tTlejJaUswNN4foi
7p3kN0WzwvKzAs3b89KP+XeHmVxOCMaX5YcMq6PxQPF00oPBidL36LGUnm/pValT5DT6GbW+aYpO
kdWkqo/evPxUSG3cyZpvzRQRkdIA55dIvA38nlfARVWmgAebgwesl8a/usFq+3f4KCWxb2MN4/hv
r84aZzcbbt3X1Oh5K5Kzr7/pj2ihDW7SIYE4BVYzNx9iz/vR67W+s61vDYLbARV55CEcai2XgyDF
lGq90EkZkgJD3cq0w66p8vDtT7kRh6h6gm8DybAqkG3StKVp3FTtFXJRTS4nllTemzgOkQ3H82kp
a28VoN8Tk7gRHAwaOJQD0foFsrEZNEPn0SsX8rC866r/5LwkyzFS4D3mGUoqO0fp1hcConNISNDI
I+xdzqMqF2FkMRl/06Q4qJaz2Xzo0ef/2hmANTM1645uF9sf3p7XW+cJCgtUHzzHwAKtU/DHFkEI
EzM66CTBVKt9H8SVvXrd6EMoh7HUwdJa+aNq5ulT0Y/Kzpreml5QfMAXV1EX+o2XY4PWSzVEfcZg
7QqGQzer8R09D7H4Rd4o486lcmufskH5VJbzmp5Rqd4EZimZAqeq7O+suY6LaWbvVRxvfRT6uliC
acB7MXK5/KjF89rOoh8fNLLGiDNuxIOcGuNcpLGzx4G+NRYOV3SlwKjRE1gX94/Fm7id1XkA5jxQ
4zpYyUS6IzS1e8zyTty9vVFujrVaiiCRhm7xVq+4wgALXKO3Bl4lvYvYHsFMp/c8q1q2cxJurBTP
MYI23dsVe7k5dsO4jG3DUzsw1AXr0saMHrClaHb2w42ATAHRJWSho8gJWH/FH5NnmFVvlPPI7msT
Ohljo6HWblp9iUNGUrfnubDtneT/unaHVRx4YDJURO2ohW8uAUonLVeSKwN1bnBF5nSrv6FMmU8o
VM7/9VkEvkLLRAPKwptK9ZCncXmntorQYcPVfbFzP9xY0/X1C9FkjawklpdTkJQxQKsqI3RTRvGz
CTvxKRrqu1F3kp1PvzEUyC1uPh5dFMbtzZpm46Rn1Dmg8SIDfWeJ3n5BNt+AKpcXO0PdCGkWVTpz
tXPRV3jT5VehQTAO3WDKAAi/efSG8levWeOz4ujTO2vJ1ZMLJT5AzdJ4/9dHhA71Kspgo8XG2JcD
pz3TGBl8o2XNyXOMihbpRIqHk6+Wxvy3XU7qMrxnQH7TjEP/fhM8kdxNDbSqxqByRP6SZ/BkVcWw
HoHpZvdvf9eNk7KaCpG0UpYBn7YZymwtu1El+rxLrozPs9D04yt6VLDDD0Y37uHSbtyEjIewGYGN
CLqV1Mg9HY8ZzRq4FwZ5jKmQ+ai2vNhaYpycwpvusUVtj29/43ryNqkSYY21I10CyLUFntr4NYkC
W69gtswce3t6hMI3Z89+jheYL35tyPJrwX9r427Y1p91pP723N1unBGqbUBHOCmr2dYmnA9epEHd
Y55jKy9/JqaSf5xVb36ycezcS9xvzfEKxoMyuJJZtw9Ju7NQHTZRZY7cWb8fjMkKoUjJp8yp5gNk
J94koFd2AvutSf5z0M1G6rVMW2KbB1BjV8ikLM58XywxLOMkd/zIy9IHKOu/UJRbzXv+nxuMRij9
VjrXOENePWVz1RLJOvqQYyVUj1pzNKZawVikEju76dZKwvqgK8Grmatls5KdGcfUkpjdKZHzSat4
dxWwUCDx29rOUFfCheABQUrz+FqBOPQ/NlGn1uOq6ydzCBxpi3DpmuxhUTBC7LQk/6d2DCF9L2vb
j+2gB1Y2nIamRMypNLsUDgMeR2vyTga92L9EjRUAb+7B+jcZ1L2K9rq42xMGFW9lHK18Tntz97no
u9vAuGVAzVj55UwJzl9VrrYfBeZhOKSk2qe3j/SNRYAtQchiIZiabRoBZrzq84zjBDMNXX63EE8l
NeWj08XL1/9jKLhNKzSJlszWhcQYqfd12AUGedYpH3H2BAeVzyVxq5XGzkPyxvXG5QJyn1kkQdo+
uWkXtGVlzUOAntNKuKPhKDjnn4cqU44x5jGnBjCl3+FnGL79lTfyMkYmK+NFCXxyC9/RZ0HBG3vp
oDBs5RTlFY7BEAh2gsR1pw1QBDWFFe5BZ5tc8/IabRteGovJhlZKvTzbXf7ecdoxHN1YCXEMij6O
EoWuSYXvFDdm5StO5e3ceDe3Dqr9hGH6ulRQL3+CNxumYCK4DVROrRm75kFxeeKCG5wPb0/qzaHW
Gj++DRC41c3XiliFJpW57FJvdk8YkeUHfBPwodDNvwYnrBNLmx4WEeknDMTLr3LVuEgWmoKB1zhR
mErKRX2ix3dxgglHz/sZ67V6j0pzzSB9HRVgNAYcVJu2j2hsM9UyqQzEZoYYZ7HSycM4RS7ErTX9
RPPYmY8o7bRH3KxW6aIaTX58sOVjpBbj0dCz8U4qCBMfnHhIwgIcx6ECXbAnobt++yY6rYn52nHi
Txysy7lpOzfO4kLjVCE+825I54xrosZSanGyT03hegebTuPp7bW/cR/S5eNBRQbHedqiRUx0EoBS
sc3wD5b38E2673m2zE/qsmR3cihzy9ejIXrMOmQEsPXSjZ3Nd+urOWUrah3jkCus4ZT1lHUSsh5D
mdy7QrjTQxfzxsM8EvduJTGCRVeKHUzOrTCy7gOUCqhJsRcvpzrtdaHXlOcxka3dp1gZVZRvcL5+
e25vnSt67lSL1khCffJylMnUmxFHxwHUOiJpWlNVP9tS/I6ytt95SL5WuLZ7B/koPBCp26wSjJdD
DaiwxRDzhqARkYu/9ai8w779m2331bOuxBW9S1M/qLEyBxFAy7NEOx8Z3tZ8rDDT/v5/fPeKEVwL
ZfRfNqlHjQeazPX1erCi/mj0yg9ZmPIzDZB6pxdxY/NwBVmIoVBpBYS8OTKVyHVy86gPcq/Gj1Gg
Anpf6RmGcWnuLe/SrjY+9FG9Bya7sbArip4a4GrpysiXs71k3iDrBf+3ifLcP1rUuv5k9fa7qZx2
2e+3PtFAy3vFAAA+3GL2kyyBW4skVrAMqnlsmmR6QcyEwoQ+2sNKcnUOTluJCBko0WPosUTuMU+d
9h78eXWH0c88+W6VZWYozcG791I6UAecfJVwtBCl/fstD7yOZHDF1vNyX7/mj4pGU2h4aY8egqMJ
RdjCS9JDkUXZoy27PW7UrUUwiRdUuV6b9JszPClzPSgtCmJLC2kunZroR4J95IPt1M7ONrsRLtY3
7poRsKmvFH27NFXKmOHomjBjCJyVoRb1+ue3j812pbnlKe6QmvLchF9jbHbVrPeTyuOjDEFBJwh8
J0uw+iGdqlbHca2f9G9FZuy1Z7cpMYNyJfLKRbKJJpu+GRSkfNTIdqpDxaUjodeNFeYc6yMcUP1L
0o7Wzga58ZGMtxbQV4a8uqX+D4PJWydGPq+q4uWusQ20Xu15CI1M9PdOJG1Ezcs93stV0Wv9yrWK
t7a9oPhs2T0KBUnabChjK73SOyEne/xvNtvCOjj5qOTYAlb5eQZvgbWuIfvixXWSqj3hd2d/E7k5
/i2Eef09PAhQT0Imgo21mXWhlnY122kXOoqXfGkXgdMVrqeHPhVL2NXTnnrY9qww3iqdrdMkocMI
r/TyWAIwqZTMAcKiN3X2sW0xgsJ0zHvEaWyPYXf1GGQsnpy8QVaBHtxC1h33RwhIm8QZjSEbQ2R7
jRNuTMV9w78Ls5eIIK2yD4s2VY59n2n4MMTFwSi09hOyb+BtMofycV3Z87G19ZHGOajrgz135VHV
e8s9vH3grtL89afSCqNiQvbDdty8BwcaVpZFmS5MgDp9KZ0+ftcU1fzZbNLF8ZUxHr+3daKGCVWt
T8T8/pQPUb9zIl5H+fPuXn8F80T/itDCOdxshojfZVdOKkO0yfP8zuztuPxcxoY6hwXeluLQ0nP/
lGhisA/QP+DWaE1evgzGon0Fp0RG1uK3+TxiVPszo394XjJzdHA4LhDlrsdafgXWFn0yI235+4hF
Ox4cII+xlcGxSXDqNE4rWyw9+haT8zDg4Bn2MpUPalM1YYaX8XlZ8jJ8e9W2wZjp4tpFJAh94ZVB
vpkuJYYW6PaYeDhuBvrfqrovdRMbu1Lj65nYLAsxeGUZIHEO62ezOfCLykADrpZ29WDMx2xyq++d
0ONnV4wm/qLgfE9QO/tjkZgtcCHIsY+RFlX/xxwDk+QlSMwEQ7O55rwSaV/LbYaw9bB0MkdVe+iW
pDsgS5E90qj6paFYuPP+vb4UELWF0YWkN5QcQOuXRxhzKs+jdjyEaZUBthiS+Ue6RIYboHLLAyiJ
jL38df0/Xk42z07CLkUxCNzoTFyOmNHoGIDxIm84pYUGaqY175JkqYcDU5q81xIXp78l13XKoL2V
ogRuJtpzi8L+P0o+aL/f3mI3AgNcZGBh3IiAyq/EF1BPLqMWRF7oxkny7xwTIoyxL0/K6GJMJwb9
UFUqlcpczQ8WLh2YtpvxThb9CjHZzgkSjCsZBHQgSKbLOfFgeItZscZw0Ayhhc2CsTFY18p7oCYM
AA+ZBH6IK0SrIBncdR/aZZ5Lv55d84MTW/rs6+AYI1/tuu57ZE9tEWZao0yHCb3m78gMxYlvy7y7
z9OhQMIPqk6Oxm+ii/ud6byxn9bXFhjS1RDhqq8sEWBOY0kBBaP1EnejRZxKF1MSdCUN5m7WJkJs
l93nqLWHtZJqaA8plJF8fOLReFfhFAHyr+8d6nTnNFGbUJVGc3r7V67neTPdNE5cAHFrWLkibDb9
VPRJOUyhhWYp1hZF4vcVaXKLXehHHJKn97Ia1PsS38dQl1m3c85vDg9PREXEhq7RtjuVOHY2YYU3
h3Yi+8mXmQHmFhkUJ3osHTCYgYAZPOPtWVijX5kTLpjYbkbKTufqtRaynQboZGD1SBfW7tXlrlss
ZMT4uzLkFmrcJ1EtWfKIbM+gvcOFE/v1GF2c9xEi9t8bJUmUZ0sfZU3mUnpnr+qr/ARa08hY5XGY
/dx05RIW2gIFtp1blAukhpqv7ymV1wUTMncIuEQYLx1G5EZ5tCip8m9lZEj5V2pLRjpVZonNaFQj
6K+NSnZqy9w1/UImrMI0SA3NTSt54PE+WECUefAdsriNT/riiAghoNntA8eLs/uuqDLgYokaeX6d
J4s4y94W/7r91HzpIml+jO0kz1/GyMzvW9pQrW/PpMWuXpjN3UzL5JHiduUFqBio/7y9866zMx7u
1DLV10YoAmKXUy6BeNiFpNY22HP6WJlI1ha1YJPrdXV8e6irQgGAXjJhUIKrmdlaXrwca/QWT5Xq
alTn6a2ZgG1FgvfQYFWHmmBm6l2YoOpcPmtKjCQmt8AA3bWZFuenJrpWvadUJJLPbEWsGt7+aTeC
BC8rSK6rriNo+80vw5ZxaIXQ+3BYUuW7lUTVATfm9scoxVfKlsvh7eFu5Kn0X9wVmbpq7Fy1n2Qb
qUNfrdrasaG02LrGKRs2GlUnw6pXFsPRKdTaOEd9j7iHx33QHZAvKbTjNApZhh7W2MBLpcQBtB7t
RIHXbXSfCahCvl+1tt5LKMjmzs++3itgc0ACcTJhzBKtLtfP8dLR9oolx14BzUk/62lPDt04PjQi
iey/H4yhVvLamqOSgFwOJrhb1iZSHWpa65y9BfKj66DgEmMnsjPUjSuXS44keA2AlDm2QBKv4+WG
A/0S1lYiHxdNa74qNPKPZgGAxe8Z9jSSZh51W0WQMkmTF8oz7s4evH6dYlJAd3m1GuKldCUqG3k6
jkDeElpk1z8xz3I+T16NiGKXNE6o4EoqMb21amfn7nk94hdRF7VW6gv0fdcaA5yyy5lOEPWUUZvx
+JvmpD8Psao+d2LJ8yernNTmmHSiye4SZKi/Z4k0vleyyj5bYB/zO2rU7m+MbZL3TU4qd7RyCIfc
8fhQ+tnQtJNfdKkYfOnMMza9EYFcMbAe8WdqhpHfQ6po/HkprSgYahNXXjsarJ+m0rvf6m6Oh0OD
4+ByTkt1+thBhZkCuhINyF9+2W+7E470J7A40newU8nvhXCSl52jepWKry8jSAG8l6kR21ufhY4C
hUxrlxJWwqOV8rCOLrjadNqDyJI0CgHRVCfV1TquCLM5Z6hsJA8mRmTf3v4hV9uDVWKBwKitohYU
ui5XCefJZIUgLeEqh577+CQ3910vtDrMxwHsDl2j+OhKxVZ3Tsf6ptluj1VDA0gJM8E52AxcWREv
d1MNJ31MqvMU6R3XGo7hmBkPVv7SJHYWU8x2tRFr3Wne+e6roMN3r3ASJKpQ1+R5fzl8HisTnVzB
w7MouHBda/qcVZl2XFwUwN+e4htfSgGMs85hoLK7xQNZtK11rFKXMHZjdlbS4QHkx/Y0huBI7UcQ
iUM4e7h3e0kU77zEX8WNNtNMjwgoNlhEakVbWlmaAupo4kYLLWpiq2fKWGNK4BXtI+JvlXuYsM2B
Z+pG1gmgBgqP5lghWl85WZacuGgQ+uYVo073MorHB1Od4e9gbKDDV5rMSPp2V5hIk3qRe5gTWOwH
3cmQZHS0Wj30aq3PoVuPehMsfd28W/TZ+ietEhO3Oa2N/2siCQGtZV7wvepKsXfIbizySiAAyrLO
PwXIy0W2ACMYQ2RpoecOY3NWFU37NRlO0j0PSYywoFfWdXyMLGf5IStv0Z/62KBm46nO1IRdOzt3
pQB1ELi08E8T+WkUdKgDVH8bojl6UMjpGEEMA8q+eZtS4a2i2VhNEkTSo76OogNOkMJ1pydE6e3x
LpYDQHZXX6J05xReJ0+MDa4KxRHyJxp0m9x4nJyKKN3roTZWygKKIHVfpOzn/wZtIC7mKdr/rolp
AdZozjPFXNEElrTz72aO0ZGFOMLOabm+NflFKNgAJQGlxI7dBAbXiOvMVdmxBiYqH+tKzvcLN4V+
AFPnnXg41ueejOGwVE3+wZPw7RdBlrezJq/tpc3BAQLK2eENv0qHbTJYLe9cJmNWwxxzU+XcqGqf
Ap00ZHNAuCX62ThxBBvUwqJYVp2Vn5Ie501fHRpR+0qUoIwR6cLxjbY01aCjI2/u/MSr7NLgbYeM
JtItK+Jo21zVBzt1y9oxQ7TjzOcaK3JQa5n2cWiX6qVAu/PH23HsxniAByClr2h7EszNacpxvkQz
Wxqh25pRRTdTRA+ZosALiGUyQ4mmurXzidehE3QjBat1HZCK2YbOsbbSJJ5yM+wGDQ6+8NIc1B+4
cd+YManOshkTlixaji5ezsvflowImKwKgLn1fY+872X0aPOhAc5lmWEzjMOhN/voX8EbuiCzKKAl
Tam+GDub/zpgaSv7fO2YOMisbfFjcvFGw2xjK5ww+zhTyhuqQ110ykNnp3Dq/no9KXEie7J2WWmV
bNez1jEkmkoGcwfq0gLQliwKjAbS8hdGWM0Owma7fVBx46Zf5VxYR1DVm+n0nHjShrSNj5llKB+9
UYvOOGHP4qCNkXVOcPPb2z3b3OZ1RLiIMNTWK36L/IO3RfS0VCUkZNuPMAf7Y9q39QdVZuoB+mcd
CHfYYzdQaWdf/Bk51mHB/63KUXTyUFS43DdSryJnymI3bNNJfyaL9ZpjMbXTN23A/M9vvN74ZaqR
kgWYIVGcyTHvOXvY3/Q+zM0VJ8C7+j0izCl4J1sAdx36Ol+bwMkHwX/AM74yrCaYxRx/bBOj+mTj
i5T5Kj4Qv0YxVOMxquMm92WViH/7VB2+llOPGKBqLbbjEzuHOIgVAcN77lOMsGuqkM+LW7e/l7JA
MAVICPpteGupZ5FNw1mvWkelrpYm/yQpRkqYxjRy9lVRO03gzaiZZbWCc4fpijjzXaVZJE1b1Ir4
ayH/jTEy7lajoFjiO6JU/K+w+/3NLhnQclhIroO0xnJornsjDxKzr3/nCTL5fkYUBXIVzVMW5knG
h3edEiFs3wrlvYfhTRJGs5M9zpaMl2BEa/neU1nrEIkKrwxsxch+8kDQch8TjTnyJ8/uXiKyvjqM
Wh2pK83CdMTH1oe63TgY+ZOiplha18aYDHC+gEH7qShxURRaF+v+LBSxPC9RnC3BgDYErwTTUDo/
plT52PHPPkRl3CJvqkslDqaqWrO9Mm1nHlit8QEsQ28fZd3I37ZwScamzBTfanxofvey5vXCo9fF
x6+P62962c0Vmi5z+1D3dYQ+AogO17czLfmPR4VWHbLJbqBeDQgLY6UbucKfS3NpDi1v5gGd7tz5
6gyqFp+ySs1Oke6MFax33Pt8sowG58xO5X1PVAGTY9V1XwXc8tPs059NznRGYoPRaBn6Ze4p1pcZ
JyAE/yW9Gb9Ip6rwvdijtwgSsI/vjUGz0Wn2lM7B3k1OTtBY5fxrUaOOvz0vselXZVo8DVjUfh4Q
OfoviyLrl4s5VhGAvaPkZufpdCAyyuSRKm7+T2blnFwEGOwZzFCS2r5eNvZPWDWpGs66dB7b2st+
MHFei0t0Slx+OzxeQaxWXR9AXXSSYWhyCW1KBcPawMhGrzzqA+1LBM5tgX9nInmtpFJvQIZ3SHGE
vH2b/1REhhKuorn8KVsZOwdTjOV7xBExLpmb2j01zWrJmbjuYvuzrPS/lYzhx6K4S32fxxTv/W0T
2spFmRoIKh9pAGpBDQngmGKF+e9QpF9lYn7jI9XPb0/Qq3DTZaAjjENx0ldCMhXUzQTVrkJsabrm
qNqD6fqoVtenKW/VOmwywSO9SzS7CnQshcrQVCqJ/55STvOh0nthBWJeiehJ7BSf8diqdN8eezt6
Z7fSvhujifDo0tnFBxHPgZcUb1QEziY0Mnhn2HQQXSz43qc44/ZPxuwt9DGmujsIh2T+41AnRvpO
T4wZZ3MTNP+UpFiLlwrAJfZk/iVFT+g3Yl7WVwtLsvSQongzn3O9aP5daEcNhyTuqdA7bk9hV5UJ
/Rs3i6vnVJn6H+UiY+VIYYFCv5pp/WcMcM3irmKKP9rFWq/wtLwU95GonK9c9qM8Wxi7jcFA+/X7
MEoqaMhAp0+eiZsjx7Gs/uuSRKWQjEJfQ7EX5R/RVjV1QxzO70oM01AgGZeEKp5TDHVQtJiaBZxi
+a2ZtAkepoEF0L3W2UOCD3BhBJQ6veKlX7o6vxsxz2v9XougvuzsgKubzqaNtwL80J+C9b/ehH/0
xa3ZnKuRTu3aKVSPi1bSyhK0xK1ez4NOxRStmMzuL3MkrlemYe2Vru1loAaXgwIhFQbyN+lRNerm
zhV0FtxZmTFBVqfvb3/fuoEvN7hJO5TqCKJ6vJG2CUQXx3kRJ4hc5m2n0LAxLfmoNHa7Qzq5kafQ
ltTJGQxEMzi8l1/k0ixa7KKPjwYoBi1U4jx6B+LBaQO7ADsj5zZ9h+nUHoTkRp4Cc5o3BI9ObI63
z04gSAq9mzQ59hI0nRov2qmcB+OZQox41qPE2ouor7pVm/lEdgUPCYzJ6ENam4DhGO1cxaYRheDt
HfFjWKb+O9W3pgs9LHi8BxcnqVNpVODeutqtv/UyEiT8WmdoQd9GUfHFAahkBSXNm+e88vT+ZNVe
2wYyggV10GOhNNCyNe1F8xCJCgT9xJ8pgIv6WGGJRk0QCIKLY2hjoWaUKhS85io3HhSOhvTjapnf
UR42O9+LdKM6urOlPiZ5I136UgWqVwoe9cqhVcvqSO6/ZH5ZIhmEdyPOfVy/qmYHRlYYL4Oi82JO
in74aufzFPl1qzjKgV5iQ8NQlX1PGzDO9bCYYhOPr7lpPg0WthJ3U9p7yxHqMkJA2txoP5ra6RJ/
KuCO8e9lDtaKkZGKg2q2UPmyrHJIBeIyfuhyPPzQIE/sym9qvXqOEICWB5UwYgV1VS5ZSOtjnO+4
ML1fnUdnxF8suiAB9hL5z1ktqqei8dTh9PYZ0q93N4VOqJTcpNRieKpe7m6ntaZIU2V+XIxEtwIi
RvYZcSJEpGNLNmFhFcjxDxERNam1e7EMSuANebTKtLhWRoFpVBcmMO1/V5Ux3zlzM36zuPDvyz6d
PxmR6Tx4bjdTilJr1P7nBbAoLLSgiuMqQBhrei5iC/pN2UW4lNfD8e3ve0WEXG5qbkF6CgBraHnx
Trz8vq5cDLcHO380Mj3BLCzWDV4Yqin8yG4xjZRT66B5IosT8dLQfW2yrReMQZbqTk/syQhazI7/
6Yuibx6l0enl87ReCaC2SPN5kcnaeopGPe8CNh65jjFjguTrOYqcR9ZLkk6rUVW/82TcP3lJPo8H
tzGyOSgnx40514rzu+8K5X3pdfYvwy6beidTug4klkOMJJasDGBYBpczMMnScCpUQY7WVFfneZly
hBWoIFdINN5R14t3boDrsMx42BgQRZBIuMI4ybHopGza/KiXSaI9laTD4skriuXu7aXdvsbJqQiL
lKgZjArQVuTR0uJxqdiDR5lpHhyurj4WaifezR1KEX891IpZXxEjKyB2q+WIpSflOWsqjgKG6521
RDj9Ctt9Tx1G2UF+XpWE+SwA3Gshh5o/DfHNdRPp8eyUbpoeIxN06UM12Mk5pvvvPY9you9iE1N5
WPT4DLvZYPOKK9Jm5cpbs+rni52dPO7A4jnK3AUBXas33kM3HYjCA1C4AzulS859D/j/0CkaRia2
tP6Tujd0vqvBqT5Qxxm+tJaJEybe13R2ZhrSfaBaonvB28ewMben8PkYCTvd0wG+3qsoR9uvTVnQ
mjQAL/dqq9T4jDZ9eVRU7EECOXqD9ylyFOVBKTpe4IorR2tnca/kNSjOrf1GlAzpiNGJWzfaH3lS
WhaaKsaxOmZK7nm+6C39TmTCeigHRT0bubBO6J/hWBHbw29Tiec56Ny0gwdUWSev0NCfdfL6qasW
fYBHbfPY88oCR1hNHSpfF0a8E7SvYza8N6zkSO+gMhrbHCsxzNRepFscWTvnboTP4JOFHprWoiXs
dOUD+iD9TiC9Pm2IuCB6ucpt8sf2BRM1bl6S4nbHEVmsDLECy3qpnAJEWLMrh7beOZcxG+oCapcg
wVyC9lafwZRqYcla1MdlabyQjDL08BYo3cwi2yq95xoFAMSODHUnobz6RvrAfBn0OQuBTyrvlxth
tolazTS2R9xZX6gvZFT1zdw8ztJoP74dUa42OkPR7bUc3H1gF2+VBRQXoXZ6XM1xSeb8t1EiakYx
qfxB75/qjBMve3i3bUcTWBdqHvSZVjVx5D02t4BJSHY7ARMQ0yawnVEpVijypH1pRDvelZaGkXSS
9PxzLowzLccK5y7F3YluV+0DfgYKgahuUEIFd7EFHZWFbAanTLpjkqXKTwRbkfZxFTucEXIYqZGN
5oNZZ4oRTLNb+IMKHGp2q2bnyF/PPp0+zg3QP7QQruBhM80eFZXc4agW2vw0dN5yYPLce62IIeao
qgLq7+31vtrSbGceBcgrci+um/tya2kSN/AoTcUxyuvlVOgUNjEJz+4QklyeLK+cDtVQLQEtuj3m
0fWmXsVwXqE+1ABAH1+OLNHI6pamF8fUHnLkyBj7XFs8rkmAsmjnM68iE5+5attxdlhpyrqXg3Fm
lbldbHF0hWH8C7xAOwmh1ofW1MeD11XifpLznjnxzS8EyAmrCoANmd7loJ00aJGbRX90KeAc8ENN
QqQ09FPR5P1ObnNrKG4niOpQM9CQ2PTjq3whmdc9cTTUxPaHQf6rp4P8agonfv/2hrmxRdmar6oZ
DsnblRxY2+HoOOokkcjynedx6v/H2XnuyK1j7fqKBCiHv6UK3e12O3vb/iM4zJZERSpLV/899Bzg
uFRCCR5MBAbTLFKL5OJab3gnev0H7By/A6VH4eP+eLcBCjZJXYKcuJZF5na9iE4/aV43d0AbtDH/
6UVZEnowe1y87Gj9HsypsJpjQz/5qM2O/+H+4LeTReg0gFVF0sOZvy5VJaINOhCHpKhG7l/gYVef
8YMsMPRLmrd5u/wPw7HrIWQHCvi1xr7wEGqmAenQ89Iu9mt7aefDJOldObGXfR3R8j3dn97trqAc
QHwCgvudsq6iRmV0Q1K7TK+FZ+P27vSkl310lH1fH4zW0F6VE/rR9wdVH+zqEv0t0E+YUnNE7mSd
ShVkHxOwQ+7NfnbPcYEg9DxquNo0sg6pxjm842iRtnaVP7v1EO/M+XanwFIjmOgOoj3grCl5tTcH
fm23OeggM3uj1b6Hml43HwOaKDsz3Vpe7BV45Lm80YHWXYdu3HjmSN0uP4+TMUAv5P0V5YX7ukgK
/0eZ4xXkkUju7Jeb1jwAPsAApF/0W+mHr5FbgHC8RVucHLmjsXoXC5x3L0tBFwQwlPnoLNZ07MYk
ooFhT/nrNBf9oS4C54ePX3O4+EL/fv97325gsGwUe03V1gJCtzrngXPFJfJV+Tko9OptOUca5kw8
CQy7KE+F3yYnr7W0Y1A1/l9/ahYefQP0BFWIB6vwTrSy9OeuhTJTZ9nnoaWi65hV/5imvgzvT/KG
V4XXNx8ZUBC9/N9xdf2tnc4gKTFK7yw6L3hwEIN5oXe0vLXTVnvIB8dqDqLq/fMo8OvDJRuaU2bk
n/NS34Ov3JxZ/BJiAFcjCuxIFq9udC8zvLpwBg+0OFgcnCo/0uVO381tjBNoYTs7BOKbzws/W9lS
IV8CXhCMy/XEc1FaY2y50xlCgHwPQuN5Hgz7SzZmxYOkp/nWrvrmR++Zf+tlC2xXgSMhCimFL6gB
1wOz2L0txKKfZV85wN94CNlpg4JfFn/PSnMPJXu7rJB7QDCQsuAvwha7Hi6dkWapRG2cu7YeD1WQ
m5eoKWhLjTR5hr7Wfu5E1E1iTDUTb3duAhRjwWCpH/Tn6y8o9dnVcIrVKcC8tYNRvOljN71UCfnw
Ac09iUqLyztZZMWXOUF4rNXx29k5Tm64Fyyzshah4f/7AbI+ruNac4rWb/Rz2+MX/Kmtgs590Wth
fIEWAgQtGJ1kPPLi6uyDrEv/3GLKUz/TCEQhq8+t5bOJig32lJFlLEhw6KMD8TqVAK5nCDcwlaXb
IURlJkXIsZSnhzKGqoUQjGjKnSz/NlYpECsmE4vKS2OtmZFP/CYHkb1zBb58BrXkeZ9mIF5vMs2N
HiwtF6e00uUxd6c9VIjN1/rz1gvo69N7cDGZ5hhE+uH6a3YgBnpjpgOcjZYZxpXvPglE6XbAEusb
R42CCQGJCrIg5JyrmJlizbSbRF/QSjeXn8JLv5WTm790aaC9pthMszZp9mx3bi6c/w5KtxMuFDyx
td/C6NtQEAZ7CWPyeEkfAlRuFfnyONmx+dFokvSU1zAgQ0Bh6YeqA6u8BHP5YpdVc2kwMX24v3M2
F4HkicybOxcy/PVSo56WJSh66uAkSs5Zr4P4kLBeMzgJv3qIisG64GO6J5R1w15kHejSwfQmW+Ut
u1bmcoqoqUpcF0ItnfRDZBXBRWuy4GNpV/EvIYFsiNqvju2gTxeYviUNQBk/5ibvS5dK8wuQL3kO
IpDDtlcWD0Y0gMwquvzLFJcTVgp+snM/3sqt84thHyuNZgA2N5IXokJDRrTg9Rq7855di2Z4jJZm
HjZaDMnEbTz4F3mgH7Q2Gc+NnblHB5DHCWd37SPgSRKaTuwVGm/oCGodFaYQBB3HDgfg9fcztIqi
UYxSrtN14zczb4f+MM5D8HlcKv+pSiNNP7bA4uNjovWUEu3UbLSDcqF+nKh70lLhoV4dFl3T32h5
mX2u3dR6S2kwHQ6lA9zjfD/e1hml+r1sbV55PJ+VmNL17x2A+pQdCkPA6NL27UgL+Amt1/LYu+5e
8npTpvg9FowsnBgUGWGtIT7mLllaDjQkKZbuo4nazkdNA3yF0Ub/Q8a6fQCaJQjvOj3Nmteel96t
d3IdNZ/VUWby0FQwJZVirIkzbtxycHX2FFbW8kszUhp+jY5IagP296uDitRemKqMZTWgyqoofak7
CE7A9QI3vJyhPHN2WktPe/+3ZDkMogf6nlnKRcHj2q0y75EtZ14KALeHbJpmeaitaHx3/1tvzB0t
D5jzvLKR31tnAUNQFOxmuYQFjRdm3C3HWNjlk663Myoiy54mzG+S2XruKJmQChhwIaBhXs9dQ5o7
YrwlRI9SPpojmOoXp5pa+v0QQfuD30agDHOtJcHH0ki4YQx0/XuP0XtzsJ0xs06ZJRojJO+efwxC
i7lg+2SYDh5GLZeJ40a79I3dfDPq0X4X51NB0MR19+i4nTPuHM1bywdukOClkMnZvEqi4rkNnLya
ZpAVpXZoRzd7mX2vPYxg4BE0jPbc5zauApAGSlVPXfg0MK5XT/Z15C56NYfSy773waifC4O+Zi5l
cTSLnEMil8vj/RC5OQ6ov5CO4ieAeBE14tVNL5cYXJhml8e4t/1Xw4IXDpzd+CGozD2NwpvpqaFU
UVh5PvHeW08vXsYl0nyGMlvt2fSn8ZKW5QxxzXGPIqjc01K13Q7sYHN+PKaAWnPbwRC6XtPIT3nU
Z0F5BMgiv9OaTo5to5fPfjz8tZkQ88MkVqFNwbjzGa+HagThP+lNdfQqt/oibOyf3RRQ3E6OewPa
ZiujjkmgqCoP3JrVjVNPQ2sO/PxjEUXLE8UQ6i4BC3vMljT6aCGuFpbQTr65QzG8SVA9f7Ra8u3S
Laz+FHWe87OTg33O0GX/27MWIWj4UCCZqR9wVa9ymcaUoxlVWUX10Ao+8OibTlBdZqiec3AZqtLY
KcdvfFyAxFgJge+lr7jm9Qy4QLppBZBIVpjxgsQChxaAYI+XYO/j3pwFTI2g/T09Jba2OtXxcJkB
TbFPor4DjC7AbLYxxsZd1eaXesb08q/3JZPi0OY943H8rE5SM9Kz3IG3cOxpS35IiiSHrlLLV73n
7xV+1yUu4gmnDT4YbVKMZ9cQGZ8GvW4joXKEhjSnx1HI4iSiCbuzMbGe22SqX8we+4Gz1Bxx0rOu
26k8qY1/dWvwA5gmRx6tQ8B9q4Oh6vTIi8oCxRBPTq/BdWhvyqaQD1kdjS/LjLHhiC9IQjtwKs73
l/k2fVNjkwKrMhTbac0v4C1bdYYLZ3UUXVWdXLsXwwW+htlAEbWiB6nz9nqiEkFjN8EQ0btEdjEW
DwvwW/vfbCnl2TM0T7yWS25/kjOl2UO7aMm3GIdW5JSg3Dzc/8kbx+jVL15VTOKi1OKGt/3R1oL2
g4cB0SPcMgHr1QYwWCz+h8He1bjdGpRGExuNJwNBqbbHH8971xOT4C1cHYcgSv+dmybKDkaG3k7R
jm/A8/TnGMTC6f5Mt0461dqjrcyhCk1mdZ6g5kApUCuqYyIxufiaBnlkhXrbReKVU1YZm1EA5jrW
zWA/5kmbfWsXB+lKSO7T9HZsNIScs06OIrTmEpy5Dznsw/2fuBW6rAepjnpNwTK4XpcqF6DaEvKb
YSy8s+1X08kfdPmIFRVwgB5ovC7t4uzXeb0TuVsHEsAIMgUUnLm4V7eAIVLdzue8Psae1SF+qKMy
w4dwPvtUwt/Mhvz+1zPlGIC/rIT3+ByrA1Au5EIJYOhjm0nz2Pq2OM5DFYVL3uunYkp+VbolvkjO
0J0o2JgoHQ1UfpQCJTojq5MQjZ1UOBRjj0UcuKFhd8Vjn2f90dQ0+xIb9rRzv6q/tzqNXG5YlS7A
x+Ef15909GyJ8lzMwpLwmefed8rkEb2VXe0U9YXWA5Ge8wCnRQWwdDVQjTxM5I90ZSNLIV2XWbiX
oY/a57FpR3RrJu0itRprxISG6mEs++61O/Vw/8u4cA9UKrCwMEyx82bY2OkAItQTkf8gpFffWcxB
3EGKrY424P+X3uyyUAMa+1A2UfsenK/1jKP1p/uxtbXkZAMwuFSbhetuteRLluN/lPJKGHGbzePc
fe1pidypp90EEiBuXqIIFagDhRfw9Siito2xsEfo0rEQL4ZxFGhFCQVJNgej3zkYNgZDfoY8DTwk
n/h3Bf6PAzMVlAU1Ojt81jINgYWLI4KGUFGnXn/qgSft3KFb43ECQcfBOgLQ8CqYvNpsTX3w/LDS
6U6R4AUX+qLua90vZSjTcRfxeBO9AKsUM48ABosP3ul6NRcaFB6+OAxoatB5tDzxfgI0meJT62ha
CuGpqZKjs9QtVf0YebAEFoYZGvAMghP1aOpLldlYJy3NFASYs+zspH1Snr0iS/6dgHQGoTnG8iSt
3INQlNbZ85im9XCpqqoNDlqM/un5fhzexD5z4iGEKAiYa0yCVveNFcdtWdaFj7ubpjy5gOwj1wPT
8FTOtXkxSiM9W86utt5NGsuwJD9UKJScOhvheilzq3d9rQfDYcxWCwJycpNL1pUWcApz3NMnvtlr
ajAk9RzyD+UOuQqUYtYHWzgMZheDkzz4whuTsC2nePzbc5SBkAOhwKi8izi4r2dVazzepVYE4VCC
c7U7d3xfVU7x+f4n24p7OjkoE6pzlGW8HgV/akvPcQwmsLzuvTH6BGSPR8OCoNpjJ9G+uj/exreC
LAnDj+oxZ9X6vdxg7w37DNXxosyoN6L/Xj13yeAah8qsmh/3B9uIR84P1u53TN6Y4Y0wgDA35JJ1
IqN9bVjzv4s1ioNdZ/1jUObFc07I7qSXGwuKpC8nCdJ2FDbXXYcZgTQeN04QVv4AYW6SLnBInJIx
UEt/LIO5By2+LcjT7wSxQP+XdodihV5/wcnJ6qWi6BsuKEhBiimKMCKzCGVfkOBllX6Kcy05dQ0N
ganxJMxcrF3csRkekEIsdqJ2c/okc+rncHCvUTAIGEVVbyaRgm30l2KoIM2pwm6ReF/I5dPz/S98
kz8yeZXD+SDH8eZbKzR4ei/zJeEU1crIMZ/Is72XLBiHZ4Gcxo/FXvQH2Vr+Y+oY/Z7z9FZ0QbC0
vUA5gVAivV54G8GUbkAAPxSRZoROWufPMoWFVxZN+6EvxPh+TMdpj9D9u6tzlfYwZRijRBggajrt
q9OupYNQoM4UhWUTO/MrJGmy/ivUoZLdVGlTW4VwZ2d0Avwgf+e3wM7DcTC6n9rSyhSgheZhGiyg
aF58D+Gt0Jwi/30UmWMTprx+ykua0N4+BF3cybAONBzVWVs4ftjeJeYPjDmTj2LoSsrrQEiwOh/c
IP1iowp0qt3KBVvRR0H5KtOmJj+IBWLhuTP9Nn2H6NnwUKZ6NR6atig+uZEjqVRafpTvNMY29wQp
tlLx403BbXT9aWY9SnFUmFCtamYXzQzUGv91o6p4kkB5j625FN/Qt0HTqw/qR2MR7UHUwfgh12jN
oMQ+13t2cBvbAswAfG3SCxRFbrA+vT+LvsUGL43K/p9Fjq66EsXwSlS5E2ZTHcc7tZ2bqgTVrf8H
YiYVhdl8vQSyxCplDIQZdlOLU+TiTngJS+MyF0AtD4PWUWUWtYSjSRLSUN/DAnHnrN+YNE8OsmCy
c2V2pP73P3K4rFMY/FiaeLEbxkONHTZDtrkenBrb6l/6Ao/QnVnfXi9A4zEZYdvRnQQacT1kVc4N
zeXaCitRLc8jfg0HA2F/OKP9XuX3dnYA4yk1MwiWUpgyXA9lJmbPy4ZGZy5G3lV6OZ+9XvwQvkhP
piH+VgCLAxX6PWcdiuo2OerqmHfRardS/hUCG0VdYRoSDM7z6vNsUPC+f6huLaLKTf8LjsU/43pm
M6afcVW7JnauXpAdpirtf/R96Xpn2lSQGO+PdhuoPBIRNqEByHVBR3s1mjenvCvQu/edjAp6JfIf
bh8M4pAJQ78saRK0xy7T4AgbWV39MPNR27u0bnM6xU9EXxU6W4AU7eq4CBrb62N7BO5bN/qrJV+s
DwRNvzPRrYBBt5XOOWUAzCBW22F08L2qc0hHYqrQpXLnyDpmGAyeSqpOn5aAQ/f+yt7AlFTMKEEF
NMmBloBGuF5avZHoZaUF7KE68KuzMWEu2PWt/+QkLVAdyolamLtZEcpikP9ENDp4dpTR1ziX5tv7
v2UrpmBII5JCr47n3Cp827kb5DRCOu3cxD83VZE8pJ2rXyyojjvrvDEUNs+qIAAJlAVfZejTbFma
ByUljISRv7GF/4GXePTcxtPH+3P67Xh6fRXzzlG1T96N0EzX4h+BbYpBiMYOvakp31Nqqz9G5D81
GcGcIl8UGOZbwAn2fMpk3E6HKW28/hC30JYOidtq0SHxyv4U97Jy8VuH2xcaEpb+3+9n7kBEShTe
3aS5eB0GvqnpbT6AZqexKq2DAKJwRnuiGFGOMKvjzqKozbJeFGKOLgbVcAW9vB5NOGiidG1vhYVe
EA6Hqjb65ZD6xpK897PZhjMh4ubrlAf0ANDwGf9T+DQkF5v/X6jbYxXvbQP1wde/iEBQctPQq/lO
17+I/lWjF43QQ5hgOWaXo/ULP5TiLDEB/NnBvWwhWBQ2GlYdTxIDJvV5Xrp2Z2HUfbD6FQD6ObpJ
14E8rGVbknJRGpSxHlbjABFx4hn5iDyRkIc40NKEtGPIv9KVLXY6eFtRqjIhUHsARKGurjKBFGVP
LfIKPYzKfHzS7U68yoXefHK6eH6iCtq8A5ZbhYlcSAFzLTa/DbpePeRTOlxKrNk+gPSpvo2Vnj85
lSP+cz9eNs5eZWSA4DBFWNZldfb6NgKoRZXpoVsvzclChhwNksbdM0G8xVIo1U9QKrx1IWCy866D
YMZLW85xrYe1NF1U/EaQEk0Hq+MQT7WEP29PH2tebhivQh15IxYofUjAxjup6cYlQEMKgpfSIlX1
4OufMbr24Hlpo5OMFclHM0vlP7aZpp8Ra3BfTeBVd4J/K+q4bxB+4trhml3drgbqOUHt97xPIEu/
KX0vPvVjXjyZwVg/dlYDbos+5+P9b7oZcjDY2HRgNVEOUr/qj8xvZDb1wospdLnyvqs+2FM95vNH
oNjlpfSXPEWqIIr+dd25+VLQF7AB9QeAFXif6y92PLnzoYvxQVsyv3s3FlX/9/U+i/segAnNcYVR
UGH5xy+sFtpN3B1GmGl6fO7nOngLQw7NPQQm5DvPXpqdON/68AQfnS8Q4pyNqzjHl6Ufs7IwwsGs
4iz05Jy+y2DsWUhWuqkMzWFAg+b+d9jaWyAQFVXE5d3xu3n3xyS11tNrW84Gnqf28kHrks+WnY1f
7w+ycd2SAv//QVbHS1Ymfj3R9wrnBgrVEULbgpZeEJcFypjd9L8sIwBZl4KHauuu9k+0NNz65WCE
KM9axYlHYD+eiP8ZTUJJe61N9nT3b0sMqo4DbQ32AFytNZkIPzRDK+uUbDg1i8e6n7OnKWudcy9r
49Gqy1+UPOqnEnz3w98vLHwN6EsUOMBEqIX/4+sFnVgyr0WoBUQwBFA8uhEtbYYXCHTtTqBszpF9
wLVEYgo95HooAUhCczn5wzaIp+arURjR+DyJynimsVxa6GAhI3WOrUGzQ9OY4j0LsK0YYlNwVrAh
QZmsYkhUaT4mPo9VE7UrnPTQf2n0pXwrkXU43V/V26YoFwFUfB2+tjLDXSvU1fTKqkRiQL+47jS9
cgcMct+g2DbGISowLLKMbMDMpZ412utsstE+b9qSR2w+mxoIf0v7Edmz0V28Luk/J3pj7+ktbh0V
CALTsaWfzst9dVQAYsKTGOXN0Iyhk9VGilfIkrTPqZ//gu627CQIW1eEonYhL6Kr/Gi1pboeyIkz
UcJC9BqeY2F9Hko691Gf5xd/lN4RCni3E9tbTxNqhLQ9+BC8M9ceYaXnpNZgcDThNtqX//jZlDzZ
TSCnE8DUGtynQDl9HhatP/RpqVlPY5uNGA4mwBQPvJST6n+ICx6igCx50fP6XbO/AB4YFdGnh4mG
NelFjx2jOwNvltkXAM1ecG6k1+anrraW8ZLEKQQ4snrB8uDy9UUYhYm/pgk++qBPePwAezfiveDd
ONA5B7hF8GeB7rPmrXamVvBabnXKeBK3iDQyz3nuz+f7W2RjN/LXkRhF1cADUrIKCNqq/RANjknN
2jUfp2pxPhd9/04XUrv87UgcrESA6v5jAbW+hYMgapourl10A8biksY+EkQUyr8LOZQf7g91G+UM
RU+Kz6hGXN+FCQAGq7VaNyw8Lnw/1TDw5MhB9Q36wawZ43ly5mlnJTcHBRmo+nwA6NYqCnKxPUiS
vRtyLXUUMFwK8dQA/HOAgvVzWtjTYyD1PVnS2/ODxIU6BkgybkmOuOvTHLv71DKl51KThn/KHYwY
1KQ7F5TGiotXlXvYro3cGiIqnX4FEMSqek0jRxNn7DPqO2Ezz8unpKhpsgP2yj/AN25PIIij1wbK
fifRmNbraPLmj201712XN9wVhR2kHq4seVQRcP3OSbA0HdGic8mwasPLUPBRejixmHCwrGF24+9u
dtZT3HvTt65KzDf5ojSDnAge0cEUrvxXr1z/m1OKunvtFKP8B+UEBDUTZ5qrQzto0y8pfRmcg9z2
n1LbaawnKCbap/uBqjLy63ci06BiynICmr3pRBvJbHcWij6hZ8hRv7iFkWJma5sVNfmkx2BoBp1z
7jnCslPWW2kV4uZp2Dsp/O1JQ7mA3iOlDYSREW25jqHGdFs9suAImqKBOOmI9F2L3MdO3nF70qj3
MJx2BZ6jPLEaZXERO9AW3w71aTSq93Koc+1oT9b0o154Ru9cOpujUQXj1aVUYdb2vXUssZ92AzsM
Rpk1T3SORvF6MdFhCz23RY/w/ofcGo4iFGIHyLUqOavrJURpTJG6cA5ZutT/5vqiPPVRkn6pzF0P
iY2vhXI37A4fqjbn6Krk1eEkpwwtPB7RTfLTQCDscx2nO3nCxrGi5MFJugkM+uyrYwXwsQ+qkkEW
vdYs3Beq7ExRL4HgMzWL+1igJvHt/hJunSxXY64Sw8AECOIPpYcjBxwqUA3JCXGi6dxBtn9PZTP+
sMyGL0KcPaaLmBL91dBO4z/3f8XGh7z6EWrH/pGIO1Gz2MPMjpwRpTxltkwPxVA3yPbFe1LsW0Mh
eE//FDgDL9PVUGAH24Kaoh/CX2lMlGeW6ElbJAeUNi17tYGNkwb8M/A7Mh71Rlwtbk3TsA7yGtyE
NuTWpU5y663ttIt1CYxCZscgNVGQdbtsGR9Md4RQC6w2Kv66ZUNlzgCGzLsYPIW9Cis9iu2GvjSx
m7XuL4iexXce7dNwEFh97r2It2KYDcLzG8wudZHVYANt+xIqBYPlCA8Oi1W+GCNZb5LpbWj6c7/D
l936njjsMRbPUq6l1RLbcZqKwRAe0BRPM46oGvjjwUj1NAICOFTf7wfq7yLW6u7gO3J5oBwCR3a9
loilAc7v2aI81/l3exz7LsTfvQejlefmh3RJZ/vAeYXVDmya8jI0FqWXEgBm3g3JOy0ah+P937S1
Ajg+kkdCXIDnpb7IH5tnQYUtTtD5DTXd7j8VcTOENc10aNnOnjPq1imIHBFLTTTbwZou5SPOn+bU
QMNUjM03QVX9qUZBLdk511WMrBaZsr9qr/KKBFe7iqHIm/GtLEHGJI5TmId88fRfKPoiZtlplnVo
tEL/Jgq5J2qysVsB4AFb4Immamqr68SurLkgDfDDsbb9EtGIRJ4T8kr7jBveEh/m2cVFxtTr+GPX
THl9yMfOM3Yu7K0ki+MigLEHF1sRsa8/p1ymqkd2KwjrSHiIcw+asRwbD9jwoe4X7X2iFUUaTq4X
66gz1fwuLXKW8eikXfpRH5flP3OeV1/B2LKAvWvUaWj3nhcfMg/wVujrLQQzbxb1oyaTEdiKVYvg
IBognn+/NR0SViXBo6ww110RLU2tdpBK+WeygiPtf7wecn355Qpp7JmL3UQM3iGMBGSDFif51PWi
taM1VUPUYWev+92zl6JCg3RrzlWSlDvBeXvAMZTPyQZZ3oOguApOo/Oyeo4bkINDLy+Zq8Safau8
ZHOTvwOpsQeCud1zVFFVsk21FFjoGoCj8abCH0loYRmg1hjnLdrevdgDOd0eIsprUxnY8kxExkP9
ij8OEbmkZd52kEQ0VF0pFWfc+JSoXqy6C/46LBiKKgA8fPWEWgPUgmnwsUGbaIxWIFqauu8BsSiF
Et+qzn97NCqRASWL4oPlgWJ1PatosKQ3BzM0p8iNznlRyRCxPP1k1kib3R/qJiww0lZFTA4tChxA
s66HkvMIQrSHUNHp5syjdyyCZ7Qk7a/11PkvKM41/94f8OaLqQHBFCq0i8IsrE+r2WnGubJwKOd8
fLDt7qOhafR803bvSNqcGtKhhDs0ByCZ11Ozk7yWcmQkzpn6oZbBEKZxNB1kjiFNL8pk5xVxW7pS
UwMorFSRKBOtkTVzAtHdk6xlWZjRoUf695+JTO7Jsgc6GM3kpSc6HPoXvXesZ4xztRfNj8XDkMl+
z7xga5URy1X1My482KHXc0czrRnANnLHj418k0cFboMwuvC37MUern9zLPIzJa2l1noVrQNXYrbA
lQjrIka9oYGp+NRWJBAHS8um9/fDR/2xqzuWNWavK6gEFywP+uuJTRpapIvLYAhoL1/TrM++yL4L
3lVJmnXH0QUVjqShEXy9P+zNaaaGVdYTikRKA2udrnktf9mxO2RRI/DUXRadtb7Sz/dHubnJ1Sj/
RfHZHNFrm1kr7T08sBlFBN14jEaBfoA/OId6RrbYj43sOery9BlzBWxglfzt/zI8dzc3OIWB9aNb
iyctiipkODokWS/l5NSHbJitk7V03ePidctT51jdBe8E7SA1O9rZP7eflvcpu4YnDlwCKnLXn7YZ
Jyk6G3h4ZizL12nIfUWqzJAtn4JaHorIG/EYqbw9Jfrb+KWmzj+pa6h8dE3AKX23wsU3GUOazeSg
KDG/bd3mTeOwVe8v8G2LQamOsyst8Ifqyl9NcdbQHhFtMijoduOcRt3X3hopsONDgkXCV71xkZMx
Pe3btIjyDfIB5lOQiuRVW6H/UBuD9swT0P9Q6tHelbO1+ECQSMMpDCLis9rEPRq8VuZFfeiIKBWH
FmXvQwPtoQKJ0cIQRMkWN4vF2clKbiOezQwWSSWMnCBrQ8UOkodng30JgyAr5KFafAx7ee61Xymc
QqOFLyQu1lAP35KFnBGvigVQxv2vcntP8Bt4HBgcmDyQ1p33pWhrb/LkECbVIC8YmwwvadzVn83c
TT7S899zdtyKNw4wQEAY2ZBhroJg8ZLKxBmoD0dktfHI4kGNq1sf2m3t7mypjaGYEQ730HKItnUH
p6dq4DU5fzvnOg5lgpRIhJz7sQzKZmcVN4eiIYlVNfgqsszr3auJrnSlrYPUCRLspBSyoAiM8pVr
9ruwvM2xOKZcejqKXbpaQXNQTn+11YcaANLm1eSMdfBQZZC79KCcP/91eNALNKAiKgggr8TriSUJ
GjJDwGC1pBcQJfaLsJSVWjJ6xdGYx+yv+R2EIW8BRB6ovuDsZV4PyC2QWoDy+9Cbc2i6ESegUXMS
3J/WxoZXAa9kbMmeaWtdj2I3meZ0k+zDmcfxhDYBphKHOpHZwzx5wcfUbUyEaiKKW/fHvb1JmR0M
uN+2DySCq5sUfJWLglbDQQOzHre8tEovtLX0PTb/VoxwxFJA4lAD87d6Gei94sX5OMGDZelPbdtV
l2K0MAuCvXO8P6XNodRfUwrc5H+robI6jzDkIEKsGitWsiTjCRfcn3Zf+jsgoduyJ7ERgNmCI8NO
I2G//moaiGqF/uew8FukVuy2+lWVi3/MJS7N1aK5z3aHc/MwGj9Emi7/gBDYayJtfUCSFPaEMqa/
ObKpDjldYHBTJMLCbcpdljMVK7GzphsXA3BmVYVUzEXgqtcTBRlUVEiMDqGPMSTXwBg9Ds5cnKzK
7193MmgBrXVuGFC9ukgr2Ou0b31SHL8hrlN5pKS9ilKrbqzEGcoBfHwqzpOWSRwA3CGU7tSd/j56
SGkpzqvcg+97PVNkADS/KHFOHkuBr42cxXHAvSicbPnX2gcqelSJhnmp82wVqHGHsY/UKbRRfWx/
6ENbfwoSUTwm/hDtROrGAhIdUHAopVJ2W6v6F7ja4AhZD2HEK+RoFwmKYJM3HooRiuH9Bdy4v4HN
wVRjTuoSX4XKqEeDkeTYVukLN0BqdgN1Jon1qN+CqArrjGbq/RFvy6m8qeCoAZxCLZlysYreP8oO
TeHkiIBzr5YCeM+hyJfKeYtBz2icENOSP93OTrtw9vrSOUAs895JPE3LI+Bq782EMnh8it3S6Peq
vBtbU+kDgWbkbQTRcvWzxOTEGoJ3XPflJM8aNGt57rsRdBKHRv0f18nKJqQmk5ifUfJyX2dAE3D7
yhNU2ASV/ufJwbvNmvJC/9BZWJ7spCMbm1pBOimO2qgdIFB3vWxGEU2OngpslAJ0ktxSiJD6qH0K
ZPYmlaANuaaMBxxr+jOYTXvn5tkKSaQUlQQzVu83irOV5/Aid5lwnYDBHgJHe5XGxg/4/cbflooI
D5R7aURSbEfeaLXPRJDHGKiDWq4zaFOKVnu0yy4JnQW3pfuhuHGNo9mNcjp3Kq+mNYkfS6AkwdqL
ZDKR86u6idEEQ0I1P+BFFyMANsNAkc1e7X4j0OhC21yuXHi8GVY5kZcif4+L0hBacTqGoznlX/F9
KHeqoxvhwijYSpPCchOsE2Xa9IYYbLQmDIDiR5TOzFdoUVjfAyG8s9bZydmrOveYBrF5qPTWfn9/
aX/r+F/XGqDz4iLLLgcPSon9OlzTAYutYsxwOB9ggjyYUVTboTVH0XyIWgMqYyR7EZ08VD/tU5RU
eEnRfWn/I+xp/jd3ev2bLBN5qejFn4coSh5H2ys+tVqWuqc4G21kuscEL7cUiQ3qQyPHKMKTrVuf
Z6ph6YPv5GP+5DlaeYKPGlQ787t9jZJCQI3WabNRQeUBdD2/DNRL55IZAecJPisCeBDhwzdk6jkK
ve+c+QVgiXmuD2h/Yj2jjjrqxl+K1H1X4tuH5+S7+0t+E80qorARppbLrQEk9voXQZ/OUppQlJLi
2XmF2yZqKLr09VcxdaczEo7FkXKTu4c2uLlBfg8Lx5lsBiLVmilbe+Bxci6OMJ4DRatGQN1uO/rZ
GESehj5rH+9P8+Yk+r1xaBExloI5rM6HgrJVncxMM5VecKnlMD7kUV+EnW9OO2n+1lAGsDX2j0/O
vYZs8bgVbUCLIVQUhmPn2A2PiR57Hzbezj2sTu+r7cKsQKco9Sy6J3yG64/Xl6bTpsXQkZs2URVm
Xmd/LzIj+qcb8vYIZrR6rIWYXvoZVfP7C7o5tHJkIbXBSm7d3kQ6oBK6PfIBEY05CYmVsg+J8oIU
Wvw8GWkcFgjWH1rolJf7I2+tL9Ai4KlUfZn3KvnIkMR0nLajZFcvi3IvWEJvdMdTlDd7kkpbUQob
ju4D2xUMvfopfyQdmdU4wgnmDvRni4FmYM3HKUiXQ+E4+XGBsbPTf98cj5IuRDFkKPgv1+NRieQj
0wYIMZxAiUaU2UnaOAyiQNo+u26X7HzEzfF4EbKW0Jc5j67HI+MS07ikiuqUje+7XgbH1mirx8aN
e2Th572O2I1FJ0BGkFQog0PA5T2zXlBTqyTl8EL5ndYpAssazdlzog2OEVq957wphFv4Ryvweu6d
QIvfVHBkxrd60i+sv0jG8VC2Vukf/P/j7DyW5DaaLfxEiIA3WwDtxpJDK20QdAIKHoWCffr7gXfD
7umYDv6SdqJUXYUymSdPnlMM/hyqeqm+8C/ND4WtnL/OSLYfC7X9N7mdfPhidcg9Z8PPOMgFz/0u
mP38KRFkzSS25de39/TrLJOxIETiy7g1QVA2P/8SKWa41dpqVE7wOfrKmW2/FvZqH71hMb4rTOyD
0KikuOcWcF9szV9/GbocbilCXNsPJNXsBuAXmGYXuW6y5PaSB8xYL5M1xsR1ebSV6X6hh1t8bX29
/Pz2tK+NR50SbZmtlg5X4nzWWWphtDRK4O/BGp7npFBDmCDHQvU3yYtYifaWrOerMIp15sLyqDRv
FPfLMAoTP/iIsuPGxJjkY1CsxvssS25EUdemBXGeZk++KP0sF9cGdct1nTwcsqZgce/6rvqQ028e
Oohdw2IfzePbq3jtQvxzuO3n/HFLGQaNYbrfKFwVRRVnwgyiLChzbLtyd/f2UFdnBuABqL6Jwl42
FPpDNXqV2uIXHPweiCj09w3h+NeWeK4JtYUr+MYTd21E0ABaZslg0CC6mJyO0npCHq8i3++mY+Cr
PgSjcBGOctydKe3yRsry+3m+fFNpliLygyJEhnsREK0el/ts8aYi1Yq3tKN6670JpuPug0zID9rU
qhwKUTdv4mxqETsinNQLHVmrT5C3Fi907cYoo8ybUufE9TEjuWOaYxY2ZYsAgsBh6F2e9Qo8rjSL
Uw7nyQ5Hq8p/TjZc+nBUSW/e+G7Xtgg4GXcYSkkQUy7Cn54P4zYOqxh466YBgEmBsgr9EFBujv9+
i4DZAuWgS7WhEee70cObyaudTVl+LpadHCvnOwBZEU2uo8VIsN/KcK9NjZNM8Z7dsRWBz8dDc90S
RrJuSvaAm7VGt6vyUGK27eTWXrw2FN2KNMdvTcaAgudDGWlpAzpS4vXKRNCkOXUP+bJYYd/X4kY+
eyW8AlQgl0TOchNQ2H7KH2d6dDR3tJdsiAYafX4lJuK9YWsvY+SiiXWH4XC1m1qE5CZn6G416V6Z
Jjk7VDna8nAzuSSXyt4vRNPWYAY4eIdu56hjQetV6BlTsX97s1wdCjGgrQmXYtRlx6lnLNLqaoIN
IdL/RtVYe7MdRspRU35jpO3bXBxruv3Qh6DyRfflJbzYFplac50HFhXXZpdXebu3nfaWYva1+WzU
QmBUXrNXaQb3b4D6G/NRzojSc9bJ6WunzGkk12zL73+/eDxj1G3RocAq6eL1XIJex1aV6M2FSxhp
w9TflXQ/PCFpYHx6e6grWSJ7YQM8YE8j73WRt85QB90cpcLICKBLmmYTHKx1HPZFganE1usNNH3T
UOfK1b+1IW/xCIgEqdT5GcgVZN92YFC4LckDSjZ6PFiTuV8SY6axYBluJG7XJknKRi7D3t/ymvPx
zAzvGE/wbA+u6naTPUwvdMXYR7aTV9O3KZuT0Kb672Nw4uENPeSB24qT56Ous907AHG8N530dmU9
+aegLRZaHYQMUwTDd29/ymtbdBOFQyaXagJA1vl4RS7SRmxofjMgBld4g35stOnH6nW3CgpX1pPu
LwqucLfAAC9FmbYqg+o9reed8+04S1rzS2Hjtx43iLaPoadLDeqrMu0bTPUrd+cmY4KUqcvolNrO
Z8hlmnRyi/FmieWSn2NMYMxl89hUWGXMpYPsQuNkFHCq7kb+9trXgT5Y0tLtGQLiYfLnQ8tyqANJ
bwbN1qp5KUz6C0AcxulZjSDQfcXj5OV6tc8H1cTmKtX7PpiMGA927Ue76HKXannzP2AtXEn8LB8e
O8/JxXq01mwNTkPCDP1l2mlOZ55Sy0rCOlDLyU2dW6Ifr1lZ2yrg6bhVIbAHvYwSLemjRJmDDRga
MH3Uaw0BUmFWwj9q47C+GEvd2/shD9I78NnGiCetGPPIbhf53+iPxA5/veX5PVtTK2eMVbj4KkYn
/NTU+T3ZPBA+trUDA9r8B6jif4iPNznCTXEOkjWkqfPvbw1iAWvJAQz0WmaHtSO7xJvPUva+dars
KQ+scr4xuyvXJFVJQAPsBYiPL4vXnlE5rdO4fTQOGJWOw2CEi5tMccVD9bKW83TjJb063kbYpxDz
u6vtfI4l+G26+GaP0krj/qvUjHK4VpoUPFJqCnOVHf7+66GnxwzJkHkNtuP+Ryjkq6wbSuX0dAva
SWhPtFxaYD0HU2n/y1Bc5gHi6MQkiJadD6WtXpk5ndFHOQ4b6FZ14nFegp9YQKUvb0/q2iISHvub
FADQyyUJ1EzWcpK0CUWr4WZHp5/qB7oyvmpun8aBIhd4e7grlz5lQbg2UCXhXF1SAATiagta0300
p84QLj1ybHYjFAoLN+G5K4EWn2pjOBAAYaB1cQSwTnUWaDwAyr7d0/YgjKNL4nTjpr26fhRWYXTB
nuKFOf9SLfYAWWJQ8TNr03ruNIN+dQhloUfXcEhVt74Rj1+904gft44uyNW8LecDBsLp89LnlInR
Q5euBRQUOCrtNGmIeC2mYb8oH4O9tkLacTKwAjWr/oAToX3jl1ybuWOQD/MPLNNL0yfly45qIu+3
4ddFhKBr9c1sPRnOVKXirnP63dtb59r3RBKMo8dC40xw8T0FhV4l0CGMujI19kXqOZHENuXd26Nc
26AbHY1eBgpABH3nyyvILQxfFTi70Ae0Aw772fpp99LC8rixfteig60YitgvUhyvxPiAFREdsoi3
XFVWkaDJ658Efd8H4I4K8Ems90FRp1vskH54e45XV5JDz9W5sbYua7HuXHh+q8BpsrEyvtSNaOFy
+PONk7F9j4tEh1R48wT87WZ8SW7AD4zQtgWiMe1JO1L7F/8Iq24PrT/NO2vqx4gMiVbkatQjYx7E
jeDr6ofcuHb/P/yluqJsJ+FWAZOsLHrJFwrk75bAkJFl9+L49npe/ZL0kGKYwQ1KZnK+Zwwz00xD
Y2dKcoe4MVL9wB4tYqw0CW6S1Yqotsm98ld1Y42vnkHmSBxNDyYMoPORtVwMK/OnR0ZLcwhqix7b
me5EGRFetHRtGf4PM91G20Tyub8vMhN0vHIpR8ZDq618CrIqOSxjXWADUJVzsUtQEn3J10G9rIbf
3Hg6XrurEc0RyEHYBLCHBrV98T/eX1cpSAt+CrxIqWU5TR1iEeFarcVnmA+6SffYQG8TegjZuykf
sq2rvyx25ZglZtiptnNxUOr0gEYHyJBhUgQ9HoPzrE9h32FOuVvsXv+CU+Yk6U8aca5/e+2ubUgX
DHLjLdIVfxk+aItp9fRNc+rKbNgRkRtZOOtrCe8YpbZbfW+3Rru4LTFAM+rc3Pak5qX7uSyQZJei
Endi9exbeNS1bUj6j2gHCioe/5x/mQneWz8FoA2mwhiLLKw66rOlRX65NPugb7Mbl/S1q4UvSoMW
jzuP4cVOSHFUqhaNoi0Eae3esmWphzaeIrSXpVhSRp29FFM8GEP2OS8d/8e82G4Wv/05r12iW18A
1zGU+VcSQIXIMs0tJMBYSYfx2krng+tW0+7tUV4TEdj0pHEbgXdTwbmUKMPfLc0TBHujpsnW4iBK
M/+ZyqnsQ42db+GUnnys6godAB1n4VgYZfbLw3pRUCySgwZCmFJGmea5etRQcFGxgXfbEk4aTmqh
L6v133ZoVRX5VoXAbY7+oBPmrjNnoakZVfsketPA/KekNS2efNX9NTOHvbEJMwJTQbejy/l863hd
W0hsE4doHir3efSTNgpavdgrpd94b6+cCJ51asQYQwJAX4Km3dp5XdGCqhSdY4co4TpHQqwElQdY
0W9/td/1oou3b8NQiM7Ansn1LjaoqCYCGZ/MP0jyvI68tl1w9UjL9l+Rm9p7iqv4JKR5WQUn+oUG
54NqG5c97KRTFQrHFWVIA53x6AOCYRust4N4kL2c3vcLS7lvUwTcbmRvV0CSLSKA5LyV3ehTOP8Q
K6zgpc8Bem04A3uxOO3O18w6clez/7k0WUszZ9W4zo1b8Vo8ixApaN5Ww9/oH+fjtl7pdiIj1ZZW
aT9p/eTE1DeyKmyARYYImSsqnXIai8gvumk3LloQutJvdhxx87+3v9uVLUIyaQLVALzx13bm/3hh
4Ler1VuDLkIo2voustHcGR3KN1E/LsWtt/TKgiOECWGPtxv1t0uKka8BORj+yFuadHinFcqKxn5M
96R8SBGWZvWv5YB9//UMGRSMm/uECPCysCqxRuZLr1Bop66Mm2EwT4hZ6VFgqP+h1IOEI4Dp9lwD
3m+Pxh+L2ekjOwddMnSJxmrnt5RQx3I2d4kFAPL2rK4t5XaqoSRDQHlFbl19f3YqrJqiEVvSPbwX
WjNpWjq4LRThVgTZvYdc1Y3Y68pmgUG1MZS3/JmWxvP5rZPvpubUEXsNSJZjRK32tvLgAoj+ljLW
1aEI8PiL1+BVW3I56cIZRd1HWWVmhzSorYMKWjyXh/oWve8aAYCqKv0ptMPQiHBJMxdosVP5B3qo
BScNuVo9ov6T7WZzqWIXSbTYGRq1y0U7x0FAhVyfiv7G0r7WitzEUQAj8HnZRG8ubf9sr9XbMWlA
JZaq7/bN5jYLUJF+WmXrqdArfO7JtsD39Oj3I72Ns962bVgpVfrcWF567xkztT6gPvc01ZKwXObz
8untbXcl7MH1nED0dy0flPV8B4xZ15RErDLys7mmnpOtO2uwPvXSKO+SwLklE3plF9Alh3AEyB4x
wSW1tNEXSCsu+BPsnPK5xVGJLsskfWiR1bz1gG2b9+IB29riaOff7OMQVjyfGsHemFgzKEPbzYm7
sxYPcygU2sfIGbv6ONcIyYdGkkwHHDS0Q74MaRW6mqPt/3qJaZvbYgS6HjaR1vPf0YLfeAILrkgf
lwwh6hYmtSmWnRMM8r6pu/Tz2+NdXeOt9ZrkFFmwS/pLq5MgzCtJuRWg0JWuuBECc6i7EUjgr+MR
chn0qUxSgd/+9edTwwMV6SnXkpGdlsGxVSj6FUaGP2mnnBur+HpW21AMQuWMxobLglJftbMN/1lG
g17Pe4fu4FAfk2FfJjd7wV6fCaB2SCBUHTfZr8uO4AWbVTtp0g1PXGWoYwx+ogie7VbX7ELKAt3p
7Q/2WnwCTIi7gh0Jf5Qyyzb3P56ZrLa9hgoZcwPMt3CF8p1mP2qk4uHIGXlG2Rr6dVAbGAW3jrLv
m8IO6h3CnmkfZulE6mBNmCeHCZbbxa6tXOsur5LxZ+5X5j5JhCpiOc/GA2s3FXFrWtm7NNWQoXh7
IlcuXlBKHi941ZT2ya/PJ5I02uLqaNpHmCBOvwDwq1Pj9cWprug5Cz1NqV0xa8EB/x39FCC79AW4
Xf61Bi7LSUsYjBnIX2jwbd/3j+UUgaQnPSu4ZDTXxMnd0/Z6PziHMTHNCCOZ8sb3uxL/Ib7HoJAa
afgh6DofMJAZ0uzbrVa4i/NYzxNogoWn+LEts9Av833m2tNDwc0XqXT2cPwa9oZT37Jweh1C8DMw
mDWhmzP3y/4Je7ESf1A8sVZqT2FmesNhLrMxxjdu8+NT4ljY+S2Y/8phIdqEig0ASN3kUiijJTGa
y96RqLn6dP14zfKQWKJ/moKiGGj9Hstb8k6voSpkLOBX0kLLkXkVtEweHmDJvGKIVWpwATp9icrJ
lDtqgzmfXHNiF0OJ2BvN7uPb+3uLnc9fFEamKw8uycbTvXy9gAPndmoB4JZstqO2bvJHHx2e49uj
XCG2Mww9VfxNWuFfnqJu6Is1mQMZ6XaHrETiLs0Jv3CkoxOz6EOlCy/baY017hB2rqJcaPnHqRJG
rAdF9l75Y9nsZZJl+zWz/Bt7/drnph93g8shnVLeOd/qWi+K3BScrRWbto/ILts7OXnF3sNZo46N
BIzvxjt+bVdTbt2aQ1DUQyPofMQucXVQMkbUdFXvqsy2o0z53rMKiiTqUHY6OKBjNwa9Ns0/B71I
6Z2uWStXzyi3D4VLcSLv4kAjcrDdxHweMcG9QVx4vac5t1tfJGwoEtjLxF7Xp3xKi1FGLsIpJ8hl
Erleqe0aWawhwo4TGpMSW0t9/WsbTeoQtN+AAoGFEptfzLQV3uJS4KcXRhNef7RtmSKCgeR6gMBW
qReHep3T8fD2Fn/1mJOXEhCRxNElCf3rAvNN1iwvF6pn0UB3dXUwB6t/cGRi3Neukdy6Fl+d2m0w
WmA2dQ+w10vJx6UvVGs2DRlwuprP1TCb+6CrvY9vT+nVF2QUmuHxA9oQ9NelHZ0OJgI6CDYTgmOi
pUAA1bIFwfbWkDiCBkkQzBiB0Fstya+JEgzNPQiCR4qKOP1FgJnW8CMaDYgMpXLj22A22S+iWqTm
7QVqAKGY5d6NmSV+JpVcP0+qT4PNHCB4SnLpLLu2ROMNKngiX95eklcnd/tdvAiAi9CWWPvzk+v5
lTFragEAyVWwmbUkxt6bRhGnIzGb7FsHKAS5oxtwzJXvjb0mtUx6CEgDL6Mpb2M+BxvV3K2S4ktd
+5kBVmjfpD9fmR64x2/9eSr4+FSfT4/os5NsBsaZ9fxQ2hkO3IY/CyuausX/BG5MUqdh4Pj97WW9
stO2ivCmn44lJS2F5+MWweLTpsK4a0qRtu6lQva3scMmM9ZdsBpBDDnEDsEkb1HMX68sMl/by0SU
SgR+WSjuZihQvD0D4rPe8Ggk2vKhE+qWrcuru3froSDSh19DQPEqGh6yfGHiZO99nmJC14/2sXfE
t3VV4zGbwXnfXs7XnxG2GJsFEhdCo7D1z5czoTI1WDblfEEfcxl5y9DvC1Olx9xykpfEmcw7qeXt
jQv/9Q3IqKAhiFFvGdRlZb9qRzJTBz7X2mMmnDbVHDeVJSKBZ9qN83B1KG6kjbNEHnxJbVT2iCyi
D48GYz/ne9bMyc85L43nHPj3y/+wllv3xW8IkljpfC01I5tYagqWTgsi8qky0zTbuakgWUF3fvIg
/pXigFJ/Hdz4ilcnSQC61VI237KLu2bRrE4C/3IY9S45tK5d3PtV5R0swNkbQ70+fySG8P048zAM
CfjPJynmFiNbE2CHrn7/0No0/R0CuY4Hy+r8XwgENj6ihY73aNeZe6Mi/DrD4nDQpLZtVJ0SwCUp
ikgkk+RRfZRKaRZh5euYfNvu0M0RliTrF2G7U7VP11F+dPx6/S+ArGJCGhxm48Pb3/rKZQAousGG
xA7bVXu+DFqSFdOcUEctqr56HjQaSyOjrH3rxnJfGwc9Edr/tiwDYtb5OKkBkxReNnvKruR9amrd
fjFFv397NtcunT9H2X7FHzkjCH4+tujmQMQaCjp2RR75fQIdvFGt2g9BMv56e8DXTfgb8x3mwm9g
marOxbwaAECtVqwfJWjzYykmO4uT0vSeaors/4zcwXcANkYezv5knZAdUQ9lYImXKqmrOy+zaKJ7
+xddXQL6VukaJrXhRjxfggYhB1FsZI6mKPvPrtaUd7i+Gv90fuXFvgkGcePLXjuzxEAbVAW/CeWR
8wGdQVVSrQBjSaGJ40Q1O07apdhtsko30parQ22gIyQVbqdXlSHlrZPrQxHr6Avbr15dniAaqDg3
Juf49jJeux4odtJ2CC4GBn1xLtxKG3KVYnY26F7pxY6fD79UlqAxrnX2ePJUNT7oUuh7mi3yw9tj
X5nm705O7giSNDi75yu6bh0UNRof0ZhqzeOwdPr7dPLoHKVx5saBQeL2yskEtyIUIPgkPbsENm3M
Tv1Owpn3Rrxh77W58Ntw6KjZIpFqNS8y05hm6mbmepDGMHykBX4GxfalpkI78wqxN6DSftAKV/u2
LHPyoZFJ4oZoE1RGjNlph56o3xlBuBhiWQ6L4aRjLEpP6Id2cNqfnbTsdi/loH64dT3PoVxx2Ar7
UfTv0YA2UMx1W/un383FT0Ph+3Jc1swuw65v53dz2g5NCJK2Bem5Vf4gpjc+176ULjWC1v869d7Y
H5a1yb+asDcb2MZ279K5mhQvwraIW6WZiHe4NPdZHtIurD/2+Ri0RyBXmqoIOWFh5Poqf46jdMun
0gWIgk1Kdk7UOtBtv3pJEs+lkO5hGvBL7a3CKvdZsPrimARJQG7v194Yo22J2u/SLPh0UEep11hr
DDHvEQgpj0GLIO6uaDXfCqtq6dL3mJM2X6HLpt9qWQ9f3QzGMmQNDFJp+0R9L7bH1Xkcm3Sctm7f
8QlsyNBiLRkGDNsDczbukxyzg5BLIv9ROyrTHn0vM17gk+F6agkv+WDIlkBzQGIJRcqshHze67WX
v4zr1OU7JKBVEJZOvXyhDSBDpdlUw8If6fLP67yOFhmRbu8ddEdAysasf6xXbXPnNmp+0+AYybx1
V4lfQe2lKNnSu4+LzVzM/XOraAdEAQwFrX2KcBZYoybMJy1rOnGHwlv9JDwvYaZZUNyljlY5+8pn
+0c8UPbXZsyzb1i+YWxS+kGOlSI5HfWAfDlUPKjWThgOtYESI+E8TOyULLisc+oENWrpj7ZuL9Mu
bbwOcUhhzHisZdJJ7yDVLtVBtVb7Pq3T5MtYrYYD1QBxnFhOeKbuPdztSxpz6rZ4RJbAgPRQjdld
Z+gQ15iFscfDMLPvNHsG4oYgZBdhb1VZG/ojMixHZ/R0LVZDbw5HjBSXOy1L/F9IJMkJPRDQIhZU
BdOJtpK8j6dU977ZU9A5ezeh/ScsUWD2QxwBmuBlmOtiOYignP1TvThGHqNW2TgHK0n4n2navNxN
tnA0BCPy5r1vds1zUuatQkRY9g95klkv0yR0RH+HavrXdSn1R+YEE/iAWHhZQMhTrnNn+EliQU0i
xdwJuBEDws7+aoTO6PSw2ITPNEtvnMuTjlW7uifWrq3Q64P2BWFtDb1IPVXNvlwkqvTj0CU/Btdb
iqPdJepHk5j1l9kx1wy2+2QDjLWzaPZLuhj/ZbmbPyz6LLiK3KwbQ3v2JP30Xmp7Yd3J4EOfamzX
ZunA0ljj4jizF2m4dIfyfZLi53aYSQnuZpuNdihXl0yybsz6vz6nvgEdfFToD5QuMhPa0PUnzytx
g5QE3vW+BI4Cr8nKajhOpZfEAfR8e1dkfmKe4CY0xXYoxh/AxNYQTuB1L8EKbzEeZTWdUsefPslR
g3W72EXyjzuzVeIaQzB5GtM5+0W6vfzj2J3bxWNlTbyUCwZHx4QvrcetH2hVVPpD8KLccap3ZpoV
6UnL1mlGElNDx8jEPDndWf6kI9nuDPoawsfAjqKwKHLvlCySLmwa2qKjaTHaeicNHIrCbtXXfEfL
SerHvd7UeijrLIcdrzdD/pRlQz4dejEsY7xgBDceRZLPyX1QN5PEhpFuf9xAOy3ApXMex1Pja2Vw
6FUPorfMKFYctQWjwtDLdG3+NxPpXH4kw7V/Gv6UpSmabrJ5hMFgAqUXayPX9z0/Z9r51gIg5jbl
XD0YneXNB7VWqX/P4hvm0V1gnmtR0JW5el782RL3yaqNya5DKK756VqjW31Ns7LmTlyWDin3cHTR
z6fe7sjA++6KtPe/p8aiTAHsOsoFNU/kcb0vZuEgrRlOzjpoHzrbyYNfC+FiG+MBWkv8lbJkNrTQ
WRIKoOFsmD1dVlrrI19Nn62cFowy9cItDqvn9dm3dMF/MlTW6q8/NWMcOyecB7ftjknqmKl3n/gB
d1ZkiEDpH9U8GPNnaIkJ0mFGY0xP6CYK9bPAmd78otmYUN9rvCpWhBZjmvwnrWbKhn3rbwyeA/nR
kr+HOWtOj/OMHUtHXhBAtA77ytCaPJYgjs0vgdx8XYeBpZrhQ11Uorkv5qnzKO3561ydJI4/X1Ft
c/SW7aMP6VM+da19xIVybh5SEHsINkPl9NZHHFplCRBv47sEZRHJ8xetdPsi3TVmYeW8V51K/BZd
BuinH1g33YqhI5n9s0/9MtXCtUfdErma1U7xVyW9dJrxS4lXM+J+eu0vbTQDSM8iXFJ/So7KLVT2
pKpgbH9VYt1UIieLrf9kd9Pi7A3OBkQcHf1bFG90EJv8FyWTPpXxaC1CnTIy6DQ2E7d6Gs1ZqaOc
G72hVG+P7b3foDCbhkGFXo8VuVhqJc9IAW6ONoa3LrYf1u0UIOWTZza+BK3dlOrRXnFgfMzKTQl+
qYY+gfhjLQhGhZOsAvdj1Qs+Ctw0bSqKUM3B0B7mIsjnY1ENtnlsfKe3T0UzO3SI602Q71sXelxo
444F60bDVzRaMbHS01jLgjT76XvrmD61cBzNcHUqFOjSbsQbQR8GVKN6LaO+aFrL8txvMhwxCuAE
pm1pNebeMae2iC0Uaqv9MDeWHXUTilddmKdKBLFuFxX18UIYOh3WtSze1UZmba/kmmQxlkR6GjrG
UD7DAEekeR2M/HOmYH5Hzagc7WDBaHzGsT61QrPRsKsfR1N90VdDjWFJL6Ad41g5najRISddS2+m
ZiWGJI1F4VrPSzn3X6nmT2s02JohQ3KhZL6r28BdYlpaBngeojPFDs0LpI1cT5XwzxKTP69PZfq9
cpBYidpgTOvj4qzlg1WIKo+tuW3ulWbo2WNCD8CyW8ckex6591g4KLWfnI1al4WrWbg+Dxb1v0jV
XUk1wuO/jap8IDjwcg+W2ZiBqUa5RJAPASC8ZfHa63v937bosSTOVCDbkFARL7Ag8Vprj9L9GBx8
BDCccOrr1o891XAzy7ZDh7ozhn6JEn1Y1Me2UlN3EKJap++EjqYdUuEr81+ZNuUwRuyumw5JTzvY
/JTiSVrs13SdVi2cgnrqvvp1qXRvv661ZqL1ljhy1/XuVO46A4fe78Yo9X9aSf++Gfp1t5z0SU5+
6MK/5lyJXHg7Xc61Fi608+Bcmvumuq97Jz/qiSPqu1FOgx8aqKMN7w190nXib2dp41RP6nXnktHJ
+0XNy3yY585UBLbeULHVc2XHIq2CDDGOAHAW+5uVJhpjnBBLdvz1NNR9tsZBUzvGbhSSuCwkm5bp
E5exUTyZOGUW74Wqjfp5adAH2uVWIxv6p/z5A4J9SXmEqeedRFdmLbYOol0PtgBkewj4jge7XB32
hk3Uu0NMdC7eN+5iWbus7fy7PtfWX14LzXHutri0LkX9VDiV/FJi+dSHXqcTonQzBQeIulPlhr4l
IKN6q1V+59So7w49GHpodmvrPrSraoddo1fuf64/pP3OcqeuurOKxvtvHO0+i1Muz4dGIvEWp24B
bbsiwK0iw2lKEc9dUH2YuCZe7L5TNDhCHeSdrkSdPGHFZMmwHwqUXtAANrMYdRPzZW5F3oSEx827
teJ1O/WZyUvb1kj+3/EOS5QMs5ooVsl0Ux/zFn6Ej5XY/Bj4In0s2k1ESkptLEKu1A4XZa2rYw32
df+v31bFe+5yf6XIXVef56IA1OMkZB+S1uF/Ori0ZEYzjF4is1Fb5G7KBRJhYxo4+s5VC8P3KCYf
aTmYvJDSMr12RRHUWCD0GukY2mxB1HdOSSv0nOjvM5E7OWGVMfEY+31zn86jXn0Bnuu/JUnXwDoc
jVbecSa9gzZAPfrHzco0o95d5XmY88p8Hsd8xJd7dtY+DtJS6iEBnvhXuR1uiF1Qt6E5wnj/uLq4
1j/0dquJCBRYqbtyHtrvI3YQ/GCaBiG9Wpk/HZXNLVDlTTDsO0+O5Z0rvPVUSL7WS5P42YMxcjPu
Fmmuxh1HM6lPoB1NFdqdnmoP07B2/QGHcPKgoqulcdAC4XYEDmq0dsoL2uprj1FQ/dWYdLcOkWKr
889TpblBpK2NnYdFXndIlNRWkEBx6tS3VCvhd5D55MKOqmlovWgOiO/Ar00CXMQkzHU/5uXk32XS
wtilajNdfkVUc/HD1BPJV5O7Fc0NLLs/2bnK/tGxSPriY2H+uVu8+mmp2vUb5a28PPlcHXMoRnZy
bFbOWB2SJqs/eZlKgEAFi1ej96O+aYNnTaEloXhPbud/7jI3GI+p6oPvfqLW/uCkyWi/BDK3nV23
mPaPRDNmNw7y2vFPXONcqY4gUpVrURoPeJw2D5lLUBXyUPiwXLtWfxkrEvYj8jeG9ZRNUvXHCVts
LhkvaerHsl+H4jjZbW58qtahle8Kg3j3oR0F3lrVnLcQBkbtji85/7BXzNoOttZM9buKwNR6sAd7
+C+DmiljWdISHNr+pkVW+E3fREOTF16oHIgvj5koaTo3kEs0nhPT1woU5hz/p45f2kc8Vld1AswQ
ZjjlZa0/DjqF3kkUfhI7mu2Ph7G3EkIx5ZSHyqqn9CgaXbzTxmrCzLU21XTEMzfZZ0Ay6qGecufk
jkbjROlkrvp9xepMYb6p7SF9b9Qniq9ufkpry/popV1JcGGpAka99K0vhr427V41ALehpkASt66f
Eoygt8yC0SGihnRlk1Q0RTB/Haaky6POYY/mrZ6Yu8402hd4o1Yd8WZq953sZB5PnoVpgt0xMDbk
nfxlVlpC1JYoYcOHLsVAaKvsf5x5LqqTKVu0ihIXs0FaPHCSwoN3tt7N/eDvpen5ycFZK7MMpVxz
tRuDhOmNFZsp5gblciP+m38YdibquOlGTQ/91P8/js5jOW5cC8NPxCrmsGWTHZSzLG9Y1sgmCSYw
A3j6+/XdzrhsqZsEzvlj/XcQk6YJPAzVTb2T46bS1ik9sOPKstVdOxTDlPrrAlTk1XXAhTKIfjja
GknFiSVvIXkytkxFdabTj8ttUG/x8OAGVqPO1giVkNrEvXOYYMua7ttlb29dI4JbLWjfTG2waudZ
DPNojoBebnDcoNY/PZW4+jAKYjuPNkhBeeOKfjEZ2luCSAqq4P729I8NKYGBlnPitXad08aM0p2V
TxLsxS+Nrm+FVnOR7vix/LRdCEtmB6Tp8xDzHY3n0aui06o9DJScOg7WCpKTgmNZrBXtK1wb5p5w
zW3J+2Rw14/FYk7MDT9OzsyKf71EQzEcNuk1Ffgbiw7vaFIGhJnR+nqY+afHtLai6LV0ij5K66rs
qrQcVpCWuCpH7EZNX1gHlxj8x9rqW4qPsGtPj36lo3Njt2LKwK2cJw7x9hcih4q6LuX335Xldzfx
6iLCtbrabi5yZ04krDHYw0w0xn8ReKZ+89Ne2yQaJ5lPAoziiwgQ763j7dtOrTuObU4uTvDZJ7oe
U8/bp/vF53L6ty+2/07AtTPnKPHFw1pusWEjCcF+gND0b4w+/pz6m3Krwy5cu76zJj6stNqG/SIH
bx6IxnSd51U0tnWuJhkVdwFswJqR8Bze9rhPmmzo60Qe0bN5L3FnTQm6Y+ol0zC0ioml7//frdkT
6weUTspXEztyfoz8xubIW/2Som9/jttsnZz5NeCQ+Gs2JtUDoWJdcPHaeXu3J1LOc4nyPcljrhuH
0z/e7hTeRJ583pNToxIqO4e+Wb+NG+1DtrSVNx4df2+vdi3fPC6jnNvLhtNxSbk/vY/OCUyZxd1a
FWdP+8WzcQfF62RbzMi7ZY/ZsFWEKJESikuHTi5cBd6iSpWuZhk9vtaSr20tTPSIohnskMdnoThs
RMiSaeSV530jrCZ1JXL5XPW2PWV+g2mFaWztSW9oBv1nQ3ArD6Jo6cSro6EGNuyW6oVg+qIhhIsB
+kwCMThOE8zN8yIxtR1Ba6e3KWiQliFGXKYDPib4zbqa4h92G3WJLPbHFCxBnrraBXtIlnZYv5fE
HefjMNuevO2DcrL+mER7/5KJqvPD3Fb+XTG18icGGG5yoXf/fV2L+mLcomxzRoagToO9aro0BkL8
5zWAZ3lFX+SGwHbeSafoC9j4lG+/WV+mwVXmuGBg2jLDSXHxGabbHGeh/5YUg4Kwq6z5I/F69aJC
rp5WgxMdxnJy3gZdbf5Np2T7rPRe2C8hQ8F6tOwdclPjFZhOMJ7zY4s7oU05WvtHy7A85v449ZcY
EtA9KMMMeR+ozpx2QgDZE4zTdrlbieXTRfs8X4hnbR9kOxd9GpXBsp0ca27PsRrc+qa7CkhYcoJu
AOxqB0Yn7gic0cXe/dASrjSQ80Tb+LZ4jPM7PZVV2oVmKTLtxoriazaUtIkj78kK64p9UMX2/Rhw
A+QRPVR/mE1b2q4WVreM7t6gPRBppH7JpAieSDYU3alsIv99in3Aui0MBc3TkU6AgYdY/Fm3+vpV
uybIQ0v1X1faozpI0wsft+Bqnnu/Y4Ujw4LoXWMX1ZbOphyfsLh2BbNRtPIiyC46xrtP39YWjkmJ
lMIsuRFrOD+sscXERG9zc89Yo+tsrmt3y1QU7k6aAJ2/DaUZ149mbDo+JmqR5lebBeyL4NfYHKTn
j8GD1PV65xMIE/A2YC4XHHnS99KGvox/7QDNdtJ6kg84xkIDG0CtxqNXhzxwgM0yFa64DtPlPg6n
sp/nnFEOuZ3rdf18dEnufl1QlPW3QVkX55kb5XUwvXs3uINWyJTXAYVwlxTm2UoqF0sOtU6pAs8k
eMi2pHtfrlbwDTgYyAt7fHBvxiEsz7sZsVni/vJ+I5NvvgtOLFBsPG532mnrIWXgmj9ar24tOBxr
vw/3weLVp5iDpGE9+t7B7+J6zuKitAXOio73k1c12fPI4ncBeFXRnY7LyM8dwsYRN5dB8+gEAfiE
TtZ2RKcwx3YK4uRbqVvF5k1OdBKno9boCArLg4+Zrb0g3N43tLs7UpYpqAcvD5sWGCgzJ6G/kUcd
C+MDRMYlEFraYKjGFWdA6u2VO5raykYjV83Dymz1XejM3DuKuW18AKHU4m4bEtYfcoddeemcsvKy
QLj6sRCm+y3GCKvMFlRkbcbWbj/4s+BjI5uutg6NXFpzrzqv+9wCJrCPtguXP+1WB8FL63mzm9lL
sDp38dj1N1r59ZbvNMXwRhVe7YOl9uFP2ySlk0KaDdV9Je39fplneJR5StZfbllHAgSSML1e7CZK
JwwmtzIErs26rlIPQyG29XXa6OfNCZCY+tT3SglzQx3NTamaqn1PdOKu1681JK9/34cvLxq76rKx
CVu5R4L/26jUxhNLvU/y7U2AcfQr2eXHvrfxJ2ZUfuiaXk74sLBQRbYOah2yUHmFPI+ditRtGzf9
s+YB1TeelMV73DqT/9YPXTQeKiho9RVKMd2QOogAxtheZx26yVXgc9uU2Igex21hXuJX4URpieLH
OWIl5wKY2Dr3s+VZ922NBuH+CiX+CYUXKiIiQsaSTc6uyXRvT3u2b8Gmc8sS3m9vXWYrdaykn9NC
bWN9HHfYtMz43vQBpJNY54U6wW+nh854kF43/YSLLR6XdvNw7iFtdQ+LqzF2No7a5SGqk/EZIh6n
VlRWyUWTHOa+NUENmUTNpl4z4i2i5FPBojVnEGW13cV1OL+2HazZ9+yvqzhIZxk46MNOZ7Rv42oN
NAt4uhkVBrduwvt0Lre69O9qI6+ltSPGwosmobt9m6tqqild1WMFwWOAU2cWvOTQVJtX8ylGGjA7
bB72YPf752Rfhn8BVwOtWAi8OE270prOCzyhPBdrwS/EvT/z0SAjC87ITyJ9GKagPmur8IcsId3q
SiEVxS2UT8A+UPfJPRE6YY3eLBFEISTj+M/z2Tgyr59XhD9mDc3VhTI8Y8RRj6NoJ3WQBB4W3KCS
1osQigr0m0N1zcp4cM9X5Rf5/zJa6ycoV/LKIM2L/2w2dkI6usiC3V3CyRzi0Jke6nAB4q2c2vyB
/oUiLNQaFClppEwq6EmZWa8BlLdDuA3eeZaN+AzjhJOjE6b8b+6GosvZufnDO8JegnDx5plUrqDn
R9HFxY8Ju+mvX48M23vj1MzpffBMjXkzPoyEpqzHWXpWzjhpVcexHvvlOdh2eXaY7wzoYxsMaVWx
MR3B3gN54neJXKCvTr96G0rpl5H9ezxtarc+knbRhA1tY+KcyPIe5aUhI35OG7tSTzGsi8gX11BN
zZ6ud7JKDCsLaNJiU3DmcA6aeXb0L0+rETIx6RXLadxiBlCTFOpgImW/rJWK/qxj5Qi6rq/PR48J
pM0Uwmo4cLM7DfnkbvLLnkzlwGTM7X+9UxAHPVgD1s6qs8PTFs+izvgrxWs5WqPzmvQUjaS7O7fz
MZlGbyZMKNIgPKsHjdDQwxYeoct8AcxvY4zYkWmZNBgK2d9AP5GKSJeYmo6xrH07a8qh1PcFsZuP
xtNIcTic7H/9HLV3LWLv9dTagvY4CkDDXHCkXKHIbmzRrPCaVwlmq4OcdleQTeYBYcl1ie+aIJbW
xZPOIHIqgXp5z+pZrin7Pou814VNBpun5E3SxNDPLqspXHXsbkO+cQkAIJcWwBy5cn8mz2tgfeN+
kXnVuyObyurKLu03qb5IXZi595TXnpB9lvTHjp1fn5O6FPOND7/J5+BcH9hWqjILS0avS4D6tj54
0Q4+Ng8FiUXgKKQQkCnW+2SrueFAJkaVqLQZqoQ+NS4olCSe4aW3epw/eTuu8mFsavhItCW0lrOY
yC/mZ6FTFvU2TJ2IkSzr0aO+9PVcxLdij9iCrDmgz4EIbu+ICaebMtNHu7gLglF2eVIWMQBKoMrb
JLEafWdRAnk3zDuOqGlxofB8VeHgn8txHc5cU/b74Hb238DVVFRUV4UqSM7QdTdh61BraqxCNYf/
52vlc+nNx2Jr+v5L9S1D/NYE9sO8lB36d9Vjt/XdyQFftfQ8pTG+bZ1G1MlcSAqBWfD3oPVTNJvV
a1P7rXNc1gIui/FmvYXK3qvT7PjQdsYp+dPljA7nouhCoY9U+4tMDQnQEwyn3l5KyKj50Hblyn8o
Nrh4zxCFqLtI1Edm5p1sXJuuu5Q9a78kurn2PfuiGa+ZHeZlaxD1ZyWOoPjcVjgwLjWZUB8j/OTN
bhY9HAa4+pKRad3bo5a9ZaUty8S11MKR7x24ykdvtCFCbb9KFLY4bJesqGciiHCRi/HGgqB+HRmb
/He2wVk++Z4ao7/g7hUygaiGvOkAhFTW7pUDxoMWkam33IfvZp1mic92xrOGn6W4FJ0gOW7WjV9f
PEfNOkPHyVkNa17of6Fl+IMbS9ArSo2Wed2jMD1F/GOzGo1JcqzjKog4TzvtnttWNq+iHOvf5QqP
TFbLUCJYcJLN4OzsxV84DQeCwcDF1RznKp6P2sjFzcAKEEIwjyNbhKsKyfVMluS21xPFeBElICik
ugBN0TZI+c2mwChg4qj9b4A321JVg0LlTuds5lY3jZfrmEBQjC7umAWI3uWFXWOd87bEWZDRRRje
uP5VfbBVnOUH5BeaGy6oFEy5DHqbNlzfTI+DJhwCbIyeuXSQHG1ji+bgvK0D53U8hf0Tap7Rf7Zd
vqffoTStOa+c5XE621sVvopYuhFOMwGFrUhrqR7gPTjrYJYB4dzZdxOsvgStpSUwF29r2PbALJ2z
g7y13gfMEVd/t4hy+gh3jv1PatxbVtDrnc/97unDmizzG1L/osmvkVgV7eZCfo77Gq33dW+74gLK
Auvf/f9XMXbc+nzBzDrPZe0hNlDSiE8tdTWmTafw3CWyFGTuUuTuYcI28kJfdDddpdZNfHDHgmiX
meCVXz5QBk8W4pDuoKj96I9O53NVRfzPP+MeBDuoemy/hYOqf2xdiTJFdGJ/D3MUVrfFNNIzB3kX
LkdHS/m2T7r7G8t2MjmpTmK/k2u3JvSaxSM5oV5FLK9ZSQa+cZy5/NdZc1wdyI4myBEzo/3CDoT+
fAHvLvnsWbI2N0aJJQJn4f6eOdIPPUUne04kXPnfijTqbUFJv/MLCCfMYn8Ehpx833KzKenL/beM
5uF1s/YEkZKZy/aofO2iK6jqMOsG4ulJERlHQolsZ0I/YMZkoTzPN1V9N7eRq1LRkLWVeeUMeD8C
Td4ZhAAoi7QK/o3RRswv0evjOz1uE+EkU6xfu1A6Tsrd48FcN8Qp3hnJkZhFZgkpKQUeLu7HaQbi
n0dlRbkk0XL/vW697R82Ma32PfS7M+Z+T3Rb7lpF+xjPvatAqlpusWJezfYc7lYYZtOk9/FGKIuR
YWom/z4svFXnNKHT2m2USOyc403aaRUHdNGM0DX5EMvJZEuFxO2Kz+q7Pp6d8LjpzfGxQo1S570l
whCeT7cf1oY8EIhg5TNvdhSAz0UdJRzYqwxvC+aE18LzEXx5CbLVDZwGw0kxhvsxSabokTFk+ILw
8qaHeG7EebFdtZ+Hkb+acIy2eXD8YSPDbJTy0eqb6F9oWqYECFeq4uHh/ceJ0fcLsmAIUvwxCGwI
AicodJQqitOgQgBxKXwQJqsk0vpv41VGpwJ1COzoLlWTMWUifZkNFIjsZr/Ox7HfbBJjSfMK7FLE
EB42K1OK7oYZ1JZIv3OKbrmvadJZmERbyJq8D7oSBRh0/suI2Sg4LLs3/xSaY+xWLMgzssJpnS2T
102SVVasDNZFWT+us+qmt7pB73dn0cD3dhWVmjT2tTmHoMrzF+vs/A1V23kPS1uoLkM1UwS5xeR6
ZwZ41IOzW+aunpXyU/QQSZBW4PvrHcFQ02sVBHSJ8SRzBOkl4Pijklc+DCakqhT9hW7Tbdfd77Bb
g+aG+yz43ou1ftAE6Lwl8xiSNq4D1O7IJZp38v234uDbIK4omez4CYzfX+6rkIsnlVOVkNW3htuP
qX0geRJ6SnNu3aq517aoUUnB5QNsTDNyiHhs4xuGdK/KKgcGJNNh2b3tG4XYRxTRk/0oqo2Th11y
+um1Eo/dVFg8kj2n/WEp2uboLDSyQCCCxH7qvlvmdLPockYPX+iHYTf79F8wGPW4ut4WnxjuCydf
imVL0DBayW8jm4CFkLx/UCVURc5/kYdWMG82bzhduzLwp3Vexei3J0l14Cja51vhlWqBPSDm7rCF
tfcorWD9w7W7azpjvEHl7uIMn6UwDfqjmXzPc5/YqryRzTrDeI5d8uDINfQPuoihlgkCa91zmSz9
O7t3ByWt6vKRQ2CMsgqN77fUkfjythIw/gqOffrdWL2JYvCiQwlmxO9Mdg8PY9PExyKmZyKPjF2+
t3Y1kBa5IDlCPdQWJSK5gQO1VPP4AvWRpMVOcTBK0tkDfJpRtTI+xNWvdq3bOW/iRL4VdcGhgGIg
eEIci5DL4fd77uYgCTgqStGl6zT68/3aWeUXACulu3ZdDwSLJpJjNiyb+cbzjdIHNdSkOhKYp/6C
6mHcJLLftIdVQHDnRKIRHuuMYTJdd5HIfmnWdnCRqymnIjjd6h5M0ni/VvwV7s0WO/sNS5vLncat
sp1c33jmuQH8+iNiTcO9XCO2CtbMMjzW6xZ9GBKjxYOqjVuywbb9V6CtaM1VyEfCGVsbtpJ6Huw8
0tEC8FO1Yj2LNRmw0JZeeQGLFv2xd0JxG3ooj+HEW67UVmtQfmNa94+l/MQ6lW1b8usko3svAJkt
ntJ9kpmpYo9/R7vuLz17bXhC17+fXZaA67o/jU/xbrlVPgcBT2aMCOuLlDhg0b30eqTjbfVST1FZ
HsZ1Df7rwgjFUUc137vT9c5r3VibhUouJNxnT6iWPYwRo8fR6pbgK9qW9r+6drYPMjJwn4cDHy9z
mmVAsESypWsQmX8bUpP15IajxdbWr95di2bwV42Kbzzu0DgR6o4r7Qwpt+JlpDtbIvBmaqt7X+oD
4qySsbiX7e1SRHt/mGZXvPuF5+jDTpqMdTLdlfKn+2d77tBGwZ0UUfuBgscfUCM4fFBuHQZQxuwR
T3WwlFS51sn+Z7MFpw0JTvFdYaOwPO56j/cUrLb8KprVRkVrBQ5pU17b6dQSMO8Mj8RKybKWIgcj
7X51CBmRZi1OS9+QP5A4M19zdc4ApDOnvDO7oIaifC54rBGX1xZAxTz1MZIWP+zJuF4991ytjt2f
RydQjyGUhjgsiH2ilOwUJVKCZqbpGicSbWkZaEgX2wd4fYqawnpBLoUoo5wX8b5tcHR9urG13pCU
0PToq/Ya0TOGblYmRkWII0v6J6KsfZ0tU5SM/IUlcjr0D4NJB0TES1pNhTwC/k8QhomufHaJrdx+
J2RQ/Sf8IvqLHii6pW0JINnZmevR6dRhksXJWi156SnXPUV8Bm9RUrt+jghuvayk5SwPNG01/+2j
VdkPiDGC7WYeVLs+Vo6Mn+E7h/4gt8l9EjsZZDfb4HS/e0TfSK58m+64ztrXBwoMwz1tVq++Q2Sy
jBTAd9YHDGGF7hih+sGVITeFu3ft8yCt6HsnOTf5D7GhtxwFqnMfPnMX9wjmAR/l6ic/wxYDK3ko
y/IJSynVH24z1Id4W3zr3OhNGPSr2vQ3wVIodepmp+uyCXWhfwcZUjytMfz/UU29BIb3ysI+qllA
7lvj2FBb4NXAQWytrzb61/bIYhEeJ13Z6njtIsEhYmS8oVhbIRYbSLc+VzFSkJdtXNVXOQ/b4xrG
pTyuxTpCEITTWOAktGHTm8D3QQI2y5sIEHSD23JH+pfaczIQ9t9y+nzsvd9M38S6c8/pbhRWZpC1
NfderPvxJejqXaW2ZFhAuL81Tro2as3CkSX3WoBTO2m4wGiT/o3u4oi9NoKJkUH7UMbXdk9EcfaR
thQXH8S66Nuy3zjqSYRAGjYNXflTY4wOGbqBZ255Lry833vOQghY6aI7HrnCCX9vNanbwfi9uzGe
o2LYJ/8QYlgH9Im3teLWGJvx3VlcYB0WVdjF/eo1QEo+Lt2JyrqhORc0Xr+UdO82d5Nfrz0ztdhv
0bjID02I+q1uS88BsKo51uwRSySUlN6Vk/neHju5JZPIv4/X3e5Pi7Pu/VkOta2zfmESBmkCCE4d
WpG4sHHPnccAGTcGY69BmDU4zTdLkY+5aHL2OXdqtC9I8St6VlFaVrdBa8EJVVEleBJiT913PTlu
OUK0PrfrcBhYd2PJj9Kq6cufNXofuXXDJXElrDJPBHz4zrcxP8+yRIg5tb68TyS3RVpaugpThKNT
8RhvTo1gqNB+8lQl1NzkzUovwX20sQsdKO9IvMvSll3PuBG2W1apkG20Qbx0B908DCc22PU5WH30
aaWP4Tp1itidLhxb88KqNgx/4whgC9H9snCQmyTuDwFqpuIYUGiE7qS1B+eygk7Q+hBzkmw0gb1N
ddv8RBE8WU5ZGi9vNM7rLwuY3eM0ZOFLUWGW+jggNaORTgqyrBpna9/dutqrY9d4tkPOIpdrblUy
gJget52bpi9phw+FjD8MygkG8iSsQD+EQtq/oxtgnxgQ5tbIc4HMihX+v4rtJtNb0QWHPdDbIykP
UuW40+vpYMyqIQi2pW/ve8gjmdaJK4asMdTCpobPXfFeN1plkK9oMRYrtE4bp9p2nCnKqY6V8a8a
A7UXD77aJOi0JasiHe19+yTienreh2lhbaTotD5IpPcBlCVGmTTomlodvGbtzGXnaQbM7XTxK+Cf
fPK8aHntZrqi8p4PAsYw2hAaT200yRsPpOQeJGslU9S/Jiy4XB2P024acYwrGRHjr2uFBQf143Qo
lW2L7Orjhzbl1PyOMA14eSiXvSHI2RWs46uiLyceKJ1Na39APJv4HAqIDMeCFXtDFDWiwVmJm+nE
q7XV0XRZi8C+6901BlpzcDLO6B7BDoLBC2/tCBMW3oZdvNDZPsOwRf18q5ot4qUGpfpuCnsIjwDQ
/L+i4VI9AE4srwtzR5F6S1I/AigEcV6rwGseo0Cur3vv2epTeFXpXhaqJ5PvfgvVpZ29yYKsLyr7
R8OUTQ/9RCRWhvrdJ/LeadrlVLiqObmI9cVfh36q8J8tbTWkCAMISBXu7NAYHo/2E5UIAHXSzMGr
mbyu+whZkyfg2Hq6Purm+shI3QG9W1N84qf09BknxHrTel0ZnkOvdRHZRqbLHRAxlePS7Vq4J/IZ
LyU2J8XvM8G2F4B2v8qy52yxUNb/60vf/iFzEPER+bzhY4GHCahdlzgYBVBTclp3YO3DSgbNAk3b
rsjIbeF/gp45Uy6JU1fQsFvwkywSOwmySdTTDoLor0VK+3cxTUl4P7WbWT93LrpfXCMmyfyQ2LoD
ao5SQup04TfOGGDaaQ+m+mFjYy1z4YytPlD5bcV8Lc1+9iV0EYqoqgmzfhzBPfpZ2q9TBcd54odB
CcnCIj9bJMFzBprrzrlLG5PIWQTavzN2RfHPCov+p+lRcJzEHHlLNlAY/BLUsG1iMuz/HrBJsEA1
V/rD5rGmMLimwvmQJMY8CmS++oa3e5QftYoQcaX7Nmy/gUnG5eRDkCsWVH+hijCM9PLerqUrXhYZ
kKm/BiHaet8k3Z+i8507b9qBiJqIwTXrYpLhi3IHTXa07ehbJIitOQjTri9L1GP04O7cb3p/6wnn
tzokkjCGvKtT4nMie2vL2TOtS/hUha1Cym6V8f3sDUt8fWAWmB47NKI5lN6UVL86oUuRMkLSxgB7
45AvVPNtkAVV3tZICqfLskUjWvY5ZCEo4p45lLKsiTFZdnrPLB+HShqvzqSZWDxmC34I90nBLi2n
rbbVGy/XtJ2FWIR9Krn4zjBlCKmWcXHviTl19PcGfVDkfMgIRX3SqdE6rau8SxqCTTInYh+6KKyG
Poofam1TNSgXtZhwjPmz+JQQPrpUXBWnDZbOv5Oqi4+t2Fzn6BKV+rPjVr8HakKMrUCA8kBcmR4+
XhvSONr/fxSLrQJrHtZ/ix2b92ZCypo601q/+uRd7ZndztOjpX09nPqwBf7rrb0jjTcoweg8w4tO
izd6gYwu+kEdGscP+u8+mkcwSGcs/gGyNJhL3HFrjuOMY+TQ1DxkTDhN+atqbUg0ZtY9OXS9AW8R
EbjzoRwQrNzsGpxo7WZQWuUIG5pBgsuzF4quPQu4LO9psnbziMkCd9m+hPq2ZUfnSraXilt7tqsl
Nbismdb8DjNlDZoYPqgNkwduOw6EeHTtF4QRqs0cbufofpNTP140DZZYy3weyZz9Sj0yk4omFTW4
MYs1bkSwX3KO0XAl3pqhv7X9jOS2yM2apdzeYsHIfOM0FYuSt1vFreS+vNheuH7KuYCT82gdwccv
OgRoS8xJcSws1/7cJ0a0tBPj+hrgynvCCQ9+0m9F+2UtW/FmAyGDw+mlGQ7jOJU/YHtsU81CDMm7
zUzwn+2BrgLdMclDubb6aTR646FvMMecYru3w6zhbnoGdgmAt1fsu6c4LoJ37Yneek+EVzAOd1H8
OQzS/BqYG1FZmJqpawsUoR12T8CytdlICyenmx9aHtQ2j0oskOxle1jfleWs4Yz4mQAlKCy9ASUJ
7KO/xvb63gZdVF7sdimv309XYRmplMcAy2QHKRJ4lDiPUf0KGFnUZ1Ilqi/sMbYCh+sn+MMAy9KR
M6LvH/vODh7ozqnRjxJV+NY1vfWLr6bXB2Ry3ftw5XQPg1dGfzdqkv8Nk814v3rSC7LFxFP7s/aL
CK4nqLsPkMbSfp9cSvhu0Dab/hX+PSg5eZYY7EYQT/Uz8WbC1BXhyPgrKodBrbHdA3FkG4IsbdEY
v8VNc1tEm6dekN56N+tEWiPBcSgLzn0vrfHszgDxTK/x6h9BEWoU4zuKIahUkcBIT/73Ynst9wxp
WUS6VfvyRAASLk+BLf1trm37P28u9c1cOg2gZgt3jkTQqCesv/IZuVo5AGuQL/PsV/74Xg+u9bF2
7eQdVuaOR2e2reIsZ8u6R+NZLO9uj+8uI6h0O9N7D4htdZt4YUr0Rr6+cnNTDN72bTwOEbLchCco
dUGfiAwIlH2OujUaTl5d6vHk63FTeSlW5KGxXALxlNBTWn95QzIljwADarufJobLTKrwlFikeSyr
+9s3wn2F1rFnZu5ZB6eqsN36PGNsGK5kl/uPUo0CDFWK5Rl4rKnOiBrrx0abrXoCfIirtDbh/pd8
f46nCre6slJi+ur16NdONIDT9bU5zEXEDd33uMMO0q/96KQVQNM56IJI5q32/FO3UJZ+rEr6NL5c
oiMrQrLEBOcs0I6BbwEFZKuOcXmjcGBFzPQ+VM2llev4l6O7fDPeYm250wqoKunN+GQE7cz/LKbw
W2Tzer8dIrbeg1/vhLytjvHy3ZVBk41dLOKjIQISN4UCsW8bPlcaU7iBg0B3GzRv52B0dQrHu+BU
rz/RkMQNJssYrpABqBjfLG313//j7Ex661ayLf1XHt74EhUMdsGHqhqcvlNry40mhG1J7BlksOev
r+9kTdK6ho2bQI4SmaYOm4gde631bTIbyD81jVHAAHNfOwRFDDnPVGt9LuLGhtLUMdBwP7ZktT9B
6x47pDB62Gj3OvUp4j2XQrmYsQeVLtNTMNx1P2K65xNH9irHX05omfa4tDAnkjHAktvYkj/FTCrd
MZig9nBeD2FMr0yQ06Ic7b8gLBbPDpuAzQvGgRoTchbvvAYs7tUhEHxEhkhuJ0I5yaoqGlfvlVdj
vh38xUH6VrV7sanM32QVzPZuUegLqwZQzI+W431yRJzLX2Xq4UqMh2H4ziJST3jsKUN3xOT0t9RO
A0XOhUVnRcZNmtW8EIjdFJwLSfJ4VYSw7IbBMzHZEi5IWiobJanU34OAzLSh3xqsMwq+cxR3ipFo
xjU/KAXwkOnR9UIoF5Wujg5OiceKIfV8lMU0efQpc/029EJ9dXsiD4CREHVlPPHdh5bLzli3ba32
ZhZYWmO/mr4ja2fNAfOcf0v+PJ3vlg7ryYHDPAIj0PmlJ0XZiRdyZzTHyCnEp1KQJcEIaRfFekqc
yd4SYCWUGXS+Ott034pdsYREDSEQ4PFzbSVf68UOPvem7m/RaWmRV6oanjq+45Kv3C/PhGEwu1U9
KamsdNAsxJynd2PruGI3t7HLUhIbnPYJ5u6T5bHjbJgWZu4ghNffVWq7b3Pd5OdlJg+AXOZqFD1C
j28MdnM+OpxLUUsZe2Tt0qBj+FY+0GWUTrWUm6GH/41fMcZ8wx/I2RbLxHLPV21+4HgE/99WKFGH
3K79AwUAIIVKW6SRrLbChwgtMtskjSO9ryHHqH6TxV4l124VJvPB6RY5HMcir06VJ9JkHVtV4B7Q
vnW5jkENgo/QYmm/eEzDsI/YydHdoRuUmJcwzLVYQXjxV2NQTRdOeWl4sjkitTcDFuQHPbmlD4mg
TNnPFbXtVgmQfKssG+YbZ7y2YOxsDIPN2Lou/4gVVPlzupBj2dMY5zVXuW2ZR5hErl67URaeE8u6
NtwiP7vzmKf4KjCRCP7vaXAWiYqfOQmEyyoYo8I/gmqrinNd0M1+tNPGSo/VYtJlE+Hox+BaVTYt
ImIuQZbV+b3Jx8xe0abRz2UYIju5VYWKONpMINx2sT0km5y0+S0hUOKKHCtdwtr+OF3IWKK9BxQe
clXLsseS2geAKdu8dKeNtKfcY9NkWOm6bvvhIqM2fZGqc/XXIJnsbxO6UJVtRNlE1ZbsUXKraG8V
+1HPIa4+BiCE646F+g4zhiN/8D2V0blMtLxlnUxYnLU3dhfNgkCgseD32ZeC1ppzygFRZUcPTfBu
TLrhW4Ab6UVwlnzsYCu622nJ2i+qTeNhm7hdNT5WGL43CbFbUvsNUxcr1QfhiWGZ8UHockT1jE2y
TSWs4E2AozreOZGryiM916ph6nbI6svfbybKrTF/6sNWdHdFnmbngHdnRrdq6DVEA2Mv9j1NYIBR
RV6sbRz1ZPIAwn+yx6vxESd6+FQpcrwrfwya53hI3KsGnTF0TPuMwVuHqMjpyvXy+JuukGRwT9D7
ZJ4GcsWGTWX6oDOf7yvNiGOuLNY1c4yyaPjiUa/ex3ahqR5cOb54thk/ThnDNygye2cXEtF6zkza
lhvMY9ZBVG3+TZmOA3nuVN0KNUvCUMe67GwSROxhF7lpojcMbxZfcDzpb5aXtWfeiIYdMcmCx7JO
RXSWDD44gzWZnGOsoHHvcM4SiQQT1D9CQ66XDcE9Aik1PJHozOkJy01QIvivZoSHdmWk3zucg7T3
FVEuTA42rz1bYB6Un2gjtcMlxp5X7HwGjQ7gHkX1RuHuOQwqCKVgl5JQ50k7KPdgOAERo2sbTSRE
TrFcZ9nVrabTzC4v0OeGcZeHnYOCWxX6oUSFpDVkZwpb/xR5y02VUUJTz/S+c6waGWqqFplHu9mj
UbEdA1vuYHYpzsVoEJjjorJZ58R9mdqZdzMpz1lax3GkQNmOHfLUStAfwVHAwApAE8OoOW1BSjLn
brgawqVkt4Ek3QbYqSJiYPgzszuGyqJlOdlkQNGMA5PSSiZ07uByL+y1BdyXFcg58zyObfExaqu5
PBVzNd+1edTfUgcjVjqunLFNtm5zifCNErG2opYi3LH6O0nSX5Kr8oZzW+lw+UT6f7kNRFcnHP0l
zmmKWUPDbVEEyfkkHqcAENLO8hdYwNwVFYB4YRU6ZYrdfu91ZTHuLKRGNluMdNkWjkF5x8xfPlq2
PveRs7JbHaIaqgkMrqb6YoooOC82y/2Kwrb81DhZeTOAXdabuIi6HacwRZCNJs+RQhcHU641JH2m
l6mdRxnuc8DVPrJ1EDTLS61dXBP14jWbLo2iW4AmXXyhVegl2dqUIuRnNcMnK4+9U03Im7uKhLaf
itkdti0mwn6laZfSmE8DWb7IkQED5z4j8DasrNSd9OcCxMqPsnFwj1mdPUky7SDvx8H1plWlHR3s
KOkofjIgAvkKNmGDXJbP+BIR6O14Ww6ROGvbv0aFCPplGOotBxvC1fW4zids52TgpEuXtoM0uDL1
NHub4NqGoTHjRuTnyKkvqwYnUndrzXhF7uo88L/XXe3g0adAMNvFnULxmR2uVqeJwXsL0jmL7yqZ
tCEeNvkWfggvW05+jh5Traxx6Kxd3VARbjrRsIJXeDrXgmx/vA6xLxIfZm9cT6kabumXh3xYDXXd
zuTkVK8E88k5Y6diuDjNgQbLYZqZl8jvu/gJ52jS7jzeo2jd6Qa6kELdItyf94bkLQHC5L6PZP2I
jWggD8tZUK1hdYQ/3LFX+THQyfBSTnNy06vBB+pTl96d5Xie/JbDQcIdneBUWdWoG/3mWrRzKEhy
godmmP0RYsB4TZHNsf/gC0YBsKlbNY1Q2bftQ5mTnudiFbEx5U9pu1Vp4z5G1ygsFbdwyy1nWJd0
cos1gwRTosUD5gqscYOI9e01d3ScSqwetFZKOhylSYg3NWHatBy9qyDdUzaRa3D8+YNfw0d9nmMS
YMMQqvJ+1m5SHZMoMdXraNH1XxGhQNzX6NTtAX9ucIOfvUMZayTZhpC2Gm2gKOTLL7EOPqD+U9gY
2cP98QHyfDYB6ZGVM3vzR3rh7oPpzfQ9RQX96kdL7dw6ebYAs+EETHOmrkqqgKB4s+N4fhVoONGq
W/r2Q84fdO2KoP5u8oR0ImexVHxpdRBJZ8WIFsWnmfFrBySzugwRSjvtYdqnTkK+BXe8zkBmoEjQ
ydjaMcODEky73Y7kkDjFi2+nes+aYZITS8l1IhwmZn8r8RGyawpn+Y6naFg2DGBW6pTntCDXrmum
c1Oyf21zmccNcCqpnQ9+0STmpKqo/6ZRPshCAVT5dE20pqAU0umWFZF6K0jZnHcmKWk7m5bTOrQN
fBZb3FZJ+ZxYNWtuLzITHrN2tB+SGeziwea7iVfxnA+3Vh/O/ToEvcAhw2up/NvG9MOacz3RUTSB
keimDXwYr7+uXu0E5OCqDHOv2zoVs6pAecfkwvglEe0v6ceXDtPX1wBBA1EgTSCPu12QhJsYVkq6
zvJsutdMDPhslfPSfuwc3hDeUr54XKF12T9xgM/6z4GPNZ0I7NI9WWB6PtPquWb3m0TfR3HOr0Em
7S+QORqG6DCqrF6FVed9gEsIg2BMs4VdgcM9fkiCB2odZkLdhXZnCIBPuH0HdINUtxc3cBRODTvu
7p0o8M3OhlHxmWGU/jdut+Md3GgRHNhbcqs7YfLJP2CxzU4200f12mk9m6YZzQHAUB1u3/XCmHkE
cI696iYsJo7Dg1b8s7Pvz+rc6Hm86Dhu2tOYRgEKmgITs6aJpGiN0HkgAst/Q4sIjV7vyAGQEhqY
PZWuiYD0pLhysYwbKljQHcks+drmIY7cTd4mGHR7E2MBoJVKyVqDTcYrAC/N3k7kgfa4LRp/axHl
oyigyyc2BCxluVoqlzC5o6V4aNqIJDZLpN6SfU2sdd/jUVin7bJIckQqM4dx9FlfskLH2Y+Ss1UH
c4eRs6thHuuvybyE+oC3z/VXomvij6k/xE8DIXi0Sy/svG2cVuYbrSrul0ry9mtbCIE6RKgkWJEj
MhdkeVSBzsyAuKQzJWpPtrD5kfdgqoF5qDla9WlF7iMiKTrvej2MDwszZqOVqHDswjwp8w9QZRZ7
D56dQFrk8xhORTTIsWBdE1e8MfS5Al+S5Z0U6eD6lBYBCIKKar7dc2rPPswty/s6xsPW8Q/QSt4G
RPnHXVEBXVmpFBjcxknC6ENfisy+s3XpH3ED9Okazk68g8CcF4e5Srr0jOmODa3FySpOIVBbvUI5
68hnhPADMSX5e9RIYy42gDV7rcygP7ajG360CVG7O8OHcw29a2vf12kT73k9r6t8bxlW6b7Od6i6
Pe6hSQafW7/EZthOFgamweWbDHvp7semx69RpLJU+0G3vb8ZiZTurnItORfip9cOpUsrlICjqHdT
N6pHy2hMH6lbdcUmxKv/dYbcFWwKvMKPONFRmyISx1jRGd1oVn0tvRIgSoKHeTKGTI+FUhJiMiWW
RfmVclCbPByExIsmuGxXM2HS2E226sCxvQzsqU+TXmANYECSzd3ItW7thfzEFniGFXPdoj3MRKas
My1ax19PpNBHrLm5d4wIqPabokpomLJyjOGK9Nq/1uBGpfdlJml8NqhTKxutMTqPc1+JXV9ImAjw
cRz3tQ1cdauazozI8dBz8MxlbW2vSC8HYp1GYf/AwxsKxIxKfw+ZA/ylxtATnAInysQBVPIcUjZL
WV2cqV98vjZPPhPvCj6xw+f2tsfxyWk3tcPvtrHsD8ABOP22eqTPUeLsNQQXX8KmXeS6BCfTn5Yo
tuM9TezwtfbrOjnajogBn9OEt9aj09fLtmEA0XQBOuGkGwoq6uBSD+bzYiI3WRlLaQLMVmJjYFEe
NXuOB2M42n7Z8fmERTntHE2IYFPHdPe3vgfVA94eg3dR/yMr+ACpgfCFH+O+3S20FmnqeZN7tGkB
1wgxLuA1D5biqWfit7eGNwbnYJraiaF+wlUsIRgWH7Jmylz06J4+d4JN+Owogu3wYPlENxmKEeA+
aU3fIKxET45vVemBNJn8jlgEmJPybATD2Uu5nem92Wtfta1G5/IID+dDDm8uISfDXi4GBk55w5VB
jXGYgi/A712tQABXby7xLn0KPGqzdVay9W+Z9hVcKX4JOU2+q5BDP/yR/olii6ekGdi4bNw5sLOv
ovHbCdNaDRAlTpby3gkZCbmfqIJ5w+kLlI8wOjW9ysWll5CzLHyxCjznB+yxLTzJMqChyPSRCh92
Jf2IrHEgeOijza2+KwzSxJHChMnpnKam/IRpR1wnRg856FGvSBS5XgU4gVA28t9SNuzkLBbLcg6K
viIrUi6FuiU621W3NKD9r0GDJPfRggKjtjN9Oy5oYesCbLHURKOcIlv2PglVemV9GjffQ2yPp5Lw
1nzB5iaWvTOSG94PypjhDj01uuu1n38XVdemj5jA8S3yDs60KEkac4poHMaYiH7wgmeHln92IjGX
Zpu2jKkoch6gJuApsYI1re6sUyIj8SmfGd95yPsp+yh0B+Jg0HokRpDH5ISUSoszN2a4D1ut0y3b
jy6/Zy01z7a10qXZ91463+AnBz0+28b/kuTYCye+bz7b2LQJFtggnu6qq7uSDpR6FOCpiPtKJ9s1
dPtHJBcEhMcq9jFfkCPI+0seOlOwE1ZZ7RfBCYiMrmhAUvA0zrZdD80aHlrob4fMHdRugKWKX9+D
1k/sIuur4+go8xX6Z41E4aBfHaoJMuR2bDnYHDKgENs5Czt9F3pd9cVLl/yzAhnIGciO5o/zkmX6
IifsdFvKGiW3scS/vImnJY42nZpxYSYAmfg2YrxadJZtlCIOguj7k5LYCEuGVSfgg5bzBECo3+sw
zt019y8fyPbGEy+rNtVjYWWj9YS9mOm7YcastkvATMxoi/s4CdHMBIckexyr4sAZLjc3rdW092Jy
6mE7dOOQ4lLIEm9rg7/8kuPMSndBG3b9HnElYbhtyIFrqiUuD0SSko1wsbJh24dNfXEcXbtwZIKl
2LfRJPmKPVy8nDussv/WhRPuq9qDAUgEPVT7BTtjsuI8ITlPLnbpAH/MO/15Yk/C7mFbXbkiIFSh
ntGTn0hZuVkJ9iLo6xWWVme6px6U9RomJI1clWvvJDMM3sfB6DE91jwL2gRYX+sLTtBx3C64mG5y
NcTe3djlYX4zTumEGJ230x77aPoyWlYgGNqV8dBsucgj3TNgT9Kvrh94a3lvVTI00y3ab2B2bVG2
4WmySAIiHoyEwJHWunhrg/sEhNW64pOlvZ5OyOJ3bP/BTLMHbk5GbNRPFWkFr7xm1CxGE6muEvAC
F9RIOm8ytu/aOoxHOGV+4G1rON8sCR1V186u6RlBLALMtzjW+IJbw3vLtSF/rcqM2LGj9XxD7i15
oQqpy2vsvduE44T/77qWbzj6TKiyyRQ/apPR38W8QUdQGOFkiGyVeYVXln7nkIWAFFHv7QN6AMmF
tFjL8G3cZz1TObqi/5COmnNdlzjRQ97Y+mXsyB9DciBYuM3tltGvSbnQ1LCVDRM+oNsZwnKQYLYU
iwYbEfGGT0nZaHWKYt1/Wqpl+QBEA/4C1fgrYSnN4hMw3xgIQxsenBb3FrCeZf4o8sa7mhlmHIE+
b9dD6yTZgZFa8T3HJgQovyM4fyq8lnPSlTqm1+DBwCi4xrayleoGOzjWXW5e+mYkIikNsXp4tA3Z
JUX3YT4I0gj1p7oAQru7Dgj75uVT158qvt09aeWoO09dlb/RUWwF5jLmnnnYNDrwo2RQ3sKBtBSd
PJy+fL8xhfegSqfZAqXT4co4UbkPszBmTFRJI+Q0ZVlhI/otkr6tR1IB10yd38Iqi4tbIDUsxXrI
qXJ9h5bvpik4Ml4PsUN0UgJhcSvkEuitMCHMWq8iR7dywcnizyTd3t1qvrRn14TdSxPo6AL4R+Bq
Hjv8IG3d2FeOPCcbans/X7aLSuwHONBYn0xY1A+4I5C4Wx7zoQUFhoDPGfFZ4H/PN9h4ATtDjgW/
vkS1nW+t3PHfeFjGXlcwuJOjm06Sbk0NBnEdeUXundnq+ngPj8hN9qQoeQT8L4eDyqqCnclzgvYS
YYlukeXniFewrdTnhBrFHGIBxtquKuvVE1G+HJaqT+VuyvpFX9M05QOOV3qx7mh13wSEIAebRre8
lSWYvRvwLcbZJYPofgCyT145z0y3KdbGB3fUxP6qwq4/5cp2nlj0wtu0L7svITnJfhtboSIiX7qk
tUb5OaaQ/OQtyziuYjgIHce0JWO6ORzsY46rCUdcKly2czF37SbnnEGqXSlc/13dg2WO3Mi7K7DZ
WyyhWf+D8zLqZTGm9rcUj+bz0DvBV1EPzIuwM2BHHLZj70Mhe4xRmhm+bFO5P57hY/nOuqAxocVX
JLEyOmodq3Fb0vZy1xnhZbOjy2V9WKJ0eZbCGLNhQLX3lTY5rzlDiTgpAZ419zMcAxAGAFuQvrEj
3bkxjfAVRYykVKrs9NZq8GOuwi7W4za0/ILOGVrQpjWp6hHUUSCwq8rx1Z2z4p7hvhEuZ7YwSFWR
22Kci5i4vPaCccousDjFUzdQF1hDETFIdphoXQqFzjZ6QWWto9AJ/Vu1hDbUzdYTX31yDg+4d5Jk
nWNHZQBpxRR5WFhRf0ARIcZfNZb6zCTVwN5Y1IA7mpmwiPpiADbCkKcp2VXsePgG8OKtSUeZbEsm
jD6mV4Jie8RuL8jKQRMhfVb3KNfTVYqoEHmJWhTki8ZF2t0+wVZwJQK0BWeuFA141Xpog5DDMI+d
wBfKvcMA1+auDTKAD9hzLLkv7In5ShENSAd3eO2Xn3ofdBaeZq79YPz2is4t+YvmxnQvcQpAB+Fu
tOsTtZS+ZGNnA9iYxvp19i1xkfRoaOUjkN84uaz7nZpDnNU5H6xzoU24ZBvPqUNWXYcd+9aesUxs
lzK1yl1d9OozZwPGsgkDbnGFsMRems4LCL8mMx2wGCrAcVeqhbI7cpQ2V205TjfeSKJh42byKvNa
XvQ0+3Px1lVU6W+eTb23g0Rq9+eyAXCzAvIHI39oUBFXbrZof1sxNnJEY6B1skpS13sak1qjNyhJ
bz9rUiLk6EH1y+wv5QSdMW/HTUrYdVhBI2s85tBL/7XE43c2cyversaieGUPnAlYfeg+rHrogtfM
EZZ9kLBz+MEu4yG/Hy3VJ+e0rX2CfIT4+RwNoddG64xYlIm7fcnYV4Ciblhw/rSW5XtKSwf4nTb2
Tsd+59LSUS7+wA6Q8k3UwNFZMb29LQ5j4NHRIo8mzCrqLO9DCi74pfNhIoNwCce7PDRRvPaclhU2
Svl+d16CVWFXGG/2VrNT61tou+j3FnwW+LGT+Oy3Tvu9A0OOo0ZShu6VP4jXjGlGxS27rb4lzMTo
7jYSdr+1TCQwShcEFPkBcUb/E0r3SY1d9hH8CXoUyDzzVLsNAzqJAw0/IHQ1ejUwoPHVuFpEG7AT
CBkQz9R9V/gJ1QGrLSy7xs3eQj5B6L9yyFCd3NG/jBTAZJSSPvhRgrAd4E3BzlkVHAWDFRQmFoGq
EONI4t6QpwuRXU9LQ7nB0WuiMoDN47/4LRbvNjMmWssiYvfQjglucJ8TcMGJFH7GU54cpEmh8Zhy
JIqceQC5tzwPLCEAyzsMO5MKrjJbgtvCdpq8uhNlLX9oPAH1MQQYWcIob8ULkz0sZz3HlUNktPK7
bC9wq9+6aiq7fSijZVgXBm1zOzNJR+xx3c23vpp6YitTbE+bMvfqb0Ucp18jjIxPrh9OgN4mw8f0
wjRDUe5hP/Xtyi9FLDDb9P1DyryI6JCZPE+PeB2oqTHZdUflahuIFPbxz1OVqs8KtD71yzBM2F7K
Acq0vQzf0tKhWl+6Fvde4XLkxBDpfVyUG9DMBMtFDNFj1AoaTJcnd5Zle09WWJAFtnK3uE7zpMfd
QzDw8UqUxsdPTMvpWgYw31l/8LqFRbGuSdqhdrZDu/OHyvvax7VPvFwuzkd/wVDIxIRYbDN0apwa
sDUk2rPL6ZRvKPHgjRK02GBHDghd1uQDVwJBNN3ac0CbyR1A3q7ikqV1k9AD247wmXpWG5T69RBg
+r7FB9LBK0MEgmwtCEHIdM21wmYr+jEvPsaQRiIw1xPiI97JcNjC2yV3EPn5hBwXqbk8sCGn8YZ2
iFscHAc33baWg/Md9q9JD7VIMGMnQedcoNkP+abHwc/q7jIPgpfNcr7YJvY/Rpxt1dYp7aXAokS8
beMEeDk2uHYoU0kw6svEuJRPJX6I7702VoX0p9ynsp0HKBlkr2lPxLX9BfZ88agGM/PzcXndhKAo
DHOUz3kxnxrhX4fo0IR/q1hbZxxvOlHAFIeanjsIbOZqBGp6Kod++tIsmN0tleVYkNtlOJt0osfs
uCKFhYu/+6nAhyfPEzMIyIVRY12xAsSs9sxkMvf2IHlBRix1H+fa0Ywr1NwlPEPEl4E0jvipYIsT
wfBxclo7DEZwpTqGIH4APxfLZ89v6ZmPjP66TVjFf7h2LOednwGnvrFIl9ArnkOVsbxCeKcZWDrq
3i0S4gc9AY5mu8iEWGWWzM68ibFgHtlR+gIgqcY53Vqu99iXXs9OVrA51WRI+1UqGyunnvTNyR/S
MNxkVRJQpECIcbbB1A3PSzA7n+xkruSmRZVlRtfQKF7rmIF2G+70TPe4IlTjYDsqz7MnHEGTJYy6
r8lIfPtCvTKfyC/LbmccevoxSwIRe+R7eODEefU93k+OqEi3ydPArFAc333sZBvkIEVjPqLnseFI
lX+x4H00a5CVc7Cr0Xi/VEnrT8BnrOn0V8PBhNMQKlNQeOwyQgPqGEwDxPyvJgnHsakKJtEopxQX
wxyR746dZHSBS4F2MkRkE0BzN86PuCN0SgwN+xqcgjF+rD0UHaa6ZLT7qhJGA20Y0WF06eECPtMa
79V9Y5Kqv0HKltTw2sTRR7ufxLKR6eIeyRqlJUmbJqlWf4Wj48wVtd0Gb012RlcI4Ybzque7v+ya
jkVNg3CTBJH/glbXPVVOll4LKGxYgmTy57+WhTCjGBzSv34rI8pagVnRwt1KL6Qu/d1fhCe7UARR
sdW+TJy1YPM8iZwhPIcMD/P8h7FQv5hnJK9z1fhXAgGo4jpz6N8mY9kiBu7i1N0aT9IMacrD5LKb
xm5yDlMfF5cFj93zHOXzUdE42Pz3f/2v//u/f0z/E7/q+/8/W/e/qr681ymdr//z378aMeSifVPM
u64I7XezDkdqmoC1jqMP6Q6sSyBpaeeF599f5Vdjk0DluZgacZiE6t0IwDibDSODOD1ZEnEVCuOb
1XfmlnPGdPr9la4ztH6aIMw6gevcFQ5nH48b+vPNHLMk1jC1GClrrPQ8Lr3cs5mOa9diLoRXOt+M
PwI4Z8DGufX6H7+/+PVnvLv49RnagcuoVx9V+ueLN8kQ5+TwmR1RmexYi5R5laA6dm3ckRB0hwQG
T15sf3/Rv91bVD+UPy4nMNTJ8N0TXOZ67BIP19vS9vUn4QDGrurGugOHn/7TmYr8sNBzHeXA92F+
2bvHiFg2dcw3IGBW1+2uCsJqQ1S120wRU5X+6a9ybXoqthe4kAl98W7IlxvJoYaBD2wy8D+YMCtu
Jqd5c8uhvP3nF+Is6TKF3uY2indD2Qrb9zA2QQuAk9uuJjoCd5JVdYcGTjrz99f62wA4foyrGAIZ
MmdPEdX9+f0gYcvAlTJ01wG0UVjSs1zljkawwCW8YiDG8E8/7uv1wuvjYl2RZOV+vl5WdzGgM65n
cOPvYT5aW7dfyod//KuY6ylDRApBa8N996jKJl7YzRUFJ+PI1pHOwh2BUci4nQB+4oz+h99f7+8v
PGjtgGxvKAMUofefuG2Rgy0FHrxC9O1aej5ibgOeyB3V8un3l/rFAyNdKT3e94B76L57YMO1NVCm
jJtYqsJ/yuoewSGo3bcOQOEev2ryT9fJwGXyOV4+2gN8YPL60/9tK7CYB8AGiYvOAsZ7WGJNRY6F
as3u/ad5jL+4i7wWjLAD0eSSjnn31GAcdNfgAsAZOKAHBrrwBdCdWZNd6//pGEJ+FSYw1in+E/Lm
//yrZEQyhQzR9Vt2m5UlU3GMMBAaK3P/sED96nmxZrAWYrVl9X/3vGqJyXBK+CkGHwMJXQ7YYzxl
+8QbIa4tTbb7/fvxy5uIaur6vhdyK9+tvcz6GIsh5FWsmIK8n0Yn3rjMDNt3bfb2H1xJhg6oESUC
Nuyf7yEhf2bnBATDc4Msv/RxtDWaAfXZFJv/5Ec5xCkFt9D3nHeXiinpXTudWKVGCScPUsDRi4hd
AH4I/jA18u+7NW8GWE90NQyKzLT9+VdhJcd0E4EUhoVTYWYeoebsYupxBHnGhb6NxmDX66SFCrLg
Sz7NocOB9z+4tUqo0LWVctT7Ae2aw3tlJjgPMrIaZiCRNqdZaQ5CjdkfFuR//Vs/VwjklwVDLHyB
+ivtd+WJiMtOI4g562qpki+WQcFZdROjjWpcZnciKfL71Bj3jDjWXhiGJ+7YcpctUrs6YsUJXue8
Hl6xZVeK8z3eLNT9/JClNs1di/jLHzas65f5uz/33fOxLGyqua+cdY5eEVcJCmw0MfqAQRdbcO1i
Xc5dCmsYUMjvn8m/6s7fXVn+/GZARiHiMnLlFngjhgfIcqW682mcrRvbH87h1RJAk+AtMo65iLRM
Dk0f/eGv+NXnzeLP8/KvC5d6txwTHnIzB3cPST/YklEKY7zF7n8EEt784VLXj+pvvxeAAl84NmDf
f/fR0XLJeqJ77jrqnj08mntEmQpZF45sDUTo93f3VxdzroNFcXoQf5Dvap6wzjv3yr9Fdqxie61t
t75YQWb23jgV9OJdUmd/+H32r+6lolNARSL9QL6fZhySsaaKYAYnAJcWti+zCHBgR/UxoFw/zkz7
wowi/R24wPG+ZqdA4WImwJbWSPZkydA/z7i+mw35GbFraJbvf39PrlvDuwdAqNgGn6Lo9bGF/PzC
Vdfbr0Fo4YojWKka/PYu0tv291f5xV1gWwopaNmgpBDvXutomVBfwR6s21mA1HUBpASeXJG9n3e/
v9IvllaWb5uNXXLHHf/du1uMzoDbjtoPdcgcl6SKjjXqzpo2ylWC8Kv90NoJLMjQujA5xPzzRZWC
mrXOp+fNqvruFSsnkp/pmHjr0NLWQ+cLshVirvWFyHXx5fc/9Revs8eIY5eTAi+W/f4AjUOSDHDD
tTAKX6cAOMyppU+Hm3ppCJYx+uwP9/YXT9FnZ+QRMqDbQ837+V1hiA4wT4+WPqa19tSMOey/ulMX
I1X4h0td/6l3ryWXCm1JWcPJ+f0IZ6b0tAwGitiMiwAJqGjTHkRpmgABZ6jadnSFvGEylvWHFeKX
v1BJ5Xt4bjzPvn4t/1aIYuI0GXQmiGiELnb0OXGR1DDRSXXowz9+eigT8Mj5hlUAbvTnS/kWLHni
pRS5SyQ+uE2doRvgOz6QqsxDfHhDI/+wGP3y14U+p0r2fDtQ736d53Q2ayAvjIjjrtlaQMVuIJt4
2SYlWv7PjyvcRR6hr3zpUAH//Ps6Dk7Q4LiVkFV8nEbUOQHzuremxt75+1v5q9/FyqVC6TIONnDe
/a4cjLbGf+ytCZx5DBiCPmwVzKjtMR/+4QX51QZ9/QI4PNDSIev57meR1Rd+3/OzGPIUxOta6cHD
JhDoA2B9C4ZxAnK4GMNq5Jw2j6/GNMORWT7mtPQ2xfn/4+w8euXGmTX8iwQoU9p2q8NJHue0EcYe
Wzln/fr70HdjqYUWzjergQ2YTYosFqve8PqZ29xlNM8Jqpa1CjdNiiuUGNDJxHRXXDsYUOfRbT51
A6TY/2Ek10UPC3wPt4UMRn+dDF5vGJTyC8gWdQwFoIchdaSDe8URb2eNt86+kO8zXNXo+zqry6IZ
ayBaDXCKErjvA3qMdNlwr/JqejiPCEcrD1ATnf/hOPK+gH9L5KZGYSznFwh0HieEs0EUpwFMW2AY
WWhr3yYzu5az6++8eDfnSPtImKRY6FmuPlwBx8HRJ3Sb/Kjo3onIjI948MxXFDWSZ1iCWE6gVfj6
ZyKx25DQKo20zl7NcUaCDnwd0u0pWFXtJEmj4ARbob9xGfuHFYXRt/u7ZmuajnDYm+xQm2i3XFWU
0Ex/RMfjaE9W82mcERqvC+CsMY6kn4fQSZ+7QZn+uz/oVjigroyiqMtzzrRW4UCtc1GZA0oJUGFG
r5iU6WinCgQBusWXVw9F3ZOaDFVBWQRarSgu25JpRu8A+q/mhVQrnykrJ+e08vudG3FjVpTJoTmp
gjcjOc5yKTvoS5CyGpRiXVU9JyAr6YWkNvLXzu/7k5L/0uruhebHpiR/ohqjrj7aqPp+k5RaczSA
lbypMa0e4XrmeHTeH0fu8ZtxDB7BUOUok1irUOqIKk9ipG3Bu9TulbNSXOyxsfEdNxCcmm3xyejB
LJRch5ggiOTH/eFlxFoPL1QbYAmNMptKzXJBnTrvrEAYnHjVGj4IX53fg+pGstTp83M15cpOxXXj
LAi8TqmQU+MynHUE7cAmijChpejMAcyjrBC/CrUJjhHtfQRMpD0lEMj3r54kMRv5F8MwVJWHxHKS
SB8j2g9W+9i7iNMVqET8Y9OdPqMHiaYJL8qdb/pn1VaryqXI/nQMizMoVsHbTYeJNmmDsFqXJD+s
MBM/ZYj/oQoonXCnavTZtXAMoTDNkD5AcwUfMyqQtnd/4rerbQnbJaMwyLJwFl8dF8gcyDdFFEpV
W9HfYZqY/qYlgQMqBIQnpBIscZgg2JiH+8PebipLcEyZP7QQRBvkKf7rmrTRF44cTJXwL8RxLMml
lAk2kw/wWX6xCaOdWW4Opzmyx+RqLpfmcjgkCzWoS4CcpAbgR3A85kOdwosflRFSdlggM/fq+ckV
xecLErzGHJcDOrZUJS6GBvqPQlsyNrL2w9yZ9kNs+QMGmkW7M8ON74ihG2MK7hHS1tVFaVR9lOGy
BPXTzZprZJSo12Pt4Cm+n1zDUPEfZkXR/7k/Sxl5lpuYmj7xnCcOrzieV8tZUqAtaCNxVPH0AN1U
j5gMJmQ8QivL/+ywqv6L2wb/AEhGO+fnNsrLkW0yA97jNvCr5cgmykJTXVlcmOiXnmg9i4facPRn
dH6KnZbhxt6hgqsZVOUo5RIEl0Mpvh6XoWkCcSjRbKzHaT7BrQbsPJcfCh8n7/trujkzviB1JdB1
prW6VZJMhMocAT2B4pyfCzJIYP6+ckY6J91ZxK3Pp1HgcW2XtpMqVps01kc4HpnUj5khAPa1EpxM
dHdQ+DY+0/jVLwgaSZuEUdnJ6mRQWe4b8iuGdFzSSFZ0tVmTYcKZKKtbKCDUlxRcis4RhY+dI3H7
4Xh/UD5mXxJqbs5gr6FJAvG7PTZNjKQOpAAPEZryjFInikM4w+wspyZ3wnpaQj7O6DzpZMer41Cr
JSLJrdHSdKrMN3HKCzKMc0zNTKOKcG3x64taNpAFbDW7VlWGVGnktqe2DwxkPYbqRUVU7dP97XT7
jW30+3RKeXSeuUFW2wnkdQAFj2/cZCnqED1B9muQtOMFnSD7S9vCxLzGI+xCDxw3IMv7o298Apd3
Jlkf/8HbWIV5V9gjvNyKxn4zfw+QP6bxgsn0BKWJEHi+P9htnkQU0mjTcm4sQ1+3n6UpLoKIuFOo
QLuvGHIhsiPm4epnWOZSWBMPRZAhJtm1bXyygCK8vh4sOESMz6+wEWRfnaeUEqmKwFN3dJL4Px5E
zQsO7T5Cson57v5Ubw8QI5GQQSHl7ma+y5jUVVjzJRZ4G33MYRxXYXuJaHfubOiNUcjAeGDK1ICe
xOrrVYqLjLbqs6CzC+0X859HRUcq9f5cbgOekCVIORvoLWyX5VwKNGtRkh6RZ5VyXlNo9A+2Fn81
hnm+/A8j2WR4Bi87qmarTLZHtAz2yoCxK2Bk/EwD8ZghPozeh5E+3B9qYy9SO+cRoqFSTWd9/YFC
B1saW2rH4PvYwJLorLM56sOLplOvP2RGk3zMJnh7jeirL81gv76SjPockCEdgIJNp3N17hHopb6T
AaPCvDB/ph0+n4oBXcpEHc3T/blufcA/oAX3z+dbNwTRgOk70ekDcjwVNKkEMhnc9/gtaod7nQm5
bMsIizsuM5JAFhVB6dWOdHxMqrQJtmVlzMYH9O7KL6Vi6190BXzvoW8d18uKvHj1dcWoINd4UGrU
ztYfE7mecUwDsz+OQCmfMFYqPW1wrf/hHGBwRx1Q4glo5C7PwTBhDK2aSLTDOEQXdDbQajXm+oiX
3+uLVEyF9yTxg8YqFcHlUJoOYxmQNbAngWWJQKT1hBOedQgM5FhevzlkLUWCCOiAW6szp9cNpkC9
0R8rv5kus4sydkij+Jz244/7I21FKxpxXDMSXkVzejkpuzUyd05x26jqsntoa17IuQPS//4oW5ud
C9Ww4NaiimmtolVp+JT+YriXlYNtCKr8SEHXVnWd26LfuTxvhmISZNW8hDH5AmGyypJmdJYau8Pb
VbV6ccEeZbpWQ0eNARbS6f6sbs6VHIqVsymSkumaq5tLwcgbXhFyR0meBVfgzwESRG34Fk+25pvb
m1BSYxw7ip0Zbgxrk+ViL0QXgWtmHSVpZbMPSrwwuQLIqtuv2CZqlzRL9F9IrjoFIlBW9dpzxoPh
70FXm99CCicLwnFGy66AnKZjsIMqR3ueoqG/3l/WjS9IJ89lhgYQGvUGihTxBNLRTDiWCG8+glhG
mVPg5wYA3Nw5Zzd5npwV0EnatawlgInl7vcBl0TGmEhjznTEmg1pV9NAgAf4gnIpe93+Th6WfBhF
s3Psbm661cCrrYOmC7B6M5yPbasNZ96BqBdFFlRNbY7LR9TWQw8lLxj4mA8/01jOdg7k5h7iMuDg
00GhMr2cOCJ7c1u7WJ2oISZUh0hF1tILwjR/9pEIiKFoVCiDTEhc7Fzx2wMbFrpTdNHIOJcD10JD
ghWnLbp8Sf8Z1Y/qXx0bogtUGOFVqpgvCSaQrz+oskdONZDrDyDYarWHUnG13C/kbAHxHylZNdlz
1+b58HPuc+VtHzaxQgW3qH/e38o30RVYEa9gqrcUUAzgdcvZ2sVsVhMKOEfkF5QZNkkHKh7HYvHx
9eOQdBqkmy5g0nXvjetCr5wa/rRNGUo66ky1/xSG8FZ2Pt/WhAitVC44chgwriYUtbMwUz9RpSYy
5q0F/gtz0+/1ZzcigPh7lNWxDBM02hH+UI/IgbQXYfuouIeuVCESry6J8IVI1umRQM6kQbO6LtCR
qrI+1AHd2IX+LVQm7Z3eCbpd4Im8+x9pY+sLklpc623Ze17j6DDKcdw89dUjim+o7aFZiSr4MD3U
vepcA5x1Dz3i7DsfbCPCka/YNu0DDfFNe5VJqCIUCiZbGhJzWf2Tysu/KCLObwZiwhMU/NyzZukt
5wpE5e9Pd+sj2rLCRTWBev96q2B2F7RZwi7pMnu6QEvHiDGG5aejtbNzOW3tSrJ2CYgkfb8By7r0
eurAQiKEAnhxKdSi8gRFhZ2YKaPEIo1mq1AsBMInYC86686hMJH8rGZc3IBXT6hHiupB+t2eK2l3
OVSTvtNQ21pAWRGR4E7B63gVo90RyzhsvvRjbeXZqQi76Yzz13SB17hXB90cShBAVNJ1i+fkMk6p
FUwomk36sYKUeCJaIkyIQRm6k2IPIru5itx+1BUpDdKqWA6VRKD1M5HqxwZPzAdIDOZDiXvK4whz
8Z/BMoLL/W24der4ZERGnUyN9tZyPJwT4ra1mZph1L8S6IrXqIU1l+CQ67UYRmBePRc7Y27NkSfP
n7I5NZU1ZKAE8B7kI2F/clv1OGtVEntTNWQ5HHp8GBGhzp/vz/K2M8LmdLnaQM8QXODLLqdpFTaG
AJNLYI7dLjqk0R/J69HVzgnyyQjXoRpGnHPOUWihRgffUDv7hQrN7P4P2Yo3zJsnPLAvmjSreJoI
DZ+oMAL/Fjv6WwVDFhWMhj1cKKcNP/OitaAuIUvfN7WxB4e7HZvzT4DFyI9yPrWk5RqUSmCP/eRj
11XEldeZ5pigk3fQ3TPcpMarzHA4tVmjnO5P+Tb6MKylsZdNiclaP3Qh7FPXkhc73urmSUyx/5Kg
fXe9P8rtEZUDgPbmJc1Noa4nlzjzhJHcCJbWtwg8AWZayL2cx7L68uqRhEkUkG9qcrR1MoEvOkW6
UeiwEw395CZzeBkct7po82DvTOr2cNJIl8BdxwaMcQMyC+zIUvImAprvIqtu5AXq4aqCLFXu+GcA
sQpSA80eUOn2dNJ3BhTKe5fHKG2Q5TbpBGTuzgLEB3czupoV3rY1NnPXsYV520TgiF+7nrKcxHOe
dyK9pvV65n2SNPhPIZMVzh1c37EmMhQ8PJ4z8DU7m/H2DCwHk9vorxZh2fnhMEgEkahbhKidBq2I
oDM8dbYGrHrh7YuCEJ/h6r1T79kIQTqwL8QUwJ7LRGcVaQvVaq2A3icd91i8YGPYH5XQ/JorFm5F
JbKnCJNiHzsiYVrVOB5bmd7vhMHbT2tzYUKokuwSAoDcb3/NvohcJ2xVbfKmWnEflWEKLlMq/GuS
VTMKQ9NeSnd7KBmPPjQ0FgakArMcL0XCEQkgd8JJR3dfqDiPmKGFhheY3V6x4fbDCpUgo2u6zbMY
IsZyKNRkxhmtjMGzyrpH1bBv2k+Ri2a71rVJB2V4tL5jvFI/Bbix72yq22VlbD4qyGaTysqaYpVO
GnqqYzF4DlbhLwMMmmtOQRbdK725hKrW7WTKt8sq80YawaQ/DhhGYzlXHHNGxY7EgCFiRfB24/GA
nAZGp2r99f7Z/NPyXCZ1QgJcuTpprcme13KoNKxdKvbB5GEdi0zjkIEnOtQmVqlA/Yzuc49m1lsb
pZ1/QOVOaP3HNEcOUiAajwIMdg9Dmtk7vdPbC0XoBGCVpFleZWsUIOJRnQqMGBUVX8V0EDmf8GgM
+fT7/tzlVbyaOjwuSyYqlABu4iA8cVy3NBN1haBBQQiqu3oE9FNFFw3fUbBpBgAHmFKOh1xnaxyy
Cd28+z9h40NTdJGjU6xDDEJu+r/Oq+n6aMcmDpvaUpNnUoT2qtaW+ghg3th5CG0ORT8NCg4xH+Tv
cqgmNshCGm3w9Flp8ULLQ808hk2D4rMwhm7n8bMRDCkW8+AyQMLJ995qZmHPl1CRLEEJaVDyY6dr
8KXR1Hk0oKwe+1aDt25M0QWWsPOmmevgbTBre3zPrS8MjZUOkQOMG0bQes5oCOpaMeIvpGnPk27g
ExNRucuzGb1C3GBRutQVL03h95PFdB/vf93N4TlXBA+L/bx+8Jpp44cJgcPTtMRCg1KjoZz00KKd
2BrRSwQfD8i6Q+WhxCZWEa/GWzt8AxrLkhQkX4erb9DaQDu6sR69oM/KHyWOhRfD76zD0FXdzpHd
iJBcPOxlOKFURdaklkDrnFafhxGZlAQpDRyUr8MIyBupmwjVG7293F/ard0M8IjOLZ1MjeRp+WVj
TDETU7C9qt4dP9oM4MFwbJ/iMtpDcmxFI1kckekSWK/1Tm47FePICKxjYpR68RDmDnJLGKFhPHB/
TjLUruIRNQrubTivMGzXlFeRTn0ZFNxwRWU4T5ijWie/QIao6Nr5Q2sheo3clnu6P+jGQnJxy3qM
RFbof9AJf0UgdE7FECQI6tlBOWAihleQVxrSJKhuEP/aCQt/EHHrOdJjB24Ei0TyD5bfbQJ4nOXq
hGUz6ONBQ+88dzH8m3NVnOeq1+bT4Edtge5yNv1AlMFCWx65VQR/KylHM1AhHQ6tGiMHmuBq8QZ8
djtd6IlqwXnokJKf0dr43qkCg1mk2/hG2MbY8ztFCxT/YNVB75xQah/bx1iPihcmHqQoM+uv5oyy
VwzyHdIjF6aDvio75WFRp8LqEOVDFfODWgyPwYDcIh5a4jE1sVJ49VeEDsdrE5CsRcFEfuW/viLC
fn2TpqnJE7dzvzqtCJ4LBAq+GXo/76S5GxsGBr0DYxQwAfSR1VDNUKGzFHamVxmZ8wGZmOypVa38
ao8IHd6f1caBkI0sqjI2yclNNts1IXyyjqFohI9PJNeOp7Vz+BinNOjgXerPOuZHO/PbiGQkl/Q5
WUlaaObqyxmzXgsfSTIvy+38XSSiB2wsSMLqAWR82+5hDLfm+PdwqwORp/JJTV3Dm/G7cq+tEyC4
ps6YJR7chquqp0OKE41Zqqf7i7v1HZHIRDOA1ycl0lWOGSGditwgRd5hGtVvCdWar5UaVJ/SJJvf
3h9K3jOrQ0+HhReCCawKVM9qjo2G6klAi86rplk9UUTEzLszfmOyg4nXqOjHAgOY31VDg+L+wBuL
y8AC6CYfU4OUszwWVoyOVu83mpe0Ah2eQVc+gpr6XXRq/2ZswVXak5bvrOvG/nEp/FDxpe9OjFtN
dnBKpJMFY/Z+7XBRIFDykgECjA+NjktTPjnifH+WG18SmrgqASN0WyjQLmfZIAvmdjMCpgNaSN80
tW3eTGaMhS+tvJ335daCShI3X5MgTplrOZSSQg/LkHxAdrRVUQdt68Fp34k2F/RBWl0/6rXjvB1K
2EKvnyPURsNAg4lMypKr/leAiypKPwZJpFf7PhZCLSqpH6tUqZFXc7N6J5nZWlA2KwVFmS0TCZaD
1UJvk4jmupfnvvPFKKYCY4kI0wjbiaadHHHrbFjyOgShD1hkjbhJsO9rsYDRPOH6dYMPnNY/9alj
odbFQ5RyjIwENL30E6oA3Q5ofiNBdQH8kGtQHWb0VYJIbJ3jqjaxNrBKpX+YRBpchY/W/LGaAnBi
baqb7zPfsD9mvdX9zhvqU/e/69b0qVRKFD2dSX7IcqnxBRXW0FSGZycZMu1pY8XjxSxS6980qdUH
C9PxUwjyz2smHmk7g29Nn3oNaCfJKL3BLxj62I2FPRiIhYV5epqEEVSIXerVh8QFSmsWfvKEYYDt
8VztT1Dh9/BeWxuN5y0KDFJViMt0OfuErnutoDoEotPIEcJt1UNUuuZVQZ7jfwgSMIQlep784CZB
D7UkDgV65V42hOg5hk53yfB4fchKnE7uf9OtCMgQgJ54wJNZro6PHuQaMmex4eFXbwTHgfLJr3wA
knzA22V46rFrfv2QSC1wfqgxgktGm2a5kIFVlGiF1TNxaejfdnAmT/h2Yl7Dn47/lj66ZffneBsI
HXStUJeQOklS4mc5IALjtY1Q4Oylmh5/Ba+BypWvaIdExc4pwy/xgAzzuBN9/9wdy4sUsrFBF0eK
PVAaWZ2WUVfxgE76CQXQQC28sR+1p8G0/H8HWOUfUn8Kn9ugQRF7KnP72mbx8JLgeHyZelf97/4C
3G5dskDSBnr60N1u+qo9KqeIRChU/jAD+KhCI/6Rgxd8KfMq/3J/qNtjShYowUxcqbyK1umDbtAb
jut49jrUtk9jprunEL/aU5k11kfX77KTOkT1gdtVXJts9E/3h7/dzjIJJULQYSVXWsPOA5jSNuUw
VDEQUcxRbUiQyItBNZCc6XX13PduvfOhN3aXZkjkBGUwUOjO6rZzYEn3GBZOniZpGX1q1yejU9wT
Ni3zDzyQqkuii3f3p3kbiVFwpkrvcMuSaa5Lx5iUaWNXIVFYN1H0Kc30t43vFO+JhMpVG0I0R3n8
ew7J8E642NpJBD+wwqCweYOuJhtkmHa6YaJivYr+UTvqwZOSgu1P2iTYudhvsfaOQ+YCtAK/H3bS
urDatF2dDhYGFwagUAC1Q4zCfIKRoFP7xRs2z3BIsZj1Yn0YH4QWTO8j8q6PyK3ihdqmyYteieB6
f+G3PjZNS6r1wLDIAFaHGnexGDMDQkk0QzbAFNQBjI5xU3D0sbfAXAmh4YfctdB9uz/w1hcnlaJa
A18OBLW+jGFxgZlXPA6z15Tl8IxhkP4Zt9b0wWmM7L9prNVzgeDBWUvMYWd/bx0pwhcIcZ33MSXu
5chagT6WX6GbTL2/fTM2WsFcNeULuljtYx0G/k4E2dpiHGLOlAUWl87XcrwMoO4gIuwpoY925xFV
6iOpH0YRo1PsXAzya61CNLGK1aTjTrxaV3SLDCNe6ZCJRO7YvqNBYSI43w6fXv3pqNfINxV1KfLh
1ZmpEAGcnCaecO/MxuqIX6F4qHIEczQlKc9IblJFaqIWd1FYHsrOvtnYsGRqsH/JkXlarXHAlHOr
vqFa5c3BXOKeVVUPVjnobzqsyZ4ol3eHURuL10dh0gnudglWYu+sPqFFy9+KolwqqDZ4upomlhv4
Qp/V3vrkJJF+ub/Af/AC6+8IWpf8BdkDi1t3uWUM1Gz1BHNHj0ZpckT8OTlhVTmd58Gy35VGV3zX
UH72JjxTTqOKK+KprlX7godm8jHqSnTrUZQ0j27Fo2jnp23sZtrtRFuq+LixrwuSpHL0MZt28uxC
6G8TV5kfRN9VH4C+5T8CXOFO6oScajLU4deSV+PPGMsfFdFIszjjeBmdZvwDnlti0VVN4mFnd2xU
/ime0LeSr2CT6v8qnkEIL2dh9KM3WEWDtE45DKkXIbPzrVENRZyFgk/qo41Kxs8B7H9wLIJcfUab
GSWCnZXaiDOcQE2lcUdTFhDR8iNmMcXhsKD+b/W4VOKulwTnDoXnJ9lpn0+ouRiPE3ZrVxuPZATP
3fxnN01ldCrQKvMqoeQv4GLNSyTK7DmpB0z4ukSxdrb2Rn5DFCSRQpNSNgvk3//9tu0rAd9LHb3Y
L0ZK9LMZPelTkT1xV7rfkXZHXrdA7Z2lzKfyoLaT//n+Qm2caEkeoFkA2t4gIi9/gYVYH46RKocr
srD2C7DLfsTXoP9kpw7Nm75FePuEW5/z+nsAxhVDStoiwJXVPRC3ld7TscerT+lK7EZrbKJ/hbWh
QKHWgT9g9C4y/eHVk6U/rpnQrUCxGetHr+VrmGNFg+rhOFSX3wNlCq8xXc/q4uAVEB2CBreoR5xu
pldXFqkmErapnBDEOG7LVQaEaGKLlFMZqpOywgfHxanFSKoUFrOvzFcc641iL1jIuLiKY6DMpJIr
PXrSntUlD/1ThzKdoF9f2Kjeaf6QYDHYlU9uP/0wwCCdY7V7O7pJfxnRWTnSAO4+3F/w23hFeQKC
Hfc8qBPk8JbzNo14HkIqtR5IM/0LxSILNp2FgFOTo+V9f6yN6AOuRSWNlSgMmrurIx+6vHfUmcMy
60NTPGUEqNwz0lB8M7u6qV+yeZqcs2vWk4kvPCTHY+OjwY1nTVbs0blvcwHAIOIPoYv8Fl3M5cSH
yEDaBDIG1uyElUNTaeFlxjJn5/TeRrnlMPLv/4of7VDCLXGMzgPe5gQ4kzrdU1PibICnR/OvG/fm
+f4ibw3IgaVyBG6AhthqT7Wx3VljlvR40UGZdAocg7AyhUSFA+LBB26zkyFvrSOIefk5KSigZrec
ICabGoCEpveMvg5eirnJP+rWuHfl34ZhShWoZRhIN5ElaqtlBDPnDnnW9VgJVM0ZMmZiH1wsaN7S
qarfzpbrv60SxXgpyiDz7F41395f1Y1jwthkNySolsSbLGdJaSM0h5jxw6zJPby3cBpvm+Zlmqfq
dH+o28yfqpcB5INAROa0Zj8gZt3pMyQaD1unBIuUMla+xJkuHgNNw9qbdjxOILnu/+JlkOxV3W5F
+2TNjdIQ+kP0q27aAZWC1UCgt0w0wtziiCOI/ySGJnnK1dauED5CsfaPpeLXEK/ko2+W3ee26n5m
YWt8bKI5PSVlOCIw2ItnekTt+/uLs7UPIOMCmZX8Utjmy+9QhKOJpVDW08ruSiraiAy9V+wivExK
aRj4RjsCvbt+QMIoNtQPiLpbO8nn1n4nD0AllSDGM2n1C3wnN/3a5RcMFg6sh9DPAOzGTrNT/d06
xnA8gf7DN4VPvwpPCdZ6vY7LnKcoav+pKtQEp0lMWKeLO8/Vuadt/HB/aTcnRuHM/sPRuO3aR42J
k0DOQeZi/qKOuv/GsHmk3B9l6yAhEIIGE0EDhs8qXEDnzosiJB7maaueWsUXXpT1mIMVyuvxOxQt
QMVTMUFrjuf7cq/4UUi0DQWCGb0TX4phcD07VMOTH7jlTq60NSuEg6iRUIpi0NWm6AqtSCPD7TwQ
pSi9dl170kMdY/Mw3KvIbG0MQVyXIos6Baj1ArZt7ZQW8X3C4OxJV9vYw/g7x+w5tqXLxfBqoD9Z
AVgviVMBfL++J2ls5GWHH5HnQyJC6zurL/VYBZ6Gjdv5/t7YiHy6SpINxoIHCkng8oMBgDJi6mm9
1woHyVl/do9BrsSAR/rmqgcujwTFBK45JP7Ood54UaJMRMgDiyTrT2vB6lAH30QbqPNMJWw+5ckk
Ig9TTnHQIoB516p0tW/ITOOAreKhNh3DgXIqr1AzlwbrmFKxmzvcyrjBrkEJGdG7vzQbG0ziV6lw
UtWVuiXLpSkmp2xopg2eidPBZa7SbyX2QOiF2zsBdiMKLAZaxZ3G5wk/hKApZ3ADo4eKCJYlRms1
O9W+21cNT1C4jaQN4KDoSCwn1GHAPXQK21ifZ/Xi9n3Ny1dTTrWJkqCj5uobBT3BnUG3bje4lDad
Ad5TUO5WO0ynLdAZDUalXWyHxXFWJoyADTRDj86Q6z+UMlPRsVBbw4t5aQ5YvRjmu9woy/dlNaFI
TeToErIoP3iKeXZeODHjl/tfemthQNHLrhsRxVwL8CTYEdpmiXJKrCn2xxRT1pMRdcopSFxKK/Eo
PMy07Z2ovDWoxAHSVaV+c6PIiao+/qvC7z2HzXyNw+J7Cszp1GJP+oB5GH6vPvTP+xOVMXH5+KEz
wS1gEV40QvRqp/lxM8O2Ucg03CD/Zhf91wSBzEtUtvmz0vb+Q6QJpLKmunhK/OTX/cE3ujVkxxxH
8I/SB2VNri2dwW81W96vUAoaL2vq4k00icA9TMVkXaKiTY+Zrw7nMdLK4VqnwIWGJgfsShN9j+G0
EdPlG4x+DZBXiclcHgZ8LtOgTzW+edakD4TY8c0Q6P+2op4e7bFqLvcnvxVn0ebA+kVmeECgVsMl
OCcqFd4T82y1v3H6gb/cZqV1soYKX3YcTKOnAIm4N7NVujvXydZUHeo+tLRpGJGlLMeeDTUusNRu
Pa2a3IsbqjhFW+icHFy3zk51Nex0TuRc1rsMLWAuE3m1wPxZjpdkZai5HeORmo6nNMPzWLHr4pxY
ott5I2wtK2Rayr7A4PmfVb4R5/OUZJipepHQh+jUOBY+dBRDse9qmisPlfYXqs94mALT1r/c/6Qb
B1jyGCWoF5DirU+LHhRJFjB2lyv2uVNa6UCGffCLw59WRzOP28fRrpzT/WE3zjDgHZqeBA9ZQVh9
zdCqUo52DQM2iOz8mqjqgGWZQg0h8pXx/SiMobr0umJ8mMCyo6vQmHsvlo1VBw1CEdiWTTlkvJcf
2MbMz5kVv/EUp03O7pR+EGWPvfWsd2e1dMsHxPdDr+Hy3jlFGzsLXISEuBLl0QhaFb39SNTu0Kat
p8SR8x1vWvOSTnpJkyrfkzLUNycJTZYUAEVhaE/LSebq7Piziu/OMArrR42B8SOdKf1S92n/MLdd
6IWBHR6FFuWfOywRbcgQwDRm1cQDKXH8PjhATxge+nE0vDwAjkhgzVF3BnnefK1KI8QzKbf/Gfw5
MhBcn/vvGWzugfWch8cujaojYcJyDhSlcN2L7eoaTtGet8bmLNFNlMU/WKxrXKbjhFjaNkOLH5VS
fFTG4TFFlW2CYqrXB3rrk4Jv5Ti/UHOtdh4/G2EJ9BJPH0IT0OX1RtZxNwxr0bRei13VNyLnh8oo
ggbwK+gEK9Q/3T83G1kWFTDJ7ZDx/kZypKtiJySPbD27KXlFw1fs9EOW7+mnbG1RAETMCx4bammr
LSqqxu/zUGk9teow2MiTLMJArmymx9LB3fP+nLZiAZBaeYuh8EmXerlHcX2NrbSfedkp5vSpdsw6
fze3PpTybmiMl4F61ITlUdvjbcnr+jQkWPTd/wkbhBlwFwgp0LlEYJyi5vI3KHgt9L2hwa/UrGpE
2B/lWPQiysZ/tuccvEsdGPVnVELM7EWEky4twfsAxZBW+5mUU/JLi7Lh5/0ftRGayXFpB5G4g3Vc
B6iwcdMqNXAxBmo5PGcx9tV9a7XnLMinU1Q3enhATWdPuGxjVPjEEr3kklvRj1quRKgnLt6TSuX1
ZWN/ceGY4TlY+eYHtdTN6UDTxH1Kwq54/WTpGwNZpYBlcOeurtvaqXtwq+hi97GjNscEttBzUtDA
Obo4oZzQlgaqwU21c3y3ZivlAIE9Ux7kSlrO1lAjLbT9Gb/y3HK/WJU+8pAw/RhaQB2UZ7XNu7M9
BuPOsH/KjqvsAtQJOZTstWLTuHrFqLlWJ46ugMpPOFsvhtbgSd8bbvpjoob+PnZrIzmk0Lyv3WTm
9kFL6Ch4/hBXOkj3EKNZB2lcT0P1G1VGaAtomLVYkx3mQgl+3d+HG8Hgz9tRNr/5NOtMSLOScCjd
AaGrOtdxIDZTN5re2gbKHBm2jV29FxC2BiSM02bkYU1oXd3MINhKiuooa6miBOtPGp0+1WkZPWYt
ggjH+7Pb2AEcLuoUcguw5Vc7oBudxgm57j3fj60vTW1/Kso5e3FwFPbGqi/PURXsZQAblwY6d2R6
f6rfbPjlrptoVJpJKSpvKhTsYeK0EfiJqyn6s3Y1fKnc4X8og0NJhkYuHwqyFLAcEXdkc27brKaQ
FQ4J/Il4bq+hM9LETSIXvbRZU8IXEZhD9jjMlanEh7zW9X/vr/XGh4XljUA2fW6ZU6/WOqL74Gd1
VXlaBsB4ErVxUAJBHAsxtDvfH2trjZHjoQmO/gkp3moTuSkFAY5z5YVx3b8PtHT6lKh9dmBo55LP
ZbhTydvYR1An8YlAcYk0YK1CK0xKHWBQeBGmWvUOuT+cQkc1DkfkLdv4n6r0yfCcvt8j32xkBFKx
BqIhiTQ6ZKvb00i12NIbWmMR6JtTiCaEpzk8ju+v5saXQ1qS8jW9BQM501V4jlQ3Em5SNl6adAUU
c3N6jHF9P4ZuUr1+Iel80UQgp5JjriY0F1Ob9UbXem5uVdUhSAB2JUXgvGcFfsEpEmcYDsHp1fNz
sXaEpkV/EdWz1fwATKuF7qDE7Of1/LafcLlFKlQBC6jFO7F/Y2MiESKVsv7/al8N5SQJcv5VSQrX
teHvIcvqkxar6jMUIPE+L/Q9MvDWeHQbeN7JLILK+fLod2le10het141mqI9cbHG85U1dp9IqfQP
Y9NZe/HtlhBG8wHyGcRj2FK0SFdzhBgZpf3UU6TTU+QOBoHIw3mgDp7Fh6jXitirGtX4pEViTh60
nqLuOZiq9hL0KommWam+gVhXYek/amsU9SVQrfiX41v1dM7QsCQfGOo4ezdzHqVghOG/DZo8+C9s
yxY7OMUtwG/Ozpe0cLLs6Pq5HlyclEbgTtp4c+Y5CdzgIInAmVN9XkVVnm5jZ0U10wT38i7mivJG
o1YPaWnO19jqf7IOn+5v1NshIeRTlpDqbnBR1ooo4QwCMskLy6vixumfACXxfDNTvOsP1Ajq+awk
pDmPHVCevczwJtLQPaX3wtOVG4RG2ip6NzEud9MUWF4TozFxCqTTfeSzAV57FuU4BFLeAzTa8cBY
btjG8fFQqLChQdlkmA4TUuLHQUmN52l0sh/3l/PmcDAWjBcQiZLM667FVdDpyEWHPrsXG75/cYxS
fK1r422nhP6pyDquwVePJzNNMMC8F1VKtcu56SKrMbVkDSkoZUp3qGzf/R2GUY/5dsoW/uAaOboH
9we9eR5LDC6tfbrPIGRvKh0YVdca5lAMqgZoo6tx481lnHl1HXXeBFznaOE19I8eGHsOMXJLLNJc
RoaJIvlobDiUg5fTLXAY7pootr0mrJRPfQBQ7RojnXHUg3LXjPJPqrYejW+JnCmpFftztbiN3qUq
fvDQTlx0WQ9NG5rPFQblw4GsI36nOpAcD74e6DzPKx2ZayuMlX+0wnLeYyaT/darDOkDRswMD47M
LEGeeRc+JHFN2utiHfaiJqGGTIUfjo9dDGnqoLcqcEnht0V8UBWE+I58v/i7XSTTt/tf8bbyTMND
tYH7UDeT0LLVG9UMLRI2PNK8MojUZ6gC+nBwRysr+Jl1XB+G0emsE0+78qmzarQyxWTV8UEZI9Hi
S2KI7Hr/F91Wl+QvklR4qlk8VddN9f9j7suW48axbX+lo97pwxEkI26fB06ZKaVmWZL9wpBtmQRI
giQADsDX30VV9elSqq7VdZ9Od0dFueVUcgA29rAGW/q1QHuyh2yYT5ccL7WRBfUqY+VQYXQx8DAG
NQmXQCYk8IdvX3zUO5CHrGCflxpmE5kKeLWLxAYGnicEotx9ZlbbtwsKGkKTUsnYNR/tFprpHtFf
0O8OhkRBrb7Je5ic3Gs3hApW2/hwx4BBszpQs8QUNgOBA3IPiPrff33P71c0hDsgoQ7+KiRZ0Il+
u6J1O4JxpfmQgf1HUt277V50CngHs3w06Xofm8BAwjgHpRBG+e84q6MAL6SCIknmRmL6Us8+AYGL
ODDmgbZfYqMY/CBO/OUKw5QLNcKWKkCQ5e3NwZOu6jYUbOYqtuQ44YGRbUWTIzECp3PmIrPGyE5q
ZoLcAMCx57os0zrs6e+Ar/964zUvX73nv/eDFhR67yd//O+r4YXfKfHyoi6eh/+zffR//urbD/73
Bf0uetn/VKd/682H8Pv/+P7sWT2/+UPOFVX6ZnoR+vYFhtPq9Quql377m//pD//x8vpb7vXw8s/f
vvcTV9tvq2jPf/vjR4cf//wNrLQ/Lbjt9//xw8vnDp+7a/v5hdPndx95eZbqn7855BOmzEg3MG7b
CH7b8b+8vP7E+7QpcW74XFAhtkT2t3/wXqj6n7/55BP6KjADgWAiZEJeAbMS8gLbj4JPIPpAhgSE
AWT2OJV++9etX/8eWX9/K3gUf/z5H3zqrnvw+CWu5vcc4N8hGPth6zGjabgZSaC1cTodW2U7ky0n
SnvLah7Aiy+/T+DJtwmWDDoVrYc4kUI1KgYDgdXjrV0Ls+yC1RlVEsOltkpqawnrBCrDNerTQDl5
JWtxJeqwU1k9cfJNwlwWEh+hsS4Hp5713m7Lys2mQY4uTnAXQXnzJKxSH8weqKvDOEiyUiaT6+38
IZbujtcN/YyZh9PnA1xL6mLpRiScwUyj25BIdudCbg4S4sIDUWMa7RW/ZiWUoNHKogvDt144xXyQ
peUIA9REoktXJs3aLRJ9o7K5mippoVEO1UFnj/YSX5Imps5lP1ghydyJiLTErLg7c+ugAtUrRO8H
r899dtgc6aTirOWpxePePowOvF3TshpNlMzVCqiL9uv46MM/4ghsNPDLq+NqWMNXEGymLucVDrjF
ZslqJHzAwYnw3KsAAGCVtuD5RrjisFHFirD9xKrKsZLAJXO1H+MhnLPRsPUJGLLx1uN4lQnIHOCt
a9g2PIGf63cYTcXiqasC/wtoNMFDWK3L12aMx6uS0BmjuZUsXRoIr7aKAWgd8KpWdukNcUrnCWcl
ZLHL2OwHv03UEEd9Cofjh7iS533NEuDHuoQ7tIgtOxkH6yosn7r1GrLQ5yUQW6WuMPD197gKPiIS
+vQgmaA5htuaugVt1+eo5je2c+xntNIi82jqhuzd3qhLw2gWgwXqBlaq3C7Mba/7Ziz3c1Ti8Ai6
KR2c8SrQHQLsdOEEakc6c7VO071dxme15Ty08oUNy/VYPbSEvvhwsWCV/UQnfuxmmnATXU1qe8TQ
5qMlKhr4HS++tytrDEmadk44uwTZeSf88QapaAIvPpl4Md+NnU4diCcu4Vm/Nqh2pzVZiVt0Al2R
qKx3qhmOJgJ2xvUa6CTEY87KGCpNlXLvATLz7khr+u/MlgcPDi4Qb1rXrA4xlMfw0Lkv57AFrcLJ
58UO71CNwIUAGFJhEgvHej472npCs4ii5Jp+uo24IBG7xuBhOOeBZOm8yOVe6ghu7E0xldNZXc3i
MpzRA6zCpJrHg4rhZEozuYhb37VzYGMz48ePsfNsa/DVI7S1MlgGp4v9iEFY7pT6EWd13gm8yDBI
3PJau21i4CQMwQSTU1fdkQ4mNNMmmTckzO4TZb4Sf74pjbrzwqWwGNzOKjAxBy+zIBWzsMuWBAWk
/FI7rK5kbKWIk5kfr+CajQWNyHlUQ5oANHp4Tp5XdAK5xSpGFhzBtcliWcPaj+8Dr5lyH9fiD2Lf
q/5usj7X7Xd3Ks899Dkq/eQSuI3G4/eQ1alNz2nZFpBDgn/EnjrV95qEuKwaQonK4hhXzl9qH93R
qkzD+m6Jnftx5f2u9uNvlhU/Y6mdz+jnu309J+g6d5nV3CyxP6VUjPfh2M6pvawgindeGkbDTbei
60E4JObIgkDFn4hSxxkCKpEmcdqsrOjU4B4U2RrZZudbas1WWuZMBlcTtXakXF6CSddIFSfXvYFK
PRSjPA0GQgUXcT/aaOjHdq4vjO2VuzJo2gzLsSscGjTnazthIotfvYzzl9DqnSRi84Vm5NIzzSMG
Vbse/ZoUlKSdbKZDYKI74LGhhbkUQBonxlzZlJ5Bh6zoWyvtfaxe6JpcIqf7FtdRIh0zJUNDA5p4
Y8uBi5o1zOtCctbMghSmxHaVT97sfB27dR/yjt1xDId9QJP9zrsZQnpld0d42RyhubUb5vZ+7cPL
kAs/SADHmod0GMVdyOZb11oOfqRyR15bWpqUVrcLmY9ibM64ep5njjNITuIOuehFhaBvVdWD9sSt
u5zFiyhmEX5WQ5OBnJV0Zcohf7QujQdy97KeV+YYogQQVlclDqNX6CgdkeAe20DvfRhUw/+r0ONN
DW+snljHAESVuL3cbAPgSQ6lXzSA+46mkneJP1chwOVuYjMV5n1omybREGWTGPcIt2DjAGAV1GUT
3nYKWbRXTG75U67BgUXNni5hec55LJ47OLJn9hztw2G8CmfSJAb2FWkzz5/R5o2TegTIJjFBhVS6
IV0qF5AFxM6o4ahafxdQluBcNeqKquAoy++itY/OImDT1hdq7nJMLlIQ+3MxdYB+uDvTTN9GGhxt
Ta4dDCRczxT+shbB0CLyfjPuITb8KlyvIpjPG3ltd2622Oc+FAKIJzNnqPdx35VNAk5+/ewZhRGI
tQjIBjXyqinXZGoFahp7eaaDPPqh/2SkSHwzPXXUOYdxLUk832QaFQes5otRKcTWVRRhdxgXnk8V
uQej2n2MFqcCAPhocYgENcNVN23Btve6z5MIvkRGuNhm38ETypitvhkxFYu0+m/oeWYyfJjtBQkL
wBkg8iUg00a51H7htTFOXtE/1ZbYSHr2tQbELtPmOnYO3RQn0mbYZH1m9XWqbJlHqMa8ziAK0mdK
xDNkW/DC5RWkdC9cte5HBHPH6U2miI9KrjpWsZVN1RLvq9DOrTlOA5s+CSvE+2qO1TI6N1aLX68f
bEiFWOkKOPolEN8orcaA5ZYqAhGjXeuvex4F2KlBk8ym3WvvCdC96FyY9QBIxAW6bT8DHGuNYxrM
P9xEwRsr0Mu+387SBllidOWIR7/rEpyPDygKzyroR5hIxzeqvI6q8HFlzWGM46Ir22Rdv0Ww2Uv8
fj0f7SFnwZTCbWQ3evSMxdU9mwY4RcPwpzOsmHxFUyR+Y6L5kgtmP6IThtQfflRs2AshLyflJNTC
TurVAVxJrGgvKACf/VGB550GAb2Q0XS2DA3GUzUZEw5N6UU79wEZsTdLyJJ7W7kayeBYeeXBC3Ee
dCkxYo90q75kuDdiZ6qJd5Mz29cVbMmYNyXUyQ370ZcwZQaCJ6tIn6JfgJi7PneEJO2MG9R3qNYK
tK3Ssfnqwa8ii/iXoULdG+vbCAh4T3/1FE2oWRNi5htUtjk889Au+BLwGfmam7CVXo4RmFn1sVU4
CghPoaEOicMfE4ETBwJ8MztHWEWeSQynKIO5HsyFIXeUhtIrAsqLoHNyZyBoga7XMZoBgEmnXlMn
KiI4l/sHAr8hRr+Y4bFmUoP9Tbsrajk4o9xkIT6asLD9aPqkbbVEtOgvl24KI8gVKRevjJxFNToo
MLOq9tQdD8y1wf7BjepzGqFxNgZ3i2uXj8GA87hm4F/JvQgcZKRO2hIrhyR7XqEg8KWGmsJcDNWP
2fUzo6dEIHvcPG+3w3X10CvGhaymz3k5J+DwY3kqnHW2+QwodW68yi8icbMg776hTJNspjPcTweI
4A1BlajRuxga92EeXywfWqn91WyfQ5IwRyc4i6GEuTC/aIdv0bqiRXAM52cQW3UcZaUMsLycXUeg
2vtSBvOh6a4AtDgLVH8uMZ97AipiJ8GCbMHeQM8B6pFdiaDv5sr379oYyZaqDkTJndMu0wsgw4g7
ashGiJf2AfPwmltY6/RQBa5QYTSoZxI+0xAlxJM3OsiB+TUFeZMDWPBAl42Da0dp7DIgWyDvWGsb
UE4H3iuh8u54R5A5ZbwZ9ws6PNBcSusR1wc4xXMod4EVJ5SlfIUrxRL+kESA12rfBxNOOQNBhwRO
YTjFW3iohmpIJ47CyYTyG3XidHW9H2qalxveQWx6xPlT+oWuyjM/fPEj/XUUZ55GTg5yZzefA5Ny
oQF2pnoKbvi6eYSdU8t9AUM7kb2VQRrYJCVSIR6jhLBdbHLsoLI0+02NPbThOCRYvuU7LqkTCZWA
qXaLBWJAdMWLCrpDvX5b2nXfMu+C1WIHDMJOtsFuFi+VzfMA0CNSfodG8JXylqLylpS1fgpZtrTq
+XkVtgURmAvUvHDmWxnuu+4W1xonSJPTrg4eCA4d1Ko3btyhPIOMscsvwJxJJhiE+1VTmPmnR1FU
uPpeSHIxV/YxQrC89LtpB6X0bFrENYyAUtaxMYk8lkMt1wNsw7rRpH52JisZ7U2QRjiNm3gzVanw
nETHQCyb0rrzTJAMYXAMIXa76rnbVyzcr5gYHhpSgSBqrKs4nJD62AlUqJ7a8LaNZqi92CkGLVlo
WSPA5a149viQoD11zSsKN8Uzh4lroGjCfAZzF0MJ4EbOeCsyeK1eeINIoL1fpQ7RqMTFT1M5iaU7
HNpZF0AnENINlyXSHy4zQBKpt/VTR3aB1l7qrV0+jr7czTUKTYoBUMKm5WsdIZ67XOwNUsUOZXFl
PzcNQxjwWjsXLpkS8EHXxAPPCzu9Q/2hhRNni2NHsImZz1oXVSCqm6MrsAcVpXsaTHIfB+BMiaC9
66BBPkKwBxs4QpGa+qsDfTXRFs52btix/hE2skkgGiPOnMWoczecvLSteusFEosCTG/rCBjFd4Cb
dp5rBXj96y5evDonUa2zcQQ229uY/b4VaXiJI9BE43q0ojEPRct381Q4ZJmTCfSJwNgHf4qzRkYX
ky8eudb7ruGJjsA1NWNd4ZSz4GInn7tq3oUj9Ei1M8a5MG0K6+Kg5yJXFWuuR49BQcdFtr4kMOho
hy7jgux0dFSlD64Yga8f8lSf2+RAh5tB7qZ6IPlc9kncH4iefhp62N7dVJhoQ54znyKBcQXTJkHK
sz7UMeiKEH2K5Bc6jjOw6VOpfsIYu3T3elkYSwAEE2UBzG3UJawxU5S55WATdI4nWIBPJsaH9AJ0
M8ROtX819R1qqdbFCDFruNNlXd328aU9wf8VwcJZLyY3muihQ876VJbOWu2rAEYIO9ITh6ZqHIer
uVsHK+tN6xxLPuL0gawjerwYEQ5Wvjo6vMa0G3UBmEx4oFtj/mkxqCx2QgXWnIo+UiVuFdrRm6md
2DK/qYc8EAHhD4jDyL3m6KDhcqywsXGbzfTjtS33tzqU/8++45te5S/7mP8rO5RoKv7Xv9qA7zuU
z/wfF8/QxOnf9ijxoT96lO4nIPMdDEbRC0QPautE/tGjdD9hxg6OIOyvMA8CwOzfPUrv06sfM/xH
tjbkK534Xz1K7xNw2GgrQhRhoy1BSuVfF/cf9Chf9Vb/1KEEmg6erPAdwVTKB67uVNxcsYC7BPJK
2G3YIZysdBdHGlLcXEZZr2W8c2svL9GKu7LmYOeM9ODDcb2w3ea+ZW4+8eUOqRbK9rUej6IPHryO
BonX6Sm3ItlCxQgkJzF74kDaEqBev2wzMEf6om4YMjWrfGkxBktcyB+lA8E0abXDn+GAzHCOuz3M
dB7DCtineY2QKE7O3UzsvRVWCO0W0Kxzh78TSGSW04GPX6cejgmOImgg+CX03P5wdf5by/y+7/C/
0976mzX+n+2E3Uu/dbnl6a/637gJNgzxLzbB/Nx+exaIGb83/V87+9tHft8CnoctAJ7pJkSAtR5t
Pf8/toD9CXDDbXCEYSyEGTZl9j/a9JH9Cehl6DmD2fTaqMdo6Y8tEPqfAN4A6wgQF3TX8cG/swW2
EdW/dwCQIFj6WPkO5KA2Ho13gvC0ENZNI20H0nhywfgzwj4ILejsJP0K4uPRwUkYFZOEhkLSU7tV
R2vunPDxTw/sr4YFp0iG7TLAGd5UvDHJgKj122ETR10jY42CBeMhqG6V6+rHhx5dwHJzjCq/UmNc
YOPCoX2aRuKi/BfAHeaMNGipTMNYXm02e/6hrPDoUr+u5BlphAUpDRjsIZEIfV5df3DNCGpvHh1i
U+A5QAtAvx/v0dvu6U+kfMYMLNdI7+VRDZt42+N6B7MEddkTezjHeBsVV1PWt3JzFbZAFTt0NopU
NvrOeTUTSPAjgwmTsC6jj9gM72Z326Xh2uxtzr/JYG2X/qdLw5QFD9tyPHBxIN4bagITdl2xfK1h
9SyVuWFA6B+4dDH8txxnT00goHM3jR8B0k7RBq8XApAh5CE2355T2HKDqgWpDjxjfBNbDarFkr/A
uKK9DkZrKcoxou02FzaAyOsy/fULOl1Tr98NHdGNUmLjyDhBAIiSGicqQ7wf4hk7gZRe5SPfYXbR
zBHcCCMQYNukH6ePvB3+6vFjbgqxx83dAT70J5sKbUNwvqLBy3lVeXlnrfGIHrsb7WXEQJdQSycO
No+WRCyTf7tMGvn/tHY3YVPGf1seZBNTBcBkG80DPuOSk2VKTCQCA7B77g6Wwig9tJgALdAbqwQ2
YqGbVYr37EwwV0+pIWv7PDjG8VIyjBVGk/8TF/+TbY6ohc6/iz2zicJAXOLtulx8wk0JOHcejb5G
82CWYwFETnlRTU3VoevQll8ooNJptQztJfVL/Xm26Hg/B3bREqgP4qTUwxfhr9ZxZTTIUDbV+xEE
gcdfX+n7dfsaFzFbBR4bwqEnb1BRhjmZvcQ5pGMmVOqYmaYjWdEMhTyF25btJQDq/h2UhD7Sinu/
eJDebAB/PCcfWhWn0rT9aEqgIyQtImPbBWyhdZ32U4whDuTF7S+0k+6jM7XmZxPX637to/p89Vda
NFGorn79FF7F8v58OgDh/Wr4hDUEgjLkIN++r4lVzF51tRYjBYYvacaVYKv2CGtH5bXmlncx12cu
IvSV0VAzO8TzKKdEQXo6zlTkmBsJCig956PlzI8gvGY9rwKrkAIeoJu3opgLz9bO0YIrms57t1vV
TvI+xOglbFtMM/SKSfGv7+qdgAwk/n2cMdidG3oNEpdv74q1YDpQp5kLP1BqP0/LtHc4+r9LvdBs
Hnuv8BpP9wl32fd1nq19hGH0RzH6FNCxXQQwbWBQOjiZ8C9vLwIhGWS3fp0KlwyrAT5p7Ntktplz
EavwM+/QdP/1bf/Fy8ThCsdxOBdh+A88/dtv9CaxDo6OoY7nQzfe9nrwF9Hbv4fkKI+ykRpMPuWw
HkfTD8d4gEeJhnPiWeCq8AZiWj+ku7YPs0EnVWuXPQxQG8rDOTivHY3RFyRNun2Attic1IAh+SmF
Mxp6+Vb4AejGOU1Z4EEGqi0yI5y9UA09dV3EaNhHt7ecCyVRYWTCt1VO+kk++VY1nkMzJNiX8QTy
oFUN+8HA+EZ2fXi3yOFG+2Io4rqakrZ0ya2PYw8No2BJxsaLrkqYcmYDImj2wZPfnuzbbQQ2LmLe
Fvs2UtPpNorBUAbxeymiUdCfntsyjBiWCUPmVt/UZe3uXWyYwxS43W1oLd9j3qPx0WMiKauRQM2N
aesI7h5S84ioK7eH8oXChByg8tLoR9OvaFQAinDFVvU5rKzmMIvywvIYpAegitgCjDZDDh1d/A9y
oPeLeNtGkJEDjoRAZ+bkxlwVjRHjzlyUk62PsrGmfPbm/gqZnD6Uns8+WMPvvw/yQMjjfKAlyaZv
83YJBxNIO6wM1sJdV/7kKesHkg4K3zuxfLMrqj7yQ/+L7wPxBCUizgEUo/7J94lhBpyrmZYCKjb+
Z7DtmhfLrOF5EECyO1rG4IOA+05BAngdzOmBuQLk1YZO68kDDRvGYQ9Q6WJAMZlOXlgB/tB3dwtt
IC+g5/ASfmP+3ThZcw6hFTjuTHBCa9D+sZ3rKVTVPWYasCNU60c+du93Ha4MpXIEMSEIIp/uugUY
DUvSci3i1mvgdRo7D6Dz8yRuyQSlfbiWYPrhvCgMAxPP5fIDHPBffT1UNZDJYfdj758Er37s/BrO
p1BntJv1s20NzldYrOwsH+SRXEloLayW+oFZznAGHGf4AbjxneTD9l5ABcQ/t5IL2cvbhQeyPt+U
dZcCbugSbd0pDu6FP4xpC8ODKWNG3sczD68VMLUUgzUAa8P5ytNB1KQs8tClnIbSSghr1Q5Akerz
ryPMu6ezwXkhbQWuAhJd/Oft5ZF2olB1G72CIBXYC5+5V33VY3LkjuPTEnjfI6CabmvsqoK30r77
9be/T1kAGMN/cabaIGhhi779eirH3ngxxk4M7Ubr1uqn/vMCFcLlkknsKsj+otmXVoANgHLQyIFh
2t6LveMAe5WsTKq/nfrjgjZ1G5A3CMC/p1VtVZrJRgfWR5xYMG+fldUlpd2rC0BFF8CV1HGy+Ec+
xH/xEjBHhdHX1pzakHlvn0Jn/HLdNASKppKYVrN4dn6qIDA73ZFw589L9z2MubNXEcP/11vu8FFi
s63CN+cMaDJQOwRvFcB8wAJPlsFaL8StZ0IKVXq6AgnQGJY2dKH8oF17PBO9zbqDppBxzRr8lWNt
zf1y7cGRQEIVZOTb4i27j4RdXynXp9e1IetRE22v5ZRGSokGNRae00XZbGZRph3hHoEpBl8w/p5N
nYPd3K+pxoPhGe9J5+3oLCEchukIOazcnp0U9JRI72NMweMCyjqoHuCgbYfZYOrgjtKFAaJBJ1Pu
5OJiTgXCMpSeP1jn2xt8ex+gWqD3sbk3wSzq1L5J9KBzDY5CPwR2l+V+65YAZcVGtBzqudZeUvIK
wNzakwpwwBiUCPhPh3YaNn7Q5ForrXYLreSVw/HJdAAMc8g8rTGP/vWVvl+KaG3ChdtF1EL/9bT+
D3uiWoppbWGh+ZM1rQ4OarIfR7eNL1yq2300OvpbAKEUTVxa/PrL3x2aG5UJGSb0WND1eqemDiu/
umwoDQuMU6zbhlcz3AVjqNU6KB4wXBg/EDl7TZ/evhbAVjcOFfRNQRELT8IPGgySOLUXFnXIp2+D
5a27FjUvJBV8+1h6lt/npR8se5ypURpVsZ03KyRpwEbC0NxS3WVvwiYLqk01tgP/qdN0tHIOwnXS
VSZ6qsPBTxYtkV9pjOt+/bTeCZYDv4+jHmMVwPhx8J8erDXmZpY9UbvgWOGXnojje4d7gEFWTvXQ
QXg4aVer7tKSanWMdVDC7VSrbFiHEN0jaF0VUPir+Ac566uu2duHCsMOcJIhZYrzDvzkt9FMoGUC
7itQO6WAW0i24NzTyYhZ0GdK/LJ/XP3a7g/AUwygHLkz6XNAZ8hRGS88UwHG5YllWRB+kxMTF7F2
qxLIWksv58sYz0D4CToHx8Fd6v+fCwfv41WsBSOCUxEGrASXk9nCJDNaAR4eoXfF82Yi8TUPSfmF
qxFQoNJpwZsHnCNycuY4y9dJclptRzUQHhgqOTXYBhhnJWi2h3vo1/YbgXPLuKWDuXYd+pb90YW/
j944rVzwwKGRj9zvVMp4GRTEBBzHgGRsQxGs8hz1DFmSK6f1qhvurBvZP7K++kJaN5Vby/uobxnA
lCu/ZAob+4N1+ReXs5WmUNWCqRNYDicZl/JmVB3I+QsSgq9XlR6Gne5Kz3oSyAtonmI4KevwLOqX
+KwHxvCydUCVxr8cQldXH4m+vg+9HiIugbUU9LrB5jnd423PAOZekeHQftd6Jeggdjcst0CHlVsb
wj33YNhRKDUC+kfE9Hlt1jYDumTOzaQl1HJA5ex9DxhNObcfpO1/EYFQAUWYTUM4ArTx1wPwT/3W
DWodCns0hShny7/o0b5OYlLS4doC3qFPW4/W4aOlLbULADy0i8jS3vqVwmQERuZdBzXkeg175wL9
M/SSy4AMEF8BLlynFsypuzPjcg9cn3Dc8CPwsumL1lCkmRRVy0eP+i9ePNRJt2wSzREEgJNHHQ3A
McLZ2CkAHMRIv3YhOlGRqFjZZrAnAmkuPBd5xDJX9xaeybUnGNl7GCzvgG7+iJL/jsiFq0BIhyzg
ph+N2zlZhwRvD150WIc1cNgHZnN+yRXeRgYlI5P4ynNypT0JPInr5+WqFTpK0r6OupUX9Tjbe6WW
EVRvxApUJlXs51COBC+zAYwghcftgvE1rDfuw2DeMLY1+zq6Y9FXTH2j/cq+tF1IHj7YW1vr+W1w
RQkL0h/OrY27eVpOCAYVmkaQuAC5yLmC3Lt3QQQ4cDFvm+c5lABbNuOQuzbVGGyU8Qutlm94EUNm
pK5vFXQ8P8gY/uIYQk8MUwNEuK0zdtqjYOCIuA3mLUDMTOIoIClzpFivCdrKJnMBDt+Rtp2eYpxK
l4gLetNDCBJLOCQ3uJUrY3P/g2va3uzpU4KOGTqP0AII8ILeHkGz9MbVhrNcAbQBedSsoxkGRf0F
cvo5r63e+uzLj3ls7yMNWr5Ya5iLYXKAlOLttzYBm6cO+qxYPJW/Q+PT3SvehjsG75CdU3fdeYyL
eKKCsfNB2uTn4jXPdTAblhAO28cmUuLCgvESB36GnweuJJdWDC3ZBnTdOuHA7u76bnZyi1ntwfCh
vO9nl93joDlKy4jwg6fovDYN/vwcfbzWbSOHmKxhzn7adW9aiDfgSHz15QPu04PLNqCkGBvcs3jz
sbBm+ColChOJKkMQBqoZPmzxYe2U9IBlRMmZtIDPmwTK1svwwN2+qjKXA1SSr3K23UsN1f8lse15
FV9XBwppM8YRO8O1kOnMXL8CNITcQzpEP5UgK2H0wpuHfgWev5rqOR2HgHOwyRw15FPcIntnUDIB
sxLbpEkU8uMJuZu/XDeT06D/XIcLTSGlvH4NeCThT9FQB13NBpL20EirlnzuZ2dMSQdMMsCWlsl8
Z7ViYGmCfkPN+217KH17uQxd+MulOvDKGzw66qWMieZFTNRjoE6vsKVs56qCWxuynHLvAsQuss5V
UuIGrak5IENowCS1xU/qugtE/3BzcN/SAOJhPLBE6ei04DHAI+HSr2e2ccFl76X9askVekbxBlQM
g9FJGegaqBU8bZ0DjzMCKOODUAhNBIixGmsBlrwv7Rgey1OPw77TALCVnExiL4NxPsjWKFF4EQME
tqxCP7fBVrqKJRB+Z06PGVvemLYmUPeKRjurx84ud4tSg7PzGtne4uEhHIpme1AQgbVT7EaIhDk9
CX90IyD2H1Un7xrwWJAI5zAXQbqOkvVUEWAYieA1QnreOdQ5Y3bDCysU2C8AWFx4ptsscdZ2KBwc
4md+7zUH1I/O4YMg7J+EF3wBzMG3SQsBpgT7/e1Gt31hABA2Za7ZoA5tU1ZnnAV23kb0spoWfvAq
chdJi6KbWonzbhXBXoextcNQJM4rpQn6QFS+/PqyTqun368KOQ7krzCbOBUBHkZE/9FUZS50t7y0
zTqk6xSK63mq2qegavvi19/3LndBhEOlhgMW/Av4xp16FgzNXHMi5jCP4jU+sqVszoRdt18gT+LC
N3fE3qh8fmkm6C1J01Ge2PW8lVkOBSalcQKMLVhtHogW3S1QO+wu6Aa5pENILuxuQowYGxOCrgDi
n29DuvCj+Aaszrs3iWITMlHImnFU4Mx8+yaBYw8G8L3LfHAmQ2DtEYroANMF0qaRUJOfEF3XZyUY
EnJnt565G7H+IGY3GTsulsBZLtYqAuOhWQAzziBBQTD+bGn/BbjsBeq9IA2omjde6nBpP1dNg7x7
5qALJGMkeA+1lUE9CO6fW2VQdbsyXIL6bJRScHAKoDZ+U3cbFLB3AXVNzBDyp5qYBYFPyYHv0LyL
nKQabMr2cqmUzHu2lm0+T3NvDlXUcnUdl6X+v5S9ybKcSNp1fUWY0TdTCKI9/VE/waSUEndwWgcc
uPpvRY1+qV4r2T8os7LMlE4cApyn2XvtEUlpHFzv/XVycO3RCfJ2LDt0yfvS/Oj7SvZHsiDqPS/o
JH5E89Cq8wqbr8YDP1I4Kn/EeBdKZ/ev1V4gIHLicXvYa0Zjh7rk+2JoN/7kgFDTB4Yw4w8c3SHf
5Iyh8Mirz2mu7d62G7t01nqHuPGCJ9Jt0ZjHtkSUUS27+e4TTeMe/bUCKtAx9zOnObwvmFC6tOWF
tVi5ZiFrWz9XGHGhew2JwvPj2jaSvxVYaLooGZuz00vVXiOV+NtjNTYzyEGz9ydjm+LRdTnaN7vf
79fafSu6hIJo096Ij6FQ/j8cQPFLECRzn02VbA7e2loJ+8YKM53deGfmYsO7702tdS46gJuZVwV1
kJJVqZ+N1fRr5gW1JsMisf3qgPzV/RpLK3nRVXnn3DhdjX2t3pE4Fq3eP7Q4U0yOmlu9WN20jBTt
y/K4tmYi/t3jd+xM2OqzWqugSosussa8mK1wzbVlt+6RfwtqICDWuk1ndIzAJ8cG9X9QRBAa47tm
1BnL9h0Z9dDk+0qQyQeEtrN+iaKuXU7Ib82Yb52wftYVveulDHhn5tuu/TDHcTp8tEpQnkfgjC2e
q8YdMYOSdbbirvKZkqGuHW9d329drjYf75rv1gKBBNh+SVwlBMfhBaGycjJPbu3HpGK69ECuFoFu
EarvEfdJRdYkjf6UyhFT1amvKrOAXakd/mVdz4TiMo8ujpUl4+rY7b16a3nNQolvJflLzVK3L9qZ
cCVV8WyBMlwdt8UPxK3rmjkqHwGgunhm9lW+4UmWPiLjuFgfXO3t/bu19+EdmKltc5FjhJqanPrN
Oq1tgJ3Ij+eI9RgOtuph34Az5DzgDb+116/qtLu1EicnBE9jGOg3v2ocSjK1jS38a9Ojt8uYjsbD
OVlUsmaOtJARu3JwkKMy6fSR+fX1nBkGsvsztx4Olsb4GyZKocZjaQ1bdAzjESGVduL+3ID44lCn
a6HJM8k34/o6zBqHgBwho/GBLxKBM1dsvRBDhCy5iGXyPraskV84UMiFbCc0tIdlv69iQJgvH0g/
H3l7xVofSrIEiCx0eG8+9qDasI+VlLJooscCL+YmvDrbwHr5aTHoXmXKVU6QSX9L3hs9+861bbbg
fdLS/AzGueN465YmyRLSODW5UqoR56bw2bJZTB91Ooz7+NV3exVkOO3aIV9077Sp5ShMQLxOUbRP
RDCYi+1W85wbM8pPtZnjXwbgwCe/HtshC6xgalCsIwu4Yfhr/HRuTBzA+GtbSuZ50W3mS1w9gO2a
6kfR2WbC89HpTyHr3vGEeMPszPOsfT8speXHJ0WgkMgdVU71i+COmbKZnKHpNRL8okfELlSMq1tL
nVfRihEpqdU/FZSsJp8SbBlIHYLdf7WhB12NX1DxKX93DNu2u9pf+JX4ZjU1Kh53lpwTXYDeOWWx
Pk75EIQAIHQZ6ZRoXR51JtnEBZTLZE9ZoOLpFYLm9HHXYzFleqmn6jGB3NPnE/MC92Piaf9frm7Q
3hoaLATMFEmfrA10WYbWaX8wRutfnjdqxs37Eqvci6bJvljWjiB/l2IM38ogsYoDIVRA49aVR/+0
UhEveaXWEkdb3wR3I3HrXTCjrherqtR8qeehe9fMAbCchFOzPa64qmZuSiyDR+KgUbmX0P3qwxBN
FGmxrXHGDjAY84BZGvaFRSCuZoY0RWkDB0gcvAAmUQ03EmvQZOOnK8qZRGm/jbmBhS79qze6TXu1
qE6zgHRnrj0Utum0uY1v0pBg5A911Gn5XpAkFl9mZZLxikUBTl1LbUrFNs0f+kT1N9bP5etW84zm
W1g5L7Vowi/LFHXrCY4wBu6t0+t75Gkhct3gQnye6t1g3dojmJ619jliBdJxvODDtMLCG/BMHqZ6
FNR+oI2QREEDA1ngTMUVX29jeEdL97OY5wJF+Z5I78Z9oCEEBWp6M0tU7BnoeBOnqPDUyKG/4lJy
Vq+PX9kdrN1xdfrkl6jiu6mbsEmRMh/uNe5Gf5dZJRz+Fvw9/WVdgvW2L4uZD/H99ErHveQtOFER
4A7cMNanppEM35KZ2fdmkNQdakOs87EC1ostk3/kndXiL0majJVzHd12wEVlhPq09Z6qboa593YZ
Y5L+stoFQkQcSRheJTGYXhYrvw0uRbij/rDubstkbjFyIKG3n2rEhciXG8+l+KHEum1RR6u2VBEQ
4V3tgZ2NTejccLfurD5LYHgPfR+zm90VFspexhsDspUB87WoV16ELZsQqgLJwMvTe/iG7GhashCm
d/KhUcLYTzCxK3Gbyzn8gXYt6Vl5uxOwwHFsK2YR5dhgwh2m72Ly8bgFs8dPo8vfMSk3UZ8vRLgu
WUyyECgp8CxAcLz9jpJdh+0N19g+5Wq31p/zGtnfI0e9ljwtfK5hdjCfWTsDptlTyynsO5BMdmd7
r8UGHTq7T7mR9LGBch6tysa4HJa19ei2FvPyKFkXi5+R2M25XupmOa5+h0NHxio6NMOyFWmxxfF1
imbLAoakuDa205QfJdPXlPlmPZ+Nr0X5COgCyYHLVKvJnL6DalMRZxVdmMmsl64r3eltX1vwatE+
+L+iVqzOkZrPsl93ayT0i+c9LI6NJ6ZXP2ERlS+15k6lpKA6andBOax1Ud1NHHvZ4R2bkivvVR+M
clU0LSgzx1nOrd1Gy5FTI9T5CN1jy6IkgZoQYZeOz1gqYyJNgUO8DoNnxpTPb52nwAyknXKQAzMw
hvE6RDQIm0Ef+5eoJUyKTzGCgUriyTrPY7xP3xl82o9dqC0L4ldnq7SMQVi8lE04FycbyhlrTcfD
cKYDp1lSryfmL6P+SY6ys9YdvpucGEBoLYJT0fthk1usRasLv2BYvHVz5V4QoBX7IxwGI55xHQcj
sj7Hsk/15jr/MnTyzHXtFZx138aFsii/cfNoWllQNjppP/nSnqJzK52w4RmV3vearmPOyBnzUb6t
ah+fjAUsI+t6vxzOvq5HLIWDE3UHHvYOK3dSZk054wQlTzQVoVDfS6eJPqokbvHjh3Nop66vBvcl
aTVnOns0XeKGXqOvdeWX8Uvft9V47IuacyjuK7Gc5YA19IvNqqw8B6YVz9PcuMONE5w5DK5O8gDi
JqmvnvF71G2sCDHcrYOpjjWOr4AorH02D5XPg/qA41pTC/e+VBfop+ADXDYNL2IAGYLLZowxxK1j
x14b5rV5EAm83tsghamQQ6NvOnV6DikwtLRI5dk4U6XnNW/c8ihaJJJYNFe+imjC5EBopdNt6ua4
NJqHJdjCKPej3jy4TkETwTvYcR5LYy8F0xcv/j4R+BjkxWZ3P6sCSxdFY9NfitbBa4ErI/TPtl0H
b4M3uN1Z+AjGchqWAvxKKxp4DINd7pC9VkjO/mT4JGsU1ibbmmr/QeyqRR8iRXlFb5pM2dpXXEJr
4JWN/zWeMhuF04DXuLUsXGRdnBtng2JQT+Xwq/QXFl+rsoz3VFmhdy7cvfnhkcAb5qvpY4RSsMFE
1lrN8Gsdqd8unVRzdwpEG9HoE6dQpqbrZJ9bFiEq4E8wmaatv83dMQawmPp60H621IW23pp22udr
vd91sUHjjx/uT4PJhgZbZ1aZsv/EvnJ4B75F1GUA5U2lPWnAHmdzvNqY4WjFUjuWlcbL5csgq7Q3
naZulTKfBMpAHFjlv6YeZX0b5qHWrBvBCU53nnpu+z0QXqtKjIHPoO6UDVKFWc94i3tQEa3VA8/z
/FKaNo6PE5EoEG10LU+99O3qxtk7vRpaiTCfqib4ObTGscqDTbTDe7L4zY1o25bwUhdQ/Dw4HQtI
yP3fE7x2T3Kl8k4bNa7HsqtM/CGZ0Pod4r1nX6EBErk5E30YUeG66TbX2inGk7T6UuVz7O8flnLu
lwsbpeKh6cMxzCrXGX2AMp6rj44z0M+OpVRxHlZztKQy2aPqKEvuhwPBXeL7DEMBq7UzjgkxKvwZ
r3b5pZsoFshMYtf/SdSK/DT7zQImqOzXd+Z24m0kf+sf7oq6zgUVUpuaoOj3C6X8JJ7Kfmglxt5F
/dSO0Gd/i5SXbqFFfRDB6tgOfmT0+lpQW9gH1+0mRNKNaLoscAbHPWF5wAlcU8BFD2Jv3fgBkBAf
BxMTeADpJswMxoidSBa6pryrUyhTn70mTHqC2LZqofLAtktiphu8+Wi6SO2Bmsk5IQeyW2BhuEXz
QhVUP7R+bM0PIrLCc0Id5z562xzNVM9NIl8s407uoVusZU1d6Zo3gowZGHh+qbdTx6sl+siWB8Nj
ghoRY0ZpJRP+53XwnvuayJQVCICHXhGuzZknJvnqoQPNC+TkvAQoWvZL4tYBE3TXSgD/FGIsP4py
oBxwVdlTYjbRVSTbuB3soSv9bNy0XeSU1053BVAno8OIgoTjiUXeOY7WPWYszBQIW+riP+lu73Du
SpRJ5LF6uzn6OhE3exP2d0OelJXNVDrXe66WuW5rh7GYoYN8uI+lQH0Y6Wz5ELsqfEs2Jvww6Axq
ld7l1A+iXk+3wC6W7rT3XvhMjQU40xeOuRUR1IHc72ZHHUWr7lNfVJRhhPdlMVG2l0AkU+R+cuR1
WMczjmZGzwRZVdtQXyDOJ+oW9InNmDxpZwbOsiheR11Y8REfdHAZTUS6RlUUyzexM184Diz8t8PM
JmB4Fl2iug/JMFvJk6eiBBMldRyzdvTXvCVj83VMWl5W1FhUDS0730OLWZi+plTLlM59VLQvMTlL
4WWs2sK9RBtZ55m1tbxSBkeL4bzu9yPTUkPXUn3QL1/ieg5GkYL3sT/Bplm3fDJUPkCI+n4/9lXt
mFT3dfG9qsDQHdeGdoqVA8J7EjqK6p13TBieWT2785m7yp5xrzA1u1mB9OxnLnL0Q1htWGQhJG+y
H4Z+rZ6d9c6yafbd+adxGMpnyt6ALxQ9IW95S1AVoUVKBqeo7rzqsq/m3iPqSV0rv62d1GFvAqJw
d9Yv0sCAydZu1bwGVYlyIBHcrBkMsiQzLcODA4BIXN4ywg+8h0Ju9yVjMKarHjgaugBqEViJ2BPH
EY0cr6Zgnaenad4RvaOrgVThdpaEwLEYKBexiIdLNNINP7fKrj+tXV1995Y6wKM9VAIeRBXGS6ZI
HBwui5Yu6DRtxBdWU1M2eeHCj8fY+GFvVclegaZ7vdLozCzwurnI27XDos6gisTtpF+sg5yF52TE
fvdFGpWOEPi3q+oRp05BZNUY9Q92M9K3F8PS+9eA98ZXDMwALXph/B8JA78yb6qi7R99j6HI0e1l
SdyZTYefQrABb7ExnVxvSbL6+2tfJ6jSoxabSqYZyH8xTVSNN25MODnkVy3RV0+PzRdnI4UCvlbX
+YAqgMhlxbTN5uKUXfdYC6uJP42TWyH0CMV4VW3d496nkoX6u2hGgSFJTSSXoxFVcBt6rC+r7tSv
JQojrFF+XP1LX9+1JxIx9+IpWDdWsG1nvB9Lu9ojsnYnfhIJf23KR3PjE2A5Pg84w7pIXRVYrygA
/fHE5EiCdIkLirZVGfvR2e14O/ClUId7keW9tsx6HKrjMvmFFm52IRg3lX2uIM1hpAfT9SL6AOjG
ysBY0RiamXp3n6GP7e1yGxuCb1MVCcH7bEuKCbf2NpjU4jfasrmrJQ33wFI9ZfOt4XfIqPmF0Ga/
xGp2fjAbRMaiihgLmr07B4t+ayPyT7dftr2uXbqmTRYvu+jdr9W4huIQomfsD+usrTqbC0AnNPh4
O6i1LK2vwta+PPSh/pdRt4leE0/C2QliY41vHi+nMB+Rh7THcY8wsTqm8LDAavbwV3veXXUvdeM1
S6y4EY9ea9bxYNRYWgdL0uGkfNfmEhS8vw5RF/foyycy6dOVZv1db8wzrvE0rM21F4P9OHmdfDde
T0Om4w0OltclWzYBdzuN7hjXh0jGVJhbgNn/wYXKXhwgOtBF0tWIl7IniTrtNdCflDFG9Ih5WA5X
1tOhPgrPbs1Tn4zR+GTDUgUYMG8LLY0z1NN3MuigWmyxGU+dQCmuetv61oQwuRBcmvJEhQiUva77
/hFt6pZcCmSpFRWDtQXHZKmA9ZCmMw48+tPi32cWgFYY7u3BaUBuHT3bbY0LZ4KHLvhT6xZ+ZobZ
g17wuoZRi2yG4cxvXPWAJGJX5wU+q+U6KCuw3smctvfr5DozEAVVh8kF/lW1HMrYLhhBSB1bD1KT
WH0MjIGxXHCi7belpUT1+mCh0sapOlBJNLN7sqCcwk+0kka5z/0g7At15cQ0dXfHZ0PV5JwNMbMI
2J2EGhzUQqy/DRrlzBOEFqOua9D1X/y6in6gBnZFJtpJQANQA4A6YjZelwI/RmaPtqZlGOtqu2Hy
nNqTLr0gG0fe6fAzSEnPt6G7Qy+adt4eQEN0n3c75N1kSq9yDzroYrbL4c5vyLHm1wefudnXZB/i
z1G73iXyBROoQ0NDuDGx1FteUw3/IP9K/LC7ufxWLJXezrFlCjQ4YSN/MuKbL76Zneg42gV0jC4Z
gHGJpJrfsQuBXaDgA0Fg+GYY+ZLUjHaibMjiKEpCTPwhGC9u5USfh9ref9ZynMaL7oPOoPVo7OrI
89yHp1IyIT84y+SBfaprE9265D79ZDBsxKOzuksHOqcQxBYso/2LIatffImGqgu/sbvdige6Rx9e
XuXMzrFu6zZ+69EkQY5bo3X5FbpbAqFcloCRHeMjXK24E72XfQCekdWeZA5OMaf9YxVG6lHXC/s/
1sP19y4RyI2CTbQHtfrRSUkDnUjs3uild2vIiYvBjxmIH2c0DmuYepO8S5ZCxabHFGSFUE8iCk13
3NlJf1tWnBUvOIXknd+51NGNUnI+hLxzSF1pJVQ+5mwGM/1QFOE5EEvzs3d1IDC39+30E+rTjMDH
AAJJ97Fc7DtGk75+A10Dd7Gz6uRRMLh6Ldo67NmRoffIEtYgn/1hkNsD/K05Oa/UWgdeUbwRDJM2
/0fDDftJF87c57ZXqXNSQVi9ynlive/J0vUY7YLNO9wx0OrfNdirGh65aPpjELThfqtkIsSeMR/3
C8RKoyHgnmUZcTW6/0k3XW2HzXGtf3kb00/1FpmJB4la0X5vd+6epx2TX8VDnPRnKcHMP7Sjh2Rp
HRjYZ5GquyRrVGP3oMAm/UG3LQ9s00rmqFL08Me6qXKTQyVJLIKetfZluo41t3ARe/BpLMkFICF+
MbhiUUtD0yPS5wqnDmKitMPWSjmwx0OwVZ53qhob3amNajI6VB3rb9ijPF1fzLgD6QgaqFkf2b91
z6hFpiAV8zjVt3npPTtr0HPLkwKe9YxtLCxSAGguwVtTOc45/0CnFa7hf2KsTLDn9tU/185gfTYD
B1faN3ttDpzRRUHb5XKoMVu28eeh6HgrBTvnlFmAd7GUCboM46gXZrP2yidJqEl1XDY9mZPPSgRc
aeG08NZivHY8YPEdKxiWvb4Uy7rMmfI3Bp06rNG5mBl8/qnxN2LPmB1aFWsiJPEHInm7+bCHZDeS
l7wOTTYGUtJpjE33itvRaY6etS/R99UJ9YeBo+8LZJ9Z5jgIgak7cvIehRt0OlPxun/aAO05V/TA
omalAPbhHoZmWzmweaEv8dyL5gBXMHbOgYTlyZiBa9WL6f44TfXSHJQLYvDUNCo+acFmLrPVqJLT
hI6ZdqqTdxanLtZPuom6f2BYGfapLC2jzCui4mzQF49ZS5NXsruOxurgmdi/LUO/s4m1mJelJc5s
CrlIC8gzop39G9UqPju9BOEvOiESsaZ46wI6DmXiKwYsJCRFV7Fvi5axYyZd3fMvV2eucrZK8X0s
6jrPCsbrlqHe5KCUsLiv470BerTRbtt5bxxYYkT9bEehCoDWK//Ja9M4i8qiTtXiYjolHuxIgkML
ZDL+Wmu/AcK0ALK9UrkpxhbY8Y81J/F8bBsRV+dmYX7DZI016kHsxrTPIrLRKXX8nuEpQsIKOEyx
A2SHIMcH1ofMCYFYu/9W5Z2hm0ZqDd7V6BUS3uaEfAHq7X525Mw2PbU85tfZaG2FfQjpWUE/bjGD
GCdUHj0V1IJ8mFeueLMGxVWvvV3megjtb+BC7myyzazLX1xK/4eUA9cyyQVgFBA7Qo/4XQdR1jY9
mzMneVcwU9LMVA7TEsxX25IL/sGu/Fnaxcqm2ok0FKzQOa5dSLc97951C8mIEAQeXmc47ee6G1XW
LpP42PPMUsCX5VfHVkHu6y5pQF4q/fF/C1HuH+43lRoYCmiyiRu4SOIJiv79w6tmI7SZbcmxw/4J
UciVFxFFCWudxbsorViitNHK3JTl3V8kJNGfeky8uHelJZmbbIf5/3/8bJZUe+zX3X5cAlc/zwES
tWLyHReqJklMx5A31oo6nO13dQLzaIrDGIZbeGoi43lHzA0gHKTbhCDu+tYOULrHjPbpspHIEXvv
c+xQZMsbL7ryVZvGfKgi1+xPjqziKqVeNYROOj0C5tUp5oJ9RgjUr4kY0eW+6pfxKBbokgQMlDEL
FpY0QT4Wa9M/lWoTn2Xg3z3aA/Sn1VqQhxOfYj5KzNnEiO/TTw85U8ZAt/2MCHZ+YdEx5nZcrSWy
lgUmX6mnKGxTpKWw3wT4/ZwvKZSvlCj78F1URRgf7IktHBxet/q+wyfstpRi22q/MHTGGa79wIoy
EXT1zwai7mvpbJ79MkOmYhOOnG55E+W47CfHR3bFCV1034IVplOmO2N9Q7mCutwuhT8zyvZNx5BV
WQy0vbpwYM0Pw9cqhGnxN8X9f+mG7l87DHT3Doi42xp/v+V8Zr1M3+EISwUTkzM2TmvsSBeXy597
k3IOJtqXH2SOfl3CAdRz0UTHttwfwSSzbm785dlIPvP/fhD+S4p7vxvhEQEBIIYuQoP/+8cSzExc
RofrERFK/8TLzP6UiGo6Advb3ztW96eBuwEgXULa2jIX3qcgNLAdEe1mriuWOnVN4/1FLvenGJcP
xaPBNXIjpDigRX7/UJPbAwDHpH+0VF9ex6Sb753CUF1AG++poem8BChu/uZCuD95v58KAVa+EHUa
btiYuJnff2wYTRROwN2OumeoLUdN5Vn74xNaeuQk+J3ZoNE9v1uDktfBXz7z17TPKm73cxlG9hF6
XPIS1EBW97GmVvrfX9X/9enAe3DWEpLAF/bHDeQghq7ZgjpHTthnU7dap5KQxMfeVfPyN6PQ/Vf9
/VLgwkHmhseAOwPFx++XQrBkFt5ccmhbk/9j1oNf4r7ddD4RlPTT3ajVBgn3TPr99th2NhNx1Uds
p4s9///7axM5wEuGcb9vk0vxhzdoAoFlfFusx0Ka6a2mdWfcJJMki4HG//zfP+u/XwuxixCS2Db3
bj7+82hmODmjrhD70Yt6GvMIeSiUTI+dYIexioOnFl/mmI5/phj4y8/+Ly0mCn0ygf4jjMS5/2fI
il7jgq0T9/wsffFmGhYAsbs0XgraS+cEs1riLzeU6/75JeOlZ6LtYrnC9WD/+Zg5swD62xPeNs+V
4hsEcAQadLG7fPIaanpS3JcLKD97QfxXD1DzW6c7McCixaclsi9t7FORtPbc/UfSPQUvtlXXOnOs
nTFlTTnAXcMmAKwZteKhUIqWTxKPoK/IyJT1NzfJn9cwIJiCnURM9BNKaEygv9+1U71yFw2CBh6p
8w/6HaJdiNcMPnD8t7ehDMzXIR5QWTYbZ1oTkRMQ1AnTDECqPSWhHaSzB3NQD6X9OM+W922Nyuov
MXP/14e8Fx74FfkfWu8/PiT68KZhzX2auy5yjpuS8/bR7qwIlOS0OvqK+W2evv/vO/u/bNNcGm5R
+HbouN0Y98XvPxX5kj36EH9OfTcPFyY/PZWZH7xRoxX5zsL80QuL5TxuLE9S094bRhN55Zll9N/s
fv8xJ/9/D5fQ9gBZcb7cbaPYf/6ogEqCqDqb9dOpcGzkdQTXr7dOa/cxqMs9euhDt5G3nZ6vfuKJ
KJwTDryK/Ch6J7zEEVuMNMEV7x1wMibLA4JXlhhoyEbntvQOo5tNaf6JPWqOcavWwRP7FSjwoRfr
4WJcjrO0K4Utzq7ui4dEIuAAjawZG/erK8fHBpFDdK19zrlrBTq1eAh2BmwHbZjvpLtv4CNIJnMu
ewYPpjgN6A4k19BjPSC+118CUDLb1xIOe/XcjS0D3VVv+61fZBLePH/0vSd3QsgkA6KIHkpuNZWR
PIIfr7PIQ+dFu4QfIzzexcEkTWBekLaJNWN8iTOCtJzw9Jfb48+jIOR1a98NG1j6KYn/PGU3NbXM
G1f7hPHALmAMJHABmXtiMyvtCKKVN+D9y4bAjheMT8KzEASqmJDcQs7qZq+xQfMz2OPyl1Lgz7ce
57DrRWCY7igI5PN/1CfYPEmA3MrttKtJHKap7DGm1jyt5d2p+pcDhBfpH0ci8A28KABGaG2oP6I/
3nvdVlmNDidS+woRDXcBmNM9F91Q/9t4Vr/lZBS1SLkq1GGvM8nfnwjnkvF1ZkBYPm8LhpRTPZeB
/a2MZ/rtNUBs9Mr8TTwlzZ05XCbl4t9qNEnO1w4O/PphEHJQ+UCZvOZ9r0c7D2J2HIfA2JT7eoOF
9Fh0zNsxsvzngndAwJ52uyiXbObqV3m0mlKditpYbskfC2rn0yzLdTtr7av9Y+Qg/07NADUz9QGa
OOekJgCEzHt7P9zXo18Sp4h/TV3BFKV0IkB2JVM5Crt22qwcTlvzzW1K52Q7YRFelbOhwsWkRUz2
UONbwmgP0YTa39PPSLjHgPU5tdWJjVhDjL3YZkDldAU6nz1rKT5qlvankLm7ykij6P5ZPXtpj2iQ
xhhdcj98SEYXQ8owWPO/fddEab8nRv3DW4OJT5N4c/OFNY07ZJOQzodtlVWRUQ554+e+DspLSfvU
gMgNljev60Nea0XR3YnrxfrT42TliO+wyEMnn+cPsdcm5mLYHnoHttT6y/1llaQDClNBxIBxgBX7
IlZpGCvvX0e5NqNYOW2/iOLx3z1Vj9HPmjzlNbXEEIK2nouirnB2m5JIXe1ULCG4WR6gMSsC2rRZ
wzSK8ZbmyG3UgACrmI9+1LTsV8eVuSLLH7oYpD8zEN9Y2tDT6qaGgut1Q8enCGyP1yhXHP9KXJWn
kIZ1z2xnbr/GK3PgNALFyTwr7ItvvCD37l62Cas6dWsU5G6F9OZcrtXmfsI8i+PY3afl6jujvESL
tcc5ur4YHzXrOs6zuerjs4J21BBYF+tfa7Wwd2yckj5ygOZgpQjg2DsgXJvMbeAFJI4r4GvyTuh/
uzNziai9ibkvb0Snb8OVGXuEIUtGgjAKT8gfU9VWPVZjAwPOIcm8yerRITGUzijaM85svgbRBj5S
4mVr3QPry/LFlYjfmesEqj5Ynql0bkGO7jMv1M27jdQ5SJ12lbd4qckNp70Nfu2Vy6AfZ0pMIkxX
bM8Nf7w6dByr8TMzcoQwAKZfyO8Yv9P9h8l9MrVxBzT6h1/vgXukjKLXiXCcZ73vr8CU/aaPWBAL
gnVhRiSZ2zaUT0aQ85dXIzEDoVM7dd5OC3I7q2k/JGG1XVpkBD/RlAyXsI4la2G3rv1j78FLubSk
FqJnGRWaS3wycX+w6GP3DFr/FqdsCr0H6QYJb+mlRQg8BbpHqYM/luIbtsJ1sQbxiXHsPD6WU7++
2Q4xWIBbe+cBSacFhn2KhvaBwSW8yGiPouLNuLtIbtWiq+CAsoWbNB5392vr2EzUtMRAmDJQ43K3
yBbxlDmlvR5GylgA9vW6sryCVDey8y7qF0spsZ23ldEWQrbKBfdeMunAwoNPIVVBMXE1gv2es5SU
nELJXc4TFb5+aHu5mRzqpfSYRFvtK6r94YvPkCxKuz0I3uSykl3lxWV32+/u+dSmRPAOUY12JB3W
2nw2yAG66/9j7syW7EauLPsrbXoupAGO2axUD8Cdb8wz+QIjg0HHPA8OfH0vpLLUjGAVKb21TCbL
VJAXcTE4jp+z99qeN8KpxwrwUlCTluE8a+WyKeuUIHXy3XMyh2xdkXiyWDJcGMoUIbYtQmFbP97y
VNASmGoBW8Yok095huHl4BcNuQV/WmgiX5L/IvKlfpIpukCgbZDTw5JpYsldkXNv8/He45QkiWQg
FKXPVQtmCN6ZrfLtgvJnR9BVAda7yBocdsRJRrsyTpMFtaVI59veKlp/S9yDdVPWkhFHacXVXRc5
tti0OkkRZ31BKx2us5w+KIDSJPTvhfVKuiGey7FY3PpoWP3yMjkkQJEDxp2aQPNyniHDZ8hNkCyl
G1r4uBJFr/GQjxMD/GquZxlWmSl2c0QrlPgS395q/B9V6NYugtxYt5tXh9gwFKpVAugD0bx7O2WK
5aeM++hzUTCrDwcQRSw/no/QsZ9sPCZzujwukL2I7bBacU/dVqahM9KJOEIKW/Xs5HGRyWi31Qaw
ca7RvhKaCJRukWcUC93Nz8ya1FOqmJayjisV39myy76102Lc5nrVxAenhMDJgrXGN0kVGfazwVyl
DrwWStAJ/oKGr9KRvI6Yrj0bWYlLf0TPV20ZdTobfWbUI3ND1c9tHYtx03olqnSWKabNFkxC+B6z
by03TanLneYjXAqXhXAh4owplQKE3Ia+02qzYHPKFEDs8xGb32Qqz9nFVh87u7QyvCaMO1G94Xgj
h2KAuG6gfUUTgdwmdzwkie4WC9MJOL3qcVcOOMMWkai1h101rx5DWJ2WryBlwJmV7R5GB2r8Q915
pkJvPYzGjRKL5zxGDrdeiPeXlxooJ3pb/kjau2sjwNikaSTvRIqZBwf4qPYt1UPHQo5VK/ARtXFG
elqfbj0s8iZn7nfldwiANpza4bM5ZxrhKpnURneXsErwdybDh4EntXzbugpvqK6E3vE2bdroOCZa
npzjwjIejWn2iyNte/xftOv71wydVon3oon0W08vrK07+ODwECPFLRIwgmMDo26eezshtysuEbPt
DDfG7TF7gLDQt2arw8MvGJ7lUt5lrMqvaL/ThJNoWs5+6vBwIN8tk92cqOHJjfXo1TYWcrOIdFPb
OCvqLxkbxWXXJEX15koPkV/Lk1kQqIX+CssCSbxk05VzyeKU0QubpsTVUXvw7sKHYfdLOGLsHIJp
atTZZcvDNNhYxumgaS1YHrj0LrthgF5XIgfX8wiuN2J2q6nG3fVD5dz3WVrInWOlrGO5Y3b8fd3P
H91lnjpeP/5yMVYZfE5gQOUxF2wJePAGrlpfwt9uKtu5qCNYkqHuYXjYRcShohNIPKx+nhJIn7W0
T0Hz1v283GLmq4EOdiTbEVyiLIJ4s2Jmzu74RLoYgBS/qVY2XjAntbD2qcrclvu8o6m/6C7azt7j
PvBlfU+ctpDI0YbucaznfKFitK2wEGuHKOY5S0I514zDi7RX6M5onZXB4jeq2XGn8ARJky1fkS3z
eME4p/kC4ArngaH00b7WGCpPoZfMxtWCoI6lZzFqtSlJ6Isvyr4c2oDoueizPUr7rWE5sYNxSu3q
XM6juMEMx4AH83OfOWetJE5wk9aEAZ48wPLuJitYrC/gYtT1ijhN6y3vg8Taismwoise+sVDNzeq
rd+zaF1qzOAvjXou7fNQU8zfWpXUMPzEwDxPXslF2qxbaWQksTcWoamjLNuJtLUvqJKXeeNnOkk7
Zlp5L5pUsc7ihAQiKAHDeIdYZjEO4DlZNMoNYEDbWUPdWwYu4xr/Ko7YR2wMYSxeSNxXs1xntqMq
Yj6iwdtSVffLgQI96oZNXA34/kE/GJtUoG7Yopck5WBUOYWiJBYrfamRkNi7fKwIeymFppESIqz+
EqS0VpwKGppfFn0QtIGHJnmNHK51iLtm6C8qA5nsuSnM3LkGeeSM3zs7Gsdthox/PJbpYt1qaWLZ
eyqqjlUfhZsaghntxxrUZfmfjNgqDypOCNvgUyw8Th3Qm5ukiz1GEKMo9a1L06LYpiR3DqFlp728
SCzpp3e5M5Gg57B6jcfJy2X84GLGXO2QtSm3SZbqpAgt6EkuC2ix+Q53iJxejFHWbMeJDyR3JWIo
deHmcTTuGeJV8i4Hj409oBlNY2Do43TzznGKKEViqHKP0WxsYLtEimlQ9TeoVBDya9MNfFaSPTHj
Vrey75Cxu/DuptCcmF2RgkW/9NmKreoW9SNe9yVGGkB5mRQv+iwTEtR+vV//uYdEpY+OxfBch6De
j5wSclZs5AFy2CNVq66AQHyuMfAB5FeY7utE/Q7OuzbOfuzYQA5hTgBHxAPYAXHrQ2fcZ/Odk4w0
7FMiOZ86M0lC3gTp3RT3w45pRTSEfjm9wJkZLql3f+cb/58OTwMAuBitIzqVH3blg+fQYW6ZSujJ
hHxpqDQQF51ltY+TFXdPvtHJ73lP7GhcJd2FZmrff326Px5/ndjQH0HMzYnAuL52T35A7tA+ndsW
s9Sedk3lBTi46MJQjx2RP/VbKB7NdvGqcVXjoamntmw2v/4FPrYl1i4I8xmKHYOutLA+nICaakIH
8j6DC0NNjuRanrSk1p99vjqJQMP4yeZd/JvO+0/ohPWotILAhTmMKynz339tiTVPtFEMap5IXSY2
yWmcyj4UaFWTjZ5icpCp551TA7hGjuz7DrRE8Zv+z0+nHgqe/Sc8AYSxMP315z+ces+bMAtzZfYx
ZWh1sh2gbmd9GsYpBIDYLOcGclR5FzdW+63wpX4NUqXvdr8+/X82jn+8/ymqgJqALmAO69Ak+3Am
4LKUFVHkySGd7Znc1z6i/Nbbelq+tXYzjXfIVoQbtrRT7NUj138XVOLJjlRJ2V/2aWfkl7k1Ce0m
I123+z71dY4JmCxfeZaWmy0HSoB5JLKthwAz1ku+jaLaVSzeMXokK3ZYcLWWpI+sQRYTar2R6+eF
3HX05k1cTbva0p3okAKzKh6xX1jVCzpxT1x56YDxwo6jgTCcFjFbQJxouxxyd5isMHPoguyGyrdy
LOQ4DgOlkfhDbr1tV88M3mdjOwyi+IZ1VO+DqUU+GNaAwx5ovxtsd6Cm5OesUJH9my75T4NJ12Cw
DECGzPm1R2x+OOU6ItrZzSacZWCdNwplzC6qvGVjNyJ5ShGCXNh5pU5kAlVBRXV9DU3e3mf1Ojsf
ZnKg9bo6/Po2MH66DxiEMYDzIF+6dNkgv72/G3viy6QGh27ndx6cpwmnmXbqy9TQnvq5gAvgRSPO
SHSUTShNUie3g0tldNXSL+MZKWGFPimCMtojsrZZ36PeMZrAGml6fMNb3T152OblYY5oGG2nUms+
ucQ8oPZUyn6pB9tzqF3d5lnr2jw9qRQFcA4ot9nJQl+igyWwFgRDIyDBKlEizoCTgeKliGZqQ0nb
b5snUY1ucMhG94xdYypPdD9s63YyU1Xvcgu67L3XO7I5Unb2OuObKrZ2GN0nLei11LvI4B9aG1D2
9rNoljZH6Nuolmb5EBE7aLjEY8y9NbDTBeDR7ipynXB7YYVji0yQNHVm39toLgzRpzczhap7YvvD
wBvw9JJuZ5JAh2tHtCUdxLJp76y01nmhIs+Zjw4gIOdpMOBmSS01EU+hz3AeJRfqaRor80un2UN9
7hTtl20cw2tDAiuieFcujFdQSHfocmOSmZcd0d0yuZr6dmKD3C3egzVasx1mtVzuOh6sMqyAiDib
lNogJlFSo6vm2sWUsJ8bSJOjc+Wzx+8YhjEn9Mcre0z9agOmgY45fMh2y1VYog0ewznbdbY3fKlz
aZHTAXLlpAyJKHaI0243KAJtQ6o4vkI8xA4KpgleJwIBi9zVqDC0bQdWPrkeUxA3p0ovuM1tBEUj
4Zx1Nb3CO0W9H3ADwGaGttqD5mEQppkXsvXX/avRaRxLOvke/ao339RZp9dBorndC1syCmGkLyjh
ukzE6lp2fuPcGUOVnxAzGSjHPSePse0kwx7RU2XsIiMjR7PUlGGfcQLypRMgcckVQIPoBas7DHQ/
86wWJAM0qqI1ojcr7vFD5fOEYGyC2njqcuV2p1lrkTJpTjk9FVk3uAGdYH34zVvsY6kE4JC6117D
b9bwFPODlgDiea3HySKhawHHk8pvb5eWlBfKmeVYcqP9m3Pc9XjUCSvUi+thuB9eWBSjwzAKjmcW
mnkPv/h1xudCcrOMv8Z2O3399Zr00xCX44HK9nyCI9AtwGB9vyS5ml/nQGJww7k2xhm3Vdex9Hct
PshPaQFZBqjVmJ8HfyS4LZksI+h9ofbM2r1PwpFfMlcv2SA71mZaXBCzsKNJiyqjKYk2Pkq5kHqo
usjqsbyIsUXjN02s519/h49j9/Ur8A2E8Bi9GJ7+YVVlfxbFQwZ1TyqwL7gNjJ2LL2rjuAs9VykA
oum0AS8GbAn7Xx9arHPPH9/s6HEIZnDAr/Fih8X2YRpbVQO6yCFydmWC5Qb5YgYgt5tKHGSRbg/+
VSlG/ETIjZG6do5E66FN6fKi+sYeNqKHAh5SNEJ26thjY9QzB6KVPd4FJ/Bby6uTO9xrzkJjAqcn
m5gQf48f7zx7QMwsG0O7rBPXB5tD/2kMfv3tfrr3GQJwblGNsAQZ5seyRSvHSJbVWONOntONQ7/n
u0zhuRJ2R16kZmjpb+pUcx3HvT+dkAaB2KNCo2KkZn5/N0pYg+CHZLOfZp2udySJm/GGAkodzkte
BFY7JWeXdkSxF7J1iJ6lsDI3OIDMYav3STaHVqVjMIHO4TPXcdriqexyq0eBkGAaYD+GD9mNTUxG
C8PqJ60Y1KMUTSKPSIlo1ifkHOfsivUDbr6CPSshascMDcdrze5wO63TY1bf7unPU/1v5ZX9MnDv
X4st+/8ykYwl85/JOz/H8k1Jv7y1+ZeShfLHUDL+1l+5fESP+YblrOgWKniGuf8dSmb/QWXHysz2
3llZWutP/gols9w/PNZQ9lprDbjqTP8ZSmbZf7AvIWoJnQe8TsQ6/04oGfi1d/esy9jSZIPHbwE3
BzOl8+GeNXllNUYiBBb4JX6hZQHulUmZExgAWKpAb3BU+NnShiOSyGBkLoydQXNv6JpExxhkx7ZG
lRlYhuzolfb1fQxute6G6thHg3FdqMo/Z1ouASqX46X0+gojUpdWlxgPeA+jLLgEGLG1bVcca+k7
hAOO3XhSyeLhXZTd1iGLBwbMiHvTNrVhz3KVnQAg9TsDE+kn5abGRo221x0rv5oJ/DLtM6PHe7Ya
uPr423vqEcaaJVJ8ShbZvvTkWmyxCUHaqevbHDsBhIyy3bgIdLxQK2K5d2fs9XmHV4/SjliPlhSG
oI2xLDbCHKg3klzdUptZges4+INBZAS91Vh7kjjqE7CYaZ/L0txh0Blfp5zwmda03lr8gltGnHrI
ngO4UeanJwc5Ls04koo1sx0v2cyPtOwbrG+lYbjHaRRuwXPrjXVgmBKXfN7FL3o5a1+FtrCY1T40
kCIfcCcn80l1awQsaRXap6U1xFdQUe6h702Y7ZXT+J8ktuJTm8z1fTeYcjNbY34Yuwx/hRTykJEO
rSITZE48zIexKstjXEWIusvS3Pds+Q904evHqe2WcGhteSnNxT13sd2wtmXdeKjirmOaw4jyXAHZ
DQdwl0facNqVmeiJjwu12hOgkW5mVOwEfJsF49JFS5ygIV97HcR0m8G2v7OGOuexHSYGAdVyu4yW
fStKAfGjLrxjNZj+3mu0dk+Xvztj616VS5lzcrIxp8uHu9RFF0y7sWwfBYgAEqaNjIAn3NsNUKIQ
Bl26sb3I3jSmZjwglc3FxgJCzlwN8oNNFl6t3P1M14M271JeTUW97/rM/Tq5BCYJoAicuhwol3Kf
fVE0u6knWjlD6Y4NraGml5N1WXaRHeq6gdzehYzmRmuuU2G7x8JbyFYumh4TMewinMv7Yhz1J14D
VOIONsPJNwwtZD4Wb3MHe3xP53EbV6n1UuVDfGh78ncCmmDlOfKZoAU6o/2wYINIQnqXGi9xHhN8
kI7jK4ILLCnSFERpTATedrUyjry2+ybQyyTey7yN+B+7Z8PlJlsB8Inpsgv73J9rdPgiM7dDNfCP
M9dyxCcvoACryVnpIuqzaBc97HqCoksR2w9Q6T5nGiiy3MjNK6Mdz6QUkfRuo4gwGYtf+/Cxtl0O
MgyLybitajqcZcEp6kfHuGyadaBYFvXBUZh72HF3tgpwIsXoIOZ8eGomHyNYhJgHq9yAEqJfHsUI
rDcarTUxpGD+oqoDRBhjI7RWD5lCv1Rep28ny42eeVSHC3zO+W0Rqyc38gGO2zArHLHejWzYzGtl
0XhNcqK3KfV2WpJlNxEAoo2VkcATgC0crhpGjsPWr1LKsxJxzBPzYHUwPWKGQHm7b42KjfPsDYwE
MKrg+xLkJOOtmmIGi3p/UVg6Y4EJIdilGHqgKigAumbDzri8iinAznFc2FGgZ1gcLZAj0bB8BXs3
X8Z1tXxrcGmg9C6cGfdsR2y7hXwZYyHvdRzNb0aUaxufz9tr2dwTPF1MZ5H165YTp2CePWaaZdeb
ZErB39qMtaYTaM3Rv06qmWGm1gzZc8OjflXRiUzDlAnyLVKdS0/CbWAELY68ymJcuKqJ8Al1FXco
kY8P2Bus+qjrstyTSdDVtOLVlvcN4VCFdhKunDYKpD9je5Y7UinqBTOWyPFGaU/50DvnhSH9Ay7c
XeFPHj3lFsBOWwnoudy6+F3TPeamDWIW2W1GxjDwDePhQo66A62ADpmoe4ut1/hqNmAA/QFstoln
F8oEc20FyTaIMaWHudv5EMLASoIVXi4TJx23Y1LACWbO5FvlK2GWn/KuOLr++EIw2hXq23tHS8AA
xTKl3Vs6iOsoq4eQ/Xx96LP6Cw6p+RK7przAt8wva5rtQU/QrQ4m6Dt2Xcz764WVkvbCFbFg5osG
i2eLva04xV5JNrmK6ocscefPSVN4jOIdhbqIHPUGH3pP4FT1SeTNiz/OV9nkX3s9C1Q7tt/6tgHE
LmBesDBuWS0mgFSuulpg44SSy3rM7e7cu5g/Z8u7NREw7ICify0nLXqGiAk/LIOFQVm/8NqGegtw
i/m45w8sZqDAaf7zbtRMz7+jkyARexMxM4yZd5sDjgy6IbsgTTCHLMYLmNmMNhUHK/H1+3p0sy8F
FMg0yD3phnBOGIdOQNI6xACsdkP+PMOjOrW4m/eeM2OuopODd86tXoa6Ki1yEwcswm7lHA1Rm1+Z
Z0OpdcoE/lpvkgs1d/a3KsYaC8ZYv2Vwjf6AwY53jc+YDoLTnYSXzqfJldFTNSo7Pa9z/xucbq/G
hDu2jXiJEQt3K13DvGeD4+5hYlY72fXAFBj7H33yXDZeb8efmjmx0UXVpvYpI+rsWNqRKrc60C4X
C9eGdZkM49S299yYOgY+aGI21rvrbNbnKWRrU98yRXe/lCK/GXFIjDvKqsUISHIrL7nEjKd7dy5v
pmUenoAtPXcVT5TyOoBNiATouSsZ0MrMd1Vby60BovNRRFp1kM1ow7ih9HSDzNIbpBwUEQEBUvkG
+JPzAv+L92BttudIb6JLR+T1VdxiEmllp45GlzWbWGsWiDweGiJgDLy9faW98jvmVmCgbOS9Mnru
lWwiwlRjT9v5ZGIwfqATbrdia8oiulhix9zHuQYPchKAdIPML2LUENGyIx5ur8FePcA3vJy81Agy
QKPyNFpY9DWi7Emxn9l6ZoOVQX2KCZLHHx1tp2iwPvceqU6IQzQV0GVEnYP++VspWnXwSn++qqI6
3i8Aq06qNdqHdPQGXiFAeIKRRIpwMvTmhoZk3dPvdQCu8LDbhzh1aE8mQIo+kxOa9QCvjCkUbNz2
WPokkhxPuwfKycJVRQ5tv8mpn5Y2bT61JnvNC1SIREmbzWDcx1GpMGPWLsLVHIsmjHv3M2kbS84o
KrEEBpZECztUR3tkNt6jRe+bfu73qnfM+8mPPLiueA5jXvtFYPd18cU3GXVs9Dxt9pnd+1ftn6Qr
s/Ce0OCwX+Wn2olN/d4Ay0FFElf3ltW1e9T19q4Zs+XOxmuE3xBNTQ/2Nh1WScLcph61luwDiKTF
xrIJuOi54Ne25jxb1JI7BS0FIZobwzxV6ZuHkmazZoYfiQQwNjCbsoM+xPWWKwFjBFXWY6nguI3F
54ZuUACXJAtdnWvjJlBrfCqxgjyktSVtFJ/ckugFN0kuLHu5Z9vbB3WvjV/S3r5Ks7696ZAaHalT
blurIXu0vmLa9CYqokvn8q7R/beS/EsG9q/Af/ZapbuHqVrEhU2xNHkTXDb3BluxsVWzcVRLATup
rBmQNRAjGB0cW+nw7lFoHlgIs7BF7JhNOqzJeC8Y3n9VKS3ONJtmSjS/T1NALk53h4R5VXYk1VQf
U9rs2m3l9rZ7q2XJq0sFeys0s3+A728Oq3xkVUPN8laTsE5cPZ9C4l7zzaLM4j4qkMKiu1g2Q9N7
Jzjg7MOXabn24UPoAcBgNPdARp2zx2gNhWQL892m0X476QOOCB802iZ22vRODvwRss391pgv9anW
Dp2fJgevXtgtxIDYaINa8VGTuXbjLihlSTPtlysrH5M3zGCwXROYOwlao3W8PkLISOwbS7Qtehe4
WqUCn8FibDr7gSpHJYT75B2ITTfXEDYMTREjzW7jrYlRjmqpjg/ZFNFUj9IxCUousJ2w/vDuNZtz
2gskh55Ul0VvhfOUvDhkgtBcKpV2LOecCqJw9m00AAAeCjdjhwVTsp55uabCu4OzTj7V8FIWksa5
O9wXycKkfFiKA7KfduetzAFpu3BU++kU41reT2DybuNGXORWc+M04LBpWDXPOm3WuyabUaeKlOyt
WcSXTkMSFjr2MnTTvNi3qSuPqCKiPZLIZQuYN7qGXyEuY0OJXQNdYm/nA2GcqdvcpgW39yKYjKMM
BWg2q8vRTm7JtDAurH7SjhPzq8toZkCio1lLt07MbGTXJ2Nxt/RgD5nWHKZBn3CnawL8Ov5XKm5S
0i5sHjuGTx1NtSRWySPGRR5ZKf07Y56y5wFBg9j20Sit7TTp3UMLNYPtQ8H8ig8o3AuJj/2CoBN5
iyu9VKFySmQVrb9sYoMVQVsMJ5Qx+AFECS/StPwrQ7O428C5jhd2mXiAbWvthfAmDMVFztWKch0s
R7WcQFSxYc3NQ8bQ4qYZW5dtZCpvlinyt6xwAMntpd/Frb6EjVO7YVE66ms7Ai9JUdpVK0O6+VbX
RfVs9zb+xl6xDgWSFoNVrV0rEF3mk8Kyva9SJ7sfm1nHE2jboDgYsyh3yS6TFL3X6FL8DP2snxat
A9Lc1laxcv4bcreiZOvqc8X7OeX6xg3aJPYf1vpd4kAj6vy6QMVz30oY5uxSO++l4MY4dxMzH+RW
9SV4Tx133zw/eIsNBWBQ2lcoInPYlV3y3egd78XR5vSIy009/EdlFwQi01vFyWDE69PVAeyLzION
LCxEK/UFlfJ0/o/BTZeURocdkNQ3HvTGL4NZ+uqqTp2rNBmiEM2tpFpIbtl2pleGMuabf79B91CR
Wlr857sm23/957/WmXv3p/Zv1dWX4q37+FHvPrn7rz9/LN+qtWn27l9Q/aISvx3e2vnurRvy/s/f
4q8/+a/+8K9u28Ncv/39b6/VUPbrp8mkKt814laxxv/evnvM2i9J+fbT3/hH687S/yCMiUnn2hYD
5rhOF6a3rv/734T4w1iHoD5zFXzg5HL8s3Vniz/4CS46aA388F3rzvoDyxkBtfiuSdkx+bz//uY3
/2gjc9I405yJv/79/4DYvqnWVtTf//a+d++yzWKXQZKZiRmSEdjHUUvBgpyKoZ3QyAv/BHjAOtEu
+1148v94FCyQfEXyI9CIv29pu0ntFUmNqlUjFU2ju5H1BwW6+DeDnPdDkPXLrC1612P6i8gFqtv7
w7ArxNfvxCNTj2oIgN1UYVRI7YCEMDkRX9g9auDfz1VmpL81Aa+z9P/Xtf/HsRkUYLHBNqeDi3p/
7AKbb67n1bipJPu3r7DTvIW5UeOhxAQKWSzbHkmg2qOiz9XG9Xz51But8amk8RNtqOGhccEqz1Uo
NRf5e9HqZIdgqogZSf5wd/5L1xzXNgoMDoIY56eRBvTUEdG3Pm6M2OzvxGKk8ujoc27+xgy8Kmre
nxIbVQmtZ664y2E+XA6MBt60jm028Il7KlRTKPta9EUzXXow9FtSBAZieF5inyhg59/9kh6lm3CQ
QPBfHKHrXOcH0cvQ96nRmKm3cTvN2SAmc8/s6dvdr0/lT1fdQ/xLgusqrOJB9j8cpTFnpMBGg2bQ
TTtM52zcR9usn4CBvPz6SOsnvTuZ62DPAUMjmL/SY1x/kx++jz37dcGsyNjAsmdbgTOIDeZIV9VT
SjvnmY3D/9dH/OmhZaniXjZXxRScAXu9vD8cMRkGwDlOio2Kbf8B+QxyIafSfiNS+ekm+fMooCQY
XzLW+DPX8Iej2DhTyL/lKKZeR3cpMOYdjU72vyoxGUc1Tyao2X+8x/7XRe93x/xwY5KJYs3WwjGF
16wlJLB9I2te68Jxnnsvwy8sXff067P58zFZkviuGLGh+jEmfX82gVW1yBbAjrIRjU5juvQ3hrmo
U6ZVFF74pNhEEqQxRdtfH/fn+8bRLYe8GLa1zG0+romSLg2JpzA+UQ7ndyMUxy8of52A5dcdghFE
z2/C9X56JFgB+Y/BPtZkHv0xj6uCZd7ljW1vCF6trw2/burNoBcpFg4v1Y6//nZr/tr7BwNFJaI+
DuRbuK9t+6M4ASQ9IqcmG5ks0xvfY1hOy1Odav3ynPYtYRGSL0lMGhS+ci96OuGBAAWe41V2/INt
tI3xReVKt1EW4wBpTyQteBIHgTtrO7rVjUtHA3JdoFQN2xfREPmkRmtHzrZkuDHuWdaYh85up8zD
MKwDi7HFtUXHYUjasCAXqL5uO+KGz+SBG+VpWthpPHvkkjfA4fOwW8wjBjPf2JoES/DeglghDmns
q/6rlTSKprk3T9XFxOzFOaDu8MlgciLt1WgLtqCYfeqXChuNfaQNueAYshGjBDb+1xLgIom2odQr
29jMI2m+wdj64z7J25nYwgKFd2Dm9ZBdprpP1gwtICn2UrPTG2I/sTwurvDGG0KYY3MHK6l+AV6q
aTsqUbveMb+3vAvLxYsc5O3qCzPwZVx7umWYB0fq3VOkI4ql4SLh868b6lm+sjpaytrWQuIMDqOo
azi19SSyqQOY71qPva5I06yrmRAigS4M9DPsNyZetBIwHFHCPc2Kic/eZyNjBEBdgd5KgcHmvCBf
OQiFFXhrMUah4wXV69avIXLs9dnwP9MZ7IeaCdHIZEhnDu4ShJArz7ifeF0Yt1YDGxOBKIk4+6Wx
wCaw3cHIvNX8rJ/govqL2MVqHLWLKVbs1zUNr+CDWwHqxWUlCdngNUGiWdX3DpAog7wGBg0EpdwI
oyuBBzfYk0LAPPxz1CJY3AwIeuhxp6XxnKYa2qoIn9+567juRCYvWt1dREDKHuiXVZBfUnDtKPPH
5smLWqHjcesTP1SYWLIrGy3+vKPhEhGXxgswYPqRk1PW1859iwhVBREOjOrMuk6xUdT04IDpdoLR
SlvaX1qISlXY4JFB/FSTf/DS9L31FkG/nMMC8uqKzciLJBSFDmFYpap5gnunPdBbV9nONHEdgOle
PUMonA0c2DJFQ44FfUpXqbP2nTsfm5JTgSwNzC6KnsgLaUj3cCCRoalUYLoW4LvNJokkwaWLzbBD
jX19Ww4GPhdSDaJmg20GpyMer8Hcu8TUPFd52fIhmcYIS3YC8r+Gl/irKXEUXiVptZL5hTPTP/Yy
YqjTARBMsCyxO4XTFBnffG0gjACK+qy4vSBmhxynf7ULwVSKrAVeRp2FLx3PSTtX5MWZ7Je5dtl8
SGLDt3YdbPF6N5sezk7G8MtwXVNYoXWLIedv9Znn5qHQsLPe8RJMkx1juHigm202V3PkQ88COlZ8
GuSkv2hjk157qG2s/ZAoPIOoLLKEdPp8UigANeE9CtPUTzy6+id6c7Nk66qJ+7KTi/85EwD9d00M
3CcOYZK1/mf6AkV8Y2JIZ0Y4GuXC5xR61jEwqiO7iUHTWAWQVn1qnw2cc92N6Q5tdwYMOdyPprTj
o161gq320CNjZqyf8VLeEYctGJ6IfHUClojwLmrk7dmuFXMnbhqZuN3d5FbCakKU9aCBiqUBm093
IGu/pVlmqAetSdLywLNZ5szVOst7A/+YRDtcD+BTxRBh9RhmTYEbnKaFHKSy7so78tycVZFp5Tv6
Er1CL0yCFy1TQF0euttwNhzwY7rdZbdMEshCNaI6u6OI1p/ixepBcHo1Pk0X8txGRzR58hxD/1QV
hnpzhnz+XlIFmHu7beLrWnlJfUMAVfOVCVb92a7M6VZktQ8dUjbeoz709pPe9hCZXFeuFgzWRcAd
rneX5r72rfar5aWbsB1vZraI6bbGbuqeMIk3e+xpzbhxdQrIoNVtLNrSlDDQZuKvDmZNg13D9r4p
cd0uoUes2bgDjV2pDVFPkGJr/BCcQiXwVddeVF+gh2of3EyyYo0EdGVoERZri/R5cnAS28XTpE8s
q4DeiVzvERR0G6+yARzb+Ti8TT5G61D4rfYkm0zcwGHUzAC+I0iTrjUF+DZmODvRVGZ/wuM5HjwJ
U5qkkIqnPeq9/ADGNmqP0CKcL1PmAVpBCTm8INqG/lVYWKg2dTqr/0vdeS1Zbpxd9lX0AmDAZMLc
/BfAMXXKe9M3iHINDySAhH36WaCoEckJMYJzpT9CoRDV3ayuOkDmZ/Ze+3oQar1Db0uO45DiEAsT
6aZGqBKYp3uCDnHQWRC1Gz7uvPlGpwk3GahoBtW9Z/DWMifvd6UUDEdHEKbmsTSRIIB8yNlMoXjo
HidTQ7+2gJC8bx/tJ7ZAhwKLCTwEBoPvFP9fNmXHRRbD1eSxnIiAZwjWSbWjiXLrk1sTRJKHrGpJ
XxfJ988UG78Lk+TJRMs3d61NxliHhzBhZH27Gmvb7XSvF/9sJAnIDONAtNzgnkIxptfM+OjQAuKa
NprA2o3plLr7YnHqH9pme3xNdGKBRU5whzyayyiMsCK86qqeBsvCtOcDNTZzJz7zMO1+w9EmBb1G
eJpETi3Vp7sFlB6KITcCAIOJ9xNCWWfsYrIsmCu6teATZZuzlxAZ4uPMHkhx+S43sT+xQ2u9gLVJ
sCyABBuUji825r/+UMeBHHcS5mYR+iz38E9rSuYwXy2ZHiwghVVETEWck5jSZLdzh/ka1E1jvfcJ
fENWPpmJYr4oyPmyV8N/L9FtvzamZspVTI2toljMztM6WcbCJ2vB5Frx8r0bMMDZOaEfL8IZwfcS
6mzGW+t2/cyiBcHxoQuy7j7JvTXd0buoIfKLoJmO9cR+PlIKwf9OSptMU/Sz+El7Ww8Rb0h7zhK9
WvadteU/CUqej4xD8d7ncgYry4Z8DUd/ghzc1UXaI/Cctd5jYOPYtMivgDPio+A+9GI19Wk0tFdF
g1+It9If8YgWYLDRGAC/HPZ9DA40jAHCcIGrgdBjr7D7s5ktxSN+qtwk+qIcMKQxMJh3QbYq83pK
2hqMtyr4VAut03uPutTYEe6oNhl6t+A5JL9q73QIMQ8k140fuT8SqJKwbgLQ4ub47V2NEITcedcg
gytdAyL3KvaC2GyK5Dp38IGcaWyj4JwhVjl4bJR1yqDdU0OqAr/htol6K1NB6GFaVQSUTOC87mNC
PvQ5viYGrQFeoWeF2nMN/VkAGzfs1LlpFUlDR3NyE/fMc/Ar7p18IwRlVp+9TICN3zt7yv097kPf
24kx837GVa7csHfiNI1Gjumfo6yDB7ccgnNzUrjJ5151z2CjimdtJ47iNAHOAXm0so466MkragIv
xqjcuK6KxLB0zwziB+54b1Afc8NKq4aN+9R3Cusf2g515jWab7pTmXSjQvpED3oAvRERicDfrZXA
NzcXbn1Xz5CEo9YB4onZzmpfgOoq8KmzWZ83hruSyzpY0GhI4fWejRRVbwhN2O9IDwCysd9IcNu2
vqM2lYw3UI/0NoxcweIv5U1D/73zSGkcQlICvAu7okECemk5V/B4Jb5edGYeq1pLLtHo0QqH+OqR
SmhtEtLpS/AR53gbcA9aeJQfQCyK4kh4XH2FFGl97ajw8r0zs9xFzxNQ0NkMvBlHr+10YjNav8RL
bFARNVV1zcfZsubMWU9HNoEzd67uFyIH6o61yVhWD5oQ3AfbXuonbqCKDKZJx9/YXlsWntkyEHPJ
qoxFYdEZPGuLf+3HmqhcKDjJc7C2sBkSJFlBRIk9f45pVV8LZ956Dj7YMYRjsEXzwqChAE5mOVAr
pj6nFtHGJ+Vn5JMBYiX2S7mGw+LEm+0XQwySJQzbp4TqOOeHP4KAP0mm/UQZUbDerZyQHY/E2OQH
wo7ih0UMXCKAQ5NwWYTdkgIzqJ8W/zcOF5IsPrAcj2Popk53M+UxLcHsBQi/2n6dSIrSAV5dG2Cw
1xBCHJbDSgWSzb3TEdCrzSzKZnd6Y42k1jCoW3mFucUhFqefmge27QaHMxEq9Bks47qwjYn4Oycf
gxjzmaPoaSQK6MMPajWflYT13dQsftMLjsjqrV8clG4k3vgPBCm4fmjMzfBDd67kfyaTgz17lmxi
myZ+9nkQipOwm+olMDeNoo5zC3+VFsalahfO0CqfgvuyonvdCTeDhEJhi0CI5A+PqgkfKC/sDC44
nNwsI57dkGghujKxXt0e1K2Eg5Gzpu4aEuTKLkv2C83id97RaYGSoHHdz4kZzPvc2riaq9WA2yFP
EdJroXSD2oZWNhzRsJFCO4uSLsibKzNa2fhu8N+U1M3enzdfjfTSI0T5MWYdajkI6xoOZ0nK4Bt1
i7B3lszVTROD3kK/giwR5zRE2NCmErhAE8TuKCcai+CgCYLBHaozs0IFPUxvI+qUR3ALpFJwd9XX
AxSO9pqxYMAB05nUHp2yKyoqdEhEW9OiYs9iGcsanOSembFQ0/7IbPzHfGcB1N200gMhG/lEcKgc
/OrRQkX0aA4mSZC+9p2HtEgKP7RYbS50VhSNdOd94IZiGbL3FPYGzqWgXFG5BLRnfuVzpA+SJz3M
4gBW4gAX+qc7y5RPjpCHA2u74kcrs/Gb5dNcH/AEczXxeRhEsfTQqhk/Cj7VhvDuAp8IceduzjLr
pl4cQC7tCMweHM9AnFlM0wonmuDC6rB9p98gbkZQMTmaAMgzDQG8NUUtQWYkEJX0F8WWPJl/Z+Rb
bwxrSuCwsuyVTLFEFG7k9dT2oY3x5tLReOeGocQ+05ueEcG/puFMfdd+t63KuBy7Wb+NiZlt6iyO
E0A2ub5nr42pycdqAhPatnJzV0hZ8oNc4OEcXK3iD8qDgYxe1nP0sobL3yNvEoLszI73IQTQ5V97
XuE9GLI2ngavbN/juFy52UGBPxKITDeTxw1wVaOL3Qf8M3gzgorEnKsKcqxzDEbwJEylC6YWC03J
l92L9FVJUwHOtjPm+Xi/9FlSEAEIp3611NY/EaMETmzVJ5pUysvO7gq+j4Kq46gmXT0WfNAVYcBS
noFDES2ylQAfjakTfbFlBO5SuGAXLCWwr9sL/twzTtSVYCjEc0aUIFy6n9wCSzpBf6MIl1q296Dm
cbmXwoGx2MoKaUayErSw8wZB+vjSJhSgcAS7O/xygB5p2paGQp1zeG/AClFhZYwyOQ7wb26EYdhv
gd527bYyKB45l90Ez8HAeEkxQ7kcqqUxyO5ldb4biMAhuJywQWYIHXkpkCvizH+v2XPZO3bryBFm
8FUvwKWJJCXvE/UPKpoUWY8j85t58GW7Z4iFQbMNNPGTbVUFp2zRgbvrABAMSKjn8Vl7RAuFQo/W
+0B9atAFLSsRv2BbmnOC3C3AegHLUkTdRoEFbHN8GdlCyhD+dq0uyHXv+B0bq8ZnO/E6AVfHZ5IB
ozzJzuPvUDtG+g4Gny9Tg+oOLro+aIyzrpnTLS3A5cES48BXmBblbxCl1JVnTrzyo0UTWFchcG6d
HegI+6sMhW51muCF4ALDrFGEG3UzCLVKF9Q7bTuthy7T6FFEIn3CpwKE0wkfH/F8okVo5fY8K3tT
MEV4NRlWkYZRp5zMszFrP5xBG7gRZiky6zxCeo5kc7lu6LagSDi0Ytvf2dU0P/EGr/LgoKC/A2gg
87OOFgpjThUTQd9JZU5IV9z5GySbg61+XBaOCr1+Cu3Kc9tyAaW0feK+SvKsXrrc7j4TTCRk1IqU
QCdznuQ302N0F1okGVp3qpXl4E328DV5M4xyCvX2LahdC3mhIjia5AL/iVur8ZB285wex3Fs7thx
mN6V3wn1pJ0qRgjGNvu2ROLzylwjJvfDwBS/79seMEO/RRKhpdvufWP2IZY7rYWuUxIiSLop3cXn
ih8TmHrKGrMnVhsr4NwsEmeRmajD6Cfiw8nN+IH0+C6NKg9T0tXqEyVzwH+9/PCcBVi9hTufUUM3
OtNZ0RVldot3c1A72PlQdRyv9+yzTKMDC90tFEBPjqrlbo3rnP0W7++tvdq8EUPhqp81YXoj3hkk
VyFXaplFAFnwrwH9HKsno8ibp6Vll4NxQc+PeGoEOjfHo2rQkib0bPSATPESYWdAc5SrS4KLOM7F
NAacCiMbBuZ+iqwAV7Y2FRDTz8tBgFZnbIJ0YJcYaNM3vThIaJfJeSiGBNW1tuLiHV67DRmflxA0
cCabMZqV67+YVYDrF4RnQERUk4x84SZfKAl6/D/L6vvijLBkIAydTJOXwGC4Ew1ki5CPnjaM3PrM
E1/sGjprV3IaEMCKpGKLkS7ztww+HwVmn8PCRpWAnLOx14L8yXIdX30kHgnqMllTf5uMnsIE3TL0
kbmG6iPjVr2AbWtgOZvWQ177Ot67QzrxYTK+iga7b584Mcdre/Qk2Uk0mhiiOKB/OmVffNhA3ygE
4Bwmx6Wi7dkLgr5eiX3HRTtgLIVhNGXDlWwJYST8HePmHiAToxOjkRn/PpaW0JpMEccnyQiYaVfV
GMTkLoVCDms4yavj1O1tUBoIYhgJxITb1jirEP3kt8Gc2+SmBrV9ljjFGByENVbXSKqrnmhtKwa7
L2L/ycsn6ONd77R+1DO9Qv6vS9s/NG7cp+TUWhu/zBsW/0BXFV+mJvv+SCYwNM7zSjWvMWPWFrO7
nf40A6x+B+Ak6N5n8nYfBTtXPrRcGj9iLTEQr/wQmoNi9JfsvanEgO40AVocksM+p8AZ4SmR4PVi
olCJd2q0iqdsbAj8JeCbfVE/j5UXEd/nPY1z0XLrcz7Mh9Kxik+WzQyRcswPBsEvpVwvm6KQUB6k
Xf+ol8WhRspMp/0YlcDrp1sIXiEnZZDcNqM0yxNo8enbkYP+slryv8lnSbuBdFu2MmFvTKSFItW1
boRD/Ah5ohOCfAmIcN61bUCwhM3U4qrjnDA4F3GeeALl9CWe5P7FJMJjigTlysmBe6A5PDrxCVER
nlTbxsxtDdevX3ITztcuNhf/JneVvF+Y9HyajMKYJ+EG/kj7hk6JYJLMP4I40Iw4LE/9JHmhIf+I
VI7rmQvDCWXv2GcstUt1Dprch701tNAJlaJK1Yxuv4NgNTifBqO6NMBSxlHVl0ifMSIUH4jW85n3
qamZ7kNgQ7wF+wxjb5BRaU+5wzG7UCKO0aQ1tBX6Nmj2SKAbfdY4rnduEM7zlUscu5yj7A44NaGe
7yvwi9aBBA1ZRzUj85aSN7ayi4X5mU1AuZe9oTvnYaFjg+hOEc9bjBdF3wAlXH7MMC5o9RwwR/iW
BoRgTPE3gwDLWlJIkIc+psoW33a9khOfq36+LlsHO6ZJNCuwy2xLDmmxddw7KbGnYSzWHvbgko6M
PBIeC1CFcYaMnnXmEi402vmJLZu8mRw9YgqbnJFpx8Rkce92PhMCBHyrvad2UMCLbO5N/irplESk
IwSPU1UlcUTy0RZPTc3oXii3y+RuCEhOPenel9dAMcxba3u2KbG4cHetVhYj2RKOIPukCokkCkV5
Oc2lZmUEdc+4cYzKRrkI5pc0yGLhjS67xgamA8OQ7VlnxP4xTVlToliOY46nGq7eXpEVRV4AFEx2
WX7T5cc4Z6ZxSdYdw0Jtcz1eFcxFjV3D9G3dVe5YvwHkNYwIXxZZoDHN5h31iNHsKTepvjzsyE8w
A+RG3JPx1lC7+G4s3hRyJDAJlLcTfs5p76PllBGxxoAHl1gxAIlLRjsHRB/Ekg6+Il4uT4gMhlTk
wiffXhTCDwzER1ho1oGlx8TIK+JPBT+DgNCJoyagmTVo03knTF506iO96ZXV4P4jbtPyOL3UQoBt
ZY9OeaxZgXS7MYjHi6FQ7kCCgW3cMDshaCkj9SOJOtOJmyjAWv4t1q7qdxkrwY1DRF99oPNEgAq6
vIOnhxEAYmPXLY+8t5WxB9LHpTysnAoH5ZnxTVY64tpsnOZjZBmwRjMzGy8CsKHo7OK5YOe7UgpF
Vpm7JDzyzsW4SNhJHYJYGQtn3BLfyzIO8IS1abGd4nnjkKjn0LqaY2BiwHBm70ApQxdtlsZqnFMG
e2AWxsxMH00G2vozMynHDspZUp7vCiE48x2+anHTKNCuR4p9hvQNU8/qAjQT209gNQjUkfU3AoMS
bdlBTX134RP28MKdqW0WAhh2ojpzzf7ANr/MzzBYDTeWKzeNLd96e28WhI5C8XCZqyWJN74iCWCK
vLIGw2lol75FAkQO9n9XckuLQ8bOwd+vuOAOlPuzFblmWeGVqA19j2op+9E3WcZYtmRcG5JmNHGa
Z1Srgwyqh0oHwRWSlyW5EolQaitnU+PQsxUA9GDVboEHqCYGCwE0vbsj16HAmqQVpsA8KGMOI1sE
oYVVEs9TWuEdB4JYvRme15u7ZrANlujr6L51CpMHm4PM1FhHG8JPCWgjiIuvXL4Fo2EShdOzn1WF
mf8MlqZ4nTN0dfBuy+EzkIPqvuhiEGMdUjOT4q3htKpa/AUMkNuo0Wg68caBiXhZS0EmrVvOlooC
guSXc2ZjzbDvIAORLuLVZU8vg6Ig9Gb8ZqzN2SaGQDL88Sea5pTDre8YvOKFSeJHVhGppqeaunc8
Y5wfBpbXJLSJ5hDHKWUvE9Jrkk/aBvEqI5xE4iwxCAtgkhxk/t7sEC/tYcWKh5ocdSZeqzGc5sCD
civNvHxeUxieO/RwTX/hs/B39sFqtVlEOrSzPiyZ5cAnSH1e+zi28nUnVoOsdsNyVXredOwid/hX
k5TZLVjdXWe0ZnEoysExTmqSwa1PsVeBQOvJy2YyBvIYtbEc2ySyE0qs9yAg+vJZJUQqnho3RTuO
sIDBKXW6rWjfYx+qWJuDkjQ93o1tTE3sZhh0MRPXca2YhHV9DSpTeQMYoNRxuVZk3RjrwQKcm24j
Jnc6n6ZhRmVRFcEBlI+BoTIR+IfbAnsjY8IU51ppBE1jsyNchxP/VbNPJiTI6+pQMhThB7dgiw+J
lGu2YxrTwTk/LiK7cDFpOhqykhiZ1ywLQkUm4pfmmnow0CPTExrOMkYww5WIykXIk4gn7e0N3Q7M
F2viXHYWs96OQa6JfcHpLb2EBVBSBh6kb/UXsu786cKQpKpEU6AVcSpDlgfnFkvuq3XRkIZzr7QO
dQsJNXIJogiONiFeNuFzQ4IeOCV0mT4yZ/w+dHZ2RIXo8i/fkm+eFArt/CwlD4jsUqsNOobOPJfz
qS1K9xPfbPBptXoi6gPNAmFoo2c07hW9AzYvnJYMngJleoCOmPGTpVjMpfrp18BwCshsFeF/rABO
I/NSVOEzO4G9Fl56w4gJWhdzFIjtlsG8LgG5WA7180L72jAkX3sPCXXdz/exDXHvBJBBiyO3ueke
sg75wH7GdZJGepBsdjebl31pJQ6l/Mp8yzw6bBTTm7nLRLBPhdeqV5tLsb51jKA1cIgh/YgYXTAF
dDK3/f/QN19ln11D1rT+sy75D+Llv8QU/DcqmOVfAgie33X2+V7/I0JR/QcZ8/bHfiMQ2L8I6Ytf
sRRCeNAG/iVjtvgVal40WJKHxbVRvv0LQGD98mvuSIByETGzY6Pd6nGLpOiQt19CjsPvpyZAqen/
LRXzJiD+nToSOE3A0ED6DiACz0U0/Ud1nUYDAUAQ59jmFe2Gu0zcxZrhXxt6etfXZ3CivPnBdMnR
Prs5VOo+yG6A/+1jYNHSKUKD+b4DroCnDODtY43sEBHn8pROT+Z6nba3g253OVVBHebzkZzixb9z
m8/N0jZfwoCW1sOvwrbt0fi3MPufQu3PhnqI1Fn9p3/8H3T2/Ocvn8P/+LT+Fz6Dv8q+/7OK/uq9
01lN/NT375/AX//QP59AwzV/8S2T0RBECzg3bDr/9QgaroXIngfKQwIb/PZ0/vYQWuIX1NjuJnFH
Duw4yFx/ewb5FbIY+SUUaTyBji3+zjPo/1GISFYSfyHLA93CS2IjRvzTM1j2gwlEjbzNtMa8HfJS
AJNbakieLpykx2pMxckZCu8wTw5emmSYXty1F9+Vm8bvysBFzmyCO51U4SoUs92+WI5xRNvU3I7F
bDwI2pbLNe+CxyynXfKmvDwOHO27uVD1j3bozceGWcY3YOs7KsDWxRWEyHuuR4xUo83hzWDlPDXw
erpU7+g7ll5cM1AjM7oKoMvOo299uUR3v9JNdLfL6NDUrHP/gNOlL7lvNzj7mjn6ATkMvH6pyp+w
Fnhl2sXC74qs1ny27Nb5WvPKIy+BdfRdxyoSbYvisrVnAckV+w/hYY3ErVgCFm2ILej9U9kQxR47
yfoKeBk2uV82V01rjj/iqvWoGyY8kmaQegcC3ROuWd2nkDoK+wvJfXJsKRDywbyF42s9ucAZvhxG
a88O9G2mtIlpnnl2jUxuVR1weOXV4Tjn7SkgiNAMW2MV5/6IVC5a5oElc4o7769lqn+UUm+PhmsG
21NrBrBGvWD79d+JnOuCnJg6CeqddPsA1pcHuHsxfstH+1tnxl9eTH+8wsbvTg/d9z+u3lX/j8NQ
f3EJNPWfj5v/woOE6fDvfvz/D03nqqn1d/2ddM3vD5Jf/9A/DxLb/MWRNueBiSKa2KbtxvqnI8fy
f0H5gAtG+vyaL7bskn/dZc4vkvuFV9vktCAJiJvx33cZKNmA7ZLl4jWwzL/lyOH3//ky87kpyWCy
bIG/w/0zTIcMaFviBAEzwMyDJImmo/thagXMLk3nmcmwVvMPgT3K3g/jwpISEl6JpLsudXIGFTB3
92qZWa1XiDv2deK7l33PumpPIqLOdmu5mAwGV3JZK3dL34A6EUQ9W5gSrDPCxamUVbVroQVEQovu
2+M0op0wAu+A9U3ufC8m+xqFHtTqNpnGG1EDrMHFSCRTKKx8eSKJk84jazeXHTmH6RGQBQPNEaBh
JCblPFUUcS12zwFWh7muVP/L3P1YOGKvBGM5KC691z85og0yYCQN+gJSDhgLC4XUKyor9NumxMIO
gUsqRV9gkMfukNXeOEJ8u8ywjMgSXUMXRzB5ZNDkV7uVnJk3PWtGwoGj6Tvi3PPUjrE1EcxM29Ul
8v3i3DeVGq6pvW3/6JFafeZ0JVvrgAwL80ywS38saavPMyZNaH5wDmNbLpzqukAcgiuSH/cbJB75
0jMG1OHCmPzCW2fETIq4KtJYA2hte8SBe2uyFXvhfKEvVmYF/EVM9niLkhoUDovC8allmEeQRbIs
gBLhBXAUxn2O8M7z+SYU07yfxSDF1Szn4gaTovPBHN0ZjlXlSx36RCa7tNNV0F0tSWWd29Aycj7e
geiIyio3G9J81wgs7/t6nauTXVgItUcEagZwQ8SgdTMf2oBlHZ9zWlyisMxeWmhB0Eq0KfdDbDoY
qwYXMkgWkPbRlhpFVyWDew9c0zMPOCrmYXRjFB4GXJ29EW/MR5g2Ktjprui66wK+zu2qu/XCRquz
CaIaVoD0Ha1/MjxlPYNEhwE0SmAXJX4ikBeyReOSxH1Cz2Mk71Bbh3xn9Jz9wsUTTqKVWHf9rEFM
l20C77sYWXBFi0w8yYQlQP+CjrB7M026/k15Nl8lW5huBGyJcUXRFPoehH98NeWLydcAAcnM1E8r
FqQ0sidWFsQ5ZN4mukqJXyUExh+K2z6oPcWycaZJ5xlqROSjMkZCYncCkEDSGF2Ygh1FzGBwlGyq
ZPfaR8tHdjFi8xuRj42xV/M0drg1TMR+JIs0p9VU41Vg9Mm55ATiJjNysNqN3ujYBVLYcyzR6tQ3
HgQhWcH8hyOdODUq8zGXIYrmq4VYvJ0OHPsOlQe0KVQumK+WTFQyqtLevKsyXMYnyBTzJT5zxrUp
qagIvVukeY8YRbapBwyq3zxaf+vC+o8V7B8vK/VdP+ju+1tzW/2vuKL+0jH68N19ZMTPff/qYT19
4QX1+AO/XU/OL9xMWEYDygbuGwt70v+9nnyAugBvNqsZa+J/307uLxatskdpHFBqYKf69+1k/4JR
VICP42tw2dG4/ckf+ld+UUxDfyxm4ELwUTtYUIUXMPM3/xzxiTgoC7yECwCawHiepYWxBy8izw0v
ad6dxhpebIiw+NzRu+ll/sGMyohSW3c3Ppr/S7S34oO13sqYLaPwSwnETXNwsnJYxSXTDiACdP7e
K7PX/qhK/AcX0mNFFWDewQSDhXpi4nJHKoY8Bas2rhmAd/e8/u01u8UpBLgy3JoMh+G2Deq5X40k
qqc0309yYOnCImdf6Kzfd4FtPOW6FTuAGETrWhh14EuygVzNub1jQSoeRMfUxmFj+9F4/sCuJZtO
Diyvs1lV+o5Q6PViZnV+xizKBmBirfsGZO8BTXNx2fTTlS3N2wTWVTJ796UVk9FiWw8cmn5EZeJs
eCio74h73wOfOAyzgT8Rs/YUGd4YpkRf8VTxd0+yfQabTZXY5SuvPbKJJF6HKxBJ4bntlDdu8jQt
zb0hy45IBDndDlzFBxhIJHubyTS91N24XNa1j2bfGfS3PymBCaiszqzVxk9CnRACmVk+rDw1H8RQ
tSdjEY/E/0xvRRxgt0gEsC0rIaTBuWapKY+r1dV3cdUwyUJS/DTV5rL33AEFaGOMjwl747BzVYJD
Hu/CedpObkQ07PCsnZmTZUpR6Cbc7jegXT6BQuytHAh1xawgLGFdRIaPEq32dPw5pGN6JPVe3zkO
goq6TIyjigcEsUrAHonFzm70rddrzBPwq9LWiabFpqqYxQnww24W7W6SKXPyYX5OFEf2MptRUgwf
npPdywLM8VwUVwzt1bm/5GakqzU9QOBrWL2uF3qcL1rsFORjRaXqPlKwymEyJOQwVePTaG/+3j4Z
0kuj7REH6Fbxl+itbtjZNUsGrwBAiHjhefDy4sJC3ngRk27PlpvRHEk6QGSWyjmYLER2SU5UWVbv
p/bLbmmPWFZNsNPIXfLa8xgFbpT0Tr9vZ7Q4TEehCq38eNM4Pm+GdE+fV1x1wTREGX0NehL/6OcO
Y80EhQSwRXFoWhHbjEI9fzeCnrpF4RQKlwA0ODjR4sGopykJ5VKCfJFOiMgCPcp4gAIXOgwrMY8I
qrlmPgMf3p7bY/DdddYJTQaalFxfIMubw9lZcClpb75Kx1ntwfuh5eLOJl7kYrTZAqyUKzvk4iOm
j+LCUZl1PrKDAZpuHmRn9ZF2aueUsaq67hvSlEdf3M2UUxB/2s/e6J68cWpuLF/e1TbiS3ZzUNbG
SvIzF+ve84z3WXXFJeGV+X1n4vPO6YJ33tZ4CtSFM+NK6CjuwlYJXWHIi9C9r1q4F13qi2OxIIMc
pREVOk5u8BDPIfpMuFmVeRxLa3oeXEcAe2+Hh8GWV9o3+FmlBvFY9bmHPpdYm59swE+dSLMrN5nF
c1Gv9k6VN5o+eecvm3XIFyCzpumT7Hom463pPEsCrXaoEbILppwHJ0PehnDzlaUYYLuuWHdmlz7G
a7dzaeGO9VKdeSAYNwtH5l2SlKWeBZrTiLXFZ5nmd5hqB8JBRJgG4gqe0iauem48uwqzJOeZhK8J
bfqrXrx3b2jBbmM38TIkA25ZlkiD4zM4MPk5iFnBo+52J6MsxufWqKor23eIrPOIlbJXAnhivAuf
DujNywx8esiudP3Z5U2xq50SF1zpJgQ1ev0RWQzHXY+wCVsF20ZlCaDvyioPfT7PSHdK3qdWsaNn
f3zsFuR1KYE06BsDTsMgTnfQ3L3NmTdFxZq4e7NyPtZJEIs4xTbBYfV8TITtX6AyWC9YDKX3C7Oi
H1kjJHKiVFvXuEC7mz7OwCoWdzGSbJgzZZAdErFelTBz48CvnbC23PTLNQr3zBqD/DWR2XLtdX33
HQBd/J752M6LNbizxpzqzp/mD4lp731RRYvOIQbmXQI9KlmoJ20CeZQV7NhK69T5SflQedmX1hYS
+KZ1doa26udGr+P9pjl97hdiuW13PQE/AdgMlfHOaEaLkJA8sHucF+6rMcsxrDdwOu3f4tVPccUa
cspXQs44Bq7HtvhkowhwJdNkSxteuTNTEl94t1v7XaUZ0MrBsPvnzCdgiG91s1hBdHIOrEYRmtt1
297Xq8uOYUsW9o/9YogTtCbjzRlVfUn5Ufg7hk3eozANfxv4qOHNQz14Rm9U32qDrOMgKJpL2JbG
rhc5WwI7q+yaGczYXTp4a8D54Ft8Qjs13Y6ZzTGQ4VH4GEx/8sMY2PIZTmz1DGRBPgokDQqcfLrS
MZQ1bl0CNo33dsiG+9G2O3hrfn1vq7R/oBTx0Z7WblS6Qx/2bP/D2EI0juSKdNxAzjeu9NYrtoXD
eVqU6ijjtXhqhPWMuoJHbKiai0DNznm2dvM7Pw92FKvbNt/Lir20XdLhZ8JvWnZl1jtP3jInIzIj
mxMSlyOWos4hluLYkMSBr6Me7+1B4jSTBO4FJmy8OHjIc1QsuXlNpte9UcAKcpo4GrYeZSCtygVm
9DPrJhcfIUSmfjmW8sv3652BPFqLccfy9cO02ax54PfTTJCgGsQLK+8mvvQLQnpRIZ/QF737ozFX
6GoyTjyswR9buXjh0AneVkkPsHNe4z7yU8Q8MY4bEALGbkmQQPL4IoMajoHHO8occWcHejwaayKf
hDVMO8oI58osOY7NYk4OtZeGzFTXPRPb/m7MLfep43XCkkHi7UPuOTamVhHcpkndv2fdAI1o4JqJ
ifzZD2tB9wNC85RKzCaZQ/WXaAWFMJjcb9frP5bSWxE4DBM/nKo7KnMQX5KEuT21V88Nimhj6CjS
+ta6kM1aPuA1Ik0txojVzeSWNetwJOT4g2iBZ1r9YQcDtL5ugo41a95yqmPCe0NvcmYupBHyXkrI
SYnfHO2YAI8sqOdwZcb7DJzI7kJwT8kFl1D9PebIaKuV9eVqq+SIX21ywrzMk6+2L949w+9u7Mra
5wRdXTqsgu+lgkolhJ3eWsyn39puHC9qcj+fyBJwbqZB92duudSY11nBqwkfGi10/jnWQbwfMS+F
KyDIJ8JpG0qBuvV/OlWJkdKWrXu0MTLypsH5wlOckrVUuOPNkpybxdDs6uooJyyuAKPP2K9nREOl
5W3SdOn52tjd2dwjK8VTl9yY/jhU+//D3XksS8qsWfaFmja0mEZA6DhaT7CjEumAoxx4+lpkV1fd
O6iyvj1q62Gm/Zn/yQhw/8Tea2eguCIPSVJoJGj5HW7YI6zc+2FBCQqFJLhRC0J4CWcCqB1RHM8M
3Tt8eoK598ZJ4VNwjGcW1msEyDlxoA67FS3/UHNxsLQ+8oz4kQFT5uMEBarr8lb0i9wP+JjAT1l+
fMzL0fhT2F13aER6JsiyP7VJZp3LBqm5hDd8KKBgHdu2GY7L4Jmv0jfEFjgUKFMgWAFhuJmLgF5I
8sGgr2TR4LUlNHQb3eKI2IOU6K4Ao6bnSRCZWUzcsj31XWQvtsUQHNwkb6mtUZyZc4KOZX3OIZo2
H+2U0Zg7/T4hAe1N9aXN8zFnSoQ8+Emo68jbqaIMJJ5aCjS2q+Kz4EUju7FobbixTmpFLXMB/EGK
vD3W5IFGSK9GfgKah4Rh1lz5LKcc69B0slebspsQPzfL8KpaCGPStzI8ym47w8nLBv2pQuIIS6LL
VuxbjrILWYce88Hp/ovRdwXRHasmsLG8J0Ib0UBjiiweptwSe82PvR20ThQssy3x1eCu4ZsX5nZs
fGvbzBk79I7RwlOpiN5zrVzccv4nO3jeSdT1xCsvuBFuYxy8LM2c9tMk5o7dWV7Uf0ytWz6LGo1a
n7hqN9XyaWR8RzgsM/ztUlFo2D3VnJkbJvosad1o6cFZZvciHO4kq2jFjd0O7SmvmvLJpA3gYKKp
4wKBhGvxAygiQD74dIYjEh3MWEw+cY5oxPc0nnMhBOS9sXQnLP1eK6DIZQ6Mh3E5DiLmyKt0t7rF
e2Ee1mA27HlJsO3bnFKFXOWTweV8kr277JFz6iGrEe2sNB9drHKX3dD5+hkLkBahpraIbUslYUG2
FqX5uvNHySDeurlxjnlDxs7gg4hdXGMOG0/MB36LC1VvaVr2nSqMV1eNSxHSsD6gff7CNlqzj2Eu
OSpMj70AOdBLAKTMxGi+JG1RSqwxx7o93yLQtLYpasmNi6v+PLrkET4ClXhQLYuMLicgxTXuaBg+
huDHmqD6AzUYB4XIXmTUuASeZrp6qOn4cEao4BSkkD+n2M6OPB/FFu54/8YP+h6PlYPzs37VVBZs
MJb1n25h/6o8PY+IkbaIgzaGAM/pW9dJTtomj5EzdV76x3JWnJGOZh2GDA1DMJKWm4vXyW+8y2QP
L0GnmRHKe7KVRXxtiVLa0t6XNwDOK06g0j8s84QYk77YuRLghOWZX1WFMz33cy03MdKxTa1rPMST
F1MdWoy/K3Q2VL0QQMiQH6o96ZrVmTH21mqL3bRUzmO7CG2nQQPfS8N5H+PUf+MgLA4qKz5st0Lo
SUy4zz86I44IpuUSNWbt7Pnq6zA2O+fQx8WTIiM25WjLKC+Cnl6Bhh4XQlM9gDnXiKsGr1ig6vLK
fRLoeR6xx/JWCEeMGd3N9/xBws6C6THLl28c+z30VCTg0EmJFh2b+E4iZebj9l4s0oPrjefE+dEO
8uErHw0dRDvouw2vTmQ10w4LY7MZzUnD+TIGD2bAymDbxv5V0hj5Q3/NClHeOkxt4B9l7k6SeoiZ
xo4ch7BwhcIinKw1YLGb4Q3CJQ8cCkzZ3wQy+M4HH6g6yP2NAEQ8aebZyjA/Y1sKwtmXz2htH1ut
Rt4pUXCkRvcO90IdaCp5Xh2+DhlgG5CjOx6kjSS9yrmQVHJDKI59Gp15uTWm8mOxdYJ4rNEjtosG
lOZF3w6C9YXMbuBvJ8fVcOU1/B3Eee8dKvSNMaN3YbhiRjn2/8w1wsaZKXh0AyNMz/997IzPrGfK
CX7hI0feHVUq2+YLrj0kZXDJmStFfHvAHjRmwP4o+sj3JeDYcrk3hupRGvKIOGrN4Z6D0ML+vpW2
AT04sS/ct9iP4sfC/NJMNe5tHTE9iUnZF7p78o+7+FSO3ofXjeeecl0aRNqrlssY8tgjd0V3O5RD
cxJezZgCvTqrYPuMGHQ5wkA9mG6cwJGId2Pb36Gii2bGr0IF84HEKbYqyt20K9i9SVayPvO+reyd
cQ9UxEHub2f7Mo4BfqpmDt28e2ULO9x2BWpi0IxvONPLbVXn+wIg+DYv4mtBPX5oYgba84LoyBLd
sxL5zmrzSy3an8b3PdIGsDYk/Lv2ZMUvp6qTb5ZRtfei857QkSFhLHFbcsL0+wq82E3JvAClucZK
W3ZHWvTVbVsTOAs/dFvaiUumFQRXPe/naBDmfdBmHmepZnzRvn25HnJIUwmiHEqIKma3hJBr4tUY
gJgT1LYoQEMmCYnRLMiwyknH2aZTIPH/VDV2CP0I45lIMzR/GGxhIqL/tKCdJJsW2WhBsnSY265+
bXBcIv/In4kruNGxrh/8drB58xjxBGNLS09IcIhnI0XUCeYCHX3vfCYWxJUirR4bc/rsLZRUbM7a
TVEJPiNschswbxLPH1OMFqniGu6NrBKxf2doD6YrT4kMaDcBiAAWIlGuZKIHVSNDNE31imLy4NZI
ORNHfze4eG5t4V9JweQnmqFgGnJb6MVZVdXr0Br5AdVEtnOdNrsYPq4AmPKKE+XGjGFCrc9JdcBx
y3Uh4mAPtvKewkPHQRHgFLSgMmPCDHnTT9OMyXqsaTCRFLBrioc/4Jj9X39OvzH2k+qDa2Gj8Dlv
OKLQMeuQf6W0sKrxclJPZXs5YGFPg/7BGdutuwzddo6d/kEgkw+y8o2MdXkkLxz9Vsp+rzUuutbc
Q0Lft5bm/vFRMdtZvC+a5b1VlBMZYBQfXzYBzquAkp6nRUdmv/WOmXwEAbJxGJ5YospLM6bfHpfi
ZoAVRhmXG2+G4IMfYSS4pbNdjHG8R0V2NgnrsBv4BG3hDNt+spgZZNsmncow8arqyS5Eup/s6dwl
nc/FMavdMlufyA1PuJQuRvzhjTxX1pT9lgKSjbY+gfbIsLJvQEKRJLYhBqQ/OwMhzK1vFWeY1vfT
yNcVqDbCzUHpJMQ+7pclSj2s/WQXs0gk486Md5krnjI3OBoFK7+6pO9DFspucwJTmm/MYLae8Sj/
QYRiXNLZsAEcOtZOA+p7gd2uXfzuQ5fjm2b3YZCs2LZW/sBUHXdN15fbgV6QYIZchKlqghQzUfXF
PYtiE569soDNF7j/4Ys3YdpPVdjK39Y2IyxhNwyhQRiU30M3vZm54256QKMQY1PrkLdJfs1UulwM
aTpPS8LhDjaep8V+JST2s0YEfgjG6yCW4SCb5LuoISHOUp8uau6mcMgnXFhWTNlCUps3XoxMP6M0
lXTRM65kXApL494I4V5TnLZBWix8elhvAmUuO9Nx9XfiTIERmCwjm7g7WLPAMvfb1RGQgI2c7pCN
Rcpo92bxZ15eBv19JA4A3gGNVQn4wSp+sR7t/KakgIQ2dYckpwwH0Ky4MdZsiTJ97fJSOyZoGHke
L7jvjCdds0mYsbTyJwWRF4oKJI9HisU940wCw7UegoLelozwNVhklh5fFG9WplWPXh7f9Jqr9iP6
/GtJ/NwWq8SziqnQnfScJgln/6BpYP3YFrIyeDNtgcY976J60dKzXeTllY9/2mmDcwBvzg+K5uip
DSZOKgT2b4P25gTjzpyniLLKhRYrxi0EtJV0YLSPNll8ofLNU2Isx4I3cU9J8k02QRQXyVlvTWxR
408V1zfkeMYwvrofNMZ7s5bjpiQwU6uTPeh1PjGSBgUkDytwI22lvOSQDcg5WE7u4vhgKMhTw9y9
H8iSP5OaMESwYuxX4DGUBT44JVuxT0Xg30LO0hdSBmv/MMVds6OdKim0m+7eHCHGZWwMsEmXFdNb
t+fq9u3fzkGsw3TFmKZvy+PH8Rp7ei942WlA8u2iHufEObgZDyFyV3RSWXE0iDXvuXGRPW8y770B
uMd1tPMGdzglKp2vC5uiHZYndBPYNzNvq89MVBiLYx6ivxPD3QABZA7yx3ZAUt1WifgA23nOY43Z
l3oABySxpShu5bZ7rqiaspm6uW3luCWxxTtNI2uLishmHQbG91Ta7tallJj1TttDhXbOrctNxRCs
PdvkpSdqmFn0MkCQHi9CIO2zZDBrceuB4EZZvbh4pGXForl1KuVs3MWcB9btHgw6xn/NdVra9lzo
48LcRHGojEznNmRfXBmQ/sGO0G61WHLwGlR+0YLT8rYnCiMqU03DmsY1iViGKE0QTiHF2pOHFerQ
a0KSzW5kyaYxqHtsw1fhlAKZdts6uHZyHFj5o/Lf5ZWDthxkGREURu49exP3tBqwIxNzgG+E/bnY
LtJN01BAZ73GRs3BxB2URDpmcIKSaZ0NqNt4q4zgLmf2/qXpEi/p6HfaVq9XKAOCd1wKtf5p18NF
Ey4elCo74sNNX02nx9gUcMyPk8TzaMv8aE5EosUT/4vZGB977uVfvlwZjZUP7MHzR0AJsBBetbLT
f1JqmwYBfZn+1ngY6SaZiGGLbrZ4qotvp7P1S1pCaG5JoNqDo1JvtTdNLwWz522JD2UH+6A8pS7D
fbT5DuPQzHo3bdu4MhJy9sR0Vo8DB+FtHGTPYunjy0TA6H3ame7XqHeyRXQSALQJtCbEp5W+9MRC
QGeD83dTSVFcy74nkmiCF58bTnad1dC8Dd4SnBTOkx3TqY6qtuxDaGvmtZraNhRL9ZnI9s7O2B9g
VUJf5EjtmHa5d8MDMeyMgH0CX5heP67q+POQCefdrGeIYamTqJcJB9hpELbBnAlexYyoJWEWqfQT
uCv77BTG8kgAaXZxS2Oi7qiI9Osncj+8knq4rBN3j20NgoXX+q/Kntqf0cHmi1Gm3pGVMEcK+vcO
LizJEdbAtahwRCFeebALvz6aZtO9VaYzX3B21+c6W+Kf1mR0wgyoSgyXOWJr81SLCkcyg2w7g6LV
LN1zrxmYnzstWX6GrEaxkRnxnlGpda6nFyBr2qc39TGdkdsfANwN911iJyGURnZyVVbuIWDloFyC
9tzF3cQVRnGBVH59eSRYNARC226kLqLGk2Z8l8WjOuimYZ+NBCzNTPA9FYJHgh4fwGkhUefAiAF+
mTfWPfvJonho6fCj/2HzIrfCZ3q75KO3EWNAPNPSOcw1lySyksQPSy1JOWLs9v9C/v5/rh/8L4Ub
/w8qBo3AXcGy/7X4+KZu+xQl5PfvT139szLj3//sf2ozLBt6MtxKj1w99z+0GYgK0QS6qDAg5qIf
XDml/1s6uMK8Ia96Dk4uVBr/IEG2kTTzm+DB0VRgXHX+FW2GF6BB/CcZvG0GCJpR1bMMpvFbhY3/
qDPVZ1eaVG+AELx69Blup8YFXNtvRl5LMr/lCcKnnMKKC/rD6Jo38n2Prqvcz0XT5n2Vtj9OgggC
PdidjcGVWY7r1AcLOh2XLVK+4N1KNHMnCmPvx8a9MXch1o07x/aAZLCOr1Wf/nEq2mguPaoLPH5w
QvWpu6nLP5YFerApuzgq9SB77Huvvl1STpFjNxeCtBSHAAqBZClfoItxqATI2x5q2Uach2HhE6/k
5rfJRHkLPY9wlNrczdj8rim37DUTFaMGYqC3+KPhd1XPZd2+SLFc8Q9fDTxXe6aMrKygl7rVVmSs
OYa6sqLZw4c61bV76zCxvqIu3utVcYTBthV9fBza8rknh3rf2eY2y8gP6fkA47ZlzS2S/LarJXZe
Jg4CaSM3Nx6rvrngEbrQ3v+kmfEjfe3QOEglc128eqMe8XYbT6gird2Q+EhOKvvRMtiowi3dzKLV
duWkXlt0DHOyPMmi+cVbN15YPzwVtfe+CO/kCCbTVm7+VNhhcgML0DRr91UWn+sqGDdTm8wb5qc4
m0QZ3DBDt7F7VXToTRaq5jduQVo2f2q93QFZ6n6FoekhAbIMtTt5XfjDRinSJ8tlv2rZ2Ky9wSGZ
sJWhQyT2D+zEYuOq3HtIzfIpbR9KiCcYS2NKLSA/j9kEPqUMuifPtD5BloApyZkEo4vIW35UYfSM
DJH5bK16aTYOmUGcxu1N15o9UaOLHY4z92wmqMRiDGv8qLhUTcLX07Z0mbYWkVX3YGUlzkqGq8E2
00tjPymUh5Nhm9j0PBmZbCg3WoVKUpdYsieVfpC/hBpcGwH8KO+O2xhi0eifNV8jGw9nR8I/GA/o
Ym5MS4fG7As7FDUW1boRXyQfH5WxdIeigXiSAZphejUgiNwY5rifJVbSZIgPKsfm5k4eE0S327aC
ZIqBZkM3axRElR/CM2HVtlRAyQQMmq05xu676XfvXqrVBNzQudHrJe2wjycQHt593jHCKS0GTnR8
Vjec59ja85iHrS4xinn5k2tbM+9HCaVSZWgbahBliaPZ7xpEH35pE2+vPTKPwPcO63QyN8Bskc+w
md1iWr9z6tsyjd9rDI5xgAamAu/7OhRmCHcsIj2bwnkg8g939Y2TLvckyc4HjL7xbd4ebObplEXL
ca6ySA9aRD+i/sVfCreH7yPyWDlbVvCRkIih8+YajsZ6LXt3xoxDKqFd50thWqAXdsTyIyx6k1LG
nuaD683NwXE8dWdRO+9r6C2h6MBJgSh4ZBkcDQGcmTQ9VJOr45f0/tiLdQ3MOrkp8uXTmWPvJm0c
No71jV8kNhNM/mo3aUNbJbsJG148IlowrYOe64wCBRXGsPzl2iLjoaZGQ0IwDdsHXrFgCsIisY5I
Zelt1fAt0UkMNtyZpnVAAUjMudz1GzCi5D6bDYHiKdTIgdi1Uv8FB30a0vQOGJR9KGZiTBgcBbDY
2H2XmM9H/RZFeGgb2pnwNegKzHrwzjqontUmqVhTaMZeC6YPQPP0uuaCu8Tye/ppcpZN00XjUlrF
1u7Uq58vl1yRGjMsOvEgCz1HzKxuSvf6KoMjH/6BQQ5fa6EdXNKwNvxudq5qc++7ExDrktSYsmCW
wIqGupDAhsBbPvQCsYblfcxCnCedzPdWVHnkOUKBJJrfjcwLgSFckhI1zGxP30GibwqbFDR0wz7y
CmgUIiRJzNu2tXOAW3GXDXRUFlK5bTOMT3qMWYT8sMb9SBqj2qTon6+eu/cW7W3C28pwbzlIJuup
3n36Eg+6HJ8mfPAge1+Bao70C9P7PIxXRuuIbErs1YkE+q8F18RTaLntSjsxpYFstGqUxgrSilRZ
5FRV9Y3KQmOqykCpFeqTmPMUcd5y77GEB3ADZ08af4zR6s+xrMwQGc13N03Wxk1eVDLnV1B200cm
C7EDwvhaudBg6ym+c8cnzUns04CQmWH9nJ3ihi3GUsr+zlcpfXjq7kgzJT41SKrjFAAcLfHbQBcJ
osrmKnRdecsqjL/ti2RNVgMJKVgBo0XPe2fVwdg5Y5TvEyzR402Hr+IhFshuMqO5w5pJUJ37J2nk
vNXdkaYysE9ZzvPMsC8LaSDsLRP17yZjoZgBfdlqevqceL2xl677PbPl2wWrAFJfpZAQILvN8Fcf
afRoCItVNGlhmX8uVyHlUBkaIZxso3PQGFG7PmmBnTYvTPn7axcXw52ja8DEMyFv3FWsOaW5dpMI
BJz1iPw4UX76B0x2eendGRbJX80nFtNuj8/Ye4OlApDJXeWhBsmwO7FKRhuTDNRglZHKZbG+glVa
WnKNUFIU6FfQnaKrY1GwSlE9rxpeE+htn63U7BMQi5ihPG1/t5bc01p8+2sZnlRrRa6vxXln5uVD
scTmra9pGeN8H1RaNRP62DqHIeubXZCxzdtYKXFsgQ/jUB9QXtuMMT/BesMkYVt0soWgpRateV6s
+VML4v6nCArIf7mQTwDXB8DAfOfxxL7TnVUoWZDc6wm5UkoXSB8nFaMS9G3jKOceWFsv17066+Wr
rtLmzLaU5bUj9VuE7Okp4a3mXG9ZGzhAza46ogJQHyXK2k+HKLs4gUlCKngPeKtOb0FZDLdT7jtF
1EpXZgwM2/ZeTYEGAr9fNhMKt72xpIxqctdWN6ttYaMVqEeCJUtOGv1RsAFNzvwmB7iE3cOpo6HM
3LeenLTbtJCfPXPaECOF+lKOqQHNM+EZJvM6C6sslYcl498HN2+WEyRc+ZANlHS9Kpz3QprIQTkV
8Z1l2rIn4YnM81R32V3cIIFBAtLtrDh0ucOC7nM0JgZNvfjG2bLVZjdkgHz25hYlvFkeq37sn2EA
YelQoeOrj1yUZ22m9XVLdUSsnN8Og3DQxSVo+xLYto3z94PFIILuLzbJ9WXrfalThuVLap4aoNUb
1eKH6PKQtrG+9+p6ODflEtll9zCQfWzhV4j8jue25JbAra/2+PV+UHkwYJu88nmOx5cuXgaAARbL
8iUVbEKwmlQVNGPSruvEqHaS7eMtBvdrLfwDiuxnWcAHoLaSj5NSUTG690F6ViYv4RIDH3AA6HVV
pd/YMGnACDc74U93UvZbvQXRUVCHqjiUGTV+ppX1tsMh9+xoCEuZGNnmfERatWl0j4zXJtvHWvag
EhaqmC5YNNLhiyx+WRZojl7Ts+2dXXHypoHlwFAH91OCjMQ1471d6BEm+xfLbeXFw5a7aVCn5Juh
mt9oKt64pM9wKpj+9s7B9P9IEmRuSdVj0VcDPFL8t59axeZxYmcHxbGj953D1u2/WYQvpyF4mork
wv57hyCgi4KpA2yrgWTIHALm/q7JkVgsCIiL7nUi2nibUQuWOO/o6+5MFsGhTksjarlSkE9eT16a
I+PsN1BAKSAUXGW/Xi79i5FK7WL5xRXKxxINKxUgT65O92yxEGarMV71vriQJXKyCCbYLmuoLtGV
j8EKYA/60yzpMrwamqoRnMjO5X7UewZPv+XA5lxN0wcT7oz94XI2Sm1NE4AS7fMYDX1QRSQYAmXA
N7phenCyR2pv7i4tYSXLSxyBKwDP1U5cDPwVGjkRU+saYFvcm67kf28vt92CjBgAw1UP+l3iYN4B
GmBd2lmyNP7bL/9LXo7/P4cH2DBsjIL/3fjgDDFg/Ce74X/8oX+fGxj/c/VzkEnl65aHQxBTxf/y
dDA3wIsAL5IwL9PAVvFPlsPVaWHpf62IruPi9/hHy6GHl9TC1cG80Db+lcGBYTBo+OfJgYEp1dEd
3QXm5NLa88/9x8lBmce5WNyiYoUu2wcAq8tJG7rkKGEDwbKmRa5LjM1oK5O51tF0d+WL5zQ/SV1+
jLN1Mof+kzo6iBx0rLgPG/Lj69FimouVjK2SxRqM0oXhLxeC2X0m2aR2s8fdYcwzyw4WSppUt0lO
b2hV8YvyxjBxqWGrTtxrhpUdUh+QoqLnmVfRjp4YtxBQ74Q+Q9cbV3WcZlz9NjMfW3WqfePEDDI5
tVr6PGX9r/n37sIYckPCJhmGzNjDeOi8jWswT6VswKSdxl9GoAg6kjcksl4mr3jDUcN7J5IzVgUr
7MVwNBqkOWNQXGI8mtvBbR5M3RT7Ki/BVpKteFBLeUMXbR5jrTx7Xn1B8332GClds8y5HyipqiX2
kSXg9ptBl+xkkd/m2lxG7GPjCDbFndAs7WRzYQ/tfMhH0K4EqlT7IBeRX3R7r/Zg9cuOBIeExtZ0
X/pO3yxtAH+OrMIcD1oeUMxPlvWYJNONbEYOg/pBD+ZIDs2BFp0arT1mE9VBYx0h311G3SJEe7go
Lr8JSm0sGG+KnIVy3jyVBdupSnrPQSegr5KwOHtBvWVogKfbNfYoNJ9NMi7pubRDT8zOdbbtMspR
SuF2Y7Fk8cModn8t82Bv2TdrLVNUqXlMZUNd1S3HKo0fBSOVSgCMswtSIrEbhlUHusWx2yjHveMJ
kOszNCDAO0dQOQfkygfpuNes9HdZke8rvJohKFqEhUV3bmRyVsQobrUc8JhGJ04ZWL8ZBl1IUfU9
/G65hf+7o27+BfvWobaLo2UsKLgl7faQeWC6hm94W5d8rdmMjqiGwvS2jSj2tkTnUSPr0E1Qn8Do
D7kc861OlVfq8wfGmz36mG43D9UFsdyL1hV3wh1uqTrDohufUG5DQCtDzI9MHCi2TGjzXW7sswa2
eoZ+NFS2/yXJFSW1xCYw3GThYVRo/BUYWrJkyaTWD7HRP0yjedQt92LV0xHhOpKumX6mGNAkNWSl
7nh+XuLKu6FEpDca3AfDr/iHqPoCkTmJAMEdQCJD5KcLnhco2tnfOncIQgHsjvwJETV28thUxS5p
6sib41eFUoSPov+SGabWJf22Te1lrip5shKbnCH7e/G8z7brz4nJal7HWYl2/clc59+Dmz0ySySL
07hYjPEtVBPEZx7Mv2PyefXqZPscgGhbNXuvmO4DDTGUPweXupyeU5nfJ9KMoMk9SjO5bxi3U0pi
0QQ9vM7hA7d6MnNAIHFh7Pxy3rs6mRx2GbxaxHAMuJfsLv5c1un9Ysn7Fl1XE/fXHkD8ksPf0nMy
XPASg2xetfasWJv6x+vLY+7/mCVXr97Vj8QWnGhrYLetO4K2HcadX3FIrDJsZ10glKqt2LnaAELa
8ejZntg104ulJ+c4qUOc1jQSQPlR3JtP/AKa4eBFcwcndzHfeURjmnDzRni2iHKJF9jgwJGadqJn
2cEOL29lblRHt3V2bj08SdYbyGVuR+jT23bq9kWNSqTXexHGhu7swTomrNHTZwJRqJiBRBXBK3VA
6Jv1dcRTGvpjdoBGVoSB+xJUz6n/TN1InvdKijRS9m/Kuh+znsN/oZagWxeT+VK0LSz+OOz8+bum
1gYJyw5/lrDFuiA/dCx9IgNxZp9gKpqyGz2fWh56OJ+ge86W610F07kahebW4tVFdL6Epm8+O151
5zm8bGy9eUvQ94Ou6110QIB7h+E985wHu1yYs2Bfs9w70x5eh3WFFFuMkuIE0q1An8n07iadrXzb
LONPV1sNbCFhbaw6vx+m8UOsiyjV0X+3rf/cqoqcKGTdc8yG2HXEp0LLvCEQ5x4KxU6Qw4TmmiMX
8t6rGvhVZyesYKs6o/QMaG8qBkLYB5Re3XEUwPLWwHusu7BxSl86u/pyE/cCH/4bpNJdIso3jvNj
G+vHcgwWqPLr/nx40dvhYELy2MZDe6Rw5G1mk0Slbe7Kht0udwe1qouYS1ojCOl5OtG5fWkugStu
Sp+/eAq3UX+dTf+7HNFxMK1i3NNaL5UrPBKgyz6KwadPyuZmQvRlJMEfZfj4DkwxcMobA2U3dPfc
c8dLLZOPSelvfl6eFpuMY7B1Gy43DCqB942n/VwPzW1m4Sle1gykBs8X00Vk615SvVZGLndukt1l
1vwidO13NFKGj6o/2rPx0K8pza3rgY/27pVXXG1sfAJkN0PhNZTS2/goySAk4AjDjdB30xnDTQZY
2zvUCvu0tm43xYQrxGMqPOChV8w+Nrll/ni5ecfX+czB1V6KojkUoJ6ZzhNRhrX/wVPkBvgayRwk
kW6hGqLMG6bfKTEewebXW4LFEe41N1wdxaZsEMrPsR61LABF31F9m/Uu0+b7ElDnRnW+3Nl1cWf4
9kk0/n1WFw6P7gCLaGRKuNhsfjOVfHUTPM0xACJpF9+d6Z+wNkHyJOHnSkUD/y8w+A4Dj50oKR79
0qESV3NUp222abL6IWvEmwGrnsu9PIxjBdQgKJoI5EDkGyMSGcqufriYJWRIZhJaYB3qRZawB60/
8MgirfXPo58uR9EI3i0i0Wx7HEMrMRhRm4NxzZp3lw31sNAvsbEmw+vYO/pN0Qf7tFcyDPpl2njG
wvHQ7ZSYd+W65kbwdXSg226NYvnIXP9rNgiK8JLB3wyOfjt7UJOQdNUx35Nr5PzVNZ46lfOVFJ+d
aadna57ObKVI1gnGBwvBM8gzsbcasmLyueNxrqwLdlJ7a2uNtQkG1u9TLcZ99XclL5xPDLll2Gfq
SqqaHo0u44XCIsYNf8LWHlGzAbd9hjdznGX1jRjV2LZBdgUMAFNSKOIM+ow88ErtjD61mWEVT1qm
X0xUt3sOsiGKRxtV6YRKIKlRfaHsYcqCdGrXwu6HNsf2vXfsCyhSTPUdp0ZunOaxjQlUSV7VKj1Y
Zmnt0USTwoikBRW3nuxSh46PhTqyjBRNn22T2ZADAGbAUXnmp9Egn0W/1+y6ub/hnDuP1njhJJ85
ErOr51efHotg+nhCKQi/0TCSUm/1JMrpmJ+0vqc9LrIKscCEFanDJEwEQFQ6/nNvzg/ukL2rZb6a
IoMNkn96g9dvWg+bJwKDMTJTdnhOT7LNHJDi4cqGUiDGS6FXK60g8X4ba3AjzkVki8UMpBU0h8xX
vSfC41jfdKO61UwL2IS07vtpleowllDtamxklOpPkPSQOT0CLUdT2p+FaZ1YBzBFGqyfxrONszep
x6Xxnzvbj1rNJzzODrZEIaw23B1GsF3qNthJHVEjWSDhadS8CFUeSxK/xgJcFRPUbSxwhNpx6Mzq
fe6T7WB78SYN1GVu9XjDYdpCaB/DzJ1X+0n8oACrUiSjtgra/LOYhothMMS3Vo3LYqob1+OH6DCJ
bGEjMYlMqkOhI+Qs5HDP00enHps/vayf47gCUsnQVljRv1F3JkuOG1uafpWy2uMaAIdjWNSGBMlg
TBk5KqUNLKWUMM8z9vVk/WL9earr3iAClzTJetG9UGoRmeHw2c85/4BhTre3wM+4rhuQ5a0/YddW
KQuoh9acv+IXRvCDy9WONMcnM2geoWl8grPzDheAD23RP7CGc6Z1/GS4qjxiyF9bMHWdDpo61KZ7
kWR3sxwfrEicQ5sC2NAlvLgceZgTHlQAY16GDLoW4NffwXHhdcBjeKkyIKCJ9y6UXQ5EagBSWqZ7
U+GEZiBwiJtIXyPxvE/T4E5qJE4q79y14R+BiPqTRHEy41ZBxrrAbB76f52PP6VumJwyYFG9lh5k
451xZHMfdbfLTwg99/dpZD8DZM8OSlmKs+gYpskTyX5qMB5o9kjBZzh1dMgdqJF2dzjkDEdb0xV2
0AOLrUdSUcbGPa5T/d3cUwXEpC27n6NOx9MeorkAtbtAEghq7DYFuas69r4NPQ/XNut44Hqt7zjy
vuqpQyHpqR1j8N88UyCmyphSJRZKzb7tAMSS1z+6FuQ9fZy/tlkFXUWXLxFWVf3cJhS7TKJQEkyi
y+E7xl/cuniIA1ccglI4JGfSb4heJYy+46LVRcmpwR2IEhnPwAHjElE0x0SjuqklIMDqJnsZ0GHd
x5gw7Y2xjt83UfKrYUbLA44397kU4X6oORInNMGsMmxOcJtBMtmEo3jPPYsof4ki+a2TjQDdlgAy
xFa2bsqjEsFEX3vXjPK9g6x8urjPoAZ5b3X8EmgHiH8edLf8aoIgIvALKcJH5M4S6RW8nudf7AH+
fx5/Zrv+BvTgHTVt4osGsVh3br57FWghbYk+2sVvs8h+skWTHxuRHy3e1kSwcMZmJYLcof14TBHC
+iUysCR1owohZ8OcWYjQV5FTzx5Nz/hm4DCzDwz+VY7aLXmX6GOnKjLANxaKJ65vp5nuI4VMAOGR
xE8M9DBjv7IfgQJ8TSIg6bwVMliBhQEnPC4+LXBhCUNI9uKrJCjUG9iIwpv67paHZaZEDu8gEDhm
di/VoATJK+BwFOqiIf1gi3dekaARrvw+TAf01Nyeq2q+h8F7b+skvaHBQjsEoU7C9cHTKdgZZvO1
CHFsIkPAodiDaLJxSOVGt953+tdprIOzWVnHgiB3ycXZLiAiWW790zQgjBDUy5faQadQQMfg9A7G
+blsRXMMHAG1UCrfq5NX5KRKx/dFGgB47OJnPEof4lZ/0qV46niCRXbxGdbVJ7SxP8LH/WKMxl0b
ReieGy1gUgt22PyJNALqAF774oBa5WVi8goyR/RwzZ+DsjN2OOk2BLv91yR5pvL6ucml7odRm8JQ
mL83iKbBebSOFi+wYFRhPMnutOqhXMjI2AeLbe5lNe2zBuKFLop7+NRw1RDJ2SF/i14qVGwsR3Za
8Jswfxo5EIelfh8Pc3QawuzrQ257TxTen4YBpNkElkEfgndRM2RnjK7uC9pp8lnskdr4vXXqx0p3
KSPDblOlC12SeEYk33JAVNjx1yWHNfwiq2+Wh0VYlxYoow/HruJNQvV337eAGcGDnfMOFELvYDtQ
fpj6HoxvjBAWSqUfZ+FoDzp8Tb+Tc3qsh4G3vqM/z471CctjEsIkZ3P+wm4GGnKn7FsQD85E+V0u
mC85xfIMxwH5DwoBfVPd6bbxXMEQM4Lhzm7aT8ALmmMxf5OJ/ObUjnNOpz+SbDonZBLyQkent1+e
Ja6EIL2/G3zRTxagcF13vxb1Ut71Xfq9DOiFO8zD84zS0c4CXWraETakNX5RXZyYh0ypY1ZeYBwx
pPFD6sCEWaAkbNvaj2WvnQzyfIKs+x5WKVJTRWz+0ShN9alT2BqzC04m7M6nQbravWyd5MHuBJIl
BmmA0UxT3wpQ3W57+TfEMP8t3Oz/a50gx+LpgKicS+YXtpKwrueZ/9d/Z9+K7/9xbtX/2tf6QZu/
6J+5Z8PQXcN1bU5QqYt/YtYM7x/CEDpXlQ2h3gIk90/MGlqbUrqutNH4MS6lW6WHoKZpGGihCWkj
/Sr+Su5ZqWK+Um7VdYmkkWofhJzjGWtfe6vB2CgeUL03ywm7nL4fyRzY93XSDCQL7On4Ki//8ucv
/g/8L17KuOja//rPrebIczPS0JNRjSWl/jrP3dm15UovWvyEcOtQldyog+KjNtRbScCZzp9lERbd
v2RcX7en8ubr7iHl4wkUBXEnt1btpa2QXi25shyNP8bR6J4QWOlf9IyS1ty2GcCecu7OHkINR4+w
9+56f1diTT+G18MV3XL4AiCLSrT0lfJkmvex4VaQWRHpts+1johykcjsdL2VVfVAtWLi6g2X3NEB
Br5ppQG2YULERrx0LCiUtyV6k9gg5no8H643tTGgvLNclgxPTB7Mq0JFU7WJK6oZSpgFBKbzNGxj
Ze3xFimzOwND5r30PHnoRm1RWPzyRk+V+NZ6Qk3qNNgmQGxgi6ykPC0XUaRakqqqocMj/gLKmQq2
i7NC2rPZwEijV1BDEOB0rqvkKcf1gbdAiQXIrtDq6CNugRCv0tRK8T8to2QfDlA2/bzXwhc0B+bv
cdA7v+ELEN9ai8bWNAFdM01qPNKxpRKefLUYEo86dA66mqik8g52hGVN3XfhwUtc7SWfdHc36dpT
UAQGEhNJs7MRkDuzuIu7ttQgkXpRTL2WFLwGz/V8fV7VQlxtFFOgoYlSqrDRMV992xS7XVEFweJr
BrHBWDvVKQQ/RdJm2MctT686hufb1OZ0f73hjROBhlETNjkIPU7jy0Ep0faD/YAiLwrz/dHpoOTX
kLAxwJy+60P751X2b8+DN1NA35D3QtQNxWrLFqtutnk5elo6WSCRRolRT+O9EOkB+DJJ513v2Jut
r5qyDBaptF0TlePLjkE1bmujBU5ZVmgGBS5wxaHOb/RHIYovpo1GTHDLuhLdRoObG+T1ksJ5C1GC
CBEu7HKDHTLA9SGxiAogJAIwapb9sjj9jSPgzYypNi1qqBwEuuMI9fNXy1gz+jYZmkT6QxmML2OR
1U+DBavJSxsQ+4XRfro+kD8U7d50UnK8eZ6D8rS92vN52k9WbdNgnOP5kFEKASoWxr5hubHfzenP
7RBOD71ddx9zNtVdTuHqgAdheuMw3/4QFo8DntxGIlKtrlc9J/LNYcVrlo8ZzXJHmqJ+gj4q0ERA
SSqnNknRVqPS3+JxTBRcn5t0LNCI5VK9PiRvp52aOAqEJBxcabBnLz/Erqoqgn8i/aoGS2JjeXIq
LRjUFlxqgFEVAs1meOvofXNE2DSKgKGC0COP6KzmHXo+FR7q2L6pUWhJ3QA1LxCkMKhneJ4J4jBY
nJ9Cxef2XDhEOciTVFreUUQLOhY4ft4NY637IAox/aybB1IKwkcMuLuxYDZGx6OS77K/mSbXWR0p
fW0VNixI3ccD84NtwygPRZB/yCr757KLyefWmRvdaPPNvQT1ANFx+WNwAH2uNiKWrmHg6gbuKWld
P4Cq04iCEFkpOVU/YaDzW6kpkxC3DlC8KvMbZ41iU6zOAZpXJw1rQqDBv7qWbbOM5gKBDChFrcMw
Iw4g88rCuNCy/DYT/THONBwscetGSKHM/S6xytOso8xC9CEPcmpN4Onwt5qRizwtq/5go/iISwUq
K9cX7+ZQOTBC2EDIjkk1fa920TyXFameRfcpFVArGrWGAJrcLDThyk/L+FyH7h5Hrt95KqYP19ve
HCePZcF9I13O5su2ndiLMS5jmrqu7Z/h3uNgMs3NfQUzaRcaIUVWLsJPk6zEjV6/vXmYoVctr3ZP
S/nI7GoYgz3ItYMreJ71xZAcNKLO633cWv5ccsBIMIpAKXTVx7pEhbZeet0HitUd6qbiOTFhNhQa
RnSSpgkU1lysGytwa1JfN7rqHsJRSNg7NBq7aNwYVuXcFUHx26JbLzb5ZMpGpELB+ztwsqu/+oRg
70kBh4fng3QQNb6c1L53WpQU2O8lsoW40dXNo1SCummBfGKB8dCNRbQ1lRLQj82rhYbXYB2KIli8
IXjuWzn+Vk4apKcgtX91eLLeCF82bhy6pqJDQ9dNtvcqftEgOuMVQOKnyPPOj9MQAiuGAoQulAO9
GfxiDUMVkALOBRPWAmhqUMoudFCS1xeVYW2cMBLOla27joHNwmqCpaVTLo4wq29cKMMIEsk9LFrg
9kWaHZyyct9p/VDtAelYh6Ugu08pGrTK3EbvRApkifTFdF8SKZ9vfJgagsvXARQxnB9MS7nMobV7
OfvR3Fu4+qDAhKGuUmg3Ufur3gMzMjEdW0BzzPmITgfucwi54BzSwGjyGo7AwhDj4frHbG0925Hg
1Qwe066xmi4z621EaAfDH0GuH3lsh2SiqxgfCs15H+Ve+C4o8vbGItnaepzFtuWSbxLSUjP36jy1
+yFCe8Yw/DyxiSiQE7+z8/lJ69CuwdcxPhQSEHbf9Fi21V16ut5lQ038evwx8KVAhvkH999q/N14
ISRx2Q3YRNtnk+jw0dA1+2iNgB81yLsHSSUc/W5iNNgADVSGYHrmry2wNj3qi6KqjkOV2We7tSpK
4DhCXf/Erf3qSKAWbCWCm/UA5andTPh9GDBJC6TMnSQ+WkiLHlvZee+uN7U1GNidQEOkMc6I1dlr
OrbdZimKpzgky98HL9P3mZN1+xqI3HHGOPHGgnt7n4FvkzzMHDaldH8wEl/N/cjpP6e2Y8AAj0Ct
ULoBalxM5wAeEIgc4wlAzj5rjfDL9X6+PQ1oV70MGFGcNdbBDUK2NnlPAlU5m/EHZJbK/eAK98ba
eruyaQXUpiVgVvIQXJ05Jna/CPFIAzUv6by4EDj2nujTfZRZ3TlI4RMCpM9BVQff3cl1bxzzb+dS
tc5bn4cdb6r1XOI7l4+lzth6WuTxapWmH1Fh+5yB2kNfNNFu7OO3h4cJCtUhPUIix+aPy30M7lp6
iGliTl3ymK5rPO0kim28svME0xIqTUsbW3d/fSLJPKpggoTcG7MLEZhNnqhG9cIan0JebX6LEd1f
3oEcDYZO0Mje4NYUl13rKZ+5VFLhtBEiHLC3B26FEhY1X6Tarnfo7WZXTTnK1kq9B9Y3JvL5Meqy
dAiXudk3cog6uG92fl/+9WQmFzMpKGkINjre32pCX22+NkRqwcog/w1YaBzHLP01GoKQanZHAmyG
0PQ3eoYsOVYngI6FudoNix0s3SDhQNUJGhstvjl3pgc90kTE5kZTG+8OEywy02UT6AmxXouIC6eN
kIPpYwOdHsegHA4RiB1/Mlw4g2MOEQPCNZqrZeVDaxl2djWb2DVren5jV9z8lPWRqlW1l3eoxrSj
3vuDW7l7vGfyo+j0ee9qBf7fIcBArsf4q8tDwa/yCXRs08gbg7K1P3FUx0eNjAv5o9UixmcV6e4i
NaCcmMmdm0CQMKE7UZpUCofoXgGtuz7jWycQF7th85/keF91XQuNroLDQ5cAjx/SxDYPrUBcXK+i
j0GKZsz15rY6SNlcei43Cbq0q/XszimlJPwq/X6O47PQJ4xCswCVqr54LxW3CVOM6Mb0bl1gvKFJ
hsJVRdV0NaixbYBEDix1kcyILiL/d28iS3wqhdW8pzgx7CgU6Ce7RrLiem83BxdHMm4XnaeaUF/2
avfWkegt3CdNP6mAEpSAvQ/5aBSAVMvowGTe2lNbB5PiHxjwDSzeaauczdhNiTVqjK7AQuYg8p7K
tSyio+Gwtq93TWzMJAEDLwKA7WRrfnilveqbCHQTSGTMnmm16anqakAdyli4iYEV11GDbU8Ffqw4
e5nhgX/TvUdUPD7rboWLLMIeQFBGHPbCEQ1zrkCMeNHyWNASEMuU3I1mFpz0rLT9QcSf9SCExEvN
+bMJDuEhrpBEkR1SdoXujqcAAjfq0R61gpZkkYaC+DlOIuecm0vzIEcXmKsDwi8URn+8PgobA24g
BoGTEwZzjrkO08DomekysbSiMU99GxO192Q5ykNUh8uNnWNsDvi/2lon5NI416swMglC4HQ95t7c
I3uGcHyc2/V5Annre0vbHbF4sY4BQNkj4mgo9CQpyOYWEdikxjUIMf1mPzQDopkIXvOdg31jSDbW
PEOCQplgUCRuJZdrHvXnJq0qYqWRdXoP0+kTHkDpl47iGef7ssR/fY9R+tS59AnN4Mms2nOcEES8
esB5/RC8pz7f3bWBJ49Nj+mCVY/pjXnYnHIyk5K0B73U1c9frXstLFyvszXDbxsjfErmDGwMSWWk
nBESvL66fhy+l3EPdSiocSolSvglV881zUpGLVFplrzJOwyBAyh20SK0D8jEU7Mv0yh+SSfHefE6
/cOYToMP0TW+E4HmPcdZXX2tDBjVtfl70rfGUzN5cC3z1gILECGMyDLBX1fcV9XkoadTRmTGqg7i
uN742oSz8Z4Qc0J6KZ+o0gRBNUrkuYIBnQitWBDLrCvnC3RaE4JuFMh71IJRRTC03IXssLTjy+TF
zb2XFcjegzDqP9YO2ZIdGVM8NXmTK4BMFr3LMhOLPgT17W8yExM2YVLg0j7KMqtPBqJ98hg5aEPA
mDeAnEpsrgAuOmn3sxdkKbztsqc2AanzVGM2+5MWCfcnd+xGKE5m/+wU9vw1N3Ow/hxjzbGSPV7C
rtaZP+VEPRkqmhInD6jOrYBEmHS/jODxP+qzNI5QkfhnrZFZ6CY51c/eHANq7nnr7cYlOJAPAoxa
GNNc7DtbwCvOwc58D2UfZzvy9YGOLrXFNm0JPk4weYBxXl8gW0cCsZFOLOgK521phjcE7g74aZNq
Vep+9tc66+OD6GsA/1C9EOkDrHq9za31j6Ie2w1zIJ0GLtd/iNmdm0vaFIikn8GxIiDSRvOhnVCb
+htNCTIdYC7JNRqri1vWdeCaQ6fswjlKikpvT/DTyq/LwuRcb2ojxQD4jTMLnh1FJ/p32S0TSRlg
xwOqKV7q+MLr5IOeR8imht4jxls9HG+YUUCQ6qM3h8ahEbO3Bzso70GlFfswxgyjzsRyHhdExAOz
907Xv3BrrhEUthTKgCyIp87dV+fO4raTCRlA94MwL4Fuoz1I9hth7K5DsDNIx8chcW48DjcycqaC
jWDFAK4ALvZqssfewkwJoV3MPhDH2kHD1w6IgzTwBIfqtzxL0Pav8Jz/LF0MciBTTOHnIXGnL/Oc
Bx/HGnDpLkar/gU5H6O48XWmmv/V8WgapAp52fG2orJ8OSQ5jKq6MgIU8nCWBvE3gPuCstVM6JiJ
yX3oR8P4mhLNoytuCnARMGiT50gIMPOk+eKvBVBE1DaL/DGMsU3fwYTWn9EDQ5vWcdqfI0t67yE/
xSjE8VD5tdZa5/NUxdb3XsyNfaM7GxenSf1RByBDKkIoCanXEwzkrWqLfCLHhl780YnnX9qqt/aT
i/qr10rzr68nEz9dpOiodyJctcqpMc5IAuYLU9vqgMadCb/ZUEdONYjsF6wWlFkI2/r6It44PMie
UtBFppmMgLe6PJvFHWosn4g26jgkX1u2CKh7gI5Bld9o6kcidL06iCoBG3B/coqo1fNqwwCExYwy
poNAYtAonIEfBi5XhzOCfBSaGfhOiVKVNy5Emrn7AAumOGr1nKDqjIfj9Y5vpJl+RHQEdSCaIQJf
fkzSIo4fyIyHYuHVnDGQedAcXu6ruMCLQx8LiBugUAHzgXSVSXej+be4EJu1pTu6skdWYCHzsv3R
SaTZRSRwBXyc7zku9R8Xa5Eo3Y0p7E4p3qedS2o7hejpYjbyscJIFxUEJasc2eMO4VTcgGObKKbV
5xuH79bKZ/v+gNsAZ1gvxWVCqhvVQ7wk8trACSR5sprphDNAdJ+FyXzjAtuK9kHE4bJHyUNRslfH
BlxWgbQxOZWpDSqfepkJqBWfiljPW1SfFdaYPNLO6QQsYtOHMGUBezTDG7eb2s+r9QlQRwHGyLcA
d1hNiSnhGUMZwEdI7XA0bk2EEAbzRvJtY+EJIhRuNeRHHWAwlxNvOzhutNmIB3pmG+/L2cStIIRm
lg3ddATzVfiIhzbnAinQc1+P2Y1ObjVvUDDAr9CD2bcuGlMpirIBxgwS22TlgmVa/EIv0TkJ8vRo
4djhe5hy7BVjoooc7eX6rtta9iqzRGgmqN4BKbvsPZ5Tjh73ZOpiwMq7rM7sh14flLK9kR+7wZ3v
VFWAdOTkHtwMoWLpJAgpB4SWyWhHSN5kwGVj+cGtxurG0Khltp5/bhmuVbLbPKRWB3DsDQsof2H6
swM/JVpM46XheXJGM4kFKWAqzMtyK0Ow1ShVFACQLH9SwKtDEcEXoFA2ti0hsuxNkz6LvliOMT55
d1m/OA9zd6uop37jups8cznziM8M0tyXU5BYnrKJo0VvFBBvAdsfTWD1/pgjHRI5kVDlRUzuoDec
FuQzFGNl+pR6zbdMock1iWT69VWxcdwILARIRgMudMh6XX5RhrdrX6K7Ag46xmHKsfuTNlSf26rB
cCdHO/x6cxt3HuEwpp02cTEp41VSJg1JeAlc4/zYwHchqSQxUs9b0vZ699Yxr37XerDB65KW8YDb
gte67Jpkv2Whlwmf8nH3gDIjNZOoS/bjZCAOPUCwKEf0v5JGI1uNGu25gkdw4zTfWmK8yMBtMsBA
L1Z3fBzKti10vmGBC8u+L7G+WZzPBcQY2G4JrgZJ+ev1Id5sEqSSwqWwodZ5r8SIywlRdw65Jeqe
C2PEViVoQJbg9+QDapmxKR3hBV1vdfN04WRRQFHD9QCrXo522VhxkxoBCykVwbnO4GrCJ7Mf6mBe
Tm4N5SIdSveA5iAWyQHUv+MCkA73igKbvxklDR2PgsMINRoqFxN0/fO2ljm3PQcfNz8gdOvy67ps
ca0Wno8PFRc0iIfklVMF0w7lRXlAv8q7tdPVL1wvPkBrqKAghEfCYnWgsRRaa1GeRcyCi8Y9eQE7
MdIjsr/VKRDV71g3TfcpmprvqrRsz5iAevtqcAtki+WI7XW443U4nq8Pw9b2o8SA1TqFIVX5uhwG
WY19QVAMHBPQImpfwMfabPY7RxQ3BnxrFfK+A2TqgIsBD37ZUui1+DSC1fNrLXQeHQvDwyFclLfb
hNU6RNsHfCVuYX62GgXJQ61GYbOs9f2eAFGOQ6uzfHh44wHTuhNG2+nRMwwTGEX5CYjSp78+oODe
EDQhw8faX62ryRiypGgSLD5DJ9uPtUW9u61Ri2jj5cbRuYE548VCrU3C7yRMWUflsYhCib4bTgep
Ln6xQ0QMpO499EmIqW7Vc7DlXnyICDlPKE+Y+4nkMSa4s350Zd89WAmarADiq3PFwxYDdAzRi4Hc
9FxGN47erYcOD0oQ+B7EHq7zy8lPwjZM07ZDcUGbHcri4beiN5r7qGlq+Gdpet/LZdgZZYTiqUkG
6vqcbJQ4KDKYnuVw+lvOOg+NlmXRhyXKHKE7Y+faceYiMTDAcGqrE9lFeGM5MqLuNP+N3eURW7EE
KaxQNLzsdjSS7JJBRsMRamiN7oawetGgIHDo/k5TCOGhiYy7FwLIl01ZOKlEQc1KbwNU7V19QHgt
MueDW6OUdX04f9Qe10cZ6URWHpkgRVy5bCtyM9gOE3nFEkfLZwPKG+D0djl4+NdEblE/4Vqa3NdT
/RsVNZMXjETuAx33U7aY4Ap77HQ0/eS1LXTbQsAh4Nw1skZHN9bVwQdl40PIdXEK7VyHHB6MyLTW
1o1ebB0NiEUTb8IG0K0f6ZNXAfDcaNkSJoOl6u7TMUIf5yAKq76vnbrZ92E78CxAkOf60BkbTxBA
qgokRYZQIeYuh05oc58W7cjQ4eL5kHJy7fIAzMjklLHfUFD1RWZ96XNcicsSF4ihRJju+jeog3Y1
exxO0uFS5gMca5XLi6h2BanDSqk09CMM8MvvKtf5OZ5gwl9vabu30uMgpBCmynyXvSWz601JYFoY
mg1gb3F9IcM8/ZEWo3u007I7oRjV7/V8JvK2NW0/4QZ/Y19sJToI7Umm6DZx3pvFiiHQ0KPYYvmQ
OVDaNrCOc3Da2A1yHO9YfS6STPj44UakPZYd6XtUOT3Qfl6A2h/WsDeGRE3wm9FXa86VFrCh9YVb
5nOkxSkxc1SOSAN3DuwOo9SgD3bSL3gH7OQwIAHGi+0wknM9Z0LAQkVbbT9zt96YoY1XEBgDnQuZ
O4TvWV3KMU5tWqfrFoKobv+wGBxQy1xqT1IbEJ0qjRvgrK2lBwhFlaKgBvwQgXuddCqjTMowRFVa
o3KKkK+WnpMI28qeHMCNgd5sijKbqraZbPJVz9rQmYvRbCwfnQMOERlx9Eqkp5GCvrXE1NG6nlJF
EfyfptQgvzpJijGbqQ+xoRJl36FDlT6YLXohN1aOOlXfNKMyMj9AL7q+2kwOrpUt+i/oSxUzPoQk
gvYgftJdCyTw3A4ppyRuV2c9RCrNRVMErWtSzXEP2hL/owjfDhQWbnyTerS++SbWjUNRnUz4GjwQ
TU1bT+qCs6kWAfwFORiJipSB2dRHE8Pp3+JgtlD3LJanERqOMoaJTsnYmYfrX7K1kMnnQ8bgmGF7
ra4kOcP3akq1rZIKknVeJ09E1NkOjWebKySVt57zW/sYGgrxscrNWWLVYCVkIOsJclGlv1h4fe9k
Mf0SaiNeiVCKqTvkC/IDMnUPMYa7T2MTecd4atMvUTNGN7bVZudh5gAY+VGOWJ3oiOOgrl+2LMCl
x6QlwL+zzerar1unPMrI6bMb875xd1IGovChCAQqkr5c8RUucFlXowhIxIat3oiQUVstKaYF5c9k
BxO/i4b6RptbG/oHANsgI8hyWm1obR7KChFK4et4gNznWTHi24ZWhRPXt27pH/fSellDc+KEZreS
Cl21hQZ/OGpYWqOmt8iDDuuIkjCmJ5xfzW4owta3S3LUyMh7Ppot5j7rc0OZCWrHBoMepADG8GCm
mKnKrqrOCMPlj64FAdKlPHTEsUjzKcoj2YLb+90YyRnF+xERCCsrT7XMo30xCfcYaU79LoNKeYzi
wgSr4txKsm08jFHeVOxrVSV9E5MtFkp4PbLxAB7z2EdX3fPNKLJP6KNhE5l1pJlxHD43/dLdOM22
lixvcaioLkUIzufLFQRtyXMbC7Wh3nXaE/Ik7Utoa0qIKQmITnT9b2wRi2S2LigRUgxetZcOthOb
FqrdUevMezOekFMrkW+WVWAgli7su+vn0dbIvm5vtSVFpS8yAk4N/ahH8mdosD/WokfAON25tcb0
uW8Q50b7s3m+3rCKpNZLV+XS+A95VMBVlwMbyYQymQ4AA3xw+ocrC/ceDRwigmVGDgyF7Kec1bSP
ayc8jol3C9O1VSlWzigWaB+FiV7jkrWm0fKUyMFfkt7b6UEZ/xzwDL8vM286R5hM7bvW7O7yCX/P
0erMOwz66m9IN1X3TtE8en1oKMVjZz+OTfY8xGlxY2Y2v1CxbImVSPozTJcjlGA53FszLq6LBYrQ
HorvYqoJlBzZnmoFgK8cd9wFM+KfiKKZR7ej9gC5Wn9sTbvZjSh6PY11JZ71EPHlgYf2x+tTuFWC
sRzeY5QkBB+6xjkarYbfMa1SXMHQE/XYzDqUufk9RkT9ODbVghZt7f6Uhal9FBppYNuxs3d6EDU3
btWtxQTh06Pyr3MYrs9BmXZGNynVLssgbEe+LN3nWmqd3SUI7+3etk/9YP288II8xvNE9fD6QGwd
+a+bXz2s8kg2M8aalKKm1vockKWA2EL6DLUY/fP1pn6ADdf7Bn7Qj7MBB6M1iSIeEt2TUQkwKw1N
fzRn5MgxFPcbS5bnHvbKh9A120fU2QreOcl8CvUiOlcut95UBPID0cz33Ew+eoST92A1pS+NyfnK
uxC4bqHJZ0pAKOBnNpD5xA4Q7RE4u45p9xj1i/EzmvvGwSjQnUpKpcYt0/I0eQOoHTMsHgOqo0fE
EtwjwtfiUVKKvpe9WR/7zOwPpoEg1PXh+FFeWw+HS5Yaoj+4jzfAV8bCKowerCSXVf8+iiD7Qtxz
gACHwR5RAPE4VL1zb+Zz/YQZW3VEz2h8WOLO3mO2s7wrHWxqKS9hFlo7jt+j3vKlHm3zXdhXxUnY
ScE2T+bflxRIrRycW4WVraUDCcRQbyJu8jUckFzUaJg5yp5dwKfPeYQBpm6nJ0oezY2rRZ0Xb4aK
2jGkbGCOkKQvzxNExQe3H6iizXmKFx2ol52W9PlzRSZ/hzp84c/wdZ+uT9Bm/zghDDKAjumsiRlI
FeSG1VOlkU7WH8Ug8y/j6HwzgIvdCBG3WgJ2oebU2ojhjdwhgNJoqWkQrgSzfh94g/mSOuLWm2Cz
JercVEIBmwHcuhxIyC41PF0O5rHLqrOZF+hTDUZwMJ1Ru7G+N5uyMRwDIEM+Zp2lXWrSdQDpmDOr
BH5n19nRaXkCxZFb34gUNpYHHB1qrLAhoIYpefPX0WE+S7KceFv7TRt2Z5y0wpM0cAwHogr3GjfT
/azdLHVt9E9SWyLNw+aHtrMaSs9qQ7eoPNO3R9c7VKGVgcaSEyai3q3U7lY2kOIOFTxlFGdQZrrs
YIvIiBfMVFIGrylOsw2oMgY7ctBxq3jSYtEcJvjgR01rMJ6IinoXuUqrwEXfGqpKe8KHgSSwFwJn
RCrE59aWR3yI3EcHI+sPpZmYQKNF+XtldmQnsEY5UTcKT3Fb/XJ9T229DMDDUJqj/Gl5b3IzBo5Q
fyItYB2VdzGci12lteFjk6GkPgQVr2M8TnZOi/QlrpxoK096+mghurgPKoyF9THpfDx0xFM7FOiz
enb55fonbqQabPJYxLiAuog8V687MlmGItoCK8ca7WA5yjclwl33eisbq+dVK282ImLIyaiX7I6+
jLT7KEJ7zEJf4C6NEA283tTGC4N1Q8FZKVmwYldhdDaSbeuI54E8INkVOulwatFoBwOEul2MmQb+
X0XywStEdQaPm9/YnFs9hfNFcZTyAImw1drV+5l1PSOCMDVNTHfjBJnf7jdtbNrT9Y5utsSzHM0o
6m1oSl3uEqMTYEgUiicqw/IjConjqekjEudCjH+O6f89J4r/Bw0q1Rv337tTnprffy+U5NdrxS/1
T/4U+CKv9Q918ZoeOUVA9VRa/sddQnPMf8CNhV+iCDzIQqib8v/YUrriHxxcKjftogQB2YoftWXf
Rf/1n0h8geE1OAqITUGE/CVbyss1zglM9pkcqrpAgS8aa/WU0u5mqnjJ+FRPfQ0Fr3enFDW5DoX9
yjfbUHDWzXmMPgUeLaMbnEdsXeovgTvk1Y3ocAVZVd8CRtahvAkJBvzB+rHC2Zq06lnxxLvSNhME
+vSou0cAeNQ+d7lT2U9wxVueTGOXkDc6hTOy/j/hHeSi2erGgAa6PC3Pmuvhl+kNsXDft1oRL+dX
0/vy5+vp36uG8ZkuhFNblewUUQdm5OVuGSbdCSYpsifN1DOsB7weFg1ONmL8iWJePPs59svJaWxw
CtwNhh01EG0o6P701z8DWi8zR0TAgK2edmKuS+RmsuwpD1ES/rURwxAdTZEn6U7k0P6PPaQiGyvC
Iqy8h0Qfsu4+7KbS/fX6d6wKKUrsR+kXmcQnlJT5ltV4BEmXkOQevfsc1ZfIuLfLDvduu+tzT3+o
4nAxP3VxOqIlUs8axJ8iSqtzYhJnTEGhzzfuh63P4d1EyYBcNOXGtYjc5MkwGBPh3Fe56RTv+1BE
MxqrypcMtzavLaxjuBBIqRw0VTAMnAdLaynwpoiDvy9bxD1vRPVqAP71CEdKhAIrKHjI7QgNkORZ
PXgyMcfjFAjn3EP/Lme/DOsmPCVdCGt314Z4gkw7Pcvm1sStUebJH7JrNNROr8/TjzTzxWeQgEWS
AmgPkbvw1turE9rSAO5dzsHsRUXwi4MjSazEMFpP1shha3GF6YFeY9Lx7OChXqKRbcE5tlDpdCoE
pNJ+rJM/dGuS+r6YyySZ96NGWtXc43uEhe3BnGBwPYSdo9nfomly20MDP5YM4tA5dfotx+VS9dHT
yvQbVS/+7Poq7Fz/ek/XS4DMErlv6ncqEwshYN1TTSYgReMRj20qxfCnnBwkY3kWsk35yrw1Ci3b
L2E9qJ9lQyawd627OnOOwIK8QtubTaMUs65/1moZkNhTpCoTxAeREWQF7oHXj+1Kiv/N3Jktx41c
6/pVHL4+6MA8RGz7AqiBkyiKoqjhBkFZFMbEnEACT7+/JNlnSyV3033iXGyHwzIlVhUqh5Ur1/qH
YoXBMh/EVMKCMxB86S4Ma8tqqLGZf61ydm/sZrkRHnEwabLXdsbPx7zHA8BmesKrcjMjgp1EDNzF
FlwLkDK1qOFMb1S4UTwS6JF+c+3FrN8gLDxON7j08NeYe0z3eVZ1qIU3NUpzE8jj5SrjItIdTQLf
ikGcqbbP21hjRvHnI6VrJz+sVNhZXEoAItH41tegUyJagGo7+O4VrazO8MMDwqd2DjAjH8c32iDv
PYyeWb2ySX9ZNFBVdEFdUyVYOYhn/jw9EwQmI1hyeZDtZobXsLYL/0NaUi156+bjgp64hZn6e+7T
bn8WDE1av+kHz8XN2BZkva8slhMpQ4KpTzjVYCTwjh414ZPHSe1yqWgSjYeNItzbsJUY7kqrwJcC
UhfeNpnK53d+tw0omuW9BSaxlO9EOYx+kofB9hlWY+o/Rkbpv7FHszb2ZMmUyGy/cqBtLp2DAjvX
mSZxsmIy/trZpB+e6kZIdQ6OKSy4k3ulhc/IErXjcKhSGc7vqkWVQYp3qnKO3qYm+35b/U29nbut
aL8v89AislyF3uOfL6OT9vrTGLL7WfFgGcAWnlZTwVaZRs8+p7mFrpGqHOudXLjiJ2U29xletxk0
OQyvLa+7qoupzC7xM8pgY6pUqaPojdT9XmP6tLSvRajTrcgAgbM0yfq43xOuTmJBHrmyxMC8O+S2
N0sEpiiQJFndl5I7Zt6JHb46q3Ose1hTSZXmskfa2IN4UZduHdy5bpsqPKCytXtft3XlvaXo4lVv
WdlifOUa8vQsP+9GoLbQW7gYQJ60Tw9UqM94SUyhPHRjID5MmBHke8xJ5gHi79hVF8KysHchW8Wd
BNF+DGP81cIBqoPL9jFYHaSJROqIBAnqBZmT0csPwWJJtc9SCxVot98apPlLYzyf0i14QLijUBcK
aYbbJTB7dMQLusNx5s3+RYGurNvGc6cMeqh2kI0AU1XWvw+cRSIi3rl8QtC0vApL5W16+PMFpZft
yUiElC74D//DptQR/odmekb+MnShNx6Uta3FOxN0fhnXWG97Nw6T158Xm1dcBaYhPvw/fDBwJKir
T2qRJzfRKWwzaJDotE2NqOgtemN/hHua5QdTNL28cNH4q0nQrWl6pYB4cj/QOxllWs3S1Yo1v4Aw
ggZdaRtlUnxd0Sx8jwN88DFSg3jcRDNFn4M1oCKNqjnCB4KjGL52OgC8/8tfn3SF6htNI06D8CSB
ap06cw2IoYe6MPHt6qWyZGJ4Fm4wnWdlyzv8B8IdniXZXwPdP0UQwDlEMZ1KMvYnR6bVq24Jw246
gLDAz7efU5F+H9nTyJ5ivImnemiN7R4IzPDaeaQv3SeLjQseBAwgygAqToU0W8xEG4UlwiHwJBLB
9HOUvv/gVTl0Enkv0yhpZNk2fjeZFaT1cZwN5Hw4LNPxsjVNBuevzwLFXOCcVApJaU9moRwRfG/y
ZSQOtI13VYVR91iHIrrqbcPoHudB+RdbqKgb/PnnnuZNob6hQnezNVf2V2XJrWvMbvA4CT23Rsp+
VU14N8DXv1s6TOaTin5XnQyZTbE0k75R7v/840+vpWwBai80X0gm6Rxykvy86+GhFYO9deOhWqc6
kph+9/N+hmYX7NySFgs4FxMF9tLugBL2oWe8bcFSXLbLtGF5QRx6OyNmT9eu6ocxttbxVeL+r3FJ
Dw9sQBdahCYF/vyEcghlZ6Q5T1jQ6tpVlR+unzZlGecRevLjJ2OpnGKHY9NrfIx/NzZc1UGu0U2F
B3Vay8UnO5AIzUHOdpb+TmYTfmQlmylNfEv4QHbdRn2soskZY+g5UHhQnLryrcx+Zwp/gxm+WsCf
rjz48A82KgDhK4fXv8nqtGqwfjLyXe6nJwdtl8/b5i5pf5iKrfrX7OQoJ3trg+fFagsciwvPLj8X
TPyts1rleU1pek4cS2yvQaR+DaQEErinFlpRPM7pKYoT4dx1nRgOWeTnBmtZhMUQ161tnDd2a9EH
WjztWYF8z9JdZHaKWp8LXur2ldWsj4qfwwoZJarx3EP1ajkNKxG6RyhyG7Tn/HYD3F5JZ9uXMzS+
eIkETtrBmM5f234RQWzg6vC5qciDDmtdN28QLNjKI2u++bAIK5CvhTw9GSfPFmjWJ/ckTh1uSj+v
47wVssdjEnQWolRoTsxhfWWYwBB6U7vzLZ74IKey+WC04drtPGMa7DgrveZotYt4HAqM3F+JeScw
dg4ALky0mCE40l/6lZajTJA92Pr2h3AZHRrsGHd8SKMRd0hakwgLbSp0j7L2i6/hUqs3cNUEDBbf
5PreoNQVksJNDN9McO6TVgUFN7ymXPdThXcYFiPCPEhpR+lrz/3L6cFBidagnmkYPVynfh5KBA6R
YTYQSXAXH5r3LhBUsz9I6Es5fMJxDW4npTr1bXKypnrAZTvMb6hjq+GzV1nYR9sCOPBL8fcP9bVP
wAN6NMnDQTWAd2VT/qI842KbZTi+KA74PrXYf6ixltyzDbsPi7d2Wof+hZSjYXC6r+SF93W7BfPt
tsjU9/AYbbdyOijXbdr3f74rbH12/bTyKKg+Iao47AEbnZZoGj/fZppx6d4zmgEjM4cbHZVPJwO6
WMUQ6T33rLXXfMPzLwBM8NCgoUP1AEULf0Qa1+OvSrOjolFWJtS8bFbeGUB6b7rqimVxL1bYGIMX
pwZyL2duNJbmN98PQWrE/RgqQ7xyaP1yItAcp8bAgUlFH17PyYmwbiATxsyM9ogPhOqAIZPZXhpT
kw77KlyGAiuvFKHFRAZb27yijAeW5ufRBLWLvBrxlo4bS++XHg2qccohmJTHtesVLlboS2wMVrQY
ij8QvMha8NRGtMzqS+HMbjCfVxwH2EyuW9m89WnGT5+Xp5pR6YzUnHJ3Xlgnlsx1kQyRjlaFiWGq
zCzPzG7KlDzSw8H58Qxgm9juVaPa8rsTdEZ9l5nt5n0ue87jNKZK6r/HHRJTAB7A7NcwsQRXMQxu
tzlNsWLvsma7d1Y+Af5ZVbtMzbiVURrtRdkOJpu7mnhbPOGG0piSAuQEv7KI1uy7g1nLvo6Opiwr
Xr6uA9RsgI+V/ujUA4EQIoHep2O4EwE+F/gRca+SNJOiWi+dXDTUp7o81DUxBKHwXEPeJBvH4piV
BtI8MRX8xle3Yg78Re06iCLrFykwoftotdlqYUTuU1wiiM8NP++V6fepc0xnwyhVkkH/EnBp68bF
UiZHQLFORN+gOQIm0qjGMvaqlJHbyTnS/9ZV/uhfD16R67/jemd5Z6EQEZbAlTttgLQCBlvVbw3h
+5iQ4mqY2eax7CdUnM87303Tso8NdLQ8PT8FN7vLxbDZYTemNZM9X788LShJWgKHbVMBNbhSSc/D
bZF7N766G5602326UmoJAIrlluHFZeON7M4UUC1fmWVUL+2lqUZqjB7kXOz2Us/manrIZGll8sJq
pcPCy6mKMvTKKU3G3ESjh4HNsZyX3PgHPLCeGJdgQbZsZIdXfld+j7KyZJ66l73fLjmTXo0CFbld
2gAqRsX8+ad2BRDgnaH+IPj2vt1H7b2d2TUM5NGpt/u5a4bpOvLT7LtPa2D8gLrh0j0Uc2Oqq85S
eEzEXCUlohi9teVYmRVLlDOXsjL0h8Jb4ZiCHdkED27v9cY7ay10BROAmJ6tAfJGBciiMb0Pvk3h
9dAV67zsJFoQ8t6365JHrp+fNXep3z4Ebdrg5DqUFSnHu85ejCo6ToZpjRjhya3tUEhUQLunZGpN
HafdKaNwFIdh1vvXUbQVkXNuL6uumFYLfOjownSbaKrf2G2UOnFaeMO4xkLUdQs92fLbIp7TYBlv
Zq+c/WZfFOaEQF4Gn1pd9bMx4cBH5W/ry10fAfM/ZoPnEBVyCMqRl+AeEHh3yyoGTLMGCx/XYmqJ
QDiJTZXC/tLeWufL1hr6kUv2Ekmvav2t2pKymxchEY9r+Y4HOBUtWwvqpTffmnWXEeMbr6+2+w59
b8Yan/ByuwdlrH/N7Vk8VGoAW1ndTWgVG0uwBrHDX1o0TjuHZvBU+cZ1jfN2cbt1qT5CigYi3lmZ
ZhOLLfBg1hRHL531H9WsGoZzxCO0/P68yxxgmLzI5fLMvrW3qJzReXAwM45iio1d9SBR4uQ5vbxY
2SuEGD3phQtZlrDWDqzVciid8pNlpLhGR5vrzl9mQp+D5Auq7dFZ6aoivW1mW5sgVJx4C24JYWg/
mgorEdZRlul9gbo5sTOjkYAkS1FN/mwnnZj1abdkoREmsqSG+C7CBKi472xpVkerp2gcxtjkWFgw
uE67lu+JgHN0a63Oxr8ElbMhQpOT7rZXac8dqE9e5gndONoxMb9tEtqFmjnwn79wkeMnMCNdYS3R
G7lOPf2/2u3kv4JJZfIjFs0F8ques9AYhBfaKDMO+xYM3N5aOtnt3Yw19K0drN54Yw1DUzUH2obh
8G4aIwADfqd8AOK5IZEMGeVmXFaTzOZ8F9alI87mjLbZ9UDZlV5WmlZTuR9qw1iwBe2KNLvHvNbm
gdNSUKh92RJO6jFRLz0Nxg9f8Nhq7Ex9KLagxUhkA27TVjt7HfQ+Wia5rZd91E/8kLaZ7vnILNBH
ZTiH1no5BbCUH6BZ6mWoGtl757ine/AEsXgR0e3UuyMvpfWimFOq9LqvsSwpBmex8CaQ90naUDKW
BJZt8iklo6xy5ci5KK5YsA0WFNDIrNiyaio3I8skDC8CqBlsaHcp6fomuV/oGNeNk80x53AWGcau
AcNTU0V9PthILjw1H/POGQGf43Fo5Tc1zIvl67aN+rx+yZVcK9Xh+uUsr+oyJcFsjEXvo3xdHd6f
va87RC/Hb6nhCDzJ85FmA8Jgaw6Wq9Ol58QLP299Xs2YT/CyYPJ1EBey1XvC3Cx9Fpd9oQ/VZhn1
+dmAuGO6apyE9VC5gd76L6ceoBLcfRL6u2lh/96rw7tZx83AxyESuzpoO0FiMuq47XrPTSLA/k/v
PGEHCRW6VXo9ZN6qG09NiMKUgUaGSRIziSXjrTCjZp6SwS/Zsp6f52N2u5rpVg8fSiPtDT9ZzKrt
DzgxVh3R2R0XdmUfGhnR1n3OS+mPI1ZI0WOJmnU3sgdD56JM+bm9nKZ+IEAow215QUDLgDPEnDya
XomZjjqnsJ6PvioQet2Q1+itVzSub6j9DKpeR6DnTwgqIKNoo68UHcy9KGp9gHrIuFVwJB3VZdwM
fYA4E4mE5/fTh8oejK6+H8CPMAxRWhhm+SW3Uz3q/RYMhMtEqjptBfdwYN+DdS2FHQ7ExnnSy9xp
LX0sjw1ejN2hdRrBr6xzZTHpZhXpb0FGXTOQHUvaPevM2dmsG7uvBaaw2D85g/U2a7yKoWiL2QNu
Hs+Lwbs3MWBgcr8CN8H5aaSaPNCfn4PbSr8UBpY89f1LWmAVVTF97cY1lB9Ww3HYjLjYTLpQXXMl
TVwx6TBc5EGhH7pzdU7oaITEhBSQ69BDRciSY7+Q0G2GMwy1K6bjJfco7AHPpgR5Gv0lRR6REb9f
ht6fb4cQgwsHP0bRpPB2av2G6HVLvo4nZcsmAk1gKFKrGJKqjXtlTMBoXReeBoxGJtIzG928LHpH
P9rLWwSCZLc9H7qp5dE8ZwTpnqz5KNgiGF+1vI3VFviyad5sP8xv8NzQ67kZWz11aHjrXfQCCOly
4fNYjnDIA5xifvo40BC8ZUXpg3aJ17dN+R0+FZ5QOzJ8yPR6heivWdbDhCXnUsrKvqzrbCxgdZtF
ZYq94RhBdk3ej2NrMBtD8ynK07B/DCI+L5GYFLvTMQrGrvnkdrVJX78v0dzWVoti6OYzS+Gbu/NE
7eHPPbhknruSVk/1ERxaD18WFukGxiXvKXO2cTGOkbxpq21bP/ZN6wjUXYd8w9quGSqbNAxDJnKu
N/kEz2SMq8hriyreWpROsJ0uljCvP6hstflDbIPo/QQv1VoqgJOpCqK4l7NQ+17RZIpiAJ01HhdV
zYK64X09Shc5MPrmWwEfaUKZP7e3tI8ZmyqwrhC4acvuNgSUYyJ0aNazN711I8Ru5LHDWcki2CHX
8c6yKFhNZ1U06s8H9B+qct8brf7Jra3OPUMIvRLGXti2FG+7cS7M8Ez1KEZtF2GwTo1DP37LMYrc
xqEq0qR3MUW3DvQG05Uzsinb8kyNrcmz5X0DMqGII7VZdH+EkzfGgDZloxfKwvLWEQ+I+HybPmfN
LyG7K+wIWAy5jVETiX1fx3jaOZGF82xYruXDOHZejkVnihqBtZ+4Don3pUB5Nic415mHcRtMwo+l
XYXM7IIMpT/FMtosnAwmq1782DMCTImRsOy8zkzCoFgmtCQ3i3XjF+kw2jTWrcJ7Y3tSp6uiHfS1
zXk+5ErFOVMndrmufAXn+VcaM3NDGIxiM6Z6RytWX8q4gIyEjOe7qTc0+r1cZLXWy6Hx2L0l5KhN
3aSpcscDizbiSGehkExuT9eTMiqfzoWa11zKztFnvbNSFnEwldU3XdvN9OkNg3KWwNpXO23VgcJv
WhbXL+ECEEbDiSC7Tkd9Er90sFTS0sXMh6tRwGApbrknprMV+5WL4ENSWYW+rwzBrEP7Oho6xyxD
oQ9g/K3ZqcSrgMiOKICdTl/QGUKEBh5Z9ZSTpgDp+/gFL2H6LdcsFNt1wAsXGXBmjLPJN0TVYWZM
7abTYJFSGF0zHyrplkN15qPRt4bHCFSZ2qMJ2fTvnMnpbeZaMmxEDVaNZ6aVzblqdUqTOZ6P8cYv
FTFy9fyncXm+xhjjmFk92Gh/bHbDGM55QodoIrKZW8QqS7Y82niV0wLiOoPwqqNoQd7KBek5cZ6y
iJLNYDgakNPAQuYXxHPIm3LoQPPx5XBNO6NgQqrQMOoibjJBRSVuMWxjDXfPmU8xpTrmOaupUwU7
zHRQnZ7T9SwV+jrY0q3RF4oVKUv69Y4uNVhK6ZMulIXkgAhHSydaZo/ycbuvCyPKL5duTVf7y2pE
atmO6P9LtexYIWH03nT7qc12DZoW2SOKAFP6PprXvjrbitxIt2QujdlBHpv1I9zYzXt3TTJKFNaA
SWBYhY+UCcy7vk179SVfHI2DyjOm8eiKuQDgPmfpet+llViQ+duc7Zh1k7PdMSdbbxzHNvJUcbFS
fuyRBqjarbpXeB6Yn+1UWM3eniGlGBSXowXXlcyS49DFCPrK9rYQ/eaXcVE7RXhG3dsoOMi2da32
U6vcByutlX1uNFNffi0nJJNLPG6CY+OoqG8uUMaZ/fNtmo35vaAjl76ds0Lvy7HJSgZd9SR439Nt
LrNo54/ose9cICs+dxY0G7yztSViTbtRdCaqThyTblq80VczFKvRuWwaamSMHMkjKsLjwaHfaNVX
Xt6P29eXG9dLlk0aoLOe5yLB833FwDSZxeTKnFtlFnUk8AEKlgZ+xq0EQAdNswlYlOPzRT3j+7a7
5/WvnnMo+3lXqXWj3LhQPWJ5FIAvq4fnK3eVbjrVfMlzX7YEzHGdVvem0Fm44Uy9+ZmyQfe1n9ci
oMPi6nk/bA5CaEhdBFJ0NuSedJkJ2nbICtvl0/ySjujUuih7HS3GahvKq4kSWfm2tcNcYj1umK24
CObNr/zdmikdMqjp6nuQwQWBj4/cTrH5q1agnBJTy+Aq2fWV1ZOCSiuqAEemzHCLiFmH/+euKqSV
fScu1YSurVutaF/1qlBFwq1sqe/YUn6ujTzWwVzi0QMpghk4nj3XTGC3XGdVGyIPV5jOhqcaBrLI
+oK+VOMjpAA5PpJLyBLdD1hR9/gAmSzDcVin8utUGmhNxVMAtqfivPAHVyZyM/V9qlgXjXuCF96s
X3A40+UvhZeB/1gCISnKYzqKmd9zV1MHQTNTOn633WxarPKn4lFAL78dgE6BcCzjyuj0cDS9Mgmk
AxkDuVFfePwwj+HgX2N6o08CZdkY3BxeYhg7LqQ8kY8zhu9mYfVWhXisl0ZlbHkohIibnlYkE+Y/
n0PSdASPUz+n84Pp6NsG7pk6fEXWRi7qGTabAvWfUbhYar4c0rroxLC3lV4DleVRBvEXW/rDcfVM
oIsUTcPOvmq8Vi++ojdb5huB+pmJtkdHFzR6vxtHPozOHnwJFTgzPGvfUykLU72ABykC1xE1D4El
za5FzyeKYrR2K5gL63MNQJgNFRO8jblEI0jN/kkbpBr8JLImXHjDaZ7Nj1tXUHEHaNn510HR2Qwb
8n/Zcpe5lpzvXs5Us+meiqcLQM91nwZpt35N3ay35N4BzKUHDSlFxnqhL8LXJuXWw5TmyiAyGya7
vI156dglHIH61Bwse504NR2XYnASGLZgMMxisMYpRoSwls1eRch3j7wAYb7l8qUMQDNWZxoUICqC
w/BSy6MOS+YwTYEOIi+XxWxOR64UQvpiA1aCDonC1LKfFQt4mld/PQa9M4ekyeuKunIyjN6iq0PZ
SEXsrLC7hXkBy++j3EtpNEQJsUJeSWvtI+MF1ctSPcw51lAumLoBAAdfITN8neCLomHei9bRPxh5
43EFKIJiFlOfILrxdH5Wc+BcMe5td11P1Pset6LOTHIvS23Xbm4vc5k4Ubgo++NTe+YvkQbuWsF/
/+snesA//4vW07+oQ3JtzKd/Hh/b6wfxOP7pL/2hVflP7zz+8+lNsJHePUwPP/2wb6ZiWt/Jx2G9
fRxlPT09xctv/qf/+LfHp3e5W7vHf/z9X61sJv1uWdE2P7IIqCH+0MfST/LyOv01//H39w/Anf52
UzwOw+PftPX4m6KXj/W/eY8XKoLn/4YGg6uxDDDz6LTSpF4ex+kffzf4J5B6Ic1XALngZv8vEcEN
ftPVVeTC0MmDiK9ZMC9EBNf/jU5eADYxhGHIy+2/4jUO+/HnthFdejBGeNWC87AAtp+2yF1DOtC/
5/yYb854FizFRz7z0I/iKiimnroi6u3lhhFIbU15EuS3VH0vN8xzD+FcHvOafwGslp95pUA10HK+
eEvhx9Ls924TolNZiEtXbBeUSQ5ma76Xbf0FHvd3t3OT1QsuwY5cEMq59wFBigtVfqMxdL5E7n2Y
w7ayUjXtbdlyJyXXtboo0f+nzLxqN5Z5l7gq+yqgIZwVAdbTYOlUPDvB180aH0UVGftUV1f6OTT2
lZnVO1Knd3zha8dtvhSmfdaikwbRCIeg0SuQ80VYJ3fHKKmbrd2ZeFW82RAVPSOP4cblou9Ahy2J
ivJ7SPUW9OTAVvb6T3UnvkStQNs+vZgksIulTC/WOThYOR8vpuqr6Q3REUBetp+tBmFl/VjFaNcx
MLZjPWMphSnHh8h4qzrnZttCpPDC9suy+td5Rol1nIpvXMoJtzzJpuVAGzyoqcSb9yKfuxsX5Xd6
PsRUtZAp24Hc4an2DbhiievBV6x5BZUAl9yjk9dua30Uo8GNefky++v9iOohNWcfqUORf1224HwL
yy6hodgBOSy6ZEz963FDizMfpr1o6hsj2j5uC+Nke8wRINCYKsk7OXU3FVCxpFz5PlW0RckSes4R
Z0uaSNbVoOR0QQVz7Zf+IILwE0jRpK0lAmyzT/O7kHRqNzNR7ufAnNGdRlCDzkoeO23xNR3Vehka
dbfPpG3so9WtLvKWcwgybBZvq/vOh2Zb+rNEPcnghjaq+rygeHTrls504IZIqdJz1EWdcnsdK6qL
I1pAVe6r/bpRF2sUj2AIrSJLRK+aaE2MSE57z5TjHXczRSbhgK2fhjJhMxcJpZA2btz0ohxM2inK
PSpcZOLCdSAwzk7si+l6DaaJ5gFLs6YahhcFi933ZBx01n5xrMQpo3MgHbDpmy8b3ZId99kDwOIL
y61u63K4CUxmP++nG0E9LkMKtq9e4ThqeMePTXjUPnwTtTPEnrifek8UyB/glT7ywm4mg+yIhhvA
/NY7rqV/Rt8QNWe3fg0Nf9ryf/o0wF1ge/hU+KE8zQ+fNkvLMow8zY5BCPzYzyJ0CJGTbZtPUI+2
tLpePPQgyIxZkOOnH+L0zfN3+pFC9AsQ4unDCao+jrwe+o8nsKRGWE4L4Q4htar6Cp+y3fkG0h8I
I9FtJNY8TQSa1vhkXIWI3BtbcPjzRzhFCOgnsIBGP1E1gWqfoPk08JCCnJXRjJrfuDY6+rl/3vdC
C73s27R6ZbifdPdOJheKG+cFwHCYXKecjMYxx4HmX3ZMuZLTjwCmvt4P1dupY8sPMLooZ0Z3btVH
Se4t98irvpm6r3ZPX8PLkmpScZgWB29qwGi791Fr7IS87Mv5PmzDg7SrM6frr0XUH7dv1GuwOKGA
EazdHhWxMG6k865ZMYnaluC8a4uHchnPjWy8TPt8TzTam2H+6PeKi6Ssv6jaCGN8cK6gWA0JDw5g
fp72JdYcaUixMs+Xh96J7gTd3Rh1y+HSHjYjmRf3W9APn0runTHCNeOxk9a73IUiUEcUuOuMcj5d
4nvQLncINtxXa3iXb+b9SjsyLobwGmG2NWnRTm8KeWg746yD1/+MDPr/nUv9YZr0H2Vc/wtzKS2s
+cckzmTtBjn+mHvp339Omxz3N0h+IMBgzeDnS0T9PWty7N80kg/bFMBDwPU1zOaFv+l4vz2RN9Ae
g6EJdp4XvaRN+v2QfUOTjCRH45ndv5Q2/Yz0QqyPtC10Ac3BKCKnOhUjp8KFTHxabImYIYOw1Jbe
is2yamllhbV8P3jz/M6oBusq6tz065KLASKcaw1fFVofBt3l0T4LhNt9KC16LslkhNND6/ndpzEN
aB320gowii61/VQwF3lz0M5Z7ivhSAOS/ic86G8B+0ZrPtKvR2z+VN186AJ47YNhJZ61imQoBijq
Y4neNdXoXRtk+1GUSVbKzz/M8r8JxP/uY2FP4q1gAoiMAj24PxwCkeq8xqkjK1mzNV7cdMdXgwMn
3iJ3f9ERGZfBf82Rl1z6l6/642eexH6lFsPpJv2Zpjq30g5U2EI3p+/tV87TU6GUp0FlNDUiWJ8z
p+hcc+AGZ2BiRx4C0oGiN2ZKu2KuckBYzWzcwf11LyFGBhAkJdwTAJ8Tij5yRRahyPxLyH0gfjyT
E2mubK+Iu9zBNngpZHVutbb1YHqCXIKStyRhqqP2hh4wMbGz5uo1OwIY0b+OG+BZLi9QWSxOEHbU
j3NlyQZFsrYEzFGaW001DSBfsqTYPlINsNTepYVgxWkjAwVWEDc7bUqxfYq2LiiOy+LVlxyt1ps0
5XZ+GCCgiHiCA/iYI7hkoT7Rh+9BmFgsvMDAXaKWbivJ+lAipd6ivyfiv9aDW9nV+VR1aRtvsmZM
wq7FtSbVQ7XoQYuyZRv2KSPpNg6JZP00vqMeai43xh3iDFmvgb/MxWIsXE7MEC0bLgyZGTudU+e7
ORfu41q2lcInzozaC5CV7Qx8VKp+F0rOPgus1HeX/uuCpiE1tH2+uMtGgzNyvlcdCJUYgC7GeXTt
sa6f7dTtk86ZU7VDr9str2jMKd5cgENB9HZQ9c5B+WeNYVWOGcOCpcE+sNycyV2dKd1VtpWV79dI
XvRZqfYlqIb5YmnKNLH8TXl4its29UEKhx8bD7lY+oC2mA5RJm9B9bp3a+XMn3taM+ZVbgX9eGNm
0aIFcGpxKxA9Ps/VDKzB2yDaffM2IbY9nLGCYziIlLpWlUCmmnJH0e9D7Npu27DFYCH314jFTfE7
O/oYKwPL0d2GZJ1c0Mvh5AVGIiVIoV2YjfW59ETjxiIjn+PYtrfDWKjVPowNio8Ioi0rLcG5XRNg
rF4FtdVb7myAZxe2WQhx5FUsEz+QGQAFemY6PffG975vZOBH8J34nqcqotTmzs5jW3jIjPUl3kUx
yG/5gPLbct+BU3aBLzLRddaLMB6p1RUxfFqvRCDTiXZqnvvhUjBrivaqoF2Wol2UHqveLJA2GnxA
xDggfAL+Nj3MBTLGia9Dt6+D+PIUzxsd2inREeVDHfBTHfpHfQgEjje9/z+IvvQVGAE72SIjQn+l
8/cqo74Y+1HOPcc1lRFSPDfRC3VoWt8BINnc+M/j7qkAP5xowNQcgJQcwInC6/l5My9uaC853KFk
s4O3jSO+0QecdyKcIkJRcaXkwMlk2987me7SaBpRc/SvXK6uSZrNt+u2nvV18wpo9uf6A2cQzwRT
UHsRhoBvTwku/zMwxRjwjaFK8uVD2HcxyHzGxHsan3oycivu9bCtegCfBuYvpWf/We71tnts3k+I
T0xvHrrTktf/wgTMsjlc/zgDOx8e+h/zr6dff07A3PA3qPww+jG70kUrrY/2XLZywt/QFKf0hH0E
mtFaSPf3/Cv4jWSCWfz9H5nsl/zLjn4jx/B86lla8ijgqvJ7Ce8lY6D694eYdogkp+cSd0gtCgHN
H/s5lKt/XsrBJL06nU2k11BP3pJhGP0zACitk2zNdJ6nRX2WtukY7bKgd/0YjP1CjQp97/xDoCHQ
salyL38XWL2o7siPwmnXhqDQjzj/UirI4F15sTmOU3ctJjMqITiuWXY0l1Flh6gvcv+Ceq0ILvxt
dGiWVOPg9F9gUrjrbUrNXiaeUUb1RdlUhnvvrvWIl2QDxphrmC+skMpZjsibEmlFhUaa2wH5Acq6
qY8T4huZSXfZDxFw91021AosmKypMkjwwjfhMNIUhXjRcH2baLzuM/Ls9UMu+KU4VRu9GTMS4D4h
kU7ZnqJV+r3E26bfo6Mq2+NsroB4knmuuv6NJwO3egcaTv03e+exZLlxbt1XuaE5GEACCSQGd/AD
OK68bzNBFLu6YRPeP/2/TpPS7S5KZHAuDRQKSSwcg4P8zN5rO8+cWCMqr7YdBtKba6RoZoTRf54v
wDsg/NAN6sowF5XMg3FcQWizik68g7+u1lNml+zwptSrAIfio7sxNjCnu3gsSLqzlzVVvOZ0vUU1
+Ix5tnaDrqjyV4XT4xYC48RGeCyAAhRDZ88sh4z6zYln47LsHXTj+cYIPLTgmskoxvOTRahHJk1s
ozexLkCvmO771pWSDyPLmyawttoBGJ86m7Fjs9Q+I7Ag3UBMtX89lVr0pyIvigEXoTEm30rtjeJp
aEzFApI9HlOqsYwZHSrttUE89RmFPXmcSeAhL7hmDu+cI3WdbkXBibI0SJJRt8hVNJd2EMGmu7Lv
TNYySd/kJzro5LlLFmMLG4wveodud9sCFlTKA2Xfxw+pN5hj2HrKnc7ZI+oNIrspdnaOGCTqa3tI
r9pVVA9pPlCGsZOIvy6Ecr1orJ80CqMxMKb0/bUNO5zqOgJeDnHLkVqk/K/qU2KaxtEGqa8PcaXc
7gIOx+Id3MTlFsME5rvBOi1Fvq8KCAUhldy8z9wF/FblLYl1wi7RkmEZo8GLRvZa3GIteK/9jFjq
YZ1d7xphWtNGPiUWh3nSMC2Fe0wxhwiwBySg0/KWqgz4Moqb9tPYaYXtGkW0oP4pOh3kUrfDYfEG
8ocT1qdj0M+x8K6BnFvgO2LV6ROS2Ob1POpg52ElwzeVEW0RwUZcmlBvffwBso4XB2qxm+ctlWOP
Jr2xjJD0rvkmzzs/pkwuizToVye+dtDxyPusi4s0NNJBiqDhQIyD9SwGC7RYcyco8EO9+ujZ0yi2
l9kL6qlmvl30bv9oGmWX7+a4c/yI3UzR7CcxbGuIqKRurudxBnBS1HFWRLoxoH2Q/ug8+7kn+p2t
GIiHfee3HckTaLr2HdVFEY3zunyJhZkmUdpJ8C3t4gx3TCaGX/FY+G+N00KrNc0JdhC3wsCnW8Ba
bsglrwM5beIDkeQxBq0C7XzYe836CS2pJ9k4ZS43deq6dwwuJ/KkXOZCDL58ohZMySYxQBw6j4i2
7dE6VbyzJnQ78mgC8MPg8EtjNh3ikXkFVFuN9oMlHbabbJz9PMzGymVe2BcU4LbPPD+SIqUGXh23
00ddMx0NiA9XXyj4B40ED+ZjmMUko4R+m8xJBMlZ88EnfjVSOBfFTelgVQpLW3TxHrmC3jMpE7+2
EjsSmgbH/ujVjNoChbTsEhMfg3hUiP2DE3uGgd59RBIt85XkT1vzKAwbSmWxY2thPZQic6OsVMND
b/YTBg22b90hXwqU11Lg6T336dtxjPOzgsws2ynE8aNokmk90qh0dPyRIWIdBxWfGu4Q1tNpiP66
T8JycLjn7LkwTkJtRHVl27QTeXpbcVJlQgeuFaeEfmfpc7NmCEXLhqGwyNHzedMVX1eyWwfzvpDJ
fJt6eQQKhMYOrOvD4jqXZd62d4WqHkqnz25X7UWVMi7rjuT5gZsAOfjlsDZ38dxuFNWGE7pqurPX
c6PQXrgFQkDE5I2pQ57/9VkQ0zSh6QI4bdr2Ppb1hdOZpzTZkEBBHEkCu3/hjCt4AfGDV6n8uVgp
p5MlY3JXPbhmGhbdOL4l5nKwtHgxpTzFaDODPkV/lcTurRVTRPuSncL85A2IbDuIMDxERHOc3I2f
rMU2o4XvXPTGIdvyX2u3eIZ3gBONVUEreudrYy37lYfJ9eAp42Kx+2GLRsJZPiIpXQI3ndZwILj7
5M7pU8tfsIozNm5bVZogEzcBvq8V93sQj2N7TDv7ppiFxXLdDbXpXHLs8ZQj7H1irHgr1kntbfLB
MT2tRbJzJplEsVjUvV+54riBJuVcSXFRSfPV83Ahr14NQr9HOEygLV7J+mKYtA7tKQucfr0tM31f
DsWVMa24++ZOFm9jJ68LQ+eXW6KXe9KaEwhNS4FapbjDqXWTI0x60hNB7sjsjKOz5s84x3CBYpEN
FHr2q7hgP0Fe63xQVZIERquq28J07knKzA6TdFd58AvgppXhHQ2neG5xgkSxx8mblWlGrsN4ibLt
qRPaP4Iduo792HnsaYFUkGrr3hpBdczSvl+61g+0mqvPUiDPVLpVd7HBcQIbZQ2rgaNai+5mwIWP
gsHP7B7ZazU8TnNTfZPeWl85qraYdKfrfh1NJsvGUt+aXf8m8sQ+tUh06rXiubMahS756bFPAvb5
tSdkoofxmO9wTOmjuSJfdRtkI8VinuO4qyqgJc7u8mSZEn5U5XRTt6kXoY8tOF0HeEoqm++QOBBF
mKZP3ZJ+wK6Gc4dSNfRx6WCBaT7EI1nV5Zx8Kcvhs2m3lDQua4tHA+vak2tIex+3hf3mWfFzburt
uYRzjOTVoX4hb7BcGc/MgF53lp4PNtYttKRlcUwa+3NJKREQhvM2GkVI9xO0rJxxmyXGI3ZsTr2J
CEWJJDWw8viqEWZxWgZiJlOPmjWrr4p2ljflVulQ2Mt1b3X8mlPp5wcMHfZpcPyTgUcs8Dm76qra
TpCyzx4jDy+xKPe0f+Xd6CbiDfHrQzxvHxHLfstGg3mkMa9PQhb552RorXg8wQa3aOUlmVi8+aoR
BzTNfXWiQSb2e8cDVVgtP+eKhtZEGHonLDEV1wLNh0pCrCqL/NYm9cZQRxQsvmDYtwPf0ej0/UM3
sAK6wPcyT3bopJNffkNoL0ovKGJWDztsOxj88QqZeVXdtJ1Kfb0vZw+XXVAURl9/mVQ3NNkOYDJG
Lcj75FgUN3JjgYvYqWU8cIFKYVwSfEHawkujFPyd+zxFjfVoZ4uxfJJaJ96MUZA6yr5wMYshJEo1
VGfnqdOGJbAWudpciqukzsyquiN/slT93VT4oshfY5BhrSZAaYq/0ZmffcS1V/OS+sadPzsMZQL4
SN0WisW1GBJNjrscRrtxH3KfwYY2u6Lcu42azxy2CWDOTWfkhv2cV6r5aNuiIQ5dpJb5oclSx/i9
s/5vV/sPAh/+rKu9qLu31580Hd//gd8XC/4vgowBPmyYGriizwyo3/ta5xdWoS5xYEw7z3MSZsT/
bGztX+CbnRUZuPfPXedPjS3/BbMnwY8fwzpSjXeN7J81tsAj3jW2VPXYtLk+TYxgwfFuRjMtGYMX
MQ4IHSbrKIUer6DC8TR02s73jnSJJVY5PLgnpy/SbW94OiqlsXZUk85wieZ/PvWW/TJr0Z7mTC33
oh0+ATLFL2HMN9WUrc+G9uwnYUBdY7DFQYJXfdkPm7ldLUhlz9Edw51teu11L3FaX2CI89F/YHPI
d8Igw2XvN5SsFx5GNWj4ha0bJzBdkeHT5fl+zcN+HMZQuVUWB4As4uJrKUtZv8aqd5DC2b3jI2hP
UmUgIkxRkKxLLPomGHLtdpghnARj4erhdwr5VTaBjWfocm4nt71svFTt0CzmZqBRdeMZl6IKzE7r
GMRfwoOzm+eTqivhBJlfZJh9t+qaM70jsWNharuriswalrAZ5s29yfo6FaHJWScO5DK4zkNsdHhG
yZhW9T1y3OzUD4uTXMxbZpnosVMKfRW1HvG/nd34T3aP3nIOcVL3DlivPG0vZYGKwMA684nJ7OJd
lW3D8+285ywSrFa3Sz8XaCSG+VmZ2iK82cd8e1P6DX93HhYvsGXly1d7TDreQ7a05ZNJ/KVm1PD9
0bdZOZmQex48ce4H6Vhp5K3LFE9sVQuV+1EnlvjZ6pJUnppcIUoI2f2gs/FxLGwNkw/yo/cTrKUv
ictINqxrAEOXJio3jhxuInycnVsuuxEengrgO08g7bkonS2+DwJk+hwuFeoqMyxLd9Ov2zhZedhZ
MUeqbMvVht1KdqoLUysJt3m1unDOmOaHcwHdN2gyWfIXje3LIPIOkx3WBhlWsWN+WmZ4WzvtFZn5
KDrERQcmDvELmszktXQQ49Cl+nLDn1j4tBR5WjyOyYz2jiVu6QTl4tVmyPZ9rMPUzNHrETE0Xip3
4bg2xtG7lXhYzlMD274lEaraAseQcGSsqe3byEh1dopn5XzzHHCegUDyd4mYswZaX9fxFDp1U1CX
GI53BX1HSISZnn8scRrjsyzm7UFvnmGCOHP4sNbF8a8LU+VbUG5ldUItlEHZ2LDis4nY1qdOdmkb
ov0bf1VZM1Dud473lnr96AcEzJsfu21Yn+2GeDb2CMiowxSPuxPF8G7j0GlrXVyJajJrjJrsiA6y
PmfQDGmMpDpBxzwEmFLar2O8tvFuctDGh+iUkYjbOhmqI2gG69qZkv6UK1VeWgaZy3ujwTsQ1cKZ
tmgp1sm8Im57mKO4q9rzB+I29f5sqBQ7x4mpx9DJSnVWIxmck4rxWSH0i9HJrdlBkeBu25iJPJmD
n0XuqJwb16yQ/lL9E+FdVSRV5hmNxA5HHsGPkE5H757VEcnS6FmbF69L+q94R3ybLYWxfMw6XTyw
hcjwAS62dQSL7ekAodiSRIo/5O3JFlhuZZdXx0maqRVZKxIyFGRunHc4gWHy7rcYUtDeFlec2rR8
Yx10eoB4uPalDszJc5L/jpcRY57e/vcf1hlx8p/Hy7f63TF8/r//dgzDUwaDgzaFPQRnJ2Dlfx7D
Z1nO78eucJknA79jJGb/diT/a55sub+4kuA4Zr/fKUN/79h13526qAWg6SokkEy7ibp/n0WbYfrF
U6wkLk1lJ4EPEw5YaILEHUrBat1NbPeG0zSpqb02KrjDcFmxhZECw9Q4MhrOgsBg6vQNJBRaXuIR
4ptc1FMctHpkInUuE/NgQI3PyKaJ5RfVD1SIIEsak1WLKprzsVFwniEGfTSqaXox1zaVYYYvfEUu
IConggs7j4Frtub9wD7kY7VtaMlUqs49KEsWtI9b0uAFrxukOZYFv+uS2iGlG2Hb+AmIhNVFYulg
URa+17J5azHo7aUEWbMbBoANe8FRcCFTlceQGKlOwnlstu2iszsaBWftSUb2mw1zyybLrNj3sK/s
J78upssFw56H38vO+c9LzlwzS1Z/PW97JXMavN7HTVN3Bw6PI+MCDIIoomJO7cfJ4k2G9Vps9N1e
91cwqvNm/weRg41pBIUGVE8iXCSikPNX/4PaoIytEheJy6w69hseCyOjOJb/Ws9HNy7d+7ysfUbK
PL9wInk3Zm8SWeKWGbks1uypI3+4uvvhV/BvBBDvlhfQ5dmDKOlQffKQ9Uw2KD++JNbbiU5nHyAJ
E+8by3AX0j9ndczTZbgQaDn3f/t64HU8xMT0L774w94vhkMtNuwgeum3/Yid8FOM/i7SQ91/sTiD
D39+vfPr//Ejp8c8r0xgBhLnBcTv/JX88JGPTV8oBIcqKhPeWmEk84VTz3kYZ3H5F2/tZ+oNqOjz
pXiMgMej9ubE+vlSeKJ6FHe2iow1V5zMS/0lm5u/XJ3+4TI8fthc8e8E3OL9P3+jP7wjjI1oIEAf
RIkh1C5JwWUxKPOCP//cxDtctOcIKc75gT6wcy7HHfLzdWC2OjOeCCcc4rif/J27SGOJoC3a68Vk
D1n7PIrSlJ9A5FjGofJE9g0noUBRDGtHxWHF1NhZ2MhLrC9mCqDjFkdPamXBgNDmE3SbrAmg9hVL
hVi2EcxchZ4xDs5mUh3Zyhhf/dxt9bWf2MZ0HJfN/eDMBh6MbRi5gQoekowRsaeLHsduT8jdNsjR
Ruk7b/oTzJDWQB2Bt0zTGCwJjzu2RV1OKpVdPs62wTMC6EZRRXkpGp/Mjj527iujxUyoZw+EVxAz
mNTRJqeku3TjkeUVq7TRAI/MkGpSMow1PPuakFhi8i5I2FtkSO4VwxOjkmuyryxdsymq3EnfWAAz
ETy4hHRo5uyFF19icULUhEGwMHeJaQ05lXDWlBUN+rzGV3oy3Wwn22krb+LZbNxnF1fVBAZlyOWv
FFVVuWMw2bSHVPV9dWnWVfyROZjRR/4GlOHj4gv1ZcvN8l4WRbZsAQKGbLjb2APmL9oHhXcPRR7T
DDlFTX5UWVFn18Ddminoy0qXI8khxCcSGSiFbe0dkMzjcUAc3F5txZIXL0m2OvlDKwBZJ6HdpdnN
NlaGuNzoItZf2YpWvJRBtf7tRNWzRkgeunTPFRXmmqXJVLRljvx1LaDYz0aCGxUFuZwCRhN98xaT
s5xPAZx0NR5pK30G667Vu4Sz6s4wno2x9L1n9JeqDrNsVCWYq813dk4Hcva5TzHLP06blS4vZZ4l
1a5PFFTfGRb4FlpkfU/kF25Vcp7Rt2X80cHd4l5YntOhBmaJgSy/KdOkPKbD7FkJjZacxKtAoGwM
B2bBuv2SqNKb5zBJzm1Upfxsph22JyOI7cwSQJg4QIfKZQ2gQDAmuN2cqbosbTztgY8ecT0WnsFm
lt2LdwC/YbuHxiGUjx3xeb4/8OWqQz+NygwGw7C93cDrprupNlR4bcfC4chosf5EhhOBbNsIhCcY
B79aSHshoBkgbBLHu6wYJT+xeW2G0Ju7eLhQA7X2rmzIvd45poHFy43V+owXMLmC91Cq3WJLIuFL
3qq/wyuOKArZUHfaYNUTU9gtbLONuHIIo2ZylUaa8WBxWKrVAK7gN8iYqxSkBzZm20yubAcT/B45
5LQeUyiZl/mQieoAWND/nKHtA//RdV4SGULkzb5tM889ubpNh8DbxvPg7kyGxapnGOe5s6quRTH5
CVRNJthPaboI41jbozmFFrSKm36SXsPzCBhb1Ok4eXIm3m+YtAaHi+KcYTaLCdjW2/XqdE1pRP3m
25qXvLl8ubzy0uM65x1qmumtuoE1rLdALyw1/CMIHUQ5GyGcnXNIxskVCbHctmiZjoBagmewL1XW
9pHhbY12DtlcxdZfUWnfHWrn9AnKQw4ci7MGfek77XaFyTXNujzFr105t/5iajqaeA4AYRh/cai9
U6pzDHAtm4Co70coI6l3xwB1WsNPzksjs5sqHLEb2GymiJEjavmySj97aOwG2oQSyU2sDHNHxkIc
dkXanP78RDqfaz+c5OcXYjGHojzHpSTIfvv5PPJbs7eH7xt9Z/XcIw/x5FeHJw0UqNj0/CvVxY77
m1j6P4o73p21jo3milLNPItFAC+beJ9+PGvzs//QcJw5stp5jQZ8dPT1dfFbU/Y3rkL5BdvYoYIg
juu972liFpQ203mzPE8OogHCQybf3P7iRP/je3EENEsout+rvfdwzbamoig1HIYqZa/X9Y44zUbv
ffnzb+kd+49hhEU0JLEoUlEFudj93n1kAPqrqYjnKF1y2uVAuWRC3XRIUgqQBZ7fvCzamLeTYMif
HUwjEZ8HnuD+FdTuabhqCxwEhxaYE2S+AX3fTZq3/vT856/ynZTUAWGM9AzhGUpS5p7vf0CIVGdm
WWUegevzdtJvnVA2pbX3a58TQiWY4Q3nd5bof4fg/7DOgP//3HvfY1zsftJ2nf//vzffgnQkl47X
4Y5B++3wv/w2A5fm2V14RuTDWZM8frih/68ZZ9RHM043RaY2T6d/NePC+eWMaaW/+F0Tpv7ODPzd
b+acmHG+8nkMD/ubV/Lzzew53KpWE/dR3zXOteXp/AKv3v0PH8a/acH+cBGeLwTS8pzFFmDZ51n/
jw+ZkXbTwH7QRXNp0PF2ECLado3/3uOTsQJ/HnEAHyaXkO9DjXPVG7DyRBcNbWxeLm72BIMm2WeT
Qd0EJOn452+Kb+DHp/Vvl2OxwUeHOQFF/89vCrsfCXPe0kXxALrO6wsmin4TbWq1sBfjrMqhF/5F
f83m499ck181P2uJsvTdo6cezptB2+SaZLpc5W3iI9TuoBYN9hRtE04udqnMGp31lMt+/Yuz4t2h
/P0dE15Fx+Q6Lt3Tu7NiWtn365Kr+63tBfOMIoyJSk8ax5D8xRv946Us3HGciGfV4/nu+fnDzZJ4
LKee9W0C0wnyCxVU6/ddKAFvRn/+PTIO+MOnCtobaSO3IHImzCY/X0zTVQAgZbRUosubw7Ye9UVG
9MIjOjcYjpSB3WdlJuwVIU5ZWbgChTmVctSfyzN7dJIpIQk5hvrrdp3iF1ZOKSiatci+sd+0g6Wq
vI9LiwsSdIS5j8/pHALvbNbZkBOamh4sBL7ef1y3MvngsFv4bFhp9hTj6bBDYAWjFUJTGcxIIM+L
UWITqbFLnWWu9yphIUoWKaJzJWEbuVs8XNFjuvizxpbZt5UbUBEoOr7EWzc6u8nPShDtuaCqAGHi
f1vqzDdCt+2Ju2lbQjKDtHLjSy+3vLCZfHXt53byGo+d/8KqLP7m1clUhmPZVG+Mq1rrNOc9QvBh
KPVzBg6sjBTtIAKZcYMJKNXTKlfnOe2IOIBN5y5021AsXZApjvEpV9b6BSUIcHAt59yiytX5TebO
Bgvd3EMPtcKqqXYJ7coYSSg4kj8iF4RPC2ulakMzGskBWWLgoA0dmSib2Sva5pFBH+zDlqLeNWCy
009FVTOsXxq3Sr6antFeT0Xejgeza9OPiNOzJ3NGFB3YnXSftsGeqXVzr3xD3UBSOAMv83rOjfYG
gtK2GzyTbJUkY6W3bWl62w2+eQF0BKKpYxgGRuNO0fNTQ7DMmdkk4biwh3k/rWNM4GhtSfA17GJG
aRtHJCPujWX3/RJoP/fffF3295lpfk8hSnMUUmXHHDTd0DIlKBVGfCFb/hKPjct2BBCRv5tBICGz
y6vsFWQSClzdLvKysAf0XNY6sTrCJLzcin7yiMy2HDhzWSK2Y+o6cEri1ouMeh2L4zAv29uqcc5g
itiGPhytkkwxFIfLN/QB9QtpIOtrr7vpg2F2G47cakPIxzMZ2uUCN+Gjkq0gDKursQbn3iQ+0HZD
jUMHqPdZPbinqekUQtFs+nVUg/3QmU0fZfU2fRuGnp3MbBHaTiSMeS9Gq6/+wqL5fuLDEwxWPg9s
ZpOSeIf3QmZikBF3MlmN1haTTQ/BDGTT7D9XICR88lpIrQp6yccx4qqvHpv2y2xfsqkIW/9G+leL
vp3zNlrtaxVjLdqVwtgD+D58fyD9t4r6hzgPX/9zFfX4Or5l//P/utdfs9cfi6nv/9jvxRSmQ/6F
JF6hDHco9f9ZTOE5pJRhQCn/T2rwT0GB+AULsu3xhZ/9udgc/1VMsdkg+VtSaMnzuJFQy7+hJ6BJ
+/kkoU2naHPYVygb5yMl+M8nSUJWDBE1jhGUrVUbhzhJ9NfM8VliV50nLxbJgw4nLb57AUwQ15U9
rC/Q+bR1AsqEMdh0dfmt09b6mIDvsokJGPLjqER+gFXYwy0xUzpRb44TphBJe2zQxYR9jo03YLKc
vMkqaU8UQs/VxvCuU2Z1ibRtMEPbjrsPcI+8SFSZ8RZT0jx4TWXtZ7mQLyusT8z+cvxSZ5uyGmeG
QnCz+1MDhPZ1EaX7aU0KjMGZVz7w0EYNT9lTnIoE6hZfyRWv20cmZSkmJh3L2m8sPVn1EqI0Ry2+
tjsZu2j1jN4Jm9ie77GhsiEtgMFmoU3U76F3ptEOJj91Dms/gLJkPE8QEIoCnZ+aFoPOJVgCz74o
ihJHES7l/BFmipgO9ryQlUCoQzFcM4TNDjXdzzU0cYyOWeXJjyYLp+VZyLGrTlucl5cek9CvceqW
ByctEYumKl1YE4sW3GFaZzweLJ9dic4T9LJHhPVx8aVo64JjRk/FWOqXqm9Xf4qwNWq3PSi1IfKb
KP0SgudRZlspesZpbKdvc7rQsOY4LlXTo0KWmlh346vl18Z4J1qJ5sPnC0uEv0PAAXwM1zenR2Ne
L1qqQofJxmjvJmMUWKcht7dRs8dNhDsWhRMKq/KtazbK5Dpv04gh0BydOAlFZY5vM6coL5g76Jra
pO9OMxQkN4RMXaurM92tCDx3muKdYS3uh1gqBoU9xP4pajeU9BR4yn8dR7lZAegO/9LrpjPsH9nt
poKlq7pxD/KBeIdpGUGOlkxqw3G0RXk9OKUzPbiA1ri1SFN1PoE7X3dyg7OH+amb/A++X6gnRVF0
A4Oc8CVyUIt7z13gQVGyVPI0x03Xv8yGcl9iWNFvKTgs57atp+bzshZVdmD5z0RrAdATtovvz+FS
a3mnOBWLkLAY4sQZrRfpcz97xXpgxIgWevaq+YuLNBS/PVNB5hGlp770LfijwGvEkF6iQN3m0GpY
qoeDNHr/opyL7ePAWY4I3OrJwBYzOmHA1nVJvnwmsl1XGQDWjQodsUotcvvIQVmDjYbQ39ve2t03
ehTPUjLEjGIiPD5V8IlXmL7UiWFfjMV+mrW/k4UagFGoaWVQx74TOf1kP7XZGvchsGT/OT+rl3eQ
wtJTV6+zibkSPG2IfrlddsAL5+3VVHOHl8XGexOk3po0F2letP0RiXG6hCQAUnFWydDcIhQy22jZ
jGJ7qtKGtWW9ci8GMxAu5xY/yzgE5mp7b8AvSzcEsrEmkZi75mksc5LUGxQAOIEI2wCuhkJHI4dx
pz1DYQaksfZ9vRu6OoUrTzzsa1No0iWsOb31PGty9royik+sG3Koo6CWQUrNluBLia25v0wah59/
7mXO143x6l0jFnHhy5lVMbmi+TdPLea4n0mF24LBF+sYeltqZgw0yqy+WKlDILeZnRstqJuP2hxR
bK51Ur0wERcfMexQuw0babUsuuSnxRoHk1m1myVnh8TcBo2M+5FbxSsIIM8ylB3800m6sxfXTsMq
w4yyts6YUGA1cbQlSXvLENf/QBCv0QQzOzK1T/Fnnmqv8bO9IokyxrrOCD7Qsw/brM3brayDhVG5
3rd6wOIgsgqiwxobib1ndA1yZhpYgV1ibki8k2iJGkwDI3OQo/UsxaohmNDXp/XBHuc4RmJvaBnv
WfakW2jE2mRCn52lQBZaHXfrZoBf5uReNbWbI05LmBhZOkAhNX/Gdko6g2htKCujMDFGYFLMazzV
Egvgik/4zpuFXThTgCGgnZCozy2fac+PZN4c9wYlUVmROm9WJncHrkv8GGc8TmqwAbFGtctsKmkd
Ld8lZtV3uVlry7Yr6FGNFr0Ux6J1hWh/EeYOpy9/d5cmEwP+/YpANuCxgyFE4P8C5Q88Xi8H5TCl
hWHYjbE3RUlCPMa4G1My8i61TFGSBpkNY6e4MxzgGIigHF+3u7y3jC+ShdcYdICq2ytoNZhRqsqC
o8SM4nH1DPY5UpFLHiWqqx6z1vdqaMejOWA3lisA2lgP3X1OXN14FduONx9zyQLuKJe+/wb2un8y
Fn9YdgOr8oQX2OivSGCZmceW20PE3MoWAIa9iM+sXtLtyZhnXYWJCx8omAxRyIOmx/NuMTpkzWXi
CMy+Obxuxc+CTR9qa9pFvgL4sG6oDFCoh5b0Rj4ZfoO9C/hRTfLjpGWDOmnt3G24HWggy2DUCQqi
JtfEm3mU4xlrxLbaYCrlPI5tkVKc29vq6qvUHJMTVLxuvpr1aModnfMkt4NZZaVzw8JyEXebWWk7
XMouLfbtAvD2HsKsZUcim8TnpLe9JiitDYKU3am8v5ldvziqeVW3A+/If2HfVRNvwimBhhBroXNR
mhMnVAE9bsLAxpy8uh0KC9WGmk15CzavgKc/DnoI8vPE5EtvxUkdKqjRn8rWSDpwfUtyIydjfZRN
HO+91OGx2a1ofWnfRK4HIPBiFJ+JOkub80PHqT/X3ph9BLWVJWFztmIFa84O9qSNpM3uyQWuHq3V
FPKFaBFvNUPo9aUgAA4gxa5s3XmAqmf53Ten5k291EpX/q7ONYD9Xg2tPKe5qD6+7Epydw45qvpt
r/oCRdYQ9wxPSFbBWrKEZUv+wkXimPmXBjhTg/87wa+Wci+ud5Ne0uTziA/tc85+Gsdl7vJCc9Qd
fKdlJZtdTcmbnVZ76uVTUhmy0YGWctB7asN4ZK0zLvtmSK34avRjd3uw1JbgIFzR7O1IpPE95KE+
aAbU0WN/h0e4usOg6H3OSwewGPItYR9GwsVgy6Ph7nbsydifzqwgsQBAGiDSy7Z0Nn0ec1PC/G/7
Uu5X5Y8THhCjtEOS5AyiFcxkVQHJA+VHlocUOBpOhzzYfrylJ1yAK1tPt+EocDcvx9yOjYy3aLfn
Xkz2fjfB5pcW8CxjdfbUXek1MA/xoSqX/FYgAH0Ck7OC/4wtW+6GliV+2LtQPw+DxRFs1tTDfboy
rsKow1a9LR2bVq7wuw8mPgboZuk4jueMMs/YlbhPittCNkNxa1kSjxdEUx/y7Gr0FyvZCqFmgJLt
F9QuFzAN1Wvc9MSqoXZRn1uGV3OkuWncR2PqdRGZMbbP4P9Td2bLjSNJFv2V+QG0YQ/glQQpUqK2
VEq5vMByE/Ydge3r50DVPSNBbLJVTzNjPW1lXZUVDCAQ4eF+/dwxGbG3nAjwbfomdr5USLbEyPef
6QAYHkt0nRcdhZ5wh8S+/DTxqY5bY2xYoqCLkfsyhX2gd+mm8yP13qc6egtPpPktwqhXV5oaSZCJ
xI5rZVJUi1VvmO26yE3Wi9KHrHonQN5Fg2MEmLJxe1oebSWfAoGUyQ/sLclO8wpfFqptlP+N8HcG
lMDaoh/1wZyBSuCkzbLG3VedYX/FZyS+KtoOAluAKhfPmKlwOlSn6vDDqqvRXBmiImcBgnaCLdak
dkZc7dfi4MCCvVbwSiCz19QIllA+YzuUF1LcEaW7P9ALFJjktCwJuKGw4kaaJrk9xOS8IJhHHVCh
HnO2CTO+O7uTbDxjYMY79DiSxR/6Nn4kbT38TNTYLfYZ6kTEk9SXK+ofmijowesl7UOD1DA2QuWM
Kd3Axr56dXs9kvZeZGtxWSYqJFXqsl1RYXQWt0FAwmlR5TTfDUPK9p5MVvAQw0v10jRM6f+xc2vd
EaneGbi87CYO9nN2ZIvE+/wLBEJSLtCaaUPkmf/+KyUNh2U1JREbZZmp/g1kUnPrY1jxfHqeywrq
y0QNmxoJKVuoP8sE6pTOlxGQo2trIJHpiQr88FrakYvqsy8UbOgxd17508BTIJbis9Yq25jWIRWs
z5AKwvJMpvr9vHEg5wJOD7wN2XaJ/gJ9W/ipGRXraTTMrYa9xi73x+D+9LyPjWJQwHFMg+8GS/C3
TzfR0MKKkBjectRpz/XEJNDwz5mNLVLhPFyqmS72UI5uU1BQF9lpa3C4vMVOTm6A2zPbKCwc7g7V
+BjTJF/8lXz6Tyu1jCaocFKk0siUIBldjIZxoW+3fp8TFsHkB+pvDhvVL7tziKBFrZtxMP/WZ7Cm
BdnAWFYyqBtIDh2+DWA1XbwtFIuoERQJKVyjzDfkLqNz9aFFmn8ekuS+oSKBpf+eW+fb1+VqwuWA
Q3ZPr0TzXEe2cWeFYXelhtL+rE599otNf1irCuv0zHpc1IoQ3rLXopzD3JdmGJbL26ETUxt0C30U
nmoup2bCpeIZTA0PmPQAuxfQAzFQgmun7sz7fLd6eMhUEQWP2cLDdEkcLGwV5+DRJI+QpBQwAiRu
pIqaDC/pOojP8Zi0ecm/kjDME6UGZ/I+TRdNxfKT0MuozCLNIbbpDI6dFqw7DQ7pOD5aHV2ua8YX
dL+G1pNTOX5+YdXCv4nKJPp6+tN8t7z4HWy7GuoGHSjlXFl9vfGNjQqYRrGyNdYwc0yST1whNLoT
g7VaJbRPWykeDWf2+yNvGbqsMHQAzlStlms68lHcJLTFUaWyrKesQFOlweR3LZqGcrULLtzAmeJw
ldRukN2cnvC792yphkpREKUr8c27HU+L6/kOHGZ036O7U62JElSkOM0zUAauMKcHWzzd2ScYQ1y6
lXW6NHnEi+U8NrZUB5NG7JT76ZWUncD6xrG/pU0SezUk5XPfz2KnnQfk8GKrJeHLDJcDlm7choBp
o3XRCvKhsdV5oEXP7efvpmXrQvCNzulgujre7bQOPbulq9C4kWQlQJDZfdpsQrEueh03Lez3nk8/
x8WCoSWOAefhWKzAJpabrZ0FHar1MsLmyNC/p1xYvwxsfmRMLA+jrhGx4MiHenrQxUphUGQ43Dg0
FK/EJssdgfIGXqjjLGdU+t8+KZi1W8jfqW4PZ1bJkYFo4UcozH84U8zF8RiOkVbqdRysRz4LPBmD
kQ4mCix4nHy0Mj3XiW16EyjgCsTXS31Rr/ajGnEJWA1+GcOOYFIp4SnYNP7q9ON7ESu82uLm54dg
grCCqiltiksxQ4pRa9wYdkiXEDPSSvpLSXj2bXcdV9YUX/qTCO4BFPg3E+iZaUWxr6V/d8gm/6Iz
Uzu9RlqZ9pvTP+v9wzZn/djspA4yGvvdtxte3nZOGWM0tNYnrnU+zbC0k8t4gyFA8uEFBGCblcMV
mSDh3cOOpjTEECcI11rVPQrZP3aZfARQ8vjxGRG8cnZBpNNQxL2dURzFGC+EpMxbLabqq6XpBjaN
CYWnTv/Gw3MoAwnY4IJnqL8dCutY4XTYLK37Bp5KGE3+DQ0FA5pb/ur0rN5/8ibscbwcQT3paOIW
Q5FgSZMa1NyaKCvekW3m+x46Oe2zhD2G+kZwjUFv9+v0qIubCGuW8J/DAcUIC4S+2rcT7NBD+4BS
gjU7nIuam7sm8F8pb13IcjeUsPsvU1QjanAo5yBnzs5EykdWp2B9gqtCz8/BsXiXXJZ7p1KM+fzv
Sv0OIyP9e5HOsUFmZ/yg07N9PxpTRQtEK4ILT2t56wEqV0pabpRVVc/tt4DmsM17/A/2gvcDUeoT
RFY0EHAKzs1Ur6MMLUZIB3GBROc0vHwJFM7+1pcAe163X8Jx6G3Lp9eCX4wAWVPnsCfolryjp2qQ
HWUr/uqjj84mLsdVmbXCvJYLpW9bJzC0kkfXxJfzt52p0eXf+bZZCLOqDWEcO7ZYPLjUsoiAK+qk
jhkWV+Rbf2dQ4q/isP19ej7vAgebaj9xIFE/9zTuYW/fkAWvrI5b0h2xqcU70+o77/xsjgwiaGiz
NWJt5/0grcjGCCN0f5Uaef4ApLN55os6x489Mooz3+KRmrBFWcvoJOsLJHPNAI2hM4J7zpccooo8
FwO9X9Jifl64JxBP8pfz33+VMSC+jSIznH1PCthsnsncugu6VAmfXcx6PqjzZmNiDISRKBAJRejH
eTucP+IfI0ZSpXrRQypDf7KvsIq8SVHWbU4vhWMzQ+RMJMll2nr3sRrVNGqUBhQaUHGv81I3wlE5
4eJeVJFzrrno3csi/YDDAx2uhkpP1vKuSeeOi2oGP83YB+SkcP/bqCGL7/SU3o1C1GgihuCeznqw
XvAGr16WMiV1ZzIMyBKWG15/nVeOzocfHKPw0GapI8cxZ9bbdyTLuFPsOvFXAZf2fifnNgdu6Zn4
RCxpVme81d8F4YyGiINN6GVdLKPGQRqNYweVTz0jiZ4MgxZzA2LMp1HrqLfHdnD98WdIlxB6Ek4K
4rrFDqHGMZa6veGuXlLKiq133uA68e7DozAviBWsBhUM82LDA6KHTxReZBgEK/54peICjAmAj7F1
sProSA47ne4Qn5E3sl4sSF6tibGdEPJGdJnpWSUTimt6W6xwwnPrMwMtacXGvCTmyMwlQzW7rSzW
RRP0fY7Qdd722Ls7rBuvI9/Xf2aoEQ5lY0AV7fuyuC2xfqcgaBpYggRg3i5wuooB1YfQ0+hVJVZd
wc5XrtQR/Ab6hoZcdptFG02M8ka2nfUdfqGBAXeYNjcCP/an0B3JHZD4HB9tsy3Kq8qXFKIECG/0
dsKM7ilpk3FsA4vLf5jYVbBPGioNO+qXXyq/N+LLDHTVt8Zqh3Crz7esx4HGoRty6lDGKN4AI8Zl
tHnsp9IJbpo280HkS9XAkQrYmNcgaDi4g0b7sWMGPsCQwsBwkxfj/pm6ASNk9vJeRxJsD7spGAvn
po0a7XtMNxRlKyFJ+nz4vZN24EpO7o6Ddfnd4Fbc0I4ARU0GxLANpmwUns6u4/dfp/NyllJdJNGL
RPftXgDhqIQ9wvEAbop0kpEO/k3uSmLIXvFvtLGc9h+bFn3EXLQQVakE6LS3LgYs6j4lRWQpyEaS
5nlwaThK8+6c3Hi5kTIKGyn5VTJkZMuXCezYAWtqIfdYATogFAckR0+kkj2cnsvyBGIUF40ZuUc2
AlJyiyjcTyNdNqEKtzOXxRUNgHArmtTnBpCh2z1z0TgyJW5ofKCE/gTCy3AhiUuJBbxUVrJXgHdk
HAsBhcu/NoEPaRU/n/et+s94v//O3Wr+Nb/+5YH1f8S3am6UOKFkxK/rxxsJ4/zP/yVhNHUkh3Pm
BeYLnACCrP+RMFr/oGCDBH3GEs3Cd65x/5IwAvslm+mQnDdRc7/YV/0T9otFA38LZSs93kD++Rd/
RMPI0uCXvcnhEjDDDJ6ze9yiGG6+TL46QRoJ7iNuFVhlhjIjZQx0dHBO1Bk0M5PYYFnr8brEUSn7
oWV5o67NmVFjvOBqUgxXSgzkIXSufRvvwhWE1wxfJtDulAgxwMvWRcAPuOoTBRyOCEvnlzMkub8d
aqAu5UrKFvigK5WojTFK6SJrb6i+/0gxIZnx4bU6uxpOTokVRGSHAqsHGEgwy1w4a1W0GbW2yn/Z
Wc4ZuUJtPJPOtNbF+vJGy4QpHyIBZCheOWM72121GMGKFVaVQfZs/MVPcys3geNqtMMugy/XfBr+
Iq3FoWV4VQ3xJyMLkcBjw6BzhrPprRySa+kOtXrnUNj8GRPhaIjPR8oCw0oOedw+VWkm8z1u7tCP
xlaAVYFIB+ghdTscsYEwOrOPS0Zr/Xf0LOPnNLab20rCcEAxuKadK9iJXAt/NYr9VPjGTRvgWUA+
/aCn7cUIrzgejD8yCu8ruG7Rmt5pWsclwtC80lR09C6Fj7i4xtavB9fa1GRsm/ow40A2VoGkJHOV
Az/ri5+YPNMIWnGTmJf4jF4Fbftj6G/IGW7zPLwCv+QllZBrqP7jPkK+hxN1KD7ZrXVwg3xNnvNg
zi2krbmDtIi9mY1sISmfxqm6Luu+06+VrKgu+7q5ncbQ7LwR8icWVOF9T3/9FpF7jNlkKy+HobmZ
fN3aNsLMVz4Ji42J+O/rZBbDDUlS84aa+UFt6cJjYXCR2IWJ9dDzI5FeBE9wboxdHSrJfaZ3aEvH
DlYrQUDQ1/VFNoDCGmbUKJnnxxYQFY6yYP1g+JKnK+EPVq1/mcKx5Q+iJ8UA0XZ35PjVgwjyBzLV
nl5nT2XSBh6VLBgltbSitS2Hslo7Uxk+drVeXNp27QK4rJwQNVV4pbp/uBHhakvDabYyyaWtk74+
9EqF0FMQ6So6jNtLlAw3Ab7A1qYwDPNzEbhKsClVFLiehgfhymUh0CNe7iKr/hSZU70Sws+3XT3c
RCKxMRrKU3CzxU1nqCVmAa4Xxu4aeGmxg1n5qauKnSij1uunNr+gfv2Iw/Q2C5QWg+qsv5tFBBwZ
mrmmAYa1EGEVSWNRvbeSkqx0lY3yOiWU5n8cL8NUTthY2ga2r/yXaAQhYWHbd5Kck7JXK+3GoOi9
crHUGtbgR35qeYsKuYp+1kNilrDX4t+ilEm5Rinwo2ks49D25eDNIefljBW7Eja9aZg4qrjADTv0
w1WKXB/zMyeZ9BDZnAn6qOxrjA4kvTSZcR0TuqxsfG6vG2linYaqxWNW7p0OLqrbkNq3i63ZDD8S
Lf2NOViOQgbXL5j9ab4zC2U8IDTVLuIUgSkgX/40hXzh9b0K4BrDCf0Ssn8bXEx2GK0pq1uUmNp9
rLf9Jpek97a6QZLY6/PqYkR+wMeWS8lO4OhwHSYXsc4KvWMnD4SicXabVcqzpsjbJiyfbd9GSGtE
CvXJsWg/QxtzPHrAPycClYomUQa1LVmmAnNq9tqDavmXtGp/HUWeKj8xrNdDOHCr2in2sYbGPHLU
jIjaz41fjctdQO1zh47v2r3WHe0mKtgKE+zIqc8Xyp1ph5d1VN5EeWNegR9byTI1b9Mu5h+C3c2O
hqhb7QCrK1hBo1uTnASG9owpOnbEqZOsjK76U/eZ/1yH4nuKKyC8TlyajSRbTWoJ+Gnwv/jdeE0n
uwKKE9injtvOSvXdah93xg3NMUayDgsC6nVT4mBd+Ep+G+Rwi/EowYrZBJ2Rx3cQM27GJMBkvkA3
u+2EAk9LaqysWVpGVxzOGhF0WtAfNFlZtVcm/ZUWT9cIzY0N3xN/yx7UL5iVR2vTbUKYpUFlXXGp
h+vOH+TeWzwInEGcCRZ82QDswDPDVWgMckIwCI16YZildQMnAjmsj4GDbYdOvysrtgw6mCjwVmv2
HMubGg6MoGioio7iwTfCb5bffxVWIQ4jXVV5tSucajt01RwONofJ99djPO0Ra8uvGQmElXDlPq8P
1rQfMKfp0uo2qUZO0562G8Ni7RfVU1CrAAn9gaZisiCbUC+vkG4NeHH8YqeTqzgMrGt4GeYnA8Te
b6P7k5bpBjsoniBm48ldxOYAp+LebfvZ7/SixSGNmwZt8WV1G1EIW6WZrX63Gu7ibn5IQ+OT7fwo
W6s7AEhEbFvv6sm/pYfsWi1ks1PGjH60okq3VAqLnxil3Jb0QPShdo0Y73KM0/tE36vKgIoqWlX+
JYzx9WDkxAGFF6r9tRLJQzBqcp1ryuM4WijFlduqpcYZ5PU+04M/bL59sBd0u2GOGN6SuUq3lO0O
jvJcave4X67QTW0JDr50LoYxsR2DN6RfCvtdXGWj5MLMojTy+ir5VbJPFuVn3fjp0MzXheaqxh2z
LKiYF7fEBlt16Ndqfe2jmxzosCrz4DOJMj4zja0IHZcCYbzRQJtHO7sFPfqQKfWXSu4j0vrU8tiS
fS+Y/ji2Qn8EYi6heHjdbMGA77Jc3tj4yzrfpwYRLjsKuvxVZ4u1wDFNmNd8snfEk+sU60Rc1HbV
hJxOYsSSsxlHsZc0wPej7rLRh12rVWD8fqW1detExl2YFfhNO+jVGpbRbHD9zVIOmWFCCKlUjZBA
0jjqXmdy3hW/JKnwcEwgO7bRzd+1qrNP6dGdRJQJhfFyQBe8rid7U/t0JirNxlGqg0vb5MoP+q7j
0HaL+6kpENOZQC30bagTfwzubQkup0mynbTvqiaknhMUNPeFsX6N6guhcQ9RAYVNeR+7CbEIMfLM
RUa3bIPA8WaGzw7l7X4yLqwxp2BiYOnQeFrJakEMWtKTeNnLFLKzDx7bsW57eOmwnjW/5WWXHMPB
1Nzj667vLbPPL5GbRLtgJC51UJJXTXNdxC3fft5+BVZv7NGYooq0BSAZwCFRfa/30aesvhVhXOy6
DPysrKZb3WmutLq70tsNBtKjp8NDBEKfCbbIIvlkgep8Ggy325HPctZ0j6CHjUHcFiAPx+TOdYd9
wB8Bbex6fZY9IMuefVotuevyMcI9EKvkpL6qISThJToeHDV8qIxU9SzOO76/fZpeFC2Om2uzLzf8
P82i+Vcz78PLvm9Y3bSCIPOwCXti6vVrRw9/hLq9FyL+UgQh4WFvPPhjuAkj98KootUomr1ppZ91
Rs5xKFspNsJV3XkyIyyoaMVcTfqN2d5XIFNXCDm9UhqQBcWasxjBY7RGiHzQIhXdXsCDgccf70Oh
4O2NNVfp7CLc47dT0G58guMxstZuz2KNhl1qqx6dOFhzEeIhiPZCP9uWivrVAB+PihyT7/IhM4ub
eAChowjjsVHrL/Ofsuv0CaTwQxQr310ruRZd+0nR1OdW6R57t4pXNSHBygUn2VYJdiBEUrdTT2vf
6G+rNN5mQ3WtptqlYmD7HuFYFqrItgf9QTObx4HeIKP42aR8XoJmWjApV2pqswLs71ozfHNRHzu1
uA6kurGnHOvwwd0qeF7mUfk4FP6NKa2dLJBWxtLNuIzkOGa0qvHYC9pLoIT6G8uxRv5sxZ4LUk6h
fXVthUm61yNzIxDzq4rEyywobXzlA3otY3pvcFbZcimI6HsZLlD/fG+7qL4K9aHa+bXmlUT0wDw2
6RhtZFshRU+Bq166ufGNjONVwlppB7ifNEBBDVX5sehA09rd0hd0GcBuUrISLyp32FmS61Qcfpsc
G8J/Pja7vFR/6HD6Bj1aFbR+OOyOsU/3LT0Ic9mjNS+BNnu0sv0QjfLZ9cXnIO0u7EJbgVtC7mgP
P63kCrS5uzJLmlZ1LQTX4d7acTd4uAdQvJ+usLFfBZNlXcIUiq/sgejatModjX/sQgaRMsSiRIff
R29Xr16A49noerYVSDnxqe23QoyfMIbb00xKcTM/wNOESR+v2WU2VVN8TxN7Q+Os11Mq1wWCxZk5
ZaUHWIGX4XRbqOVKmF8ptG+M9jkolI2c8vto7AAEylVR1AR/rTfwjMz8VqWbAJ/xwrOIjP2eqCpQ
7ycdV1er25mcbkmAW3DSemoWU/OsrxVbeWraW5EPD5UVXjcBl5XgR0886Q2juw1s+xofDC9u+6ei
M6o1zQMdYE8l+Uxun/PBqCdt3QQ3cYOYyY+UZ9uAuYlhBy3FE/LOYLyytcFKPQxARpXLS5X+SgLX
pF9BWIR5alJww/HrZuQ2ZDjxFyETii2OORCL0yDr/4JcTw8zGv1hwtvMTWm0zkvXvBCYCSCJyUb1
j2hi/ZfWt8GnOsxNJq5F9o+wrLFmVpvMXBtpmz3Xfs62XsUxx0tmuOMDzjwCS/lgHKvrECuLvdHi
fO7BxcrBlLpWhcxYBdrN1SbRbjvucAoKRK2xcfMwalSsflv/gJ0WE+WFDspy4QcUERPwbSQIaVGa
r1pB0HNmZeH31CnooGzMWr00rLGjd0NKXCzcVE+wWo0bRcWmWbbBVhhSbNTCH7bCrtV8nVi5FW5g
hd/Y9lB8oSvCuJZ6qH43KjeguSxTufPD+EPHOuBUX2/ogNiENUEyDHyzpTkxmx13Ilr2Ev4JhVbw
Mqt9gHkQYa7oEkqJrjo6Aj0FKdcjnGLB1k2B98aKOjAEEuKsz/E31l/NTNpYN9SpTweMIRt7m3RR
cJiwoG89v4qjG35Y/zlQZHnodcVAXVNN4iETgkUTUff/HA9l8hkOlfWI+0j/rFhaD6RCrd2Uyx14
5rWqqVkPSGu+WfSDyvEKPjqGvmWmBHB6YcJDmshxT+ABEHSvg44eRk+wYYi12XHd5KJc2598YFuf
we+C3aJkSNu6Vlq9cogb+tnXgJbxWm7svIcBok5ZsjGmHEazZUdWvxJkTG/NF1YwzhHi1qnSgTRT
WcgrIku4wpM2M4aTF96w+cIebl84xEGkxQ9aiwCJkGAmFZe0kgOBo4HiR5RkypP2QjVOXwjH/V+0
4xl8TJkRBjKEbXrwe8jIeNnBSO5eeMlz64myHufmqb9kCR/Klf5nidD/b8Zn+ux1/O+zoY951P75
/dLY/V+bLKp/tH+at8lR/vg/+7tnCO2slUeHp1EANNDM/xOWo/2DqjdJPhQQMx1ekF3/X1gOol4L
tTdSAoogM7HpX05o+j9sYy5ScQwK+Duw5D/Q4L3MqZOxncWd6MzQYSOnXSTwbTfLqhS3DAx3nG6L
ljfH9Ty3/8qp/1sJ9lKsM4+CwAqcMgkOCGg8gtf5V8foI6Ospe4h66/Xc7/vd0XKgjNPjQ6aEIgz
Orv2aH4wZiBDcffq3RzpWlhWKRgefg7/JyjwoadbDJ9OUVb4SIa9no75jZKp7LtaaHhGXTpnZjo/
r9dSur+GovzPMNRF9cVQBn0Quq4MppdW7tbMps+9TYxA9yHdzKKJaIiDFNjq0bfTMzzyGnm+c50M
GhOPelG4rLtasXAYYYZh7JPxcpUtLWPnlNfLUtk8OdBKM4tIRbuzdC2ma8qeHB8HNZU74WEc0vy7
wrgrLcrMg4pn26/Ts1p2YfBF0OilqehjbUhOKFHerhu3rApN9gKIcovTkkYH2F4hD0YG39cLqEhU
nuXa5nqylbpuP4MQ/R5B1AQur5WPZ37L/AgXb5bfguRLsykngAh9+1saEh1CCwPTy7quJNEivHGI
bmmWBzfS+WsD5sEax8Bri9+8R7O2olhlfw9isjyKKqv16Z9zZEm/+TVzxeNVRcPJGjWiy9jwLLLf
VPaaH6ofqJcqpebwzJI+srYsRKEurVJU+fl83w7VmnNKYqjnr4dGKag/D2nZ6Gc0Ekfnw1OZhU24
BNuzyPDVfFJBViTPkee4fKmXCA7ISYg43AF1Li/+xqN7NdRiUZl+6wx2jNsMfWmc/SIkcSLL6zZo
PsgI/Gv5wuKdxWc0upiLshMYTXJM7EheSSqJpka1uuoN6Xx4KQAI4+tgX0O9gAzo7aMDt9qapXAI
18nk7/NsGvd0dWZ7Ao/mbwyFAAgJBvU+yijzUnn1loBsolIwRellfdY+AZNQdpODdVfQ+PUHRSwz
g4wox5wV0AiTl3tNKxGXkCag8b2HDBoW3L250Z0TAi21q/yL+fe7OrpVjgbOhrcTGm04nEZBez2n
t/bHbgxclifbXas2udAe/5efsd75u48uwLeDzjvNq6coB1FlwidmtX3NoYUfhzg7VkWLb7Vrn1ns
7z/e+VUh52QZou6eo5rXYxX4hpgWdui8MThN7eACPjVb/wyF6P3BgFjUell9LsfCSw/NqxkZmkNg
3VmNR15T2xlNKXaQimiX7DMeo6ZYZ5QAR16bBUoQuqeYew2Wi8PCpyMEKU+er6nmdNxU9GtfDOSH
yR9eYootNy7N1Gc2wvd7FN+wOT9EGh+Nd41koggDw81C6SWuYa3tvM4u06JuPSfW6jMTPPJAUUWi
DqFggcBiKfIMwwpLCkTUXGtkd1tYtXxQJ9DLRUmC1QxdZzgztyNHLacsdr3o3+lxQif7dqE0QdIM
ehXVHg2mmBI2bU5TlV3Buk970HhAPnQczora+lHS+Zut61a2967WV/eRW9Eke/oTmUd7e9gS3PKM
2dKArJpisXNGbZ4ILMZrz5rBy6uhTTWaSNoWW8YQHtCnJsa+EIcUW5ud5bX4nNX1kQXGvsyeDZ1/
ZmYs9oUub3TQHowv3dbfGrmCtXwPmI075Q8Zu+G+kii9T8/53fIiG0wIoc/7HmqJ2SPq9acKAV2b
2raRHgiceNN0EQXYwuHiVuR/To/0/mUzFP1sKImZGxv5YqiyNQLHpmOOah73SS8Tun/hUK/a13Zr
AGGpeiRtBRqwaWxMsdb9UOyd3pSXIu2ryDv9a47MGy2PgDo780ERkS3mnaew4XUA6C3N8yuhiOqT
lWrYMVpFfOZQefdZIfadOxS4OM3L/AWm9mqfmnJo2bTQtV6pFuGmjmKAgDjBP/q4wG+DUTpfT0/t
3e7LeAgx0VAjcab+vVBi2gr199pnx6hD1/2VcEff0uuh7E+PssT3wt0gHuK8RBtFC9QLQez1yok7
30fs1TOtMvGvtIYCMyXEIvVahRaiS4jZ9SYZZDPrKUJIL0G8EVClLvvSae/wJQwqstSBSQ6mjTan
f9uxJ2CZs38GCr5ZL/r25drYK5IigpM6N/thQWAM26lIwzPR47xe32wXNGgS//AfhkAbNi+xV+81
klBmUmuCcpVEZbgOuyk5RFMS+F5ZSf3CoLJ73bClejql150FLEA5s4i1eSLvfgKdxryHedteymGD
Sks0LJ4aLwgTHaGn7XuVnxfUD3TrSmJbu8rSsAnIQQ7ikTXq3jU9ZtkO8AxPn2ptV4JsPHMsH30s
9MnzVObYfbmj4NOgiySXfFl+EVFOKVXuCmOvtpTh0MfsaOkadmQa662ew4wfS03xz2xq7zZS3gyy
KzpkLJvIcRl/oNfEgELMSxO3tduSp7GykzHZS7TZz5PiDKzRSTvzmWvvRzUsEKtkGgyD4voSZGtL
dVCCIsV2ShhfzPomL1r4hoqH89Zq1t3SlLA37GA9hCMON1uSinu4UB2A/KYPVxZV2yyYbk9/CUd+
E1VqcizQ7gX36MWXELraEKo1RQ+rNuSBQrd+05RadTeZhBBKPFGKG0X58/Sg7zc8liRdw8QSiFzp
Gn77YYxV3kvYFKqX4+95NT4neHoPZbbhaMvORBBH5seRSe8s5yYCzRdt9atvMOvNHL1XMnmQR+t7
oKdyQ+9I/pBQt90hFHUOk2HqZ6C671c4xwYd/OR35vNjqaXVTMzKaNMdaSHiKYZ6Hl9SFm126Vhi
n5DlTrSjW0E1Vqkrx5tWPyvmfX94Ma5JwMTBQmZ7maGgimWh0I4mTwXctMZ1IrjyRdF86+tUP7PN
v99K6f0iIqHZY37CyyRaGZdzPDbhd5da/u8s96OnXBrfTi+Y9/NBBD3LhYF0G3SFzm/51VvEIAr0
lMMgvSrrh0oDxqMUofErqalsnR7q/dpkKG4BKs31wESWDSX9iCWFFsajp8k63duNWUKZ1iL27IY6
SBiNrvPhw2g+IVUUxPNZQcfw28n1zAthJV65+HirO6OulGu976wzW9779zSP8nLdgmpOUL0YRQ1q
PFxTPnQlGTw6PcE8xVmyPf30jo5CfIw+npQUDgtvR5ng7fVD1IxeikHdNmti+wov++HMmjvyjmBI
wGZH3U1SRsx//9VySDDoILsGtLqn62JfFNWMkvKrT6YZAh+A83Dm2R1ZfppDPpoMI8gOJPJvxxsS
GePwyHiZEymXRqwoLkrMNBcwn4Zzx+OxydEZJua3RLi9pKs3aUvWuUH9pPht6MXUjWM1eFbV+I7V
k59Z7UfeF/cqbhLzTjWfTW9npgFfs6vRaVHbVi53JtxN2rCSu9Or4sjzm78lDTn13GykLp4fTBpS
lIolPZya/mR+ZBLsGN9atqSLvzMQlzTupyRol4tckZhDaKWBGbWs8k9Vn9NpTLrr4E/y4zsSq4GG
s/kcp8dykX5UnKyLHF+Vnupq5Z1RWMZGEUr5MJSDceYdvbA83gZxc277f8fS376kyQz1wBFcu6tS
BIcOVVO9NtA10zeda/690TadvcX3WQNf6dZTThhVDuDqckHgB9eqcKnfGlmzaum2mSi56Zih5lrn
QJ/OwU5+7pW8/FNbna7DzspG4WUTDFbv9LtZIku4D2CWQX8trVmEQRicvZ2GUodx2ClFh0t4oG6Q
DDfXcmjbryOeqxvLBcwpfB8NS2ZOykFvIn+HWW75N5bi/DBncgrZs2UvlRy50I563aENQr8V6MS5
NNrIi7mV8cxQRz7kOc4j0oE4QWi1WPUj7cR0GtOLWKVVcp2jL0ZuGCjloUYZvipDozrnMXN0REoK
ILfxX3jnUGflvIIuaTvPJG2yjwxb7iCgILMMULZfG0kZ3p1+p0e2D5NAhfoOQRL1uuX2MdFCaOoj
Di1uUaAeG5Hx6XZ8ZuUcmRZdSVSQaOIgCFhCSdoUc8WuxzqnivGVjPtUXlZJXO8mNapvlQYk7OlZ
HVup+LkAeCG9itHiMqbJYj229aIdPHzEulWAsRliKh3ZdxwXn5F5KD8yA0i9R+q2v49q1/3pSIKg
v/HdE8ORo+ckIO1kzU//1TEHc8pOQV9gwWW32qZOknyvkFMHKAJC7zCYaXhr5E53Neq4PRc2SogW
guWaQrtJ0laWd+DtVDKQI8aWSDS2Yd+g4e6CAqYLnyL9CtSpJkeXZ47nI9v9XI+ibY1Iil7j5cLn
/oL2Rem90hkjdYVr2bBzs167wxq3/3X6XR1bgax4PunZCZO2v7fPyO0DgKtZxjMKEX6ERVlBmLOC
7d8YhY/ZodinAv9YrPNecZ1JLzFDo4Ln79ImLi5LF/zk6VGOXBDJF9BXRBBIDV24yweXhz22kLNH
VBbYv/u0Ao+bTSES0QTS3l7NAleudRK7j6Of5Whx6R286Ro13buG/az2UHgtIpLtKJLgzoJu261G
shy7QVO7p9O/9f29ip8622jNHzji5fmbfbU2h8gyh7TguZPkmPZjGWWHNKhjJGO+f9GniGClVpo/
Tw96dGEJCq9QE2ibmpUJrwetwPt0hVugX2uTLzUa/7WqIugL3CnbnB7p6LJ6NdJieg0ZzlgtGCnv
cgwt0FBfh1Pan8mEHJ8PnV+UrQ3aOBYnomxtOlpFjU+q4wRgwiQ8yAg02SrX3fgcTebolGizIfVB
pRi/o7cPL058iYslm1rSJ9p2nLV3daOWZ6Z0bJQ5b4qUaE7XL6PXSgwcGFYzeGbfy402hnKVlMM5
NtCxB/d6lMX3mGhqU2kGrSsZ97gHWYCpaodifDJLH5Lt6aVwJC1Ny/ScomXRQVhaVj16zRxVSNw9
ywDcaGA69AWBjO0vuyBzvvT1f7N3JstxK1m2/ZW0nLxJ4Rrg6Ac5ARB9kAx2IsUJjOrQ9z2+/i1I
mVVikEWa7rgyzajBlYgAwt3hfs7ea9vKflSt+nEs5fQesLB09NsuOmjZZBkfrRDLiDjbCqLIId6J
OUAX0jgblz0CLlvSmsGbhJKy0o/RKpPDh1Ex6w0ROj96NfLyDgF51DZE1Y9RACA2+uA49OZ3TLEI
jg8bbcBaZyOp80N5nCGEEjZZbvVeaZ0CEuUHb5FX/KclVY2+lgJGC2gAspWXlzFLrM9mwSMH528e
5ixIrhP2rpe8axvLE+AT9xFp96sYSv0XaaHO+6AqHwUlvWfcIMpH+/C3Bt3vn+dstmplYg5wUQfP
8qFNdTUPgH4GWGBB4Pr7Y+6tJ6zZvAQo0QtEDmdPOEnYltAK4UUwqQCxfQ1Rcpn8O8H9f9U/LbPk
fDAh9Vpqkpw2ifN4+YDrbgA3PYSDF7Nn75wIuSDYy6X3dK3JCeLwHsfBUYbxp+LmiIs/hc0tXzB9
HjKTOetyOjybxfRsA3MO9MErsI7uqz6uXfj19c37z/KNPgQzBZkVeyn+h6v35W2KKkxwulL0qNUp
fE6FHkSeOXfS3YSU8aAUI36hMe4bLFp5+JUAhjF0oKJ31W5uFelhEI1GJ8KXaOxGoJTTD2bTW29S
numiKDApiqtnT6FKKmT1vTxQzJDVLfDwCedYa55my8q2RoEjUNMy/e79h7KsE+df/bKv1JaKED4N
8fKZBEEXiSRjTZuKNFpFYYOJsIhByeqflVb69P7F3hrNJk+eNgS7akzVLy8mig7/18R0oWEs9mpl
kXgQ693fePOg57PIMGVdYk/y8iq9kuD0jHiOxAcg/s+z09z29e37t/LWlAFzu/TOaLdjBH95kQhh
NVts+gPoq5tPfmsrlxkJH/tcqtsnX9LsVeyrxLPIg/LB7b31jZmoGCDT2vRJz+uSNOj6uEAj5KkB
DigyW8N9VRJftsoM+LhOJmfJ/fv3+ubXRhMPAh/iPeU8hLwqYEHziUZvGGzbwyyoeVIfxev3r/LW
qsodoaQjIAHa5dkqH4W1sIZIGT3fxxeqNqO9pxXT7mR83x/MtLe+PGhYGsJWSkQITF9+eWmtGaiy
E8wUgTpcJlj07n2zzbdjHUirjK99FxBg/JgLX/0bj5KSq7yURXltamczoJTNhg4pmeeZOkafoqJU
3Swjb/f9R/nWF0ZNg3oUJyGoF2fr+YyRPepTlYWuAUqa2UMGkFUU9t9Zt4GELB28RXNoL5/jt71/
yUs4N0hmxl87Kit7sKeNMZWV9/7dvLUu0rRkI4mCh4d29syqgBFZa+OICcsfLjrCksPV0ClUXmVC
RIj9ywh5kdPhA43Lm4f/hUrKpZcAs/NRUuYtziGFveXQabh69bwyT347NfcsjsbW78d+1yAB3cxF
3F8Ndpif0rl6ev/e39xzErKFopAj1gKqePmItVlpCmVkVqSDL9apYveb3pDL57jxo80059o3Wczq
Z84JDeEQDVaIIG71U5DGf5j1u1TtePj/80nOVryYyIkyCWc29EbZYdwLxTq2649gVG8MXTTjvBuo
GVDaP98KgLHQAszvbK/nPgnBLagzno+0VD74dt+4DntWds/U89kVnDd+y0wRZda0igc7LjuOMXlY
kP0/Ir++MXRp8oJqWuRttMbOXkUkrFS1roaKp1kSrpvemL5C2s83NfocmoCBjh0LvcPm/UFjMybO
3ukMV7jwJrhbUlnPvylBkFgQpoo3VKG4xmsUriFjjm6C79vtQH7vibiuCFYJp4USUcofbFrfWMmR
yVB1RNS+SIbO7roOySgJg0DxbKWTTxkHoZWZ19OtiUX7/Tt980oUxdgy0gFiwLycHZatzEGKW9wb
Gms6EBFUreakkm5llazK9y/1xoBBKQNzcGnmWqgWX14qGuJy8CNL8SbkZc5oGgNOndD/YK17481k
cXJDYGFQS6H+8/IqVq37dQ1ljBRWEyWTbTThQxBbXen5BDgtiRZteBkKvdHWQZ4n+Qc3+dYW+cX1
l6H124puJE1otHYkPL+u6h847bqrXsNtO0eLobPItHxD/lG20iSzwTJgjcqGhBPtk4ikAxTqVREB
Vgm0oPn6N56+LS+aOza/rwg5Q97PcUGR1guLDCPrOKWeORnig9v/JYN5OXXYd//Mf15a5hyFXt6/
bHaDLTUknxIwRtKQCUDlccYEqSnzZ3XCqJZadbLRe4v+GFyZ8I7EqSLxGiW0UQF3fn4ZSDRU3BZe
jIQ7X2n1uy6qpYAYLiu/GLsZr1wHQ9Bw+iqw5H2V2fimQQhaxi5QRVyuo7o2A88IgqhcF9jInvyx
xBiMna0gnEOaiBn1w3HaznM3cahvGxEcsxDnocNnmEawGBOBYFktTckm81FU8aQCbC1RPSIgkWOO
054iggaNSwOyY6ytxl4pQxoBTs611FqBeguOk17O90Mxx1TVcki1zmhVBGlZvTYEKyLP/HafDFPZ
uhEWC9x2IbxbfkvRpo4YTOplcpcMgUP8aiY86D7F5xrSm9jmJOfk60ahrEaqaqybq7pHbOM0oimt
TapMSUhHplhcKOGgGpt+iM3NwnBL91bdNdM2QXBZoTykXXVo1CYNPPQ7QeD2Wmnc+iP2Fk8b2wF3
omVHA/jymGyBoon05F4NolG/T6xmvhb6MBHVm45k7HDukqp12BHfBV5FMckJJmPuQVBswAwEXeOi
qKTyUdcb8tCEWe/LCdk/uW1RWbjpQGxhTukiQd8+VdJe6tkvwR7oZqIifV1x4mCyJ7KZfMskOE6N
+0MqCGHEK9g08BwjrfUUK6FcHbQ0lDdpZySE3fi+eYwNE5SN5s9i3BBbJD+IIIsnp9UT9TIKphAq
Tchav6PwE+PMbEUjXGMM0+pYYSkSOK2berH3dtXBVn30dfD8ZqiiHRZ4V/F7s9r2FmTiK2Hm0ici
J/pHMpRBGJoDXQMgsbnxZWLEPhtWPlzVClZKK5sz2s/yIBxOOvJijoyHO1kDKQzwtR72ZoFn3kFj
oxC9FRRtazNbsxGnuxVYl3Lb2NJ2IEhz/NxZVqs7McAmXJBtS34a8U5Z7KW9rP4Yc+LMIJ6o8aaX
aulHQQKnBiQDvwr0gJwRK4PGumGxhJsw53P2oGfAWEjao1jiUhAMn+K4tHawVbPvRN5Ep0EZ+/jK
x1X+kERgC5HcANt2SOkJZQ+oqF8zYjKUupnd4gEeAsAgOwLQGmIq9Sl6yHu43iglBr84jYIUPw+I
bpW6sx3V33QCbQonSXHtOr5Z9k8tfNByWwHiSlZmHOgPROUN/Qa8vy9c2kjqVRKOtk6jExpiiJ5G
WrWpPTdOqE1MSmLqMshLiV3KK7M2CVwU0mxfJUEqYW32+SAR1qTASfnSlmTESflWc9QBDKj2X+CS
SBL4Kj2KyKJLtIcINX/gWGY5E4kTxlHijWhQ6hVaKcXa2VilZS+yLTZ0uQ0Dx22aOToJ5jL8Y0CK
ndv7WA1crOy5BEIrzXe2FhG9EpW5Sjuq7kpq1gZZjk46VqBnRBATqNxJggbyGEYd+cJykpfeYOl9
fGEIadDdaK5tWJRSSP6IBI+LeKhGDWuPo0v+KAaZpOCuz4p4M9k1s1PIoZUh++79ZFsPRgfeR+D2
JZWFRYHut98i7LLV/HocLf1WCodKABuYsWgDhR2UBX0ZkRDVNRjbfTS4EwsOFQoHlT4UGr1Ihs1o
1KBBaYUZ8z7rm1yJvQxKBprfTifWkCTYUfKV5gsyuXyUrmVpmA0wbeB7pfS+GBOLCG7gjILW2n/l
FT47C5WU1zdRfknty77VWYrudFFLlNNIVl8ZkZHuY4gIkBuGiIUFIlVdmeJ+CpWY/0z4+j2IqZIR
lRZS/sEe8ZUg1ELrQWcJtwAFegQ06ss3XYC4sYcTonmxEdzyuIAQKP4EU0tOPSIS2JjmdeWpfvKN
txIW7FgilQFBrmOT4eeWXXP/8w3/f17dfyJy+G2z4z23z//4nrdRO10+Z9//9c+H7037D+c5T14Y
dJd/88ugq+p/YU9FlIk8E4c6cr7/GHQJYKYLiVZn0eSj+Vl08v+hF4q/wC4vATRLSxTdI//pP/RC
5a+lR08JguM0CnsMc39g0EXhwkD5bcsEB5mzDcI/RKmUERE7vhxIBnDsMoywWCh2su997VOrGt2p
jDCZdpSqt0bFstMPJsGY5IcerHk8ibQu1nkmm+6IuaJmVwEuiX7rsZNrbSNL9MDsRJ1PhaGN25EM
ZQIFR6FtaDV6aitPB4qy8jrKjBZ8E+DipqX9IegEgZxKilWX4yWyDcl0kBIc6iltPVVUhb5Ww1a6
HGbzk9Qh3qOGJa3b3oh/+ATEX4lWyR8SaVJORadK12I26lM3RPKerX521HsiSpwin3rVZbkKH5Qs
bJ6wmoVAseZVXG8aq7vwx2Jl0o6I7f57tQC4ws68CViOvUiZmUjAQY2szzAeTbDo6icRPYouuoWp
eAz1eifSbKNPEGHCXfIMqZBggvGkF/mzb1RP+Vx9qWtIOqJbpaZ9IK73WJjjOhrKkxkYJyXIT6S8
to6uztvBV+6AUHmSUW4MfzWYp9yKb8O6vM1NpLUiNy/ZTKyw8xPIrqxorBySdDwN1mMcmZ4a+cTa
pRtrJGa6GY/9UGHF6EoMNtJT1Rodq2d23TbBrT3BhDT1+KkdsUW02QNRiccwMQ9T739OivlhaNKd
r4BLLBoCicQq6Mw1cVPXU1DDfvBJdw3YC5nF54ZcuBFbqi75V31fTHCTYmeQP6vpMai+j9PsFVV8
JBP6RhRQ0sosOJiFvR4Jc3WtQBxg6/NJIusiVLIfFccrgg8dQ7IvoVZuq8a6EhVXxIY4E2q6Dax4
N8e6q/eJ18ZXduRwyLzqAn1V1f4zR/RvuTl7UnstifgqDpPVNINxSUif3Ori1JFZKtXref7c5zuS
rD+FyrwE59VeP4GhksVzWQh2qleaAlUIBfXGttMN+Isckk77KKXSupbmdRMU97p/V6hwg9KbWvGx
OYybTsQb3t9xGJ0iKdhJYEBqQohtGl5qq18SO3IpcmtdFZ/m5sHPux32iafZRJea6Vt6UyvoNxdT
P+/NTHuK6uAU+slmlNOrSWK/oxVcqcLMXrWNG6jpTkqeml7Zs5HY6iVbP3lyx4nRSSSO01ubSogL
qt/BJUe9fVaGT7p4ZgQd5rpZK738ORGfY+tGCfmeKhLf/Iq87uEHr8RrORlu8x4inxVugqQC8aPu
zPwxlyr2joZ+oCSyssr2qA72nkPJfdTpXtOW+GovGvxrVtKta+UGwvqDEptrbbiwYILoB5DCRP6a
08aexiMM6kNt4FGM93KQrtVFP85L3MzVjYjaVdMET3ZKaLGe+9dTOtyay+QLLftO6bdVd6NV3zNs
92q8JgDey/V4PbZQqDHDD9bOqKu1JTdHtYjXRmlfFFTAHXYfRe4O8egUJL9AIXHqwmTrBrRKza50
qX5MTX07Cf+eLfWqKcujlGSAvyT7ui/1g2Rc98TFm7nYFHawE5ylhnmTZ/VqyvttozcrPXyaNP3U
tA1WjSbdDKP8ya/6S9IDHugEf1Us4n3KaGDTWwOma1fQlHSjiLjnYNM2JWyPcqsFe+DcWr9gbzSn
EwJfRzxCKNTse9mWT6pdk9bTsXNkd+LWtIgdQ0nXo/JlsiY2QrMX2OZ6rjcVw5ddPnac/pOQOWXV
tf8j9GfXlmefQ25yQJ6wI1XadMjFPpR5/q3ESMOC7sM+BcUkC21fz/3aCIdbYIWDl1pKv6LMG7lJ
mdoPVl42rPzlk+2H9VEL4/KibtPKbUz5wDH9SpXmI8R2TkGDhEFA6q2rzme20mEKN1pESDn+Q19J
j4YNo9ZquvhATun1QjlxCkVhcJjbjH/qlAYG1lYRn5N8vm319Lkr+ssGHMKhCms2320ub/VE6Y9t
KTBPkt92qfHmudGzRpyGSVUuhfyI40xv/NQjh80bYtkNovswMCIU4UHK2K2UjRWZ68a+GOzoOYXX
guQhm8GyAS0Pmi0CrOs2gxwXT8W9lM2rBMxVSvftkG+kBIZajNGjHROShTn9O03t63S3h4OdyvYW
JzBRmlWxqoLogTU/dbPpVpCGTerjJpWLg4itxyrs7wvNl5ywNu/rqAK4xJeVEMcOPq07ZvkpygAi
iMgHGKRTp2iycd+L4hsoua9zp97B1Dnk8VC5fkB8cC5fkRQOLUmRH0uj9J/LGggtCR9OGzE7xn1O
uAcJkxCVcreAz+OGnAVA2SGMaHMmyNDVyHM4TslZTWVCMVbIlx/AA7Y7SY2DnaWMF/H8DPPwcZj4
W4JyRLzJMmvhEc1eHkvfZOxKWU/ggjRv7LwavCRQJ8oec0DOU3qZlyRC2YChFo5F38+Pcqf+kKaq
dmbFRuga4zXT1cBHAsFJoxu1I3WfY5L6d8rsPyWDv6QOX/a5/Yiu8HmwxQk91lrV2m/huKvETVCQ
+h4uoF5eSndDRQEslmXJU/VehqzIcUwUcrQZCiN3wpIsZ2BKnPmTDiTXOKgs3+mtmgYjr3yolz08
/bqfq43W6NXaX55Yyt7cFXbqr4tU6S7a0GJOT+2nvAIBQHqVf8ziUHXo2wfHKEwuIoP3NwhkChI+
xQ9Jq/rvmtSaa4t2lTd2dETgAllOYkft3mzDb7lBNIGdzEfsliD/5ghikZL1u9zXk2PYGMllZkzy
JtKUdk2JBTBo01rkMpeIReutyGoA0QpP2TLZLc0c7wxrBN+pNZvByDepKqlgnh7L8XMVaceAFGw3
s/2TapLKp4J8YHuhs05Zd1JrXzVpvRtZRlR52NYNapGxrR1yzC6D5ItdcCCEsNWthD5dWkN1ix6d
3G0JqKScSNcAq4OVWmZ3nCX3E6czK/Rrt6/6cF2q+W01hsc5jxUWtjYFxVuXe0PvrEPeEtTntpJq
XpYA+y/onKYnksZZPZdYQuIKbW1dKFN+DYSep6buS1m/toLJ2g1h+diCnl2r0ZZ4Q+lmJm/inmyd
aXZUu4xl3mlDhxAo8Fdjyjc+VG22qbK02YSV+gC+1lz1jfTjv7LCVhWpV9FpqyYJxe1uIo+C0y8F
kErqdpUEc2+R547ldCFq8SVqMk/04lvHRhMpk0tY/a/z3/8dt/5JKeK949bn79n3/MVRa/n7/2Yh
aRCP0N/hk1o6+z8PVL9YSJryFwJWasLI1TlyLYem/xy1llPXv49WiviLTgQTFs8BaQPgGv7gZPUr
Zeq3kxV+gsXFv0i4OfWha11aEr8V40ugMjp1S8MpiEiUNmrM/v00J1rIGydo7aAn4m9ctslB1UjR
ET1Lpm/QPsxX5kzNaGfAvFzSMoRUbYSaVyh74rnFKi4yKulmlmefJzDdpluFwfRA4c/8bBXJDF7Z
T4oHS4Vl43REjigljLNCMge3o6JnAT9UF+iXX1taD5y0pjMKkTuZJn5J6Pf9vWIEUMiDtArV0o2a
OpZ+JGmnZbWr9aGCXV+mLJRQMJPixf+LCxj0kBwoEghSlXr60fJjOJdVk4fHVu6k4SIdojz05lQW
sAbTKc6WU47VnHQ5MrQdtdBQzZ1prqFjl1OVFM9WKyN3s0JDDQg74VwQrhRTSlKnNhOdEhz241Bs
4gHuxDHs2hZcto+KHFfU0OnPlNot+Y6Nho6MOqnVGXp0pEcSLPa4jovsU65aVf80jc1Y3wPRHxW3
rMcMktuQ+9lSlyVbzrNtrGmZS6NCnS7nFEz0tT379tOITLnccVbsw4sRCo+ROgO60LjmrSJNvo7V
G1m7cGN+GTAh/G4lIRxYjmB++gEnn3XNeVbgjy8GKmiQA+OyDjIOY5AGWJt80yzIJHTEDJ2m/yGT
3w5dz56nTlD6z8swvJfI3jFoXZP/ZfdeoGZYRJxeb0e1PaYVng/IspTCkq+En/dgKclchD+Zta2W
bWPDqqMfVadJ4pa1L9/MkVmHri7Zyb0vl+0z7oMYpmYKy9POW3Yjsh+nhwoheryjQVBnFyb6Zl5D
uak/Ys2u1S3KXaPc50OmBNsmFJPvFrNGubWz0+uBzCqv1ezquuw6MHdGyN7baQZDuebl0+5a0Q+r
yiISUZSD/djKWfkF8PCVqEvzQQ5iacLTq2rXhVpnXwVl6MrV1E6DH4GH8BEKK+aBMdbSx1Ie5dsq
wIed96X9GaV/cBEEFMc9veR06Va6XVAl7vL1EEm3atnPNHGK9DBFKZUIbdLbp0Efy+s0HLQnodXg
ukUIzYRQgAiWdjqra2uAXtxKvBuzQUSHJJel9YJFVAkt39HWQSTfgIW1RjbRzOYfnB2LFeRCjkaz
fNenLQDgThhH8rX5FZqobwIrv+l/diZSbfwBLbg+TFMhVkXOHo/JkZDhSC/mtsmaonDtUY8BUopq
AQgncWas0jyRDY7SqRq6CQmJyb7SI8oLUaTYqmfVQ2ute9tvkstUVsZ4pRplmD0yDuLh20KJsN2s
GXzU532WVl6mB5LxOYibia93GklFgAmtszMLZ1LY8xkI2OU8+s3sSgR6mFc2OxeDSAg61U4xJ+GP
hFp4T4nbKG96o7dP4xjVXywlac0lVcgMifVsRctviop7W8K0Bi2XlgvARmKLHm0bNfyqlntFRirf
zqVXTFos8LK3YesWscKhVw5k8TgofQ2xQ1HZKIqhJIMxqePEXIdaEeXPWRMm9Z6A9SLeSuUcKCvS
0eDjIsEP1MIZ7SHsH1SjskZOtn0hXLUL4vBYlRaNFX+sm7l1ar8y0u/mkIv4pJVVWa5btahreTuT
kTjfsiFoJdeuKpEe6pywo9xrKOMFjtr39FJ+e8Odfr0y/pF32YkP1zb/+ud57xoFNs0Mcj1Jpkbv
cC4IgFOLGtnsfAjbLWG7uYmk3SvLuv3DLu3P62A4RnGE/g6mz8sXlk6PZTbV3ndmgM1fynCYvih1
+BF8Zem0//5aXK5CxZy9FspYIoTOOvEz4JnUoAO5ECjVLU7uiINRmt+wlR2dqkyai8lnUrz/CF+p
gZar4nAwEFQBoXkFsUiH3Lb4hpaUL1QUrTSqoL1lyMqaOccr8vqiDZ1rQiyKyq5gm5Zq6pRIIT+9
/zmWaur5zdPnRgtFDBi677NHTLCXSawoeQ9BHlAQiIMjr1rKpdZU796/0utBg6Bi8XZARyBxWrDN
+X33YbFuRoUCxL0NcvtOn31lPTfTR2rG1/eDUEVQ2caJh0vgXPCQm1ncgy/nfGYzHxpbNF4Y5P6R
qJjyj2cBlXhgXRpPjjCKcwTGPOk04ozcd3Ra6QeLnlk4iI8MQm/cDzyJBYyJlnnx8Lx8aqmhyxzh
Ypt9vc/mJ9Dgyra+1Z5EkrYfORLe+IqMxVzNzDZAEZ0LmuERG32AV2Fxpj1Kck81IEiiD8bBW3fE
PhRBD2OAMv/ZHZV6pUqRNtjOrMZF6ID0bZND0ucz+6oCaon3x8POgICzeEYW74h6ps00YJ4t8VqU
ToymW4sa8AfGoo/yh5cP/fs0gqaGi8OgPaIt6WDnRm4TrSJACM12Qp3aWdNTRzQ6Jnct9d2+yOVv
79/UG5fjWEAn5mfipmadzSWztdSobAyTmrQUPYwc7Q9SaotD3dnFpTpN2gfAmddLJJ5nCm0As1iN
0WG9HIXBTHWqaiYK63ZoOGkbPCOroXzfK5eTAZpb9NkHV3w9SrgiOBNe+CxzSK/PrhgFKvBjrgjw
rFjPZkXFg+dA9TD5iC355s0ti4aKVhg91jIrfjsW6Vre9IivTYfdN7DvZBjWZI92d6ZFVylQ4uje
bAZEBe9/hW/dIIOfWbAYMJHLv7xqbaQBK0hnOgj++o1EGNdKlEm1bkqO++9f6vW0BqrG6s5Pemt8
kS8vRfEv99n0+o5CX+wQSeayz2z67ftXOR+TywsNswFuM/5gJpxJzfLWIqzEzBjzaR9+SepEwvuc
5at2SvurjDbM+m9czwSYqGGSXxbgl3cV+0E6WTHdOtsEqhFq6Kg6ZPSPPctK51Deyj54jK/HCXsD
GqcI5XlxK+fiy6ibpUW2bjkK8jFaXgZbbxGayZ1GOPYesy79nMmoho/kj29el1VFXu4Tk9bZjbZj
r9RTR95JNWTaXVpOipunpHTktd5+nXBg3koFgqr3n+7rMSMMnNEAN3jBYQc7G55aZE+m1BC7TGWW
HkeTyuoXgVLGe/8yr2cB/RXEyAg7beR44uzeKGT2wByFTWeNNAz8+99Yg4pNbJOS/DeuxFdCwYWL
YfR8OVz6WK6p4qLyLmSloc1EQc/R5gZiBJT6j2xWy8f+/XUACRn4EIOEicCO55WJ1QjqTjHQnBR+
uhHpbLhSY34dApVKnlp+AAV6/VWhN17C/lD6AxE5Jw/EZlH7s5QjcBl62ZVHn1KxXtgfPL9XAo8l
mFCwKHNHeByQA718gGFYjmmYm5Ry/Xnwvc4YaJx1k+gmz5CK3CYpyeKZxr0ZPtJXqaHNy6R5OaoU
muV6YnroC1lPy8g3zeWPIBBvPoRlSwGeYKH8nX06nZOm36jctVkalWv49PMnw/8IG/l6KhJ0DXGB
tz2+Fdael8/AQrIbWh3thJB41mMBX+cUyEj1FKspbyezrR4j5DEf4L1e3xo0BxB+mFlwK3J/Ly86
SKbfQXiznIbHugn1KfMaOw0/WN3OlcLwnIiH5iWPaY/5ce7iNVMC86SxMZx6yuuvejQlkhOlCZWo
iBziyqtJ8ZMuwyqGfU34u/oRM/3VlAGCg7KEvRqeoMUh8fIuzbmJstYouT5JC8cumClbaLWCXiOf
6PbObfSRFXv5jS8mKddjisKbZxONGels7elsv4xClnmnMkMtv9f8wp8d3h2BtpuVeLA/eD+++hrR
GhscfHD6YseDxvjyBkVJjKYGFMJRWmKFbR9rBT7wP35JLVdhRWUTD88CV9zLq6T10FsQQHQnTZIG
kmehbPREa1ylEIqLgqT8Vvl6/9HasIz7l4+S9YBGFho0aNbsEV9eNZ9bHw0yMSmJHaB5U8bHyFA+
5bZ5aYXNnZ71XzSkGZrZ34UFao/3V3Zl2X2+vDp+C5xe2KgXGtD5BGnbuR2UKdVJ6tDrlaSRCB8G
cecmsz6ejIoymlm18TXQg2EjIQzedq5O5+3b+x/j7Ptl/4jlcfkY7Oggw587TWKlyJFLzpkbmznJ
dS3AVGrhf2gb+HkVgxiE5XyLF0M7WwzSJJjmMiIJVCd53I2qEJbznCgfPNKzxQBAGZxUvklA9IqB
P+FsnYtygWdUDLVrkyxGZqhv2M9tE1mpKwm1ntAP6UO8bsIKOtHQTen8/P6zPJuay/VBLixbHrbj
C6365XjSRVBa4YwanKaudMOboyckUDVGsZZo/7Z/diLlarzbsJFiPQOP9QqHYlAiC/LRaN02oA2R
8OjJX0ziLnMMc7A+gs783Cf+Nly53ELgYrYgwMOBrp2tdCON4jpSyt6VVUtCg6/0dj44Rt2Yw6Yn
k7HddzFCS0wAtTHdVTYfaEXuiiVtDDuVqkuttpENw8foe+O5lvGme1qPWsAzRaDc9UaRhYtyySyx
tecDqWEIQDvTA3YiP02pqOVVnCilvQbHTQKF07JzLpAiyFr861v8v57gP3WZ1ft/j0u5LP6RPef/
r/lH+pyzivxSZ+6+/evXv/tvGSbgVipV7CaW+s5yfvnVG0SGCWCMFQS9OLsNzH//3RtUlb84fcAg
E2iplxINE/d/ZJiUICz0lJQ5GF2a+SfNQvPn+/63USrYBvCZODbycmS4nsP8035AcK1jlSWpYBdH
x6pWL4Oy+FKUgvxSkbIoIChTjfvOt/YUJ/c43y/K2Em15ABBwyArVP5slorpSgYydHX8HtCvmLLg
qCEKQxJUWP5aiZ6bVjyhg55cLSoCp9e0wo379rmPhFth40iIwZ2b5pjrhIACK3OFVj0j3RRiG9/a
8RUheTVKcM2ZyrVvrYzCLfZ2iVF1o1v7yjpdtbRSTJNMLzcMjxjwu02lrTIVQf7Kb12hOAOC8XY9
xY7TmGSl0cAg0pLO+UrWvLI72ck10XlRcePHBxw0VeHqvre0QRNqExuRXBK7Zmu79Da9jT3cBlgC
flT3qnyDjkp2SN/mp5rwPp6P6Tpd6w+S702o2p5QRpW31E5Qgt9JiktIS0UAZfQ9VG7yW7JP76r0
spA+0XZAdT87qBwCR1ILd3ZSUV5U8UauLRpubiONG1ICFxGXE2azt0vHI/yMrdFdFxIeonXVEdWt
OGmeuvCFHGUDt74VwGDd7nH6Kj1JT9NX+eef8s8/l5/hc/vj18/wWXxtf4iv//l//yN+piu80b72
P7SvOmsSkgrB+jUBDFr709reVMlRkMOs2cRAEnindlAe9mmZPaVEnq1lSn+i+Ixqb4YHx0H6MX3W
VLdHPpbcAfy6GeVd0hJ/unEUt9iF84pk8CHY2DW8iitQ7Iq+HkIPn4JRXNWVO85XyC5AS/C7TGXD
z47OYnFl1VuT5spMt45IaH7k+jqUVtACPo+uhQKoTh0Vw+K+4l8vxsXb0R1rp7Md+6l3tSunXvH3
rOdCWxHSaT5tsnoblzT8rtA1OuG0UuVN0Lmm6RrjmiTF6cR9hqSl4epqPSKfB0e7m07hFx+hVXPK
CEHO9yOOpYNPQsY27IhzbJaUh5tA+ho0V5lxFLu0Wwcb/nkRfhrHm1F90vP9yZDXsfTIUA00FnkA
5eSsevDf3CXA15qKNfRfOMxAI5dI0n73/9k7j+W4sbRN30rH7FEBbxYzEQMkEplJb0RK2iBEiYL3
Hnc01zE3Ng9Y1S0SzGb+ql5NxB9VC4kUefIAx3zmNUmymQonUs9qIKzKeB12O6X3xBnIzaYS3JwJ
A1427La6gHzgCKBinDLwNP9C8S/Kcxzmxi0ugO25efNVoyxrwTcNHeuqbg9h6AYF+9uZ5PtGuG76
RUeKkn69icVrOoHDz/A+urzYbDcmBKuf2woJIiDS3y4EW4tsirCWk6vOPG9xOS8b8EhOc4lkX0M7
0rWU8xoIwr1w1Ycuv1GeXC1wm8kd8UNenLzl8yT76UePMEvsZIIzeD44KsbmMMUa+uKqCEpTI6sX
NFtD+RnPI7xVFzyiiCyHsLPCsxRDeil6whgPt9tDDf63Pc/BipfJuUXu6tM55bNZrVtei9+IZCMI
Wg/AA6vbrPqZwO8IJidLR9cgHLmdiRjCEqFGXMtMDpgrsIlxI+7yHxHoOcJdB/AnXnGLp6oDNo6/
mz+ugDHw0XijsT3usWlV6Po4kvE18ScnNJ6tQXhs422q7dJyPylni3hhWtpmcB9Kj6qpMVMvF7dJ
/pCLD2Lqlqi0XZrf5Jiqc4hBLESd+TCkZ8riyGy6ZOl2vu3Sa3G6BwGglts+OO8ujMeB81Cyi5vs
xhJRlbCRchNe/pBfdRfNxcuX+dqf3xE5XrHTze15OdAwcvvzf61xmufiArnIZthzMM5n8+OEh2lg
JzSe6dlt0P8ElnRdqZdAxaTpiWWPjpAwPjVpRmf6UptSVtKjILoYDUUde6pCaw4reeBVdiriMw50
VLg1asEJgn1QCqSEOdDUfQPhytIMe6DzbU4HqOxhua+1T5nrD+5gbhIqx/HcYcXp658bkXOVkK68
5anmVM/wE0XdS4M6mT+Zts/IG8w9Z0sGY4q0WW15BV7JnU1P2yo/p4O+TTc51DSjxFfYtr7p5/FT
NzhV0jgqPojFpR48FFyPPo2zfEfEaBgwhLbzZQnsXHVwCh3lzzmWQi3pQdAL9HRHNzLZO6AWTHl2
p0S+bjHMzUBZCNU3ylRuftDYtFH7qGqjW6L/YbXaVjagBhT+Nh3Kn4GWOiViXjIVlbgrbFyfN4n8
yZeSJy72L3FKN2IURlsFtwLqZ1N3cKcRxPQ7fBTVyZ7nG7GgIx/0TmApttlJTqdK+ybXXSEtzxZr
Vm0yN4qAYUJRu8PwcwjOzQZKw+DpOt6/kRjC2L8WFHTdQxC4No3tjTpFN5GWq66AhfUYzVTs0ZWy
pQaTXesqG+8ksIu4YLiJrMK5qxDKN+gflEFmD/28FSjiCuNXoKSXSSydY4J5ZaTjQ5bqP+QcOKB6
FeZ/I0r9/82uD8Fb3N0WH5h/H4Ted/nTP/bNEoI2r2PQXz/7F0hN+4OSASTxpQ281JiIKf8MRDXt
D+oVL5kRKRgQaFLeX4Z9S42I9j+aClDyF72avwJRWf+D3BRxUupw4NZwaPqdQHSViUKZ1heNCAr8
lDhpPK0yUUnOZqvSoPwZInbpHR7mQxF+jpXkKetCeBCIWWwhqL56UNd/Rrmv8Q3SKv98GRUoAJJO
VBQhSa1G5QuRjm2utpHKtrBbDJuIYGHXTVF26NXocqoLzi9d8eIsvUZ1wQD4zAWf1OGnOLc4TUT2
vJjH6vblg/13RvU//lqVH6ZV//up+8dF17C/f2VUv37uX6sZYVMUqNCPAQDwit3GahbRTEbWG5Ya
5QWLosI/V7P2B9Lv+N8oLxU4RC5+rWa+xa9B4pzyOnsOdOZvYDBfChevsqrFIo0KKyVkZAGo3qwl
2QXceQEg48VYtcFBmTjnp9jHK1tBUX+WJegaceIOWnhnYU0rzPqw68GEgOODfoGr9FabpWk3Bvo+
n9kPjWYWzn+vsHZ6yb2Xs+PfH5d338A6wZus2/D//p8Uns7rVYZ8FH8lF/2f/0PQ5T+QJyIxfnde
Lt/C2IfUHGeWxQF0KWL/tcQk4w9OEuSGcFOkof3SPfwnytfgp5AWoQatsnARnv+dJbYcyq+qoZQG
6TnR4aJHwYdAQnV1djV1FxlCR4l5EkP4wvGEJzvGOPzpk1LlnhjIXtUSaMb+vR5lKSDMSIB0PR6M
jjgVr857/9ysTew8J0gMsWxsKGvuUSqFhtC1D61YBk6SFRcWBVcQsGDQWyGHKuGjwj7Phg0DuvcM
TN/sPB4hIikjlutzckh8gVoJL+i3TsMPb24EC78X+E9HQdj+r6v+GZOu+vkfF9/K5h/bLv/xrUV4
72W4X//q7V+bf32ahWb75i/uC+X2pnuup9vnpkvbfx4Ly7/8r37zr4Psfioh7n4H6dkuvy3gY71e
fYuY0L9fuPYzUhrP63//12I1jT9wY6RWZOmUmrhBWZF/Xu7EX3/IMLZxaqK/ihTbq7Vq8kPqsiQX
AV6IjhSg/rlWOQ5Z4kj6W4hHLoX+f077r2uVJ8ZTD56LI9csI7xZqbDUURtdoFpsJsKI5e5/Bbzo
5CgAmCY2HiBCaI/mJsrrQ1DNf16a/3aYt007KmHLMJSyXjTFEN5alcyRXAFjgrMXkaVwVrTiNp2e
fOWHMobXS7Hq1bM/MqcFrf9+UhpStOzEBVG4Gi1hSpIvz41n1sZlQMOLIv3wGdBF7RhZRjislu6Y
iJWNMMOmNkOyZuGr5GcQaaOLcg73Y32r6hz1ftA8iZZ13zanZBNfzDJ+3UJ/PRGwLotXEDHV+haS
BmzgR2tsPN9alDRw0lZKhZ4FKg6bOBXuQqm6ryR5B/j2tkxkum9CWdlCPF6rsXUuyuM+EUg2Sy2V
N2EF2kIYsxMvbVV//PMzssa4q8VFKXDtrxOqGvhdvWo8VGs7268mG98UhNJRKeli+SCoxWd0WWyz
pGqG/NRFADLaVirDG5VsV4ed5ohC9yWsq68DrjxzkO+KYh5tQ/Rl9+NXfuyN4wfJCmanUbokKn+9
jIWFbZ8aPM2AVMwrs6lxo4hUEBAvujKWsQN/hlZKDWhkhvz18eDr035Z3ODO0L4EpsHdsXy4V3tI
7MxST/yy8dI68nLdZx8JXz4eYr1NaY5CP1nWM0AGelyrIUgYIjVU4sbLRPOsm5od2aQnFfqpoHu5
mF6vypdxlvYvCgRI8y26BK+nghR9NsV52Hi1VT8HuVleNEkUuYWSApjPjNRL4KpuogmW2hwFmNbH
pxRdX1SO1x+B5JO8hgeq8t/bj4Dmi5GmiVB7OIMn50kUD26dlf2TOUzTtiUNFg7oNU+PUUlZp6ds
/SVINBV0TGeeixo2CI6epdFzX6ZJ6Vpo1zgawoz7eSKQA/GflSDLhObrWPsXfgWVvDKyC8wVLE9K
evjj4MtDVbLhjcR20peSJ3X6VVcKnacEAaJkgXHVJ5T74tn/VBQtyH/wupgrwndItHNBrHsqCYK2
9aUxuFdbUXVGM4Y1qVJbpb19ZZay4cJyFW0tiWNngLtiY6B8PiRCCqe/2LeTSEFcFm2iaApEbSI8
CoOQbEUryCnRjE9qhjaLBEUVixLB1fudQqfQVfrWOtes8MTGeoEVrl/H4qa34JBo0q9XXpF1Ztpn
Te0hyhC6Mrx5dEMGqCHFfItMnJMP0W0bWpFXjeaYg0APOw9lOHUPXU587iLtoeuU4WroFJA4rGxH
nTPDazLUAMRgsZrsg4um1+ygDjiQmbLwONZ8E/ZLZdeVFOBnTe03ijtQ9pYGr6WiEC+aP39/g9E/
B42wWNi8i9gwLRkx80vrxTVE+JQGUXsRzM191aXPHw/0NplmB7OTNa7upb1KF3KtOTcAZK6Lrq09
BMWTXV7NQgf/IYXQ0iHG7Kbd0EIwTL/ErIMTHeVjhwj5O1hpYGwkP6uoFNfhmly6RNYiKpJn9BMu
Qn2Uvvhz/nsaiS+TXASZF58yTqt3I/lzo7WpiI32nBvXWgcRpEzVu4AwQ53V68gvf/z2QwUXRbED
l/ilM7fM/NUJTLTr50Mi1p7YRirlWeMAawF2l95u/FK6UBPJQYfq9x8ng6J9TA+QTvw6yhCKJk7H
aKi9LAB+ZOnxuTqEE7VAFAQ+nt6KqPDyPHWZUgjHIsAgdsnb+WkDkSRa0rUnG+VzMCXfFAONAUtD
xsmqA/ht437o2p8L2IsqSPL94+GPrJtl2XAgkxkhvrxCAuh47SJaxrqplcbONO1CD9ttAxr442HW
MSI7g3LPIuBLrr+M93aSVgfjyvfz2itmud/Kc/4QYRRbTCVdplS6LyXwbR+PuJJG/Ou5Ug8g3wOa
Dqbj7ZCSVNXziBaVJ7eW9qgHqSOXzT6MKLnrU3o7TWO4EWBH7fUhkF1TruMvoMzcodWLraYPYFym
Uj+hYnr8ZVMbwb1VBg2xXld6J5QmWp+8bLpWrUEzrDKnb6X1HXm81DbmUXBVsbumpU0hDsTviajv
6GsA6gq0BS0hJOrfPhPMpGKtHqzKA15y21qD52fTuaznl5McPMUInG4+fgnLa11dMDqIXtCgJDUk
SatgfdKFgBNTq7x0tg5I+jxW8e+xi/58zRQRubxItaiwrqKnQI+7FMAkllB1qG7VtsddRainLYil
z4EYnHXCqYW1/MZ3k/o14jvoPMrBY51PjFiUPrLhQn9V1iXqY3n/rdFKeXRrI489tTC1jTE0O41Q
DpHAL30jX6Z6ubNijY6y0XzrM/kiqISMf6+Mu9iInj9++sf2NsB3bvaF4gID6e3bnhoJQdu+qzx4
uw9GOl4MSnWpxeHNfzbMalElXRfqetdXnt5UIho8qO6kY4LEM96nH4+0hIfrJ/96QqvlVKDQEc0j
E4rm+Xuk9AhNCFcIMD602Skc2NGd+nLPAbyDH/7y/VfXzmCIcEHTpvJiBUEDeiNJh95BnUiXjald
iOaixJPuxEgtPJT9bj+e6LF9A1kClD9FVhBMq4nixBgNIsRoL5Nz0QUJ3z+h/FF+/s9GWR3KRRvR
+SUy8ybUwKgVuFOQnkg6jkREJtU4BNQ5+EneVmtjtPzKbyql9OpuvOiL4Ys1zrdSE18boX8nIr2A
CiDSKR/P6+i7A1HDk2NUaourMyHXO3mcS6P0/BnBWyEfA3eebnPC2j11MxrxUeyIeiPt4jxVkLtS
7098gGVnrRcq9/miQKDIBJ6rPCceJ3+Ux4z3V0pfiyp9FMIkcPRkAFqQfRqr5ItaRj9bOYW+kUgZ
cIps8/FHsI5sfnJl+Az0Cknx11BqhH1VPSnz0iugz3lznT5Hs3SLhCAVRA2ptR4FWkcz0ptqqJUD
KteDB2/ZDSPVcEfy1A3FlOSmmfzQk6r8EDRwxAuIPNvRomlZ6uOmGpNkn0LFrfOwdOpivrS0Ptii
DHrX1GFzJgXDwyQAOchH7WwcrcRr26bYVFKceIbiR46k9OIG6dd9WuXz5y7CU5rF4Du50ADb4Y3p
As6xuiDldiT7iAiVEEYnJbkbwjTd6IV6jb7NPg6L8BBauJHA8ZOccMgu8gCdKlVEPUCeI7drg3so
qD0eJcphrMfzwIwULwmrCsETE+3WGQYztuXiBuefRrXzuXFR80q3vVDd6dEkbyeBjoA/K1fhCPK3
gdXrhsmQf5Foadti4Z9VWT14zSxA5DDN877Q0u0kCrqjl5B4ZUkKbBXt8kNSm8JSqPiZaQaaIcml
kk/7SIhTpKOswZaKGm9vSRL2RfBXZ+u/XKQjAENuCs4hVXWRC3m11/04V6xMnEqvHfLYmQfkeMIg
vBGb6Dqw4lt+6sQmPBJqAOKHMgaXh1r5OtVHH3EU4rAqvbyzJqdMTYANoejSPj+Ycx85Q5ufCG7e
lbSWOdI1hdSmEFvRpXp736l1mE5JoxcEmRUixtqUuBS+4rsiR0uqz6NvXcU39T6x3NLSbrIsey5B
4fDR8otALlXbL8N0L1mxvNGicbrS2jx/QjVB2XaQTezYTIGAfbxNV9jql/AF3RGOCU4pemcvXkqv
rpkJ3aTJsoLSa8rsHMnXQzcK7WHOwitTKRunRsXH9uMZcYpK/tkL5h2ivadsE48cFSaIS4J/UhB6
G6scQB0qxWgRGea2AfeMjS2hp+aEM1yUj2e7LLLVsQh9bTkP4ZFQcVglqQr6at1QjAWwvuyrHmtb
Eo4TEfaR4MzkwCPZwIoXsrn8dg1Qrai6uO4LLxnkh2aoGyfM84e0CHfUZZCWIvrRA+XGQLvtxOSO
XXWYyhIzAC41IXu8HTlP4tRSRhFyVRMdUAd7Tkv/Xmuy6wmnCa3QJieP+xPUlSMBEQjuBUZOOkHN
aPXmEvpI9CkhdCUJehcQh+4qLXONKKG7hPfGx2/v2KNd2rgUQul2vKtuAEP3i9FENz3V9GshRnda
7TIHAYiz0ijOBNW4A110h+/xCU+NYw+W7gXkHJwDCYhWq0YbEBARVKn0esmm0uuWsg8MtgBUVFZ0
dCcZkZgkefx4si8Z6WqtUqRcOtwYTlB5XjbNq42Z9AhwaFxsXj9byR5ZtXNJIl1DCOxJScYFujah
hzxmT5He7igvbfIEYO6k91DRQCElBqoCFFWzbTBMsxPUChpfLeB4/M857uv4u6qW1AKFxg2EoXEA
O2iO1NR3yN08WUkLtHcGxjhLn5SkQ9ZHsi5nA8pnI1ihbRbht1KR0SWNm4Bao3lGnQZcpooYe2wl
oVs3lQkqt0ZTPLGETR9Vdx8/HnnZR+8eD6U0kkhsxeiDvn08WqrqJSTCwsOEi2DKAIMkLwlY2Yh2
PRfaQZ1QDi198TAt0UEoyNXXdALk1aTz3dI4bbuwcY0i22v4saD1U+BgJlSqE0fqF92Ms00cRNa2
0MNTlbIjF9Pi6/uieYH87Zoe0AYasmx1yS2hj4Ez8nnsLp8x32hG8Fclb7WrTPPE3nnXtuJcpc9C
TwgCy+LftcrFEH5CSnrWCq8e1HbbjSNI65QKBJLckDNTAIu4uGWOtfB4yzSSHLAzHCVxDmgQVyM8
WJ7GoX3oen+wB3G+iUtdPYwYFCNdYQknbtIjt9ISJGBcTf0Eus16y5VNG1RGh3aeaFGoRQdbQbHb
jooCUR0xGJcv8zEhN0hp2dOIqbLdIA/SqRj23RrD+41YxeKh0apan6hjXJWo8A+ILU7JWTqJl6KI
5g2A1RaHlnyyzoeIENZE8PDjxf0+f4DmBP8fQCslGu6Q5UR6tfe1GpdUv48KDwmkCJ1tyyvDGTOP
1kSN5qn2wztWqT1q3QVSxR+P/e4uXg29ukWqJpLCTEy5Ilu8E/xxPxX0D8r+xBs+McwaxGD2choa
6G4ha9pf5GlHcbXx5OJUvendhb/MBjKewTnKObH2PgvEDJWGmAcJTabeo4pcnKWSeopoePx9wTle
WuZwPdYsZ3nGWdKU4oI+RbKVW/Uu1NVLPQqfesu67oIstGlqnVV1tZM70/34hR0fnAsfNAhSaKDy
3i6WMu1bkoGAwUvhkHfKTefHP/B96aBMfKvaao/UUOqY9X0+FfsTY7/LM5fn+2rsVcQbC0IU4txT
eEHUbTUrdWt96dSS9E06olj9faXGn0dTuB+b8hytixMb5d1RugwPpYu+JRVWuh5vpx7kxjgPiZV7
vfkUTrJdI/I8VFdyGu8wIT0x2LtYZzXYqiYyCyhVJYORe1mOjKQJ46DvNgP8h0Uh9ePnemqoZVm/
2v++SPOQ1DD3GhSgCyDQAaef1N/KFOX/zkiL7AexPzoAq5NGUbuy0iU2SNcaqlvqqJLSKsI6zZin
S+S6TjFJj85syTrYkSD01iXBbFHTo6ede9g0dFusJHGC6FOoPTW2L92IvvTfmN+r8VYrxBiSvpMz
XloUoHouDRdNXe3xkXREud39naFoL2CMym5f91HiiepwGvu5J0UgAUpTvbSawqnTbCA8PNVMfxeT
LouRvgLFa5Ekd/3eGkHOfXzomNcEZFbXMzeq9csOZkNTzXvsNNBKVD59PMH3tzKde+qBQJOpLSEV
sNoBKj4hItpEvDyA98UkC5vGD5/aKnOloMRhPjuvQljd6HaAnzLu0r4+kVwduTXefIDVvujUUh3E
kf1eRcBuUn2n0qFAJfr244keuTVYMmRwlKxpHqyp8mmlz3o08nAbSQoPxOZ47STdqaUJ4Ipt/CaG
pUcLaIm4jIaU9ALDer3Nm3bm2E6IYbE4+RpFon+rorCH95rupE3uNoMY3kzlOICxm75PZUzzlpIf
JIAIfCnSg4lQ/TQX4/rIlIHkmXG9bzvqa2lV3iU4gW6Nud5NcnNWFcpFPMo3U15iuxPp476Xwh5V
Qg3l577CYapHt5IYH+aCXH6iPtWcT0VgeS3l7m1Q5yoq2dgbEml1QCDaBE3zzmed0yyHtlUqSeQ1
fWb+LECz7uo01M6LPtr1uXDdd0qGEn6kbQodsoA1iAepU8zN3Ctn/pC0276xuusZ8fOht5JdX0uy
lxvMHhn0H2WbqJeVr34OqG9tRnq+lYbzi5G1vWeqwiclTtNzXtJXLdXHu5bs2EEmfbZlpZxB0WLF
Mk++sdPLAgqCllb7oRe6jSC0hSNX8Vk3j7uiRPzXytBlNtKuuglj1fS63PCvVDWTPFBysNZ0MBaq
RtakSy08LIhOkS9+KZvufhBQq1Ry+crwpT2k2wnNpEnWtnVT6uANZOML3msp9Ay5Oc8MpaXgJ0wX
U4LZbIgn1E0IVx8KUVwfaJabTsUOO4S1qNvaUjwcwiR5FmalOujyVF6KNaFnhzzk1AW1a8Wt5uqB
HJ+bWlAgmK3uazHUXFVvxf2QB+eSoND7ydJhH6loqGO9c6dMwTc/G2I7Hu4iSRkOkWQgDl3WBdSl
5DtuXuVlP9dPpNnwpHVro1A/x8Blbj1FSWN3EIvdALYAataYcQcmk70AfXZIIMFTiaVdX5qOhb2h
o1uT4gZxrG1oGys7Qc+vqLzz7ga/D71oRJ5xxn3981SCqLVH2PxngHOg56GYt03jds6dWC4GN8Ot
dqij5pMEyAXB1qpHDiiTPSkLdEhfanFQu2bcZdQSAyeuajcOis+F2aRbnLMSZzCH4cZscRlhTXR7
oYH/hnj14yAE2gG5zuS69ktFcAsY2XaDXr8wqf65bgrqxlfVAXYe8uI5D75xRVAAyrbPdREXrFES
LnS1SmrKx8jZ2osTjgWLTTaCcNsrc3PT5Z3sGXhScjjriZP22uhQz81tbS7Ls4xWxV4QR+Thm9iL
i0Lnx4sHOBA7KRuKb1qnF3s/1m7Jo5MHepsonfcgIPdVr7ffkJjJXIC76I/lUzM8a2EoqxBzh746
WHIFPUqYsEuD4X4fTdLOoGCBCmGIrhxMI2FwMsVqt2nY6tAVtS9GOEpnlSiBuytTGFeGMV8BCqxh
0ArbruadzEpHhoy8Qr2ROjI2u5gwTMnR9saArRI4UoRhOJeD4FsrDjq0W+7XTNFiZYMn2nzVlsDL
vMCcgBeS9lwaWeNzZizS4aU0Nah7Z7O8FeeCsqcZIL5dyg0QpSCoZE/AYC920Mo1MLaKi/JKEPL+
wsis/tBI7JmtFHe5m+lCcxfhV7FX00JFAzxTo+9j4V8Zodk4c9/obgGtw+lFX7wRelHH3rbgJJsy
PT/342HfD82lEgaD41f5Dw2GkubgURO4ZWXNeLpFGjVJP/X1vdRoQeMVST1carl2m0BLbFoyaIsq
zFmShIOdlT7+VcLoiIl6lXQx7EztZpDUbeiXj2Ud/6gnaG6GJZxpaXppBuLOiIaDOkMlMyK9gFoW
QtytpUdhninLiEAwOhPSgJ6mhwmYjYf64ZmppzezOFGJiZAlnRs4XOQfn3XZaDZ6rrfbRJQesVlp
3YrAx5kC5dpsSEPGvpO8MWyvqdn9yEzWxdhMw6Yfgr0UqoPDlfMgp3zZao2fDNQ5KVC2turP0FL5
lEPTGZTHHj0Om9f32OjZYyiSk/cmflOCWN4OVnuX4LshZHliJ21xjr+BOwgqoKfqtm/VJ9UADzTo
g+vPE03paBfwZKTJuhFany32YHV1Ywu66KZFvjVxyMn14GCYOSoKFhxniVoU7GoKqXodnvu55vht
9hz3PEDrISwspyqtT3mOwKek7ws1/OnHARye5iLAuCHUOnc0u2cxzT/1g7oJB2k4zIm8FEuJ4nVA
Y7FyZ0jCGbe/g6OdN0WaR/H8Ugm+SCNOhZIfPvalfqEkBsaoQ4ztW5JfY0i3s3TOgjFAVVSQ2OnJ
nD0o/WQPk+nhFnZFr9jR+1ajFSV8D3u/53QNLlUp26iR9EVQmxs1GYs954yNzd1X9tTXpJ/gHidu
O0r5k0XBLwjB2ddwwgPrVvf1rSCN5resSC7aTMcEQ0rh1bMch1rYTal6aPES3Cl8YVRwoIvxd91U
UA3hWdVOovVuREAC8r+NofRBdFXN2VOr5jbJx+dhavpDRe++PaTNEOijF+p91HyewrGPbjRMPevi
xsdLKHTBSOrbIErmAxXMnx+HYccy2wXYjqQO/AkCv1XNyh99oxMmKmWxXJ8bPUK0UMsL84s8XE2y
CB03ewjUYdeZ0amc+khiSc+dcq+I5gwqO6uRq3zsBZZR4TUNGimhuUsRG02EuwLXaPxLr5VS2Psi
HdWmYp3rz1KkHabauGkl42xuvompsDlpKPs++AWli3zSUhRa0otVqjaohRBAbM69AGfVQe4g4OYO
Zprbj5/6+6AU2QqaZkiX4GxBcvE290wS2ce6NcW3VW4dP5JtQeCUmG97/FLEHrNNVBs+HvH9xETQ
M4v7MKUuugnL919lu6oYVmCDqZ4Mmr7H7sUh2L6YBW3z8TBHUs8FIGmhBMnEoBy+HQYfQzGndVp4
fdMdAkvzMtQC+qbeikgVfDzUsZW7JGYEP9LSBjJWVTS10Ie4NRjLyAoCAH+rT9/k/EFtyhnp7oam
kKJuJkrLJRqDH4+9/OpVUvF66DUQs8D3NY9anuaUTmd4wno9WmJc/eV+QAdgRgSfPqgBy9H8/VT7
zcCr54tMhVBnQ1h4io9fEnZPWl5uuyq/lFG8+XiOx1YMJQRIHyiiAAVdtu+rFTPO6JaUOWUnISfV
VKQbUhSnMLurj4c5cgqgkQLVClQk73HdggnkQtJRvKc4MnS2bj3KKXoEnbJDHM5NBOMEVOXYoll8
+RYaD1Vnks+3sxL1zpDLtGUfTM1BF/tDVvR4ApvJ01yXlBB5vLY/KZ+CKjzokKo/nuyRZ8qgdK7R
nIJZb8pvR8fqFWXyrOD1zRkdgXZKtrGhR07dSeqJnfj+iIFdtzB/oN5yyFir3TGVTR+NdVV4YT9r
Z6WWzdssk3uaD0O0SzRAXHMzj645t/qJttGRzP7VyDDy3k6yFHLOBoNJGo25X7qHvql6Hz/HI8fM
UgPiNaIEB/Zo9RaDWcdHNGL/aRM+TfrOVC4V0gnEsE4MdGR1Ai4CWYNoqAwfe3VQZ7pVh/7AGWMm
9We5usWK90chmG7V4HTX6Cd297HlAQ+FKjosEXqSq92N++dYJ0TXHi0zp271bV3IdjCeenpHXtCS
H6LVu+hh01h++4LqKJ0nOWTLAUn4Wi/QRE29+fgFHR2ClgDFethZVLTeDjGmUGtLkSHGaLrQM+zB
ZdyG/rMxlkXy6oAK5DHXQ4sDKs40h7ajjRmk+/EQR16IhVw4BUDADNxpq/0K6mUoKWfkXmuJD2YR
/ehLdReK09+4nfn9Cx+QRBXM8Opx9aOZjaLOOBgcPvRZ/NQrOYbNg/C35vNrnNUjM9Sgr7SS2h5Q
HcGek34zmOZ9RUX/4+d2/PX/GmfZVq9ejYA3Gxg85gPF70Y0lBshC0+1Co6OoUEvWvhUKBusnlmH
ZrZu+cv9ZPhu58u7qj4VYhwfgs4kBUSs4Ne12NLEAh5YAgXgVjjEbX7e9+ru4yd15CSj1AioAxqh
trj+vn1SIrJ1KUdBDpwp/an63cWUhU9Vk52j2PD75zKa9PTnCGvhV6/7dFLtpzqvP/dG4hM7nJlS
/9tYFSAxoGMUtFbBgxkL6fb1i5esIrH6BAsycEiXloBpY2/2WxWXNTE2TxSqj72dJfiDUofymmGs
NyfO5Hi/iIzVijdzcxv4p06YY9sf5Q6Offi7dKhXL6eQ6kIPtJ6XM2XnS1ZZ+AklxugE9uXYMEBQ
XrSbEctYN+JTACRm4HPJKIvgVzFSoiTrUeoTbagXc4hV1Mp1aRCd0z2BRb/alTO1cNNPWQAUoa8K
zGDkcItmiV2WKGKV2laIF3skY9PW2l6jnCPBch+QecZDO9clO1pEub5n8xJDzLZaIfYjW15S4OeS
1dgEqXd5MbuCgR2n0tmSctlr2okL8sh1/GYGq3sfcSaQADiKe2mrUF1+alXsosTiQlZrF98d7+O9
eXQ0JPyQtgRiTCfo7WIOrE6MUEJm+9cRyhJXwjTZQljZY/Ezsk41CY8tAiKNfw22OpqzEfqeGTGY
iDkA98HiUmwb+uPfmZKyCKzC0nnnQZCHSdvgY8QZoE02G8YZRYxgwb2XxPZYIXw82vE5/RpttUP7
nppzWTDaXBhbQ5k8TXgI5RPH2vFBwHHICzoOmvPbt+T3RpVmJTAWU5hcIb8RrWKT1NWJqRw7p4nY
/zXKslZe3WhpP4sNYje05WLfFq2zuUWTi1KvpP6H01kt8RJwdD8pDISf28bMvqfyF62STxwFR1c2
SCXFhCNE8X+VHHDXmX3WSUsc0HjC8FPBdgwvuQ3lLkeorBNJ19Fn92u0NZcG7ELUNQOjBWrjjoG1
meGDTjT3w+63wafcP4h7GkgmIVcANv7ta9IrsVREfWIxiLIDFWGboXb5Nxb1qyFWK6HpAlPshZGV
gOEsVWWz6Dah8rfWG4Rdgk8uNzD+bydCPyfCRpplMEwXGvqCUVC4pUhWfIoEefTlcMGZ6KogprNO
8wN1MnLd4BZtabmN+H5NEhq+cm6r2f3HD+79SNTWJLLfBZeHMPHqOM3l0hLjiFAn1/StolT7pqFD
UnVXMYn3x0MtT+ftTcdQ0MWAiiMUxFH39un1colaL5Q3zxfwYK2mB+APXiiFl0ISeplyTrs2R/zu
40HfH0QMSo1NF5GkBfq+WnvJbKV6ls9EC8nsisYj/leX2LCdWH7vty6jLJK3OoXKhW75dmqW1IHZ
znhfQzy7UEpoAGZuIj5GvUxVQT/xzo7OibSZiijazu+Q6xWkMi2o2E+tgEA/RJNUoF84jO5vPzqJ
Sh4bltohoMTVpOhCpkkYTxmBluwQcZ8zc7vq8hMH0fJrVstCgiPOaoc2BIpstQLFGYRvlJiZFzRi
om/MUmzvTVwJT6HEjzw1KOLg1NB7gwS6roIGef//mDuz3chxdFu/ynkBNTQPN+dCUkx2hB2e0nbe
EE47LZKSSIqUSElPf1a4T++uyt1Vhd4XGw0U0IVKu+1USNQ/rPWtjo0FOBa9jB/iRNWBS84wt/zb
BfBFXh/BC4E+HvqUX86IYG27qMuiHgrSVld5Ao0k85K/eB/9i/stCXIAbCBrhR78V5nkmHOrZiAX
d2EBlGgoj71fHO0ybEIwWEQsfvz5nfBXP+6XvxNaa0ewt0Vir1u2WEncAuKOENAGqXys1tK8/g9+
HIgj4PdgWA2RyO+fJkGlH9rU4scpXYGwsyPJuqMiKjuWg31p/uLh/RfnEiQvOAFTOCPQ7/8y4FkK
Q532+37n1r6cg+YtWYcN5H1VltywZdlPS7b3mr8q/P/Fwfu7n/rLaTilqkXIhuh3UCOAcLxC5TZv
FsN2LaImv67nv0WT2v2UN2/9T/N7CtQX0uifiKgTe8enJT/HP/2qR9njn1+/5PLb/Nf/038GXSrB
UfPHdCl45sa3/3PP3t9+S5i6fM8/CFPh3zDJgLEZoww4nGGe+SdhKvsbfJUXfuMFVf5bwFTwN3wD
VAnw8uCkwfr0vwBTCdBTqO1g9r/4jTJssX4BSv0ZYOrLnfTbUxPdNWYTyGDGNgD0gl8hQl6/Tn63
FO0WeepBWKL6GTcONt0rD45cpJf2C/x+tAtvNGS7G89LaQ2BACQ7PZeIsDLqL57Z/yaRw6wEuKUE
SyaQl5A48MsxvjbYrLUW+NNlzoNHavLooFNT1DRQ7iwmy3Y2ZcVRXlRBw+KTZxFm/p1gen38zad4
/vs1+C3iEurNX94ol5iOy+sR8yGk1/03P1AK2ycCHMZwM4LlUK55D0TzbCVIb01wHQbFB9XdhYit
4ULI0wW6gFma65zabAOVv39cExGcEwgiqmWNopeQeMluQGjxdmUBJEii2050HLuawah5GrNm3hpI
a2C+8O+HZHwnoWk2srPTMW55foLAk95Is/hXaGVANsRmOi+lZvps4Di7z6jEoqjPkutiUmNJIKWC
xwY2oM9ojtNd307kuktacYI8Mavk1F1LB8U4nAgAYXv9tHNR/N6PkKVY2X7HLwLNUUKXD2gVBDwW
HkQlBhDyJmvu4667nosm/taN6bBlUT+/tUFMtzO96TooVwY/egf37jXl/o2j6snZMdsO2MhWoWCn
VtLuJec4kjvwp+8gzKVlBiV+WZggOWq/iUo/GJaNM9qc1iFZ68gRpM7RxDwJJ9oqL4Q5mBa5EKYL
okOxAFrF5niJSlShLRQO0W3hZPwO1RLbJGpOIXvi7z2yYxUaE8+/Jci3hqCEQ7ImI0KhdvOXn2IF
zdr1Pu1KaVvkjbLEgF1OUx2/dW5g3RX4JkcvoIzsdRFUrVtRyMi9sUBie/abSvyXNMPHp5qhKHuK
nCAv7X8gdPcqMvQTe1vYiOm4wWsdgGQ++vsGEBZIx6S+5r5J9wtEvfWcdu8FsrhrSL2hG5PuoJZ5
KXObjCcRR+NuShgQy4jYLZPEXfu8oE8hy9uqjUcPdEG4GewKC62MfvCCbM0c+AcI6PoaQ06YAqOw
e8ygtCnhnT3SjiqE7S4fHFKwDUbhMEQ4kJ1Cz/mVTunPgKu9XMRLa1bkuHEy7pVqHRIH+LgnbfLQ
zJcYuW7YZ54PoWCW91XnstsIOiSgOfN8OPij72+wabwnkwYBH9vyCpgb/6w6wDu2U04KqMzS+Awu
9LJfkD39FCDB61AMXn5cle+BK24IuyLMD24lwmYRpzCKC886U9dYkKZn0Ql7FJCQXe5kGHM2CvLo
pJpCBUHP5KVrWxXG0WuJ06RmYe5qIVQDV/G0vDHfb++8Id15yeUeRMy7l51MI6MApKc2JddpYRW9
lRar6IpBIYVRmVEiRNy3W6B0m+E+Qc6VGuYAnOhkXvdaarDmswR5xLvYqQ6CsLy9dWQ7J037IlZ5
SHj/6DOV1KNFIMFIJlItY0fKdoWDbE1WH19K1VUUu+R+QXR81ayQ8YRDCGOyN2hVxTJ860AVfsOB
B+0dMr9lSXpo4SzcMBSL/yX53sfE++nTbLor8sl/9JDdAm59Dz8DIdnw4SHFqZIhkhQ9MNvKTi8A
evuKnsbA6XKYQeAH9AJcjNyHhI4wWmfduO4i1/WIBUKO/D4v+PoM6ddUutk3TwtLi11e2H0YGLcP
Hcs+2xGvj9oPMGGUwg4PVJgRm1Dbp9dOK8bLVQUQgnBIGS1KbURXx8rWwGIvpfAlJlgD9D7JghtN
hxp5gXk6t/eIVkPSe4fb9dzPyfiNtpBtlaulDAD3xOMHP8lI+20tXJo/8ijo8x00oXpcy5wmWv1c
8wGheRdOJ7lhccy3RfGVmj3ydIMxoQ++jFDJSQkf6dZQ66bfMkThPZJMHJGPDi0auvZznjitS93w
vIzbOHhZACdng4T0Sws9vbsumOD8yqIDj4SrkQoKsFgAta1UhYrwxkIuDZ8Tt+GTCSpQlONDpDJU
a2LiPe72WW6HgsxXE4C3yLaXU/AI0yYyIwdrFgi7sgazPV/P87lJmu/RTArg+5d8xTmBDN+hzbon
jH9gzZ/YFEaVkJy/L1nywDQmK6Dr5fNZwB11xi0znzOYbY9CKqrKQVBPb4xRweNld/noMXxRkXfJ
wREoeAaLAwPJ7ghdh7bkgSKlfI+hev/QLH33EKbeGc+7O1Bc/9MUT9jXrcTXpybJmg0zXrBpcOZW
DmrjPesRG9RxgfpYTmw3a4sb3K79fZpaW0dDFIuSd1l+LHh0UC7yGdJBrHrU6xC9LhAaAAo/F8H4
wC5mwzFYmm0jLTDv0zBCJ0plrpEnomOFzPs4fVY4h+YynSQ/WVziymu6hpciS4APG/vG1sPEyD3+
bdg5TfuKiRa2NIlooEiMkBkKP5wgutbpHRaSwYRoV08H5TyIfNMMar0V6YCgdBtHuyD1om6D4Pvu
3hPNJsxV+5RI5LPvk0XiGLDz+Ngv2XGOLWJeOE7mheUSj77tN0UXEDwv1km4T900PS4IRz83XK93
wsqoLNbI3/UpIlL6QHnfYDW/BE35O4+A6QiFYXIVuNUBQNcOr9065PVCZPQajtJV/sSLvSTegMOB
ikej+fDaDH56gktNnRfw4264h4iWtImh11tmEG4DPHdNnqfbBa8NBk1uZJGMgN8dJEwICglHusXI
+At2dO092DHQNPlOb5pVk2vE8I0PPrKXeZVOvn9hi3nRgcopgvSaIxOgoJkZALiP1Wth5vxI3PAI
ELh6Y/GE+3DOkIEhpvytXUK86jwkIJ9tiyIVemIzbGefdfvF0eYpDYSFxlqE6V2kh8mVa7f0zxy8
EAjsuz65SqgH4yyJCPSrmcS7Px1zXafw9hK8UKm+SgyAx3VkIvMxzk1Tt2O6GTINkLTHyVmvcb51
ChEOCK0XCIHo1OkSavlBYcj1669nMFw73CxUpKAExlAxLyNd9xyvq2tOJo7kgMXfh93QVdEQzJAr
2e5qZoV6/TogGsamIy8K8rp2UBx3Y0FuVDD0ESo4H08aaQU7LIFH4wp3ltwQH2tkpEfGfnO1umiK
T77swkc99nkNPUj42E0mZqzElZ2LuuB5ND6QoRs/mLU4CtLU4ZjJx/kMAI9hTxRGWYNKhGbx3nop
nrUIPru6zzVu+BlKZ2AACaq6VITz+eu1PISXUAprhuJT0KY4FpCJfwjjF8hWiJo4eGy5j2sbOOlD
ZK51IOsoCxBOXwwjERUAfnze9k2znLUZ8xrKLfeCOQ4smbYhZ9qnkM1A0QpQYjSq10iu5kSKwEJa
OcTz+es/otLADckTBGSXKYTnEZ4Wp14BD9G2llOCJAcMtfAXkDHE0nBwo1qgs0rfadK3n2nUxgfI
F/BtcQq5f943AMu4OZjPYH2oV8jx1YuBoxulV8bhKA7GFH+UWvW6rNY/I2652al5wA9nXT5U4zQU
QWk43kMPve3dtZYW6JHYx8HULBP+ax5PzbnggBh8Xf6msMVtnAx/b1X+rcb8X3fTv22m/+8ftuX/
gT33RdL0xz33bnobf/Zv3e9a7su3/KPlztE+o02GywoUIYhu0Nr9f6hzEV6gzlhYXKbUGH1d/uif
BPILBRlCDSjWICC7jMP+QXWO/gb8GVQCYLxCcJXCc/5vdN1A2P2+tQQ+A/uk8BImAX0oJua/dLmt
61uYHEQLxfDMNgKPfSmTsa1RdZx9lvebMUiAIODNZ84D8egj3+WC5bmDoHfP+YLoH6rMFixDZElO
4XIgSdscwjZzSMtGSBfBJNwhxagplwbmR5A9f4Qr+J9LrC6JtO675Kwtm0vVK5IJGnNkkwAplFQY
pN21uX0RPSqtgrg3dN0wErS2+czm3G6GZaFV6IbPJEBCfMNT5A5FabUC7LMD0xWIZshpwSpEj2Om
BRy13Mhyoth1lCYakR4aXJoOgT3LdnT+I7LDgzJiWVR3NM+fx2Lwx7prYsFA64VGHcdH+76MYAEt
wRJt8cfpKbTzcqe4gkspAuNxT1hk6rzt47RyRAIFwNhNpoKbGdfylDsjtjFTV3ZAkRXloMpwonGe
DhReLKfMNQpHlpUCkGYED+vk+0CmqNZoXE480DeKB0/ID+TIIGtT8DK95hMGfw13YlHcyAaWmQkG
nAanbYjTozN1AO5k2fatKlksvL1rB1W2jYP/ip1io9dt3MfJ09IvTwlImfvB+c1J0KlHqkwevkkt
wO4dlhFZP2gEvncORisRrCF6t9aaq2TuXmEQWT6SbDBHFnfpASaO5UUOnvkRyuHNXxcRly38Ish0
iwYkq4V6tjuMCCfEw2eFW9Hjuqzis2YHl3jFLbStUTkkcrjKUCSUWHIMj2PoIS0tNci3RXlpVNi9
rDHpD3kbTKDko2PNjUs/Gp1PpdBp+8GA1OclXA5TeEdTEXmn0Q0oIsY5HIGiaecer/nR45sEEQ1X
q014UtmZWI3pCUBQWJ2TapqbQeyt9ODyIHnXcgxMQ3FPmw59FBSwaB9dhsYFw4/j2iTREQahe7yX
YAGyF2W7yNDGrBRvE50/p667KXKwpjwEl/Wqew5HJ+t+Ud8MKUwd6eUB1WP8gG68vc4kFaoMhrb3
6wm8rKlC87Qszwquw+HFep08JUOU70eN4VgiJvM8e45tWcCy93zmXNWoCNaH1LTkqmf4AJsmXZ59
4sx2dv34wEFKOvZ9Qh592Rc77mUCXKA5ya9DneDx4FDRZNgD37dSd7czYn5fEHwR/egm6R8zf+XR
BslPXN6GC6IxKtFHbHtJu3yWPV5Pkwg9FDchIgtKzPOB7Et7j+8wlpB7VC93GE99+gS514uTQZWN
RVam+dTVaxAEwERH0xVDG1JS2t92hLy0/lwjxd3fe+52kBliwJK4PUCOxaDB6n9Os5vhTYvEdrD+
tucwifegD9SR8NoSQuKiikU8PwYdGjmC6D0QTDaib7bTJaaUsOYm5OaD+NH4c6Qa6mZWBJi4xDGy
D+x1HFDqPbUmzSk76sbrOnOj4pYly6ZxZuXLxmB0CKhImpAQSgDj1PQNi/DrlaTRewSGzAcGWOlL
IkV6JobGV8MABLQez+vqYSrQjDl8OSlMavna7Ych7vdq1RhWXDgad5wl7+OIJovPRYogboCvqC02
XRyg42+o/WaQQnIjvHsw15e0ImmmakBt3GkaZonwQM6PRd7SV16M5BYcZHsirG9OEwZ9WKiAv7Gl
2ktv+smMw8Z40RY0u+Ps2HEk2XU+aVnOs/gRLph/+EDEWCNgJVdTFbKZoQ/XD3DHBLUp/LtknWEn
Elnt1Ag5fDK0yC2cZ2RDDe2VHF4HJBeyCNbzBmroa4Au87PuCDhqVNnbgiNP0esj/g09IILdOoj6
S/jlUakH3EdSHRRCW79FfJX05wwBX1mG5UIgJdvA+Viven3vICmdlUHV60fOHlSvwlowGn3aDHSc
bsLoa7LL3eXMxPIjPa1xZkHYCa7xeWEImGKuwASby2QYMJOACu8xxTQC5q3gNu88sRezP38gWrPb
OoMhT9EswdU8sgcTA0SWYcbyGKUYVErQmCsFIFYN54gDVUg3e/Akmw3uX4UUOyiVSzH6D5325L01
c4ox4fDie3l3PQ4822RN84FzajsP0sPQEk+cnMEVz6aiDytMyNaHMSi+wRuabYWgW1QHLVy33XNz
CZKUcdLUEVTeUNks+gzBKu7HeR6rDgMirckxAV/oO3ZrIIHDdVJGpPO36ep2QAqJWs7jjgSu29C+
cLfgulc6bJ/izja7QVgGtPYwb/O4zbcG78rHbGyeSDxofMwmr2WbPVi3vqzWtQ/W8AGtkbNIJUz6
PXJuaSXniW4n+C0vkbYArMRwCMKGCbuxvGnm6cYUIRznQ5hfF1yBiARU2gGqgOWaQkiwB+RaV2i2
OO6KHH9R6D1LBFXzDVswAMOWFwGO1odizLvL/QmhDeMiEEOM5EkS3LQZyg85GbttY4hp8szq6xAx
8+jZcTDpFSfV2JLHaV63fIpfVoCWIgZb53BPL10JXkAmTHh8FVkaI0kuokmel+ESKLrBcMHPvnld
0+48wJLCOmxpPr5hZiFul0LeiiDchigx2k58w9GdlHEaYsZmxwAxax44jZpyQLXC/Shs/ByMYQIB
HN3PRXEKs+FOCg64o11OkYyxLmwo3oDpCZLHLQiCtYCLEN1NST12gFdCl8AziioPxJY7mLjZM16r
b0hJhqt0RvNTtGm54LbIZ8yFlkGj1oL4wh9vzEoUTkaK4eJyEJRtZjhXjdXvk2roqbHF/OA5ekYp
es9gMd/SLEj3Xiv9OjQtOPoR3nZp3cGGWOKex8mVk/Z9kDR4gNV7m3WXOo3yqQwdSZ4Sp2iNBcRS
N3IqHlyIjUHoip9JMYnTFGClbOf4fUZHvJVzpu8QHW3xEiGjgn+VH6Fk9zE0nGLrQloXy8L4ZupQ
eG/UBLfZiHR2ytaT1k041WM+y/YmxloiObUTWkdeRsnMs4OH2D3krjKyeId4odw+t4VjxfuymAU+
ya824H+tE/pdv/RHu87/wHYJLcmf9Ut7KT4m/WZ+u6H8+pZ/9EsRcuwQVecjV+KXfgkhONgNQqQE
yxf2g1/5OP/slzCoiGNYUC5NDARN/+yXwr9hY4b3FCR7BT5ydFn/Rr/0RVv97ZYS/qEM+r/LMCCK
U/w6v9/kQ/I8dbRN0+28OERgAhKAaUtyPfr8LvIA/AS8AGnfKVIbcshZh2fMlNKrtenDg4WnahMQ
BGKgbNr2Abv/zXX8F1vCL4nE7341sCrhHUFbCPgLUFu/KMZYZlw4xji3VxeQ144IgnVQ3zaiwnSi
3SlnGqShgiJ4yOTqd0fMZuDsTYEwO/jEWx5WtqjNEE3m0aPWXNikJq5jL0DxhpHeORzHAPSohrIz
l+uoSqNJbKtV9iG4dRzt0iQJ+YltZAHrPtWYvxCcw0cvBq7pz/+qv0SzAegRgcgJEVSETyAA3OOX
ptVQHQETMKOOwbTkcRbT6LYEr294vgMwItjEwETw1kPuAXOnvYm99onybGkWikYBySHs5I0hv2Uw
1u6w+8k/sPdGpmaj/i5U+ENU6i/phF+/aQbfGe7Or//5is34jaCTos+zfsHojrt1PvM+65/ypNho
+CSvsPF1txYz86eZznq7ahvfroXKD3zNIC6VIyKLCfDDh5FIdp2ui9v+xXW83K2/u2UghoJ6DURE
zBqgvfrlOqYSWz70DclWKTM+yBERwCkgEJULun7fs9Z+85f2Fos1Aot+HhwT6Cv/Qiz1d6LWL78E
XEIXQBp+D8w2fnmkYOSE2E030RZOJ687gbDcRFdNn6sNj9uXBvuYeom6pcLQTtfYvSKL2ZdtmTVP
6wTFNBi4wXU7rCFKcucfvQQAssG5KrKrLE1j5T06b5WU0lv2KQRgGCMm4TliidvNcYDukn9fjA4A
Hfb5N6A1u8tqrf1mEFVW9RmwCC6MK+25R0yXkeWNeUkZY9WCNOhgYo80chSlQhNCvm9l9gYdWwBh
QovQdYJMdllhlSDqlEz0qfeHbudr/whU0pojQjVGfLGIQSQGy8MepC5aD6HFo19x6M+fJ4IaBDJg
SNCxS8dYpLMK8eXW3xQBf4SdfK5RuocB6EDxu0OWzfc8aIc9G0A3NhgXoiRsfBD31hmJmGbokLXb
JZiBKFCNf3peF1RD0CZA7+D6ulETIJE5xokWCqhvGPou6DSQhLOCPP29wOr5xusvJlSYVXZjOJGN
IujbaTLLvRcP5o3Ai8p7Jo45rH7bYbH91dSGwElgMoKBUqcPvZE3s2h71KZDgk2p5aAmdikaZwAa
lfXUZkmxhKNLII5gRNKfxdi12F0M9hB46iFCUkjdawyEwkhv84y4nT8t60vWSQWBYlrcdkOhoZS1
iA9eTVF8Hx15xSrovC6+HZBZnkTI+QY6G1upR+Zm1dU0X4pHjtCMz6ZTnF7PXpHeQM0wY1UbBGUW
YnliPXizy6XFtYeWab5pQmqw8dBh/5Au2BQuIkh3iZbYH83jw9IruW2zAbNng1waqHG6sYTC/5FS
XtTompapAiF9LrteepuC4UOcQ0m3GMoHB7Tp7GdglqQqfNFtpMsx7JUXPql77Wjh/USQF4gfs6EY
QcvvMw1ElUpc5BUQmk3KU7LDwOvdW4CKIHOB+bLTt2QZf6DARoZ8oRKkikdeJbFDkbyxm8QDZAZp
GsNm5cLUDDdSb+bw2q7eHR34XUcSc25R58c6nQ5du0YVnkayjScyfrRdck4Csu7cQG961bgthZoN
jJvs3bNYsQJEcYGp5MmWsx5hQAXDJxYyXYWAxZeEEkR+Aw5yPVtCPzEGQbg4YDoFGjYavroVhCIZ
tOk2INLu2QqlYyVXHSB0qVkOGqSWjaeKn3hVmxIcj7HCPelu1dKu25az8XEB379s5BCfB3BSxbIG
oOx0tlY6gY2bYYZ3TAbd9mUimL/BW2P+DmZN8SPqh/iAZXD6gkVE/B1ITeRpFzE7kt74UTV1LRhg
rCnoPjHrvQyL9Qab3R4c2yi9zQcBttPy3BiD1SjcZEdsMZs9kIZk6ykZf9PAyTxQSq5W0q1Xsu/J
XTtn63Hs3QV3lO6DC86akyUFhzYI+b4tOKYZCc9ZUSpJp88Wz+j3ECY+ZGF3IQYl2BvsL4b8bTci
JzxaOCiPrquDZuW7UQP6g63ArJ4ngR0m7x0eNwAlpm6ZPpF7627QYegNguPFupGkg1CnSVt+Lozx
KsyNX7hajpq47EANjjEAfYYSq+3hiqY9EhNajKwW47U3+dqkzwzqJVENbhbXEl5cNI3s1RRg12iP
3iOrZLiJm6bbo29FpnfvxFWQDcgKzl3x6ARs4Dh3g3uDTWHth8Zs05SihPKxVy7KYKaqThp229Ap
2sqMPUuoiFmNQB+j6t5OgJjG0KyPjfXCMhaB3vEVegqZjfrKjwx8NZcmCfdEX0GwK5sSy1dssEYg
65npa2R70UMfDBwhmgF78lvhf2Ks605oT39Acc2us6RQB6gZkscZq+NaNEV4CBz/LNLhYeoKANeL
6WX9qqhoo8SWwox6apCRdmihe4e6R2WnIcPWVmhLbnna3/Xr+I3HEv14kD7gNUWvomiG4APpBoeu
KLZ+KNVVqt2Rp+Y2W5Jog/b3RmFMVXpGJlXLtD5kqsdcLB6CfcvW7Dpu1isM2O7EhER0ljtVgl4A
C4nWo3dnAfcF4GIhVTQzrHg1o1vCyQ8BrlZNoW6p+iHt9s3SYJZs1bMeGvkWDIN6YiHvNliKIrg8
srpGtHOyY1mIjLwu5jBGx3MVgQu0T9uiwQMah5u5sPQQ0yG7i8ec1nQdum3fQVMRfu3ccx3fTj3H
OnKIcX/jzWf3gAG11xIV39NSCKCf++xjDj3QUNjTxGEYCRZyHqxVG42N7ucS99j/Ynd24iSDDmRO
BNp/4ho0kiz5KQzrPrNmcjeDHZpaqxGb9n6ZSxsI/zzzQhnY/r1e1iEgtCvCURUaRGPJDAFIM+L4
CmBqmcq8mS0g/Gha9dabhMmvNQMKbSPyBnjFwS5+vGmJ9YLdaGeJrhwEqy56WFimMdZnpBPISxgG
WjuPibBMphHcrA4D9243qah/F3g5dafBcpddp30EB06QIzPgA1ApDHMZ/PM+sqnTTO4FgpVirPz6
sX3AwK0/BqSbcD4VGBjbNBnHGxChZbpvBoOMsB4BWM3B9+ch3YYu0g4QqwULAA+4LpQ8mcGkEsun
UxC75nPSS8GwDafuIZSor25wm09oYDRI8jMVSIszM0hPM65HiLU84LXQhDgUYNweL8FAfb2Gi3mO
gy54mjT2L7G13Y0SOQ7dJfHqjPXFm9+O0V5nMtoInmcwhmI/meGBVbTdYPOD/MVLenIJuROroonG
m2ldOpCyTLMgECLKEHMTILak8nw7Yy0SylVuKIhTQFrJDJulcRz5UwZbu3fu4ykGkixtzhNl7dYu
rt/glPGvoTCNTlEaBcfOSfKaQYqiN2OYtaq2mZXLhlKGs6nQHJShWcVdiQEEufJ6n1y1mMz4dRob
cVAidQ+RjYercJoApgt9zCooQwinhuDkB64A6rRJEIUalKf3cpDkijKL2mztkYwRAnWFLDX7Q5mQ
XU2rF+hKE8bOYUiiZ4mB0XfU2tEGX7L+8KJs3ZCsEaDleDL7CSkIEswzZuKHrHcP+rJDmKT41g9a
1qRgzwzXDSgECE1CfoOAwWdz2USscYSC9bKdgKlk3oStubeDjY5SLNhhXLYZE6JPy1H4LVYc6SDu
wQRifM/DNccSxAVS7BWxpAqGpqu5Bx5kJZB9klSjTPhVT0fCN3E22f6oOiClEkIo+GftBLgaJaMJ
79haIA50Zbr9cAX4bz7Kyw9M1odrPwd8FSOz/qAv+x2KRY+8bHzmNWPA7aXq0ZMpFkDgTl0pi5SM
i/f01rMce6NRY4O0KCyT+NdiKbjsmNKvdRP/Wj2tX2uoMBRvzjnzI4fO6gVZPOkhzrC3Mq1ePjrO
X+fLTkt+rbeoVNChInXke8okGuBVtw1smWP4xknXH7DeaE4jFMp7Riz4HTp5ii7bNDc1JyNm9RJY
FAdiRrVQp2qSb95IU4I+uvOfBBIeARlLKabFTKd8heGVzhhPgXL70av+7Hcev8Hz25/UHCL1ccKv
32DDF0W1F2BQXmLdhNomzT/BYk/r3o1XVllIalv/CpoMyjeFnqNTixJ5Q5NhvB2CHng5dSEexhhW
NCUR3Qp2mMnVB7RyMOX2cS1NJMs+kh70Lrlw34sO6yc/H+8i0uBbBNawtc8FeW7jWPLKE/m4wypG
1dk89beLxBr1IkWEwTgtQYLGRJJDSJhb61XgriOKAuNiJL14NdbAQRXowitj5f2Enni+bQ0/4L2L
U46I8ZNBADGWKrN5sZ/SeMxq7Y0puFdilPsxNg3fdJ2D5jVbWmRmBeNqDipW5oRr/il8hvFvsST7
SBq/wu5voxE9W+ZQKDkT0YOXFCPUM/2dG1lXt23+3AzDWkHMg2Iy0m+NaRxkPni+Eou8BTJ3dy1v
g9MM6OxTHq6wIsdJiygwhqcSiuaYQOlV9Fvg3OYfOFFW4IjaGkttKKcxOj2gx1IVVy4pixQ9qply
emhwANcE4SJYVDU5BkdQVOPmx4y4SUHfKwqKGRKqnYrxjH/7f+ydx3KsSqKu3+XO2YE3gzupgrJS
ybs1IaRl8JD4hKe/H+qzI7ZK+0pxzvh0R/SkYwkKkjS/zcc4XVs1W04238NFVRXxji1ddjRpwVzV
nRzvqeLc57K7aLQ6v5uQlq/0vJiCUNiLPKWpygcxV9KPpTMMqxRns026oGLcdTJboGISdSmkUotm
JdE3HmOi9ld6zWzuTZp1kqmpLw1cRtDqBKex4oC+pljAGsw6myqhc4d8JOcV8P1R5LZzot82fSuy
oj0WozcG8EExW9Z2H+Xpnam42UtIRqm1VfM02nuNkf7s2Cs/xdIdN4k9Ro9sbOl99nrtQhTD+NrP
bXM1T3Xrqwam5eXOsngvusSgvbE02D6g8P2pjhEAvTYJd1M0tjOsVRYD4gNRSS/+ZB+RanVMUj39
/Q6f/C/E+03HOTWW/8CZlg71/+pGX/w4//f/nDCg8LH0HyQx7//mb4xXR8JiYJDDPfteaI5c5u+i
c+cve8lzwCIFAoynEuHL3xiv9Rd9q7R2EipDWoK7BHH9rYlR/3JIoeZA9T/SxJyDYqhxyG0CjuL6
KGPOcFQnp8MTyKvdcCiqQU4s684xATWMsMy+Ab8+2dAIfCEwDfutaaMCOnfwVbYhrDTxms1S6FsX
HVUM2Rbq695Ev9g5yu4f7+FfIOLPl+ORg5fqtol/+VNdRSZUdyK+t9nYvXFvhm5goJ3hMJxSSjfl
l3OaR98gjAuA+AHbW16yvmDvxM1onzKAhqa1mqnnijFLELNwHcihDtgWfxfT8rmwiSuB/GNtYiQs
Bifu5B9Aq4V7IS3dqdnUUdjuFgaeWMQO3dEgoomlPc6OltN290i5BSTqQCXneMdf+jGY4rmY7G3J
pkNfOaM3o89srlQzFIGth/uSSezW6ov6m/CazxlhSwiP6oFlMcYWduLjHac6Nubci/JNqnSXdlVf
TEV77UTeRPYHB5VYHfwBxH9VcGYJUOWP32HTnwx7yw1QcsDHtpjzz+3LksM0jliXcDANje+6hDY7
VtCSG481KnGUckXu0d7TlLVL8yV1zBfkCR5kZL2q6nisIqmsO3X+SbTad1VWy0//MGwgMDwXuxQO
LJiMcy9Y4sZpbDlFsQn1jKRPRBUc2SPDagnFLlVAL4Ep2RCAlqNuEf9JMINx/fW3Yrvnj4eJCOMX
cwpUD1Xn56lMCwiPiNVLNgV7uz9Kip9hniYrxoq2JP6iuK1W8eJ9KJO8eFHC5j4c59kPkVyXGIDG
IRjEzHPTXRwUi5cCwEXd0OpibgxnuO8Xy0W/mC9cvhDfE9U9Z5r9tBg0YDb0wXDvTULZlQAc1oSe
JVZtxBidOnqQTikFd5S1zP0FYit4UKgY9c0WnTPcRkauvbllnp7KEOMYC6PivTR10j21/OcJ04X6
Bq44CijgZnb8kiMGio+php8ok0JnvxlOm1ak3nboG/YSkd0ucjK1JNe5KE/OOLFdiCnwowaQoxoZ
sH1Yr522yV5bsl8fm4wqOqahzAjwcMzbssunTVbWypagk0o+ocfT0u0UqtPCgQweOHya7R27WQ6V
BKGcyLetgiFTxO+Ci90bRILbq9J184u41tqVyNTujz7R6bLKNDc85W1XPU1R21yQdayabC6n2lrl
bBv0VTLMFHihX8ovjMbp/sT6CA2gVN5T6eEoWTlSKZ5Lxw5PZCCPl5pDW9mg5fo+75KsXinCHPxS
UHW77lAsZ+sGz/chjjvApsGspl2Zh5D9LcJmLHlFT15sTp8NezObRtwYBr7ftqMLIuJGYlhDLtoX
3twSCJ7mevsmkli5inpLTPuYfsWJyGuHl4lwElyhkfY8r6nZpUWZZ7moxkyA+UNRq82e/A7Bj7Tc
DBIe9Uk97TmKaNkegKjxw6SLrTWcuLOJLStbD7VAVUPAaeFe6UkygUmSuhr6g5EBBPR2Na9Rz2nN
CmPXgxlZqeqHRitfdbOGwcd9RRp11mieHQxzN0WXcxspKWeCFKNWlqU3YWYKDwFiodxHlQtC0LA3
9cuajW3QZ4OSvFmzC/AA3WQTEEiKdUVNhGPdSIVSyL27ADXVAtk0zmT+dt9xnLYG3s4WcGcGj7us
Lbe75MGlf5oFBLIm9zqcUIAZefTgud5ltgBGM8iRWCAkpyyyo5J7/S4xiMrEASLyNYJy8yoEQllh
1qIqfgGlxsHAMwBjezMtkJVGZF1gLTCWuQBaOL/kmgTe9BgvcFe+AF/uAoHFCxjGjhLZzOxVD+0C
ldGL+KRAXq11Y8p3uQDIKBZoDSXDGxX20UZfYLd8AeBmDdyvXUA5wnFaSR0gUB1+Jp71ZN5UgzzQ
2OccxwXYU+K49/MF7Esr20R1SP4YzrATEbJGoOj9FU6IC20BCwtQQ2Ia5D5VGy2Y427ezZp7R1QS
YosW6mdQkFeUuXKlVgZndC2KA9l22n7snWLfVa64pKi83BgQZqQ2AWjqNj1pZa1f60Cd+ETAPBPO
/9aCgyqqJmAqwUZlmr3VC1qqlsb8Ry4IasG8+dwsqCqB74U/dOUNqcU2ws+CmbxYcFhtQWRbnokv
FpQWG69N2ERP6/w7iJsseC6NwzNK46kRvngHfMcifzIt1cAjklzpCyrcigqA2PoPWMzBY9MsCHID
lDwmCaAyDJB3D3Zj+lg2D2WmITW23nFoDj0nBFnxbUbrmANYbWa6ydaoKo+2lQFlq+lsPdXoz04h
DXXHZMG88S3XhyHuer9KODopY+XsjWm8ECOm2bLKk1NZJDdjonGst99hdbEg7LSBj6dhQd1jxaU5
tEtayJCRGrd3cP4dp9cXyN4WWu43Ub4vFjifA6uziUT7C9rFWdMrXl9p9I2VnLpUZYvYpv/Toef1
OIwuPME8NTmOObYVK4GsFuvBo8QfEaiunC9MaXs3ZeFNB83uauKizfTgpI7xGDNZbCn+IaEdAOZC
6yQAE0xGtlAa40JuVNU8I6iZbz1ii3euguKnr/Dc6YaEEpoXeqReiJLIgTIpZjE957gjD/lCqNhN
J39gxp0DjxDzYpUolXHR4Z1k8UxYV1wcmFtBxPx1XbErTBfyhtCweaMthI6b57h4HSMNBgSUuIog
f0Y8FutEV0kw0xdyKCLocNPJtgq0dDZWoRG/AL7Sytr2M5KyhVliSUZdlHgVBXcN9rEibwM30XFu
yJC/H8fzNllIKtOo34ZyPgzV/JoJeFOUo/la8BOAEcK3lukpcIvy1muNmUOscW30+jqP4+a1IEJ8
S8o95K2oACWaKNCGpLmeY/sKxvWuXHi1Wug/IwPrzwCYEMTlUqkQZrRyaNoa1Afp3yAc2J48WxdK
/TYt/F2zMHkhpiMi+g8mOl+4q3BbZj2MX8K6ndtjueZx/iimOIbrLMleEJ3yW3fS24is9cjDuync
OA+ExtpGP2Dy266Ftu8W/D/xYu+mxzyO9M6VRMT3NPJGVWdi9CIZf6UKJqrctPtNCjBgY4J5AwDr
X+N3FnSyAIbnhRqNKYRAfKY35jO7Dfs0zyolBYPOJ7OTfZo/JEpXI6+GehULB4sa37gfcrevMVH3
12Fn94IeXLPB0w+V20TERwCX5Hd0Mw4/vEZJENU1WY8lvEqSI6d+tChT7L3M2Wyb0IwmDuYOH9oj
X0KyR0mONRIBZ/07s1yGkBdb3fM84fLWlFFuExFGjl8VaA9Wos80eoINE2NQMhjUqGhzhykIn27N
XiIx2NMlAqssOXYojwjn94hB0bOoLtZiavQrK7aqawUrExrPoqkeQ1uRqi8sqdfQ515Zr6Y6Se6r
JEU0gC81rRCy2+mjUZT0/WBgbP+0fY8lfFQkVnIjc5OKXuVW3OeLqgEpTY5hu+x9a86ZhYSiXcAU
mKcE8MM8ZEbkhFCJqWy3dtFYl66bpL+QdeRRAE1p7Fu7My7o3nB3IjK7W28qSH1LWJ+fUuaAdWt2
5Z3sq8AoTHkUsDfNyla7kilLDV+mjFhYaMrxiMFh3CH/EZcJpoA3BI/sMFdWW3o/wF/dP3lRyy2j
fL4ZnSjclXR2aL5oa2OrS1L9EFRW2oa0/MlbQeA42BfLGfi4z+cocKdsuk71yB5uE8+dYr9P1IIl
0Lb8yOkM/mybDmvZO55A8V3QwM0uR6x7nUmm6tLsIqMwhyZBUcpnbSTCQK17K/b8sOtUY9UAuhIC
RtRp8QBGKX86HK1+i96d7jRgX8/vctEQVl57lm/JCFxTb1T1LUFDm6JmV6u7OipzvH/NMhkATk3W
mnmDVXiqPN5lOFW3dc6A2E7Id0+IaIAh60LmKDDHMtC1uH1WYt17bvnbcYAarvDtLh9uNM4Ih6SK
u9symZVtPuXdhTPW7VOLVThhQz3XKF/hOx7FhLGWTVVP24ASzVRa1OTPVXvToN2ZfedszOsilIP9
mCcWGzHaIS/1dx8x8eF2sKDe2YpXm26Kd88xbOOE4CO28CIzwy/G5OTdpWwI3Ej3apvH+WO3GJmn
d0+zJz38zfROdo/Zu+n53f/sLFboWl9c0eZikB4Xq3SxmKbRmZJhGOGindMuzFYy0bFX6wprYLN4
ro3cs47RuxObo3h9Ny/27PTdqa0tpm3dy8ZdNvW7Wp04hSzWbrmYvJ3F7t0lIsHbvXjA7cUOrrtl
7A+RV+3txSwuFtt4rMzNis1DfAnCP7AmAHVHZVNvwsVy7i3mc/0/PvTFku66mNPnxab+vwBh2SXd
9B1A6H0JEF6/lq/FR3Rw+Qf/hQ46zl8aB2+XAFkwAKxvaDn/RgeNv0AqQAWWAEvC99By/o0Oen/Z
pmOBC6IkA0qzF8ngf6GD/D0iasg9NQ0yb1Sb2K//hgJU5/IfsAnqQxdMYpGBgkRSlvwRtiktx2tN
T5pB3cXxxgPdu9OdCaUUaeG+7kodpdTQ7QdOEsY6LHXv1lvk2xaY94WhqJmv90jYiN0YSG/jPNHR
j9quCklqhse8t7Vj/k5EXxyVIbLcf41qvEeW/xNZ4e5djY5dQrPRwnL/H+9eyyFBvNAzglyx3esi
DpOjh8mA5vpoSvyutF6qlNrdaVq0YE5WxocJJcXKEIRX4zSgRCV143IzqMlmTnkI0qT6p+6K7IDI
jjpZu//RxtWtBYf4zCGWRTlhhYAbUn0tNYgc0CHf10yRclsb8XCMPXXyQxZcv/DIgu2IyjqpQ5Hs
qkppSa1XkO/3rr7B2JIem6KQ30CiizL47HXaOC0REwMaAjqpAM7/xA05CRY0cbRa0I/8z4wL+qEj
uNyv3EQii6TBymly3+kXyGMYHhXOuwdMAD+/fi/LVT6+Fn1pbQeIc8C3Wdk+3oVFWhdBOAAmblPI
+1wkLTE/fR0dQy9uVlNiZM+1Outy1TfD29eXPgeFYfkQXZLPjt7aI7TgDDitYuT6JIMTtjQYSEsa
fGDqmP9RHPfR1It5zw0kq68veY4Kc0mXmhCwfxv/Kxjfx19LlknYd7XTwcqr+Jts9xn6+rZ16RP6
+kKfHysXAnp2bcsivds9g1hLwexuzXYXmCmr64pYk2obYm/dcKY1fYwGiI4aVyehOrX+u/Du8iNB
LvnGLH7np8ymkEEVCdGTsxPSA1GIWgSuXWa+20ZOkKvNvShD2lhwarba/LgcNP4HP3550AYsCjGY
50+5VZByYWzsgsoKn9WwekUM8pwabJRr+Oex04DB7f/4v/+/emcm4LNxzPgFh6cRYpGin39NCR54
teyTjhCf1tonSYTdPHPFw9ev9fP4YZPNZK4BndJHdx7x2UuzbUsH7YaTkQmDPA+B5tS1MNVmsv76
Up9Qeqwl4FpYC1R6dFw+0o9j1bFHnLOwGLxG89jXzkOtWb8Vzm5rUnvEak6bgE0KsjbO7XrXPn1z
+c9fJ8mDRPixHNLj4Vpn01NrztBlBpfvDP1Xk1UXqmx+OGr3w4j6nRaC54goxE1m+/DWd6ri/RhT
rGnWrOP7laR8RUh7yP5JaJF/+fre/uUtfLi1s48LCJT2q4hbQxt30Evv2jO7N17N7uvL/MsMzSOA
3IH9Y3piqv74BmylQKKuz5gKTHnndO3WrYzHfDnguX2PfTHFBRDjr8bpzSacoi6JUevre/g8rLkF
1gbWTrYl9E18vIWErWla9ZJB4NZV4AB2Yng06m9+6SfCAcqDIl2YGEi6xejy8SpqlVIwqw5cJXUe
osm57/LusWS1bWQbfP2D/m1Y8QFBATI90st+NumnZu6ptdU3gTGLZjdHznNS4TfVEV5tSfiylhrS
6ZuH+G8/z1h2dhrAEdEFZ+/Ra4gZlWlLhLro7yOMaSs7bt46kwKj2Pj19e/7t89WJ+PQ0bBdqFSq
nH22NYFbOrhhE6BpRTeu1HJtudSdRBOwUSzScYuKYMAR7j5XdAWqQDPfvM1/HbfvxQEUIZh4f8++
j34MFZXO7oYibfPSY3dxTBD6bcge8OXU/554LRealia+JJOffSs2u0b55pn/603QXcX8j96YRejs
RYNkV7Uel2h8ZfVMk9btpOmXk9bdC008srW7Zu2acd3/MWnOMGT1+s17WOanjxsb4lw5M5JbSNIF
o/rjmB6KtOjR1TS0cw3QG4Ny4WVqtUUmEgedVW5asrqHDJWeXSMLkhiWqbE1rNhXdCXoOkDFciLi
zqSyIKyVbIf0SyWgtVT9r2/08+DEQqga7EstblIzzgan6pZOPEPQs3CZDwmttofUc7cOfDmxXgRG
fX21z1MnSwmsL8dOkzF6XsWAUcvuuzRHk261w68sS+4Q9GNaVr7b3n4yhS3Jkcu6pdoO3SXaeZ19
moZaJjNTDfAAIEgSzzPJM+upbK8lRbwoVHFuRs2Eib4ooXZ1z6dFb9yR6uT3KvL4ElEpsiEy68rM
+dHZ7rDrRhNNWllgX7XYTOCUv2mGpVKCfokV6sLGF90EtdSba0eVPyNAmq+f3vm7wtircwDjVb1v
mc9n47EvY1tgig56DlCBZRXujYxAzlyiITCAlN/Ny+ez/3+uh+SSkycHSXX5//8hLYiLLh1U0cxB
w8HgWKWqddNGof3NCDyfkpermNRxuyotM8ue9eNVctojC2CvOcA5DNor4rdZJj86U1y0BZ4f/Nvf
XPD80+SCBudArIKaSlTwuc5FijF2YQynQCdK81nUmR7Eff2qN9pPLQf7LQYinNLKLL+57icP5XJh
9sTo2rm+x+z48ZfiZujSznVlkNfYlwWrkF4Z92Hn0L+IUO+gw++lVvrgzn9i271D13dlu5S7sgPC
bfisY4zAphRX38yV5x8lt8VBgTnKoR4OC+XZIk+CTdeWfAuBV2N5CWVk7oGJ6bmmCnr/9Qj+FOjK
tVzMo8sByKOL5bxUJpuUvssRYzMHRvm6mctoHRmEODgIKVGWZ8FM6K5vz9qrRWgj/uR2zaFTIXTR
RDucg8mPydvX9/QvwwGTIyodlgv2WdrZW+lrM+ZamQxSEOMNcC9++LqFaXXmVxjN57RHqhAlebz5
+rqflmoUQip2Xv7LFLwcGj4OBzAb5nOZUo3eZn/gh7No6YXGKObJMsEAls4XY9lXRzsn64N4vcZZ
1UXd/fr6NmyTy/xzpVpug94AE62lyoR5/kr6HPQy6pUhMPPR+GWJ8CUbkqtR1ftt6HS/s7G37wf2
NhHuOi+6bbDG7PJ89gvdi28Ut9mDarsX/ZBVO9k4ESrlaNGBKGTUEBrWEOU2VzeO0sRXqEKsfWbO
2t4ricqrKLF9sYra2lXGrP7oxKxvQ7PytqQV4XlvynqDP6Vdt1JdkRtT+Dn97KdqLLc1rNtanyAi
IIH0PTKKt1JxnAMtc8YrxK687YqKm6Trl1igalPq+mM9GvJ2yol0dAny2el2a51qNNwoJfLqqqC8
ZxsjcAlQWsDwD6R1+NE4yss8g3Igph04wibX5ihHLXvInCq1tvC3xvzNx/gvo4I3wfaJMw+Q36dJ
QpkIqLR6NKRRadxbkfnAQ32rHPGjb7NslSzk6NzuoAaDaFJ+fjMWPg0FVmUkUQiA+EI982znBuxO
4EXeDAH6WOuXi/31QdfCclfM6qPVeN/VErwXAnwcelzPxdiuIV4jCONs81Ekc+nGdj6QGRuFj70m
qDBOHMtHZxT+pHHBTshZqJW1nivy1h7D8Ykkw/Q+zhvnGDmV/WdIBwZiKpVjV+BeXSk5aTprahmh
0cJlNsvUSd6Cpetr+CiiKBz+kGq16lYYlQa1S/zl14/w82xi8uEi5CQzFTHleeJ9bk2T14xooFAq
48wRTXLdeIl75QrJ2LHjcI8LMlrMF5g8vr40G4HlBZ09UEAPVi/uwDP+E3r2zxVbC7sIdU8XhDGS
pk2WomfQLLfY65UL/y8EEXtVQrzPaoikg+8gsYoVYUXFVUh1/S/pJslTRPc2Z8kk2ZetRVRhaIUg
SHifjjC807Nrw63pYviT91I7pZSTH/VMowV81Dg51fRZm2j40LF3fSGHjZJM1TXG15dS006qk2s7
Xa/Mo3ArxCRj8TB7xatR4jcl5rvaG22rPyGfcH5AMYm1qKrFF21gDEM1Q5aSXl93ue6s2bF4t2Qw
i9No6q2L/b1H74+m3yDsIm92sZvq99XSkukPCo4S1tsdZhtiCjtV26ahjScOWm1llKIeVgnLzHNc
VOMDuI0XZOghmgB2C8NQnUbpmhY0xQuEofIgCpjOi6TN26tFwoNRphqqI/XrUJxOO8yvStYrr+yz
tft2NKxXS9ZQvYqXsWprLZkvaaeJFwlZ6884BtHZ9/kGe+FMUDNcbx660w15jdV6EEqI3013wMlT
GMVYdxzY5x7JoWIMqhetXGu2AoFBwPDbuqxP1NR3lKbXZbiOp1ReYvyvfLptonpDA0yerENF0W3k
Zx3PAsbovug6snbGSBUveBPFpq2LKllphuKdtEQTl4SaE4vcJOUP16jjo4X6a5NX8MdeRH3IEnG7
GmynS4OmQgtFjFFZvLCXseAcG+J5YmQPO0wXzmIa64PJIOBsytJ0pyd19kuNhv4ads9eT5lH1Zk2
El1eyPQwmXqyddKEHvtyTrG8E3XaqgVDbUINEQsNX42KEkOpstjvBs8m+bJ1lQOxdtZv2U2iZSOh
RnihOfFCsXbAXFvyq1wyPNGR4FcLa2M/NRyKN5W9xHISp0LxuUBQlcJKu/VOhfYL0izGxpGSdk8Q
tUFQZZ1sTTfpcevaySFOIwq1G6QhqqLHDQS6R2ZQNObTYXam6Max2bTMlvAuMgNubk6TOw1LxUVt
CcpeRKM+NiR4Ia0RFn7niZzwRtWKQE3K/kBJae3Xpe3BOXrDRjau8yPpbUh1cr3qtTln8VpmJK0m
fUmaHf3Bl6EyIArRFdK11MLTDyORM2uMkYE2ub0/S1vhIyN5g2gccTArx3ucBoK1SK2Vt43C/gIz
mVtfNlMebqoB5ccwOTyRTjt1ZVQj5dTNy9CeAlm346HKNOdUVQ3tZpGr+bbXJVsS0/pu1aCasNHS
Wcqhm8b6ZNlpc8dn8tI7Da4gJC++wpli2zW6s/e6zDuobqLsZqtL/Jn0w/sk6xwqrELvWWqpvJWx
Pv8UOS9ziEZ3I5g0bzPw5cteFZ1f5pl7IvzYvnSccLhs+tl501kFfnqlwqsLi/RZWJmOrpx3OraZ
HeRyMfklEikWR7XqqAkvljunyzK/LRqOflMydJdEOcFWYbXQ7uHJ2TTg+9lpKIrXSaLWRxdd9ZVC
F6qHUvC6L3R5W0kjOYYyrTYDwP5Gd0Kq0nRXCfDs2KRTkTOHBxbNQpG+jrb0+hW2MWWtKlgDc9u6
sYuWxUg0XqCTKHKdcES9LqMsxOJdwNmv9FmZr7pqNi7HzklxJmkVm8U0o5+RNIYswc3dG5d2Yg3t
ys7Hh1KpA7SN812CrffkpIxfLtGAmw5iZacZFq2machgfV8FESVBdw0UJnAgSfRqDELW2pfc4d/i
/BQvet+kR4xE9i88zohu6rE6Go5ItgUas6AoyXRZ4W+jRWbkQTxXqsk9anIoT+RL75ouHA51jjYo
dqOrwXObDbEU9cEETjwlWe7eKCkij3Lq69ueFIUfc9MmT/ZkTjelF9+VY6X8tmfHZO5BNwGGpp2M
SSXoPh1KPHBzf+0QNKftlUjrJ6LDodl70ZJqKYk0dq5EmjYa5uvSvQVMEYe5yHSqzF3+MTyd8zA4
GGcDqXojCWp9NMhdSdLUDfEQ0tuQ1df7POHR4oiolZoPSptK/OBCWY01uQ1b3JZoTTPkEyvM9IZc
Z/VAFPisiQ35cOWNyCgFXbu1Xa2btHnIpTqu46axryqiMn+nmiKflogDLt0O42bQZPhE1XJcE3NF
PMLYDtVzCjrukKeh2Dg/KRbctF6ToT6OOw+vhPpr7qul7qLbdBnFkQaCMcoIQusS/3v6tCQqbJPQ
SbE/kYK6ZpUZrwHHhx9OpmSvmVqg0BEy2hSlgWDWk6PeIdjUW/IIG2V+UcyhrH0z61yx5s8XOyua
mW/UfD96Rn4DP1r9mUsjWyMQLEn68/rxwZbGdC2UAVQkQqlammRw014gjIMWpzVZ4WV/HGw4mUxs
UdePAUkC5uvo6R2dloZ8CENPzBtJ7vIprEzjt6omb3jjnKuos5pfisjZJ/ZkrT1IYuaxepsEDQtN
sqvJhOs8zLMOcVlZ6kkI9NVe2usAjx2RiIRHr1qRET6XpvlLP5MyPwwNAapli9cuIgKuiu7UbDhy
3mlxiysagRjRkSDUG9saypU3UN6nSD7WIVKNPaijawR2yAFnq5GteWEIksgUS5a3uJv1raqNnR/D
QP6QKSl0jwhbXqbEjNUNizS5sT0Z9mvPHHhBbcXXGcfeYZL6gVx5c1fQLs6RgzPPFlXLdT4qJcoV
iy6QVazXrHJGazAFm0bD0u6U8Ag8E7LlxzEkTP59F+T1EeqTWFj7CoPejBqlqHeaTA4u93jJdqW9
ZiLNV07nPBbWso9pcu9IIXC+UtPhZtSiZMPSnR4pqDqqfRH5tI2Q689u2irUduv0bKmxxKJvivMd
YuyCCRQzH8e8dtXrzlMZFsEYw031iqOxIOt/QsbUzrLKeSXUwgpc4QSF0tsbERfEZocl6ZDV+Gyn
vbLL0VRRhyG4oJXFjzyh7K2o45LAcVIfMteJTrVXs7t2vX1mUbnkFnp71VHkte8X0KipY/lk20Vy
aPOIGagJp0dVJY2RcIRNR008uTCI27RRrcgclaj4ZIUAVLrZXjWMbd0jvTLakV7AapcIOflmlN7z
MefrLJpPNHq6xJWILGgn47qzKezI8CPcuKFG9LclCViUU9JvuiQur7JRTNf6LNpi0zQiPk0EdB8t
CMMbNFrVdsbbc5qn9Iq1jZBYngw7WLRz26JhOzraXhskDm5Qj4nuxpI9XCrp6hdpm9S3o0EMuKsV
P0OisY95DoDl273tXsjl/1CbLo3WJontK62KtCAmlGqRn7pBK7MGvyjBDM5Qy0M8Sgs8LOof+DvH
ga/rQAJpt6D2WvcaFa+Tk5BJ2WWjXzFqybiZ2JFR3bKtzdxknxymF3pP8eDYCt5hFNZBEhYn0gm0
k2IyNuliIOFEL3dhS5VM3HrligBRk38+/jSo5g4I251OxHvOyP20ca+OmfGg4OO4yMtouh2Iet0b
XaZeR3gutoOucsip+kyxfU0dZeFDmEqmT226cGadvrHGnB5swjlXqVelt2a6uELrwmzXzqATLYNY
y7o0ojIzVujnMbxXCqN+5uCG1sqpj3AkSbMicA/Da5OYfDz9rKXTmhSFbOPFQxxEBrK29YiZDlu4
Mf8mhkaMPo32eBzmKBzYp9edfY3M32DouE31IyUb8G5QMrFH/EzLRBSOLrnFONRvWsE5d52qBJMQ
1I5arNLlhsoRynQi/CLeumrm4r7PU+UiN0zsD/1sswGoNAXMCAwTfY3fm0Q7hnj8kPma8hYfi/Uq
hwIDT22ZG5AszKxSJbc6UR1EbS7Ry6hSJpFvR5orccRL5RDNRrrRsjK9TXJkZ1qteS+kwpdPxaCQ
UbDk11fLmq/FJduXPOGhzuiM7VXnVC7qXnaCJIJxCGtFdKXaJV5Ze052baWXILmWCGSu1ORCe+ty
sDyCKFX8+q3lkshLbvwAFzR18xQURDZsNE9xw3VLVmUwJoazG+KoC+wpFz8nhpevRo61CV0KKC12
jYspeMKyUZNxeG0VESpzpRcYhxHTdCaugGwu0MMRqqO+VgQ++nbjaocw7QTMGDkBApybAN6OtM+5
FKs0QalU547fjhabOkPGmD7I4lazqNnkOi+nGu1D7U0nqD3tcRbKL6dMo8dhNJK3oVPVzdxHxc9e
KZB3qFmFwrorb8e8jw6tVcUXkzIwtyPo9+kAMFaWOepUH5WedueZOKXXYrYITl5uqbUBeob8wu0a
TawsoylJFCKPoFGG+mJwaZA22NN1nVB2tcjqgC6u/qCCXm+l5YUHbTbybaR0dCQSi+dHruBjXYzo
elSOx57JaiVFw/lFaVGPUjxNP+TcoBMBdN1ZnUeSJjsGBz6kQqu8yuqou9enmdBxG/fbuMqKuA6y
Md82QCKXNDS4q8agCoP0le1sNGxvI6PnKZLouR9lTwqnMdkkdxrDk6lndCsJheyPsM0ZvyXZRiBs
5VEpPNa7RveH+H62zPiA5aJSVzJmwxjmLvSNYD2l+rxhd1caHATS+2hMwn2oqZFfAkn8P/bOa0dy
JEvTr9LYexaoBbAzwLogPWRGZKS+ISIVtdZ8+v0suqonnO7tnOjGXCywczGYmqxKc5o4duycX1CB
mJ6CJjKvpz5AHMtGwFbUkLsrX1N6N9cyOCoIr7iJTEhy0iJDgFeeyy2TVnhUBvBdI3ffx/GQQGpC
daucKNhzR8WNYt3WSXvfYb684drZ9mjD/Ajo1ENq8786KtDwKTUpRgHYewgEuprKiL4Rml/b3vdv
HQvAmdk2gzv7sbPXpOJqnmuubF36gvgtuOXwV64I7r4uHnFDoe7aeDb344zkE9mC49UtkjxdF6K2
Xs0f+pz/WAvjedsKr6lAifaxTPOKt8q26RNMGYagogwyzZxYJ96XoSW5hYwGW4nGQkirYhPCqvOq
MRlu7ZgCo6ojs+MLD6zUBxJZa/lOtuCVojlo3Ska4mlYYN1qeRLtk4itYIQK9IBJpnUSjXc4vwZE
wPS9D3FsY6CBwhZryXdHTzXljyzCcxvEn5ioT5ORHAa99qYRUyKYpncVN7K+7+sAy/QIhpAPYk5z
SFHmyTE2nQXA2Nal8UFL4+ZaUUmC5hm5YCLlsKl0A3GoCMW8B3uux0c9qsCWl6jWvEe9oNpUQaze
27zof0WOaWxlJf8806MsNnqCuliD+I3rNBLOjXobbP3I77x4dPQfnCfYGSLso9KlwpDREFQvKRZh
5qJ6ee604PbQuk5NNOeUXvvcK9oHe0Y7b8iy8t4A1LcB5fUZgmEEI39KwHsp8w2YXJgJrOYhAtO/
jRyNl5nTN2RCuEimSsB7PtKcb2ozf0xhne1TXu3cojGFlin+SXEi2VZO9FEdpQ4wZthvsYj62fno
69bwxwadxzXlTfXBUHt1H8WOfIfNiP2o2Z19H4UYgyhlFx/AxmX3gaRcgWu3ASmnfrjJhy7lfkij
T/40FVzfiXHfhq16l+LbdS9XaA+2VeDKg/bFDhS0t3JyB9iAxp051hmHazAPJgrCXyxlHA9K12x7
GuX3PakBwMJ2/O4MUvm+iHGegYGHVcKszNeUmekfmBrVMmO0SuhIVXOAm5rdS1Xs37Vh6ny3CrTB
AFYWjrxhAqimpQAK6m1Q5RI3RSib0ceWIg9qHDY49R/GbHFBpYqJmAcPZO2+l3US4gCjmVLuwmeL
mshNxZl4tFiDm2Co8ptc1iZ7Z89W88sxp5Dhwpi2xNS2hzyegneWBaHJ4E7+iey89FTWWvLbL7Pp
dkyD8muTacl7wPewxyyZipZV0bCfBsQ2URjvaPg36k7orO8RN2bzFIGx0+rK5iiq9ZdAbaYPCj6K
3ogu1Mdm1gt4gh26iG0XhQffJ/EJYjm+teBJ7WnVlzeYS/npnvfOuCH1MW9gDQa8z1t9CyMTDWkt
LOadytB3bT5GdNDq7iquXvQ9YqBbDf46E3oswAL79h7FZG0T9FP40PlS9oTmYH2oI4Osxk5wNdtX
MBVoQfA+Gt9HSg5XF+8VCu2JUhvPwRxRqABR6ez7bGSZOlKG+AZhVoQ5bCv97tTcU7M1lPFmNAzn
Q2XC1Ky0rNzOaaZ/yict+CyR2ljF5OztpCrQQFI1aWdXlXAOGrkmsllytiVyT5+iBtf71hqDJ2L8
eyp6W1nnSUzLn9TkKaH6SKJmuJVZeSO62wCObRRIuMBsu95YCobfisI26Zz0W5tRfGgQX6YJIf3W
ElBlclhS4c60zTx3+p6y9iGk2bCFIpjvJBvvOjCOOGEk7acIhz2Obvej7ijW1OnQ7IrQFO4Fxfuy
qKgI+tDTqjAyrnEGKTfImWGwqEg4XVhOsZ9H3ALTPmmvQqrYO4NL9pfsc0W3Rqa6+mwYv6YRQX+j
Q/qpI9FDKJLEZHD6G4TEy1sBAL2iXi/hqaUauxrKb7PR+wzHHSdPtyH/3TWaQFrB1FHpowTbPHWw
4jeUr/q7MiBQwIZVPiRd5+zlTkMguzfykCw34GHU2KjZmA2C9IBWTTbTaD9WlLVuXx7cU5gPH4Mw
V241DQ8vxMrbjTwV4cGOU4Nrd7Bvosa8RsQ2RURcdSdYxMGmAtvuqYXaPSm6knm9PvUuxepUwv+j
iD2tT52DPnQoNWlt+RUZF+s5xyjlS620zSfqagjeD9B4412shsVN1o9YGdAluEFOVLuC0qzcY/SZ
3lazWSJan8QefkE4bOUx9ghT+Olyw+VEe0HgIgRF3jYtdDvAGR13cAeaUUkoq9Ve0WN9i2mRIJc6
H/OEmnRavsuxAH0y+FUf6bn84noiaVEz2QKqp6XGsynS6SGwTc+qeOqncvoRZb3iuinmYJNEOVbq
vGpWfvOZDrxBnAdIopk0fGl4H/9mnQqTP2gJ6M0i1jEOxG0sHDXMavQy2aY6QK1GRBy1K36GGgep
oWlwE2eNflfa2BTMKqBPkqM1aePTvplhgcRWNGQA+FXKovWoyTlMWivApoGSdwPShH7UI85hXEdV
iBoVksobFN7SNUCSaDEed8wMAC5wJEQXEi2ERfffMmZ2dBuhBFoo6bVTIPQ4mWMfo1VkfShj7Rlk
/McJPPHWruOeJwKJukHDYNNWdv6QzmUKatF4pvSQ3NGItO+HSC+urGrSdrNEty2b1QL4rCyaVLVC
MwGlpx3Njt814NsNFW2LTK0kDMiB+sOvq3s/x5xPKZV9Hg6Ol6FhtDVoz8Oez7Mf0gRrwEJl9xo6
WMK9MBc8u03zA+UY1Kz7uf9aJ8q8q33sZKW40XbgiVKymeyrDfUAUZBYMX/MnB1Y/BTA9TmYfl0+
FCfIO4S4UXeh/wi2wTxF7jpTAWJ0AC5aSsa0G+rJcxBluacSn3iQHKkGVaYVfuhsKSLc4FyjmHiS
xsaQrPRDT4ANACtUdD4A+dDCsezF0qKYJpdRJxf7dtLMR9MPbHoV2vDw8r1vEkP6p7Ze4Mf/4aT9
n/9MzP7oX/rw/4olNwfpn7uD/R/YUggh/e05//m3zXP9vfsJfvLXC4Xq6ud//C/+2z9JT6byBzgs
Cyi76P8bYHL/QXrij9AIoomtAaCEw6Czvn9JIll/CGKTLcDhuinKrP8gPSnmHyD/NNWhIWOAKTbM
N5GeBAbndXiwTUHH4n8pQHTwohbh41VDvVMp85VxPXFLZ9ZTNHYNnS17KrZCSv67VjpoQxp94ruD
rKDLiUP1tGmHCQJt0ofWlTo6FRW72sdoctY/27bWOBg3jm2+iZCQ+Z6ofur5MwqbCHLk9v2rOX/4
+8987Z/9wp45+vUAmsD0COiewYy8HNVXv16SsQCdCmPYhZ0xPdOcUZ8S05h4SjswqEPHqT8pPTlu
gTUN6paZukNC3p3kAaAZcEj9CqtsJ8Ly1FYKnhQK6VknUZcLQgoqXGT3lmJPD12rDV+0WpmMTTVr
0gP9lNnFymrem1Zad5uYl/aXmYe5/C5Ic8rtMnpFj2Ych7e+mlOgh70f8VrSx2jTTujbNaSSa+CI
JcgNQh3xXYYCxnzowNyOF1LpSItSdN93umL4JJGhtelGWQLkBhPn8rQvAY1iKKgJFmgj2kGys8DT
RUWmKxDDkJS3JnDYeSlfN5IPisWhI2I1vuUFXf74PxWF3vW/6rarf/3t7rls/uZ2+c9nXkz5/z6y
1PjP43/Ez/7PeChEz47+Yf9yqB+7X/X0/lfTpe1fFEPxb/53//DP0PBhKpFR+1F0eSv+toCf9Tpq
CI+BSyEn6KL02I9Q/Bd/BRrsMOC6QfJDbkEorBFN/mRXmtofQI+AAOJrAQpSUzjkfwUaXAwdQDwO
bi+CZCmw7H9pr9l/KPxt3BjCmV7Ep7cEmpNb0zbJfGxYcGB3QMMuj+qc9XQAMYDdFbgg7wwZHA79
tf1UFj8Kp/1uR/ZjV03KIVST8rrpkY2ddB63r2bsTMA4AZ/BF2MWNB2PCZ1sbMkewP2ILA3Znl2n
yfJNZ/fXdp79auL4wyg1SAlK1F8oY2+KvLjFs2ZYAU+9ULOOAhbjW8yywIRZEF0Xp5RIUCoNiEwU
f0gPdrz/6VHjqPuuzIwQIyzkSLONJikz0cq0ZJSC7UrC+LxJBndIc6yzMnTeNgENzpJXaxzuzKrD
axxbcOCAZVns/v+xWx47btALx27bfT+62sW//RehWcfSRjExzoBB9Oe5+ovQrP/BRscFlKvJYqlF
uv/nkVM5jSisg98nVgsCM+H1ryPn/AHDWVehwFmyaejaW07cMjuU+ZvgCHLWIH8SE0QUf3U3FlXb
Jk3b9l7T2JNba0qwi4Cb/H2D/FNe4PLaEaMQIXTehqqsAMw7HgUIFvUiEI6eVPYantV0AtBFiLEc
0Jz9q3k/c3jXhlqkKnHsDLKlZMgA44VgtAoyELaPCy7AjBUewhJlyEeRlwkcN5KDItk6/iiUhVKd
JkiHPo4UIJBmSLeIlmLZm7Rh6fWOU3qYBjSuoynN1wG5U3bQPwL7mS89s3TQ4FUxqxZY2eXSKSrq
z6k0dJ7ZqeYGbB4lYF/782y/ZekI+Wxg6CoGe3jxIm3KsFH8pOo8WiHSzRxXEeYsqrSpW6wH3/5B
ENPZhwbXEHZ5xxOKdIctzbSDkR3vId9oPkXR0NFWovuZaTNNUa6ggy8gqou9mGsYnNHJaD1qPriG
6K31xOWXv/1bqIYgZQrBAUasEDh4fa46C/mptNRbr7Rb/QYMno/CWDOujLIsF7AFWRducuIDpAVb
HIbXp7dV7aEAquIFal5f0XinJl/JNup1qXUdcJ1vOwshFIglwcrI52ZRGBeTFAgaw4vx0auR5Viy
sjZvW6/r8DSRCr2kPQk07vKOOD3MUPIhgHMX8mPpixx/nzXLRVRlKgaYPql3AQj6FuCGiQz5XL97
+1BAiXU4FmQ40E2Ph/IdHgRNOdIAUjLrelY76yorzPq+sow1FYZzX8X1DtGT1xyCgYtVw/Uv1AHC
lGxxGf3FpsYYWVJjV5pV6c3LRJ/+1VCLTEJDaUFvs5Sh2kY7FPQwbgD4rH3Q6WY4HmVxiSB+2JUl
3pZexnW1cahp3kVFkBzevkIkQ7yOYdWTpi4iUZTFU1YFAd9CueZghOqwcSQjEm6I0e7yUGc/6L+G
WkYiLGlan24TagETJXMrMGbPjNRflwc5uw1eDbIIRGanVWWBfKBXxpntoYmAi8AgYaza9O1KzBPL
/DqhBNH1IkcAtZjj6iwpVzAefXo1duFhLVV7QZsZh0huMxeD7x9Ew3Rlpc5OH3RT4gJ1A93Qjs9S
GEjo/tgWwptWJLko4KPkiAzhmxcJyiZsJYMEShDZFvNX9dgXZ2ize0nYfurGPtmXjr7mkXaySJpi
kLxR/LDZtlzVx5+CvJQa+a2cei2C9ltTCdufWtgiJFTWZraySifT9jIWggM0LKhVWItp47byCzLF
1Ct7c3z2Qc9sEMdFDezyvjt5XnCbw3IFgULiic61vjiuhYGoX4gqqyfjEnwvmU50m0/oCw+Jkd0i
5Na9U/AluJO0obqtqLK+SygJfcY+GCC6ItnYqmnhfGd1UkjCMcY33ADNU46/wIqGxsmuFb+TSYeU
p9mAvxbz4atdZERo9Xtd0DnfANAa4EyKypMC3QKI0r85/9AYi9enkOsQ789FgAFx3+eoc6Seqkif
KP9gBi9b41t3LYPYvO4YSed/xCv79ZWdzLlvJMIKLvHT2rWyqt/7Rt+tTN1JT4Y1FlemrNsvnCJn
EfjTiqerRJXKa1im5xJFvGlnShomNLkOWBRkMHq05VBjlDBnI9Tw0PEq1Fo+EMlhLgAgf7KVQEVl
r7LQm2MiNpWEzS+00GbeU3Us3KEsgA3IY18+Xt6gp+dAVamYAwVHEEfmgB9PERitueASSbwknewN
iPriUEuT7V4e5SR3Qt0ZfXfMBZF2EC+z41GkwJE7u+oSz68h+01lrGyhIATu1JvRDU3fGqf46ZeF
jurT5YFfcqOjaCxGhmXISUf2G/PD45GRds0l22xjz8IWDuTRGGtPxjwZz0VZT5QAO8vqN1RKxscp
BjW1qxA0TrZlA+DytrQdjh2WKs63BIXCb0FoTqCt4XJBD7j8O0+PH28L8jvdYZYoNIsJfJXidUam
DGMQJQAzU203pPE3I8xxYG6zaUt7sVsZ7tx6GMQ9kj2Z14aoc78eDin0wqnxmPcS7IW2WW60e0M8
PbZmG/memZT6tw4fb6+czPzj5S89t+HYCKRi5OomUf546FCt46kJu9gbURrfA/JAlUhn/10e5eVo
L9adZ4dlkcm+NPkWcTePClqddRp7VVwjl5nKyrQxgQm8b5pRv8aOSLue0Kj8OGMRh9sdBOSh6n19
1+fteEVvx3nrNa1xAMSbjm4sEXx5t0XFjJs6OsUeDPOEzY/OQS0MkC5/9pnJ1VCWwN4AEQrUUxa7
vZ6nce5SI4LPCqwoULMSodYu/jdHWSyhgqtzB42PTvJkZfuE+3xDUV1aiRnnji4n16ZW8qIopy9C
Ezj8yu4m4DM4XL6zQck8hVFQQzzBbicV7jfAfMpq0s1NKZnRh7SQOwB3wuLRjk0ZkIRZ5PyfjvpT
5VD9Lkcrsndvn298MKgrEUAhzi7muy0iSUFWGsvZDq3zbLbnBz2FM3Z5FPGhy71solbAa4m3OtNx
fGQwXFWCOJojL8IR8dpwKsTSnS7ck7n3K0srjsVyKETRIMdSgCY4LIYKh7RRwdCBA+gH5KWtd02k
44rZWh+FPltsq98vf9pJERpcOzo8lLU5H1THrEUkCm2lBzkH8ADR2sTLOpAWKGUE7a7iCf9OUeYB
qWSzRfhaBuVvBLlbFlr4wFIany//lNNZ5uRwcPBooAz9d4+CVyEYWW9Iu4hckRGm8wfTFgxIG4sk
3HCylWBwGu2Ph1oEJ1hVQLwwT/VU0mrXoq9+MGASecgmB7fA0PR/czxxHbz+NL3pZbxqQ0+ecuRf
ilL7GSXJCErfBAyNrNrK0T2p1hGEVJHb4UJiMJuLAIEPU906chF6GtajhyqRQbtH4MQwjZ565U7K
a2DsFtravt/aX1OEU35fXstz24opBuPHdUpDddlEDbVEqnDmRWy7UqvHeuiKTxZtpW3n+9rNwCrv
KytL0YHVk2snqPw9CsioJJX91eUfcm5TafSSFfA61KeWxiMh/A5sR+rQg8NPHY9jB2RXYJJN4Mf/
wlDIl6E+JOAQS11DJGlrJSig39Q1rKp5or2awHbdpipA4stDndu/2IKLXgjnhQLi8X5qBZCyS63A
q+QQL81wHPbIIft4ZUT4KIdpvLKfTq81Sq48ol4UNRVuhOPxEsSanCrSAi+ZgWBh66n8lq08X6lK
ncY+RiFnoMqs8mlLVY5qjMu2waLSkwu//1ym2Jt2gabArcTLb+RdtivreK3ke/bT2KEkB8B4qWIe
f1pArZFUMw+8VJPLp7nohsdQ0YaVAHAmHQJ8RTPRouhGNrvs9UmSPYJ4izGsT/XsMZmT6Ueg6A2K
o5p/rw6Vdd1MVrjXc7WkPhbn2z63xgfELDPQkVCnLu+fF8TX8TXDzyGtUzmflFKX+SeCQgQQ1I09
ipHFOySlNcTXZokbtKm2Tpxo71GJMuqNMWnVryLG2kLOJv2AlFV8V8IZugIJHq7dfeeWgpYoT3W6
9qLeerwUGdw5KZKqwKtLRzAAcxSWzR7RppWPF4+dk49/0WARnVeum+NxpkGDvtKGgdexH74Xauns
UzhaNw6IyZsSfPIVeg4htiONhL5AWT7O4KjWMsWTvisXr8ZjX8BckOGh3nL8K9gLTudbkuTiYzx/
yYcalCcsyR2w52Zbda1NCdhJdu0cx/dzZOUA7Z3iy+WpODPjlBxQlaQwIrRHFjMBDxaGCW1XF2BH
8ijZMvQ8FN9XNr/4WxbzTQOP0Ao0hI9dqj2JYxea+SC5qBV8knAvuItCMOOVgS6u7Kw8OM8NxvEy
iYziCnQW51mLSm1O+lZyceroXJ6kgHx7Yd+d5vYNUT95//YppOsBWMiCu3OiLhg6UHVxIObjNGfe
IRQzbCHPJHf/wih0Tg1dzCFlguPN0uUDiVNXS66Fu88GRX1yQX9cK9ecCcAQ9Xn+Ig/M+VhCAWhy
QASqGKWvjfghmGwI7404+zLapl1RDTc1zjUrnyZ++nJ3vB50cQ6CdKrhbvJ6idtZv2vLob2B14US
elPo3y1t8A8NLvaeX/qW++ZJBR2CBB6So1TZl92+JJeo50SB5DoBUpByT9SfsbHyLo9yJgNhMwI8
ZGpZQU38+avcL0pMZTBqiOVKZqbbsZ5R8ylwdi3wotteHurMceYeo4Jr8egWsf14KMj8Ci6aNRYV
YW9/tIdqvqnLdlhJqV5wuYsVI61ElxwBHyFLu/giPGfkeoY27Jq1NrqjWYTZXvHjYpNHo/xDU4Yc
vWw5+mnGdjpDr+qDHzCAlHsVcyPPMqEnTdy5D02nQWVUZqtWNuDwpS1aKuVdmBv4UXTdsGI/eKLE
RrwF6gIlBTSYeMktJkfmUeNbfuS4RpKW9whfNdhVK/CpISFj1J0dYqkLpw3VzAkm5Kz3G0cOox8J
oiPvcWbzH8LJwkWlVWTk9lOWHPKOXmj5dhqCLni4vJJnNo1InUU1inI/5ozHK1klTmdKSme7Up+j
nFiCyJsGKd1bNTLO/9ZQy7ajPCDtgumL7dpNNL7jmmiuIDsOd9U4+ytrsPJVyyYGBAHftwoIl2Fi
Nx/ypJYPFr2T2yrs1lz1zg7F/Yq1JngFxHeOJ7BDLCN26A67nVzX+M+WcdhtE6123vt2Zu4vT+GZ
c4cAEz1pGqpcpsuqj0TFpx+Rl3FbuPpbKRQGQPhMryzU+VEssnBxZ1NYP/6klOGnuGZPULnvNk6O
bXQZ5tlKDDmXl/Ax/zXMYuslaAzJYwpBSUNV4lM1VrS9fUm/VUr5NzQ/5VnzDYDmsIS2cmdmOOWY
TfL2yAzQF9lAETiB74lL/lXMHNCM8nXw865UZ9IGxPC0wQDNWPnUsxNqCYioBowVDPvxKPPsJEqE
fIRro33k8U/YoaOQf/gXNge5gQMw3qb+vrjf7Cme/D7LbZci+e9whEWnQL1aaYGc3e48tEUHhIea
vqjvdxRxeG+y3aOq0+/DUEo/DZJteE3pr5Xc1oZafE9RYy0XmBxiyFDZjQIg32v1Yd5i7rWm2nlu
KCBh4vLk6cTZOl4gFeqTAP3Ybi8HxWFqIYDiNxPtnAHJoLevEt0J8gBUIXmmLSawoelGbZMjXKBV
TQZX4GNmryKSzyRYcF2Qp4UQT7/KXEQlHxeYJO9jlmnojetqiqLrFLTaQcfjdROpdn3T52H5+fKn
nR2UDB9YkxD9tBaHqceXPu8T03Ljfij3ogO2d9A7uinadn5H2bil1aBFK6Fe/KXLHMEB5s+38qBj
3OOlg2+OsTkqSi5yLOZ9NgyaizgSCptpZ91ZoZa+PWKgmiDK+1T3UXgVZ/1VxOjRqSnllrPcFnWO
pxK+eEYxVCsh+MxU0shE0xv0IOCC5VnWUZed5J5RFBiRe2TUkArmTQGvtsq3MMSrj5WDR8jl9TtX
O6BfQ+UZZXzhyLLYm3GRlXXPTLskDLjKwcdrHtUANiCM2dz+2qXESL3U8ocAry23jERHbcAd/SZP
AoSQyVtWftGZcwmYDGsaUJnkzsvAqcmdPk1Ikrtwp6JdJvi4suxXLqYb/8q64mcBMhnUH/Qo9Xhd
dUCadQKZ1C1RpXvsByPc6EFvr6S0Z24C6nbk5rQ7UOoV+NPXuweP1EFuCEBua7FHOznOdlHXhG+/
bzDJoMxEQkdJctmEDbq5if2YUUpsDvB76Z7nus+9y7vl3Kfg8YJ8B0V9nY7X8ackFvLNaaZYbtTE
8x53TtQZDP3NUCuxGCrAMZAo4g29mDDbmVWA+YPlag5KEg5Sk5vBDruVZTm3z0CjoNErrGLoWx9/
i6ZIaW2GjeU2zWQfBtS+rn0pzB41B02Ty9N2bijegICDRPeOI3481IzrmYbJnuXWVo5SSGBGe4lX
iJuHsr6yQueGEmRM7JsAfLARjodKQqW35hEJMRAL5W5O2+xQKla2C6RhNZkTN+QiDNNGIpuj6wnO
ZlkoRnIfnDUwD1epsShB/WujFtKeIvUXS0KyQQqsj7ljd1s468SMRv2Gu+73t88sTxmNjYJCKh3n
48/1EelA9N1BIo9o5RaGTVUv0fN9XTnDyiKK1PTka8mOKV0QomE1HA9l4OwDRWky3aZUpRtk0tVd
GajhtvAV5c6I1Bxtqbza123YP9pVs2YAf+7ocb/CQOT5TYq+iNMB6oYSR890MSTUN5aet9ueWLkS
fE9bK4ItS+wV1yrq3eoiQS8kJ0ezsDJdnJ11FGQiP9/A0rF+Suje36CkpO/KxjeR6IyLj92g9y4K
k82DHgtPpctre/LF/BSCJlAZ0Es078Sfv7p150pRx2REy6u15exGN6P02uzlz5cHEXzA42Wlugbh
mjolz3dum8WyDuWI/Cm4dlc3i25C2bVTqs1QZ8Av5b4bXTtXpp++lpBNVbKEvE1pocMwOXNpbSwN
5eANnuJQcNuhyEYPqR6n93rcHH8XA9KlG2e0uFVrv+wRPEsr2OYTGpBPY63KH62Gtt2+R7sLcwZD
QQ9OAqWyEuZEsHy9baHN0hIQVzy9Mm6IxQkJJmco7arvPQvHlbuG18I2z+0Iv+lhlg9lT1ohx6r0
6/K0Lmf1ZVSKRLAmX4T+F8G1xHs9UxXIEGZdNUifpsHObHt8PetmzYFF/FWLDyQKcRlR1X+5No63
CYwL30CfpQcLkjlur6uYt866hfyeKj2EpS67SaDbz+1sJyu0heXUUhUlZ4KrCLqY2LNE/zmhFBpq
PvfgA/TpN3XZn7NclrusDqpDYtrBYZyx/n7bxL6MSeWZFFEMbC3OZ4hiTa32LKeeomc0IxOEukRh
b4HXTSsZxTLLpgKnw1GlW64AdsVi43hiDTvGGDtH8cLnGnVThU/rkOLcURdoN5KZOyvTKf6+1wsp
xqOUz1bVBcxFFtP96ryrGOdkfd+hsJFrjVeM6nzVB4iLbLroRYZjQOiDUH81cm/f0GJHueLy3C4D
zssP4CGoEm0ICcsKZ+XEqe2baeVhgYWFgsEFt8nkEZGmy+Oc7hvBDKSBQPYhOtiLw2F3cGyJvKXn
2BGa3mWu9j9GsxeUgyKPrmyl03YZOFLv8rDLMyk+j+0KgpliAWUN9Xh+dSGPZ9KS8ZI+/Zbadryt
y+rDrFhrHKUz80i5CMIVJTKqY8uF1Ep7kCplQveKlPoqQ6p0MwXSdHjz5xgAoim7cv3zdFlciHOA
Mm7Z14VHrWf4PGi+dEXujbJULiVrb5LTLxJsbdFS4wUvg247nroZr3DHn+LcCyWEvXSrUTYUY9Ld
5S86PXBg9hBo4MVBfnHCp5GLSY4oIiA2iEbmzlFQ3aG5hpAGmkgQfus3b3eGE90sloo9v9zuY1yX
Sc5Lz5OK3kG/Rg7cNBnXoMBnPoqHKyxMB6NR8OXLZVISpNUwdvY6M/lsYrC7jRP90LQZSuGS2q9M
4ZmFYpEhjqsCWgah63ihsFy1DDKzwqtHeX7U2mJyB0d+K6xWPLAEpxWWH4wxwdQ9ilS6Lxm9UimF
V5WpfjukyvhJK+RqZX1Oz6ugAVNuU7hgDGLw8SjplMNjb3WoBrPsuzCgKNMrPTp8mdasRKRz00aT
UZD66f9h/3o8VCwbVZJI2En1Jfx6Gfwfffpudi/v73OjsLsBsKg8iJFCOx5FopBtpGMKTWMYlK1a
zi2EA/QWL49ybsMJ3jPdWcCYgJSOR3HGgihQOrmH3aD9JZyEI+nkmPvE6ZNtbVX+SoJ17qteeGnc
GtTnXzgCr66ttFOypFLn3MOd3XFtSwq3WSj9C4eVjQC2gz1NGfEljX01ytiVg5rDSPaQ/ZP3eYOU
pIzW2du3HA0hCBNgB7iMl0oDmi4HaMpoqEkNfXbgkZHtZ6YNwGnrrAx10grgEPFwtCi7gH6kmrCI
qUjURJkUc0tQoW03dmwDUtY+06v9Xofp7yzF0rbLnxDvuimjeqUtfGbNxNUBYpfBBSHzeI8MtY81
jcPdgaLxtI0VlMRCK1/7xDMHmL8edgjoToiFSzcSlbDY4D/DKAWCgHVLgI2b9DGy67Wwd5o6Ufw3
BLuUBB/Y9eJqd+bKlCBDFB4w9NDFvAIPr0bDbydt4nttDtRtAb7jAOwzwGF91Vny3HTS06fbAUkT
irb481ebE0qvVVZdVHhWgWVmLamGSzO0XdkxZw42HQiuYLC4SGEs7ysSjUw2elhKYWs0D/EsAfJG
BKXiJZNoCIomcr8y4mmiZtOShEVkCtoXz6jj70qULJd64rCXNlN1w/uQ119Q6He1Es/4QcAW3gAw
qOqVaHz2aDgEL8K+IYgni+1pjEGDAGFICBtnmlNdJH0M6jy5tmtV/zFiHr1BrFN7wBG6vlbJFD91
oHxWfsSZbzdAyXEdkCzSfxSr8WpNIz0blE52MoTIHek6HuP0TpepeTdGC380Vvs7EAFvxRgQE8Do
idsBuxvC9yImQHhv66EkA6pBjh2mBCtFSwralczxzHbFwo/Um4BNknACmiBa2+jhZZ5c4awx49u8
k6gs7C/fQ+KeOX7OIApCI1XsVbGOi+dTaFl5l6dD5vlVG70r5lJ9B181341NG+78Es5lXIXSpqi6
YHd55DNxBzkS3hbC7okPXSxdm3VqjApkhleyWqG8HiIepE2Fi9TasPJmO8H6iRWj4IwukgXfhGTo
eJvw/wU8NJSZJ5nmD6XMbw2pvWsjZxen9YPa9gdzQK8VftBVNVW7RIr3lRYc8PX4fPmbz6wpZWly
ZgqRFASX5W8Vtbe85dLyuq4mAuIhgXZkMq/snDMzCweY1754SQF/XsTZxLDzUgnm1JMGsz74A5E0
H/rPkpRNK2t4Jtgxobw6BM6ZIvhiXtsplfIkB8Q8YrOyaazO3oFiwcB8xFjhzS1xVlEQ6disJBjk
MYskXfNHpWtLK/GiupR3wk3wq94P84p81JmQIh5REFe4dBHPEWv4KqRkFprKmpIknuEk47dwVJv9
NKNbXeBkf51WvYJ9eKCscUFPBArFx/FlNtAJjiIJx/Gw4ezEeQhvwwOSWqCi3iWpl8HYOVip2Xpx
HOBPkk3q46xkyg5OAi1nqU7dodHp1Rp2ug3KWfMwwLFWspCT3hu/TKgTgrLm5S1aHce/bJJSLu2Q
/KrQin4TS76FDC0+DkB3bm09vsd5K3JVGZHYMLuN8+E+q2yU743x55sPjxDzghlKJUeUCo9/R1zn
em9U8NMks1Wuu8ap3Gnq+pWAeOaIincmPvUGe4Dr9HgUSo1jZ+RS7OnV0ICINutrvzV+XP6UMycU
QqNYatDQQizmeJAmT1Ekn8wYEbS+3I1hOOO4AUeqc7qVkc6cUFo6bGS6lByeJega8VLVnuMp9sxx
TvBzJMQ1VsDqkfzPn+cgWXsPntTm2S7QpRQgGAJRyFcuv21I0j6C9WbPUXBtaGNebLJAip6GNsA8
0BlxQxqjetekNhLZ0xTe1FMRb2czylZ27rmlRDVH8IkN0dNanGSRLI14pseeIuOyjZcogrGAK1cg
++fWkso8ZuG0PRywOsffa1thkIaFHMO8LQIX/d9q54Co2U16Lq+EptMPeingUjlwXkqQiwAoT6E+
WH6WeXCwpCvdH783gy5frexN8cA9TgkYBftgcTHT3F5+UF75moPnbuZhKmRO22Eqo+pRJ5eb9vDM
/GaLN1Hr7xNcglHv78um2nClqu8Eoh6MrD/M3yn/pv22ATmuUhOiIbYL8cR8lJukGQkeRfndKKwA
OW8oxWD9M7+9Qea9m3YO6aq5zYDb/xxbLfowZPV4NRXZtO9ltX6XxEOtbSRFa3SXpkaeeYM1IRur
RWlfHCQi4Ce5xbzEa4yp3jKws5t8RftWaQBOUCTQcMszK/lZ+CD/kiZdyIq2CASicurI38NKmpR9
m3b+QZeMGVHWssjmTZ9YoDdVPUAzPa+taCXgnMmjmW+eXoQCAcVdFlonuYrjVsWwIInL+XNfO+bX
Kjakra1I9WOZhcqdgi6YC0RRvbZy2d8pdvLWhiyZLL+BuiHQPZLp5RuCJ2iqYsDJlWPO/5ezM2uO
20jX9F9x+LrRB/ty4rgvgCoUd5ESJVu6QVAUBST2NRPAr58Hmp4ZV5GhGvWFO8ItU8lM5PIt75LG
synxoGmdIRxt71y68tYm3jYWDS0GNE9VDyZVTPqAZcLBRAt73yxJsSMHH87EQG+OQnSJ9tRGAjNP
kqKgtZy6C/rykBWJdeFUSt6VUOvOnP23RiGehFa7KTLRpD8++3ZasKQrPhBl2zzqWHUckqTSzkSv
ry8YhGP+NsjJVDJzEVmxMEghctqcuV8cWvwHInrn50hObw5FIrkpApOinz5+dbqZavU4M8lU3wwF
uyROAKyiGbmMZ2b1+mFiVqB1ftR0aVKcXJsraJ1Fd0s+UN/WV0M7mvBpm0qPygmvoLCs53Okl9eB
HSPyplPQ2VKq0/AxT3oR9DkjOt1g3XpU/SNnUd4OT0RMLBBnwW3Y+vVaFYNSf914T8BdTsM6HCKp
ZQZZeXClUFeysQT9WNHyCC/nGjZvbEYIJmx48jk6xKdsGn9WcsWYoTgsolK3ZWW6T0Xnab9ehaUL
vTXBaJtSuLROHiFvqMAHov9/WBxT3ZlDM3zGLbE68wq98bE4UUQR5BZQJ0/hSENVEf9DJTnkTZlG
WdsZl53QjTmCVm3cKincnewxYP752/fmqA6POUkTwP7T2B9W5OTiRFwcUthpcWdbXWSMc37nJoUe
N6mdf3LXwDn8fNC3vhtzpAGErC9lzZOCM87k5laYKg5ja8gLEYxIfnviVwXKuOFRGaf9S7y5MT1O
bhGW0jaGZiwOau3Sm7lNyipscD87cyNux/YkeDgaZpvs37KnZcxce0Z87+BgHn3pEud64TxWz+jK
4CCFNP6hzAOIDkuV+VfWmNi/XBDCAJijBgiSpgcQsOPxh9rEegpbrgOuoZuv3qJHs42X5yyxw5OD
3V9qVZV++vkXfCNFootI7ZSKEGpiBPTHo+KkW+Vt16Fl4UhE1XlogjvR9lgkJoP1XWG/8Cx73bsm
rMLWUs/niwxX2oMLy/FWr4rkzI564xqnCQg4xvVtovFT5H/F3YlBSpvjAWrgqqLl5b5eDH3XZVZ2
5py+sXnRJNyUTTZNai6G45lXfrJgw0FSRlSB61jWFfs6n87FSG9NyNvqUzYB6QYgPB7FFnqvI4VP
vlRkMLrXtY1rPfdvLUed6wS+OaGtYUv8S/Jympp5Dc4QncNQWRd8SV2/vtJFdo7w9cY9YwGMgFDM
GwhW6+QwTji8bqK8OD/4iQA23s1YGi/pjZ0tWpSlrnsJ5PNcZvbWzKgSE3FRhqcTfRKs5EnVTAHL
hrhAglOIb6r3s2y6jz8/C2+867QDeWR/FEkRxD/+VEibJbZZkXB6jlDvijTt7+s8Qd9kwjMoGhPL
OXPjvDWtwGG52IAedcyTHZhjmjbidkXhxGj8g6PZQ7z5Bex/Pq23onQyScTNWDrQuKfVh1LTK2kX
Mj8EpVRXOs6BlwoHWMwvp+I+TaFsE8iUlyDKxdMwrE6cZrgYRD//Ld44BywtGmsoZFEGORVaG/IB
tPOacs/4q/0p0HLc/XSEK/pEnqNTvLGsHDYUwzfxBAwqTo7cpCY1I+susOvR66dA2OxO7At3P5/Q
W6MQjdE84zygBnTy9uWmAsO9FIjFaMYXjLi1vdWhVPDzQd5aNaAeGy2Jh4FS5cmWRH0xLepMHOYi
1SLKejKqDXcJK9Maz8znzaGI91wUrTfJ7ZPnp1pV7fatlx2MTPvcpXOyE8q817Q8+Q92AiVt8nQW
bau0HM+J128zq0aYpvHcNGqWQd9bs8ALKPllXgiRA9SdH6U3+uGv9FhsFFcQVjDRwLE76n89EFZb
S/39zz/SG4ED4lOUWz367ht89XhCee/IygTyd6APiGwE7IlExB4+wsOebzrvFcrXS5QAgFlDVULy
IBnXnDMcoleXF7kPlY+ts7NxYk9z0w1COqYD5wsRzeadkDkmXoB3QyJFb1dVdfKrWeo2HmD7rbS6
cbBOruRgNHokr+r8ID2vigNdTaGPD9uZ/f/qkBFAEpSgq7oByCmdHi+t7aKqS8ItDkagnjttkjvd
6JMzgdcPht9R5LeNsukobEV60EcnW1+fe0rIAvtWjVoC1lWY++JvidxdmQ3We18ExZ2r8mRn2r2G
070xibDqzerWM5EZTIehwOnVkFO8DukQlh2qr72l5v0MmDAuHU3b9QLrrKybVi3yrG651xbhngnk
Xh3fbQ7Y4NGiIV+jL3W8UhXKkr05slJ2Ng7DrutqmyjZd0sRzgS0Zy4Lc1uS4yWDqsyBoiXu0TQ+
ZbXYOKzmqaZQZjFNNB7Spcv3fkKJ9EqndpJcDd4Gui37GWpBMnff+nVJ73AKxpXCWxoN52DDv4K0
XX/LXEs7NIs5V+GQOs2tqD15lxV2up+mRNw2q/JAteK3IRGYjmprtS/HMfcPtdT7i0rZ1mWXaE+g
qs/x6V/vPaaItAN0SqhX3PLHKyoMHU9NwZVeNaVztxRDHhZ2K86cox+so9OVRBcbLIgHIQPO5PEw
bm6lRplP2SExRYBprRnrrfk+60aA78EnDAGvbS+5R4mvDO3KjsmKLwNk/8Ok7qOsXu7nWj4mks6G
0pUe9qqPu3KycGoVUWPNZ0ofr9dkq0ht3BQCTICHJycF9neAOTAsVruWuLPWjV1hvzRN2pn99fo2
Y5wtAQBAArvzNGRJCyQzEDDw4ypZrQ/Cy+uvDWX/il59Wb1fqeKeGfCtiW20DpqboMH45/grFIM3
9xNPQ5wEUsOBnLwLD9nyVwM+cHMb2mHj1m3d45Mt5QQCViLNDigOvcIRdBS7TWnvP5kLWBEC9K0a
cMoJd61mXNuKueTjkt2meqewvyzEmfTp9YVDkAWeeEsbibhPiYmZbzayUDBDxg7vT7fLQuk3LzUA
lTPTeWMvbNEcAD1EzihXnhyQ0UrHJht8N67TdLlWXUkKbnnkHtJRHzu8v/6j8XhrNvwhCPCTl03Y
zlh1RFlxBbvni5oQ2nQrRKBGhDf3qjGcMzf3G1tvI+IBSOXdhoN+cqbWoh4NdL3c2DdH8zrJHBxf
O2OOfx6kvPm5CIXAiUJeQzr8eIND3g+QL9tmZYEeysCkXAzWMqMR5J4j1L/1wXiLuDg3pBtwpeOh
rMVHetBaobhQ/b1a1856J2f6HeuN0+ftmW34evU2+UBkgOisc4meIrNG4TSNlQgr7k18irO+3+yc
NOtMiPd69bY2HC1ViqE8dj+ew7/VhprcWWeGMWO/C76ubmFEDnXauIdycqaO99Z8Nu01omOSQlDy
x4s3dhLLNWWaMZ7PJUB5Z9pVaZn88kXEfAC/0pPmM/G8HY+Cdaeu0nQzeVzwpxXFZHzUBmN6/NU9
BwyI9gyoNYqh8ECPRwmQoMyaRJlxuyB/iBaNiPPW0T8MppOcGeqNZePt3Ei24A8M45Tbu9qIITf+
bBJ3d5eDtJ3rCZf4M2/1m4PwcQD5G8QEp3tt7hIdiWIGcct6odrv+VdCaee6TK9LclvUwY4m9Nhg
FadV1VqWaLxWlRGvft0/9tlYIrSiIyv5oNkE9vdGooYhLPS2gKeW4FYVtnCr08tmxQo9REZzo1m5
jjx3Mb6ePlHQD3gggM6Nf3D8OfW0GpWAWxHbqVu8lIAu6f/r3ZlO8evbg7K5TiV7o7/S9j8pigTV
Ug2lU+ssMv0131+QmU/LG5l1beRUZX/mZL85HHROOtOblvmpkjbULJguVarHHJj1sm5tMxYu2kyp
rLJw1qtzuqyvFnHj4BAAENvwfoLXP15EmQi7t2vbiW3pBiGQ/nqvr/Y5NcNXs2IUYKK8yqRmsA1P
bpFWXxGgm3wnHhbxzZajF/XDYiMfMD5rmlOdyT3fmhNFClIBHEopu5xc+HMr8qHrse+dW7vEBTtp
9yleWGdu+rfmBO6MoBPoNAWK7bf42x3cwVQUrWbbcZC5KY7LdAFsuarLofWAjdrZORnOV+LzP4i3
PrcXKBRyqtOum5ho20zopcZ5h5Vz2K5yTPAPGco+WjsbOIBtt21GadpE331YSxM7vT5VnzDjcPId
0nNNG1nSNKfIz9RoYAhuaBYPR9eM4aRGQNmlapdzTa7t6j7KJ2gdkLiAZYcQQnP+5JROOZFUbnR2
jOf0/GcN6GK/1Jq7s1qobOgm+TczsIEzKfTrO+vHqHiEUAHZyKQnD8o0+6vupeQn6ZqVd80ig+sA
sY9rv/TlRdZhHxEWbqN2TtpiSbaR8GIKgc2djR/2V2m5069e1fw+PJ8bxhcCE26Kx5slRedB2jlE
/aDO7LsFFaFQL5fhV59RRkEwFJET6qqbd8nxKJTLRuxlRtQxRnu5sVXrUsXyzF8/XkAseA8McNke
VdyTUSxTIP5R2DHecmvkSBSwJ5sd9vPH+q19g4oCIEWD+BCt5ONRzFovPEv5VoyxQ5NElV9iextA
lAp7d+kvSInsSyp6v9z63UrfEMwgxXjQpE4J5nPhLUZpEb9pNBJDwAgQdsegP7OEb0zON+lhc8Nz
G3LxHk9O1fakd5OORfem7I3DbtvsEVszdoniPQ8Fl2IIMmH89PM13a7Zk7O4eVeiBP2DpXsq/Ocu
pY3e5kLAYMxpOC1z+ZgrjMuNdvEpaSXTvvET/SHxl+8/H3j7WK8H3polsD82Vc7j+XaGh245dw9R
8TTsR1lNdwXa9JfL5BpnTtqPAsXpWGgDbBkMdw7qFcdjFf0k2mlajLgWOjzrPmvLCAW2gVnPrVbs
Ekpuz5mdOzsQ2/6eJvW0d3MP/217bcY9knL9FU+GF+UjRZ8ht43rnlL6VZlmeL94I3K/Gl2zYGrE
dccpCbPFrKJJGO1wpjL9xjtG4xWULhcHHfxT2lmAQpfO9zHiwOndC20u8iihcXLmoL05CjIiJiNs
ZJKT9RoqW6eKMhqx5vbvetxF78ckN87svO0vOfkoPJHb9c8IvAUnAUAzUNCc9cmIhbZy6wr5NWgr
E8kxebkM5Oo/325vTomY0KMrSDXgFBxeCyubkqE1YlzIRaiPlndZrBhU/XyUHzZxp5OixM6LzF1I
Pf9kUjXeQH05t3qs107tRDCk+8/NiENHRDXE/6oVVfapycxcRLOFlhv1xFkNcSkpVIZpPulQI31j
+N5Zc9KGPbKfL5Y3rE8q6WURzn4h7D2UiF5EWm87ZdSDs8b/OyAGCEt7WlsEtwP3yanaINjZ1oKu
Gf8D+baxDCkIwhMLl+Dcrr9UKvG/BXT2Xgxy4Edp++rjPGrCBrZj2Z+xbijmEJa386edDlAIoMGM
RqjD2gPdavpA2Eo71eeoQur2vV9I3Y+wNKE9Ar+z+VAKVXxO+25OI8uuTBlJvVn7yGj9ud5IM+UY
8osvzv4ffuN5mT/URiyTMndDNwUkHOqNX38982lebTews1ywFJ14bGFXH98BgV+2K+AnPSY18/bm
XLbhrIkWg6j5nIrTa0YEmSS1UlD7m9ow9hvHY+nO1BfD2q1xRjLUReR96yVpe83bW1Wiv5yxfddQ
C8zyaVdOqfsJ85H2q9mo6noSdTJFS6moktpF3Tz/8ipsIk80YJA6YqOe7M957tq8gboEXrMzowBS
5I4GohGabXeuAP/6guet3oxAwNhwyZ8qZnH3pUHvZGvcJ4bao5Zrx5ruKzCD8tyCv347GWpL4HnJ
NkDySUI26aM2+o2zIL2ZkHcaXdI+GCtm9MS/qXaPeBc2POlioWP18+V8fatQmUA5jmYhuhMAto4/
tDM6ZZbY8xIvKliviib5HjhKPxMZsGte710erS1m3agZMI6Ph2lXzI1nIxjipFFFcNEF46LtcYRe
i72VLPMX2+nAD+tNajWhOwbuJyn8XGcdlAv6thuSZJc1c2nspFPlZojwrWZjFm51IjQMZWT7OWgd
c8/jP9v7zJm7x83MO4tUIuYcjDK6DBdYB1Kz6qpg7uK0HOCjO+gQ7+syWayLVWVtEc0D5daQCx9F
FDwD8jQSCYWvu7aqMEJZ1tLLo8ox07+6Rfpa1Poy83dB3fo3wNBS+8JNO9CkXt8EYVso81Gfpi4N
pao0opAkT+Veun1V7JO0Eg8uKOKKjkvqj9EPYfddMunpNuleFdEmv7r1OY2k3FnG4rahmZjVX2IZ
kw9g9csH6afuty6ZtA+g0vQC0bPW+OB1hvHnZE2+Fs69X07YOTXk2N3QOC7AYFPd2qVhghh25uBd
PfVNEgaFlzvRsjTeHA9ZVyJm7Glrc1OhFERfdW0gs0ih4a2M5CUJWdf6gbgj/6r0eJXGeE/teoDz
sWb6x076mJYXrSULZC/WqgpX4VRJKCykNg6d22YVLC4zyXf0A433tuqFtVelObQXVdZPnywns55o
ho4IdGyob9G78s7VtKwM/ZRT8zERLY7L2Wqu+84OFK7pedZYh7Fpa0yY9cLd5f5c+aHtpPb3oE9c
BwEcZwFbZmephUvYYryTiis2LITSP+HFYvcxMUga7Nkq/UPZaLJBU9/APslYzZG6iJsFY+gtuXYx
dHQgQ0QdtYRbfl0+F0PRsWi+xjnNJm3BTasdyMdk0HKGhaCdFCTW9Ownjv1Vm9wRcYzKE1crP/1V
pt3Cl+l9gja1FsMNFZLVittBWo9SBuVEDKZnI6c+VUHkmrPpYrQ1Zd9rq7FvTEeJe3qHKDlopS/u
S8LR937alcSFgVfL3dj5VO313Gif+1XhYzR5pWJq2pA0EZedQlp8suRVkxXO1wJYAM0tin/MrApW
e5/m6fK97Qvng6mk6yGtbhp0oUZ3UTvlEelHmKZSdcQCJ+OSavxpvQBnM1RRMqb6vXQ1eOouLXve
DpWKfQOl/bLy/RnkSy7a72bjJF9Q++k+1z4Mw3AgK3oYKHhbkYnhdQ+g3+hvB/edJ9ObTrTJo2o7
7TsJ01BEnZyGOkJ41XtREAc+5/lkGoc+KO0lNqVVVdela7PYSuT9M+wkp8aoLvOz2JyyQoS9L/O7
GoRtHnn24j+1XSdfBBWWBxYngS7AHpojHe3TlybIJi+CZK7VocI98wnt+elxWZTeHhoEk/l/vUCO
O6syrCaaUHJOwrUt8kfKh6KMdPpbRlhDrP86BNQ69gs+lc5uWhI2SFE6yV/8mADXNSk3LFKVZ5Fw
Om8P8M8lJHc07/2oLajGOXnhh5YxjPel1SLQhbOmx64csk28XQR8gqH2sja0gKNeB8pMussEOXIZ
c6KCdzio+7iEzQu9cdto+jQcXJOmokD8zgspjalHQqG1D/mCKid+Mqxrv3GX91aV65HKLYi5Sl/s
q24NDPaskfnqajBVC7OVFGiMEFZNq5AJKsziPHe41hxXPCTuONe7oi4dDFWkbn9IsqR6cLNucPmE
jYGXlzsaFw5F//smcGH+eDRKCK+Qrun2g43XgBaMNQC4SdysiKA+drZprLHrtU53VWM314HU0eCF
9IqrNBKyyG42+xb2hq3cOW44bTJe57GpD3LK25piVu3XF0XbS2AjogLzOTfDXyVV/CHK6Coe/CS1
uXDbGj33alDOjT/1ULJLszPudFBObqSqfLo1ugFNrwrjwwNWltyiNY564gpP5HTEaCRTxsFxNz/6
DqbIY1/k5XNmaio9OMKf03iUeS0OJeJV5EHEtdZBOCogRm0zrqY8Fe0XBpgpW2aEJ9BPA+MDDhgF
HeleIxLoicRqkKvaUkTosZt/rhV+oYd+kp5+gcGrmYUOX7Hgwwg4NnNQzU5oTYnfhHAbx78qX+hI
FeQ65Jjas9e/sKjG5WytRvPBN4vy0ppo+IdCdc0cWhYM/H3upWK4SLiM9Z2ZTp6GolrjfUhRAHfD
gDfrtufQeVee12o6GuF2icN8XpcvpZh6hLpQCfpMx7u/btBvTcBaGT1lzNYjDl/WdrlPglWT2MHU
FXd4nzhz6OU51Olcs+suGtCkviznxAkbsoHD1Hl6tKbjDbSj4V7y9XmLiOXy0MTwa4idtpUsAYoP
+H6lm0clTeHp3hZzmoegvdLPg6NVU+T0EgA8Lan8Sp+c9ltDiY0EzpmcPMxtnQibOFhrd2VeEwUn
y9IZYdq6jdgti6fdTBXynhRVnOyzZY/u7bp0Shy4KK1512om71lm5FroBTkmiVNld9yXXT7fO1M+
fK6apGwiq/HEwl3qFJCllNEmuxWcRhE2Sjlyx4Epg31ayfFppf1wQFJ68a9UJoqLrufp2OUeQepT
4RTuuheFSo3LrNayL54u7XbXKmlMEY0pcdG4+bQfZ9HEg2jhXtlW0RlRvbTVDWuZk4eJZmgisWpp
G5lo1d2tJXTTr/YyU2CditF9bHvHeskCF4arO5RK35ejjyZ8zWSnMDd4rkPd77kexsYd3hV9372M
HQ/dATFBEFvWkCwkd1y7w0uqJp9XSacuWyf68qdhzdWLXA2T6KDrF/uxkJp6HvtvWRkbebV+w4jZ
/zyXa01E11L9nZMRdIYJjMAPNem53Y7v5tD+xBjyoZv88XmcSvlng6Z1GXZwdj+J2ZPfyE8I71rX
aFW4mAPhnY1KYPlhC08esmnRsoMsMyQgA9yvZAiiHz5G74yTihDBmLNonVc4Nnog5GPfm96fre+M
fxW+GKY7KP71M8zfwo38wfD6sEq0/s6bB/HdGWvzL9Oy2z5K7ST5zsXG0zyYNmUXXFSrNOTvqd9P
dm18LPTK+yC7RQcIU2kostP5L7vdLAjBdpzGMrgkinLnfdEY86W7sp1A0W67p4AmgNpIBmPUT0fv
AfesogznrM1gTyKS9aA3pZXulDbWn9ukcF4K+HgE0bkMPmqOmVmw+J3qZUgC7V3dL/Vtrox5L6RR
LPva6KvNvEBMT1XVdM9LN0LJqpKkXR8VjDS2hJizD40KCNq9tDA8DAshCoYyQVCQORQLhOC6KT6y
YIW8kiijfMoaTZQQGhqtvVu73tB2UqdAufO479uQuhUPUl4Ixzu0hkHdEl2F1NmV6WgKEpWhyt/p
yl2aj4Pg0oiG3rLXXTHrQB25CcYHhMT7NqoDbxnDiq16V/e9/gAl3cVZQldcb0Re9RK2VEKr0Mjw
SA39KQ+WsAgQ/gtpwjnphRlg64bd29yLkIZuO+2L0U8/YRgbfGvoMYGa8+ZsDUewbx+KzsUFZ3R1
7UuFA8lKJF1m75XJKxoKQSVq7u1kDc0MlEw4N2nThFrC5+Q41ml95YzGnOETIa27CoFc8zC4k/g+
j/VEZm0WyS7I58qD4jVvuUduGWOES0Q7RT2amtqVwn9KIMrgZ4+5V0qb+2/R5k84+C7yIvDXcdlX
ZIHYIepuR0Maj1GemcDUHCqY7tTGbrKK+qIDz39j9uO47Aorp1y8lkERJ8JsBoTkLOf75rJMKKpq
37lspmb+BtDSa68q20r7cNC8hNKMmVZRAc3gL8tqOEnF6PGQNP00D+9MPHuri7SfyiDqlSOKnTGv
86faGqenBAhiGhWTzIbIVGP7JALRpxEIRe+5zldsT6e6Xt3QL/l+kcDG2gltbez/HHWaY0ClKv+p
bCbk9uCSUm+qKie9QXa90/b66Br53hraDGM3XmYrnIGFp7vSzfV0p62pZHlWsenzpcVaHaRZwVgw
PZkLfEmQ8ji4XokchXInqq5p3ljqDt2IWt3LwXM/ah7SMZGhRm5tXRfehRytaQj1xKdqhXYsgnXw
QxbwotTBIieVnX7RDaVlfi4xC5nutGFo/QiZovo2W9KuuQyKJburiBPccCpquw7JQ8fPyO6M972B
BXk4r42TR4FGMBpxsqGrrY45JVFNmtEQsNBIDv1uyYna87L4gOJSaYWTrANMMYdpUKGL0HJNDyIY
1GHkc/sHEeB0EflpJrNrs7aC5ZrICCcFrzX8y7JrddBoNZqqUZl7/YfSKKbvdcGNuFPF0r1XdIge
qqkg5s9T0sPrPBlK7g5YBVh0tc2Y3Wit1s+hv/StxB+yKlDFFjMnbs5U04eo79hPUMGHbFe4Tns/
z3iMXGiEAYeioIO4b6SefFkKVnrXE9oVkT92+kM7dQSNltKbfC8nqfXb0njTA/XnJtiNxTQOob8G
nRXmtcXCjZaZtsSTejMRw8xsJGo8tMEBvznGdSG4eK4y2Y8NEUja/ulp+iguC4g7n30dlYHduqb9
uquCGkPuUi3oHBJBjYdxovqJcHCCuea4ePNLhVbB1SAdkle54pkVwg1DfEdvuyrhuvIrGUJtT28H
OJv3fta6D6bmc2UbXVrp+8XvEjOULtEzZdS88CiUiCxgrKlooyDzAyoCq9Kffdkjr2a28/ity+k7
XcAQS+JmXoNk59ZD/TwNVq/v/mFlsmmxD1NxsSXETWESPHbarDvRP1qXlL2raMRTnvcI2UdlPXot
lafUQVQtQkkWey3kFIIspAid2nw3q/zA7xyc0698XXRDsBNMKNL/qGpBgjmuFLn4SUvfLClIpTRx
uTl4C9zGHwCJOee0rV4Xv+gtwjWmtAdF6VXTbwJpooy8XWLRSN7myQ7eZSorv/1qiY16F610H3Q1
xdTTvpgh5NJYSz3HvbRv0dN0iS8GKsa/XMnzPAB16B27sPIpkR4vXL5MmmwNXcU6nFIQwFCfan05
J7X/uueBYTHGinDo6JdyhI5H4RUZshQxeByhpvy2yrPqvq+C8spIHCvuGt86I9LwRtN7Q/wDiN0E
FBBZO6mMrqKzVsdJVaxsnP4cbqaql7zX1vxJQwAl9OvOjjqEnENnJR2p8ofcJS/of9UF0YE8ZG38
PWvrXgHxO554P0pilNQcESDK1YVq8W2qUTr45Y/IKCjmgFVmxsapuEJhQqxJLTXGEDXhVffeQMCD
g8zPd+SrM4ZiJk0rsPj6hmI4Ba9S6StFk0q0xhMlb/MSGxnqy86BBKGMfj7UqyPmb004IDbQjpFN
OR1qnMc2XWVZxd3oDVGf1eJ+mIU6c8S2ov9x0wpGDWAplPCoMSOScPxx+OXtauC78HFK+jqS4NXN
n+dEUkHUPsM4A999DlT+ahHR9tL9jS0Ha4iS8Ml5Kyf8Hkfd4VPVeREZVa7tPPBwETr9v0zNg2vA
viC44ggQop2cAXMdnDVxxiW2casJBcnXYUWi+8yuePWpfowC1QOCBg3tU4+mMq9qNdkdPYhWW/dk
BGu4Gs0v63pto/DPZq7O3XuKY0orT3nGWC+0UmY3dKjLxWLE43EdtH9rP//X8/zf6Utz/783wPCv
/+Hfn5t26XHnHU/+9V+34hnHveb7+D/bj/3f/+z4h/71Tr7049S//Hb71A6/xVP97WkUTX36M0d/
BSP9+zfZPY1PR/+yx6d3XB6ml355/wIraPwxHL/z9l/+//7hby8//pbHpX354/dn+I/j9rel/Fq/
//uPLr/98bvLtvyvv//1//6zu6eKH9s1lajF81P92/uXdvpaiufTn315GsY/ftdc/59AkpF53LRd
oA9uYAb18uOPPPOfPFwwGuk9blKxG/agbkja//jdCP658eVA5SArQKd9e9qGZvrxR94/gQbhJwy6
coP9Afb/P7/l0Yf7fx/yt3qq7htRj8MfvwM+OznhsNyRA4G0zTsAFPkUwtJqpZkvVqn2dKx87zqn
KrfEzYhsUVwUZf5o0sVQe4RCqLGtyZDLeADV0IXT0JXXg6E35s7SirS5Gpxy4T8MdHmYDCqDERb3
4mmdTNoDa9lY32g8YNNU0Iuuwra1p491zmGJPAWAIDTHVMtJlEVfX9I1a9xd6fX+R1EbDdVedG2I
8EdrXEJR+3aB5FneIVXvLVSZoKr5xW1dVkMa9lIFGJRNXpJHNLOX9DA0uafRiy6su8IcnU+Gm49t
hL8dwt1GNaPH2q+D1+6TxpMvweR4VKm0en7syTWqi8L3t5KT7dryrssqxPgSObRdpAUZujVBkHzb
1MOmEN6Sae8kqdUH8J6le1sbQxtEBaHwrQpkMF1hMWku4dIOPllzP1cVh2U1IVMoitMINUFljwxS
8D4eDV9Ud+zXUe0GJEg/VDl1uAtDL6ctJ5YAL2kw3UsHkeudwqT1yZhRgws9l5+OwGfOwx41PBR+
LDfRzEjpola7Zh6n7Es21vo7UmO9DcXqN5RiefzlHcG2rQ6DUP2fQ+VImlEBuH651wSQ8YuubYtH
8vXCjqQIqhtLZHIOaQBWt4kn9Sfl+fk77Ay8ryhG20OYEAZD/8fPeA5xr7cNSDZL/q60g/FT2wWF
H1mtr4uwnmHo7bJEs76u3pwu4TDn68eUPqmi+p/MdOxc8DlxBxCb4q22aiJamgHMQN+iD4ztaed4
D7lHoSPEwFE6h1VrOuvKtrPMJHVSiYwaeID4FjnG8B46vtfFKM8lt60jR3NH3ch72Zr/5R31LPP9
KLHzvsltaboX7WSZxW61Vx9T4jkpqp1fzSUa2AmMwesGhRV1WWvU4iJpLqYiz02GcTeMc5tG5Zgi
MpIbKDtGhuwCO0ZKMtN2U+WUxa4trDI5aJ1v39pulY9ROg4AIHo806zDbNB5iguxgJXLmmF6PxiZ
RzaVeOr5f7F3LsuNY1t6fhXNujvCVBMAQYKTjiiC1CUl5U2ZqsqcMCCJBYAAARJ3oMMRnvghPPao
B5556Fm9iZ/E3waFTAJiiikBPkenunSiOypvG8C+rL0u//8vaZVmyWSIyRlMyA5byaUXUeYBA4x2
okW8lelj0s3ryUgONFXvOUlxHg/CEJGVYdpHb2WoJNI0kjyo76TAN+OpFjj+NbpRc0oPXs8c60jg
SVAIXUTIv8Rqb65RGEPYfKJmTu/XKER6dxKqWe8msJM0ndqrkXqjpWn/1zGV2PmEyMcbseKiOwZp
y2Am2RS/FC3b3I39Ddpng2WfniTe0s7JyAfJ7chzkve9LMvQrk5yhcogyPHfyYihOJ47QGGQwhEJ
+mi1yOegIE+zYZFnemE7c2mSjDUUxmxajmBEg5Xuuhm9zx3LDO8iMCeRnrqFdrk2QTJM/OWGYzOy
7OyTFTvq2wG1cTKV3ngjTcEFrU5G6J6QzTPzEfURf22er1y+dipFEZTKGGm61dRf01d+ijey9qey
GowB/UkREeMKQ007m0FARxS4bdSAxnRbymekFEdXlDiktd4bqVRmxhk5Xt1L7CwD6LJKlQvZVBGH
WPX7dyt5HhteMCDbrKZ0noOO6g4Gk3xYxNJpBoXs82C59Mjd0AnkWmUTriF1WjZ1DFONf+0PyThO
zAj5EXA/eYaYD8Ty9dRO2LqTdGBR2dcGKVkkmyWQwLGa5q05twZX/chR00k/lhU61CfOeKWb2bC/
mWh+D1G1QUJ7pRMtVpzlATTU41tHAQ+KSgFNsNEGagpLDKFFFYUaoa1YrKXZXJ6PJ2RCD7UaKOH2
u+4rwhiCgIdzNwJ0Q9fxuvsqB30rDrMAjAlqQRE1nqA31PsRhyGOi+WVtewHFICX86+pY6kXUkHJ
dDqAf3ay4xs83Lq7t2zTox3ylZAPYLOhS0wE2XAzrVDZpJuhspkN/ZX0hlxo8kVdL8PPG9sb4Fh8
c0P2PEqAdutfjB4okFTIF5BXwPfWv9jz5mMpdO01eO3YXunJIFPDmSOlrPI4WmvSZbBxAYBZKxkc
HXF6P9bDpW8/yNv+5SHueIhC//zb0ggHtOYhngYLz7g3dt1C8Q8qt1A6RniBZsBgwPDwANh+cwuH
0jFZakJIvLERgDRBqavcQvkYfaQBPHmxyPh/xMqVWygdg/yk46Xoj8JtBVDoGW5hc8OSFgAPTi5C
ZAhgsog/32Er5HQN8tajzXKqLHtLPRxshrOelIRnahaNpjuzsmfDPiJji2fxuvJWwocvrj9LAkYj
ZSiRTzfquHflkmeczOeD4XQc5l9lR+SrHdeaCeIS3Y7X713yY3Q+pOSl5VyH4FGWOt0PT9O4ILdK
QlfADEOSXL34NF35J6vEX3LnBmMKUxQcPc0JJ3QAonmGS7FqaK25OcZ+gf8YKR+e/rRm8MyXEe6R
zIFWIBrJNQD2I/ozjp05jy96knsSEQHoUhb6M26PzUSBDDJx4/FwUuAXHDA4TfO6fTJ5HbHFABk2
7B7OOzB09A0QrPXMGQoPJFf7g/xAXFuKge0aGx4DUxDxauIR/qsJ1KYqJdnxeGxPU3WZBNNA7a9n
TmzF0/4Y6gZXvBJM5aU2d+kfYs7vQAqbX3K0FjfpMh/pktMbXoOIejPirj8FCUbVTiVQ+N1KNfsD
MLPIm0ggmWLuMd+kYB3Hy4tMk5Zfl0E2mkKIIrUNXEq5UIAOncepmv1aLuBfVmzXihFaPmHFYuN+
wVWxXtQMGf/muyGjcSH4Rrgq/VLtom7IBA2ZxBH7A4jRd0M2PGa7kHghUQb0Hhjpd0OmHmvwpAWD
jiyQhDV7jiHjxWrXIbkx+BIwuxDjJb/TBF0PidzGuZLE02wl/ToP5GLi0yllmmaEOOBGDhyIcrja
geBx4HuRPEfr7TFnlNiLsixh5jTAggFPULVohl1Iv5p0Kn1TpCFsdvCX9IlTzZF1T0u5tXe2DhTp
vO8UUX8ylOy+NbFHsfwlkF1quN689xGtKIq8SykffJA9PLWppxBH6Es++RREdnBK0apPYLLR4IJs
AMHllDxdV5Y/WaC913pGdw57nMDYylb98zwvslAfqvMonuYqAZE5zC0T4mUO6Ih20c6H1LI0YAXj
ZHnAHpatoJvTQ190KEckQlgULr3da6U3R0mcoJfpGbubr16wWn8eptyPs2EPeLu84dKZDLNkREco
r/eV/xqYJ/LABQDRI9Qh0l9a4DGLJVMwyvpEvM6QGtk49M3Py/WKKh99+EIdHRF41IVXSJMhRRbQ
WMskBmoJpnIm+UPpPkyS5fIkxvZS2l3mFOCW6mYSecOzrB+BHB0Nl9pF3wY7meZK79KHgHJSjApG
GqWyC4xqJZkfFNNyfgOGMynmqKQduBRLFc7GTIlsHq6iDD8Lter6TBVF4K7hq4TAOQttkiSuNFEB
H6xom0lvaDr9LNeXyGn2TiXwbZEUq9wi5iyy0PGUbUm+8KQsu47SvnpKGROgbAjKtu/0b2AZmKer
MHNnO1Zhzy3+SH2agwb7hAYfRL5jPJrGXeeao3TtyG40xQOl0lto87MkG/9mB3PwRgMUbelgSKE/
61tTzy6ik5XQc3SdIDlQ1nh084n3wHUCWDYS2f7GFotclehQNaNpEUXKjBBWAckWHnJaHhVPys8V
iugwh3Dimooby+Vmo7nOMpoitCZi4iCbagBvqSkMQj2MlOwMucThTJBbJ3RYmb9BgEXWVR/NKMmd
+4dm/7GZE8qqkGXQsVfow4M53T1YIIG9kexDaQaoubmUfXd9DuBbTnVL5FLmVrr60Ffm4Li9FbX/
pVy8yQlZLmIn8N6N5OhUSbTCO1kyujVJE29+lcbB5hA1XOzZ+p6GmofCD5R9Ymqc2/pLZhEAiGDe
D6dFOpSn7ti+KiTvTURu4k2svYuKSN5Oy7Ou73frhXcdBYtFRAa6mXauJa7/cVPVpSjej+/wK5/U
7yIIjGj3Di//UXWJy8fUrERogYYnzWwUTtVDknooH8sKu7Tc63ReFIzcKhoZHhPNsttAdVOlESyt
KhgZHnPnsiP5TbxDclbPucMfUZnRckYdgwKsQoGUrqEN25JoaTjMZCebxkMl/LwEl/nFcrLTeOD2
gVkMUulN2kuVD6KV4ALEy/A9tLHsjUfs8gZMW/xlaDoy8AMnvpBhJp3ntux+pE2Su9xe/8/ab3/2
sogsyNE/3mvXBnWGows7isIjw7s/ertI7HB325X//vu2U4VBoPqgCUiCCFO+bzvkFmm+xQ4asb9E
fFxtOwogVKuFdA/qEmRkMYbVvhsd4+Xxh/hgFEdwOZ+z7+SmVaXUPwQvIZhhtCIbNjVWl2s7l2zN
7E9hSS+vhv7A+ah4Ctr14B7l90tQgAi9+tYb1bclc6aofhJOliENmche515IB8MIXbB5Kt35lEJO
+pnk3Nh5Tl8GwUh6CwkiAOYuF5vVZKWuehewA79qZpLdQoocEqoi6qpTUQwWqBfE051l2Xdhi4tw
1xqL3rTIHnDeUbnBGIuP3wnxx0NCKo8OUlMTRLkBKE76PZOGvcslvrw9GfdwSigCSOc9tGuux9pq
LAHeLOzfik1yTndU9aF/17MOz38GY006ZWelHqWNPgXUFe+N+/L0fPJvDdOvHR/xr6vj0z8ecGyE
BrCwscBsvh8fskFiYYUUi1DKEWTg6viQeWLdye5wuFAcEq5ndXz6xyDJYEByqkTKkmvgGTkkHlHb
YLQYYIuJgTjgQkypvsEohpvZxgRaZKVpfJokIYSkLDskfVa2rN/ZxyiEoGkk/GRq3lDVuWpq+zhI
bak3zBy0LebL+Sdbia1s5gIOCyZaGlhfHGtQNkbqbYbTfr7MpFmRQKqYSFGWvctVz85PQADYhF6A
8KibFWCsT3I7pianDKnfhFZfzi7XyiB+R4eR3J0VUG1uB4CyuXQofJ6a2Sq6KcKBNToB2ddXp8lG
ztd66Erhl0JdB++BXZvmRTgsULmjMqZ8ALcvUz9Fbz/SYUnmZD0kxLH1sG8u1fM56O/4fDnaJO+X
SgjWP0jW2duEOtxwNt444x5FkHwT6Jv5wLtceTSSAX3nxe7Ep4wDYWDA5+l9OIe/p6N0Y+oykMF3
Ts+yb2yoyUtdBvt6s+EipOfgwLMDYJ5efokA51KBXB0MzuWlg3uY2qMCxhINKWbrQiVsXW1ccJ+C
3qDqPm2JMp2OgrmoCMag6aSB9wntnqI39dXB8K0FJSKcbFLV+rAe9FIHEps7P1E8+nDBlhnMNX0Q
uVpBuOqswMz3HPltL3HkW8fUFEdfDTPtfucQ7TF3jc045CyolOHxSvDc6W7MKdq1dhDuInmUBz1d
KcLxWZhBRhhD+z55+inNesP2MWRmqTfAaYEtXH9M7s21aByHaLyFXnqODuDHMJHkqQ+o+0JToPzb
aLFcSEs/1jm2y8tsDgj26XcQdrt2HvhSwh4kPTT0Wfn/9Vcwl+s5rJQ1Wp2qFV65WaCc2aEtT4qB
tZ7FNp73088TM9d8HkaGp3IUMSqN50UDhbowOiL6epWtEUVQo6kbQSXzvJF0+vSjynJN41lgGHkO
yWLmuAni2qytuR1qaPrmkWf3TjeyHf7WyxNw55RXoaWBqVWLaQ/BM4fQP3zvm/3+IgXK4Zwo7lK5
hN5paTqNkZJ3m4T3pg3UOBpPBkpi6xEI40ifK+bGht8xLjSdPlHaLIOnebGWQ+eDBeId9JMfbCWj
nnXx/em9RlGH+rHXOAnsCPDx0Q2Yc9s7Og9dfMe62ygGqO69wTGFEfQ18cjAv5V5xcptHBCSUPqC
DC0BqynzitW9px2DL6RwQhDBNcH5/H7vgdGBP81Niq+JiBYYmGfce40DSLEE1wqBMeCiCIDiidYP
YF4EwToL6YAUDqBJDEg16l44JP10GrvPVUoRz0JpjzQpdR9u7Ya96YdwCJIQcd/IU2P4V+ZyNtyQ
hB9b4c3OguwxoI9khstHlQI0SMwLFFv9s7LCA+1i81kQuhGyHV8k2o23ytIpeUnnZBVA48iS5Hzo
zHvo0qx/y0fZtJj331u26X9dKb8n5sce9w8pmVV/OgfrMacuryiOTI2S9lDWcxWBxPviHeG5i6or
SnT1911qQKvhfY3hhMI1KsJNX1dSH3BEWgDxgeAw7VGymT09S4PHXjVqbEAKAQuPRlSflfpTXddW
3ThfjafrJfektvE/mJvkd1ceux+GWXCV0rZ1suql/pVl9zI9U6TZIB+Or5IBJCB8sykaDFPb1j5Y
gwgQPklRJYQ2bW6u1slN1nPSE1uScrK30K/zYmRP1BUcPs0cf83V4cR11v51Ggw/ZCB4ZtGgh5Cu
VQyAf2jWTB2hBqKSfpuvKM3Ah6MVb0CCcWWuBeLB/TUUt2OW2AckIR+lyujoIO4HsUUpwfNTn5Ig
zWjs6ETUnLU4mwajlaoruXMPXsuegN6gFB+av60iWJJSOL/sz2n2CEYOhJg5PHB/PBLfKF+Fc8LF
yCvhC9RfJfed0WCVrMfUp2x/AmYlnObrLJ/QPGGFKtoSTTO3P57Z8tSxJDAsYRTp+SDQU3XzK2Tt
Q7pOjyyFmJnvr9OUoR4P4Hk6CVSKcW/tTEAzmdNECca6Et8EKeLcB/YmH7dzeXIcKCqTQ6Ey0ade
0/THYWhCJAI0g7r2HPp8GiUzGJeH2jiWeMHmY4RsJjh21OewgvU5Xg3WuQsyfzylfeVykmTRVyXL
XH1kx1erHgVbc1lM80xT3qwtMCdzSX2Tj9b5FGdzhGJSCJsG4NMoPB1mq49rRVBe3OQMZ+Ie0FsI
6OcqdqX5FfwMU+8p8cnck5MZulunvUEPBdU87E3GCU2t7UTfWOPPgSq9wxUdXKyHkP2K0FlPNqa1
nIxtNLTWcJLy4Sp6K+VTjUrmOfyQFdRQP5iueqNTT7NWs0EWBjDt50avv7x3vPQLLSc2lxryfb2x
WZD07eO+jzEpjv05sQVsfgiVdeiHhc5zrJnjaSHsI+9gyldYkkfzTEKO3BgAfqa7Ps9W5iLh4bjw
Vly4QKCi/KVZgAxU/bNI7X2CaeRfSH1reEJ5B6asOUUcJZu6qqYn/LPJ03tLGNNHLwNLQmg2UdZp
iuaOxus40uZzutAG8OGVkKLEqu/3J/27MbTQMA3Rbor6Bzb03ocidg0ng6Sl2nxov0ipbtEZETTA
+ySKxlSy0AcaBJurwg5GE82BY2cuvzz9pXvN2RBIBAcIWRkkbOrz7oGkGyTwgaahGp+HNDyfgUNw
ThPm1E96Y70Xxl9HftGbJP7oa9537ItVop5pIUDTA2/S8LzLA03yBU+IrCzJ24Y1oztq4a9jczw1
g3RAYyfY9PM+IDprlK70/sZa6wUiizrdMGilGiyz6SaMtJk86r1d45W80YZ4yrE/yZAcOnv61R5p
XQlbw74ckTgmJkAFpz5Jjo1oC2KLSLisviijjfvOzdGgjya0DTpBW1Ti8EDc85G/VxQ6kM7zK8hX
WAvVjmfLFSGEY3JHSdDicjmgBfB6/CVcKaruhtZKXyofbTlAViBcjlHSpMzXQ0ZcH3lDXdHiyTxZ
Xm20VJutV70vmZ1P0RqirOgYQ5TLJr2c3ZG5l066PBuLFnsK9GIddbblJOpt1pN0aBnEkf2JVeQn
oS8VlyPz3WbkZTohOjIkJhIMiPFNUZ5Z6vTv1k0zW06JyEdTG/67Lm3cD7YzOCDVuO+mGBHTCauK
m9dUqFKtzdqL5yNtmi7HyVSJezraNjM5sj/bsvwgKvtXQLKDegBbtbOlH2XhJr5n2MGilnkT/6KK
QLRj0eoPOgc1fsgWwkhUEYh2jOKqSEIPAC+jhcyprCIQ+Zi/SUK5DwQQXU+hRVhl3qACcGJGmIsx
iWYh3veMCOQRDGFIEZDgA3glmCIe1ghB0DlY9mlAIKH1E0m/WkPkELKIm4zSeYBf4aApNhur9D4O
3M0Nebz+dTAYzM9De6hdqGNOwaBf/Eb/cgjQG0eL9T6e2R2qfGgQxBZmF2UhaTVJVcU6CREUIAdU
xLPC60d3A9kZfo5jc+1O0iAbf3FcT7vC8Rguera5dCeAFDbnWSbDKsscbXiVoktykmsJyPh4ZZ0w
MaTGUj+dfxmFUnG9s4Z7YpjmhSGmhfuJNvQQRCkeNAxm4JqFREMdpIeSzXxmjxR/6nrJeqaCz5xm
puefhwWo5RWSJ1vP868jVTtS7Ocfx/h6HBh3Rj2ZLbohfD9SgHToRUXSmMohyZ3vR2p8LA1F5EAf
T6ieZeS+c6TE/gRjRFYPFhwXTXWkSIFDqOyLtgTc1WCNn3OkQB3VPRwCXmqQVDJxN0gmNtmSOeqg
PasgeybJcu+eIoj11gkg0l8k66B/5kAZmEI18E4gtkAPLfpfCtrMXRCHjfDnUWwoRFfXaa75EvEF
SlQfbLLWeiGtg3QySEP0NwbrMLg2pQRxP0C8NKRY+qMzyRqH7pkHleP3JOnb54WXzFV0V32dpu+I
zS6pwV4hA3LhBCOhVGYXX7TBJtjgk6bhaNYPi+lIs5SzAWJjXJ+DVOFgJrQhmSJDFVh6ngS0HY7m
8YFWK80LSxw1oiwmYyRBYWLya/lWsJjLeR91jmkvdt+g2JjqxE83fXudISaUrregj7+OV+14sbd/
fLyujVujfl3x16uzpRzLBNIyJSFg7tusWHVd8UciUQaCk2Xi1OFkVmdrdAymU2Ta0C2n653IZVRn
iz8CV8/ZAmnMfTUcPedslSnievSAn8jRIq0LJportb5ZwDINR8Vck8HsUN7IndGZsvHGaIakv8sF
Qqjpp+Ea1ailkt6FCPEAOu2fI6r7VvFW2hQxk0usuHxFXubE7SmDKzXa+vx/ba/a9mLln9heoqw/
i8MI+mYc1jca/7DaaPIxeUh4ripGGRSJcEy+bzTUMIFFkvGAtE/WdnejUZsR4UC5qXCodjeaABaD
MOFvAIcDQf8Mv2hfQV+UpiVg8qIXZykGvVPzXtnIei09Cb9oMx/p+WiuDzLDzMzozBvHiR4iS26/
yZXA/hXPHnMJPllWzSkcaDAASMTom3Twm5Rqy5N5Mbo1IZCfBm74Xkr7kyj2e1Nt5F/Lc6V/qizT
D35a6NFy+RLu7X+GOjm2CrNyaEteGUYQLWrE3Yd/WG1J5ZjNg5kC6YCPUHPVlWOAldTAqdPhduNh
fN+S2jEyGTBoUMwAjVzWESrbxx/RZQ8noCy5YzCfsSMltnYjcQI+akxmFJQymRyBZdmtS0a+by3z
+UAhngRHGEjDZDJWNzeqjfLj+gZOrDOZ+96n2EMdco2Ive64KAmsYyTWesPlrxzWVB8MrUNdq8rs
UcMka1RLNZgZpFdACtTfK3U34GvVRIE5AYAwChPvTA36F1QwbolFEf1x51+puCFn7hbv11S5HQ+a
4sD1b3LUx85H7umI3oGIyWifJSnoT1K4FqFrXpEzc4mo3b4QzVMnGPD3BczJKdx1d6Yi/0tSWlme
TE2HXhxIK5Gvdwa+HmbWqRzmk6GGflRvXeQzMp0Xa7o1TMst9A9p6h9eWgSnj6jtWzb+A/G9JHd/
8l/2l6rdKx7zeKCHG+IAVx6AVOOkliOVPP2nRnC5TaL4Hj69NDwWogV94fa7vmdWvy2DVhljqIUp
53bamZLH7/pYEeBlf+epN95KBwh9ALBpLb9ZkY8FEBY2Fxag/Kl9uzo4BiiLMgoJn/JnO8evaQoE
GKfmMzx32XsDCSIIKgiCn1H+NNYfjQR0TgQQkD94XRtAdOlq9fFqn/UnVUQFd7v8XHc7e39wDPoQ
rxzRmu3PdrJf0foLkH+rGQBcrAqNF6pE+1a/NwZHDAcIrMf33fG6NoGgsLSagp7UPyZU5kcg13aW
v6cSmpWzApK6/Hl1J0CkPdt9vKweIyUAC4y85x4TCEUciCNBg+A0iJ/XZwLbGgEC0uPxA4pznxUA
XnuMIyyi84dt8OrMQOkdttoHsgJclSKWInQAds8ASQHuB8iF/K/ca6/I+kFpbLv98QBIdxAPC6TC
7nerQ+oBxC0U97abgkD6dRk+wfZoteYq3w61Tzh35dFumr8R6VuRTKis3+s7+6LJWKspUGDBik1P
Ynmv9esrx2A5kcl4dUdeVJRafbqqHkMeHwJc+36z7xwADZtIMAwx5LXt+zJx1erTB6NjCbVK/Lq9
bh/SXyoQVwS5Hv5462S9IsMnVCdazcAQz2ZAF9YhaMzyp+754BQQDYzJRm//9PWdfEGnaDUDAxxb
0QOKNGnN8MvHA5Wcy7eIQFDdeNArWnwwZC2/XREbHMFF9D6369u4+8ZjMnYo3qHUubWK2we+pjlo
H/qNIUjSBpauz9/u9x3zJxH6U+sk412lBl7bNhBaDq1OgCpB1ZOEZA3NF8VP/SCIqEij2ks9aLtJ
Xp3nL/qjtZoBRVxyqkJLavzIncUn5cW0gGBH+rT8eXW+H8a55bf3ZPHxoqAvUDW7H68eI/0Ka+1h
g72iUy8JxGyrFZcx7+h1opDwPaO38+1wVgE6iPOgbj3L1/TxgurU6uNFHAtfFwBP/aT3JMBUFFSI
8r/nAHjSq/r4rRu6lcf9lih/RnqblYe5TjWdUnv5U9/1o/Ex9x1kSbK95c/Ww3pNUyAgnK3Wn2CH
erBQv5O231i/9qnBCd0fkMyCqfHa1n+7Hi9ff6V/DB+Q0nd12/GNOyefHBDGXqCKHn5eX9gjQBut
1n+g4NOQ64Bgtf1IbvSdKZCQoCj9/WoOXt2FjwJAyykg5YEACjUfrrfqZt+ZApWYgLYOxH2vdhcI
VlirXYAVGKpwgZB/2U4BnsTOFFCPJ+0DfUngkF6ZERDqja2+XSw/LChBld0ucP0SIPAn3z1AUeVh
+V/fCXhIx7Swg8Q9GhBK5H9q695j2fkDMiLKw7Z4dTcgIJCW648HJJRZ+7BCtx9Zn4PxCIIqGV/U
FL9tj9d1BNi9LaeAaj5IHHQC8SZ2jz2ZTk1kQRGLKL/91W19YPstP31ARIuTix7Gww6vuwA9rke0
Din5PrhHry/rBWOy5RwIQv/usj/kUV6Rn4uP1vIbKdvSSxdXtrJkjXWmoKVCDYcg/GDmtw/8qTn4
ib/0DRikW7Z7X0KC7EW40zHj4F+oAEGPB3gAxgj0C9oW37WVyr8pIELbsbcYGfHrf7vb7a5RhnQ7
fyjai+z8svZ3w0d/+eHbd5+1+1u1L937CdVvntmLwAju6HpetgF5+KhtW49ffjctw7OBudYhhRXg
dS8O6ptT8OTIxSK4NexlfWDs6fcZeNSM5OcGDlYLzzaqgcTicEzbjjoxPNNF+jW0qrHKVecKbDvy
VW54KyOoBiqH7eKFrbi5aBibti87CWJvYVfjiHcVNrDtqLqxuvXv62smtFLbjnsd2EeXhufUNoMw
aG0H5tB59UE72LhnwPyOaEpsHl3/8rF6RzHFZaKt7Sufe/e+twjrk1zqdHYwcnPUDo7FG2NdNw1Q
Z6pJebnVucgDMy+a5gxAYfuh34pORaxfsKjtDBoutB/7WrQ62jd2B0f6wigMVOMbxqJU2G27My4N
P6w+vtzIgv/QdtArwZp7dEQER6b1yJw9323sZbWDKb4y3Hs7WdTnQvTTav3GhmvkzTMtWAJtB367
WBtuNUy5dKLrQttR3xtQHhfuPj0jSetkfOeRq0KfsQ5eHN/RXq9tDGg1mJiUEubddlKubc801piN
2sgismw78ifLsIVwVDVS+cqi2tB6YGNpP55pUtldDG2ndbtfRlmt3zgOHOEWNs2c3IVF+lzcLvZM
x6CDmb6xF5FnrKp5LVewC1P3LowCPzk6pxVhvD7616NZ5Ad+FD+czN3HCUBSBx/y8MCL2DNCyw54
ZPWf9r6HolXbgQ9xvUbj2c332RsFbfAurgz7/t5dHM3obbg7afRMfXJ0rMhPxTIPs3Zt2Y7PBc2s
ffvPrSbc7kNBh4lul9VvvdxJ4roycoMFCmz3//63/xE64lenQU73Ht7gzLj1V0a1ajV7iFjcUBEo
0NbH1V75Qe9yEUY1qyhy5LBW249/vSAocKrtHv7r1Db8nHjJPvogOnLWSPkiN4sCePuHTn3n3mcC
PxkOYaS9qrmJJPnpy9XB4l0YsR3YTvW65d0tsmxgR6vfe/nOeG/0XLt3R5tKusTH1Xg7z+hg7a+J
tPeM3IENujTWkdVwa7ZTc/Di2pdZ+VaS13+QWaoSLM//84cDVJp7RUWZsTaUWL9/+MySbjS7gXVh
umgytvCaPo+o0rS1SFeLzL6r2YUS5d922K08/HsycLQEFvrwV/Ympr9QLdsmi0a4bZ/02bOjxf3R
NYT1hhMrAIxtR9cZIDDco19Wi4AuwNWA5QbmVngqcucG+am7UDcC+/Z2UXcOqQ1AlxLiIz/8gu34
f78DvPUF2h7g3fd/OP+7vzUTqdsqr117VvUn1W8+lZOdGFZAv4JqMku73oHd1fN1ELMM2yUSo3Zx
0Z2St2A7B/Z6d2QIMtUvX37NnQeNXSaorT/cYD+5f8/DwFjUY2pRQ2s9bGBsqlHKBRM1pLaDvvGD
+8YUCMJx22Ev4tSwa44ynR7bD3u5uDW8usks+y21fd13q8YcCDWltoN+gFYeVMOUCyaQvm1HvTbi
e/vol8C4raevEIHqYHAa3tdNehep2IcLSbzz0WxlE6k17iVRHG07L78SQhxRu6n5w6Cu2o/8ZUE+
oRpGrCPidtUvX2553vpHbLp/Co+aPgxQyfajn/oMe3Qd396TCOGerh1FVPq6MMtIb9zuC7hFoR+l
3Q7m6Jfb+OgqDms78mH0Dubo3z/Ormcfb2bT/3okNs8iYMKa+x+aAkJPSEABX0VWEBXhg4Hbvsv6
bxNAALJASLm6/stY5AcBBD6Ex4F7VGmul6X9O3ywA3/ndZSum54oMMPmGXr45J+8wn/xsN13UcPB
FT3vWo7bSOGXYIKG7Xvem87iwK+3KAVSPnh0+J436LbCtc/FL2PUVi/8S4xFMhrFF7TWtJZTu62c
7XlnKMaCZ1K/YJ43H+/ESajfjGgkoawva6LpNNqNQsOo3TPe4y6YfvMpIleEYDv/BzMOAVWBHqx/
SUw8ln9cmLbv/WyAxZ4xGhtxqCELRv8I2tILngZYvaduzp990MRwOUN7QlHR91bItAL7RP5MdEnq
4nFXC+T6SZ+u6ksl5IPRrBUQdIm8Kaojj47HCybxyjCtYHFbLYdwDBBrGIn/Qe0CygyPSSDZWq/W
t3CYlnKRtQiEw1CLsdDbRWyaWVSExC4YU1U5+Ni/3y0ljvp3QdKnbqmdRXl0C+2+//+/KHnh2sWi
msvS9evAU9V9alNHHxt3SxfV55l7dG24iXHvB7svXco3Y/Ci/OXu6mmM176iXLA78OPbcGfJfvKm
BQtzL8zR7rj4eNUvX/7Gb5ngwDDj2hvDQGs/8nsSmvWcfqny+sODXs7E7oadicUgh/O3cQu3/sDP
uIU7q/fowNVdw1fh9rkkA+qWvoNt8wvoKRrGVrtEHPqDNYMtK+CpfFvp9NTfVerAlEwWrmnH9aLx
U1fOT57JiR8ysWWW+mwRFAvTTxooOEFSeXq/H54TXt5oZAtFW7PWw8auSQK5toKi6V3bcacLAd6s
pRe6yAOcB0xDHbkhBGbavu0sjJq+pGiy03ZYvVjcUROsBiqdng7m9sR+VMoRUhtt3/bECPzFvhTF
kw7gTx6SE1LHdzXnQGhjtH3lU/uW4KiROOwC2HQak+AIF3n1imLphDZ56xdeBOSx6sN2MQ+U9+qz
K1QH2r6sHvjobta2LxJ77cc9i0F2BbVJKNVy2r7vORi6hnGAJNP+fc8jw62/rSC5tn3bN4ugscEk
oTPdelgymVdGXs/BSl3cQJdGlDR2Qxdg9Es7suKmayI9zsnE3yP3n7Q5166fGE7zlTuY40sbu46a
NGnQRlVQSH21XcHLOFuA+48DsxpLWB90+atfvtzLv/Lde+akGqgcV+3ArF3RBqeBAlA7OCIArqL6
y3aBfvtBXqCkbbddO1KBqVG3FV1czfSsaRq2LioG74Hmx2YD+dMFKuQjSLhGsAFXtdp2L9+/4kQ3
SUwkhTsYuLSatFSvQVlohtHB0OsGdKCkiLbdaNeJQUAX3FfvJ46yLHcxxenivn55yF1Uzq9TO4LZ
1tzGkNirL3j5rvjsCHRGzbkkMdvBuFto0AVA9Hu/HjY+rpg8/3q6wbm6Y9/ppJqqly2X8cmE5E/e
fVhkLqiFGdQ3dBdRzTUExfqlSluE6gNevooAdxdH/u84L7XycdmXt/3o2xoNHJkFdK/62yMt2oU/
d+GHflKbbaQpB6h2tX/5P/67ODf7QjPE8UT7drriiCYUdM89/Li/X2pN1Bn/jIk1E2xfzU3p4Nb4
RVCuaoN2sI8mfhTCIqkNK/oOtr2MJtzJtUPbBeNlAgXDu7ertxOWsQtSim4ZtUuzi4vi42Id37qU
7jBf1JyOdEGY231x0SWu7SRPFyv/DjQQjzn8vA52IOTjReDX4WOH8RyHE5m6D4ehzn9UO/BbviFt
fxfwBu/bHFUTL/bPk2XTn7xYdWO9OLpZBPc1f+PJQvNPjjxd2kR9UW3Hi24WbTfOzMzXUTWMmIYu
iJCzDSUuH7vnHp3GOF81myL6pbd+68COGpThLryMGT0O/XXdXHdBYvnEsT+Frl8fWbRpajsRp/CK
asZV6yARcIp6RW3JDvsNh0/2440ADL39BOh//O9ocXT/T+eJ32i1S0vv9sNfLLy8NhVCsaT1ql3a
t02vALHSDsYFtBFZtcsFJ7ODce3bxiwIecW2e/cKapxphJSWq7GE/ZG6uEbIcfpRnQZHG4TqMS8P
QwTJL63ZYPTFOxm2MWgHp/iKi/SumXfrYPNeGVAcm/0bUV3sYhrEyM3ckNTFNXflF8L+QhOqXrPc
a12UB9/auPi1Ubu4MspR6/cFav/VY16+g7dmuDexw9CIq+HKuXgM7IufnVT/+Md/xB7oufrAHdiK
j0Qm9zVDTOvE6ikvn43rRX5nLVy3AaLvoo71gKEsHc7qRcU8l7LXbU0nVNxFIzUrd1HMuhacOuPo
coHqTe2lRWuZ1i9N3reJVe2CI3QdN2g3wPbav+0nvx6l0T2w/aDXf/xP/+iTv/rjP0pEyPvgj//l
3dl1zLEsWiS3nWsIBXYDlkr+p4NxDa9oGmg06toP/Nl8dMC7qB+SJ3DA2xydGGHNLUJBt/07o/Zm
N3x6uRPsIXkYWAU1l0Du4oL9+igGQUS+/Tx8tVe3xm1atxhd0L62NvTx+RYaym1PyAQ9jU84czVy
Idjz9iP/cpvX1d5GiLygljUeoEwL/QWYxMED8/fLw5bEjD9hInYvC4UeSYfW+++4EhVNu+1q7H6C
8JWeAsvWnjX7Bq49HN//EsS3NQdNOjSzPzEmzwd1XN6VEyO45aKvBi1dqeoXL3cAyaTHtlvPpXeh
IiXeFux4WL1h6WF34AeLTBKEczDTtaG7oJbqRk5dfl8dqQtwid7YHV2EzVN/xS1ZF07o4j6rxt2f
J+5Cgg7FjaaQRxeQDZgF9+hgxHWHsovA7gwKes0fkbpQFHrDPm6sH/0tqjPz8lN9ZQTCf2pG+11U
EkTpPBRBUi1pTiuC9m/9Hlhp5As2S91V7YLEvJVMubCjKCyt6dtFYtctSBd6ZdunXMZ39cSF3EUF
/RP4G/veuC9f/5N/C8GvmvLyLugCxPiJaGE7Pzr70g/3GUO5iwTwdqJubFDPXlR+kagMbq3CI73E
LnKtE5GyC62jGzsw7b1GHnZ2NZ8vP3ifr598QgcR9AQwYSPRL3dBytIhTiGRWk1BuaW6yONdG3Wv
SB51YN9Qv4yOZpB/CRPj+jHuIke43Z24MJH1x3+4i1W+OytqN3kmPuDK4Al1NBlBUhf1x+0HbG+B
o3/esgv+ZfcjFMidr9jz31K4a674g9+Oz/w98P3HE8bfx1fvAqEJgOt333Ue7PXuStMcWkbrajwc
grfSNDj3B0sru+HS9who3+/uNESoLVb1r37qzx8yGcLibOn1taH+HOsemGLX1ovKT2p9/iQqYoLy
dIN20IXk0iQwinpiqIvkr+Bn13JkXZRmdd/1m8CCLrRuZ3fEEnXu8/CgxTwc0Z8Q+NxZAhXSgBh0
kdI7MVznh1jIgym3wy9/GtN1opaBkJ5UJfjJTXxN1RMWdG1r0Nu7smIv98aEcjjpk9r1LWldRCqL
IK5eb5vZOGhUD8/u5yBuviz9vavHvHwWbqiVFchD1hYOhYdDI+8z+H8blvk+PZQ/4aWwVb1EKcpY
+bXF6cLDnMClbKYLOwhwroW59fcGUF20w9B9EXX+88UCtQzP/Jd98WcX0WCJdxciXbjIwhDve04X
zC/d9yufrBaldEH/OrGXdnWEhQ3qotXCCewWIalXKb6WjAP7LnjcA+ZJ8dSftPsPdyH0rfxRj5ku
tDUexi+LaGKxBUvgmxjX0SW/rC1KFxcDCcgaFeaxkFP8bEzJ2QIm08MOLb/h6m5KEsCtfq/2EQh0
VJvi5TfGBVrgt4TW1UjlFddFVV63AjQEyd3vCVSkLoQV3i7SI91w99BYuuD2vLUb8KkuMLc3hgdY
uO5OdJEjeQtMrT5qF2dWTPDXBSjAuswENJtqs7x82723oztyW3svF2TEOniAsaaYJj5hDxi3G6V7
twkq6+A4ckmFKNDv74DThW7SNl10tnApyvyXo19CkrIhILZtplmcWMpidHHQY8+q+Smou7VflE++
g29a26n07u1iXHQUqmGEBZO76Kn1KYZa2njZDnbmryyvvc28n8QR7U5qL95FrfCRkyl3oduqiwZH
ompTHdrd91ZJMo5GyMmpcP36qA92Qfb+vKtIj/C95wdH72L6teAv7nXjRqJHRh/lVY0smOgN+5oD
nz0SjW0Dn90wTtjmp8EPu3/7WVm8j4swdqPay9b+/U6Wb58+ZO0fPrzmc3K9u+99+Cu3wXipF1i9
ZPUCTylvnS58qke1s9lFA7KPcdiEKnZRXP70x/8B+5cvdo8k6p/VL390T+/O5PfJ2fe7P5Xdfca+
2CfkWS3L30bb8W/ylXsURP+EX7lHvvTP95X71FJf2Vce2NIPt8GdS5D5b/8PAAD//w==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Dashboard_2!A1"/><Relationship Id="rId2" Type="http://schemas.openxmlformats.org/officeDocument/2006/relationships/image" Target="../media/image1.jpeg"/><Relationship Id="rId1" Type="http://schemas.openxmlformats.org/officeDocument/2006/relationships/hyperlink" Target="#'2nd_table'!A1"/><Relationship Id="rId6" Type="http://schemas.openxmlformats.org/officeDocument/2006/relationships/image" Target="../media/image3.png"/><Relationship Id="rId5" Type="http://schemas.openxmlformats.org/officeDocument/2006/relationships/hyperlink" Target="#Calculations_tables!A1"/><Relationship Id="rId4" Type="http://schemas.openxmlformats.org/officeDocument/2006/relationships/image" Target="../media/image2.jpe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hyperlink" Target="#Calculations_tables!A1"/><Relationship Id="rId5" Type="http://schemas.openxmlformats.org/officeDocument/2006/relationships/image" Target="../media/image6.jpeg"/><Relationship Id="rId4" Type="http://schemas.openxmlformats.org/officeDocument/2006/relationships/hyperlink" Target="#'2nd_table'!A1"/></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hyperlink" Target="#Calculations_tables!A1"/><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8.jpe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hyperlink" Target="#Dashboard_2!A1"/><Relationship Id="rId5" Type="http://schemas.openxmlformats.org/officeDocument/2006/relationships/chart" Target="../charts/chart11.xml"/><Relationship Id="rId10" Type="http://schemas.openxmlformats.org/officeDocument/2006/relationships/image" Target="../media/image7.jpeg"/><Relationship Id="rId4" Type="http://schemas.openxmlformats.org/officeDocument/2006/relationships/chart" Target="../charts/chart10.xml"/><Relationship Id="rId9" Type="http://schemas.openxmlformats.org/officeDocument/2006/relationships/hyperlink" Target="#'2nd_table'!A1"/><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32</xdr:col>
      <xdr:colOff>0</xdr:colOff>
      <xdr:row>4</xdr:row>
      <xdr:rowOff>0</xdr:rowOff>
    </xdr:from>
    <xdr:to>
      <xdr:col>40</xdr:col>
      <xdr:colOff>210678</xdr:colOff>
      <xdr:row>7</xdr:row>
      <xdr:rowOff>128534</xdr:rowOff>
    </xdr:to>
    <xdr:sp macro="" textlink="">
      <xdr:nvSpPr>
        <xdr:cNvPr id="2" name="Rectangle: Rounded Corners 1">
          <a:extLst>
            <a:ext uri="{FF2B5EF4-FFF2-40B4-BE49-F238E27FC236}">
              <a16:creationId xmlns:a16="http://schemas.microsoft.com/office/drawing/2014/main" id="{28F16A2C-6CD6-4306-BB92-81912FE0B554}"/>
            </a:ext>
          </a:extLst>
        </xdr:cNvPr>
        <xdr:cNvSpPr/>
      </xdr:nvSpPr>
      <xdr:spPr>
        <a:xfrm>
          <a:off x="34772278" y="739494"/>
          <a:ext cx="5097767" cy="683154"/>
        </a:xfrm>
        <a:prstGeom prst="roundRect">
          <a:avLst>
            <a:gd name="adj" fmla="val 28614"/>
          </a:avLst>
        </a:prstGeom>
        <a:solidFill>
          <a:srgbClr val="001C1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clientData/>
  </xdr:twoCellAnchor>
  <xdr:twoCellAnchor>
    <xdr:from>
      <xdr:col>39</xdr:col>
      <xdr:colOff>84424</xdr:colOff>
      <xdr:row>4</xdr:row>
      <xdr:rowOff>57480</xdr:rowOff>
    </xdr:from>
    <xdr:to>
      <xdr:col>39</xdr:col>
      <xdr:colOff>490568</xdr:colOff>
      <xdr:row>7</xdr:row>
      <xdr:rowOff>19083</xdr:rowOff>
    </xdr:to>
    <xdr:pic>
      <xdr:nvPicPr>
        <xdr:cNvPr id="3" name="Picture 2">
          <a:hlinkClick xmlns:r="http://schemas.openxmlformats.org/officeDocument/2006/relationships" r:id="rId1"/>
          <a:extLst>
            <a:ext uri="{FF2B5EF4-FFF2-40B4-BE49-F238E27FC236}">
              <a16:creationId xmlns:a16="http://schemas.microsoft.com/office/drawing/2014/main" id="{988CB065-BA9F-4DDA-BF25-11D147E9105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132905" y="796974"/>
          <a:ext cx="406144" cy="516223"/>
        </a:xfrm>
        <a:prstGeom prst="rect">
          <a:avLst/>
        </a:prstGeom>
      </xdr:spPr>
    </xdr:pic>
    <xdr:clientData/>
  </xdr:twoCellAnchor>
  <xdr:twoCellAnchor>
    <xdr:from>
      <xdr:col>35</xdr:col>
      <xdr:colOff>464597</xdr:colOff>
      <xdr:row>4</xdr:row>
      <xdr:rowOff>57480</xdr:rowOff>
    </xdr:from>
    <xdr:to>
      <xdr:col>36</xdr:col>
      <xdr:colOff>379334</xdr:colOff>
      <xdr:row>6</xdr:row>
      <xdr:rowOff>179495</xdr:rowOff>
    </xdr:to>
    <xdr:pic>
      <xdr:nvPicPr>
        <xdr:cNvPr id="4" name="Picture 3">
          <a:hlinkClick xmlns:r="http://schemas.openxmlformats.org/officeDocument/2006/relationships" r:id="rId3"/>
          <a:extLst>
            <a:ext uri="{FF2B5EF4-FFF2-40B4-BE49-F238E27FC236}">
              <a16:creationId xmlns:a16="http://schemas.microsoft.com/office/drawing/2014/main" id="{80179169-1652-4378-AE44-6B80087EC24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069534" y="796974"/>
          <a:ext cx="525623" cy="491762"/>
        </a:xfrm>
        <a:prstGeom prst="rect">
          <a:avLst/>
        </a:prstGeom>
      </xdr:spPr>
    </xdr:pic>
    <xdr:clientData/>
  </xdr:twoCellAnchor>
  <xdr:twoCellAnchor>
    <xdr:from>
      <xdr:col>32</xdr:col>
      <xdr:colOff>216363</xdr:colOff>
      <xdr:row>4</xdr:row>
      <xdr:rowOff>57480</xdr:rowOff>
    </xdr:from>
    <xdr:to>
      <xdr:col>33</xdr:col>
      <xdr:colOff>161738</xdr:colOff>
      <xdr:row>7</xdr:row>
      <xdr:rowOff>8040</xdr:rowOff>
    </xdr:to>
    <xdr:pic>
      <xdr:nvPicPr>
        <xdr:cNvPr id="5" name="Picture 4">
          <a:hlinkClick xmlns:r="http://schemas.openxmlformats.org/officeDocument/2006/relationships" r:id="rId5"/>
          <a:extLst>
            <a:ext uri="{FF2B5EF4-FFF2-40B4-BE49-F238E27FC236}">
              <a16:creationId xmlns:a16="http://schemas.microsoft.com/office/drawing/2014/main" id="{45A28FE5-7BE7-4D3A-BE33-1EAECC94C39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988641" y="796974"/>
          <a:ext cx="556262" cy="5051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733779</xdr:colOff>
      <xdr:row>47</xdr:row>
      <xdr:rowOff>56445</xdr:rowOff>
    </xdr:from>
    <xdr:to>
      <xdr:col>13</xdr:col>
      <xdr:colOff>479778</xdr:colOff>
      <xdr:row>50</xdr:row>
      <xdr:rowOff>14111</xdr:rowOff>
    </xdr:to>
    <xdr:sp macro="" textlink="">
      <xdr:nvSpPr>
        <xdr:cNvPr id="20" name="Rectangle: Rounded Corners 19">
          <a:extLst>
            <a:ext uri="{FF2B5EF4-FFF2-40B4-BE49-F238E27FC236}">
              <a16:creationId xmlns:a16="http://schemas.microsoft.com/office/drawing/2014/main" id="{2560F2C8-3F3E-4A07-A08D-681A1AD88629}"/>
            </a:ext>
          </a:extLst>
        </xdr:cNvPr>
        <xdr:cNvSpPr/>
      </xdr:nvSpPr>
      <xdr:spPr>
        <a:xfrm>
          <a:off x="10569223" y="8678334"/>
          <a:ext cx="3725333" cy="507999"/>
        </a:xfrm>
        <a:prstGeom prst="roundRect">
          <a:avLst>
            <a:gd name="adj" fmla="val 28614"/>
          </a:avLst>
        </a:prstGeom>
        <a:solidFill>
          <a:srgbClr val="001C1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clientData/>
  </xdr:twoCellAnchor>
  <xdr:twoCellAnchor>
    <xdr:from>
      <xdr:col>10</xdr:col>
      <xdr:colOff>991157</xdr:colOff>
      <xdr:row>47</xdr:row>
      <xdr:rowOff>163381</xdr:rowOff>
    </xdr:from>
    <xdr:to>
      <xdr:col>11</xdr:col>
      <xdr:colOff>302898</xdr:colOff>
      <xdr:row>49</xdr:row>
      <xdr:rowOff>131740</xdr:rowOff>
    </xdr:to>
    <xdr:pic>
      <xdr:nvPicPr>
        <xdr:cNvPr id="28" name="Picture 27">
          <a:hlinkClick xmlns:r="http://schemas.openxmlformats.org/officeDocument/2006/relationships" r:id="rId1"/>
          <a:extLst>
            <a:ext uri="{FF2B5EF4-FFF2-40B4-BE49-F238E27FC236}">
              <a16:creationId xmlns:a16="http://schemas.microsoft.com/office/drawing/2014/main" id="{D48566E5-E21A-5A00-54EF-FEBD3DF0628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826601" y="8785270"/>
          <a:ext cx="355964" cy="335248"/>
        </a:xfrm>
        <a:prstGeom prst="rect">
          <a:avLst/>
        </a:prstGeom>
      </xdr:spPr>
    </xdr:pic>
    <xdr:clientData fLocksWithSheet="0"/>
  </xdr:twoCellAnchor>
  <xdr:twoCellAnchor>
    <xdr:from>
      <xdr:col>11</xdr:col>
      <xdr:colOff>1238694</xdr:colOff>
      <xdr:row>47</xdr:row>
      <xdr:rowOff>119051</xdr:rowOff>
    </xdr:from>
    <xdr:to>
      <xdr:col>12</xdr:col>
      <xdr:colOff>239889</xdr:colOff>
      <xdr:row>50</xdr:row>
      <xdr:rowOff>12032</xdr:rowOff>
    </xdr:to>
    <xdr:pic>
      <xdr:nvPicPr>
        <xdr:cNvPr id="29" name="Picture 28">
          <a:hlinkClick xmlns:r="http://schemas.openxmlformats.org/officeDocument/2006/relationships" r:id="rId1"/>
          <a:extLst>
            <a:ext uri="{FF2B5EF4-FFF2-40B4-BE49-F238E27FC236}">
              <a16:creationId xmlns:a16="http://schemas.microsoft.com/office/drawing/2014/main" id="{CF51308C-6F23-1B10-FDAD-745917D52A9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118361" y="8740940"/>
          <a:ext cx="468750" cy="443314"/>
        </a:xfrm>
        <a:prstGeom prst="rect">
          <a:avLst/>
        </a:prstGeom>
      </xdr:spPr>
    </xdr:pic>
    <xdr:clientData fLocksWithSheet="0"/>
  </xdr:twoCellAnchor>
  <xdr:twoCellAnchor>
    <xdr:from>
      <xdr:col>12</xdr:col>
      <xdr:colOff>1397000</xdr:colOff>
      <xdr:row>47</xdr:row>
      <xdr:rowOff>143571</xdr:rowOff>
    </xdr:from>
    <xdr:to>
      <xdr:col>13</xdr:col>
      <xdr:colOff>184684</xdr:colOff>
      <xdr:row>49</xdr:row>
      <xdr:rowOff>104420</xdr:rowOff>
    </xdr:to>
    <xdr:pic>
      <xdr:nvPicPr>
        <xdr:cNvPr id="30" name="Picture 29">
          <a:hlinkClick xmlns:r="http://schemas.openxmlformats.org/officeDocument/2006/relationships" r:id="rId4"/>
          <a:extLst>
            <a:ext uri="{FF2B5EF4-FFF2-40B4-BE49-F238E27FC236}">
              <a16:creationId xmlns:a16="http://schemas.microsoft.com/office/drawing/2014/main" id="{67BB2CA1-72CB-B0BD-15D5-BD84329E54A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13744222" y="8765460"/>
          <a:ext cx="255240" cy="327738"/>
        </a:xfrm>
        <a:prstGeom prst="rect">
          <a:avLst/>
        </a:prstGeom>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2</xdr:col>
      <xdr:colOff>167164</xdr:colOff>
      <xdr:row>10</xdr:row>
      <xdr:rowOff>136499</xdr:rowOff>
    </xdr:from>
    <xdr:to>
      <xdr:col>19</xdr:col>
      <xdr:colOff>30238</xdr:colOff>
      <xdr:row>36</xdr:row>
      <xdr:rowOff>60475</xdr:rowOff>
    </xdr:to>
    <xdr:graphicFrame macro="">
      <xdr:nvGraphicFramePr>
        <xdr:cNvPr id="2" name="Chart 1">
          <a:extLst>
            <a:ext uri="{FF2B5EF4-FFF2-40B4-BE49-F238E27FC236}">
              <a16:creationId xmlns:a16="http://schemas.microsoft.com/office/drawing/2014/main" id="{9A31F93C-DC47-4DF9-B5FD-90C2BDCBE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563114</xdr:colOff>
      <xdr:row>10</xdr:row>
      <xdr:rowOff>113393</xdr:rowOff>
    </xdr:from>
    <xdr:to>
      <xdr:col>20</xdr:col>
      <xdr:colOff>302381</xdr:colOff>
      <xdr:row>35</xdr:row>
      <xdr:rowOff>113393</xdr:rowOff>
    </xdr:to>
    <xdr:graphicFrame macro="">
      <xdr:nvGraphicFramePr>
        <xdr:cNvPr id="3" name="Chart 2">
          <a:extLst>
            <a:ext uri="{FF2B5EF4-FFF2-40B4-BE49-F238E27FC236}">
              <a16:creationId xmlns:a16="http://schemas.microsoft.com/office/drawing/2014/main" id="{B396A36B-3997-41E9-9ED7-31A3CA4C6A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1053726</xdr:colOff>
      <xdr:row>40</xdr:row>
      <xdr:rowOff>30239</xdr:rowOff>
    </xdr:from>
    <xdr:to>
      <xdr:col>20</xdr:col>
      <xdr:colOff>423334</xdr:colOff>
      <xdr:row>69</xdr:row>
      <xdr:rowOff>149784</xdr:rowOff>
    </xdr:to>
    <xdr:graphicFrame macro="">
      <xdr:nvGraphicFramePr>
        <xdr:cNvPr id="4" name="Chart 3">
          <a:extLst>
            <a:ext uri="{FF2B5EF4-FFF2-40B4-BE49-F238E27FC236}">
              <a16:creationId xmlns:a16="http://schemas.microsoft.com/office/drawing/2014/main" id="{79D8D349-9D91-43A6-B065-659D55A8B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453569</xdr:colOff>
      <xdr:row>40</xdr:row>
      <xdr:rowOff>30236</xdr:rowOff>
    </xdr:from>
    <xdr:to>
      <xdr:col>19</xdr:col>
      <xdr:colOff>393094</xdr:colOff>
      <xdr:row>69</xdr:row>
      <xdr:rowOff>90713</xdr:rowOff>
    </xdr:to>
    <xdr:graphicFrame macro="">
      <xdr:nvGraphicFramePr>
        <xdr:cNvPr id="5" name="Chart 4">
          <a:extLst>
            <a:ext uri="{FF2B5EF4-FFF2-40B4-BE49-F238E27FC236}">
              <a16:creationId xmlns:a16="http://schemas.microsoft.com/office/drawing/2014/main" id="{E8F794BB-EACA-46A8-99B3-9618B8BF5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173182</xdr:colOff>
      <xdr:row>10</xdr:row>
      <xdr:rowOff>72160</xdr:rowOff>
    </xdr:from>
    <xdr:to>
      <xdr:col>37</xdr:col>
      <xdr:colOff>317500</xdr:colOff>
      <xdr:row>35</xdr:row>
      <xdr:rowOff>101023</xdr:rowOff>
    </xdr:to>
    <xdr:graphicFrame macro="">
      <xdr:nvGraphicFramePr>
        <xdr:cNvPr id="6" name="Chart 5">
          <a:extLst>
            <a:ext uri="{FF2B5EF4-FFF2-40B4-BE49-F238E27FC236}">
              <a16:creationId xmlns:a16="http://schemas.microsoft.com/office/drawing/2014/main" id="{D2ABB4F0-39FC-4C12-928E-8BB2C9389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305742</xdr:colOff>
      <xdr:row>40</xdr:row>
      <xdr:rowOff>94074</xdr:rowOff>
    </xdr:from>
    <xdr:to>
      <xdr:col>37</xdr:col>
      <xdr:colOff>329260</xdr:colOff>
      <xdr:row>69</xdr:row>
      <xdr:rowOff>70555</xdr:rowOff>
    </xdr:to>
    <xdr:graphicFrame macro="">
      <xdr:nvGraphicFramePr>
        <xdr:cNvPr id="7" name="Chart 6">
          <a:extLst>
            <a:ext uri="{FF2B5EF4-FFF2-40B4-BE49-F238E27FC236}">
              <a16:creationId xmlns:a16="http://schemas.microsoft.com/office/drawing/2014/main" id="{7A67313B-5680-41CC-9AAC-6670F0AC9F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38</xdr:col>
      <xdr:colOff>482600</xdr:colOff>
      <xdr:row>11</xdr:row>
      <xdr:rowOff>119063</xdr:rowOff>
    </xdr:from>
    <xdr:to>
      <xdr:col>44</xdr:col>
      <xdr:colOff>138906</xdr:colOff>
      <xdr:row>25</xdr:row>
      <xdr:rowOff>19844</xdr:rowOff>
    </xdr:to>
    <mc:AlternateContent xmlns:mc="http://schemas.openxmlformats.org/markup-compatibility/2006" xmlns:a14="http://schemas.microsoft.com/office/drawing/2010/main">
      <mc:Choice Requires="a14">
        <xdr:graphicFrame macro="">
          <xdr:nvGraphicFramePr>
            <xdr:cNvPr id="8" name="genre">
              <a:extLst>
                <a:ext uri="{FF2B5EF4-FFF2-40B4-BE49-F238E27FC236}">
                  <a16:creationId xmlns:a16="http://schemas.microsoft.com/office/drawing/2014/main" id="{63058BD0-2030-5AA5-290A-588605045387}"/>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4481558" y="3241146"/>
              <a:ext cx="3307556" cy="249369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394493</xdr:colOff>
      <xdr:row>27</xdr:row>
      <xdr:rowOff>137318</xdr:rowOff>
    </xdr:from>
    <xdr:to>
      <xdr:col>44</xdr:col>
      <xdr:colOff>138908</xdr:colOff>
      <xdr:row>40</xdr:row>
      <xdr:rowOff>158751</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EA3D9584-F80D-D339-773D-F6FDDC7202C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4393451" y="6222735"/>
              <a:ext cx="3395665" cy="242914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300862</xdr:colOff>
      <xdr:row>2</xdr:row>
      <xdr:rowOff>23962</xdr:rowOff>
    </xdr:from>
    <xdr:to>
      <xdr:col>26</xdr:col>
      <xdr:colOff>229681</xdr:colOff>
      <xdr:row>44</xdr:row>
      <xdr:rowOff>48846</xdr:rowOff>
    </xdr:to>
    <xdr:sp macro="" textlink="">
      <xdr:nvSpPr>
        <xdr:cNvPr id="2" name="Rectangle: Rounded Corners 1">
          <a:extLst>
            <a:ext uri="{FF2B5EF4-FFF2-40B4-BE49-F238E27FC236}">
              <a16:creationId xmlns:a16="http://schemas.microsoft.com/office/drawing/2014/main" id="{1CEED76A-6F8F-B480-169B-289B46D1845E}"/>
            </a:ext>
          </a:extLst>
        </xdr:cNvPr>
        <xdr:cNvSpPr/>
      </xdr:nvSpPr>
      <xdr:spPr>
        <a:xfrm>
          <a:off x="3915477" y="382167"/>
          <a:ext cx="11977537" cy="7547192"/>
        </a:xfrm>
        <a:prstGeom prst="roundRect">
          <a:avLst>
            <a:gd name="adj" fmla="val 5117"/>
          </a:avLst>
        </a:prstGeom>
        <a:solidFill>
          <a:srgbClr val="000D0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587074</xdr:colOff>
      <xdr:row>4</xdr:row>
      <xdr:rowOff>101251</xdr:rowOff>
    </xdr:from>
    <xdr:to>
      <xdr:col>11</xdr:col>
      <xdr:colOff>51885</xdr:colOff>
      <xdr:row>11</xdr:row>
      <xdr:rowOff>67232</xdr:rowOff>
    </xdr:to>
    <xdr:sp macro="" textlink="">
      <xdr:nvSpPr>
        <xdr:cNvPr id="3" name="Rectangle: Rounded Corners 2">
          <a:extLst>
            <a:ext uri="{FF2B5EF4-FFF2-40B4-BE49-F238E27FC236}">
              <a16:creationId xmlns:a16="http://schemas.microsoft.com/office/drawing/2014/main" id="{AF1CB058-287D-42C0-5CD2-B532846C7487}"/>
            </a:ext>
          </a:extLst>
        </xdr:cNvPr>
        <xdr:cNvSpPr/>
      </xdr:nvSpPr>
      <xdr:spPr>
        <a:xfrm>
          <a:off x="4253300" y="820119"/>
          <a:ext cx="2520000" cy="1224000"/>
        </a:xfrm>
        <a:prstGeom prst="roundRect">
          <a:avLst>
            <a:gd name="adj" fmla="val 6878"/>
          </a:avLst>
        </a:prstGeom>
        <a:solidFill>
          <a:srgbClr val="001C1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clientData/>
  </xdr:twoCellAnchor>
  <xdr:twoCellAnchor>
    <xdr:from>
      <xdr:col>11</xdr:col>
      <xdr:colOff>240954</xdr:colOff>
      <xdr:row>4</xdr:row>
      <xdr:rowOff>125214</xdr:rowOff>
    </xdr:from>
    <xdr:to>
      <xdr:col>15</xdr:col>
      <xdr:colOff>587076</xdr:colOff>
      <xdr:row>11</xdr:row>
      <xdr:rowOff>91195</xdr:rowOff>
    </xdr:to>
    <xdr:sp macro="" textlink="">
      <xdr:nvSpPr>
        <xdr:cNvPr id="5" name="Rectangle: Rounded Corners 4">
          <a:extLst>
            <a:ext uri="{FF2B5EF4-FFF2-40B4-BE49-F238E27FC236}">
              <a16:creationId xmlns:a16="http://schemas.microsoft.com/office/drawing/2014/main" id="{92DE1129-91FD-4E1A-A450-D0940131062F}"/>
            </a:ext>
          </a:extLst>
        </xdr:cNvPr>
        <xdr:cNvSpPr/>
      </xdr:nvSpPr>
      <xdr:spPr>
        <a:xfrm>
          <a:off x="6962369" y="844082"/>
          <a:ext cx="2790273" cy="1224000"/>
        </a:xfrm>
        <a:prstGeom prst="roundRect">
          <a:avLst>
            <a:gd name="adj" fmla="val 6878"/>
          </a:avLst>
        </a:prstGeom>
        <a:solidFill>
          <a:srgbClr val="001C1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clientData/>
  </xdr:twoCellAnchor>
  <xdr:twoCellAnchor>
    <xdr:from>
      <xdr:col>11</xdr:col>
      <xdr:colOff>383397</xdr:colOff>
      <xdr:row>19</xdr:row>
      <xdr:rowOff>85916</xdr:rowOff>
    </xdr:from>
    <xdr:to>
      <xdr:col>15</xdr:col>
      <xdr:colOff>515188</xdr:colOff>
      <xdr:row>26</xdr:row>
      <xdr:rowOff>51897</xdr:rowOff>
    </xdr:to>
    <xdr:sp macro="" textlink="">
      <xdr:nvSpPr>
        <xdr:cNvPr id="6" name="Rectangle: Rounded Corners 5">
          <a:extLst>
            <a:ext uri="{FF2B5EF4-FFF2-40B4-BE49-F238E27FC236}">
              <a16:creationId xmlns:a16="http://schemas.microsoft.com/office/drawing/2014/main" id="{D148A855-5C35-4CCC-BAE3-421BACD992DA}"/>
            </a:ext>
          </a:extLst>
        </xdr:cNvPr>
        <xdr:cNvSpPr/>
      </xdr:nvSpPr>
      <xdr:spPr>
        <a:xfrm>
          <a:off x="7104812" y="3500539"/>
          <a:ext cx="2575942" cy="1224000"/>
        </a:xfrm>
        <a:prstGeom prst="roundRect">
          <a:avLst>
            <a:gd name="adj" fmla="val 6878"/>
          </a:avLst>
        </a:prstGeom>
        <a:solidFill>
          <a:srgbClr val="001C1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clientData/>
  </xdr:twoCellAnchor>
  <xdr:twoCellAnchor>
    <xdr:from>
      <xdr:col>6</xdr:col>
      <xdr:colOff>549110</xdr:colOff>
      <xdr:row>19</xdr:row>
      <xdr:rowOff>85914</xdr:rowOff>
    </xdr:from>
    <xdr:to>
      <xdr:col>11</xdr:col>
      <xdr:colOff>239623</xdr:colOff>
      <xdr:row>26</xdr:row>
      <xdr:rowOff>51895</xdr:rowOff>
    </xdr:to>
    <xdr:sp macro="" textlink="">
      <xdr:nvSpPr>
        <xdr:cNvPr id="7" name="Rectangle: Rounded Corners 6">
          <a:extLst>
            <a:ext uri="{FF2B5EF4-FFF2-40B4-BE49-F238E27FC236}">
              <a16:creationId xmlns:a16="http://schemas.microsoft.com/office/drawing/2014/main" id="{225FF9A3-ECCB-4F5C-A06A-84D9C1441E39}"/>
            </a:ext>
          </a:extLst>
        </xdr:cNvPr>
        <xdr:cNvSpPr/>
      </xdr:nvSpPr>
      <xdr:spPr>
        <a:xfrm>
          <a:off x="4215336" y="3500537"/>
          <a:ext cx="2745702" cy="1224000"/>
        </a:xfrm>
        <a:prstGeom prst="roundRect">
          <a:avLst>
            <a:gd name="adj" fmla="val 6878"/>
          </a:avLst>
        </a:prstGeom>
        <a:solidFill>
          <a:srgbClr val="001C1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clientData/>
  </xdr:twoCellAnchor>
  <xdr:twoCellAnchor>
    <xdr:from>
      <xdr:col>16</xdr:col>
      <xdr:colOff>299528</xdr:colOff>
      <xdr:row>4</xdr:row>
      <xdr:rowOff>65307</xdr:rowOff>
    </xdr:from>
    <xdr:to>
      <xdr:col>25</xdr:col>
      <xdr:colOff>563112</xdr:colOff>
      <xdr:row>25</xdr:row>
      <xdr:rowOff>119811</xdr:rowOff>
    </xdr:to>
    <xdr:sp macro="" textlink="">
      <xdr:nvSpPr>
        <xdr:cNvPr id="8" name="Rectangle: Rounded Corners 7">
          <a:extLst>
            <a:ext uri="{FF2B5EF4-FFF2-40B4-BE49-F238E27FC236}">
              <a16:creationId xmlns:a16="http://schemas.microsoft.com/office/drawing/2014/main" id="{EFB7DECB-B000-4D09-BF8D-2106E75BE80A}"/>
            </a:ext>
          </a:extLst>
        </xdr:cNvPr>
        <xdr:cNvSpPr/>
      </xdr:nvSpPr>
      <xdr:spPr>
        <a:xfrm>
          <a:off x="10076132" y="784175"/>
          <a:ext cx="5762923" cy="3828561"/>
        </a:xfrm>
        <a:prstGeom prst="roundRect">
          <a:avLst>
            <a:gd name="adj" fmla="val 6878"/>
          </a:avLst>
        </a:prstGeom>
        <a:solidFill>
          <a:srgbClr val="001C1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clientData/>
  </xdr:twoCellAnchor>
  <xdr:twoCellAnchor>
    <xdr:from>
      <xdr:col>6</xdr:col>
      <xdr:colOff>528502</xdr:colOff>
      <xdr:row>27</xdr:row>
      <xdr:rowOff>0</xdr:rowOff>
    </xdr:from>
    <xdr:to>
      <xdr:col>15</xdr:col>
      <xdr:colOff>467264</xdr:colOff>
      <xdr:row>40</xdr:row>
      <xdr:rowOff>83868</xdr:rowOff>
    </xdr:to>
    <xdr:sp macro="" textlink="">
      <xdr:nvSpPr>
        <xdr:cNvPr id="9" name="Rectangle: Rounded Corners 8">
          <a:extLst>
            <a:ext uri="{FF2B5EF4-FFF2-40B4-BE49-F238E27FC236}">
              <a16:creationId xmlns:a16="http://schemas.microsoft.com/office/drawing/2014/main" id="{DF9F6411-6A7A-4D45-A786-35BA8517FDF7}"/>
            </a:ext>
          </a:extLst>
        </xdr:cNvPr>
        <xdr:cNvSpPr/>
      </xdr:nvSpPr>
      <xdr:spPr>
        <a:xfrm>
          <a:off x="4176374" y="5107021"/>
          <a:ext cx="5410571" cy="2542804"/>
        </a:xfrm>
        <a:prstGeom prst="roundRect">
          <a:avLst>
            <a:gd name="adj" fmla="val 6878"/>
          </a:avLst>
        </a:prstGeom>
        <a:solidFill>
          <a:srgbClr val="001C1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clientData/>
  </xdr:twoCellAnchor>
  <xdr:twoCellAnchor>
    <xdr:from>
      <xdr:col>16</xdr:col>
      <xdr:colOff>239622</xdr:colOff>
      <xdr:row>27</xdr:row>
      <xdr:rowOff>59907</xdr:rowOff>
    </xdr:from>
    <xdr:to>
      <xdr:col>25</xdr:col>
      <xdr:colOff>527171</xdr:colOff>
      <xdr:row>40</xdr:row>
      <xdr:rowOff>47926</xdr:rowOff>
    </xdr:to>
    <xdr:sp macro="" textlink="">
      <xdr:nvSpPr>
        <xdr:cNvPr id="10" name="Rectangle: Rounded Corners 9">
          <a:extLst>
            <a:ext uri="{FF2B5EF4-FFF2-40B4-BE49-F238E27FC236}">
              <a16:creationId xmlns:a16="http://schemas.microsoft.com/office/drawing/2014/main" id="{96656FCC-0C95-46F3-8D4A-1C9DC1330C92}"/>
            </a:ext>
          </a:extLst>
        </xdr:cNvPr>
        <xdr:cNvSpPr/>
      </xdr:nvSpPr>
      <xdr:spPr>
        <a:xfrm>
          <a:off x="10016226" y="4912265"/>
          <a:ext cx="5786888" cy="2324340"/>
        </a:xfrm>
        <a:prstGeom prst="roundRect">
          <a:avLst>
            <a:gd name="adj" fmla="val 6878"/>
          </a:avLst>
        </a:prstGeom>
        <a:solidFill>
          <a:srgbClr val="001C1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clientData/>
  </xdr:twoCellAnchor>
  <xdr:twoCellAnchor>
    <xdr:from>
      <xdr:col>9</xdr:col>
      <xdr:colOff>13314</xdr:colOff>
      <xdr:row>12</xdr:row>
      <xdr:rowOff>29365</xdr:rowOff>
    </xdr:from>
    <xdr:to>
      <xdr:col>13</xdr:col>
      <xdr:colOff>89163</xdr:colOff>
      <xdr:row>18</xdr:row>
      <xdr:rowOff>175063</xdr:rowOff>
    </xdr:to>
    <xdr:sp macro="" textlink="">
      <xdr:nvSpPr>
        <xdr:cNvPr id="12" name="Rectangle: Rounded Corners 11">
          <a:extLst>
            <a:ext uri="{FF2B5EF4-FFF2-40B4-BE49-F238E27FC236}">
              <a16:creationId xmlns:a16="http://schemas.microsoft.com/office/drawing/2014/main" id="{11EE9363-7BB8-40EC-A9A6-510003F8B1C1}"/>
            </a:ext>
          </a:extLst>
        </xdr:cNvPr>
        <xdr:cNvSpPr/>
      </xdr:nvSpPr>
      <xdr:spPr>
        <a:xfrm>
          <a:off x="5512654" y="2185969"/>
          <a:ext cx="2520000" cy="1224000"/>
        </a:xfrm>
        <a:prstGeom prst="roundRect">
          <a:avLst>
            <a:gd name="adj" fmla="val 6878"/>
          </a:avLst>
        </a:prstGeom>
        <a:solidFill>
          <a:srgbClr val="001C1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clientData/>
  </xdr:twoCellAnchor>
  <xdr:twoCellAnchor>
    <xdr:from>
      <xdr:col>7</xdr:col>
      <xdr:colOff>71887</xdr:colOff>
      <xdr:row>4</xdr:row>
      <xdr:rowOff>131793</xdr:rowOff>
    </xdr:from>
    <xdr:to>
      <xdr:col>8</xdr:col>
      <xdr:colOff>119811</xdr:colOff>
      <xdr:row>6</xdr:row>
      <xdr:rowOff>35944</xdr:rowOff>
    </xdr:to>
    <xdr:sp macro="" textlink="">
      <xdr:nvSpPr>
        <xdr:cNvPr id="13" name="Rectangle 12">
          <a:extLst>
            <a:ext uri="{FF2B5EF4-FFF2-40B4-BE49-F238E27FC236}">
              <a16:creationId xmlns:a16="http://schemas.microsoft.com/office/drawing/2014/main" id="{A56A03A4-8C9C-616E-6DF5-D075E653854C}"/>
            </a:ext>
          </a:extLst>
        </xdr:cNvPr>
        <xdr:cNvSpPr/>
      </xdr:nvSpPr>
      <xdr:spPr>
        <a:xfrm>
          <a:off x="4349151" y="850661"/>
          <a:ext cx="658962" cy="263585"/>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lumMod val="75000"/>
                </a:schemeClr>
              </a:solidFill>
            </a:rPr>
            <a:t>Score</a:t>
          </a:r>
          <a:endParaRPr lang="en-NG" sz="1100" b="1">
            <a:solidFill>
              <a:schemeClr val="bg1">
                <a:lumMod val="75000"/>
              </a:schemeClr>
            </a:solidFill>
          </a:endParaRPr>
        </a:p>
      </xdr:txBody>
    </xdr:sp>
    <xdr:clientData/>
  </xdr:twoCellAnchor>
  <xdr:twoCellAnchor>
    <xdr:from>
      <xdr:col>11</xdr:col>
      <xdr:colOff>240954</xdr:colOff>
      <xdr:row>4</xdr:row>
      <xdr:rowOff>125214</xdr:rowOff>
    </xdr:from>
    <xdr:to>
      <xdr:col>12</xdr:col>
      <xdr:colOff>335471</xdr:colOff>
      <xdr:row>6</xdr:row>
      <xdr:rowOff>11981</xdr:rowOff>
    </xdr:to>
    <xdr:sp macro="" textlink="">
      <xdr:nvSpPr>
        <xdr:cNvPr id="14" name="Rectangle 13">
          <a:extLst>
            <a:ext uri="{FF2B5EF4-FFF2-40B4-BE49-F238E27FC236}">
              <a16:creationId xmlns:a16="http://schemas.microsoft.com/office/drawing/2014/main" id="{662EA352-914F-4177-8947-AD08AF449AB8}"/>
            </a:ext>
          </a:extLst>
        </xdr:cNvPr>
        <xdr:cNvSpPr/>
      </xdr:nvSpPr>
      <xdr:spPr>
        <a:xfrm>
          <a:off x="6962369" y="844082"/>
          <a:ext cx="705555" cy="246201"/>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lumMod val="75000"/>
                </a:schemeClr>
              </a:solidFill>
            </a:rPr>
            <a:t>Budget</a:t>
          </a:r>
          <a:endParaRPr lang="en-NG" sz="1100" b="1">
            <a:solidFill>
              <a:schemeClr val="bg1">
                <a:lumMod val="75000"/>
              </a:schemeClr>
            </a:solidFill>
          </a:endParaRPr>
        </a:p>
      </xdr:txBody>
    </xdr:sp>
    <xdr:clientData/>
  </xdr:twoCellAnchor>
  <xdr:twoCellAnchor>
    <xdr:from>
      <xdr:col>9</xdr:col>
      <xdr:colOff>13313</xdr:colOff>
      <xdr:row>12</xdr:row>
      <xdr:rowOff>29365</xdr:rowOff>
    </xdr:from>
    <xdr:to>
      <xdr:col>10</xdr:col>
      <xdr:colOff>275565</xdr:colOff>
      <xdr:row>13</xdr:row>
      <xdr:rowOff>155754</xdr:rowOff>
    </xdr:to>
    <xdr:sp macro="" textlink="">
      <xdr:nvSpPr>
        <xdr:cNvPr id="15" name="Rectangle 14">
          <a:extLst>
            <a:ext uri="{FF2B5EF4-FFF2-40B4-BE49-F238E27FC236}">
              <a16:creationId xmlns:a16="http://schemas.microsoft.com/office/drawing/2014/main" id="{6EFFF495-B893-46CF-816E-E7242ACDFFBC}"/>
            </a:ext>
          </a:extLst>
        </xdr:cNvPr>
        <xdr:cNvSpPr/>
      </xdr:nvSpPr>
      <xdr:spPr>
        <a:xfrm>
          <a:off x="5512653" y="2185969"/>
          <a:ext cx="873289" cy="306106"/>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lumMod val="75000"/>
                </a:schemeClr>
              </a:solidFill>
            </a:rPr>
            <a:t>Runtime</a:t>
          </a:r>
          <a:endParaRPr lang="en-NG" sz="1100" b="1">
            <a:solidFill>
              <a:schemeClr val="bg1">
                <a:lumMod val="75000"/>
              </a:schemeClr>
            </a:solidFill>
          </a:endParaRPr>
        </a:p>
      </xdr:txBody>
    </xdr:sp>
    <xdr:clientData/>
  </xdr:twoCellAnchor>
  <xdr:twoCellAnchor>
    <xdr:from>
      <xdr:col>6</xdr:col>
      <xdr:colOff>549110</xdr:colOff>
      <xdr:row>19</xdr:row>
      <xdr:rowOff>85915</xdr:rowOff>
    </xdr:from>
    <xdr:to>
      <xdr:col>7</xdr:col>
      <xdr:colOff>587076</xdr:colOff>
      <xdr:row>20</xdr:row>
      <xdr:rowOff>143774</xdr:rowOff>
    </xdr:to>
    <xdr:sp macro="" textlink="">
      <xdr:nvSpPr>
        <xdr:cNvPr id="16" name="Rectangle 15">
          <a:extLst>
            <a:ext uri="{FF2B5EF4-FFF2-40B4-BE49-F238E27FC236}">
              <a16:creationId xmlns:a16="http://schemas.microsoft.com/office/drawing/2014/main" id="{2276598E-32F2-42FB-9428-93A5689EF83D}"/>
            </a:ext>
          </a:extLst>
        </xdr:cNvPr>
        <xdr:cNvSpPr/>
      </xdr:nvSpPr>
      <xdr:spPr>
        <a:xfrm>
          <a:off x="4215336" y="3500538"/>
          <a:ext cx="649004" cy="237576"/>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lumMod val="75000"/>
                </a:schemeClr>
              </a:solidFill>
            </a:rPr>
            <a:t>Gross</a:t>
          </a:r>
          <a:endParaRPr lang="en-NG" sz="1100" b="1">
            <a:solidFill>
              <a:schemeClr val="bg1">
                <a:lumMod val="75000"/>
              </a:schemeClr>
            </a:solidFill>
          </a:endParaRPr>
        </a:p>
      </xdr:txBody>
    </xdr:sp>
    <xdr:clientData/>
  </xdr:twoCellAnchor>
  <xdr:twoCellAnchor>
    <xdr:from>
      <xdr:col>11</xdr:col>
      <xdr:colOff>420673</xdr:colOff>
      <xdr:row>19</xdr:row>
      <xdr:rowOff>121858</xdr:rowOff>
    </xdr:from>
    <xdr:to>
      <xdr:col>12</xdr:col>
      <xdr:colOff>468597</xdr:colOff>
      <xdr:row>21</xdr:row>
      <xdr:rowOff>26009</xdr:rowOff>
    </xdr:to>
    <xdr:sp macro="" textlink="">
      <xdr:nvSpPr>
        <xdr:cNvPr id="17" name="Rectangle 16">
          <a:extLst>
            <a:ext uri="{FF2B5EF4-FFF2-40B4-BE49-F238E27FC236}">
              <a16:creationId xmlns:a16="http://schemas.microsoft.com/office/drawing/2014/main" id="{3BB23E7C-1BD2-478A-A4EC-98505CF1301B}"/>
            </a:ext>
          </a:extLst>
        </xdr:cNvPr>
        <xdr:cNvSpPr/>
      </xdr:nvSpPr>
      <xdr:spPr>
        <a:xfrm>
          <a:off x="7142088" y="3536481"/>
          <a:ext cx="658962" cy="263585"/>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lumMod val="75000"/>
                </a:schemeClr>
              </a:solidFill>
            </a:rPr>
            <a:t>Votes</a:t>
          </a:r>
          <a:endParaRPr lang="en-NG" sz="1100" b="1">
            <a:solidFill>
              <a:schemeClr val="bg1">
                <a:lumMod val="75000"/>
              </a:schemeClr>
            </a:solidFill>
          </a:endParaRPr>
        </a:p>
      </xdr:txBody>
    </xdr:sp>
    <xdr:clientData/>
  </xdr:twoCellAnchor>
  <xdr:twoCellAnchor>
    <xdr:from>
      <xdr:col>7</xdr:col>
      <xdr:colOff>61238</xdr:colOff>
      <xdr:row>2</xdr:row>
      <xdr:rowOff>101251</xdr:rowOff>
    </xdr:from>
    <xdr:to>
      <xdr:col>11</xdr:col>
      <xdr:colOff>311511</xdr:colOff>
      <xdr:row>4</xdr:row>
      <xdr:rowOff>11980</xdr:rowOff>
    </xdr:to>
    <xdr:sp macro="" textlink="">
      <xdr:nvSpPr>
        <xdr:cNvPr id="18" name="Rectangle 17">
          <a:extLst>
            <a:ext uri="{FF2B5EF4-FFF2-40B4-BE49-F238E27FC236}">
              <a16:creationId xmlns:a16="http://schemas.microsoft.com/office/drawing/2014/main" id="{E1853913-E928-49AA-9953-19DB7506DA15}"/>
            </a:ext>
          </a:extLst>
        </xdr:cNvPr>
        <xdr:cNvSpPr/>
      </xdr:nvSpPr>
      <xdr:spPr>
        <a:xfrm>
          <a:off x="4338502" y="460685"/>
          <a:ext cx="2694424" cy="270163"/>
        </a:xfrm>
        <a:prstGeom prst="rect">
          <a:avLst/>
        </a:prstGeom>
        <a:solidFill>
          <a:srgbClr val="000D0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lumMod val="75000"/>
                </a:schemeClr>
              </a:solidFill>
            </a:rPr>
            <a:t>Mothly</a:t>
          </a:r>
          <a:r>
            <a:rPr lang="en-US" sz="1400" b="1" baseline="0">
              <a:solidFill>
                <a:schemeClr val="bg1">
                  <a:lumMod val="75000"/>
                </a:schemeClr>
              </a:solidFill>
            </a:rPr>
            <a:t>  Movie Analysis 1999-2001</a:t>
          </a:r>
          <a:endParaRPr lang="en-NG" sz="1100" b="1">
            <a:solidFill>
              <a:schemeClr val="bg1">
                <a:lumMod val="75000"/>
              </a:schemeClr>
            </a:solidFill>
          </a:endParaRPr>
        </a:p>
      </xdr:txBody>
    </xdr:sp>
    <xdr:clientData/>
  </xdr:twoCellAnchor>
  <xdr:twoCellAnchor>
    <xdr:from>
      <xdr:col>7</xdr:col>
      <xdr:colOff>56551</xdr:colOff>
      <xdr:row>5</xdr:row>
      <xdr:rowOff>176361</xdr:rowOff>
    </xdr:from>
    <xdr:to>
      <xdr:col>8</xdr:col>
      <xdr:colOff>599057</xdr:colOff>
      <xdr:row>8</xdr:row>
      <xdr:rowOff>107827</xdr:rowOff>
    </xdr:to>
    <xdr:sp macro="" textlink="Score">
      <xdr:nvSpPr>
        <xdr:cNvPr id="21" name="Rectangle 20">
          <a:extLst>
            <a:ext uri="{FF2B5EF4-FFF2-40B4-BE49-F238E27FC236}">
              <a16:creationId xmlns:a16="http://schemas.microsoft.com/office/drawing/2014/main" id="{3A740F4C-839B-4151-BD0E-B7F4D1B7BDD5}"/>
            </a:ext>
          </a:extLst>
        </xdr:cNvPr>
        <xdr:cNvSpPr/>
      </xdr:nvSpPr>
      <xdr:spPr>
        <a:xfrm>
          <a:off x="4333815" y="1074946"/>
          <a:ext cx="1153544" cy="470617"/>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6187B41-8988-401F-9233-E05E62E05CA9}" type="TxLink">
            <a:rPr lang="en-US" sz="2400" b="0" i="0" u="none" strike="noStrike">
              <a:solidFill>
                <a:srgbClr val="BAC8C9"/>
              </a:solidFill>
              <a:latin typeface="Aptos Narrow"/>
            </a:rPr>
            <a:t>$1.3K</a:t>
          </a:fld>
          <a:endParaRPr lang="en-NG" sz="2400" b="1">
            <a:solidFill>
              <a:srgbClr val="BAC8C9"/>
            </a:solidFill>
          </a:endParaRPr>
        </a:p>
      </xdr:txBody>
    </xdr:sp>
    <xdr:clientData/>
  </xdr:twoCellAnchor>
  <xdr:twoCellAnchor>
    <xdr:from>
      <xdr:col>11</xdr:col>
      <xdr:colOff>240954</xdr:colOff>
      <xdr:row>6</xdr:row>
      <xdr:rowOff>41346</xdr:rowOff>
    </xdr:from>
    <xdr:to>
      <xdr:col>14</xdr:col>
      <xdr:colOff>239622</xdr:colOff>
      <xdr:row>10</xdr:row>
      <xdr:rowOff>11981</xdr:rowOff>
    </xdr:to>
    <xdr:sp macro="" textlink="Budget">
      <xdr:nvSpPr>
        <xdr:cNvPr id="22" name="Rectangle 21">
          <a:extLst>
            <a:ext uri="{FF2B5EF4-FFF2-40B4-BE49-F238E27FC236}">
              <a16:creationId xmlns:a16="http://schemas.microsoft.com/office/drawing/2014/main" id="{8AC53785-7FB8-4E7E-952A-5F294207D81B}"/>
            </a:ext>
          </a:extLst>
        </xdr:cNvPr>
        <xdr:cNvSpPr/>
      </xdr:nvSpPr>
      <xdr:spPr>
        <a:xfrm>
          <a:off x="6962369" y="1119648"/>
          <a:ext cx="1831781" cy="689503"/>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B41FACD-4B5F-4DCC-9F5B-3889AC5E8B1E}" type="TxLink">
            <a:rPr lang="en-US" sz="2400" b="0" i="0" u="none" strike="noStrike">
              <a:solidFill>
                <a:srgbClr val="BAC8C9"/>
              </a:solidFill>
              <a:latin typeface="Aptos Narrow"/>
            </a:rPr>
            <a:t>$6340.3M</a:t>
          </a:fld>
          <a:endParaRPr lang="en-NG" sz="2400" b="1">
            <a:solidFill>
              <a:srgbClr val="BAC8C9"/>
            </a:solidFill>
          </a:endParaRPr>
        </a:p>
      </xdr:txBody>
    </xdr:sp>
    <xdr:clientData/>
  </xdr:twoCellAnchor>
  <xdr:twoCellAnchor>
    <xdr:from>
      <xdr:col>9</xdr:col>
      <xdr:colOff>25295</xdr:colOff>
      <xdr:row>13</xdr:row>
      <xdr:rowOff>101252</xdr:rowOff>
    </xdr:from>
    <xdr:to>
      <xdr:col>10</xdr:col>
      <xdr:colOff>567802</xdr:colOff>
      <xdr:row>16</xdr:row>
      <xdr:rowOff>32718</xdr:rowOff>
    </xdr:to>
    <xdr:sp macro="" textlink="Score">
      <xdr:nvSpPr>
        <xdr:cNvPr id="23" name="Rectangle 22">
          <a:extLst>
            <a:ext uri="{FF2B5EF4-FFF2-40B4-BE49-F238E27FC236}">
              <a16:creationId xmlns:a16="http://schemas.microsoft.com/office/drawing/2014/main" id="{CD532BC5-F8C9-4BC1-99CF-399D3032F2CA}"/>
            </a:ext>
          </a:extLst>
        </xdr:cNvPr>
        <xdr:cNvSpPr/>
      </xdr:nvSpPr>
      <xdr:spPr>
        <a:xfrm>
          <a:off x="5524635" y="2437573"/>
          <a:ext cx="1153544" cy="470617"/>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6187B41-8988-401F-9233-E05E62E05CA9}" type="TxLink">
            <a:rPr lang="en-US" sz="2400" b="0" i="0" u="none" strike="noStrike">
              <a:solidFill>
                <a:srgbClr val="BAC8C9"/>
              </a:solidFill>
              <a:latin typeface="Aptos Narrow"/>
            </a:rPr>
            <a:t>$1.3K</a:t>
          </a:fld>
          <a:endParaRPr lang="en-NG" sz="2400" b="1">
            <a:solidFill>
              <a:srgbClr val="BAC8C9"/>
            </a:solidFill>
          </a:endParaRPr>
        </a:p>
      </xdr:txBody>
    </xdr:sp>
    <xdr:clientData/>
  </xdr:twoCellAnchor>
  <xdr:twoCellAnchor>
    <xdr:from>
      <xdr:col>6</xdr:col>
      <xdr:colOff>561091</xdr:colOff>
      <xdr:row>21</xdr:row>
      <xdr:rowOff>14028</xdr:rowOff>
    </xdr:from>
    <xdr:to>
      <xdr:col>9</xdr:col>
      <xdr:colOff>335471</xdr:colOff>
      <xdr:row>23</xdr:row>
      <xdr:rowOff>119812</xdr:rowOff>
    </xdr:to>
    <xdr:sp macro="" textlink="Gross">
      <xdr:nvSpPr>
        <xdr:cNvPr id="24" name="Rectangle 23">
          <a:extLst>
            <a:ext uri="{FF2B5EF4-FFF2-40B4-BE49-F238E27FC236}">
              <a16:creationId xmlns:a16="http://schemas.microsoft.com/office/drawing/2014/main" id="{BF625383-7222-4E25-8820-DB141E719967}"/>
            </a:ext>
          </a:extLst>
        </xdr:cNvPr>
        <xdr:cNvSpPr/>
      </xdr:nvSpPr>
      <xdr:spPr>
        <a:xfrm>
          <a:off x="4227317" y="3788085"/>
          <a:ext cx="1607494" cy="465218"/>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9A4600A7-5B49-4C75-8C5D-246C4C965EF2}" type="TxLink">
            <a:rPr lang="en-US" sz="2400" b="0" i="0" u="none" strike="noStrike">
              <a:solidFill>
                <a:srgbClr val="BAC8C9"/>
              </a:solidFill>
              <a:latin typeface="Aptos Narrow"/>
              <a:ea typeface="+mn-ea"/>
              <a:cs typeface="+mn-cs"/>
            </a:rPr>
            <a:pPr marL="0" indent="0" algn="l"/>
            <a:t>$13454.1M</a:t>
          </a:fld>
          <a:endParaRPr lang="en-NG" sz="2400" b="0" i="0" u="none" strike="noStrike">
            <a:solidFill>
              <a:srgbClr val="BAC8C9"/>
            </a:solidFill>
            <a:latin typeface="Aptos Narrow"/>
            <a:ea typeface="+mn-ea"/>
            <a:cs typeface="+mn-cs"/>
          </a:endParaRPr>
        </a:p>
      </xdr:txBody>
    </xdr:sp>
    <xdr:clientData/>
  </xdr:twoCellAnchor>
  <xdr:twoCellAnchor>
    <xdr:from>
      <xdr:col>11</xdr:col>
      <xdr:colOff>420674</xdr:colOff>
      <xdr:row>21</xdr:row>
      <xdr:rowOff>37991</xdr:rowOff>
    </xdr:from>
    <xdr:to>
      <xdr:col>13</xdr:col>
      <xdr:colOff>352142</xdr:colOff>
      <xdr:row>23</xdr:row>
      <xdr:rowOff>149174</xdr:rowOff>
    </xdr:to>
    <xdr:sp macro="" textlink="Score">
      <xdr:nvSpPr>
        <xdr:cNvPr id="25" name="Rectangle 24">
          <a:extLst>
            <a:ext uri="{FF2B5EF4-FFF2-40B4-BE49-F238E27FC236}">
              <a16:creationId xmlns:a16="http://schemas.microsoft.com/office/drawing/2014/main" id="{BE37A111-AA53-4D9D-A25D-445C4E58A131}"/>
            </a:ext>
          </a:extLst>
        </xdr:cNvPr>
        <xdr:cNvSpPr/>
      </xdr:nvSpPr>
      <xdr:spPr>
        <a:xfrm>
          <a:off x="7142089" y="3812048"/>
          <a:ext cx="1153544" cy="470617"/>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6187B41-8988-401F-9233-E05E62E05CA9}" type="TxLink">
            <a:rPr lang="en-US" sz="2400" b="0" i="0" u="none" strike="noStrike">
              <a:solidFill>
                <a:srgbClr val="BAC8C9"/>
              </a:solidFill>
              <a:latin typeface="Aptos Narrow"/>
            </a:rPr>
            <a:t>$1.3K</a:t>
          </a:fld>
          <a:endParaRPr lang="en-NG" sz="2400" b="1">
            <a:solidFill>
              <a:srgbClr val="BAC8C9"/>
            </a:solidFill>
          </a:endParaRPr>
        </a:p>
      </xdr:txBody>
    </xdr:sp>
    <xdr:clientData/>
  </xdr:twoCellAnchor>
  <xdr:twoCellAnchor>
    <xdr:from>
      <xdr:col>7</xdr:col>
      <xdr:colOff>47923</xdr:colOff>
      <xdr:row>9</xdr:row>
      <xdr:rowOff>89271</xdr:rowOff>
    </xdr:from>
    <xdr:to>
      <xdr:col>8</xdr:col>
      <xdr:colOff>383397</xdr:colOff>
      <xdr:row>11</xdr:row>
      <xdr:rowOff>59907</xdr:rowOff>
    </xdr:to>
    <xdr:sp macro="" textlink="YOYS">
      <xdr:nvSpPr>
        <xdr:cNvPr id="27" name="Rectangle 26">
          <a:extLst>
            <a:ext uri="{FF2B5EF4-FFF2-40B4-BE49-F238E27FC236}">
              <a16:creationId xmlns:a16="http://schemas.microsoft.com/office/drawing/2014/main" id="{F8F8417F-6999-4D1D-9A22-3E12917C6C72}"/>
            </a:ext>
          </a:extLst>
        </xdr:cNvPr>
        <xdr:cNvSpPr/>
      </xdr:nvSpPr>
      <xdr:spPr>
        <a:xfrm>
          <a:off x="4325187" y="1706724"/>
          <a:ext cx="946512" cy="330070"/>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6B7EF45-5853-425B-9ECC-13B7D35CF598}" type="TxLink">
            <a:rPr lang="en-US" sz="1100" b="0" i="0" u="none" strike="noStrike">
              <a:solidFill>
                <a:srgbClr val="BAC8C9"/>
              </a:solidFill>
              <a:latin typeface="Aptos Narrow"/>
            </a:rPr>
            <a:t>#REF!</a:t>
          </a:fld>
          <a:endParaRPr lang="en-NG" sz="2400" b="1">
            <a:solidFill>
              <a:srgbClr val="BAC8C9"/>
            </a:solidFill>
          </a:endParaRPr>
        </a:p>
      </xdr:txBody>
    </xdr:sp>
    <xdr:clientData/>
  </xdr:twoCellAnchor>
  <xdr:twoCellAnchor>
    <xdr:from>
      <xdr:col>9</xdr:col>
      <xdr:colOff>37276</xdr:colOff>
      <xdr:row>17</xdr:row>
      <xdr:rowOff>5402</xdr:rowOff>
    </xdr:from>
    <xdr:to>
      <xdr:col>10</xdr:col>
      <xdr:colOff>372751</xdr:colOff>
      <xdr:row>18</xdr:row>
      <xdr:rowOff>155755</xdr:rowOff>
    </xdr:to>
    <xdr:sp macro="" textlink="YOYR">
      <xdr:nvSpPr>
        <xdr:cNvPr id="28" name="Rectangle 27">
          <a:extLst>
            <a:ext uri="{FF2B5EF4-FFF2-40B4-BE49-F238E27FC236}">
              <a16:creationId xmlns:a16="http://schemas.microsoft.com/office/drawing/2014/main" id="{071C3B4C-1EC6-44A8-ADE2-E0EB8ABC784A}"/>
            </a:ext>
          </a:extLst>
        </xdr:cNvPr>
        <xdr:cNvSpPr/>
      </xdr:nvSpPr>
      <xdr:spPr>
        <a:xfrm>
          <a:off x="5536616" y="3060591"/>
          <a:ext cx="946512" cy="330070"/>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0F626E72-465D-4338-B25D-53B096786156}" type="TxLink">
            <a:rPr lang="en-US" sz="1100" b="0" i="0" u="none" strike="noStrike">
              <a:solidFill>
                <a:srgbClr val="BAC8C9"/>
              </a:solidFill>
              <a:latin typeface="Aptos Narrow"/>
              <a:ea typeface="+mn-ea"/>
              <a:cs typeface="+mn-cs"/>
            </a:rPr>
            <a:pPr marL="0" indent="0" algn="l"/>
            <a:t>#REF!</a:t>
          </a:fld>
          <a:endParaRPr lang="en-NG" sz="1100" b="0" i="0" u="none" strike="noStrike">
            <a:solidFill>
              <a:srgbClr val="BAC8C9"/>
            </a:solidFill>
            <a:latin typeface="Aptos Narrow"/>
            <a:ea typeface="+mn-ea"/>
            <a:cs typeface="+mn-cs"/>
          </a:endParaRPr>
        </a:p>
      </xdr:txBody>
    </xdr:sp>
    <xdr:clientData/>
  </xdr:twoCellAnchor>
  <xdr:twoCellAnchor>
    <xdr:from>
      <xdr:col>6</xdr:col>
      <xdr:colOff>597034</xdr:colOff>
      <xdr:row>24</xdr:row>
      <xdr:rowOff>37990</xdr:rowOff>
    </xdr:from>
    <xdr:to>
      <xdr:col>8</xdr:col>
      <xdr:colOff>321470</xdr:colOff>
      <xdr:row>26</xdr:row>
      <xdr:rowOff>8626</xdr:rowOff>
    </xdr:to>
    <xdr:sp macro="" textlink="YOYG">
      <xdr:nvSpPr>
        <xdr:cNvPr id="29" name="Rectangle 28">
          <a:extLst>
            <a:ext uri="{FF2B5EF4-FFF2-40B4-BE49-F238E27FC236}">
              <a16:creationId xmlns:a16="http://schemas.microsoft.com/office/drawing/2014/main" id="{506BCFC2-37D6-4C6F-AD13-49FB3086FA72}"/>
            </a:ext>
          </a:extLst>
        </xdr:cNvPr>
        <xdr:cNvSpPr/>
      </xdr:nvSpPr>
      <xdr:spPr>
        <a:xfrm>
          <a:off x="4263260" y="4351198"/>
          <a:ext cx="946512" cy="330070"/>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C2058C6-C51E-4975-8B60-FD4E45676973}" type="TxLink">
            <a:rPr lang="en-US" sz="1100" b="0" i="0" u="none" strike="noStrike">
              <a:solidFill>
                <a:srgbClr val="BAC8C9"/>
              </a:solidFill>
              <a:latin typeface="Aptos Narrow"/>
              <a:ea typeface="+mn-ea"/>
              <a:cs typeface="+mn-cs"/>
            </a:rPr>
            <a:pPr marL="0" indent="0" algn="l"/>
            <a:t>#REF!</a:t>
          </a:fld>
          <a:endParaRPr lang="en-NG" sz="1100" b="0" i="0" u="none" strike="noStrike">
            <a:solidFill>
              <a:srgbClr val="BAC8C9"/>
            </a:solidFill>
            <a:latin typeface="Aptos Narrow"/>
            <a:ea typeface="+mn-ea"/>
            <a:cs typeface="+mn-cs"/>
          </a:endParaRPr>
        </a:p>
      </xdr:txBody>
    </xdr:sp>
    <xdr:clientData/>
  </xdr:twoCellAnchor>
  <xdr:twoCellAnchor>
    <xdr:from>
      <xdr:col>11</xdr:col>
      <xdr:colOff>420673</xdr:colOff>
      <xdr:row>24</xdr:row>
      <xdr:rowOff>37990</xdr:rowOff>
    </xdr:from>
    <xdr:to>
      <xdr:col>13</xdr:col>
      <xdr:colOff>145109</xdr:colOff>
      <xdr:row>26</xdr:row>
      <xdr:rowOff>8626</xdr:rowOff>
    </xdr:to>
    <xdr:sp macro="" textlink="YOYV">
      <xdr:nvSpPr>
        <xdr:cNvPr id="30" name="Rectangle 29">
          <a:extLst>
            <a:ext uri="{FF2B5EF4-FFF2-40B4-BE49-F238E27FC236}">
              <a16:creationId xmlns:a16="http://schemas.microsoft.com/office/drawing/2014/main" id="{410285B4-6035-435B-A0C4-23735260466E}"/>
            </a:ext>
          </a:extLst>
        </xdr:cNvPr>
        <xdr:cNvSpPr/>
      </xdr:nvSpPr>
      <xdr:spPr>
        <a:xfrm>
          <a:off x="7142088" y="4351198"/>
          <a:ext cx="946512" cy="330070"/>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A4689F3C-478F-41F8-89E2-1BF6B82B5AF8}" type="TxLink">
            <a:rPr lang="en-US" sz="1100" b="0" i="0" u="none" strike="noStrike">
              <a:solidFill>
                <a:srgbClr val="BAC8C9"/>
              </a:solidFill>
              <a:latin typeface="Aptos Narrow"/>
              <a:ea typeface="+mn-ea"/>
              <a:cs typeface="+mn-cs"/>
            </a:rPr>
            <a:pPr marL="0" indent="0" algn="l"/>
            <a:t>#REF!</a:t>
          </a:fld>
          <a:endParaRPr lang="en-NG" sz="1100" b="0" i="0" u="none" strike="noStrike">
            <a:solidFill>
              <a:srgbClr val="BAC8C9"/>
            </a:solidFill>
            <a:latin typeface="Aptos Narrow"/>
            <a:ea typeface="+mn-ea"/>
            <a:cs typeface="+mn-cs"/>
          </a:endParaRPr>
        </a:p>
      </xdr:txBody>
    </xdr:sp>
    <xdr:clientData/>
  </xdr:twoCellAnchor>
  <xdr:twoCellAnchor>
    <xdr:from>
      <xdr:col>11</xdr:col>
      <xdr:colOff>288879</xdr:colOff>
      <xdr:row>9</xdr:row>
      <xdr:rowOff>89271</xdr:rowOff>
    </xdr:from>
    <xdr:to>
      <xdr:col>13</xdr:col>
      <xdr:colOff>13315</xdr:colOff>
      <xdr:row>11</xdr:row>
      <xdr:rowOff>59907</xdr:rowOff>
    </xdr:to>
    <xdr:sp macro="" textlink="YOYB">
      <xdr:nvSpPr>
        <xdr:cNvPr id="31" name="Rectangle 30">
          <a:extLst>
            <a:ext uri="{FF2B5EF4-FFF2-40B4-BE49-F238E27FC236}">
              <a16:creationId xmlns:a16="http://schemas.microsoft.com/office/drawing/2014/main" id="{42C9C143-00A7-4C97-94BC-DA58927B8C50}"/>
            </a:ext>
          </a:extLst>
        </xdr:cNvPr>
        <xdr:cNvSpPr/>
      </xdr:nvSpPr>
      <xdr:spPr>
        <a:xfrm>
          <a:off x="7010294" y="1706724"/>
          <a:ext cx="946512" cy="330070"/>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F48A9F8-5B73-4B63-B9E1-7ECAED49B237}" type="TxLink">
            <a:rPr lang="en-US" sz="1100" b="0" i="0" u="none" strike="noStrike">
              <a:solidFill>
                <a:srgbClr val="BAC8C9"/>
              </a:solidFill>
              <a:latin typeface="Aptos Narrow"/>
            </a:rPr>
            <a:t>#REF!</a:t>
          </a:fld>
          <a:endParaRPr lang="en-NG" sz="1100" b="0" i="0" u="none" strike="noStrike">
            <a:solidFill>
              <a:srgbClr val="BAC8C9"/>
            </a:solidFill>
            <a:latin typeface="Aptos Narrow"/>
          </a:endParaRPr>
        </a:p>
      </xdr:txBody>
    </xdr:sp>
    <xdr:clientData/>
  </xdr:twoCellAnchor>
  <xdr:twoCellAnchor>
    <xdr:from>
      <xdr:col>8</xdr:col>
      <xdr:colOff>299526</xdr:colOff>
      <xdr:row>3</xdr:row>
      <xdr:rowOff>131793</xdr:rowOff>
    </xdr:from>
    <xdr:to>
      <xdr:col>11</xdr:col>
      <xdr:colOff>143774</xdr:colOff>
      <xdr:row>10</xdr:row>
      <xdr:rowOff>35941</xdr:rowOff>
    </xdr:to>
    <xdr:graphicFrame macro="">
      <xdr:nvGraphicFramePr>
        <xdr:cNvPr id="32" name="Chart 31">
          <a:extLst>
            <a:ext uri="{FF2B5EF4-FFF2-40B4-BE49-F238E27FC236}">
              <a16:creationId xmlns:a16="http://schemas.microsoft.com/office/drawing/2014/main" id="{E84BCB05-57DA-423F-8B22-24C17B1A5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516520</xdr:colOff>
      <xdr:row>9</xdr:row>
      <xdr:rowOff>95848</xdr:rowOff>
    </xdr:from>
    <xdr:to>
      <xdr:col>11</xdr:col>
      <xdr:colOff>35943</xdr:colOff>
      <xdr:row>11</xdr:row>
      <xdr:rowOff>35944</xdr:rowOff>
    </xdr:to>
    <xdr:sp macro="" textlink="">
      <xdr:nvSpPr>
        <xdr:cNvPr id="36" name="Rectangle 35">
          <a:extLst>
            <a:ext uri="{FF2B5EF4-FFF2-40B4-BE49-F238E27FC236}">
              <a16:creationId xmlns:a16="http://schemas.microsoft.com/office/drawing/2014/main" id="{4B8AFA35-7488-4945-991B-EAF18F40F704}"/>
            </a:ext>
          </a:extLst>
        </xdr:cNvPr>
        <xdr:cNvSpPr/>
      </xdr:nvSpPr>
      <xdr:spPr>
        <a:xfrm>
          <a:off x="5404822" y="1713301"/>
          <a:ext cx="1352536" cy="299530"/>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lumMod val="75000"/>
                </a:schemeClr>
              </a:solidFill>
            </a:rPr>
            <a:t>Average</a:t>
          </a:r>
          <a:r>
            <a:rPr lang="en-US" sz="1400" b="1" baseline="0">
              <a:solidFill>
                <a:schemeClr val="bg1">
                  <a:lumMod val="75000"/>
                </a:schemeClr>
              </a:solidFill>
            </a:rPr>
            <a:t> </a:t>
          </a:r>
          <a:r>
            <a:rPr lang="en-US" sz="1400" b="1" baseline="0">
              <a:solidFill>
                <a:srgbClr val="BAC8C9"/>
              </a:solidFill>
            </a:rPr>
            <a:t>Score</a:t>
          </a:r>
        </a:p>
      </xdr:txBody>
    </xdr:sp>
    <xdr:clientData/>
  </xdr:twoCellAnchor>
  <xdr:twoCellAnchor>
    <xdr:from>
      <xdr:col>8</xdr:col>
      <xdr:colOff>443304</xdr:colOff>
      <xdr:row>19</xdr:row>
      <xdr:rowOff>47923</xdr:rowOff>
    </xdr:from>
    <xdr:to>
      <xdr:col>11</xdr:col>
      <xdr:colOff>215661</xdr:colOff>
      <xdr:row>26</xdr:row>
      <xdr:rowOff>71885</xdr:rowOff>
    </xdr:to>
    <xdr:graphicFrame macro="">
      <xdr:nvGraphicFramePr>
        <xdr:cNvPr id="38" name="Chart 37">
          <a:extLst>
            <a:ext uri="{FF2B5EF4-FFF2-40B4-BE49-F238E27FC236}">
              <a16:creationId xmlns:a16="http://schemas.microsoft.com/office/drawing/2014/main" id="{F3FF811C-84E7-475F-8851-7EABA21E9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287550</xdr:colOff>
      <xdr:row>3</xdr:row>
      <xdr:rowOff>167736</xdr:rowOff>
    </xdr:from>
    <xdr:to>
      <xdr:col>16</xdr:col>
      <xdr:colOff>155757</xdr:colOff>
      <xdr:row>10</xdr:row>
      <xdr:rowOff>59905</xdr:rowOff>
    </xdr:to>
    <xdr:graphicFrame macro="">
      <xdr:nvGraphicFramePr>
        <xdr:cNvPr id="39" name="Chart 38">
          <a:extLst>
            <a:ext uri="{FF2B5EF4-FFF2-40B4-BE49-F238E27FC236}">
              <a16:creationId xmlns:a16="http://schemas.microsoft.com/office/drawing/2014/main" id="{07D00315-E401-438B-8A2C-8846AAE2FE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143773</xdr:colOff>
      <xdr:row>19</xdr:row>
      <xdr:rowOff>59905</xdr:rowOff>
    </xdr:from>
    <xdr:to>
      <xdr:col>15</xdr:col>
      <xdr:colOff>599056</xdr:colOff>
      <xdr:row>25</xdr:row>
      <xdr:rowOff>11980</xdr:rowOff>
    </xdr:to>
    <xdr:graphicFrame macro="">
      <xdr:nvGraphicFramePr>
        <xdr:cNvPr id="40" name="Chart 39">
          <a:extLst>
            <a:ext uri="{FF2B5EF4-FFF2-40B4-BE49-F238E27FC236}">
              <a16:creationId xmlns:a16="http://schemas.microsoft.com/office/drawing/2014/main" id="{8E531DEE-97A8-4E05-A3A8-3A84C9DAF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324824</xdr:colOff>
      <xdr:row>11</xdr:row>
      <xdr:rowOff>167735</xdr:rowOff>
    </xdr:from>
    <xdr:to>
      <xdr:col>13</xdr:col>
      <xdr:colOff>143773</xdr:colOff>
      <xdr:row>18</xdr:row>
      <xdr:rowOff>11980</xdr:rowOff>
    </xdr:to>
    <xdr:graphicFrame macro="">
      <xdr:nvGraphicFramePr>
        <xdr:cNvPr id="41" name="Chart 40">
          <a:extLst>
            <a:ext uri="{FF2B5EF4-FFF2-40B4-BE49-F238E27FC236}">
              <a16:creationId xmlns:a16="http://schemas.microsoft.com/office/drawing/2014/main" id="{162CA9FE-FBA9-4F0C-9942-D05A64F8F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372748</xdr:colOff>
      <xdr:row>17</xdr:row>
      <xdr:rowOff>71886</xdr:rowOff>
    </xdr:from>
    <xdr:to>
      <xdr:col>13</xdr:col>
      <xdr:colOff>83867</xdr:colOff>
      <xdr:row>19</xdr:row>
      <xdr:rowOff>-1</xdr:rowOff>
    </xdr:to>
    <xdr:sp macro="" textlink="">
      <xdr:nvSpPr>
        <xdr:cNvPr id="42" name="Rectangle 41">
          <a:extLst>
            <a:ext uri="{FF2B5EF4-FFF2-40B4-BE49-F238E27FC236}">
              <a16:creationId xmlns:a16="http://schemas.microsoft.com/office/drawing/2014/main" id="{7E9E53E0-2AA5-4039-83B8-17CC2CF0AF41}"/>
            </a:ext>
          </a:extLst>
        </xdr:cNvPr>
        <xdr:cNvSpPr/>
      </xdr:nvSpPr>
      <xdr:spPr>
        <a:xfrm>
          <a:off x="6483125" y="3127075"/>
          <a:ext cx="1544233" cy="287547"/>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lumMod val="75000"/>
                </a:schemeClr>
              </a:solidFill>
            </a:rPr>
            <a:t>Average</a:t>
          </a:r>
          <a:r>
            <a:rPr lang="en-US" sz="1400" b="1" baseline="0">
              <a:solidFill>
                <a:schemeClr val="bg1">
                  <a:lumMod val="75000"/>
                </a:schemeClr>
              </a:solidFill>
            </a:rPr>
            <a:t> </a:t>
          </a:r>
          <a:r>
            <a:rPr lang="en-US" sz="1400" b="1" baseline="0">
              <a:solidFill>
                <a:srgbClr val="BAC8C9"/>
              </a:solidFill>
            </a:rPr>
            <a:t>Runtime</a:t>
          </a:r>
        </a:p>
      </xdr:txBody>
    </xdr:sp>
    <xdr:clientData/>
  </xdr:twoCellAnchor>
  <xdr:twoCellAnchor>
    <xdr:from>
      <xdr:col>6</xdr:col>
      <xdr:colOff>561584</xdr:colOff>
      <xdr:row>27</xdr:row>
      <xdr:rowOff>142498</xdr:rowOff>
    </xdr:from>
    <xdr:to>
      <xdr:col>15</xdr:col>
      <xdr:colOff>369885</xdr:colOff>
      <xdr:row>40</xdr:row>
      <xdr:rowOff>61182</xdr:rowOff>
    </xdr:to>
    <xdr:graphicFrame macro="">
      <xdr:nvGraphicFramePr>
        <xdr:cNvPr id="43" name="Chart 42">
          <a:extLst>
            <a:ext uri="{FF2B5EF4-FFF2-40B4-BE49-F238E27FC236}">
              <a16:creationId xmlns:a16="http://schemas.microsoft.com/office/drawing/2014/main" id="{7E2CDC6A-498E-49CC-9443-6554461F0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22432</xdr:colOff>
      <xdr:row>27</xdr:row>
      <xdr:rowOff>135921</xdr:rowOff>
    </xdr:from>
    <xdr:to>
      <xdr:col>10</xdr:col>
      <xdr:colOff>226112</xdr:colOff>
      <xdr:row>29</xdr:row>
      <xdr:rowOff>25239</xdr:rowOff>
    </xdr:to>
    <xdr:sp macro="" textlink="">
      <xdr:nvSpPr>
        <xdr:cNvPr id="44" name="Rectangle 43">
          <a:extLst>
            <a:ext uri="{FF2B5EF4-FFF2-40B4-BE49-F238E27FC236}">
              <a16:creationId xmlns:a16="http://schemas.microsoft.com/office/drawing/2014/main" id="{264717A6-DF7F-4FE7-B723-9CD229C9B2A7}"/>
            </a:ext>
          </a:extLst>
        </xdr:cNvPr>
        <xdr:cNvSpPr/>
      </xdr:nvSpPr>
      <xdr:spPr>
        <a:xfrm>
          <a:off x="4278283" y="5242942"/>
          <a:ext cx="2027616" cy="267616"/>
        </a:xfrm>
        <a:prstGeom prst="rect">
          <a:avLst/>
        </a:prstGeom>
        <a:solidFill>
          <a:srgbClr val="001C1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0" i="0" u="none" strike="noStrike">
              <a:solidFill>
                <a:srgbClr val="BAC8C9"/>
              </a:solidFill>
              <a:latin typeface="Aptos Narrow"/>
              <a:ea typeface="+mn-ea"/>
              <a:cs typeface="+mn-cs"/>
            </a:rPr>
            <a:t>Mothly  </a:t>
          </a:r>
          <a:r>
            <a:rPr lang="en-US" sz="1100" b="1" i="0" u="none" strike="noStrike">
              <a:solidFill>
                <a:srgbClr val="BAC8C9"/>
              </a:solidFill>
              <a:latin typeface="Aptos Narrow"/>
              <a:ea typeface="+mn-ea"/>
              <a:cs typeface="+mn-cs"/>
            </a:rPr>
            <a:t>Votes</a:t>
          </a:r>
          <a:r>
            <a:rPr lang="en-US" sz="1100" b="0" i="0" u="none" strike="noStrike">
              <a:solidFill>
                <a:srgbClr val="BAC8C9"/>
              </a:solidFill>
              <a:latin typeface="Aptos Narrow"/>
              <a:ea typeface="+mn-ea"/>
              <a:cs typeface="+mn-cs"/>
            </a:rPr>
            <a:t> Trend 1999-2024</a:t>
          </a:r>
          <a:endParaRPr lang="en-NG" sz="1100" b="0" i="0" u="none" strike="noStrike">
            <a:solidFill>
              <a:srgbClr val="BAC8C9"/>
            </a:solidFill>
            <a:latin typeface="Aptos Narrow"/>
            <a:ea typeface="+mn-ea"/>
            <a:cs typeface="+mn-cs"/>
          </a:endParaRPr>
        </a:p>
      </xdr:txBody>
    </xdr:sp>
    <xdr:clientData/>
  </xdr:twoCellAnchor>
  <xdr:twoCellAnchor>
    <xdr:from>
      <xdr:col>16</xdr:col>
      <xdr:colOff>407357</xdr:colOff>
      <xdr:row>27</xdr:row>
      <xdr:rowOff>131794</xdr:rowOff>
    </xdr:from>
    <xdr:to>
      <xdr:col>25</xdr:col>
      <xdr:colOff>539150</xdr:colOff>
      <xdr:row>40</xdr:row>
      <xdr:rowOff>71887</xdr:rowOff>
    </xdr:to>
    <xdr:graphicFrame macro="">
      <xdr:nvGraphicFramePr>
        <xdr:cNvPr id="45" name="Chart 44">
          <a:extLst>
            <a:ext uri="{FF2B5EF4-FFF2-40B4-BE49-F238E27FC236}">
              <a16:creationId xmlns:a16="http://schemas.microsoft.com/office/drawing/2014/main" id="{D22187BE-72FC-4E42-BDA4-F8B0E91F1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492449</xdr:colOff>
      <xdr:row>5</xdr:row>
      <xdr:rowOff>1976</xdr:rowOff>
    </xdr:from>
    <xdr:to>
      <xdr:col>25</xdr:col>
      <xdr:colOff>323979</xdr:colOff>
      <xdr:row>24</xdr:row>
      <xdr:rowOff>168468</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5B2CD34B-AC15-4326-9401-7D7D2A7A04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0313782" y="901559"/>
              <a:ext cx="5356030" cy="3584909"/>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74706</xdr:colOff>
      <xdr:row>0</xdr:row>
      <xdr:rowOff>37352</xdr:rowOff>
    </xdr:from>
    <xdr:to>
      <xdr:col>20</xdr:col>
      <xdr:colOff>186765</xdr:colOff>
      <xdr:row>3</xdr:row>
      <xdr:rowOff>174313</xdr:rowOff>
    </xdr:to>
    <xdr:sp macro="" textlink="">
      <xdr:nvSpPr>
        <xdr:cNvPr id="47" name="Rectangle: Rounded Corners 46">
          <a:extLst>
            <a:ext uri="{FF2B5EF4-FFF2-40B4-BE49-F238E27FC236}">
              <a16:creationId xmlns:a16="http://schemas.microsoft.com/office/drawing/2014/main" id="{50D6FA37-2068-49C3-8635-66C7D678680F}"/>
            </a:ext>
          </a:extLst>
        </xdr:cNvPr>
        <xdr:cNvSpPr/>
      </xdr:nvSpPr>
      <xdr:spPr>
        <a:xfrm>
          <a:off x="7395882" y="37352"/>
          <a:ext cx="4992844" cy="697255"/>
        </a:xfrm>
        <a:prstGeom prst="roundRect">
          <a:avLst>
            <a:gd name="adj" fmla="val 28614"/>
          </a:avLst>
        </a:prstGeom>
        <a:solidFill>
          <a:srgbClr val="001C1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clientData/>
  </xdr:twoCellAnchor>
  <xdr:twoCellAnchor>
    <xdr:from>
      <xdr:col>19</xdr:col>
      <xdr:colOff>72838</xdr:colOff>
      <xdr:row>0</xdr:row>
      <xdr:rowOff>94832</xdr:rowOff>
    </xdr:from>
    <xdr:to>
      <xdr:col>19</xdr:col>
      <xdr:colOff>478982</xdr:colOff>
      <xdr:row>3</xdr:row>
      <xdr:rowOff>64862</xdr:rowOff>
    </xdr:to>
    <xdr:pic>
      <xdr:nvPicPr>
        <xdr:cNvPr id="63" name="Picture 62">
          <a:hlinkClick xmlns:r="http://schemas.openxmlformats.org/officeDocument/2006/relationships" r:id="rId9"/>
          <a:extLst>
            <a:ext uri="{FF2B5EF4-FFF2-40B4-BE49-F238E27FC236}">
              <a16:creationId xmlns:a16="http://schemas.microsoft.com/office/drawing/2014/main" id="{A7FBD72A-1410-56D4-21E5-73A45288153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664701" y="94832"/>
          <a:ext cx="406144" cy="530324"/>
        </a:xfrm>
        <a:prstGeom prst="rect">
          <a:avLst/>
        </a:prstGeom>
      </xdr:spPr>
    </xdr:pic>
    <xdr:clientData/>
  </xdr:twoCellAnchor>
  <xdr:twoCellAnchor>
    <xdr:from>
      <xdr:col>15</xdr:col>
      <xdr:colOff>502321</xdr:colOff>
      <xdr:row>0</xdr:row>
      <xdr:rowOff>94832</xdr:rowOff>
    </xdr:from>
    <xdr:to>
      <xdr:col>16</xdr:col>
      <xdr:colOff>404732</xdr:colOff>
      <xdr:row>3</xdr:row>
      <xdr:rowOff>40401</xdr:rowOff>
    </xdr:to>
    <xdr:pic>
      <xdr:nvPicPr>
        <xdr:cNvPr id="65" name="Picture 64">
          <a:hlinkClick xmlns:r="http://schemas.openxmlformats.org/officeDocument/2006/relationships" r:id="rId11"/>
          <a:extLst>
            <a:ext uri="{FF2B5EF4-FFF2-40B4-BE49-F238E27FC236}">
              <a16:creationId xmlns:a16="http://schemas.microsoft.com/office/drawing/2014/main" id="{F1D4EE3D-E2F2-9F2A-1EC3-BD3E2B79A2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653792" y="94832"/>
          <a:ext cx="512509" cy="505863"/>
        </a:xfrm>
        <a:prstGeom prst="rect">
          <a:avLst/>
        </a:prstGeom>
      </xdr:spPr>
    </xdr:pic>
    <xdr:clientData/>
  </xdr:twoCellAnchor>
  <xdr:twoCellAnchor>
    <xdr:from>
      <xdr:col>12</xdr:col>
      <xdr:colOff>291069</xdr:colOff>
      <xdr:row>0</xdr:row>
      <xdr:rowOff>94832</xdr:rowOff>
    </xdr:from>
    <xdr:to>
      <xdr:col>13</xdr:col>
      <xdr:colOff>224117</xdr:colOff>
      <xdr:row>3</xdr:row>
      <xdr:rowOff>53819</xdr:rowOff>
    </xdr:to>
    <xdr:pic>
      <xdr:nvPicPr>
        <xdr:cNvPr id="69" name="Picture 68">
          <a:hlinkClick xmlns:r="http://schemas.openxmlformats.org/officeDocument/2006/relationships" r:id="rId13"/>
          <a:extLst>
            <a:ext uri="{FF2B5EF4-FFF2-40B4-BE49-F238E27FC236}">
              <a16:creationId xmlns:a16="http://schemas.microsoft.com/office/drawing/2014/main" id="{B6559011-3D7A-955F-656B-94C201E2ECD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12245" y="94832"/>
          <a:ext cx="543147" cy="519281"/>
        </a:xfrm>
        <a:prstGeom prst="rect">
          <a:avLst/>
        </a:prstGeom>
      </xdr:spPr>
    </xdr:pic>
    <xdr:clientData/>
  </xdr:twoCellAnchor>
  <xdr:twoCellAnchor>
    <xdr:from>
      <xdr:col>15</xdr:col>
      <xdr:colOff>497014</xdr:colOff>
      <xdr:row>1</xdr:row>
      <xdr:rowOff>43345</xdr:rowOff>
    </xdr:from>
    <xdr:to>
      <xdr:col>16</xdr:col>
      <xdr:colOff>430063</xdr:colOff>
      <xdr:row>4</xdr:row>
      <xdr:rowOff>2332</xdr:rowOff>
    </xdr:to>
    <xdr:pic>
      <xdr:nvPicPr>
        <xdr:cNvPr id="71" name="Picture 70">
          <a:hlinkClick xmlns:r="http://schemas.openxmlformats.org/officeDocument/2006/relationships" r:id="rId13"/>
          <a:extLst>
            <a:ext uri="{FF2B5EF4-FFF2-40B4-BE49-F238E27FC236}">
              <a16:creationId xmlns:a16="http://schemas.microsoft.com/office/drawing/2014/main" id="{CD285F4A-D76E-30D3-53F2-173E5A68027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764582" y="232129"/>
          <a:ext cx="550886" cy="525338"/>
        </a:xfrm>
        <a:prstGeom prst="rect">
          <a:avLst/>
        </a:prstGeom>
      </xdr:spPr>
    </xdr:pic>
    <xdr:clientData/>
  </xdr:twoCellAnchor>
  <xdr:twoCellAnchor>
    <xdr:from>
      <xdr:col>6</xdr:col>
      <xdr:colOff>545092</xdr:colOff>
      <xdr:row>40</xdr:row>
      <xdr:rowOff>130256</xdr:rowOff>
    </xdr:from>
    <xdr:to>
      <xdr:col>25</xdr:col>
      <xdr:colOff>569871</xdr:colOff>
      <xdr:row>43</xdr:row>
      <xdr:rowOff>81411</xdr:rowOff>
    </xdr:to>
    <xdr:sp macro="" textlink="">
      <xdr:nvSpPr>
        <xdr:cNvPr id="76" name="Rectangle: Rounded Corners 75">
          <a:extLst>
            <a:ext uri="{FF2B5EF4-FFF2-40B4-BE49-F238E27FC236}">
              <a16:creationId xmlns:a16="http://schemas.microsoft.com/office/drawing/2014/main" id="{8FE7141F-231E-47B1-A29E-0E125D630949}"/>
            </a:ext>
          </a:extLst>
        </xdr:cNvPr>
        <xdr:cNvSpPr/>
      </xdr:nvSpPr>
      <xdr:spPr>
        <a:xfrm>
          <a:off x="4159707" y="7294359"/>
          <a:ext cx="11471061" cy="488462"/>
        </a:xfrm>
        <a:prstGeom prst="roundRect">
          <a:avLst>
            <a:gd name="adj" fmla="val 50000"/>
          </a:avLst>
        </a:prstGeom>
        <a:solidFill>
          <a:srgbClr val="000D0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chemeClr val="bg1">
                  <a:lumMod val="75000"/>
                </a:schemeClr>
              </a:solidFill>
              <a:latin typeface="+mn-lt"/>
              <a:ea typeface="+mn-ea"/>
              <a:cs typeface="+mn-cs"/>
            </a:rPr>
            <a:t>Fortune's</a:t>
          </a:r>
          <a:r>
            <a:rPr lang="en-US" sz="2000" b="1" baseline="0">
              <a:solidFill>
                <a:schemeClr val="bg1">
                  <a:lumMod val="75000"/>
                </a:schemeClr>
              </a:solidFill>
              <a:latin typeface="+mn-lt"/>
              <a:ea typeface="+mn-ea"/>
              <a:cs typeface="+mn-cs"/>
            </a:rPr>
            <a:t> Movie Dataset Visualization</a:t>
          </a:r>
          <a:endParaRPr lang="en-NG" sz="2000" b="1">
            <a:solidFill>
              <a:schemeClr val="bg1">
                <a:lumMod val="75000"/>
              </a:schemeClr>
            </a:solidFill>
            <a:latin typeface="+mn-lt"/>
            <a:ea typeface="+mn-ea"/>
            <a:cs typeface="+mn-cs"/>
          </a:endParaRPr>
        </a:p>
      </xdr:txBody>
    </xdr:sp>
    <xdr:clientData/>
  </xdr:twoCellAnchor>
  <xdr:twoCellAnchor editAs="oneCell">
    <xdr:from>
      <xdr:col>26</xdr:col>
      <xdr:colOff>224460</xdr:colOff>
      <xdr:row>43</xdr:row>
      <xdr:rowOff>75594</xdr:rowOff>
    </xdr:from>
    <xdr:to>
      <xdr:col>28</xdr:col>
      <xdr:colOff>552427</xdr:colOff>
      <xdr:row>47</xdr:row>
      <xdr:rowOff>154680</xdr:rowOff>
    </xdr:to>
    <mc:AlternateContent xmlns:mc="http://schemas.openxmlformats.org/markup-compatibility/2006">
      <mc:Choice xmlns:a14="http://schemas.microsoft.com/office/drawing/2010/main" Requires="a14">
        <xdr:graphicFrame macro="">
          <xdr:nvGraphicFramePr>
            <xdr:cNvPr id="77" name="year 1">
              <a:extLst>
                <a:ext uri="{FF2B5EF4-FFF2-40B4-BE49-F238E27FC236}">
                  <a16:creationId xmlns:a16="http://schemas.microsoft.com/office/drawing/2014/main" id="{AACEFE4E-2A89-4916-9A9E-46BED716B22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5948270" y="7877023"/>
              <a:ext cx="1537490" cy="8048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rtune Samuel" refreshedDate="45903.457732986113" createdVersion="8" refreshedVersion="8" minRefreshableVersion="3" recordCount="4000" xr:uid="{DDA4AEF4-35B5-4775-9372-7C1090E0F2F7}">
  <cacheSource type="worksheet">
    <worksheetSource name="Table1"/>
  </cacheSource>
  <cacheFields count="17">
    <cacheField name="name" numFmtId="0">
      <sharedItems containsMixedTypes="1" containsNumber="1" containsInteger="1" minValue="54" maxValue="1984"/>
    </cacheField>
    <cacheField name="rating" numFmtId="0">
      <sharedItems containsBlank="1"/>
    </cacheField>
    <cacheField name="genre" numFmtId="0">
      <sharedItems count="17">
        <s v="Drama"/>
        <s v="Adventure"/>
        <s v="Action"/>
        <s v="Comedy"/>
        <s v="Horror"/>
        <s v="Biography"/>
        <s v="Crime"/>
        <s v="Fantasy"/>
        <s v="Family"/>
        <s v="Sci-Fi"/>
        <s v="Animation"/>
        <s v="Romance"/>
        <s v="Music"/>
        <s v="Western"/>
        <s v="Thriller"/>
        <s v="History"/>
        <s v="Mystery"/>
      </sharedItems>
    </cacheField>
    <cacheField name="year" numFmtId="0">
      <sharedItems containsSemiMixedTypes="0" containsString="0" containsNumber="1" containsInteger="1" minValue="1980" maxValue="2001" count="22">
        <n v="1980"/>
        <n v="1981"/>
        <n v="1982"/>
        <n v="1983"/>
        <n v="1984"/>
        <n v="1985"/>
        <n v="1986"/>
        <n v="1987"/>
        <n v="1988"/>
        <n v="1989"/>
        <n v="1990"/>
        <n v="1991"/>
        <n v="1992"/>
        <n v="1993"/>
        <n v="1994"/>
        <n v="1995"/>
        <n v="1996"/>
        <n v="1997"/>
        <n v="1998"/>
        <n v="1999"/>
        <n v="2000"/>
        <n v="2001"/>
      </sharedItems>
    </cacheField>
    <cacheField name="released" numFmtId="0">
      <sharedItems/>
    </cacheField>
    <cacheField name="score" numFmtId="0">
      <sharedItems containsSemiMixedTypes="0" containsString="0" containsNumber="1" minValue="2.2000000000000002" maxValue="9.3000000000000007"/>
    </cacheField>
    <cacheField name="votes" numFmtId="0">
      <sharedItems containsSemiMixedTypes="0" containsString="0" containsNumber="1" containsInteger="1" minValue="51" maxValue="2400000" count="649">
        <n v="927000"/>
        <n v="65000"/>
        <n v="1200000"/>
        <n v="221000"/>
        <n v="108000"/>
        <n v="123000"/>
        <n v="188000"/>
        <n v="330000"/>
        <n v="101000"/>
        <n v="10000"/>
        <n v="18000"/>
        <n v="54000"/>
        <n v="30000"/>
        <n v="49000"/>
        <n v="37000"/>
        <n v="27000"/>
        <n v="21000"/>
        <n v="29000"/>
        <n v="66000"/>
        <n v="26000"/>
        <n v="20000"/>
        <n v="14000"/>
        <n v="22000"/>
        <n v="12000"/>
        <n v="33000"/>
        <n v="5100"/>
        <n v="4100"/>
        <n v="17000"/>
        <n v="8900"/>
        <n v="16000"/>
        <n v="15000"/>
        <n v="604"/>
        <n v="9100"/>
        <n v="24000"/>
        <n v="4300"/>
        <n v="11000"/>
        <n v="4000"/>
        <n v="5700"/>
        <n v="13000"/>
        <n v="9000"/>
        <n v="2000"/>
        <n v="3900"/>
        <n v="3100"/>
        <n v="4500"/>
        <n v="3700"/>
        <n v="6700"/>
        <n v="2900"/>
        <n v="2600"/>
        <n v="2400"/>
        <n v="5200"/>
        <n v="5300"/>
        <n v="1900"/>
        <n v="875"/>
        <n v="1400"/>
        <n v="2800"/>
        <n v="915"/>
        <n v="1500"/>
        <n v="1800"/>
        <n v="965"/>
        <n v="1100"/>
        <n v="585"/>
        <n v="1300"/>
        <n v="415"/>
        <n v="1000"/>
        <n v="546"/>
        <n v="643"/>
        <n v="351"/>
        <n v="4800"/>
        <n v="2100"/>
        <n v="269"/>
        <n v="740"/>
        <n v="599"/>
        <n v="211"/>
        <n v="593"/>
        <n v="230"/>
        <n v="905000"/>
        <n v="32000"/>
        <n v="97000"/>
        <n v="131000"/>
        <n v="192000"/>
        <n v="40000"/>
        <n v="47000"/>
        <n v="42000"/>
        <n v="59000"/>
        <n v="170000"/>
        <n v="237000"/>
        <n v="68000"/>
        <n v="34000"/>
        <n v="7600"/>
        <n v="60000"/>
        <n v="4200"/>
        <n v="61000"/>
        <n v="51000"/>
        <n v="94000"/>
        <n v="77000"/>
        <n v="87000"/>
        <n v="56000"/>
        <n v="19000"/>
        <n v="7300"/>
        <n v="3400"/>
        <n v="38000"/>
        <n v="28000"/>
        <n v="7900"/>
        <n v="7500"/>
        <n v="4900"/>
        <n v="7100"/>
        <n v="5600"/>
        <n v="9900"/>
        <n v="9400"/>
        <n v="4400"/>
        <n v="5800"/>
        <n v="891"/>
        <n v="3600"/>
        <n v="1600"/>
        <n v="829"/>
        <n v="761"/>
        <n v="2700"/>
        <n v="659"/>
        <n v="1700"/>
        <n v="928"/>
        <n v="920"/>
        <n v="384"/>
        <n v="674"/>
        <n v="1200"/>
        <n v="782"/>
        <n v="101"/>
        <n v="499"/>
        <n v="228"/>
        <n v="98000"/>
        <n v="710000"/>
        <n v="382000"/>
        <n v="141000"/>
        <n v="381000"/>
        <n v="234000"/>
        <n v="52000"/>
        <n v="41000"/>
        <n v="148000"/>
        <n v="73000"/>
        <n v="115000"/>
        <n v="2500"/>
        <n v="8100"/>
        <n v="44000"/>
        <n v="220000"/>
        <n v="100000"/>
        <n v="179000"/>
        <n v="8200"/>
        <n v="78000"/>
        <n v="45000"/>
        <n v="63000"/>
        <n v="9300"/>
        <n v="6500"/>
        <n v="25000"/>
        <n v="50000"/>
        <n v="7800"/>
        <n v="3500"/>
        <n v="2200"/>
        <n v="3000"/>
        <n v="2300"/>
        <n v="9800"/>
        <n v="6100"/>
        <n v="684"/>
        <n v="3800"/>
        <n v="501"/>
        <n v="768"/>
        <n v="818"/>
        <n v="683"/>
        <n v="914"/>
        <n v="322"/>
        <n v="984"/>
        <n v="538"/>
        <n v="785"/>
        <n v="838"/>
        <n v="653"/>
        <n v="895"/>
        <n v="460"/>
        <n v="665"/>
        <n v="352"/>
        <n v="256"/>
        <n v="253"/>
        <n v="651"/>
        <n v="240"/>
        <n v="75"/>
        <n v="336"/>
        <n v="766000"/>
        <n v="973000"/>
        <n v="83000"/>
        <n v="75000"/>
        <n v="93000"/>
        <n v="57000"/>
        <n v="31000"/>
        <n v="86000"/>
        <n v="134000"/>
        <n v="8700"/>
        <n v="3300"/>
        <n v="6900"/>
        <n v="3200"/>
        <n v="4600"/>
        <n v="8600"/>
        <n v="9700"/>
        <n v="6000"/>
        <n v="7200"/>
        <n v="5400"/>
        <n v="5500"/>
        <n v="4700"/>
        <n v="458"/>
        <n v="7400"/>
        <n v="938"/>
        <n v="701"/>
        <n v="208"/>
        <n v="115"/>
        <n v="747"/>
        <n v="786"/>
        <n v="456"/>
        <n v="617"/>
        <n v="513"/>
        <n v="681"/>
        <n v="368"/>
        <n v="661"/>
        <n v="360"/>
        <n v="235"/>
        <n v="300"/>
        <n v="826"/>
        <n v="169"/>
        <n v="131"/>
        <n v="182"/>
        <n v="275"/>
        <n v="51"/>
        <n v="313"/>
        <n v="79"/>
        <n v="812000"/>
        <n v="132000"/>
        <n v="365000"/>
        <n v="205000"/>
        <n v="321000"/>
        <n v="118000"/>
        <n v="459000"/>
        <n v="212000"/>
        <n v="377000"/>
        <n v="171000"/>
        <n v="53000"/>
        <n v="135000"/>
        <n v="204000"/>
        <n v="96000"/>
        <n v="62000"/>
        <n v="39000"/>
        <n v="71000"/>
        <n v="91000"/>
        <n v="46000"/>
        <n v="36000"/>
        <n v="157000"/>
        <n v="76000"/>
        <n v="35000"/>
        <n v="6600"/>
        <n v="8000"/>
        <n v="7700"/>
        <n v="8400"/>
        <n v="7000"/>
        <n v="983"/>
        <n v="5000"/>
        <n v="705"/>
        <n v="619"/>
        <n v="6800"/>
        <n v="816"/>
        <n v="856"/>
        <n v="446"/>
        <n v="866"/>
        <n v="807"/>
        <n v="634"/>
        <n v="440"/>
        <n v="822"/>
        <n v="794"/>
        <n v="212"/>
        <n v="733"/>
        <n v="586"/>
        <n v="952"/>
        <n v="262"/>
        <n v="241"/>
        <n v="270"/>
        <n v="424"/>
        <n v="94"/>
        <n v="184"/>
        <n v="67"/>
        <n v="216"/>
        <n v="73"/>
        <n v="172"/>
        <n v="105"/>
        <n v="252000"/>
        <n v="1100000"/>
        <n v="88000"/>
        <n v="367000"/>
        <n v="159000"/>
        <n v="191000"/>
        <n v="55000"/>
        <n v="48000"/>
        <n v="150000"/>
        <n v="89000"/>
        <n v="81000"/>
        <n v="117000"/>
        <n v="129000"/>
        <n v="9200"/>
        <n v="5900"/>
        <n v="23000"/>
        <n v="9600"/>
        <n v="8800"/>
        <n v="993"/>
        <n v="404"/>
        <n v="610"/>
        <n v="511"/>
        <n v="243"/>
        <n v="953"/>
        <n v="386"/>
        <n v="434"/>
        <n v="804"/>
        <n v="487"/>
        <n v="934"/>
        <n v="301"/>
        <n v="861"/>
        <n v="468"/>
        <n v="760"/>
        <n v="122"/>
        <n v="726"/>
        <n v="128"/>
        <n v="134"/>
        <n v="545"/>
        <n v="214"/>
        <n v="155"/>
        <n v="207"/>
        <n v="192"/>
        <n v="339"/>
        <n v="91"/>
        <n v="100"/>
        <n v="397"/>
        <n v="166"/>
        <n v="139"/>
        <n v="306000"/>
        <n v="668000"/>
        <n v="374000"/>
        <n v="127000"/>
        <n v="128000"/>
        <n v="389000"/>
        <n v="186000"/>
        <n v="165000"/>
        <n v="82000"/>
        <n v="58000"/>
        <n v="104000"/>
        <n v="69000"/>
        <n v="780"/>
        <n v="70000"/>
        <n v="43000"/>
        <n v="9500"/>
        <n v="6200"/>
        <n v="6300"/>
        <n v="976"/>
        <n v="790"/>
        <n v="565"/>
        <n v="454"/>
        <n v="906"/>
        <n v="783"/>
        <n v="616"/>
        <n v="879"/>
        <n v="543"/>
        <n v="258"/>
        <n v="503"/>
        <n v="153"/>
        <n v="937"/>
        <n v="377"/>
        <n v="735"/>
        <n v="367"/>
        <n v="533"/>
        <n v="592"/>
        <n v="840"/>
        <n v="453"/>
        <n v="525"/>
        <n v="754"/>
        <n v="922"/>
        <n v="437"/>
        <n v="675"/>
        <n v="402000"/>
        <n v="691000"/>
        <n v="240000"/>
        <n v="211000"/>
        <n v="289000"/>
        <n v="176000"/>
        <n v="130000"/>
        <n v="243000"/>
        <n v="79000"/>
        <n v="119000"/>
        <n v="144000"/>
        <n v="147000"/>
        <n v="111000"/>
        <n v="152000"/>
        <n v="67000"/>
        <n v="6400"/>
        <n v="999"/>
        <n v="882"/>
        <n v="997"/>
        <n v="512"/>
        <n v="905"/>
        <n v="872"/>
        <n v="878"/>
        <n v="541"/>
        <n v="771"/>
        <n v="834"/>
        <n v="862"/>
        <n v="697"/>
        <n v="390"/>
        <n v="639"/>
        <n v="810000"/>
        <n v="270000"/>
        <n v="483000"/>
        <n v="103000"/>
        <n v="92000"/>
        <n v="196000"/>
        <n v="187000"/>
        <n v="239000"/>
        <n v="158000"/>
        <n v="304000"/>
        <n v="125000"/>
        <n v="90000"/>
        <n v="8300"/>
        <n v="8500"/>
        <n v="497"/>
        <n v="994"/>
        <n v="688"/>
        <n v="309"/>
        <n v="998"/>
        <n v="613"/>
        <n v="949"/>
        <n v="707000"/>
        <n v="346000"/>
        <n v="442000"/>
        <n v="244000"/>
        <n v="167000"/>
        <n v="494000"/>
        <n v="146000"/>
        <n v="201000"/>
        <n v="64000"/>
        <n v="126000"/>
        <n v="166000"/>
        <n v="164000"/>
        <n v="85000"/>
        <n v="102000"/>
        <n v="703"/>
        <n v="677"/>
        <n v="716"/>
        <n v="881"/>
        <n v="490"/>
        <n v="917"/>
        <n v="201"/>
        <n v="849"/>
        <n v="274"/>
        <n v="943"/>
        <n v="666"/>
        <n v="710"/>
        <n v="877"/>
        <n v="696"/>
        <n v="776"/>
        <n v="694"/>
        <n v="353"/>
        <n v="370000"/>
        <n v="310000"/>
        <n v="299000"/>
        <n v="501000"/>
        <n v="203000"/>
        <n v="247000"/>
        <n v="344000"/>
        <n v="140000"/>
        <n v="456000"/>
        <n v="151000"/>
        <n v="416000"/>
        <n v="95000"/>
        <n v="945"/>
        <n v="712"/>
        <n v="979"/>
        <n v="995"/>
        <n v="406"/>
        <n v="930"/>
        <n v="958"/>
        <n v="1000000"/>
        <n v="1300000"/>
        <n v="180000"/>
        <n v="142000"/>
        <n v="182000"/>
        <n v="424000"/>
        <n v="74000"/>
        <n v="72000"/>
        <n v="116000"/>
        <n v="796"/>
        <n v="815"/>
        <n v="943000"/>
        <n v="112000"/>
        <n v="156000"/>
        <n v="199000"/>
        <n v="385000"/>
        <n v="242000"/>
        <n v="124000"/>
        <n v="274000"/>
        <n v="280000"/>
        <n v="284000"/>
        <n v="80000"/>
        <n v="318000"/>
        <n v="106000"/>
        <n v="160000"/>
        <n v="874"/>
        <n v="745"/>
        <n v="950"/>
        <n v="876"/>
        <n v="894000"/>
        <n v="206000"/>
        <n v="275000"/>
        <n v="163000"/>
        <n v="177000"/>
        <n v="589000"/>
        <n v="229000"/>
        <n v="122000"/>
        <n v="84000"/>
        <n v="464"/>
        <n v="2400000"/>
        <n v="1900000"/>
        <n v="970000"/>
        <n v="357000"/>
        <n v="339000"/>
        <n v="361000"/>
        <n v="154000"/>
        <n v="222000"/>
        <n v="301000"/>
        <n v="214000"/>
        <n v="168000"/>
        <n v="596000"/>
        <n v="193000"/>
        <n v="1500000"/>
        <n v="978000"/>
        <n v="277000"/>
        <n v="480000"/>
        <n v="913000"/>
        <n v="175000"/>
        <n v="282000"/>
        <n v="105000"/>
        <n v="133000"/>
        <n v="759"/>
        <n v="543000"/>
        <n v="216000"/>
        <n v="295000"/>
        <n v="202000"/>
        <n v="294000"/>
        <n v="634000"/>
        <n v="398000"/>
        <n v="647000"/>
        <n v="183000"/>
        <n v="249000"/>
        <n v="319000"/>
        <n v="138000"/>
        <n v="120000"/>
        <n v="121000"/>
        <n v="833"/>
        <n v="246000"/>
        <n v="444000"/>
        <n v="227000"/>
        <n v="887000"/>
        <n v="276000"/>
        <n v="342000"/>
        <n v="325000"/>
        <n v="544000"/>
        <n v="642000"/>
        <n v="260000"/>
        <n v="529000"/>
        <n v="109000"/>
        <n v="185000"/>
        <n v="238000"/>
        <n v="388000"/>
        <n v="161000"/>
        <n v="287000"/>
        <n v="136000"/>
        <n v="218000"/>
        <n v="99000"/>
        <n v="754000"/>
        <n v="547000"/>
        <n v="972000"/>
        <n v="403000"/>
        <n v="139000"/>
        <n v="223000"/>
        <n v="266000"/>
        <n v="297000"/>
        <n v="114000"/>
        <n v="273000"/>
        <n v="265000"/>
        <n v="200000"/>
        <n v="174000"/>
        <n v="173000"/>
        <n v="217000"/>
        <n v="153000"/>
        <n v="232000"/>
        <n v="149000"/>
        <n v="506"/>
        <n v="534"/>
        <n v="1700000"/>
        <n v="189000"/>
        <n v="313000"/>
        <n v="401000"/>
        <n v="748000"/>
        <n v="309000"/>
        <n v="930000"/>
        <n v="248000"/>
        <n v="155000"/>
        <n v="286000"/>
        <n v="169000"/>
        <n v="230000"/>
        <n v="338000"/>
        <n v="540000"/>
        <n v="210000"/>
        <n v="172000"/>
        <n v="107000"/>
        <n v="195000"/>
        <n v="110000"/>
        <n v="514000"/>
        <n v="1400000"/>
        <n v="800000"/>
        <n v="786000"/>
        <n v="542000"/>
        <n v="582000"/>
        <n v="396000"/>
        <n v="228000"/>
        <n v="322000"/>
        <n v="181000"/>
        <n v="236000"/>
        <n v="258000"/>
        <n v="317000"/>
        <n v="194000"/>
        <n v="226000"/>
        <n v="219000"/>
        <n v="197000"/>
        <n v="685000"/>
        <n v="362000"/>
        <n v="331000"/>
        <n v="838000"/>
        <n v="679000"/>
        <n v="755000"/>
        <n v="531000"/>
        <n v="630000"/>
        <n v="372000"/>
        <n v="871000"/>
        <n v="307000"/>
        <n v="717000"/>
        <n v="261000"/>
        <n v="271000"/>
        <n v="253000"/>
        <n v="213000"/>
        <n v="251000"/>
        <n v="145000"/>
      </sharedItems>
    </cacheField>
    <cacheField name="director" numFmtId="0">
      <sharedItems/>
    </cacheField>
    <cacheField name="writer" numFmtId="0">
      <sharedItems containsBlank="1"/>
    </cacheField>
    <cacheField name="star" numFmtId="0">
      <sharedItems containsBlank="1"/>
    </cacheField>
    <cacheField name="country" numFmtId="0">
      <sharedItems/>
    </cacheField>
    <cacheField name="budget" numFmtId="0">
      <sharedItems containsSemiMixedTypes="0" containsString="0" containsNumber="1" containsInteger="1" minValue="0" maxValue="200000000"/>
    </cacheField>
    <cacheField name="gross" numFmtId="0">
      <sharedItems containsString="0" containsBlank="1" containsNumber="1" containsInteger="1" minValue="309" maxValue="2201647264"/>
    </cacheField>
    <cacheField name="company" numFmtId="0">
      <sharedItems containsBlank="1"/>
    </cacheField>
    <cacheField name="runtime" numFmtId="0">
      <sharedItems containsSemiMixedTypes="0" containsString="0" containsNumber="1" containsInteger="1" minValue="55" maxValue="357"/>
    </cacheField>
    <cacheField name="ROI%" numFmtId="0" formula="(gross-budget )/(budget )" databaseField="0"/>
    <cacheField name="Profit Margin(%)" numFmtId="0" formula=" (gross -budget )/gross" databaseField="0"/>
  </cacheFields>
  <extLst>
    <ext xmlns:x14="http://schemas.microsoft.com/office/spreadsheetml/2009/9/main" uri="{725AE2AE-9491-48be-B2B4-4EB974FC3084}">
      <x14:pivotCacheDefinition pivotCacheId="1127043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rtune Samuel" refreshedDate="45903.560668865743" createdVersion="8" refreshedVersion="8" minRefreshableVersion="3" recordCount="4000" xr:uid="{6155500F-4EE8-4449-A410-8C735FCDF4CE}">
  <cacheSource type="worksheet">
    <worksheetSource ref="Q1:AE4001" sheet="2nd_table"/>
  </cacheSource>
  <cacheFields count="15">
    <cacheField name="genre" numFmtId="0">
      <sharedItems count="17">
        <s v="Drama"/>
        <s v="Adventure"/>
        <s v="Action"/>
        <s v="Comedy"/>
        <s v="Horror"/>
        <s v="Biography"/>
        <s v="Crime"/>
        <s v="Fantasy"/>
        <s v="Family"/>
        <s v="Sci-Fi"/>
        <s v="Animation"/>
        <s v="Romance"/>
        <s v="Music"/>
        <s v="Western"/>
        <s v="Thriller"/>
        <s v="History"/>
        <s v="Mystery"/>
      </sharedItems>
    </cacheField>
    <cacheField name="year" numFmtId="0">
      <sharedItems containsSemiMixedTypes="0" containsString="0" containsNumber="1" containsInteger="1" minValue="1980" maxValue="2001" count="22">
        <n v="1980"/>
        <n v="1981"/>
        <n v="1982"/>
        <n v="1983"/>
        <n v="1984"/>
        <n v="1985"/>
        <n v="1986"/>
        <n v="1987"/>
        <n v="1988"/>
        <n v="1989"/>
        <n v="1990"/>
        <n v="1991"/>
        <n v="1992"/>
        <n v="1993"/>
        <n v="1994"/>
        <n v="1995"/>
        <n v="1996"/>
        <n v="1997"/>
        <n v="1998"/>
        <n v="1999"/>
        <n v="2000"/>
        <n v="2001"/>
      </sharedItems>
    </cacheField>
    <cacheField name="released" numFmtId="168">
      <sharedItems containsDate="1" containsMixedTypes="1" minDate="1905-06-03T00:00:00" maxDate="1994-11-02T00:00:00"/>
    </cacheField>
    <cacheField name="Month" numFmtId="167">
      <sharedItems count="41">
        <s v="Jun"/>
        <s v="Jul"/>
        <s v="May"/>
        <s v="Dec"/>
        <s v="Oct"/>
        <s v="Sep"/>
        <s v="Feb"/>
        <s v="Apr"/>
        <s v="Aug"/>
        <s v="Mar"/>
        <s v="Nov"/>
        <s v="Jan"/>
        <s v="295"/>
        <s v="198"/>
        <s v="302"/>
        <s v="336"/>
        <s v="303"/>
        <s v="305"/>
        <s v="307"/>
        <s v="311"/>
        <s v="320"/>
        <s v="314"/>
        <s v="316"/>
        <s v="318"/>
        <s v="315"/>
        <s v="322"/>
        <s v="333"/>
        <s v="326"/>
        <s v="323"/>
        <s v="324"/>
        <s v="325"/>
        <s v="330"/>
        <s v="329"/>
        <s v="335"/>
        <s v="332"/>
        <s v="334"/>
        <s v="199"/>
        <s v="337"/>
        <s v="345"/>
        <s v="344"/>
        <s v="346"/>
      </sharedItems>
    </cacheField>
    <cacheField name="country released" numFmtId="0">
      <sharedItems count="40">
        <s v="United States"/>
        <s v="Australia"/>
        <s v="Japan"/>
        <s v="Ireland"/>
        <s v="Argentina"/>
        <s v="Soviet Union"/>
        <s v="United Kingdom"/>
        <s v="Sweden"/>
        <s v="France"/>
        <s v="Canada"/>
        <s v="Brazil"/>
        <s v="South Korea"/>
        <s v="West Germany"/>
        <s v="Italy"/>
        <s v="Denmark"/>
        <s v="Netherlands"/>
        <s v="Uruguay"/>
        <s v="Hong Kong"/>
        <s v="Taiwan"/>
        <s v="Yugoslavia"/>
        <s v="Spain"/>
        <s v="Finland"/>
        <s v="South Africa"/>
        <s v="Philippines"/>
        <s v="Portugal"/>
        <s v="Mexico"/>
        <s v="Germany"/>
        <s v="New Zealand"/>
        <s v="Iran"/>
        <s v="Greece"/>
        <s v="Singapore"/>
        <s v="Poland"/>
        <s v="India"/>
        <s v="Federal Republic of Yugoslavia"/>
        <s v="Iceland"/>
        <s v="Belgium"/>
        <s v="Israel"/>
        <s v="Hungary"/>
        <s v="China"/>
        <s v="Russia"/>
      </sharedItems>
    </cacheField>
    <cacheField name="score" numFmtId="0">
      <sharedItems containsSemiMixedTypes="0" containsString="0" containsNumber="1" minValue="2.2000000000000002" maxValue="9.3000000000000007"/>
    </cacheField>
    <cacheField name="votes" numFmtId="0">
      <sharedItems containsSemiMixedTypes="0" containsString="0" containsNumber="1" containsInteger="1" minValue="51" maxValue="2400000"/>
    </cacheField>
    <cacheField name="director" numFmtId="0">
      <sharedItems/>
    </cacheField>
    <cacheField name="writer" numFmtId="0">
      <sharedItems containsBlank="1"/>
    </cacheField>
    <cacheField name="star" numFmtId="0">
      <sharedItems containsBlank="1"/>
    </cacheField>
    <cacheField name="country" numFmtId="0">
      <sharedItems/>
    </cacheField>
    <cacheField name="budget" numFmtId="0">
      <sharedItems containsSemiMixedTypes="0" containsString="0" containsNumber="1" containsInteger="1" minValue="0" maxValue="200000000"/>
    </cacheField>
    <cacheField name="gross" numFmtId="0">
      <sharedItems containsString="0" containsBlank="1" containsNumber="1" containsInteger="1" minValue="309" maxValue="2201647264"/>
    </cacheField>
    <cacheField name="company" numFmtId="0">
      <sharedItems containsBlank="1"/>
    </cacheField>
    <cacheField name="runtime" numFmtId="0">
      <sharedItems containsSemiMixedTypes="0" containsString="0" containsNumber="1" containsInteger="1" minValue="55" maxValue="35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rtune Samuel" refreshedDate="45888.093996990741" createdVersion="8" refreshedVersion="8" minRefreshableVersion="3" recordCount="4000" xr:uid="{AE0916E1-1754-46E5-97E1-9A0FC13D7A19}">
  <cacheSource type="worksheet">
    <worksheetSource ref="A1:O4001" sheet="Total Votes Per Year"/>
  </cacheSource>
  <cacheFields count="15">
    <cacheField name="name" numFmtId="0">
      <sharedItems containsMixedTypes="1" containsNumber="1" containsInteger="1" minValue="54" maxValue="1984" count="3971">
        <s v="The Shining"/>
        <s v="The Blue Lagoon"/>
        <s v="Star Wars: Episode V - The Empire Strikes Back"/>
        <s v="Airplane!"/>
        <s v="Caddyshack"/>
        <s v="Friday the 13th"/>
        <s v="The Blues Brothers"/>
        <s v="Raging Bull"/>
        <s v="Superman II"/>
        <s v="The Long Riders"/>
        <s v="Any Which Way You Can"/>
        <s v="The Gods Must Be Crazy"/>
        <s v="Popeye"/>
        <s v="Ordinary People"/>
        <s v="Dressed to Kill"/>
        <s v="Somewhere in Time"/>
        <s v="Fame"/>
        <s v="9 to 5"/>
        <s v="The Fog"/>
        <s v="Stir Crazy"/>
        <s v="Cruising"/>
        <s v="Heaven's Gate"/>
        <s v="The Final Countdown"/>
        <s v="Xanadu"/>
        <s v="Urban Cowboy"/>
        <s v="Altered States"/>
        <s v="Little Darlings"/>
        <s v="Raise the Titanic"/>
        <s v="Brubaker"/>
        <s v="American Gigolo"/>
        <s v="My Bodyguard"/>
        <s v="Prom Night"/>
        <s v="Smokey and the Bandit II"/>
        <s v="Cattle Annie and Little Britches"/>
        <s v="Seems Like Old Times"/>
        <s v="Private Benjamin"/>
        <s v="The Hollywood Knights"/>
        <s v="Motel Hell"/>
        <s v="The Jazz Singer"/>
        <s v="Coal Miner's Daughter"/>
        <s v="The Watcher in the Woods"/>
        <s v="Breaker Morant"/>
        <s v="The Stunt Man"/>
        <s v="Where the Buffalo Roam"/>
        <s v="The Awakening"/>
        <s v="Cheech and Chong's Next Movie"/>
        <s v="The Island"/>
        <s v="The Boogey Man"/>
        <s v="The Nude Bomb"/>
        <s v="Lion of the Desert"/>
        <s v="Stardust Memories"/>
        <s v="Melvin and Howard"/>
        <s v="Can't Stop the Music"/>
        <s v="Bronco Billy"/>
        <s v="City of Women"/>
        <s v="The Private Eyes"/>
        <s v="When Time Ran Out..."/>
        <s v="Oh Heavenly Dog"/>
        <s v="The Octagon"/>
        <s v="Hangar 18"/>
        <s v="Herbie Goes Bananas"/>
        <s v="The Competition"/>
        <s v="It's My Turn"/>
        <s v="Honeysuckle Rose"/>
        <s v="Resurrection"/>
        <s v="Fatso"/>
        <s v="Moscow Does Not Believe in Tears"/>
        <s v="The Fiendish Plot of Dr. Fu Manchu"/>
        <s v="Serial"/>
        <s v="Hero at Large"/>
        <s v="Wholly Moses!"/>
        <s v="Bon Voyage, Charlie Brown (and Don't Come Back!!)"/>
        <s v="In God We Trust (or Gimme That Prime Time Religion)"/>
        <s v="Roadie"/>
        <s v="Just Tell Me What You Want"/>
        <s v="The Last Flight of Noah's Ark"/>
        <s v="Little Miss Marker"/>
        <s v="Willie &amp; Phil"/>
        <s v="Babylon"/>
        <s v="Windwalker"/>
        <s v="Phobia"/>
        <s v="Windows"/>
        <s v="Loving Couples"/>
        <s v="The King and the Mockingbird"/>
        <s v="Oh, God! Book II"/>
        <s v="Those Lips, Those Eyes"/>
        <s v="La Cage aux Folles II"/>
        <s v="The Gong Show Movie"/>
        <s v="Gilda Live"/>
        <s v="Why Would I Lie?"/>
        <s v="First Family"/>
        <s v="Mantis Fist Fighter"/>
        <s v="Indiana Jones and the Raiders of the Lost Ark"/>
        <s v="Body Heat"/>
        <s v="An American Werewolf in London"/>
        <s v="Escape from New York"/>
        <s v="The Evil Dead"/>
        <s v="Porky's"/>
        <s v="Blow Out"/>
        <s v="Clash of the Titans"/>
        <s v="Excalibur"/>
        <s v="Mad Max 2"/>
        <s v="Das Boot"/>
        <s v="Stripes"/>
        <s v="Possession"/>
        <s v="The Cannonball Run"/>
        <s v="Thief"/>
        <s v="Endless Love"/>
        <s v="Time Bandits"/>
        <s v="The Four Seasons"/>
        <s v="Friday the 13th Part 2"/>
        <s v="Scanners"/>
        <s v="For Your Eyes Only"/>
        <s v="Halloween II"/>
        <s v="Taps"/>
        <s v="Reds"/>
        <s v="On Golden Pond"/>
        <s v="The Fox and the Hound"/>
        <s v="Chariots of Fire"/>
        <s v="Absence of Malice"/>
        <s v="Tarzan the Ape Man"/>
        <s v="Victory"/>
        <s v="Arthur"/>
        <s v="My Dinner with Andre"/>
        <s v="Caveman"/>
        <s v="Dead &amp; Buried"/>
        <s v="History of the World: Part I"/>
        <s v="The Howling"/>
        <s v="Dragonslayer"/>
        <s v="Cutter's Way"/>
        <s v="Quest for Fire"/>
        <s v="The Final Conflict"/>
        <s v="Mommie Dearest"/>
        <s v="Private Lessons"/>
        <s v="The Postman Always Rings Twice"/>
        <s v="Ragtime"/>
        <s v="Deadly Blessing"/>
        <s v="Eyewitness"/>
        <s v="Gallipoli"/>
        <s v="Outland"/>
        <s v="Southern Comfort"/>
        <s v="S.O.B."/>
        <s v="The Beyond"/>
        <s v="Ghost Story"/>
        <s v="My Bloody Valentine"/>
        <s v="The Funhouse"/>
        <s v="One from the Heart"/>
        <s v="The French Lieutenant's Woman"/>
        <s v="The Great Muppet Caper"/>
        <s v="True Confessions"/>
        <s v="Looker"/>
        <s v="Nighthawks"/>
        <s v="Nice Dreams"/>
        <s v="Sharky's Machine"/>
        <s v="Neighbors"/>
        <s v="Puberty Blues"/>
        <s v="Eye of the Needle"/>
        <s v="Wolfen"/>
        <s v="Student Bodies"/>
        <s v="Prince of the City"/>
        <s v="The Hand"/>
        <s v="Continental Divide"/>
        <s v="Diva"/>
        <s v="Venom"/>
        <s v="Fort Apache the Bronx"/>
        <s v="Eyes of a Stranger"/>
        <s v="Zorro: The Gay Blade"/>
        <s v="Under the Rainbow"/>
        <s v="Carbon Copy"/>
        <s v="The Incredible Shrinking Woman"/>
        <s v="The Night the Lights Went Out in Georgia"/>
        <s v="Quartet"/>
        <s v="Graduation Day"/>
        <s v="Modern Problems"/>
        <s v="Pennies from Heaven"/>
        <s v="American Pop"/>
        <s v="The Legend of the Lone Ranger"/>
        <s v="Sphinx"/>
        <s v="Night School"/>
        <s v="An Eye for an Eye"/>
        <s v="Zoot Suit"/>
        <s v="Rich and Famous"/>
        <s v="Buddy Buddy"/>
        <s v="Bustin' Loose"/>
        <s v="Modern Romance"/>
        <s v="Heartbeeps"/>
        <s v="Back Roads"/>
        <s v="Take This Job and Shove It"/>
        <s v="Raggedy Man"/>
        <s v="Whose Life Is It Anyway?"/>
        <s v="Inchon"/>
        <s v="All Night Long"/>
        <s v="The Pursuit of D.B. Cooper"/>
        <s v="Rollover"/>
        <s v="Only When I Laugh"/>
        <s v="Honky Tonk Freeway"/>
        <s v="Paternity"/>
        <s v="King of the Mountain"/>
        <s v="Scream"/>
        <s v="The Devil and Max Devlin"/>
        <s v="The Amateur"/>
        <s v="Longshot"/>
        <s v="Comin' at Ya!"/>
        <s v="Le Pont du Nord"/>
        <s v="Silence of the North"/>
        <s v="Fast Times at Ridgemont High"/>
        <s v="Blade Runner"/>
        <s v="The Thing"/>
        <s v="Conan the Barbarian"/>
        <s v="E.T. the Extra-Terrestrial"/>
        <s v="First Blood"/>
        <s v="An Officer and a Gentleman"/>
        <s v="Grease 2"/>
        <s v="Annie"/>
        <s v="Poltergeist"/>
        <s v="48 Hrs."/>
        <s v="Star Trek II: The Wrath of Khan"/>
        <s v="Paradise"/>
        <s v="The Last American Virgin"/>
        <s v="Sophie's Choice"/>
        <s v="Gandhi"/>
        <s v="Tootsie"/>
        <s v="Tron"/>
        <s v="The Secret of NIMH"/>
        <s v="The King of Comedy"/>
        <s v="Rocky III"/>
        <s v="The Beastmaster"/>
        <s v="Creepshow"/>
        <s v="The Man from Snowy River"/>
        <s v="Pink Floyd: The Wall"/>
        <s v="Cat People"/>
        <s v="Fanny and Alexander"/>
        <s v="Friday the 13th Part III"/>
        <s v="Firefox"/>
        <s v="Halloween III: Season of the Witch"/>
        <s v="The Dark Crystal"/>
        <s v="The Verdict"/>
        <s v="Pieces"/>
        <s v="Zapped!"/>
        <s v="Six Pack"/>
        <s v="The World According to Garp"/>
        <s v="Diner"/>
        <s v="The Best Little Whorehouse in Texas"/>
        <s v="The Year of Living Dangerously"/>
        <s v="Night Shift"/>
        <s v="Summer Lovers"/>
        <s v="Victor Victoria"/>
        <s v="The Last Unicorn"/>
        <s v="The Entity"/>
        <s v="Airplane II: the Sequel"/>
        <s v="The Toy"/>
        <s v="The House on Sorority Row"/>
        <s v="Evil Under the Sun"/>
        <s v="The Sword and the Sorcerer"/>
        <s v="Death Wish II"/>
        <s v="Silent Rage"/>
        <s v="Megaforce"/>
        <s v="Personal Best"/>
        <s v="Dead Men Don't Wear Plaid"/>
        <s v="Amityville II: The Possession"/>
        <s v="Missing"/>
        <s v="Frances"/>
        <s v="The Seduction"/>
        <s v="Cannery Row"/>
        <s v="Deathtrap"/>
        <s v="Tex"/>
        <s v="Time Walker"/>
        <s v="I, the Jury"/>
        <s v="Tempest"/>
        <s v="Young Doctors in Love"/>
        <s v="My Favorite Year"/>
        <s v="Still of the Night"/>
        <s v="Parasite"/>
        <s v="Making Love"/>
        <s v="Honkytonk Man"/>
        <s v="The Beast Within"/>
        <s v="Come Back to the 5 &amp; Dime Jimmy Dean, Jimmy Dean"/>
        <s v="The Final Option"/>
        <s v="Trail of the Pink Panther"/>
        <s v="The Sender"/>
        <s v="The Border"/>
        <s v="Kiss Me Goodbye"/>
        <s v="A Midsummer Night's Sex Comedy"/>
        <s v="Vice Squad"/>
        <s v="Best Friends"/>
        <s v="Shoot the Moon"/>
        <s v="Lookin' to Get Out"/>
        <s v="Barbarosa"/>
        <s v="Visiting Hours"/>
        <s v="A Little Sex"/>
        <s v="Class Reunion"/>
        <s v="Hanky Panky"/>
        <s v="Author! Author!"/>
        <s v="Split Image"/>
        <s v="The Challenge"/>
        <s v="The Soldier"/>
        <s v="Wrong Is Right"/>
        <s v="Six Weeks"/>
        <s v="The State of Things"/>
        <s v="Jekyll and Hyde... Together Again"/>
        <s v="Forced Vengeance"/>
        <s v="The Missionary"/>
        <s v="The Escape Artist"/>
        <s v="Night Crossing"/>
        <s v="Endangered Species"/>
        <s v="Things Are Tough All Over"/>
        <s v="Homework"/>
        <s v="Jinxed!"/>
        <s v="The Return of Martin Guerre"/>
        <s v="They Call Me Bruce"/>
        <s v="Some Kind of Hero"/>
        <s v="Hammett"/>
        <s v="Five Days One Summer"/>
        <s v="Penitentiary II"/>
        <s v="If You Could See What I Hear"/>
        <s v="Partners"/>
        <s v="Richard Pryor: Live on the Sunset Strip"/>
        <s v="Bugs Bunny's 3rd Movie: 1001 Rabbit Tales"/>
        <s v="Monsignor"/>
        <s v="Yes, Giorgio"/>
        <s v="I Ought to Be in Pictures"/>
        <s v="La traviata"/>
        <s v="Fighting Back"/>
        <s v="Kamikaze 89"/>
        <s v="The Wizard of Oz"/>
        <s v="Heidi's Song"/>
        <s v="Love Child"/>
        <s v="Boardinghouse"/>
        <s v="Experience Preferred... But Not Essential"/>
        <s v="The Personals"/>
        <s v="Lonely Hearts"/>
        <s v="Scarface"/>
        <s v="The Outsiders"/>
        <s v="Star Wars: Episode VI - Return of the Jedi"/>
        <s v="Risky Business"/>
        <s v="National Lampoon's Vacation"/>
        <s v="Trading Places"/>
        <s v="Superman III"/>
        <s v="The Big Chill"/>
        <s v="Staying Alive"/>
        <s v="Jaws 3-D"/>
        <s v="Christine"/>
        <s v="Sleepaway Camp"/>
        <s v="Flashdance"/>
        <s v="WarGames"/>
        <s v="The Right Stuff"/>
        <s v="Krull"/>
        <s v="Spring Break"/>
        <s v="The Dead Zone"/>
        <s v="Octopussy"/>
        <s v="Private School"/>
        <s v="Valley Girl"/>
        <s v="Rumble Fish"/>
        <s v="Videodrome"/>
        <s v="Terms of Endearment"/>
        <s v="Twilight Zone: The Movie"/>
        <s v="Never Say Never Again"/>
        <s v="A Christmas Story"/>
        <s v="Cujo"/>
        <s v="Sudden Impact"/>
        <s v="The Hunger"/>
        <s v="Mr. Mom"/>
        <s v="Blue Thunder"/>
        <s v="Breathless"/>
        <s v="Psycho II"/>
        <s v="Local Hero"/>
        <s v="Bad Boys"/>
        <s v="Silkwood"/>
        <s v="All the Right Moves"/>
        <s v="The Keep"/>
        <s v="My Tutor"/>
        <s v="Yentl"/>
        <s v="Fire and Ice"/>
        <s v="Eddie and the Cruisers"/>
        <s v="Yellowbeard"/>
        <s v="The Meaning of Life"/>
        <s v="Nostalghia"/>
        <s v="Hot Dog... The Movie"/>
        <s v="Smokey and the Bandit Part 3"/>
        <s v="Deathstalker"/>
        <s v="Porky's II: The Next Day"/>
        <s v="Something Wicked This Way Comes"/>
        <s v="Tender Mercies"/>
        <s v="Star 80"/>
        <s v="Gorky Park"/>
        <s v="Lone Wolf McQuade"/>
        <s v="Easy Money"/>
        <s v="Merry Christmas Mr. Lawrence"/>
        <s v="Losin' It"/>
        <s v="Screwballs"/>
        <s v="Brainstorm"/>
        <s v="The Man with Two Brains"/>
        <s v="Angel"/>
        <s v="10 to Midnight"/>
        <s v="Uncommon Valor"/>
        <s v="Doctor Detroit"/>
        <s v="Mortuary"/>
        <s v="Stroker Ace"/>
        <s v="Sahara"/>
        <s v="Two of a Kind"/>
        <s v="Chained Heat"/>
        <s v="Spacehunter: Adventures in the Forbidden Zone"/>
        <s v="High Road to China"/>
        <s v="Never Cry Wolf"/>
        <s v="The Pirates of Penzance"/>
        <s v="Rock &amp; Rule"/>
        <s v="Hercules"/>
        <s v="Educating Rita"/>
        <s v="A Night in Heaven"/>
        <s v="Under Fire"/>
        <s v="Amityville 3-D"/>
        <s v="Testament"/>
        <s v="The Osterman Weekend"/>
        <s v="Revenge of the Ninja"/>
        <s v="Zelig"/>
        <s v="Independence Day"/>
        <s v="Escape from the Bronx"/>
        <s v="To Be or Not to Be"/>
        <s v="Eureka"/>
        <s v="The Wicked Lady"/>
        <s v="Still Smokin"/>
        <s v="Yor, the Hunter from the Future"/>
        <s v="Of Unknown Origin"/>
        <s v="Curse of the Pink Panther"/>
        <s v="D.C. Cab"/>
        <s v="Beyond the Limit"/>
        <s v="The Survivors"/>
        <s v="The Lonely Lady"/>
        <s v="The Star Chamber"/>
        <s v="The Dresser"/>
        <s v="The Lords of Discipline"/>
        <s v="Cross Creek"/>
        <s v="The Man Who Loved Women"/>
        <s v="Nightmares"/>
        <s v="Deal of the Century"/>
        <s v="Eddie Macon's Run"/>
        <s v="Max Dugan Returns"/>
        <s v="The Sting II"/>
        <s v="Baby It's You"/>
        <s v="Heat and Dust"/>
        <s v="Going Berserk"/>
        <s v="Daniel"/>
        <s v="Heart Like a Wheel"/>
        <s v="Love Letters"/>
        <s v="Get Crazy"/>
        <s v="Nate and Hayes"/>
        <s v="Strange Invaders"/>
        <s v="The Black Stallion Returns"/>
        <s v="Metalstorm: the Destruction of Jared-Syn"/>
        <s v="Getting It on"/>
        <s v="Lianna"/>
        <s v="Better Late Than Never"/>
        <s v="Lovesick"/>
        <s v="Running Brave"/>
        <s v="Exposed"/>
        <s v="Trenchcoat"/>
        <s v="Stryker"/>
        <s v="The Man Who Wasn't There"/>
        <s v="Table for Five"/>
        <s v="Romantic Comedy"/>
        <s v="Young Warriors"/>
        <s v="Man, Woman and Child"/>
        <s v="Hanna K."/>
        <s v="Slayground"/>
        <s v="White Star"/>
        <s v="Richard Pryor... Here and Now"/>
        <s v="Deadly Force"/>
        <s v="My Brother's Wedding"/>
        <s v="Blue Skies Again"/>
        <s v="Last Plane Out"/>
        <s v="Cross Country"/>
        <s v="A Polish Vampire in Burbank"/>
        <s v="Forever Young"/>
        <s v="The Golden Seal"/>
        <s v="The Business of Show Business"/>
        <s v="The Terminator"/>
        <s v="Dune"/>
        <s v="Ghostbusters"/>
        <s v="The Karate Kid"/>
        <s v="Once Upon a Time in America"/>
        <s v="Police Academy"/>
        <s v="Indiana Jones and the Temple of Doom"/>
        <s v="Body Double"/>
        <s v="A Nightmare on Elm Street"/>
        <s v="Amadeus"/>
        <s v="Beverly Hills Cop"/>
        <s v="Red Dawn"/>
        <s v="The NeverEnding Story"/>
        <s v="Footloose"/>
        <s v="Revenge of the Nerds"/>
        <s v="Gremlins"/>
        <s v="Romancing the Stone"/>
        <s v="Streets of Fire"/>
        <s v="Sixteen Candles"/>
        <s v="Paris, Texas"/>
        <s v="This Is Spinal Tap"/>
        <n v="1984"/>
        <s v="Top Secret!"/>
        <s v="Conan the Destroyer"/>
        <s v="Children of the Corn"/>
        <s v="The Last Starfighter"/>
        <s v="Splash"/>
        <s v="Blood Simple"/>
        <s v="The Natural"/>
        <s v="Bachelor Party"/>
        <s v="Nausicaä of the Valley of the Wind"/>
        <s v="Friday the 13th: the Final Chapter"/>
        <s v="Hardbodies"/>
        <s v="Against All Odds"/>
        <s v="Supergirl"/>
        <s v="The Bounty"/>
        <s v="Firestarter"/>
        <s v="C.H.U.D."/>
        <s v="The Woman in Red"/>
        <s v="Runaway"/>
        <s v="The Adventures of Buckaroo Banzai Across the 8th Dimension"/>
        <s v="Star Trek III: The Search for Spock"/>
        <s v="Repo Man"/>
        <s v="2010: the Year We Make Contact"/>
        <s v="The Killing Fields"/>
        <s v="The Cotton Club"/>
        <s v="Starman"/>
        <s v="Night of the Comet"/>
        <s v="Blame It on Rio"/>
        <s v="Dreamscape"/>
        <s v="Crimes of Passion"/>
        <s v="The Philadelphia Experiment"/>
        <s v="Places in the Heart"/>
        <s v="Bolero"/>
        <s v="Cannonball Run II"/>
        <s v="Stranger Than Paradise"/>
        <s v="The Ice Pirates"/>
        <s v="A Passage to India"/>
        <s v="Purple Rain"/>
        <s v="The Hotel New Hampshire"/>
        <s v="The Hit"/>
        <s v="Sheena"/>
        <s v="Missing in Action"/>
        <s v="Greystoke: The Legend of Tarzan, Lord of the Apes"/>
        <s v="The Muppets Take Manhattan"/>
        <s v="The Wild Life"/>
        <s v="Falling in Love"/>
        <s v="Gwendoline"/>
        <s v="Breakin'"/>
        <s v="Birdy"/>
        <s v="The Company of Wolves"/>
        <s v="Ghoulies"/>
        <s v="Electric Dreams"/>
        <s v="Cloak &amp; Dagger"/>
        <s v="Racing with the Moon"/>
        <s v="Silent Night, Deadly Night"/>
        <s v="The Pope of Greenwich Village"/>
        <s v="All of Me"/>
        <s v="Grandview, U.S.A."/>
        <s v="Where the Boys Are"/>
        <s v="Reckless"/>
        <s v="Tightrope"/>
        <s v="Rhinestone"/>
        <s v="The Flamingo Kid"/>
        <s v="Up the Creek"/>
        <s v="Swing Shift"/>
        <s v="Beat Street"/>
        <s v="Joy of Sex"/>
        <s v="Breakin' 2: Electric Boogaloo"/>
        <s v="The Razor's Edge"/>
        <s v="Tank"/>
        <s v="Moscow on the Hudson"/>
        <s v="Ninja III: The Domination"/>
        <s v="The Warrior and the Sorceress"/>
        <s v="The Evil That Men Do"/>
        <s v="Firstborn"/>
        <s v="Cut and Run"/>
        <s v="Teachers"/>
        <s v="Repentance"/>
        <s v="The River"/>
        <s v="Razorback"/>
        <s v="A Soldier's Story"/>
        <s v="Comfort and Joy"/>
        <s v="Meatballs Part II"/>
        <s v="Lassiter"/>
        <s v="Irreconcilable Differences"/>
        <s v="City Heat"/>
        <s v="Under the Volcano"/>
        <s v="Iceman"/>
        <s v="Flashpoint"/>
        <s v="The Little Drummer Girl"/>
        <s v="Lust in the Dust"/>
        <s v="Hot Moves"/>
        <s v="Oxford Blues"/>
        <s v="Thief of Hearts"/>
        <s v="The Brother from Another Planet"/>
        <s v="No Small Affair"/>
        <s v="Broadway Danny Rose"/>
        <s v="Best Defense"/>
        <s v="Micki + Maude"/>
        <s v="Protocol"/>
        <s v="Exterminator 2"/>
        <s v="American Dreamer"/>
        <s v="The Lonely Guy"/>
        <s v="Choose Me"/>
        <s v="Making the Grade"/>
        <s v="Full Moon in Paris"/>
        <s v="Unfaithfully Yours"/>
        <s v="Impulse"/>
        <s v="Mrs. Soffel"/>
        <s v="Garbo Talks"/>
        <s v="Country"/>
        <s v="Cheech &amp; Chong's the Corsican Brothers"/>
        <s v="Purple Hearts"/>
        <s v="Give My Regards to Broad Street"/>
        <s v="Songwriter"/>
        <s v="Finders Keepers"/>
        <s v="The Bostonians"/>
        <s v="Body Rock"/>
        <s v="The River Rat"/>
        <s v="Just the Way You Are"/>
        <s v="Until September"/>
        <s v="Crackers"/>
        <s v="Kaos"/>
        <s v="Misunderstood"/>
        <s v="Mike's Murder"/>
        <s v="The Buddy System"/>
        <s v="A Private Function"/>
        <s v="Scandalous"/>
        <s v="Oh, God! You Devil"/>
        <s v="The Bay Boy"/>
        <s v="Heavenly Bodies"/>
        <s v="Heartbreakers"/>
        <s v="Champions"/>
        <s v="A Sunday in the Country"/>
        <s v="Mass Appeal"/>
        <s v="Windy City"/>
        <s v="Lovelines"/>
        <s v="The Bear"/>
        <s v="Weekend Pass"/>
        <s v="Over the Brooklyn Bridge"/>
        <s v="Fast Talking"/>
        <s v="Lily in Love"/>
        <s v="Winter Flight"/>
        <s v="Almost You"/>
        <s v="The Adventures of Pinocchio"/>
        <s v="Blame It on the Night"/>
        <s v="Petit Con"/>
        <s v="Weird Science"/>
        <s v="The Goonies"/>
        <s v="Back to the Future"/>
        <s v="To Live and Die in L.A."/>
        <s v="Clue"/>
        <s v="The Breakfast Club"/>
        <s v="Cocoon"/>
        <s v="Rambo: First Blood Part II"/>
        <s v="Mask"/>
        <s v="Legend"/>
        <s v="The Return of the Living Dead"/>
        <s v="St. Elmo's Fire"/>
        <s v="Brazil"/>
        <s v="Pale Rider"/>
        <s v="Teen Wolf"/>
        <s v="Real Genius"/>
        <s v="Commando"/>
        <s v="Witness"/>
        <s v="The Color Purple"/>
        <s v="Silverado"/>
        <s v="Rocky IV"/>
        <s v="Better Off Dead..."/>
        <s v="Ran"/>
        <s v="Ladyhawke"/>
        <s v="A Room with a View"/>
        <s v="Red Sonja"/>
        <s v="Fright Night"/>
        <s v="Explorers"/>
        <s v="Flesh+Blood"/>
        <s v="Mad Max Beyond Thunderdome"/>
        <s v="After Hours"/>
        <s v="A View to a Kill"/>
        <s v="Fletch"/>
        <s v="Perfect"/>
        <s v="A Nightmare on Elm Street 2: Freddy's Revenge"/>
        <s v="Summer Rental"/>
        <s v="Lifeforce"/>
        <s v="Pee-wee's Big Adventure"/>
        <s v="Out of Africa"/>
        <s v="Day of the Dead"/>
        <s v="Just One of the Guys"/>
        <s v="National Lampoon's European Vacation"/>
        <s v="Spies Like Us"/>
        <s v="House"/>
        <s v="Police Academy 2: Their First Assignment"/>
        <s v="The Black Cauldron"/>
        <s v="Friday the 13th: A New Beginning"/>
        <s v="Runaway Train"/>
        <s v="Re-Animator"/>
        <s v="Brewster's Millions"/>
        <s v="The Last Dragon"/>
        <s v="The Legend of Billie Jean"/>
        <s v="Desperately Seeking Susan"/>
        <s v="Girls Just Want to Have Fun"/>
        <s v="Vision Quest"/>
        <s v="Jagged Edge"/>
        <s v="Enemy Mine"/>
        <s v="Tuff Turf"/>
        <s v="Volunteers"/>
        <s v="The Jewel of the Nile"/>
        <s v="Once Bitten"/>
        <s v="Private Resort"/>
        <s v="Police Story"/>
        <s v="Into the Night"/>
        <s v="The Sure Thing"/>
        <s v="White Nights"/>
        <s v="Mischief"/>
        <s v="Silver Bullet"/>
        <s v="Kiss of the Spider Woman"/>
        <s v="My Beautiful Laundrette"/>
        <s v="Young Sherlock Holmes"/>
        <s v="Smooth Talk"/>
        <s v="Porky's Revenge"/>
        <s v="Year of the Dragon"/>
        <s v="Prizzi's Honor"/>
        <s v="The Quiet Earth"/>
        <s v="Tampopo"/>
        <s v="Creature"/>
        <s v="Secret Admirer"/>
        <s v="No Retreat, No Surrender"/>
        <s v="D.A.R.Y.L."/>
        <s v="Mishima: A Life in Four Chapters"/>
        <s v="A Chorus Line"/>
        <s v="Cat's Eye"/>
        <s v="Murphy's Romance"/>
        <s v="Heaven Help Us"/>
        <s v="American Flyers"/>
        <s v="The Journey of Natty Gann"/>
        <s v="Trouble in Mind"/>
        <s v="Fandango"/>
        <s v="Gotcha!"/>
        <s v="Death Wish 3"/>
        <s v="King Solomon's Mines"/>
        <s v="American Warrior"/>
        <s v="The Emerald Forest"/>
        <s v="The Holcroft Covenant"/>
        <s v="The Falcon and the Snowman"/>
        <s v="Transylvania 6-5000"/>
        <s v="Desert Hearts"/>
        <s v="The Heavenly Kid"/>
        <s v="The Purple Rose of Cairo"/>
        <s v="The Man with One Red Shoe"/>
        <s v="My Life as a Dog"/>
        <s v="My Science Project"/>
        <s v="Seven Minutes in Heaven"/>
        <s v="Fraternity Vacation"/>
        <s v="The New Kids"/>
        <s v="Tomboy"/>
        <s v="Invasion U.S.A."/>
        <s v="Revolution"/>
        <s v="Lost in America"/>
        <s v="Subway"/>
        <s v="Moving Violations"/>
        <s v="Nomads"/>
        <s v="Fool for Love"/>
        <s v="Baby: Secret of the Lost Legend"/>
        <s v="Code of Silence"/>
        <s v="Crimewave"/>
        <s v="Gymkata"/>
        <s v="Sweet Dreams"/>
        <s v="The Slugger's Wife"/>
        <s v="Avenging Angel"/>
        <s v="Santa Claus: The Movie"/>
        <s v="That Was Then... This Is Now"/>
        <s v="Agnes of God"/>
        <s v="Rustlers' Rhapsody"/>
        <s v="The Adventures of Mark Twain"/>
        <s v="Stick"/>
        <s v="The Bride"/>
        <s v="Morons from Outer Space"/>
        <s v="Godzilla 1985"/>
        <s v="Plenty"/>
        <s v="King David"/>
        <s v="The Trip to Bountiful"/>
        <s v="Missing in Action 2: The Beginning"/>
        <s v="The Protector"/>
        <s v="The Mean Season"/>
        <s v="Turk 182"/>
        <s v="The Official Story"/>
        <s v="Krush Groove"/>
        <s v="He-Man and She-Ra: The Secret of the Sword"/>
        <s v="Warning Sign"/>
        <s v="Creator"/>
        <s v="Taipei Story"/>
        <s v="Otac na sluzbenom putu"/>
        <s v="The Aviator"/>
        <s v="Starchaser: The Legend of Orin"/>
        <s v="Maxie"/>
        <s v="DEFCON-4"/>
        <s v="The Care Bears Movie"/>
        <s v="Sylvester"/>
        <s v="Radioactive Dreams"/>
        <s v="Twice in a Lifetime"/>
        <s v="Dance with a Stranger"/>
        <s v="Water"/>
        <s v="One Magic Christmas"/>
        <s v="Echo Park"/>
        <s v="O.C. and Stiggs"/>
        <s v="The Good Father"/>
        <s v="Fever Pitch"/>
        <s v="The Doctor and the Devils"/>
        <s v="Head Office"/>
        <s v="Eleni"/>
        <s v="Dreamchild"/>
        <s v="Defense of the Realm"/>
        <s v="Bad Medicine"/>
        <s v="Wetherby"/>
        <s v="Compromising Positions"/>
        <s v="Rainbow Brite and the Star Stealer"/>
        <s v="Alamo Bay"/>
        <s v="Three Men and a Cradle"/>
        <s v="In the Shadow of Kilimanjaro"/>
        <s v="Rappin'"/>
        <s v="Bal na vodi"/>
        <s v="Certain Fury"/>
        <s v="Bliss"/>
        <s v="Code Name: Emerald"/>
        <s v="Colonel Redl"/>
        <s v="Thunder Run"/>
        <s v="Marie"/>
        <s v="Movers &amp; Shakers"/>
        <s v="La Cage aux Folles 3: The Wedding"/>
        <s v="James Joyce's Women"/>
        <s v="Turtle Diary"/>
        <s v="Maccheroni"/>
        <s v="My Man Adam"/>
        <s v="Sudden Death"/>
        <s v="One Woman or Two"/>
        <s v="Joshua Then and Now"/>
        <s v="On the Edge"/>
        <s v="The Girl in the Picture"/>
        <s v="Here Come the Littles"/>
        <s v="Came a Hot Friday"/>
        <s v="Wuthering Heights"/>
        <s v="The Frog Prince"/>
        <s v="Lune de miel"/>
        <s v="Tea in the Harem"/>
        <s v="Mr. Love"/>
        <s v="Death of an Angel"/>
        <s v="Sincerely Charlotte"/>
        <s v="Top Gun"/>
        <s v="Aliens"/>
        <s v="Stand by Me"/>
        <s v="Ferris Bueller's Day Off"/>
        <s v="Crocodile Dundee"/>
        <s v="Labyrinth"/>
        <s v="Highlander"/>
        <s v="Big Trouble in Little China"/>
        <s v="Pretty in Pink"/>
        <s v="Platoon"/>
        <s v="Blue Velvet"/>
        <s v="Manhunter"/>
        <s v="Howard the Duck"/>
        <s v="The Fly"/>
        <s v="Little Shop of Horrors"/>
        <s v="The Mosquito Coast"/>
        <s v="The Karate Kid Part II"/>
        <s v="River's Edge"/>
        <s v="9½ Weeks"/>
        <s v="The Golden Child"/>
        <s v="Star Trek IV: The Voyage Home"/>
        <s v="Short Circuit"/>
        <s v="The Delta Force"/>
        <s v="The Name of the Rose"/>
        <s v="The Wraith"/>
        <s v="The Color of Money"/>
        <s v="Hoosiers"/>
        <s v="Heartbreak Ridge"/>
        <s v="Flight of the Navigator"/>
        <s v="Cobra"/>
        <s v="Peggy Sue Got Married"/>
        <s v="The Mission"/>
        <s v="Working Girls"/>
        <s v="Youngblood"/>
        <s v="Three Amigos!"/>
        <s v="Maximum Overdrive"/>
        <s v="Lucas"/>
        <s v="Friday the 13th Part VI: Jason Lives"/>
        <s v="The Money Pit"/>
        <s v="Back to School"/>
        <s v="Betty Blue"/>
        <s v="About Last Night"/>
        <s v="Critters"/>
        <s v="The Texas Chainsaw Massacre 2"/>
        <s v="Iron Eagle"/>
        <s v="One Crazy Summer"/>
        <s v="From Beyond"/>
        <s v="Sid and Nancy"/>
        <s v="Henry: Portrait of a Serial Killer"/>
        <s v="Mona Lisa"/>
        <s v="Police Academy 3: Back in Training"/>
        <s v="Night of the Creeps"/>
        <s v="The Sacrifice"/>
        <s v="The Hitcher"/>
        <s v="Rad"/>
        <s v="An American Tail"/>
        <s v="SpaceCamp"/>
        <s v="Raw Deal"/>
        <s v="Hannah and Her Sisters"/>
        <s v="The Great Mouse Detective"/>
        <s v="Ruthless People"/>
        <s v="The Transformers: the Movie"/>
        <s v="Wildcats"/>
        <s v="Troll"/>
        <s v="At Close Range"/>
        <s v="The Boy Who Could Fly"/>
        <s v="Something Wild"/>
        <s v="Heartburn"/>
        <s v="Crossroads"/>
        <s v="The Clan of the Cave Bear"/>
        <s v="She's Gotta Have It"/>
        <s v="Running Scared"/>
        <s v="8 Million Ways to Die"/>
        <s v="Soul Man"/>
        <s v="Down by Law"/>
        <s v="Poltergeist II: the Other Side"/>
        <s v="Bad Blood"/>
        <s v="Psycho III"/>
        <s v="Allan Quatermain and the Lost City of Gold"/>
        <s v="The Adventures of Milo and Otis"/>
        <s v="Caravaggio"/>
        <s v="Children of a Lesser God"/>
        <s v="Invaders from Mars"/>
        <s v="Matador"/>
        <s v="Down and Out in Beverly Hills"/>
        <s v="April Fool's Day"/>
        <s v="The Big Easy"/>
        <s v="Pirates"/>
        <s v="No Mercy"/>
        <s v="Lady Jane"/>
        <s v="Club Paradise"/>
        <s v="Manon of the Spring"/>
        <s v="Gothic"/>
        <s v="Armed and Dangerous"/>
        <s v="F/X"/>
        <s v="King Kong Lives"/>
        <s v="Castaway"/>
        <s v="Wise Guys"/>
        <s v="Solarbabies"/>
        <s v="The Manhattan Project"/>
        <s v="Trick or Treat"/>
        <s v="Body Slam"/>
        <s v="Jumpin' Jack Flash"/>
        <s v="Fire with Fire"/>
        <s v="Gung Ho"/>
        <s v="True Stories"/>
        <s v="When the Wind Blows"/>
        <s v="Murphy's Law"/>
        <s v="Deadly Friend"/>
        <s v="Jean de Florette"/>
        <s v="Reform School Girls"/>
        <s v="Band of the Hand"/>
        <s v="Vamp"/>
        <s v="Nothing in Common"/>
        <s v="TerrorVision"/>
        <s v="Quicksilver"/>
        <s v="52 Pick-Up"/>
        <s v="Black Moon Rising"/>
        <s v="Extremities"/>
        <s v="The Men's Club"/>
        <s v="Haunted Honeymoon"/>
        <s v="Summer"/>
        <s v="Tough Guys"/>
        <s v="Eliminators"/>
        <s v="The Best of Times"/>
        <s v="Firewalker"/>
        <s v="Modern Girls"/>
        <s v="Witchboard"/>
        <s v="Clockwise"/>
        <s v="Legal Eagles"/>
        <s v="Link"/>
        <s v="Jo Jo Dancer, Your Life Is Calling"/>
        <s v="Wanted: Dead or Alive"/>
        <s v="American Anthem"/>
        <s v="The Morning After"/>
        <s v="Crimes of the Heart"/>
        <s v="Under the Cherry Moon"/>
        <s v="Malcolm"/>
        <s v="Meatballs III: Summer Job"/>
        <s v="Devil in the Flesh"/>
        <s v="Absolute Beginners"/>
        <s v="Deadtime Stories"/>
        <s v="Avenging Force"/>
        <s v="Heat"/>
        <s v="Sweet Liberty"/>
        <s v="Killer Party"/>
        <s v="Out of Bounds"/>
        <s v="Wisdom"/>
        <s v="Shanghai Surprise"/>
        <s v="Power"/>
        <s v="A Fine Mess"/>
        <s v="Let's Get Harry"/>
        <s v="My Chauffeur"/>
        <s v="Biggles: Adventures in Time"/>
        <s v="Half Moon Street"/>
        <s v="Every Time We Say Goodbye"/>
        <s v="The Decline of the American Empire"/>
        <s v="Hardbodies 2"/>
        <s v="The Boy in Blue"/>
        <s v="Brighton Beach Memoirs"/>
        <s v="The Longshot"/>
        <s v="Willy/Milly"/>
        <s v="Ginger and Fred"/>
        <s v="'Round Midnight"/>
        <s v="Violets Are Blue..."/>
        <s v="Parting Glances"/>
        <s v="The Whoopee Boys"/>
        <s v="Tai-Pan"/>
        <s v="My Little Pony: The Movie"/>
        <s v="Playing for Keeps"/>
        <s v="'night, Mother"/>
        <s v="Jake Speed"/>
        <s v="The Naked Cage"/>
        <s v="Blue City"/>
        <s v="That's Life!"/>
        <s v="Sky Bandits"/>
        <s v="Ménage"/>
        <s v="Dream Lover"/>
        <s v="Dangerously Close"/>
        <s v="The Whistle Blower"/>
        <s v="Care Bears Movie II: A New Generation"/>
        <s v="Knights of the City"/>
        <s v="Born American"/>
        <s v="Desert Bloom"/>
        <s v="Touch and Go"/>
        <s v="Man Facing Southeast"/>
        <s v="Nutcracker"/>
        <s v="The Fringe Dwellers"/>
        <s v="Just Between Friends"/>
        <s v="Oviri"/>
        <s v="P.O.W. the Escape"/>
        <s v="Armed Response"/>
        <s v="Duet for One"/>
        <s v="Bullies"/>
        <s v="Native Son"/>
        <s v="The Assault"/>
        <s v="Nobody's Fool"/>
        <s v="Alien Predator"/>
        <s v="Low Blow"/>
        <s v="A Man and a Woman: 20 Years Later"/>
        <s v="The Princess Bride"/>
        <s v="The Lost Boys"/>
        <s v="Full Metal Jacket"/>
        <s v="Predator"/>
        <s v="RoboCop"/>
        <s v="Dirty Dancing"/>
        <s v="Adventures in Babysitting"/>
        <s v="The Untouchables"/>
        <s v="Spaceballs"/>
        <s v="Raising Arizona"/>
        <s v="Lethal Weapon"/>
        <s v="Near Dark"/>
        <s v="Mannequin"/>
        <s v="Masters of the Universe"/>
        <s v="Fatal Attraction"/>
        <s v="Hellraiser"/>
        <s v="Empire of the Sun"/>
        <s v="No Way Out"/>
        <s v="The Witches of Eastwick"/>
        <s v="Some Kind of Wonderful"/>
        <s v="The Running Man"/>
        <s v="Black Widow"/>
        <s v="Angel Heart"/>
        <s v="Moonstruck"/>
        <s v="Jaws: the Revenge"/>
        <s v="Wall Street"/>
        <s v="Good Morning, Vietnam"/>
        <s v="A Nightmare on Elm Street 3: Dream Warriors"/>
        <s v="Planes, Trains &amp; Automobiles"/>
        <s v="Can't Buy Me Love"/>
        <s v="Overboard"/>
        <s v="Beverly Hills Cop II"/>
        <s v="Superman IV: The Quest for Peace"/>
        <s v="The Secret of My Success"/>
        <s v="Withnail &amp; I"/>
        <s v="Evil Dead II"/>
        <s v="Summer School"/>
        <s v="Innerspace"/>
        <s v="The Living Daylights"/>
        <s v="Over the Top"/>
        <s v="The Last Emperor"/>
        <s v="Less Than Zero"/>
        <s v="Three Men and a Baby"/>
        <s v="La Bamba"/>
        <s v="Revenge of the Nerds II: Nerds in Paradise"/>
        <s v="The Monster Squad"/>
        <s v="Prince of Darkness"/>
        <s v="Wings of Desire"/>
        <s v="Maurice"/>
        <s v="Broadcast News"/>
        <s v="Harry and the Hendersons"/>
        <s v="Creepshow 2"/>
        <s v="Police Academy 4: Citizens on Patrol"/>
        <s v="The Stepfather"/>
        <s v="My Best Friend Is a Vampire"/>
        <s v="Flowers in the Attic"/>
        <s v="*batteries not included"/>
        <s v="Roxanne"/>
        <s v="Dragnet"/>
        <s v="Throw Momma from the Train"/>
        <s v="Amazon Women on the Moon"/>
        <s v="Teen Wolf Too"/>
        <s v="Baby Boom"/>
        <s v="84 Charing Cross Road"/>
        <s v="The Gate"/>
        <s v="Ernest Goes to Camp"/>
        <s v="Aria"/>
        <s v="Hamburger Hill"/>
        <s v="Cherry 2000"/>
        <s v="The Hidden"/>
        <s v="The Bedroom Window"/>
        <s v="Barfly"/>
        <s v="Maid to Order"/>
        <s v="Blind Date"/>
        <s v="Au Revoir les Enfants"/>
        <s v="Rita, Sue and Bob Too"/>
        <s v="Hope and Glory"/>
        <s v="No Man's Land"/>
        <s v="Ishtar"/>
        <s v="Tough Guys Don't Dance"/>
        <s v="Stakeout"/>
        <s v="Babette's Feast"/>
        <s v="The Garbage Pail Kids Movie"/>
        <s v="Radio Days"/>
        <s v="Bagdad Cafe"/>
        <s v="Project X"/>
        <s v="Three O'Clock High"/>
        <s v="The Barbarians"/>
        <s v="North Shore"/>
        <s v="The Believers"/>
        <s v="House II: the Second Story"/>
        <s v="Death Wish 4: The Crackdown"/>
        <s v="House of Games"/>
        <s v="Cry Freedom"/>
        <s v="Man on Fire"/>
        <s v="Assassination"/>
        <s v="The Pick-up Artist"/>
        <s v="Back to the Beach"/>
        <s v="Someone to Watch Over Me"/>
        <s v="Born in East L.A."/>
        <s v="Ironweed"/>
        <s v="Who's That Girl"/>
        <s v="Extreme Prejudice"/>
        <s v="Matewan"/>
        <s v="Pelle the Conqueror"/>
        <s v="Suspect"/>
        <s v="The Fourth Protocol"/>
        <s v="The Chipmunk Adventure"/>
        <s v="The Allnighter"/>
        <s v="Prom Night II"/>
        <s v="Hiding Out"/>
        <s v="White Water Summer"/>
        <s v="Made in Heaven"/>
        <s v="Best Seller"/>
        <s v="Date with an Angel"/>
        <s v="Hunk"/>
        <s v="Real Men"/>
        <s v="Critical Condition"/>
        <s v="A Month in the Country"/>
        <s v="Outrageous Fortune"/>
        <s v="Like Father Like Son"/>
        <s v="Steel Dawn"/>
        <s v="Tin Men"/>
        <s v="The Big Town"/>
        <s v="Light of Day"/>
        <s v="Prison"/>
        <s v="Wish You Were Here"/>
        <s v="Gandahar"/>
        <s v="Street Smart"/>
        <s v="The Curse"/>
        <s v="The House on Carroll Street"/>
        <s v="The Whales of August"/>
        <s v="Prick Up Your Ears"/>
        <s v="The Principal"/>
        <s v="American Ninja 2: The Confrontation"/>
        <s v="Housekeeping"/>
        <s v="A Prayer for the Dying"/>
        <s v="Slam Dance"/>
        <s v="Rampage"/>
        <s v="The Sicilian"/>
        <s v="Silent Night, Deadly Night Part 2"/>
        <s v="Creepozoids"/>
        <s v="The Outing"/>
        <s v="Nightflyers"/>
        <s v="Fatal Beauty"/>
        <s v="Siesta"/>
        <s v="Leonard Part 6"/>
        <s v="Boyfriends and Girlfriends"/>
        <s v="White Mischief"/>
        <s v="White of the Eye"/>
        <s v="Hot Pursuit"/>
        <s v="Hollywood Shuffle"/>
        <s v="The Dead"/>
        <s v="Gardens of Stone"/>
        <s v="Nuts"/>
        <s v="Four Adventures of Reinette and Mirabelle"/>
        <s v="Walk Like a Man"/>
        <s v="Cross My Heart"/>
        <s v="Walker"/>
        <s v="Malone"/>
        <s v="Making Mr. Right"/>
        <s v="Return to Horror High"/>
        <s v="Straight to Hell"/>
        <s v="Hello Again"/>
        <s v="Promised Land"/>
        <s v="Dead of Winter"/>
        <s v="No Retreat, No Surrender 2"/>
        <s v="My Demon Lover"/>
        <s v="China Girl"/>
        <s v="Five Corners"/>
        <s v="The Squeeze"/>
        <s v="Nadine"/>
        <s v="Personal Services"/>
        <s v="Cyclone"/>
        <s v="Three for the Road"/>
        <s v="Little Dorrit"/>
        <s v="The Year My Voice Broke"/>
        <s v="The Belly of an Architect"/>
        <s v="Pass the Ammo"/>
        <s v="In the Mood"/>
        <s v="Surrender"/>
        <s v="Intervista"/>
        <s v="Square Dance"/>
        <s v="Shy People"/>
        <s v="A Man in Love"/>
        <s v="Disorderlies"/>
        <s v="Anguish"/>
        <s v="September"/>
        <s v="Oci ciornie"/>
        <s v="Burglar"/>
        <s v="The Kindred"/>
        <s v="Julia and Julia"/>
        <s v="Russkies"/>
        <s v="Sister, Sister"/>
        <s v="From the Hip"/>
        <s v="Death Before Dishonor"/>
        <s v="Cold Steel"/>
        <s v="Million Dollar Mystery"/>
        <s v="The Glass Menagerie"/>
        <s v="Anna"/>
        <s v="Die Hard"/>
        <s v="Midnight Run"/>
        <s v="Beetlejuice"/>
        <s v="Big"/>
        <s v="Rain Man"/>
        <s v="Running on Empty"/>
        <s v="They Live"/>
        <s v="Willow"/>
        <s v="Crocodile Dundee II"/>
        <s v="Heathers"/>
        <s v="Coming to America"/>
        <s v="Who Framed Roger Rabbit"/>
        <s v="Mystic Pizza"/>
        <s v="Akira"/>
        <s v="Cinema Paradiso"/>
        <s v="Mississippi Burning"/>
        <s v="Child's Play"/>
        <s v="Twins"/>
        <s v="The Naked Gun: from the Files of Police Squad!"/>
        <s v="The Great Outdoors"/>
        <s v="Cocktail"/>
        <s v="My Neighbor Totoro"/>
        <s v="Young Guns"/>
        <s v="A Fish Called Wanda"/>
        <s v="Working Girl"/>
        <s v="Bloodsport"/>
        <s v="The Last Temptation of Christ"/>
        <s v="Married to the Mob"/>
        <s v="The Land Before Time"/>
        <s v="Rambo III"/>
        <s v="The Accused"/>
        <s v="Dangerous Liaisons"/>
        <s v="Earth Girls Are Easy"/>
        <s v="Hairspray"/>
        <s v="Dead Ringers"/>
        <s v="Bull Durham"/>
        <s v="The Big Blue"/>
        <s v="The Unbearable Lightness of Being"/>
        <s v="The Blob"/>
        <s v="Oliver &amp; Company"/>
        <s v="Two Moon Junction"/>
        <s v="Beaches"/>
        <s v="Red Heat"/>
        <s v="A Nightmare on Elm Street 4: The Dream Master"/>
        <s v="The Accidental Tourist"/>
        <s v="The Adventures of Baron Munchausen"/>
        <s v="Killer Klowns from Outer Space"/>
        <s v="Halloween 4: The Return of Michael Myers"/>
        <s v="Elvira: Mistress of the Dark"/>
        <s v="Mac and Me"/>
        <s v="Above the Law"/>
        <s v="Scrooged"/>
        <s v="The Dead Pool"/>
        <s v="I'm Gonna Git You Sucka"/>
        <s v="Pumpkinhead"/>
        <s v="Dirty Rotten Scoundrels"/>
        <s v="Friday the 13th Part VII: the New Blood"/>
        <s v="License to Drive"/>
        <s v="Hellbound: Hellraiser II"/>
        <s v="Frantic"/>
        <s v="Colors"/>
        <s v="My Stepmother Is an Alien"/>
        <s v="A Cry in the Dark"/>
        <s v="The Lair of the White Worm"/>
        <s v="High Spirits"/>
        <s v="Vampire's Kiss"/>
        <s v="Return of the Living Dead II"/>
        <s v="The New Adventures of Pippi Longstocking"/>
        <s v="Eight Men Out"/>
        <s v="Stand and Deliver"/>
        <s v="Maniac Cop"/>
        <s v="Women on the Verge of a Nervous Breakdown"/>
        <s v="She's Having a Baby"/>
        <s v="Police Academy 5: Assignment: Miami Beach"/>
        <s v="Tequila Sunrise"/>
        <s v="Night of the Demons"/>
        <s v="Biloxi Blues"/>
        <s v="Shag"/>
        <s v="Cocoon: the Return"/>
        <s v="Poltergeist III"/>
        <s v="Waxwork"/>
        <s v="Funny Farm"/>
        <s v="As Tears Go By"/>
        <s v="Fright Night Part 2"/>
        <s v="Caddyshack II"/>
        <s v="School Daze"/>
        <s v="Johnny Be Good"/>
        <s v="Taffin"/>
        <s v="Short Circuit 2"/>
        <s v="The Serpent and the Rainbow"/>
        <s v="A Night in the Life of Jimmy Reardon"/>
        <s v="The Presidio"/>
        <s v="Big Business"/>
        <s v="Monkey Shines"/>
        <s v="The Seventh Sign"/>
        <s v="Time of the Gypsies"/>
        <s v="Masquerade"/>
        <s v="Phantasm II"/>
        <s v="Tucker: The Man and His Dream"/>
        <s v="Action Jackson"/>
        <s v="Bright Lights, Big City"/>
        <s v="Shoot to Kill"/>
        <s v="The Beast of War"/>
        <s v="Lady in White"/>
        <s v="Gorillas in the Mist"/>
        <s v="Alien Nation"/>
        <s v="Betrayed"/>
        <s v="Miracle Mile"/>
        <s v="Buster"/>
        <s v="Big Top Pee-wee"/>
        <s v="For Keeps?"/>
        <s v="Appointment with Death"/>
        <s v="Some Girls"/>
        <s v="Critters 2"/>
        <s v="Dead Heat"/>
        <s v="Talk Radio"/>
        <s v="Satisfaction"/>
        <s v="The Milagro Beanfield War"/>
        <s v="18 Again!"/>
        <s v="Vice Versa"/>
        <s v="Fresh Horses"/>
        <s v="Bat*21"/>
        <s v="Casual Sex?"/>
        <s v="Jack's Back"/>
        <s v="Bird"/>
        <s v="Stealing Home"/>
        <s v="Salaam Bombay!"/>
        <s v="Young Einstein"/>
        <s v="Punchline"/>
        <s v="Return to Snowy River"/>
        <s v="Moving"/>
        <s v="And God Created Woman"/>
        <s v="High Hopes"/>
        <s v="Little Nikita"/>
        <s v="Camille Claudel"/>
        <s v="Torch Song Trilogy"/>
        <s v="Vibes"/>
        <s v="36 fillette"/>
        <s v="D.O.A."/>
        <s v="Braddock: Missing in Action III"/>
        <s v="Red Scorpion"/>
        <s v="Drowning by Numbers"/>
        <s v="Watchers"/>
        <s v="Rocket Gibraltar"/>
        <s v="The Unholy"/>
        <s v="Not of This Earth"/>
        <s v="A New Life"/>
        <n v="1969"/>
        <s v="Arthur 2: on the Rocks"/>
        <s v="Messenger of Death"/>
        <s v="Memories of Me"/>
        <s v="Chocolat"/>
        <s v="The Couch Trip"/>
        <s v="Without a Clue"/>
        <s v="Bad Dreams"/>
        <s v="Another Woman"/>
        <s v="Paperhouse"/>
        <s v="Sunset"/>
        <s v="Cop"/>
        <s v="Pulse"/>
        <s v="Stormy Monday"/>
        <s v="Heart of Midnight"/>
        <s v="Switching Channels"/>
        <s v="Miles from Home"/>
        <s v="Clean and Sober"/>
        <s v="Crossing Delancey"/>
        <s v="Things Change"/>
        <s v="Kansas"/>
        <s v="Hot to Trot"/>
        <s v="Shakedown"/>
        <s v="976-EVIL"/>
        <s v="Pascali's Island"/>
        <s v="Everybody's All-American"/>
        <s v="Heartbreak Hotel"/>
        <s v="The Chocolate War"/>
        <s v="It Takes Two"/>
        <s v="Iron Eagle II"/>
        <s v="Party Line"/>
        <s v="The Kiss"/>
        <s v="Spellbinder"/>
        <s v="Patty Hearst"/>
        <s v="A Handful of Dust"/>
        <s v="Criminal Law"/>
        <s v="A Summer Story"/>
        <s v="Platoon Leader"/>
        <s v="The Girl in a Swing"/>
        <s v="Permanent Record"/>
        <s v="Hero and the Terror"/>
        <s v="Illegally Yours"/>
        <s v="Track 29"/>
        <s v="Distant Voices, Still Lives"/>
        <s v="Ernest Saves Christmas"/>
        <s v="Feds"/>
        <s v="Moon Over Parador"/>
        <s v="Salome's Last Dance"/>
        <s v="Off Limits"/>
        <s v="Tapeheads"/>
        <s v="Apartment Zero"/>
        <s v="The Good Mother"/>
        <s v="Indiana Jones and the Last Crusade"/>
        <s v="Road House"/>
        <s v="Batman"/>
        <s v="Bill &amp; Ted's Excellent Adventure"/>
        <s v="Field of Dreams"/>
        <s v="Dead Poets Society"/>
        <s v="The Little Mermaid"/>
        <s v="The Abyss"/>
        <s v="Back to the Future Part II"/>
        <s v="Do the Right Thing"/>
        <s v="Honey, I Shrunk the Kids"/>
        <s v="Turner &amp; Hooch"/>
        <s v="Weekend at Bernie's"/>
        <s v="The Karate Kid Part III"/>
        <s v="Sex, Lies, and Videotape"/>
        <s v="When Harry Met Sally..."/>
        <s v="Major League"/>
        <s v="Steel Magnolias"/>
        <s v="Pet Sematary"/>
        <s v="Uncle Buck"/>
        <s v="Ghostbusters II"/>
        <s v="Tango &amp; Cash"/>
        <s v="Born on the Fourth of July"/>
        <s v="Glory"/>
        <s v="Parenthood"/>
        <s v="Lethal Weapon 2"/>
        <s v="National Lampoon's Christmas Vacation"/>
        <s v="The 'Burbs"/>
        <s v="Say Anything"/>
        <s v="License to Kill"/>
        <s v="Shirley Valentine"/>
        <s v="Harlem Nights"/>
        <s v="Lock Up"/>
        <s v="The Cook, the Thief, His Wife &amp; Her Lover"/>
        <s v="Warlock"/>
        <s v="See No Evil, Hear No Evil"/>
        <s v="Casualties of War"/>
        <s v="The Package"/>
        <s v="My Left Foot"/>
        <s v="The War of the Roses"/>
        <s v="Wild Orchid"/>
        <s v="Little Monsters"/>
        <s v="The Wizard"/>
        <s v="UHF"/>
        <s v="Look Who's Talking"/>
        <s v="Star Trek V: The Final Frontier"/>
        <s v="Tie Me Up! Tie Me Down!"/>
        <s v="All Dogs Go to Heaven"/>
        <s v="Cyborg"/>
        <s v="Always"/>
        <s v="Leviathan"/>
        <s v="Best of the Best"/>
        <s v="Dead Calm"/>
        <s v="Kickboxer"/>
        <s v="Black Rain"/>
        <s v="Troop Beverly Hills"/>
        <s v="Driving Miss Daisy"/>
        <s v="Drugstore Cowboy"/>
        <s v="A Nightmare on Elm Street 5: The Dream Child"/>
        <s v="Dream a Little Dream"/>
        <s v="Halloween 5: The Revenge of Michael Myers"/>
        <s v="DeepStar Six"/>
        <s v="Sea of Love"/>
        <s v="Skin Deep"/>
        <s v="K-9"/>
        <s v="Lean on Me"/>
        <s v="Henry V"/>
        <s v="She's Out of Control"/>
        <s v="Friday the 13th Part VIII: Jason Takes Manhattan"/>
        <s v="Teen Witch"/>
        <s v="Valmont"/>
        <s v="Scandal"/>
        <s v="The Fabulous Baker Boys"/>
        <s v="Shocker"/>
        <s v="Next of Kin"/>
        <s v="The Fly II"/>
        <s v="She-Devil"/>
        <s v="Mystery Train"/>
        <s v="Blaze"/>
        <s v="The Rainbow"/>
        <s v="Gleaming the Cube"/>
        <s v="Fletch Lives"/>
        <s v="Communion"/>
        <s v="Erik the Viking"/>
        <s v="Crimes and Misdemeanors"/>
        <s v="An Innocent Man"/>
        <s v="Let It Ride"/>
        <s v="Loverboy"/>
        <s v="Kill Me Again"/>
        <s v="The Gods Must Be Crazy II"/>
        <s v="Millennium"/>
        <s v="Chances Are"/>
        <s v="The Dream Team"/>
        <s v="Last Exit to Brooklyn"/>
        <s v="Little Nemo: Adventures in Slumberland"/>
        <s v="Kinjite: Forbidden Subjects"/>
        <s v="Great Balls of Fire!"/>
        <s v="New York Stories"/>
        <s v="Cousins"/>
        <s v="Blind Fury"/>
        <s v="The Return of Swamp Thing"/>
        <s v="The January Man"/>
        <s v="We're No Angels"/>
        <s v="Johnny Handsome"/>
        <s v="Who's Harry Crumb?"/>
        <s v="The Mighty Quinn"/>
        <s v="Fat Man and Little Boy"/>
        <s v="Police Academy 6: City Under Siege"/>
        <s v="Her Alibi"/>
        <s v="The Blood of Heroes"/>
        <s v="Pink Cadillac"/>
        <s v="Three Fugitives"/>
        <s v="Robot Jox"/>
        <s v="No Holds Barred"/>
        <s v="Family Business"/>
        <s v="Wicked Stepmother"/>
        <s v="Chattahoochee"/>
        <s v="Stepfather II: Make Room for Daddy"/>
        <s v="Eddie and the Cruisers II: Eddie Lives!"/>
        <s v="The Big Picture"/>
        <s v="Parents"/>
        <s v="Jacknife"/>
        <s v="Dad"/>
        <s v="Speed Zone"/>
        <s v="How to Get Ahead in Advertising"/>
        <s v="Lisa"/>
        <s v="Out Cold"/>
        <s v="Longtime Companion"/>
        <s v="Happily Ever After"/>
        <s v="Heart of Dixie"/>
        <s v="Tap"/>
        <s v="A Dry White Season"/>
        <s v="The Phantom of the Opera"/>
        <s v="The Experts"/>
        <s v="Triumph of the Spirit"/>
        <s v="The Unbelievable Truth"/>
        <s v="True Believer"/>
        <s v="The Horror Show"/>
        <s v="The Tall Guy"/>
        <s v="The Toxic Avenger Part II"/>
        <s v="Dead Bang"/>
        <s v="Music Box"/>
        <s v="Gross Anatomy"/>
        <s v="Violent Cop"/>
        <s v="Renegades"/>
        <s v="Sing"/>
        <s v="Sweetie"/>
        <s v="Listen to Me"/>
        <s v="Miss Firecracker"/>
        <s v="The Rachel Papers"/>
        <s v="Wired"/>
        <s v="Lost Angels"/>
        <s v="Jesus of Montreal"/>
        <s v="Rooftops"/>
        <s v="After Midnight"/>
        <s v="Disorganized Crime"/>
        <s v="Slaves of New York"/>
        <s v="Damned River"/>
        <s v="My Twentieth Century"/>
        <s v="Scenes from the Class Struggle in Beverly Hills"/>
        <s v="The Terror Within"/>
        <s v="Farewell to the King"/>
        <s v="See You in the Morning"/>
        <s v="I, Madman"/>
        <s v="Immediate Family"/>
        <s v="In Country"/>
        <s v="Winter People"/>
        <s v="Enemies, A Love Story"/>
        <s v="American Ninja 3: Blood Hunt"/>
        <s v="Physical Evidence"/>
        <s v="Worth Winning"/>
        <s v="Edge of Sanity"/>
        <s v="Brenda Starr"/>
        <s v="How I Got Into College"/>
        <s v="Mortal Passions"/>
        <s v="Old Gringo"/>
        <s v="Relentless"/>
        <s v="Cheetah"/>
        <s v="Monsieur Hire"/>
        <s v="Prancer"/>
        <s v="Too Beautiful for You"/>
        <s v="Getting It Right"/>
        <s v="Rude Awakening"/>
        <s v="Cookie"/>
        <s v="Bloodhounds of Broadway"/>
        <s v="The Toxic Avenger Part III: The Last Temptation of Toxie"/>
        <s v="River of Death"/>
        <s v="Staying Together"/>
        <s v="Fast Food"/>
        <s v="Martians Go Home"/>
        <s v="Night Game"/>
        <s v="Romero"/>
        <s v="84C MoPic"/>
        <s v="Rosalie Goes Shopping"/>
        <s v="True Love"/>
        <s v="Second Sight"/>
        <s v="A Chorus of Disapproval"/>
        <s v="The Lemon Sisters"/>
        <s v="Breaking In"/>
        <s v="Crack House"/>
        <s v="Goodfellas"/>
        <s v="The Godfather: Part III"/>
        <s v="Total Recall"/>
        <s v="Pretty Woman"/>
        <s v="Home Alone"/>
        <s v="Ghost"/>
        <s v="Dances with Wolves"/>
        <s v="Tremors"/>
        <s v="Die Hard 2"/>
        <s v="Misery"/>
        <s v="Kindergarten Cop"/>
        <s v="The Bonfire of the Vanities"/>
        <s v="Teenage Mutant Ninja Turtles"/>
        <s v="Edward Scissorhands"/>
        <s v="The Hunt for Red October"/>
        <s v="Dick Tracy"/>
        <s v="Awakenings"/>
        <s v="The Handmaid's Tale"/>
        <s v="Wild at Heart"/>
        <s v="Predator 2"/>
        <s v="RoboCop 2"/>
        <s v="The Witches"/>
        <s v="Jacob's Ladder"/>
        <s v="Back to the Future Part III"/>
        <s v="Darkman"/>
        <s v="The Hot Spot"/>
        <s v="Cry-Baby"/>
        <s v="Presumed Innocent"/>
        <s v="Arachnophobia"/>
        <s v="Days of Thunder"/>
        <s v="King of New York"/>
        <s v="Gremlins 2: The New Batch"/>
        <s v="Rocky V"/>
        <s v="Young Guns II"/>
        <s v="Miller's Crossing"/>
        <s v="Revenge"/>
        <s v="Lord of the Flies"/>
        <s v="Nikita"/>
        <s v="Mermaids"/>
        <s v="Child's Play 2"/>
        <s v="Joe Versus the Volcano"/>
        <s v="Slacker"/>
        <s v="Flatliners"/>
        <s v="Days of Being Wild"/>
        <s v="The Exorcist III"/>
        <s v="Quigley Down Under"/>
        <s v="Nightbreed"/>
        <s v="The Two Jakes"/>
        <s v="Lionheart"/>
        <s v="Internal Affairs"/>
        <s v="Three Men and a Little Lady"/>
        <s v="Problem Child"/>
        <s v="The Grifters"/>
        <s v="My Blue Heaven"/>
        <s v="The Rescuers Down Under"/>
        <s v="House Party"/>
        <s v="Another 48 Hrs."/>
        <s v="Night of the Living Dead"/>
        <s v="Pacific Heights"/>
        <s v="Postcards from the Edge"/>
        <s v="Henry &amp; June"/>
        <s v="Hard to Kill"/>
        <s v="Pump Up the Volume"/>
        <s v="Hamlet"/>
        <s v="The NeverEnding Story II: The Next Chapter"/>
        <s v="Men at Work"/>
        <s v="Leatherface: Texas Chainsaw Massacre III"/>
        <s v="Reversal of Fortune"/>
        <s v="Frankenhooker"/>
        <s v="State of Grace"/>
        <s v="Bird on a Wire"/>
        <s v="Memphis Belle"/>
        <s v="The Adventures of Ford Fairlane"/>
        <s v="Marked for Death"/>
        <s v="Slumber Party Massacre III"/>
        <s v="Dreams"/>
        <s v="Air America"/>
        <s v="I Love You to Death"/>
        <s v="Class of 1999"/>
        <s v="Death Warrant"/>
        <s v="White Palace"/>
        <s v="Close-Up"/>
        <s v="Quick Change"/>
        <s v="Hardware"/>
        <s v="Mr. Destiny"/>
        <s v="The Freshman"/>
        <s v="Blue Steel"/>
        <s v="The Krays"/>
        <s v="Navy Seals"/>
        <s v="Graveyard Shift"/>
        <s v="The Sheltering Sky"/>
        <s v="Dark Angel"/>
        <s v="The Comfort of Strangers"/>
        <s v="Mo' Better Blues"/>
        <s v="Welcome Home, Roxy Carmichael"/>
        <s v="Bad Influence"/>
        <s v="Look Who's Talking Too"/>
        <s v="Rosencrantz &amp; Guildenstern Are Dead"/>
        <s v="Tales from the Darkside: The Movie"/>
        <s v="The Rookie"/>
        <s v="Green Card"/>
        <s v="Metropolitan"/>
        <s v="Europa Europa"/>
        <s v="Cyrano de Bergerac"/>
        <s v="Almost an Angel"/>
        <s v="Everybody Wins"/>
        <s v="Truly Madly Deeply"/>
        <s v="Havana"/>
        <s v="DuckTales the Movie: Treasure of the Lost Lamp"/>
        <s v="The Russia House"/>
        <s v="Life Is Sweet"/>
        <s v="Jetsons: The Movie"/>
        <s v="White Hunter Black Heart"/>
        <s v="Avalon"/>
        <s v="Narrow Margin"/>
        <s v="Cadillac Man"/>
        <s v="Taking Care of Business"/>
        <s v="Texasville"/>
        <s v="The Guardian"/>
        <s v="Repossessed"/>
        <s v="Fire Birds"/>
        <s v="Miami Blues"/>
        <s v="The Field"/>
        <s v="After Dark, My Sweet"/>
        <s v="Alice"/>
        <s v="Side Out"/>
        <s v="The First Power"/>
        <s v="Delta Force 2: the Colombian Connection"/>
        <s v="Desperate Hours"/>
        <s v="Ju Dou"/>
        <s v="Cadence"/>
        <s v="Brain Dead"/>
        <s v="The Hairdresser's Husband"/>
        <s v="Ernest Goes to Jail"/>
        <s v="Madhouse"/>
        <s v="A Cry in the Wild"/>
        <s v="The Long Walk Home"/>
        <s v="Mountains of the Moon"/>
        <s v="Two Evil Eyes"/>
        <s v="Mr. &amp; Mrs. Bridge"/>
        <s v="Trust"/>
        <s v="Crazy People"/>
        <s v="A Shock to the System"/>
        <s v="The Boyfriend School"/>
        <s v="Roger Corman's Frankenstein Unbound"/>
        <s v="Nuns on the Run"/>
        <s v="Q&amp;A"/>
        <s v="An Angel at My Table"/>
        <s v="Stanley &amp; Iris"/>
        <s v="Flashback"/>
        <s v="Men Don't Leave"/>
        <s v="Ski Patrol"/>
        <s v="Ghost Dad"/>
        <s v="Book of Love"/>
        <s v="Hidden Agenda"/>
        <s v="Everybody's Fine"/>
        <s v="Spaced Invaders"/>
        <s v="Meet the Applegates"/>
        <s v="Betsy's Wedding"/>
        <s v="Def by Temptation"/>
        <s v="Heart Condition"/>
        <s v="My Father's Glory"/>
        <s v="Vincent &amp; Theo"/>
        <s v="Streets"/>
        <s v="Stella"/>
        <s v="The Forbidden Dance"/>
        <s v="Loose Cannons"/>
        <s v="A Tale of Springtime"/>
        <s v="To Sleep with Anger"/>
        <s v="Where the Heart Is"/>
        <s v="Love at Large"/>
        <s v="Boiling Point"/>
        <s v="Downtown"/>
        <s v="Short Time"/>
        <s v="American Ninja 4: The Annihilation"/>
        <s v="Gate 2: The Trespassers"/>
        <s v="Come See the Paradise"/>
        <s v="The Garden"/>
        <s v="Lambada"/>
        <s v="The Shrimp on the Barbie"/>
        <s v="May Fools"/>
        <s v="The Last of the Finest"/>
        <s v="Strangers in Good Company"/>
        <s v="Opportunity Knocks"/>
        <s v="Funny About Love"/>
        <s v="Graffiti Bridge"/>
        <s v="Coupe de Ville"/>
        <s v="Sibling Rivalry"/>
        <s v="Vital Signs"/>
        <s v="Body Chemistry"/>
        <s v="The Haunting of Morella"/>
        <s v="The Fourth War"/>
        <s v="Tune in Tomorrow..."/>
        <s v="La discrète"/>
        <s v="Heaven and Earth"/>
        <s v="Crossing the Line"/>
        <s v="Mindwalk"/>
        <s v="The Nasty Girl"/>
        <s v="Archangel"/>
        <s v="Terminator 2: Judgment Day"/>
        <s v="Point Break"/>
        <s v="The Silence of the Lambs"/>
        <s v="Hook"/>
        <s v="Boyz n the Hood"/>
        <s v="Cape Fear"/>
        <s v="Career Opportunities"/>
        <s v="The Addams Family"/>
        <s v="Thelma &amp; Louise"/>
        <s v="Y Tu Mamá También"/>
        <s v="Robin Hood: Prince of Thieves"/>
        <s v="The Doors"/>
        <s v="Beauty and the Beast"/>
        <s v="Fried Green Tomatoes"/>
        <s v="JFK"/>
        <s v="The Rocketeer"/>
        <s v="My Girl"/>
        <s v="Backdraft"/>
        <s v="Bill &amp; Ted's Bogus Journey"/>
        <s v="Father of the Bride"/>
        <s v="City Slickers"/>
        <s v="Don't Tell Mom the Babysitter's Dead"/>
        <s v="The Fisher King"/>
        <s v="Sex and Zen"/>
        <s v="Sleeping with the Enemy"/>
        <s v="The Beautiful Troublemaker"/>
        <s v="Return to the Blue Lagoon"/>
        <s v="The Last Boy Scout"/>
        <s v="Star Trek VI: The Undiscovered Country"/>
        <s v="My Own Private Idaho"/>
        <s v="Drop Dead Fred"/>
        <s v="Hot Shots!"/>
        <s v="Hudson Hawk"/>
        <s v="The Prince of Tides"/>
        <s v="Barton Fink"/>
        <s v="Nothing But Trouble"/>
        <s v="What About Bob?"/>
        <s v="Naked Lunch"/>
        <s v="Teenage Mutant Ninja Turtles II: The Secret of the Ooze"/>
        <s v="The Naked Gun 2½: The Smell of Fear"/>
        <s v="Double Impact"/>
        <s v="The Commitments"/>
        <s v="The Man in the Moon"/>
        <s v="The Double Life of Véronique"/>
        <s v="New Jack City"/>
        <s v="Toy Soldiers"/>
        <s v="The People Under the Stairs"/>
        <s v="Regarding Henry"/>
        <s v="Bugsy"/>
        <s v="Doc Hollywood"/>
        <s v="Delicatessen"/>
        <s v="Night on Earth"/>
        <s v="Child's Play 3"/>
        <s v="Freddy's Dead: The Final Nightmare"/>
        <s v="Oscar"/>
        <s v="The Lovers on the Bridge"/>
        <s v="Highlander II: The Quickening"/>
        <s v="Stone Cold"/>
        <s v="Wild Hearts Can't Be Broken"/>
        <s v="Showdown in Little Tokyo"/>
        <s v="Jungle Fever"/>
        <s v="Harley Davidson and the Marlboro Man"/>
        <s v="Not Without My Daughter"/>
        <s v="Defending Your Life"/>
        <s v="Flight of the Intruder"/>
        <s v="Problem Child 2"/>
        <s v="The Hard Way"/>
        <s v="Ricochet"/>
        <s v="L.A. Story"/>
        <s v="Rush"/>
        <s v="Dead Again"/>
        <s v="Out for Justice"/>
        <s v="Only Yesterday"/>
        <s v="The Indian Runner"/>
        <s v="An American Tail: Fievel Goes West"/>
        <s v="Life Stinks"/>
        <s v="Frankie and Johnny"/>
        <s v="Grand Canyon"/>
        <s v="Close My Eyes"/>
        <s v="Homicide"/>
        <s v="Soapdish"/>
        <s v="Curly Sue"/>
        <s v="The Rapture"/>
        <s v="Mannequin: on the Move"/>
        <s v="Rock-A-Doodle"/>
        <s v="Necessary Roughness"/>
        <s v="Cool as Ice"/>
        <s v="Wild Orchid II: Two Shades of Blue"/>
        <s v="Switch"/>
        <s v="White Fang"/>
        <s v="Until the End of the World"/>
        <s v="Only the Lonely"/>
        <s v="Dutch"/>
        <s v="Shattered"/>
        <s v="Raise the Red Lantern"/>
        <s v="Suburban Commando"/>
        <s v="Popcorn"/>
        <s v="Mobsters"/>
        <s v="Operation Condor"/>
        <s v="If Looks Could Kill"/>
        <s v="The Butcher's Wife"/>
        <s v="Dying Young"/>
        <s v="Dogfight"/>
        <s v="Whore"/>
        <s v="Hear My Song"/>
        <s v="Other People's Money"/>
        <s v="Delirious"/>
        <s v="Flirting"/>
        <s v="The Pit and the Pendulum"/>
        <s v="High Heels"/>
        <s v="Little Man Tate"/>
        <s v="Shadows and Fog"/>
        <s v="Shakes the Clown"/>
        <s v="Black Robe"/>
        <s v="Billy Bathgate"/>
        <s v="Europa"/>
        <s v="The Doctor"/>
        <s v="Kafka"/>
        <s v="Johnny Suede"/>
        <s v="Mystery Date"/>
        <s v="Ernest Scared Stupid"/>
        <s v="The Five Heartbeats"/>
        <s v="Mississippi Masala"/>
        <s v="The Marrying Man"/>
        <s v="He Said, She Said"/>
        <s v="Poison"/>
        <s v="King Ralph"/>
        <s v="Enchanted April"/>
        <s v="Mediterraneo"/>
        <s v="House Party 2"/>
        <s v="Deceived"/>
        <s v="The Perfect Weapon"/>
        <s v="Class Action"/>
        <s v="Under Suspicion"/>
        <s v="Edward II"/>
        <s v="The Princess and the Goblin"/>
        <s v="Rambling Rose"/>
        <s v="Big Girls Don't Cry... They Get Even"/>
        <s v="K2"/>
        <s v="Prospero's Books"/>
        <s v="Pure Luck"/>
        <s v="F/X2"/>
        <s v="The Adjuster"/>
        <s v="Mortal Thoughts"/>
        <s v="Another You"/>
        <s v="For the Boys"/>
        <s v="Beastmaster 2: Through the Portal of Time"/>
        <s v="McBain"/>
        <s v="Eve of Destruction"/>
        <s v="A Rage in Harlem"/>
        <s v="Rhapsody in August"/>
        <s v="Kickboxer 2: the Road Back"/>
        <s v="V.I. Warshawski"/>
        <s v="The Super"/>
        <s v="Proof"/>
        <s v="At Play in the Fields of the Lord"/>
        <s v="True Colors"/>
        <s v="Impromptu"/>
        <s v="A Kiss Before Dying"/>
        <s v="Guilty by Suspicion"/>
        <s v="Scissors"/>
        <s v="Where Angels Fear to Tread"/>
        <s v="Tous les matins du monde"/>
        <s v="The Hitman"/>
        <s v="Bingo"/>
        <s v="Queens Logic"/>
        <s v="Body Parts"/>
        <s v="One Good Cop"/>
        <s v="Year of the Gun"/>
        <s v="Strictly Business"/>
        <s v="The Efficiency Expert"/>
        <s v="All I Want for Christmas"/>
        <s v="29th Street"/>
        <s v="Shout"/>
        <s v="Daughters of the Dust"/>
        <s v="Once Around"/>
        <s v="Sólo con tu pareja"/>
        <s v="The Taking of Beverly Hills"/>
        <s v="Run"/>
        <s v="Madame Bovary"/>
        <s v="Company Business"/>
        <s v="Talent for the Game"/>
        <s v="City of Hope"/>
        <s v="Riff-Raff"/>
        <s v="The Object of Beauty"/>
        <s v="Liebestraum"/>
        <s v="Voyager"/>
        <s v="Closet Land"/>
        <s v="Timebomb"/>
        <s v="Crooked Hearts"/>
        <s v="The Unborn"/>
        <s v="Van Gogh"/>
        <s v="Late for Dinner"/>
        <s v="Lovers: A True Story"/>
        <s v="Johnny Stecchino"/>
        <s v="Stepping Out"/>
        <s v="The Inner Circle"/>
        <s v="Mon père, ce héros."/>
        <s v="Defenseless"/>
        <s v="Reservoir Dogs"/>
        <s v="Basic Instinct"/>
        <s v="Candyman"/>
        <s v="My Cousin Vinny"/>
        <s v="The Last of the Mohicans"/>
        <s v="Dracula"/>
        <s v="Unforgiven"/>
        <s v="A Few Good Men"/>
        <s v="A League of Their Own"/>
        <s v="The Bodyguard"/>
        <s v="Scent of a Woman"/>
        <s v="Batman Returns"/>
        <s v="The Mighty Ducks"/>
        <s v="Aladdin"/>
        <s v="Sister Act"/>
        <s v="Alien 3"/>
        <s v="Death Becomes Her"/>
        <s v="Far and Away"/>
        <s v="The Crying Game"/>
        <s v="Howards End"/>
        <s v="Under Siege"/>
        <s v="Deep Cover"/>
        <s v="Single White Female"/>
        <s v="Cool World"/>
        <s v="Glengarry Glen Ross"/>
        <s v="Wayne's World"/>
        <s v="Army of Darkness"/>
        <s v="A River Runs Through It"/>
        <s v="Twin Peaks: Fire Walk with Me"/>
        <s v="Of Mice and Men"/>
        <s v="Beethoven"/>
        <s v="Universal Soldier"/>
        <s v="Buffy the Vampire Slayer"/>
        <s v="Sleepwalkers"/>
        <s v="Chaplin"/>
        <s v="The Lover"/>
        <s v="Home Alone 2: Lost in New York"/>
        <s v="The Hand That Rocks the Cradle"/>
        <s v="Newsies"/>
        <s v="Malcolm X"/>
        <s v="Patriot Games"/>
        <s v="Dead Alive"/>
        <s v="Poison Ivy"/>
        <s v="Sneakers"/>
        <s v="The Lawnmower Man"/>
        <s v="The Player"/>
        <s v="Encino Man"/>
        <s v="White Men Can't Jump"/>
        <s v="Lethal Weapon 3"/>
        <s v="American Me"/>
        <s v="El Mariachi"/>
        <s v="Bitter Moon"/>
        <s v="Pet Sematary II"/>
        <s v="Bad Lieutenant"/>
        <s v="Singles"/>
        <s v="FernGully: The Last Rainforest"/>
        <s v="HouseSitter"/>
        <s v="School Ties"/>
        <s v="Hoffa"/>
        <s v="Juice"/>
        <s v="Damage"/>
        <s v="Man Bites Dog"/>
        <s v="3 Ninjas"/>
        <s v="Hellraiser III: Hell on Earth"/>
        <s v="Body of Evidence"/>
        <s v="Honey, I Blew Up the Kid"/>
        <s v="Captain Ron"/>
        <s v="The Cutting Edge"/>
        <s v="Passenger 57"/>
        <s v="Jamón, Jamón"/>
        <s v="Children of the Corn II: the Final Sacrifice"/>
        <s v="Ladybugs"/>
        <s v="Radio Flyer"/>
        <s v="Strictly Ballroom"/>
        <s v="Raising Cain"/>
        <s v="Orlando"/>
        <s v="Gladiator"/>
        <s v="Split Second"/>
        <s v="Tom and Jerry: The Movie"/>
        <s v="Toys"/>
        <s v="Romper Stomper"/>
        <s v="1492: Conquest of Paradise"/>
        <s v="Pure Country"/>
        <s v="Boomerang"/>
        <s v="The Power of One"/>
        <s v="Dr. Giggles"/>
        <s v="Sidekicks"/>
        <s v="Medicine Man"/>
        <s v="Honeymoon in Vegas"/>
        <s v="Thunderheart"/>
        <s v="Stop! Or My Mom Will Shoot"/>
        <s v="Innocent Blood"/>
        <s v="Unlawful Entry"/>
        <s v="Lorenzo's Oil"/>
        <s v="Final Analysis"/>
        <s v="One False Move"/>
        <s v="Stay Tuned"/>
        <s v="Consenting Adults"/>
        <s v="Fortress"/>
        <s v="Once Upon a Crime..."/>
        <s v="Mom and Dad Save the World"/>
        <s v="Supercop"/>
        <s v="Jennifer 8"/>
        <s v="Bébé's Kids"/>
        <s v="Memoirs of an Invisible Man"/>
        <s v="Peter's Friends"/>
        <s v="Freejack"/>
        <s v="Como agua para chocolate"/>
        <s v="Leap of Faith"/>
        <s v="Noises Off..."/>
        <s v="Class Act"/>
        <s v="Diggstown"/>
        <s v="Indochine"/>
        <s v="Nemesis"/>
        <s v="Kuffs"/>
        <s v="Shining Through"/>
        <s v="Mo' Money"/>
        <s v="Husbands and Wives"/>
        <s v="Trespass"/>
        <s v="Love Potion No. 9"/>
        <s v="Rapid Fire"/>
        <s v="Wind"/>
        <s v="Hero"/>
        <s v="South Central"/>
        <s v="The Muppet Christmas Carol"/>
        <s v="Un Coeur en Hiver"/>
        <s v="Tokyo Decadence"/>
        <s v="Mr. Baseball"/>
        <s v="Love Crimes"/>
        <s v="Naked Killer"/>
        <s v="CrissCross"/>
        <s v="Waterland"/>
        <s v="The Distinguished Gentleman"/>
        <s v="White Sands"/>
        <s v="Belle Epoque"/>
        <s v="Swoon"/>
        <s v="Knight Moves"/>
        <s v="Light Sleeper"/>
        <s v="A Midnight Clear"/>
        <s v="Bob Roberts"/>
        <s v="Sarafina!"/>
        <s v="For a Lost Soldier"/>
        <s v="In the Soup"/>
        <s v="A Stranger Among Us"/>
        <s v="Where the Day Takes You"/>
        <s v="Passion Fish"/>
        <s v="That Night"/>
        <s v="Gas Food Lodging"/>
        <s v="American Heart"/>
        <s v="The Babe"/>
        <s v="La sentinelle"/>
        <s v="Christopher Columbus: The Discovery"/>
        <s v="Claire of the Moon"/>
        <s v="Prelude to a Kiss"/>
        <s v="The Best Intentions"/>
        <s v="The Public Eye"/>
        <s v="Article 99"/>
        <s v="The Mambo Kings"/>
        <s v="Into the West"/>
        <s v="The Playboys"/>
        <s v="City of Joy"/>
        <s v="Straight Talk"/>
        <s v="Qing shao nian nuo zha"/>
        <s v="Love Field"/>
        <s v="Mr. Saturday Night"/>
        <s v="Twin Dragons"/>
        <s v="Aces: Iron Eagle III"/>
        <s v="The Living End"/>
        <s v="Simple Men"/>
        <s v="Guncrazy"/>
        <s v="Folks!"/>
        <s v="Léolo"/>
        <s v="Night and the City"/>
        <s v="Whispers in the Dark"/>
        <s v="Zebrahead"/>
        <s v="Hyenas"/>
        <s v="A Tale of Winter"/>
        <s v="Man Trouble"/>
        <s v="Laws of Gravity"/>
        <s v="Brain Donors"/>
        <s v="Out on a Limb"/>
        <s v="Tetsuo II: Body Hammer"/>
        <s v="Traces of Red"/>
        <s v="Storyville"/>
        <s v="Rescue Me"/>
        <s v="Map of the Human Heart"/>
        <s v="Ruby Cairo"/>
        <s v="The Waterdance"/>
        <s v="Year of the Comet"/>
        <s v="This Is My Life"/>
        <s v="Mistress"/>
        <s v="Passed Away"/>
        <s v="Blame It on the Bellboy"/>
        <s v="Leaving Normal"/>
        <s v="House of Angels"/>
        <s v="The Long Day Closes"/>
        <s v="Once Upon a Time in China III"/>
        <s v="Shadow of the Wolf"/>
        <s v="The Gun in Betty Lou's Handbag"/>
        <s v="Tombstone"/>
        <s v="The Sandlot"/>
        <s v="Jurassic Park"/>
        <s v="Dazed and Confused"/>
        <s v="Schindler's List"/>
        <s v="True Romance"/>
        <s v="Naked"/>
        <s v="Robin Hood: Men in Tights"/>
        <s v="A Bronx Tale"/>
        <s v="What's Eating Gilbert Grape"/>
        <s v="Hocus Pocus"/>
        <s v="Carlito's Way"/>
        <s v="Mrs. Doubtfire"/>
        <s v="The Fugitive"/>
        <s v="Demolition Man"/>
        <s v="Dennis the Menace"/>
        <s v="Falling Down"/>
        <s v="The Pelican Brief"/>
        <s v="The Firm"/>
        <s v="Last Action Hero"/>
        <s v="Sister Act 2: Back in the Habit"/>
        <s v="Groundhog Day"/>
        <s v="Philadelphia"/>
        <s v="Super Mario Bros."/>
        <s v="Sleepless in Seattle"/>
        <s v="Cliffhanger"/>
        <s v="The Piano"/>
        <s v="The Nightmare Before Christmas"/>
        <s v="Rookie of the Year"/>
        <s v="Blood In, Blood Out"/>
        <s v="In the Name of the Father"/>
        <s v="Alive"/>
        <s v="Addams Family Values"/>
        <s v="Indecent Proposal"/>
        <s v="In the Line of Fire"/>
        <s v="The Age of Innocence"/>
        <s v="Menace II Society"/>
        <s v="Gettysburg"/>
        <s v="The Three Musketeers"/>
        <s v="Homeward Bound: The Incredible Journey"/>
        <s v="The Secret Garden"/>
        <s v="Free Willy"/>
        <s v="RoboCop 3"/>
        <s v="The Remains of the Day"/>
        <s v="Hard Target"/>
        <s v="Fire in the Sky"/>
        <s v="Cool Runnings"/>
        <s v="Dave"/>
        <s v="Kalifornia"/>
        <s v="Benny &amp; Joon"/>
        <s v="Sliver"/>
        <s v="Rudy"/>
        <s v="Coneheads"/>
        <s v="So I Married an Axe Murderer"/>
        <s v="Hot Shots! Part Deux"/>
        <s v="Much Ado About Nothing"/>
        <s v="The Crush"/>
        <s v="Loaded Weapon 1"/>
        <s v="This Boy's Life"/>
        <s v="Three Colors: Blue"/>
        <s v="Grumpy Old Men"/>
        <s v="A Perfect World"/>
        <s v="Leprechaun"/>
        <s v="Malice"/>
        <s v="What's Love Got to Do with It"/>
        <s v="Short Cuts"/>
        <s v="Son in Law"/>
        <s v="Striking Distance"/>
        <s v="Return of the Living Dead III"/>
        <s v="Searching for Bobby Fischer"/>
        <s v="Jason Goes to Hell: the Final Friday"/>
        <s v="Matinee"/>
        <s v="The Good Son"/>
        <s v="The Beverly Hillbillies"/>
        <s v="Beethoven's 2nd"/>
        <s v="Killing Zoe"/>
        <s v="Cronos"/>
        <s v="Geronimo: An American Legend"/>
        <s v="Wayne's World 2"/>
        <s v="Point of No Return"/>
        <s v="Boxing Helena"/>
        <s v="Romeo Is Bleeding"/>
        <s v="Rising Sun"/>
        <s v="For Love or Money"/>
        <s v="Teenage Mutant Ninja Turtles III"/>
        <s v="Body Snatchers"/>
        <s v="Stalingrad"/>
        <s v="Airborne"/>
        <s v="The Thing Called Love"/>
        <s v="The Vanishing"/>
        <s v="The House of the Spirits"/>
        <s v="Undercover Blues"/>
        <s v="Little Buddha"/>
        <s v="Dragon"/>
        <s v="Poetic Justice"/>
        <s v="The Joy Luck Club"/>
        <s v="The Cement Garden"/>
        <s v="Untamed Heart"/>
        <s v="Batman: Mask of the Phantasm"/>
        <s v="Freaked"/>
        <s v="Swing Kids"/>
        <s v="Heart and Souls"/>
        <s v="Needful Things"/>
        <s v="Ruby in Paradise"/>
        <s v="Six Degrees of Separation"/>
        <s v="The Man Without a Face"/>
        <s v="Farewell My Concubine"/>
        <s v="Sniper"/>
        <s v="Judgment Night"/>
        <s v="Shadowlands"/>
        <s v="Arizona Dream"/>
        <s v="Nowhere to Run"/>
        <s v="King of the Hill"/>
        <s v="Mad Dog and Glory"/>
        <s v="We're Back! A Dinosaur's Story"/>
        <s v="Red Rock West"/>
        <s v="The Program"/>
        <s v="Ghost in the Machine"/>
        <s v="Fearless"/>
        <s v="Manhattan Murder Mystery"/>
        <s v="Surf Ninjas"/>
        <s v="Weekend at Bernie's II"/>
        <s v="Les visiteurs"/>
        <s v="The Adventures of Huck Finn"/>
        <s v="Made in America"/>
        <s v="M. Butterfly"/>
        <s v="The Dark Half"/>
        <s v="Only the Strong"/>
        <s v="My Life"/>
        <s v="Mi vida loca"/>
        <s v="Look Who's Talking Now"/>
        <s v="The Meteor Man"/>
        <s v="Fatal Instinct"/>
        <s v="CB4"/>
        <s v="Calendar Girl"/>
        <s v="Heaven &amp; Earth"/>
        <s v="Indian Summer"/>
        <s v="Once Upon a Forest"/>
        <s v="Posse"/>
        <s v="Flesh and Bone"/>
        <s v="Sommersby"/>
        <s v="Even Cowgirls Get the Blues"/>
        <s v="Life with Mikey"/>
        <s v="Best of the Best II"/>
        <s v="The Thief and the Cobbler"/>
        <s v="My Boyfriend's Back"/>
        <s v="Warlock: The Armageddon"/>
        <s v="The Scent of Green Papaya"/>
        <s v="Kika"/>
        <s v="Wide Sargasso Sea"/>
        <s v="Iron Monkey"/>
        <s v="Mr. Nanny"/>
        <s v="The Real McCoy"/>
        <s v="3 Ninjas: Knuckle Up"/>
        <s v="Father Hood"/>
        <s v="Faraway, So Close!"/>
        <s v="Dangerous Game"/>
        <s v="Deadfall"/>
        <s v="A Home of Our Own"/>
        <s v="A Far Off Place"/>
        <s v="Guilty as Sin"/>
        <s v="The Wedding Banquet"/>
        <s v="Another Stakeout"/>
        <s v="Aspen Extreme"/>
        <s v="Suture"/>
        <s v="Blink"/>
        <s v="Where the Rivers Flow North"/>
        <s v="Sugar Hill"/>
        <s v="Man's Best Friend"/>
        <s v="Mr. Jones"/>
        <s v="Carnosaur"/>
        <s v="Mr. Wonderful"/>
        <s v="Cop &amp; ½"/>
        <s v="Madadayo"/>
        <s v="Caro diario"/>
        <s v="Jack the Bear"/>
        <s v="Money for Nothing"/>
        <s v="Naked in New York"/>
        <s v="Son of the Pink Panther"/>
        <s v="Jung on zo"/>
        <s v="Totally F***ed Up"/>
        <s v="Bodies, Rest &amp; Motion"/>
        <s v="House of Cards"/>
        <s v="Bhaji on the Beach"/>
        <s v="Silent Tongue"/>
        <s v="Amos &amp; Andrew"/>
        <s v="Splitting Heirs"/>
        <s v="Born Yesterday"/>
        <s v="Mother's Boys"/>
        <s v="The Nutcracker"/>
        <s v="Philadelphia Experiment II"/>
        <s v="Blue"/>
        <s v="Fear of a Black Hat"/>
        <s v="Ed and His Dead Mother"/>
        <s v="A Dangerous Woman"/>
        <s v="Josh and S.A.M."/>
        <s v="Ethan Frome"/>
        <s v="The Night We Never Met"/>
        <s v="The Shawshank Redemption"/>
        <s v="Pulp Fiction"/>
        <s v="Forrest Gump"/>
        <s v="Léon: The Professional"/>
        <s v="True Lies"/>
        <s v="The Lion King"/>
        <s v="The Mask"/>
        <s v="Speed"/>
        <s v="Stargate"/>
        <s v="The Little Rascals"/>
        <s v="Dumb and Dumber"/>
        <s v="Legends of the Fall"/>
        <s v="Natural Born Killers"/>
        <s v="The Crow"/>
        <s v="Interview with the Vampire: the Vampire Chronicles"/>
        <s v="Four Weddings and a Funeral"/>
        <s v="The Flintstones"/>
        <s v="Ace Ventura: Pet Detective"/>
        <s v="Little Women"/>
        <s v="Street Fighter"/>
        <s v="Chungking Express"/>
        <s v="Clear and Present Danger"/>
        <s v="D2: The Mighty Ducks"/>
        <s v="Heavenly Creatures"/>
        <s v="Clerks"/>
        <s v="Camp Nowhere"/>
        <s v="Maverick"/>
        <s v="Wyatt Earp"/>
        <s v="The Last Seduction"/>
        <s v="The Adventures of Priscilla, Queen of the Desert"/>
        <s v="Little Giants"/>
        <s v="Ed Wood"/>
        <s v="Star Trek: Generations"/>
        <s v="Disclosure"/>
        <s v="Angels in the Outfield"/>
        <s v="In the Mouth of Madness"/>
        <s v="Richie Rich"/>
        <s v="Beverly Hills Cop III"/>
        <s v="Reality Bites"/>
        <s v="Naked Gun 33 1/3: the Final Insult"/>
        <s v="Sirens"/>
        <s v="Three Colors: Red"/>
        <s v="Junior"/>
        <s v="New Nightmare"/>
        <s v="Baby's Day Out"/>
        <s v="The River Wild"/>
        <s v="Airheads"/>
        <s v="Texas Chainsaw Massacre: The Next Generation"/>
        <s v="The Next Karate Kid"/>
        <s v="Blown Away"/>
        <s v="Color of Night"/>
        <s v="North"/>
        <s v="Muriel's Wedding"/>
        <s v="The Client"/>
        <s v="Blank Check"/>
        <s v="It Could Happen to You"/>
        <s v="Only You"/>
        <s v="Once Were Warriors"/>
        <s v="Wolf"/>
        <s v="Mary Shelley's Frankenstein"/>
        <s v="Exit to Eden"/>
        <s v="The Jungle Book"/>
        <s v="The Hudsucker Proxy"/>
        <s v="Timecop"/>
        <s v="The Santa Clause"/>
        <s v="The Specialist"/>
        <s v="The Pagemaster"/>
        <s v="Shallow Grave"/>
        <s v="Serial Mom"/>
        <s v="Bad Girls"/>
        <s v="The Shadow"/>
        <s v="When a Man Loves a Woman"/>
        <s v="Blue Sky"/>
        <s v="Quiz Show"/>
        <s v="Surviving the Game"/>
        <s v="My Father the Hero"/>
        <s v="Nell"/>
        <s v="Three Colors: White"/>
        <s v="My Girl 2"/>
        <s v="Chasers"/>
        <s v="The Getaway"/>
        <s v="Major League II"/>
        <s v="Torment"/>
        <s v="Don Juan DeMarco"/>
        <s v="Exotica"/>
        <s v="Clifford"/>
        <s v="Thumbelina"/>
        <s v="Double Dragon"/>
        <s v="Death and the Maiden"/>
        <s v="PCU"/>
        <s v="The Postman"/>
        <s v="8 Seconds"/>
        <s v="The Madness of King George"/>
        <s v="Of Love and Shadows"/>
        <s v="Wagons East"/>
        <s v="The Secret of Roan Inish"/>
        <s v="Above the Rim"/>
        <s v="Greedy"/>
        <s v="With Honors"/>
        <s v="Police Academy: Mission to Moscow"/>
        <s v="Little Big League"/>
        <s v="On Deadly Ground"/>
        <s v="Ready to Wear"/>
        <s v="Bullets Over Broadway"/>
        <s v="Queen Margot"/>
        <s v="Crooklyn"/>
        <s v="Spanking the Monkey"/>
        <s v="The Legend of Drunken Master"/>
        <s v="Intersection"/>
        <s v="Sister My Sister"/>
        <s v="Miracle on 34th Street"/>
        <s v="The Swan Princess"/>
        <s v="Threesome"/>
        <s v="The War"/>
        <s v="The Chase"/>
        <s v="Milk Money"/>
        <s v="Renaissance Man"/>
        <s v="S.F.W."/>
        <s v="Jason's Lyric"/>
        <s v="Immortal Beloved"/>
        <s v="Eat Drink Man Woman"/>
        <s v="Blue Chips"/>
        <s v="The Cowboy Way"/>
        <s v="No Escape"/>
        <s v="The Road to Wellville"/>
        <s v="Andre"/>
        <s v="Highlander: The Final Dimension"/>
        <s v="Cemetery Man"/>
        <s v="Death Machine"/>
        <s v="Ashes of Time"/>
        <s v="Brainscan"/>
        <s v="Cabin Boy"/>
        <s v="Guarding Tess"/>
        <s v="Black Beauty"/>
        <s v="Iron Will"/>
        <s v="Drop Zone"/>
        <s v="Through the Olive Trees"/>
        <s v="To Live"/>
        <s v="In the Army Now"/>
        <s v="Trapped in Paradise"/>
        <s v="Death Wish: The Face of Death"/>
        <s v="City Slickers II: the Legend of Curly's Gold"/>
        <s v="Corrina, Corrina"/>
        <s v="The Ref"/>
        <s v="I.Q."/>
        <s v="3 Ninjas Kick Back"/>
        <s v="It's Pat: the Movie"/>
        <s v="The Favor"/>
        <s v="The Paper"/>
        <s v="Terminal Velocity"/>
        <s v="China Moon"/>
        <s v="Cops and Robbersons"/>
        <s v="Little Odessa"/>
        <s v="Lassie"/>
        <s v="Monkey Trouble"/>
        <s v="Fresh"/>
        <s v="The Puppet Masters"/>
        <s v="The Scout"/>
        <s v="Backbeat"/>
        <s v="Leprechaun 2"/>
        <s v="Love Affair"/>
        <s v="Mixed Nuts"/>
        <s v="Silent Fall"/>
        <s v="House Party 3"/>
        <s v="The Air Up There"/>
        <s v="Sleep with Me"/>
        <s v="Princess Caraboo"/>
        <s v="A Low Down Dirty Shame"/>
        <s v="Lightning Jack"/>
        <s v="A Pure Formality"/>
        <s v="Swimming with Sharks"/>
        <s v="I Love Trouble"/>
        <s v="A Troll in Central Park"/>
        <s v="Mosquito"/>
        <s v="Blankman"/>
        <s v="Trading Mom"/>
        <s v="A Simple Twist of Fate"/>
        <s v="Farinelli"/>
        <s v="Priest"/>
        <s v="Mrs. Parker and the Vicious Circle"/>
        <s v="Barcelona"/>
        <s v="Pred dozhdot"/>
        <s v="Burnt by the Sun"/>
        <s v="War of the Buttons"/>
        <s v="There Goes My Baby"/>
        <s v="The Sum of Us"/>
        <s v="Radioland Murders"/>
        <s v="The Inkwell"/>
        <s v="Being Human"/>
        <s v="Jimmy Hollywood"/>
        <s v="Holy Matrimony"/>
        <s v="Tom &amp; Viv"/>
        <s v="Squanto: A Warrior's Tale"/>
        <s v="My Summer Story"/>
        <s v="Getting Even with Dad"/>
        <s v="River of Grass"/>
        <s v="Rapa Nui"/>
        <s v="The Browning Version"/>
        <s v="Cobb"/>
        <s v="Clueless"/>
        <s v="Se7en"/>
        <s v="Braveheart"/>
        <s v="Apollo 13"/>
        <s v="The Usual Suspects"/>
        <s v="Jumanji"/>
        <s v="Casino"/>
        <s v="Congo"/>
        <s v="Batman Forever"/>
        <s v="Kids"/>
        <s v="Toy Story"/>
        <s v="Desperado"/>
        <s v="Die Hard with a Vengeance"/>
        <s v="Mortal Kombat"/>
        <s v="Mallrats"/>
        <s v="12 Monkeys"/>
        <s v="Leaving Las Vegas"/>
        <s v="Showgirls"/>
        <s v="Before Sunrise"/>
        <s v="Friday"/>
        <s v="Sense and Sensibility"/>
        <s v="Waterworld"/>
        <s v="The Basketball Diaries"/>
        <s v="Billy Madison"/>
        <s v="Mighty Morphin Power Rangers: The Movie"/>
        <s v="GoldenEye"/>
        <s v="Species"/>
        <s v="Outbreak"/>
        <s v="Four Rooms"/>
        <s v="Empire Records"/>
        <s v="The Quick and the Dead"/>
        <s v="Hackers"/>
        <s v="La Haine"/>
        <s v="Casper"/>
        <s v="To Wong Foo Thanks for Everything, Julie Newmar"/>
        <s v="Heavyweights"/>
        <s v="Tank Girl"/>
        <s v="Now and Then"/>
        <s v="Pocahontas"/>
        <s v="A Goofy Movie"/>
        <s v="Dangerous Minds"/>
        <s v="Crimson Tide"/>
        <s v="To Die For"/>
        <s v="Sabrina"/>
        <s v="Ghost in the Shell"/>
        <s v="While You Were Sleeping"/>
        <s v="Get Shorty"/>
        <s v="Tommy Boy"/>
        <s v="Babe"/>
        <s v="Dead Man Walking"/>
        <s v="The Brady Bunch Movie"/>
        <s v="Johnny Mnemonic"/>
        <s v="Just Cause"/>
        <s v="The Bridges of Madison County"/>
        <s v="Strange Days"/>
        <s v="Cutthroat Island"/>
        <s v="Judge Dredd"/>
        <s v="The City of Lost Children"/>
        <s v="Copycat"/>
        <s v="Major Payne"/>
        <s v="Powder"/>
        <s v="A Little Princess"/>
        <s v="The American President"/>
        <s v="Under Siege 2: Dark Territory"/>
        <s v="Higher Learning"/>
        <s v="Mr. Holland's Opus"/>
        <s v="The Prophecy"/>
        <s v="Dead Man"/>
        <s v="Ace Ventura: When Nature Calls"/>
        <s v="Dolores Claiborne"/>
        <s v="First Knight"/>
        <s v="Jade"/>
        <s v="The Big Green"/>
        <s v="Virtuosity"/>
        <s v="Halloween: The Curse of Michael Myers"/>
        <s v="Father of the Bride Part II"/>
        <s v="Assassins"/>
        <s v="French Kiss"/>
        <s v="A Walk in the Clouds"/>
        <s v="Rob Roy"/>
        <s v="Dead Presidents"/>
        <s v="The Baby-Sitters Club"/>
        <s v="Waiting to Exhale"/>
        <s v="Welcome to the Dollhouse"/>
        <s v="The Indian in the Cupboard"/>
        <s v="Rumble in the Bronx"/>
        <s v="Devil in a Blue Dress"/>
        <s v="How to Make an American Quilt"/>
        <s v="Kicking and Screaming"/>
        <s v="Tales from the Crypt: Demon Knight"/>
        <s v="The Net"/>
        <s v="Living in Oblivion"/>
        <s v="Dracula: Dead and Loving It"/>
        <s v="Tom and Huck"/>
        <s v="Village of the Damned"/>
        <s v="Wild Bill"/>
        <s v="Grumpier Old Men"/>
        <s v="Boys on the Side"/>
        <s v="Tales from the Hood"/>
        <s v="Money Train"/>
        <s v="Candyman: Farewell to the Flesh"/>
        <s v="The Crossing Guard"/>
        <s v="Man of the House"/>
        <s v="Nixon"/>
        <s v="Hideaway"/>
        <s v="When Night Is Falling"/>
        <s v="Underground"/>
        <s v="Mighty Aphrodite"/>
        <s v="Balto"/>
        <s v="Total Eclipse"/>
        <s v="Fair Game"/>
        <s v="Lord of Illusions"/>
        <s v="The Scarlet Letter"/>
        <s v="Nick of Time"/>
        <s v="Senior Trip"/>
        <s v="Free Willy 2: The Adventure Home"/>
        <s v="Things to Do in Denver When You're Dead"/>
        <s v="The Doom Generation"/>
        <s v="Nine Months"/>
        <s v="Safe"/>
        <s v="Circle of Friends"/>
        <s v="Canadian Bacon"/>
        <s v="Screamers"/>
        <s v="Vampire in Brooklyn"/>
        <s v="Murder in the First"/>
        <s v="Richard III"/>
        <s v="The Day of the Beast"/>
        <s v="A Kid in King Arthur's Court"/>
        <s v="Othello"/>
        <s v="Gold Diggers: The Secret of Bear Mountain"/>
        <s v="Clockers"/>
        <s v="Smoke"/>
        <s v="Something to Talk About"/>
        <s v="Tall Tale"/>
        <s v="Kiss of Death"/>
        <s v="Delta of Venus"/>
        <s v="Heavy"/>
        <s v="Home for the Holidays"/>
        <s v="Angels and Insects"/>
        <s v="The Cure"/>
        <s v="The Horseman on the Roof"/>
        <s v="Forget Paris"/>
        <s v="Mad Love"/>
        <s v="The Hunted"/>
        <s v="Restoration"/>
        <s v="Al di là delle nuvole"/>
        <s v="My Family"/>
        <s v="The Brothers McMullen"/>
        <s v="The Last Supper"/>
        <s v="Bushwhacked"/>
        <s v="La Cérémonie"/>
        <s v="The Addiction"/>
        <s v="Last of the Dogmen"/>
        <s v="The Englishman Who Went Up a Hill But Came Down a Mountain"/>
        <s v="Jack &amp; Sarah"/>
        <s v="The Flower of My Secret"/>
        <s v="Blue in the Face"/>
        <s v="Bye Bye Love"/>
        <s v="The Mangler"/>
        <s v="Jeffrey"/>
        <s v="Angus"/>
        <s v="Party Girl"/>
        <s v="Operation Dumbo Drop"/>
        <s v="Losing Isaiah"/>
        <s v="The Underneath"/>
        <s v="The Pebble and the Penguin"/>
        <s v="Fluke"/>
        <s v="Houseguest"/>
        <s v="Bad Company"/>
        <s v="The White Balloon"/>
        <s v="Georgia"/>
        <s v="Land and Freedom"/>
        <s v="White Man's Burden"/>
        <s v="Never Talk to Strangers"/>
        <s v="Top Dog"/>
        <s v="The Incredibly True Adventure of Two Girls in Love"/>
        <s v="Jury Duty"/>
        <s v="Rumpelstiltskin"/>
        <s v="An Awfully Big Adventure"/>
        <s v="To vlemma tou Odyssea"/>
        <s v="Dr. Jekyll and Ms. Hyde"/>
        <s v="Jefferson in Paris"/>
        <s v="Three Wishes"/>
        <s v="Far from Home: the Adventures of Yellow Dog"/>
        <s v="New Jersey Drive"/>
        <s v="The Star Maker"/>
        <s v="La fille seule"/>
        <s v="Magic in the Water"/>
        <s v="Miami Rhapsody"/>
        <s v="Antonia's Line"/>
        <s v="Rough Magic"/>
        <s v="Beyond Rangoon"/>
        <s v="The Amazing Panda Adventure"/>
        <s v="Nelly &amp; Monsieur Arnaud"/>
        <s v="The Walking Dead"/>
        <s v="Panther"/>
        <s v="Space Jam"/>
        <s v="Romeo + Juliet"/>
        <s v="Sleepers"/>
        <s v="From Dusk Till Dawn"/>
        <s v="Fargo"/>
        <s v="Mission: Impossible"/>
        <s v="Matilda"/>
        <s v="Trainspotting"/>
        <s v="Twister"/>
        <s v="Happy Gilmore"/>
        <s v="101 Dalmatians"/>
        <s v="Crash"/>
        <s v="Jerry Maguire"/>
        <s v="The Rock"/>
        <s v="A Time to Kill"/>
        <s v="The Craft"/>
        <s v="Primal Fear"/>
        <s v="Mars Attacks!"/>
        <s v="The English Patient"/>
        <s v="The Long Kiss Goodnight"/>
        <s v="Fear"/>
        <s v="Bottle Rocket"/>
        <s v="Stealing Beauty"/>
        <s v="Bound"/>
        <s v="Sling Blade"/>
        <s v="The Mirror Has Two Faces"/>
        <s v="The Birdcage"/>
        <s v="That Thing You Do!"/>
        <s v="The Island of Dr. Moreau"/>
        <s v="Kingpin"/>
        <s v="The Hunchback of Notre Dame"/>
        <s v="The Frighteners"/>
        <s v="Eraser"/>
        <s v="Striptease"/>
        <s v="Star Trek: First Contact"/>
        <s v="Swingers"/>
        <s v="Escape from L.A."/>
        <s v="Beautiful Girls"/>
        <s v="The Cable Guy"/>
        <s v="Don't Be a Menace to South Central While Drinking Your Juice in the Hood"/>
        <s v="Thinner"/>
        <s v="Hard Eight"/>
        <s v="The Nutty Professor"/>
        <s v="Big Night"/>
        <s v="The Ghost and the Darkness"/>
        <s v="Courage Under Fire"/>
        <s v="The First Wives Club"/>
        <s v="Set It Off"/>
        <s v="James and the Giant Peach"/>
        <s v="DragonHeart"/>
        <s v="Executive Decision"/>
        <s v="Bio-Dome"/>
        <s v="Jack"/>
        <s v="White Squall"/>
        <s v="D3: The Mighty Ducks"/>
        <s v="Broken Arrow"/>
        <s v="Emma"/>
        <s v="Chain Reaction"/>
        <s v="Kama Sutra: A Tale of Love"/>
        <s v="The Crucible"/>
        <s v="Pusher"/>
        <s v="Waiting for Guffman"/>
        <s v="Secrets &amp; Lies"/>
        <s v="Daylight"/>
        <s v="Last Man Standing"/>
        <s v="The Arrival"/>
        <s v="Ransom"/>
        <s v="Beavis and Butt-Head Do America"/>
        <s v="Fly Away Home"/>
        <s v="Tin Cup"/>
        <s v="Barb Wire"/>
        <s v="Breaking the Waves"/>
        <s v="The Phantom"/>
        <s v="The Fan"/>
        <s v="Eye for an Eye"/>
        <s v="2 Days in the Valley"/>
        <s v="Trees Lounge"/>
        <s v="The People vs. Larry Flynt"/>
        <s v="Freeway"/>
        <s v="Kazaam"/>
        <s v="Down Periscope"/>
        <s v="Michael"/>
        <s v="Mulholland Falls"/>
        <s v="Jingle All the Way"/>
        <s v="She's the One"/>
        <s v="Brassed Off"/>
        <s v="Shine"/>
        <s v="Black Sheep"/>
        <s v="Maximum Risk"/>
        <s v="One Fine Day"/>
        <s v="Lone Star"/>
        <s v="Michael Collins"/>
        <s v="Phenomenon"/>
        <s v="Harriet the Spy"/>
        <s v="Flipper"/>
        <s v="Evita"/>
        <s v="Diabolique"/>
        <s v="Bordello of Blood"/>
        <s v="Spy Hard"/>
        <s v="The Substitute"/>
        <s v="Marvin's Room"/>
        <s v="Multiplicity"/>
        <s v="House Arrest"/>
        <s v="Everyone Says I Love You"/>
        <s v="A Very Brady Sequel"/>
        <s v="The Crow: City of Angels"/>
        <s v="Basquiat"/>
        <s v="The Quest"/>
        <s v="Muppet Treasure Island"/>
        <s v="Hellraiser: Bloodline"/>
        <s v="Manny &amp; Lo"/>
        <s v="Beautiful Thing"/>
        <s v="The Chamber"/>
        <s v="Blood and Wine"/>
        <s v="Jude"/>
        <s v="Bulletproof"/>
        <s v="Mad Dog Time"/>
        <s v="Irma Vep"/>
        <s v="Mrs. Winterbourne"/>
        <s v="The Portrait of a Lady"/>
        <s v="Foxfire"/>
        <s v="The Glimmer Man"/>
        <s v="Up Close &amp; Personal"/>
        <s v="The Juror"/>
        <s v="Flirting with Disaster"/>
        <s v="Homeward Bound II: Lost in San Francisco"/>
        <s v="Joe's Apartment"/>
        <s v="Ghosts of Mississippi"/>
        <s v="A Summer's Tale"/>
        <s v="The Preacher's Wife"/>
        <s v="Jane Eyre"/>
        <s v="If Lucy Fell"/>
        <s v="SubUrbia"/>
        <s v="First Strike"/>
        <s v="Bad Moon"/>
        <s v="Dunston Checks In"/>
        <s v="Carpool"/>
        <s v="The Daytrippers"/>
        <s v="Before and After"/>
        <s v="Citizen Ruth"/>
        <s v="Extreme Measures"/>
        <s v="Female Perversions"/>
        <s v="A Thin Line Between Love and Hate"/>
        <s v="Kissed"/>
        <s v="The Truth About Cats &amp; Dogs"/>
        <s v="The Whole Wide World"/>
        <s v="Dear God"/>
        <s v="Bed of Roses"/>
        <s v="The Pallbearer"/>
        <s v="Lawnmower Man 2: Beyond Cyberspace"/>
        <s v="A Family Thing"/>
        <s v="Curdled"/>
        <s v="First Kid"/>
        <s v="Eddie"/>
        <s v="Feeling Minnesota"/>
        <s v="The Pillow Book"/>
        <s v="City Hall"/>
        <s v="Night Falls on Manhattan"/>
        <s v="The Great White Hype"/>
        <s v="Twelfth Night"/>
        <s v="Mary Reilly"/>
        <s v="My Fellow Americans"/>
        <s v="Sgt. Bilko"/>
        <s v="Heaven's Prisoners"/>
        <s v="Caught"/>
        <s v="I Shot Andy Warhol"/>
        <s v="The Sunchaser"/>
        <s v="All Dogs Go to Heaven 2"/>
        <s v="Girl 6"/>
        <s v="The Evening Star"/>
        <s v="Larger Than Life"/>
        <s v="Head Above Water"/>
        <s v="Two If by Sea"/>
        <s v="The Stupids"/>
        <s v="The Funeral"/>
        <s v="Kids in the Hall: Brain Candy"/>
        <s v="High School High"/>
        <s v="Schizopolis"/>
        <s v="The Van"/>
        <s v="Alaska"/>
        <s v="Moll Flanders"/>
        <s v="The Associate"/>
        <s v="Shiloh"/>
        <s v="In Love and War"/>
        <s v="Surviving Picasso"/>
        <s v="Kansas City"/>
        <s v="Mr. Wrong"/>
        <s v="Fled"/>
        <s v="Infinity"/>
        <s v="Unforgettable"/>
        <s v="Bloodsport 2"/>
        <s v="Phat Beach"/>
        <s v="Last Dance"/>
        <s v="Grace of My Heart"/>
        <s v="Celtic Pride"/>
        <s v="Ed"/>
        <s v="The Game"/>
        <s v="Boogie Nights"/>
        <s v="Titanic"/>
        <s v="The Fifth Element"/>
        <s v="Austin Powers: International Man of Mystery"/>
        <s v="Lolita"/>
        <s v="Good Will Hunting"/>
        <s v="Starship Troopers"/>
        <s v="The Devil's Advocate"/>
        <s v="Con Air"/>
        <s v="Jackie Brown"/>
        <s v="L.A. Confidential"/>
        <s v="Life Is Beautiful"/>
        <s v="Contact"/>
        <s v="Men in Black"/>
        <s v="Home Alone 3"/>
        <s v="Air Force One"/>
        <s v="Batman &amp; Robin"/>
        <s v="Event Horizon"/>
        <s v="Dante's Peak"/>
        <s v="The Lost World: Jurassic Park"/>
        <s v="Princess Mononoke"/>
        <s v="Scream 2"/>
        <s v="Face/Off"/>
        <s v="As Good as It Gets"/>
        <s v="Gattaca"/>
        <s v="The Rainmaker"/>
        <s v="I Know What You Did Last Summer"/>
        <s v="Alien: Resurrection"/>
        <s v="Cube"/>
        <s v="Liar Liar"/>
        <s v="Donnie Brasco"/>
        <s v="George of the Jungle"/>
        <s v="Anastasia"/>
        <s v="Fools Rush In"/>
        <s v="Midnight in the Garden of Good and Evil"/>
        <s v="Good Burger"/>
        <s v="Perfect Blue"/>
        <s v="The Edge"/>
        <s v="My Best Friend's Wedding"/>
        <s v="Anaconda"/>
        <s v="Tomorrow Never Dies"/>
        <s v="Speed 2: Cruise Control"/>
        <s v="The Saint"/>
        <s v="Lost Highway"/>
        <s v="The Full Monty"/>
        <s v="Spawn"/>
        <s v="Romy and Michele's High School Reunion"/>
        <s v="Seven Years in Tibet"/>
        <s v="Cop Land"/>
        <s v="Gummo"/>
        <s v="In &amp; Out"/>
        <s v="Wilde"/>
        <s v="Chasing Amy"/>
        <s v="U Turn"/>
        <s v="Conspiracy Theory"/>
        <s v="Breakdown"/>
        <s v="G.I. Jane"/>
        <s v="The Jackal"/>
        <s v="Kiss the Girls"/>
        <s v="Vegas Vacation"/>
        <s v="The Devil's Own"/>
        <s v="Amistad"/>
        <s v="Mimic"/>
        <s v="Fierce Creatures"/>
        <s v="Grosse Pointe Blank"/>
        <s v="Mortal Kombat: Annihilation"/>
        <s v="Spice World"/>
        <s v="Selena"/>
        <s v="Happy Together"/>
        <s v="The Borrowers"/>
        <s v="The Peacemaker"/>
        <s v="Volcano"/>
        <s v="Clockwatchers"/>
        <s v="Mousehunt"/>
        <s v="Inventing the Abbotts"/>
        <s v="Open Your Eyes"/>
        <s v="Beverly Hills Ninja"/>
        <s v="Murder at 1600"/>
        <s v="Flubber"/>
        <s v="Orgazmo"/>
        <s v="The Ice Storm"/>
        <s v="Soul Food"/>
        <s v="Children of Heaven"/>
        <s v="Double Team"/>
        <s v="The Relic"/>
        <s v="An American Werewolf in Paris"/>
        <s v="Bean"/>
        <s v="Wag the Dog"/>
        <s v="Taste of Cherry"/>
        <s v="Absolute Power"/>
        <s v="Wishmaster"/>
        <s v="Jungle 2 Jungle"/>
        <s v="B*A*P*S"/>
        <s v="Private Parts"/>
        <s v="The Boxer"/>
        <s v="Picture Perfect"/>
        <s v="Money Talks"/>
        <s v="The Sweet Hereafter"/>
        <s v="RocketMan"/>
        <s v="Switchback"/>
        <s v="Wild America"/>
        <s v="Nothing to Lose"/>
        <s v="Steel"/>
        <s v="Eve's Bayou"/>
        <s v="Kundun"/>
        <s v="Cure"/>
        <s v="Live Flesh"/>
        <s v="Fire Down Below"/>
        <s v="Air Bud"/>
        <s v="The Opposite of Sex"/>
        <s v="For Richer or Poorer"/>
        <s v="The Castle"/>
        <s v="Turbo: A Power Rangers Movie"/>
        <s v="Rosewood"/>
        <s v="Addicted to Love"/>
        <s v="Metro"/>
        <s v="Red Corner"/>
        <s v="Affliction"/>
        <s v="Love Jones"/>
        <s v="A Thousand Acres"/>
        <s v="Nowhere"/>
        <s v="Hoodlum"/>
        <s v="Excess Baggage"/>
        <s v="The Man Who Knew Too Little"/>
        <s v="The Beautician and the Beast"/>
        <s v="Suicide Kings"/>
        <s v="City of Industry"/>
        <s v="Bent"/>
        <s v="One Eight Seven"/>
        <s v="Mrs. Brown"/>
        <s v="Deconstructing Harry"/>
        <s v="A Life Less Ordinary"/>
        <s v="Fireworks"/>
        <s v="Insomnia"/>
        <s v="Booty Call"/>
        <s v="Nightwatch"/>
        <s v="The Night Flier"/>
        <s v="Kull the Conqueror"/>
        <s v="The Spanish Prisoner"/>
        <s v="The Pest"/>
        <s v="The Wings of the Dove"/>
        <s v="Warriors of Virtue"/>
        <s v="Gridlock'd"/>
        <s v="FairyTale: A True Story"/>
        <s v="The Apostle"/>
        <s v="Still Breathing"/>
        <s v="Mr. Nice Guy"/>
        <s v="That Darn Cat"/>
        <s v="Anna Karenina"/>
        <s v="Ulee's Gold"/>
        <s v="Prefontaine"/>
        <s v="Cats Don't Dance"/>
        <s v="Turbulence"/>
        <s v="One Night Stand"/>
        <s v="Paradise Road"/>
        <s v="Trojan War"/>
        <s v="Mr. Magoo"/>
        <s v="Fathers' Day"/>
        <s v="Lawn Dogs"/>
        <s v="Two Girls and a Guy"/>
        <s v="Free Willy 3: The Rescue"/>
        <s v="Knockin' on Heaven's Door"/>
        <s v="The House of Yes"/>
        <s v="She's So Lovely"/>
        <s v="Twin Town"/>
        <s v="Leave It to Beaver"/>
        <s v="A Simple Wish"/>
        <s v="Going All the Way"/>
        <s v="Star Kid"/>
        <s v="Plump Fiction"/>
        <s v="The Last Time I Committed Suicide"/>
        <s v="Out to Sea"/>
        <s v="Gone Fishin'"/>
        <s v="Gang Related"/>
        <s v="Most Wanted"/>
        <s v="8 Heads in a Duffel Bag"/>
        <s v="The Sixth Man"/>
        <s v="Firelight"/>
        <s v="Masterminds"/>
        <s v="The Real Blonde"/>
        <s v="The Assignment"/>
        <s v="Eight Days a Week"/>
        <s v="Welcome to Sarajevo"/>
        <s v="Swept from the Sea"/>
        <s v="Playing God"/>
        <s v="In the Company of Men"/>
        <s v="Hugo Pool"/>
        <s v="How to Be a Player"/>
        <s v="The Locusts"/>
        <s v="Mr. Jealousy"/>
        <s v="McHale's Navy"/>
        <s v="Oscar and Lucinda"/>
        <s v="Smilla's Sense of Snow"/>
        <s v="Trial and Error"/>
        <s v="The MatchMaker"/>
        <s v="The Big Lebowski"/>
        <s v="Saving Private Ryan"/>
        <s v="American History X"/>
        <s v="Lock, Stock and Two Smoking Barrels"/>
        <s v="The Truman Show"/>
        <s v="Armageddon"/>
        <s v="Rounders"/>
        <s v="The Parent Trap"/>
        <s v="Wild Things"/>
        <s v="Blade"/>
        <s v="The Wedding Singer"/>
        <s v="Meet Joe Black"/>
        <s v="Rush Hour"/>
        <s v="Fear and Loathing in Las Vegas"/>
        <s v="Deep Impact"/>
        <s v="There's Something About Mary"/>
        <s v="The Faculty"/>
        <s v="A Bug's Life"/>
        <s v="Out of Sight"/>
        <s v="Mulan"/>
        <s v="Practical Magic"/>
        <s v="The Thin Red Line"/>
        <s v="Pleasantville"/>
        <s v="You've Got Mail"/>
        <s v="What Dreams May Come"/>
        <s v="Rushmore"/>
        <s v="The Mask of Zorro"/>
        <s v="A Perfect Murder"/>
        <s v="Dark City"/>
        <s v="Ever After: A Cinderella Story"/>
        <s v="Godzilla"/>
        <s v="Shakespeare in Love"/>
        <s v="Can't Hardly Wait"/>
        <s v="Small Soldiers"/>
        <s v="Snake Eyes"/>
        <s v="The Prince of Egypt"/>
        <s v="Stepmom"/>
        <s v="The Waterboy"/>
        <s v="Blast from the Past"/>
        <s v="Star Trek: Insurrection"/>
        <s v="The Man in the Iron Mask"/>
        <s v="Enemy of the State"/>
        <s v="The Celebration"/>
        <s v="Urban Legend"/>
        <s v="Fallen"/>
        <s v="Ronin"/>
        <s v="Lost in Space"/>
        <s v="Bride of Chucky"/>
        <s v="Pi"/>
        <s v="The Horse Whisperer"/>
        <s v="Happiness"/>
        <s v="Patch Adams"/>
        <s v="Sphere"/>
        <s v="U.S. Marshals"/>
        <s v="Six Days Seven Nights"/>
        <s v="Deep Rising"/>
        <s v="Lethal Weapon 4"/>
        <s v="Elizabeth"/>
        <s v="The Negotiator"/>
        <n v="54"/>
        <s v="Hope Floats"/>
        <s v="Sliding Doors"/>
        <s v="Buffalo '66"/>
        <s v="Psycho"/>
        <s v="Halloween H20: 20 Years Later"/>
        <s v="Disturbing Behavior"/>
        <s v="Mercury Rising"/>
        <s v="Run Lola Run"/>
        <s v="City of Angels"/>
        <s v="Half Baked"/>
        <s v="He Got Game"/>
        <s v="Antz"/>
        <s v="A Simple Plan"/>
        <s v="Vampires"/>
        <s v="Velvet Goldmine"/>
        <s v="Following"/>
        <s v="I Stand Alone"/>
        <s v="Great Expectations"/>
        <s v="The Avengers"/>
        <s v="The Legend of 1900"/>
        <s v="I Still Know What You Did Last Summer"/>
        <s v="The Siege"/>
        <s v="Kuch Kuch Hota Hai"/>
        <s v="Soldier"/>
        <s v="A Night at the Roxbury"/>
        <s v="Why Do Fools Fall in Love"/>
        <s v="The X Files"/>
        <s v="BASEketball"/>
        <s v="Six-String Samurai"/>
        <s v="L'ennui"/>
        <s v="SLC Punk!"/>
        <s v="The Replacement Killers"/>
        <s v="Taxi"/>
        <s v="Croupier"/>
        <s v="Bulworth"/>
        <s v="Dirty Work"/>
        <s v="Apt Pupil"/>
        <s v="Doctor Dolittle"/>
        <s v="Species II"/>
        <s v="Celebrity"/>
        <s v="Very Bad Things"/>
        <s v="Madeline"/>
        <s v="The Last Days of Disco"/>
        <s v="The Big Hit"/>
        <s v="Blues Brothers 2000"/>
        <s v="Gods and Monsters"/>
        <s v="The Red Violin"/>
        <s v="Mighty Joe Young"/>
        <s v="The Object of My Affection"/>
        <s v="Twilight"/>
        <s v="Pokémon: The First Movie - Mewtwo Strikes Back"/>
        <s v="Belly"/>
        <s v="Les Misérables"/>
        <s v="Waking Ned Devine"/>
        <s v="Babe: Pig in the City"/>
        <s v="Eternity and a Day"/>
        <s v="Primary Colors"/>
        <s v="Quest for Camelot"/>
        <s v="Show Me Love"/>
        <s v="Hard Rain"/>
        <s v="Strike!"/>
        <s v="The Mighty"/>
        <s v="Wrongfully Accused"/>
        <s v="New Rose Hotel"/>
        <s v="Simon Birch"/>
        <s v="The Idiots"/>
        <s v="Thursday"/>
        <s v="Crna macka, beli macor"/>
        <s v="Dance with Me"/>
        <s v="Jack Frost"/>
        <s v="Hush"/>
        <s v="How Stella Got Her Groove Back"/>
        <s v="Almost Heroes"/>
        <s v="Major League: Back to the Minors"/>
        <s v="High Art"/>
        <s v="A Civil Action"/>
        <s v="Playing by Heart"/>
        <s v="The Rugrats Movie"/>
        <s v="The Players Club"/>
        <s v="Dead Man on Campus"/>
        <s v="Senseless"/>
        <s v="Black Dog"/>
        <s v="Dangerous Beauty"/>
        <s v="The Newton Boys"/>
        <s v="Central Station"/>
        <s v="Pecker"/>
        <s v="Without Limits"/>
        <s v="Wide Awake"/>
        <s v="Return to Paradise"/>
        <s v="Mafia!"/>
        <s v="Desperate Measures"/>
        <s v="I Want You"/>
        <s v="Hideous Kinky"/>
        <s v="Phantoms"/>
        <s v="Smoke Signals"/>
        <s v="Beloved"/>
        <s v="3 Ninjas: High Noon at Mega Mountain"/>
        <s v="Lovers of the Arctic Circle"/>
        <s v="One True Thing"/>
        <s v="Firestorm"/>
        <s v="Slums of Beverly Hills"/>
        <s v="Palmetto"/>
        <s v="Strangeland"/>
        <s v="Le Dîner de Cons"/>
        <s v="Paulie"/>
        <s v="After Life"/>
        <s v="Barney's Great Adventure"/>
        <s v="Permanent Midnight"/>
        <s v="Meet the Deedles"/>
        <s v="The Gingerbread Man"/>
        <s v="Savior"/>
        <s v="Little Voice"/>
        <s v="The Odd Couple II"/>
        <s v="Spriggan"/>
        <s v="Besieged"/>
        <s v="Clay Pigeons"/>
        <s v="Knock Off"/>
        <s v="I'll Be Home for Christmas"/>
        <s v="Edge of Seventeen"/>
        <s v="My Giant"/>
        <s v="Ringmaster"/>
        <s v="The General"/>
        <s v="The Acid House"/>
        <s v="Another Day in Paradise"/>
        <s v="Kissing a Fool"/>
        <s v="A Cool, Dry Place"/>
        <s v="Sour Grapes"/>
        <s v="Still Crazy"/>
        <s v="The Land Girls"/>
        <s v="Place Vendôme"/>
        <s v="Little Men"/>
        <s v="Holy Man"/>
        <s v="Your Friends and Neighbors"/>
        <s v="Zero Effect"/>
        <s v="Krippendorf's Tribe"/>
        <s v="Hell's Kitchen"/>
        <s v="Homegrown"/>
        <s v="Hurlyburly"/>
        <s v="Home Fries"/>
        <s v="Sweet Jane"/>
        <s v="The Matrix"/>
        <s v="Fight Club"/>
        <s v="The Talented Mr. Ripley"/>
        <s v="Eyes Wide Shut"/>
        <s v="The Mummy"/>
        <s v="American Pie"/>
        <s v="The Green Mile"/>
        <s v="American Beauty"/>
        <s v="Star Wars: Episode I - The Phantom Menace"/>
        <s v="10 Things I Hate About You"/>
        <s v="The Sixth Sense"/>
        <s v="Austin Powers: the Spy Who Shagged Me"/>
        <s v="Office Space"/>
        <s v="Galaxy Quest"/>
        <s v="Notting Hill"/>
        <s v="Cruel Intentions"/>
        <s v="The Blair Witch Project"/>
        <s v="The Virgin Suicides"/>
        <s v="Magnolia"/>
        <s v="Girl, Interrupted"/>
        <s v="Stuart Little"/>
        <s v="Deep Blue Sea"/>
        <s v="The Boondock Saints"/>
        <s v="Varsity Blues"/>
        <s v="She's All That"/>
        <s v="Sleepy Hollow"/>
        <s v="Lake Placid"/>
        <s v="Toy Story 2"/>
        <s v="Dogma"/>
        <s v="Tarzan"/>
        <s v="Election"/>
        <s v="Being John Malkovich"/>
        <s v="The Iron Giant"/>
        <s v="The World Is Not Enough"/>
        <s v="Romance"/>
        <s v="Mystery Men"/>
        <s v="Wild Wild West"/>
        <s v="Big Daddy"/>
        <s v="The Ninth Gate"/>
        <s v="Double Jeopardy"/>
        <s v="The Insider"/>
        <s v="Deuce Bigalow: Male Gigolo"/>
        <s v="The 13th Warrior"/>
        <s v="Life"/>
        <s v="End of Days"/>
        <s v="The Thomas Crown Affair"/>
        <s v="Drop Dead Gorgeous"/>
        <s v="Boys Don't Cry"/>
        <s v="8MM"/>
        <s v="House on Haunted Hill"/>
        <s v="But I'm a Cheerleader"/>
        <s v="Never Been Kissed"/>
        <s v="Jawbreaker"/>
        <s v="The Bone Collector"/>
        <s v="Any Given Sunday"/>
        <s v="A Walk on the Moon"/>
        <s v="Summer of Sam"/>
        <s v="The Cider House Rules"/>
        <s v="October Sky"/>
        <s v="The Haunting"/>
        <s v="eXistenZ"/>
        <s v="For Love of the Game"/>
        <s v="Bringing Out the Dead"/>
        <s v="Three Kings"/>
        <s v="Go"/>
        <s v="Payback"/>
        <s v="South Park: Bigger, Longer &amp; Uncut"/>
        <s v="The Straight Story"/>
        <s v="Idle Hands"/>
        <s v="Bowfinger"/>
        <s v="Detroit Rock City"/>
        <s v="The General's Daughter"/>
        <s v="The Messenger: The Story of Joan of Arc"/>
        <s v="Man on the Moon"/>
        <s v="Ratcatcher"/>
        <s v="Ravenous"/>
        <s v="Entrapment"/>
        <s v="Mansfield Park"/>
        <s v="Stir of Echoes"/>
        <s v="Pola X"/>
        <s v="Ghost Dog: The Way of the Samurai"/>
        <s v="Teaching Mrs. Tingle"/>
        <s v="Bicentennial Man"/>
        <s v="Runaway Bride"/>
        <s v="The Thirteenth Floor"/>
        <s v="Inspector Gadget"/>
        <s v="Arlington Road"/>
        <s v="The Hurricane"/>
        <s v="All About My Mother"/>
        <s v="Drive Me Crazy"/>
        <s v="Blue Streak"/>
        <s v="The Limey"/>
        <s v="Message in a Bottle"/>
        <s v="Stigmata"/>
        <s v="A Midsummer Night's Dream"/>
        <s v="The Other Sister"/>
        <s v="Analyze This"/>
        <s v="Human Traffic"/>
        <s v="Brokedown Palace"/>
        <s v="Holy Smoke"/>
        <s v="Virus"/>
        <s v="Superstar"/>
        <s v="The Best Man"/>
        <s v="Dick"/>
        <s v="The War Zone"/>
        <s v="True Crime"/>
        <s v="Titus"/>
        <s v="Forces of Nature"/>
        <s v="Better Than Chocolate"/>
        <s v="Body Shots"/>
        <s v="Angela's Ashes"/>
        <s v="Universal Soldier: the Return"/>
        <s v="Anna and the King"/>
        <s v="Humanity"/>
        <s v="The End of the Affair"/>
        <s v="Mystery, Alaska"/>
        <s v="Baby Geniuses"/>
        <s v="My Favorite Martian"/>
        <s v="Beau travail"/>
        <s v="Anywhere But Here"/>
        <s v="Ride with the Devil"/>
        <s v="200 Cigarettes"/>
        <s v="Edtv"/>
        <s v="Sunshine"/>
        <s v="Random Hearts"/>
        <s v="Mickey Blue Eyes"/>
        <s v="Asterix and Obelix vs. Caesar"/>
        <s v="Fantasia 2000"/>
        <s v="The Rage: Carrie 2"/>
        <s v="The Astronaut's Wife"/>
        <s v="Muppets from Space"/>
        <s v="The Wind Will Carry Us"/>
        <s v="Eye of the Beholder"/>
        <s v="The Wood"/>
        <s v="Flawless"/>
        <s v="Love Stinks"/>
        <s v="Pushing Tin"/>
        <s v="The Adventures of Elmo in Grouchland"/>
        <s v="In Dreams"/>
        <s v="Topsy-Turvy"/>
        <s v="Instinct"/>
        <s v="Dudley Do-Right"/>
        <s v="The Deep End of the Ocean"/>
        <s v="Outside Providence"/>
        <s v="Kikujiro"/>
        <s v="Simply Irresistible"/>
        <s v="Godzilla 2000: Millennium"/>
        <s v="The Story of Us"/>
        <s v="East Is East"/>
        <s v="Pokémon the Movie 2000"/>
        <s v="Sweet and Lowdown"/>
        <s v="Bats"/>
        <s v="At First Sight"/>
        <s v="An Ideal Husband"/>
        <s v="Coming Soon"/>
        <s v="Tea with Mussolini"/>
        <s v="Gloria"/>
        <s v="Cookie's Fortune"/>
        <s v="Julien Donkey-Boy"/>
        <s v="Three to Tango"/>
        <s v="Onegin"/>
        <s v="Jin-Roh: The Wolf Brigade"/>
        <s v="Mumford"/>
        <s v="Wing Commander"/>
        <s v="The Corruptor"/>
        <s v="Snow Falling on Cedars"/>
        <s v="Music of the Heart"/>
        <s v="The Love Letter"/>
        <s v="The Bachelor"/>
        <s v="In Too Deep"/>
        <s v="Black &amp; White"/>
        <s v="Crazy in Alabama"/>
        <s v="Lost &amp; Found"/>
        <s v="The Piano Player"/>
        <s v="The Mod Squad"/>
        <s v="Best Laid Plans"/>
        <s v="Play It to the Bone"/>
        <s v="Jakob the Liar"/>
        <s v="Cradle Will Rock"/>
        <s v="Plunkett &amp; Macleane"/>
        <s v="Breakfast of Champions"/>
        <s v="The Winslow Boy"/>
        <s v="Liberty Heights"/>
        <s v="The Color of Paradise"/>
        <s v="Rosetta"/>
        <s v="Trick"/>
        <s v="A Room for Romeo Brass"/>
        <s v="An Affair of Love"/>
        <s v="The Loss of Sexual Innocence"/>
        <s v="Aimee &amp; Jaguar"/>
        <s v="The Out-of-Towners"/>
        <s v="A Map of the World"/>
        <s v="The Minus Man"/>
        <s v="Terror Firmer"/>
        <s v="8 ½ Women"/>
        <s v="The King and I"/>
        <s v="Jesus' Son"/>
        <s v="Happy, Texas"/>
        <s v="La fille sur le pont"/>
        <s v="Joe the King"/>
        <s v="Almost Famous"/>
        <s v="American Psycho"/>
        <s v="Snatch"/>
        <s v="Requiem for a Dream"/>
        <s v="Memento"/>
        <s v="Malena"/>
        <s v="Cast Away"/>
        <s v="Scary Movie"/>
        <s v="The Perfect Storm"/>
        <s v="Coyote Ugly"/>
        <s v="X-Men"/>
        <s v="Space Cowboys"/>
        <s v="The Patriot"/>
        <s v="Erin Brockovich"/>
        <s v="Unbreakable"/>
        <s v="Charlie's Angels"/>
        <s v="Road Trip"/>
        <s v="The Beach"/>
        <s v="Bring It on"/>
        <s v="Remember the Titans"/>
        <s v="Mission: Impossible II"/>
        <s v="O Brother, Where Art Thou?"/>
        <s v="The 6th Day"/>
        <s v="Chicken Run"/>
        <s v="The Cell"/>
        <s v="Final Destination"/>
        <s v="Traffic"/>
        <s v="Sexy Beast"/>
        <s v="In the Mood for Love"/>
        <s v="What Lies Beneath"/>
        <s v="The Emperor's New Groove"/>
        <s v="Crouching Tiger, Hidden Dragon"/>
        <s v="Gone in 60 Seconds"/>
        <s v="Dude, Where's My Car?"/>
        <s v="Meet the Parents"/>
        <s v="Pitch Black"/>
        <s v="Hollow Man"/>
        <s v="Ginger Snaps"/>
        <s v="Miss Congeniality"/>
        <s v="High Fidelity"/>
        <s v="Battlefield Earth"/>
        <s v="Scream 3"/>
        <s v="Best in Show"/>
        <s v="The Whole Nine Yards"/>
        <s v="Billy Elliot"/>
        <s v="Amores Perros"/>
        <s v="Me, Myself &amp; Irene"/>
        <s v="U-571"/>
        <s v="Bedazzled"/>
        <s v="The Road to El Dorado"/>
        <s v="Scarlet Diva"/>
        <s v="Dinosaur"/>
        <s v="How the Grinch Stole Christmas"/>
        <s v="Dancer in the Dark"/>
        <s v="What Women Want"/>
        <s v="The Gift"/>
        <s v="The Family Man"/>
        <s v="Mission to Mars"/>
        <s v="The Replacements"/>
        <s v="Next Friday"/>
        <s v="Little Nicky"/>
        <s v="Boiler Room"/>
        <s v="Frequency"/>
        <s v="Men of Honor"/>
        <s v="28 Days"/>
        <s v="Love &amp; Basketball"/>
        <s v="Shanghai Noon"/>
        <s v="The Little Vampire"/>
        <s v="Quills"/>
        <s v="Pay It Forward"/>
        <s v="Vertical Limit"/>
        <s v="The Flintstones in Viva Rock Vegas"/>
        <s v="Baise-moi"/>
        <s v="Reindeer Games"/>
        <s v="Dracula 2000"/>
        <s v="102 Dalmatians"/>
        <s v="Red Planet"/>
        <s v="Dungeons &amp; Dragons"/>
        <s v="Get Carter"/>
        <s v="Wonder Boys"/>
        <s v="Shaft"/>
        <s v="Finding Forrester"/>
        <s v="The Legend of Bagger Vance"/>
        <s v="Titan A.E."/>
        <s v="Snow Day"/>
        <s v="The Watcher"/>
        <s v="The Skulls"/>
        <s v="Romeo Must Die"/>
        <s v="Big Momma's House"/>
        <s v="Drowning Mona"/>
        <s v="Chopper"/>
        <s v="Keeping the Faith"/>
        <s v="Center Stage"/>
        <s v="Dancing at the Blue Iguana"/>
        <s v="Book of Shadows: Blair Witch 2"/>
        <s v="Rules of Engagement"/>
        <s v="Thirteen Days"/>
        <s v="You Can Count on Me"/>
        <s v="The Kid"/>
        <s v="All the Pretty Horses"/>
        <s v="Hanging Up"/>
        <s v="Yi Yi"/>
        <s v="The Dish"/>
        <s v="Supernova"/>
        <s v="Loser"/>
        <s v="Down to You"/>
        <s v="The Way of the Gun"/>
        <s v="The Adventures of Rocky &amp; Bullwinkle"/>
        <s v="Cecil B. Demented"/>
        <s v="Nutty Professor II: the Klumps"/>
        <s v="The Crimson Rivers"/>
        <s v="Proof of Life"/>
        <s v="Bamboozled"/>
        <s v="Shadow of the Vampire"/>
        <s v="Thomas and the Magic Railroad"/>
        <s v="Tigerland"/>
        <s v="Return to Me"/>
        <s v="Boys and Girls"/>
        <s v="Whatever It Takes"/>
        <s v="Chuck &amp; Buck"/>
        <s v="Autumn in New York"/>
        <s v="Pollock"/>
        <s v="The Art of War"/>
        <s v="Before Night Falls"/>
        <s v="Left Behind: The Movie"/>
        <s v="Love &amp; Sex"/>
        <s v="Psycho Beach Party"/>
        <s v="Bait"/>
        <s v="Saving Grace"/>
        <s v="The Isle"/>
        <s v="Water Drops on Burning Rocks"/>
        <s v="Greenfingers"/>
        <s v="Highlander: Endgame"/>
        <s v="Dr. T &amp; the Women"/>
        <s v="The Yards"/>
        <s v="Urban Legends: Final Cut"/>
        <s v="Woman on Top"/>
        <s v="Ready to Rumble"/>
        <s v="Vampire Hunter D: Bloodlust"/>
        <s v="Werckmeister Harmonies"/>
        <s v="The Ladies Man"/>
        <s v="The Contender"/>
        <s v="Nine Queens"/>
        <s v="The Broken Hearts Club: A Romantic Comedy"/>
        <s v="The in Crowd"/>
        <s v="Girlfight"/>
        <s v="Beautiful Creatures"/>
        <s v="Gossip"/>
        <s v="Waking the Dead"/>
        <s v="My Dog Skip"/>
        <s v="Under the Sand"/>
        <s v="O Fantasma"/>
        <s v="Hey Ram"/>
        <s v="Duets"/>
        <s v="The Weight of Water"/>
        <s v="Lucky Numbers"/>
        <s v="Animal Factory"/>
        <s v="Bless the Child"/>
        <s v="The Man Who Cried"/>
        <s v="State and Main"/>
        <s v="Rugrats in Paris"/>
        <s v="Code Unknown"/>
        <s v="Maelstrom"/>
        <s v="Gangster No. 1"/>
        <s v="Taxi 2"/>
        <s v="Small Time Crooks"/>
        <s v="Songs from the Second Floor"/>
        <s v="Bounce"/>
        <s v="Bread and Tulips"/>
        <s v="Brother"/>
        <s v="Love, Honor and Obey"/>
        <s v="Nurse Betty"/>
        <s v="The House of Mirth"/>
        <s v="Beautiful"/>
        <s v="Here on Earth"/>
        <s v="The Million Dollar Hotel"/>
        <s v="The Tigger Movie"/>
        <s v="What Planet Are You From?"/>
        <s v="Sade"/>
        <s v="Committed"/>
        <s v="Tillsammans"/>
        <s v="Harrison's Flowers"/>
        <s v="The Specials"/>
        <s v="Love's Labour's Lost"/>
        <s v="Lost Souls"/>
        <s v="The Golden Bowl"/>
        <s v="Digimon: The Movie"/>
        <s v="Kaho Naa... Pyaar Hai"/>
        <s v="Sordid Lives"/>
        <s v="The Monkey's Mask"/>
        <s v="Suzhou River"/>
        <s v="The Next Best Thing"/>
        <s v="Ed Gein"/>
        <s v="Gun Shy"/>
        <s v="Big Eden"/>
        <s v="Harry Potter and the Sorcerer's Stone"/>
        <s v="The Fast and the Furious"/>
        <s v="The Lord of the Rings: The Fellowship of the Ring"/>
        <s v="Legally Blonde"/>
        <s v="Mulholland Dr."/>
        <s v="Monsters, Inc."/>
        <s v="Spirited Away"/>
        <s v="Donnie Darko"/>
        <s v="Not Another Teen Movie"/>
        <s v="Scary Movie 2"/>
        <s v="Ocean's Eleven"/>
        <s v="Shrek"/>
        <s v="Black Hawk Down"/>
        <s v="A Beautiful Mind"/>
        <s v="The Mummy Returns"/>
        <s v="Pearl Harbor"/>
        <s v="The Royal Tenenbaums"/>
        <s v="Amélie"/>
        <s v="Training Day"/>
        <s v="A.I. Artificial Intelligence"/>
        <s v="Ghost World"/>
        <s v="Super Troopers"/>
        <s v="A Knight's Tale"/>
        <s v="Blow"/>
        <s v="Hannibal"/>
        <s v="The Princess Diaries"/>
        <s v="Moulin Rouge!"/>
        <s v="Vanilla Sky"/>
        <s v="Thir13en Ghosts"/>
        <s v="Planet of the Apes"/>
        <s v="The Others"/>
        <s v="Joe Dirt"/>
        <s v="Atlantis: The Lost Empire"/>
        <s v="Rat Race"/>
        <s v="Summer Catch"/>
        <s v="Wet Hot American Summer"/>
        <s v="Shallow Hal"/>
        <s v="Zoolander"/>
        <s v="Jurassic Park III"/>
        <s v="Enemy at the Gates"/>
        <s v="Gosford Park"/>
        <s v="Swordfish"/>
        <s v="Jeepers Creepers"/>
        <s v="Sex and Lucía"/>
        <s v="Hardball"/>
        <s v="Evolution"/>
        <s v="Original Sin"/>
        <s v="Monster's Ball"/>
        <s v="Spy Kids"/>
        <s v="Behind Enemy Lines"/>
        <s v="Intimacy"/>
        <s v="Bully"/>
        <s v="Bridget Jones's Diary"/>
        <s v="I Am Sam"/>
        <s v="The Last Castle"/>
        <s v="The Piano Teacher"/>
        <s v="Spy Game"/>
        <s v="Lara Croft: Tomb Raider"/>
        <s v="American Pie 2"/>
        <s v="Frailty"/>
        <s v="Along Came a Spider"/>
        <s v="Rush Hour 2"/>
        <s v="Save the Last Dance"/>
        <s v="Domestic Disturbance"/>
        <s v="Riding in Cars with Boys"/>
        <s v="The Animal"/>
        <s v="How High"/>
        <s v="Joy Ride"/>
        <s v="3000 Miles to Graceland"/>
        <s v="The Score"/>
        <s v="Jason X"/>
        <s v="Jay and Silent Bob Strike Back"/>
        <s v="The Mexican"/>
        <s v="From Hell"/>
        <s v="Crocodile Dundee in Los Angeles"/>
        <s v="Heist"/>
        <s v="Serendipity"/>
        <s v="Brotherhood of the Wolf"/>
        <s v="The Pledge"/>
        <s v="American Outlaws"/>
        <s v="Ghosts of Mars"/>
        <s v="Rock Star"/>
        <s v="Osmosis Jones"/>
        <s v="Fat Girl"/>
        <s v="Saving Silverman"/>
        <s v="The Glass House"/>
        <s v="The Wedding Planner"/>
        <s v="Session 9"/>
        <s v="Hedwig and the Angry Inch"/>
        <s v="Baby Boy"/>
        <s v="K-PAX"/>
        <s v="Freddy Got Fingered"/>
        <s v="Sweet November"/>
        <s v="Kate &amp; Leopold"/>
        <s v="Don't Say a Word"/>
        <s v="Ali"/>
        <s v="Life as a House"/>
        <s v="Ichi the Killer"/>
        <s v="Tomcats"/>
        <s v="Bandits"/>
        <s v="Monkeybone"/>
        <s v="In the Bedroom"/>
        <s v="Pootie Tang"/>
        <s v="Waking Life"/>
        <s v="Bubble Boy"/>
        <s v="Josie and the Pussycats"/>
        <s v="The Devil's Backbone"/>
        <s v="Shaolin Soccer"/>
        <s v="Jimmy Neutron: Boy Genius"/>
        <s v="Driven"/>
        <s v="Get Over It"/>
        <s v="Cowboy Bebop: The Movie"/>
        <s v="An American Rhapsody"/>
        <s v="Exit Wounds"/>
        <s v="Manic"/>
        <s v="Lagaan: Once Upon a Time in India"/>
        <s v="The Majestic"/>
        <s v="Valentine"/>
        <s v="Final Fantasy: The Spirits Within"/>
        <s v="The One"/>
        <s v="Lost and Delirious"/>
        <s v="Sugar &amp; Spice"/>
        <s v="Cats &amp; Dogs"/>
        <s v="Hearts in Atlantis"/>
        <s v="America's Sweethearts"/>
        <s v="Kiss of the Dragon"/>
        <s v="Captain Corelli's Mandolin"/>
        <s v="The Believer"/>
        <s v="Dil Chahta Hai"/>
        <s v="Someone Like You"/>
        <s v="Mean Machine"/>
        <s v="Enigma"/>
        <s v="The Experiment"/>
        <s v="Millennium Actress"/>
        <s v="The Tailor of Panama"/>
        <s v="Formula 51"/>
        <s v="15 Minutes"/>
        <s v="Iris"/>
        <s v="Nowhere in Africa"/>
        <s v="Crazy/Beautiful"/>
        <s v="Angel Eyes"/>
        <s v="Kabhi Khushi Kabhie Gham..."/>
        <s v="Buffalo Soldiers"/>
        <s v="The Anniversary Party"/>
        <s v="Blow Dry"/>
        <s v="The Musketeer"/>
        <s v="O"/>
        <s v="Birthday Girl"/>
        <s v="Human Nature"/>
        <s v="Made"/>
        <s v="One Night at McCool's"/>
        <s v="Dr. Dolittle 2"/>
      </sharedItems>
    </cacheField>
    <cacheField name="rating" numFmtId="0">
      <sharedItems containsBlank="1"/>
    </cacheField>
    <cacheField name="genre" numFmtId="0">
      <sharedItems count="17">
        <s v="Drama"/>
        <s v="Adventure"/>
        <s v="Action"/>
        <s v="Comedy"/>
        <s v="Horror"/>
        <s v="Biography"/>
        <s v="Crime"/>
        <s v="Fantasy"/>
        <s v="Family"/>
        <s v="Sci-Fi"/>
        <s v="Animation"/>
        <s v="Romance"/>
        <s v="Music"/>
        <s v="Western"/>
        <s v="Thriller"/>
        <s v="History"/>
        <s v="Mystery"/>
      </sharedItems>
    </cacheField>
    <cacheField name="year" numFmtId="0">
      <sharedItems containsSemiMixedTypes="0" containsString="0" containsNumber="1" containsInteger="1" minValue="1980" maxValue="2001" count="22">
        <n v="1980"/>
        <n v="1981"/>
        <n v="1982"/>
        <n v="1983"/>
        <n v="1984"/>
        <n v="1985"/>
        <n v="1986"/>
        <n v="1987"/>
        <n v="1988"/>
        <n v="1989"/>
        <n v="1990"/>
        <n v="1991"/>
        <n v="1992"/>
        <n v="1993"/>
        <n v="1994"/>
        <n v="1995"/>
        <n v="1996"/>
        <n v="1997"/>
        <n v="1998"/>
        <n v="1999"/>
        <n v="2000"/>
        <n v="2001"/>
      </sharedItems>
    </cacheField>
    <cacheField name="released" numFmtId="0">
      <sharedItems/>
    </cacheField>
    <cacheField name="score" numFmtId="0">
      <sharedItems containsSemiMixedTypes="0" containsString="0" containsNumber="1" minValue="2.2000000000000002" maxValue="9.3000000000000007" count="66">
        <n v="8.4"/>
        <n v="5.8"/>
        <n v="8.6999999999999993"/>
        <n v="7.7"/>
        <n v="7.3"/>
        <n v="6.4"/>
        <n v="7.9"/>
        <n v="8.1999999999999993"/>
        <n v="6.8"/>
        <n v="7"/>
        <n v="6.1"/>
        <n v="5.3"/>
        <n v="7.1"/>
        <n v="7.2"/>
        <n v="6.6"/>
        <n v="6.9"/>
        <n v="6.5"/>
        <n v="6.7"/>
        <n v="5"/>
        <n v="6.2"/>
        <n v="5.4"/>
        <n v="6.3"/>
        <n v="6"/>
        <n v="5.9"/>
        <n v="7.5"/>
        <n v="4.8"/>
        <n v="4.5999999999999996"/>
        <n v="5.0999999999999996"/>
        <n v="8.3000000000000007"/>
        <n v="4.2"/>
        <n v="5.5"/>
        <n v="8.1"/>
        <n v="4.7"/>
        <n v="5.2"/>
        <n v="7.4"/>
        <n v="4"/>
        <n v="4.3"/>
        <n v="7.6"/>
        <n v="4.9000000000000004"/>
        <n v="3.4"/>
        <n v="7.8"/>
        <n v="5.6"/>
        <n v="2.7"/>
        <n v="2.9"/>
        <n v="4.4000000000000004"/>
        <n v="8"/>
        <n v="5.7"/>
        <n v="3.7"/>
        <n v="3.6"/>
        <n v="3.9"/>
        <n v="3.5"/>
        <n v="3.8"/>
        <n v="4.0999999999999996"/>
        <n v="3"/>
        <n v="4.5"/>
        <n v="8.5"/>
        <n v="3.2"/>
        <n v="2.6"/>
        <n v="2.2000000000000002"/>
        <n v="3.1"/>
        <n v="8.6"/>
        <n v="8.9"/>
        <n v="9.3000000000000007"/>
        <n v="8.8000000000000007"/>
        <n v="3.3"/>
        <n v="2.5"/>
      </sharedItems>
    </cacheField>
    <cacheField name="votes" numFmtId="0">
      <sharedItems containsSemiMixedTypes="0" containsString="0" containsNumber="1" containsInteger="1" minValue="51" maxValue="2400000" count="649">
        <n v="927000"/>
        <n v="65000"/>
        <n v="1200000"/>
        <n v="221000"/>
        <n v="108000"/>
        <n v="123000"/>
        <n v="188000"/>
        <n v="330000"/>
        <n v="101000"/>
        <n v="10000"/>
        <n v="18000"/>
        <n v="54000"/>
        <n v="30000"/>
        <n v="49000"/>
        <n v="37000"/>
        <n v="27000"/>
        <n v="21000"/>
        <n v="29000"/>
        <n v="66000"/>
        <n v="26000"/>
        <n v="20000"/>
        <n v="14000"/>
        <n v="22000"/>
        <n v="12000"/>
        <n v="33000"/>
        <n v="5100"/>
        <n v="4100"/>
        <n v="17000"/>
        <n v="8900"/>
        <n v="16000"/>
        <n v="15000"/>
        <n v="604"/>
        <n v="9100"/>
        <n v="24000"/>
        <n v="4300"/>
        <n v="11000"/>
        <n v="4000"/>
        <n v="5700"/>
        <n v="13000"/>
        <n v="9000"/>
        <n v="2000"/>
        <n v="3900"/>
        <n v="3100"/>
        <n v="4500"/>
        <n v="3700"/>
        <n v="6700"/>
        <n v="2900"/>
        <n v="2600"/>
        <n v="2400"/>
        <n v="5200"/>
        <n v="5300"/>
        <n v="1900"/>
        <n v="875"/>
        <n v="1400"/>
        <n v="2800"/>
        <n v="915"/>
        <n v="1500"/>
        <n v="1800"/>
        <n v="965"/>
        <n v="1100"/>
        <n v="585"/>
        <n v="1300"/>
        <n v="415"/>
        <n v="1000"/>
        <n v="546"/>
        <n v="643"/>
        <n v="351"/>
        <n v="4800"/>
        <n v="2100"/>
        <n v="269"/>
        <n v="740"/>
        <n v="599"/>
        <n v="211"/>
        <n v="593"/>
        <n v="230"/>
        <n v="905000"/>
        <n v="32000"/>
        <n v="97000"/>
        <n v="131000"/>
        <n v="192000"/>
        <n v="40000"/>
        <n v="47000"/>
        <n v="42000"/>
        <n v="59000"/>
        <n v="170000"/>
        <n v="237000"/>
        <n v="68000"/>
        <n v="34000"/>
        <n v="7600"/>
        <n v="60000"/>
        <n v="4200"/>
        <n v="61000"/>
        <n v="51000"/>
        <n v="94000"/>
        <n v="77000"/>
        <n v="87000"/>
        <n v="56000"/>
        <n v="19000"/>
        <n v="7300"/>
        <n v="3400"/>
        <n v="38000"/>
        <n v="28000"/>
        <n v="7900"/>
        <n v="7500"/>
        <n v="4900"/>
        <n v="7100"/>
        <n v="5600"/>
        <n v="9900"/>
        <n v="9400"/>
        <n v="4400"/>
        <n v="5800"/>
        <n v="891"/>
        <n v="3600"/>
        <n v="1600"/>
        <n v="829"/>
        <n v="761"/>
        <n v="2700"/>
        <n v="659"/>
        <n v="1700"/>
        <n v="928"/>
        <n v="920"/>
        <n v="384"/>
        <n v="674"/>
        <n v="1200"/>
        <n v="782"/>
        <n v="101"/>
        <n v="499"/>
        <n v="228"/>
        <n v="98000"/>
        <n v="710000"/>
        <n v="382000"/>
        <n v="141000"/>
        <n v="381000"/>
        <n v="234000"/>
        <n v="52000"/>
        <n v="41000"/>
        <n v="148000"/>
        <n v="73000"/>
        <n v="115000"/>
        <n v="2500"/>
        <n v="8100"/>
        <n v="44000"/>
        <n v="220000"/>
        <n v="100000"/>
        <n v="179000"/>
        <n v="8200"/>
        <n v="78000"/>
        <n v="45000"/>
        <n v="63000"/>
        <n v="9300"/>
        <n v="6500"/>
        <n v="25000"/>
        <n v="50000"/>
        <n v="7800"/>
        <n v="3500"/>
        <n v="2200"/>
        <n v="3000"/>
        <n v="2300"/>
        <n v="9800"/>
        <n v="6100"/>
        <n v="684"/>
        <n v="3800"/>
        <n v="501"/>
        <n v="768"/>
        <n v="818"/>
        <n v="683"/>
        <n v="914"/>
        <n v="322"/>
        <n v="984"/>
        <n v="538"/>
        <n v="785"/>
        <n v="838"/>
        <n v="653"/>
        <n v="895"/>
        <n v="460"/>
        <n v="665"/>
        <n v="352"/>
        <n v="256"/>
        <n v="253"/>
        <n v="651"/>
        <n v="240"/>
        <n v="75"/>
        <n v="336"/>
        <n v="766000"/>
        <n v="973000"/>
        <n v="83000"/>
        <n v="75000"/>
        <n v="93000"/>
        <n v="57000"/>
        <n v="31000"/>
        <n v="86000"/>
        <n v="134000"/>
        <n v="8700"/>
        <n v="3300"/>
        <n v="6900"/>
        <n v="3200"/>
        <n v="4600"/>
        <n v="8600"/>
        <n v="9700"/>
        <n v="6000"/>
        <n v="7200"/>
        <n v="5400"/>
        <n v="5500"/>
        <n v="4700"/>
        <n v="458"/>
        <n v="7400"/>
        <n v="938"/>
        <n v="701"/>
        <n v="208"/>
        <n v="115"/>
        <n v="747"/>
        <n v="786"/>
        <n v="456"/>
        <n v="617"/>
        <n v="513"/>
        <n v="681"/>
        <n v="368"/>
        <n v="661"/>
        <n v="360"/>
        <n v="235"/>
        <n v="300"/>
        <n v="826"/>
        <n v="169"/>
        <n v="131"/>
        <n v="182"/>
        <n v="275"/>
        <n v="51"/>
        <n v="313"/>
        <n v="79"/>
        <n v="812000"/>
        <n v="132000"/>
        <n v="365000"/>
        <n v="205000"/>
        <n v="321000"/>
        <n v="118000"/>
        <n v="459000"/>
        <n v="212000"/>
        <n v="377000"/>
        <n v="171000"/>
        <n v="53000"/>
        <n v="135000"/>
        <n v="204000"/>
        <n v="96000"/>
        <n v="62000"/>
        <n v="39000"/>
        <n v="71000"/>
        <n v="91000"/>
        <n v="46000"/>
        <n v="36000"/>
        <n v="157000"/>
        <n v="76000"/>
        <n v="35000"/>
        <n v="6600"/>
        <n v="8000"/>
        <n v="7700"/>
        <n v="8400"/>
        <n v="7000"/>
        <n v="983"/>
        <n v="5000"/>
        <n v="705"/>
        <n v="619"/>
        <n v="6800"/>
        <n v="816"/>
        <n v="856"/>
        <n v="446"/>
        <n v="866"/>
        <n v="807"/>
        <n v="634"/>
        <n v="440"/>
        <n v="822"/>
        <n v="794"/>
        <n v="212"/>
        <n v="733"/>
        <n v="586"/>
        <n v="952"/>
        <n v="262"/>
        <n v="241"/>
        <n v="270"/>
        <n v="424"/>
        <n v="94"/>
        <n v="184"/>
        <n v="67"/>
        <n v="216"/>
        <n v="73"/>
        <n v="172"/>
        <n v="105"/>
        <n v="252000"/>
        <n v="1100000"/>
        <n v="88000"/>
        <n v="367000"/>
        <n v="159000"/>
        <n v="191000"/>
        <n v="55000"/>
        <n v="48000"/>
        <n v="150000"/>
        <n v="89000"/>
        <n v="81000"/>
        <n v="117000"/>
        <n v="129000"/>
        <n v="9200"/>
        <n v="5900"/>
        <n v="23000"/>
        <n v="9600"/>
        <n v="8800"/>
        <n v="993"/>
        <n v="404"/>
        <n v="610"/>
        <n v="511"/>
        <n v="243"/>
        <n v="953"/>
        <n v="386"/>
        <n v="434"/>
        <n v="804"/>
        <n v="487"/>
        <n v="934"/>
        <n v="301"/>
        <n v="861"/>
        <n v="468"/>
        <n v="760"/>
        <n v="122"/>
        <n v="726"/>
        <n v="128"/>
        <n v="134"/>
        <n v="545"/>
        <n v="214"/>
        <n v="155"/>
        <n v="207"/>
        <n v="192"/>
        <n v="339"/>
        <n v="91"/>
        <n v="100"/>
        <n v="397"/>
        <n v="166"/>
        <n v="139"/>
        <n v="306000"/>
        <n v="668000"/>
        <n v="374000"/>
        <n v="127000"/>
        <n v="128000"/>
        <n v="389000"/>
        <n v="186000"/>
        <n v="165000"/>
        <n v="82000"/>
        <n v="58000"/>
        <n v="104000"/>
        <n v="69000"/>
        <n v="780"/>
        <n v="70000"/>
        <n v="43000"/>
        <n v="9500"/>
        <n v="6200"/>
        <n v="6300"/>
        <n v="976"/>
        <n v="790"/>
        <n v="565"/>
        <n v="454"/>
        <n v="906"/>
        <n v="783"/>
        <n v="616"/>
        <n v="879"/>
        <n v="543"/>
        <n v="258"/>
        <n v="503"/>
        <n v="153"/>
        <n v="937"/>
        <n v="377"/>
        <n v="735"/>
        <n v="367"/>
        <n v="533"/>
        <n v="592"/>
        <n v="840"/>
        <n v="453"/>
        <n v="525"/>
        <n v="754"/>
        <n v="922"/>
        <n v="437"/>
        <n v="675"/>
        <n v="402000"/>
        <n v="691000"/>
        <n v="240000"/>
        <n v="211000"/>
        <n v="289000"/>
        <n v="176000"/>
        <n v="130000"/>
        <n v="243000"/>
        <n v="79000"/>
        <n v="119000"/>
        <n v="144000"/>
        <n v="147000"/>
        <n v="111000"/>
        <n v="152000"/>
        <n v="67000"/>
        <n v="6400"/>
        <n v="999"/>
        <n v="882"/>
        <n v="997"/>
        <n v="512"/>
        <n v="905"/>
        <n v="872"/>
        <n v="878"/>
        <n v="541"/>
        <n v="771"/>
        <n v="834"/>
        <n v="862"/>
        <n v="697"/>
        <n v="390"/>
        <n v="639"/>
        <n v="810000"/>
        <n v="270000"/>
        <n v="483000"/>
        <n v="103000"/>
        <n v="92000"/>
        <n v="196000"/>
        <n v="187000"/>
        <n v="239000"/>
        <n v="158000"/>
        <n v="304000"/>
        <n v="125000"/>
        <n v="90000"/>
        <n v="8300"/>
        <n v="8500"/>
        <n v="497"/>
        <n v="994"/>
        <n v="688"/>
        <n v="309"/>
        <n v="998"/>
        <n v="613"/>
        <n v="949"/>
        <n v="707000"/>
        <n v="346000"/>
        <n v="442000"/>
        <n v="244000"/>
        <n v="167000"/>
        <n v="494000"/>
        <n v="146000"/>
        <n v="201000"/>
        <n v="64000"/>
        <n v="126000"/>
        <n v="166000"/>
        <n v="164000"/>
        <n v="85000"/>
        <n v="102000"/>
        <n v="703"/>
        <n v="677"/>
        <n v="716"/>
        <n v="881"/>
        <n v="490"/>
        <n v="917"/>
        <n v="201"/>
        <n v="849"/>
        <n v="274"/>
        <n v="943"/>
        <n v="666"/>
        <n v="710"/>
        <n v="877"/>
        <n v="696"/>
        <n v="776"/>
        <n v="694"/>
        <n v="353"/>
        <n v="370000"/>
        <n v="310000"/>
        <n v="299000"/>
        <n v="501000"/>
        <n v="203000"/>
        <n v="247000"/>
        <n v="344000"/>
        <n v="140000"/>
        <n v="456000"/>
        <n v="151000"/>
        <n v="416000"/>
        <n v="95000"/>
        <n v="945"/>
        <n v="712"/>
        <n v="979"/>
        <n v="995"/>
        <n v="406"/>
        <n v="930"/>
        <n v="958"/>
        <n v="1000000"/>
        <n v="1300000"/>
        <n v="180000"/>
        <n v="142000"/>
        <n v="182000"/>
        <n v="424000"/>
        <n v="74000"/>
        <n v="72000"/>
        <n v="116000"/>
        <n v="796"/>
        <n v="815"/>
        <n v="943000"/>
        <n v="112000"/>
        <n v="156000"/>
        <n v="199000"/>
        <n v="385000"/>
        <n v="242000"/>
        <n v="124000"/>
        <n v="274000"/>
        <n v="280000"/>
        <n v="284000"/>
        <n v="80000"/>
        <n v="318000"/>
        <n v="106000"/>
        <n v="160000"/>
        <n v="874"/>
        <n v="745"/>
        <n v="950"/>
        <n v="876"/>
        <n v="894000"/>
        <n v="206000"/>
        <n v="275000"/>
        <n v="163000"/>
        <n v="177000"/>
        <n v="589000"/>
        <n v="229000"/>
        <n v="122000"/>
        <n v="84000"/>
        <n v="464"/>
        <n v="2400000"/>
        <n v="1900000"/>
        <n v="970000"/>
        <n v="357000"/>
        <n v="339000"/>
        <n v="361000"/>
        <n v="154000"/>
        <n v="222000"/>
        <n v="301000"/>
        <n v="214000"/>
        <n v="168000"/>
        <n v="596000"/>
        <n v="193000"/>
        <n v="1500000"/>
        <n v="978000"/>
        <n v="277000"/>
        <n v="480000"/>
        <n v="913000"/>
        <n v="175000"/>
        <n v="282000"/>
        <n v="105000"/>
        <n v="133000"/>
        <n v="759"/>
        <n v="543000"/>
        <n v="216000"/>
        <n v="295000"/>
        <n v="202000"/>
        <n v="294000"/>
        <n v="634000"/>
        <n v="398000"/>
        <n v="647000"/>
        <n v="183000"/>
        <n v="249000"/>
        <n v="319000"/>
        <n v="138000"/>
        <n v="120000"/>
        <n v="121000"/>
        <n v="833"/>
        <n v="246000"/>
        <n v="444000"/>
        <n v="227000"/>
        <n v="887000"/>
        <n v="276000"/>
        <n v="342000"/>
        <n v="325000"/>
        <n v="544000"/>
        <n v="642000"/>
        <n v="260000"/>
        <n v="529000"/>
        <n v="109000"/>
        <n v="185000"/>
        <n v="238000"/>
        <n v="388000"/>
        <n v="161000"/>
        <n v="287000"/>
        <n v="136000"/>
        <n v="218000"/>
        <n v="99000"/>
        <n v="754000"/>
        <n v="547000"/>
        <n v="972000"/>
        <n v="403000"/>
        <n v="139000"/>
        <n v="223000"/>
        <n v="266000"/>
        <n v="297000"/>
        <n v="114000"/>
        <n v="273000"/>
        <n v="265000"/>
        <n v="200000"/>
        <n v="174000"/>
        <n v="173000"/>
        <n v="217000"/>
        <n v="153000"/>
        <n v="232000"/>
        <n v="149000"/>
        <n v="506"/>
        <n v="534"/>
        <n v="1700000"/>
        <n v="189000"/>
        <n v="313000"/>
        <n v="401000"/>
        <n v="748000"/>
        <n v="309000"/>
        <n v="930000"/>
        <n v="248000"/>
        <n v="155000"/>
        <n v="286000"/>
        <n v="169000"/>
        <n v="230000"/>
        <n v="338000"/>
        <n v="540000"/>
        <n v="210000"/>
        <n v="172000"/>
        <n v="107000"/>
        <n v="195000"/>
        <n v="110000"/>
        <n v="514000"/>
        <n v="1400000"/>
        <n v="800000"/>
        <n v="786000"/>
        <n v="542000"/>
        <n v="582000"/>
        <n v="396000"/>
        <n v="228000"/>
        <n v="322000"/>
        <n v="181000"/>
        <n v="236000"/>
        <n v="258000"/>
        <n v="317000"/>
        <n v="194000"/>
        <n v="226000"/>
        <n v="219000"/>
        <n v="197000"/>
        <n v="685000"/>
        <n v="362000"/>
        <n v="331000"/>
        <n v="838000"/>
        <n v="679000"/>
        <n v="755000"/>
        <n v="531000"/>
        <n v="630000"/>
        <n v="372000"/>
        <n v="871000"/>
        <n v="307000"/>
        <n v="717000"/>
        <n v="261000"/>
        <n v="271000"/>
        <n v="253000"/>
        <n v="213000"/>
        <n v="251000"/>
        <n v="145000"/>
      </sharedItems>
    </cacheField>
    <cacheField name="director" numFmtId="0">
      <sharedItems/>
    </cacheField>
    <cacheField name="writer" numFmtId="0">
      <sharedItems containsBlank="1"/>
    </cacheField>
    <cacheField name="star" numFmtId="0">
      <sharedItems containsBlank="1"/>
    </cacheField>
    <cacheField name="country" numFmtId="0">
      <sharedItems/>
    </cacheField>
    <cacheField name="budget" numFmtId="0">
      <sharedItems containsSemiMixedTypes="0" containsString="0" containsNumber="1" containsInteger="1" minValue="0" maxValue="200000000"/>
    </cacheField>
    <cacheField name="gross" numFmtId="0">
      <sharedItems containsString="0" containsBlank="1" containsNumber="1" containsInteger="1" minValue="309" maxValue="2201647264"/>
    </cacheField>
    <cacheField name="company" numFmtId="0">
      <sharedItems containsBlank="1"/>
    </cacheField>
    <cacheField name="runtime,," numFmtId="0">
      <sharedItems containsMixedTypes="1" containsNumber="1" containsInteger="1" minValue="94" maxValue="141"/>
    </cacheField>
  </cacheFields>
  <extLst>
    <ext xmlns:x14="http://schemas.microsoft.com/office/spreadsheetml/2009/9/main" uri="{725AE2AE-9491-48be-B2B4-4EB974FC3084}">
      <x14:pivotCacheDefinition pivotCacheId="6765082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rtune Samuel" refreshedDate="45893.482490509261" createdVersion="8" refreshedVersion="8" minRefreshableVersion="3" recordCount="4000" xr:uid="{1428B8AB-DEDB-455E-9E3A-A442F004E86C}">
  <cacheSource type="worksheet">
    <worksheetSource ref="A1:O4001" sheet="Release_year and score "/>
  </cacheSource>
  <cacheFields count="15">
    <cacheField name="name" numFmtId="0">
      <sharedItems containsMixedTypes="1" containsNumber="1" containsInteger="1" minValue="54" maxValue="1984"/>
    </cacheField>
    <cacheField name="rating" numFmtId="0">
      <sharedItems containsBlank="1"/>
    </cacheField>
    <cacheField name="genre" numFmtId="0">
      <sharedItems/>
    </cacheField>
    <cacheField name="year" numFmtId="0">
      <sharedItems containsSemiMixedTypes="0" containsString="0" containsNumber="1" containsInteger="1" minValue="1980" maxValue="2001" count="22">
        <n v="1980"/>
        <n v="1981"/>
        <n v="1982"/>
        <n v="1983"/>
        <n v="1984"/>
        <n v="1985"/>
        <n v="1986"/>
        <n v="1987"/>
        <n v="1988"/>
        <n v="1989"/>
        <n v="1990"/>
        <n v="1991"/>
        <n v="1992"/>
        <n v="1993"/>
        <n v="1994"/>
        <n v="1995"/>
        <n v="1996"/>
        <n v="1997"/>
        <n v="1998"/>
        <n v="1999"/>
        <n v="2000"/>
        <n v="2001"/>
      </sharedItems>
    </cacheField>
    <cacheField name="released" numFmtId="0">
      <sharedItems/>
    </cacheField>
    <cacheField name="score" numFmtId="0">
      <sharedItems containsSemiMixedTypes="0" containsString="0" containsNumber="1" minValue="2.2000000000000002" maxValue="9.3000000000000007"/>
    </cacheField>
    <cacheField name="votes" numFmtId="0">
      <sharedItems containsSemiMixedTypes="0" containsString="0" containsNumber="1" containsInteger="1" minValue="51" maxValue="2400000"/>
    </cacheField>
    <cacheField name="director" numFmtId="0">
      <sharedItems/>
    </cacheField>
    <cacheField name="writer" numFmtId="0">
      <sharedItems containsBlank="1"/>
    </cacheField>
    <cacheField name="star" numFmtId="0">
      <sharedItems containsBlank="1"/>
    </cacheField>
    <cacheField name="country" numFmtId="0">
      <sharedItems/>
    </cacheField>
    <cacheField name="budget" numFmtId="0">
      <sharedItems containsSemiMixedTypes="0" containsString="0" containsNumber="1" containsInteger="1" minValue="0" maxValue="200000000"/>
    </cacheField>
    <cacheField name="gross" numFmtId="0">
      <sharedItems containsString="0" containsBlank="1" containsNumber="1" containsInteger="1" minValue="309" maxValue="2201647264"/>
    </cacheField>
    <cacheField name="company" numFmtId="0">
      <sharedItems containsBlank="1"/>
    </cacheField>
    <cacheField name="runtime" numFmtId="0">
      <sharedItems containsSemiMixedTypes="0" containsString="0" containsNumber="1" containsInteger="1" minValue="55" maxValue="357"/>
    </cacheField>
  </cacheFields>
  <extLst>
    <ext xmlns:x14="http://schemas.microsoft.com/office/spreadsheetml/2009/9/main" uri="{725AE2AE-9491-48be-B2B4-4EB974FC3084}">
      <x14:pivotCacheDefinition pivotCacheId="5321384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s v="The Shining"/>
    <s v="R"/>
    <x v="0"/>
    <x v="0"/>
    <s v="June 13, 1980 (United States)"/>
    <n v="8.4"/>
    <x v="0"/>
    <s v="Stanley Kubrick"/>
    <s v="Stephen King"/>
    <s v="Jack Nicholson"/>
    <s v="United Kingdom"/>
    <n v="19000000"/>
    <n v="46998772"/>
    <s v="Warner Bros."/>
    <n v="146"/>
  </r>
  <r>
    <s v="The Blue Lagoon"/>
    <s v="R"/>
    <x v="1"/>
    <x v="0"/>
    <s v="July 2, 1980 (United States)"/>
    <n v="5.8"/>
    <x v="1"/>
    <s v="Randal Kleiser"/>
    <s v="Henry De Vere Stacpoole"/>
    <s v="Brooke Shields"/>
    <s v="United States"/>
    <n v="4500000"/>
    <n v="58853106"/>
    <s v="Columbia Pictures"/>
    <n v="104"/>
  </r>
  <r>
    <s v="Star Wars: Episode V - The Empire Strikes Back"/>
    <s v="PG"/>
    <x v="2"/>
    <x v="0"/>
    <s v="June 20, 1980 (United States)"/>
    <n v="8.6999999999999993"/>
    <x v="2"/>
    <s v="Irvin Kershner"/>
    <s v="Leigh Brackett"/>
    <s v="Mark Hamill"/>
    <s v="United States"/>
    <n v="18000000"/>
    <n v="538375067"/>
    <s v="Lucasfilm"/>
    <n v="124"/>
  </r>
  <r>
    <s v="Airplane!"/>
    <s v="PG"/>
    <x v="3"/>
    <x v="0"/>
    <s v="July 2, 1980 (United States)"/>
    <n v="7.7"/>
    <x v="3"/>
    <s v="Jim Abrahams"/>
    <s v="Jim Abrahams"/>
    <s v="Robert Hays"/>
    <s v="United States"/>
    <n v="3500000"/>
    <n v="83453539"/>
    <s v="Paramount Pictures"/>
    <n v="88"/>
  </r>
  <r>
    <s v="Caddyshack"/>
    <s v="R"/>
    <x v="3"/>
    <x v="0"/>
    <s v="July 25, 1980 (United States)"/>
    <n v="7.3"/>
    <x v="4"/>
    <s v="Harold Ramis"/>
    <s v="Brian Doyle-Murray"/>
    <s v="Chevy Chase"/>
    <s v="United States"/>
    <n v="6000000"/>
    <n v="39846344"/>
    <s v="Orion Pictures"/>
    <n v="98"/>
  </r>
  <r>
    <s v="Friday the 13th"/>
    <s v="R"/>
    <x v="4"/>
    <x v="0"/>
    <s v="May 9, 1980 (United States)"/>
    <n v="6.4"/>
    <x v="5"/>
    <s v="Sean S. Cunningham"/>
    <s v="Victor Miller"/>
    <s v="Betsy Palmer"/>
    <s v="United States"/>
    <n v="550000"/>
    <n v="39754601"/>
    <s v="Paramount Pictures"/>
    <n v="95"/>
  </r>
  <r>
    <s v="The Blues Brothers"/>
    <s v="R"/>
    <x v="2"/>
    <x v="0"/>
    <s v="June 20, 1980 (United States)"/>
    <n v="7.9"/>
    <x v="6"/>
    <s v="John Landis"/>
    <s v="Dan Aykroyd"/>
    <s v="John Belushi"/>
    <s v="United States"/>
    <n v="27000000"/>
    <n v="115229890"/>
    <s v="Universal Pictures"/>
    <n v="133"/>
  </r>
  <r>
    <s v="Raging Bull"/>
    <s v="R"/>
    <x v="5"/>
    <x v="0"/>
    <s v="December 19, 1980 (United States)"/>
    <n v="8.1999999999999993"/>
    <x v="7"/>
    <s v="Martin Scorsese"/>
    <s v="Jake LaMotta"/>
    <s v="Robert De Niro"/>
    <s v="United States"/>
    <n v="18000000"/>
    <n v="23402427"/>
    <s v="Chartoff-Winkler Productions"/>
    <n v="129"/>
  </r>
  <r>
    <s v="Superman II"/>
    <s v="PG"/>
    <x v="2"/>
    <x v="0"/>
    <s v="June 19, 1981 (United States)"/>
    <n v="6.8"/>
    <x v="8"/>
    <s v="Richard Lester"/>
    <s v="Jerry Siegel"/>
    <s v="Gene Hackman"/>
    <s v="United States"/>
    <n v="54000000"/>
    <n v="108185706"/>
    <s v="Dovemead Films"/>
    <n v="127"/>
  </r>
  <r>
    <s v="The Long Riders"/>
    <s v="R"/>
    <x v="5"/>
    <x v="0"/>
    <s v="May 16, 1980 (United States)"/>
    <n v="7"/>
    <x v="9"/>
    <s v="Walter Hill"/>
    <s v="Bill Bryden"/>
    <s v="David Carradine"/>
    <s v="United States"/>
    <n v="10000000"/>
    <n v="15795189"/>
    <s v="United Artists"/>
    <n v="100"/>
  </r>
  <r>
    <s v="Any Which Way You Can"/>
    <s v="PG"/>
    <x v="2"/>
    <x v="0"/>
    <s v="December 17, 1980 (United States)"/>
    <n v="6.1"/>
    <x v="10"/>
    <s v="Buddy Van Horn"/>
    <s v="Stanford Sherman"/>
    <s v="Clint Eastwood"/>
    <s v="United States"/>
    <n v="15000000"/>
    <n v="70687344"/>
    <s v="The Malpaso Company"/>
    <n v="116"/>
  </r>
  <r>
    <s v="The Gods Must Be Crazy"/>
    <s v="PG"/>
    <x v="1"/>
    <x v="0"/>
    <s v="October 26, 1984 (United States)"/>
    <n v="7.3"/>
    <x v="11"/>
    <s v="Jamie Uys"/>
    <s v="Jamie Uys"/>
    <s v="N!xau"/>
    <s v="South Africa"/>
    <n v="5000000"/>
    <n v="30031783"/>
    <s v="C.A.T. Films"/>
    <n v="109"/>
  </r>
  <r>
    <s v="Popeye"/>
    <s v="PG"/>
    <x v="1"/>
    <x v="0"/>
    <s v="December 12, 1980 (United States)"/>
    <n v="5.3"/>
    <x v="12"/>
    <s v="Robert Altman"/>
    <s v="Jules Feiffer"/>
    <s v="Robin Williams"/>
    <s v="United States"/>
    <n v="20000000"/>
    <n v="49823037"/>
    <s v="Paramount Pictures"/>
    <n v="114"/>
  </r>
  <r>
    <s v="Ordinary People"/>
    <s v="R"/>
    <x v="0"/>
    <x v="0"/>
    <s v="September 19, 1980 (United States)"/>
    <n v="7.7"/>
    <x v="13"/>
    <s v="Robert Redford"/>
    <s v="Judith Guest"/>
    <s v="Donald Sutherland"/>
    <s v="United States"/>
    <n v="6000000"/>
    <n v="54766923"/>
    <s v="Paramount Pictures"/>
    <n v="124"/>
  </r>
  <r>
    <s v="Dressed to Kill"/>
    <s v="R"/>
    <x v="6"/>
    <x v="0"/>
    <s v="July 25, 1980 (United States)"/>
    <n v="7.1"/>
    <x v="14"/>
    <s v="Brian De Palma"/>
    <s v="Brian De Palma"/>
    <s v="Michael Caine"/>
    <s v="United States"/>
    <n v="6500000"/>
    <n v="31899000"/>
    <s v="Filmways Pictures"/>
    <n v="104"/>
  </r>
  <r>
    <s v="Somewhere in Time"/>
    <s v="PG"/>
    <x v="0"/>
    <x v="0"/>
    <s v="October 3, 1980 (United States)"/>
    <n v="7.2"/>
    <x v="15"/>
    <s v="Jeannot Szwarc"/>
    <s v="Richard Matheson"/>
    <s v="Christopher Reeve"/>
    <s v="United States"/>
    <n v="5100000"/>
    <n v="9709597"/>
    <s v="Rastar Pictures"/>
    <n v="103"/>
  </r>
  <r>
    <s v="Fame"/>
    <s v="R"/>
    <x v="0"/>
    <x v="0"/>
    <s v="May 16, 1980 (United States)"/>
    <n v="6.6"/>
    <x v="16"/>
    <s v="Alan Parker"/>
    <s v="Christopher Gore"/>
    <s v="Eddie Barth"/>
    <s v="United States"/>
    <n v="0"/>
    <n v="21202829"/>
    <s v="Metro-Goldwyn-Mayer (MGM)"/>
    <n v="134"/>
  </r>
  <r>
    <s v="9 to 5"/>
    <s v="PG"/>
    <x v="3"/>
    <x v="0"/>
    <s v="December 19, 1980 (United States)"/>
    <n v="6.9"/>
    <x v="17"/>
    <s v="Colin Higgins"/>
    <s v="Patricia Resnick"/>
    <s v="Jane Fonda"/>
    <s v="United States"/>
    <n v="10000000"/>
    <n v="103300686"/>
    <s v="IPC Films"/>
    <n v="109"/>
  </r>
  <r>
    <s v="The Fog"/>
    <s v="R"/>
    <x v="4"/>
    <x v="0"/>
    <s v="February 8, 1980 (United States)"/>
    <n v="6.8"/>
    <x v="18"/>
    <s v="John Carpenter"/>
    <s v="John Carpenter"/>
    <s v="Adrienne Barbeau"/>
    <s v="United States"/>
    <n v="1000000"/>
    <n v="21448782"/>
    <s v="AVCO Embassy Pictures"/>
    <n v="89"/>
  </r>
  <r>
    <s v="Stir Crazy"/>
    <s v="R"/>
    <x v="3"/>
    <x v="0"/>
    <s v="December 12, 1980 (United States)"/>
    <n v="6.8"/>
    <x v="19"/>
    <s v="Sidney Poitier"/>
    <s v="Bruce Jay Friedman"/>
    <s v="Gene Wilder"/>
    <s v="United States"/>
    <n v="0"/>
    <n v="101300000"/>
    <s v="Columbia Pictures"/>
    <n v="111"/>
  </r>
  <r>
    <s v="Cruising"/>
    <s v="R"/>
    <x v="6"/>
    <x v="0"/>
    <s v="February 15, 1980 (United States)"/>
    <n v="6.5"/>
    <x v="20"/>
    <s v="William Friedkin"/>
    <s v="William Friedkin"/>
    <s v="Al Pacino"/>
    <s v="West Germany"/>
    <n v="11000000"/>
    <n v="19814523"/>
    <s v="Lorimar Film Entertainment"/>
    <n v="102"/>
  </r>
  <r>
    <s v="Heaven's Gate"/>
    <s v="R"/>
    <x v="1"/>
    <x v="0"/>
    <s v="April 24, 1981 (United States)"/>
    <n v="6.8"/>
    <x v="21"/>
    <s v="Michael Cimino"/>
    <s v="Michael Cimino"/>
    <s v="Kris Kristofferson"/>
    <s v="United States"/>
    <n v="44000000"/>
    <n v="3484523"/>
    <s v="Partisan Productions"/>
    <n v="219"/>
  </r>
  <r>
    <s v="The Final Countdown"/>
    <s v="PG"/>
    <x v="2"/>
    <x v="0"/>
    <s v="August 1, 1980 (United States)"/>
    <n v="6.7"/>
    <x v="22"/>
    <s v="Don Taylor"/>
    <s v="Thomas Hunter"/>
    <s v="Kirk Douglas"/>
    <s v="United States"/>
    <n v="12000000"/>
    <n v="16647800"/>
    <s v="Bryna Productions"/>
    <n v="103"/>
  </r>
  <r>
    <s v="Xanadu"/>
    <s v="PG"/>
    <x v="7"/>
    <x v="0"/>
    <s v="August 8, 1980 (United States)"/>
    <n v="5.3"/>
    <x v="23"/>
    <s v="Robert Greenwald"/>
    <s v="Richard Christian Danus"/>
    <s v="Olivia Newton-John"/>
    <s v="United States"/>
    <n v="20000000"/>
    <n v="22762571"/>
    <s v="Universal Pictures"/>
    <n v="96"/>
  </r>
  <r>
    <s v="Urban Cowboy"/>
    <s v="PG"/>
    <x v="0"/>
    <x v="0"/>
    <s v="June 6, 1980 (United States)"/>
    <n v="6.4"/>
    <x v="21"/>
    <s v="James Bridges"/>
    <s v="Aaron Latham"/>
    <s v="John Travolta"/>
    <s v="United States"/>
    <n v="0"/>
    <n v="46918287"/>
    <s v="Paramount Pictures"/>
    <n v="132"/>
  </r>
  <r>
    <s v="Altered States"/>
    <s v="R"/>
    <x v="4"/>
    <x v="0"/>
    <s v="December 25, 1980 (United States)"/>
    <n v="6.9"/>
    <x v="24"/>
    <s v="Ken Russell"/>
    <s v="Paddy Chayefsky"/>
    <s v="William Hurt"/>
    <s v="United States"/>
    <n v="0"/>
    <n v="19853892"/>
    <s v="Warner Bros."/>
    <n v="102"/>
  </r>
  <r>
    <s v="Little Darlings"/>
    <s v="R"/>
    <x v="3"/>
    <x v="0"/>
    <s v="March 21, 1980 (United States)"/>
    <n v="6.5"/>
    <x v="25"/>
    <s v="Ron Maxwell"/>
    <s v="Kimi Peck"/>
    <s v="Tatum O'Neal"/>
    <s v="United States"/>
    <n v="0"/>
    <n v="34326249"/>
    <s v="Stephen Friedman/Kings Road Productions"/>
    <n v="96"/>
  </r>
  <r>
    <s v="Raise the Titanic"/>
    <s v="PG"/>
    <x v="2"/>
    <x v="0"/>
    <s v="August 1, 1980 (United States)"/>
    <n v="5"/>
    <x v="26"/>
    <s v="Jerry Jameson"/>
    <s v="Adam Kennedy"/>
    <s v="Jason Robards"/>
    <s v="United Kingdom"/>
    <n v="36000000"/>
    <m/>
    <s v="ITC Films"/>
    <n v="115"/>
  </r>
  <r>
    <s v="Brubaker"/>
    <s v="R"/>
    <x v="6"/>
    <x v="0"/>
    <s v="June 20, 1980 (United States)"/>
    <n v="7.2"/>
    <x v="27"/>
    <s v="Stuart Rosenberg"/>
    <s v="W.D. Richter"/>
    <s v="Robert Redford"/>
    <s v="United States"/>
    <n v="9000000"/>
    <n v="37121708"/>
    <s v="Twentieth Century Fox"/>
    <n v="131"/>
  </r>
  <r>
    <s v="American Gigolo"/>
    <s v="R"/>
    <x v="6"/>
    <x v="0"/>
    <s v="February 1, 1980 (United States)"/>
    <n v="6.2"/>
    <x v="22"/>
    <s v="Paul Schrader"/>
    <s v="Paul Schrader"/>
    <s v="Richard Gere"/>
    <s v="United States"/>
    <n v="4800000"/>
    <n v="22743674"/>
    <s v="Paramount Pictures"/>
    <n v="117"/>
  </r>
  <r>
    <s v="My Bodyguard"/>
    <s v="PG"/>
    <x v="3"/>
    <x v="0"/>
    <s v="September 26, 1980 (United States)"/>
    <n v="7.1"/>
    <x v="28"/>
    <s v="Tony Bill"/>
    <s v="Alan Ormsby"/>
    <s v="Chris Makepeace"/>
    <s v="United States"/>
    <n v="0"/>
    <n v="22482952"/>
    <s v="Twentieth Century Fox"/>
    <n v="102"/>
  </r>
  <r>
    <s v="Prom Night"/>
    <s v="R"/>
    <x v="4"/>
    <x v="0"/>
    <s v="July 18, 1980 (United States)"/>
    <n v="5.4"/>
    <x v="29"/>
    <s v="Paul Lynch"/>
    <s v="William Gray"/>
    <s v="Leslie Nielsen"/>
    <s v="Canada"/>
    <n v="0"/>
    <n v="14796236"/>
    <s v="Guardian Trust Company"/>
    <n v="92"/>
  </r>
  <r>
    <s v="Smokey and the Bandit II"/>
    <s v="PG"/>
    <x v="2"/>
    <x v="0"/>
    <s v="August 15, 1980 (United States)"/>
    <n v="5.3"/>
    <x v="30"/>
    <s v="Hal Needham"/>
    <s v="Hal Needham"/>
    <s v="Burt Reynolds"/>
    <s v="United States"/>
    <n v="0"/>
    <n v="66132626"/>
    <s v="Universal Pictures"/>
    <n v="100"/>
  </r>
  <r>
    <s v="Cattle Annie and Little Britches"/>
    <s v="PG"/>
    <x v="0"/>
    <x v="0"/>
    <s v="April 24, 1981 (United States)"/>
    <n v="6.1"/>
    <x v="31"/>
    <s v="Lamont Johnson"/>
    <s v="David Eyre"/>
    <s v="Scott Glenn"/>
    <s v="United States"/>
    <n v="5100000"/>
    <n v="534816"/>
    <s v="Cattle Annie Productions"/>
    <n v="97"/>
  </r>
  <r>
    <s v="Seems Like Old Times"/>
    <s v="PG"/>
    <x v="3"/>
    <x v="0"/>
    <s v="December 19, 1980 (United States)"/>
    <n v="6.7"/>
    <x v="32"/>
    <s v="Jay Sandrich"/>
    <s v="Neil Simon"/>
    <s v="Goldie Hawn"/>
    <s v="United States"/>
    <n v="0"/>
    <n v="43995918"/>
    <s v="Rastar Films"/>
    <n v="102"/>
  </r>
  <r>
    <s v="Private Benjamin"/>
    <s v="R"/>
    <x v="3"/>
    <x v="0"/>
    <s v="October 10, 1980 (United States)"/>
    <n v="6.2"/>
    <x v="33"/>
    <s v="Howard Zieff"/>
    <s v="Nancy Meyers"/>
    <s v="Goldie Hawn"/>
    <s v="United States"/>
    <n v="10000000"/>
    <n v="69847348"/>
    <s v="Warner Bros."/>
    <n v="109"/>
  </r>
  <r>
    <s v="The Hollywood Knights"/>
    <s v="R"/>
    <x v="3"/>
    <x v="0"/>
    <s v="May 30, 1980 (United States)"/>
    <n v="6.3"/>
    <x v="34"/>
    <s v="Floyd Mutrux"/>
    <s v="Floyd Mutrux"/>
    <s v="Tony Danza"/>
    <s v="United States"/>
    <n v="4000000"/>
    <n v="10000000"/>
    <s v="PolyGram Filmed Entertainment"/>
    <n v="91"/>
  </r>
  <r>
    <s v="Motel Hell"/>
    <s v="R"/>
    <x v="3"/>
    <x v="0"/>
    <s v="October 24, 1980 (United States)"/>
    <n v="6"/>
    <x v="35"/>
    <s v="Kevin Connor"/>
    <s v="Robert Jaffe"/>
    <s v="Rory Calhoun"/>
    <s v="United States"/>
    <n v="3000000"/>
    <n v="6342668"/>
    <s v="Camp Hill"/>
    <n v="101"/>
  </r>
  <r>
    <s v="The Jazz Singer"/>
    <s v="PG"/>
    <x v="0"/>
    <x v="0"/>
    <s v="December 19, 1980 (United States)"/>
    <n v="5.9"/>
    <x v="36"/>
    <s v="Richard Fleischer"/>
    <s v="Samson Raphaelson"/>
    <s v="Laurence Olivier"/>
    <s v="United States"/>
    <n v="0"/>
    <n v="27118000"/>
    <s v="EMI Films"/>
    <n v="115"/>
  </r>
  <r>
    <s v="Coal Miner's Daughter"/>
    <s v="PG"/>
    <x v="5"/>
    <x v="0"/>
    <s v="March 7, 1980 (United States)"/>
    <n v="7.5"/>
    <x v="27"/>
    <s v="Michael Apted"/>
    <s v="Thomas Rickman"/>
    <s v="Sissy Spacek"/>
    <s v="United States"/>
    <n v="0"/>
    <n v="67182787"/>
    <s v="Universal Pictures"/>
    <n v="124"/>
  </r>
  <r>
    <s v="The Watcher in the Woods"/>
    <s v="PG"/>
    <x v="8"/>
    <x v="0"/>
    <s v="October 9, 1981 (United States)"/>
    <n v="6.3"/>
    <x v="37"/>
    <s v="John Hough"/>
    <s v="Brian Clemens"/>
    <s v="Bette Davis"/>
    <s v="United States"/>
    <n v="0"/>
    <n v="5000000"/>
    <s v="Walt Disney Productions"/>
    <n v="84"/>
  </r>
  <r>
    <s v="Breaker Morant"/>
    <s v="PG"/>
    <x v="0"/>
    <x v="0"/>
    <s v="July 3, 1980 (Australia)"/>
    <n v="7.9"/>
    <x v="38"/>
    <s v="Bruce Beresford"/>
    <s v="Jonathan Hardy"/>
    <s v="Edward Woodward"/>
    <s v="Australia"/>
    <n v="0"/>
    <m/>
    <s v="The South Australian Film Corporation"/>
    <n v="107"/>
  </r>
  <r>
    <s v="The Stunt Man"/>
    <s v="R"/>
    <x v="2"/>
    <x v="0"/>
    <s v="June 27, 1980 (United States)"/>
    <n v="7.1"/>
    <x v="39"/>
    <s v="Richard Rush"/>
    <s v="Lawrence B. Marcus"/>
    <s v="Peter O'Toole"/>
    <s v="United States"/>
    <n v="3500000"/>
    <n v="7063886"/>
    <s v="Melvin Simon Productions"/>
    <n v="131"/>
  </r>
  <r>
    <s v="Where the Buffalo Roam"/>
    <s v="R"/>
    <x v="5"/>
    <x v="0"/>
    <s v="April 25, 1980 (United States)"/>
    <n v="6.6"/>
    <x v="35"/>
    <s v="Art Linson"/>
    <s v="Hunter S. Thompson"/>
    <s v="Peter Boyle"/>
    <s v="United States"/>
    <n v="0"/>
    <n v="6659377"/>
    <s v="Universal Pictures"/>
    <n v="99"/>
  </r>
  <r>
    <s v="The Awakening"/>
    <s v="R"/>
    <x v="4"/>
    <x v="0"/>
    <s v="October 31, 1980 (United States)"/>
    <n v="4.8"/>
    <x v="40"/>
    <s v="Mike Newell"/>
    <s v="Allan Scott"/>
    <s v="Charlton Heston"/>
    <s v="United Kingdom"/>
    <n v="0"/>
    <n v="8415112"/>
    <s v="EMI Films"/>
    <n v="101"/>
  </r>
  <r>
    <s v="Cheech and Chong's Next Movie"/>
    <s v="R"/>
    <x v="3"/>
    <x v="0"/>
    <s v="July 18, 1980 (United States)"/>
    <n v="6.1"/>
    <x v="23"/>
    <s v="Tommy Chong"/>
    <s v="Tommy Chong"/>
    <s v="Cheech Marin"/>
    <s v="United States"/>
    <n v="0"/>
    <n v="41675194"/>
    <s v="Universal Pictures"/>
    <n v="99"/>
  </r>
  <r>
    <s v="The Island"/>
    <s v="R"/>
    <x v="2"/>
    <x v="0"/>
    <s v="June 13, 1980 (United States)"/>
    <n v="5.3"/>
    <x v="41"/>
    <s v="Michael Ritchie"/>
    <s v="Peter Benchley"/>
    <s v="Michael Caine"/>
    <s v="United States"/>
    <n v="22000000"/>
    <n v="15716828"/>
    <s v="Universal Pictures"/>
    <n v="109"/>
  </r>
  <r>
    <s v="The Boogey Man"/>
    <s v="R"/>
    <x v="4"/>
    <x v="0"/>
    <s v="November 7, 1980 (United States)"/>
    <n v="4.5999999999999996"/>
    <x v="41"/>
    <s v="Ulli Lommel"/>
    <s v="Ulli Lommel"/>
    <s v="Suzanna Love"/>
    <s v="United States"/>
    <n v="300000"/>
    <m/>
    <s v="The Jerry Gross Organization"/>
    <n v="82"/>
  </r>
  <r>
    <s v="The Nude Bomb"/>
    <s v="PG"/>
    <x v="2"/>
    <x v="0"/>
    <s v="May 9, 1980 (United States)"/>
    <n v="5.0999999999999996"/>
    <x v="42"/>
    <s v="Clive Donner"/>
    <s v="Mel Brooks"/>
    <s v="Don Adams"/>
    <s v="United States"/>
    <n v="15000000"/>
    <n v="14662035"/>
    <s v="Universal Pictures"/>
    <n v="94"/>
  </r>
  <r>
    <s v="Lion of the Desert"/>
    <s v="PG"/>
    <x v="5"/>
    <x v="0"/>
    <s v="May 16, 1981 (Japan)"/>
    <n v="8.3000000000000007"/>
    <x v="30"/>
    <s v="Moustapha Akkad"/>
    <s v="David Butler"/>
    <s v="Anthony Quinn"/>
    <s v="Libya"/>
    <n v="35000000"/>
    <m/>
    <s v="Falcon International Productions"/>
    <n v="173"/>
  </r>
  <r>
    <s v="Stardust Memories"/>
    <s v="PG"/>
    <x v="3"/>
    <x v="0"/>
    <s v="September 26, 1980 (United States)"/>
    <n v="7.3"/>
    <x v="22"/>
    <s v="Woody Allen"/>
    <s v="Woody Allen"/>
    <s v="Woody Allen"/>
    <s v="United States"/>
    <n v="10000000"/>
    <n v="10389003"/>
    <s v="Jack Rollins &amp; Charles H. Joffe Productions"/>
    <n v="89"/>
  </r>
  <r>
    <s v="Melvin and Howard"/>
    <s v="R"/>
    <x v="3"/>
    <x v="0"/>
    <s v="September 19, 1980 (United States)"/>
    <n v="6.8"/>
    <x v="43"/>
    <s v="Jonathan Demme"/>
    <s v="Bo Goldman"/>
    <s v="Paul Le Mat"/>
    <s v="United States"/>
    <n v="7000000"/>
    <n v="4309490"/>
    <s v="Universal Pictures"/>
    <n v="95"/>
  </r>
  <r>
    <s v="Can't Stop the Music"/>
    <s v="PG"/>
    <x v="5"/>
    <x v="0"/>
    <s v="June 20, 1980 (United States)"/>
    <n v="4.2"/>
    <x v="44"/>
    <s v="Nancy Walker"/>
    <s v="Bronte Woodard"/>
    <s v="Ray Simpson"/>
    <s v="United States"/>
    <n v="20000000"/>
    <m/>
    <s v="EMI Films"/>
    <n v="124"/>
  </r>
  <r>
    <s v="Bronco Billy"/>
    <s v="PG"/>
    <x v="2"/>
    <x v="0"/>
    <s v="June 11, 1980 (United States)"/>
    <n v="6.1"/>
    <x v="35"/>
    <s v="Clint Eastwood"/>
    <s v="Dennis Hackin"/>
    <s v="Clint Eastwood"/>
    <s v="United States"/>
    <n v="6500000"/>
    <n v="24265659"/>
    <s v="Warner Bros."/>
    <n v="116"/>
  </r>
  <r>
    <s v="City of Women"/>
    <s v="R"/>
    <x v="3"/>
    <x v="0"/>
    <s v="April 8, 1981 (United States)"/>
    <n v="7"/>
    <x v="45"/>
    <s v="Federico Fellini"/>
    <s v="Federico Fellini"/>
    <s v="Marcello Mastroianni"/>
    <s v="Italy"/>
    <n v="0"/>
    <n v="12516"/>
    <s v="Opera Film Produzione"/>
    <n v="139"/>
  </r>
  <r>
    <s v="The Private Eyes"/>
    <s v="PG"/>
    <x v="3"/>
    <x v="0"/>
    <s v="November 21, 1980 (United States)"/>
    <n v="6.7"/>
    <x v="46"/>
    <s v="Lang Elliott"/>
    <s v="Tim Conway"/>
    <s v="Tim Conway"/>
    <s v="United States"/>
    <n v="0"/>
    <m/>
    <s v="Tri Star Productions"/>
    <n v="91"/>
  </r>
  <r>
    <s v="When Time Ran Out..."/>
    <s v="PG"/>
    <x v="2"/>
    <x v="0"/>
    <s v="March 28, 1980 (United States)"/>
    <n v="4.5999999999999996"/>
    <x v="47"/>
    <s v="James Goldstone"/>
    <s v="Gordon Thomas"/>
    <s v="Paul Newman"/>
    <s v="United States"/>
    <n v="20000000"/>
    <n v="3763988"/>
    <s v="International Cinema"/>
    <n v="121"/>
  </r>
  <r>
    <s v="Oh Heavenly Dog"/>
    <s v="PG"/>
    <x v="3"/>
    <x v="0"/>
    <s v="July 11, 1980 (United States)"/>
    <n v="5.4"/>
    <x v="48"/>
    <s v="Joe Camp"/>
    <s v="Rod Browning"/>
    <s v="Chevy Chase"/>
    <s v="United States"/>
    <n v="6000000"/>
    <n v="6216067"/>
    <s v="Mulberry Square Productions"/>
    <n v="103"/>
  </r>
  <r>
    <s v="The Octagon"/>
    <s v="R"/>
    <x v="2"/>
    <x v="0"/>
    <s v="August 15, 1980 (United States)"/>
    <n v="5.0999999999999996"/>
    <x v="49"/>
    <s v="Eric Karson"/>
    <s v="Leigh Chapman"/>
    <s v="Chuck Norris"/>
    <s v="United States"/>
    <n v="4000000"/>
    <n v="18971000"/>
    <s v="American Cinema Productions"/>
    <n v="103"/>
  </r>
  <r>
    <s v="Hangar 18"/>
    <s v="PG"/>
    <x v="9"/>
    <x v="0"/>
    <s v="March 13, 1981 (Ireland)"/>
    <n v="5.3"/>
    <x v="48"/>
    <s v="James L. Conway"/>
    <s v="Ken Pettus"/>
    <s v="Darren McGavin"/>
    <s v="United States"/>
    <n v="11000000"/>
    <m/>
    <s v="Sunn Classic Pictures"/>
    <n v="97"/>
  </r>
  <r>
    <s v="Herbie Goes Bananas"/>
    <s v="G"/>
    <x v="1"/>
    <x v="0"/>
    <s v="June 25, 1980 (United States)"/>
    <n v="5"/>
    <x v="50"/>
    <s v="Vincent McEveety"/>
    <s v="Don Tait"/>
    <s v="Charles Martin Smith"/>
    <s v="United States"/>
    <n v="0"/>
    <n v="18000000"/>
    <s v="Walt Disney Productions"/>
    <n v="100"/>
  </r>
  <r>
    <s v="The Competition"/>
    <s v="PG"/>
    <x v="0"/>
    <x v="0"/>
    <s v="December 3, 1980 (United States)"/>
    <n v="6.7"/>
    <x v="51"/>
    <s v="Joel Oliansky"/>
    <s v="Joel Oliansky"/>
    <s v="Richard Dreyfuss"/>
    <s v="United States"/>
    <n v="0"/>
    <n v="14287755"/>
    <s v="Rastar Films"/>
    <n v="123"/>
  </r>
  <r>
    <s v="It's My Turn"/>
    <s v="R"/>
    <x v="3"/>
    <x v="0"/>
    <s v="February 5, 1981 (Argentina)"/>
    <n v="5.5"/>
    <x v="52"/>
    <s v="Claudia Weill"/>
    <s v="Eleanor Bergstein"/>
    <s v="Jill Clayburgh"/>
    <s v="United States"/>
    <n v="0"/>
    <m/>
    <s v="Rastar Films"/>
    <n v="91"/>
  </r>
  <r>
    <s v="Honeysuckle Rose"/>
    <s v="PG"/>
    <x v="0"/>
    <x v="0"/>
    <s v="July 18, 1980 (United States)"/>
    <n v="6.3"/>
    <x v="53"/>
    <s v="Jerry Schatzberg"/>
    <s v="Gösta Stevens"/>
    <s v="Willie Nelson"/>
    <s v="United States"/>
    <n v="0"/>
    <n v="17815212"/>
    <s v="Major Studio Partners"/>
    <n v="119"/>
  </r>
  <r>
    <s v="Resurrection"/>
    <s v="PG"/>
    <x v="0"/>
    <x v="0"/>
    <s v="September 26, 1980 (United States)"/>
    <n v="7.3"/>
    <x v="54"/>
    <s v="Daniel Petrie"/>
    <s v="Lewis John Carlino"/>
    <s v="Ellen Burstyn"/>
    <s v="United States"/>
    <n v="0"/>
    <n v="3910019"/>
    <s v="Universal Pictures"/>
    <n v="103"/>
  </r>
  <r>
    <s v="Fatso"/>
    <s v="PG"/>
    <x v="3"/>
    <x v="0"/>
    <s v="February 1, 1980 (United States)"/>
    <n v="6.3"/>
    <x v="40"/>
    <s v="Anne Bancroft"/>
    <s v="Anne Bancroft"/>
    <s v="Dom DeLuise"/>
    <s v="United States"/>
    <n v="0"/>
    <n v="7653061"/>
    <s v="Brooksfilms"/>
    <n v="93"/>
  </r>
  <r>
    <s v="Moscow Does Not Believe in Tears"/>
    <s v="PG"/>
    <x v="3"/>
    <x v="0"/>
    <s v="February 11, 1980 (Soviet Union)"/>
    <n v="8.1"/>
    <x v="23"/>
    <s v="Vladimir Menshov"/>
    <s v="Valentin Chernykh"/>
    <s v="Vera Alentova"/>
    <s v="Soviet Union"/>
    <n v="900000"/>
    <m/>
    <s v="Mosfilm"/>
    <n v="150"/>
  </r>
  <r>
    <s v="The Fiendish Plot of Dr. Fu Manchu"/>
    <s v="PG"/>
    <x v="3"/>
    <x v="0"/>
    <s v="August 8, 1980 (United States)"/>
    <n v="5.0999999999999996"/>
    <x v="40"/>
    <s v="Piers Haggard"/>
    <s v="Rudy Dochtermann"/>
    <s v="Peter Sellers"/>
    <s v="United States"/>
    <n v="0"/>
    <n v="10697276"/>
    <s v="Braun Entertainment Group"/>
    <n v="100"/>
  </r>
  <r>
    <s v="Serial"/>
    <s v="R"/>
    <x v="3"/>
    <x v="0"/>
    <s v="March 28, 1980 (United States)"/>
    <n v="6.6"/>
    <x v="55"/>
    <s v="Bill Persky"/>
    <s v="Cyra McFadden"/>
    <s v="Martin Mull"/>
    <s v="United States"/>
    <n v="0"/>
    <n v="9870727"/>
    <s v="Paramount Pictures"/>
    <n v="86"/>
  </r>
  <r>
    <s v="Hero at Large"/>
    <s v="PG"/>
    <x v="3"/>
    <x v="0"/>
    <s v="February 8, 1980 (United States)"/>
    <n v="6"/>
    <x v="56"/>
    <s v="Martin Davidson"/>
    <s v="AJ Carothers"/>
    <s v="John Ritter"/>
    <s v="United States"/>
    <n v="0"/>
    <n v="15934737"/>
    <s v="Kings Road Entertainment"/>
    <n v="98"/>
  </r>
  <r>
    <s v="Wholly Moses!"/>
    <s v="PG"/>
    <x v="3"/>
    <x v="0"/>
    <s v="June 13, 1980 (United States)"/>
    <n v="4.7"/>
    <x v="57"/>
    <s v="Gary Weis"/>
    <s v="Guy Thomas"/>
    <s v="Dudley Moore"/>
    <s v="United States"/>
    <n v="0"/>
    <n v="14155617"/>
    <s v="Columbia Pictures"/>
    <n v="103"/>
  </r>
  <r>
    <s v="Bon Voyage, Charlie Brown (and Don't Come Back!!)"/>
    <s v="G"/>
    <x v="10"/>
    <x v="0"/>
    <s v="May 30, 1980 (United States)"/>
    <n v="7.3"/>
    <x v="46"/>
    <s v="Bill Melendez"/>
    <s v="Charles M. Schulz"/>
    <s v="Scott Beach"/>
    <s v="United States"/>
    <n v="0"/>
    <n v="2013193"/>
    <s v="Lee Mendelson Film Productions"/>
    <n v="75"/>
  </r>
  <r>
    <s v="In God We Trust (or Gimme That Prime Time Religion)"/>
    <s v="PG"/>
    <x v="3"/>
    <x v="0"/>
    <s v="September 26, 1980 (United States)"/>
    <n v="5.5"/>
    <x v="58"/>
    <s v="Marty Feldman"/>
    <s v="Marty Feldman"/>
    <s v="Marty Feldman"/>
    <s v="United States"/>
    <n v="0"/>
    <n v="5215015"/>
    <s v="Universal Pictures"/>
    <n v="97"/>
  </r>
  <r>
    <s v="Roadie"/>
    <s v="PG"/>
    <x v="3"/>
    <x v="0"/>
    <s v="June 13, 1980 (United States)"/>
    <n v="5.2"/>
    <x v="59"/>
    <s v="Alan Rudolph"/>
    <s v="Big Boy Medlin"/>
    <s v="Meat Loaf"/>
    <s v="United States"/>
    <n v="0"/>
    <n v="4226370"/>
    <s v="Alive Enterprises"/>
    <n v="106"/>
  </r>
  <r>
    <s v="Just Tell Me What You Want"/>
    <s v="R"/>
    <x v="3"/>
    <x v="0"/>
    <s v="January 18, 1980 (United States)"/>
    <n v="5.5"/>
    <x v="60"/>
    <s v="Sidney Lumet"/>
    <s v="Jay Presson Allen"/>
    <s v="Ali MacGraw"/>
    <s v="United States"/>
    <n v="0"/>
    <n v="2086905"/>
    <s v="Warner Bros."/>
    <n v="112"/>
  </r>
  <r>
    <s v="The Last Flight of Noah's Ark"/>
    <s v="G"/>
    <x v="1"/>
    <x v="0"/>
    <s v="June 25, 1980 (United States)"/>
    <n v="5.8"/>
    <x v="61"/>
    <s v="Charles Jarrott"/>
    <s v="Ernest K. Gann"/>
    <s v="Elliott Gould"/>
    <s v="United States"/>
    <n v="6000000"/>
    <n v="11000000"/>
    <s v="Walt Disney Productions"/>
    <n v="97"/>
  </r>
  <r>
    <s v="Little Miss Marker"/>
    <s v="PG"/>
    <x v="3"/>
    <x v="0"/>
    <s v="March 21, 1980 (United States)"/>
    <n v="6.3"/>
    <x v="53"/>
    <s v="Walter Bernstein"/>
    <s v="Damon Runyon"/>
    <s v="Walter Matthau"/>
    <s v="United States"/>
    <n v="0"/>
    <n v="6321392"/>
    <s v="Universal Pictures"/>
    <n v="103"/>
  </r>
  <r>
    <s v="Willie &amp; Phil"/>
    <s v="R"/>
    <x v="3"/>
    <x v="0"/>
    <s v="August 15, 1980 (United States)"/>
    <n v="5.9"/>
    <x v="62"/>
    <s v="Paul Mazursky"/>
    <s v="Jean Gruault"/>
    <s v="Michael Ontkean"/>
    <s v="United States"/>
    <n v="5500000"/>
    <n v="4400000"/>
    <s v="Twentieth Century Fox"/>
    <n v="115"/>
  </r>
  <r>
    <s v="Babylon"/>
    <m/>
    <x v="0"/>
    <x v="0"/>
    <s v="November 1980 (United Kingdom)"/>
    <n v="7.4"/>
    <x v="61"/>
    <s v="Franco Rosso"/>
    <s v="Franco Rosso"/>
    <s v="David N. Haynes"/>
    <s v="United Kingdom"/>
    <n v="0"/>
    <n v="109749"/>
    <s v="Diversity Music"/>
    <n v="95"/>
  </r>
  <r>
    <s v="Windwalker"/>
    <s v="PG"/>
    <x v="1"/>
    <x v="0"/>
    <s v="November 18, 1983 (Sweden)"/>
    <n v="6.9"/>
    <x v="63"/>
    <s v="Kieth Merrill"/>
    <s v="Ray Goldrup"/>
    <s v="Trevor Howard"/>
    <s v="United States"/>
    <n v="3000000"/>
    <m/>
    <s v="Santa Fe International"/>
    <n v="108"/>
  </r>
  <r>
    <s v="Phobia"/>
    <s v="R"/>
    <x v="0"/>
    <x v="0"/>
    <s v="September 9, 1980 (United States)"/>
    <n v="4"/>
    <x v="64"/>
    <s v="John Huston"/>
    <s v="Gary Sherman"/>
    <s v="Paul Michael Glaser"/>
    <s v="Canada"/>
    <n v="5100000"/>
    <n v="59167"/>
    <s v="Borough Park Productions"/>
    <n v="94"/>
  </r>
  <r>
    <s v="Windows"/>
    <s v="R"/>
    <x v="0"/>
    <x v="0"/>
    <s v="January 18, 1980 (United States)"/>
    <n v="4.8"/>
    <x v="65"/>
    <s v="Gordon Willis"/>
    <s v="Barry Siegel"/>
    <s v="Talia Shire"/>
    <s v="United States"/>
    <n v="0"/>
    <n v="2128395"/>
    <s v="Mike Lobell Productions"/>
    <n v="96"/>
  </r>
  <r>
    <s v="Loving Couples"/>
    <s v="PG"/>
    <x v="3"/>
    <x v="0"/>
    <s v="October 24, 1980 (United States)"/>
    <n v="5.2"/>
    <x v="66"/>
    <s v="Jack Smight"/>
    <s v="Martin Donovan"/>
    <s v="Shirley MacLaine"/>
    <s v="United States"/>
    <n v="0"/>
    <n v="2806659"/>
    <s v="Time Life Films"/>
    <n v="97"/>
  </r>
  <r>
    <s v="The King and the Mockingbird"/>
    <s v="Not Rated"/>
    <x v="10"/>
    <x v="0"/>
    <s v="March 19, 1980 (France)"/>
    <n v="7.9"/>
    <x v="67"/>
    <s v="Paul Grimault"/>
    <s v="Hans Christian Andersen"/>
    <s v="Jean Martin"/>
    <s v="France"/>
    <n v="0"/>
    <n v="167451"/>
    <s v="Les Films Paul Grimault"/>
    <n v="83"/>
  </r>
  <r>
    <s v="Oh, God! Book II"/>
    <s v="PG"/>
    <x v="3"/>
    <x v="0"/>
    <s v="October 3, 1980 (United States)"/>
    <n v="5.2"/>
    <x v="68"/>
    <s v="Gilbert Cates"/>
    <s v="Josh Greenfeld"/>
    <s v="George Burns"/>
    <s v="United States"/>
    <n v="0"/>
    <n v="14504277"/>
    <s v="Warner Bros."/>
    <n v="94"/>
  </r>
  <r>
    <s v="Those Lips, Those Eyes"/>
    <s v="R"/>
    <x v="3"/>
    <x v="0"/>
    <s v="August 15, 1980 (United States)"/>
    <n v="6.5"/>
    <x v="69"/>
    <s v="Michael Pressman"/>
    <s v="David Shaber"/>
    <s v="Frank Langella"/>
    <s v="United States"/>
    <n v="0"/>
    <n v="804713"/>
    <s v="Herb Jaffe"/>
    <n v="105"/>
  </r>
  <r>
    <s v="La Cage aux Folles II"/>
    <s v="R"/>
    <x v="3"/>
    <x v="0"/>
    <s v="February 15, 1981 (United States)"/>
    <n v="5.8"/>
    <x v="51"/>
    <s v="Édouard Molinaro"/>
    <s v="Jean Poiret"/>
    <s v="Michel Serrault"/>
    <s v="France"/>
    <n v="0"/>
    <n v="6950125"/>
    <s v="Da.Ma. Cinematografica"/>
    <n v="102"/>
  </r>
  <r>
    <s v="The Gong Show Movie"/>
    <s v="R"/>
    <x v="3"/>
    <x v="0"/>
    <s v="May 23, 1980 (United States)"/>
    <n v="4.3"/>
    <x v="70"/>
    <s v="Chuck Barris"/>
    <s v="Chuck Barris"/>
    <s v="Chuck Barris"/>
    <s v="United States"/>
    <n v="0"/>
    <n v="6621520"/>
    <s v="Chuck Barris Productions"/>
    <n v="89"/>
  </r>
  <r>
    <s v="Gilda Live"/>
    <s v="R"/>
    <x v="3"/>
    <x v="0"/>
    <s v="March 28, 1980 (United States)"/>
    <n v="6.8"/>
    <x v="71"/>
    <s v="Mike Nichols"/>
    <s v="Anne Beatts"/>
    <s v="Gilda Radner"/>
    <s v="United States"/>
    <n v="0"/>
    <n v="2261507"/>
    <s v="Broadway Productions"/>
    <n v="96"/>
  </r>
  <r>
    <s v="Why Would I Lie?"/>
    <s v="PG"/>
    <x v="3"/>
    <x v="0"/>
    <s v="August 8, 1980 (United States)"/>
    <n v="6.5"/>
    <x v="72"/>
    <s v="Larry Peerce"/>
    <s v="Hollis Hodges"/>
    <s v="Treat Williams"/>
    <s v="United States"/>
    <n v="0"/>
    <n v="1175855"/>
    <s v="Metro-Goldwyn-Mayer (MGM)"/>
    <n v="105"/>
  </r>
  <r>
    <s v="First Family"/>
    <s v="R"/>
    <x v="3"/>
    <x v="0"/>
    <s v="December 25, 1980 (United States)"/>
    <n v="4.3"/>
    <x v="73"/>
    <s v="Buck Henry"/>
    <s v="Buck Henry"/>
    <s v="Bob Newhart"/>
    <s v="United States"/>
    <n v="0"/>
    <n v="15198912"/>
    <s v="F.F. Associates"/>
    <n v="97"/>
  </r>
  <r>
    <s v="Mantis Fist Fighter"/>
    <m/>
    <x v="2"/>
    <x v="0"/>
    <s v="July 9, 1982 (United States)"/>
    <n v="6.7"/>
    <x v="74"/>
    <s v="Wing-Cho Yip"/>
    <s v="Hsin-Yi Chang"/>
    <s v="Ka-Yan Leung"/>
    <s v="Hong Kong"/>
    <n v="0"/>
    <m/>
    <s v="East Asia Film Company"/>
    <n v="89"/>
  </r>
  <r>
    <s v="Indiana Jones and the Raiders of the Lost Ark"/>
    <s v="PG"/>
    <x v="2"/>
    <x v="1"/>
    <s v="June 12, 1981 (United States)"/>
    <n v="8.4"/>
    <x v="75"/>
    <s v="Steven Spielberg"/>
    <s v="Lawrence Kasdan"/>
    <s v="Harrison Ford"/>
    <s v="United States"/>
    <n v="18000000"/>
    <n v="389925971"/>
    <s v="Paramount Pictures"/>
    <n v="115"/>
  </r>
  <r>
    <s v="Body Heat"/>
    <s v="R"/>
    <x v="6"/>
    <x v="1"/>
    <s v="August 28, 1981 (United States)"/>
    <n v="7.4"/>
    <x v="76"/>
    <s v="Lawrence Kasdan"/>
    <s v="Lawrence Kasdan"/>
    <s v="William Hurt"/>
    <s v="United States"/>
    <n v="0"/>
    <n v="24058838"/>
    <s v="The Ladd Company"/>
    <n v="113"/>
  </r>
  <r>
    <s v="An American Werewolf in London"/>
    <s v="R"/>
    <x v="3"/>
    <x v="1"/>
    <s v="August 21, 1981 (United States)"/>
    <n v="7.5"/>
    <x v="77"/>
    <s v="John Landis"/>
    <s v="John Landis"/>
    <s v="David Naughton"/>
    <s v="United Kingdom"/>
    <n v="10000000"/>
    <n v="30669378"/>
    <s v="Polygram Pictures"/>
    <n v="97"/>
  </r>
  <r>
    <s v="Escape from New York"/>
    <s v="R"/>
    <x v="2"/>
    <x v="1"/>
    <s v="July 10, 1981 (United States)"/>
    <n v="7.2"/>
    <x v="78"/>
    <s v="John Carpenter"/>
    <s v="John Carpenter"/>
    <s v="Kurt Russell"/>
    <s v="United States"/>
    <n v="6000000"/>
    <n v="25244626"/>
    <s v="AVCO Embassy Pictures"/>
    <n v="99"/>
  </r>
  <r>
    <s v="The Evil Dead"/>
    <s v="NC-17"/>
    <x v="4"/>
    <x v="1"/>
    <s v="April 15, 1983 (United States)"/>
    <n v="7.5"/>
    <x v="79"/>
    <s v="Sam Raimi"/>
    <s v="Sam Raimi"/>
    <s v="Bruce Campbell"/>
    <s v="United States"/>
    <n v="350000"/>
    <n v="2956630"/>
    <s v="Renaissance Pictures"/>
    <n v="85"/>
  </r>
  <r>
    <s v="Porky's"/>
    <s v="R"/>
    <x v="3"/>
    <x v="1"/>
    <s v="March 19, 1982 (United States)"/>
    <n v="6.2"/>
    <x v="80"/>
    <s v="Bob Clark"/>
    <s v="Bob Clark"/>
    <s v="Dan Monahan"/>
    <s v="Canada"/>
    <n v="2500000"/>
    <n v="111289673"/>
    <s v="Astral Bellevue Pathé"/>
    <n v="94"/>
  </r>
  <r>
    <s v="Blow Out"/>
    <s v="R"/>
    <x v="6"/>
    <x v="1"/>
    <s v="July 24, 1981 (United States)"/>
    <n v="7.4"/>
    <x v="81"/>
    <s v="Brian De Palma"/>
    <s v="Brian De Palma"/>
    <s v="John Travolta"/>
    <s v="United States"/>
    <n v="18000000"/>
    <n v="12000000"/>
    <s v="Filmways Pictures"/>
    <n v="108"/>
  </r>
  <r>
    <s v="Clash of the Titans"/>
    <s v="PG"/>
    <x v="2"/>
    <x v="1"/>
    <s v="June 12, 1981 (United States)"/>
    <n v="6.9"/>
    <x v="82"/>
    <s v="Desmond Davis"/>
    <s v="Beverley Cross"/>
    <s v="Laurence Olivier"/>
    <s v="United Kingdom"/>
    <n v="15000000"/>
    <n v="41092328"/>
    <s v="Charles H. Schneer Productions"/>
    <n v="118"/>
  </r>
  <r>
    <s v="Excalibur"/>
    <s v="R"/>
    <x v="1"/>
    <x v="1"/>
    <s v="April 10, 1981 (United States)"/>
    <n v="7.4"/>
    <x v="83"/>
    <s v="John Boorman"/>
    <s v="Thomas Malory"/>
    <s v="Nigel Terry"/>
    <s v="United Kingdom"/>
    <n v="11000000"/>
    <n v="34971136"/>
    <s v="Cinema '84"/>
    <n v="140"/>
  </r>
  <r>
    <s v="Mad Max 2"/>
    <s v="R"/>
    <x v="2"/>
    <x v="1"/>
    <s v="May 21, 1982 (United States)"/>
    <n v="7.6"/>
    <x v="84"/>
    <s v="George Miller"/>
    <s v="Terry Hayes"/>
    <s v="Mel Gibson"/>
    <s v="Australia"/>
    <n v="3000000"/>
    <n v="23668369"/>
    <s v="Kennedy Miller Productions"/>
    <n v="96"/>
  </r>
  <r>
    <s v="Das Boot"/>
    <m/>
    <x v="1"/>
    <x v="1"/>
    <s v="February 10, 1982 (United States)"/>
    <n v="8.3000000000000007"/>
    <x v="85"/>
    <s v="Wolfgang Petersen"/>
    <s v="Wolfgang Petersen"/>
    <s v="Jürgen Prochnow"/>
    <s v="West Germany"/>
    <n v="0"/>
    <n v="11487676"/>
    <s v="Bavaria Film"/>
    <n v="149"/>
  </r>
  <r>
    <s v="Stripes"/>
    <s v="R"/>
    <x v="3"/>
    <x v="1"/>
    <s v="June 26, 1981 (United States)"/>
    <n v="6.9"/>
    <x v="86"/>
    <s v="Ivan Reitman"/>
    <s v="Len Blum"/>
    <s v="Bill Murray"/>
    <s v="United States"/>
    <n v="10000000"/>
    <n v="85297000"/>
    <s v="Columbia Pictures"/>
    <n v="106"/>
  </r>
  <r>
    <s v="Possession"/>
    <s v="R"/>
    <x v="0"/>
    <x v="1"/>
    <s v="October 28, 1983 (United States)"/>
    <n v="7.4"/>
    <x v="15"/>
    <s v="Andrzej Zulawski"/>
    <s v="Andrzej Zulawski"/>
    <s v="Isabelle Adjani"/>
    <s v="France"/>
    <n v="0"/>
    <n v="1113538"/>
    <s v="Gaumont"/>
    <n v="124"/>
  </r>
  <r>
    <s v="The Cannonball Run"/>
    <s v="PG"/>
    <x v="2"/>
    <x v="1"/>
    <s v="June 19, 1981 (United States)"/>
    <n v="6.2"/>
    <x v="87"/>
    <s v="Hal Needham"/>
    <s v="Brock Yates"/>
    <s v="Burt Reynolds"/>
    <s v="United States"/>
    <n v="18000000"/>
    <n v="72179579"/>
    <s v="Golden Harvest Company"/>
    <n v="95"/>
  </r>
  <r>
    <s v="Thief"/>
    <s v="R"/>
    <x v="2"/>
    <x v="1"/>
    <s v="March 27, 1981 (United States)"/>
    <n v="7.4"/>
    <x v="15"/>
    <s v="Michael Mann"/>
    <s v="Frank Hohimer"/>
    <s v="James Caan"/>
    <s v="United States"/>
    <n v="5500000"/>
    <n v="11492915"/>
    <s v="Mann/Caan Productions"/>
    <n v="123"/>
  </r>
  <r>
    <s v="Endless Love"/>
    <s v="R"/>
    <x v="0"/>
    <x v="1"/>
    <s v="July 17, 1981 (United States)"/>
    <n v="4.9000000000000004"/>
    <x v="88"/>
    <s v="Franco Zeffirelli"/>
    <s v="Scott Spencer"/>
    <s v="Brooke Shields"/>
    <s v="United States"/>
    <n v="0"/>
    <n v="32492674"/>
    <s v="PolyGram Filmed Entertainment"/>
    <n v="116"/>
  </r>
  <r>
    <s v="Time Bandits"/>
    <s v="PG"/>
    <x v="1"/>
    <x v="1"/>
    <s v="November 6, 1981 (United States)"/>
    <n v="7"/>
    <x v="89"/>
    <s v="Terry Gilliam"/>
    <s v="Michael Palin"/>
    <s v="Sean Connery"/>
    <s v="United Kingdom"/>
    <n v="5000000"/>
    <n v="42368025"/>
    <s v="HandMade Films"/>
    <n v="110"/>
  </r>
  <r>
    <s v="The Four Seasons"/>
    <s v="PG"/>
    <x v="3"/>
    <x v="1"/>
    <s v="May 22, 1981 (United States)"/>
    <n v="6.8"/>
    <x v="90"/>
    <s v="Alan Alda"/>
    <s v="Alan Alda"/>
    <s v="Alan Alda"/>
    <s v="United States"/>
    <n v="0"/>
    <n v="50427646"/>
    <s v="Universal Pictures"/>
    <n v="107"/>
  </r>
  <r>
    <s v="Friday the 13th Part 2"/>
    <s v="R"/>
    <x v="4"/>
    <x v="1"/>
    <s v="May 1, 1981 (United States)"/>
    <n v="6.1"/>
    <x v="91"/>
    <s v="Steve Miner"/>
    <s v="Ron Kurz"/>
    <s v="Betsy Palmer"/>
    <s v="United States"/>
    <n v="1250000"/>
    <n v="21722776"/>
    <s v="Georgetown Productions Inc."/>
    <n v="87"/>
  </r>
  <r>
    <s v="Scanners"/>
    <s v="R"/>
    <x v="4"/>
    <x v="1"/>
    <s v="January 14, 1981 (United States)"/>
    <n v="6.8"/>
    <x v="92"/>
    <s v="David Cronenberg"/>
    <s v="David Cronenberg"/>
    <s v="Jennifer O'Neill"/>
    <s v="Canada"/>
    <n v="0"/>
    <n v="14225876"/>
    <s v="Canadian Film Development Corporation (CFDC)"/>
    <n v="103"/>
  </r>
  <r>
    <s v="For Your Eyes Only"/>
    <s v="PG"/>
    <x v="2"/>
    <x v="1"/>
    <s v="June 26, 1981 (United States)"/>
    <n v="6.7"/>
    <x v="93"/>
    <s v="John Glen"/>
    <s v="Richard Maibaum"/>
    <s v="Roger Moore"/>
    <s v="United Kingdom"/>
    <n v="28000000"/>
    <n v="54813222"/>
    <s v="Eon Productions"/>
    <n v="127"/>
  </r>
  <r>
    <s v="Halloween II"/>
    <s v="R"/>
    <x v="4"/>
    <x v="1"/>
    <s v="October 30, 1981 (United States)"/>
    <n v="6.5"/>
    <x v="94"/>
    <s v="Rick Rosenthal"/>
    <s v="John Carpenter"/>
    <s v="Jamie Lee Curtis"/>
    <s v="United States"/>
    <n v="2500000"/>
    <n v="25533818"/>
    <s v="Dino De Laurentiis Company"/>
    <n v="92"/>
  </r>
  <r>
    <s v="Taps"/>
    <s v="PG"/>
    <x v="0"/>
    <x v="1"/>
    <s v="December 25, 1981 (United States)"/>
    <n v="6.8"/>
    <x v="27"/>
    <s v="Harold Becker"/>
    <s v="Darryl Ponicsan"/>
    <s v="George C. Scott"/>
    <s v="United States"/>
    <n v="14000000"/>
    <n v="35856053"/>
    <s v="Major Studio Partners"/>
    <n v="126"/>
  </r>
  <r>
    <s v="Reds"/>
    <s v="PG"/>
    <x v="5"/>
    <x v="1"/>
    <s v="December 25, 1981 (United States)"/>
    <n v="7.3"/>
    <x v="16"/>
    <s v="Warren Beatty"/>
    <s v="Warren Beatty"/>
    <s v="Warren Beatty"/>
    <s v="United States"/>
    <n v="32000000"/>
    <n v="40382659"/>
    <s v="Barclays Mercantile Industrial Finance"/>
    <n v="195"/>
  </r>
  <r>
    <s v="On Golden Pond"/>
    <s v="PG"/>
    <x v="0"/>
    <x v="1"/>
    <s v="February 12, 1982 (United States)"/>
    <n v="7.6"/>
    <x v="17"/>
    <s v="Mark Rydell"/>
    <s v="Ernest Thompson"/>
    <s v="Katharine Hepburn"/>
    <s v="United States"/>
    <n v="0"/>
    <n v="119285432"/>
    <s v="IPC Films"/>
    <n v="109"/>
  </r>
  <r>
    <s v="The Fox and the Hound"/>
    <s v="G"/>
    <x v="10"/>
    <x v="1"/>
    <s v="July 10, 1981 (United States)"/>
    <n v="7.3"/>
    <x v="95"/>
    <s v="Directors"/>
    <s v="Daniel P. Mannix"/>
    <s v="Mickey Rooney"/>
    <s v="United States"/>
    <n v="12000000"/>
    <n v="63456988"/>
    <s v="Walt Disney Animation Studios"/>
    <n v="83"/>
  </r>
  <r>
    <s v="Chariots of Fire"/>
    <s v="PG"/>
    <x v="5"/>
    <x v="1"/>
    <s v="April 9, 1982 (United States)"/>
    <n v="7.2"/>
    <x v="96"/>
    <s v="Hugh Hudson"/>
    <s v="Colin Welland"/>
    <s v="Ben Cross"/>
    <s v="United Kingdom"/>
    <n v="5500000"/>
    <n v="59303359"/>
    <s v="Enigma Productions"/>
    <n v="125"/>
  </r>
  <r>
    <s v="Absence of Malice"/>
    <s v="PG"/>
    <x v="0"/>
    <x v="1"/>
    <s v="December 18, 1981 (United States)"/>
    <n v="6.9"/>
    <x v="23"/>
    <s v="Sydney Pollack"/>
    <s v="Kurt Luedtke"/>
    <s v="Paul Newman"/>
    <s v="United States"/>
    <n v="12000000"/>
    <n v="40716963"/>
    <s v="Columbia Pictures"/>
    <n v="116"/>
  </r>
  <r>
    <s v="Tarzan the Ape Man"/>
    <s v="Approved"/>
    <x v="1"/>
    <x v="1"/>
    <s v="July 24, 1981 (United States)"/>
    <n v="3.4"/>
    <x v="50"/>
    <s v="John Derek"/>
    <s v="Tom Rowe"/>
    <s v="Bo Derek"/>
    <s v="United States"/>
    <n v="6500000"/>
    <n v="36565280"/>
    <s v="Metro-Goldwyn-Mayer (MGM)"/>
    <n v="115"/>
  </r>
  <r>
    <s v="Victory"/>
    <s v="PG"/>
    <x v="0"/>
    <x v="1"/>
    <s v="July 31, 1981 (United States)"/>
    <n v="6.7"/>
    <x v="17"/>
    <s v="John Huston"/>
    <s v="Yabo Yablonsky"/>
    <s v="Michael Caine"/>
    <s v="United Kingdom"/>
    <n v="10000000"/>
    <n v="10853418"/>
    <s v="Lorimar Film Entertainment"/>
    <n v="116"/>
  </r>
  <r>
    <s v="Arthur"/>
    <s v="PG"/>
    <x v="3"/>
    <x v="1"/>
    <s v="July 17, 1981 (United States)"/>
    <n v="6.9"/>
    <x v="15"/>
    <s v="Steve Gordon"/>
    <s v="Steve Gordon"/>
    <s v="Dudley Moore"/>
    <s v="United States"/>
    <n v="7000000"/>
    <n v="95461682"/>
    <s v="Orion Pictures"/>
    <n v="97"/>
  </r>
  <r>
    <s v="My Dinner with Andre"/>
    <s v="PG"/>
    <x v="5"/>
    <x v="1"/>
    <s v="October 11, 1981 (United States)"/>
    <n v="7.8"/>
    <x v="97"/>
    <s v="Louis Malle"/>
    <s v="Wallace Shawn"/>
    <s v="Andre Gregory"/>
    <s v="United States"/>
    <n v="0"/>
    <n v="5073"/>
    <s v="Saga Productions Inc."/>
    <n v="110"/>
  </r>
  <r>
    <s v="Caveman"/>
    <s v="PG"/>
    <x v="3"/>
    <x v="1"/>
    <s v="April 17, 1981 (United States)"/>
    <n v="5.8"/>
    <x v="98"/>
    <s v="Carl Gottlieb"/>
    <s v="Rudy De Luca"/>
    <s v="Ringo Starr"/>
    <s v="United States"/>
    <n v="0"/>
    <n v="15965924"/>
    <s v="Estudios Churubusco Azteca S.A."/>
    <n v="91"/>
  </r>
  <r>
    <s v="Dead &amp; Buried"/>
    <s v="R"/>
    <x v="4"/>
    <x v="1"/>
    <s v="October 9, 1981 (United States)"/>
    <n v="6.6"/>
    <x v="35"/>
    <s v="Gary Sherman"/>
    <s v="Jeff Millar"/>
    <s v="James Farentino"/>
    <s v="United States"/>
    <n v="3000000"/>
    <m/>
    <s v="Aspen Productions (I)"/>
    <n v="94"/>
  </r>
  <r>
    <s v="History of the World: Part I"/>
    <s v="R"/>
    <x v="3"/>
    <x v="1"/>
    <s v="June 12, 1981 (United States)"/>
    <n v="6.9"/>
    <x v="81"/>
    <s v="Mel Brooks"/>
    <s v="Mel Brooks"/>
    <s v="Mel Brooks"/>
    <s v="United States"/>
    <n v="11000000"/>
    <n v="31672907"/>
    <s v="Brooksfilms"/>
    <n v="92"/>
  </r>
  <r>
    <s v="The Howling"/>
    <s v="R"/>
    <x v="4"/>
    <x v="1"/>
    <s v="April 10, 1981 (United States)"/>
    <n v="6.6"/>
    <x v="76"/>
    <s v="Joe Dante"/>
    <s v="Gary Brandner"/>
    <s v="Dee Wallace"/>
    <s v="United States"/>
    <n v="1000000"/>
    <n v="17985893"/>
    <s v="Embassy Pictures"/>
    <n v="91"/>
  </r>
  <r>
    <s v="Dragonslayer"/>
    <s v="PG"/>
    <x v="2"/>
    <x v="1"/>
    <s v="June 26, 1981 (United States)"/>
    <n v="6.7"/>
    <x v="29"/>
    <s v="Matthew Robbins"/>
    <s v="Hal Barwood"/>
    <s v="Peter MacNicol"/>
    <s v="United Kingdom"/>
    <n v="18000000"/>
    <n v="14110013"/>
    <s v="Paramount Pictures"/>
    <n v="109"/>
  </r>
  <r>
    <s v="Cutter's Way"/>
    <s v="R"/>
    <x v="6"/>
    <x v="1"/>
    <s v="February 10, 1982 (France)"/>
    <n v="6.9"/>
    <x v="50"/>
    <s v="Ivan Passer"/>
    <s v="Newton Thornburg"/>
    <s v="Jeff Bridges"/>
    <s v="United States"/>
    <n v="3000000"/>
    <n v="1752634"/>
    <s v="Gurian Entertainment"/>
    <n v="109"/>
  </r>
  <r>
    <s v="Quest for Fire"/>
    <s v="R"/>
    <x v="1"/>
    <x v="1"/>
    <s v="February 12, 1982 (United States)"/>
    <n v="7.3"/>
    <x v="16"/>
    <s v="Jean-Jacques Annaud"/>
    <s v="Gérard Brach"/>
    <s v="Everett McGill"/>
    <s v="Canada"/>
    <n v="12500000"/>
    <n v="20962615"/>
    <s v="International Cinema Corporation (ICC)"/>
    <n v="100"/>
  </r>
  <r>
    <s v="The Final Conflict"/>
    <s v="R"/>
    <x v="4"/>
    <x v="1"/>
    <s v="March 20, 1981 (United States)"/>
    <n v="5.6"/>
    <x v="97"/>
    <s v="Graham Baker"/>
    <s v="David Seltzer"/>
    <s v="Sam Neill"/>
    <s v="United Kingdom"/>
    <n v="5000000"/>
    <n v="20471382"/>
    <s v="Twentieth Century Fox"/>
    <n v="108"/>
  </r>
  <r>
    <s v="Mommie Dearest"/>
    <s v="R"/>
    <x v="5"/>
    <x v="1"/>
    <s v="September 25, 1981 (United States)"/>
    <n v="6.7"/>
    <x v="30"/>
    <s v="Frank Perry"/>
    <s v="Christina Crawford"/>
    <s v="Faye Dunaway"/>
    <s v="United States"/>
    <n v="5000000"/>
    <n v="19032261"/>
    <s v="Paramount Pictures"/>
    <n v="129"/>
  </r>
  <r>
    <s v="Private Lessons"/>
    <s v="R"/>
    <x v="3"/>
    <x v="1"/>
    <s v="June 10, 1981 (United States)"/>
    <n v="5.2"/>
    <x v="99"/>
    <s v="Alan Myerson"/>
    <s v="Dan Greenburg"/>
    <s v="Sylvia Kristel"/>
    <s v="United States"/>
    <n v="2800000"/>
    <n v="26279000"/>
    <s v="Barry &amp; Enright Productions"/>
    <n v="87"/>
  </r>
  <r>
    <s v="The Postman Always Rings Twice"/>
    <s v="R"/>
    <x v="6"/>
    <x v="1"/>
    <s v="March 20, 1981 (United States)"/>
    <n v="6.6"/>
    <x v="22"/>
    <s v="Bob Rafelson"/>
    <s v="David Mamet"/>
    <s v="Jack Nicholson"/>
    <s v="West Germany"/>
    <n v="12000000"/>
    <n v="12376625"/>
    <s v="CIP Filmproduktion GmbH"/>
    <n v="122"/>
  </r>
  <r>
    <s v="Ragtime"/>
    <s v="PG"/>
    <x v="0"/>
    <x v="1"/>
    <s v="December 25, 1981 (United States)"/>
    <n v="7.3"/>
    <x v="39"/>
    <s v="Milos Forman"/>
    <s v="E.L. Doctorow"/>
    <s v="James Cagney"/>
    <s v="United States"/>
    <n v="0"/>
    <n v="14920781"/>
    <s v="Dino De Laurentiis Company"/>
    <n v="155"/>
  </r>
  <r>
    <s v="Deadly Blessing"/>
    <s v="R"/>
    <x v="4"/>
    <x v="1"/>
    <s v="August 14, 1981 (United States)"/>
    <n v="5.6"/>
    <x v="49"/>
    <s v="Wes Craven"/>
    <s v="Glenn M. Benest"/>
    <s v="Maren Jensen"/>
    <s v="United States"/>
    <n v="2500000"/>
    <n v="8279042"/>
    <s v="PolyGram Filmed Entertainment"/>
    <n v="100"/>
  </r>
  <r>
    <s v="Eyewitness"/>
    <s v="R"/>
    <x v="6"/>
    <x v="1"/>
    <s v="February 13, 1981 (United States)"/>
    <n v="6"/>
    <x v="43"/>
    <s v="Peter Yates"/>
    <s v="Steve Tesich"/>
    <s v="William Hurt"/>
    <s v="United States"/>
    <n v="8500000"/>
    <n v="6400000"/>
    <s v="Twentieth Century Fox"/>
    <n v="103"/>
  </r>
  <r>
    <s v="Gallipoli"/>
    <s v="PG"/>
    <x v="1"/>
    <x v="1"/>
    <s v="August 28, 1981 (United States)"/>
    <n v="7.4"/>
    <x v="100"/>
    <s v="Peter Weir"/>
    <s v="David Williamson"/>
    <s v="Mel Gibson"/>
    <s v="Australia"/>
    <n v="0"/>
    <n v="5732587"/>
    <s v="R&amp;R Films"/>
    <n v="110"/>
  </r>
  <r>
    <s v="Outland"/>
    <s v="R"/>
    <x v="2"/>
    <x v="1"/>
    <s v="May 22, 1981 (United States)"/>
    <n v="6.6"/>
    <x v="101"/>
    <s v="Peter Hyams"/>
    <s v="Peter Hyams"/>
    <s v="Sean Connery"/>
    <s v="United Kingdom"/>
    <n v="16000000"/>
    <n v="17374595"/>
    <s v="The Ladd Company"/>
    <n v="109"/>
  </r>
  <r>
    <s v="Southern Comfort"/>
    <s v="R"/>
    <x v="2"/>
    <x v="1"/>
    <s v="September 25, 1981 (United States)"/>
    <n v="7.2"/>
    <x v="27"/>
    <s v="Walter Hill"/>
    <s v="Michael Kane"/>
    <s v="Keith Carradine"/>
    <s v="United States"/>
    <n v="0"/>
    <m/>
    <s v="Cinema Group Ventures"/>
    <n v="106"/>
  </r>
  <r>
    <s v="S.O.B."/>
    <s v="R"/>
    <x v="3"/>
    <x v="1"/>
    <s v="July 1, 1981 (United States)"/>
    <n v="6.4"/>
    <x v="37"/>
    <s v="Blake Edwards"/>
    <s v="Blake Edwards"/>
    <s v="Julie Andrews"/>
    <s v="United States"/>
    <n v="12000000"/>
    <n v="14867086"/>
    <s v="Artista Management"/>
    <n v="122"/>
  </r>
  <r>
    <s v="The Beyond"/>
    <s v="R"/>
    <x v="4"/>
    <x v="1"/>
    <s v="November 11, 1983 (United States)"/>
    <n v="6.8"/>
    <x v="16"/>
    <s v="Lucio Fulci"/>
    <s v="Dardano Sacchetti"/>
    <s v="Catriona MacColl"/>
    <s v="Italy"/>
    <n v="400000"/>
    <n v="123843"/>
    <s v="Fulvia Film"/>
    <n v="87"/>
  </r>
  <r>
    <s v="Ghost Story"/>
    <s v="R"/>
    <x v="0"/>
    <x v="1"/>
    <s v="December 18, 1981 (United States)"/>
    <n v="6.3"/>
    <x v="102"/>
    <s v="John Irvin"/>
    <s v="Peter Straub"/>
    <s v="Craig Wasson"/>
    <s v="United States"/>
    <n v="0"/>
    <n v="23371905"/>
    <s v="Universal Pictures"/>
    <n v="110"/>
  </r>
  <r>
    <s v="My Bloody Valentine"/>
    <s v="R"/>
    <x v="4"/>
    <x v="1"/>
    <s v="February 11, 1981 (United States)"/>
    <n v="6.3"/>
    <x v="97"/>
    <s v="George Mihalka"/>
    <s v="Stephen A. Miller"/>
    <s v="Paul Kelman"/>
    <s v="Canada"/>
    <n v="0"/>
    <n v="5672031"/>
    <s v="Canadian Film Development Corporation (CFDC)"/>
    <n v="90"/>
  </r>
  <r>
    <s v="The Funhouse"/>
    <s v="R"/>
    <x v="4"/>
    <x v="1"/>
    <s v="March 13, 1981 (United States)"/>
    <n v="5.9"/>
    <x v="38"/>
    <s v="Tobe Hooper"/>
    <s v="Lawrence J. Block"/>
    <s v="Elizabeth Berridge"/>
    <s v="United States"/>
    <n v="0"/>
    <n v="7886857"/>
    <s v="Universal Pictures"/>
    <n v="96"/>
  </r>
  <r>
    <s v="One from the Heart"/>
    <s v="R"/>
    <x v="0"/>
    <x v="1"/>
    <s v="February 11, 1982 (United States)"/>
    <n v="6.5"/>
    <x v="37"/>
    <s v="Francis Ford Coppola"/>
    <s v="Armyan Bernstein"/>
    <s v="Frederic Forrest"/>
    <s v="United States"/>
    <n v="26000000"/>
    <n v="636796"/>
    <s v="Zoetrope Studios"/>
    <n v="107"/>
  </r>
  <r>
    <s v="The French Lieutenant's Woman"/>
    <s v="R"/>
    <x v="0"/>
    <x v="1"/>
    <s v="October 16, 1981 (United States)"/>
    <n v="7"/>
    <x v="38"/>
    <s v="Karel Reisz"/>
    <s v="John Fowles"/>
    <s v="Meryl Streep"/>
    <s v="United Kingdom"/>
    <n v="0"/>
    <n v="26890068"/>
    <s v="Juniper Films"/>
    <n v="124"/>
  </r>
  <r>
    <s v="The Great Muppet Caper"/>
    <s v="G"/>
    <x v="1"/>
    <x v="1"/>
    <s v="June 26, 1981 (United States)"/>
    <n v="7.2"/>
    <x v="21"/>
    <s v="Jim Henson"/>
    <s v="Tom Patchett"/>
    <s v="Jim Henson"/>
    <s v="United Kingdom"/>
    <n v="0"/>
    <n v="31206251"/>
    <s v="Henson Associates (HA)"/>
    <n v="97"/>
  </r>
  <r>
    <s v="True Confessions"/>
    <s v="R"/>
    <x v="6"/>
    <x v="1"/>
    <s v="September 25, 1981 (United States)"/>
    <n v="6.3"/>
    <x v="103"/>
    <s v="Ulu Grosbard"/>
    <s v="John Gregory Dunne"/>
    <s v="Robert De Niro"/>
    <s v="United States"/>
    <n v="10000000"/>
    <n v="12850276"/>
    <s v="Chartoff-Winkler Productions"/>
    <n v="108"/>
  </r>
  <r>
    <s v="Looker"/>
    <s v="PG"/>
    <x v="0"/>
    <x v="1"/>
    <s v="October 30, 1981 (United States)"/>
    <n v="6.1"/>
    <x v="104"/>
    <s v="Michael Crichton"/>
    <s v="Michael Crichton"/>
    <s v="Albert Finney"/>
    <s v="United States"/>
    <n v="8000000"/>
    <m/>
    <s v="The Ladd Company"/>
    <n v="93"/>
  </r>
  <r>
    <s v="Nighthawks"/>
    <s v="R"/>
    <x v="2"/>
    <x v="1"/>
    <s v="April 10, 1981 (United States)"/>
    <n v="6.4"/>
    <x v="10"/>
    <s v="Bruce Malmuth"/>
    <s v="David Shaber"/>
    <s v="Sylvester Stallone"/>
    <s v="United States"/>
    <n v="5000000"/>
    <n v="19905359"/>
    <s v="Universal Pictures"/>
    <n v="99"/>
  </r>
  <r>
    <s v="Nice Dreams"/>
    <s v="R"/>
    <x v="3"/>
    <x v="1"/>
    <s v="June 5, 1981 (United States)"/>
    <n v="6.2"/>
    <x v="105"/>
    <s v="Tommy Chong"/>
    <s v="Tommy Chong"/>
    <s v="Cheech Marin"/>
    <s v="United States"/>
    <n v="0"/>
    <n v="37000000"/>
    <s v="C &amp; C Brown Production"/>
    <n v="88"/>
  </r>
  <r>
    <s v="Sharky's Machine"/>
    <s v="R"/>
    <x v="2"/>
    <x v="1"/>
    <s v="December 18, 1981 (United States)"/>
    <n v="6.3"/>
    <x v="106"/>
    <s v="Burt Reynolds"/>
    <s v="William Diehl"/>
    <s v="Burt Reynolds"/>
    <s v="United States"/>
    <n v="0"/>
    <n v="35610100"/>
    <s v="Deliverance Productions"/>
    <n v="122"/>
  </r>
  <r>
    <s v="Neighbors"/>
    <s v="R"/>
    <x v="3"/>
    <x v="1"/>
    <s v="December 18, 1981 (United States)"/>
    <n v="5.6"/>
    <x v="88"/>
    <s v="John G. Avildsen"/>
    <s v="Thomas Berger"/>
    <s v="John Belushi"/>
    <s v="United States"/>
    <n v="8500000"/>
    <n v="29916207"/>
    <s v="Columbia Pictures"/>
    <n v="94"/>
  </r>
  <r>
    <s v="Puberty Blues"/>
    <s v="R"/>
    <x v="3"/>
    <x v="1"/>
    <s v="December 10, 1981 (Australia)"/>
    <n v="5.9"/>
    <x v="61"/>
    <s v="Bruce Beresford"/>
    <s v="Margaret Kelly"/>
    <s v="Nell Schofield"/>
    <s v="Australia"/>
    <n v="0"/>
    <n v="237000"/>
    <s v="Limelight Productions (II)"/>
    <n v="87"/>
  </r>
  <r>
    <s v="Eye of the Needle"/>
    <s v="R"/>
    <x v="11"/>
    <x v="1"/>
    <s v="July 24, 1981 (United States)"/>
    <n v="7.1"/>
    <x v="107"/>
    <s v="Richard Marquand"/>
    <s v="Ken Follett"/>
    <s v="Donald Sutherland"/>
    <s v="United Kingdom"/>
    <n v="0"/>
    <n v="17583634"/>
    <s v="Kings Road Entertainment"/>
    <n v="112"/>
  </r>
  <r>
    <s v="Wolfen"/>
    <s v="R"/>
    <x v="4"/>
    <x v="1"/>
    <s v="July 24, 1981 (United States)"/>
    <n v="6.3"/>
    <x v="108"/>
    <s v="Michael Wadleigh"/>
    <s v="Whitley Strieber"/>
    <s v="Albert Finney"/>
    <s v="United States"/>
    <n v="17000000"/>
    <n v="10626725"/>
    <s v="Orion Pictures"/>
    <n v="115"/>
  </r>
  <r>
    <s v="Student Bodies"/>
    <s v="R"/>
    <x v="3"/>
    <x v="1"/>
    <s v="August 7, 1981 (United States)"/>
    <n v="5.5"/>
    <x v="109"/>
    <s v="Mickey Rose"/>
    <s v="Mickey Rose"/>
    <s v="Kristen Riter"/>
    <s v="United States"/>
    <n v="0"/>
    <n v="5165432"/>
    <s v="Allen Smithee Classic Films"/>
    <n v="86"/>
  </r>
  <r>
    <s v="Prince of the City"/>
    <s v="R"/>
    <x v="6"/>
    <x v="1"/>
    <s v="August 26, 1981 (United States)"/>
    <n v="7.5"/>
    <x v="88"/>
    <s v="Sidney Lumet"/>
    <s v="Jay Presson Allen"/>
    <s v="Treat Williams"/>
    <s v="United States"/>
    <n v="8600000"/>
    <n v="8124257"/>
    <s v="Orion Pictures"/>
    <n v="167"/>
  </r>
  <r>
    <s v="The Hand"/>
    <s v="R"/>
    <x v="0"/>
    <x v="1"/>
    <s v="April 24, 1981 (United States)"/>
    <n v="5.5"/>
    <x v="37"/>
    <s v="Oliver Stone"/>
    <s v="Marc Brandel"/>
    <s v="Michael Caine"/>
    <s v="United States"/>
    <n v="0"/>
    <n v="2447576"/>
    <s v="Orion Pictures"/>
    <n v="104"/>
  </r>
  <r>
    <s v="Continental Divide"/>
    <s v="PG"/>
    <x v="3"/>
    <x v="1"/>
    <s v="September 18, 1981 (United States)"/>
    <n v="6.2"/>
    <x v="67"/>
    <s v="Michael Apted"/>
    <s v="Lawrence Kasdan"/>
    <s v="John Belushi"/>
    <s v="United States"/>
    <n v="0"/>
    <n v="15578237"/>
    <s v="Universal Pictures"/>
    <n v="103"/>
  </r>
  <r>
    <s v="Diva"/>
    <s v="R"/>
    <x v="12"/>
    <x v="1"/>
    <s v="April 23, 1982 (United States)"/>
    <n v="7.2"/>
    <x v="23"/>
    <s v="Jean-Jacques Beineix"/>
    <s v="Daniel Odier"/>
    <s v="Wilhelmenia Fernandez"/>
    <s v="France"/>
    <n v="0"/>
    <n v="110014"/>
    <s v="Les Films Galaxie"/>
    <n v="117"/>
  </r>
  <r>
    <s v="Venom"/>
    <s v="R"/>
    <x v="4"/>
    <x v="1"/>
    <s v="January 29, 1982 (United States)"/>
    <n v="5.8"/>
    <x v="47"/>
    <s v="Piers Haggard"/>
    <s v="Alan Scholefield"/>
    <s v="Klaus Kinski"/>
    <s v="United Kingdom"/>
    <n v="0"/>
    <n v="5229643"/>
    <s v="Morison Film Group"/>
    <n v="92"/>
  </r>
  <r>
    <s v="Fort Apache the Bronx"/>
    <s v="R"/>
    <x v="6"/>
    <x v="1"/>
    <s v="February 6, 1981 (United States)"/>
    <n v="6.7"/>
    <x v="110"/>
    <s v="Daniel Petrie"/>
    <s v="Heywood Gould"/>
    <s v="Paul Newman"/>
    <s v="United States"/>
    <n v="0"/>
    <n v="29200000"/>
    <s v="Time Life Films"/>
    <n v="125"/>
  </r>
  <r>
    <s v="Eyes of a Stranger"/>
    <s v="R"/>
    <x v="4"/>
    <x v="1"/>
    <s v="March 27, 1981 (United States)"/>
    <n v="6"/>
    <x v="48"/>
    <s v="Ken Wiederhorn"/>
    <s v="Ron Kurz"/>
    <s v="Lauren Tewes"/>
    <s v="United States"/>
    <n v="800000"/>
    <n v="1118634"/>
    <s v="Georgetown Productions Inc."/>
    <n v="84"/>
  </r>
  <r>
    <s v="Zorro: The Gay Blade"/>
    <s v="PG"/>
    <x v="2"/>
    <x v="1"/>
    <s v="July 17, 1981 (United States)"/>
    <n v="6.2"/>
    <x v="26"/>
    <s v="Peter Medak"/>
    <s v="Hal Dresner"/>
    <s v="George Hamilton"/>
    <s v="United States"/>
    <n v="0"/>
    <m/>
    <s v="Melvin Simon Productions"/>
    <n v="93"/>
  </r>
  <r>
    <s v="Under the Rainbow"/>
    <s v="PG"/>
    <x v="3"/>
    <x v="1"/>
    <s v="July 31, 1981 (United States)"/>
    <n v="5.4"/>
    <x v="47"/>
    <s v="Steve Rash"/>
    <s v="Fred Bauer"/>
    <s v="Chevy Chase"/>
    <s v="United States"/>
    <n v="20000000"/>
    <n v="18826490"/>
    <s v="Innovisions"/>
    <n v="98"/>
  </r>
  <r>
    <s v="Carbon Copy"/>
    <s v="PG"/>
    <x v="3"/>
    <x v="1"/>
    <s v="September 25, 1981 (United States)"/>
    <n v="5.6"/>
    <x v="47"/>
    <s v="Michael Schultz"/>
    <s v="Stanley Shapiro"/>
    <s v="George Segal"/>
    <s v="United States"/>
    <n v="6000000"/>
    <n v="9566593"/>
    <s v="DeHaven/Shapiro Productions"/>
    <n v="92"/>
  </r>
  <r>
    <s v="The Incredible Shrinking Woman"/>
    <s v="PG"/>
    <x v="3"/>
    <x v="1"/>
    <s v="January 30, 1981 (United States)"/>
    <n v="5.5"/>
    <x v="43"/>
    <s v="Joel Schumacher"/>
    <s v="Richard Matheson"/>
    <s v="Lily Tomlin"/>
    <s v="United States"/>
    <n v="0"/>
    <n v="20259961"/>
    <s v="Lija Productions"/>
    <n v="88"/>
  </r>
  <r>
    <s v="The Night the Lights Went Out in Georgia"/>
    <s v="PG"/>
    <x v="0"/>
    <x v="1"/>
    <s v="June 5, 1981 (United States)"/>
    <n v="6"/>
    <x v="111"/>
    <s v="Ron Maxwell"/>
    <s v="Bob Bonney"/>
    <s v="Kristy McNichol"/>
    <s v="United States"/>
    <n v="0"/>
    <n v="14923752"/>
    <s v="Viacom Enterprises"/>
    <n v="112"/>
  </r>
  <r>
    <s v="Quartet"/>
    <s v="R"/>
    <x v="0"/>
    <x v="1"/>
    <s v="October 25, 1981 (United States)"/>
    <n v="6.3"/>
    <x v="61"/>
    <s v="James Ivory"/>
    <s v="Jean Rhys"/>
    <s v="Isabelle Adjani"/>
    <s v="United Kingdom"/>
    <n v="0"/>
    <n v="12042"/>
    <s v="Merchant Ivory Productions"/>
    <n v="101"/>
  </r>
  <r>
    <s v="Graduation Day"/>
    <s v="R"/>
    <x v="4"/>
    <x v="1"/>
    <s v="May 1, 1981 (United States)"/>
    <n v="4.9000000000000004"/>
    <x v="112"/>
    <s v="Herb Freed"/>
    <s v="Anne Marisse"/>
    <s v="Christopher George"/>
    <s v="United States"/>
    <n v="250000"/>
    <m/>
    <s v="Baughn/Freed Productions"/>
    <n v="96"/>
  </r>
  <r>
    <s v="Modern Problems"/>
    <s v="PG"/>
    <x v="3"/>
    <x v="1"/>
    <s v="December 25, 1981 (United States)"/>
    <n v="5.0999999999999996"/>
    <x v="104"/>
    <s v="Ken Shapiro"/>
    <s v="Ken Shapiro"/>
    <s v="Chevy Chase"/>
    <s v="United States"/>
    <n v="8000000"/>
    <n v="26154211"/>
    <s v="Twentieth Century Fox"/>
    <n v="93"/>
  </r>
  <r>
    <s v="Pennies from Heaven"/>
    <s v="R"/>
    <x v="0"/>
    <x v="1"/>
    <s v="January 1, 1982 (United States)"/>
    <n v="6.5"/>
    <x v="50"/>
    <s v="Herbert Ross"/>
    <s v="Dennis Potter"/>
    <s v="Steve Martin"/>
    <s v="United States"/>
    <n v="22000000"/>
    <n v="9171289"/>
    <s v="Metro-Goldwyn-Mayer (MGM)"/>
    <n v="108"/>
  </r>
  <r>
    <s v="American Pop"/>
    <s v="R"/>
    <x v="10"/>
    <x v="1"/>
    <s v="February 13, 1981 (United States)"/>
    <n v="7.2"/>
    <x v="109"/>
    <s v="Ralph Bakshi"/>
    <s v="Ronni Kern"/>
    <s v="Mews Small"/>
    <s v="United States"/>
    <n v="1500000"/>
    <m/>
    <s v="Bakshi Productions"/>
    <n v="96"/>
  </r>
  <r>
    <s v="The Legend of the Lone Ranger"/>
    <s v="PG"/>
    <x v="2"/>
    <x v="1"/>
    <s v="May 22, 1981 (United States)"/>
    <n v="5.0999999999999996"/>
    <x v="40"/>
    <s v="William A. Fraker"/>
    <s v="Ivan Goff"/>
    <s v="Klinton Spilsbury"/>
    <s v="United States"/>
    <n v="18000000"/>
    <n v="12617845"/>
    <s v="Eaves Movie Ranch"/>
    <n v="98"/>
  </r>
  <r>
    <s v="Sphinx"/>
    <s v="PG"/>
    <x v="1"/>
    <x v="1"/>
    <s v="February 11, 1981 (United States)"/>
    <n v="5.2"/>
    <x v="61"/>
    <s v="Franklin J. Schaffner"/>
    <s v="John Byrum"/>
    <s v="Lesley-Anne Down"/>
    <s v="United Kingdom"/>
    <n v="14000000"/>
    <n v="2022771"/>
    <s v="Orion Pictures"/>
    <n v="118"/>
  </r>
  <r>
    <s v="Night School"/>
    <s v="R"/>
    <x v="4"/>
    <x v="1"/>
    <s v="September 11, 1981 (United States)"/>
    <n v="5.6"/>
    <x v="48"/>
    <s v="Ken Hughes"/>
    <s v="Ruth Avergon"/>
    <s v="Leonard Mann"/>
    <s v="United States"/>
    <n v="0"/>
    <n v="1169875"/>
    <s v="Lorimar Productions"/>
    <n v="88"/>
  </r>
  <r>
    <s v="An Eye for an Eye"/>
    <s v="R"/>
    <x v="2"/>
    <x v="1"/>
    <s v="August 14, 1981 (United States)"/>
    <n v="5.5"/>
    <x v="112"/>
    <s v="Steve Carver"/>
    <s v="James Bruner"/>
    <s v="Chuck Norris"/>
    <s v="United States"/>
    <n v="3800000"/>
    <m/>
    <s v="Adams Apple Film Company"/>
    <n v="106"/>
  </r>
  <r>
    <s v="Zoot Suit"/>
    <s v="R"/>
    <x v="0"/>
    <x v="1"/>
    <s v="January 1, 1982 (United States)"/>
    <n v="6.8"/>
    <x v="59"/>
    <s v="Luis Valdez"/>
    <s v="Luis Valdez"/>
    <s v="Daniel Valdez"/>
    <s v="United States"/>
    <n v="2700000"/>
    <n v="3256082"/>
    <s v="Universal Pictures"/>
    <n v="103"/>
  </r>
  <r>
    <s v="Rich and Famous"/>
    <s v="R"/>
    <x v="0"/>
    <x v="1"/>
    <s v="October 9, 1981 (United States)"/>
    <n v="5.9"/>
    <x v="113"/>
    <s v="George Cukor"/>
    <s v="Gerald Ayres"/>
    <s v="Jacqueline Bisset"/>
    <s v="United States"/>
    <n v="0"/>
    <n v="14492125"/>
    <s v="Jaquet"/>
    <n v="117"/>
  </r>
  <r>
    <s v="Buddy Buddy"/>
    <s v="R"/>
    <x v="3"/>
    <x v="1"/>
    <s v="December 11, 1981 (United States)"/>
    <n v="6.5"/>
    <x v="43"/>
    <s v="Billy Wilder"/>
    <s v="Francis Veber"/>
    <s v="Jack Lemmon"/>
    <s v="United States"/>
    <n v="10000000"/>
    <n v="7258543"/>
    <s v="Heron Productions"/>
    <n v="96"/>
  </r>
  <r>
    <s v="Bustin' Loose"/>
    <s v="R"/>
    <x v="3"/>
    <x v="1"/>
    <s v="May 22, 1981 (United States)"/>
    <n v="6.1"/>
    <x v="46"/>
    <s v="Oz Scott"/>
    <s v="Lonne Elder III"/>
    <s v="Richard Pryor"/>
    <s v="United States"/>
    <n v="11000000"/>
    <n v="31261269"/>
    <s v="Universal Pictures"/>
    <n v="94"/>
  </r>
  <r>
    <s v="Modern Romance"/>
    <s v="R"/>
    <x v="3"/>
    <x v="1"/>
    <s v="March 13, 1981 (United States)"/>
    <n v="7"/>
    <x v="112"/>
    <s v="Albert Brooks"/>
    <s v="Albert Brooks"/>
    <s v="Albert Brooks"/>
    <s v="United States"/>
    <n v="0"/>
    <n v="2863642"/>
    <s v="Columbia Pictures"/>
    <n v="93"/>
  </r>
  <r>
    <s v="Heartbeeps"/>
    <s v="PG"/>
    <x v="3"/>
    <x v="1"/>
    <s v="December 18, 1981 (United States)"/>
    <n v="4.3"/>
    <x v="61"/>
    <s v="Allan Arkush"/>
    <s v="John Hill"/>
    <s v="Andy Kaufman"/>
    <s v="United States"/>
    <n v="12000000"/>
    <n v="2154696"/>
    <s v="Universal Pictures"/>
    <n v="78"/>
  </r>
  <r>
    <s v="Back Roads"/>
    <s v="R"/>
    <x v="1"/>
    <x v="1"/>
    <s v="March 13, 1981 (United States)"/>
    <n v="5.6"/>
    <x v="114"/>
    <s v="Martin Ritt"/>
    <s v="Gary DeVore"/>
    <s v="Sally Field"/>
    <s v="United States"/>
    <n v="0"/>
    <n v="11809387"/>
    <s v="CBS Theatrical Films"/>
    <n v="94"/>
  </r>
  <r>
    <s v="Take This Job and Shove It"/>
    <s v="PG"/>
    <x v="3"/>
    <x v="1"/>
    <s v="May 15, 1981 (United States)"/>
    <n v="5"/>
    <x v="115"/>
    <s v="Gus Trikonis"/>
    <s v="Barry Schneider"/>
    <s v="Robert Hays"/>
    <s v="United States"/>
    <n v="3500000"/>
    <n v="17569027"/>
    <s v="Cinema Group Ventures"/>
    <n v="100"/>
  </r>
  <r>
    <s v="Raggedy Man"/>
    <s v="R"/>
    <x v="0"/>
    <x v="1"/>
    <s v="September 18, 1981 (United States)"/>
    <n v="6.8"/>
    <x v="53"/>
    <s v="Jack Fisk"/>
    <s v="William D. Wittliff"/>
    <s v="Sissy Spacek"/>
    <s v="United States"/>
    <n v="0"/>
    <n v="1976198"/>
    <s v="Universal Pictures"/>
    <n v="94"/>
  </r>
  <r>
    <s v="Whose Life Is It Anyway?"/>
    <s v="R"/>
    <x v="3"/>
    <x v="1"/>
    <s v="January 22, 1982 (United States)"/>
    <n v="7.3"/>
    <x v="116"/>
    <s v="John Badham"/>
    <s v="Brian Clark"/>
    <s v="Richard Dreyfuss"/>
    <s v="United States"/>
    <n v="13000000"/>
    <n v="8206145"/>
    <s v="Metro-Goldwyn-Mayer (MGM)"/>
    <n v="119"/>
  </r>
  <r>
    <s v="Inchon"/>
    <s v="PG"/>
    <x v="0"/>
    <x v="1"/>
    <s v="September 17, 1982 (United States)"/>
    <n v="2.7"/>
    <x v="117"/>
    <s v="Terence Young"/>
    <s v="Robin Moore"/>
    <s v="Laurence Olivier"/>
    <s v="South Korea"/>
    <n v="46000000"/>
    <n v="5200986"/>
    <s v="One Way Productions"/>
    <n v="140"/>
  </r>
  <r>
    <s v="All Night Long"/>
    <s v="R"/>
    <x v="3"/>
    <x v="1"/>
    <s v="March 6, 1981 (United States)"/>
    <n v="5.5"/>
    <x v="118"/>
    <s v="Jean-Claude Tramont"/>
    <s v="W.D. Richter"/>
    <s v="Gene Hackman"/>
    <s v="United States"/>
    <n v="14000000"/>
    <n v="4454295"/>
    <s v="Universal Pictures"/>
    <n v="87"/>
  </r>
  <r>
    <s v="The Pursuit of D.B. Cooper"/>
    <s v="PG"/>
    <x v="1"/>
    <x v="1"/>
    <s v="November 13, 1981 (United States)"/>
    <n v="5.6"/>
    <x v="59"/>
    <s v="Roger Spottiswoode"/>
    <s v="J.D. Reed"/>
    <s v="Robert Duvall"/>
    <s v="United States"/>
    <n v="12000000"/>
    <n v="3702028"/>
    <s v="PolyGram Pictures"/>
    <n v="100"/>
  </r>
  <r>
    <s v="Rollover"/>
    <s v="R"/>
    <x v="0"/>
    <x v="1"/>
    <s v="December 11, 1981 (United States)"/>
    <n v="5.4"/>
    <x v="59"/>
    <s v="Alan J. Pakula"/>
    <s v="Howard Kohn"/>
    <s v="Jane Fonda"/>
    <s v="United States"/>
    <n v="16000000"/>
    <n v="10851261"/>
    <s v="IPC Films"/>
    <n v="116"/>
  </r>
  <r>
    <s v="Only When I Laugh"/>
    <s v="R"/>
    <x v="3"/>
    <x v="1"/>
    <s v="September 25, 1981 (United States)"/>
    <n v="6.5"/>
    <x v="61"/>
    <s v="Glenn Jordan"/>
    <s v="Neil Simon"/>
    <s v="Marsha Mason"/>
    <s v="United States"/>
    <n v="0"/>
    <n v="25524778"/>
    <s v="Columbia Pictures"/>
    <n v="120"/>
  </r>
  <r>
    <s v="Honky Tonk Freeway"/>
    <s v="PG"/>
    <x v="2"/>
    <x v="1"/>
    <s v="August 21, 1981 (United States)"/>
    <n v="5.2"/>
    <x v="119"/>
    <s v="John Schlesinger"/>
    <s v="Edward Clinton"/>
    <s v="David Rasche"/>
    <s v="United States"/>
    <n v="24000000"/>
    <n v="2004742"/>
    <s v="EMI Films"/>
    <n v="107"/>
  </r>
  <r>
    <s v="Paternity"/>
    <s v="PG"/>
    <x v="3"/>
    <x v="1"/>
    <s v="October 2, 1981 (United States)"/>
    <n v="4.9000000000000004"/>
    <x v="120"/>
    <s v="David Steinberg"/>
    <s v="Charlie Peters"/>
    <s v="Burt Reynolds"/>
    <s v="United States"/>
    <n v="0"/>
    <n v="18838812"/>
    <s v="Paramount Pictures"/>
    <n v="94"/>
  </r>
  <r>
    <s v="King of the Mountain"/>
    <s v="PG"/>
    <x v="2"/>
    <x v="1"/>
    <s v="May 1, 1981 (United States)"/>
    <n v="5.5"/>
    <x v="121"/>
    <s v="Noel Nosseck"/>
    <s v="David Barry"/>
    <s v="Harry Hamlin"/>
    <s v="United States"/>
    <n v="2000000"/>
    <n v="1791147"/>
    <s v="PolyGram Pictures"/>
    <n v="90"/>
  </r>
  <r>
    <s v="Scream"/>
    <s v="R"/>
    <x v="4"/>
    <x v="1"/>
    <s v="January 1, 1981 (United States)"/>
    <n v="2.9"/>
    <x v="122"/>
    <s v="Byron Quisenberry"/>
    <s v="Byron Quisenberry"/>
    <s v="Pepper Martin"/>
    <s v="United States"/>
    <n v="0"/>
    <m/>
    <s v="Calendar International Pictures"/>
    <n v="82"/>
  </r>
  <r>
    <s v="The Devil and Max Devlin"/>
    <s v="PG"/>
    <x v="3"/>
    <x v="1"/>
    <s v="March 6, 1981 (United States)"/>
    <n v="5"/>
    <x v="123"/>
    <s v="Steven Hilliard Stern"/>
    <s v="Mary Rodgers"/>
    <s v="Elliott Gould"/>
    <s v="United States"/>
    <n v="0"/>
    <n v="16000000"/>
    <s v="Walt Disney Productions"/>
    <n v="96"/>
  </r>
  <r>
    <s v="The Amateur"/>
    <s v="R"/>
    <x v="6"/>
    <x v="1"/>
    <s v="February 12, 1982 (United States)"/>
    <n v="5.8"/>
    <x v="124"/>
    <s v="Charles Jarrott"/>
    <s v="Robert Littell"/>
    <s v="John Savage"/>
    <s v="Canada"/>
    <n v="0"/>
    <n v="6892098"/>
    <s v="Balkan Productions"/>
    <n v="112"/>
  </r>
  <r>
    <s v="Longshot"/>
    <s v="TV-PG"/>
    <x v="3"/>
    <x v="1"/>
    <s v="1981 (United States)"/>
    <n v="5.0999999999999996"/>
    <x v="125"/>
    <s v="E.W. Swackhamer"/>
    <s v="Barry Rosen"/>
    <s v="Leif Garrett"/>
    <s v="United States"/>
    <n v="0"/>
    <m/>
    <s v="Greentree"/>
    <n v="100"/>
  </r>
  <r>
    <s v="Comin' at Ya!"/>
    <s v="R"/>
    <x v="13"/>
    <x v="1"/>
    <s v="July 24, 1981 (United States)"/>
    <n v="5.0999999999999996"/>
    <x v="126"/>
    <s v="Ferdinando Baldi"/>
    <s v="Wolfe Lowenthal"/>
    <s v="Tony Anthony"/>
    <s v="Italy"/>
    <n v="0"/>
    <n v="12000000"/>
    <s v="Lupo-Anthony-Quintano Productions"/>
    <n v="91"/>
  </r>
  <r>
    <s v="Le Pont du Nord"/>
    <s v="Not Rated"/>
    <x v="1"/>
    <x v="1"/>
    <s v="March 24, 1982 (France)"/>
    <n v="6.9"/>
    <x v="59"/>
    <s v="Jacques Rivette"/>
    <s v="Bulle Ogier"/>
    <s v="Bulle Ogier"/>
    <s v="France"/>
    <n v="0"/>
    <n v="17110"/>
    <s v="Les Films du Losange"/>
    <n v="129"/>
  </r>
  <r>
    <s v="Silence of the North"/>
    <s v="PG"/>
    <x v="0"/>
    <x v="1"/>
    <s v="October 23, 1981 (Canada)"/>
    <n v="6.3"/>
    <x v="127"/>
    <s v="Allan King"/>
    <s v="Olive Frederickson"/>
    <s v="Ellen Burstyn"/>
    <s v="Canada"/>
    <n v="0"/>
    <n v="1622898"/>
    <s v="Universal Pictures"/>
    <n v="94"/>
  </r>
  <r>
    <s v="Fast Times at Ridgemont High"/>
    <s v="R"/>
    <x v="3"/>
    <x v="2"/>
    <s v="August 13, 1982 (United States)"/>
    <n v="7.2"/>
    <x v="128"/>
    <s v="Amy Heckerling"/>
    <s v="Cameron Crowe"/>
    <s v="Sean Penn"/>
    <s v="United States"/>
    <n v="4500000"/>
    <n v="27092880"/>
    <s v="Universal Pictures"/>
    <n v="90"/>
  </r>
  <r>
    <s v="Blade Runner"/>
    <s v="R"/>
    <x v="2"/>
    <x v="2"/>
    <s v="June 25, 1982 (United States)"/>
    <n v="8.1"/>
    <x v="129"/>
    <s v="Ridley Scott"/>
    <s v="Hampton Fancher"/>
    <s v="Harrison Ford"/>
    <s v="United States"/>
    <n v="28000000"/>
    <n v="41676878"/>
    <s v="The Ladd Company"/>
    <n v="117"/>
  </r>
  <r>
    <s v="The Thing"/>
    <s v="R"/>
    <x v="4"/>
    <x v="2"/>
    <s v="June 25, 1982 (United States)"/>
    <n v="8.1"/>
    <x v="130"/>
    <s v="John Carpenter"/>
    <s v="Bill Lancaster"/>
    <s v="Kurt Russell"/>
    <s v="United States"/>
    <n v="15000000"/>
    <n v="19632053"/>
    <s v="Universal Pictures"/>
    <n v="109"/>
  </r>
  <r>
    <s v="Conan the Barbarian"/>
    <s v="R"/>
    <x v="2"/>
    <x v="2"/>
    <s v="May 14, 1982 (United States)"/>
    <n v="6.9"/>
    <x v="131"/>
    <s v="John Milius"/>
    <s v="Robert E. Howard"/>
    <s v="Arnold Schwarzenegger"/>
    <s v="United States"/>
    <n v="20000000"/>
    <n v="68851475"/>
    <s v="Universal Pictures"/>
    <n v="129"/>
  </r>
  <r>
    <s v="E.T. the Extra-Terrestrial"/>
    <s v="PG"/>
    <x v="8"/>
    <x v="2"/>
    <s v="June 11, 1982 (United States)"/>
    <n v="7.8"/>
    <x v="132"/>
    <s v="Steven Spielberg"/>
    <s v="Melissa Mathison"/>
    <s v="Henry Thomas"/>
    <s v="United States"/>
    <n v="10500000"/>
    <n v="792910554"/>
    <s v="Universal Pictures"/>
    <n v="115"/>
  </r>
  <r>
    <s v="First Blood"/>
    <s v="R"/>
    <x v="2"/>
    <x v="2"/>
    <s v="October 22, 1982 (United States)"/>
    <n v="7.7"/>
    <x v="133"/>
    <s v="Ted Kotcheff"/>
    <s v="David Morrell"/>
    <s v="Sylvester Stallone"/>
    <s v="United States"/>
    <n v="15000000"/>
    <n v="125212904"/>
    <s v="Anabasis N.V."/>
    <n v="93"/>
  </r>
  <r>
    <s v="An Officer and a Gentleman"/>
    <s v="R"/>
    <x v="0"/>
    <x v="2"/>
    <s v="August 13, 1982 (United States)"/>
    <n v="7"/>
    <x v="134"/>
    <s v="Taylor Hackford"/>
    <s v="Douglas Day Stewart"/>
    <s v="Richard Gere"/>
    <s v="United States"/>
    <n v="7500000"/>
    <n v="129795554"/>
    <s v="Lorimar Film Entertainment"/>
    <n v="124"/>
  </r>
  <r>
    <s v="Grease 2"/>
    <s v="PG"/>
    <x v="3"/>
    <x v="2"/>
    <s v="June 11, 1982 (United States)"/>
    <n v="4.4000000000000004"/>
    <x v="87"/>
    <s v="Patricia Birch"/>
    <s v="Ken Finkleman"/>
    <s v="Michelle Pfeiffer"/>
    <s v="United States"/>
    <n v="13200000"/>
    <n v="15171476"/>
    <s v="Paramount Pictures"/>
    <n v="115"/>
  </r>
  <r>
    <s v="Annie"/>
    <s v="PG"/>
    <x v="3"/>
    <x v="2"/>
    <s v="June 18, 1982 (United States)"/>
    <n v="6.6"/>
    <x v="135"/>
    <s v="John Huston"/>
    <s v="Carol Sobieski"/>
    <s v="Aileen Quinn"/>
    <s v="United States"/>
    <n v="50000000"/>
    <n v="57063861"/>
    <s v="Columbia Pictures"/>
    <n v="127"/>
  </r>
  <r>
    <s v="Poltergeist"/>
    <s v="PG"/>
    <x v="4"/>
    <x v="2"/>
    <s v="June 4, 1982 (United States)"/>
    <n v="7.3"/>
    <x v="136"/>
    <s v="Tobe Hooper"/>
    <s v="Steven Spielberg"/>
    <s v="JoBeth Williams"/>
    <s v="United States"/>
    <n v="10700000"/>
    <n v="77142388"/>
    <s v="Metro-Goldwyn-Mayer (MGM)"/>
    <n v="114"/>
  </r>
  <r>
    <s v="48 Hrs."/>
    <s v="R"/>
    <x v="2"/>
    <x v="2"/>
    <s v="December 8, 1982 (United States)"/>
    <n v="6.9"/>
    <x v="137"/>
    <s v="Walter Hill"/>
    <s v="Roger Spottiswoode"/>
    <s v="Nick Nolte"/>
    <s v="United States"/>
    <n v="12000000"/>
    <n v="78868508"/>
    <s v="Paramount Pictures"/>
    <n v="96"/>
  </r>
  <r>
    <s v="Star Trek II: The Wrath of Khan"/>
    <s v="PG"/>
    <x v="2"/>
    <x v="2"/>
    <s v="June 4, 1982 (United States)"/>
    <n v="7.7"/>
    <x v="138"/>
    <s v="Nicholas Meyer"/>
    <s v="Gene Roddenberry"/>
    <s v="William Shatner"/>
    <s v="United States"/>
    <n v="11200000"/>
    <n v="78912963"/>
    <s v="Paramount Pictures"/>
    <n v="113"/>
  </r>
  <r>
    <s v="Paradise"/>
    <s v="R"/>
    <x v="1"/>
    <x v="2"/>
    <s v="May 7, 1982 (United States)"/>
    <n v="4.9000000000000004"/>
    <x v="139"/>
    <s v="Stuart Gillard"/>
    <s v="Stuart Gillard"/>
    <s v="Willie Aames"/>
    <s v="Canada"/>
    <n v="0"/>
    <n v="5588800"/>
    <s v="Embassy Pictures"/>
    <n v="100"/>
  </r>
  <r>
    <s v="The Last American Virgin"/>
    <s v="R"/>
    <x v="3"/>
    <x v="2"/>
    <s v="July 30, 1982 (United States)"/>
    <n v="6.3"/>
    <x v="140"/>
    <s v="Boaz Davidson"/>
    <s v="Boaz Davidson"/>
    <s v="Lawrence Monoson"/>
    <s v="United States"/>
    <n v="0"/>
    <n v="5829781"/>
    <s v="Cannon Group"/>
    <n v="92"/>
  </r>
  <r>
    <s v="Sophie's Choice"/>
    <s v="R"/>
    <x v="0"/>
    <x v="2"/>
    <s v="March 4, 1983 (United States)"/>
    <n v="7.6"/>
    <x v="141"/>
    <s v="Alan J. Pakula"/>
    <s v="William Styron"/>
    <s v="Meryl Streep"/>
    <s v="United Kingdom"/>
    <n v="12000000"/>
    <n v="30036000"/>
    <s v="Incorporated Television Company (ITC)"/>
    <n v="150"/>
  </r>
  <r>
    <s v="Gandhi"/>
    <s v="PG"/>
    <x v="5"/>
    <x v="2"/>
    <s v="February 25, 1983 (United States)"/>
    <n v="8"/>
    <x v="142"/>
    <s v="Richard Attenborough"/>
    <s v="John Briley"/>
    <s v="Ben Kingsley"/>
    <s v="United Kingdom"/>
    <n v="22000000"/>
    <n v="52767889"/>
    <s v="International Film Investors"/>
    <n v="191"/>
  </r>
  <r>
    <s v="Tootsie"/>
    <s v="PG"/>
    <x v="3"/>
    <x v="2"/>
    <s v="December 17, 1982 (United States)"/>
    <n v="7.4"/>
    <x v="143"/>
    <s v="Sydney Pollack"/>
    <s v="Don McGuire"/>
    <s v="Dustin Hoffman"/>
    <s v="United States"/>
    <n v="21000000"/>
    <n v="177200000"/>
    <s v="Columbia Pictures"/>
    <n v="116"/>
  </r>
  <r>
    <s v="Tron"/>
    <s v="PG"/>
    <x v="2"/>
    <x v="2"/>
    <s v="July 9, 1982 (United States)"/>
    <n v="6.8"/>
    <x v="138"/>
    <s v="Steven Lisberger"/>
    <s v="Steven Lisberger"/>
    <s v="Jeff Bridges"/>
    <s v="United States"/>
    <n v="17000000"/>
    <n v="33000525"/>
    <s v="Walt Disney Productions"/>
    <n v="96"/>
  </r>
  <r>
    <s v="The Secret of NIMH"/>
    <s v="G"/>
    <x v="10"/>
    <x v="2"/>
    <s v="July 16, 1982 (United States)"/>
    <n v="7.6"/>
    <x v="14"/>
    <s v="Don Bluth"/>
    <s v="Robert C. O'Brien"/>
    <s v="Elizabeth Hartman"/>
    <s v="United States"/>
    <n v="7000000"/>
    <n v="14665733"/>
    <s v="Aurora"/>
    <n v="82"/>
  </r>
  <r>
    <s v="The King of Comedy"/>
    <s v="PG"/>
    <x v="3"/>
    <x v="2"/>
    <s v="February 18, 1983 (Brazil)"/>
    <n v="7.8"/>
    <x v="93"/>
    <s v="Martin Scorsese"/>
    <s v="Paul D. Zimmerman"/>
    <s v="Robert De Niro"/>
    <s v="United States"/>
    <n v="20000000"/>
    <n v="2536242"/>
    <s v="Embassy International Pictures"/>
    <n v="109"/>
  </r>
  <r>
    <s v="Rocky III"/>
    <s v="PG"/>
    <x v="0"/>
    <x v="2"/>
    <s v="May 28, 1982 (United States)"/>
    <n v="6.8"/>
    <x v="144"/>
    <s v="Sylvester Stallone"/>
    <s v="Sylvester Stallone"/>
    <s v="Sylvester Stallone"/>
    <s v="United States"/>
    <n v="17000000"/>
    <n v="125052686"/>
    <s v="Chartoff-Winkler Productions"/>
    <n v="99"/>
  </r>
  <r>
    <s v="The Beastmaster"/>
    <s v="PG"/>
    <x v="2"/>
    <x v="2"/>
    <s v="August 20, 1982 (United States)"/>
    <n v="6.2"/>
    <x v="22"/>
    <s v="Don Coscarelli"/>
    <s v="Don Coscarelli"/>
    <s v="Marc Singer"/>
    <s v="United States"/>
    <n v="8000000"/>
    <n v="14056528"/>
    <s v="Leisure Investment Company"/>
    <n v="118"/>
  </r>
  <r>
    <s v="Creepshow"/>
    <s v="R"/>
    <x v="3"/>
    <x v="2"/>
    <s v="November 12, 1982 (United States)"/>
    <n v="6.9"/>
    <x v="141"/>
    <s v="George A. Romero"/>
    <s v="Stephen King"/>
    <s v="Hal Holbrook"/>
    <s v="United States"/>
    <n v="8000000"/>
    <n v="21028755"/>
    <s v="United Film Distribution Company (UFDC)"/>
    <n v="120"/>
  </r>
  <r>
    <s v="The Man from Snowy River"/>
    <s v="PG"/>
    <x v="1"/>
    <x v="2"/>
    <s v="November 5, 1982 (United States)"/>
    <n v="7.3"/>
    <x v="145"/>
    <s v="George Miller"/>
    <s v="A.B. 'Banjo' Paterson"/>
    <s v="Kirk Douglas"/>
    <s v="Australia"/>
    <n v="3500000"/>
    <n v="20659423"/>
    <s v="Cambridge Productions"/>
    <n v="102"/>
  </r>
  <r>
    <s v="Pink Floyd: The Wall"/>
    <s v="R"/>
    <x v="0"/>
    <x v="2"/>
    <s v="September 17, 1982 (United States)"/>
    <n v="8"/>
    <x v="146"/>
    <s v="Alan Parker"/>
    <s v="Roger Waters"/>
    <s v="Bob Geldof"/>
    <s v="United Kingdom"/>
    <n v="12000000"/>
    <n v="22265763"/>
    <s v="Goldcrest Films International"/>
    <n v="95"/>
  </r>
  <r>
    <s v="Cat People"/>
    <s v="R"/>
    <x v="7"/>
    <x v="2"/>
    <s v="April 2, 1982 (United States)"/>
    <n v="6.2"/>
    <x v="20"/>
    <s v="Paul Schrader"/>
    <s v="DeWitt Bodeen"/>
    <s v="Nastassja Kinski"/>
    <s v="United States"/>
    <n v="18000000"/>
    <n v="7000000"/>
    <s v="RKO Pictures"/>
    <n v="118"/>
  </r>
  <r>
    <s v="Fanny and Alexander"/>
    <s v="R"/>
    <x v="0"/>
    <x v="2"/>
    <s v="December 17, 1982 (Sweden)"/>
    <n v="8.1"/>
    <x v="83"/>
    <s v="Ingmar Bergman"/>
    <s v="Ingmar Bergman"/>
    <s v="Bertil Guve"/>
    <s v="Sweden"/>
    <n v="6000000"/>
    <n v="6795771"/>
    <s v="Cinematograph AB"/>
    <n v="188"/>
  </r>
  <r>
    <s v="Friday the 13th Part III"/>
    <s v="R"/>
    <x v="4"/>
    <x v="2"/>
    <s v="August 13, 1982 (United States)"/>
    <n v="5.7"/>
    <x v="13"/>
    <s v="Steve Miner"/>
    <s v="Martin Kitrosser"/>
    <s v="Dana Kimmell"/>
    <s v="United States"/>
    <n v="2300000"/>
    <n v="36690067"/>
    <s v="Paramount Pictures"/>
    <n v="95"/>
  </r>
  <r>
    <s v="Firefox"/>
    <s v="PG"/>
    <x v="2"/>
    <x v="2"/>
    <s v="June 18, 1982 (United States)"/>
    <n v="6"/>
    <x v="19"/>
    <s v="Clint Eastwood"/>
    <s v="Alex Lasker"/>
    <s v="Clint Eastwood"/>
    <s v="United States"/>
    <n v="18000000"/>
    <n v="46708276"/>
    <s v="Major Studio Partners"/>
    <n v="136"/>
  </r>
  <r>
    <s v="Halloween III: Season of the Witch"/>
    <s v="R"/>
    <x v="4"/>
    <x v="2"/>
    <s v="October 22, 1982 (United States)"/>
    <n v="5"/>
    <x v="147"/>
    <s v="Tommy Lee Wallace"/>
    <s v="Tommy Lee Wallace"/>
    <s v="Tom Atkins"/>
    <s v="United States"/>
    <n v="2500000"/>
    <n v="14400000"/>
    <s v="Dino De Laurentiis Company"/>
    <n v="98"/>
  </r>
  <r>
    <s v="The Dark Crystal"/>
    <s v="PG"/>
    <x v="1"/>
    <x v="2"/>
    <s v="December 17, 1982 (United States)"/>
    <n v="7.2"/>
    <x v="148"/>
    <s v="Jim Henson"/>
    <s v="David Odell"/>
    <s v="Jim Henson"/>
    <s v="United Kingdom"/>
    <n v="15000000"/>
    <n v="41630431"/>
    <s v="Incorporated Television Company (ITC)"/>
    <n v="93"/>
  </r>
  <r>
    <s v="The Verdict"/>
    <s v="R"/>
    <x v="0"/>
    <x v="2"/>
    <s v="December 17, 1982 (United States)"/>
    <n v="7.7"/>
    <x v="14"/>
    <s v="Sidney Lumet"/>
    <s v="Barry Reed"/>
    <s v="Paul Newman"/>
    <s v="United States"/>
    <n v="16000000"/>
    <n v="53993738"/>
    <s v="Twentieth Century Fox"/>
    <n v="129"/>
  </r>
  <r>
    <s v="Pieces"/>
    <s v="Not Rated"/>
    <x v="4"/>
    <x v="2"/>
    <s v="September 23, 1983 (United States)"/>
    <n v="6.1"/>
    <x v="149"/>
    <s v="Juan Piquer Simón"/>
    <s v="Dick Randall"/>
    <s v="Christopher George"/>
    <s v="Spain"/>
    <n v="300000"/>
    <n v="2032311"/>
    <s v="Almena Films"/>
    <n v="85"/>
  </r>
  <r>
    <s v="Zapped!"/>
    <s v="R"/>
    <x v="3"/>
    <x v="2"/>
    <s v="September 3, 1982 (United States)"/>
    <n v="4.9000000000000004"/>
    <x v="150"/>
    <s v="Robert J. Rosenthal"/>
    <s v="Bruce Rubin"/>
    <s v="Scott Baio"/>
    <s v="United States"/>
    <n v="0"/>
    <n v="16897768"/>
    <s v="Embassy Pictures"/>
    <n v="98"/>
  </r>
  <r>
    <s v="Six Pack"/>
    <s v="PG"/>
    <x v="3"/>
    <x v="2"/>
    <s v="July 16, 1982 (United States)"/>
    <n v="5.9"/>
    <x v="54"/>
    <s v="Daniel Petrie"/>
    <s v="Mike Marvin"/>
    <s v="Kenny Rogers"/>
    <s v="United States"/>
    <n v="0"/>
    <n v="20225989"/>
    <s v="Twentieth Century Fox"/>
    <n v="108"/>
  </r>
  <r>
    <s v="The World According to Garp"/>
    <s v="R"/>
    <x v="3"/>
    <x v="2"/>
    <s v="July 23, 1982 (United States)"/>
    <n v="7.2"/>
    <x v="151"/>
    <s v="George Roy Hill"/>
    <s v="John Irving"/>
    <s v="Robin Williams"/>
    <s v="United States"/>
    <n v="17000000"/>
    <n v="29712172"/>
    <s v="Pan Arts"/>
    <n v="136"/>
  </r>
  <r>
    <s v="Diner"/>
    <s v="R"/>
    <x v="3"/>
    <x v="2"/>
    <s v="May 21, 1982 (United States)"/>
    <n v="7.1"/>
    <x v="97"/>
    <s v="Barry Levinson"/>
    <s v="Barry Levinson"/>
    <s v="Steve Guttenberg"/>
    <s v="United States"/>
    <n v="5000000"/>
    <n v="14099953"/>
    <s v="Metro-Goldwyn-Mayer (MGM)"/>
    <n v="110"/>
  </r>
  <r>
    <s v="The Best Little Whorehouse in Texas"/>
    <s v="R"/>
    <x v="3"/>
    <x v="2"/>
    <s v="July 23, 1982 (United States)"/>
    <n v="6"/>
    <x v="9"/>
    <s v="Colin Higgins"/>
    <s v="Larry L. King"/>
    <s v="Burt Reynolds"/>
    <s v="United States"/>
    <n v="35000000"/>
    <n v="69701637"/>
    <s v="Universal Pictures"/>
    <n v="114"/>
  </r>
  <r>
    <s v="The Year of Living Dangerously"/>
    <s v="PG"/>
    <x v="0"/>
    <x v="2"/>
    <s v="February 18, 1983 (United States)"/>
    <n v="7.1"/>
    <x v="20"/>
    <s v="Peter Weir"/>
    <s v="David Williamson"/>
    <s v="Mel Gibson"/>
    <s v="Australia"/>
    <n v="13000000"/>
    <n v="10278575"/>
    <s v="Metro-Goldwyn-Mayer (MGM)"/>
    <n v="115"/>
  </r>
  <r>
    <s v="Night Shift"/>
    <s v="R"/>
    <x v="3"/>
    <x v="2"/>
    <s v="July 30, 1982 (United States)"/>
    <n v="6.6"/>
    <x v="30"/>
    <s v="Ron Howard"/>
    <s v="Lowell Ganz"/>
    <s v="Henry Winkler"/>
    <s v="United States"/>
    <n v="0"/>
    <n v="21095638"/>
    <s v="Major Studio Partners"/>
    <n v="106"/>
  </r>
  <r>
    <s v="Summer Lovers"/>
    <s v="R"/>
    <x v="3"/>
    <x v="2"/>
    <s v="July 16, 1982 (United States)"/>
    <n v="5.7"/>
    <x v="41"/>
    <s v="Randal Kleiser"/>
    <s v="Randal Kleiser"/>
    <s v="Peter Gallagher"/>
    <s v="United States"/>
    <n v="0"/>
    <n v="4968000"/>
    <s v="Filmways Pictures"/>
    <n v="98"/>
  </r>
  <r>
    <s v="Victor Victoria"/>
    <s v="PG"/>
    <x v="3"/>
    <x v="2"/>
    <s v="March 19, 1982 (United States)"/>
    <n v="7.6"/>
    <x v="20"/>
    <s v="Blake Edwards"/>
    <s v="Blake Edwards"/>
    <s v="Julie Andrews"/>
    <s v="United Kingdom"/>
    <n v="0"/>
    <n v="28229046"/>
    <s v="Metro-Goldwyn-Mayer (MGM)"/>
    <n v="134"/>
  </r>
  <r>
    <s v="The Last Unicorn"/>
    <s v="G"/>
    <x v="10"/>
    <x v="2"/>
    <s v="November 19, 1982 (United States)"/>
    <n v="7.4"/>
    <x v="151"/>
    <s v="Jules Bass"/>
    <s v="Peter S. Beagle"/>
    <s v="Jeff Bridges"/>
    <s v="United Kingdom"/>
    <n v="3500000"/>
    <n v="6455330"/>
    <s v="Rankin/Bass Productions"/>
    <n v="92"/>
  </r>
  <r>
    <s v="The Entity"/>
    <s v="R"/>
    <x v="0"/>
    <x v="2"/>
    <s v="February 4, 1983 (United States)"/>
    <n v="6.7"/>
    <x v="30"/>
    <s v="Sidney J. Furie"/>
    <s v="Frank De Felitta"/>
    <s v="Barbara Hershey"/>
    <s v="United States"/>
    <n v="9000000"/>
    <n v="13277558"/>
    <s v="American Cinema Productions"/>
    <n v="125"/>
  </r>
  <r>
    <s v="Airplane II: the Sequel"/>
    <s v="PG"/>
    <x v="3"/>
    <x v="2"/>
    <s v="December 10, 1982 (United States)"/>
    <n v="6.2"/>
    <x v="152"/>
    <s v="Ken Finkleman"/>
    <s v="Ken Finkleman"/>
    <s v="Robert Hays"/>
    <s v="United States"/>
    <n v="15000000"/>
    <n v="27150534"/>
    <s v="Paramount Pictures"/>
    <n v="85"/>
  </r>
  <r>
    <s v="The Toy"/>
    <s v="PG"/>
    <x v="3"/>
    <x v="2"/>
    <s v="December 10, 1982 (United States)"/>
    <n v="5.8"/>
    <x v="35"/>
    <s v="Richard Donner"/>
    <s v="Francis Veber"/>
    <s v="Richard Pryor"/>
    <s v="United States"/>
    <n v="17000000"/>
    <n v="47118057"/>
    <s v="Columbia Pictures"/>
    <n v="102"/>
  </r>
  <r>
    <s v="The House on Sorority Row"/>
    <s v="R"/>
    <x v="4"/>
    <x v="2"/>
    <s v="July 28, 1983 (South Korea)"/>
    <n v="6"/>
    <x v="153"/>
    <s v="Mark Rosman"/>
    <s v="Mark Rosman"/>
    <s v="Kate McNeil"/>
    <s v="United States"/>
    <n v="425000"/>
    <n v="10604986"/>
    <s v="VAE Productions"/>
    <n v="91"/>
  </r>
  <r>
    <s v="Evil Under the Sun"/>
    <s v="PG"/>
    <x v="6"/>
    <x v="2"/>
    <s v="March 5, 1982 (United States)"/>
    <n v="7.1"/>
    <x v="30"/>
    <s v="Guy Hamilton"/>
    <s v="Anthony Shaffer"/>
    <s v="Peter Ustinov"/>
    <s v="United Kingdom"/>
    <n v="10000000"/>
    <n v="6110670"/>
    <s v="EMI Films"/>
    <n v="117"/>
  </r>
  <r>
    <s v="The Sword and the Sorcerer"/>
    <s v="R"/>
    <x v="2"/>
    <x v="2"/>
    <s v="April 30, 1982 (United States)"/>
    <n v="5.6"/>
    <x v="37"/>
    <s v="Albert Pyun"/>
    <s v="Tom Karnowski"/>
    <s v="Lee Horsley"/>
    <s v="United States"/>
    <n v="0"/>
    <n v="39103425"/>
    <s v="Sorcerer Productions"/>
    <n v="99"/>
  </r>
  <r>
    <s v="Death Wish II"/>
    <s v="R"/>
    <x v="2"/>
    <x v="2"/>
    <s v="February 19, 1982 (United States)"/>
    <n v="6"/>
    <x v="30"/>
    <s v="Michael Winner"/>
    <s v="David Engelbach"/>
    <s v="Charles Bronson"/>
    <s v="United States"/>
    <n v="2000000"/>
    <n v="16100000"/>
    <s v="Golan-Globus Productions"/>
    <n v="89"/>
  </r>
  <r>
    <s v="Silent Rage"/>
    <s v="R"/>
    <x v="2"/>
    <x v="2"/>
    <s v="April 2, 1982 (United States)"/>
    <n v="5.5"/>
    <x v="50"/>
    <s v="Michael Miller"/>
    <s v="Joseph Fraley"/>
    <s v="Chuck Norris"/>
    <s v="United States"/>
    <n v="4500000"/>
    <n v="10490791"/>
    <s v="Columbia Pictures"/>
    <n v="103"/>
  </r>
  <r>
    <s v="Megaforce"/>
    <s v="PG"/>
    <x v="2"/>
    <x v="2"/>
    <s v="June 25, 1982 (United States)"/>
    <n v="3.7"/>
    <x v="99"/>
    <s v="Hal Needham"/>
    <s v="Bob Kachler"/>
    <s v="Barry Bostwick"/>
    <s v="Hong Kong"/>
    <n v="20000000"/>
    <n v="5675599"/>
    <s v="Golden Harvest Company"/>
    <n v="99"/>
  </r>
  <r>
    <s v="Personal Best"/>
    <s v="R"/>
    <x v="0"/>
    <x v="2"/>
    <s v="June 26, 1982 (Japan)"/>
    <n v="6.3"/>
    <x v="47"/>
    <s v="Robert Towne"/>
    <s v="Robert Towne"/>
    <s v="Mariel Hemingway"/>
    <s v="United States"/>
    <n v="16000000"/>
    <n v="5672311"/>
    <s v="The Geffen Company"/>
    <n v="128"/>
  </r>
  <r>
    <s v="Dead Men Don't Wear Plaid"/>
    <s v="PG"/>
    <x v="3"/>
    <x v="2"/>
    <s v="May 21, 1982 (United States)"/>
    <n v="6.9"/>
    <x v="16"/>
    <s v="Carl Reiner"/>
    <s v="Carl Reiner"/>
    <s v="Steve Martin"/>
    <s v="United States"/>
    <n v="9000000"/>
    <n v="18196170"/>
    <s v="Aspen Film Society"/>
    <n v="88"/>
  </r>
  <r>
    <s v="Amityville II: The Possession"/>
    <s v="R"/>
    <x v="4"/>
    <x v="2"/>
    <s v="September 24, 1982 (United States)"/>
    <n v="5.5"/>
    <x v="35"/>
    <s v="Damiano Damiani"/>
    <s v="Tommy Lee Wallace"/>
    <s v="James Olson"/>
    <s v="Mexico"/>
    <n v="5000000"/>
    <n v="12534817"/>
    <s v="Dino De Laurentiis Company"/>
    <n v="104"/>
  </r>
  <r>
    <s v="Missing"/>
    <s v="PG"/>
    <x v="5"/>
    <x v="2"/>
    <s v="March 12, 1982 (United States)"/>
    <n v="7.7"/>
    <x v="97"/>
    <s v="Costa-Gavras"/>
    <s v="Costa-Gavras"/>
    <s v="Jack Lemmon"/>
    <s v="United States"/>
    <n v="9500000"/>
    <n v="14000000"/>
    <s v="PolyGram Filmed Entertainment"/>
    <n v="122"/>
  </r>
  <r>
    <s v="Frances"/>
    <s v="R"/>
    <x v="5"/>
    <x v="2"/>
    <s v="March 11, 1983 (Australia)"/>
    <n v="7.3"/>
    <x v="98"/>
    <s v="Graeme Clifford"/>
    <s v="Eric Bergren"/>
    <s v="Jessica Lange"/>
    <s v="United States"/>
    <n v="0"/>
    <m/>
    <s v="Brooksfilms"/>
    <n v="140"/>
  </r>
  <r>
    <s v="The Seduction"/>
    <s v="R"/>
    <x v="14"/>
    <x v="2"/>
    <s v="January 29, 1982 (United States)"/>
    <n v="4.9000000000000004"/>
    <x v="59"/>
    <s v="David Schmoeller"/>
    <s v="David Schmoeller"/>
    <s v="Morgan Fairchild"/>
    <s v="United States"/>
    <n v="0"/>
    <n v="11378339"/>
    <s v="The Romantic Venture"/>
    <n v="104"/>
  </r>
  <r>
    <s v="Cannery Row"/>
    <s v="PG"/>
    <x v="3"/>
    <x v="2"/>
    <s v="February 12, 1982 (United States)"/>
    <n v="6.7"/>
    <x v="154"/>
    <s v="David S. Ward"/>
    <s v="John Steinbeck"/>
    <s v="Nick Nolte"/>
    <s v="United States"/>
    <n v="11300000"/>
    <n v="5301539"/>
    <s v="Chai Productions"/>
    <n v="120"/>
  </r>
  <r>
    <s v="Deathtrap"/>
    <s v="PG"/>
    <x v="3"/>
    <x v="2"/>
    <s v="March 19, 1982 (United States)"/>
    <n v="7"/>
    <x v="38"/>
    <s v="Sidney Lumet"/>
    <s v="Ira Levin"/>
    <s v="Michael Caine"/>
    <s v="United States"/>
    <n v="0"/>
    <n v="19282134"/>
    <s v="Warner Bros."/>
    <n v="116"/>
  </r>
  <r>
    <s v="Tex"/>
    <s v="PG"/>
    <x v="0"/>
    <x v="2"/>
    <s v="July 30, 1982 (United States)"/>
    <n v="6.5"/>
    <x v="40"/>
    <s v="Tim Hunter"/>
    <s v="S.E. Hinton"/>
    <s v="Matt Dillon"/>
    <s v="United States"/>
    <n v="0"/>
    <n v="7400000"/>
    <s v="Walt Disney Productions"/>
    <n v="103"/>
  </r>
  <r>
    <s v="Time Walker"/>
    <s v="PG"/>
    <x v="4"/>
    <x v="2"/>
    <s v="November 19, 1982 (United States)"/>
    <n v="3.6"/>
    <x v="118"/>
    <s v="Tom Kennedy"/>
    <s v="Jason Williams"/>
    <s v="Ben Murphy"/>
    <s v="United States"/>
    <n v="750000"/>
    <m/>
    <s v="Byzantine Productions"/>
    <n v="83"/>
  </r>
  <r>
    <s v="I, the Jury"/>
    <s v="R"/>
    <x v="6"/>
    <x v="2"/>
    <s v="April 22, 1982 (West Germany)"/>
    <n v="5.9"/>
    <x v="56"/>
    <s v="Richard T. Heffron"/>
    <s v="Mickey Spillane"/>
    <s v="Armand Assante"/>
    <s v="United States"/>
    <n v="0"/>
    <n v="1515578"/>
    <s v="American Cinema Productions"/>
    <n v="111"/>
  </r>
  <r>
    <s v="Tempest"/>
    <s v="PG"/>
    <x v="3"/>
    <x v="2"/>
    <s v="September 24, 1982 (United States)"/>
    <n v="6.5"/>
    <x v="155"/>
    <s v="Paul Mazursky"/>
    <s v="Paul Mazursky"/>
    <s v="John Cassavetes"/>
    <s v="United States"/>
    <n v="13000000"/>
    <n v="5005245"/>
    <s v="Columbia Pictures"/>
    <n v="140"/>
  </r>
  <r>
    <s v="Young Doctors in Love"/>
    <s v="R"/>
    <x v="3"/>
    <x v="2"/>
    <s v="July 16, 1982 (United States)"/>
    <n v="5.5"/>
    <x v="156"/>
    <s v="Garry Marshall"/>
    <s v="Michael Elias"/>
    <s v="Michael McKean"/>
    <s v="United States"/>
    <n v="0"/>
    <n v="30688860"/>
    <s v="ABC Motion Pictures"/>
    <n v="96"/>
  </r>
  <r>
    <s v="My Favorite Year"/>
    <s v="PG"/>
    <x v="3"/>
    <x v="2"/>
    <s v="October 8, 1982 (United States)"/>
    <n v="7.4"/>
    <x v="39"/>
    <s v="Richard Benjamin"/>
    <s v="Norman Steinberg"/>
    <s v="Peter O'Toole"/>
    <s v="United States"/>
    <n v="0"/>
    <n v="20123620"/>
    <s v="Metro-Goldwyn-Mayer (MGM)"/>
    <n v="92"/>
  </r>
  <r>
    <s v="Still of the Night"/>
    <s v="PG"/>
    <x v="6"/>
    <x v="2"/>
    <s v="November 19, 1982 (United States)"/>
    <n v="6.1"/>
    <x v="34"/>
    <s v="Robert Benton"/>
    <s v="Robert Benton"/>
    <s v="Roy Scheider"/>
    <s v="United States"/>
    <n v="10000000"/>
    <n v="5979947"/>
    <s v="United Artists"/>
    <n v="93"/>
  </r>
  <r>
    <s v="Parasite"/>
    <s v="R"/>
    <x v="4"/>
    <x v="2"/>
    <s v="March 12, 1982 (United States)"/>
    <n v="3.9"/>
    <x v="157"/>
    <s v="Charles Band"/>
    <s v="Alan J. Adler"/>
    <s v="Robert Glaudini"/>
    <s v="United States"/>
    <n v="800000"/>
    <n v="2270"/>
    <s v="Embassy Pictures"/>
    <n v="85"/>
  </r>
  <r>
    <s v="Making Love"/>
    <s v="R"/>
    <x v="0"/>
    <x v="2"/>
    <s v="March 5, 1982 (United States)"/>
    <n v="6.9"/>
    <x v="139"/>
    <s v="Arthur Hiller"/>
    <s v="Barry Sandler"/>
    <s v="Michael Ontkean"/>
    <s v="United States"/>
    <n v="0"/>
    <n v="11897978"/>
    <s v="IndieProd Company Productions"/>
    <n v="113"/>
  </r>
  <r>
    <s v="Honkytonk Man"/>
    <s v="PG"/>
    <x v="3"/>
    <x v="2"/>
    <s v="December 15, 1982 (United States)"/>
    <n v="6.6"/>
    <x v="145"/>
    <s v="Clint Eastwood"/>
    <s v="Clancy Carlile"/>
    <s v="Clint Eastwood"/>
    <s v="United States"/>
    <n v="2000000"/>
    <n v="4484991"/>
    <s v="The Malpaso Company"/>
    <n v="122"/>
  </r>
  <r>
    <s v="The Beast Within"/>
    <s v="R"/>
    <x v="4"/>
    <x v="2"/>
    <s v="February 12, 1982 (United States)"/>
    <n v="5.6"/>
    <x v="44"/>
    <s v="Philippe Mora"/>
    <s v="Tom Holland"/>
    <s v="Ronny Cox"/>
    <s v="United States"/>
    <n v="0"/>
    <n v="7742572"/>
    <s v="Katzka"/>
    <n v="98"/>
  </r>
  <r>
    <s v="Come Back to the 5 &amp; Dime Jimmy Dean, Jimmy Dean"/>
    <s v="PG"/>
    <x v="3"/>
    <x v="2"/>
    <s v="April 6, 1983 (France)"/>
    <n v="7.2"/>
    <x v="90"/>
    <s v="Robert Altman"/>
    <s v="Ed Graczyk"/>
    <s v="Cher"/>
    <s v="United States"/>
    <n v="850000"/>
    <n v="840958"/>
    <s v="Sandcastle 5 Productions"/>
    <n v="109"/>
  </r>
  <r>
    <s v="The Final Option"/>
    <s v="R"/>
    <x v="2"/>
    <x v="2"/>
    <s v="September 16, 1983 (United States)"/>
    <n v="6.4"/>
    <x v="156"/>
    <s v="Ian Sharp"/>
    <s v="George Markstein"/>
    <s v="Lewis Collins"/>
    <s v="Switzerland"/>
    <n v="6000000"/>
    <n v="2666873"/>
    <s v="Richmond Light Horse Productions"/>
    <n v="125"/>
  </r>
  <r>
    <s v="Trail of the Pink Panther"/>
    <s v="PG"/>
    <x v="3"/>
    <x v="2"/>
    <s v="December 17, 1982 (United States)"/>
    <n v="5"/>
    <x v="158"/>
    <s v="Blake Edwards"/>
    <s v="Blake Edwards"/>
    <s v="Peter Sellers"/>
    <s v="United Kingdom"/>
    <n v="6000000"/>
    <n v="9056073"/>
    <s v="United Artists"/>
    <n v="96"/>
  </r>
  <r>
    <s v="The Sender"/>
    <s v="R"/>
    <x v="0"/>
    <x v="2"/>
    <s v="October 22, 1982 (United States)"/>
    <n v="6"/>
    <x v="57"/>
    <s v="Roger Christian"/>
    <s v="Thomas Baum"/>
    <s v="Kathryn Harrold"/>
    <s v="United Kingdom"/>
    <n v="0"/>
    <n v="1054328"/>
    <s v="Paramount Pictures"/>
    <n v="91"/>
  </r>
  <r>
    <s v="The Border"/>
    <s v="R"/>
    <x v="6"/>
    <x v="2"/>
    <s v="February 12, 1982 (United States)"/>
    <n v="6.4"/>
    <x v="159"/>
    <s v="Tony Richardson"/>
    <s v="Deric Washburn"/>
    <s v="Jack Nicholson"/>
    <s v="United States"/>
    <n v="22000000"/>
    <n v="6118683"/>
    <s v="Efer Productions"/>
    <n v="108"/>
  </r>
  <r>
    <s v="Kiss Me Goodbye"/>
    <s v="PG"/>
    <x v="3"/>
    <x v="2"/>
    <s v="December 22, 1982 (United States)"/>
    <n v="6"/>
    <x v="51"/>
    <s v="Robert Mulligan"/>
    <s v="Bruno Barreto"/>
    <s v="Sally Field"/>
    <s v="United States"/>
    <n v="0"/>
    <n v="15782759"/>
    <s v="Twentieth Century Fox"/>
    <n v="101"/>
  </r>
  <r>
    <s v="A Midsummer Night's Sex Comedy"/>
    <s v="PG"/>
    <x v="3"/>
    <x v="2"/>
    <s v="July 16, 1982 (United States)"/>
    <n v="6.6"/>
    <x v="97"/>
    <s v="Woody Allen"/>
    <s v="Woody Allen"/>
    <s v="Woody Allen"/>
    <s v="United States"/>
    <n v="0"/>
    <n v="9077269"/>
    <s v="Jack Rollins &amp; Charles H. Joffe Productions"/>
    <n v="88"/>
  </r>
  <r>
    <s v="Vice Squad"/>
    <s v="R"/>
    <x v="2"/>
    <x v="2"/>
    <s v="January 22, 1982 (United States)"/>
    <n v="6.5"/>
    <x v="40"/>
    <s v="Gary Sherman"/>
    <s v="Sandy Howard"/>
    <s v="Season Hubley"/>
    <s v="United Kingdom"/>
    <n v="0"/>
    <n v="13253583"/>
    <s v="AVCO Embassy Pictures"/>
    <n v="97"/>
  </r>
  <r>
    <s v="Best Friends"/>
    <s v="PG"/>
    <x v="3"/>
    <x v="2"/>
    <s v="December 17, 1982 (United States)"/>
    <n v="5.5"/>
    <x v="116"/>
    <s v="Norman Jewison"/>
    <s v="Valerie Curtin"/>
    <s v="Burt Reynolds"/>
    <s v="United States"/>
    <n v="15000000"/>
    <n v="36821203"/>
    <s v="Warner Bros."/>
    <n v="116"/>
  </r>
  <r>
    <s v="Shoot the Moon"/>
    <s v="R"/>
    <x v="0"/>
    <x v="2"/>
    <s v="February 19, 1982 (United States)"/>
    <n v="6.9"/>
    <x v="139"/>
    <s v="Alan Parker"/>
    <s v="Bo Goldman"/>
    <s v="Albert Finney"/>
    <s v="United States"/>
    <n v="12000000"/>
    <n v="9217530"/>
    <s v="Metro-Goldwyn-Mayer (MGM)"/>
    <n v="124"/>
  </r>
  <r>
    <s v="Lookin' to Get Out"/>
    <s v="R"/>
    <x v="3"/>
    <x v="2"/>
    <s v="June 30, 1983 (Australia)"/>
    <n v="5.0999999999999996"/>
    <x v="160"/>
    <s v="Hal Ashby"/>
    <s v="Al Schwartz"/>
    <s v="Jon Voight"/>
    <s v="United States"/>
    <n v="17000000"/>
    <n v="946461"/>
    <s v="Lorimar Productions"/>
    <n v="105"/>
  </r>
  <r>
    <s v="Barbarosa"/>
    <s v="PG"/>
    <x v="13"/>
    <x v="2"/>
    <s v="February 19, 1982 (United States)"/>
    <n v="6.4"/>
    <x v="56"/>
    <s v="Fred Schepisi"/>
    <s v="William D. Wittliff"/>
    <s v="Willie Nelson"/>
    <s v="United States"/>
    <n v="11000000"/>
    <n v="1736123"/>
    <s v="Incorporated Television Company (ITC)"/>
    <n v="90"/>
  </r>
  <r>
    <s v="Visiting Hours"/>
    <s v="R"/>
    <x v="4"/>
    <x v="2"/>
    <s v="May 28, 1982 (United States)"/>
    <n v="5.7"/>
    <x v="161"/>
    <s v="Jean-Claude Lord"/>
    <s v="Brian Taggert"/>
    <s v="Michael Ironside"/>
    <s v="Canada"/>
    <n v="0"/>
    <n v="13258670"/>
    <s v="Canadian Film Development Corporation (CFDC)"/>
    <n v="103"/>
  </r>
  <r>
    <s v="A Little Sex"/>
    <s v="R"/>
    <x v="3"/>
    <x v="2"/>
    <s v="April 2, 1982 (United States)"/>
    <n v="4.9000000000000004"/>
    <x v="162"/>
    <s v="Bruce Paltrow"/>
    <s v="Robert De Laurentiis"/>
    <s v="Tim Matheson"/>
    <s v="United States"/>
    <n v="0"/>
    <n v="2370376"/>
    <s v="Company Four"/>
    <n v="95"/>
  </r>
  <r>
    <s v="Class Reunion"/>
    <s v="R"/>
    <x v="3"/>
    <x v="2"/>
    <s v="October 29, 1982 (United States)"/>
    <n v="4.7"/>
    <x v="40"/>
    <s v="Michael Miller"/>
    <s v="John Hughes"/>
    <s v="Gerrit Graham"/>
    <s v="United States"/>
    <n v="0"/>
    <n v="10054150"/>
    <s v="ABC Motion Pictures"/>
    <n v="84"/>
  </r>
  <r>
    <s v="Hanky Panky"/>
    <s v="PG"/>
    <x v="2"/>
    <x v="2"/>
    <s v="June 4, 1982 (United States)"/>
    <n v="5.6"/>
    <x v="48"/>
    <s v="Sidney Poitier"/>
    <s v="Henry Rosenbaum"/>
    <s v="Gene Wilder"/>
    <s v="United States"/>
    <n v="0"/>
    <n v="9823934"/>
    <s v="Columbia Pictures"/>
    <n v="110"/>
  </r>
  <r>
    <s v="Author! Author!"/>
    <s v="PG"/>
    <x v="3"/>
    <x v="2"/>
    <s v="June 18, 1982 (United States)"/>
    <n v="6.2"/>
    <x v="25"/>
    <s v="Arthur Hiller"/>
    <s v="Israel Horovitz"/>
    <s v="Al Pacino"/>
    <s v="United States"/>
    <n v="0"/>
    <n v="13111101"/>
    <s v="Twentieth Century Fox"/>
    <n v="110"/>
  </r>
  <r>
    <s v="Split Image"/>
    <s v="R"/>
    <x v="0"/>
    <x v="2"/>
    <s v="October 3, 1982 (United States)"/>
    <n v="6.5"/>
    <x v="163"/>
    <s v="Ted Kotcheff"/>
    <s v="Scott Spencer"/>
    <s v="Michael O'Keefe"/>
    <s v="Canada"/>
    <n v="0"/>
    <n v="263635"/>
    <s v="PolyGram Filmed Entertainment"/>
    <n v="110"/>
  </r>
  <r>
    <s v="The Challenge"/>
    <s v="R"/>
    <x v="2"/>
    <x v="2"/>
    <s v="July 23, 1982 (United States)"/>
    <n v="6.3"/>
    <x v="40"/>
    <s v="John Frankenheimer"/>
    <s v="Richard Maxwell"/>
    <s v="Scott Glenn"/>
    <s v="United States"/>
    <n v="0"/>
    <n v="2977706"/>
    <s v="CBS Theatrical Films"/>
    <n v="108"/>
  </r>
  <r>
    <s v="The Soldier"/>
    <s v="R"/>
    <x v="2"/>
    <x v="2"/>
    <s v="August 27, 1982 (United States)"/>
    <n v="5.3"/>
    <x v="59"/>
    <s v="James Glickenhaus"/>
    <s v="James Glickenhaus"/>
    <s v="Ken Wahl"/>
    <s v="United States"/>
    <n v="4000000"/>
    <n v="6328816"/>
    <s v="James Glickenhaus"/>
    <n v="96"/>
  </r>
  <r>
    <s v="Wrong Is Right"/>
    <s v="R"/>
    <x v="3"/>
    <x v="2"/>
    <s v="May 14, 1982 (United States)"/>
    <n v="5.7"/>
    <x v="57"/>
    <s v="Richard Brooks"/>
    <s v="Charles McCarry"/>
    <s v="Sean Connery"/>
    <s v="United States"/>
    <n v="10000000"/>
    <n v="3583513"/>
    <s v="Columbia Pictures"/>
    <n v="117"/>
  </r>
  <r>
    <s v="Six Weeks"/>
    <s v="PG"/>
    <x v="0"/>
    <x v="2"/>
    <s v="December 17, 1982 (United States)"/>
    <n v="5.7"/>
    <x v="164"/>
    <s v="Tony Bill"/>
    <s v="Fred Mustard Stewart"/>
    <s v="Dudley Moore"/>
    <s v="United States"/>
    <n v="0"/>
    <n v="6668025"/>
    <s v="PolyGram Pictures"/>
    <n v="107"/>
  </r>
  <r>
    <s v="The State of Things"/>
    <m/>
    <x v="0"/>
    <x v="2"/>
    <s v="February 18, 1983 (United States)"/>
    <n v="7"/>
    <x v="156"/>
    <s v="Wim Wenders"/>
    <s v="Robert Kramer"/>
    <s v="Allen Garfield"/>
    <s v="West Germany"/>
    <n v="0"/>
    <n v="3700"/>
    <s v="Gray City"/>
    <n v="121"/>
  </r>
  <r>
    <s v="Jekyll and Hyde... Together Again"/>
    <s v="R"/>
    <x v="9"/>
    <x v="2"/>
    <s v="October 1, 1982 (United States)"/>
    <n v="6.2"/>
    <x v="59"/>
    <s v="Jerry Belson"/>
    <s v="Monica Mcgowan Johnson"/>
    <s v="Mark Blankfield"/>
    <s v="United States"/>
    <n v="5000000"/>
    <n v="3792188"/>
    <s v="Paramount Pictures"/>
    <n v="87"/>
  </r>
  <r>
    <s v="Forced Vengeance"/>
    <s v="R"/>
    <x v="2"/>
    <x v="2"/>
    <s v="July 30, 1982 (United States)"/>
    <n v="5.6"/>
    <x v="46"/>
    <s v="James Fargo"/>
    <s v="Franklin Thompson"/>
    <s v="Chuck Norris"/>
    <s v="United States"/>
    <n v="5000000"/>
    <n v="6660333"/>
    <s v="Metro-Goldwyn-Mayer (MGM)"/>
    <n v="90"/>
  </r>
  <r>
    <s v="The Missionary"/>
    <s v="R"/>
    <x v="3"/>
    <x v="2"/>
    <s v="November 5, 1982 (United States)"/>
    <n v="6.2"/>
    <x v="68"/>
    <s v="Richard Loncraine"/>
    <s v="Michael Palin"/>
    <s v="Michael Palin"/>
    <s v="United Kingdom"/>
    <n v="0"/>
    <n v="7241180"/>
    <s v="HandMade Films"/>
    <n v="90"/>
  </r>
  <r>
    <s v="The Escape Artist"/>
    <s v="PG"/>
    <x v="3"/>
    <x v="2"/>
    <s v="May 28, 1982 (United States)"/>
    <n v="6.2"/>
    <x v="165"/>
    <s v="Caleb Deschanel"/>
    <s v="David Wagoner"/>
    <s v="Raul Julia"/>
    <s v="United States"/>
    <n v="0"/>
    <n v="143369"/>
    <s v="Zoetrope Studios"/>
    <n v="94"/>
  </r>
  <r>
    <s v="Night Crossing"/>
    <s v="PG"/>
    <x v="0"/>
    <x v="2"/>
    <s v="February 5, 1982 (United States)"/>
    <n v="6.5"/>
    <x v="61"/>
    <s v="Delbert Mann"/>
    <s v="John McGreevey"/>
    <s v="John Hurt"/>
    <s v="United Kingdom"/>
    <n v="10000000"/>
    <n v="8000000"/>
    <s v="Walt Disney Productions"/>
    <n v="107"/>
  </r>
  <r>
    <s v="Endangered Species"/>
    <s v="R"/>
    <x v="0"/>
    <x v="2"/>
    <s v="September 10, 1982 (United States)"/>
    <n v="5.9"/>
    <x v="166"/>
    <s v="Alan Rudolph"/>
    <s v="Judd Klinger"/>
    <s v="Robert Urich"/>
    <s v="United States"/>
    <n v="0"/>
    <n v="1474249"/>
    <s v="Alive Enterprises"/>
    <n v="97"/>
  </r>
  <r>
    <s v="Things Are Tough All Over"/>
    <s v="R"/>
    <x v="2"/>
    <x v="2"/>
    <s v="August 4, 1982 (United States)"/>
    <n v="6"/>
    <x v="42"/>
    <s v="Thomas K. Avildsen"/>
    <s v="Cheech Marin"/>
    <s v="Toni Attell"/>
    <s v="United States"/>
    <n v="7000000"/>
    <n v="21134374"/>
    <s v="C &amp; C Brown Production"/>
    <n v="90"/>
  </r>
  <r>
    <s v="Homework"/>
    <s v="R"/>
    <x v="3"/>
    <x v="2"/>
    <s v="August 27, 1982 (United States)"/>
    <n v="3.5"/>
    <x v="167"/>
    <s v="James Beshears"/>
    <s v="Maurice Peterson"/>
    <s v="Joan Collins"/>
    <s v="United States"/>
    <n v="0"/>
    <n v="2914328"/>
    <s v="Jensen Farley Pictures"/>
    <n v="90"/>
  </r>
  <r>
    <s v="Jinxed!"/>
    <s v="R"/>
    <x v="3"/>
    <x v="2"/>
    <s v="October 22, 1982 (United States)"/>
    <n v="4.7"/>
    <x v="168"/>
    <s v="Don Siegel"/>
    <s v="Frank D. Gilroy"/>
    <s v="Bette Midler"/>
    <s v="United States"/>
    <n v="13400000"/>
    <n v="2869638"/>
    <s v="Herb Jaffe"/>
    <n v="103"/>
  </r>
  <r>
    <s v="The Return of Martin Guerre"/>
    <s v="Not Rated"/>
    <x v="5"/>
    <x v="2"/>
    <s v="August 26, 1983 (United States)"/>
    <n v="7.4"/>
    <x v="26"/>
    <s v="Daniel Vigne"/>
    <s v="Jean-Claude Carrière"/>
    <s v="Gérard Depardieu"/>
    <s v="France"/>
    <n v="0"/>
    <n v="3723036"/>
    <s v="S.F.P.C."/>
    <n v="112"/>
  </r>
  <r>
    <s v="They Call Me Bruce"/>
    <s v="PG"/>
    <x v="2"/>
    <x v="2"/>
    <s v="November 12, 1982 (United States)"/>
    <n v="5.7"/>
    <x v="56"/>
    <s v="Elliott Hong"/>
    <s v="David Randolph"/>
    <s v="Johnny Yune"/>
    <s v="United States"/>
    <n v="0"/>
    <n v="16894678"/>
    <s v="Gold Pine Productions"/>
    <n v="87"/>
  </r>
  <r>
    <s v="Some Kind of Hero"/>
    <s v="R"/>
    <x v="3"/>
    <x v="2"/>
    <s v="April 2, 1982 (United States)"/>
    <n v="5.8"/>
    <x v="53"/>
    <s v="Michael Pressman"/>
    <s v="Robert Boris"/>
    <s v="Richard Pryor"/>
    <s v="United States"/>
    <n v="0"/>
    <n v="23671186"/>
    <s v="Paramount Pictures"/>
    <n v="97"/>
  </r>
  <r>
    <s v="Hammett"/>
    <s v="PG"/>
    <x v="6"/>
    <x v="2"/>
    <s v="September 17, 1982 (United States)"/>
    <n v="6.5"/>
    <x v="156"/>
    <s v="Wim Wenders"/>
    <s v="Joe Gores"/>
    <s v="Frederic Forrest"/>
    <s v="United States"/>
    <n v="0"/>
    <n v="42914"/>
    <s v="Orion Pictures"/>
    <n v="97"/>
  </r>
  <r>
    <s v="Five Days One Summer"/>
    <s v="PG"/>
    <x v="0"/>
    <x v="2"/>
    <s v="1982 (Japan)"/>
    <n v="6.1"/>
    <x v="63"/>
    <s v="Fred Zinnemann"/>
    <s v="Michael Austin"/>
    <s v="Sean Connery"/>
    <s v="United States"/>
    <n v="15000000"/>
    <n v="199078"/>
    <s v="Cable and Wireless Finance"/>
    <n v="108"/>
  </r>
  <r>
    <s v="Penitentiary II"/>
    <s v="R"/>
    <x v="6"/>
    <x v="2"/>
    <s v="April 2, 1982 (United States)"/>
    <n v="4.4000000000000004"/>
    <x v="169"/>
    <s v="Jamaa Fanaka"/>
    <s v="Jamaa Fanaka"/>
    <s v="Leon Isaac Kennedy"/>
    <s v="United States"/>
    <n v="0"/>
    <n v="3178542"/>
    <s v="Bob-Bea Productions"/>
    <n v="108"/>
  </r>
  <r>
    <s v="If You Could See What I Hear"/>
    <s v="PG"/>
    <x v="5"/>
    <x v="2"/>
    <s v="April 23, 1982 (United States)"/>
    <n v="6.8"/>
    <x v="170"/>
    <s v="Eric Till"/>
    <s v="Stuart Gillard"/>
    <s v="Marc Singer"/>
    <s v="Canada"/>
    <n v="0"/>
    <n v="8693512"/>
    <s v="Cypress Grove"/>
    <n v="103"/>
  </r>
  <r>
    <s v="Partners"/>
    <s v="R"/>
    <x v="3"/>
    <x v="2"/>
    <s v="April 30, 1982 (United States)"/>
    <n v="5.3"/>
    <x v="123"/>
    <s v="James Burrows"/>
    <s v="Francis Veber"/>
    <s v="Ryan O'Neal"/>
    <s v="United States"/>
    <n v="6000000"/>
    <n v="6062898"/>
    <s v="Paramount Pictures"/>
    <n v="93"/>
  </r>
  <r>
    <s v="Richard Pryor: Live on the Sunset Strip"/>
    <s v="R"/>
    <x v="3"/>
    <x v="2"/>
    <s v="March 12, 1982 (United States)"/>
    <n v="7.7"/>
    <x v="41"/>
    <s v="Joe Layton"/>
    <s v="Paul Mooney"/>
    <s v="Richard Pryor"/>
    <s v="United States"/>
    <n v="0"/>
    <n v="36299720"/>
    <s v="Columbia Pictures"/>
    <n v="82"/>
  </r>
  <r>
    <s v="Bugs Bunny's 3rd Movie: 1001 Rabbit Tales"/>
    <s v="G"/>
    <x v="10"/>
    <x v="2"/>
    <s v="November 19, 1982 (United States)"/>
    <n v="7.1"/>
    <x v="57"/>
    <s v="Directors"/>
    <s v="John W. Dunn"/>
    <s v="Mel Blanc"/>
    <s v="United States"/>
    <n v="0"/>
    <n v="78350"/>
    <s v="Warner Bros. Animation"/>
    <n v="74"/>
  </r>
  <r>
    <s v="Monsignor"/>
    <s v="R"/>
    <x v="6"/>
    <x v="2"/>
    <s v="October 22, 1982 (United States)"/>
    <n v="5.0999999999999996"/>
    <x v="171"/>
    <s v="Frank Perry"/>
    <s v="Jack-Alain Léger"/>
    <s v="Christopher Reeve"/>
    <s v="United States"/>
    <n v="0"/>
    <n v="12408066"/>
    <s v="Frank Yablans Presentations"/>
    <n v="121"/>
  </r>
  <r>
    <s v="Yes, Giorgio"/>
    <s v="PG"/>
    <x v="3"/>
    <x v="2"/>
    <s v="September 24, 1982 (United States)"/>
    <n v="3.9"/>
    <x v="172"/>
    <s v="Franklin J. Schaffner"/>
    <s v="Anne Piper"/>
    <s v="Luciano Pavarotti"/>
    <s v="United States"/>
    <n v="19000000"/>
    <n v="2279543"/>
    <s v="Metro-Goldwyn-Mayer (MGM)"/>
    <n v="110"/>
  </r>
  <r>
    <s v="I Ought to Be in Pictures"/>
    <s v="PG"/>
    <x v="3"/>
    <x v="2"/>
    <s v="March 26, 1982 (United States)"/>
    <n v="6.2"/>
    <x v="173"/>
    <s v="Herbert Ross"/>
    <s v="Neil Simon"/>
    <s v="Walter Matthau"/>
    <s v="United States"/>
    <n v="0"/>
    <n v="6968359"/>
    <s v="Twentieth Century Fox"/>
    <n v="108"/>
  </r>
  <r>
    <s v="La traviata"/>
    <s v="G"/>
    <x v="0"/>
    <x v="2"/>
    <s v="February 18, 1983 (Italy)"/>
    <n v="7.2"/>
    <x v="61"/>
    <s v="Franco Zeffirelli"/>
    <s v="Francesco Maria Piave"/>
    <s v="Teresa Stratas"/>
    <s v="Netherlands"/>
    <n v="0"/>
    <n v="3783329"/>
    <s v="Accent Films B.V."/>
    <n v="109"/>
  </r>
  <r>
    <s v="Fighting Back"/>
    <s v="R"/>
    <x v="2"/>
    <x v="2"/>
    <s v="May 21, 1982 (United States)"/>
    <n v="6.1"/>
    <x v="174"/>
    <s v="Lewis Teague"/>
    <s v="Thomas Hedley Jr."/>
    <s v="Tom Skerritt"/>
    <s v="United States"/>
    <n v="0"/>
    <n v="3355948"/>
    <s v="Permut Presentations"/>
    <n v="98"/>
  </r>
  <r>
    <s v="Kamikaze 89"/>
    <s v="Not Rated"/>
    <x v="9"/>
    <x v="2"/>
    <s v="July 16, 1982 (West Germany)"/>
    <n v="5.8"/>
    <x v="175"/>
    <s v="Wolf Gremm"/>
    <s v="Robert Katz"/>
    <s v="Rainer Werner Fassbinder"/>
    <s v="West Germany"/>
    <n v="0"/>
    <n v="22440"/>
    <s v="Regina Ziegler Filmproduktion"/>
    <n v="106"/>
  </r>
  <r>
    <s v="The Wizard of Oz"/>
    <s v="Not Rated"/>
    <x v="10"/>
    <x v="2"/>
    <s v="October 6, 1982 (United States)"/>
    <n v="6.8"/>
    <x v="176"/>
    <s v="Fumihiko Takayama"/>
    <s v="Yoshimitsu Banno"/>
    <s v="Aileen Quinn"/>
    <s v="United States"/>
    <n v="0"/>
    <m/>
    <s v="Alan Enterprises"/>
    <n v="78"/>
  </r>
  <r>
    <s v="Heidi's Song"/>
    <s v="G"/>
    <x v="10"/>
    <x v="2"/>
    <s v="November 19, 1982 (United States)"/>
    <n v="6.3"/>
    <x v="177"/>
    <s v="Robert Taylor"/>
    <s v="Joseph Barbera"/>
    <s v="Lorne Greene"/>
    <s v="United States"/>
    <n v="0"/>
    <n v="5124391"/>
    <s v="Hanna-Barbera Productions"/>
    <n v="94"/>
  </r>
  <r>
    <s v="Love Child"/>
    <s v="R"/>
    <x v="6"/>
    <x v="2"/>
    <s v="October 15, 1982 (United States)"/>
    <n v="5.7"/>
    <x v="178"/>
    <s v="Larry Peerce"/>
    <s v="Anne Gerard"/>
    <s v="Amy Madigan"/>
    <s v="United States"/>
    <n v="0"/>
    <m/>
    <s v="The Ladd Company"/>
    <n v="96"/>
  </r>
  <r>
    <s v="Boardinghouse"/>
    <s v="R"/>
    <x v="3"/>
    <x v="2"/>
    <s v="October 21, 1983 (United States)"/>
    <n v="3.8"/>
    <x v="179"/>
    <s v="John Wintergate"/>
    <s v="John Wintergate"/>
    <s v="John Wintergate"/>
    <s v="United States"/>
    <n v="10000"/>
    <m/>
    <s v="Blustarr"/>
    <n v="98"/>
  </r>
  <r>
    <s v="Experience Preferred... But Not Essential"/>
    <s v="PG"/>
    <x v="0"/>
    <x v="2"/>
    <s v="December 22, 1982 (United Kingdom)"/>
    <n v="7"/>
    <x v="180"/>
    <s v="Peter Duffell"/>
    <s v="June Roberts"/>
    <s v="Elizabeth Edmonds"/>
    <s v="United Kingdom"/>
    <n v="0"/>
    <m/>
    <s v="Channel Four Film"/>
    <n v="80"/>
  </r>
  <r>
    <s v="The Personals"/>
    <s v="PG"/>
    <x v="3"/>
    <x v="2"/>
    <s v="October 1982 (United States)"/>
    <n v="6.7"/>
    <x v="181"/>
    <s v="Peter Markle"/>
    <s v="Peter Markle"/>
    <s v="Bill Schoppert"/>
    <s v="United States"/>
    <n v="435000"/>
    <m/>
    <s v="Blueline Productions"/>
    <n v="90"/>
  </r>
  <r>
    <s v="Lonely Hearts"/>
    <s v="R"/>
    <x v="3"/>
    <x v="2"/>
    <s v="October 21, 1982 (Australia)"/>
    <n v="6.8"/>
    <x v="182"/>
    <s v="Paul Cox"/>
    <s v="Paul Cox"/>
    <s v="Wendy Hughes"/>
    <s v="Australia"/>
    <n v="0"/>
    <n v="777087"/>
    <s v="Adam Packer Film Productions"/>
    <n v="106"/>
  </r>
  <r>
    <s v="Scarface"/>
    <s v="R"/>
    <x v="6"/>
    <x v="3"/>
    <s v="December 9, 1983 (United States)"/>
    <n v="8.3000000000000007"/>
    <x v="183"/>
    <s v="Brian De Palma"/>
    <s v="Oliver Stone"/>
    <s v="Al Pacino"/>
    <s v="United States"/>
    <n v="25000000"/>
    <n v="65884703"/>
    <s v="Universal Pictures"/>
    <n v="170"/>
  </r>
  <r>
    <s v="The Outsiders"/>
    <s v="PG"/>
    <x v="6"/>
    <x v="3"/>
    <s v="March 25, 1983 (United States)"/>
    <n v="7.1"/>
    <x v="146"/>
    <s v="Francis Ford Coppola"/>
    <s v="Kathleen Rowell"/>
    <s v="C. Thomas Howell"/>
    <s v="United States"/>
    <n v="10000000"/>
    <n v="25697647"/>
    <s v="Zoetrope Studios"/>
    <n v="91"/>
  </r>
  <r>
    <s v="Star Wars: Episode VI - Return of the Jedi"/>
    <s v="PG"/>
    <x v="2"/>
    <x v="3"/>
    <s v="May 25, 1983 (United States)"/>
    <n v="8.3000000000000007"/>
    <x v="184"/>
    <s v="Richard Marquand"/>
    <s v="Lawrence Kasdan"/>
    <s v="Mark Hamill"/>
    <s v="United States"/>
    <n v="32500000"/>
    <n v="475106177"/>
    <s v="Lucasfilm"/>
    <n v="131"/>
  </r>
  <r>
    <s v="Risky Business"/>
    <s v="R"/>
    <x v="3"/>
    <x v="3"/>
    <s v="August 5, 1983 (United States)"/>
    <n v="6.8"/>
    <x v="185"/>
    <s v="Paul Brickman"/>
    <s v="Paul Brickman"/>
    <s v="Tom Cruise"/>
    <s v="United States"/>
    <n v="6200000"/>
    <n v="63541777"/>
    <s v="The Geffen Company"/>
    <n v="99"/>
  </r>
  <r>
    <s v="National Lampoon's Vacation"/>
    <s v="R"/>
    <x v="1"/>
    <x v="3"/>
    <s v="July 29, 1983 (United States)"/>
    <n v="7.4"/>
    <x v="143"/>
    <s v="Harold Ramis"/>
    <s v="John Hughes"/>
    <s v="Chevy Chase"/>
    <s v="United States"/>
    <n v="15000000"/>
    <n v="61399552"/>
    <s v="National Lampoon"/>
    <n v="98"/>
  </r>
  <r>
    <s v="Trading Places"/>
    <s v="R"/>
    <x v="3"/>
    <x v="3"/>
    <s v="June 8, 1983 (United States)"/>
    <n v="7.5"/>
    <x v="131"/>
    <s v="John Landis"/>
    <s v="Timothy Harris"/>
    <s v="Eddie Murphy"/>
    <s v="United States"/>
    <n v="15000000"/>
    <n v="90404800"/>
    <s v="Cinema Group Ventures"/>
    <n v="116"/>
  </r>
  <r>
    <s v="Superman III"/>
    <s v="PG"/>
    <x v="2"/>
    <x v="3"/>
    <s v="June 17, 1983 (United States)"/>
    <n v="5"/>
    <x v="18"/>
    <s v="Richard Lester"/>
    <s v="Jerry Siegel"/>
    <s v="Christopher Reeve"/>
    <s v="France"/>
    <n v="39000000"/>
    <n v="59950623"/>
    <s v="Dovemead Films"/>
    <n v="125"/>
  </r>
  <r>
    <s v="The Big Chill"/>
    <s v="R"/>
    <x v="3"/>
    <x v="3"/>
    <s v="September 30, 1983 (United States)"/>
    <n v="7.2"/>
    <x v="87"/>
    <s v="Lawrence Kasdan"/>
    <s v="Lawrence Kasdan"/>
    <s v="Tom Berenger"/>
    <s v="United States"/>
    <n v="8000000"/>
    <n v="56399659"/>
    <s v="Columbia Pictures"/>
    <n v="105"/>
  </r>
  <r>
    <s v="Staying Alive"/>
    <s v="PG"/>
    <x v="0"/>
    <x v="3"/>
    <s v="July 15, 1983 (United States)"/>
    <n v="4.7"/>
    <x v="30"/>
    <s v="Sylvester Stallone"/>
    <s v="Nik Cohn"/>
    <s v="John Travolta"/>
    <s v="United States"/>
    <n v="22000000"/>
    <n v="64892670"/>
    <s v="Paramount Pictures"/>
    <n v="93"/>
  </r>
  <r>
    <s v="Jaws 3-D"/>
    <s v="PG"/>
    <x v="1"/>
    <x v="3"/>
    <s v="July 22, 1983 (United States)"/>
    <n v="3.7"/>
    <x v="135"/>
    <s v="Joe Alves"/>
    <s v="Peter Benchley"/>
    <s v="Dennis Quaid"/>
    <s v="United States"/>
    <n v="20500000"/>
    <n v="87987055"/>
    <s v="Universal Pictures"/>
    <n v="99"/>
  </r>
  <r>
    <s v="Christine"/>
    <s v="R"/>
    <x v="4"/>
    <x v="3"/>
    <s v="December 9, 1983 (United States)"/>
    <n v="6.7"/>
    <x v="186"/>
    <s v="John Carpenter"/>
    <s v="Stephen King"/>
    <s v="Keith Gordon"/>
    <s v="United States"/>
    <n v="9700000"/>
    <n v="21017849"/>
    <s v="Columbia Pictures"/>
    <n v="110"/>
  </r>
  <r>
    <s v="Sleepaway Camp"/>
    <s v="R"/>
    <x v="4"/>
    <x v="3"/>
    <s v="November 18, 1983 (United States)"/>
    <n v="6.3"/>
    <x v="101"/>
    <s v="Robert Hiltzik"/>
    <s v="Robert Hiltzik"/>
    <s v="Felissa Rose"/>
    <s v="United States"/>
    <n v="350000"/>
    <m/>
    <s v="American Eagle Films"/>
    <n v="84"/>
  </r>
  <r>
    <s v="Flashdance"/>
    <s v="R"/>
    <x v="0"/>
    <x v="3"/>
    <s v="April 15, 1983 (United States)"/>
    <n v="6.2"/>
    <x v="152"/>
    <s v="Adrian Lyne"/>
    <s v="Thomas Hedley Jr."/>
    <s v="Jennifer Beals"/>
    <s v="United States"/>
    <n v="4000000"/>
    <n v="92921203"/>
    <s v="Paramount Pictures"/>
    <n v="95"/>
  </r>
  <r>
    <s v="WarGames"/>
    <s v="PG"/>
    <x v="2"/>
    <x v="3"/>
    <s v="June 3, 1983 (United States)"/>
    <n v="7.1"/>
    <x v="187"/>
    <s v="John Badham"/>
    <s v="Lawrence Lasker"/>
    <s v="Matthew Broderick"/>
    <s v="United States"/>
    <n v="12000000"/>
    <n v="79567667"/>
    <s v="United Artists"/>
    <n v="114"/>
  </r>
  <r>
    <s v="The Right Stuff"/>
    <s v="PG"/>
    <x v="1"/>
    <x v="3"/>
    <s v="February 17, 1984 (United States)"/>
    <n v="7.8"/>
    <x v="188"/>
    <s v="Philip Kaufman"/>
    <s v="Philip Kaufman"/>
    <s v="Sam Shepard"/>
    <s v="United States"/>
    <n v="27000000"/>
    <n v="21192315"/>
    <s v="The Ladd Company"/>
    <n v="193"/>
  </r>
  <r>
    <s v="Krull"/>
    <s v="PG"/>
    <x v="2"/>
    <x v="3"/>
    <s v="July 29, 1983 (United States)"/>
    <n v="6.1"/>
    <x v="189"/>
    <s v="Peter Yates"/>
    <s v="Stanford Sherman"/>
    <s v="Ken Marshall"/>
    <s v="United Kingdom"/>
    <n v="47000000"/>
    <n v="16916617"/>
    <s v="Columbia Pictures"/>
    <n v="121"/>
  </r>
  <r>
    <s v="Spring Break"/>
    <s v="R"/>
    <x v="3"/>
    <x v="3"/>
    <s v="March 25, 1983 (United States)"/>
    <n v="4.9000000000000004"/>
    <x v="54"/>
    <s v="Sean S. Cunningham"/>
    <s v="David Smilow"/>
    <s v="David Knell"/>
    <s v="United States"/>
    <n v="0"/>
    <n v="24071666"/>
    <s v="Columbia Pictures"/>
    <n v="102"/>
  </r>
  <r>
    <s v="The Dead Zone"/>
    <s v="R"/>
    <x v="0"/>
    <x v="3"/>
    <s v="October 21, 1983 (United States)"/>
    <n v="7.2"/>
    <x v="1"/>
    <s v="David Cronenberg"/>
    <s v="Jeffrey Boam"/>
    <s v="Christopher Walken"/>
    <s v="United States"/>
    <n v="10000000"/>
    <n v="20766616"/>
    <s v="Dino De Laurentiis Company"/>
    <n v="103"/>
  </r>
  <r>
    <s v="Octopussy"/>
    <s v="PG"/>
    <x v="2"/>
    <x v="3"/>
    <s v="June 10, 1983 (United States)"/>
    <n v="6.5"/>
    <x v="128"/>
    <s v="John Glen"/>
    <s v="George MacDonald Fraser"/>
    <s v="Roger Moore"/>
    <s v="United Kingdom"/>
    <n v="27500000"/>
    <n v="67893619"/>
    <s v="United Artists"/>
    <n v="131"/>
  </r>
  <r>
    <s v="Private School"/>
    <s v="R"/>
    <x v="3"/>
    <x v="3"/>
    <s v="July 29, 1983 (United States)"/>
    <n v="5.3"/>
    <x v="159"/>
    <s v="Noel Black"/>
    <s v="Dan Greenburg"/>
    <s v="Phoebe Cates"/>
    <s v="United States"/>
    <n v="3500000"/>
    <n v="14049540"/>
    <s v="Unity Productions"/>
    <n v="89"/>
  </r>
  <r>
    <s v="Valley Girl"/>
    <s v="R"/>
    <x v="3"/>
    <x v="3"/>
    <s v="April 29, 1983 (United States)"/>
    <n v="6.4"/>
    <x v="21"/>
    <s v="Martha Coolidge"/>
    <s v="Andrew Lane"/>
    <s v="Nicolas Cage"/>
    <s v="United States"/>
    <n v="350000"/>
    <n v="17343596"/>
    <s v="Atlantic Entertainment Group"/>
    <n v="99"/>
  </r>
  <r>
    <s v="Rumble Fish"/>
    <s v="R"/>
    <x v="6"/>
    <x v="3"/>
    <s v="October 21, 1983 (United States)"/>
    <n v="7.2"/>
    <x v="76"/>
    <s v="Francis Ford Coppola"/>
    <s v="S.E. Hinton"/>
    <s v="Matt Dillon"/>
    <s v="United States"/>
    <n v="10000000"/>
    <n v="2494480"/>
    <s v="Zoetrope Studios"/>
    <n v="94"/>
  </r>
  <r>
    <s v="Videodrome"/>
    <s v="R"/>
    <x v="4"/>
    <x v="3"/>
    <s v="February 4, 1983 (United States)"/>
    <n v="7.2"/>
    <x v="190"/>
    <s v="David Cronenberg"/>
    <s v="David Cronenberg"/>
    <s v="James Woods"/>
    <s v="Canada"/>
    <n v="5952000"/>
    <n v="2120439"/>
    <s v="Filmplan International"/>
    <n v="87"/>
  </r>
  <r>
    <s v="Terms of Endearment"/>
    <s v="PG"/>
    <x v="3"/>
    <x v="3"/>
    <s v="December 9, 1983 (United States)"/>
    <n v="7.4"/>
    <x v="188"/>
    <s v="James L. Brooks"/>
    <s v="Larry McMurtry"/>
    <s v="Shirley MacLaine"/>
    <s v="United States"/>
    <n v="8000000"/>
    <n v="108423749"/>
    <s v="Paramount Pictures"/>
    <n v="132"/>
  </r>
  <r>
    <s v="Twilight Zone: The Movie"/>
    <s v="PG"/>
    <x v="4"/>
    <x v="3"/>
    <s v="June 24, 1983 (United States)"/>
    <n v="6.5"/>
    <x v="87"/>
    <s v="Directors"/>
    <s v="John Landis"/>
    <s v="Dan Aykroyd"/>
    <s v="United States"/>
    <n v="10000000"/>
    <n v="29450919"/>
    <s v="Amblin Entertainment"/>
    <n v="101"/>
  </r>
  <r>
    <s v="Never Say Never Again"/>
    <s v="PG"/>
    <x v="2"/>
    <x v="3"/>
    <s v="October 7, 1983 (United States)"/>
    <n v="6.2"/>
    <x v="148"/>
    <s v="Irvin Kershner"/>
    <s v="Kevin McClory"/>
    <s v="Sean Connery"/>
    <s v="United Kingdom"/>
    <n v="36000000"/>
    <n v="55432841"/>
    <s v="TaliaFilm II Productions"/>
    <n v="134"/>
  </r>
  <r>
    <s v="A Christmas Story"/>
    <s v="PG"/>
    <x v="3"/>
    <x v="3"/>
    <s v="November 18, 1983 (United States)"/>
    <n v="7.9"/>
    <x v="191"/>
    <s v="Bob Clark"/>
    <s v="Jean Shepherd"/>
    <s v="Peter Billingsley"/>
    <s v="United States"/>
    <n v="3300000"/>
    <n v="20653717"/>
    <s v="Metro-Goldwyn-Mayer (MGM)"/>
    <n v="93"/>
  </r>
  <r>
    <s v="Cujo"/>
    <s v="R"/>
    <x v="4"/>
    <x v="3"/>
    <s v="August 12, 1983 (United States)"/>
    <n v="6.1"/>
    <x v="135"/>
    <s v="Lewis Teague"/>
    <s v="Stephen King"/>
    <s v="Dee Wallace"/>
    <s v="United States"/>
    <n v="5000000"/>
    <n v="21156152"/>
    <s v="Sunn Classic Pictures"/>
    <n v="93"/>
  </r>
  <r>
    <s v="Sudden Impact"/>
    <s v="R"/>
    <x v="2"/>
    <x v="3"/>
    <s v="December 9, 1983 (United States)"/>
    <n v="6.6"/>
    <x v="82"/>
    <s v="Clint Eastwood"/>
    <s v="Harry Julian Fink"/>
    <s v="Clint Eastwood"/>
    <s v="United States"/>
    <n v="22000000"/>
    <n v="67642693"/>
    <s v="Warner Bros."/>
    <n v="117"/>
  </r>
  <r>
    <s v="The Hunger"/>
    <s v="R"/>
    <x v="0"/>
    <x v="3"/>
    <s v="April 29, 1983 (United States)"/>
    <n v="6.7"/>
    <x v="33"/>
    <s v="Tony Scott"/>
    <s v="James Costigan"/>
    <s v="Catherine Deneuve"/>
    <s v="United Kingdom"/>
    <n v="0"/>
    <n v="5988322"/>
    <s v="Metro-Goldwyn-Mayer (MGM)"/>
    <n v="97"/>
  </r>
  <r>
    <s v="Mr. Mom"/>
    <s v="PG"/>
    <x v="3"/>
    <x v="3"/>
    <s v="August 19, 1983 (United States)"/>
    <n v="6.6"/>
    <x v="22"/>
    <s v="Stan Dragoti"/>
    <s v="John Hughes"/>
    <s v="Michael Keaton"/>
    <s v="United States"/>
    <n v="0"/>
    <n v="64783827"/>
    <s v="Sherwood Productions"/>
    <n v="91"/>
  </r>
  <r>
    <s v="Blue Thunder"/>
    <s v="R"/>
    <x v="2"/>
    <x v="3"/>
    <s v="May 13, 1983 (United States)"/>
    <n v="6.4"/>
    <x v="10"/>
    <s v="John Badham"/>
    <s v="Dan O'Bannon"/>
    <s v="Roy Scheider"/>
    <s v="United States"/>
    <n v="22000000"/>
    <n v="42313354"/>
    <s v="Columbia Pictures"/>
    <n v="109"/>
  </r>
  <r>
    <s v="Breathless"/>
    <s v="R"/>
    <x v="2"/>
    <x v="3"/>
    <s v="May 13, 1983 (United States)"/>
    <n v="5.9"/>
    <x v="192"/>
    <s v="Jim McBride"/>
    <s v="François Truffaut"/>
    <s v="Richard Gere"/>
    <s v="United States"/>
    <n v="7500000"/>
    <n v="19910002"/>
    <s v="Breathless Associates"/>
    <n v="100"/>
  </r>
  <r>
    <s v="Psycho II"/>
    <s v="R"/>
    <x v="6"/>
    <x v="3"/>
    <s v="June 3, 1983 (United States)"/>
    <n v="6.5"/>
    <x v="151"/>
    <s v="Richard Franklin"/>
    <s v="Tom Holland"/>
    <s v="Anthony Perkins"/>
    <s v="United States"/>
    <n v="5000000"/>
    <n v="34725000"/>
    <s v="Universal Pictures"/>
    <n v="113"/>
  </r>
  <r>
    <s v="Local Hero"/>
    <s v="PG"/>
    <x v="3"/>
    <x v="3"/>
    <s v="March 17, 1983 (United Kingdom)"/>
    <n v="7.4"/>
    <x v="22"/>
    <s v="Bill Forsyth"/>
    <s v="Bill Forsyth"/>
    <s v="Burt Lancaster"/>
    <s v="United Kingdom"/>
    <n v="0"/>
    <n v="5899678"/>
    <s v="Enigma Productions"/>
    <n v="111"/>
  </r>
  <r>
    <s v="Bad Boys"/>
    <s v="R"/>
    <x v="6"/>
    <x v="3"/>
    <s v="March 25, 1983 (United States)"/>
    <n v="7.2"/>
    <x v="21"/>
    <s v="Rick Rosenthal"/>
    <s v="Richard Di Lello"/>
    <s v="Sean Penn"/>
    <s v="United States"/>
    <n v="0"/>
    <n v="9190819"/>
    <s v="EMI Films"/>
    <n v="123"/>
  </r>
  <r>
    <s v="Silkwood"/>
    <s v="R"/>
    <x v="5"/>
    <x v="3"/>
    <s v="January 27, 1984 (United States)"/>
    <n v="7.2"/>
    <x v="97"/>
    <s v="Mike Nichols"/>
    <s v="Nora Ephron"/>
    <s v="Meryl Streep"/>
    <s v="United States"/>
    <n v="10000000"/>
    <n v="35615609"/>
    <s v="ABC Motion Pictures"/>
    <n v="131"/>
  </r>
  <r>
    <s v="All the Right Moves"/>
    <s v="R"/>
    <x v="0"/>
    <x v="3"/>
    <s v="October 21, 1983 (United States)"/>
    <n v="5.9"/>
    <x v="29"/>
    <s v="Michael Chapman"/>
    <s v="Michael Kane"/>
    <s v="Tom Cruise"/>
    <s v="United States"/>
    <n v="5600000"/>
    <n v="17233166"/>
    <s v="Lucille Ball Productions"/>
    <n v="91"/>
  </r>
  <r>
    <s v="The Keep"/>
    <s v="R"/>
    <x v="0"/>
    <x v="3"/>
    <s v="December 16, 1983 (United States)"/>
    <n v="5.7"/>
    <x v="35"/>
    <s v="Michael Mann"/>
    <s v="F. Paul Wilson"/>
    <s v="Scott Glenn"/>
    <s v="United Kingdom"/>
    <n v="11000000"/>
    <n v="4218594"/>
    <s v="Paramount Pictures"/>
    <n v="96"/>
  </r>
  <r>
    <s v="My Tutor"/>
    <s v="R"/>
    <x v="3"/>
    <x v="3"/>
    <s v="April 22, 1983 (United States)"/>
    <n v="5.2"/>
    <x v="193"/>
    <s v="George Bowers"/>
    <s v="Joe Roberts"/>
    <s v="Matt Lattanzi"/>
    <s v="United States"/>
    <n v="0"/>
    <n v="22587834"/>
    <s v="Marimark Productions"/>
    <n v="97"/>
  </r>
  <r>
    <s v="Yentl"/>
    <s v="PG"/>
    <x v="0"/>
    <x v="3"/>
    <s v="January 6, 1984 (United States)"/>
    <n v="6.6"/>
    <x v="38"/>
    <s v="Barbra Streisand"/>
    <s v="Jack Rosenthal"/>
    <s v="Barbra Streisand"/>
    <s v="United Kingdom"/>
    <n v="12000000"/>
    <n v="40218899"/>
    <s v="Ladbroke"/>
    <n v="133"/>
  </r>
  <r>
    <s v="Fire and Ice"/>
    <s v="PG"/>
    <x v="10"/>
    <x v="3"/>
    <s v="August 26, 1983 (United States)"/>
    <n v="6.6"/>
    <x v="9"/>
    <s v="Ralph Bakshi"/>
    <s v="Ralph Bakshi"/>
    <s v="Randy Norton"/>
    <s v="United States"/>
    <n v="1200000"/>
    <n v="760883"/>
    <s v="Polyc International BV"/>
    <n v="81"/>
  </r>
  <r>
    <s v="Eddie and the Cruisers"/>
    <s v="PG"/>
    <x v="0"/>
    <x v="3"/>
    <s v="September 23, 1983 (United States)"/>
    <n v="6.9"/>
    <x v="194"/>
    <s v="Martin Davidson"/>
    <s v="Martin Davidson"/>
    <s v="Tom Berenger"/>
    <s v="United States"/>
    <n v="0"/>
    <n v="4786789"/>
    <s v="Aurora"/>
    <n v="95"/>
  </r>
  <r>
    <s v="Yellowbeard"/>
    <s v="PG"/>
    <x v="2"/>
    <x v="3"/>
    <s v="June 24, 1983 (United States)"/>
    <n v="6"/>
    <x v="103"/>
    <s v="Mel Damski"/>
    <s v="Graham Chapman"/>
    <s v="Graham Chapman"/>
    <s v="United Kingdom"/>
    <n v="6500000"/>
    <n v="4300000"/>
    <s v="Seagoat Films"/>
    <n v="96"/>
  </r>
  <r>
    <s v="The Meaning of Life"/>
    <s v="R"/>
    <x v="3"/>
    <x v="3"/>
    <s v="March 31, 1983 (United States)"/>
    <n v="7.5"/>
    <x v="138"/>
    <s v="Terry Jones"/>
    <s v="Graham Chapman"/>
    <s v="John Cleese"/>
    <s v="United Kingdom"/>
    <n v="9000000"/>
    <n v="14949697"/>
    <s v="Celandine Films"/>
    <n v="107"/>
  </r>
  <r>
    <s v="Nostalghia"/>
    <s v="Not Rated"/>
    <x v="0"/>
    <x v="3"/>
    <s v="March 1992 (United States)"/>
    <n v="8.1"/>
    <x v="33"/>
    <s v="Andrei Tarkovsky"/>
    <s v="Andrei Tarkovsky"/>
    <s v="Oleg Yankovskiy"/>
    <s v="Italy"/>
    <n v="0"/>
    <n v="55269"/>
    <s v="Rai 2"/>
    <n v="125"/>
  </r>
  <r>
    <s v="Hot Dog... The Movie"/>
    <s v="R"/>
    <x v="3"/>
    <x v="3"/>
    <s v="January 13, 1984 (United States)"/>
    <n v="5"/>
    <x v="195"/>
    <s v="Peter Markle"/>
    <s v="Mike Marvin"/>
    <s v="David Naughton"/>
    <s v="United States"/>
    <n v="0"/>
    <n v="20307325"/>
    <s v="Edward S. Feldman Productions"/>
    <n v="96"/>
  </r>
  <r>
    <s v="Smokey and the Bandit Part 3"/>
    <s v="PG"/>
    <x v="2"/>
    <x v="3"/>
    <s v="August 12, 1983 (United States)"/>
    <n v="3.5"/>
    <x v="145"/>
    <s v="Dick Lowry"/>
    <s v="Stuart Birnbaum"/>
    <s v="Jackie Gleason"/>
    <s v="United States"/>
    <n v="0"/>
    <n v="5678950"/>
    <s v="Universal Pictures"/>
    <n v="85"/>
  </r>
  <r>
    <s v="Deathstalker"/>
    <s v="R"/>
    <x v="2"/>
    <x v="3"/>
    <s v="September 16, 1983 (United States)"/>
    <n v="4.5999999999999996"/>
    <x v="196"/>
    <s v="James Sbardellati"/>
    <s v="Howard R. Cohen"/>
    <s v="Rick Hill"/>
    <s v="United States"/>
    <n v="457000"/>
    <n v="11919250"/>
    <s v="Aries Cinematográfica Argentina"/>
    <n v="80"/>
  </r>
  <r>
    <s v="Porky's II: The Next Day"/>
    <s v="R"/>
    <x v="3"/>
    <x v="3"/>
    <s v="June 24, 1983 (United States)"/>
    <n v="5"/>
    <x v="35"/>
    <s v="Bob Clark"/>
    <s v="Roger Swaybill"/>
    <s v="Dan Monahan"/>
    <s v="Canada"/>
    <n v="6500000"/>
    <n v="33759266"/>
    <s v="Astral Bellevue Pathé"/>
    <n v="98"/>
  </r>
  <r>
    <s v="Something Wicked This Way Comes"/>
    <s v="PG"/>
    <x v="7"/>
    <x v="3"/>
    <s v="April 29, 1983 (United States)"/>
    <n v="6.8"/>
    <x v="197"/>
    <s v="Jack Clayton"/>
    <s v="Ray Bradbury"/>
    <s v="Jason Robards"/>
    <s v="United States"/>
    <n v="19000000"/>
    <n v="8400000"/>
    <s v="Walt Disney Productions"/>
    <n v="95"/>
  </r>
  <r>
    <s v="Tender Mercies"/>
    <s v="PG"/>
    <x v="0"/>
    <x v="3"/>
    <s v="March 4, 1983 (Canada)"/>
    <n v="7.4"/>
    <x v="198"/>
    <s v="Bruce Beresford"/>
    <s v="Horton Foote"/>
    <s v="Robert Duvall"/>
    <s v="United States"/>
    <n v="0"/>
    <n v="8443124"/>
    <s v="Antron Media Production"/>
    <n v="92"/>
  </r>
  <r>
    <s v="Star 80"/>
    <s v="R"/>
    <x v="5"/>
    <x v="3"/>
    <s v="February 3, 1984 (United States)"/>
    <n v="6.7"/>
    <x v="199"/>
    <s v="Bob Fosse"/>
    <s v="Teresa Carpenter"/>
    <s v="Mariel Hemingway"/>
    <s v="United States"/>
    <n v="12000000"/>
    <n v="6472990"/>
    <s v="The Ladd Company"/>
    <n v="103"/>
  </r>
  <r>
    <s v="Gorky Park"/>
    <s v="R"/>
    <x v="6"/>
    <x v="3"/>
    <s v="December 16, 1983 (United States)"/>
    <n v="6.7"/>
    <x v="38"/>
    <s v="Michael Apted"/>
    <s v="Martin Cruz Smith"/>
    <s v="William Hurt"/>
    <s v="United States"/>
    <n v="15000000"/>
    <n v="15856028"/>
    <s v="Eagle Associates."/>
    <n v="128"/>
  </r>
  <r>
    <s v="Lone Wolf McQuade"/>
    <s v="PG"/>
    <x v="2"/>
    <x v="3"/>
    <s v="April 15, 1983 (United States)"/>
    <n v="6.3"/>
    <x v="35"/>
    <s v="Steve Carver"/>
    <s v="B.J. Nelson"/>
    <s v="Chuck Norris"/>
    <s v="United States"/>
    <n v="5000000"/>
    <n v="12232628"/>
    <s v="1818 Productions"/>
    <n v="107"/>
  </r>
  <r>
    <s v="Easy Money"/>
    <s v="R"/>
    <x v="3"/>
    <x v="3"/>
    <s v="August 19, 1983 (United States)"/>
    <n v="6.3"/>
    <x v="145"/>
    <s v="James Signorelli"/>
    <s v="Rodney Dangerfield"/>
    <s v="Rodney Dangerfield"/>
    <s v="United States"/>
    <n v="0"/>
    <n v="29309766"/>
    <s v="Easy Money Associates"/>
    <n v="95"/>
  </r>
  <r>
    <s v="Merry Christmas Mr. Lawrence"/>
    <s v="R"/>
    <x v="0"/>
    <x v="3"/>
    <s v="September 2, 1983 (United States)"/>
    <n v="7.3"/>
    <x v="29"/>
    <s v="Nagisa Ôshima"/>
    <s v="Lourens van der Post"/>
    <s v="David Bowie"/>
    <s v="United Kingdom"/>
    <n v="0"/>
    <n v="2306560"/>
    <s v="National Film Trustee Company"/>
    <n v="123"/>
  </r>
  <r>
    <s v="Losin' It"/>
    <s v="R"/>
    <x v="3"/>
    <x v="3"/>
    <s v="April 22, 1983 (United States)"/>
    <n v="4.9000000000000004"/>
    <x v="90"/>
    <s v="Curtis Hanson"/>
    <s v="Bill Norton"/>
    <s v="Tom Cruise"/>
    <s v="Canada"/>
    <n v="7000000"/>
    <n v="1246141"/>
    <s v="Tiberius Film Productions"/>
    <n v="100"/>
  </r>
  <r>
    <s v="Screwballs"/>
    <s v="R"/>
    <x v="3"/>
    <x v="3"/>
    <s v="April 1, 1983 (United States)"/>
    <n v="4.7"/>
    <x v="156"/>
    <s v="Rafal Zielinski"/>
    <s v="Linda Shayne"/>
    <s v="Peter Keleghan"/>
    <s v="Canada"/>
    <n v="800000"/>
    <n v="2082215"/>
    <s v="Millenium"/>
    <n v="80"/>
  </r>
  <r>
    <s v="Brainstorm"/>
    <s v="PG"/>
    <x v="9"/>
    <x v="3"/>
    <s v="September 30, 1983 (United States)"/>
    <n v="6.4"/>
    <x v="35"/>
    <s v="Douglas Trumbull"/>
    <s v="Bruce Joel Rubin"/>
    <s v="Christopher Walken"/>
    <s v="United States"/>
    <n v="15000000"/>
    <n v="10219460"/>
    <s v="JF Productions"/>
    <n v="106"/>
  </r>
  <r>
    <s v="The Man with Two Brains"/>
    <s v="R"/>
    <x v="3"/>
    <x v="3"/>
    <s v="June 3, 1983 (United States)"/>
    <n v="6.4"/>
    <x v="151"/>
    <s v="Carl Reiner"/>
    <s v="George Gipe"/>
    <s v="Steve Martin"/>
    <s v="United States"/>
    <n v="0"/>
    <n v="10353438"/>
    <s v="Aspen Film Society"/>
    <n v="93"/>
  </r>
  <r>
    <s v="Angel"/>
    <s v="R"/>
    <x v="2"/>
    <x v="3"/>
    <s v="January 13, 1984 (United States)"/>
    <n v="5.7"/>
    <x v="46"/>
    <s v="Robert Vincent O'Neil"/>
    <s v="Robert Vincent O'Neil"/>
    <s v="Cliff Gorman"/>
    <s v="United States"/>
    <n v="3000000"/>
    <n v="17488564"/>
    <s v="Adams Apple Film Company"/>
    <n v="94"/>
  </r>
  <r>
    <s v="10 to Midnight"/>
    <s v="R"/>
    <x v="6"/>
    <x v="3"/>
    <s v="March 11, 1983 (United States)"/>
    <n v="6.3"/>
    <x v="200"/>
    <s v="J. Lee Thompson"/>
    <s v="William Roberts"/>
    <s v="Charles Bronson"/>
    <s v="United States"/>
    <n v="4520000"/>
    <n v="7175592"/>
    <s v="Cannon Films"/>
    <n v="101"/>
  </r>
  <r>
    <s v="Uncommon Valor"/>
    <s v="R"/>
    <x v="2"/>
    <x v="3"/>
    <s v="December 16, 1983 (United States)"/>
    <n v="6.4"/>
    <x v="149"/>
    <s v="Ted Kotcheff"/>
    <s v="Joe Gayton"/>
    <s v="Gene Hackman"/>
    <s v="United States"/>
    <n v="14500000"/>
    <n v="30503151"/>
    <s v="Paramount Pictures"/>
    <n v="105"/>
  </r>
  <r>
    <s v="Doctor Detroit"/>
    <s v="R"/>
    <x v="3"/>
    <x v="3"/>
    <s v="May 6, 1983 (United States)"/>
    <n v="5.2"/>
    <x v="201"/>
    <s v="Michael Pressman"/>
    <s v="Bruce Jay Friedman"/>
    <s v="Dan Aykroyd"/>
    <s v="United States"/>
    <n v="0"/>
    <n v="10375893"/>
    <s v="Black Rhino Productions"/>
    <n v="89"/>
  </r>
  <r>
    <s v="Mortuary"/>
    <s v="R"/>
    <x v="4"/>
    <x v="3"/>
    <s v="September 2, 1983 (United States)"/>
    <n v="5.2"/>
    <x v="51"/>
    <s v="Howard Avedis"/>
    <s v="Howard Avedis"/>
    <s v="Mary Beth McDonough"/>
    <s v="United States"/>
    <n v="250000"/>
    <n v="4319001"/>
    <s v="Hickmar Productions"/>
    <n v="93"/>
  </r>
  <r>
    <s v="Stroker Ace"/>
    <s v="PG"/>
    <x v="2"/>
    <x v="3"/>
    <s v="July 1, 1983 (United States)"/>
    <n v="4.9000000000000004"/>
    <x v="44"/>
    <s v="Hal Needham"/>
    <s v="William Neely"/>
    <s v="Burt Reynolds"/>
    <s v="United States"/>
    <n v="0"/>
    <n v="13000000"/>
    <s v="Universal Pictures"/>
    <n v="96"/>
  </r>
  <r>
    <s v="Sahara"/>
    <s v="PG"/>
    <x v="1"/>
    <x v="3"/>
    <s v="March 2, 1984 (United States)"/>
    <n v="5"/>
    <x v="56"/>
    <s v="Andrew V. McLaglen"/>
    <s v="Menahem Golan"/>
    <s v="Brooke Shields"/>
    <s v="United Kingdom"/>
    <n v="25000000"/>
    <n v="1402962"/>
    <s v="Cabal Film"/>
    <n v="111"/>
  </r>
  <r>
    <s v="Two of a Kind"/>
    <s v="PG"/>
    <x v="3"/>
    <x v="3"/>
    <s v="December 16, 1983 (United States)"/>
    <n v="4.7"/>
    <x v="41"/>
    <s v="John Herzfeld"/>
    <s v="John Herzfeld"/>
    <s v="John Travolta"/>
    <s v="United States"/>
    <n v="14000000"/>
    <n v="23646952"/>
    <s v="Twentieth Century Fox"/>
    <n v="88"/>
  </r>
  <r>
    <s v="Chained Heat"/>
    <s v="R"/>
    <x v="2"/>
    <x v="3"/>
    <s v="May 27, 1983 (United States)"/>
    <n v="5"/>
    <x v="68"/>
    <s v="Paul Nicholas"/>
    <s v="Aaron Butler"/>
    <s v="Linda Blair"/>
    <s v="United States"/>
    <n v="1250000"/>
    <n v="6149983"/>
    <s v="Heat GBR"/>
    <n v="95"/>
  </r>
  <r>
    <s v="Spacehunter: Adventures in the Forbidden Zone"/>
    <s v="PG"/>
    <x v="2"/>
    <x v="3"/>
    <s v="May 20, 1983 (United States)"/>
    <n v="5.5"/>
    <x v="202"/>
    <s v="Lamont Johnson"/>
    <s v="Stewart Harding"/>
    <s v="Peter Strauss"/>
    <s v="United States"/>
    <n v="14400000"/>
    <n v="16478265"/>
    <s v="Columbia Pictures"/>
    <n v="90"/>
  </r>
  <r>
    <s v="High Road to China"/>
    <s v="PG"/>
    <x v="1"/>
    <x v="3"/>
    <s v="March 18, 1983 (United States)"/>
    <n v="6.1"/>
    <x v="25"/>
    <s v="Brian G. Hutton"/>
    <s v="Jon Cleary"/>
    <s v="Tom Selleck"/>
    <s v="United States"/>
    <n v="19000000"/>
    <n v="28445927"/>
    <s v="City Films"/>
    <n v="105"/>
  </r>
  <r>
    <s v="Never Cry Wolf"/>
    <s v="PG"/>
    <x v="1"/>
    <x v="3"/>
    <s v="January 27, 1984 (United States)"/>
    <n v="7.5"/>
    <x v="153"/>
    <s v="Carroll Ballard"/>
    <s v="Farley Mowat"/>
    <s v="Charles Martin Smith"/>
    <s v="United States"/>
    <n v="0"/>
    <n v="29600000"/>
    <s v="Walt Disney Pictures"/>
    <n v="105"/>
  </r>
  <r>
    <s v="The Pirates of Penzance"/>
    <s v="G"/>
    <x v="3"/>
    <x v="3"/>
    <s v="February 18, 1983 (United States)"/>
    <n v="7.1"/>
    <x v="193"/>
    <s v="Wilford Leach"/>
    <s v="W.S. Gilbert"/>
    <s v="Kevin Kline"/>
    <s v="United Kingdom"/>
    <n v="0"/>
    <n v="694497"/>
    <s v="Universal Pictures"/>
    <n v="112"/>
  </r>
  <r>
    <s v="Rock &amp; Rule"/>
    <s v="PG"/>
    <x v="10"/>
    <x v="3"/>
    <s v="July 24, 1987 (United States)"/>
    <n v="6.5"/>
    <x v="99"/>
    <s v="Clive Smith"/>
    <s v="Patrick Loubert"/>
    <s v="Don Francks"/>
    <s v="Canada"/>
    <n v="8000000"/>
    <n v="30379"/>
    <s v="Nelvana"/>
    <n v="77"/>
  </r>
  <r>
    <s v="Hercules"/>
    <s v="PG"/>
    <x v="1"/>
    <x v="3"/>
    <s v="August 26, 1983 (United States)"/>
    <n v="4"/>
    <x v="112"/>
    <s v="Luigi Cozzi"/>
    <s v="Luigi Cozzi"/>
    <s v="Lou Ferrigno"/>
    <s v="Italy"/>
    <n v="2500000"/>
    <n v="10676194"/>
    <s v="Cannon Films Inc."/>
    <n v="98"/>
  </r>
  <r>
    <s v="Educating Rita"/>
    <s v="PG"/>
    <x v="3"/>
    <x v="3"/>
    <s v="October 28, 1983 (United States)"/>
    <n v="7.2"/>
    <x v="38"/>
    <s v="Lewis Gilbert"/>
    <s v="Willy Russell"/>
    <s v="Michael Caine"/>
    <s v="United Kingdom"/>
    <n v="0"/>
    <n v="14648076"/>
    <s v="Acorn Pictures"/>
    <n v="110"/>
  </r>
  <r>
    <s v="A Night in Heaven"/>
    <s v="R"/>
    <x v="0"/>
    <x v="3"/>
    <s v="November 18, 1983 (United States)"/>
    <n v="4.3"/>
    <x v="123"/>
    <s v="John G. Avildsen"/>
    <s v="Joan Tewkesbury"/>
    <s v="Christopher Atkins"/>
    <s v="United States"/>
    <n v="0"/>
    <n v="5563663"/>
    <m/>
    <n v="83"/>
  </r>
  <r>
    <s v="Under Fire"/>
    <s v="R"/>
    <x v="0"/>
    <x v="3"/>
    <s v="October 21, 1983 (United States)"/>
    <n v="7"/>
    <x v="200"/>
    <s v="Roger Spottiswoode"/>
    <s v="Ron Shelton"/>
    <s v="Nick Nolte"/>
    <s v="United States"/>
    <n v="9500000"/>
    <n v="5696391"/>
    <s v="Cinema '84"/>
    <n v="128"/>
  </r>
  <r>
    <s v="Amityville 3-D"/>
    <s v="PG"/>
    <x v="4"/>
    <x v="3"/>
    <s v="November 18, 1983 (United States)"/>
    <n v="4.0999999999999996"/>
    <x v="199"/>
    <s v="Richard Fleischer"/>
    <s v="David Ambrose"/>
    <s v="Tony Roberts"/>
    <s v="Mexico"/>
    <n v="6000000"/>
    <n v="6333135"/>
    <s v="De Laurentiis Entertainment Group (DEG)"/>
    <n v="105"/>
  </r>
  <r>
    <s v="Testament"/>
    <s v="PG"/>
    <x v="0"/>
    <x v="3"/>
    <s v="January 5, 1984 (Argentina)"/>
    <n v="7"/>
    <x v="110"/>
    <s v="Lynne Littman"/>
    <s v="Carol Amen"/>
    <s v="Jane Alexander"/>
    <s v="United States"/>
    <n v="0"/>
    <n v="2044892"/>
    <s v="Paramount Pictures"/>
    <n v="90"/>
  </r>
  <r>
    <s v="The Osterman Weekend"/>
    <s v="R"/>
    <x v="2"/>
    <x v="3"/>
    <s v="November 4, 1983 (United States)"/>
    <n v="5.9"/>
    <x v="145"/>
    <s v="Sam Peckinpah"/>
    <s v="Robert Ludlum"/>
    <s v="Rutger Hauer"/>
    <s v="United States"/>
    <n v="6500000"/>
    <n v="6486797"/>
    <s v="Osterman Weekend Associates"/>
    <n v="103"/>
  </r>
  <r>
    <s v="Revenge of the Ninja"/>
    <s v="R"/>
    <x v="2"/>
    <x v="3"/>
    <s v="September 16, 1983 (United States)"/>
    <n v="6.1"/>
    <x v="203"/>
    <s v="Sam Firstenberg"/>
    <s v="James R. Silke"/>
    <s v="Shô Kosugi"/>
    <s v="United States"/>
    <n v="700000"/>
    <n v="13168027"/>
    <s v="Cannon Films"/>
    <n v="90"/>
  </r>
  <r>
    <s v="Zelig"/>
    <s v="PG"/>
    <x v="3"/>
    <x v="3"/>
    <s v="August 25, 1983 (Argentina)"/>
    <n v="7.7"/>
    <x v="135"/>
    <s v="Woody Allen"/>
    <s v="Woody Allen"/>
    <s v="Woody Allen"/>
    <s v="United States"/>
    <n v="0"/>
    <n v="11798616"/>
    <s v="Jack Rollins &amp; Charles H. Joffe Productions"/>
    <n v="79"/>
  </r>
  <r>
    <s v="Independence Day"/>
    <s v="R"/>
    <x v="0"/>
    <x v="3"/>
    <s v="September 9, 1983 (Denmark)"/>
    <n v="6.5"/>
    <x v="204"/>
    <s v="Robert Mandel"/>
    <s v="Alice Hoffman"/>
    <s v="Kathleen Quinlan"/>
    <s v="United States"/>
    <n v="0"/>
    <m/>
    <s v="Warner Bros."/>
    <n v="110"/>
  </r>
  <r>
    <s v="Escape from the Bronx"/>
    <s v="R"/>
    <x v="2"/>
    <x v="3"/>
    <s v="January 18, 1985 (United States)"/>
    <n v="4.5999999999999996"/>
    <x v="157"/>
    <s v="Enzo G. Castellari"/>
    <s v="Tito Carpi"/>
    <s v="Mark Gregory"/>
    <s v="Italy"/>
    <n v="0"/>
    <m/>
    <s v="Fulvia Film"/>
    <n v="89"/>
  </r>
  <r>
    <s v="To Be or Not to Be"/>
    <s v="PG"/>
    <x v="3"/>
    <x v="3"/>
    <s v="December 16, 1983 (United States)"/>
    <n v="6.8"/>
    <x v="9"/>
    <s v="Alan Johnson"/>
    <s v="Thomas Meehan"/>
    <s v="Mel Brooks"/>
    <s v="United States"/>
    <n v="9000000"/>
    <n v="13030214"/>
    <s v="Brooksfilms"/>
    <n v="107"/>
  </r>
  <r>
    <s v="Eureka"/>
    <s v="R"/>
    <x v="0"/>
    <x v="3"/>
    <s v="May 20, 1983 (United Kingdom)"/>
    <n v="6"/>
    <x v="42"/>
    <s v="Nicolas Roeg"/>
    <s v="Marshall Houts"/>
    <s v="Gene Hackman"/>
    <s v="United Kingdom"/>
    <n v="0"/>
    <n v="123572"/>
    <s v="Recorded Picture Company (RPC)"/>
    <n v="130"/>
  </r>
  <r>
    <s v="The Wicked Lady"/>
    <s v="R"/>
    <x v="1"/>
    <x v="3"/>
    <s v="October 28, 1983 (United States)"/>
    <n v="4.7"/>
    <x v="59"/>
    <s v="Michael Winner"/>
    <s v="Leslie Arliss"/>
    <s v="Faye Dunaway"/>
    <s v="United Kingdom"/>
    <n v="8000000"/>
    <n v="724912"/>
    <s v="Golan-Globus Productions"/>
    <n v="98"/>
  </r>
  <r>
    <s v="Still Smokin"/>
    <s v="R"/>
    <x v="3"/>
    <x v="3"/>
    <s v="May 6, 1983 (United States)"/>
    <n v="5.6"/>
    <x v="205"/>
    <s v="Tommy Chong"/>
    <s v="Tommy Chong"/>
    <s v="Cheech Marin"/>
    <s v="United States"/>
    <n v="0"/>
    <n v="15543710"/>
    <s v="Paramount Pictures"/>
    <n v="91"/>
  </r>
  <r>
    <s v="Yor, the Hunter from the Future"/>
    <s v="PG"/>
    <x v="2"/>
    <x v="3"/>
    <s v="August 19, 1983 (United States)"/>
    <n v="4.4000000000000004"/>
    <x v="46"/>
    <s v="Antonio Margheriti"/>
    <s v="Juan Zanotto"/>
    <s v="Reb Brown"/>
    <s v="Italy"/>
    <n v="0"/>
    <n v="2810199"/>
    <s v="Diamant Film"/>
    <n v="88"/>
  </r>
  <r>
    <s v="Of Unknown Origin"/>
    <s v="R"/>
    <x v="4"/>
    <x v="3"/>
    <s v="November 24, 1983 (United States)"/>
    <n v="6.1"/>
    <x v="46"/>
    <s v="George P. Cosmatos"/>
    <s v="Chauncey G. Parker III"/>
    <s v="Peter Weller"/>
    <s v="Canada"/>
    <n v="4000000"/>
    <n v="1080470"/>
    <s v="Warner Bros."/>
    <n v="88"/>
  </r>
  <r>
    <s v="Curse of the Pink Panther"/>
    <s v="PG"/>
    <x v="3"/>
    <x v="3"/>
    <s v="August 12, 1983 (United States)"/>
    <n v="4.3"/>
    <x v="37"/>
    <s v="Blake Edwards"/>
    <s v="Blake Edwards"/>
    <s v="David Niven"/>
    <s v="United Kingdom"/>
    <n v="11000000"/>
    <n v="4491986"/>
    <s v="United Artists"/>
    <n v="109"/>
  </r>
  <r>
    <s v="D.C. Cab"/>
    <s v="R"/>
    <x v="2"/>
    <x v="3"/>
    <s v="December 16, 1983 (United States)"/>
    <n v="5.5"/>
    <x v="109"/>
    <s v="Joel Schumacher"/>
    <s v="Topper Carew"/>
    <s v="Max Gail"/>
    <s v="United States"/>
    <n v="8000000"/>
    <n v="16134627"/>
    <s v="RKO Pictures"/>
    <n v="100"/>
  </r>
  <r>
    <s v="Beyond the Limit"/>
    <s v="R"/>
    <x v="0"/>
    <x v="3"/>
    <s v="September 30, 1983 (United States)"/>
    <n v="5.7"/>
    <x v="123"/>
    <s v="John Mackenzie"/>
    <s v="Graham Greene"/>
    <s v="Michael Caine"/>
    <s v="United Kingdom"/>
    <n v="11800000"/>
    <n v="5997566"/>
    <s v="World Film Services"/>
    <n v="104"/>
  </r>
  <r>
    <s v="The Survivors"/>
    <s v="R"/>
    <x v="3"/>
    <x v="3"/>
    <s v="June 22, 1983 (United States)"/>
    <n v="5.8"/>
    <x v="203"/>
    <s v="Michael Ritchie"/>
    <s v="Michael Leeson"/>
    <s v="Walter Matthau"/>
    <s v="United States"/>
    <n v="12000000"/>
    <n v="14000000"/>
    <s v="Rastar Films"/>
    <n v="103"/>
  </r>
  <r>
    <s v="The Lonely Lady"/>
    <s v="R"/>
    <x v="0"/>
    <x v="3"/>
    <s v="September 30, 1983 (United States)"/>
    <n v="3"/>
    <x v="206"/>
    <s v="Peter Sasdy"/>
    <s v="Harold Robbins"/>
    <s v="Pia Zadora"/>
    <s v="United States"/>
    <n v="5000000"/>
    <n v="1223200"/>
    <s v="Harold Robbins International Company"/>
    <n v="92"/>
  </r>
  <r>
    <s v="The Star Chamber"/>
    <s v="R"/>
    <x v="6"/>
    <x v="3"/>
    <s v="August 5, 1983 (United States)"/>
    <n v="6.3"/>
    <x v="150"/>
    <s v="Peter Hyams"/>
    <s v="Roderick Taylor"/>
    <s v="Michael Douglas"/>
    <s v="United States"/>
    <n v="0"/>
    <n v="5555305"/>
    <s v="Twentieth Century Fox"/>
    <n v="109"/>
  </r>
  <r>
    <s v="The Dresser"/>
    <s v="PG"/>
    <x v="0"/>
    <x v="3"/>
    <s v="December 6, 1983 (United States)"/>
    <n v="7.6"/>
    <x v="104"/>
    <s v="Peter Yates"/>
    <s v="Ronald Harwood"/>
    <s v="Albert Finney"/>
    <s v="United Kingdom"/>
    <n v="0"/>
    <n v="5310748"/>
    <s v="Columbia Pictures"/>
    <n v="118"/>
  </r>
  <r>
    <s v="The Lords of Discipline"/>
    <s v="R"/>
    <x v="14"/>
    <x v="3"/>
    <s v="February 18, 1983 (United States)"/>
    <n v="6.6"/>
    <x v="47"/>
    <s v="Franc Roddam"/>
    <s v="Pat Conroy"/>
    <s v="David Keith"/>
    <s v="United States"/>
    <n v="0"/>
    <n v="11787127"/>
    <s v="Paramount Pictures"/>
    <n v="102"/>
  </r>
  <r>
    <s v="Cross Creek"/>
    <s v="PG"/>
    <x v="5"/>
    <x v="3"/>
    <s v="October 27, 1983 (Netherlands)"/>
    <n v="7"/>
    <x v="118"/>
    <s v="Martin Ritt"/>
    <s v="Marjorie Kinnan Rawlings"/>
    <s v="Mary Steenburgen"/>
    <s v="United States"/>
    <n v="0"/>
    <m/>
    <s v="Thorn EMI Screen Entertainment"/>
    <n v="127"/>
  </r>
  <r>
    <s v="The Man Who Loved Women"/>
    <s v="R"/>
    <x v="3"/>
    <x v="3"/>
    <s v="December 16, 1983 (United States)"/>
    <n v="5.3"/>
    <x v="155"/>
    <s v="Blake Edwards"/>
    <s v="Blake Edwards"/>
    <s v="Burt Reynolds"/>
    <s v="United States"/>
    <n v="19000000"/>
    <n v="10964740"/>
    <s v="Delphi Films"/>
    <n v="110"/>
  </r>
  <r>
    <s v="Nightmares"/>
    <s v="R"/>
    <x v="4"/>
    <x v="3"/>
    <s v="September 9, 1983 (United States)"/>
    <n v="5.8"/>
    <x v="156"/>
    <s v="Joseph Sargent"/>
    <s v="Christopher Crowe"/>
    <s v="Cristina Raines"/>
    <s v="United States"/>
    <n v="6000000"/>
    <n v="6670680"/>
    <s v="Universal Pictures"/>
    <n v="99"/>
  </r>
  <r>
    <s v="Deal of the Century"/>
    <s v="PG"/>
    <x v="3"/>
    <x v="3"/>
    <s v="November 4, 1983 (United States)"/>
    <n v="4.5999999999999996"/>
    <x v="112"/>
    <s v="William Friedkin"/>
    <s v="Paul Brickman"/>
    <s v="Chevy Chase"/>
    <s v="United States"/>
    <n v="10000000"/>
    <n v="10369581"/>
    <s v="Warner Bros."/>
    <n v="99"/>
  </r>
  <r>
    <s v="Eddie Macon's Run"/>
    <s v="PG"/>
    <x v="2"/>
    <x v="3"/>
    <s v="March 25, 1983 (United States)"/>
    <n v="5.7"/>
    <x v="59"/>
    <s v="Jeff Kanew"/>
    <s v="James McLendon"/>
    <s v="Kirk Douglas"/>
    <s v="United States"/>
    <n v="5000000"/>
    <n v="1262691"/>
    <s v="Universal Pictures"/>
    <n v="95"/>
  </r>
  <r>
    <s v="Max Dugan Returns"/>
    <s v="PG"/>
    <x v="3"/>
    <x v="3"/>
    <s v="March 25, 1983 (United States)"/>
    <n v="6.6"/>
    <x v="193"/>
    <s v="Herbert Ross"/>
    <s v="Neil Simon"/>
    <s v="Jason Robards"/>
    <s v="United States"/>
    <n v="0"/>
    <n v="17613720"/>
    <s v="Twentieth Century Fox"/>
    <n v="98"/>
  </r>
  <r>
    <s v="The Sting II"/>
    <s v="PG"/>
    <x v="3"/>
    <x v="3"/>
    <s v="February 18, 1983 (United States)"/>
    <n v="4.9000000000000004"/>
    <x v="68"/>
    <s v="Jeremy Kagan"/>
    <s v="David S. Ward"/>
    <s v="Jackie Gleason"/>
    <s v="United States"/>
    <n v="0"/>
    <n v="6347072"/>
    <s v="Universal Pictures"/>
    <n v="101"/>
  </r>
  <r>
    <s v="Baby It's You"/>
    <s v="R"/>
    <x v="3"/>
    <x v="3"/>
    <s v="March 4, 1983 (United States)"/>
    <n v="6.3"/>
    <x v="118"/>
    <s v="John Sayles"/>
    <s v="Amy Robinson"/>
    <s v="Rosanna Arquette"/>
    <s v="United States"/>
    <n v="3000000"/>
    <n v="1867792"/>
    <s v="Double Play"/>
    <n v="105"/>
  </r>
  <r>
    <s v="Heat and Dust"/>
    <s v="R"/>
    <x v="0"/>
    <x v="3"/>
    <s v="January 1983 (United Kingdom)"/>
    <n v="6.6"/>
    <x v="113"/>
    <s v="James Ivory"/>
    <s v="Ruth Prawer Jhabvala"/>
    <s v="Julie Christie"/>
    <s v="United Kingdom"/>
    <n v="0"/>
    <n v="1772889"/>
    <s v="Merchant Ivory Productions"/>
    <n v="130"/>
  </r>
  <r>
    <s v="Going Berserk"/>
    <s v="R"/>
    <x v="3"/>
    <x v="3"/>
    <s v="September 30, 1983 (United States)"/>
    <n v="5.2"/>
    <x v="118"/>
    <s v="David Steinberg"/>
    <s v="Dana Olsen"/>
    <s v="John Candy"/>
    <s v="Canada"/>
    <n v="0"/>
    <m/>
    <s v="Les Productions Mutuelles Ltée"/>
    <n v="85"/>
  </r>
  <r>
    <s v="Daniel"/>
    <s v="R"/>
    <x v="0"/>
    <x v="3"/>
    <s v="February 10, 1984 (United Kingdom)"/>
    <n v="6.6"/>
    <x v="123"/>
    <s v="Sidney Lumet"/>
    <s v="E.L. Doctorow"/>
    <s v="Timothy Hutton"/>
    <s v="United Kingdom"/>
    <n v="0"/>
    <n v="687475"/>
    <s v="Paramount Pictures"/>
    <n v="130"/>
  </r>
  <r>
    <s v="Heart Like a Wheel"/>
    <s v="PG"/>
    <x v="5"/>
    <x v="3"/>
    <s v="April 1, 1983 (United States)"/>
    <n v="6.7"/>
    <x v="61"/>
    <s v="Jonathan Kaplan"/>
    <s v="Ken Friedman"/>
    <s v="Bonnie Bedelia"/>
    <s v="United States"/>
    <n v="0"/>
    <n v="272278"/>
    <s v="Aurora"/>
    <n v="113"/>
  </r>
  <r>
    <s v="Love Letters"/>
    <s v="R"/>
    <x v="0"/>
    <x v="3"/>
    <s v="April 27, 1984 (United States)"/>
    <n v="5.9"/>
    <x v="207"/>
    <s v="Amy Holden Jones"/>
    <s v="Amy Holden Jones"/>
    <s v="Jamie Lee Curtis"/>
    <s v="United States"/>
    <n v="550000"/>
    <n v="5269990"/>
    <s v="Millenium"/>
    <n v="88"/>
  </r>
  <r>
    <s v="Get Crazy"/>
    <s v="R"/>
    <x v="3"/>
    <x v="3"/>
    <s v="August 5, 1983 (United States)"/>
    <n v="6.7"/>
    <x v="59"/>
    <s v="Allan Arkush"/>
    <s v="Danny Opatoshu"/>
    <s v="Malcolm McDowell"/>
    <s v="United States"/>
    <n v="5500000"/>
    <n v="1645711"/>
    <s v="D &amp; P Productions"/>
    <n v="92"/>
  </r>
  <r>
    <s v="Nate and Hayes"/>
    <s v="PG"/>
    <x v="2"/>
    <x v="3"/>
    <s v="November 18, 1983 (United States)"/>
    <n v="6.2"/>
    <x v="68"/>
    <s v="Ferdinand Fairfax"/>
    <s v="Lloyd Phillips"/>
    <s v="Tommy Lee Jones"/>
    <s v="New Zealand"/>
    <n v="12000000"/>
    <n v="1963756"/>
    <s v="Phillips Whitehouse Productions"/>
    <n v="99"/>
  </r>
  <r>
    <s v="Strange Invaders"/>
    <s v="PG"/>
    <x v="4"/>
    <x v="3"/>
    <s v="September 16, 1983 (United States)"/>
    <n v="5.5"/>
    <x v="116"/>
    <s v="Michael Laughlin"/>
    <s v="Bill Condon"/>
    <s v="Paul Le Mat"/>
    <s v="United States"/>
    <n v="0"/>
    <n v="1362303"/>
    <s v="EMI Films"/>
    <n v="94"/>
  </r>
  <r>
    <s v="The Black Stallion Returns"/>
    <s v="PG"/>
    <x v="1"/>
    <x v="3"/>
    <s v="March 25, 1983 (United States)"/>
    <n v="6"/>
    <x v="68"/>
    <s v="Robert Dalva"/>
    <s v="Walter Farley"/>
    <s v="Kelly Reno"/>
    <s v="United States"/>
    <n v="0"/>
    <n v="12049514"/>
    <s v="Zoetrope Studios"/>
    <n v="103"/>
  </r>
  <r>
    <s v="Metalstorm: the Destruction of Jared-Syn"/>
    <s v="PG"/>
    <x v="2"/>
    <x v="3"/>
    <s v="August 19, 1983 (United States)"/>
    <n v="3.8"/>
    <x v="113"/>
    <s v="Charles Band"/>
    <s v="Alan J. Adler"/>
    <s v="Jeffrey Byron"/>
    <s v="United States"/>
    <n v="0"/>
    <n v="5301085"/>
    <s v="Albert Band International Productions Inc."/>
    <n v="84"/>
  </r>
  <r>
    <s v="Getting It on"/>
    <s v="R"/>
    <x v="3"/>
    <x v="3"/>
    <s v="August 1983 (United States)"/>
    <n v="3.7"/>
    <x v="208"/>
    <s v="William Olsen"/>
    <s v="William Olsen"/>
    <s v="Martin Yost"/>
    <s v="United States"/>
    <n v="220000"/>
    <n v="975414"/>
    <s v="Seventh Avenue Films"/>
    <n v="96"/>
  </r>
  <r>
    <s v="Lianna"/>
    <s v="R"/>
    <x v="0"/>
    <x v="3"/>
    <s v="September 8, 1983 (Netherlands)"/>
    <n v="6.8"/>
    <x v="113"/>
    <s v="John Sayles"/>
    <s v="John Sayles"/>
    <s v="Linda Griffiths"/>
    <s v="United States"/>
    <n v="300000"/>
    <n v="1530839"/>
    <s v="Winwood Productions"/>
    <n v="110"/>
  </r>
  <r>
    <s v="Better Late Than Never"/>
    <s v="PG"/>
    <x v="3"/>
    <x v="3"/>
    <s v="April 15, 1983 (United States)"/>
    <n v="5.8"/>
    <x v="209"/>
    <s v="Bryan Forbes"/>
    <s v="Gwen Davis"/>
    <s v="David Niven"/>
    <s v="United Kingdom"/>
    <n v="0"/>
    <m/>
    <s v="Golden Harvest Company"/>
    <n v="89"/>
  </r>
  <r>
    <s v="Lovesick"/>
    <s v="PG"/>
    <x v="3"/>
    <x v="3"/>
    <s v="February 18, 1983 (United States)"/>
    <n v="5.2"/>
    <x v="210"/>
    <s v="Marshall Brickman"/>
    <s v="Marshall Brickman"/>
    <s v="Dudley Moore"/>
    <s v="United States"/>
    <n v="10100000"/>
    <n v="10171304"/>
    <s v="The Ladd Company"/>
    <n v="95"/>
  </r>
  <r>
    <s v="Running Brave"/>
    <s v="PG"/>
    <x v="5"/>
    <x v="3"/>
    <s v="November 4, 1983 (United States)"/>
    <n v="6.7"/>
    <x v="117"/>
    <s v="Donald Shebib"/>
    <s v="Henry Bean"/>
    <s v="Robby Benson"/>
    <s v="Canada"/>
    <n v="8000000"/>
    <n v="3000000"/>
    <s v="Englander Productions"/>
    <n v="106"/>
  </r>
  <r>
    <s v="Exposed"/>
    <s v="R"/>
    <x v="0"/>
    <x v="3"/>
    <s v="April 22, 1983 (United States)"/>
    <n v="5.0999999999999996"/>
    <x v="211"/>
    <s v="James Toback"/>
    <s v="James Toback"/>
    <s v="Nastassja Kinski"/>
    <s v="United States"/>
    <n v="0"/>
    <n v="1818910"/>
    <s v="United Artists"/>
    <n v="100"/>
  </r>
  <r>
    <s v="Trenchcoat"/>
    <s v="PG"/>
    <x v="3"/>
    <x v="3"/>
    <s v="March 11, 1983 (United States)"/>
    <n v="5.3"/>
    <x v="212"/>
    <s v="Michael Tuchner"/>
    <s v="Jeffrey Price"/>
    <s v="Margot Kidder"/>
    <s v="United States"/>
    <n v="5000000"/>
    <n v="4304286"/>
    <s v="Walt Disney Productions"/>
    <n v="91"/>
  </r>
  <r>
    <s v="Stryker"/>
    <s v="R"/>
    <x v="2"/>
    <x v="3"/>
    <s v="September 2, 1983 (United States)"/>
    <n v="4.3"/>
    <x v="213"/>
    <s v="Cirio H. Santiago"/>
    <s v="Howard R. Cohen"/>
    <s v="Steve Sandor"/>
    <s v="Philippines"/>
    <n v="0"/>
    <n v="1723487"/>
    <s v="Cinema Vehicle Services"/>
    <n v="86"/>
  </r>
  <r>
    <s v="The Man Who Wasn't There"/>
    <s v="R"/>
    <x v="2"/>
    <x v="3"/>
    <s v="August 12, 1983 (United States)"/>
    <n v="3.8"/>
    <x v="214"/>
    <s v="Bruce Malmuth"/>
    <s v="Stanford Sherman"/>
    <s v="Steve Guttenberg"/>
    <s v="United States"/>
    <n v="0"/>
    <n v="2443487"/>
    <s v="Paramount Pictures"/>
    <n v="111"/>
  </r>
  <r>
    <s v="Table for Five"/>
    <s v="PG"/>
    <x v="0"/>
    <x v="3"/>
    <s v="March 10, 1983 (Australia)"/>
    <n v="6.1"/>
    <x v="215"/>
    <s v="Robert Lieberman"/>
    <s v="David Seltzer"/>
    <s v="Jon Voight"/>
    <s v="United States"/>
    <n v="0"/>
    <n v="2439705"/>
    <s v="CBS Theatrical Films"/>
    <n v="122"/>
  </r>
  <r>
    <s v="Romantic Comedy"/>
    <s v="PG"/>
    <x v="3"/>
    <x v="3"/>
    <s v="October 7, 1983 (United States)"/>
    <n v="5.2"/>
    <x v="211"/>
    <s v="Arthur Hiller"/>
    <s v="Bernard Slade"/>
    <s v="Dudley Moore"/>
    <s v="United States"/>
    <n v="0"/>
    <n v="6857733"/>
    <s v="Metrocolor"/>
    <n v="103"/>
  </r>
  <r>
    <s v="Young Warriors"/>
    <s v="R"/>
    <x v="2"/>
    <x v="3"/>
    <s v="August 28, 1983 (United States)"/>
    <n v="4.7"/>
    <x v="174"/>
    <s v="Lawrence David Foldes"/>
    <s v="Russell W. Colgin"/>
    <s v="Ernest Borgnine"/>
    <s v="United States"/>
    <n v="0"/>
    <m/>
    <s v="Star Cinema"/>
    <n v="105"/>
  </r>
  <r>
    <s v="Man, Woman and Child"/>
    <s v="PG"/>
    <x v="0"/>
    <x v="3"/>
    <s v="September 7, 1983 (France)"/>
    <n v="6.1"/>
    <x v="216"/>
    <s v="Dick Richards"/>
    <s v="Erich Segal"/>
    <s v="Martin Sheen"/>
    <s v="United States"/>
    <n v="0"/>
    <n v="2314561"/>
    <s v="Gaylord Productions"/>
    <n v="99"/>
  </r>
  <r>
    <s v="Hanna K."/>
    <s v="R"/>
    <x v="0"/>
    <x v="3"/>
    <s v="September 7, 1983 (France)"/>
    <n v="6.3"/>
    <x v="217"/>
    <s v="Costa-Gavras"/>
    <s v="Franco Solinas"/>
    <s v="Jill Clayburgh"/>
    <s v="Israel"/>
    <n v="0"/>
    <m/>
    <s v="K.G. Productions"/>
    <n v="111"/>
  </r>
  <r>
    <s v="Slayground"/>
    <s v="R"/>
    <x v="6"/>
    <x v="3"/>
    <s v="February 1984 (United States)"/>
    <n v="4.9000000000000004"/>
    <x v="218"/>
    <s v="Terry Bedford"/>
    <s v="Trevor Preston"/>
    <s v="Peter Coyote"/>
    <s v="United Kingdom"/>
    <n v="0"/>
    <n v="108128"/>
    <s v="Jennie and Company"/>
    <n v="89"/>
  </r>
  <r>
    <s v="White Star"/>
    <m/>
    <x v="0"/>
    <x v="3"/>
    <s v="March 8, 1985 (West Germany)"/>
    <n v="6"/>
    <x v="219"/>
    <s v="Roland Klick"/>
    <s v="Karen Jaehne-Lathan"/>
    <s v="Dennis Hopper"/>
    <s v="West Germany"/>
    <n v="100000"/>
    <m/>
    <m/>
    <n v="92"/>
  </r>
  <r>
    <s v="Richard Pryor... Here and Now"/>
    <s v="R"/>
    <x v="3"/>
    <x v="3"/>
    <s v="October 28, 1983 (United States)"/>
    <n v="7.3"/>
    <x v="155"/>
    <s v="Richard Pryor"/>
    <s v="Paul Mooney"/>
    <s v="Richard Pryor"/>
    <s v="United States"/>
    <n v="0"/>
    <n v="16156776"/>
    <s v="Columbia Pictures"/>
    <n v="83"/>
  </r>
  <r>
    <s v="Deadly Force"/>
    <s v="R"/>
    <x v="2"/>
    <x v="3"/>
    <s v="July 15, 1983 (United States)"/>
    <n v="4.9000000000000004"/>
    <x v="220"/>
    <s v="Paul Aaron"/>
    <s v="Ken Barnett"/>
    <s v="Wings Hauser"/>
    <s v="United States"/>
    <n v="3000000"/>
    <m/>
    <s v="Force Productions"/>
    <n v="95"/>
  </r>
  <r>
    <s v="My Brother's Wedding"/>
    <s v="Not Rated"/>
    <x v="0"/>
    <x v="3"/>
    <s v="March 1985 (United States)"/>
    <n v="7.2"/>
    <x v="221"/>
    <s v="Charles Burnett"/>
    <s v="Charles Burnett"/>
    <s v="Everett Silas"/>
    <s v="United States"/>
    <n v="50000"/>
    <n v="26177"/>
    <s v="Charles Burnett Productions"/>
    <n v="115"/>
  </r>
  <r>
    <s v="Blue Skies Again"/>
    <s v="PG"/>
    <x v="3"/>
    <x v="3"/>
    <s v="April 29, 1983 (United States)"/>
    <n v="5.4"/>
    <x v="222"/>
    <s v="Richard Michaels"/>
    <s v="Kevin Sellers"/>
    <s v="Harry Hamlin"/>
    <s v="United States"/>
    <n v="0"/>
    <m/>
    <s v="Lantana"/>
    <n v="96"/>
  </r>
  <r>
    <s v="Last Plane Out"/>
    <s v="PG"/>
    <x v="2"/>
    <x v="3"/>
    <s v="September 23, 1983 (United States)"/>
    <n v="4.5"/>
    <x v="223"/>
    <s v="David Nelson"/>
    <s v="Ernest Tidyman"/>
    <s v="Jan-Michael Vincent"/>
    <s v="United States"/>
    <n v="0"/>
    <m/>
    <m/>
    <n v="92"/>
  </r>
  <r>
    <s v="Cross Country"/>
    <s v="R"/>
    <x v="14"/>
    <x v="3"/>
    <s v="November 18, 1983 (United States)"/>
    <n v="5.4"/>
    <x v="224"/>
    <s v="Paul Lynch"/>
    <s v="Herbert Kastle"/>
    <s v="Richard Beymer"/>
    <s v="Canada"/>
    <n v="2500000"/>
    <m/>
    <s v="Filmline Productions"/>
    <n v="95"/>
  </r>
  <r>
    <s v="A Polish Vampire in Burbank"/>
    <s v="Not Rated"/>
    <x v="3"/>
    <x v="3"/>
    <s v="October 31, 1983 (United States)"/>
    <n v="5"/>
    <x v="225"/>
    <s v="Mark Pirro"/>
    <s v="Mark Pirro"/>
    <s v="Mark Pirro"/>
    <s v="United States"/>
    <n v="3000"/>
    <m/>
    <s v="Pirromount Pictures"/>
    <n v="80"/>
  </r>
  <r>
    <s v="Forever Young"/>
    <s v="Not Rated"/>
    <x v="0"/>
    <x v="3"/>
    <s v="January 29, 1986 (United States)"/>
    <n v="6.7"/>
    <x v="226"/>
    <s v="David Drury"/>
    <s v="Ray Connolly"/>
    <s v="James Aubrey"/>
    <s v="United Kingdom"/>
    <n v="0"/>
    <m/>
    <s v="Channel Four Films"/>
    <n v="84"/>
  </r>
  <r>
    <s v="The Golden Seal"/>
    <s v="PG"/>
    <x v="0"/>
    <x v="3"/>
    <s v="August 19, 1983 (United States)"/>
    <n v="5.3"/>
    <x v="227"/>
    <s v="Frank Zuniga"/>
    <s v="Donald G. Payne"/>
    <s v="Steve Railsback"/>
    <s v="United States"/>
    <n v="0"/>
    <n v="6666725"/>
    <s v="The Samuel Goldwyn Company"/>
    <n v="94"/>
  </r>
  <r>
    <s v="The Business of Show Business"/>
    <m/>
    <x v="15"/>
    <x v="3"/>
    <s v="February 15, 1983 (Canada)"/>
    <n v="8.3000000000000007"/>
    <x v="228"/>
    <s v="Tom Logan"/>
    <s v="Tom Logan"/>
    <m/>
    <s v="Canada"/>
    <n v="323562"/>
    <m/>
    <s v="CTV"/>
    <n v="55"/>
  </r>
  <r>
    <s v="The Terminator"/>
    <s v="R"/>
    <x v="2"/>
    <x v="4"/>
    <s v="October 26, 1984 (United States)"/>
    <n v="8"/>
    <x v="229"/>
    <s v="James Cameron"/>
    <s v="James Cameron"/>
    <s v="Arnold Schwarzenegger"/>
    <s v="United Kingdom"/>
    <n v="6400000"/>
    <n v="78371200"/>
    <s v="Cinema '84"/>
    <n v="107"/>
  </r>
  <r>
    <s v="Dune"/>
    <s v="PG-13"/>
    <x v="2"/>
    <x v="4"/>
    <s v="December 14, 1984 (United States)"/>
    <n v="6.5"/>
    <x v="230"/>
    <s v="David Lynch"/>
    <s v="Frank Herbert"/>
    <s v="Kyle MacLachlan"/>
    <s v="United States"/>
    <n v="40000000"/>
    <n v="30925690"/>
    <s v="Dino De Laurentiis Company"/>
    <n v="137"/>
  </r>
  <r>
    <s v="Ghostbusters"/>
    <s v="PG"/>
    <x v="2"/>
    <x v="4"/>
    <s v="June 8, 1984 (United States)"/>
    <n v="7.8"/>
    <x v="231"/>
    <s v="Ivan Reitman"/>
    <s v="Dan Aykroyd"/>
    <s v="Bill Murray"/>
    <s v="United States"/>
    <n v="30000000"/>
    <n v="296187079"/>
    <s v="Columbia Pictures"/>
    <n v="105"/>
  </r>
  <r>
    <s v="The Karate Kid"/>
    <s v="PG"/>
    <x v="2"/>
    <x v="4"/>
    <s v="June 22, 1984 (United States)"/>
    <n v="7.3"/>
    <x v="232"/>
    <s v="John G. Avildsen"/>
    <s v="Robert Mark Kamen"/>
    <s v="Ralph Macchio"/>
    <s v="United States"/>
    <n v="8000000"/>
    <n v="91119319"/>
    <s v="Columbia Pictures"/>
    <n v="126"/>
  </r>
  <r>
    <s v="Once Upon a Time in America"/>
    <s v="R"/>
    <x v="6"/>
    <x v="4"/>
    <s v="June 1, 1984 (United States)"/>
    <n v="8.4"/>
    <x v="233"/>
    <s v="Sergio Leone"/>
    <s v="Harry Grey"/>
    <s v="Robert De Niro"/>
    <s v="Italy"/>
    <n v="30000000"/>
    <n v="5473212"/>
    <s v="The Ladd Company"/>
    <n v="229"/>
  </r>
  <r>
    <s v="Police Academy"/>
    <s v="R"/>
    <x v="3"/>
    <x v="4"/>
    <s v="March 23, 1984 (United States)"/>
    <n v="6.7"/>
    <x v="234"/>
    <s v="Hugh Wilson"/>
    <s v="Neal Israel"/>
    <s v="Steve Guttenberg"/>
    <s v="United States"/>
    <n v="4500000"/>
    <n v="81198894"/>
    <s v="The Ladd Company"/>
    <n v="96"/>
  </r>
  <r>
    <s v="Indiana Jones and the Temple of Doom"/>
    <s v="PG"/>
    <x v="2"/>
    <x v="4"/>
    <s v="May 23, 1984 (United States)"/>
    <n v="7.5"/>
    <x v="235"/>
    <s v="Steven Spielberg"/>
    <s v="Willard Huyck"/>
    <s v="Harrison Ford"/>
    <s v="United States"/>
    <n v="28000000"/>
    <n v="333107271"/>
    <s v="Paramount Pictures"/>
    <n v="118"/>
  </r>
  <r>
    <s v="Body Double"/>
    <s v="R"/>
    <x v="6"/>
    <x v="4"/>
    <s v="October 26, 1984 (United States)"/>
    <n v="6.8"/>
    <x v="12"/>
    <s v="Brian De Palma"/>
    <s v="Robert J. Avrech"/>
    <s v="Craig Wasson"/>
    <s v="United States"/>
    <n v="10000000"/>
    <n v="8801940"/>
    <s v="Columbia Pictures"/>
    <n v="114"/>
  </r>
  <r>
    <s v="A Nightmare on Elm Street"/>
    <s v="R"/>
    <x v="4"/>
    <x v="4"/>
    <s v="November 16, 1984 (United States)"/>
    <n v="7.5"/>
    <x v="236"/>
    <s v="Wes Craven"/>
    <s v="Wes Craven"/>
    <s v="Heather Langenkamp"/>
    <s v="United States"/>
    <n v="1800000"/>
    <n v="25507137"/>
    <s v="New Line Cinema"/>
    <n v="91"/>
  </r>
  <r>
    <s v="Amadeus"/>
    <s v="PG"/>
    <x v="5"/>
    <x v="4"/>
    <s v="September 19, 1984 (United States)"/>
    <n v="8.3000000000000007"/>
    <x v="237"/>
    <s v="Milos Forman"/>
    <s v="Peter Shaffer"/>
    <s v="F. Murray Abraham"/>
    <s v="United States"/>
    <n v="18000000"/>
    <n v="52066791"/>
    <s v="AMLF"/>
    <n v="160"/>
  </r>
  <r>
    <s v="Beverly Hills Cop"/>
    <s v="R"/>
    <x v="2"/>
    <x v="4"/>
    <s v="December 5, 1984 (United States)"/>
    <n v="7.3"/>
    <x v="238"/>
    <s v="Martin Brest"/>
    <s v="Daniel Petrie Jr."/>
    <s v="Eddie Murphy"/>
    <s v="United States"/>
    <n v="14000000"/>
    <n v="316360478"/>
    <s v="Paramount Pictures"/>
    <n v="105"/>
  </r>
  <r>
    <s v="Red Dawn"/>
    <s v="PG-13"/>
    <x v="2"/>
    <x v="4"/>
    <s v="August 10, 1984 (United States)"/>
    <n v="6.4"/>
    <x v="239"/>
    <s v="John Milius"/>
    <s v="Kevin Reynolds"/>
    <s v="Patrick Swayze"/>
    <s v="United States"/>
    <n v="17000000"/>
    <n v="38376497"/>
    <s v="United Artists"/>
    <n v="114"/>
  </r>
  <r>
    <s v="The NeverEnding Story"/>
    <s v="PG"/>
    <x v="1"/>
    <x v="4"/>
    <s v="July 20, 1984 (United States)"/>
    <n v="7.4"/>
    <x v="240"/>
    <s v="Wolfgang Petersen"/>
    <s v="Wolfgang Petersen"/>
    <s v="Noah Hathaway"/>
    <s v="West Germany"/>
    <n v="27000000"/>
    <n v="20251411"/>
    <s v="Constantin Film"/>
    <n v="102"/>
  </r>
  <r>
    <s v="Footloose"/>
    <s v="PG"/>
    <x v="0"/>
    <x v="4"/>
    <s v="February 17, 1984 (United States)"/>
    <n v="6.6"/>
    <x v="137"/>
    <s v="Herbert Ross"/>
    <s v="Dean Pitchford"/>
    <s v="Kevin Bacon"/>
    <s v="United States"/>
    <n v="8200000"/>
    <n v="80039064"/>
    <s v="Paramount Pictures"/>
    <n v="107"/>
  </r>
  <r>
    <s v="Revenge of the Nerds"/>
    <s v="R"/>
    <x v="3"/>
    <x v="4"/>
    <s v="August 10, 1984 (United States)"/>
    <n v="6.6"/>
    <x v="152"/>
    <s v="Jeff Kanew"/>
    <s v="Tim Metcalfe"/>
    <s v="Robert Carradine"/>
    <s v="United States"/>
    <n v="8000000"/>
    <n v="40874452"/>
    <s v="Twentieth Century Fox"/>
    <n v="90"/>
  </r>
  <r>
    <s v="Gremlins"/>
    <s v="PG"/>
    <x v="3"/>
    <x v="4"/>
    <s v="June 8, 1984 (United States)"/>
    <n v="7.3"/>
    <x v="241"/>
    <s v="Joe Dante"/>
    <s v="Chris Columbus"/>
    <s v="Zach Galligan"/>
    <s v="United States"/>
    <n v="11000000"/>
    <n v="153633143"/>
    <s v="Warner Bros."/>
    <n v="106"/>
  </r>
  <r>
    <s v="Romancing the Stone"/>
    <s v="PG"/>
    <x v="2"/>
    <x v="4"/>
    <s v="March 30, 1984 (United States)"/>
    <n v="6.9"/>
    <x v="190"/>
    <s v="Robert Zemeckis"/>
    <s v="Diane Thomas"/>
    <s v="Michael Douglas"/>
    <s v="Mexico"/>
    <n v="10000000"/>
    <n v="86572238"/>
    <s v="Twentieth Century Fox"/>
    <n v="106"/>
  </r>
  <r>
    <s v="Streets of Fire"/>
    <s v="PG"/>
    <x v="2"/>
    <x v="4"/>
    <s v="June 1, 1984 (United States)"/>
    <n v="6.7"/>
    <x v="97"/>
    <s v="Walter Hill"/>
    <s v="Walter Hill"/>
    <s v="Michael Paré"/>
    <s v="United States"/>
    <n v="14500000"/>
    <n v="8089290"/>
    <s v="Universal Pictures"/>
    <n v="93"/>
  </r>
  <r>
    <s v="Sixteen Candles"/>
    <s v="PG"/>
    <x v="3"/>
    <x v="4"/>
    <s v="May 4, 1984 (United States)"/>
    <n v="7"/>
    <x v="4"/>
    <s v="John Hughes"/>
    <s v="John Hughes"/>
    <s v="Molly Ringwald"/>
    <s v="United States"/>
    <n v="6500000"/>
    <n v="23686027"/>
    <s v="Universal Pictures"/>
    <n v="93"/>
  </r>
  <r>
    <s v="Paris, Texas"/>
    <s v="R"/>
    <x v="0"/>
    <x v="4"/>
    <s v="August 23, 1984 (United Kingdom)"/>
    <n v="8.1"/>
    <x v="242"/>
    <s v="Wim Wenders"/>
    <s v="L.M. Kit Carson"/>
    <s v="Harry Dean Stanton"/>
    <s v="West Germany"/>
    <n v="0"/>
    <n v="2207548"/>
    <s v="Road Movies Filmproduktion"/>
    <n v="145"/>
  </r>
  <r>
    <s v="This Is Spinal Tap"/>
    <s v="R"/>
    <x v="3"/>
    <x v="4"/>
    <s v="March 2, 1984 (United States)"/>
    <n v="7.9"/>
    <x v="230"/>
    <s v="Rob Reiner"/>
    <s v="Christopher Guest"/>
    <s v="Rob Reiner"/>
    <s v="United States"/>
    <n v="2500000"/>
    <n v="4736202"/>
    <s v="Spinal Tap Prod."/>
    <n v="82"/>
  </r>
  <r>
    <n v="1984"/>
    <s v="R"/>
    <x v="0"/>
    <x v="4"/>
    <s v="March 22, 1985 (United States)"/>
    <n v="7.1"/>
    <x v="86"/>
    <s v="Michael Radford"/>
    <s v="Michael Radford"/>
    <s v="John Hurt"/>
    <s v="United Kingdom"/>
    <n v="0"/>
    <n v="8430492"/>
    <s v="Virgin"/>
    <n v="113"/>
  </r>
  <r>
    <s v="Top Secret!"/>
    <s v="PG"/>
    <x v="3"/>
    <x v="4"/>
    <s v="June 8, 1984 (United States)"/>
    <n v="7.2"/>
    <x v="243"/>
    <s v="Jim Abrahams"/>
    <s v="Jim Abrahams"/>
    <s v="Val Kilmer"/>
    <s v="United Kingdom"/>
    <n v="9000000"/>
    <n v="20458340"/>
    <s v="Kingsmere Properties"/>
    <n v="90"/>
  </r>
  <r>
    <s v="Conan the Destroyer"/>
    <s v="PG"/>
    <x v="2"/>
    <x v="4"/>
    <s v="June 29, 1984 (United States)"/>
    <n v="5.9"/>
    <x v="94"/>
    <s v="Richard Fleischer"/>
    <s v="Robert E. Howard"/>
    <s v="Arnold Schwarzenegger"/>
    <s v="United States"/>
    <n v="18000000"/>
    <n v="31042035"/>
    <s v="Dino De Laurentiis Company"/>
    <n v="103"/>
  </r>
  <r>
    <s v="Children of the Corn"/>
    <s v="R"/>
    <x v="4"/>
    <x v="4"/>
    <s v="March 9, 1984 (United States)"/>
    <n v="5.6"/>
    <x v="13"/>
    <s v="Fritz Kiersch"/>
    <s v="Stephen King"/>
    <s v="Peter Horton"/>
    <s v="United States"/>
    <n v="800000"/>
    <n v="14568989"/>
    <s v="Hal Roach Studios"/>
    <n v="92"/>
  </r>
  <r>
    <s v="The Last Starfighter"/>
    <s v="PG"/>
    <x v="2"/>
    <x v="4"/>
    <s v="July 13, 1984 (United States)"/>
    <n v="6.8"/>
    <x v="244"/>
    <s v="Nick Castle"/>
    <s v="Jonathan R. Betuel"/>
    <s v="Lance Guest"/>
    <s v="United States"/>
    <n v="15000000"/>
    <n v="28733290"/>
    <s v="Lorimar Film Entertainment"/>
    <n v="101"/>
  </r>
  <r>
    <s v="Splash"/>
    <s v="PG"/>
    <x v="3"/>
    <x v="4"/>
    <s v="March 9, 1984 (United States)"/>
    <n v="6.3"/>
    <x v="245"/>
    <s v="Ron Howard"/>
    <s v="Brian Grazer"/>
    <s v="Tom Hanks"/>
    <s v="United States"/>
    <n v="8000000"/>
    <n v="69821334"/>
    <s v="Touchstone Pictures"/>
    <n v="111"/>
  </r>
  <r>
    <s v="Blood Simple"/>
    <s v="R"/>
    <x v="6"/>
    <x v="4"/>
    <s v="January 18, 1985 (United States)"/>
    <n v="7.6"/>
    <x v="246"/>
    <s v="Joel Coen"/>
    <s v="Joel Coen"/>
    <s v="John Getz"/>
    <s v="United States"/>
    <n v="1500000"/>
    <n v="4228292"/>
    <s v="River Road Productions"/>
    <n v="99"/>
  </r>
  <r>
    <s v="The Natural"/>
    <s v="PG"/>
    <x v="0"/>
    <x v="4"/>
    <s v="May 11, 1984 (United States)"/>
    <n v="7.5"/>
    <x v="247"/>
    <s v="Barry Levinson"/>
    <s v="Bernard Malamud"/>
    <s v="Robert Redford"/>
    <s v="United States"/>
    <n v="28000000"/>
    <n v="47951979"/>
    <s v="TriStar Pictures"/>
    <n v="138"/>
  </r>
  <r>
    <s v="Bachelor Party"/>
    <s v="R"/>
    <x v="3"/>
    <x v="4"/>
    <s v="June 29, 1984 (United States)"/>
    <n v="6.3"/>
    <x v="248"/>
    <s v="Neal Israel"/>
    <s v="Bob Israel"/>
    <s v="Tom Hanks"/>
    <s v="United States"/>
    <n v="5000000"/>
    <n v="38435947"/>
    <s v="Bachelor Party Productions"/>
    <n v="105"/>
  </r>
  <r>
    <s v="Nausicaä of the Valley of the Wind"/>
    <m/>
    <x v="10"/>
    <x v="4"/>
    <s v="November 25, 1987 (United States)"/>
    <n v="8.1"/>
    <x v="249"/>
    <s v="Hayao Miyazaki"/>
    <s v="Hayao Miyazaki"/>
    <s v="Sumi Shimamoto"/>
    <s v="Japan"/>
    <n v="1000000"/>
    <n v="8736506"/>
    <s v="Nibariki"/>
    <n v="117"/>
  </r>
  <r>
    <s v="Friday the 13th: the Final Chapter"/>
    <s v="R"/>
    <x v="4"/>
    <x v="4"/>
    <s v="April 13, 1984 (United States)"/>
    <n v="6"/>
    <x v="81"/>
    <s v="Joseph Zito"/>
    <s v="Victor Miller"/>
    <s v="Erich Anderson"/>
    <s v="United States"/>
    <n v="2600000"/>
    <n v="32980880"/>
    <s v="Paramount Pictures"/>
    <n v="91"/>
  </r>
  <r>
    <s v="Hardbodies"/>
    <s v="R"/>
    <x v="3"/>
    <x v="4"/>
    <s v="May 4, 1984 (United States)"/>
    <n v="4.9000000000000004"/>
    <x v="195"/>
    <s v="Mark Griffiths"/>
    <s v="Steve Greene"/>
    <s v="Grant Cramer"/>
    <s v="United States"/>
    <n v="0"/>
    <n v="7121719"/>
    <s v="Chroma III Productions"/>
    <n v="88"/>
  </r>
  <r>
    <s v="Against All Odds"/>
    <s v="R"/>
    <x v="2"/>
    <x v="4"/>
    <s v="March 2, 1984 (United States)"/>
    <n v="5.9"/>
    <x v="35"/>
    <s v="Taylor Hackford"/>
    <s v="Eric Hughes"/>
    <s v="Rachel Ward"/>
    <s v="United States"/>
    <n v="13000000"/>
    <n v="21689062"/>
    <s v="Columbia Pictures"/>
    <n v="128"/>
  </r>
  <r>
    <s v="Supergirl"/>
    <s v="PG"/>
    <x v="2"/>
    <x v="4"/>
    <s v="November 21, 1984 (United States)"/>
    <n v="4.4000000000000004"/>
    <x v="97"/>
    <s v="Jeannot Szwarc"/>
    <s v="David Odell"/>
    <s v="Helen Slater"/>
    <s v="United Kingdom"/>
    <n v="35000000"/>
    <n v="14296438"/>
    <s v="Artistry Limited"/>
    <n v="124"/>
  </r>
  <r>
    <s v="The Bounty"/>
    <s v="PG"/>
    <x v="1"/>
    <x v="4"/>
    <s v="May 4, 1984 (United States)"/>
    <n v="7"/>
    <x v="151"/>
    <s v="Roger Donaldson"/>
    <s v="Robert Bolt"/>
    <s v="Mel Gibson"/>
    <s v="United Kingdom"/>
    <n v="25000000"/>
    <n v="8613462"/>
    <s v="Dino De Laurentiis Company"/>
    <n v="132"/>
  </r>
  <r>
    <s v="Firestarter"/>
    <s v="R"/>
    <x v="2"/>
    <x v="4"/>
    <s v="May 11, 1984 (United States)"/>
    <n v="6.1"/>
    <x v="12"/>
    <s v="Mark L. Lester"/>
    <s v="Stephen King"/>
    <s v="Drew Barrymore"/>
    <s v="United States"/>
    <n v="15000000"/>
    <n v="17080167"/>
    <s v="Dino De Laurentiis Company"/>
    <n v="114"/>
  </r>
  <r>
    <s v="C.H.U.D."/>
    <s v="R"/>
    <x v="4"/>
    <x v="4"/>
    <s v="August 31, 1984 (United States)"/>
    <n v="5.6"/>
    <x v="35"/>
    <s v="Douglas Cheek"/>
    <s v="Parnell Hall"/>
    <s v="John Heard"/>
    <s v="United States"/>
    <n v="1250000"/>
    <n v="4654423"/>
    <s v="C.H.U.D. Productions"/>
    <n v="88"/>
  </r>
  <r>
    <s v="The Woman in Red"/>
    <s v="PG-13"/>
    <x v="3"/>
    <x v="4"/>
    <s v="August 15, 1984 (United States)"/>
    <n v="6"/>
    <x v="30"/>
    <s v="Gene Wilder"/>
    <s v="Jean-Loup Dabadie"/>
    <s v="Gene Wilder"/>
    <s v="United States"/>
    <n v="9000000"/>
    <n v="25348610"/>
    <s v="Orion Pictures"/>
    <n v="87"/>
  </r>
  <r>
    <s v="Runaway"/>
    <s v="PG-13"/>
    <x v="2"/>
    <x v="4"/>
    <s v="December 14, 1984 (United States)"/>
    <n v="5.9"/>
    <x v="23"/>
    <s v="Michael Crichton"/>
    <s v="Michael Crichton"/>
    <s v="Tom Selleck"/>
    <s v="United States"/>
    <n v="0"/>
    <n v="6770587"/>
    <s v="TriStar Pictures"/>
    <n v="99"/>
  </r>
  <r>
    <s v="The Adventures of Buckaroo Banzai Across the 8th Dimension"/>
    <s v="PG"/>
    <x v="1"/>
    <x v="4"/>
    <s v="October 5, 1984 (Canada)"/>
    <n v="6.4"/>
    <x v="151"/>
    <s v="W.D. Richter"/>
    <s v="Earl Mac Rauch"/>
    <s v="Peter Weller"/>
    <s v="United States"/>
    <n v="0"/>
    <n v="6254148"/>
    <s v="Sherwood Productions"/>
    <n v="103"/>
  </r>
  <r>
    <s v="Star Trek III: The Search for Spock"/>
    <s v="PG"/>
    <x v="2"/>
    <x v="4"/>
    <s v="June 1, 1984 (United States)"/>
    <n v="6.7"/>
    <x v="250"/>
    <s v="Leonard Nimoy"/>
    <s v="Gene Roddenberry"/>
    <s v="William Shatner"/>
    <s v="United States"/>
    <n v="17000000"/>
    <n v="76471046"/>
    <s v="Paramount Pictures"/>
    <n v="105"/>
  </r>
  <r>
    <s v="Repo Man"/>
    <s v="R"/>
    <x v="2"/>
    <x v="4"/>
    <s v="March 2, 1984 (United States)"/>
    <n v="6.9"/>
    <x v="251"/>
    <s v="Alex Cox"/>
    <s v="Alex Cox"/>
    <s v="Harry Dean Stanton"/>
    <s v="United States"/>
    <n v="1500000"/>
    <n v="129000"/>
    <s v="Edge City Productions"/>
    <n v="92"/>
  </r>
  <r>
    <s v="2010: the Year We Make Contact"/>
    <s v="PG"/>
    <x v="1"/>
    <x v="4"/>
    <s v="December 7, 1984 (United States)"/>
    <n v="6.8"/>
    <x v="152"/>
    <s v="Peter Hyams"/>
    <s v="Arthur C. Clarke"/>
    <s v="Roy Scheider"/>
    <s v="United States"/>
    <n v="28000000"/>
    <n v="40400657"/>
    <s v="Metro-Goldwyn-Mayer (MGM)"/>
    <n v="116"/>
  </r>
  <r>
    <s v="The Killing Fields"/>
    <s v="R"/>
    <x v="5"/>
    <x v="4"/>
    <s v="February 1, 1985 (United States)"/>
    <n v="7.8"/>
    <x v="239"/>
    <s v="Roland Joffé"/>
    <s v="Bruce Robinson"/>
    <s v="Sam Waterston"/>
    <s v="United Kingdom"/>
    <n v="14400000"/>
    <n v="34700291"/>
    <s v="Goldcrest Films International"/>
    <n v="141"/>
  </r>
  <r>
    <s v="The Cotton Club"/>
    <s v="R"/>
    <x v="6"/>
    <x v="4"/>
    <s v="December 14, 1984 (United States)"/>
    <n v="6.5"/>
    <x v="27"/>
    <s v="Francis Ford Coppola"/>
    <s v="William Kennedy"/>
    <s v="Richard Gere"/>
    <s v="United States"/>
    <n v="58000000"/>
    <n v="25928721"/>
    <s v="Zoetrope Studios"/>
    <n v="127"/>
  </r>
  <r>
    <s v="Starman"/>
    <s v="PG"/>
    <x v="11"/>
    <x v="4"/>
    <s v="December 14, 1984 (United States)"/>
    <n v="7"/>
    <x v="141"/>
    <s v="John Carpenter"/>
    <s v="Bruce A. Evans"/>
    <s v="Jeff Bridges"/>
    <s v="United States"/>
    <n v="22000000"/>
    <n v="28744356"/>
    <s v="Columbia Pictures"/>
    <n v="115"/>
  </r>
  <r>
    <s v="Night of the Comet"/>
    <s v="PG-13"/>
    <x v="3"/>
    <x v="4"/>
    <s v="November 16, 1984 (United States)"/>
    <n v="6.4"/>
    <x v="97"/>
    <s v="Thom Eberhardt"/>
    <s v="Thom Eberhardt"/>
    <s v="Catherine Mary Stewart"/>
    <s v="United States"/>
    <n v="700000"/>
    <n v="14418922"/>
    <s v="Atlantic Entertainment Group"/>
    <n v="95"/>
  </r>
  <r>
    <s v="Blame It on Rio"/>
    <s v="R"/>
    <x v="3"/>
    <x v="4"/>
    <s v="February 17, 1984 (United States)"/>
    <n v="5.8"/>
    <x v="9"/>
    <s v="Stanley Donen"/>
    <s v="Charlie Peters"/>
    <s v="Michael Caine"/>
    <s v="United States"/>
    <n v="0"/>
    <n v="18644570"/>
    <s v="Sherwood Productions"/>
    <n v="100"/>
  </r>
  <r>
    <s v="Dreamscape"/>
    <s v="PG-13"/>
    <x v="2"/>
    <x v="4"/>
    <s v="August 17, 1984 (United States)"/>
    <n v="6.3"/>
    <x v="21"/>
    <s v="Joseph Ruben"/>
    <s v="David Loughery"/>
    <s v="Dennis Quaid"/>
    <s v="United States"/>
    <n v="0"/>
    <n v="12145169"/>
    <s v="Zupnik-Curtis Enterprises"/>
    <n v="99"/>
  </r>
  <r>
    <s v="Crimes of Passion"/>
    <s v="R"/>
    <x v="0"/>
    <x v="4"/>
    <s v="October 19, 1984 (United States)"/>
    <n v="6.4"/>
    <x v="252"/>
    <s v="Ken Russell"/>
    <s v="Barry Sandler"/>
    <s v="Kathleen Turner"/>
    <s v="United States"/>
    <n v="0"/>
    <n v="2912945"/>
    <s v="New World Pictures"/>
    <n v="107"/>
  </r>
  <r>
    <s v="The Philadelphia Experiment"/>
    <s v="PG"/>
    <x v="1"/>
    <x v="4"/>
    <s v="August 3, 1984 (United States)"/>
    <n v="6.1"/>
    <x v="30"/>
    <s v="Stewart Raffill"/>
    <s v="Michael Janover"/>
    <s v="Michael Paré"/>
    <s v="United States"/>
    <n v="21000000"/>
    <n v="8103330"/>
    <s v="New World Pictures"/>
    <n v="102"/>
  </r>
  <r>
    <s v="Places in the Heart"/>
    <s v="PG"/>
    <x v="0"/>
    <x v="4"/>
    <s v="October 5, 1984 (United States)"/>
    <n v="7.4"/>
    <x v="35"/>
    <s v="Robert Benton"/>
    <s v="Robert Benton"/>
    <s v="Sally Field"/>
    <s v="United States"/>
    <n v="0"/>
    <n v="34901614"/>
    <s v="Delphi II Productions"/>
    <n v="111"/>
  </r>
  <r>
    <s v="Bolero"/>
    <s v="R"/>
    <x v="3"/>
    <x v="4"/>
    <s v="August 31, 1984 (United States)"/>
    <n v="3"/>
    <x v="25"/>
    <s v="John Derek"/>
    <s v="John Derek"/>
    <s v="Bo Derek"/>
    <s v="United States"/>
    <n v="7000000"/>
    <n v="8914881"/>
    <s v="City Films"/>
    <n v="105"/>
  </r>
  <r>
    <s v="Cannonball Run II"/>
    <s v="PG"/>
    <x v="2"/>
    <x v="4"/>
    <s v="June 29, 1984 (United States)"/>
    <n v="5.0999999999999996"/>
    <x v="30"/>
    <s v="Hal Needham"/>
    <s v="Brock Yates"/>
    <s v="Burt Reynolds"/>
    <s v="Hong Kong"/>
    <n v="20000000"/>
    <n v="28078073"/>
    <s v="Arcafin B.V."/>
    <n v="108"/>
  </r>
  <r>
    <s v="Stranger Than Paradise"/>
    <s v="R"/>
    <x v="3"/>
    <x v="4"/>
    <s v="October 4, 1984 (United Kingdom)"/>
    <n v="7.5"/>
    <x v="248"/>
    <s v="Jim Jarmusch"/>
    <s v="Jim Jarmusch"/>
    <s v="John Lurie"/>
    <s v="United States"/>
    <n v="90000"/>
    <n v="2436000"/>
    <s v="Cinesthesia Productions"/>
    <n v="89"/>
  </r>
  <r>
    <s v="The Ice Pirates"/>
    <s v="PG"/>
    <x v="2"/>
    <x v="4"/>
    <s v="March 16, 1984 (United States)"/>
    <n v="5.7"/>
    <x v="9"/>
    <s v="Stewart Raffill"/>
    <s v="Stewart Raffill"/>
    <s v="Robert Urich"/>
    <s v="United States"/>
    <n v="9000000"/>
    <n v="14255801"/>
    <s v="Metro-Goldwyn-Mayer (MGM)"/>
    <n v="91"/>
  </r>
  <r>
    <s v="A Passage to India"/>
    <s v="PG"/>
    <x v="1"/>
    <x v="4"/>
    <s v="February 1, 1985 (United States)"/>
    <n v="7.3"/>
    <x v="10"/>
    <s v="David Lean"/>
    <s v="E.M. Forster"/>
    <s v="Judy Davis"/>
    <s v="United Kingdom"/>
    <n v="16000000"/>
    <n v="27201487"/>
    <s v="EMI Films"/>
    <n v="164"/>
  </r>
  <r>
    <s v="Purple Rain"/>
    <s v="R"/>
    <x v="0"/>
    <x v="4"/>
    <s v="July 27, 1984 (United States)"/>
    <n v="6.5"/>
    <x v="20"/>
    <s v="Albert Magnoli"/>
    <s v="Albert Magnoli"/>
    <s v="Prince"/>
    <s v="United States"/>
    <n v="7200000"/>
    <n v="70263155"/>
    <s v="Warner Bros."/>
    <n v="111"/>
  </r>
  <r>
    <s v="The Hotel New Hampshire"/>
    <s v="R"/>
    <x v="3"/>
    <x v="4"/>
    <s v="March 9, 1984 (United States)"/>
    <n v="6"/>
    <x v="253"/>
    <s v="Tony Richardson"/>
    <s v="John Irving"/>
    <s v="Rob Lowe"/>
    <s v="United Kingdom"/>
    <n v="7500000"/>
    <n v="5142858"/>
    <s v="Filmline Productions"/>
    <n v="109"/>
  </r>
  <r>
    <s v="The Hit"/>
    <s v="R"/>
    <x v="6"/>
    <x v="4"/>
    <s v="March 8, 1985 (United States)"/>
    <n v="7.1"/>
    <x v="254"/>
    <s v="Stephen Frears"/>
    <s v="Peter Prince"/>
    <s v="Freddie Stuart"/>
    <s v="United Kingdom"/>
    <n v="0"/>
    <n v="876775"/>
    <s v="Zenith Entertainment"/>
    <n v="98"/>
  </r>
  <r>
    <s v="Sheena"/>
    <s v="PG"/>
    <x v="1"/>
    <x v="4"/>
    <s v="August 17, 1984 (United States)"/>
    <n v="4.9000000000000004"/>
    <x v="196"/>
    <s v="John Guillermin"/>
    <s v="David Newman"/>
    <s v="Tanya Roberts"/>
    <s v="United Kingdom"/>
    <n v="25000000"/>
    <n v="5778353"/>
    <s v="Colgems Productions Ltd."/>
    <n v="117"/>
  </r>
  <r>
    <s v="Missing in Action"/>
    <s v="R"/>
    <x v="2"/>
    <x v="4"/>
    <s v="November 16, 1984 (United States)"/>
    <n v="5.5"/>
    <x v="21"/>
    <s v="Joseph Zito"/>
    <s v="Arthur Silver"/>
    <s v="Chuck Norris"/>
    <s v="United States"/>
    <n v="2550000"/>
    <n v="22812411"/>
    <s v="The Cannon Group"/>
    <n v="101"/>
  </r>
  <r>
    <s v="Greystoke: The Legend of Tarzan, Lord of the Apes"/>
    <s v="PG"/>
    <x v="1"/>
    <x v="4"/>
    <s v="March 30, 1984 (United States)"/>
    <n v="6.4"/>
    <x v="10"/>
    <s v="Hugh Hudson"/>
    <s v="Edgar Rice Burroughs"/>
    <s v="Christopher Lambert"/>
    <s v="United Kingdom"/>
    <n v="30000000"/>
    <n v="45858563"/>
    <s v="Warner Bros."/>
    <n v="143"/>
  </r>
  <r>
    <s v="The Muppets Take Manhattan"/>
    <s v="G"/>
    <x v="1"/>
    <x v="4"/>
    <s v="July 13, 1984 (United States)"/>
    <n v="6.9"/>
    <x v="20"/>
    <s v="Frank Oz"/>
    <s v="Tom Patchett"/>
    <s v="Jim Henson"/>
    <s v="United States"/>
    <n v="0"/>
    <n v="25534703"/>
    <s v="Henson Associates (HA)"/>
    <n v="94"/>
  </r>
  <r>
    <s v="The Wild Life"/>
    <s v="R"/>
    <x v="3"/>
    <x v="4"/>
    <s v="September 28, 1984 (United States)"/>
    <n v="6.1"/>
    <x v="139"/>
    <s v="Art Linson"/>
    <s v="Cameron Crowe"/>
    <s v="Chris Penn"/>
    <s v="United States"/>
    <n v="0"/>
    <n v="11020375"/>
    <s v="Universal Pictures"/>
    <n v="96"/>
  </r>
  <r>
    <s v="Falling in Love"/>
    <s v="PG-13"/>
    <x v="0"/>
    <x v="4"/>
    <s v="November 21, 1984 (United States)"/>
    <n v="6.5"/>
    <x v="38"/>
    <s v="Ulu Grosbard"/>
    <s v="Michael Cristofer"/>
    <s v="Robert De Niro"/>
    <s v="United States"/>
    <n v="12000000"/>
    <n v="11129057"/>
    <s v="Paramount Pictures"/>
    <n v="106"/>
  </r>
  <r>
    <s v="Gwendoline"/>
    <s v="R"/>
    <x v="2"/>
    <x v="4"/>
    <s v="January 25, 1985 (United States)"/>
    <n v="5.3"/>
    <x v="116"/>
    <s v="Just Jaeckin"/>
    <s v="Just Jaeckin"/>
    <s v="Tawny Kitaen"/>
    <s v="France"/>
    <n v="0"/>
    <n v="1337274"/>
    <s v="Films de L'Alma"/>
    <n v="87"/>
  </r>
  <r>
    <s v="Breakin'"/>
    <s v="PG"/>
    <x v="3"/>
    <x v="4"/>
    <s v="May 4, 1984 (United States)"/>
    <n v="5.8"/>
    <x v="199"/>
    <s v="Joel Silberg"/>
    <s v="Charles Parker"/>
    <s v="Lucinda Dickey"/>
    <s v="United States"/>
    <n v="0"/>
    <n v="38682707"/>
    <s v="Golan-Globus Productions"/>
    <n v="90"/>
  </r>
  <r>
    <s v="Birdy"/>
    <s v="R"/>
    <x v="0"/>
    <x v="4"/>
    <s v="December 21, 1984 (United States)"/>
    <n v="7.3"/>
    <x v="22"/>
    <s v="Alan Parker"/>
    <s v="William Wharton"/>
    <s v="Matthew Modine"/>
    <s v="United States"/>
    <n v="12000000"/>
    <n v="1455045"/>
    <s v="A&amp;M Films"/>
    <n v="120"/>
  </r>
  <r>
    <s v="The Company of Wolves"/>
    <s v="R"/>
    <x v="0"/>
    <x v="4"/>
    <s v="April 19, 1985 (United States)"/>
    <n v="6.7"/>
    <x v="30"/>
    <s v="Neil Jordan"/>
    <s v="Angela Carter"/>
    <s v="Sarah Patterson"/>
    <s v="United Kingdom"/>
    <n v="2000000"/>
    <n v="4389334"/>
    <s v="Incorporated Television Company (ITC)"/>
    <n v="95"/>
  </r>
  <r>
    <s v="Ghoulies"/>
    <s v="PG-13"/>
    <x v="3"/>
    <x v="4"/>
    <s v="January 18, 1985 (United States)"/>
    <n v="4.2"/>
    <x v="255"/>
    <s v="Luca Bercovici"/>
    <s v="Luca Bercovici"/>
    <s v="Peter Liapis"/>
    <s v="United States"/>
    <n v="5500000"/>
    <m/>
    <s v="Empire Pictures"/>
    <n v="81"/>
  </r>
  <r>
    <s v="Electric Dreams"/>
    <s v="PG"/>
    <x v="3"/>
    <x v="4"/>
    <s v="July 20, 1984 (United States)"/>
    <n v="6.5"/>
    <x v="105"/>
    <s v="Steve Barron"/>
    <s v="Rusty Lemorande"/>
    <s v="Lenny von Dohlen"/>
    <s v="United States"/>
    <n v="0"/>
    <n v="2193612"/>
    <s v="Virgin"/>
    <n v="95"/>
  </r>
  <r>
    <s v="Cloak &amp; Dagger"/>
    <s v="PG"/>
    <x v="2"/>
    <x v="4"/>
    <s v="August 10, 1984 (United States)"/>
    <n v="6.6"/>
    <x v="256"/>
    <s v="Richard Franklin"/>
    <s v="Tom Holland"/>
    <s v="Henry Thomas"/>
    <s v="United States"/>
    <n v="0"/>
    <m/>
    <s v="Universal Pictures"/>
    <n v="101"/>
  </r>
  <r>
    <s v="Racing with the Moon"/>
    <s v="PG"/>
    <x v="3"/>
    <x v="4"/>
    <s v="March 23, 1984 (United States)"/>
    <n v="6.7"/>
    <x v="90"/>
    <s v="Richard Benjamin"/>
    <s v="Steve Kloves"/>
    <s v="Sean Penn"/>
    <s v="United States"/>
    <n v="6500000"/>
    <n v="6045647"/>
    <s v="Jaffe-Lansing"/>
    <n v="108"/>
  </r>
  <r>
    <s v="Silent Night, Deadly Night"/>
    <s v="R"/>
    <x v="4"/>
    <x v="4"/>
    <s v="November 9, 1984 (United States)"/>
    <n v="5.9"/>
    <x v="21"/>
    <s v="Charles E. Sellier Jr."/>
    <s v="Paul Caimi"/>
    <s v="Lilyan Chauvin"/>
    <s v="United States"/>
    <n v="1065000"/>
    <n v="2491460"/>
    <s v="TriStar Pictures"/>
    <n v="79"/>
  </r>
  <r>
    <s v="The Pope of Greenwich Village"/>
    <s v="R"/>
    <x v="2"/>
    <x v="4"/>
    <s v="June 22, 1984 (United States)"/>
    <n v="6.7"/>
    <x v="253"/>
    <s v="Stuart Rosenberg"/>
    <s v="Vincent Patrick"/>
    <s v="Eric Roberts"/>
    <s v="United States"/>
    <n v="8000000"/>
    <n v="6836201"/>
    <s v="United Artists"/>
    <n v="121"/>
  </r>
  <r>
    <s v="All of Me"/>
    <s v="PG"/>
    <x v="3"/>
    <x v="4"/>
    <s v="September 21, 1984 (United States)"/>
    <n v="6.7"/>
    <x v="27"/>
    <s v="Carl Reiner"/>
    <s v="Edwin Davis"/>
    <s v="Steve Martin"/>
    <s v="United States"/>
    <n v="0"/>
    <n v="36403064"/>
    <s v="Kings Road Entertainment"/>
    <n v="93"/>
  </r>
  <r>
    <s v="Grandview, U.S.A."/>
    <s v="R"/>
    <x v="0"/>
    <x v="4"/>
    <s v="August 3, 1984 (United States)"/>
    <n v="5.4"/>
    <x v="57"/>
    <s v="Randal Kleiser"/>
    <s v="Ken Hixon"/>
    <s v="Jamie Lee Curtis"/>
    <s v="United States"/>
    <n v="0"/>
    <n v="4743119"/>
    <s v="CBS Theatrical Films"/>
    <n v="97"/>
  </r>
  <r>
    <s v="Where the Boys Are"/>
    <s v="R"/>
    <x v="3"/>
    <x v="4"/>
    <s v="April 6, 1984 (United States)"/>
    <n v="4.0999999999999996"/>
    <x v="257"/>
    <s v="Hy Averback"/>
    <s v="Stu Krieger"/>
    <s v="Lisa Hartman"/>
    <s v="United Kingdom"/>
    <n v="0"/>
    <n v="10530000"/>
    <s v="Incorporated Television Company (ITC)"/>
    <n v="94"/>
  </r>
  <r>
    <s v="Reckless"/>
    <s v="R"/>
    <x v="3"/>
    <x v="4"/>
    <s v="February 3, 1984 (United States)"/>
    <n v="6.3"/>
    <x v="51"/>
    <s v="James Foley"/>
    <s v="Chris Columbus"/>
    <s v="Aidan Quinn"/>
    <s v="United States"/>
    <n v="0"/>
    <n v="8289916"/>
    <s v="Edgar J. Scherick Associates"/>
    <n v="90"/>
  </r>
  <r>
    <s v="Tightrope"/>
    <s v="R"/>
    <x v="6"/>
    <x v="4"/>
    <s v="August 17, 1984 (United States)"/>
    <n v="6.3"/>
    <x v="29"/>
    <s v="Richard Tuggle"/>
    <s v="Richard Tuggle"/>
    <s v="Clint Eastwood"/>
    <s v="United States"/>
    <n v="0"/>
    <n v="48143579"/>
    <s v="The Malpaso Company"/>
    <n v="114"/>
  </r>
  <r>
    <s v="Rhinestone"/>
    <s v="PG"/>
    <x v="3"/>
    <x v="4"/>
    <s v="June 22, 1984 (United States)"/>
    <n v="3.9"/>
    <x v="256"/>
    <s v="Bob Clark"/>
    <s v="Phil Alden Robinson"/>
    <s v="Sylvester Stallone"/>
    <s v="United States"/>
    <n v="28000000"/>
    <n v="21435321"/>
    <s v="Twentieth Century Fox"/>
    <n v="111"/>
  </r>
  <r>
    <s v="The Flamingo Kid"/>
    <s v="PG-13"/>
    <x v="3"/>
    <x v="4"/>
    <s v="December 21, 1984 (United States)"/>
    <n v="6.2"/>
    <x v="258"/>
    <s v="Garry Marshall"/>
    <s v="Neal Marshall"/>
    <s v="Matt Dillon"/>
    <s v="United States"/>
    <n v="0"/>
    <n v="23859382"/>
    <s v="ABC Motion Pictures"/>
    <n v="100"/>
  </r>
  <r>
    <s v="Up the Creek"/>
    <s v="R"/>
    <x v="3"/>
    <x v="4"/>
    <s v="April 6, 1984 (United States)"/>
    <n v="5.6"/>
    <x v="193"/>
    <s v="Robert Butler"/>
    <s v="Jim Kouf"/>
    <s v="Tim Matheson"/>
    <s v="United States"/>
    <n v="0"/>
    <n v="11708269"/>
    <s v="Orion Pictures"/>
    <n v="96"/>
  </r>
  <r>
    <s v="Swing Shift"/>
    <s v="PG"/>
    <x v="0"/>
    <x v="4"/>
    <s v="April 13, 1984 (United States)"/>
    <n v="5.9"/>
    <x v="109"/>
    <s v="Jonathan Demme"/>
    <s v="Nancy Dowd"/>
    <s v="Goldie Hawn"/>
    <s v="United States"/>
    <n v="15000000"/>
    <n v="6650206"/>
    <s v="Warner Bros."/>
    <n v="100"/>
  </r>
  <r>
    <s v="Beat Street"/>
    <s v="PG"/>
    <x v="0"/>
    <x v="4"/>
    <s v="June 8, 1984 (United States)"/>
    <n v="6.5"/>
    <x v="112"/>
    <s v="Stan Lathan"/>
    <s v="Steven Hager"/>
    <s v="Rae Dawn Chong"/>
    <s v="United States"/>
    <n v="9500000"/>
    <n v="16595791"/>
    <s v="Orion Pictures"/>
    <n v="105"/>
  </r>
  <r>
    <s v="Joy of Sex"/>
    <s v="R"/>
    <x v="3"/>
    <x v="4"/>
    <s v="August 3, 1984 (United States)"/>
    <n v="3.7"/>
    <x v="259"/>
    <s v="Martha Coolidge"/>
    <s v="Kathleen Rowell"/>
    <s v="Cameron Dye"/>
    <s v="United States"/>
    <n v="0"/>
    <n v="4463841"/>
    <s v="Paramount Pictures"/>
    <n v="93"/>
  </r>
  <r>
    <s v="Breakin' 2: Electric Boogaloo"/>
    <s v="PG"/>
    <x v="3"/>
    <x v="4"/>
    <s v="December 21, 1984 (United States)"/>
    <n v="5.0999999999999996"/>
    <x v="41"/>
    <s v="Sam Firstenberg"/>
    <s v="Charles Parker"/>
    <s v="Lucinda Dickey"/>
    <s v="United States"/>
    <n v="0"/>
    <n v="15101131"/>
    <s v="TriStar Pictures"/>
    <n v="94"/>
  </r>
  <r>
    <s v="The Razor's Edge"/>
    <s v="PG-13"/>
    <x v="0"/>
    <x v="4"/>
    <s v="October 19, 1984 (United States)"/>
    <n v="6.6"/>
    <x v="25"/>
    <s v="John Byrum"/>
    <s v="W. Somerset Maugham"/>
    <s v="Bill Murray"/>
    <s v="United Kingdom"/>
    <n v="13000000"/>
    <n v="6551987"/>
    <s v="Columbia Pictures"/>
    <n v="128"/>
  </r>
  <r>
    <s v="Tank"/>
    <s v="PG"/>
    <x v="2"/>
    <x v="4"/>
    <s v="March 16, 1984 (United States)"/>
    <n v="5.8"/>
    <x v="26"/>
    <s v="Marvin J. Chomsky"/>
    <s v="Dan Gordon"/>
    <s v="James Garner"/>
    <s v="United States"/>
    <n v="0"/>
    <n v="11302884"/>
    <s v="Lorimar Film Entertainment"/>
    <n v="113"/>
  </r>
  <r>
    <s v="Moscow on the Hudson"/>
    <s v="R"/>
    <x v="3"/>
    <x v="4"/>
    <s v="April 6, 1984 (United States)"/>
    <n v="6.5"/>
    <x v="35"/>
    <s v="Paul Mazursky"/>
    <s v="Paul Mazursky"/>
    <s v="Robin Williams"/>
    <s v="United States"/>
    <n v="13000000"/>
    <n v="25068724"/>
    <s v="Bavaria Film"/>
    <n v="115"/>
  </r>
  <r>
    <s v="Ninja III: The Domination"/>
    <s v="R"/>
    <x v="2"/>
    <x v="4"/>
    <s v="September 14, 1984 (United States)"/>
    <n v="5.4"/>
    <x v="90"/>
    <s v="Sam Firstenberg"/>
    <s v="James R. Silke"/>
    <s v="Shô Kosugi"/>
    <s v="United States"/>
    <n v="0"/>
    <n v="7610785"/>
    <s v="Golan-Globus Productions"/>
    <n v="92"/>
  </r>
  <r>
    <s v="The Warrior and the Sorceress"/>
    <s v="R"/>
    <x v="1"/>
    <x v="4"/>
    <s v="September 7, 1984 (United States)"/>
    <n v="4.3"/>
    <x v="118"/>
    <s v="John C. Broderick"/>
    <s v="John C. Broderick"/>
    <s v="David Carradine"/>
    <s v="United States"/>
    <n v="0"/>
    <n v="2886225"/>
    <s v="Aries Cinematográfica Argentina"/>
    <n v="81"/>
  </r>
  <r>
    <s v="The Evil That Men Do"/>
    <s v="R"/>
    <x v="2"/>
    <x v="4"/>
    <s v="September 21, 1984 (United States)"/>
    <n v="6"/>
    <x v="112"/>
    <s v="J. Lee Thompson"/>
    <s v="R. Lance Hill"/>
    <s v="Charles Bronson"/>
    <s v="Mexico"/>
    <n v="4600000"/>
    <n v="13102025"/>
    <s v="Capricorn"/>
    <n v="90"/>
  </r>
  <r>
    <s v="Firstborn"/>
    <s v="R"/>
    <x v="0"/>
    <x v="4"/>
    <s v="October 26, 1984 (United States)"/>
    <n v="6.2"/>
    <x v="157"/>
    <s v="Michael Apted"/>
    <s v="Ron Koslow"/>
    <s v="Teri Garr"/>
    <s v="United States"/>
    <n v="8000000"/>
    <n v="6250994"/>
    <s v="Paramount Pictures"/>
    <n v="103"/>
  </r>
  <r>
    <s v="Cut and Run"/>
    <s v="R"/>
    <x v="1"/>
    <x v="4"/>
    <s v="May 2, 1986 (United States)"/>
    <n v="5.7"/>
    <x v="68"/>
    <s v="Ruggero Deodato"/>
    <s v="Cesare Frugoni"/>
    <s v="Lisa Blount"/>
    <s v="Italy"/>
    <n v="0"/>
    <m/>
    <s v="Racing Pictures"/>
    <n v="90"/>
  </r>
  <r>
    <s v="Teachers"/>
    <s v="R"/>
    <x v="3"/>
    <x v="4"/>
    <s v="October 5, 1984 (United States)"/>
    <n v="6.1"/>
    <x v="36"/>
    <s v="Arthur Hiller"/>
    <s v="W.R. McKinney"/>
    <s v="Nick Nolte"/>
    <s v="United States"/>
    <n v="9000000"/>
    <n v="27774237"/>
    <s v="United Artists"/>
    <n v="107"/>
  </r>
  <r>
    <s v="Repentance"/>
    <s v="PG"/>
    <x v="0"/>
    <x v="4"/>
    <s v="May 18, 1987 (Denmark)"/>
    <n v="8.3000000000000007"/>
    <x v="26"/>
    <s v="Tengiz Abuladze"/>
    <s v="Tengiz Abuladze"/>
    <s v="Avtandil Makharadze"/>
    <s v="Soviet Union"/>
    <n v="0"/>
    <m/>
    <s v="Georgian-Film"/>
    <n v="153"/>
  </r>
  <r>
    <s v="The River"/>
    <s v="PG-13"/>
    <x v="0"/>
    <x v="4"/>
    <s v="January 11, 1985 (United States)"/>
    <n v="6.3"/>
    <x v="150"/>
    <s v="Mark Rydell"/>
    <s v="Robert Dillon"/>
    <s v="Mel Gibson"/>
    <s v="United States"/>
    <n v="18000000"/>
    <n v="11489982"/>
    <s v="Universal Pictures"/>
    <n v="124"/>
  </r>
  <r>
    <s v="Razorback"/>
    <s v="R"/>
    <x v="4"/>
    <x v="4"/>
    <s v="November 16, 1984 (United States)"/>
    <n v="6"/>
    <x v="159"/>
    <s v="Russell Mulcahy"/>
    <s v="Everett De Roche"/>
    <s v="Gregory Harrison"/>
    <s v="Australia"/>
    <n v="0"/>
    <n v="150463"/>
    <s v="UAA Films"/>
    <n v="95"/>
  </r>
  <r>
    <s v="A Soldier's Story"/>
    <s v="PG"/>
    <x v="6"/>
    <x v="4"/>
    <s v="November 2, 1984 (United States)"/>
    <n v="7.2"/>
    <x v="149"/>
    <s v="Norman Jewison"/>
    <s v="Charles Fuller"/>
    <s v="Howard E. Rollins Jr."/>
    <s v="United States"/>
    <n v="6000000"/>
    <n v="21821347"/>
    <s v="Columbia Pictures"/>
    <n v="101"/>
  </r>
  <r>
    <s v="Comfort and Joy"/>
    <s v="PG"/>
    <x v="3"/>
    <x v="4"/>
    <s v="October 10, 1984 (United States)"/>
    <n v="6.7"/>
    <x v="51"/>
    <s v="Bill Forsyth"/>
    <s v="Bill Forsyth"/>
    <s v="Bill Paterson"/>
    <s v="United Kingdom"/>
    <n v="0"/>
    <n v="1057368"/>
    <s v="Lake (Comfort and Joy)"/>
    <n v="106"/>
  </r>
  <r>
    <s v="Meatballs Part II"/>
    <s v="PG"/>
    <x v="3"/>
    <x v="4"/>
    <s v="July 27, 1984 (United States)"/>
    <n v="3.7"/>
    <x v="157"/>
    <s v="Ken Wiederhorn"/>
    <s v="Martin Kitrosser"/>
    <s v="Richard Mulligan"/>
    <s v="United States"/>
    <n v="0"/>
    <n v="5410972"/>
    <s v="TriStar Pictures"/>
    <n v="87"/>
  </r>
  <r>
    <s v="Lassiter"/>
    <s v="R"/>
    <x v="2"/>
    <x v="4"/>
    <s v="February 17, 1984 (United States)"/>
    <n v="5.9"/>
    <x v="155"/>
    <s v="Roger Young"/>
    <s v="David Taylor"/>
    <s v="Tom Selleck"/>
    <s v="United States"/>
    <n v="0"/>
    <n v="17513452"/>
    <s v="Golden Harvest Company"/>
    <n v="100"/>
  </r>
  <r>
    <s v="Irreconcilable Differences"/>
    <s v="PG"/>
    <x v="3"/>
    <x v="4"/>
    <s v="September 28, 1984 (United States)"/>
    <n v="5.8"/>
    <x v="46"/>
    <s v="Charles Shyer"/>
    <s v="Nancy Meyers"/>
    <s v="Ryan O'Neal"/>
    <s v="United States"/>
    <n v="6000000"/>
    <n v="12414210"/>
    <s v="Hemdale"/>
    <n v="113"/>
  </r>
  <r>
    <s v="City Heat"/>
    <s v="PG"/>
    <x v="2"/>
    <x v="4"/>
    <s v="December 7, 1984 (United States)"/>
    <n v="5.5"/>
    <x v="149"/>
    <s v="Richard Benjamin"/>
    <s v="Blake Edwards"/>
    <s v="Clint Eastwood"/>
    <s v="United States"/>
    <n v="25000000"/>
    <n v="38348988"/>
    <s v="Warner Bros."/>
    <n v="93"/>
  </r>
  <r>
    <s v="Under the Volcano"/>
    <s v="R"/>
    <x v="0"/>
    <x v="4"/>
    <s v="June 13, 1984 (United States)"/>
    <n v="7"/>
    <x v="25"/>
    <s v="John Huston"/>
    <s v="Malcolm Lowry"/>
    <s v="Albert Finney"/>
    <s v="Mexico"/>
    <n v="0"/>
    <n v="2556800"/>
    <s v="Conacite Uno"/>
    <n v="112"/>
  </r>
  <r>
    <s v="Iceman"/>
    <s v="PG"/>
    <x v="0"/>
    <x v="4"/>
    <s v="April 13, 1984 (United States)"/>
    <n v="6.1"/>
    <x v="50"/>
    <s v="Fred Schepisi"/>
    <s v="Chip Proser"/>
    <s v="Timothy Hutton"/>
    <s v="United States"/>
    <n v="0"/>
    <n v="7343032"/>
    <s v="Universal Pictures"/>
    <n v="100"/>
  </r>
  <r>
    <s v="Flashpoint"/>
    <s v="R"/>
    <x v="2"/>
    <x v="4"/>
    <s v="August 31, 1984 (United States)"/>
    <n v="6.4"/>
    <x v="157"/>
    <s v="William Tannen"/>
    <s v="George LaFountaine"/>
    <s v="Kris Kristofferson"/>
    <s v="United States"/>
    <n v="10000000"/>
    <n v="3854833"/>
    <s v="HBO Pictures"/>
    <n v="93"/>
  </r>
  <r>
    <s v="The Little Drummer Girl"/>
    <s v="R"/>
    <x v="0"/>
    <x v="4"/>
    <s v="October 19, 1984 (United States)"/>
    <n v="6.1"/>
    <x v="40"/>
    <s v="George Roy Hill"/>
    <s v="Loring Mandel"/>
    <s v="Diane Keaton"/>
    <s v="United States"/>
    <n v="0"/>
    <n v="7828841"/>
    <s v="Bavaria Film"/>
    <n v="130"/>
  </r>
  <r>
    <s v="Lust in the Dust"/>
    <s v="R"/>
    <x v="3"/>
    <x v="4"/>
    <s v="March 1, 1985 (United States)"/>
    <n v="6.4"/>
    <x v="156"/>
    <s v="Paul Bartel"/>
    <s v="Philip John Taylor"/>
    <s v="Tab Hunter"/>
    <s v="United States"/>
    <n v="3000000"/>
    <n v="727639"/>
    <s v="Fox Run Productions Inc."/>
    <n v="84"/>
  </r>
  <r>
    <s v="Hot Moves"/>
    <s v="R"/>
    <x v="3"/>
    <x v="4"/>
    <s v="October 4, 1984 (United States)"/>
    <n v="4.8"/>
    <x v="260"/>
    <s v="Jim Sotos"/>
    <s v="Larry Anderson"/>
    <s v="Michael Zorek"/>
    <s v="United States"/>
    <n v="0"/>
    <n v="2732684"/>
    <s v="Spectrum Cinema Productions"/>
    <n v="85"/>
  </r>
  <r>
    <s v="Oxford Blues"/>
    <s v="PG-13"/>
    <x v="3"/>
    <x v="4"/>
    <s v="August 24, 1984 (United States)"/>
    <n v="5.3"/>
    <x v="156"/>
    <s v="Robert Boris"/>
    <s v="Robert Boris"/>
    <s v="Rob Lowe"/>
    <s v="United Kingdom"/>
    <n v="0"/>
    <n v="8793152"/>
    <s v="Baltic Industrial Finance"/>
    <n v="97"/>
  </r>
  <r>
    <s v="Thief of Hearts"/>
    <s v="Not Rated"/>
    <x v="6"/>
    <x v="4"/>
    <s v="October 19, 1984 (United States)"/>
    <n v="5.8"/>
    <x v="113"/>
    <s v="Douglas Day Stewart"/>
    <s v="Douglas Day Stewart"/>
    <s v="Steven Bauer"/>
    <s v="United States"/>
    <n v="9000000"/>
    <n v="10435015"/>
    <s v="Don Simpson/Jerry Bruckheimer Films"/>
    <n v="100"/>
  </r>
  <r>
    <s v="The Brother from Another Planet"/>
    <s v="R"/>
    <x v="3"/>
    <x v="4"/>
    <s v="September 14, 1984 (United States)"/>
    <n v="6.8"/>
    <x v="37"/>
    <s v="John Sayles"/>
    <s v="John Sayles"/>
    <s v="Joe Morton"/>
    <s v="United States"/>
    <n v="350000"/>
    <n v="3677209"/>
    <s v="Anarchist's Convention Films"/>
    <n v="108"/>
  </r>
  <r>
    <s v="No Small Affair"/>
    <s v="R"/>
    <x v="3"/>
    <x v="4"/>
    <s v="November 9, 1984 (United States)"/>
    <n v="5.5"/>
    <x v="40"/>
    <s v="Jerry Schatzberg"/>
    <s v="Craig Bolotin"/>
    <s v="Jon Cryer"/>
    <s v="United States"/>
    <n v="0"/>
    <n v="4994094"/>
    <s v="Delphi II Productions"/>
    <n v="102"/>
  </r>
  <r>
    <s v="Broadway Danny Rose"/>
    <s v="PG"/>
    <x v="3"/>
    <x v="4"/>
    <s v="January 27, 1984 (United States)"/>
    <n v="7.4"/>
    <x v="33"/>
    <s v="Woody Allen"/>
    <s v="Woody Allen"/>
    <s v="Woody Allen"/>
    <s v="United States"/>
    <n v="8000000"/>
    <n v="10600497"/>
    <s v="Orion Pictures"/>
    <n v="84"/>
  </r>
  <r>
    <s v="Best Defense"/>
    <s v="R"/>
    <x v="3"/>
    <x v="4"/>
    <s v="July 20, 1984 (United States)"/>
    <n v="3.8"/>
    <x v="106"/>
    <s v="Willard Huyck"/>
    <s v="Robert Grossbach"/>
    <s v="Dudley Moore"/>
    <s v="United States"/>
    <n v="18000000"/>
    <n v="19265302"/>
    <s v="Cinema Group Ventures"/>
    <n v="94"/>
  </r>
  <r>
    <s v="Micki + Maude"/>
    <s v="PG-13"/>
    <x v="3"/>
    <x v="4"/>
    <s v="December 21, 1984 (United States)"/>
    <n v="6"/>
    <x v="54"/>
    <s v="Blake Edwards"/>
    <s v="Jonathan Reynolds"/>
    <s v="Dudley Moore"/>
    <s v="United States"/>
    <n v="15100000"/>
    <n v="26080861"/>
    <s v="BBE"/>
    <n v="118"/>
  </r>
  <r>
    <s v="Protocol"/>
    <s v="PG"/>
    <x v="3"/>
    <x v="4"/>
    <s v="December 21, 1984 (United States)"/>
    <n v="5.5"/>
    <x v="196"/>
    <s v="Herbert Ross"/>
    <s v="Buck Henry"/>
    <s v="Goldie Hawn"/>
    <s v="United States"/>
    <n v="12000000"/>
    <n v="26186631"/>
    <s v="Hawn / Sylbert Movie Company"/>
    <n v="96"/>
  </r>
  <r>
    <s v="Exterminator 2"/>
    <s v="R"/>
    <x v="2"/>
    <x v="4"/>
    <s v="September 14, 1984 (United States)"/>
    <n v="4.5"/>
    <x v="40"/>
    <s v="Mark Buntzman"/>
    <s v="Mark Buntzman"/>
    <s v="Robert Ginty"/>
    <s v="United States"/>
    <n v="0"/>
    <n v="3739406"/>
    <s v="The Cannon Group"/>
    <n v="89"/>
  </r>
  <r>
    <s v="American Dreamer"/>
    <s v="PG"/>
    <x v="3"/>
    <x v="4"/>
    <s v="October 26, 1984 (United States)"/>
    <n v="6.6"/>
    <x v="53"/>
    <s v="Rick Rosenthal"/>
    <s v="Ann Biderman"/>
    <s v="JoBeth Williams"/>
    <s v="United States"/>
    <n v="0"/>
    <n v="5021751"/>
    <s v="CBS Theatrical Films"/>
    <n v="105"/>
  </r>
  <r>
    <s v="The Lonely Guy"/>
    <s v="R"/>
    <x v="3"/>
    <x v="4"/>
    <s v="January 27, 1984 (United States)"/>
    <n v="6.3"/>
    <x v="261"/>
    <s v="Arthur Hiller"/>
    <s v="Ed. Weinberger"/>
    <s v="Steve Martin"/>
    <s v="United States"/>
    <n v="0"/>
    <n v="5718573"/>
    <s v="Universal Pictures"/>
    <n v="90"/>
  </r>
  <r>
    <s v="Choose Me"/>
    <s v="R"/>
    <x v="3"/>
    <x v="4"/>
    <s v="August 29, 1984 (United States)"/>
    <n v="6.8"/>
    <x v="47"/>
    <s v="Alan Rudolph"/>
    <s v="Alan Rudolph"/>
    <s v="Geneviève Bujold"/>
    <s v="United States"/>
    <n v="700000"/>
    <n v="2490233"/>
    <s v="Tartan Productions"/>
    <n v="106"/>
  </r>
  <r>
    <s v="Making the Grade"/>
    <s v="R"/>
    <x v="3"/>
    <x v="4"/>
    <s v="May 18, 1984 (United States)"/>
    <n v="5.7"/>
    <x v="61"/>
    <s v="Dorian Walker"/>
    <s v="Gene Quintano"/>
    <s v="Judd Nelson"/>
    <s v="United States"/>
    <n v="0"/>
    <n v="4561346"/>
    <s v="The Cannon Group"/>
    <n v="105"/>
  </r>
  <r>
    <s v="Full Moon in Paris"/>
    <s v="R"/>
    <x v="3"/>
    <x v="4"/>
    <s v="August 29, 1984 (France)"/>
    <n v="7.4"/>
    <x v="90"/>
    <s v="Éric Rohmer"/>
    <s v="Éric Rohmer"/>
    <s v="Pascale Ogier"/>
    <s v="France"/>
    <n v="0"/>
    <n v="15726"/>
    <s v="Les Films du Losange"/>
    <n v="101"/>
  </r>
  <r>
    <s v="Unfaithfully Yours"/>
    <s v="PG"/>
    <x v="3"/>
    <x v="4"/>
    <s v="February 10, 1984 (United States)"/>
    <n v="6"/>
    <x v="47"/>
    <s v="Howard Zieff"/>
    <s v="Preston Sturges"/>
    <s v="Dudley Moore"/>
    <s v="United States"/>
    <n v="12000000"/>
    <n v="19928200"/>
    <s v="Twentieth Century Fox"/>
    <n v="96"/>
  </r>
  <r>
    <s v="Impulse"/>
    <s v="R"/>
    <x v="4"/>
    <x v="4"/>
    <s v="September 28, 1984 (United States)"/>
    <n v="5.9"/>
    <x v="61"/>
    <s v="Graham Baker"/>
    <s v="Nicholas Kazan"/>
    <s v="Tim Matheson"/>
    <s v="United States"/>
    <n v="10000000"/>
    <n v="2773433"/>
    <s v="ABC Motion Pictures"/>
    <n v="91"/>
  </r>
  <r>
    <s v="Mrs. Soffel"/>
    <s v="PG-13"/>
    <x v="0"/>
    <x v="4"/>
    <s v="February 8, 1985 (United States)"/>
    <n v="6.1"/>
    <x v="156"/>
    <s v="Gillian Armstrong"/>
    <s v="Ron Nyswaner"/>
    <s v="Diane Keaton"/>
    <s v="United States"/>
    <n v="11000000"/>
    <n v="4385312"/>
    <s v="Edgar J. Scherick Associates"/>
    <n v="110"/>
  </r>
  <r>
    <s v="Garbo Talks"/>
    <s v="PG-13"/>
    <x v="3"/>
    <x v="4"/>
    <s v="October 12, 1984 (United States)"/>
    <n v="6.4"/>
    <x v="56"/>
    <s v="Sidney Lumet"/>
    <s v="Larry Grusin"/>
    <s v="Anne Bancroft"/>
    <s v="United States"/>
    <n v="0"/>
    <n v="1493782"/>
    <s v="United Artists"/>
    <n v="103"/>
  </r>
  <r>
    <s v="Country"/>
    <s v="PG"/>
    <x v="0"/>
    <x v="4"/>
    <s v="September 29, 1984 (United States)"/>
    <n v="6.7"/>
    <x v="57"/>
    <s v="Richard Pearce"/>
    <s v="William D. Wittliff"/>
    <s v="Jessica Lange"/>
    <s v="United States"/>
    <n v="0"/>
    <n v="9640000"/>
    <s v="Far West"/>
    <n v="105"/>
  </r>
  <r>
    <s v="Cheech &amp; Chong's the Corsican Brothers"/>
    <s v="PG"/>
    <x v="3"/>
    <x v="4"/>
    <s v="July 27, 1984 (United States)"/>
    <n v="4.7"/>
    <x v="41"/>
    <s v="Tommy Chong"/>
    <s v="Tommy Chong"/>
    <s v="Cheech Marin"/>
    <s v="United States"/>
    <n v="0"/>
    <n v="3772785"/>
    <s v="Orion Pictures"/>
    <n v="82"/>
  </r>
  <r>
    <s v="Purple Hearts"/>
    <s v="R"/>
    <x v="0"/>
    <x v="4"/>
    <s v="August 31, 1984 (West Germany)"/>
    <n v="5.8"/>
    <x v="262"/>
    <s v="Sidney J. Furie"/>
    <s v="Rick Natkin"/>
    <s v="Ken Wahl"/>
    <s v="United States"/>
    <n v="0"/>
    <n v="2075282"/>
    <s v="The Ladd Company"/>
    <n v="116"/>
  </r>
  <r>
    <s v="Give My Regards to Broad Street"/>
    <s v="PG"/>
    <x v="0"/>
    <x v="4"/>
    <s v="October 23, 1984 (United States)"/>
    <n v="5.2"/>
    <x v="53"/>
    <s v="Peter Webb"/>
    <s v="Paul McCartney"/>
    <s v="Paul McCartney"/>
    <s v="United Kingdom"/>
    <n v="9000000"/>
    <n v="1393501"/>
    <s v="MPL Communications"/>
    <n v="108"/>
  </r>
  <r>
    <s v="Songwriter"/>
    <s v="R"/>
    <x v="0"/>
    <x v="4"/>
    <s v="October 14, 1984 (United States)"/>
    <n v="6.3"/>
    <x v="71"/>
    <s v="Alan Rudolph"/>
    <s v="Bud Shrake"/>
    <s v="Willie Nelson"/>
    <s v="United States"/>
    <n v="0"/>
    <n v="865915"/>
    <s v="TriStar Pictures"/>
    <n v="94"/>
  </r>
  <r>
    <s v="Finders Keepers"/>
    <s v="R"/>
    <x v="3"/>
    <x v="4"/>
    <s v="May 18, 1984 (United States)"/>
    <n v="5.4"/>
    <x v="263"/>
    <s v="Richard Lester"/>
    <s v="Charles Dennis"/>
    <s v="Michael O'Keefe"/>
    <s v="United States"/>
    <n v="7000000"/>
    <n v="1467396"/>
    <s v="CBS Theatrical Films"/>
    <n v="96"/>
  </r>
  <r>
    <s v="The Bostonians"/>
    <s v="Not Rated"/>
    <x v="0"/>
    <x v="4"/>
    <s v="October 5, 1984 (United Kingdom)"/>
    <n v="6.3"/>
    <x v="57"/>
    <s v="James Ivory"/>
    <s v="Henry James"/>
    <s v="Christopher Reeve"/>
    <s v="United Kingdom"/>
    <n v="0"/>
    <n v="1009700"/>
    <s v="Merchant Ivory Productions"/>
    <n v="122"/>
  </r>
  <r>
    <s v="Body Rock"/>
    <s v="PG-13"/>
    <x v="0"/>
    <x v="4"/>
    <s v="September 28, 1984 (United States)"/>
    <n v="3.7"/>
    <x v="264"/>
    <s v="Marcelo Epstein"/>
    <s v="Desmond Nakano"/>
    <s v="Lorenzo Lamas"/>
    <s v="United States"/>
    <n v="0"/>
    <n v="1689501"/>
    <s v="New World Pictures"/>
    <n v="93"/>
  </r>
  <r>
    <s v="The River Rat"/>
    <s v="PG"/>
    <x v="1"/>
    <x v="4"/>
    <s v="September 28, 1984 (United States)"/>
    <n v="6.3"/>
    <x v="265"/>
    <s v="Thomas Rickman"/>
    <s v="Thomas Rickman"/>
    <s v="Tommy Lee Jones"/>
    <s v="United States"/>
    <n v="0"/>
    <n v="1142944"/>
    <s v="Cinema Group Ventures"/>
    <n v="93"/>
  </r>
  <r>
    <s v="Just the Way You Are"/>
    <s v="PG"/>
    <x v="3"/>
    <x v="4"/>
    <s v="November 16, 1984 (United States)"/>
    <n v="5.9"/>
    <x v="266"/>
    <s v="Édouard Molinaro"/>
    <s v="Allan Burns"/>
    <s v="Kristy McNichol"/>
    <s v="United States"/>
    <n v="0"/>
    <n v="7889694"/>
    <s v="Metro-Goldwyn-Mayer (MGM)"/>
    <n v="94"/>
  </r>
  <r>
    <s v="Until September"/>
    <s v="R"/>
    <x v="0"/>
    <x v="4"/>
    <s v="September 21, 1984 (United States)"/>
    <n v="5.7"/>
    <x v="267"/>
    <s v="Richard Marquand"/>
    <s v="Janice Lee Graham"/>
    <s v="Karen Allen"/>
    <s v="United States"/>
    <n v="0"/>
    <n v="4239154"/>
    <s v="United Artists"/>
    <n v="95"/>
  </r>
  <r>
    <s v="Crackers"/>
    <s v="PG"/>
    <x v="1"/>
    <x v="4"/>
    <s v="February 17, 1984 (United States)"/>
    <n v="5.2"/>
    <x v="123"/>
    <s v="Louis Malle"/>
    <s v="Jeffrey Alan Fiskin"/>
    <s v="Donald Sutherland"/>
    <s v="United States"/>
    <n v="12000000"/>
    <n v="129268"/>
    <s v="Universal Pictures"/>
    <n v="91"/>
  </r>
  <r>
    <s v="Kaos"/>
    <s v="R"/>
    <x v="3"/>
    <x v="4"/>
    <s v="February 14, 1986 (United States)"/>
    <n v="7.9"/>
    <x v="116"/>
    <s v="Paolo Taviani"/>
    <s v="Luigi Pirandello"/>
    <s v="Margarita Lozano"/>
    <s v="Italy"/>
    <n v="0"/>
    <m/>
    <s v="Filmtre"/>
    <n v="187"/>
  </r>
  <r>
    <s v="Misunderstood"/>
    <s v="PG"/>
    <x v="0"/>
    <x v="4"/>
    <s v="March 30, 1984 (United States)"/>
    <n v="6"/>
    <x v="268"/>
    <s v="Jerry Schatzberg"/>
    <s v="Florence Montgomery"/>
    <s v="Gene Hackman"/>
    <s v="Italy"/>
    <n v="0"/>
    <n v="1525532"/>
    <s v="ACCENT Films"/>
    <n v="91"/>
  </r>
  <r>
    <s v="Mike's Murder"/>
    <s v="R"/>
    <x v="0"/>
    <x v="4"/>
    <s v="March 9, 1984 (United States)"/>
    <n v="5.8"/>
    <x v="269"/>
    <s v="James Bridges"/>
    <s v="James Bridges"/>
    <s v="Debra Winger"/>
    <s v="United States"/>
    <n v="6300000"/>
    <n v="1059966"/>
    <s v="Skyewiay"/>
    <n v="109"/>
  </r>
  <r>
    <s v="The Buddy System"/>
    <s v="PG"/>
    <x v="0"/>
    <x v="4"/>
    <s v="January 20, 1984 (United States)"/>
    <n v="5.7"/>
    <x v="270"/>
    <s v="Glenn Jordan"/>
    <s v="Mary Agnes Donoghue"/>
    <s v="Richard Dreyfuss"/>
    <s v="United States"/>
    <n v="0"/>
    <n v="1820049"/>
    <s v="Twentieth Century Fox"/>
    <n v="110"/>
  </r>
  <r>
    <s v="A Private Function"/>
    <s v="R"/>
    <x v="3"/>
    <x v="4"/>
    <s v="March 1, 1985 (United States)"/>
    <n v="6.5"/>
    <x v="47"/>
    <s v="Malcolm Mowbray"/>
    <s v="Alan Bennett"/>
    <s v="Michael Palin"/>
    <s v="United Kingdom"/>
    <n v="0"/>
    <n v="2527088"/>
    <s v="HandMade Films"/>
    <n v="92"/>
  </r>
  <r>
    <s v="Scandalous"/>
    <s v="PG"/>
    <x v="3"/>
    <x v="4"/>
    <s v="January 20, 1984 (United States)"/>
    <n v="4.5"/>
    <x v="271"/>
    <s v="Rob Cohen"/>
    <s v="Larry Cohen"/>
    <s v="Robert Hays"/>
    <s v="United Kingdom"/>
    <n v="0"/>
    <n v="526805"/>
    <s v="Angeles Cinema Investors"/>
    <n v="92"/>
  </r>
  <r>
    <s v="Oh, God! You Devil"/>
    <s v="PG"/>
    <x v="3"/>
    <x v="4"/>
    <s v="November 9, 1984 (United States)"/>
    <n v="5.4"/>
    <x v="48"/>
    <s v="Paul Bogart"/>
    <s v="Andrew Bergman"/>
    <s v="George Burns"/>
    <s v="United States"/>
    <n v="0"/>
    <n v="21538850"/>
    <s v="Warner Bros."/>
    <n v="97"/>
  </r>
  <r>
    <s v="The Bay Boy"/>
    <s v="R"/>
    <x v="0"/>
    <x v="4"/>
    <s v="February 15, 1985 (United States)"/>
    <n v="6.3"/>
    <x v="172"/>
    <s v="Daniel Petrie"/>
    <s v="Daniel Petrie"/>
    <s v="Liv Ullmann"/>
    <s v="Canada"/>
    <n v="0"/>
    <n v="162364"/>
    <s v="International Cinema Corporation (ICC)"/>
    <n v="107"/>
  </r>
  <r>
    <s v="Heavenly Bodies"/>
    <s v="R"/>
    <x v="0"/>
    <x v="4"/>
    <s v="February 1, 1985 (United States)"/>
    <n v="5.2"/>
    <x v="272"/>
    <s v="Lawrence Dane"/>
    <s v="Lawrence Dane"/>
    <s v="Cynthia Dale"/>
    <s v="Canada"/>
    <n v="0"/>
    <n v="1839623"/>
    <s v="Producers Sales Organization (PSO)"/>
    <n v="90"/>
  </r>
  <r>
    <s v="Heartbreakers"/>
    <s v="R"/>
    <x v="0"/>
    <x v="4"/>
    <s v="September 28, 1984 (United States)"/>
    <n v="5.9"/>
    <x v="212"/>
    <s v="Bobby Roth"/>
    <s v="Bobby Roth"/>
    <s v="Peter Coyote"/>
    <s v="United States"/>
    <n v="0"/>
    <n v="148750"/>
    <s v="Jethro Films Production"/>
    <n v="98"/>
  </r>
  <r>
    <s v="Champions"/>
    <s v="PG"/>
    <x v="5"/>
    <x v="4"/>
    <s v="April 20, 1984 (United States)"/>
    <n v="6.5"/>
    <x v="273"/>
    <s v="John Irvin"/>
    <s v="Bob Champion"/>
    <s v="John Hurt"/>
    <s v="United Kingdom"/>
    <n v="0"/>
    <n v="200498"/>
    <s v="Archerwest"/>
    <n v="106"/>
  </r>
  <r>
    <s v="A Sunday in the Country"/>
    <s v="G"/>
    <x v="0"/>
    <x v="4"/>
    <s v="April 11, 1984 (France)"/>
    <n v="7.6"/>
    <x v="139"/>
    <s v="Bertrand Tavernier"/>
    <s v="Pierre Bost"/>
    <s v="Louis Ducreux"/>
    <s v="France"/>
    <n v="0"/>
    <n v="2411143"/>
    <s v="Films A2"/>
    <n v="90"/>
  </r>
  <r>
    <s v="Mass Appeal"/>
    <s v="PG"/>
    <x v="0"/>
    <x v="4"/>
    <s v="December 14, 1984 (United States)"/>
    <n v="6.6"/>
    <x v="274"/>
    <s v="Glenn Jordan"/>
    <s v="Bill C. Davis"/>
    <s v="Jack Lemmon"/>
    <s v="United States"/>
    <n v="0"/>
    <n v="1945658"/>
    <s v="David Foster Productions"/>
    <n v="99"/>
  </r>
  <r>
    <s v="Windy City"/>
    <s v="R"/>
    <x v="0"/>
    <x v="4"/>
    <s v="January 1, 1986 (Uruguay)"/>
    <n v="5.8"/>
    <x v="275"/>
    <s v="Armyan Bernstein"/>
    <s v="Armyan Bernstein"/>
    <s v="John Shea"/>
    <s v="United States"/>
    <n v="0"/>
    <n v="343890"/>
    <s v="CBS Theatrical Films"/>
    <n v="103"/>
  </r>
  <r>
    <s v="Lovelines"/>
    <s v="R"/>
    <x v="3"/>
    <x v="4"/>
    <s v="November 2, 1984 (United States)"/>
    <n v="5.3"/>
    <x v="276"/>
    <s v="Rod Amateau"/>
    <s v="Chip Hand"/>
    <s v="Greg Bradford"/>
    <s v="United States"/>
    <n v="0"/>
    <m/>
    <s v="Delphi II Productions"/>
    <n v="93"/>
  </r>
  <r>
    <s v="The Bear"/>
    <s v="PG"/>
    <x v="5"/>
    <x v="4"/>
    <s v="September 28, 1984 (United States)"/>
    <n v="6.1"/>
    <x v="277"/>
    <s v="Richard C. Sarafian"/>
    <s v="Michael Kane"/>
    <s v="Gary Busey"/>
    <s v="United States"/>
    <n v="221000"/>
    <n v="2687148"/>
    <m/>
    <n v="110"/>
  </r>
  <r>
    <s v="Weekend Pass"/>
    <s v="R"/>
    <x v="3"/>
    <x v="4"/>
    <s v="February 3, 1984 (United States)"/>
    <n v="3.8"/>
    <x v="278"/>
    <s v="Lawrence Bassoff"/>
    <s v="Lawrence Bassoff"/>
    <s v="Patrick Houser"/>
    <s v="United States"/>
    <n v="0"/>
    <n v="21058033"/>
    <s v="Marimark Productions"/>
    <n v="88"/>
  </r>
  <r>
    <s v="Over the Brooklyn Bridge"/>
    <s v="R"/>
    <x v="3"/>
    <x v="4"/>
    <s v="March 2, 1984 (United States)"/>
    <n v="5.7"/>
    <x v="53"/>
    <s v="Menahem Golan"/>
    <s v="Arnold Somkin"/>
    <s v="Elliott Gould"/>
    <s v="United States"/>
    <n v="0"/>
    <n v="837914"/>
    <s v="City Films"/>
    <n v="108"/>
  </r>
  <r>
    <s v="Fast Talking"/>
    <s v="Not Rated"/>
    <x v="0"/>
    <x v="4"/>
    <s v="April 23, 1986 (United States)"/>
    <n v="6.9"/>
    <x v="279"/>
    <s v="Ken Cameron"/>
    <s v="Ken Cameron"/>
    <s v="Steve Bisley"/>
    <s v="Australia"/>
    <n v="0"/>
    <m/>
    <s v="Filmtrex"/>
    <n v="95"/>
  </r>
  <r>
    <s v="Lily in Love"/>
    <s v="PG-13"/>
    <x v="3"/>
    <x v="4"/>
    <s v="April 19, 1985 (United States)"/>
    <n v="5.7"/>
    <x v="280"/>
    <s v="Károly Makk"/>
    <s v="Frank Cucci"/>
    <s v="Christopher Plummer"/>
    <s v="Hungary"/>
    <n v="0"/>
    <m/>
    <s v="Hungarofilm"/>
    <n v="90"/>
  </r>
  <r>
    <s v="Winter Flight"/>
    <m/>
    <x v="0"/>
    <x v="4"/>
    <s v="February 14, 1986 (United States)"/>
    <n v="7.3"/>
    <x v="281"/>
    <s v="Roy Battersby"/>
    <s v="Alan Janes"/>
    <s v="Reece Dinsdale"/>
    <s v="United Kingdom"/>
    <n v="0"/>
    <n v="2729"/>
    <s v="Enigma Productions"/>
    <n v="89"/>
  </r>
  <r>
    <s v="Almost You"/>
    <s v="R"/>
    <x v="3"/>
    <x v="4"/>
    <s v="March 29, 1985 (United States)"/>
    <n v="5.0999999999999996"/>
    <x v="282"/>
    <s v="Adam Brooks"/>
    <s v="Adam Brooks"/>
    <s v="Brooke Adams"/>
    <s v="United States"/>
    <n v="1000000"/>
    <n v="95000"/>
    <s v="Almost You"/>
    <n v="96"/>
  </r>
  <r>
    <s v="The Adventures of Pinocchio"/>
    <s v="Not Rated"/>
    <x v="10"/>
    <x v="4"/>
    <s v="June 8, 1984 (United States)"/>
    <n v="5.0999999999999996"/>
    <x v="283"/>
    <s v="Ippei Kuri"/>
    <s v="Donald Paonessa"/>
    <s v="Danielle Romeo"/>
    <s v="United States"/>
    <n v="0"/>
    <m/>
    <s v="Century Video Corporation"/>
    <n v="98"/>
  </r>
  <r>
    <s v="Blame It on the Night"/>
    <s v="PG-13"/>
    <x v="3"/>
    <x v="4"/>
    <s v="November 2, 1984 (United States)"/>
    <n v="5.0999999999999996"/>
    <x v="284"/>
    <s v="Gene Taft"/>
    <s v="Gene Taft"/>
    <s v="Nick Mancuso"/>
    <s v="United States"/>
    <n v="0"/>
    <m/>
    <s v="Delphi II Productions"/>
    <n v="85"/>
  </r>
  <r>
    <s v="Petit Con"/>
    <s v="R"/>
    <x v="3"/>
    <x v="4"/>
    <s v="April 19, 1985 (United States)"/>
    <n v="6.2"/>
    <x v="285"/>
    <s v="Gérard Lauzier"/>
    <s v="Gérard Lauzier"/>
    <s v="Guy Marchand"/>
    <s v="France"/>
    <n v="0"/>
    <n v="127426"/>
    <s v="Gaumont International"/>
    <n v="90"/>
  </r>
  <r>
    <s v="Weird Science"/>
    <s v="PG-13"/>
    <x v="3"/>
    <x v="5"/>
    <s v="August 2, 1985 (United States)"/>
    <n v="6.6"/>
    <x v="185"/>
    <s v="John Hughes"/>
    <s v="John Hughes"/>
    <s v="Anthony Michael Hall"/>
    <s v="United States"/>
    <n v="7500000"/>
    <n v="38934048"/>
    <s v="Universal Pictures"/>
    <n v="94"/>
  </r>
  <r>
    <s v="The Goonies"/>
    <s v="PG"/>
    <x v="1"/>
    <x v="5"/>
    <s v="June 7, 1985 (United States)"/>
    <n v="7.8"/>
    <x v="286"/>
    <s v="Richard Donner"/>
    <s v="Chris Columbus"/>
    <s v="Sean Astin"/>
    <s v="United States"/>
    <n v="19000000"/>
    <n v="63980721"/>
    <s v="Warner Bros."/>
    <n v="114"/>
  </r>
  <r>
    <s v="Back to the Future"/>
    <s v="PG"/>
    <x v="1"/>
    <x v="5"/>
    <s v="July 3, 1985 (United States)"/>
    <n v="8.5"/>
    <x v="287"/>
    <s v="Robert Zemeckis"/>
    <s v="Robert Zemeckis"/>
    <s v="Michael J. Fox"/>
    <s v="United States"/>
    <n v="19000000"/>
    <n v="381906762"/>
    <s v="Universal Pictures"/>
    <n v="116"/>
  </r>
  <r>
    <s v="To Live and Die in L.A."/>
    <s v="R"/>
    <x v="2"/>
    <x v="5"/>
    <s v="November 1, 1985 (United States)"/>
    <n v="7.3"/>
    <x v="189"/>
    <s v="William Friedkin"/>
    <s v="Gerald Petievich"/>
    <s v="William Petersen"/>
    <s v="United States"/>
    <n v="6000000"/>
    <n v="17307019"/>
    <s v="SLM Production Group"/>
    <n v="116"/>
  </r>
  <r>
    <s v="Clue"/>
    <s v="PG"/>
    <x v="3"/>
    <x v="5"/>
    <s v="December 13, 1985 (United States)"/>
    <n v="7.3"/>
    <x v="288"/>
    <s v="Jonathan Lynn"/>
    <s v="John Landis"/>
    <s v="Eileen Brennan"/>
    <s v="United States"/>
    <n v="15000000"/>
    <n v="14643997"/>
    <s v="Paramount Pictures"/>
    <n v="94"/>
  </r>
  <r>
    <s v="The Breakfast Club"/>
    <s v="R"/>
    <x v="3"/>
    <x v="5"/>
    <s v="February 15, 1985 (United States)"/>
    <n v="7.8"/>
    <x v="289"/>
    <s v="John Hughes"/>
    <s v="John Hughes"/>
    <s v="Emilio Estevez"/>
    <s v="United States"/>
    <n v="1000000"/>
    <n v="51525171"/>
    <s v="Universal Pictures"/>
    <n v="97"/>
  </r>
  <r>
    <s v="Cocoon"/>
    <s v="PG-13"/>
    <x v="3"/>
    <x v="5"/>
    <s v="June 21, 1985 (United States)"/>
    <n v="6.7"/>
    <x v="83"/>
    <s v="Ron Howard"/>
    <s v="Tom Benedek"/>
    <s v="Don Ameche"/>
    <s v="United States"/>
    <n v="17500000"/>
    <n v="85313124"/>
    <s v="Twentieth Century Fox"/>
    <n v="117"/>
  </r>
  <r>
    <s v="Rambo: First Blood Part II"/>
    <s v="R"/>
    <x v="2"/>
    <x v="5"/>
    <s v="May 22, 1985 (United States)"/>
    <n v="6.5"/>
    <x v="290"/>
    <s v="George P. Cosmatos"/>
    <s v="David Morrell"/>
    <s v="Sylvester Stallone"/>
    <s v="United States"/>
    <n v="44000000"/>
    <n v="300400432"/>
    <s v="Estudios Churubusco Azteca S.A."/>
    <n v="96"/>
  </r>
  <r>
    <s v="Mask"/>
    <s v="PG-13"/>
    <x v="5"/>
    <x v="5"/>
    <s v="March 22, 1985 (United States)"/>
    <n v="7.2"/>
    <x v="15"/>
    <s v="Peter Bogdanovich"/>
    <s v="Anna Hamilton Phelan"/>
    <s v="Cher"/>
    <s v="United States"/>
    <n v="8000000"/>
    <n v="48230162"/>
    <s v="Universal Pictures"/>
    <n v="120"/>
  </r>
  <r>
    <s v="Legend"/>
    <s v="PG"/>
    <x v="1"/>
    <x v="5"/>
    <s v="April 18, 1986 (United States)"/>
    <n v="6.4"/>
    <x v="243"/>
    <s v="Ridley Scott"/>
    <s v="William Hjortsberg"/>
    <s v="Tom Cruise"/>
    <s v="United States"/>
    <n v="24500000"/>
    <n v="15502112"/>
    <s v="Legend Production Company"/>
    <n v="94"/>
  </r>
  <r>
    <s v="The Return of the Living Dead"/>
    <s v="R"/>
    <x v="3"/>
    <x v="5"/>
    <s v="August 16, 1985 (United States)"/>
    <n v="7.3"/>
    <x v="96"/>
    <s v="Dan O'Bannon"/>
    <s v="Rudy Ricci"/>
    <s v="Clu Gulager"/>
    <s v="United States"/>
    <n v="4000000"/>
    <n v="14237880"/>
    <s v="Cinema '84"/>
    <n v="91"/>
  </r>
  <r>
    <s v="St. Elmo's Fire"/>
    <s v="R"/>
    <x v="0"/>
    <x v="5"/>
    <s v="June 28, 1985 (United States)"/>
    <n v="6.4"/>
    <x v="100"/>
    <s v="Joel Schumacher"/>
    <s v="Joel Schumacher"/>
    <s v="Demi Moore"/>
    <s v="United States"/>
    <n v="10000000"/>
    <n v="37803872"/>
    <s v="Columbia Pictures"/>
    <n v="110"/>
  </r>
  <r>
    <s v="Brazil"/>
    <s v="R"/>
    <x v="0"/>
    <x v="5"/>
    <s v="December 18, 1985 (United States)"/>
    <n v="7.9"/>
    <x v="291"/>
    <s v="Terry Gilliam"/>
    <s v="Terry Gilliam"/>
    <s v="Jonathan Pryce"/>
    <s v="United Kingdom"/>
    <n v="15000000"/>
    <n v="9949953"/>
    <s v="Embassy International Pictures"/>
    <n v="132"/>
  </r>
  <r>
    <s v="Pale Rider"/>
    <s v="R"/>
    <x v="0"/>
    <x v="5"/>
    <s v="June 28, 1985 (United States)"/>
    <n v="7.3"/>
    <x v="292"/>
    <s v="Clint Eastwood"/>
    <s v="Michael Butler"/>
    <s v="Clint Eastwood"/>
    <s v="United States"/>
    <n v="6900000"/>
    <n v="41410568"/>
    <s v="The Malpaso Company"/>
    <n v="115"/>
  </r>
  <r>
    <s v="Teen Wolf"/>
    <s v="PG"/>
    <x v="3"/>
    <x v="5"/>
    <s v="August 23, 1985 (United States)"/>
    <n v="6.1"/>
    <x v="293"/>
    <s v="Rod Daniel"/>
    <s v="Jeph Loeb"/>
    <s v="Michael J. Fox"/>
    <s v="United States"/>
    <n v="0"/>
    <n v="33086611"/>
    <s v="Atlantic Entertainment Group"/>
    <n v="91"/>
  </r>
  <r>
    <s v="Real Genius"/>
    <s v="PG"/>
    <x v="3"/>
    <x v="5"/>
    <s v="August 7, 1985 (United States)"/>
    <n v="7"/>
    <x v="189"/>
    <s v="Martha Coolidge"/>
    <s v="Neal Israel"/>
    <s v="Val Kilmer"/>
    <s v="United States"/>
    <n v="8000000"/>
    <n v="12952019"/>
    <s v="Delphi III Productions"/>
    <n v="108"/>
  </r>
  <r>
    <s v="Commando"/>
    <s v="R"/>
    <x v="2"/>
    <x v="5"/>
    <s v="October 4, 1985 (United States)"/>
    <n v="6.7"/>
    <x v="294"/>
    <s v="Mark L. Lester"/>
    <s v="Jeph Loeb"/>
    <s v="Arnold Schwarzenegger"/>
    <s v="United States"/>
    <n v="10000000"/>
    <n v="57491000"/>
    <s v="SLM Production Group"/>
    <n v="90"/>
  </r>
  <r>
    <s v="Witness"/>
    <s v="R"/>
    <x v="6"/>
    <x v="5"/>
    <s v="February 8, 1985 (United States)"/>
    <n v="7.4"/>
    <x v="295"/>
    <s v="Peter Weir"/>
    <s v="William Kelley"/>
    <s v="Harrison Ford"/>
    <s v="United States"/>
    <n v="12000000"/>
    <n v="68706993"/>
    <s v="Paramount Pictures"/>
    <n v="112"/>
  </r>
  <r>
    <s v="The Color Purple"/>
    <s v="PG-13"/>
    <x v="0"/>
    <x v="5"/>
    <s v="February 7, 1986 (United States)"/>
    <n v="7.8"/>
    <x v="296"/>
    <s v="Steven Spielberg"/>
    <s v="Menno Meyjes"/>
    <s v="Danny Glover"/>
    <s v="United States"/>
    <n v="15000000"/>
    <n v="98467863"/>
    <s v="Amblin Entertainment"/>
    <n v="154"/>
  </r>
  <r>
    <s v="Silverado"/>
    <s v="PG-13"/>
    <x v="2"/>
    <x v="5"/>
    <s v="July 10, 1985 (United States)"/>
    <n v="7.2"/>
    <x v="80"/>
    <s v="Lawrence Kasdan"/>
    <s v="Lawrence Kasdan"/>
    <s v="Kevin Kline"/>
    <s v="United States"/>
    <n v="26000000"/>
    <n v="32192570"/>
    <s v="Columbia Pictures"/>
    <n v="133"/>
  </r>
  <r>
    <s v="Rocky IV"/>
    <s v="PG"/>
    <x v="0"/>
    <x v="5"/>
    <s v="November 27, 1985 (United States)"/>
    <n v="6.9"/>
    <x v="79"/>
    <s v="Sylvester Stallone"/>
    <s v="Sylvester Stallone"/>
    <s v="Sylvester Stallone"/>
    <s v="United States"/>
    <n v="30000000"/>
    <n v="300473716"/>
    <s v="United Artists"/>
    <n v="91"/>
  </r>
  <r>
    <s v="Better Off Dead..."/>
    <s v="PG"/>
    <x v="3"/>
    <x v="5"/>
    <s v="October 11, 1985 (United States)"/>
    <n v="7.1"/>
    <x v="82"/>
    <s v="Savage Steve Holland"/>
    <s v="Savage Steve Holland"/>
    <s v="John Cusack"/>
    <s v="United States"/>
    <n v="0"/>
    <n v="10297601"/>
    <s v="A&amp;M Films"/>
    <n v="97"/>
  </r>
  <r>
    <s v="Ran"/>
    <s v="R"/>
    <x v="2"/>
    <x v="5"/>
    <s v="June 1, 1985 (Japan)"/>
    <n v="8.1999999999999993"/>
    <x v="297"/>
    <s v="Akira Kurosawa"/>
    <s v="Akira Kurosawa"/>
    <s v="Tatsuya Nakadai"/>
    <s v="Japan"/>
    <n v="11500000"/>
    <n v="4164283"/>
    <s v="Greenwich Film Productions"/>
    <n v="162"/>
  </r>
  <r>
    <s v="Ladyhawke"/>
    <s v="PG-13"/>
    <x v="1"/>
    <x v="5"/>
    <s v="April 12, 1985 (United States)"/>
    <n v="7"/>
    <x v="141"/>
    <s v="Richard Donner"/>
    <s v="Edward Khmara"/>
    <s v="Matthew Broderick"/>
    <s v="United States"/>
    <n v="20000000"/>
    <n v="18432000"/>
    <s v="Twentieth Century Fox"/>
    <n v="121"/>
  </r>
  <r>
    <s v="A Room with a View"/>
    <s v="Not Rated"/>
    <x v="0"/>
    <x v="5"/>
    <s v="April 11, 1986 (United Kingdom)"/>
    <n v="7.3"/>
    <x v="135"/>
    <s v="James Ivory"/>
    <s v="E.M. Forster"/>
    <s v="Maggie Smith"/>
    <s v="United Kingdom"/>
    <n v="3000000"/>
    <n v="21041453"/>
    <s v="Goldcrest Films International"/>
    <n v="117"/>
  </r>
  <r>
    <s v="Red Sonja"/>
    <s v="PG-13"/>
    <x v="2"/>
    <x v="5"/>
    <s v="July 3, 1985 (United States)"/>
    <n v="5.0999999999999996"/>
    <x v="244"/>
    <s v="Richard Fleischer"/>
    <s v="Robert E. Howard"/>
    <s v="Arnold Schwarzenegger"/>
    <s v="United States"/>
    <n v="17900000"/>
    <n v="6951415"/>
    <s v="Dino De Laurentiis Company"/>
    <n v="89"/>
  </r>
  <r>
    <s v="Fright Night"/>
    <s v="R"/>
    <x v="7"/>
    <x v="5"/>
    <s v="August 2, 1985 (United States)"/>
    <n v="7.1"/>
    <x v="148"/>
    <s v="Tom Holland"/>
    <s v="Tom Holland"/>
    <s v="Chris Sarandon"/>
    <s v="United States"/>
    <n v="9000000"/>
    <n v="24922237"/>
    <s v="Columbia Pictures"/>
    <n v="106"/>
  </r>
  <r>
    <s v="Explorers"/>
    <s v="PG"/>
    <x v="1"/>
    <x v="5"/>
    <s v="July 12, 1985 (United States)"/>
    <n v="6.5"/>
    <x v="20"/>
    <s v="Joe Dante"/>
    <s v="Eric Luke"/>
    <s v="Ethan Hawke"/>
    <s v="United States"/>
    <n v="25000000"/>
    <n v="9873044"/>
    <s v="Paramount Pictures"/>
    <n v="109"/>
  </r>
  <r>
    <s v="Flesh+Blood"/>
    <s v="R"/>
    <x v="1"/>
    <x v="5"/>
    <s v="August 30, 1985 (United States)"/>
    <n v="6.7"/>
    <x v="27"/>
    <s v="Paul Verhoeven"/>
    <s v="Gerard Soeteman"/>
    <s v="Rutger Hauer"/>
    <s v="Netherlands"/>
    <n v="6500000"/>
    <m/>
    <s v="Riverside Pictures"/>
    <n v="126"/>
  </r>
  <r>
    <s v="Mad Max Beyond Thunderdome"/>
    <s v="PG-13"/>
    <x v="2"/>
    <x v="5"/>
    <s v="July 10, 1985 (United States)"/>
    <n v="6.3"/>
    <x v="298"/>
    <s v="George Miller"/>
    <s v="Terry Hayes"/>
    <s v="Mel Gibson"/>
    <s v="Australia"/>
    <n v="10000000"/>
    <n v="36230219"/>
    <s v="Kennedy Miller Productions"/>
    <n v="107"/>
  </r>
  <r>
    <s v="After Hours"/>
    <s v="R"/>
    <x v="3"/>
    <x v="5"/>
    <s v="October 11, 1985 (United States)"/>
    <n v="7.7"/>
    <x v="148"/>
    <s v="Martin Scorsese"/>
    <s v="Joseph Minion"/>
    <s v="Griffin Dunne"/>
    <s v="United States"/>
    <n v="4500000"/>
    <n v="10609321"/>
    <s v="The Geffen Company"/>
    <n v="97"/>
  </r>
  <r>
    <s v="A View to a Kill"/>
    <s v="PG"/>
    <x v="2"/>
    <x v="5"/>
    <s v="May 24, 1985 (United States)"/>
    <n v="6.3"/>
    <x v="246"/>
    <s v="John Glen"/>
    <s v="Richard Maibaum"/>
    <s v="Roger Moore"/>
    <s v="United Kingdom"/>
    <n v="30000000"/>
    <n v="50327960"/>
    <s v="Eon Productions"/>
    <n v="131"/>
  </r>
  <r>
    <s v="Fletch"/>
    <s v="PG"/>
    <x v="3"/>
    <x v="5"/>
    <s v="May 31, 1985 (United States)"/>
    <n v="6.9"/>
    <x v="13"/>
    <s v="Michael Ritchie"/>
    <s v="Gregory McDonald"/>
    <s v="Chevy Chase"/>
    <s v="United States"/>
    <n v="8000000"/>
    <n v="59612888"/>
    <s v="Universal Pictures"/>
    <n v="98"/>
  </r>
  <r>
    <s v="Perfect"/>
    <s v="R"/>
    <x v="0"/>
    <x v="5"/>
    <s v="June 7, 1985 (United States)"/>
    <n v="4.5"/>
    <x v="67"/>
    <s v="James Bridges"/>
    <s v="Aaron Latham"/>
    <s v="John Travolta"/>
    <s v="United States"/>
    <n v="19000000"/>
    <n v="12918858"/>
    <s v="Columbia Pictures"/>
    <n v="115"/>
  </r>
  <r>
    <s v="A Nightmare on Elm Street 2: Freddy's Revenge"/>
    <s v="R"/>
    <x v="4"/>
    <x v="5"/>
    <s v="November 1, 1985 (United States)"/>
    <n v="5.5"/>
    <x v="148"/>
    <s v="Jack Sholder"/>
    <s v="David Chaskin"/>
    <s v="Robert Englund"/>
    <s v="United States"/>
    <n v="3000000"/>
    <n v="29999213"/>
    <s v="New Line Cinema"/>
    <n v="87"/>
  </r>
  <r>
    <s v="Summer Rental"/>
    <s v="PG"/>
    <x v="3"/>
    <x v="5"/>
    <s v="August 9, 1985 (United States)"/>
    <n v="6.3"/>
    <x v="30"/>
    <s v="Carl Reiner"/>
    <s v="Jeremy Stevens"/>
    <s v="John Candy"/>
    <s v="United States"/>
    <n v="0"/>
    <n v="24689703"/>
    <s v="Paramount Pictures"/>
    <n v="87"/>
  </r>
  <r>
    <s v="Lifeforce"/>
    <s v="R"/>
    <x v="2"/>
    <x v="5"/>
    <s v="June 21, 1985 (United States)"/>
    <n v="6.2"/>
    <x v="33"/>
    <s v="Tobe Hooper"/>
    <s v="Colin Wilson"/>
    <s v="Steve Railsback"/>
    <s v="United Kingdom"/>
    <n v="25000000"/>
    <n v="11603545"/>
    <s v="Golan-Globus Productions"/>
    <n v="101"/>
  </r>
  <r>
    <s v="Pee-wee's Big Adventure"/>
    <s v="PG"/>
    <x v="1"/>
    <x v="5"/>
    <s v="August 9, 1985 (United States)"/>
    <n v="7"/>
    <x v="152"/>
    <s v="Tim Burton"/>
    <s v="Phil Hartman"/>
    <s v="Paul Reubens"/>
    <s v="United States"/>
    <n v="6000000"/>
    <n v="40940662"/>
    <s v="Warner Bros."/>
    <n v="91"/>
  </r>
  <r>
    <s v="Out of Africa"/>
    <s v="PG"/>
    <x v="5"/>
    <x v="5"/>
    <s v="December 20, 1985 (United States)"/>
    <n v="7.2"/>
    <x v="186"/>
    <s v="Sydney Pollack"/>
    <s v="Karen Blixen"/>
    <s v="Meryl Streep"/>
    <s v="United States"/>
    <n v="31000000"/>
    <n v="227514205"/>
    <s v="Mirage Enterprises"/>
    <n v="161"/>
  </r>
  <r>
    <s v="Day of the Dead"/>
    <s v="Not Rated"/>
    <x v="4"/>
    <x v="5"/>
    <s v="July 19, 1985 (United States)"/>
    <n v="7.1"/>
    <x v="1"/>
    <s v="George A. Romero"/>
    <s v="George A. Romero"/>
    <s v="Lori Cardille"/>
    <s v="United States"/>
    <n v="3500000"/>
    <n v="5000000"/>
    <s v="United Film Distribution Company (UFDC)"/>
    <n v="101"/>
  </r>
  <r>
    <s v="Just One of the Guys"/>
    <s v="PG-13"/>
    <x v="3"/>
    <x v="5"/>
    <s v="April 26, 1985 (United States)"/>
    <n v="6.5"/>
    <x v="30"/>
    <s v="Lisa Gottlieb"/>
    <s v="Dennis Feldman"/>
    <s v="Joyce Hyser"/>
    <s v="United States"/>
    <n v="0"/>
    <n v="11528900"/>
    <s v="Columbia Pictures"/>
    <n v="100"/>
  </r>
  <r>
    <s v="National Lampoon's European Vacation"/>
    <s v="PG-13"/>
    <x v="1"/>
    <x v="5"/>
    <s v="July 26, 1985 (United States)"/>
    <n v="6.2"/>
    <x v="89"/>
    <s v="Amy Heckerling"/>
    <s v="John Hughes"/>
    <s v="Chevy Chase"/>
    <s v="United States"/>
    <n v="17000000"/>
    <n v="49364621"/>
    <s v="National Lampoon"/>
    <n v="95"/>
  </r>
  <r>
    <s v="Spies Like Us"/>
    <s v="PG"/>
    <x v="1"/>
    <x v="5"/>
    <s v="December 6, 1985 (United States)"/>
    <n v="6.4"/>
    <x v="147"/>
    <s v="John Landis"/>
    <s v="Dan Aykroyd"/>
    <s v="Chevy Chase"/>
    <s v="United States"/>
    <n v="22000000"/>
    <n v="60088980"/>
    <s v="Warner Bros."/>
    <n v="102"/>
  </r>
  <r>
    <s v="House"/>
    <s v="R"/>
    <x v="3"/>
    <x v="5"/>
    <s v="February 28, 1986 (United States)"/>
    <n v="6.2"/>
    <x v="33"/>
    <s v="Steve Miner"/>
    <s v="Fred Dekker"/>
    <s v="William Katt"/>
    <s v="United States"/>
    <n v="3000000"/>
    <n v="19444631"/>
    <s v="New World Pictures"/>
    <n v="93"/>
  </r>
  <r>
    <s v="Police Academy 2: Their First Assignment"/>
    <s v="PG-13"/>
    <x v="3"/>
    <x v="5"/>
    <s v="March 29, 1985 (United States)"/>
    <n v="5.8"/>
    <x v="239"/>
    <s v="Jerry Paris"/>
    <s v="Neal Israel"/>
    <s v="Steve Guttenberg"/>
    <s v="United States"/>
    <n v="7600000"/>
    <n v="55600000"/>
    <s v="Warner Bros."/>
    <n v="87"/>
  </r>
  <r>
    <s v="The Black Cauldron"/>
    <s v="PG"/>
    <x v="10"/>
    <x v="5"/>
    <s v="July 24, 1985 (United States)"/>
    <n v="6.4"/>
    <x v="24"/>
    <s v="Ted Berman"/>
    <s v="Lloyd Alexander"/>
    <s v="Grant Bardsley"/>
    <s v="United States"/>
    <n v="44000000"/>
    <n v="21288692"/>
    <s v="Walt Disney Pictures"/>
    <n v="80"/>
  </r>
  <r>
    <s v="Friday the 13th: A New Beginning"/>
    <s v="R"/>
    <x v="4"/>
    <x v="5"/>
    <s v="March 22, 1985 (United States)"/>
    <n v="4.8"/>
    <x v="251"/>
    <s v="Danny Steinmann"/>
    <s v="Martin Kitrosser"/>
    <s v="Melanie Kinnaman"/>
    <s v="United States"/>
    <n v="2200000"/>
    <n v="21930418"/>
    <s v="Georgetown Productions Inc."/>
    <n v="92"/>
  </r>
  <r>
    <s v="Runaway Train"/>
    <s v="R"/>
    <x v="2"/>
    <x v="5"/>
    <s v="January 17, 1986 (United States)"/>
    <n v="7.2"/>
    <x v="101"/>
    <s v="Andrey Konchalovskiy"/>
    <s v="Djordje Milicevic"/>
    <s v="Jon Voight"/>
    <s v="United States"/>
    <n v="9000000"/>
    <n v="7683620"/>
    <s v="Golan-Globus Productions"/>
    <n v="111"/>
  </r>
  <r>
    <s v="Re-Animator"/>
    <s v="Unrated"/>
    <x v="3"/>
    <x v="5"/>
    <s v="October 18, 1985 (United States)"/>
    <n v="7.2"/>
    <x v="83"/>
    <s v="Stuart Gordon"/>
    <s v="H.P. Lovecraft"/>
    <s v="Jeffrey Combs"/>
    <s v="United States"/>
    <n v="900000"/>
    <n v="2023414"/>
    <s v="Empire Pictures"/>
    <n v="104"/>
  </r>
  <r>
    <s v="Brewster's Millions"/>
    <s v="PG"/>
    <x v="3"/>
    <x v="5"/>
    <s v="May 22, 1985 (United States)"/>
    <n v="6.5"/>
    <x v="248"/>
    <s v="Walter Hill"/>
    <s v="George Barr McCutcheon"/>
    <s v="Richard Pryor"/>
    <s v="United States"/>
    <n v="20000000"/>
    <n v="45833132"/>
    <s v="Universal Pictures"/>
    <n v="102"/>
  </r>
  <r>
    <s v="The Last Dragon"/>
    <s v="PG-13"/>
    <x v="2"/>
    <x v="5"/>
    <s v="March 22, 1985 (United States)"/>
    <n v="6.9"/>
    <x v="38"/>
    <s v="Michael Schultz"/>
    <s v="Louis Venosta"/>
    <s v="Taimak"/>
    <s v="United States"/>
    <n v="10000000"/>
    <n v="25754284"/>
    <s v="Delphi III Productions"/>
    <n v="109"/>
  </r>
  <r>
    <s v="The Legend of Billie Jean"/>
    <s v="PG-13"/>
    <x v="2"/>
    <x v="5"/>
    <s v="July 19, 1985 (United States)"/>
    <n v="6.6"/>
    <x v="299"/>
    <s v="Matthew Robbins"/>
    <s v="Mark Rosenthal"/>
    <s v="Helen Slater"/>
    <s v="United States"/>
    <n v="0"/>
    <n v="3099497"/>
    <s v="Gomillion Studios"/>
    <n v="96"/>
  </r>
  <r>
    <s v="Desperately Seeking Susan"/>
    <s v="PG-13"/>
    <x v="3"/>
    <x v="5"/>
    <s v="April 12, 1985 (United States)"/>
    <n v="6"/>
    <x v="22"/>
    <s v="Susan Seidelman"/>
    <s v="Leora Barish"/>
    <s v="Rosanna Arquette"/>
    <s v="United States"/>
    <n v="4500000"/>
    <n v="27398584"/>
    <s v="Orion Pictures"/>
    <n v="104"/>
  </r>
  <r>
    <s v="Girls Just Want to Have Fun"/>
    <s v="PG"/>
    <x v="3"/>
    <x v="5"/>
    <s v="April 12, 1985 (United States)"/>
    <n v="6"/>
    <x v="9"/>
    <s v="Alan Metter"/>
    <s v="Amy Spies"/>
    <s v="Biff Yeager"/>
    <s v="United States"/>
    <n v="0"/>
    <n v="6326051"/>
    <s v="New World Pictures"/>
    <n v="90"/>
  </r>
  <r>
    <s v="Vision Quest"/>
    <s v="R"/>
    <x v="0"/>
    <x v="5"/>
    <s v="February 15, 1985 (United States)"/>
    <n v="6.6"/>
    <x v="140"/>
    <s v="Harold Becker"/>
    <s v="Terry Davis"/>
    <s v="Matthew Modine"/>
    <s v="United States"/>
    <n v="0"/>
    <n v="12993175"/>
    <s v="Warner Bros."/>
    <n v="107"/>
  </r>
  <r>
    <s v="Jagged Edge"/>
    <s v="R"/>
    <x v="0"/>
    <x v="5"/>
    <s v="October 4, 1985 (United States)"/>
    <n v="6.5"/>
    <x v="21"/>
    <s v="Richard Marquand"/>
    <s v="Joe Eszterhas"/>
    <s v="Jeff Bridges"/>
    <s v="United States"/>
    <n v="15000000"/>
    <n v="40491165"/>
    <s v="Columbia Pictures"/>
    <n v="108"/>
  </r>
  <r>
    <s v="Enemy Mine"/>
    <s v="PG-13"/>
    <x v="2"/>
    <x v="5"/>
    <s v="December 20, 1985 (United States)"/>
    <n v="6.9"/>
    <x v="147"/>
    <s v="Wolfgang Petersen"/>
    <s v="Barry Longyear"/>
    <s v="Dennis Quaid"/>
    <s v="United States"/>
    <n v="40000000"/>
    <n v="12303411"/>
    <s v="Twentieth Century Fox"/>
    <n v="108"/>
  </r>
  <r>
    <s v="Tuff Turf"/>
    <s v="R"/>
    <x v="2"/>
    <x v="5"/>
    <s v="January 11, 1985 (United States)"/>
    <n v="6.1"/>
    <x v="109"/>
    <s v="Fritz Kiersch"/>
    <s v="Jette Rinck"/>
    <s v="James Spader"/>
    <s v="United States"/>
    <n v="0"/>
    <n v="9369329"/>
    <s v="New World Pictures"/>
    <n v="112"/>
  </r>
  <r>
    <s v="Volunteers"/>
    <s v="R"/>
    <x v="1"/>
    <x v="5"/>
    <s v="August 16, 1985 (United States)"/>
    <n v="5.5"/>
    <x v="28"/>
    <s v="Nicholas Meyer"/>
    <s v="Keith Critchlow"/>
    <s v="Tom Hanks"/>
    <s v="United States"/>
    <n v="0"/>
    <n v="19875740"/>
    <s v="HBO Pictures"/>
    <n v="107"/>
  </r>
  <r>
    <s v="The Jewel of the Nile"/>
    <s v="PG"/>
    <x v="2"/>
    <x v="5"/>
    <s v="December 11, 1985 (United States)"/>
    <n v="6.1"/>
    <x v="239"/>
    <s v="Lewis Teague"/>
    <s v="Mark Rosenthal"/>
    <s v="Michael Douglas"/>
    <s v="United States"/>
    <n v="25000000"/>
    <n v="96773200"/>
    <s v="SLM Production Group"/>
    <n v="106"/>
  </r>
  <r>
    <s v="Once Bitten"/>
    <s v="PG-13"/>
    <x v="3"/>
    <x v="5"/>
    <s v="November 15, 1985 (United States)"/>
    <n v="5.5"/>
    <x v="21"/>
    <s v="Howard Storm"/>
    <s v="Dimitri Villard"/>
    <s v="Lauren Hutton"/>
    <s v="United States"/>
    <n v="3200000"/>
    <n v="10000000"/>
    <s v="Night Life Inc."/>
    <n v="94"/>
  </r>
  <r>
    <s v="Private Resort"/>
    <s v="R"/>
    <x v="3"/>
    <x v="5"/>
    <s v="May 3, 1985 (United States)"/>
    <n v="5.3"/>
    <x v="102"/>
    <s v="George Bowers"/>
    <s v="Gordon Mitchell"/>
    <s v="Rob Morrow"/>
    <s v="United States"/>
    <n v="0"/>
    <n v="331816"/>
    <s v="Delphi III Productions"/>
    <n v="82"/>
  </r>
  <r>
    <s v="Police Story"/>
    <s v="PG-13"/>
    <x v="2"/>
    <x v="5"/>
    <s v="December 14, 1985 (Hong Kong)"/>
    <n v="7.6"/>
    <x v="189"/>
    <s v="Jackie Chan"/>
    <s v="Jackie Chan"/>
    <s v="Jackie Chan"/>
    <s v="Hong Kong"/>
    <n v="0"/>
    <n v="113164"/>
    <s v="Golden Way Films Ltd."/>
    <n v="100"/>
  </r>
  <r>
    <s v="Into the Night"/>
    <s v="R"/>
    <x v="2"/>
    <x v="5"/>
    <s v="February 22, 1985 (United States)"/>
    <n v="6.5"/>
    <x v="35"/>
    <s v="John Landis"/>
    <s v="Ron Koslow"/>
    <s v="Jeff Goldblum"/>
    <s v="United States"/>
    <n v="8000000"/>
    <n v="7562164"/>
    <s v="Universal Pictures"/>
    <n v="115"/>
  </r>
  <r>
    <s v="The Sure Thing"/>
    <s v="PG-13"/>
    <x v="3"/>
    <x v="5"/>
    <s v="March 1, 1985 (United States)"/>
    <n v="7"/>
    <x v="20"/>
    <s v="Rob Reiner"/>
    <s v="Steve Bloom"/>
    <s v="John Cusack"/>
    <s v="United States"/>
    <n v="4500000"/>
    <n v="18135531"/>
    <s v="Embassy Pictures"/>
    <n v="95"/>
  </r>
  <r>
    <s v="White Nights"/>
    <s v="PG-13"/>
    <x v="0"/>
    <x v="5"/>
    <s v="December 6, 1985 (United States)"/>
    <n v="6.7"/>
    <x v="194"/>
    <s v="Taylor Hackford"/>
    <s v="James Goldman"/>
    <s v="Mikhail Baryshnikov"/>
    <s v="United States"/>
    <n v="20000000"/>
    <n v="42160849"/>
    <s v="Columbia Pictures"/>
    <n v="136"/>
  </r>
  <r>
    <s v="Mischief"/>
    <s v="R"/>
    <x v="3"/>
    <x v="5"/>
    <s v="February 8, 1985 (United States)"/>
    <n v="6.5"/>
    <x v="300"/>
    <s v="Mel Damski"/>
    <s v="Noel Black"/>
    <s v="Doug McKeon"/>
    <s v="United States"/>
    <n v="0"/>
    <n v="8692426"/>
    <s v="Twentieth Century Fox"/>
    <n v="97"/>
  </r>
  <r>
    <s v="Silver Bullet"/>
    <s v="R"/>
    <x v="4"/>
    <x v="5"/>
    <s v="October 11, 1985 (United States)"/>
    <n v="6.4"/>
    <x v="151"/>
    <s v="Daniel Attias"/>
    <s v="Stephen King"/>
    <s v="Gary Busey"/>
    <s v="United States"/>
    <n v="7000000"/>
    <n v="12361866"/>
    <s v="Dino De Laurentiis Company"/>
    <n v="95"/>
  </r>
  <r>
    <s v="Kiss of the Spider Woman"/>
    <s v="R"/>
    <x v="0"/>
    <x v="5"/>
    <s v="July 26, 1985 (United States)"/>
    <n v="7.4"/>
    <x v="30"/>
    <s v="Hector Babenco"/>
    <s v="Manuel Puig"/>
    <s v="William Hurt"/>
    <s v="Brazil"/>
    <n v="0"/>
    <n v="17009654"/>
    <s v="HB Filmes"/>
    <n v="120"/>
  </r>
  <r>
    <s v="My Beautiful Laundrette"/>
    <s v="R"/>
    <x v="3"/>
    <x v="5"/>
    <s v="April 4, 1986 (United States)"/>
    <n v="6.9"/>
    <x v="30"/>
    <s v="Stephen Frears"/>
    <s v="Hanif Kureishi"/>
    <s v="Saeed Jaffrey"/>
    <s v="United Kingdom"/>
    <n v="0"/>
    <n v="2455535"/>
    <s v="Working Title Films"/>
    <n v="97"/>
  </r>
  <r>
    <s v="Young Sherlock Holmes"/>
    <s v="PG-13"/>
    <x v="1"/>
    <x v="5"/>
    <s v="December 4, 1985 (United States)"/>
    <n v="6.8"/>
    <x v="20"/>
    <s v="Barry Levinson"/>
    <s v="Arthur Conan Doyle"/>
    <s v="Nicholas Rowe"/>
    <s v="United States"/>
    <n v="18000000"/>
    <n v="19739575"/>
    <s v="Amblin Entertainment"/>
    <n v="109"/>
  </r>
  <r>
    <s v="Smooth Talk"/>
    <s v="PG-13"/>
    <x v="0"/>
    <x v="5"/>
    <s v="November 15, 1985 (United States)"/>
    <n v="6.5"/>
    <x v="155"/>
    <s v="Joyce Chopra"/>
    <s v="Joyce Carol Oates"/>
    <s v="Treat Williams"/>
    <s v="United Kingdom"/>
    <n v="2400000"/>
    <n v="16785"/>
    <s v="American Playhouse"/>
    <n v="92"/>
  </r>
  <r>
    <s v="Porky's Revenge"/>
    <s v="R"/>
    <x v="3"/>
    <x v="5"/>
    <s v="March 22, 1985 (United States)"/>
    <n v="4.8"/>
    <x v="140"/>
    <s v="James Komack"/>
    <s v="Bob Clark"/>
    <s v="Dan Monahan"/>
    <s v="United States"/>
    <n v="9000000"/>
    <n v="20518905"/>
    <s v="Melvin Simon Productions"/>
    <n v="92"/>
  </r>
  <r>
    <s v="Year of the Dragon"/>
    <s v="R"/>
    <x v="2"/>
    <x v="5"/>
    <s v="August 16, 1985 (United States)"/>
    <n v="6.9"/>
    <x v="21"/>
    <s v="Michael Cimino"/>
    <s v="Robert Daley"/>
    <s v="Mickey Rourke"/>
    <s v="United States"/>
    <n v="24000000"/>
    <n v="18707466"/>
    <s v="Dino De Laurentiis Company"/>
    <n v="134"/>
  </r>
  <r>
    <s v="Prizzi's Honor"/>
    <s v="R"/>
    <x v="3"/>
    <x v="5"/>
    <s v="June 14, 1985 (United States)"/>
    <n v="6.7"/>
    <x v="301"/>
    <s v="John Huston"/>
    <s v="Richard Condon"/>
    <s v="Jack Nicholson"/>
    <s v="United States"/>
    <n v="0"/>
    <n v="26657534"/>
    <s v="ABC Motion Pictures"/>
    <n v="130"/>
  </r>
  <r>
    <s v="The Quiet Earth"/>
    <s v="R"/>
    <x v="0"/>
    <x v="5"/>
    <s v="October 18, 1985 (United States)"/>
    <n v="6.8"/>
    <x v="151"/>
    <s v="Geoff Murphy"/>
    <s v="Craig Harrison"/>
    <s v="Bruno Lawrence"/>
    <s v="New Zealand"/>
    <n v="1000000"/>
    <n v="2123135"/>
    <s v="Cinepro"/>
    <n v="91"/>
  </r>
  <r>
    <s v="Tampopo"/>
    <s v="Not Rated"/>
    <x v="3"/>
    <x v="5"/>
    <s v="September 1987 (United States)"/>
    <n v="8"/>
    <x v="27"/>
    <s v="Jûzô Itami"/>
    <s v="Jûzô Itami"/>
    <s v="Ken Watanabe"/>
    <s v="Japan"/>
    <n v="0"/>
    <n v="444213"/>
    <s v="Itami Productions"/>
    <n v="114"/>
  </r>
  <r>
    <s v="Creature"/>
    <s v="R"/>
    <x v="4"/>
    <x v="5"/>
    <s v="March 19, 1986 (France)"/>
    <n v="4.3"/>
    <x v="99"/>
    <s v="William Malone"/>
    <s v="William Malone"/>
    <s v="Stan Ivar"/>
    <s v="United States"/>
    <n v="750000"/>
    <m/>
    <s v="Trans World Entertainment (TWE)"/>
    <n v="97"/>
  </r>
  <r>
    <s v="Secret Admirer"/>
    <s v="R"/>
    <x v="3"/>
    <x v="5"/>
    <s v="June 14, 1985 (United States)"/>
    <n v="6.6"/>
    <x v="252"/>
    <s v="David Greenwalt"/>
    <s v="Jim Kouf"/>
    <s v="C. Thomas Howell"/>
    <s v="United States"/>
    <n v="0"/>
    <n v="8622757"/>
    <s v="Orion Pictures"/>
    <n v="90"/>
  </r>
  <r>
    <s v="No Retreat, No Surrender"/>
    <s v="PG"/>
    <x v="2"/>
    <x v="5"/>
    <s v="May 2, 1986 (United States)"/>
    <n v="5.7"/>
    <x v="29"/>
    <s v="Corey Yuen"/>
    <s v="See-Yuen Ng"/>
    <s v="Kurt McKinney"/>
    <s v="United States"/>
    <n v="0"/>
    <n v="4662137"/>
    <s v="Seasonal Film Corporation"/>
    <n v="85"/>
  </r>
  <r>
    <s v="D.A.R.Y.L."/>
    <s v="PG"/>
    <x v="8"/>
    <x v="5"/>
    <s v="June 14, 1985 (United States)"/>
    <n v="6.3"/>
    <x v="23"/>
    <s v="Simon Wincer"/>
    <s v="David Ambrose"/>
    <s v="Mary Beth Hurt"/>
    <s v="United Kingdom"/>
    <n v="0"/>
    <n v="7840873"/>
    <s v="Paramount Pictures"/>
    <n v="99"/>
  </r>
  <r>
    <s v="Mishima: A Life in Four Chapters"/>
    <s v="R"/>
    <x v="5"/>
    <x v="5"/>
    <s v="September 20, 1985 (United States)"/>
    <n v="8"/>
    <x v="9"/>
    <s v="Paul Schrader"/>
    <s v="Paul Schrader"/>
    <s v="Ken Ogata"/>
    <s v="United States"/>
    <n v="5000000"/>
    <n v="569996"/>
    <s v="Zoetrope Studios"/>
    <n v="120"/>
  </r>
  <r>
    <s v="A Chorus Line"/>
    <s v="PG-13"/>
    <x v="0"/>
    <x v="5"/>
    <s v="December 20, 1985 (United States)"/>
    <n v="6.2"/>
    <x v="149"/>
    <s v="Richard Attenborough"/>
    <s v="Arnold Schulman"/>
    <s v="Michael Douglas"/>
    <s v="United States"/>
    <n v="27000000"/>
    <n v="14202899"/>
    <s v="Embassy Pictures"/>
    <n v="113"/>
  </r>
  <r>
    <s v="Cat's Eye"/>
    <s v="PG-13"/>
    <x v="3"/>
    <x v="5"/>
    <s v="April 12, 1985 (United States)"/>
    <n v="6.3"/>
    <x v="301"/>
    <s v="Lewis Teague"/>
    <s v="Stephen King"/>
    <s v="Drew Barrymore"/>
    <s v="United States"/>
    <n v="7000000"/>
    <n v="13086298"/>
    <s v="Dino De Laurentiis Company"/>
    <n v="94"/>
  </r>
  <r>
    <s v="Murphy's Romance"/>
    <s v="PG-13"/>
    <x v="3"/>
    <x v="5"/>
    <s v="January 31, 1986 (United States)"/>
    <n v="7"/>
    <x v="106"/>
    <s v="Martin Ritt"/>
    <s v="Max Schott"/>
    <s v="Sally Field"/>
    <s v="United States"/>
    <n v="13000000"/>
    <n v="30867525"/>
    <s v="Columbia Pictures"/>
    <n v="107"/>
  </r>
  <r>
    <s v="Heaven Help Us"/>
    <s v="R"/>
    <x v="3"/>
    <x v="5"/>
    <s v="February 8, 1985 (United States)"/>
    <n v="6.9"/>
    <x v="26"/>
    <s v="Michael Dinner"/>
    <s v="Charles Purpura"/>
    <s v="Donald Sutherland"/>
    <s v="United States"/>
    <n v="0"/>
    <n v="6070794"/>
    <s v="HBO Pictures"/>
    <n v="104"/>
  </r>
  <r>
    <s v="American Flyers"/>
    <s v="PG-13"/>
    <x v="0"/>
    <x v="5"/>
    <s v="August 16, 1985 (United States)"/>
    <n v="6.5"/>
    <x v="37"/>
    <s v="John Badham"/>
    <s v="Steve Tesich"/>
    <s v="Kevin Costner"/>
    <s v="United States"/>
    <n v="0"/>
    <n v="1420355"/>
    <s v="WW Production"/>
    <n v="113"/>
  </r>
  <r>
    <s v="The Journey of Natty Gann"/>
    <s v="PG"/>
    <x v="1"/>
    <x v="5"/>
    <s v="September 27, 1985 (United States)"/>
    <n v="7"/>
    <x v="106"/>
    <s v="Jeremy Kagan"/>
    <s v="Jeanne Rosenberg"/>
    <s v="Meredith Salenger"/>
    <s v="United States"/>
    <n v="0"/>
    <n v="9708373"/>
    <s v="Walt Disney Pictures"/>
    <n v="101"/>
  </r>
  <r>
    <s v="Trouble in Mind"/>
    <s v="R"/>
    <x v="3"/>
    <x v="5"/>
    <s v="March 1986 (United States)"/>
    <n v="6.5"/>
    <x v="57"/>
    <s v="Alan Rudolph"/>
    <s v="Alan Rudolph"/>
    <s v="Kris Kristofferson"/>
    <s v="United States"/>
    <n v="0"/>
    <n v="19632"/>
    <s v="Pfeiffer/Blocker Production"/>
    <n v="111"/>
  </r>
  <r>
    <s v="Fandango"/>
    <s v="PG"/>
    <x v="3"/>
    <x v="5"/>
    <s v="January 25, 1985 (United States)"/>
    <n v="6.7"/>
    <x v="103"/>
    <s v="Kevin Reynolds"/>
    <s v="Kevin Reynolds"/>
    <s v="Kevin Costner"/>
    <s v="United States"/>
    <n v="7000000"/>
    <n v="91666"/>
    <s v="Warner Bros."/>
    <n v="91"/>
  </r>
  <r>
    <s v="Gotcha!"/>
    <s v="PG-13"/>
    <x v="2"/>
    <x v="5"/>
    <s v="May 3, 1985 (United States)"/>
    <n v="6.2"/>
    <x v="256"/>
    <s v="Jeff Kanew"/>
    <s v="Paul G. Hensler"/>
    <s v="Anthony Edwards"/>
    <s v="United States"/>
    <n v="0"/>
    <n v="10806919"/>
    <s v="Universal Pictures"/>
    <n v="101"/>
  </r>
  <r>
    <s v="Death Wish 3"/>
    <s v="R"/>
    <x v="2"/>
    <x v="5"/>
    <s v="November 1, 1985 (United States)"/>
    <n v="5.9"/>
    <x v="21"/>
    <s v="Michael Winner"/>
    <s v="Don Jakoby"/>
    <s v="Charles Bronson"/>
    <s v="United States"/>
    <n v="9000000"/>
    <n v="16116878"/>
    <s v="The Cannon Group"/>
    <n v="92"/>
  </r>
  <r>
    <s v="King Solomon's Mines"/>
    <s v="PG-13"/>
    <x v="2"/>
    <x v="5"/>
    <s v="November 22, 1985 (United States)"/>
    <n v="5.2"/>
    <x v="38"/>
    <s v="J. Lee Thompson"/>
    <s v="H. Rider Haggard"/>
    <s v="Richard Chamberlain"/>
    <s v="United States"/>
    <n v="12500000"/>
    <n v="15057465"/>
    <s v="The Cannon Group"/>
    <n v="100"/>
  </r>
  <r>
    <s v="American Warrior"/>
    <s v="R"/>
    <x v="2"/>
    <x v="5"/>
    <s v="August 30, 1985 (United States)"/>
    <n v="5.5"/>
    <x v="21"/>
    <s v="Sam Firstenberg"/>
    <s v="Paul De Mielche"/>
    <s v="Michael Dudikoff"/>
    <s v="United States"/>
    <n v="1000000"/>
    <n v="10499694"/>
    <s v="The Cannon Group"/>
    <n v="95"/>
  </r>
  <r>
    <s v="The Emerald Forest"/>
    <s v="R"/>
    <x v="2"/>
    <x v="5"/>
    <s v="July 3, 1985 (United States)"/>
    <n v="6.9"/>
    <x v="302"/>
    <s v="John Boorman"/>
    <s v="Rospo Pallenberg"/>
    <s v="Powers Boothe"/>
    <s v="United Kingdom"/>
    <n v="0"/>
    <n v="24468550"/>
    <s v="Christel Films"/>
    <n v="114"/>
  </r>
  <r>
    <s v="The Holcroft Covenant"/>
    <s v="R"/>
    <x v="2"/>
    <x v="5"/>
    <s v="October 18, 1985 (United States)"/>
    <n v="5.7"/>
    <x v="42"/>
    <s v="John Frankenheimer"/>
    <s v="Robert Ludlum"/>
    <s v="Michael Caine"/>
    <s v="United Kingdom"/>
    <n v="0"/>
    <n v="393825"/>
    <s v="Edie &amp; Ely Landau Inc."/>
    <n v="112"/>
  </r>
  <r>
    <s v="The Falcon and the Snowman"/>
    <s v="R"/>
    <x v="5"/>
    <x v="5"/>
    <s v="February 8, 1985 (United States)"/>
    <n v="6.8"/>
    <x v="35"/>
    <s v="John Schlesinger"/>
    <s v="Robert Lindsey"/>
    <s v="Timothy Hutton"/>
    <s v="United Kingdom"/>
    <n v="12000000"/>
    <n v="17130087"/>
    <s v="Hemdale"/>
    <n v="131"/>
  </r>
  <r>
    <s v="Transylvania 6-5000"/>
    <s v="PG"/>
    <x v="3"/>
    <x v="5"/>
    <s v="November 8, 1985 (United States)"/>
    <n v="5"/>
    <x v="194"/>
    <s v="Rudy De Luca"/>
    <s v="Rudy De Luca"/>
    <s v="Jeff Goldblum"/>
    <s v="Yugoslavia"/>
    <n v="3000000"/>
    <n v="7196872"/>
    <s v="Balcor Film Investors"/>
    <n v="93"/>
  </r>
  <r>
    <s v="Desert Hearts"/>
    <s v="R"/>
    <x v="0"/>
    <x v="5"/>
    <s v="March 7, 1986 (United States)"/>
    <n v="7"/>
    <x v="202"/>
    <s v="Donna Deitch"/>
    <s v="Jane Rule"/>
    <s v="Helen Shaver"/>
    <s v="United States"/>
    <n v="1250000"/>
    <n v="2492088"/>
    <s v="Desert Hearts Productions"/>
    <n v="91"/>
  </r>
  <r>
    <s v="The Heavenly Kid"/>
    <s v="PG-13"/>
    <x v="3"/>
    <x v="5"/>
    <s v="July 26, 1985 (United States)"/>
    <n v="6.3"/>
    <x v="196"/>
    <s v="Cary Medoway"/>
    <s v="Cary Medoway"/>
    <s v="Lewis Smith"/>
    <s v="United States"/>
    <n v="0"/>
    <n v="3852271"/>
    <s v="Engelberg-Sumner-Cheikes"/>
    <n v="90"/>
  </r>
  <r>
    <s v="The Purple Rose of Cairo"/>
    <s v="PG"/>
    <x v="3"/>
    <x v="5"/>
    <s v="April 19, 1985 (United States)"/>
    <n v="7.7"/>
    <x v="293"/>
    <s v="Woody Allen"/>
    <s v="Woody Allen"/>
    <s v="Mia Farrow"/>
    <s v="United States"/>
    <n v="15000000"/>
    <n v="10631333"/>
    <s v="Jack Rollins &amp; Charles H. Joffe Productions"/>
    <n v="82"/>
  </r>
  <r>
    <s v="The Man with One Red Shoe"/>
    <s v="PG"/>
    <x v="3"/>
    <x v="5"/>
    <s v="July 19, 1985 (United States)"/>
    <n v="5.7"/>
    <x v="30"/>
    <s v="Stan Dragoti"/>
    <s v="Francis Veber"/>
    <s v="Tom Hanks"/>
    <s v="United States"/>
    <n v="16000000"/>
    <n v="8645411"/>
    <s v="Twentieth Century Fox"/>
    <n v="92"/>
  </r>
  <r>
    <s v="My Life as a Dog"/>
    <s v="Unrated"/>
    <x v="0"/>
    <x v="5"/>
    <s v="May 1, 1987 (United States)"/>
    <n v="7.6"/>
    <x v="97"/>
    <s v="Lasse Hallström"/>
    <s v="Reidar Jönsson"/>
    <s v="Anton Glanzelius"/>
    <s v="Sweden"/>
    <n v="0"/>
    <n v="8349284"/>
    <s v="Svensk Filmindustri (SF)"/>
    <n v="101"/>
  </r>
  <r>
    <s v="My Science Project"/>
    <s v="PG"/>
    <x v="2"/>
    <x v="5"/>
    <s v="August 9, 1985 (United States)"/>
    <n v="6"/>
    <x v="202"/>
    <s v="Jonathan R. Betuel"/>
    <s v="Jonathan R. Betuel"/>
    <s v="John Stockwell"/>
    <s v="United States"/>
    <n v="0"/>
    <n v="4122748"/>
    <s v="Touchstone Pictures"/>
    <n v="94"/>
  </r>
  <r>
    <s v="Seven Minutes in Heaven"/>
    <s v="PG-13"/>
    <x v="3"/>
    <x v="5"/>
    <s v="May 9, 1985 (United States)"/>
    <n v="6.1"/>
    <x v="56"/>
    <s v="Linda Feferman"/>
    <s v="Jane Bernstein"/>
    <s v="Jennifer Connelly"/>
    <s v="United States"/>
    <n v="0"/>
    <m/>
    <s v="Fifteen"/>
    <n v="88"/>
  </r>
  <r>
    <s v="Fraternity Vacation"/>
    <s v="R"/>
    <x v="3"/>
    <x v="5"/>
    <s v="April 12, 1985 (United States)"/>
    <n v="5.3"/>
    <x v="155"/>
    <s v="James Frawley"/>
    <s v="Lindsay Harrison"/>
    <s v="Stephen Geoffreys"/>
    <s v="United States"/>
    <n v="0"/>
    <n v="3333306"/>
    <s v="New World Pictures"/>
    <n v="94"/>
  </r>
  <r>
    <s v="The New Kids"/>
    <s v="R"/>
    <x v="6"/>
    <x v="5"/>
    <s v="January 18, 1985 (United States)"/>
    <n v="6.1"/>
    <x v="46"/>
    <s v="Sean S. Cunningham"/>
    <s v="Stephen Gyllenhaal"/>
    <s v="Shannon Presby"/>
    <s v="United States"/>
    <n v="0"/>
    <n v="199108"/>
    <s v="Columbia Pictures"/>
    <n v="110"/>
  </r>
  <r>
    <s v="Tomboy"/>
    <s v="R"/>
    <x v="3"/>
    <x v="5"/>
    <s v="November 14, 1985 (West Germany)"/>
    <n v="4.7"/>
    <x v="53"/>
    <s v="Herb Freed"/>
    <s v="Ben Zelig"/>
    <s v="Betsy Russell"/>
    <s v="United States"/>
    <n v="0"/>
    <n v="14100000"/>
    <s v="Marimark Productions"/>
    <n v="91"/>
  </r>
  <r>
    <s v="Invasion U.S.A."/>
    <s v="R"/>
    <x v="2"/>
    <x v="5"/>
    <s v="September 27, 1985 (United States)"/>
    <n v="5.5"/>
    <x v="299"/>
    <s v="Joseph Zito"/>
    <s v="James Bruner"/>
    <s v="Chuck Norris"/>
    <s v="United States"/>
    <n v="10000000"/>
    <n v="17536256"/>
    <s v="Cannon Films"/>
    <n v="107"/>
  </r>
  <r>
    <s v="Revolution"/>
    <s v="PG"/>
    <x v="1"/>
    <x v="5"/>
    <s v="December 25, 1985 (United States)"/>
    <n v="5.3"/>
    <x v="150"/>
    <s v="Hugh Hudson"/>
    <s v="Robert Dillon"/>
    <s v="Al Pacino"/>
    <s v="United Kingdom"/>
    <n v="28000000"/>
    <n v="358574"/>
    <s v="Goldcrest Films International"/>
    <n v="126"/>
  </r>
  <r>
    <s v="Lost in America"/>
    <s v="R"/>
    <x v="3"/>
    <x v="5"/>
    <s v="February 8, 1985 (United States)"/>
    <n v="7"/>
    <x v="145"/>
    <s v="Albert Brooks"/>
    <s v="Albert Brooks"/>
    <s v="Albert Brooks"/>
    <s v="United States"/>
    <n v="0"/>
    <n v="10179000"/>
    <s v="The Geffen Company"/>
    <n v="91"/>
  </r>
  <r>
    <s v="Subway"/>
    <s v="R"/>
    <x v="14"/>
    <x v="5"/>
    <s v="November 6, 1985 (United States)"/>
    <n v="6.6"/>
    <x v="21"/>
    <s v="Luc Besson"/>
    <s v="Luc Besson"/>
    <s v="Christopher Lambert"/>
    <s v="France"/>
    <n v="0"/>
    <n v="390659"/>
    <s v="Les Films du Loup"/>
    <n v="104"/>
  </r>
  <r>
    <s v="Moving Violations"/>
    <s v="PG-13"/>
    <x v="3"/>
    <x v="5"/>
    <s v="April 19, 1985 (United States)"/>
    <n v="5.7"/>
    <x v="161"/>
    <s v="Neal Israel"/>
    <s v="Neal Israel"/>
    <s v="John Murray"/>
    <s v="United States"/>
    <n v="0"/>
    <n v="10627754"/>
    <s v="SLM Production Group"/>
    <n v="90"/>
  </r>
  <r>
    <s v="Nomads"/>
    <s v="R"/>
    <x v="4"/>
    <x v="5"/>
    <s v="March 7, 1986 (United States)"/>
    <n v="5.3"/>
    <x v="36"/>
    <s v="John McTiernan"/>
    <s v="John McTiernan"/>
    <s v="Lesley-Anne Down"/>
    <s v="United States"/>
    <n v="0"/>
    <n v="2278264"/>
    <s v="Cinema VII"/>
    <n v="91"/>
  </r>
  <r>
    <s v="Fool for Love"/>
    <s v="R"/>
    <x v="0"/>
    <x v="5"/>
    <s v="May 14, 1986 (France)"/>
    <n v="6.1"/>
    <x v="48"/>
    <s v="Robert Altman"/>
    <s v="Sam Shepard"/>
    <s v="Sam Shepard"/>
    <s v="United States"/>
    <n v="0"/>
    <n v="836156"/>
    <s v="Cinema '84"/>
    <n v="106"/>
  </r>
  <r>
    <s v="Baby: Secret of the Lost Legend"/>
    <s v="PG"/>
    <x v="1"/>
    <x v="5"/>
    <s v="March 22, 1985 (United States)"/>
    <n v="5.0999999999999996"/>
    <x v="42"/>
    <s v="Bill Norton"/>
    <s v="Clifford Green"/>
    <s v="William Katt"/>
    <s v="United States"/>
    <n v="0"/>
    <n v="14972297"/>
    <s v="Silver Screen Partners II"/>
    <n v="95"/>
  </r>
  <r>
    <s v="Code of Silence"/>
    <s v="R"/>
    <x v="2"/>
    <x v="5"/>
    <s v="May 3, 1985 (United States)"/>
    <n v="6.1"/>
    <x v="98"/>
    <s v="Andrew Davis"/>
    <s v="Michael Butler"/>
    <s v="Chuck Norris"/>
    <s v="United States"/>
    <n v="7000000"/>
    <n v="20345361"/>
    <s v="Orion Pictures"/>
    <n v="101"/>
  </r>
  <r>
    <s v="Crimewave"/>
    <s v="PG-13"/>
    <x v="3"/>
    <x v="5"/>
    <s v="April 25, 1986 (United States)"/>
    <n v="5.7"/>
    <x v="50"/>
    <s v="Sam Raimi"/>
    <s v="Ethan Coen"/>
    <s v="Louise Lasser"/>
    <s v="United States"/>
    <n v="3000000"/>
    <n v="5101"/>
    <s v="Columbia Pictures"/>
    <n v="83"/>
  </r>
  <r>
    <s v="Gymkata"/>
    <s v="R"/>
    <x v="2"/>
    <x v="5"/>
    <s v="May 3, 1985 (United States)"/>
    <n v="4.4000000000000004"/>
    <x v="41"/>
    <s v="Robert Clouse"/>
    <s v="Charles Robert Carner"/>
    <s v="Kurt Thomas"/>
    <s v="United States"/>
    <n v="0"/>
    <n v="5730596"/>
    <s v="Metro-Goldwyn-Mayer (MGM)"/>
    <n v="90"/>
  </r>
  <r>
    <s v="Sweet Dreams"/>
    <s v="PG-13"/>
    <x v="5"/>
    <x v="5"/>
    <s v="October 11, 1985 (United States)"/>
    <n v="7.1"/>
    <x v="109"/>
    <s v="Karel Reisz"/>
    <s v="Robert Getchell"/>
    <s v="Jessica Lange"/>
    <s v="United States"/>
    <n v="0"/>
    <n v="9085049"/>
    <s v="HBO Pictures"/>
    <n v="115"/>
  </r>
  <r>
    <s v="The Slugger's Wife"/>
    <s v="PG-13"/>
    <x v="3"/>
    <x v="5"/>
    <s v="March 29, 1985 (United States)"/>
    <n v="4.5"/>
    <x v="63"/>
    <s v="Hal Ashby"/>
    <s v="Neil Simon"/>
    <s v="Michael O'Keefe"/>
    <s v="United States"/>
    <n v="0"/>
    <n v="1878561"/>
    <s v="Rastar Films"/>
    <n v="105"/>
  </r>
  <r>
    <s v="Avenging Angel"/>
    <s v="R"/>
    <x v="2"/>
    <x v="5"/>
    <s v="January 11, 1985 (United States)"/>
    <n v="4.8"/>
    <x v="53"/>
    <s v="Robert Vincent O'Neil"/>
    <s v="Robert Vincent O'Neil"/>
    <s v="Betsy Russell"/>
    <s v="United States"/>
    <n v="0"/>
    <n v="5622787"/>
    <s v="Avenging Venture"/>
    <n v="93"/>
  </r>
  <r>
    <s v="Santa Claus: The Movie"/>
    <s v="PG"/>
    <x v="1"/>
    <x v="5"/>
    <s v="November 27, 1985 (United States)"/>
    <n v="6.3"/>
    <x v="23"/>
    <s v="Jeannot Szwarc"/>
    <s v="David Newman"/>
    <s v="Dudley Moore"/>
    <s v="United Kingdom"/>
    <n v="50000000"/>
    <n v="23717291"/>
    <s v="GGG"/>
    <n v="107"/>
  </r>
  <r>
    <s v="That Was Then... This Is Now"/>
    <s v="R"/>
    <x v="6"/>
    <x v="5"/>
    <s v="November 8, 1985 (United States)"/>
    <n v="6.2"/>
    <x v="155"/>
    <s v="Christopher Cain"/>
    <s v="S.E. Hinton"/>
    <s v="Emilio Estevez"/>
    <s v="United States"/>
    <n v="0"/>
    <n v="8630068"/>
    <s v="Media Ventures"/>
    <n v="102"/>
  </r>
  <r>
    <s v="Agnes of God"/>
    <s v="PG-13"/>
    <x v="0"/>
    <x v="5"/>
    <s v="September 27, 1985 (United States)"/>
    <n v="6.6"/>
    <x v="194"/>
    <s v="Norman Jewison"/>
    <s v="John Pielmeier"/>
    <s v="Jane Fonda"/>
    <s v="United States"/>
    <n v="10000000"/>
    <n v="25627836"/>
    <s v="Columbia Pictures"/>
    <n v="98"/>
  </r>
  <r>
    <s v="Rustlers' Rhapsody"/>
    <s v="PG"/>
    <x v="3"/>
    <x v="5"/>
    <s v="May 10, 1985 (United States)"/>
    <n v="6.5"/>
    <x v="68"/>
    <s v="Hugh Wilson"/>
    <s v="Hugh Wilson"/>
    <s v="Tom Berenger"/>
    <s v="United States"/>
    <n v="0"/>
    <n v="6090497"/>
    <s v="Paramount Pictures"/>
    <n v="88"/>
  </r>
  <r>
    <s v="The Adventures of Mark Twain"/>
    <s v="G"/>
    <x v="10"/>
    <x v="5"/>
    <s v="July 26, 1985 (United States)"/>
    <n v="7.4"/>
    <x v="116"/>
    <s v="Will Vinton"/>
    <s v="Susan Shadburne"/>
    <s v="James Whitmore"/>
    <s v="United States"/>
    <n v="0"/>
    <n v="849915"/>
    <s v="Atlantic"/>
    <n v="86"/>
  </r>
  <r>
    <s v="Stick"/>
    <s v="R"/>
    <x v="2"/>
    <x v="5"/>
    <s v="April 26, 1985 (United States)"/>
    <n v="5.7"/>
    <x v="51"/>
    <s v="Burt Reynolds"/>
    <s v="Elmore Leonard"/>
    <s v="Burt Reynolds"/>
    <s v="United States"/>
    <n v="22000000"/>
    <n v="8489518"/>
    <s v="Universal Pictures"/>
    <n v="109"/>
  </r>
  <r>
    <s v="The Bride"/>
    <s v="PG-13"/>
    <x v="7"/>
    <x v="5"/>
    <s v="August 16, 1985 (United States)"/>
    <n v="5.3"/>
    <x v="46"/>
    <s v="Franc Roddam"/>
    <s v="Lloyd Fonvielle"/>
    <s v="Sting"/>
    <s v="United Kingdom"/>
    <n v="13000000"/>
    <n v="3558669"/>
    <s v="Colgems Productions Ltd."/>
    <n v="118"/>
  </r>
  <r>
    <s v="Morons from Outer Space"/>
    <s v="PG-13"/>
    <x v="3"/>
    <x v="5"/>
    <s v="September 20, 1985 (United States)"/>
    <n v="4.5"/>
    <x v="57"/>
    <s v="Mike Hodges"/>
    <s v="Griff Rhys Jones"/>
    <s v="Mel Smith"/>
    <s v="United Kingdom"/>
    <n v="0"/>
    <n v="441137"/>
    <s v="Calendar Productions"/>
    <n v="90"/>
  </r>
  <r>
    <s v="Godzilla 1985"/>
    <s v="PG"/>
    <x v="2"/>
    <x v="5"/>
    <s v="August 23, 1985 (United States)"/>
    <n v="6.2"/>
    <x v="159"/>
    <s v="Directors"/>
    <s v="Reuben Bercovitch"/>
    <s v="Raymond Burr"/>
    <s v="Japan"/>
    <n v="2000000"/>
    <n v="4116395"/>
    <s v="Toho Company"/>
    <n v="87"/>
  </r>
  <r>
    <s v="Plenty"/>
    <s v="R"/>
    <x v="0"/>
    <x v="5"/>
    <s v="September 20, 1985 (United States)"/>
    <n v="6"/>
    <x v="54"/>
    <s v="Fred Schepisi"/>
    <s v="David Hare"/>
    <s v="Meryl Streep"/>
    <s v="United Kingdom"/>
    <n v="10000000"/>
    <n v="6148000"/>
    <s v="Pressman Productions"/>
    <n v="121"/>
  </r>
  <r>
    <s v="King David"/>
    <s v="PG-13"/>
    <x v="1"/>
    <x v="5"/>
    <s v="March 29, 1985 (United States)"/>
    <n v="5.3"/>
    <x v="68"/>
    <s v="Bruce Beresford"/>
    <s v="Andrew Birkin"/>
    <s v="Richard Gere"/>
    <s v="United Kingdom"/>
    <n v="22000000"/>
    <n v="5111099"/>
    <s v="Barclays Mercantile Industrial Finance"/>
    <n v="114"/>
  </r>
  <r>
    <s v="The Trip to Bountiful"/>
    <s v="PG"/>
    <x v="0"/>
    <x v="5"/>
    <s v="January 24, 1986 (United States)"/>
    <n v="7.5"/>
    <x v="34"/>
    <s v="Peter Masterson"/>
    <s v="Horton Foote"/>
    <s v="Geraldine Page"/>
    <s v="United States"/>
    <n v="0"/>
    <n v="7491903"/>
    <s v="Bountiful Film Partners"/>
    <n v="108"/>
  </r>
  <r>
    <s v="Missing in Action 2: The Beginning"/>
    <s v="R"/>
    <x v="2"/>
    <x v="5"/>
    <s v="March 1, 1985 (United States)"/>
    <n v="5.3"/>
    <x v="102"/>
    <s v="Lance Hool"/>
    <s v="Steve Bing"/>
    <s v="Chuck Norris"/>
    <s v="United States"/>
    <n v="2410000"/>
    <n v="10755447"/>
    <s v="The Cannon Group"/>
    <n v="100"/>
  </r>
  <r>
    <s v="The Protector"/>
    <s v="R"/>
    <x v="2"/>
    <x v="5"/>
    <s v="August 23, 1985 (United States)"/>
    <n v="5.7"/>
    <x v="90"/>
    <s v="James Glickenhaus"/>
    <s v="James Glickenhaus"/>
    <s v="Jackie Chan"/>
    <s v="Hong Kong"/>
    <n v="5000000"/>
    <n v="981817"/>
    <s v="Eurasia Investments"/>
    <n v="91"/>
  </r>
  <r>
    <s v="The Mean Season"/>
    <s v="R"/>
    <x v="6"/>
    <x v="5"/>
    <s v="February 15, 1985 (United States)"/>
    <n v="6.1"/>
    <x v="161"/>
    <s v="Phillip Borsos"/>
    <s v="John Katzenbach"/>
    <s v="Kurt Russell"/>
    <s v="United States"/>
    <n v="7000000"/>
    <n v="4349446"/>
    <s v="David Foster Productions"/>
    <n v="103"/>
  </r>
  <r>
    <s v="Turk 182"/>
    <s v="PG-13"/>
    <x v="3"/>
    <x v="5"/>
    <s v="February 15, 1985 (United States)"/>
    <n v="6"/>
    <x v="44"/>
    <s v="Bob Clark"/>
    <s v="James Gregory Kingston"/>
    <s v="Timothy Hutton"/>
    <s v="United States"/>
    <n v="0"/>
    <n v="3594997"/>
    <s v="Interscope Communications"/>
    <n v="102"/>
  </r>
  <r>
    <s v="The Official Story"/>
    <s v="Not Rated"/>
    <x v="0"/>
    <x v="5"/>
    <s v="November 8, 1985 (United States)"/>
    <n v="7.8"/>
    <x v="303"/>
    <s v="Luis Puenzo"/>
    <s v="Aída Bortnik"/>
    <s v="Norma Aleandro"/>
    <s v="Argentina"/>
    <n v="0"/>
    <n v="69832"/>
    <s v="Historias Cinematograficas Cinemania"/>
    <n v="112"/>
  </r>
  <r>
    <s v="Krush Groove"/>
    <s v="R"/>
    <x v="3"/>
    <x v="5"/>
    <s v="October 25, 1985 (United States)"/>
    <n v="6.5"/>
    <x v="46"/>
    <s v="Michael Schultz"/>
    <s v="Ralph Farquhar"/>
    <s v="Sheila E."/>
    <s v="United States"/>
    <n v="3000000"/>
    <n v="11052713"/>
    <s v="Crystalite Productions"/>
    <n v="97"/>
  </r>
  <r>
    <s v="He-Man and She-Ra: The Secret of the Sword"/>
    <s v="G"/>
    <x v="10"/>
    <x v="5"/>
    <s v="March 22, 1985 (United States)"/>
    <n v="7.3"/>
    <x v="47"/>
    <s v="Directors"/>
    <s v="Larry DiTillio"/>
    <s v="John Erwin"/>
    <s v="United States"/>
    <n v="2000000"/>
    <n v="7660857"/>
    <s v="Filmation Associates"/>
    <n v="100"/>
  </r>
  <r>
    <s v="Warning Sign"/>
    <s v="R"/>
    <x v="0"/>
    <x v="5"/>
    <s v="August 23, 1985 (United States)"/>
    <n v="6.1"/>
    <x v="157"/>
    <s v="Hal Barwood"/>
    <s v="Hal Barwood"/>
    <s v="Sam Waterston"/>
    <s v="United States"/>
    <n v="0"/>
    <n v="1918117"/>
    <s v="SLM Production Group"/>
    <n v="99"/>
  </r>
  <r>
    <s v="Creator"/>
    <s v="R"/>
    <x v="3"/>
    <x v="5"/>
    <s v="September 20, 1985 (United States)"/>
    <n v="6.2"/>
    <x v="156"/>
    <s v="Ivan Passer"/>
    <s v="Jeremy Leven"/>
    <s v="Peter O'Toole"/>
    <s v="United States"/>
    <n v="0"/>
    <n v="5349607"/>
    <s v="Kings Road Entertainment"/>
    <n v="107"/>
  </r>
  <r>
    <s v="Taipei Story"/>
    <s v="Not Rated"/>
    <x v="0"/>
    <x v="5"/>
    <s v="1985 (Taiwan)"/>
    <n v="7.7"/>
    <x v="139"/>
    <s v="Edward Yang"/>
    <s v="T'ien-wen Chu"/>
    <s v="Chin Tsai"/>
    <s v="Taiwan"/>
    <n v="0"/>
    <n v="35336"/>
    <s v="Evergreen Film Company"/>
    <n v="119"/>
  </r>
  <r>
    <s v="Otac na sluzbenom putu"/>
    <s v="R"/>
    <x v="0"/>
    <x v="5"/>
    <s v="October 11, 1985 (United States)"/>
    <n v="7.8"/>
    <x v="39"/>
    <s v="Emir Kusturica"/>
    <s v="Abdulah Sidran"/>
    <s v="Moreno D'E Bartolli"/>
    <s v="Yugoslavia"/>
    <n v="0"/>
    <n v="34751"/>
    <s v="Centar Film"/>
    <n v="136"/>
  </r>
  <r>
    <s v="The Aviator"/>
    <s v="PG"/>
    <x v="1"/>
    <x v="5"/>
    <s v="March 15, 1985 (United States)"/>
    <n v="5.5"/>
    <x v="123"/>
    <s v="George Miller"/>
    <s v="Ernest K. Gann"/>
    <s v="Christopher Reeve"/>
    <s v="United States"/>
    <n v="0"/>
    <n v="1304192"/>
    <s v="United Artists"/>
    <n v="96"/>
  </r>
  <r>
    <s v="Starchaser: The Legend of Orin"/>
    <s v="PG"/>
    <x v="10"/>
    <x v="5"/>
    <s v="November 22, 1985 (United States)"/>
    <n v="6.5"/>
    <x v="68"/>
    <s v="Steven Hahn"/>
    <s v="Jeffrey Scott"/>
    <s v="Joe Colligan"/>
    <s v="South Korea"/>
    <n v="15000000"/>
    <n v="3360800"/>
    <s v="Young Sung Production Co."/>
    <n v="100"/>
  </r>
  <r>
    <s v="Maxie"/>
    <s v="PG"/>
    <x v="3"/>
    <x v="5"/>
    <s v="September 27, 1985 (United States)"/>
    <n v="5.4"/>
    <x v="304"/>
    <s v="Paul Aaron"/>
    <s v="Jack Finney"/>
    <s v="Glenn Close"/>
    <s v="United States"/>
    <n v="0"/>
    <n v="2564278"/>
    <s v="Aurora"/>
    <n v="98"/>
  </r>
  <r>
    <s v="DEFCON-4"/>
    <s v="R"/>
    <x v="2"/>
    <x v="5"/>
    <s v="March 15, 1985 (United States)"/>
    <n v="4.5"/>
    <x v="57"/>
    <s v="Paul Donovan"/>
    <s v="Paul Donovan"/>
    <s v="Lenore Zann"/>
    <s v="Canada"/>
    <n v="0"/>
    <n v="1057064"/>
    <s v="New World Pictures"/>
    <n v="88"/>
  </r>
  <r>
    <s v="The Care Bears Movie"/>
    <s v="G"/>
    <x v="10"/>
    <x v="5"/>
    <s v="March 29, 1985 (United States)"/>
    <n v="5.7"/>
    <x v="49"/>
    <s v="Arna Selznick"/>
    <s v="Peter Sauder"/>
    <s v="Georgia Engel"/>
    <s v="Canada"/>
    <n v="2000000"/>
    <n v="22934622"/>
    <s v="Nelvana"/>
    <n v="77"/>
  </r>
  <r>
    <s v="Sylvester"/>
    <s v="PG"/>
    <x v="0"/>
    <x v="5"/>
    <s v="March 15, 1985 (United States)"/>
    <n v="6.4"/>
    <x v="305"/>
    <s v="Tim Hunter"/>
    <s v="Carol Sobieski"/>
    <s v="Richard Farnsworth"/>
    <s v="United States"/>
    <n v="0"/>
    <n v="385687"/>
    <s v="Columbia Pictures"/>
    <n v="104"/>
  </r>
  <r>
    <s v="Radioactive Dreams"/>
    <s v="R"/>
    <x v="2"/>
    <x v="5"/>
    <s v="September 19, 1986 (United States)"/>
    <n v="5.6"/>
    <x v="113"/>
    <s v="Albert Pyun"/>
    <s v="Albert Pyun"/>
    <s v="John Stockwell"/>
    <s v="Mexico"/>
    <n v="0"/>
    <n v="220038"/>
    <s v="ITM Productions"/>
    <n v="98"/>
  </r>
  <r>
    <s v="Twice in a Lifetime"/>
    <s v="R"/>
    <x v="0"/>
    <x v="5"/>
    <s v="November 8, 1985 (United States)"/>
    <n v="6.5"/>
    <x v="63"/>
    <s v="Bud Yorkin"/>
    <s v="Colin Welland"/>
    <s v="Gene Hackman"/>
    <s v="United States"/>
    <n v="8000000"/>
    <n v="8402424"/>
    <s v="Bud Yorkin Productions"/>
    <n v="111"/>
  </r>
  <r>
    <s v="Dance with a Stranger"/>
    <s v="R"/>
    <x v="5"/>
    <x v="5"/>
    <s v="August 9, 1985 (United States)"/>
    <n v="6.7"/>
    <x v="139"/>
    <s v="Mike Newell"/>
    <s v="Shelagh Delaney"/>
    <s v="Miranda Richardson"/>
    <s v="United Kingdom"/>
    <n v="0"/>
    <n v="2174622"/>
    <s v="Goldcrest Films International"/>
    <n v="96"/>
  </r>
  <r>
    <s v="Water"/>
    <s v="PG-13"/>
    <x v="1"/>
    <x v="5"/>
    <s v="April 18, 1986 (United States)"/>
    <n v="6.1"/>
    <x v="157"/>
    <s v="Dick Clement"/>
    <s v="Dick Clement"/>
    <s v="Michael Caine"/>
    <s v="United Kingdom"/>
    <n v="0"/>
    <n v="1256862"/>
    <s v="HandMade Films"/>
    <n v="115"/>
  </r>
  <r>
    <s v="One Magic Christmas"/>
    <s v="G"/>
    <x v="8"/>
    <x v="5"/>
    <s v="November 22, 1985 (United States)"/>
    <n v="6.5"/>
    <x v="99"/>
    <s v="Phillip Borsos"/>
    <s v="Thomas Meehan"/>
    <s v="Mary Steenburgen"/>
    <s v="Canada"/>
    <n v="0"/>
    <n v="13677222"/>
    <s v="Walt Disney Pictures"/>
    <n v="89"/>
  </r>
  <r>
    <s v="Echo Park"/>
    <s v="R"/>
    <x v="3"/>
    <x v="5"/>
    <s v="July 25, 1986 (United States)"/>
    <n v="5.8"/>
    <x v="306"/>
    <s v="Robert Dornhelm"/>
    <s v="Michael Ventura"/>
    <s v="Susan Dey"/>
    <s v="United States"/>
    <n v="0"/>
    <m/>
    <s v="Sascha-Verleih"/>
    <n v="88"/>
  </r>
  <r>
    <s v="O.C. and Stiggs"/>
    <s v="R"/>
    <x v="3"/>
    <x v="5"/>
    <s v="1985 (United States)"/>
    <n v="5.4"/>
    <x v="123"/>
    <s v="Robert Altman"/>
    <s v="Tod Carroll"/>
    <s v="Daniel Jenkins"/>
    <s v="United States"/>
    <n v="7000000"/>
    <n v="29815"/>
    <s v="Metro-Goldwyn-Mayer (MGM)"/>
    <n v="109"/>
  </r>
  <r>
    <s v="The Good Father"/>
    <s v="R"/>
    <x v="0"/>
    <x v="5"/>
    <s v="February 11, 1987 (United States)"/>
    <n v="6.2"/>
    <x v="307"/>
    <s v="Mike Newell"/>
    <s v="Peter Prince"/>
    <s v="Anthony Hopkins"/>
    <s v="United Kingdom"/>
    <n v="0"/>
    <n v="421201"/>
    <s v="Channel Four Films"/>
    <n v="90"/>
  </r>
  <r>
    <s v="Fever Pitch"/>
    <s v="R"/>
    <x v="0"/>
    <x v="5"/>
    <s v="November 22, 1985 (United States)"/>
    <n v="4.0999999999999996"/>
    <x v="308"/>
    <s v="Richard Brooks"/>
    <s v="Richard Brooks"/>
    <s v="Ryan O'Neal"/>
    <s v="United States"/>
    <n v="7000000"/>
    <n v="618847"/>
    <s v="Metro-Goldwyn-Mayer (MGM)"/>
    <n v="96"/>
  </r>
  <r>
    <s v="The Doctor and the Devils"/>
    <s v="R"/>
    <x v="6"/>
    <x v="5"/>
    <s v="October 4, 1985 (United States)"/>
    <n v="6.1"/>
    <x v="59"/>
    <s v="Freddie Francis"/>
    <s v="Dylan Thomas"/>
    <s v="Timothy Dalton"/>
    <s v="United Kingdom"/>
    <n v="0"/>
    <n v="147070"/>
    <s v="Brooksfilms"/>
    <n v="93"/>
  </r>
  <r>
    <s v="Head Office"/>
    <s v="PG-13"/>
    <x v="3"/>
    <x v="5"/>
    <s v="January 3, 1986 (United States)"/>
    <n v="5.4"/>
    <x v="53"/>
    <s v="Ken Finkleman"/>
    <s v="Ken Finkleman"/>
    <s v="Judge Reinhold"/>
    <s v="United States"/>
    <n v="0"/>
    <n v="3393807"/>
    <s v="Guber-Peters Company"/>
    <n v="90"/>
  </r>
  <r>
    <s v="Eleni"/>
    <s v="PG"/>
    <x v="0"/>
    <x v="5"/>
    <s v="December 21, 1985 (Japan)"/>
    <n v="7"/>
    <x v="53"/>
    <s v="Peter Yates"/>
    <s v="Nicholas Gage"/>
    <s v="Kate Nelligan"/>
    <s v="United States"/>
    <n v="0"/>
    <n v="305102"/>
    <s v="CBS Entertainment Production"/>
    <n v="114"/>
  </r>
  <r>
    <s v="Dreamchild"/>
    <s v="PG"/>
    <x v="5"/>
    <x v="5"/>
    <s v="October 4, 1985 (United States)"/>
    <n v="6.8"/>
    <x v="56"/>
    <s v="Gavin Millar"/>
    <s v="Dennis Potter"/>
    <s v="Coral Browne"/>
    <s v="United Kingdom"/>
    <n v="0"/>
    <n v="1215923"/>
    <s v="PfH Ltd."/>
    <n v="94"/>
  </r>
  <r>
    <s v="Defense of the Realm"/>
    <s v="PG"/>
    <x v="14"/>
    <x v="5"/>
    <s v="November 21, 1986 (United States)"/>
    <n v="6.5"/>
    <x v="68"/>
    <s v="David Drury"/>
    <s v="Martin Stellman"/>
    <s v="Gabriel Byrne"/>
    <s v="United Kingdom"/>
    <n v="0"/>
    <n v="750000"/>
    <s v="The Rank Organisation"/>
    <n v="96"/>
  </r>
  <r>
    <s v="Bad Medicine"/>
    <s v="PG-13"/>
    <x v="3"/>
    <x v="5"/>
    <s v="November 22, 1985 (United States)"/>
    <n v="4.5999999999999996"/>
    <x v="123"/>
    <s v="Harvey Miller"/>
    <s v="Steven Horowitz"/>
    <s v="Steve Guttenberg"/>
    <s v="United States"/>
    <n v="0"/>
    <n v="2685453"/>
    <s v="Lantana Productions"/>
    <n v="98"/>
  </r>
  <r>
    <s v="Wetherby"/>
    <s v="R"/>
    <x v="0"/>
    <x v="5"/>
    <s v="July 19, 1985 (United States)"/>
    <n v="6.8"/>
    <x v="53"/>
    <s v="David Hare"/>
    <s v="David Hare"/>
    <s v="Vanessa Redgrave"/>
    <s v="United Kingdom"/>
    <n v="0"/>
    <n v="1299985"/>
    <s v="Film Four International"/>
    <n v="102"/>
  </r>
  <r>
    <s v="Compromising Positions"/>
    <s v="R"/>
    <x v="3"/>
    <x v="5"/>
    <s v="August 30, 1985 (United States)"/>
    <n v="5.9"/>
    <x v="309"/>
    <s v="Frank Perry"/>
    <s v="Susan Isaacs"/>
    <s v="Susan Sarandon"/>
    <s v="United States"/>
    <n v="0"/>
    <n v="12531831"/>
    <s v="Blackhawk Productions"/>
    <n v="99"/>
  </r>
  <r>
    <s v="Rainbow Brite and the Star Stealer"/>
    <s v="G"/>
    <x v="10"/>
    <x v="5"/>
    <s v="November 15, 1985 (United States)"/>
    <n v="6.9"/>
    <x v="59"/>
    <s v="Bernard Deyriès"/>
    <s v="Jean Chalopin"/>
    <s v="Bettina Bush"/>
    <s v="United States"/>
    <n v="0"/>
    <n v="4889971"/>
    <s v="DIC Entertainment"/>
    <n v="85"/>
  </r>
  <r>
    <s v="Alamo Bay"/>
    <s v="R"/>
    <x v="2"/>
    <x v="5"/>
    <s v="April 3, 1985 (United States)"/>
    <n v="6"/>
    <x v="59"/>
    <s v="Louis Malle"/>
    <s v="Alice Arlen"/>
    <s v="Amy Madigan"/>
    <s v="United States"/>
    <n v="5000000"/>
    <m/>
    <s v="Delphi IV Productions"/>
    <n v="98"/>
  </r>
  <r>
    <s v="Three Men and a Cradle"/>
    <s v="PG-13"/>
    <x v="3"/>
    <x v="5"/>
    <s v="April 25, 1986 (United States)"/>
    <n v="6.6"/>
    <x v="99"/>
    <s v="Coline Serreau"/>
    <s v="Coline Serreau"/>
    <s v="Roland Giraud"/>
    <s v="France"/>
    <n v="0"/>
    <n v="2052466"/>
    <s v="Flach Film"/>
    <n v="106"/>
  </r>
  <r>
    <s v="In the Shadow of Kilimanjaro"/>
    <s v="R"/>
    <x v="2"/>
    <x v="5"/>
    <s v="May 9, 1986 (United States)"/>
    <n v="5.0999999999999996"/>
    <x v="310"/>
    <s v="Raju Patel"/>
    <s v="T. Michael Harry"/>
    <s v="John Rhys-Davies"/>
    <s v="United Kingdom"/>
    <n v="0"/>
    <m/>
    <s v="Film Corporation of Kenya"/>
    <n v="97"/>
  </r>
  <r>
    <s v="Rappin'"/>
    <s v="PG"/>
    <x v="0"/>
    <x v="5"/>
    <s v="May 10, 1985 (United States)"/>
    <n v="4.0999999999999996"/>
    <x v="311"/>
    <s v="Joel Silberg"/>
    <s v="Adam Friedman"/>
    <s v="Mario Van Peebles"/>
    <s v="United States"/>
    <n v="2000000"/>
    <n v="2864844"/>
    <s v="Cannon Pictures"/>
    <n v="92"/>
  </r>
  <r>
    <s v="Bal na vodi"/>
    <s v="R"/>
    <x v="0"/>
    <x v="5"/>
    <s v="October 24, 1985 (Yugoslavia)"/>
    <n v="7.6"/>
    <x v="312"/>
    <s v="Jovan Acin"/>
    <s v="Jovan Acin"/>
    <s v="Gala Videnovic"/>
    <s v="Yugoslavia"/>
    <n v="0"/>
    <m/>
    <s v="CFS Avala Film"/>
    <n v="112"/>
  </r>
  <r>
    <s v="Certain Fury"/>
    <s v="R"/>
    <x v="2"/>
    <x v="5"/>
    <s v="March 1, 1985 (United States)"/>
    <n v="5.2"/>
    <x v="313"/>
    <s v="Stephen Gyllenhaal"/>
    <s v="Michael Jacobs"/>
    <s v="Tatum O'Neal"/>
    <s v="United States"/>
    <n v="0"/>
    <n v="1381091"/>
    <s v="Entertainment Events"/>
    <n v="87"/>
  </r>
  <r>
    <s v="Bliss"/>
    <s v="R"/>
    <x v="3"/>
    <x v="5"/>
    <s v="February 21, 1986 (United States)"/>
    <n v="6.9"/>
    <x v="61"/>
    <s v="Ray Lawrence"/>
    <s v="Ray Lawrence"/>
    <s v="Barry Otto"/>
    <s v="Australia"/>
    <n v="0"/>
    <m/>
    <s v="Window III Productions"/>
    <n v="112"/>
  </r>
  <r>
    <s v="Code Name: Emerald"/>
    <s v="PG"/>
    <x v="2"/>
    <x v="5"/>
    <s v="September 27, 1985 (United States)"/>
    <n v="5.9"/>
    <x v="314"/>
    <s v="Jonathan Sanger"/>
    <s v="Ronald Bass"/>
    <s v="Ed Harris"/>
    <s v="United States"/>
    <n v="0"/>
    <n v="561548"/>
    <s v="Metro-Goldwyn-Mayer (MGM)"/>
    <n v="95"/>
  </r>
  <r>
    <s v="Colonel Redl"/>
    <s v="R"/>
    <x v="5"/>
    <x v="5"/>
    <s v="October 4, 1985 (United States)"/>
    <n v="7.5"/>
    <x v="54"/>
    <s v="István Szabó"/>
    <s v="István Szabó"/>
    <s v="Klaus Maria Brandauer"/>
    <s v="Yugoslavia"/>
    <n v="0"/>
    <n v="2357"/>
    <s v="Manfred Durniok Filmproduktion"/>
    <n v="144"/>
  </r>
  <r>
    <s v="Thunder Run"/>
    <s v="PG-13"/>
    <x v="2"/>
    <x v="5"/>
    <s v="May 30, 1986 (United States)"/>
    <n v="5"/>
    <x v="315"/>
    <s v="Gary Hudson"/>
    <s v="Charles Davis"/>
    <s v="Forrest Tucker"/>
    <s v="United States"/>
    <n v="0"/>
    <m/>
    <s v="Lynn-Davis Productions"/>
    <n v="90"/>
  </r>
  <r>
    <s v="Marie"/>
    <s v="PG-13"/>
    <x v="5"/>
    <x v="5"/>
    <s v="September 27, 1985 (United States)"/>
    <n v="6.7"/>
    <x v="316"/>
    <s v="Roger Donaldson"/>
    <s v="Peter Maas"/>
    <s v="Sissy Spacek"/>
    <s v="United States"/>
    <n v="0"/>
    <n v="2507995"/>
    <s v="Dino De Laurentiis Company"/>
    <n v="112"/>
  </r>
  <r>
    <s v="Movers &amp; Shakers"/>
    <s v="PG"/>
    <x v="3"/>
    <x v="5"/>
    <s v="March 31, 1988 (Italy)"/>
    <n v="4.2"/>
    <x v="317"/>
    <s v="William Asher"/>
    <s v="Charles Grodin"/>
    <s v="Walter Matthau"/>
    <s v="United States"/>
    <n v="0"/>
    <n v="372438"/>
    <s v="Asher-Grodin Productions"/>
    <n v="80"/>
  </r>
  <r>
    <s v="La Cage aux Folles 3: The Wedding"/>
    <s v="PG-13"/>
    <x v="3"/>
    <x v="5"/>
    <s v="February 14, 1986 (United States)"/>
    <n v="4.7"/>
    <x v="318"/>
    <s v="Georges Lautner"/>
    <s v="Philippe Nicaud"/>
    <s v="Michel Serrault"/>
    <s v="France"/>
    <n v="0"/>
    <n v="345280"/>
    <s v="Columbia Films"/>
    <n v="87"/>
  </r>
  <r>
    <s v="James Joyce's Women"/>
    <s v="R"/>
    <x v="0"/>
    <x v="5"/>
    <s v="September 13, 1985 (United States)"/>
    <n v="6.1"/>
    <x v="319"/>
    <s v="Michael Pearce"/>
    <s v="Fionnula Flanagan"/>
    <s v="Fionnula Flanagan"/>
    <s v="Ireland"/>
    <n v="0"/>
    <m/>
    <s v="The Rejoycing Company"/>
    <n v="88"/>
  </r>
  <r>
    <s v="Turtle Diary"/>
    <s v="PG"/>
    <x v="3"/>
    <x v="5"/>
    <s v="February 14, 1986 (United States)"/>
    <n v="6.9"/>
    <x v="320"/>
    <s v="John Irvin"/>
    <s v="Russell Hoban"/>
    <s v="Glenda Jackson"/>
    <s v="United Kingdom"/>
    <n v="0"/>
    <n v="2156772"/>
    <s v="Britannic"/>
    <n v="97"/>
  </r>
  <r>
    <s v="Maccheroni"/>
    <s v="PG"/>
    <x v="3"/>
    <x v="5"/>
    <s v="October 24, 1985 (Italy)"/>
    <n v="6.4"/>
    <x v="207"/>
    <s v="Ettore Scola"/>
    <s v="Ruggero Maccari"/>
    <s v="Jack Lemmon"/>
    <s v="Italy"/>
    <n v="0"/>
    <m/>
    <s v="Filmauro"/>
    <n v="104"/>
  </r>
  <r>
    <s v="My Man Adam"/>
    <s v="R"/>
    <x v="3"/>
    <x v="5"/>
    <s v="October 25, 1985 (United States)"/>
    <n v="5.3"/>
    <x v="321"/>
    <s v="Roger L. Simon"/>
    <s v="Renée Missel"/>
    <s v="Raphael Sbarge"/>
    <s v="United States"/>
    <n v="0"/>
    <m/>
    <s v="The Mount Company (II)"/>
    <n v="83"/>
  </r>
  <r>
    <s v="Sudden Death"/>
    <s v="R"/>
    <x v="2"/>
    <x v="5"/>
    <s v="September 13, 1985 (United States)"/>
    <n v="4.8"/>
    <x v="322"/>
    <s v="Sig Shore"/>
    <s v="Sig Shore"/>
    <s v="Denise Coward"/>
    <s v="United States"/>
    <n v="0"/>
    <m/>
    <s v="Lodestar Productions"/>
    <n v="90"/>
  </r>
  <r>
    <s v="One Woman or Two"/>
    <s v="PG-13"/>
    <x v="3"/>
    <x v="5"/>
    <s v="February 20, 1987 (United States)"/>
    <n v="5.0999999999999996"/>
    <x v="66"/>
    <s v="Daniel Vigne"/>
    <s v="Élisabeth Rappeneau"/>
    <s v="Gérard Depardieu"/>
    <s v="France"/>
    <n v="0"/>
    <m/>
    <s v="Hachette Première"/>
    <n v="97"/>
  </r>
  <r>
    <s v="Joshua Then and Now"/>
    <s v="R"/>
    <x v="3"/>
    <x v="5"/>
    <s v="September 20, 1985 (United States)"/>
    <n v="6.6"/>
    <x v="323"/>
    <s v="Ted Kotcheff"/>
    <s v="Mordecai Richler"/>
    <s v="James Woods"/>
    <s v="Canada"/>
    <n v="0"/>
    <n v="542420"/>
    <s v="Films RSL"/>
    <n v="119"/>
  </r>
  <r>
    <s v="On the Edge"/>
    <s v="PG-13"/>
    <x v="0"/>
    <x v="5"/>
    <s v="May 2, 1986 (United States)"/>
    <n v="6.8"/>
    <x v="324"/>
    <s v="Rob Nilsson"/>
    <s v="Roy Kissin"/>
    <s v="Bruce Dern"/>
    <s v="United States"/>
    <n v="0"/>
    <m/>
    <s v="Alliance Communications Corporation"/>
    <n v="95"/>
  </r>
  <r>
    <s v="The Girl in the Picture"/>
    <s v="PG-13"/>
    <x v="3"/>
    <x v="5"/>
    <s v="July 5, 1985 (United Kingdom)"/>
    <n v="6.3"/>
    <x v="325"/>
    <s v="Cary Parker"/>
    <s v="Cary Parker"/>
    <s v="John Gordon Sinclair"/>
    <s v="United Kingdom"/>
    <n v="0"/>
    <n v="202428"/>
    <s v="Antonine Films"/>
    <n v="84"/>
  </r>
  <r>
    <s v="Here Come the Littles"/>
    <s v="G"/>
    <x v="10"/>
    <x v="5"/>
    <s v="May 24, 1985 (United States)"/>
    <n v="6.9"/>
    <x v="326"/>
    <s v="Bernard Deyriès"/>
    <s v="Heywood Kling"/>
    <s v="Jimmy Keegan"/>
    <s v="United States"/>
    <n v="0"/>
    <n v="6565359"/>
    <s v="ABC Entertainment"/>
    <n v="72"/>
  </r>
  <r>
    <s v="Came a Hot Friday"/>
    <s v="PG"/>
    <x v="1"/>
    <x v="5"/>
    <s v="October 4, 1985 (United States)"/>
    <n v="6.6"/>
    <x v="327"/>
    <s v="Ian Mune"/>
    <s v="Ronald Hugh Morrieson"/>
    <s v="Peter Bland"/>
    <s v="New Zealand"/>
    <n v="0"/>
    <m/>
    <s v="Mirage Films"/>
    <n v="101"/>
  </r>
  <r>
    <s v="Wuthering Heights"/>
    <s v="Not Rated"/>
    <x v="0"/>
    <x v="5"/>
    <s v="October 9, 1985 (France)"/>
    <n v="6.5"/>
    <x v="328"/>
    <s v="Jacques Rivette"/>
    <s v="Pascal Bonitzer"/>
    <s v="Fabienne Babe"/>
    <s v="France"/>
    <n v="0"/>
    <m/>
    <s v="La Cecilia"/>
    <n v="130"/>
  </r>
  <r>
    <s v="The Frog Prince"/>
    <s v="PG"/>
    <x v="3"/>
    <x v="5"/>
    <s v="February 21, 1986 (United States)"/>
    <n v="6.6"/>
    <x v="329"/>
    <s v="Brian Gilbert"/>
    <s v="Brian Gilbert"/>
    <s v="Jane Snowden"/>
    <s v="United Kingdom"/>
    <n v="0"/>
    <m/>
    <s v="Enigma Productions"/>
    <n v="90"/>
  </r>
  <r>
    <s v="Lune de miel"/>
    <s v="R"/>
    <x v="14"/>
    <x v="5"/>
    <s v="November 20, 1985 (France)"/>
    <n v="4.5999999999999996"/>
    <x v="330"/>
    <s v="Patrick Jamain"/>
    <s v="Robert Geoffrion"/>
    <s v="Nathalie Baye"/>
    <s v="France"/>
    <n v="0"/>
    <m/>
    <s v="Malofilm"/>
    <n v="98"/>
  </r>
  <r>
    <s v="Tea in the Harem"/>
    <m/>
    <x v="0"/>
    <x v="5"/>
    <s v="June 6, 1986 (United States)"/>
    <n v="6.9"/>
    <x v="331"/>
    <s v="Mehdi Charef"/>
    <s v="Mehdi Charef"/>
    <s v="Kader Boukhanef"/>
    <s v="France"/>
    <n v="0"/>
    <m/>
    <s v="Centre national du cinéma et de l'image animée (CNC)"/>
    <n v="110"/>
  </r>
  <r>
    <s v="Mr. Love"/>
    <s v="PG-13"/>
    <x v="3"/>
    <x v="5"/>
    <s v="April 25, 1986 (United States)"/>
    <n v="6.4"/>
    <x v="332"/>
    <s v="Roy Battersby"/>
    <s v="Kenneth Eastaugh"/>
    <s v="Barry Jackson"/>
    <s v="United Kingdom"/>
    <n v="0"/>
    <m/>
    <s v="Enigma Productions"/>
    <n v="91"/>
  </r>
  <r>
    <s v="Death of an Angel"/>
    <s v="PG"/>
    <x v="0"/>
    <x v="5"/>
    <s v="March 7, 1986 (United States)"/>
    <n v="5.4"/>
    <x v="226"/>
    <s v="Petru Popescu"/>
    <s v="Petru Popescu"/>
    <s v="Bonnie Bedelia"/>
    <s v="United States"/>
    <n v="0"/>
    <m/>
    <s v="Angeles"/>
    <n v="91"/>
  </r>
  <r>
    <s v="Sincerely Charlotte"/>
    <m/>
    <x v="0"/>
    <x v="5"/>
    <s v="July 18, 1986 (United States)"/>
    <n v="5.6"/>
    <x v="333"/>
    <s v="Caroline Huppert"/>
    <s v="Caroline Huppert"/>
    <s v="Isabelle Huppert"/>
    <s v="France"/>
    <n v="0"/>
    <m/>
    <s v="Les Films de la Tour"/>
    <n v="88"/>
  </r>
  <r>
    <s v="Top Gun"/>
    <s v="PG"/>
    <x v="2"/>
    <x v="6"/>
    <s v="May 16, 1986 (United States)"/>
    <n v="6.9"/>
    <x v="334"/>
    <s v="Tony Scott"/>
    <s v="Jim Cash"/>
    <s v="Tom Cruise"/>
    <s v="United States"/>
    <n v="15000000"/>
    <n v="357288178"/>
    <s v="Paramount Pictures"/>
    <n v="110"/>
  </r>
  <r>
    <s v="Aliens"/>
    <s v="R"/>
    <x v="2"/>
    <x v="6"/>
    <s v="July 18, 1986 (United States)"/>
    <n v="8.3000000000000007"/>
    <x v="335"/>
    <s v="James Cameron"/>
    <s v="James Cameron"/>
    <s v="Sigourney Weaver"/>
    <s v="United Kingdom"/>
    <n v="18500000"/>
    <n v="131060248"/>
    <s v="Twentieth Century Fox"/>
    <n v="137"/>
  </r>
  <r>
    <s v="Stand by Me"/>
    <s v="R"/>
    <x v="1"/>
    <x v="6"/>
    <s v="August 22, 1986 (United States)"/>
    <n v="8.1"/>
    <x v="336"/>
    <s v="Rob Reiner"/>
    <s v="Stephen King"/>
    <s v="Wil Wheaton"/>
    <s v="United States"/>
    <n v="8000000"/>
    <n v="52287414"/>
    <s v="Columbia Pictures"/>
    <n v="89"/>
  </r>
  <r>
    <s v="Ferris Bueller's Day Off"/>
    <s v="PG-13"/>
    <x v="3"/>
    <x v="6"/>
    <s v="June 11, 1986 (United States)"/>
    <n v="7.8"/>
    <x v="7"/>
    <s v="John Hughes"/>
    <s v="John Hughes"/>
    <s v="Matthew Broderick"/>
    <s v="United States"/>
    <n v="6000000"/>
    <n v="70720215"/>
    <s v="Paramount Pictures"/>
    <n v="103"/>
  </r>
  <r>
    <s v="Crocodile Dundee"/>
    <s v="PG-13"/>
    <x v="2"/>
    <x v="6"/>
    <s v="September 26, 1986 (United States)"/>
    <n v="6.6"/>
    <x v="242"/>
    <s v="Peter Faiman"/>
    <s v="Paul Hogan"/>
    <s v="Paul Hogan"/>
    <s v="Australia"/>
    <n v="8800000"/>
    <n v="328203506"/>
    <s v="Rimfire Films"/>
    <n v="97"/>
  </r>
  <r>
    <s v="Labyrinth"/>
    <s v="PG"/>
    <x v="1"/>
    <x v="6"/>
    <s v="June 27, 1986 (United States)"/>
    <n v="7.4"/>
    <x v="337"/>
    <s v="Jim Henson"/>
    <s v="Dennis Lee"/>
    <s v="David Bowie"/>
    <s v="United Kingdom"/>
    <n v="25000000"/>
    <n v="13915874"/>
    <s v="Henson Associates (HA)"/>
    <n v="101"/>
  </r>
  <r>
    <s v="Highlander"/>
    <s v="R"/>
    <x v="2"/>
    <x v="6"/>
    <s v="March 7, 1986 (United States)"/>
    <n v="7.1"/>
    <x v="337"/>
    <s v="Russell Mulcahy"/>
    <s v="Gregory Widen"/>
    <s v="Christopher Lambert"/>
    <s v="United Kingdom"/>
    <n v="16000000"/>
    <n v="5900712"/>
    <s v="Thorn EMI Screen Entertainment"/>
    <n v="116"/>
  </r>
  <r>
    <s v="Big Trouble in Little China"/>
    <s v="PG-13"/>
    <x v="2"/>
    <x v="6"/>
    <s v="July 2, 1986 (United States)"/>
    <n v="7.3"/>
    <x v="338"/>
    <s v="John Carpenter"/>
    <s v="Gary Goldman"/>
    <s v="Kurt Russell"/>
    <s v="United States"/>
    <n v="25000000"/>
    <n v="11100577"/>
    <s v="Twentieth Century Fox"/>
    <n v="99"/>
  </r>
  <r>
    <s v="Pretty in Pink"/>
    <s v="PG-13"/>
    <x v="3"/>
    <x v="6"/>
    <s v="February 28, 1986 (United States)"/>
    <n v="6.8"/>
    <x v="250"/>
    <s v="Howard Deutch"/>
    <s v="John Hughes"/>
    <s v="Molly Ringwald"/>
    <s v="United States"/>
    <n v="9000000"/>
    <n v="40479480"/>
    <s v="Paramount Pictures"/>
    <n v="97"/>
  </r>
  <r>
    <s v="Platoon"/>
    <s v="R"/>
    <x v="0"/>
    <x v="6"/>
    <s v="February 6, 1987 (United States)"/>
    <n v="8.1"/>
    <x v="339"/>
    <s v="Oliver Stone"/>
    <s v="Oliver Stone"/>
    <s v="Charlie Sheen"/>
    <s v="United States"/>
    <n v="6000000"/>
    <n v="138545632"/>
    <s v="Hemdale"/>
    <n v="120"/>
  </r>
  <r>
    <s v="Blue Velvet"/>
    <s v="R"/>
    <x v="0"/>
    <x v="6"/>
    <s v="October 23, 1986 (Italy)"/>
    <n v="7.7"/>
    <x v="340"/>
    <s v="David Lynch"/>
    <s v="David Lynch"/>
    <s v="Isabella Rossellini"/>
    <s v="United States"/>
    <n v="6000000"/>
    <n v="8618766"/>
    <s v="De Laurentiis Entertainment Group (DEG)"/>
    <n v="120"/>
  </r>
  <r>
    <s v="Manhunter"/>
    <s v="R"/>
    <x v="6"/>
    <x v="6"/>
    <s v="August 15, 1986 (United States)"/>
    <n v="7.2"/>
    <x v="86"/>
    <s v="Michael Mann"/>
    <s v="Thomas Harris"/>
    <s v="William Petersen"/>
    <s v="United States"/>
    <n v="15000000"/>
    <n v="8621783"/>
    <s v="De Laurentiis Entertainment Group (DEG)"/>
    <n v="120"/>
  </r>
  <r>
    <s v="Howard the Duck"/>
    <s v="PG"/>
    <x v="2"/>
    <x v="6"/>
    <s v="August 1, 1986 (United States)"/>
    <n v="4.7"/>
    <x v="141"/>
    <s v="Willard Huyck"/>
    <s v="Steve Gerber"/>
    <s v="Lea Thompson"/>
    <s v="United States"/>
    <n v="37000000"/>
    <n v="37962774"/>
    <s v="Universal Pictures"/>
    <n v="110"/>
  </r>
  <r>
    <s v="The Fly"/>
    <s v="R"/>
    <x v="0"/>
    <x v="6"/>
    <s v="August 15, 1986 (United States)"/>
    <n v="7.6"/>
    <x v="341"/>
    <s v="David Cronenberg"/>
    <s v="George Langelaan"/>
    <s v="Jeff Goldblum"/>
    <s v="United States"/>
    <n v="15000000"/>
    <n v="60629159"/>
    <s v="SLM Production Group"/>
    <n v="96"/>
  </r>
  <r>
    <s v="Little Shop of Horrors"/>
    <s v="PG-13"/>
    <x v="3"/>
    <x v="6"/>
    <s v="December 19, 1986 (United States)"/>
    <n v="7"/>
    <x v="86"/>
    <s v="Frank Oz"/>
    <s v="Howard Ashman"/>
    <s v="Rick Moranis"/>
    <s v="United States"/>
    <n v="25000000"/>
    <n v="38983045"/>
    <s v="The Geffen Company"/>
    <n v="94"/>
  </r>
  <r>
    <s v="The Mosquito Coast"/>
    <s v="PG"/>
    <x v="1"/>
    <x v="6"/>
    <s v="November 26, 1986 (United States)"/>
    <n v="6.6"/>
    <x v="101"/>
    <s v="Peter Weir"/>
    <s v="Paul Theroux"/>
    <s v="Harrison Ford"/>
    <s v="United States"/>
    <n v="25000000"/>
    <n v="14302779"/>
    <s v="The Saul Zaentz Company"/>
    <n v="117"/>
  </r>
  <r>
    <s v="The Karate Kid Part II"/>
    <s v="PG"/>
    <x v="2"/>
    <x v="6"/>
    <s v="June 20, 1986 (United States)"/>
    <n v="6.1"/>
    <x v="342"/>
    <s v="John G. Avildsen"/>
    <s v="Robert Mark Kamen"/>
    <s v="Pat Morita"/>
    <s v="United States"/>
    <n v="0"/>
    <n v="115103979"/>
    <s v="Columbia Pictures"/>
    <n v="113"/>
  </r>
  <r>
    <s v="River's Edge"/>
    <s v="R"/>
    <x v="6"/>
    <x v="6"/>
    <s v="May 8, 1987 (United States)"/>
    <n v="7"/>
    <x v="27"/>
    <s v="Tim Hunter"/>
    <s v="Neal Jimenez"/>
    <s v="Crispin Glover"/>
    <s v="United States"/>
    <n v="1900000"/>
    <n v="4600000"/>
    <s v="Hemdale"/>
    <n v="99"/>
  </r>
  <r>
    <s v="9½ Weeks"/>
    <s v="R"/>
    <x v="0"/>
    <x v="6"/>
    <s v="February 21, 1986 (United States)"/>
    <n v="6"/>
    <x v="244"/>
    <s v="Adrian Lyne"/>
    <s v="Elizabeth McNeill"/>
    <s v="Mickey Rourke"/>
    <s v="United States"/>
    <n v="17000000"/>
    <n v="6735922"/>
    <s v="Producers Sales Organization (PSO)"/>
    <n v="117"/>
  </r>
  <r>
    <s v="The Golden Child"/>
    <s v="PG-13"/>
    <x v="2"/>
    <x v="6"/>
    <s v="December 12, 1986 (United States)"/>
    <n v="6"/>
    <x v="239"/>
    <s v="Michael Ritchie"/>
    <s v="Dennis Feldman"/>
    <s v="Eddie Murphy"/>
    <s v="United States"/>
    <n v="25000000"/>
    <n v="79817937"/>
    <s v="Paramount Pictures"/>
    <n v="94"/>
  </r>
  <r>
    <s v="Star Trek IV: The Voyage Home"/>
    <s v="PG"/>
    <x v="2"/>
    <x v="6"/>
    <s v="November 26, 1986 (United States)"/>
    <n v="7.3"/>
    <x v="296"/>
    <s v="Leonard Nimoy"/>
    <s v="Gene Roddenberry"/>
    <s v="William Shatner"/>
    <s v="United States"/>
    <n v="25000000"/>
    <n v="109713132"/>
    <s v="Paramount Pictures"/>
    <n v="119"/>
  </r>
  <r>
    <s v="Short Circuit"/>
    <s v="PG"/>
    <x v="3"/>
    <x v="6"/>
    <s v="May 9, 1986 (United States)"/>
    <n v="6.7"/>
    <x v="343"/>
    <s v="John Badham"/>
    <s v="S.S. Wilson"/>
    <s v="Ally Sheedy"/>
    <s v="United States"/>
    <n v="15000000"/>
    <n v="40697761"/>
    <s v="TriStar Pictures"/>
    <n v="98"/>
  </r>
  <r>
    <s v="The Delta Force"/>
    <s v="R"/>
    <x v="2"/>
    <x v="6"/>
    <s v="February 14, 1986 (United States)"/>
    <n v="5.6"/>
    <x v="97"/>
    <s v="Menahem Golan"/>
    <s v="James Bruner"/>
    <s v="Chuck Norris"/>
    <s v="United States"/>
    <n v="12000000"/>
    <n v="17768900"/>
    <s v="Golan-Globus Productions"/>
    <n v="125"/>
  </r>
  <r>
    <s v="The Name of the Rose"/>
    <s v="R"/>
    <x v="6"/>
    <x v="6"/>
    <s v="September 24, 1986 (United States)"/>
    <n v="7.7"/>
    <x v="344"/>
    <s v="Jean-Jacques Annaud"/>
    <s v="Umberto Eco"/>
    <s v="Sean Connery"/>
    <s v="West Germany"/>
    <n v="0"/>
    <n v="7153487"/>
    <s v="Constantin Film"/>
    <n v="130"/>
  </r>
  <r>
    <s v="The Wraith"/>
    <s v="PG-13"/>
    <x v="2"/>
    <x v="6"/>
    <s v="November 21, 1986 (United States)"/>
    <n v="6"/>
    <x v="30"/>
    <s v="Mike Marvin"/>
    <s v="Mike Marvin"/>
    <s v="Charlie Sheen"/>
    <s v="United States"/>
    <n v="2700000"/>
    <n v="3500000"/>
    <s v="New Century Entertainment Corporation"/>
    <n v="93"/>
  </r>
  <r>
    <s v="The Color of Money"/>
    <s v="R"/>
    <x v="0"/>
    <x v="6"/>
    <s v="October 17, 1986 (United States)"/>
    <n v="7"/>
    <x v="94"/>
    <s v="Martin Scorsese"/>
    <s v="Walter Tevis"/>
    <s v="Paul Newman"/>
    <s v="United States"/>
    <n v="13800000"/>
    <n v="52293982"/>
    <s v="Touchstone Pictures"/>
    <n v="119"/>
  </r>
  <r>
    <s v="Hoosiers"/>
    <s v="PG"/>
    <x v="0"/>
    <x v="6"/>
    <s v="February 27, 1987 (United States)"/>
    <n v="7.5"/>
    <x v="141"/>
    <s v="David Anspaugh"/>
    <s v="Angelo Pizzo"/>
    <s v="Gene Hackman"/>
    <s v="United Kingdom"/>
    <n v="6000000"/>
    <n v="28607524"/>
    <s v="Cinema '84"/>
    <n v="114"/>
  </r>
  <r>
    <s v="Heartbreak Ridge"/>
    <s v="R"/>
    <x v="0"/>
    <x v="6"/>
    <s v="December 5, 1986 (United States)"/>
    <n v="6.9"/>
    <x v="135"/>
    <s v="Clint Eastwood"/>
    <s v="James Carabatsos"/>
    <s v="Clint Eastwood"/>
    <s v="United States"/>
    <n v="15000000"/>
    <n v="42724017"/>
    <s v="Jay Weston Productions"/>
    <n v="130"/>
  </r>
  <r>
    <s v="Flight of the Navigator"/>
    <s v="PG"/>
    <x v="1"/>
    <x v="6"/>
    <s v="August 1, 1986 (United States)"/>
    <n v="6.9"/>
    <x v="147"/>
    <s v="Randal Kleiser"/>
    <s v="Mark H. Baker"/>
    <s v="Joey Cramer"/>
    <s v="United States"/>
    <n v="9000000"/>
    <n v="18564613"/>
    <s v="Walt Disney Pictures"/>
    <n v="90"/>
  </r>
  <r>
    <s v="Cobra"/>
    <s v="R"/>
    <x v="2"/>
    <x v="6"/>
    <s v="May 23, 1986 (United States)"/>
    <n v="5.8"/>
    <x v="345"/>
    <s v="George P. Cosmatos"/>
    <s v="Paula Gosling"/>
    <s v="Sylvester Stallone"/>
    <s v="United States"/>
    <n v="25000000"/>
    <n v="49042224"/>
    <s v="Warner Bros."/>
    <n v="87"/>
  </r>
  <r>
    <s v="Peggy Sue Got Married"/>
    <s v="PG-13"/>
    <x v="3"/>
    <x v="6"/>
    <s v="October 10, 1986 (United States)"/>
    <n v="6.4"/>
    <x v="87"/>
    <s v="Francis Ford Coppola"/>
    <s v="Jerry Leichtling"/>
    <s v="Kathleen Turner"/>
    <s v="United States"/>
    <n v="18000000"/>
    <n v="41488348"/>
    <s v="TriStar Pictures"/>
    <n v="103"/>
  </r>
  <r>
    <s v="The Mission"/>
    <s v="PG"/>
    <x v="1"/>
    <x v="6"/>
    <s v="October 31, 1986 (United States)"/>
    <n v="7.4"/>
    <x v="188"/>
    <s v="Roland Joffé"/>
    <s v="Robert Bolt"/>
    <s v="Robert De Niro"/>
    <s v="United Kingdom"/>
    <n v="24500000"/>
    <n v="17502499"/>
    <s v="Warner Bros."/>
    <n v="125"/>
  </r>
  <r>
    <s v="Working Girls"/>
    <s v="Unrated"/>
    <x v="0"/>
    <x v="6"/>
    <s v="March 20, 1987 (United States)"/>
    <n v="6.6"/>
    <x v="346"/>
    <s v="Lizzie Borden"/>
    <s v="Lizzie Borden"/>
    <s v="Louise Smith"/>
    <s v="United States"/>
    <n v="0"/>
    <n v="1777378"/>
    <s v="Alternate Current"/>
    <n v="93"/>
  </r>
  <r>
    <s v="Youngblood"/>
    <s v="R"/>
    <x v="0"/>
    <x v="6"/>
    <s v="January 31, 1986 (United States)"/>
    <n v="6.2"/>
    <x v="38"/>
    <s v="Peter Markle"/>
    <s v="Peter Markle"/>
    <s v="Rob Lowe"/>
    <s v="United States"/>
    <n v="0"/>
    <n v="15448384"/>
    <s v="Blueline Productions"/>
    <n v="110"/>
  </r>
  <r>
    <s v="Three Amigos!"/>
    <s v="PG"/>
    <x v="3"/>
    <x v="6"/>
    <s v="December 12, 1986 (United States)"/>
    <n v="6.5"/>
    <x v="347"/>
    <s v="John Landis"/>
    <s v="Steve Martin"/>
    <s v="Steve Martin"/>
    <s v="United States"/>
    <n v="25000000"/>
    <n v="39246734"/>
    <s v="L.A. Films"/>
    <n v="104"/>
  </r>
  <r>
    <s v="Maximum Overdrive"/>
    <s v="R"/>
    <x v="2"/>
    <x v="6"/>
    <s v="July 25, 1986 (United States)"/>
    <n v="5.5"/>
    <x v="189"/>
    <s v="Stephen King"/>
    <s v="Stephen King"/>
    <s v="Emilio Estevez"/>
    <s v="United States"/>
    <n v="10000000"/>
    <n v="7433663"/>
    <s v="De Laurentiis Entertainment Group (DEG)"/>
    <n v="98"/>
  </r>
  <r>
    <s v="Lucas"/>
    <s v="PG-13"/>
    <x v="3"/>
    <x v="6"/>
    <s v="March 28, 1986 (United States)"/>
    <n v="6.9"/>
    <x v="30"/>
    <s v="David Seltzer"/>
    <s v="David Seltzer"/>
    <s v="Corey Haim"/>
    <s v="United States"/>
    <n v="6000000"/>
    <n v="8200000"/>
    <s v="Lawrence Gordon Productions"/>
    <n v="100"/>
  </r>
  <r>
    <s v="Friday the 13th Part VI: Jason Lives"/>
    <s v="R"/>
    <x v="4"/>
    <x v="6"/>
    <s v="August 1, 1986 (United States)"/>
    <n v="6"/>
    <x v="80"/>
    <s v="Tom McLoughlin"/>
    <s v="Tom McLoughlin"/>
    <s v="Thom Mathews"/>
    <s v="United States"/>
    <n v="3000000"/>
    <n v="19472057"/>
    <s v="Paramount Pictures"/>
    <n v="86"/>
  </r>
  <r>
    <s v="The Money Pit"/>
    <s v="PG"/>
    <x v="3"/>
    <x v="6"/>
    <s v="March 26, 1986 (United States)"/>
    <n v="6.4"/>
    <x v="11"/>
    <s v="Richard Benjamin"/>
    <s v="David Giler"/>
    <s v="Tom Hanks"/>
    <s v="United States"/>
    <n v="10000000"/>
    <n v="54999651"/>
    <s v="Amblin Entertainment"/>
    <n v="91"/>
  </r>
  <r>
    <s v="Back to School"/>
    <s v="PG-13"/>
    <x v="3"/>
    <x v="6"/>
    <s v="June 13, 1986 (United States)"/>
    <n v="6.6"/>
    <x v="17"/>
    <s v="Alan Metter"/>
    <s v="Rodney Dangerfield"/>
    <s v="Rodney Dangerfield"/>
    <s v="United States"/>
    <n v="11000000"/>
    <n v="91258000"/>
    <s v="Orion Pictures"/>
    <n v="96"/>
  </r>
  <r>
    <s v="Betty Blue"/>
    <s v="Unrated"/>
    <x v="0"/>
    <x v="6"/>
    <s v="November 7, 1986 (United States)"/>
    <n v="7.4"/>
    <x v="97"/>
    <s v="Jean-Jacques Beineix"/>
    <s v="Philippe Djian"/>
    <s v="Jean-Hugues Anglade"/>
    <s v="France"/>
    <n v="0"/>
    <n v="2016851"/>
    <s v="Gaumont"/>
    <n v="185"/>
  </r>
  <r>
    <s v="About Last Night"/>
    <s v="R"/>
    <x v="3"/>
    <x v="6"/>
    <s v="July 2, 1986 (United States)"/>
    <n v="6.2"/>
    <x v="30"/>
    <s v="Edward Zwick"/>
    <s v="David Mamet"/>
    <s v="Rob Lowe"/>
    <s v="United States"/>
    <n v="8500000"/>
    <n v="38702310"/>
    <s v="TriStar Pictures"/>
    <n v="113"/>
  </r>
  <r>
    <s v="Critters"/>
    <s v="PG-13"/>
    <x v="3"/>
    <x v="6"/>
    <s v="April 11, 1986 (United States)"/>
    <n v="6.1"/>
    <x v="76"/>
    <s v="Stephen Herek"/>
    <s v="Domonic Muir"/>
    <s v="Dee Wallace"/>
    <s v="United States"/>
    <n v="2000000"/>
    <n v="13167232"/>
    <s v="New Line Cinema"/>
    <n v="86"/>
  </r>
  <r>
    <s v="The Texas Chainsaw Massacre 2"/>
    <s v="Unrated"/>
    <x v="3"/>
    <x v="6"/>
    <s v="August 22, 1986 (United States)"/>
    <n v="5.6"/>
    <x v="17"/>
    <s v="Tobe Hooper"/>
    <s v="L.M. Kit Carson"/>
    <s v="Dennis Hopper"/>
    <s v="United States"/>
    <n v="4700000"/>
    <n v="8025872"/>
    <s v="Cannon Films"/>
    <n v="101"/>
  </r>
  <r>
    <s v="Iron Eagle"/>
    <s v="PG-13"/>
    <x v="2"/>
    <x v="6"/>
    <s v="January 17, 1986 (United States)"/>
    <n v="5.5"/>
    <x v="21"/>
    <s v="Sidney J. Furie"/>
    <s v="Kevin Alyn Elders"/>
    <s v="Louis Gossett Jr."/>
    <s v="United States"/>
    <n v="0"/>
    <n v="24159872"/>
    <s v="TriStar Pictures"/>
    <n v="117"/>
  </r>
  <r>
    <s v="One Crazy Summer"/>
    <s v="PG"/>
    <x v="3"/>
    <x v="6"/>
    <s v="August 8, 1986 (United States)"/>
    <n v="6.4"/>
    <x v="21"/>
    <s v="Savage Steve Holland"/>
    <s v="Savage Steve Holland"/>
    <s v="John Cusack"/>
    <s v="United States"/>
    <n v="0"/>
    <n v="13431806"/>
    <s v="A&amp;M Films"/>
    <n v="93"/>
  </r>
  <r>
    <s v="From Beyond"/>
    <s v="R"/>
    <x v="4"/>
    <x v="6"/>
    <s v="October 24, 1986 (United States)"/>
    <n v="6.7"/>
    <x v="33"/>
    <s v="Stuart Gordon"/>
    <s v="H.P. Lovecraft"/>
    <s v="Jeffrey Combs"/>
    <s v="United States"/>
    <n v="4500000"/>
    <n v="1261000"/>
    <s v="Empire Pictures"/>
    <n v="85"/>
  </r>
  <r>
    <s v="Sid and Nancy"/>
    <s v="R"/>
    <x v="5"/>
    <x v="6"/>
    <s v="November 7, 1986 (United States)"/>
    <n v="7"/>
    <x v="12"/>
    <s v="Alex Cox"/>
    <s v="Alex Cox"/>
    <s v="Gary Oldman"/>
    <s v="United Kingdom"/>
    <n v="4000000"/>
    <n v="2850707"/>
    <s v="Initial Pictures"/>
    <n v="112"/>
  </r>
  <r>
    <s v="Henry: Portrait of a Serial Killer"/>
    <s v="Unrated"/>
    <x v="5"/>
    <x v="6"/>
    <s v="September 7, 1990 (United States)"/>
    <n v="7"/>
    <x v="24"/>
    <s v="John McNaughton"/>
    <s v="Richard Fire"/>
    <s v="Michael Rooker"/>
    <s v="United States"/>
    <n v="111000"/>
    <n v="609939"/>
    <s v="Maljack Productions"/>
    <n v="83"/>
  </r>
  <r>
    <s v="Mona Lisa"/>
    <s v="R"/>
    <x v="6"/>
    <x v="6"/>
    <s v="June 13, 1986 (United States)"/>
    <n v="7.3"/>
    <x v="21"/>
    <s v="Neil Jordan"/>
    <s v="Neil Jordan"/>
    <s v="Bob Hoskins"/>
    <s v="United Kingdom"/>
    <n v="0"/>
    <n v="5794184"/>
    <s v="HandMade Films"/>
    <n v="104"/>
  </r>
  <r>
    <s v="Police Academy 3: Back in Training"/>
    <s v="PG"/>
    <x v="3"/>
    <x v="6"/>
    <s v="March 21, 1986 (United States)"/>
    <n v="5.4"/>
    <x v="348"/>
    <s v="Jerry Paris"/>
    <s v="Neal Israel"/>
    <s v="Steve Guttenberg"/>
    <s v="Canada"/>
    <n v="0"/>
    <n v="43579163"/>
    <s v="Police Academy Productions"/>
    <n v="83"/>
  </r>
  <r>
    <s v="Night of the Creeps"/>
    <s v="R"/>
    <x v="3"/>
    <x v="6"/>
    <s v="August 22, 1986 (United States)"/>
    <n v="6.8"/>
    <x v="22"/>
    <s v="Fred Dekker"/>
    <s v="Fred Dekker"/>
    <s v="Jason Lively"/>
    <s v="United States"/>
    <n v="5000000"/>
    <n v="591366"/>
    <s v="TriStar Pictures"/>
    <n v="88"/>
  </r>
  <r>
    <s v="The Sacrifice"/>
    <s v="PG"/>
    <x v="0"/>
    <x v="6"/>
    <s v="May 9, 1986 (Sweden)"/>
    <n v="8.1"/>
    <x v="19"/>
    <s v="Andrei Tarkovsky"/>
    <s v="Andrei Tarkovsky"/>
    <s v="Erland Josephson"/>
    <s v="Sweden"/>
    <n v="0"/>
    <n v="167292"/>
    <s v="Svenska Filminstitutet (SFI)"/>
    <n v="149"/>
  </r>
  <r>
    <s v="The Hitcher"/>
    <s v="R"/>
    <x v="2"/>
    <x v="6"/>
    <s v="February 21, 1986 (United States)"/>
    <n v="7.2"/>
    <x v="147"/>
    <s v="Robert Harmon"/>
    <s v="Eric Red"/>
    <s v="Rutger Hauer"/>
    <s v="United States"/>
    <n v="6000000"/>
    <n v="5844868"/>
    <s v="HBO Pictures"/>
    <n v="97"/>
  </r>
  <r>
    <s v="Rad"/>
    <s v="PG"/>
    <x v="0"/>
    <x v="6"/>
    <s v="March 28, 1986 (United States)"/>
    <n v="6.9"/>
    <x v="106"/>
    <s v="Hal Needham"/>
    <s v="Sam Bernard"/>
    <s v="Bart Conner"/>
    <s v="United States"/>
    <n v="0"/>
    <n v="2015882"/>
    <s v="TaliaFilm II Productions"/>
    <n v="91"/>
  </r>
  <r>
    <s v="An American Tail"/>
    <s v="G"/>
    <x v="10"/>
    <x v="6"/>
    <s v="November 21, 1986 (United States)"/>
    <n v="6.9"/>
    <x v="152"/>
    <s v="Don Bluth"/>
    <s v="Judy Freudberg"/>
    <s v="Dom DeLuise"/>
    <s v="United States"/>
    <n v="0"/>
    <n v="84542002"/>
    <s v="Universal Pictures"/>
    <n v="80"/>
  </r>
  <r>
    <s v="SpaceCamp"/>
    <s v="PG"/>
    <x v="1"/>
    <x v="6"/>
    <s v="June 6, 1986 (United States)"/>
    <n v="5.7"/>
    <x v="38"/>
    <s v="Harry Winer"/>
    <s v="Clifford Green"/>
    <s v="Kate Capshaw"/>
    <s v="United States"/>
    <n v="18000000"/>
    <n v="9697739"/>
    <s v="ABC Motion Pictures"/>
    <n v="107"/>
  </r>
  <r>
    <s v="Raw Deal"/>
    <s v="R"/>
    <x v="2"/>
    <x v="6"/>
    <s v="June 6, 1986 (United States)"/>
    <n v="5.6"/>
    <x v="76"/>
    <s v="John Irvin"/>
    <s v="Luciano Vincenzoni"/>
    <s v="Arnold Schwarzenegger"/>
    <s v="United States"/>
    <n v="8500000"/>
    <n v="16209459"/>
    <s v="De Laurentiis Entertainment Group (DEG)"/>
    <n v="106"/>
  </r>
  <r>
    <s v="Hannah and Her Sisters"/>
    <s v="PG-13"/>
    <x v="3"/>
    <x v="6"/>
    <s v="March 14, 1986 (United States)"/>
    <n v="7.9"/>
    <x v="86"/>
    <s v="Woody Allen"/>
    <s v="Woody Allen"/>
    <s v="Mia Farrow"/>
    <s v="United States"/>
    <n v="6400000"/>
    <n v="40084041"/>
    <s v="Orion Pictures"/>
    <n v="107"/>
  </r>
  <r>
    <s v="The Great Mouse Detective"/>
    <s v="G"/>
    <x v="10"/>
    <x v="6"/>
    <s v="July 2, 1986 (United States)"/>
    <n v="7.2"/>
    <x v="247"/>
    <s v="Directors"/>
    <s v="Peter Young"/>
    <s v="Vincent Price"/>
    <s v="United States"/>
    <n v="14000000"/>
    <n v="38625550"/>
    <s v="Walt Disney Pictures"/>
    <n v="74"/>
  </r>
  <r>
    <s v="Ruthless People"/>
    <s v="R"/>
    <x v="3"/>
    <x v="6"/>
    <s v="June 27, 1986 (United States)"/>
    <n v="6.9"/>
    <x v="15"/>
    <s v="Jim Abrahams"/>
    <s v="Dale Launer"/>
    <s v="Bette Midler"/>
    <s v="United States"/>
    <n v="13000000"/>
    <n v="71624879"/>
    <s v="Touchstone Pictures"/>
    <n v="93"/>
  </r>
  <r>
    <s v="The Transformers: the Movie"/>
    <s v="PG"/>
    <x v="10"/>
    <x v="6"/>
    <s v="August 8, 1986 (United States)"/>
    <n v="7.3"/>
    <x v="100"/>
    <s v="Nelson Shin"/>
    <s v="Ron Friedman"/>
    <s v="Orson Welles"/>
    <s v="United States"/>
    <n v="6000000"/>
    <n v="5860601"/>
    <s v="Sunbow Productions"/>
    <n v="84"/>
  </r>
  <r>
    <s v="Wildcats"/>
    <s v="R"/>
    <x v="3"/>
    <x v="6"/>
    <s v="February 14, 1986 (United States)"/>
    <n v="6.1"/>
    <x v="23"/>
    <s v="Michael Ritchie"/>
    <s v="Ezra Sacks"/>
    <s v="Goldie Hawn"/>
    <s v="United States"/>
    <n v="0"/>
    <n v="26285544"/>
    <s v="Hawn / Sylbert Movie Company"/>
    <n v="106"/>
  </r>
  <r>
    <s v="Troll"/>
    <s v="PG-13"/>
    <x v="3"/>
    <x v="6"/>
    <s v="January 17, 1986 (United States)"/>
    <n v="4.5"/>
    <x v="349"/>
    <s v="John Carl Buechler"/>
    <s v="John Carl Buechler"/>
    <s v="Michael Moriarty"/>
    <s v="Italy"/>
    <n v="1100000"/>
    <n v="5450815"/>
    <s v="Empire Pictures"/>
    <n v="82"/>
  </r>
  <r>
    <s v="At Close Range"/>
    <s v="R"/>
    <x v="6"/>
    <x v="6"/>
    <s v="April 18, 1986 (United States)"/>
    <n v="7"/>
    <x v="30"/>
    <s v="James Foley"/>
    <s v="Elliott Lewitt"/>
    <s v="Sean Penn"/>
    <s v="United States"/>
    <n v="6500000"/>
    <n v="2347000"/>
    <s v="Hemdale"/>
    <n v="111"/>
  </r>
  <r>
    <s v="The Boy Who Could Fly"/>
    <s v="PG"/>
    <x v="0"/>
    <x v="6"/>
    <s v="August 15, 1986 (United States)"/>
    <n v="6.5"/>
    <x v="106"/>
    <s v="Nick Castle"/>
    <s v="Nick Castle"/>
    <s v="Lucy Deakins"/>
    <s v="United States"/>
    <n v="0"/>
    <n v="7177431"/>
    <s v="Lorimar Film Partners"/>
    <n v="114"/>
  </r>
  <r>
    <s v="Something Wild"/>
    <s v="R"/>
    <x v="3"/>
    <x v="6"/>
    <s v="November 7, 1986 (United States)"/>
    <n v="6.9"/>
    <x v="27"/>
    <s v="Jonathan Demme"/>
    <s v="E. Max Frye"/>
    <s v="Jeff Daniels"/>
    <s v="United States"/>
    <n v="7000000"/>
    <n v="8362969"/>
    <s v="Religioso Primitiva"/>
    <n v="114"/>
  </r>
  <r>
    <s v="Heartburn"/>
    <s v="R"/>
    <x v="3"/>
    <x v="6"/>
    <s v="July 25, 1986 (United States)"/>
    <n v="6.1"/>
    <x v="9"/>
    <s v="Mike Nichols"/>
    <s v="Nora Ephron"/>
    <s v="Meryl Streep"/>
    <s v="United States"/>
    <n v="20000000"/>
    <n v="25314189"/>
    <s v="Paramount Pictures"/>
    <n v="108"/>
  </r>
  <r>
    <s v="Crossroads"/>
    <s v="R"/>
    <x v="0"/>
    <x v="6"/>
    <s v="March 14, 1986 (United States)"/>
    <n v="7.1"/>
    <x v="30"/>
    <s v="Walter Hill"/>
    <s v="John Fusco"/>
    <s v="Ralph Macchio"/>
    <s v="United States"/>
    <n v="0"/>
    <n v="5839031"/>
    <s v="Columbia Pictures"/>
    <n v="99"/>
  </r>
  <r>
    <s v="The Clan of the Cave Bear"/>
    <s v="R"/>
    <x v="1"/>
    <x v="6"/>
    <s v="January 17, 1986 (United States)"/>
    <n v="5.4"/>
    <x v="350"/>
    <s v="Michael Chapman"/>
    <s v="Jean M. Auel"/>
    <s v="Daryl Hannah"/>
    <s v="United States"/>
    <n v="15000000"/>
    <n v="1953732"/>
    <s v="Warner Bros."/>
    <n v="98"/>
  </r>
  <r>
    <s v="She's Gotta Have It"/>
    <s v="R"/>
    <x v="3"/>
    <x v="6"/>
    <s v="August 8, 1986 (United States)"/>
    <n v="6.8"/>
    <x v="38"/>
    <s v="Spike Lee"/>
    <s v="Spike Lee"/>
    <s v="Tracy Camilla Johns"/>
    <s v="United States"/>
    <n v="175000"/>
    <n v="7137502"/>
    <s v="40 Acres &amp; A Mule Filmworks"/>
    <n v="84"/>
  </r>
  <r>
    <s v="Running Scared"/>
    <s v="R"/>
    <x v="2"/>
    <x v="6"/>
    <s v="June 27, 1986 (United States)"/>
    <n v="6.5"/>
    <x v="23"/>
    <s v="Peter Hyams"/>
    <s v="Gary DeVore"/>
    <s v="Gregory Hines"/>
    <s v="United States"/>
    <n v="0"/>
    <n v="38500726"/>
    <s v="Metro-Goldwyn-Mayer (MGM)"/>
    <n v="107"/>
  </r>
  <r>
    <s v="8 Million Ways to Die"/>
    <s v="R"/>
    <x v="2"/>
    <x v="6"/>
    <s v="April 25, 1986 (United States)"/>
    <n v="5.8"/>
    <x v="203"/>
    <s v="Hal Ashby"/>
    <s v="Lawrence Block"/>
    <s v="Jeff Bridges"/>
    <s v="United States"/>
    <n v="18000000"/>
    <n v="1305114"/>
    <s v="Producers Sales Organization (PSO)"/>
    <n v="115"/>
  </r>
  <r>
    <s v="Soul Man"/>
    <s v="PG-13"/>
    <x v="3"/>
    <x v="6"/>
    <s v="October 24, 1986 (United States)"/>
    <n v="5.3"/>
    <x v="153"/>
    <s v="Steve Miner"/>
    <s v="Carol Black"/>
    <s v="C. Thomas Howell"/>
    <s v="United States"/>
    <n v="0"/>
    <n v="27820000"/>
    <s v="Balcor Film Investors"/>
    <n v="104"/>
  </r>
  <r>
    <s v="Down by Law"/>
    <s v="R"/>
    <x v="3"/>
    <x v="6"/>
    <s v="September 25, 1986 (Canada)"/>
    <n v="7.7"/>
    <x v="13"/>
    <s v="Jim Jarmusch"/>
    <s v="Jim Jarmusch"/>
    <s v="Tom Waits"/>
    <s v="United States"/>
    <n v="1100000"/>
    <n v="1504286"/>
    <s v="Island Pictures"/>
    <n v="107"/>
  </r>
  <r>
    <s v="Poltergeist II: the Other Side"/>
    <s v="PG-13"/>
    <x v="4"/>
    <x v="6"/>
    <s v="May 23, 1986 (United States)"/>
    <n v="5.7"/>
    <x v="19"/>
    <s v="Brian Gibson"/>
    <s v="Mark Victor"/>
    <s v="JoBeth Williams"/>
    <s v="United States"/>
    <n v="19000000"/>
    <n v="40996665"/>
    <s v="Freddie Fields Productions"/>
    <n v="91"/>
  </r>
  <r>
    <s v="Bad Blood"/>
    <s v="Unrated"/>
    <x v="6"/>
    <x v="6"/>
    <s v="November 26, 1986 (France)"/>
    <n v="7.3"/>
    <x v="103"/>
    <s v="Leos Carax"/>
    <s v="Leos Carax"/>
    <s v="Michel Piccoli"/>
    <s v="Switzerland"/>
    <n v="0"/>
    <n v="58731"/>
    <s v="Les Films Plain Chant"/>
    <n v="105"/>
  </r>
  <r>
    <s v="Psycho III"/>
    <s v="R"/>
    <x v="4"/>
    <x v="6"/>
    <s v="July 2, 1986 (United States)"/>
    <n v="5.4"/>
    <x v="21"/>
    <s v="Anthony Perkins"/>
    <s v="Charles Edward Pogue"/>
    <s v="Anthony Perkins"/>
    <s v="United States"/>
    <n v="0"/>
    <n v="14481606"/>
    <s v="Universal Pictures"/>
    <n v="93"/>
  </r>
  <r>
    <s v="Allan Quatermain and the Lost City of Gold"/>
    <s v="PG"/>
    <x v="2"/>
    <x v="6"/>
    <s v="January 30, 1987 (United States)"/>
    <n v="4.5999999999999996"/>
    <x v="39"/>
    <s v="Gary Nelson"/>
    <s v="H. Rider Haggard"/>
    <s v="Richard Chamberlain"/>
    <s v="United States"/>
    <n v="13000000"/>
    <n v="3751699"/>
    <s v="Golan-Globus Productions"/>
    <n v="99"/>
  </r>
  <r>
    <s v="The Adventures of Milo and Otis"/>
    <s v="G"/>
    <x v="1"/>
    <x v="6"/>
    <s v="August 25, 1989 (United States)"/>
    <n v="7"/>
    <x v="35"/>
    <s v="Masanori Hata"/>
    <s v="Masanori Hata"/>
    <s v="Kyôko Koizumi"/>
    <s v="Japan"/>
    <n v="0"/>
    <n v="13299749"/>
    <s v="Fuji Television Network"/>
    <n v="76"/>
  </r>
  <r>
    <s v="Caravaggio"/>
    <m/>
    <x v="5"/>
    <x v="6"/>
    <s v="August 29, 1986 (United States)"/>
    <n v="6.6"/>
    <x v="202"/>
    <s v="Derek Jarman"/>
    <s v="Derek Jarman"/>
    <s v="Noam Almaz"/>
    <s v="United Kingdom"/>
    <n v="0"/>
    <n v="5478"/>
    <s v="British Film Institute (BFI)"/>
    <n v="93"/>
  </r>
  <r>
    <s v="Children of a Lesser God"/>
    <s v="R"/>
    <x v="0"/>
    <x v="6"/>
    <s v="October 31, 1986 (United States)"/>
    <n v="7.2"/>
    <x v="30"/>
    <s v="Randa Haines"/>
    <s v="Mark Medoff"/>
    <s v="William Hurt"/>
    <s v="United States"/>
    <n v="10500000"/>
    <n v="31853080"/>
    <s v="Paramount Pictures"/>
    <n v="119"/>
  </r>
  <r>
    <s v="Invaders from Mars"/>
    <s v="PG"/>
    <x v="4"/>
    <x v="6"/>
    <s v="June 6, 1986 (United States)"/>
    <n v="5.6"/>
    <x v="145"/>
    <s v="Tobe Hooper"/>
    <s v="Richard Blake"/>
    <s v="Karen Black"/>
    <s v="United States"/>
    <n v="12000000"/>
    <n v="4884663"/>
    <s v="Cannon Pictures"/>
    <n v="100"/>
  </r>
  <r>
    <s v="Matador"/>
    <s v="NC-17"/>
    <x v="0"/>
    <x v="6"/>
    <s v="March 7, 1986 (Spain)"/>
    <n v="7"/>
    <x v="35"/>
    <s v="Pedro Almodóvar"/>
    <s v="Pedro Almodóvar"/>
    <s v="Assumpta Serna"/>
    <s v="Spain"/>
    <n v="0"/>
    <n v="286126"/>
    <s v="Compañía Iberoamericana de TV"/>
    <n v="110"/>
  </r>
  <r>
    <s v="Down and Out in Beverly Hills"/>
    <s v="R"/>
    <x v="3"/>
    <x v="6"/>
    <s v="January 31, 1986 (United States)"/>
    <n v="6.2"/>
    <x v="29"/>
    <s v="Paul Mazursky"/>
    <s v="René Fauchois"/>
    <s v="Nick Nolte"/>
    <s v="United States"/>
    <n v="14000000"/>
    <n v="62134225"/>
    <s v="Touchstone Pictures"/>
    <n v="103"/>
  </r>
  <r>
    <s v="April Fool's Day"/>
    <s v="R"/>
    <x v="4"/>
    <x v="6"/>
    <s v="March 28, 1986 (United States)"/>
    <n v="6.2"/>
    <x v="30"/>
    <s v="Fred Walton"/>
    <s v="Danilo Bach"/>
    <s v="Deborah Foreman"/>
    <s v="United States"/>
    <n v="5000000"/>
    <n v="12947763"/>
    <s v="Paramount Pictures"/>
    <n v="89"/>
  </r>
  <r>
    <s v="The Big Easy"/>
    <s v="R"/>
    <x v="3"/>
    <x v="6"/>
    <s v="August 21, 1987 (United States)"/>
    <n v="6.5"/>
    <x v="23"/>
    <s v="Jim McBride"/>
    <s v="Daniel Petrie Jr."/>
    <s v="Dennis Quaid"/>
    <s v="United States"/>
    <n v="8500000"/>
    <n v="17685307"/>
    <s v="Kings Road Entertainment"/>
    <n v="102"/>
  </r>
  <r>
    <s v="Pirates"/>
    <s v="PG-13"/>
    <x v="2"/>
    <x v="6"/>
    <s v="July 18, 1986 (United States)"/>
    <n v="6.1"/>
    <x v="140"/>
    <s v="Roman Polanski"/>
    <s v="John Brownjohn"/>
    <s v="Walter Matthau"/>
    <s v="France"/>
    <n v="40000000"/>
    <n v="1641825"/>
    <s v="Carthago Films S.a.r.l."/>
    <n v="121"/>
  </r>
  <r>
    <s v="No Mercy"/>
    <s v="R"/>
    <x v="6"/>
    <x v="6"/>
    <s v="December 19, 1986 (United States)"/>
    <n v="5.7"/>
    <x v="256"/>
    <s v="Richard Pearce"/>
    <s v="James Carabatsos"/>
    <s v="Richard Gere"/>
    <s v="United States"/>
    <n v="14000000"/>
    <n v="12303904"/>
    <s v="TriStar Pictures"/>
    <n v="106"/>
  </r>
  <r>
    <s v="Lady Jane"/>
    <s v="PG-13"/>
    <x v="5"/>
    <x v="6"/>
    <s v="February 7, 1986 (United States)"/>
    <n v="7.1"/>
    <x v="351"/>
    <s v="Trevor Nunn"/>
    <s v="Chris Bryant"/>
    <s v="Helena Bonham Carter"/>
    <s v="United Kingdom"/>
    <n v="8500000"/>
    <n v="277646"/>
    <s v="Capital Equipment Leasing"/>
    <n v="136"/>
  </r>
  <r>
    <s v="Club Paradise"/>
    <s v="PG-13"/>
    <x v="3"/>
    <x v="6"/>
    <s v="July 11, 1986 (United States)"/>
    <n v="5.0999999999999996"/>
    <x v="300"/>
    <s v="Harold Ramis"/>
    <s v="Harry Shearer"/>
    <s v="Robin Williams"/>
    <s v="United States"/>
    <n v="15000000"/>
    <n v="12308521"/>
    <s v="Warner Bros."/>
    <n v="96"/>
  </r>
  <r>
    <s v="Manon of the Spring"/>
    <s v="PG"/>
    <x v="0"/>
    <x v="6"/>
    <s v="December 4, 1987 (United States)"/>
    <n v="8"/>
    <x v="16"/>
    <s v="Claude Berri"/>
    <s v="Claude Berri"/>
    <s v="Yves Montand"/>
    <s v="Switzerland"/>
    <n v="0"/>
    <n v="3940542"/>
    <s v="DD Productions"/>
    <n v="113"/>
  </r>
  <r>
    <s v="Gothic"/>
    <s v="R"/>
    <x v="0"/>
    <x v="6"/>
    <s v="April 10, 1987 (United States)"/>
    <n v="5.7"/>
    <x v="205"/>
    <s v="Ken Russell"/>
    <s v="Stephen Volk"/>
    <s v="Gabriel Byrne"/>
    <s v="United Kingdom"/>
    <n v="0"/>
    <n v="916172"/>
    <s v="Virgin Vision"/>
    <n v="87"/>
  </r>
  <r>
    <s v="Armed and Dangerous"/>
    <s v="PG-13"/>
    <x v="2"/>
    <x v="6"/>
    <s v="August 15, 1986 (United States)"/>
    <n v="5.7"/>
    <x v="35"/>
    <s v="Mark L. Lester"/>
    <s v="Brian Grazer"/>
    <s v="John Candy"/>
    <s v="United States"/>
    <n v="12000000"/>
    <n v="15945534"/>
    <s v="Columbia Pictures"/>
    <n v="88"/>
  </r>
  <r>
    <s v="F/X"/>
    <s v="R"/>
    <x v="2"/>
    <x v="6"/>
    <s v="February 7, 1986 (United States)"/>
    <n v="6.7"/>
    <x v="10"/>
    <s v="Robert Mandel"/>
    <s v="Robert T. Megginson"/>
    <s v="Bryan Brown"/>
    <s v="United States"/>
    <n v="10000000"/>
    <n v="20603715"/>
    <s v="Orion Pictures"/>
    <n v="109"/>
  </r>
  <r>
    <s v="King Kong Lives"/>
    <s v="PG-13"/>
    <x v="2"/>
    <x v="6"/>
    <s v="December 19, 1986 (United States)"/>
    <n v="3.9"/>
    <x v="106"/>
    <s v="John Guillermin"/>
    <s v="Ronald Shusett"/>
    <s v="Brian Kerwin"/>
    <s v="United States"/>
    <n v="10000000"/>
    <n v="4711220"/>
    <s v="Toho Company"/>
    <n v="105"/>
  </r>
  <r>
    <s v="Castaway"/>
    <s v="R"/>
    <x v="1"/>
    <x v="6"/>
    <s v="September 11, 1987 (United States)"/>
    <n v="5.8"/>
    <x v="42"/>
    <s v="Nicolas Roeg"/>
    <s v="Lucy Irvine"/>
    <s v="Oliver Reed"/>
    <s v="United Kingdom"/>
    <n v="0"/>
    <m/>
    <s v="Cannon Screen Entertainment"/>
    <n v="117"/>
  </r>
  <r>
    <s v="Wise Guys"/>
    <s v="R"/>
    <x v="3"/>
    <x v="6"/>
    <s v="April 18, 1986 (United States)"/>
    <n v="5.7"/>
    <x v="202"/>
    <s v="Brian De Palma"/>
    <s v="George Gallo"/>
    <s v="Danny DeVito"/>
    <s v="United States"/>
    <n v="13000000"/>
    <n v="8475466"/>
    <s v="Metro-Goldwyn-Mayer (MGM)"/>
    <n v="100"/>
  </r>
  <r>
    <s v="Solarbabies"/>
    <s v="PG-13"/>
    <x v="2"/>
    <x v="6"/>
    <s v="November 26, 1986 (United States)"/>
    <n v="4.8"/>
    <x v="26"/>
    <s v="Alan Johnson"/>
    <s v="Walon Green"/>
    <s v="Richard Jordan"/>
    <s v="United States"/>
    <n v="25000000"/>
    <n v="1579260"/>
    <s v="Brooksfilms"/>
    <n v="94"/>
  </r>
  <r>
    <s v="The Manhattan Project"/>
    <s v="PG-13"/>
    <x v="9"/>
    <x v="6"/>
    <s v="June 13, 1986 (United States)"/>
    <n v="6.2"/>
    <x v="106"/>
    <s v="Marshall Brickman"/>
    <s v="Marshall Brickman"/>
    <s v="John Lithgow"/>
    <s v="United States"/>
    <n v="18000000"/>
    <n v="3900000"/>
    <s v="Gladden Entertainment"/>
    <n v="117"/>
  </r>
  <r>
    <s v="Trick or Treat"/>
    <s v="R"/>
    <x v="3"/>
    <x v="6"/>
    <s v="October 24, 1986 (United States)"/>
    <n v="5.8"/>
    <x v="350"/>
    <s v="Charles Martin Smith"/>
    <s v="Rhet Topham"/>
    <s v="Marc Price"/>
    <s v="United States"/>
    <n v="0"/>
    <n v="6797218"/>
    <s v="De Laurentiis Entertainment Group (DEG)"/>
    <n v="98"/>
  </r>
  <r>
    <s v="Body Slam"/>
    <s v="PG"/>
    <x v="3"/>
    <x v="6"/>
    <s v="May 21, 1987 (United States)"/>
    <n v="5.2"/>
    <x v="352"/>
    <s v="Hal Needham"/>
    <s v="Shel Lytton"/>
    <s v="Dirk Benedict"/>
    <s v="United States"/>
    <n v="0"/>
    <m/>
    <s v="Hemdale"/>
    <n v="92"/>
  </r>
  <r>
    <s v="Jumpin' Jack Flash"/>
    <s v="R"/>
    <x v="3"/>
    <x v="6"/>
    <s v="October 10, 1986 (United States)"/>
    <n v="5.9"/>
    <x v="97"/>
    <s v="Penny Marshall"/>
    <s v="David Franzoni"/>
    <s v="Whoopi Goldberg"/>
    <s v="United States"/>
    <n v="0"/>
    <n v="29844101"/>
    <s v="Lawrence Gordon Productions"/>
    <n v="105"/>
  </r>
  <r>
    <s v="Fire with Fire"/>
    <s v="PG-13"/>
    <x v="0"/>
    <x v="6"/>
    <s v="May 9, 1986 (United States)"/>
    <n v="6.5"/>
    <x v="56"/>
    <s v="Duncan Gibbins"/>
    <s v="Bill Phillips"/>
    <s v="Craig Sheffer"/>
    <s v="United States"/>
    <n v="0"/>
    <n v="4636169"/>
    <s v="Paramount Pictures"/>
    <n v="103"/>
  </r>
  <r>
    <s v="Gung Ho"/>
    <s v="PG-13"/>
    <x v="3"/>
    <x v="6"/>
    <s v="March 14, 1986 (United States)"/>
    <n v="6.3"/>
    <x v="23"/>
    <s v="Ron Howard"/>
    <s v="Edwin Blum"/>
    <s v="Michael Keaton"/>
    <s v="United States"/>
    <n v="18000000"/>
    <n v="36611610"/>
    <s v="Paramount Pictures"/>
    <n v="111"/>
  </r>
  <r>
    <s v="True Stories"/>
    <s v="PG"/>
    <x v="3"/>
    <x v="6"/>
    <s v="October 10, 1986 (United States)"/>
    <n v="7.2"/>
    <x v="159"/>
    <s v="David Byrne"/>
    <s v="Stephen Tobolowsky"/>
    <s v="David Byrne"/>
    <s v="United States"/>
    <n v="0"/>
    <n v="2545459"/>
    <s v="Gary Kurfirst Pictures"/>
    <n v="89"/>
  </r>
  <r>
    <s v="When the Wind Blows"/>
    <s v="Not Rated"/>
    <x v="10"/>
    <x v="6"/>
    <s v="March 11, 1988 (United States)"/>
    <n v="7.7"/>
    <x v="9"/>
    <s v="Jimmy T. Murakami"/>
    <s v="Raymond Briggs"/>
    <s v="Peggy Ashcroft"/>
    <s v="United Kingdom"/>
    <n v="0"/>
    <n v="5274"/>
    <s v="Meltdown Productions"/>
    <n v="84"/>
  </r>
  <r>
    <s v="Murphy's Law"/>
    <s v="R"/>
    <x v="2"/>
    <x v="6"/>
    <s v="April 18, 1986 (United States)"/>
    <n v="6"/>
    <x v="25"/>
    <s v="J. Lee Thompson"/>
    <s v="Gail Morgan Hickman"/>
    <s v="Charles Bronson"/>
    <s v="United States"/>
    <n v="6000000"/>
    <n v="9947631"/>
    <s v="Cannon Group"/>
    <n v="100"/>
  </r>
  <r>
    <s v="Deadly Friend"/>
    <s v="R"/>
    <x v="0"/>
    <x v="6"/>
    <s v="October 10, 1986 (United States)"/>
    <n v="5.6"/>
    <x v="194"/>
    <s v="Wes Craven"/>
    <s v="Diana Henstell"/>
    <s v="Matthew Labyorteaux"/>
    <s v="United States"/>
    <n v="0"/>
    <n v="8988731"/>
    <s v="Warner Bros."/>
    <n v="91"/>
  </r>
  <r>
    <s v="Jean de Florette"/>
    <s v="PG"/>
    <x v="3"/>
    <x v="6"/>
    <s v="August 28, 1987 (United States)"/>
    <n v="8"/>
    <x v="33"/>
    <s v="Claude Berri"/>
    <s v="Claude Berri"/>
    <s v="Yves Montand"/>
    <s v="Switzerland"/>
    <n v="0"/>
    <n v="4940939"/>
    <s v="DD Productions"/>
    <n v="120"/>
  </r>
  <r>
    <s v="Reform School Girls"/>
    <s v="R"/>
    <x v="6"/>
    <x v="6"/>
    <s v="August 22, 1986 (United States)"/>
    <n v="5.4"/>
    <x v="155"/>
    <s v="Tom DeSimone"/>
    <s v="Tom DeSimone"/>
    <s v="Linda Carol"/>
    <s v="United States"/>
    <n v="0"/>
    <n v="2510433"/>
    <s v="Balcor Film Investors"/>
    <n v="94"/>
  </r>
  <r>
    <s v="Band of the Hand"/>
    <s v="R"/>
    <x v="2"/>
    <x v="6"/>
    <s v="April 11, 1986 (United States)"/>
    <n v="6.2"/>
    <x v="54"/>
    <s v="Paul Michael Glaser"/>
    <s v="Leo Garen"/>
    <s v="Stephen Lang"/>
    <s v="United States"/>
    <n v="8700000"/>
    <n v="4865912"/>
    <s v="Delphi V Productions"/>
    <n v="109"/>
  </r>
  <r>
    <s v="Vamp"/>
    <s v="R"/>
    <x v="3"/>
    <x v="6"/>
    <s v="July 18, 1986 (United States)"/>
    <n v="5.9"/>
    <x v="25"/>
    <s v="Richard Wenk"/>
    <s v="Donald P. Borchers"/>
    <s v="Chris Makepeace"/>
    <s v="United States"/>
    <n v="3300000"/>
    <n v="4941117"/>
    <s v="New World Pictures"/>
    <n v="93"/>
  </r>
  <r>
    <s v="Nothing in Common"/>
    <s v="PG"/>
    <x v="3"/>
    <x v="6"/>
    <s v="July 30, 1986 (United States)"/>
    <n v="5.9"/>
    <x v="252"/>
    <s v="Garry Marshall"/>
    <s v="Garry Marshall"/>
    <s v="Tom Hanks"/>
    <s v="United States"/>
    <n v="0"/>
    <n v="32324557"/>
    <s v="Delphi Films"/>
    <n v="118"/>
  </r>
  <r>
    <s v="TerrorVision"/>
    <s v="R"/>
    <x v="3"/>
    <x v="6"/>
    <s v="February 14, 1986 (United States)"/>
    <n v="5.7"/>
    <x v="252"/>
    <s v="Ted Nicolaou"/>
    <s v="Ted Nicolaou"/>
    <s v="Diane Franklin"/>
    <s v="United States"/>
    <n v="0"/>
    <n v="320256"/>
    <s v="Empire Pictures"/>
    <n v="85"/>
  </r>
  <r>
    <s v="Quicksilver"/>
    <s v="PG"/>
    <x v="6"/>
    <x v="6"/>
    <s v="February 14, 1986 (United States)"/>
    <n v="5.7"/>
    <x v="43"/>
    <s v="Thomas Michael Donnelly"/>
    <s v="Thomas Michael Donnelly"/>
    <s v="Kevin Bacon"/>
    <s v="United States"/>
    <n v="0"/>
    <n v="7634909"/>
    <s v="Columbia Pictures"/>
    <n v="105"/>
  </r>
  <r>
    <s v="52 Pick-Up"/>
    <s v="R"/>
    <x v="6"/>
    <x v="6"/>
    <s v="November 7, 1986 (United States)"/>
    <n v="6.4"/>
    <x v="201"/>
    <s v="John Frankenheimer"/>
    <s v="Elmore Leonard"/>
    <s v="Roy Scheider"/>
    <s v="United States"/>
    <n v="0"/>
    <n v="5186646"/>
    <s v="Cannon Group"/>
    <n v="110"/>
  </r>
  <r>
    <s v="Black Moon Rising"/>
    <s v="R"/>
    <x v="2"/>
    <x v="6"/>
    <s v="January 10, 1986 (United States)"/>
    <n v="5.5"/>
    <x v="201"/>
    <s v="Harley Cokeliss"/>
    <s v="John Carpenter"/>
    <s v="Tommy Lee Jones"/>
    <s v="United States"/>
    <n v="0"/>
    <n v="6637565"/>
    <s v="New World Pictures"/>
    <n v="100"/>
  </r>
  <r>
    <s v="Extremities"/>
    <s v="R"/>
    <x v="0"/>
    <x v="6"/>
    <s v="August 22, 1986 (United States)"/>
    <n v="6.3"/>
    <x v="154"/>
    <s v="Robert M. Young"/>
    <s v="William Mastrosimone"/>
    <s v="Farrah Fawcett"/>
    <s v="United States"/>
    <n v="0"/>
    <n v="13418091"/>
    <s v="Atlantic Entertainment Group"/>
    <n v="89"/>
  </r>
  <r>
    <s v="The Men's Club"/>
    <s v="R"/>
    <x v="0"/>
    <x v="6"/>
    <s v="September 19, 1986 (United States)"/>
    <n v="4.7"/>
    <x v="353"/>
    <s v="Peter Medak"/>
    <s v="Leonard Michaels"/>
    <s v="David Dukes"/>
    <s v="United States"/>
    <n v="0"/>
    <n v="2556361"/>
    <s v="Atlantic Entertainment Group"/>
    <n v="101"/>
  </r>
  <r>
    <s v="Haunted Honeymoon"/>
    <s v="PG"/>
    <x v="3"/>
    <x v="6"/>
    <s v="July 25, 1986 (United States)"/>
    <n v="5.7"/>
    <x v="194"/>
    <s v="Gene Wilder"/>
    <s v="Gene Wilder"/>
    <s v="Gene Wilder"/>
    <s v="United Kingdom"/>
    <n v="13000000"/>
    <n v="8033397"/>
    <s v="Orion Pictures"/>
    <n v="82"/>
  </r>
  <r>
    <s v="Summer"/>
    <s v="R"/>
    <x v="0"/>
    <x v="6"/>
    <s v="August 29, 1986 (United States)"/>
    <n v="7.7"/>
    <x v="254"/>
    <s v="Éric Rohmer"/>
    <s v="Marie Rivière"/>
    <s v="Marie Rivière"/>
    <s v="France"/>
    <n v="0"/>
    <n v="63137"/>
    <s v="Ministère de la Culture et de la Communication"/>
    <n v="99"/>
  </r>
  <r>
    <s v="Tough Guys"/>
    <s v="PG"/>
    <x v="3"/>
    <x v="6"/>
    <s v="October 3, 1986 (United States)"/>
    <n v="6.2"/>
    <x v="261"/>
    <s v="Jeff Kanew"/>
    <s v="James Orr"/>
    <s v="Burt Lancaster"/>
    <s v="United States"/>
    <n v="10000000"/>
    <n v="21458229"/>
    <s v="Touchstone Pictures"/>
    <n v="104"/>
  </r>
  <r>
    <s v="Eliminators"/>
    <s v="PG"/>
    <x v="2"/>
    <x v="6"/>
    <s v="January 31, 1986 (United States)"/>
    <n v="4.9000000000000004"/>
    <x v="51"/>
    <s v="Peter Manoogian"/>
    <s v="Paul De Meo"/>
    <s v="Andrew Prine"/>
    <s v="United States"/>
    <n v="0"/>
    <n v="4601256"/>
    <s v="Empire Pictures"/>
    <n v="96"/>
  </r>
  <r>
    <s v="The Best of Times"/>
    <s v="PG-13"/>
    <x v="3"/>
    <x v="6"/>
    <s v="January 31, 1986 (United States)"/>
    <n v="6"/>
    <x v="261"/>
    <s v="Roger Spottiswoode"/>
    <s v="Ron Shelton"/>
    <s v="Robin Williams"/>
    <s v="United States"/>
    <n v="12000000"/>
    <n v="7817314"/>
    <s v="Cinema Group Ventures"/>
    <n v="104"/>
  </r>
  <r>
    <s v="Firewalker"/>
    <s v="PG"/>
    <x v="2"/>
    <x v="6"/>
    <s v="November 21, 1986 (United States)"/>
    <n v="5.0999999999999996"/>
    <x v="351"/>
    <s v="J. Lee Thompson"/>
    <s v="Robert Gosnell"/>
    <s v="Chuck Norris"/>
    <s v="United States"/>
    <n v="8000000"/>
    <n v="11949484"/>
    <s v="Cannon Group"/>
    <n v="105"/>
  </r>
  <r>
    <s v="Modern Girls"/>
    <s v="PG-13"/>
    <x v="3"/>
    <x v="6"/>
    <s v="November 7, 1986 (United States)"/>
    <n v="5.8"/>
    <x v="61"/>
    <s v="Jerry Kramer"/>
    <s v="Laurie Craig"/>
    <s v="Daphne Zuniga"/>
    <s v="United States"/>
    <n v="0"/>
    <n v="604849"/>
    <m/>
    <n v="84"/>
  </r>
  <r>
    <s v="Witchboard"/>
    <s v="R"/>
    <x v="4"/>
    <x v="6"/>
    <s v="March 13, 1987 (United States)"/>
    <n v="5.7"/>
    <x v="252"/>
    <s v="Kevin Tenney"/>
    <s v="Kevin Tenney"/>
    <s v="Todd Allen"/>
    <s v="United Kingdom"/>
    <n v="2000000"/>
    <n v="7369373"/>
    <s v="Paragon Arts International"/>
    <n v="98"/>
  </r>
  <r>
    <s v="Clockwise"/>
    <s v="PG"/>
    <x v="3"/>
    <x v="6"/>
    <s v="October 10, 1986 (United States)"/>
    <n v="6.6"/>
    <x v="23"/>
    <s v="Christopher Morahan"/>
    <s v="Michael Frayn"/>
    <s v="John Cleese"/>
    <s v="United Kingdom"/>
    <n v="0"/>
    <n v="1476356"/>
    <s v="Thorn EMI Screen Entertainment"/>
    <n v="96"/>
  </r>
  <r>
    <s v="Legal Eagles"/>
    <s v="PG"/>
    <x v="3"/>
    <x v="6"/>
    <s v="June 20, 1986 (United States)"/>
    <n v="6"/>
    <x v="9"/>
    <s v="Ivan Reitman"/>
    <s v="Ivan Reitman"/>
    <s v="Robert Redford"/>
    <s v="United States"/>
    <n v="40000000"/>
    <n v="93151591"/>
    <s v="Universal Pictures"/>
    <n v="116"/>
  </r>
  <r>
    <s v="Link"/>
    <s v="R"/>
    <x v="4"/>
    <x v="6"/>
    <s v="September 19, 1986 (United States)"/>
    <n v="5.9"/>
    <x v="54"/>
    <s v="Richard Franklin"/>
    <s v="Lee David Zlotoff"/>
    <s v="Terence Stamp"/>
    <s v="United Kingdom"/>
    <n v="0"/>
    <n v="1720450"/>
    <s v="Cannon Screen Entertainment"/>
    <n v="103"/>
  </r>
  <r>
    <s v="Jo Jo Dancer, Your Life Is Calling"/>
    <s v="R"/>
    <x v="5"/>
    <x v="6"/>
    <s v="May 2, 1986 (United States)"/>
    <n v="6.4"/>
    <x v="113"/>
    <s v="Richard Pryor"/>
    <s v="Rocco Urbisci"/>
    <s v="Richard Pryor"/>
    <s v="United States"/>
    <n v="14000000"/>
    <n v="18034150"/>
    <s v="Columbia Pictures"/>
    <n v="97"/>
  </r>
  <r>
    <s v="Wanted: Dead or Alive"/>
    <s v="R"/>
    <x v="2"/>
    <x v="6"/>
    <s v="January 16, 1987 (United States)"/>
    <n v="6"/>
    <x v="203"/>
    <s v="Gary Sherman"/>
    <s v="Michael Patrick Goodman"/>
    <s v="Rutger Hauer"/>
    <s v="United States"/>
    <n v="0"/>
    <n v="7555000"/>
    <s v="New World Pictures"/>
    <n v="106"/>
  </r>
  <r>
    <s v="American Anthem"/>
    <s v="PG-13"/>
    <x v="0"/>
    <x v="6"/>
    <s v="June 27, 1986 (United States)"/>
    <n v="4.8"/>
    <x v="53"/>
    <s v="Albert Magnoli"/>
    <s v="Evan Archerd"/>
    <s v="Mitchell Gaylord"/>
    <s v="United States"/>
    <n v="0"/>
    <n v="4845724"/>
    <s v="Lorimar Productions"/>
    <n v="102"/>
  </r>
  <r>
    <s v="The Morning After"/>
    <s v="R"/>
    <x v="6"/>
    <x v="6"/>
    <s v="December 25, 1986 (United States)"/>
    <n v="6"/>
    <x v="350"/>
    <s v="Sidney Lumet"/>
    <s v="James Cresson"/>
    <s v="Jane Fonda"/>
    <s v="United States"/>
    <n v="15000000"/>
    <n v="25147055"/>
    <s v="American Filmworks"/>
    <n v="103"/>
  </r>
  <r>
    <s v="Crimes of the Heart"/>
    <s v="PG-13"/>
    <x v="3"/>
    <x v="6"/>
    <s v="January 23, 1987 (United States)"/>
    <n v="6.4"/>
    <x v="161"/>
    <s v="Bruce Beresford"/>
    <s v="Beth Henley"/>
    <s v="Diane Keaton"/>
    <s v="United States"/>
    <n v="20000000"/>
    <n v="22905522"/>
    <s v="De Laurentiis Entertainment Group (DEG)"/>
    <n v="105"/>
  </r>
  <r>
    <s v="Under the Cherry Moon"/>
    <s v="PG-13"/>
    <x v="3"/>
    <x v="6"/>
    <s v="July 2, 1986 (United States)"/>
    <n v="5"/>
    <x v="195"/>
    <s v="Prince"/>
    <s v="Becky Johnston"/>
    <s v="Prince"/>
    <s v="United States"/>
    <n v="0"/>
    <n v="10090429"/>
    <s v="Warner Bros."/>
    <n v="100"/>
  </r>
  <r>
    <s v="Malcolm"/>
    <s v="PG-13"/>
    <x v="3"/>
    <x v="6"/>
    <s v="November 5, 1986 (United States)"/>
    <n v="7.1"/>
    <x v="68"/>
    <s v="Nadia Tass"/>
    <s v="David Parker"/>
    <s v="Colin Friels"/>
    <s v="Australia"/>
    <n v="0"/>
    <m/>
    <s v="Cascade Films"/>
    <n v="85"/>
  </r>
  <r>
    <s v="Meatballs III: Summer Job"/>
    <s v="R"/>
    <x v="3"/>
    <x v="6"/>
    <s v="January 9, 1987 (United States)"/>
    <n v="3.5"/>
    <x v="155"/>
    <s v="George Mendeluk"/>
    <s v="Janis Allen"/>
    <s v="Sally Kellerman"/>
    <s v="Canada"/>
    <n v="0"/>
    <n v="2147228"/>
    <s v="TMS Pictures"/>
    <n v="96"/>
  </r>
  <r>
    <s v="Devil in the Flesh"/>
    <s v="X"/>
    <x v="0"/>
    <x v="6"/>
    <s v="May 22, 1987 (United States)"/>
    <n v="5.8"/>
    <x v="53"/>
    <s v="Marco Bellocchio"/>
    <s v="Marco Bellocchio"/>
    <s v="Maruschka Detmers"/>
    <s v="Italy"/>
    <n v="0"/>
    <n v="546904"/>
    <s v="L.P. Film"/>
    <n v="114"/>
  </r>
  <r>
    <s v="Absolute Beginners"/>
    <s v="PG-13"/>
    <x v="0"/>
    <x v="6"/>
    <s v="April 18, 1986 (United States)"/>
    <n v="5.6"/>
    <x v="195"/>
    <s v="Julien Temple"/>
    <s v="Colin MacInnes"/>
    <s v="Patsy Kensit"/>
    <s v="United Kingdom"/>
    <n v="0"/>
    <n v="930211"/>
    <s v="Goldcrest Films International"/>
    <n v="108"/>
  </r>
  <r>
    <s v="Deadtime Stories"/>
    <s v="R"/>
    <x v="3"/>
    <x v="6"/>
    <s v="November 28, 1986 (United States)"/>
    <n v="4.7"/>
    <x v="57"/>
    <s v="Jeffrey Delman"/>
    <s v="Jeffrey Delman"/>
    <s v="Scott Valentine"/>
    <s v="United States"/>
    <n v="0"/>
    <n v="2750741"/>
    <s v="Scary Stuff"/>
    <n v="93"/>
  </r>
  <r>
    <s v="Avenging Force"/>
    <s v="R"/>
    <x v="2"/>
    <x v="6"/>
    <s v="September 12, 1986 (United States)"/>
    <n v="5.8"/>
    <x v="47"/>
    <s v="Sam Firstenberg"/>
    <s v="James Booth"/>
    <s v="Michael Dudikoff"/>
    <s v="United States"/>
    <n v="4000000"/>
    <n v="4679650"/>
    <s v="The Cannon Group"/>
    <n v="104"/>
  </r>
  <r>
    <s v="Heat"/>
    <s v="R"/>
    <x v="2"/>
    <x v="6"/>
    <s v="March 13, 1987 (United States)"/>
    <n v="5.6"/>
    <x v="51"/>
    <s v="Dick Richards"/>
    <s v="William Goldman"/>
    <s v="Burt Reynolds"/>
    <s v="United States"/>
    <n v="17000000"/>
    <n v="2793214"/>
    <s v="Escalante Productions"/>
    <n v="101"/>
  </r>
  <r>
    <s v="Sweet Liberty"/>
    <s v="PG"/>
    <x v="3"/>
    <x v="6"/>
    <s v="May 16, 1986 (United States)"/>
    <n v="5.8"/>
    <x v="47"/>
    <s v="Alan Alda"/>
    <s v="Alan Alda"/>
    <s v="Alan Alda"/>
    <s v="United States"/>
    <n v="0"/>
    <n v="14205021"/>
    <s v="Universal Pictures"/>
    <n v="106"/>
  </r>
  <r>
    <s v="Killer Party"/>
    <s v="R"/>
    <x v="3"/>
    <x v="6"/>
    <s v="May 9, 1986 (United States)"/>
    <n v="5.0999999999999996"/>
    <x v="57"/>
    <s v="William Fruet"/>
    <s v="Barney Cohen"/>
    <s v="Martin Hewitt"/>
    <s v="Canada"/>
    <n v="0"/>
    <m/>
    <s v="Marquis"/>
    <n v="91"/>
  </r>
  <r>
    <s v="Out of Bounds"/>
    <s v="R"/>
    <x v="2"/>
    <x v="6"/>
    <s v="July 25, 1986 (United States)"/>
    <n v="5.4"/>
    <x v="53"/>
    <s v="Richard Tuggle"/>
    <s v="Tony Kayden"/>
    <s v="Anthony Michael Hall"/>
    <s v="United States"/>
    <n v="0"/>
    <n v="5099316"/>
    <s v="Columbia Pictures"/>
    <n v="93"/>
  </r>
  <r>
    <s v="Wisdom"/>
    <s v="R"/>
    <x v="6"/>
    <x v="6"/>
    <s v="January 2, 1987 (United States)"/>
    <n v="5.7"/>
    <x v="42"/>
    <s v="Emilio Estevez"/>
    <s v="Emilio Estevez"/>
    <s v="Emilio Estevez"/>
    <s v="United States"/>
    <n v="0"/>
    <n v="5715174"/>
    <s v="Gladden Entertainment"/>
    <n v="109"/>
  </r>
  <r>
    <s v="Shanghai Surprise"/>
    <s v="PG-13"/>
    <x v="1"/>
    <x v="6"/>
    <s v="August 29, 1986 (United States)"/>
    <n v="3.2"/>
    <x v="258"/>
    <s v="Jim Goddard"/>
    <s v="John Kohn"/>
    <s v="Sean Penn"/>
    <s v="United Kingdom"/>
    <n v="17000000"/>
    <n v="2315683"/>
    <s v="HandMade Films"/>
    <n v="97"/>
  </r>
  <r>
    <s v="Power"/>
    <s v="R"/>
    <x v="0"/>
    <x v="6"/>
    <s v="January 31, 1986 (United States)"/>
    <n v="5.7"/>
    <x v="116"/>
    <s v="Sidney Lumet"/>
    <s v="David Himmelstein"/>
    <s v="Richard Gere"/>
    <s v="United States"/>
    <n v="16000000"/>
    <n v="3800000"/>
    <s v="Lorimar Productions"/>
    <n v="111"/>
  </r>
  <r>
    <s v="A Fine Mess"/>
    <s v="PG"/>
    <x v="2"/>
    <x v="6"/>
    <s v="August 8, 1986 (United States)"/>
    <n v="4.7"/>
    <x v="53"/>
    <s v="Blake Edwards"/>
    <s v="Blake Edwards"/>
    <s v="Ted Danson"/>
    <s v="United States"/>
    <n v="0"/>
    <n v="6029824"/>
    <s v="Blake Edwards"/>
    <n v="90"/>
  </r>
  <r>
    <s v="Let's Get Harry"/>
    <s v="R"/>
    <x v="2"/>
    <x v="6"/>
    <s v="October 31, 1986 (United States)"/>
    <n v="5.2"/>
    <x v="123"/>
    <s v="Director"/>
    <s v="Mark Feldberg"/>
    <s v="Michael Schoeffling"/>
    <s v="United States"/>
    <n v="0"/>
    <n v="140980"/>
    <s v="Delphi V Productions"/>
    <n v="102"/>
  </r>
  <r>
    <s v="My Chauffeur"/>
    <s v="R"/>
    <x v="3"/>
    <x v="6"/>
    <s v="January 24, 1986 (United States)"/>
    <n v="5.6"/>
    <x v="51"/>
    <s v="David Beaird"/>
    <s v="David Beaird"/>
    <s v="Deborah Foreman"/>
    <s v="United States"/>
    <n v="0"/>
    <n v="4781448"/>
    <s v="Marimark Productions"/>
    <n v="97"/>
  </r>
  <r>
    <s v="Biggles: Adventures in Time"/>
    <s v="PG"/>
    <x v="1"/>
    <x v="6"/>
    <s v="January 29, 1988 (United States)"/>
    <n v="5.7"/>
    <x v="54"/>
    <s v="John Hough"/>
    <s v="W.E. Johns"/>
    <s v="Neil Dickson"/>
    <s v="United Kingdom"/>
    <n v="0"/>
    <m/>
    <s v="Compact Yellowbill"/>
    <n v="108"/>
  </r>
  <r>
    <s v="Half Moon Street"/>
    <s v="R"/>
    <x v="0"/>
    <x v="6"/>
    <s v="September 26, 1986 (United States)"/>
    <n v="5.4"/>
    <x v="139"/>
    <s v="Bob Swaim"/>
    <s v="Edward Behr"/>
    <s v="Sigourney Weaver"/>
    <s v="United Kingdom"/>
    <n v="0"/>
    <n v="1131399"/>
    <s v="Centurion"/>
    <n v="90"/>
  </r>
  <r>
    <s v="Every Time We Say Goodbye"/>
    <s v="PG-13"/>
    <x v="0"/>
    <x v="6"/>
    <s v="November 14, 1986 (United States)"/>
    <n v="5.9"/>
    <x v="157"/>
    <s v="Moshé Mizrahi"/>
    <s v="Moshé Mizrahi"/>
    <s v="Tom Hanks"/>
    <s v="Israel"/>
    <n v="0"/>
    <n v="278623"/>
    <s v="Delphi V Productions"/>
    <n v="98"/>
  </r>
  <r>
    <s v="The Decline of the American Empire"/>
    <s v="R"/>
    <x v="3"/>
    <x v="6"/>
    <s v="November 14, 1986 (United States)"/>
    <n v="7.2"/>
    <x v="253"/>
    <s v="Denys Arcand"/>
    <s v="Denys Arcand"/>
    <s v="Dominique Michel"/>
    <s v="Canada"/>
    <n v="0"/>
    <n v="1915792"/>
    <s v="Corporation Image M &amp; M"/>
    <n v="101"/>
  </r>
  <r>
    <s v="Hardbodies 2"/>
    <s v="R"/>
    <x v="3"/>
    <x v="6"/>
    <s v="September 12, 1986 (United States)"/>
    <n v="3.2"/>
    <x v="59"/>
    <s v="Mark Griffiths"/>
    <s v="Mark Griffiths"/>
    <s v="James Karen"/>
    <s v="United States"/>
    <n v="0"/>
    <n v="78068"/>
    <s v="Chroma III Productions"/>
    <n v="88"/>
  </r>
  <r>
    <s v="The Boy in Blue"/>
    <s v="R"/>
    <x v="5"/>
    <x v="6"/>
    <s v="January 17, 1986 (United States)"/>
    <n v="5.3"/>
    <x v="59"/>
    <s v="Charles Jarrott"/>
    <s v="Douglas Bowie"/>
    <s v="Nicolas Cage"/>
    <s v="Canada"/>
    <n v="0"/>
    <n v="275000"/>
    <s v="Canadian Broadcasting Corporation (CBC)"/>
    <n v="100"/>
  </r>
  <r>
    <s v="Brighton Beach Memoirs"/>
    <s v="PG-13"/>
    <x v="3"/>
    <x v="6"/>
    <s v="December 25, 1986 (United States)"/>
    <n v="6.8"/>
    <x v="99"/>
    <s v="Gene Saks"/>
    <s v="Neil Simon"/>
    <s v="Blythe Danner"/>
    <s v="United States"/>
    <n v="18000000"/>
    <n v="11957943"/>
    <s v="Rastar Pictures"/>
    <n v="108"/>
  </r>
  <r>
    <s v="The Longshot"/>
    <s v="PG-13"/>
    <x v="3"/>
    <x v="6"/>
    <s v="January 17, 1986 (United States)"/>
    <n v="5.4"/>
    <x v="354"/>
    <s v="Paul Bartel"/>
    <s v="Tim Conway"/>
    <s v="Tim Conway"/>
    <s v="United States"/>
    <n v="0"/>
    <m/>
    <s v="Orion Pictures"/>
    <n v="89"/>
  </r>
  <r>
    <s v="Willy/Milly"/>
    <s v="PG-13"/>
    <x v="3"/>
    <x v="6"/>
    <s v="November 14, 1986 (United States)"/>
    <n v="5.6"/>
    <x v="355"/>
    <s v="Paul Schneider"/>
    <s v="Alan Friedman"/>
    <s v="Pamela Adlon"/>
    <s v="United States"/>
    <n v="0"/>
    <n v="277405"/>
    <s v="Griffon Productions"/>
    <n v="86"/>
  </r>
  <r>
    <s v="Ginger and Fred"/>
    <s v="PG-13"/>
    <x v="3"/>
    <x v="6"/>
    <s v="March 28, 1986 (United States)"/>
    <n v="7.3"/>
    <x v="104"/>
    <s v="Federico Fellini"/>
    <s v="Federico Fellini"/>
    <s v="Marcello Mastroianni"/>
    <s v="Italy"/>
    <n v="0"/>
    <n v="837623"/>
    <s v="Produzioni Europee Associate (PEA)"/>
    <n v="125"/>
  </r>
  <r>
    <s v="'Round Midnight"/>
    <s v="R"/>
    <x v="0"/>
    <x v="6"/>
    <s v="October 3, 1986 (United States)"/>
    <n v="7.4"/>
    <x v="203"/>
    <s v="Bertrand Tavernier"/>
    <s v="David Rayfiel"/>
    <s v="Dexter Gordon"/>
    <s v="United States"/>
    <n v="0"/>
    <n v="3272593"/>
    <s v="Little Bear"/>
    <n v="133"/>
  </r>
  <r>
    <s v="Violets Are Blue..."/>
    <s v="PG-13"/>
    <x v="0"/>
    <x v="6"/>
    <s v="April 25, 1986 (United States)"/>
    <n v="5.9"/>
    <x v="356"/>
    <s v="Jack Fisk"/>
    <s v="Naomi Foner"/>
    <s v="Sissy Spacek"/>
    <s v="United States"/>
    <n v="10000000"/>
    <n v="4743287"/>
    <s v="Rastar Films"/>
    <n v="88"/>
  </r>
  <r>
    <s v="Parting Glances"/>
    <s v="Not Rated"/>
    <x v="0"/>
    <x v="6"/>
    <s v="February 19, 1986 (United States)"/>
    <n v="7.2"/>
    <x v="54"/>
    <s v="Bill Sherwood"/>
    <s v="Bill Sherwood"/>
    <s v="John Bolger"/>
    <s v="United States"/>
    <n v="0"/>
    <m/>
    <s v="Rondo Productions"/>
    <n v="90"/>
  </r>
  <r>
    <s v="The Whoopee Boys"/>
    <s v="R"/>
    <x v="3"/>
    <x v="6"/>
    <s v="August 22, 1986 (United States)"/>
    <n v="5.9"/>
    <x v="357"/>
    <s v="John Byrum"/>
    <s v="Steve Zacharias"/>
    <s v="Michael O'Keefe"/>
    <s v="United States"/>
    <n v="0"/>
    <m/>
    <s v="Paramount Pictures"/>
    <n v="88"/>
  </r>
  <r>
    <s v="Tai-Pan"/>
    <s v="R"/>
    <x v="1"/>
    <x v="6"/>
    <s v="November 7, 1986 (United States)"/>
    <n v="5.6"/>
    <x v="113"/>
    <s v="Daryl Duke"/>
    <s v="John Briley"/>
    <s v="Bryan Brown"/>
    <s v="United States"/>
    <n v="25000000"/>
    <n v="4007250"/>
    <s v="De Laurentiis Entertainment Group (DEG)"/>
    <n v="127"/>
  </r>
  <r>
    <s v="My Little Pony: The Movie"/>
    <s v="G"/>
    <x v="10"/>
    <x v="6"/>
    <s v="June 6, 1986 (United States)"/>
    <n v="6"/>
    <x v="139"/>
    <s v="Directors"/>
    <s v="George Arthur Bloom"/>
    <s v="Danny DeVito"/>
    <s v="United States"/>
    <n v="0"/>
    <n v="5958456"/>
    <s v="Sunbow Productions"/>
    <n v="86"/>
  </r>
  <r>
    <s v="Playing for Keeps"/>
    <s v="PG-13"/>
    <x v="3"/>
    <x v="6"/>
    <s v="October 3, 1986 (United States)"/>
    <n v="4.2"/>
    <x v="358"/>
    <s v="Bob Weinstein"/>
    <s v="Bob Weinstein"/>
    <s v="Daniel Jordano"/>
    <s v="United States"/>
    <n v="0"/>
    <n v="2669366"/>
    <s v="Miramax"/>
    <n v="102"/>
  </r>
  <r>
    <s v="'night, Mother"/>
    <s v="PG-13"/>
    <x v="0"/>
    <x v="6"/>
    <s v="January 29, 1987 (Australia)"/>
    <n v="7.6"/>
    <x v="68"/>
    <s v="Tom Moore"/>
    <s v="Marsha Norman"/>
    <s v="Sissy Spacek"/>
    <s v="United States"/>
    <n v="0"/>
    <n v="441863"/>
    <s v="Aaron Spelling Productions"/>
    <n v="96"/>
  </r>
  <r>
    <s v="Jake Speed"/>
    <s v="PG"/>
    <x v="2"/>
    <x v="6"/>
    <s v="May 30, 1986 (United States)"/>
    <n v="5.2"/>
    <x v="359"/>
    <s v="Andrew Lane"/>
    <s v="Wayne Crawford"/>
    <s v="Wayne Crawford"/>
    <s v="United States"/>
    <n v="0"/>
    <n v="1943751"/>
    <s v="Balcor Film Investors"/>
    <n v="105"/>
  </r>
  <r>
    <s v="The Naked Cage"/>
    <s v="R"/>
    <x v="2"/>
    <x v="6"/>
    <s v="March 7, 1986 (United States)"/>
    <n v="5.2"/>
    <x v="360"/>
    <s v="Paul Nicholas"/>
    <s v="Paul Nicholas"/>
    <s v="Shari Shattuck"/>
    <s v="United States"/>
    <n v="0"/>
    <n v="3136701"/>
    <s v="The Cannon Group"/>
    <n v="97"/>
  </r>
  <r>
    <s v="Blue City"/>
    <s v="R"/>
    <x v="2"/>
    <x v="6"/>
    <s v="May 2, 1986 (United States)"/>
    <n v="4.4000000000000004"/>
    <x v="59"/>
    <s v="Michelle Manning"/>
    <s v="Ross Macdonald"/>
    <s v="Judd Nelson"/>
    <s v="United States"/>
    <n v="10000000"/>
    <n v="6947787"/>
    <s v="Paramount Pictures"/>
    <n v="83"/>
  </r>
  <r>
    <s v="That's Life!"/>
    <s v="PG-13"/>
    <x v="3"/>
    <x v="6"/>
    <s v="October 10, 1986 (United States)"/>
    <n v="6"/>
    <x v="53"/>
    <s v="Blake Edwards"/>
    <s v="Milton Wexler"/>
    <s v="Jack Lemmon"/>
    <s v="United States"/>
    <n v="0"/>
    <n v="4079895"/>
    <s v="Blake Edwards"/>
    <n v="102"/>
  </r>
  <r>
    <s v="Sky Bandits"/>
    <s v="PG"/>
    <x v="2"/>
    <x v="6"/>
    <s v="October 31, 1986 (United States)"/>
    <n v="4.5999999999999996"/>
    <x v="361"/>
    <s v="Zoran Perisic"/>
    <s v="Thom Keyes"/>
    <s v="Scott McGinnis"/>
    <s v="United Kingdom"/>
    <n v="18000000"/>
    <n v="2295500"/>
    <s v="J&amp;M Entertainment"/>
    <n v="105"/>
  </r>
  <r>
    <s v="Ménage"/>
    <m/>
    <x v="3"/>
    <x v="6"/>
    <s v="October 1, 1986 (United States)"/>
    <n v="7"/>
    <x v="116"/>
    <s v="Bertrand Blier"/>
    <s v="Bertrand Blier"/>
    <s v="Gérard Depardieu"/>
    <s v="France"/>
    <n v="0"/>
    <n v="925952"/>
    <s v="Ciné Valse"/>
    <n v="84"/>
  </r>
  <r>
    <s v="Dream Lover"/>
    <s v="R"/>
    <x v="6"/>
    <x v="6"/>
    <s v="April 2, 1986 (France)"/>
    <n v="4.9000000000000004"/>
    <x v="362"/>
    <s v="Alan J. Pakula"/>
    <s v="Jon Boorstin"/>
    <s v="Kristy McNichol"/>
    <s v="United States"/>
    <n v="0"/>
    <n v="502237"/>
    <s v="Metro-Goldwyn-Mayer (MGM)"/>
    <n v="104"/>
  </r>
  <r>
    <s v="Dangerously Close"/>
    <s v="R"/>
    <x v="2"/>
    <x v="6"/>
    <s v="May 9, 1986 (United States)"/>
    <n v="5.6"/>
    <x v="123"/>
    <s v="Albert Pyun"/>
    <s v="Scott Fields"/>
    <s v="John Stockwell"/>
    <s v="United States"/>
    <n v="0"/>
    <n v="2390525"/>
    <s v="Golan-Globus Productions"/>
    <n v="95"/>
  </r>
  <r>
    <s v="The Whistle Blower"/>
    <s v="PG"/>
    <x v="14"/>
    <x v="6"/>
    <s v="July 10, 1987 (United States)"/>
    <n v="6.2"/>
    <x v="40"/>
    <s v="Simon Langton"/>
    <s v="Julian Bond"/>
    <s v="Michael Caine"/>
    <s v="United Kingdom"/>
    <n v="0"/>
    <n v="1500000"/>
    <s v="Portreeve"/>
    <n v="100"/>
  </r>
  <r>
    <s v="Care Bears Movie II: A New Generation"/>
    <s v="G"/>
    <x v="10"/>
    <x v="6"/>
    <s v="March 21, 1986 (United States)"/>
    <n v="5.5"/>
    <x v="155"/>
    <s v="Dale Schott"/>
    <s v="Peter Sauder"/>
    <s v="Maxine Miller"/>
    <s v="Canada"/>
    <n v="0"/>
    <n v="8540346"/>
    <s v="Nelvana"/>
    <n v="76"/>
  </r>
  <r>
    <s v="Knights of the City"/>
    <s v="R"/>
    <x v="2"/>
    <x v="6"/>
    <s v="February 14, 1986 (United States)"/>
    <n v="4.8"/>
    <x v="363"/>
    <s v="Dominic Orlando"/>
    <s v="Leon Isaac Kennedy"/>
    <s v="Leon Isaac Kennedy"/>
    <s v="United States"/>
    <n v="0"/>
    <n v="601451"/>
    <s v="Grace"/>
    <n v="87"/>
  </r>
  <r>
    <s v="Born American"/>
    <s v="R"/>
    <x v="2"/>
    <x v="6"/>
    <s v="December 19, 1986 (Finland)"/>
    <n v="4.0999999999999996"/>
    <x v="51"/>
    <s v="Renny Harlin"/>
    <s v="Renny Harlin"/>
    <s v="Mike Norris"/>
    <s v="United States"/>
    <n v="3401376"/>
    <n v="3388020"/>
    <s v="Cinema Group Ventures"/>
    <n v="95"/>
  </r>
  <r>
    <s v="Desert Bloom"/>
    <s v="PG"/>
    <x v="0"/>
    <x v="6"/>
    <s v="April 18, 1986 (United States)"/>
    <n v="6.6"/>
    <x v="364"/>
    <s v="Eugene Corr"/>
    <s v="Linda Remy"/>
    <s v="Jon Voight"/>
    <s v="United States"/>
    <n v="0"/>
    <n v="416393"/>
    <s v="Carson Productions"/>
    <n v="105"/>
  </r>
  <r>
    <s v="Touch and Go"/>
    <s v="R"/>
    <x v="3"/>
    <x v="6"/>
    <s v="August 22, 1986 (United States)"/>
    <n v="5.7"/>
    <x v="164"/>
    <s v="Robert Mandel"/>
    <s v="Alan Ormsby"/>
    <s v="Michael Keaton"/>
    <s v="United States"/>
    <n v="0"/>
    <n v="1254040"/>
    <s v="Kings Road Entertainment"/>
    <n v="101"/>
  </r>
  <r>
    <s v="Man Facing Southeast"/>
    <s v="R"/>
    <x v="0"/>
    <x v="6"/>
    <s v="March 13, 1987 (United States)"/>
    <n v="7.7"/>
    <x v="161"/>
    <s v="Eliseo Subiela"/>
    <s v="Eliseo Subiela"/>
    <s v="Lorenzo Quinteros"/>
    <s v="Argentina"/>
    <n v="600000"/>
    <m/>
    <s v="Cinequanon"/>
    <n v="105"/>
  </r>
  <r>
    <s v="Nutcracker"/>
    <s v="G"/>
    <x v="8"/>
    <x v="6"/>
    <s v="November 26, 1986 (United States)"/>
    <n v="7.2"/>
    <x v="63"/>
    <s v="Carroll Ballard"/>
    <s v="Kent Stowell"/>
    <s v="Hugh Duncan Bigney Mitchell"/>
    <s v="United States"/>
    <n v="0"/>
    <n v="781727"/>
    <s v="Hyperion Pictures"/>
    <n v="89"/>
  </r>
  <r>
    <s v="The Fringe Dwellers"/>
    <s v="PG"/>
    <x v="0"/>
    <x v="6"/>
    <s v="October 1986 (United States)"/>
    <n v="6.7"/>
    <x v="365"/>
    <s v="Bruce Beresford"/>
    <s v="Bruce Beresford"/>
    <s v="Kristina Nehm"/>
    <s v="Australia"/>
    <n v="0"/>
    <m/>
    <s v="Fringe Dwellers Productions"/>
    <n v="98"/>
  </r>
  <r>
    <s v="Just Between Friends"/>
    <s v="PG-13"/>
    <x v="0"/>
    <x v="6"/>
    <s v="March 21, 1986 (United States)"/>
    <n v="5.9"/>
    <x v="366"/>
    <s v="Allan Burns"/>
    <s v="Allan Burns"/>
    <s v="Mary Tyler Moore"/>
    <s v="United States"/>
    <n v="0"/>
    <n v="6408791"/>
    <s v="MTM Enterprises"/>
    <n v="110"/>
  </r>
  <r>
    <s v="Oviri"/>
    <s v="R"/>
    <x v="5"/>
    <x v="6"/>
    <s v="September 5, 1986 (Denmark)"/>
    <n v="6"/>
    <x v="367"/>
    <s v="Henning Carlsen"/>
    <s v="Henning Carlsen"/>
    <s v="Donald Sutherland"/>
    <s v="Denmark"/>
    <n v="0"/>
    <n v="583800"/>
    <s v="Caméras Continentales"/>
    <n v="90"/>
  </r>
  <r>
    <s v="P.O.W. the Escape"/>
    <s v="R"/>
    <x v="2"/>
    <x v="6"/>
    <s v="April 4, 1986 (United States)"/>
    <n v="5"/>
    <x v="368"/>
    <s v="Gideon Amir"/>
    <s v="Malcolm Barbour"/>
    <s v="David Carradine"/>
    <s v="United States"/>
    <n v="0"/>
    <n v="2497233"/>
    <m/>
    <n v="90"/>
  </r>
  <r>
    <s v="Armed Response"/>
    <s v="R"/>
    <x v="2"/>
    <x v="6"/>
    <s v="October 3, 1986 (United States)"/>
    <n v="5"/>
    <x v="369"/>
    <s v="Fred Olen Ray"/>
    <s v="T.L. Lankford"/>
    <s v="David Carradine"/>
    <s v="United States"/>
    <n v="1500000"/>
    <m/>
    <s v="Cinetel Films"/>
    <n v="86"/>
  </r>
  <r>
    <s v="Duet for One"/>
    <s v="R"/>
    <x v="0"/>
    <x v="6"/>
    <s v="February 1987 (United States)"/>
    <n v="6.8"/>
    <x v="370"/>
    <s v="Andrey Konchalovskiy"/>
    <s v="Tom Kempinski"/>
    <s v="Julie Andrews"/>
    <s v="United States"/>
    <n v="0"/>
    <n v="8736"/>
    <s v="Golan-Globus Productions"/>
    <n v="107"/>
  </r>
  <r>
    <s v="Bullies"/>
    <s v="R"/>
    <x v="2"/>
    <x v="6"/>
    <s v="August 29, 1986 (United States)"/>
    <n v="5.3"/>
    <x v="371"/>
    <s v="Paul Lynch"/>
    <s v="John Sheppard"/>
    <s v="Jonathan Crombie"/>
    <s v="Canada"/>
    <n v="0"/>
    <n v="2995527"/>
    <s v="Simcom Limited"/>
    <n v="90"/>
  </r>
  <r>
    <s v="Native Son"/>
    <s v="PG"/>
    <x v="0"/>
    <x v="6"/>
    <s v="December 12, 1986 (United States)"/>
    <n v="5.8"/>
    <x v="372"/>
    <s v="Jerrold Freedman"/>
    <s v="Richard Wesley"/>
    <s v="Victor Love"/>
    <s v="United States"/>
    <n v="2000000"/>
    <n v="1301121"/>
    <s v="American Playhouse"/>
    <n v="111"/>
  </r>
  <r>
    <s v="The Assault"/>
    <s v="PG"/>
    <x v="0"/>
    <x v="6"/>
    <s v="February 6, 1986 (Netherlands)"/>
    <n v="7.2"/>
    <x v="42"/>
    <s v="Fons Rademakers"/>
    <s v="Gerard Soeteman"/>
    <s v="Derek de Lint"/>
    <s v="Netherlands"/>
    <n v="0"/>
    <n v="512403"/>
    <s v="Fons Rademakers Produktie"/>
    <n v="144"/>
  </r>
  <r>
    <s v="Nobody's Fool"/>
    <s v="PG-13"/>
    <x v="3"/>
    <x v="6"/>
    <s v="November 7, 1986 (United States)"/>
    <n v="5.5"/>
    <x v="373"/>
    <s v="Evelyn Purcell"/>
    <s v="Beth Henley"/>
    <s v="Rosanna Arquette"/>
    <s v="United States"/>
    <n v="0"/>
    <n v="563358"/>
    <s v="Island Pictures"/>
    <n v="107"/>
  </r>
  <r>
    <s v="Alien Predator"/>
    <s v="R"/>
    <x v="0"/>
    <x v="6"/>
    <s v="February 6, 1987 (United States)"/>
    <n v="3.7"/>
    <x v="374"/>
    <s v="Deran Sarafian"/>
    <s v="Deran Sarafian"/>
    <s v="Dennis Christopher"/>
    <s v="United States"/>
    <n v="0"/>
    <m/>
    <s v="Continental Motion Pictures"/>
    <n v="90"/>
  </r>
  <r>
    <s v="Low Blow"/>
    <s v="R"/>
    <x v="2"/>
    <x v="6"/>
    <s v="April 1986 (United States)"/>
    <n v="4"/>
    <x v="375"/>
    <s v="Frank Harris"/>
    <s v="Leo Fong"/>
    <s v="Leo Fong"/>
    <s v="United States"/>
    <n v="0"/>
    <m/>
    <s v="Action Communications"/>
    <n v="90"/>
  </r>
  <r>
    <s v="A Man and a Woman: 20 Years Later"/>
    <s v="PG"/>
    <x v="0"/>
    <x v="6"/>
    <s v="August 15, 1986 (United States)"/>
    <n v="5.9"/>
    <x v="376"/>
    <s v="Claude Lelouch"/>
    <s v="Claude Lelouch"/>
    <s v="Anouk Aimée"/>
    <s v="France"/>
    <n v="0"/>
    <m/>
    <s v="Les Films 13"/>
    <n v="102"/>
  </r>
  <r>
    <s v="The Princess Bride"/>
    <s v="PG"/>
    <x v="1"/>
    <x v="7"/>
    <s v="October 9, 1987 (United States)"/>
    <n v="8.1"/>
    <x v="377"/>
    <s v="Rob Reiner"/>
    <s v="William Goldman"/>
    <s v="Cary Elwes"/>
    <s v="United Kingdom"/>
    <n v="16000000"/>
    <n v="30902642"/>
    <s v="Act III Communications"/>
    <n v="98"/>
  </r>
  <r>
    <s v="The Lost Boys"/>
    <s v="R"/>
    <x v="3"/>
    <x v="7"/>
    <s v="July 31, 1987 (United States)"/>
    <n v="7.3"/>
    <x v="338"/>
    <s v="Joel Schumacher"/>
    <s v="Jan Fischer"/>
    <s v="Jason Patric"/>
    <s v="United States"/>
    <n v="0"/>
    <n v="32388898"/>
    <s v="Warner Bros."/>
    <n v="97"/>
  </r>
  <r>
    <s v="Full Metal Jacket"/>
    <s v="R"/>
    <x v="0"/>
    <x v="7"/>
    <s v="July 10, 1987 (United States)"/>
    <n v="8.3000000000000007"/>
    <x v="378"/>
    <s v="Stanley Kubrick"/>
    <s v="Stanley Kubrick"/>
    <s v="Matthew Modine"/>
    <s v="United Kingdom"/>
    <n v="30000000"/>
    <n v="46357676"/>
    <s v="Natant"/>
    <n v="116"/>
  </r>
  <r>
    <s v="Predator"/>
    <s v="R"/>
    <x v="2"/>
    <x v="7"/>
    <s v="June 12, 1987 (United States)"/>
    <n v="7.8"/>
    <x v="132"/>
    <s v="John McTiernan"/>
    <s v="Jim Thomas"/>
    <s v="Arnold Schwarzenegger"/>
    <s v="United States"/>
    <n v="15000000"/>
    <n v="98268458"/>
    <s v="Twentieth Century Fox"/>
    <n v="107"/>
  </r>
  <r>
    <s v="RoboCop"/>
    <s v="R"/>
    <x v="2"/>
    <x v="7"/>
    <s v="July 17, 1987 (United States)"/>
    <n v="7.5"/>
    <x v="379"/>
    <s v="Paul Verhoeven"/>
    <s v="Edward Neumeier"/>
    <s v="Peter Weller"/>
    <s v="United States"/>
    <n v="13000000"/>
    <n v="53424681"/>
    <s v="Orion Pictures"/>
    <n v="102"/>
  </r>
  <r>
    <s v="Dirty Dancing"/>
    <s v="PG-13"/>
    <x v="0"/>
    <x v="7"/>
    <s v="August 21, 1987 (United States)"/>
    <n v="7"/>
    <x v="380"/>
    <s v="Emile Ardolino"/>
    <s v="Eleanor Bergstein"/>
    <s v="Patrick Swayze"/>
    <s v="United States"/>
    <n v="6000000"/>
    <n v="214577242"/>
    <s v="Great American Films Limited Partnership"/>
    <n v="100"/>
  </r>
  <r>
    <s v="Adventures in Babysitting"/>
    <s v="PG-13"/>
    <x v="1"/>
    <x v="7"/>
    <s v="July 3, 1987 (United States)"/>
    <n v="6.9"/>
    <x v="80"/>
    <s v="Chris Columbus"/>
    <s v="David Simkins"/>
    <s v="Elisabeth Shue"/>
    <s v="United States"/>
    <n v="7000000"/>
    <n v="34368475"/>
    <s v="Touchstone Pictures"/>
    <n v="102"/>
  </r>
  <r>
    <s v="The Untouchables"/>
    <s v="R"/>
    <x v="6"/>
    <x v="7"/>
    <s v="June 3, 1987 (United States)"/>
    <n v="7.9"/>
    <x v="381"/>
    <s v="Brian De Palma"/>
    <s v="David Mamet"/>
    <s v="Kevin Costner"/>
    <s v="United States"/>
    <n v="25000000"/>
    <n v="76270454"/>
    <s v="Paramount Pictures"/>
    <n v="119"/>
  </r>
  <r>
    <s v="Spaceballs"/>
    <s v="PG"/>
    <x v="1"/>
    <x v="7"/>
    <s v="June 24, 1987 (United States)"/>
    <n v="7.1"/>
    <x v="382"/>
    <s v="Mel Brooks"/>
    <s v="Mel Brooks"/>
    <s v="Mel Brooks"/>
    <s v="United States"/>
    <n v="22700000"/>
    <n v="38119483"/>
    <s v="Brooksfilms"/>
    <n v="96"/>
  </r>
  <r>
    <s v="Raising Arizona"/>
    <s v="PG-13"/>
    <x v="3"/>
    <x v="7"/>
    <s v="April 17, 1987 (United States)"/>
    <n v="7.3"/>
    <x v="383"/>
    <s v="Joel Coen"/>
    <s v="Ethan Coen"/>
    <s v="Nicolas Cage"/>
    <s v="United States"/>
    <n v="6000000"/>
    <n v="29180280"/>
    <s v="Circle Films"/>
    <n v="94"/>
  </r>
  <r>
    <s v="Lethal Weapon"/>
    <s v="R"/>
    <x v="2"/>
    <x v="7"/>
    <s v="March 6, 1987 (United States)"/>
    <n v="7.6"/>
    <x v="384"/>
    <s v="Richard Donner"/>
    <s v="Shane Black"/>
    <s v="Mel Gibson"/>
    <s v="United States"/>
    <n v="15000000"/>
    <n v="120207127"/>
    <s v="Warner Bros."/>
    <n v="109"/>
  </r>
  <r>
    <s v="Near Dark"/>
    <s v="R"/>
    <x v="2"/>
    <x v="7"/>
    <s v="January 8, 1988 (United Kingdom)"/>
    <n v="7"/>
    <x v="251"/>
    <s v="Kathryn Bigelow"/>
    <s v="Kathryn Bigelow"/>
    <s v="Adrian Pasdar"/>
    <s v="United States"/>
    <n v="5000000"/>
    <n v="3369307"/>
    <s v="F/M"/>
    <n v="94"/>
  </r>
  <r>
    <s v="Mannequin"/>
    <s v="PG"/>
    <x v="3"/>
    <x v="7"/>
    <s v="February 13, 1987 (United States)"/>
    <n v="5.9"/>
    <x v="12"/>
    <s v="Michael Gottlieb"/>
    <s v="Edward Rugoff"/>
    <s v="Andrew McCarthy"/>
    <s v="United States"/>
    <n v="6000000"/>
    <n v="42721196"/>
    <s v="Gladden Entertainment"/>
    <n v="90"/>
  </r>
  <r>
    <s v="Masters of the Universe"/>
    <s v="PG"/>
    <x v="2"/>
    <x v="7"/>
    <s v="August 7, 1987 (United States)"/>
    <n v="5.4"/>
    <x v="100"/>
    <s v="Gary Goddard"/>
    <s v="David Odell"/>
    <s v="Dolph Lundgren"/>
    <s v="United States"/>
    <n v="22000000"/>
    <n v="17336370"/>
    <s v="Golan-Globus Productions"/>
    <n v="106"/>
  </r>
  <r>
    <s v="Fatal Attraction"/>
    <s v="R"/>
    <x v="0"/>
    <x v="7"/>
    <s v="September 18, 1987 (United States)"/>
    <n v="6.9"/>
    <x v="385"/>
    <s v="Adrian Lyne"/>
    <s v="James Dearden"/>
    <s v="Michael Douglas"/>
    <s v="United States"/>
    <n v="14000000"/>
    <n v="320145693"/>
    <s v="Paramount Pictures"/>
    <n v="119"/>
  </r>
  <r>
    <s v="Hellraiser"/>
    <s v="R"/>
    <x v="4"/>
    <x v="7"/>
    <s v="September 18, 1987 (United States)"/>
    <n v="7"/>
    <x v="4"/>
    <s v="Clive Barker"/>
    <s v="Clive Barker"/>
    <s v="Andrew Robinson"/>
    <s v="United Kingdom"/>
    <n v="0"/>
    <n v="14575193"/>
    <s v="New World Pictures"/>
    <n v="94"/>
  </r>
  <r>
    <s v="Empire of the Sun"/>
    <s v="PG"/>
    <x v="2"/>
    <x v="7"/>
    <s v="December 25, 1987 (United States)"/>
    <n v="7.7"/>
    <x v="386"/>
    <s v="Steven Spielberg"/>
    <s v="Tom Stoppard"/>
    <s v="Christian Bale"/>
    <s v="United States"/>
    <n v="35000000"/>
    <n v="22238696"/>
    <s v="Amblin Entertainment"/>
    <n v="153"/>
  </r>
  <r>
    <s v="No Way Out"/>
    <s v="R"/>
    <x v="2"/>
    <x v="7"/>
    <s v="August 14, 1987 (United States)"/>
    <n v="7.1"/>
    <x v="14"/>
    <s v="Roger Donaldson"/>
    <s v="Kenneth Fearing"/>
    <s v="Kevin Costner"/>
    <s v="United States"/>
    <n v="15000000"/>
    <n v="35509515"/>
    <s v="Orion Pictures"/>
    <n v="114"/>
  </r>
  <r>
    <s v="The Witches of Eastwick"/>
    <s v="R"/>
    <x v="3"/>
    <x v="7"/>
    <s v="June 12, 1987 (United States)"/>
    <n v="6.6"/>
    <x v="1"/>
    <s v="George Miller"/>
    <s v="John Updike"/>
    <s v="Jack Nicholson"/>
    <s v="United States"/>
    <n v="22000000"/>
    <n v="63766510"/>
    <s v="Warner Bros."/>
    <n v="118"/>
  </r>
  <r>
    <s v="Some Kind of Wonderful"/>
    <s v="PG-13"/>
    <x v="0"/>
    <x v="7"/>
    <s v="February 27, 1987 (United States)"/>
    <n v="7.1"/>
    <x v="17"/>
    <s v="Howard Deutch"/>
    <s v="John Hughes"/>
    <s v="Eric Stoltz"/>
    <s v="United States"/>
    <n v="0"/>
    <n v="18553948"/>
    <s v="Hughes Entertainment"/>
    <n v="95"/>
  </r>
  <r>
    <s v="The Running Man"/>
    <s v="R"/>
    <x v="2"/>
    <x v="7"/>
    <s v="November 13, 1987 (United States)"/>
    <n v="6.7"/>
    <x v="387"/>
    <s v="Paul Michael Glaser"/>
    <s v="Stephen King"/>
    <s v="Arnold Schwarzenegger"/>
    <s v="United States"/>
    <n v="27000000"/>
    <n v="38122105"/>
    <s v="TAFT Entertainment Pictures"/>
    <n v="101"/>
  </r>
  <r>
    <s v="Black Widow"/>
    <s v="R"/>
    <x v="6"/>
    <x v="7"/>
    <s v="February 6, 1987 (United States)"/>
    <n v="6.4"/>
    <x v="39"/>
    <s v="Bob Rafelson"/>
    <s v="Ronald Bass"/>
    <s v="Debra Winger"/>
    <s v="United States"/>
    <n v="10500000"/>
    <n v="25205460"/>
    <s v="Amercent Films"/>
    <n v="102"/>
  </r>
  <r>
    <s v="Angel Heart"/>
    <s v="X"/>
    <x v="4"/>
    <x v="7"/>
    <s v="March 6, 1987 (United States)"/>
    <n v="7.3"/>
    <x v="185"/>
    <s v="Alan Parker"/>
    <s v="William Hjortsberg"/>
    <s v="Mickey Rourke"/>
    <s v="United Kingdom"/>
    <n v="17000000"/>
    <n v="17186348"/>
    <s v="Carolco International N.V."/>
    <n v="113"/>
  </r>
  <r>
    <s v="Moonstruck"/>
    <s v="PG"/>
    <x v="3"/>
    <x v="7"/>
    <s v="January 15, 1988 (United States)"/>
    <n v="7.1"/>
    <x v="239"/>
    <s v="Norman Jewison"/>
    <s v="John Patrick Shanley"/>
    <s v="Cher"/>
    <s v="United States"/>
    <n v="15000000"/>
    <n v="80642217"/>
    <s v="Metro-Goldwyn-Mayer (MGM)"/>
    <n v="102"/>
  </r>
  <r>
    <s v="Jaws: the Revenge"/>
    <s v="PG-13"/>
    <x v="1"/>
    <x v="7"/>
    <s v="July 17, 1987 (United States)"/>
    <n v="3"/>
    <x v="82"/>
    <s v="Joseph Sargent"/>
    <s v="Peter Benchley"/>
    <s v="Lorraine Gary"/>
    <s v="United States"/>
    <n v="23000000"/>
    <n v="51881013"/>
    <s v="Universal Pictures"/>
    <n v="89"/>
  </r>
  <r>
    <s v="Wall Street"/>
    <s v="R"/>
    <x v="6"/>
    <x v="7"/>
    <s v="December 11, 1987 (United States)"/>
    <n v="7.4"/>
    <x v="388"/>
    <s v="Oliver Stone"/>
    <s v="Stanley Weiser"/>
    <s v="Charlie Sheen"/>
    <s v="United States"/>
    <n v="15000000"/>
    <n v="43848069"/>
    <s v="Twentieth Century Fox"/>
    <n v="126"/>
  </r>
  <r>
    <s v="Good Morning, Vietnam"/>
    <s v="R"/>
    <x v="5"/>
    <x v="7"/>
    <s v="January 15, 1988 (United States)"/>
    <n v="7.3"/>
    <x v="78"/>
    <s v="Barry Levinson"/>
    <s v="Mitch Markowitz"/>
    <s v="Robin Williams"/>
    <s v="United States"/>
    <n v="13000000"/>
    <n v="123922370"/>
    <s v="Touchstone Pictures"/>
    <n v="121"/>
  </r>
  <r>
    <s v="A Nightmare on Elm Street 3: Dream Warriors"/>
    <s v="R"/>
    <x v="7"/>
    <x v="7"/>
    <s v="February 27, 1987 (United States)"/>
    <n v="6.6"/>
    <x v="137"/>
    <s v="Chuck Russell"/>
    <s v="Wes Craven"/>
    <s v="Heather Langenkamp"/>
    <s v="United States"/>
    <n v="4500000"/>
    <n v="44793222"/>
    <s v="New Line Cinema"/>
    <n v="96"/>
  </r>
  <r>
    <s v="Planes, Trains &amp; Automobiles"/>
    <s v="R"/>
    <x v="3"/>
    <x v="7"/>
    <s v="November 25, 1987 (United States)"/>
    <n v="7.6"/>
    <x v="338"/>
    <s v="John Hughes"/>
    <s v="John Hughes"/>
    <s v="Steve Martin"/>
    <s v="United States"/>
    <n v="30000000"/>
    <n v="49530280"/>
    <s v="Paramount Pictures"/>
    <n v="93"/>
  </r>
  <r>
    <s v="Can't Buy Me Love"/>
    <s v="PG-13"/>
    <x v="3"/>
    <x v="7"/>
    <s v="August 14, 1987 (United States)"/>
    <n v="6.8"/>
    <x v="87"/>
    <s v="Steve Rash"/>
    <s v="Michael Swerdlick"/>
    <s v="Patrick Dempsey"/>
    <s v="United States"/>
    <n v="0"/>
    <n v="31623833"/>
    <s v="Touchstone Pictures"/>
    <n v="94"/>
  </r>
  <r>
    <s v="Overboard"/>
    <s v="PG"/>
    <x v="3"/>
    <x v="7"/>
    <s v="December 16, 1987 (United States)"/>
    <n v="6.9"/>
    <x v="292"/>
    <s v="Garry Marshall"/>
    <s v="Leslie Dixon"/>
    <s v="Goldie Hawn"/>
    <s v="United States"/>
    <n v="22000000"/>
    <n v="26713187"/>
    <s v="Metro-Goldwyn-Mayer (MGM)"/>
    <n v="112"/>
  </r>
  <r>
    <s v="Beverly Hills Cop II"/>
    <s v="R"/>
    <x v="2"/>
    <x v="7"/>
    <s v="May 20, 1987 (United States)"/>
    <n v="6.5"/>
    <x v="389"/>
    <s v="Tony Scott"/>
    <s v="Danilo Bach"/>
    <s v="Eddie Murphy"/>
    <s v="United States"/>
    <n v="28000000"/>
    <n v="299965036"/>
    <s v="Paramount Pictures"/>
    <n v="100"/>
  </r>
  <r>
    <s v="Superman IV: The Quest for Peace"/>
    <s v="PG"/>
    <x v="2"/>
    <x v="7"/>
    <s v="July 24, 1987 (United States)"/>
    <n v="3.7"/>
    <x v="141"/>
    <s v="Sidney J. Furie"/>
    <s v="Jerry Siegel"/>
    <s v="Christopher Reeve"/>
    <s v="United Kingdom"/>
    <n v="17000000"/>
    <n v="15681020"/>
    <s v="Cannon Films"/>
    <n v="90"/>
  </r>
  <r>
    <s v="The Secret of My Success"/>
    <s v="PG-13"/>
    <x v="3"/>
    <x v="7"/>
    <s v="April 10, 1987 (United States)"/>
    <n v="6.5"/>
    <x v="189"/>
    <s v="Herbert Ross"/>
    <s v="Jim Cash"/>
    <s v="Michael J. Fox"/>
    <s v="United States"/>
    <n v="12000000"/>
    <n v="110996879"/>
    <s v="Rastar Pictures"/>
    <n v="111"/>
  </r>
  <r>
    <s v="Withnail &amp; I"/>
    <s v="R"/>
    <x v="3"/>
    <x v="7"/>
    <s v="June 19, 1987 (United States)"/>
    <n v="7.6"/>
    <x v="135"/>
    <s v="Bruce Robinson"/>
    <s v="Bruce Robinson"/>
    <s v="Richard E. Grant"/>
    <s v="United Kingdom"/>
    <n v="0"/>
    <n v="1628359"/>
    <s v="Cineplex Odeon Films"/>
    <n v="107"/>
  </r>
  <r>
    <s v="Evil Dead II"/>
    <s v="R"/>
    <x v="3"/>
    <x v="7"/>
    <s v="March 13, 1987 (United States)"/>
    <n v="7.7"/>
    <x v="390"/>
    <s v="Sam Raimi"/>
    <s v="Sam Raimi"/>
    <s v="Bruce Campbell"/>
    <s v="United States"/>
    <n v="3600000"/>
    <n v="5923798"/>
    <s v="Renaissance Pictures"/>
    <n v="84"/>
  </r>
  <r>
    <s v="Summer School"/>
    <s v="PG-13"/>
    <x v="3"/>
    <x v="7"/>
    <s v="July 22, 1987 (United States)"/>
    <n v="6.6"/>
    <x v="10"/>
    <s v="Carl Reiner"/>
    <s v="Stuart Birnbaum"/>
    <s v="Mark Harmon"/>
    <s v="United States"/>
    <n v="0"/>
    <n v="35659098"/>
    <s v="Paramount Pictures"/>
    <n v="97"/>
  </r>
  <r>
    <s v="Innerspace"/>
    <s v="PG"/>
    <x v="2"/>
    <x v="7"/>
    <s v="July 1, 1987 (United States)"/>
    <n v="6.8"/>
    <x v="96"/>
    <s v="Joe Dante"/>
    <s v="Chip Proser"/>
    <s v="Dennis Quaid"/>
    <s v="United States"/>
    <n v="27000000"/>
    <n v="25893810"/>
    <s v="Warner Bros."/>
    <n v="120"/>
  </r>
  <r>
    <s v="The Living Daylights"/>
    <s v="PG"/>
    <x v="2"/>
    <x v="7"/>
    <s v="July 31, 1987 (United States)"/>
    <n v="6.7"/>
    <x v="246"/>
    <s v="John Glen"/>
    <s v="Richard Maibaum"/>
    <s v="Timothy Dalton"/>
    <s v="United Kingdom"/>
    <n v="40000000"/>
    <n v="51186259"/>
    <s v="Eon Productions"/>
    <n v="130"/>
  </r>
  <r>
    <s v="Over the Top"/>
    <s v="PG"/>
    <x v="2"/>
    <x v="7"/>
    <s v="February 13, 1987 (United States)"/>
    <n v="5.8"/>
    <x v="92"/>
    <s v="Menahem Golan"/>
    <s v="Gary Conway"/>
    <s v="Sylvester Stallone"/>
    <s v="United States"/>
    <n v="25000000"/>
    <n v="16057580"/>
    <s v="The Cannon Group"/>
    <n v="93"/>
  </r>
  <r>
    <s v="The Last Emperor"/>
    <s v="PG-13"/>
    <x v="5"/>
    <x v="7"/>
    <s v="April 15, 1988 (United States)"/>
    <n v="7.7"/>
    <x v="77"/>
    <s v="Bernardo Bertolucci"/>
    <s v="Mark Peploe"/>
    <s v="John Lone"/>
    <s v="United Kingdom"/>
    <n v="0"/>
    <n v="43993869"/>
    <s v="Recorded Picture Company (RPC)"/>
    <n v="163"/>
  </r>
  <r>
    <s v="Less Than Zero"/>
    <s v="R"/>
    <x v="6"/>
    <x v="7"/>
    <s v="November 6, 1987 (United States)"/>
    <n v="6.4"/>
    <x v="97"/>
    <s v="Marek Kanievska"/>
    <s v="Bret Easton Ellis"/>
    <s v="Andrew McCarthy"/>
    <s v="United States"/>
    <n v="0"/>
    <n v="12396383"/>
    <s v="Twentieth Century Fox"/>
    <n v="98"/>
  </r>
  <r>
    <s v="Three Men and a Baby"/>
    <s v="PG"/>
    <x v="3"/>
    <x v="7"/>
    <s v="November 25, 1987 (United States)"/>
    <n v="6.1"/>
    <x v="152"/>
    <s v="Leonard Nimoy"/>
    <s v="Coline Serreau"/>
    <s v="Tom Selleck"/>
    <s v="United States"/>
    <n v="11000000"/>
    <n v="167780960"/>
    <s v="Touchstone Pictures"/>
    <n v="102"/>
  </r>
  <r>
    <s v="La Bamba"/>
    <s v="PG-13"/>
    <x v="5"/>
    <x v="7"/>
    <s v="July 24, 1987 (United States)"/>
    <n v="6.9"/>
    <x v="12"/>
    <s v="Luis Valdez"/>
    <s v="Luis Valdez"/>
    <s v="Lou Diamond Phillips"/>
    <s v="United States"/>
    <n v="6500000"/>
    <n v="54215416"/>
    <s v="Columbia Pictures"/>
    <n v="108"/>
  </r>
  <r>
    <s v="Revenge of the Nerds II: Nerds in Paradise"/>
    <s v="PG-13"/>
    <x v="3"/>
    <x v="7"/>
    <s v="July 10, 1987 (United States)"/>
    <n v="5.0999999999999996"/>
    <x v="21"/>
    <s v="Joe Roth"/>
    <s v="Tim Metcalfe"/>
    <s v="Robert Carradine"/>
    <s v="United States"/>
    <n v="0"/>
    <n v="30063289"/>
    <s v="Twentieth Century Fox"/>
    <n v="88"/>
  </r>
  <r>
    <s v="The Monster Squad"/>
    <s v="PG-13"/>
    <x v="2"/>
    <x v="7"/>
    <s v="August 14, 1987 (United States)"/>
    <n v="7"/>
    <x v="12"/>
    <s v="Fred Dekker"/>
    <s v="Shane Black"/>
    <s v="Andre Gower"/>
    <s v="United States"/>
    <n v="12000000"/>
    <n v="3769990"/>
    <s v="TAFT Entertainment Pictures"/>
    <n v="79"/>
  </r>
  <r>
    <s v="Prince of Darkness"/>
    <s v="R"/>
    <x v="4"/>
    <x v="7"/>
    <s v="October 23, 1987 (United States)"/>
    <n v="6.7"/>
    <x v="244"/>
    <s v="John Carpenter"/>
    <s v="John Carpenter"/>
    <s v="Donald Pleasence"/>
    <s v="United States"/>
    <n v="3000000"/>
    <n v="14182492"/>
    <s v="Alive Films"/>
    <n v="102"/>
  </r>
  <r>
    <s v="Wings of Desire"/>
    <s v="PG-13"/>
    <x v="0"/>
    <x v="7"/>
    <s v="May 6, 1988 (United States)"/>
    <n v="8"/>
    <x v="391"/>
    <s v="Wim Wenders"/>
    <s v="Wim Wenders"/>
    <s v="Bruno Ganz"/>
    <s v="West Germany"/>
    <n v="0"/>
    <n v="3404057"/>
    <s v="Road Movies Filmproduktion"/>
    <n v="128"/>
  </r>
  <r>
    <s v="Maurice"/>
    <s v="R"/>
    <x v="0"/>
    <x v="7"/>
    <s v="September 18, 1987 (United States)"/>
    <n v="7.7"/>
    <x v="27"/>
    <s v="James Ivory"/>
    <s v="E.M. Forster"/>
    <s v="James Wilby"/>
    <s v="United Kingdom"/>
    <n v="0"/>
    <n v="2642567"/>
    <s v="Merchant Ivory Productions"/>
    <n v="140"/>
  </r>
  <r>
    <s v="Broadcast News"/>
    <s v="R"/>
    <x v="3"/>
    <x v="7"/>
    <s v="December 25, 1987 (United States)"/>
    <n v="7.2"/>
    <x v="101"/>
    <s v="James L. Brooks"/>
    <s v="James L. Brooks"/>
    <s v="William Hurt"/>
    <s v="United States"/>
    <n v="20000000"/>
    <n v="67331309"/>
    <s v="Amercent Films"/>
    <n v="133"/>
  </r>
  <r>
    <s v="Harry and the Hendersons"/>
    <s v="PG"/>
    <x v="3"/>
    <x v="7"/>
    <s v="June 5, 1987 (United States)"/>
    <n v="6"/>
    <x v="76"/>
    <s v="William Dear"/>
    <s v="William Dear"/>
    <s v="John Lithgow"/>
    <s v="United States"/>
    <n v="10000000"/>
    <n v="49998613"/>
    <s v="Amblin Entertainment"/>
    <n v="110"/>
  </r>
  <r>
    <s v="Creepshow 2"/>
    <s v="R"/>
    <x v="7"/>
    <x v="7"/>
    <s v="May 1, 1987 (United States)"/>
    <n v="6.1"/>
    <x v="301"/>
    <s v="Michael Gornick"/>
    <s v="Stephen King"/>
    <s v="George Kennedy"/>
    <s v="United States"/>
    <n v="3500000"/>
    <n v="14000000"/>
    <s v="New World Pictures"/>
    <n v="92"/>
  </r>
  <r>
    <s v="Police Academy 4: Citizens on Patrol"/>
    <s v="PG"/>
    <x v="3"/>
    <x v="7"/>
    <s v="April 3, 1987 (United States)"/>
    <n v="5"/>
    <x v="135"/>
    <s v="Jim Drake"/>
    <s v="Neal Israel"/>
    <s v="Steve Guttenberg"/>
    <s v="United States"/>
    <n v="0"/>
    <n v="28061343"/>
    <s v="Warner Bros."/>
    <n v="88"/>
  </r>
  <r>
    <s v="The Stepfather"/>
    <s v="R"/>
    <x v="4"/>
    <x v="7"/>
    <s v="June 5, 1987 (United States)"/>
    <n v="6.8"/>
    <x v="21"/>
    <s v="Joseph Ruben"/>
    <s v="Carolyn Lefcourt"/>
    <s v="Terry O'Quinn"/>
    <s v="United Kingdom"/>
    <n v="0"/>
    <n v="2488740"/>
    <s v="Incorporated Television Company (ITC)"/>
    <n v="89"/>
  </r>
  <r>
    <s v="My Best Friend Is a Vampire"/>
    <s v="PG"/>
    <x v="3"/>
    <x v="7"/>
    <s v="May 6, 1988 (United States)"/>
    <n v="6.1"/>
    <x v="193"/>
    <s v="Jimmy Huston"/>
    <s v="Tab Murphy"/>
    <s v="Robert Sean Leonard"/>
    <s v="United States"/>
    <n v="0"/>
    <n v="174380"/>
    <s v="Kings Road Entertainment"/>
    <n v="89"/>
  </r>
  <r>
    <s v="Flowers in the Attic"/>
    <s v="PG-13"/>
    <x v="0"/>
    <x v="7"/>
    <s v="November 20, 1987 (United States)"/>
    <n v="5.7"/>
    <x v="349"/>
    <s v="Jeffrey Bloom"/>
    <s v="Virginia C. Andrews"/>
    <s v="Louise Fletcher"/>
    <s v="United States"/>
    <n v="0"/>
    <n v="15151736"/>
    <s v="New World Pictures"/>
    <n v="93"/>
  </r>
  <r>
    <s v="*batteries not included"/>
    <s v="PG"/>
    <x v="3"/>
    <x v="7"/>
    <s v="December 18, 1987 (United States)"/>
    <n v="6.7"/>
    <x v="76"/>
    <s v="Matthew Robbins"/>
    <s v="Mick Garris"/>
    <s v="Hume Cronyn"/>
    <s v="United States"/>
    <n v="25000000"/>
    <n v="65088797"/>
    <s v="Universal Pictures"/>
    <n v="106"/>
  </r>
  <r>
    <s v="Roxanne"/>
    <s v="PG"/>
    <x v="3"/>
    <x v="7"/>
    <s v="June 19, 1987 (United States)"/>
    <n v="6.6"/>
    <x v="82"/>
    <s v="Fred Schepisi"/>
    <s v="Edmond Rostand"/>
    <s v="Steve Martin"/>
    <s v="United States"/>
    <n v="12000000"/>
    <n v="40050884"/>
    <s v="Columbia Pictures Industries"/>
    <n v="107"/>
  </r>
  <r>
    <s v="Dragnet"/>
    <s v="PG-13"/>
    <x v="3"/>
    <x v="7"/>
    <s v="June 26, 1987 (United States)"/>
    <n v="6"/>
    <x v="24"/>
    <s v="Tom Mankiewicz"/>
    <s v="Dan Aykroyd"/>
    <s v="Dan Aykroyd"/>
    <s v="United States"/>
    <n v="20000000"/>
    <n v="66673516"/>
    <s v="Applied Action"/>
    <n v="106"/>
  </r>
  <r>
    <s v="Throw Momma from the Train"/>
    <s v="PG-13"/>
    <x v="3"/>
    <x v="7"/>
    <s v="December 11, 1987 (United States)"/>
    <n v="6.3"/>
    <x v="251"/>
    <s v="Danny DeVito"/>
    <s v="Stu Silver"/>
    <s v="Danny DeVito"/>
    <s v="United States"/>
    <n v="14000000"/>
    <n v="57915972"/>
    <s v="Orion Pictures"/>
    <n v="88"/>
  </r>
  <r>
    <s v="Amazon Women on the Moon"/>
    <s v="R"/>
    <x v="3"/>
    <x v="7"/>
    <s v="September 18, 1987 (United States)"/>
    <n v="6.2"/>
    <x v="9"/>
    <s v="Directors"/>
    <s v="Michael Barrie"/>
    <s v="Rosanna Arquette"/>
    <s v="United States"/>
    <n v="0"/>
    <n v="548696"/>
    <s v="Universal Pictures"/>
    <n v="85"/>
  </r>
  <r>
    <s v="Teen Wolf Too"/>
    <s v="PG"/>
    <x v="3"/>
    <x v="7"/>
    <s v="November 20, 1987 (United States)"/>
    <n v="3.4"/>
    <x v="35"/>
    <s v="Christopher Leitch"/>
    <s v="Jeph Loeb"/>
    <s v="Jason Bateman"/>
    <s v="United States"/>
    <n v="3000000"/>
    <n v="7888703"/>
    <s v="Atlantic Entertainment Group"/>
    <n v="95"/>
  </r>
  <r>
    <s v="Baby Boom"/>
    <s v="PG"/>
    <x v="3"/>
    <x v="7"/>
    <s v="October 30, 1987 (United States)"/>
    <n v="6.3"/>
    <x v="21"/>
    <s v="Charles Shyer"/>
    <s v="Nancy Meyers"/>
    <s v="Diane Keaton"/>
    <s v="United States"/>
    <n v="0"/>
    <n v="26712476"/>
    <s v="United Artists"/>
    <n v="110"/>
  </r>
  <r>
    <s v="84 Charing Cross Road"/>
    <s v="PG"/>
    <x v="5"/>
    <x v="7"/>
    <s v="February 13, 1987 (United States)"/>
    <n v="7.5"/>
    <x v="349"/>
    <s v="David Hugh Jones"/>
    <s v="Helene Hanff"/>
    <s v="Anne Bancroft"/>
    <s v="United Kingdom"/>
    <n v="0"/>
    <n v="1083486"/>
    <s v="Brooksfilms"/>
    <n v="100"/>
  </r>
  <r>
    <s v="The Gate"/>
    <s v="PG-13"/>
    <x v="7"/>
    <x v="7"/>
    <s v="May 15, 1987 (United States)"/>
    <n v="6.1"/>
    <x v="29"/>
    <s v="Tibor Takács"/>
    <s v="Michael Nankin"/>
    <s v="Stephen Dorff"/>
    <s v="Canada"/>
    <n v="0"/>
    <n v="13539458"/>
    <s v="New Century Entertainment"/>
    <n v="85"/>
  </r>
  <r>
    <s v="Ernest Goes to Camp"/>
    <s v="PG"/>
    <x v="3"/>
    <x v="7"/>
    <s v="May 22, 1987 (United States)"/>
    <n v="5.5"/>
    <x v="35"/>
    <s v="John R. Cherry III"/>
    <s v="John R. Cherry III"/>
    <s v="Jim Varney"/>
    <s v="United States"/>
    <n v="3500000"/>
    <n v="23509382"/>
    <s v="Emshell Producers"/>
    <n v="92"/>
  </r>
  <r>
    <s v="Aria"/>
    <s v="R"/>
    <x v="3"/>
    <x v="7"/>
    <s v="September 15, 1987 (United States)"/>
    <n v="5.8"/>
    <x v="47"/>
    <s v="Directors"/>
    <s v="Robert Altman"/>
    <s v="John Hurt"/>
    <s v="United Kingdom"/>
    <n v="0"/>
    <n v="1028679"/>
    <s v="Lightyear Entertainment"/>
    <n v="90"/>
  </r>
  <r>
    <s v="Hamburger Hill"/>
    <s v="R"/>
    <x v="2"/>
    <x v="7"/>
    <s v="August 28, 1987 (United States)"/>
    <n v="6.7"/>
    <x v="33"/>
    <s v="John Irvin"/>
    <s v="James Carabatsos"/>
    <s v="Anthony Barrile"/>
    <s v="United States"/>
    <n v="0"/>
    <n v="13839404"/>
    <s v="RKO Pictures"/>
    <n v="110"/>
  </r>
  <r>
    <s v="Cherry 2000"/>
    <s v="PG-13"/>
    <x v="2"/>
    <x v="7"/>
    <s v="February 5, 1988 (United States)"/>
    <n v="5.6"/>
    <x v="32"/>
    <s v="Steve De Jarnatt"/>
    <s v="Lloyd Fonvielle"/>
    <s v="Melanie Griffith"/>
    <s v="United States"/>
    <n v="10000000"/>
    <m/>
    <s v="Orion Pictures"/>
    <n v="99"/>
  </r>
  <r>
    <s v="The Hidden"/>
    <s v="R"/>
    <x v="4"/>
    <x v="7"/>
    <s v="October 30, 1987 (United States)"/>
    <n v="7"/>
    <x v="10"/>
    <s v="Jack Sholder"/>
    <s v="Jim Kouf"/>
    <s v="Kyle MacLachlan"/>
    <s v="United States"/>
    <n v="5000000"/>
    <n v="9747988"/>
    <s v="Heron Communications"/>
    <n v="97"/>
  </r>
  <r>
    <s v="The Bedroom Window"/>
    <s v="R"/>
    <x v="6"/>
    <x v="7"/>
    <s v="January 16, 1987 (United States)"/>
    <n v="6.4"/>
    <x v="25"/>
    <s v="Curtis Hanson"/>
    <s v="Anne Holden"/>
    <s v="Steve Guttenberg"/>
    <s v="United States"/>
    <n v="8300000"/>
    <n v="12640385"/>
    <s v="De Laurentiis Entertainment Group (DEG)"/>
    <n v="112"/>
  </r>
  <r>
    <s v="Barfly"/>
    <s v="R"/>
    <x v="3"/>
    <x v="7"/>
    <s v="October 16, 1987 (United States)"/>
    <n v="7.2"/>
    <x v="97"/>
    <s v="Barbet Schroeder"/>
    <s v="Charles Bukowski"/>
    <s v="Mickey Rourke"/>
    <s v="United States"/>
    <n v="3000000"/>
    <n v="3221568"/>
    <s v="Golan-Globus Productions"/>
    <n v="100"/>
  </r>
  <r>
    <s v="Maid to Order"/>
    <s v="PG"/>
    <x v="7"/>
    <x v="7"/>
    <s v="July 31, 1987 (United States)"/>
    <n v="5.5"/>
    <x v="193"/>
    <s v="Amy Holden Jones"/>
    <s v="Amy Holden Jones"/>
    <s v="Ally Sheedy"/>
    <s v="United States"/>
    <n v="3000000"/>
    <n v="9868521"/>
    <s v="Vista Organization"/>
    <n v="93"/>
  </r>
  <r>
    <s v="Blind Date"/>
    <s v="PG-13"/>
    <x v="3"/>
    <x v="7"/>
    <s v="March 27, 1987 (United States)"/>
    <n v="6"/>
    <x v="16"/>
    <s v="Blake Edwards"/>
    <s v="Dale Launer"/>
    <s v="Kim Basinger"/>
    <s v="United States"/>
    <n v="18000000"/>
    <n v="39337581"/>
    <s v="TriStar Pictures"/>
    <n v="95"/>
  </r>
  <r>
    <s v="Au Revoir les Enfants"/>
    <s v="PG"/>
    <x v="0"/>
    <x v="7"/>
    <s v="February 12, 1988 (United States)"/>
    <n v="8"/>
    <x v="76"/>
    <s v="Louis Malle"/>
    <s v="Louis Malle"/>
    <s v="Gaspard Manesse"/>
    <s v="France"/>
    <n v="0"/>
    <n v="4575613"/>
    <s v="Nouvelles Éditions de Films (NEF)"/>
    <n v="104"/>
  </r>
  <r>
    <s v="Rita, Sue and Bob Too"/>
    <s v="R"/>
    <x v="3"/>
    <x v="7"/>
    <s v="May 29, 1987 (United Kingdom)"/>
    <n v="6.5"/>
    <x v="112"/>
    <s v="Alan Clarke"/>
    <s v="Andrea Dunbar"/>
    <s v="Siobhan Finneran"/>
    <s v="United Kingdom"/>
    <n v="0"/>
    <n v="124167"/>
    <s v="British Screen Productions"/>
    <n v="93"/>
  </r>
  <r>
    <s v="Hope and Glory"/>
    <s v="PG-13"/>
    <x v="3"/>
    <x v="7"/>
    <s v="February 19, 1988 (United States)"/>
    <n v="7.3"/>
    <x v="38"/>
    <s v="John Boorman"/>
    <s v="John Boorman"/>
    <s v="Sarah Miles"/>
    <s v="United Kingdom"/>
    <n v="0"/>
    <n v="10021120"/>
    <s v="Columbia Pictures"/>
    <n v="113"/>
  </r>
  <r>
    <s v="No Man's Land"/>
    <s v="R"/>
    <x v="6"/>
    <x v="7"/>
    <s v="October 23, 1987 (United States)"/>
    <n v="6.1"/>
    <x v="109"/>
    <s v="Peter Werner"/>
    <s v="Dick Wolf"/>
    <s v="Charlie Sheen"/>
    <s v="United States"/>
    <n v="8000000"/>
    <n v="2877571"/>
    <s v="Orion Pictures"/>
    <n v="106"/>
  </r>
  <r>
    <s v="Ishtar"/>
    <s v="PG-13"/>
    <x v="2"/>
    <x v="7"/>
    <s v="May 15, 1987 (United States)"/>
    <n v="4.5"/>
    <x v="35"/>
    <s v="Elaine May"/>
    <s v="Elaine May"/>
    <s v="Warren Beatty"/>
    <s v="United States"/>
    <n v="55000000"/>
    <n v="14375181"/>
    <s v="Columbia Pictures"/>
    <n v="107"/>
  </r>
  <r>
    <s v="Tough Guys Don't Dance"/>
    <s v="R"/>
    <x v="3"/>
    <x v="7"/>
    <s v="September 18, 1987 (United States)"/>
    <n v="4.8"/>
    <x v="61"/>
    <s v="Norman Mailer"/>
    <s v="Norman Mailer"/>
    <s v="Ryan O'Neal"/>
    <s v="United States"/>
    <n v="5000000"/>
    <n v="858250"/>
    <s v="Golan-Globus Productions"/>
    <n v="110"/>
  </r>
  <r>
    <s v="Stakeout"/>
    <s v="R"/>
    <x v="2"/>
    <x v="7"/>
    <s v="August 5, 1987 (United States)"/>
    <n v="6.6"/>
    <x v="33"/>
    <s v="John Badham"/>
    <s v="Jim Kouf"/>
    <s v="Richard Dreyfuss"/>
    <s v="United States"/>
    <n v="0"/>
    <n v="65673233"/>
    <s v="Touchstone Pictures"/>
    <n v="117"/>
  </r>
  <r>
    <s v="Babette's Feast"/>
    <s v="G"/>
    <x v="0"/>
    <x v="7"/>
    <s v="March 4, 1988 (United States)"/>
    <n v="7.8"/>
    <x v="97"/>
    <s v="Gabriel Axel"/>
    <s v="Karen Blixen"/>
    <s v="Stéphane Audran"/>
    <s v="Denmark"/>
    <n v="0"/>
    <n v="4637920"/>
    <s v="Panorama Film A/S"/>
    <n v="103"/>
  </r>
  <r>
    <s v="The Garbage Pail Kids Movie"/>
    <s v="PG"/>
    <x v="1"/>
    <x v="7"/>
    <s v="August 22, 1987 (United States)"/>
    <n v="2.6"/>
    <x v="88"/>
    <s v="Rod Amateau"/>
    <s v="Linda Palmer"/>
    <s v="Anthony Newley"/>
    <s v="United States"/>
    <n v="1000000"/>
    <n v="1576615"/>
    <s v="Atlantic Entertainment Group"/>
    <n v="100"/>
  </r>
  <r>
    <s v="Radio Days"/>
    <s v="PG"/>
    <x v="3"/>
    <x v="7"/>
    <s v="January 30, 1987 (United States)"/>
    <n v="7.5"/>
    <x v="76"/>
    <s v="Woody Allen"/>
    <s v="Woody Allen"/>
    <s v="Mia Farrow"/>
    <s v="United States"/>
    <n v="16000000"/>
    <n v="14792779"/>
    <s v="Jack Rollins &amp; Charles H. Joffe Productions"/>
    <n v="88"/>
  </r>
  <r>
    <s v="Bagdad Cafe"/>
    <s v="PG"/>
    <x v="3"/>
    <x v="7"/>
    <s v="April 22, 1988 (United States)"/>
    <n v="7.4"/>
    <x v="38"/>
    <s v="Percy Adlon"/>
    <s v="Eleonore Adlon"/>
    <s v="Marianne Sägebrecht"/>
    <s v="West Germany"/>
    <n v="0"/>
    <n v="3731829"/>
    <s v="Pelemele Film"/>
    <n v="95"/>
  </r>
  <r>
    <s v="Project X"/>
    <s v="PG"/>
    <x v="3"/>
    <x v="7"/>
    <s v="April 17, 1987 (United States)"/>
    <n v="6.1"/>
    <x v="9"/>
    <s v="Jonathan Kaplan"/>
    <s v="Lawrence Lasker"/>
    <s v="Matthew Broderick"/>
    <s v="United States"/>
    <n v="18000000"/>
    <n v="21589395"/>
    <s v="Amercent Films"/>
    <n v="108"/>
  </r>
  <r>
    <s v="Three O'Clock High"/>
    <s v="PG-13"/>
    <x v="3"/>
    <x v="7"/>
    <s v="October 9, 1987 (United States)"/>
    <n v="7.1"/>
    <x v="35"/>
    <s v="Phil Joanou"/>
    <s v="Richard Christian Matheson"/>
    <s v="Casey Siemaszko"/>
    <s v="United States"/>
    <n v="6000000"/>
    <n v="3685862"/>
    <s v="Aaron Spelling Productions"/>
    <n v="101"/>
  </r>
  <r>
    <s v="The Barbarians"/>
    <s v="R"/>
    <x v="2"/>
    <x v="7"/>
    <s v="March 20, 1987 (United States)"/>
    <n v="5"/>
    <x v="112"/>
    <s v="Ruggero Deodato"/>
    <s v="Alberto Piferi"/>
    <s v="David Paul"/>
    <s v="Italy"/>
    <n v="4000000"/>
    <n v="800000"/>
    <s v="Canon Italia S.r.l."/>
    <n v="87"/>
  </r>
  <r>
    <s v="North Shore"/>
    <s v="PG"/>
    <x v="2"/>
    <x v="7"/>
    <s v="August 14, 1987 (United States)"/>
    <n v="6.5"/>
    <x v="139"/>
    <s v="William Phelps"/>
    <s v="William Phelps"/>
    <s v="Matt Adler"/>
    <s v="United States"/>
    <n v="0"/>
    <n v="3832228"/>
    <s v="Finnegan/Pinchuk Productions"/>
    <n v="96"/>
  </r>
  <r>
    <s v="The Believers"/>
    <s v="R"/>
    <x v="6"/>
    <x v="7"/>
    <s v="June 10, 1987 (United States)"/>
    <n v="6.1"/>
    <x v="150"/>
    <s v="John Schlesinger"/>
    <s v="Nicholas Conde"/>
    <s v="Martin Sheen"/>
    <s v="United States"/>
    <n v="13000000"/>
    <n v="18753438"/>
    <s v="Orion Pictures"/>
    <n v="114"/>
  </r>
  <r>
    <s v="House II: the Second Story"/>
    <s v="PG-13"/>
    <x v="3"/>
    <x v="7"/>
    <s v="August 28, 1987 (United States)"/>
    <n v="5.4"/>
    <x v="9"/>
    <s v="Ethan Wiley"/>
    <s v="Fred Dekker"/>
    <s v="Arye Gross"/>
    <s v="United States"/>
    <n v="0"/>
    <n v="7800000"/>
    <s v="New World Pictures"/>
    <n v="88"/>
  </r>
  <r>
    <s v="Death Wish 4: The Crackdown"/>
    <s v="R"/>
    <x v="2"/>
    <x v="7"/>
    <s v="November 6, 1987 (United States)"/>
    <n v="5.4"/>
    <x v="32"/>
    <s v="J. Lee Thompson"/>
    <s v="Brian Garfield"/>
    <s v="Charles Bronson"/>
    <s v="United States"/>
    <n v="5000000"/>
    <n v="6880310"/>
    <s v="Golan-Globus Productions"/>
    <n v="99"/>
  </r>
  <r>
    <s v="House of Games"/>
    <s v="R"/>
    <x v="6"/>
    <x v="7"/>
    <s v="October 14, 1987 (United States)"/>
    <n v="7.3"/>
    <x v="16"/>
    <s v="David Mamet"/>
    <s v="David Mamet"/>
    <s v="Lindsay Crouse"/>
    <s v="United States"/>
    <n v="0"/>
    <n v="2585639"/>
    <s v="Filmhaus"/>
    <n v="102"/>
  </r>
  <r>
    <s v="Cry Freedom"/>
    <s v="PG"/>
    <x v="5"/>
    <x v="7"/>
    <s v="November 6, 1987 (United States)"/>
    <n v="7.4"/>
    <x v="38"/>
    <s v="Richard Attenborough"/>
    <s v="John Briley"/>
    <s v="Denzel Washington"/>
    <s v="United Kingdom"/>
    <n v="29000000"/>
    <n v="5899797"/>
    <s v="Universal Pictures"/>
    <n v="157"/>
  </r>
  <r>
    <s v="Man on Fire"/>
    <s v="R"/>
    <x v="2"/>
    <x v="7"/>
    <s v="September 4, 1987 (France)"/>
    <n v="5.9"/>
    <x v="51"/>
    <s v="Élie Chouraqui"/>
    <s v="A.J. Quinnell"/>
    <s v="Scott Glenn"/>
    <s v="France"/>
    <n v="0"/>
    <n v="519596"/>
    <s v="7 Films Cinéma"/>
    <n v="92"/>
  </r>
  <r>
    <s v="Assassination"/>
    <s v="PG-13"/>
    <x v="2"/>
    <x v="7"/>
    <s v="January 9, 1987 (United States)"/>
    <n v="5.2"/>
    <x v="156"/>
    <s v="Peter R. Hunt"/>
    <s v="Richard Sale"/>
    <s v="Charles Bronson"/>
    <s v="United States"/>
    <n v="5000000"/>
    <n v="6075793"/>
    <s v="The Cannon Group"/>
    <n v="88"/>
  </r>
  <r>
    <s v="The Pick-up Artist"/>
    <s v="PG-13"/>
    <x v="3"/>
    <x v="7"/>
    <s v="September 18, 1987 (United States)"/>
    <n v="5.3"/>
    <x v="252"/>
    <s v="James Toback"/>
    <s v="James Toback"/>
    <s v="Molly Ringwald"/>
    <s v="United States"/>
    <n v="15000000"/>
    <n v="13290368"/>
    <s v="Amercent Films"/>
    <n v="81"/>
  </r>
  <r>
    <s v="Back to the Beach"/>
    <s v="PG"/>
    <x v="3"/>
    <x v="7"/>
    <s v="August 7, 1987 (United States)"/>
    <n v="5.9"/>
    <x v="54"/>
    <s v="Lyndall Hobbs"/>
    <s v="James Komack"/>
    <s v="Frankie Avalon"/>
    <s v="United States"/>
    <n v="0"/>
    <n v="13110903"/>
    <s v="Paramount Pictures"/>
    <n v="92"/>
  </r>
  <r>
    <s v="Someone to Watch Over Me"/>
    <s v="R"/>
    <x v="6"/>
    <x v="7"/>
    <s v="October 9, 1987 (United States)"/>
    <n v="6.1"/>
    <x v="198"/>
    <s v="Ridley Scott"/>
    <s v="Howard Franklin"/>
    <s v="Tom Berenger"/>
    <s v="United States"/>
    <n v="12800000"/>
    <n v="10278549"/>
    <s v="Columbia Pictures"/>
    <n v="106"/>
  </r>
  <r>
    <s v="Born in East L.A."/>
    <s v="R"/>
    <x v="3"/>
    <x v="7"/>
    <s v="August 21, 1987 (United States)"/>
    <n v="6"/>
    <x v="106"/>
    <s v="Cheech Marin"/>
    <s v="Cheech Marin"/>
    <s v="Cheech Marin"/>
    <s v="United States"/>
    <n v="0"/>
    <n v="17355263"/>
    <s v="Clear Type"/>
    <n v="85"/>
  </r>
  <r>
    <s v="Ironweed"/>
    <s v="R"/>
    <x v="0"/>
    <x v="7"/>
    <s v="February 12, 1988 (United States)"/>
    <n v="6.7"/>
    <x v="197"/>
    <s v="Hector Babenco"/>
    <s v="William Kennedy"/>
    <s v="Jack Nicholson"/>
    <s v="United States"/>
    <n v="27000000"/>
    <n v="7393346"/>
    <s v="Home Box Office (HBO)"/>
    <n v="143"/>
  </r>
  <r>
    <s v="Who's That Girl"/>
    <s v="PG"/>
    <x v="3"/>
    <x v="7"/>
    <s v="August 7, 1987 (United States)"/>
    <n v="4.8"/>
    <x v="302"/>
    <s v="James Foley"/>
    <s v="Andrew Smith"/>
    <s v="Madonna"/>
    <s v="United States"/>
    <n v="17000000"/>
    <n v="7305209"/>
    <s v="The Guber-Peters Company"/>
    <n v="92"/>
  </r>
  <r>
    <s v="Extreme Prejudice"/>
    <s v="R"/>
    <x v="2"/>
    <x v="7"/>
    <s v="April 24, 1987 (United States)"/>
    <n v="6.6"/>
    <x v="392"/>
    <s v="Walter Hill"/>
    <s v="John Milius"/>
    <s v="Nick Nolte"/>
    <s v="United States"/>
    <n v="22000000"/>
    <n v="11307844"/>
    <s v="Carolco Pictures"/>
    <n v="104"/>
  </r>
  <r>
    <s v="Matewan"/>
    <s v="PG-13"/>
    <x v="0"/>
    <x v="7"/>
    <s v="August 28, 1987 (United States)"/>
    <n v="7.9"/>
    <x v="103"/>
    <s v="John Sayles"/>
    <s v="John Sayles"/>
    <s v="Chris Cooper"/>
    <s v="United States"/>
    <n v="4000000"/>
    <n v="1680358"/>
    <s v="Cinecom Entertainment Group"/>
    <n v="135"/>
  </r>
  <r>
    <s v="Pelle the Conqueror"/>
    <s v="PG-13"/>
    <x v="0"/>
    <x v="7"/>
    <s v="December 21, 1988 (United States)"/>
    <n v="7.8"/>
    <x v="9"/>
    <s v="Bille August"/>
    <s v="Martin Andersen Nexø"/>
    <s v="Pelle Hvenegaard"/>
    <s v="Denmark"/>
    <n v="0"/>
    <n v="2063688"/>
    <s v="Per Holst Filmproduktion"/>
    <n v="157"/>
  </r>
  <r>
    <s v="Suspect"/>
    <s v="R"/>
    <x v="6"/>
    <x v="7"/>
    <s v="October 23, 1987 (United States)"/>
    <n v="6.6"/>
    <x v="302"/>
    <s v="Peter Yates"/>
    <s v="Eric Roth"/>
    <s v="Cher"/>
    <s v="United States"/>
    <n v="14500000"/>
    <n v="18782400"/>
    <s v="TriStar Pictures"/>
    <n v="121"/>
  </r>
  <r>
    <s v="The Fourth Protocol"/>
    <s v="R"/>
    <x v="14"/>
    <x v="7"/>
    <s v="August 28, 1987 (United States)"/>
    <n v="6.6"/>
    <x v="299"/>
    <s v="John Mackenzie"/>
    <s v="George Axelrod"/>
    <s v="Michael Caine"/>
    <s v="United Kingdom"/>
    <n v="6000000"/>
    <n v="12423831"/>
    <s v="Fourth Protocol"/>
    <n v="119"/>
  </r>
  <r>
    <s v="The Chipmunk Adventure"/>
    <s v="G"/>
    <x v="10"/>
    <x v="7"/>
    <s v="May 22, 1987 (United States)"/>
    <n v="7.2"/>
    <x v="49"/>
    <s v="Janice Karman"/>
    <s v="Janice Karman"/>
    <s v="Ross Bagdasarian Jr."/>
    <s v="United States"/>
    <n v="0"/>
    <n v="6804312"/>
    <s v="Bagdasarian Productions"/>
    <n v="77"/>
  </r>
  <r>
    <s v="The Allnighter"/>
    <s v="PG-13"/>
    <x v="3"/>
    <x v="7"/>
    <s v="May 1, 1987 (United States)"/>
    <n v="4.2"/>
    <x v="123"/>
    <s v="Tamar Simon Hoffs"/>
    <s v="Tamar Simon Hoffs"/>
    <s v="Susanna Hoffs"/>
    <s v="United States"/>
    <n v="0"/>
    <n v="2700000"/>
    <s v="Aurora Productions LLC"/>
    <n v="108"/>
  </r>
  <r>
    <s v="Prom Night II"/>
    <s v="R"/>
    <x v="4"/>
    <x v="7"/>
    <s v="October 16, 1987 (United States)"/>
    <n v="5.7"/>
    <x v="106"/>
    <s v="Bruce Pittman"/>
    <s v="Ron Oliver"/>
    <s v="Lisa Schrage"/>
    <s v="Canada"/>
    <n v="0"/>
    <n v="2683519"/>
    <s v="British Columbia Television"/>
    <n v="97"/>
  </r>
  <r>
    <s v="Hiding Out"/>
    <s v="PG-13"/>
    <x v="3"/>
    <x v="7"/>
    <s v="November 6, 1987 (United States)"/>
    <n v="6.4"/>
    <x v="154"/>
    <s v="Bob Giraldi"/>
    <s v="Joe Menosky"/>
    <s v="Jon Cryer"/>
    <s v="United States"/>
    <n v="7000000"/>
    <n v="7019441"/>
    <s v="De Laurentiis Entertainment Group (DEG)"/>
    <n v="98"/>
  </r>
  <r>
    <s v="White Water Summer"/>
    <s v="PG"/>
    <x v="1"/>
    <x v="7"/>
    <s v="July 10, 1987 (United States)"/>
    <n v="6.2"/>
    <x v="49"/>
    <s v="Jeff Bleckner"/>
    <s v="Manya Starr"/>
    <s v="Kevin Bacon"/>
    <s v="United States"/>
    <n v="0"/>
    <n v="300859"/>
    <s v="Columbia Pictures"/>
    <n v="90"/>
  </r>
  <r>
    <s v="Made in Heaven"/>
    <s v="PG"/>
    <x v="3"/>
    <x v="7"/>
    <s v="November 6, 1987 (United States)"/>
    <n v="6.4"/>
    <x v="195"/>
    <s v="Alan Rudolph"/>
    <s v="Bruce A. Evans"/>
    <s v="Timothy Hutton"/>
    <s v="United States"/>
    <n v="13000000"/>
    <n v="4572845"/>
    <s v="Lorimar Motion Pictures"/>
    <n v="103"/>
  </r>
  <r>
    <s v="Best Seller"/>
    <s v="R"/>
    <x v="2"/>
    <x v="7"/>
    <s v="September 25, 1987 (United States)"/>
    <n v="6.5"/>
    <x v="258"/>
    <s v="John Flynn"/>
    <s v="Larry Cohen"/>
    <s v="James Woods"/>
    <s v="United States"/>
    <n v="0"/>
    <n v="4278150"/>
    <s v="Hemdale"/>
    <n v="95"/>
  </r>
  <r>
    <s v="Date with an Angel"/>
    <s v="PG"/>
    <x v="3"/>
    <x v="7"/>
    <s v="November 20, 1987 (United States)"/>
    <n v="5.7"/>
    <x v="47"/>
    <s v="Tom McLoughlin"/>
    <s v="Tom McLoughlin"/>
    <s v="Michael E. Knight"/>
    <s v="United States"/>
    <n v="8000000"/>
    <n v="1988962"/>
    <s v="De Laurentiis Entertainment Group (DEG)"/>
    <n v="105"/>
  </r>
  <r>
    <s v="Hunk"/>
    <s v="PG"/>
    <x v="3"/>
    <x v="7"/>
    <s v="March 6, 1987 (United States)"/>
    <n v="4.7"/>
    <x v="61"/>
    <s v="Lawrence Bassoff"/>
    <s v="Lawrence Bassoff"/>
    <s v="John Allen Nelson"/>
    <s v="United States"/>
    <n v="0"/>
    <n v="1749956"/>
    <s v="Marimark Productions"/>
    <n v="102"/>
  </r>
  <r>
    <s v="Real Men"/>
    <s v="PG-13"/>
    <x v="2"/>
    <x v="7"/>
    <s v="September 25, 1987 (United States)"/>
    <n v="6.1"/>
    <x v="41"/>
    <s v="Dennis Feldman"/>
    <s v="Dennis Feldman"/>
    <s v="Jim Belushi"/>
    <s v="United States"/>
    <n v="0"/>
    <n v="873903"/>
    <s v="United Artists"/>
    <n v="85"/>
  </r>
  <r>
    <s v="Critical Condition"/>
    <s v="R"/>
    <x v="3"/>
    <x v="7"/>
    <s v="January 16, 1987 (United States)"/>
    <n v="5.4"/>
    <x v="195"/>
    <s v="Michael Apted"/>
    <s v="Denis Hamill"/>
    <s v="Richard Pryor"/>
    <s v="United States"/>
    <n v="14000000"/>
    <n v="20240502"/>
    <s v="Paramount Pictures"/>
    <n v="97"/>
  </r>
  <r>
    <s v="A Month in the Country"/>
    <s v="PG"/>
    <x v="0"/>
    <x v="7"/>
    <s v="December 4, 1987 (United Kingdom)"/>
    <n v="6.9"/>
    <x v="56"/>
    <s v="Pat O'Connor"/>
    <s v="Simon Gray"/>
    <s v="Colin Firth"/>
    <s v="United Kingdom"/>
    <n v="0"/>
    <m/>
    <s v="Channel Four Films"/>
    <n v="96"/>
  </r>
  <r>
    <s v="Outrageous Fortune"/>
    <s v="R"/>
    <x v="3"/>
    <x v="7"/>
    <s v="January 30, 1987 (United States)"/>
    <n v="6.2"/>
    <x v="88"/>
    <s v="Arthur Hiller"/>
    <s v="Leslie Dixon"/>
    <s v="Shelley Long"/>
    <s v="United States"/>
    <n v="0"/>
    <n v="52864741"/>
    <s v="Touchstone Pictures"/>
    <n v="99"/>
  </r>
  <r>
    <s v="Like Father Like Son"/>
    <s v="PG-13"/>
    <x v="3"/>
    <x v="7"/>
    <s v="October 2, 1987 (United States)"/>
    <n v="5.2"/>
    <x v="37"/>
    <s v="Rod Daniel"/>
    <s v="Lorne Cameron"/>
    <s v="Dudley Moore"/>
    <s v="United States"/>
    <n v="10500000"/>
    <n v="34377585"/>
    <s v="Imagine Films Entertainment"/>
    <n v="100"/>
  </r>
  <r>
    <s v="Steel Dawn"/>
    <s v="R"/>
    <x v="2"/>
    <x v="7"/>
    <s v="March 31, 1988 (South Africa)"/>
    <n v="5.0999999999999996"/>
    <x v="203"/>
    <s v="Lance Hool"/>
    <s v="Doug Lefler"/>
    <s v="Patrick Swayze"/>
    <s v="United States"/>
    <n v="3520000"/>
    <n v="562187"/>
    <s v="Independent Film Centre"/>
    <n v="100"/>
  </r>
  <r>
    <s v="Tin Men"/>
    <s v="R"/>
    <x v="3"/>
    <x v="7"/>
    <s v="March 13, 1987 (United States)"/>
    <n v="6.6"/>
    <x v="253"/>
    <s v="Barry Levinson"/>
    <s v="Barry Levinson"/>
    <s v="Richard Dreyfuss"/>
    <s v="United States"/>
    <n v="11000000"/>
    <n v="25411386"/>
    <s v="Touchstone Pictures"/>
    <n v="112"/>
  </r>
  <r>
    <s v="The Big Town"/>
    <s v="R"/>
    <x v="0"/>
    <x v="7"/>
    <s v="September 25, 1987 (United States)"/>
    <n v="5.9"/>
    <x v="57"/>
    <s v="Ben Bolt"/>
    <s v="Clark Howard"/>
    <s v="Matt Dillon"/>
    <s v="United States"/>
    <n v="0"/>
    <n v="1733017"/>
    <s v="Albacore Productions Inc."/>
    <n v="109"/>
  </r>
  <r>
    <s v="Light of Day"/>
    <s v="PG-13"/>
    <x v="0"/>
    <x v="7"/>
    <s v="February 6, 1987 (United States)"/>
    <n v="5.6"/>
    <x v="47"/>
    <s v="Paul Schrader"/>
    <s v="Paul Schrader"/>
    <s v="Michael J. Fox"/>
    <s v="United States"/>
    <n v="0"/>
    <n v="10489617"/>
    <s v="TAFT Entertainment Pictures"/>
    <n v="107"/>
  </r>
  <r>
    <s v="Prison"/>
    <s v="R"/>
    <x v="6"/>
    <x v="7"/>
    <s v="December 8, 1987 (United Kingdom)"/>
    <n v="5.8"/>
    <x v="36"/>
    <s v="Renny Harlin"/>
    <s v="Irwin Yablans"/>
    <s v="Lane Smith"/>
    <s v="United States"/>
    <n v="4000000"/>
    <n v="345704"/>
    <s v="Empire Pictures"/>
    <n v="102"/>
  </r>
  <r>
    <s v="Wish You Were Here"/>
    <s v="R"/>
    <x v="3"/>
    <x v="7"/>
    <s v="July 24, 1987 (United States)"/>
    <n v="6.8"/>
    <x v="116"/>
    <s v="David Leland"/>
    <s v="David Leland"/>
    <s v="Emily Lloyd"/>
    <s v="United Kingdom"/>
    <n v="0"/>
    <n v="3283832"/>
    <s v="Channel Four Films"/>
    <n v="88"/>
  </r>
  <r>
    <s v="Gandahar"/>
    <s v="PG"/>
    <x v="10"/>
    <x v="7"/>
    <s v="September 20, 1989 (United States)"/>
    <n v="7.1"/>
    <x v="43"/>
    <s v="René Laloux"/>
    <s v="René Laloux"/>
    <s v="Glenn Close"/>
    <s v="France"/>
    <n v="0"/>
    <n v="370698"/>
    <s v="Col.Ima.Son"/>
    <n v="78"/>
  </r>
  <r>
    <s v="Street Smart"/>
    <s v="R"/>
    <x v="6"/>
    <x v="7"/>
    <s v="March 20, 1987 (United States)"/>
    <n v="6.4"/>
    <x v="46"/>
    <s v="Jerry Schatzberg"/>
    <s v="David Freeman"/>
    <s v="Christopher Reeve"/>
    <s v="United States"/>
    <n v="5000000"/>
    <n v="1119112"/>
    <s v="Golan-Globus Productions"/>
    <n v="97"/>
  </r>
  <r>
    <s v="The Curse"/>
    <s v="R"/>
    <x v="4"/>
    <x v="7"/>
    <s v="September 14, 1988 (Spain)"/>
    <n v="5.0999999999999996"/>
    <x v="46"/>
    <s v="David Keith"/>
    <s v="David Chaskin"/>
    <s v="Wil Wheaton"/>
    <s v="Italy"/>
    <n v="0"/>
    <n v="1930001"/>
    <s v="Trans World Entertainment (TWE)"/>
    <n v="92"/>
  </r>
  <r>
    <s v="The House on Carroll Street"/>
    <s v="PG"/>
    <x v="14"/>
    <x v="7"/>
    <s v="1987 (United States)"/>
    <n v="6.1"/>
    <x v="157"/>
    <s v="Peter Yates"/>
    <s v="Walter Bernstein"/>
    <s v="Kelly McGillis"/>
    <s v="United States"/>
    <n v="14000000"/>
    <n v="459824"/>
    <s v="Orion Pictures"/>
    <n v="101"/>
  </r>
  <r>
    <s v="The Whales of August"/>
    <s v="Not Rated"/>
    <x v="0"/>
    <x v="7"/>
    <s v="August 19, 1987 (France)"/>
    <n v="7.3"/>
    <x v="109"/>
    <s v="Lindsay Anderson"/>
    <s v="David Berry"/>
    <s v="Bette Davis"/>
    <s v="United States"/>
    <n v="0"/>
    <n v="1338198"/>
    <s v="Alive Films"/>
    <n v="90"/>
  </r>
  <r>
    <s v="Prick Up Your Ears"/>
    <s v="R"/>
    <x v="5"/>
    <x v="7"/>
    <s v="May 8, 1987 (United States)"/>
    <n v="7.3"/>
    <x v="37"/>
    <s v="Stephen Frears"/>
    <s v="John Lahr"/>
    <s v="Gary Oldman"/>
    <s v="United Kingdom"/>
    <n v="0"/>
    <n v="1672927"/>
    <s v="Zenith Entertainment"/>
    <n v="105"/>
  </r>
  <r>
    <s v="The Principal"/>
    <s v="R"/>
    <x v="2"/>
    <x v="7"/>
    <s v="September 18, 1987 (United States)"/>
    <n v="6.3"/>
    <x v="149"/>
    <s v="Christopher Cain"/>
    <s v="Frank Deese"/>
    <s v="Jim Belushi"/>
    <s v="United States"/>
    <n v="11000000"/>
    <n v="19734940"/>
    <s v="TriStar Pictures"/>
    <n v="109"/>
  </r>
  <r>
    <s v="American Ninja 2: The Confrontation"/>
    <s v="R"/>
    <x v="2"/>
    <x v="7"/>
    <s v="May 1, 1987 (United States)"/>
    <n v="4.9000000000000004"/>
    <x v="145"/>
    <s v="Sam Firstenberg"/>
    <s v="Avi Kleinberger"/>
    <s v="Michael Dudikoff"/>
    <s v="United States"/>
    <n v="350000"/>
    <n v="4000000"/>
    <s v="Golan-Globus Productions"/>
    <n v="90"/>
  </r>
  <r>
    <s v="Housekeeping"/>
    <s v="PG"/>
    <x v="3"/>
    <x v="7"/>
    <s v="February 5, 1988 (Sweden)"/>
    <n v="7.2"/>
    <x v="157"/>
    <s v="Bill Forsyth"/>
    <s v="Marilynne Robinson"/>
    <s v="Christine Lahti"/>
    <s v="United States"/>
    <n v="0"/>
    <n v="1083282"/>
    <s v="Columbia Pictures"/>
    <n v="116"/>
  </r>
  <r>
    <s v="A Prayer for the Dying"/>
    <s v="R"/>
    <x v="2"/>
    <x v="7"/>
    <s v="September 11, 1987 (United States)"/>
    <n v="6.3"/>
    <x v="67"/>
    <s v="Mike Hodges"/>
    <s v="Jack Higgins"/>
    <s v="Mickey Rourke"/>
    <s v="United Kingdom"/>
    <n v="6000000"/>
    <n v="1432687"/>
    <s v="The Samuel Goldwyn Company"/>
    <n v="107"/>
  </r>
  <r>
    <s v="Slam Dance"/>
    <s v="R"/>
    <x v="6"/>
    <x v="7"/>
    <s v="October 2, 1987 (United States)"/>
    <n v="5.3"/>
    <x v="53"/>
    <s v="Wayne Wang"/>
    <s v="Don Keith Opper"/>
    <s v="Tom Hulce"/>
    <s v="United Kingdom"/>
    <n v="4500000"/>
    <n v="406881"/>
    <s v="Zenith Entertainment"/>
    <n v="92"/>
  </r>
  <r>
    <s v="Rampage"/>
    <s v="R"/>
    <x v="0"/>
    <x v="7"/>
    <s v="October 30, 1992 (United States)"/>
    <n v="6.2"/>
    <x v="40"/>
    <s v="William Friedkin"/>
    <s v="William P. Wood"/>
    <s v="Michael Biehn"/>
    <s v="United States"/>
    <n v="7500000"/>
    <n v="796368"/>
    <s v="De Laurentiis Entertainment Group (DEG)"/>
    <n v="97"/>
  </r>
  <r>
    <s v="The Sicilian"/>
    <s v="R"/>
    <x v="2"/>
    <x v="7"/>
    <s v="October 23, 1987 (United States)"/>
    <n v="5.4"/>
    <x v="67"/>
    <s v="Michael Cimino"/>
    <s v="Mario Puzo"/>
    <s v="Christopher Lambert"/>
    <s v="United States"/>
    <n v="9000000"/>
    <n v="5406879"/>
    <s v="Gladden Entertainment"/>
    <n v="115"/>
  </r>
  <r>
    <s v="Silent Night, Deadly Night Part 2"/>
    <s v="R"/>
    <x v="4"/>
    <x v="7"/>
    <s v="April 10, 1987 (United States)"/>
    <n v="3.8"/>
    <x v="392"/>
    <s v="Lee Harry"/>
    <s v="Michael Hickey"/>
    <s v="Eric Freeman"/>
    <s v="United States"/>
    <n v="100000"/>
    <m/>
    <s v="Silent Night Releasing Corporation"/>
    <n v="88"/>
  </r>
  <r>
    <s v="Creepozoids"/>
    <s v="R"/>
    <x v="4"/>
    <x v="7"/>
    <s v="October 2, 1987 (United States)"/>
    <n v="4"/>
    <x v="68"/>
    <s v="David DeCoteau"/>
    <s v="Dave Eisenstark"/>
    <s v="Linnea Quigley"/>
    <s v="United States"/>
    <n v="75000"/>
    <m/>
    <s v="Titan Productions"/>
    <n v="72"/>
  </r>
  <r>
    <s v="The Outing"/>
    <s v="R"/>
    <x v="4"/>
    <x v="7"/>
    <s v="November 21, 1987 (Japan)"/>
    <n v="5.0999999999999996"/>
    <x v="113"/>
    <s v="Tom Daley"/>
    <s v="Warren Chaney"/>
    <s v="Deborah Winters"/>
    <s v="United States"/>
    <n v="2000000"/>
    <n v="1083395"/>
    <s v="H.I.T. Films"/>
    <n v="87"/>
  </r>
  <r>
    <s v="Nightflyers"/>
    <s v="R"/>
    <x v="4"/>
    <x v="7"/>
    <s v="April 7, 1988 (Australia)"/>
    <n v="4.3"/>
    <x v="59"/>
    <s v="Robert Collector"/>
    <s v="George R.R. Martin"/>
    <s v="Catherine Mary Stewart"/>
    <s v="United States"/>
    <n v="0"/>
    <n v="1149470"/>
    <s v="Vista Organization"/>
    <n v="89"/>
  </r>
  <r>
    <s v="Fatal Beauty"/>
    <s v="R"/>
    <x v="2"/>
    <x v="7"/>
    <s v="October 30, 1987 (United States)"/>
    <n v="5.4"/>
    <x v="99"/>
    <s v="Tom Holland"/>
    <s v="Bill Svanoe"/>
    <s v="Whoopi Goldberg"/>
    <s v="United States"/>
    <n v="0"/>
    <n v="12046526"/>
    <s v="Metro-Goldwyn-Mayer (MGM)"/>
    <n v="104"/>
  </r>
  <r>
    <s v="Siesta"/>
    <s v="R"/>
    <x v="0"/>
    <x v="7"/>
    <s v="November 11, 1987 (United States)"/>
    <n v="5.6"/>
    <x v="68"/>
    <s v="Mary Lambert"/>
    <s v="Patrice Chaplin"/>
    <s v="Ellen Barkin"/>
    <s v="United States"/>
    <n v="0"/>
    <n v="700000"/>
    <s v="Lorimar Motion Pictures"/>
    <n v="97"/>
  </r>
  <r>
    <s v="Leonard Part 6"/>
    <s v="PG"/>
    <x v="2"/>
    <x v="7"/>
    <s v="December 18, 1987 (United States)"/>
    <n v="2.2000000000000002"/>
    <x v="102"/>
    <s v="Paul Weiland"/>
    <s v="Jonathan Reynolds"/>
    <s v="Bill Cosby"/>
    <s v="United States"/>
    <n v="24000000"/>
    <n v="4615255"/>
    <s v="Columbia Pictures"/>
    <n v="85"/>
  </r>
  <r>
    <s v="Boyfriends and Girlfriends"/>
    <s v="PG"/>
    <x v="3"/>
    <x v="7"/>
    <s v="July 15, 1988 (United States)"/>
    <n v="7.6"/>
    <x v="34"/>
    <s v="Éric Rohmer"/>
    <s v="Éric Rohmer"/>
    <s v="Emmanuelle Chaulet"/>
    <s v="France"/>
    <n v="0"/>
    <n v="824024"/>
    <s v="Les Films du Losange"/>
    <n v="103"/>
  </r>
  <r>
    <s v="White Mischief"/>
    <s v="R"/>
    <x v="6"/>
    <x v="7"/>
    <s v="May 6, 1988 (United States)"/>
    <n v="6.3"/>
    <x v="47"/>
    <s v="Michael Radford"/>
    <s v="James Fox"/>
    <s v="Sarah Miles"/>
    <s v="United Kingdom"/>
    <n v="5300000"/>
    <n v="3107551"/>
    <s v="Columbia Pictures"/>
    <n v="107"/>
  </r>
  <r>
    <s v="White of the Eye"/>
    <s v="R"/>
    <x v="4"/>
    <x v="7"/>
    <s v="June 19, 1987 (United Kingdom)"/>
    <n v="6.2"/>
    <x v="155"/>
    <s v="Donald Cammell"/>
    <s v="China Kong"/>
    <s v="David Keith"/>
    <s v="United Kingdom"/>
    <n v="0"/>
    <m/>
    <s v="Mrs. White's Productions"/>
    <n v="110"/>
  </r>
  <r>
    <s v="Hot Pursuit"/>
    <s v="PG-13"/>
    <x v="3"/>
    <x v="7"/>
    <s v="May 8, 1987 (United States)"/>
    <n v="5.8"/>
    <x v="154"/>
    <s v="Steven Lisberger"/>
    <s v="Steven Lisberger"/>
    <s v="John Cusack"/>
    <s v="United States"/>
    <n v="0"/>
    <n v="4215849"/>
    <s v="RKO Pictures"/>
    <n v="93"/>
  </r>
  <r>
    <s v="Hollywood Shuffle"/>
    <s v="R"/>
    <x v="3"/>
    <x v="7"/>
    <s v="March 20, 1987 (United States)"/>
    <n v="7"/>
    <x v="49"/>
    <s v="Robert Townsend"/>
    <s v="Dom Irrera"/>
    <s v="Robert Townsend"/>
    <s v="United States"/>
    <n v="100000"/>
    <n v="5228617"/>
    <s v="Conquering Unicorn"/>
    <n v="78"/>
  </r>
  <r>
    <s v="The Dead"/>
    <s v="PG"/>
    <x v="0"/>
    <x v="7"/>
    <s v="December 18, 1987 (United States)"/>
    <n v="7.3"/>
    <x v="98"/>
    <s v="John Huston"/>
    <s v="James Joyce"/>
    <s v="Anjelica Huston"/>
    <s v="United Kingdom"/>
    <n v="0"/>
    <n v="4370078"/>
    <s v="Vestron Pictures"/>
    <n v="83"/>
  </r>
  <r>
    <s v="Gardens of Stone"/>
    <s v="R"/>
    <x v="0"/>
    <x v="7"/>
    <s v="May 8, 1987 (United States)"/>
    <n v="6.4"/>
    <x v="49"/>
    <s v="Francis Ford Coppola"/>
    <s v="Nicholas Proffitt"/>
    <s v="James Caan"/>
    <s v="United States"/>
    <n v="0"/>
    <n v="5262047"/>
    <s v="TriStar Pictures"/>
    <n v="111"/>
  </r>
  <r>
    <s v="Nuts"/>
    <s v="R"/>
    <x v="0"/>
    <x v="7"/>
    <s v="December 11, 1987 (United States)"/>
    <n v="6.6"/>
    <x v="199"/>
    <s v="Martin Ritt"/>
    <s v="Tom Topor"/>
    <s v="Barbra Streisand"/>
    <s v="United States"/>
    <n v="25000000"/>
    <n v="30950002"/>
    <s v="Warner Bros."/>
    <n v="116"/>
  </r>
  <r>
    <s v="Four Adventures of Reinette and Mirabelle"/>
    <s v="Not Rated"/>
    <x v="3"/>
    <x v="7"/>
    <s v="July 19, 1989 (United States)"/>
    <n v="7.6"/>
    <x v="155"/>
    <s v="Éric Rohmer"/>
    <s v="Éric Rohmer"/>
    <s v="Joëlle Miquel"/>
    <s v="France"/>
    <n v="0"/>
    <n v="22039"/>
    <s v="Compagnie Eric Rohmer (CER)"/>
    <n v="99"/>
  </r>
  <r>
    <s v="Walk Like a Man"/>
    <s v="PG"/>
    <x v="3"/>
    <x v="7"/>
    <s v="April 17, 1987 (United States)"/>
    <n v="4.8"/>
    <x v="53"/>
    <s v="Melvin Frank"/>
    <s v="Robert Klane"/>
    <s v="Christopher Lloyd"/>
    <s v="United States"/>
    <n v="0"/>
    <m/>
    <s v="Metro-Goldwyn-Mayer (MGM)"/>
    <n v="86"/>
  </r>
  <r>
    <s v="Cross My Heart"/>
    <s v="R"/>
    <x v="3"/>
    <x v="7"/>
    <s v="November 13, 1987 (United States)"/>
    <n v="5.7"/>
    <x v="393"/>
    <s v="Armyan Bernstein"/>
    <s v="Armyan Bernstein"/>
    <s v="Martin Short"/>
    <s v="United States"/>
    <n v="0"/>
    <n v="1025762"/>
    <s v="Northern"/>
    <n v="90"/>
  </r>
  <r>
    <s v="Walker"/>
    <s v="R"/>
    <x v="5"/>
    <x v="7"/>
    <s v="December 4, 1987 (United States)"/>
    <n v="6.6"/>
    <x v="193"/>
    <s v="Alex Cox"/>
    <s v="Rudy Wurlitzer"/>
    <s v="Ed Harris"/>
    <s v="United States"/>
    <n v="5800000"/>
    <m/>
    <s v="In-Cine Compañía Industrial Cinematográfica"/>
    <n v="94"/>
  </r>
  <r>
    <s v="Malone"/>
    <s v="R"/>
    <x v="2"/>
    <x v="7"/>
    <s v="May 1, 1987 (United States)"/>
    <n v="5.7"/>
    <x v="54"/>
    <s v="Harley Cokeliss"/>
    <s v="Christopher Frank"/>
    <s v="Burt Reynolds"/>
    <s v="United States"/>
    <n v="10000000"/>
    <n v="3060858"/>
    <s v="Orion Pictures"/>
    <n v="92"/>
  </r>
  <r>
    <s v="Making Mr. Right"/>
    <s v="PG-13"/>
    <x v="3"/>
    <x v="7"/>
    <s v="April 3, 1987 (United States)"/>
    <n v="5.4"/>
    <x v="139"/>
    <s v="Susan Seidelman"/>
    <s v="Floyd Byars"/>
    <s v="John Malkovich"/>
    <s v="United States"/>
    <n v="0"/>
    <n v="1584970"/>
    <s v="Barry &amp; Enright Productions"/>
    <n v="98"/>
  </r>
  <r>
    <s v="Return to Horror High"/>
    <s v="R"/>
    <x v="3"/>
    <x v="7"/>
    <s v="February 20, 1987 (United States)"/>
    <n v="4.3"/>
    <x v="42"/>
    <s v="Bill Froehlich"/>
    <s v="Bill Froehlich"/>
    <s v="Lori Lethin"/>
    <s v="United States"/>
    <n v="0"/>
    <n v="1189709"/>
    <s v="Balcor Film Investors"/>
    <n v="95"/>
  </r>
  <r>
    <s v="Straight to Hell"/>
    <s v="R"/>
    <x v="2"/>
    <x v="7"/>
    <s v="June 26, 1987 (United States)"/>
    <n v="5.7"/>
    <x v="157"/>
    <s v="Alex Cox"/>
    <s v="Alex Cox"/>
    <s v="Sy Richardson"/>
    <s v="United Kingdom"/>
    <n v="1000000"/>
    <n v="210200"/>
    <s v="Commies From Mars Corporation"/>
    <n v="86"/>
  </r>
  <r>
    <s v="Hello Again"/>
    <s v="PG"/>
    <x v="3"/>
    <x v="7"/>
    <s v="November 6, 1987 (United States)"/>
    <n v="5.3"/>
    <x v="195"/>
    <s v="Frank Perry"/>
    <s v="Susan Isaacs"/>
    <s v="Shelley Long"/>
    <s v="United States"/>
    <n v="0"/>
    <n v="20419446"/>
    <s v="Touchstone Pictures"/>
    <n v="96"/>
  </r>
  <r>
    <s v="Promised Land"/>
    <s v="R"/>
    <x v="0"/>
    <x v="7"/>
    <s v="January 22, 1988 (United States)"/>
    <n v="5.7"/>
    <x v="123"/>
    <s v="Michael Hoffman"/>
    <s v="Michael Hoffman"/>
    <s v="Jason Gedrick"/>
    <s v="United States"/>
    <n v="0"/>
    <n v="316199"/>
    <s v="Great American Films Limited Partnership"/>
    <n v="102"/>
  </r>
  <r>
    <s v="Dead of Winter"/>
    <s v="R"/>
    <x v="0"/>
    <x v="7"/>
    <s v="February 6, 1987 (United States)"/>
    <n v="6.2"/>
    <x v="44"/>
    <s v="Arthur Penn"/>
    <s v="Marc Shmuger"/>
    <s v="Mary Steenburgen"/>
    <s v="United States"/>
    <n v="0"/>
    <n v="2413427"/>
    <s v="Metro-Goldwyn-Mayer (MGM)"/>
    <n v="100"/>
  </r>
  <r>
    <s v="No Retreat, No Surrender 2"/>
    <s v="R"/>
    <x v="1"/>
    <x v="7"/>
    <s v="January 27, 1989 (United States)"/>
    <n v="5.0999999999999996"/>
    <x v="113"/>
    <s v="Corey Yuen"/>
    <s v="Maria Elena Cellino"/>
    <s v="Loren Avedon"/>
    <s v="Hong Kong"/>
    <n v="0"/>
    <m/>
    <s v="Seasonal Film Corporation"/>
    <n v="92"/>
  </r>
  <r>
    <s v="My Demon Lover"/>
    <s v="PG-13"/>
    <x v="3"/>
    <x v="7"/>
    <s v="April 24, 1987 (United States)"/>
    <n v="4.5999999999999996"/>
    <x v="123"/>
    <s v="Charlie Loventhal"/>
    <s v="Leslie Ray"/>
    <s v="Scott Valentine"/>
    <s v="United States"/>
    <n v="0"/>
    <n v="3922273"/>
    <s v="New Line Cinema"/>
    <n v="90"/>
  </r>
  <r>
    <s v="China Girl"/>
    <s v="R"/>
    <x v="6"/>
    <x v="7"/>
    <s v="September 25, 1987 (United States)"/>
    <n v="6.2"/>
    <x v="118"/>
    <s v="Abel Ferrara"/>
    <s v="Nicholas St. John"/>
    <s v="James Russo"/>
    <s v="United States"/>
    <n v="0"/>
    <n v="1262091"/>
    <s v="Great American Films Limited Partnership"/>
    <n v="90"/>
  </r>
  <r>
    <s v="Five Corners"/>
    <s v="R"/>
    <x v="6"/>
    <x v="7"/>
    <s v="May 1988 (United Kingdom)"/>
    <n v="6.2"/>
    <x v="42"/>
    <s v="Tony Bill"/>
    <s v="John Patrick Shanley"/>
    <s v="Jodie Foster"/>
    <s v="United Kingdom"/>
    <n v="5500000"/>
    <n v="969205"/>
    <s v="Cineplex Odeon Films"/>
    <n v="90"/>
  </r>
  <r>
    <s v="The Squeeze"/>
    <s v="PG-13"/>
    <x v="2"/>
    <x v="7"/>
    <s v="July 10, 1987 (United States)"/>
    <n v="4.7"/>
    <x v="59"/>
    <s v="Roger Young"/>
    <s v="Daniel Taplitz"/>
    <s v="Michael Keaton"/>
    <s v="United States"/>
    <n v="19000000"/>
    <n v="2228951"/>
    <s v="TriStar Pictures"/>
    <n v="101"/>
  </r>
  <r>
    <s v="Nadine"/>
    <s v="PG"/>
    <x v="3"/>
    <x v="7"/>
    <s v="August 7, 1987 (United States)"/>
    <n v="5.5"/>
    <x v="161"/>
    <s v="Robert Benton"/>
    <s v="Robert Benton"/>
    <s v="Jeff Bridges"/>
    <s v="United States"/>
    <n v="12000000"/>
    <n v="5669831"/>
    <s v="TriStar Pictures"/>
    <n v="83"/>
  </r>
  <r>
    <s v="Personal Services"/>
    <s v="R"/>
    <x v="3"/>
    <x v="7"/>
    <s v="May 15, 1987 (United States)"/>
    <n v="6.4"/>
    <x v="53"/>
    <s v="Terry Jones"/>
    <s v="David Leland"/>
    <s v="Julie Walters"/>
    <s v="United Kingdom"/>
    <n v="19897678"/>
    <n v="1744164"/>
    <s v="British Screen Productions"/>
    <n v="105"/>
  </r>
  <r>
    <s v="Cyclone"/>
    <s v="R"/>
    <x v="2"/>
    <x v="7"/>
    <s v="June 5, 1987 (United States)"/>
    <n v="4.5"/>
    <x v="394"/>
    <s v="Fred Olen Ray"/>
    <s v="Paul Garson"/>
    <s v="Heather Thomas"/>
    <s v="United States"/>
    <n v="0"/>
    <m/>
    <s v="Cinetel Films"/>
    <n v="89"/>
  </r>
  <r>
    <s v="Three for the Road"/>
    <s v="PG"/>
    <x v="0"/>
    <x v="7"/>
    <s v="July 24, 1987 (Philippines)"/>
    <n v="5.3"/>
    <x v="395"/>
    <s v="Bill Norton"/>
    <s v="Richard Martini"/>
    <s v="Charlie Sheen"/>
    <s v="United States"/>
    <n v="0"/>
    <n v="1539000"/>
    <s v="Vista Organization"/>
    <n v="88"/>
  </r>
  <r>
    <s v="Little Dorrit"/>
    <s v="G"/>
    <x v="0"/>
    <x v="7"/>
    <s v="October 21, 1988 (United States)"/>
    <n v="7.3"/>
    <x v="63"/>
    <s v="Christine Edzard"/>
    <s v="Charles Dickens"/>
    <s v="Derek Jacobi"/>
    <s v="United Kingdom"/>
    <n v="0"/>
    <n v="1025228"/>
    <s v="Sands"/>
    <n v="357"/>
  </r>
  <r>
    <s v="The Year My Voice Broke"/>
    <s v="PG-13"/>
    <x v="0"/>
    <x v="7"/>
    <s v="October 17, 1987 (United States)"/>
    <n v="7.4"/>
    <x v="40"/>
    <s v="John Duigan"/>
    <s v="John Duigan"/>
    <s v="Noah Taylor"/>
    <s v="Australia"/>
    <n v="0"/>
    <n v="213901"/>
    <s v="Kennedy Miller Productions"/>
    <n v="103"/>
  </r>
  <r>
    <s v="The Belly of an Architect"/>
    <s v="R"/>
    <x v="0"/>
    <x v="7"/>
    <s v="October 16, 1987 (United Kingdom)"/>
    <n v="7"/>
    <x v="202"/>
    <s v="Peter Greenaway"/>
    <s v="Peter Greenaway"/>
    <s v="Brian Dennehy"/>
    <s v="United Kingdom"/>
    <n v="0"/>
    <m/>
    <s v="Callender Company"/>
    <n v="119"/>
  </r>
  <r>
    <s v="Pass the Ammo"/>
    <s v="R"/>
    <x v="3"/>
    <x v="7"/>
    <s v="March 4, 1988 (United States)"/>
    <n v="6.1"/>
    <x v="396"/>
    <s v="David Beaird"/>
    <s v="Joel Cohen"/>
    <s v="Bill Paxton"/>
    <s v="United States"/>
    <n v="0"/>
    <n v="169785"/>
    <s v="The Vista Organisation"/>
    <n v="93"/>
  </r>
  <r>
    <s v="In the Mood"/>
    <s v="PG-13"/>
    <x v="3"/>
    <x v="7"/>
    <s v="September 16, 1987 (United States)"/>
    <n v="6.2"/>
    <x v="397"/>
    <s v="Phil Alden Robinson"/>
    <s v="Robert Kosberg"/>
    <s v="Patrick Dempsey"/>
    <s v="United States"/>
    <n v="7000000"/>
    <n v="999382"/>
    <s v="Kings Road Entertainment"/>
    <n v="98"/>
  </r>
  <r>
    <s v="Surrender"/>
    <s v="PG"/>
    <x v="3"/>
    <x v="7"/>
    <s v="October 9, 1987 (United States)"/>
    <n v="5.4"/>
    <x v="398"/>
    <s v="Jerry Belson"/>
    <s v="Jerry Belson"/>
    <s v="Sally Field"/>
    <s v="United States"/>
    <n v="15000000"/>
    <n v="5711976"/>
    <s v="The Cannon Group"/>
    <n v="105"/>
  </r>
  <r>
    <s v="Intervista"/>
    <m/>
    <x v="3"/>
    <x v="7"/>
    <s v="November 6, 1992 (United States)"/>
    <n v="7"/>
    <x v="139"/>
    <s v="Federico Fellini"/>
    <s v="Federico Fellini"/>
    <s v="Sergio Rubini"/>
    <s v="Italy"/>
    <n v="0"/>
    <n v="138608"/>
    <s v="Aljosha"/>
    <n v="105"/>
  </r>
  <r>
    <s v="Square Dance"/>
    <s v="PG-13"/>
    <x v="0"/>
    <x v="7"/>
    <s v="January 9, 1988 (Japan)"/>
    <n v="5.9"/>
    <x v="399"/>
    <s v="Daniel Petrie"/>
    <s v="Alan Hines"/>
    <s v="Jason Robards"/>
    <s v="United States"/>
    <n v="0"/>
    <n v="225358"/>
    <s v="Island Pictures"/>
    <n v="112"/>
  </r>
  <r>
    <s v="Shy People"/>
    <s v="R"/>
    <x v="0"/>
    <x v="7"/>
    <s v="March 11, 1988 (United States)"/>
    <n v="6.7"/>
    <x v="123"/>
    <s v="Andrey Konchalovskiy"/>
    <s v="Andrey Konchalovskiy"/>
    <s v="Jill Clayburgh"/>
    <s v="United States"/>
    <n v="0"/>
    <m/>
    <s v="The Cannon Group"/>
    <n v="118"/>
  </r>
  <r>
    <s v="A Man in Love"/>
    <s v="R"/>
    <x v="0"/>
    <x v="7"/>
    <s v="September 1987 (United States)"/>
    <n v="5.9"/>
    <x v="400"/>
    <s v="Diane Kurys"/>
    <s v="Diane Kurys"/>
    <s v="Peter Coyote"/>
    <s v="France"/>
    <n v="0"/>
    <n v="949451"/>
    <s v="Alexandre Films"/>
    <n v="125"/>
  </r>
  <r>
    <s v="Disorderlies"/>
    <s v="PG"/>
    <x v="3"/>
    <x v="7"/>
    <s v="August 14, 1987 (United States)"/>
    <n v="5"/>
    <x v="68"/>
    <s v="Michael Schultz"/>
    <s v="Mark Feldberg"/>
    <s v="Darren Robinson"/>
    <s v="United States"/>
    <n v="0"/>
    <n v="10348437"/>
    <s v="Warner Bros."/>
    <n v="86"/>
  </r>
  <r>
    <s v="Anguish"/>
    <s v="R"/>
    <x v="4"/>
    <x v="7"/>
    <s v="January 8, 1988 (United States)"/>
    <n v="6.7"/>
    <x v="154"/>
    <s v="Bigas Luna"/>
    <s v="Bigas Luna"/>
    <s v="Zelda Rubinstein"/>
    <s v="Spain"/>
    <n v="0"/>
    <m/>
    <s v="Luna Films"/>
    <n v="89"/>
  </r>
  <r>
    <s v="September"/>
    <s v="PG"/>
    <x v="0"/>
    <x v="7"/>
    <s v="December 18, 1987 (United States)"/>
    <n v="6.5"/>
    <x v="149"/>
    <s v="Woody Allen"/>
    <s v="Woody Allen"/>
    <s v="Elaine Stritch"/>
    <s v="United States"/>
    <n v="10000000"/>
    <n v="486434"/>
    <s v="Jack Rollins &amp; Charles H. Joffe Productions"/>
    <n v="83"/>
  </r>
  <r>
    <s v="Oci ciornie"/>
    <m/>
    <x v="3"/>
    <x v="7"/>
    <s v="November 6, 1987 (United States)"/>
    <n v="7.4"/>
    <x v="156"/>
    <s v="Nikita Mikhalkov"/>
    <s v="Aleksandr Adabashyan"/>
    <s v="Marcello Mastroianni"/>
    <s v="Italy"/>
    <n v="0"/>
    <n v="2201428"/>
    <s v="Excelsior Film-TV"/>
    <n v="118"/>
  </r>
  <r>
    <s v="Burglar"/>
    <s v="R"/>
    <x v="3"/>
    <x v="7"/>
    <s v="March 20, 1987 (United States)"/>
    <n v="5.2"/>
    <x v="90"/>
    <s v="Hugh Wilson"/>
    <s v="Lawrence Block"/>
    <s v="Whoopi Goldberg"/>
    <s v="Canada"/>
    <n v="0"/>
    <n v="16337355"/>
    <s v="Nelvana"/>
    <n v="103"/>
  </r>
  <r>
    <s v="The Kindred"/>
    <s v="R"/>
    <x v="4"/>
    <x v="7"/>
    <s v="January 30, 1987 (Canada)"/>
    <n v="5.6"/>
    <x v="118"/>
    <s v="Stephen Carpenter"/>
    <s v="Stephen Carpenter"/>
    <s v="Rod Steiger"/>
    <s v="United States"/>
    <n v="0"/>
    <n v="2407024"/>
    <s v="Kindred Limited Partnership"/>
    <n v="91"/>
  </r>
  <r>
    <s v="Julia and Julia"/>
    <s v="R"/>
    <x v="0"/>
    <x v="7"/>
    <s v="February 5, 1988 (United States)"/>
    <n v="5.6"/>
    <x v="401"/>
    <s v="Peter Del Monte"/>
    <s v="Peter Del Monte"/>
    <s v="Kathleen Turner"/>
    <s v="Italy"/>
    <n v="0"/>
    <n v="901364"/>
    <s v="RAI Radiotelevisione Italiana"/>
    <n v="98"/>
  </r>
  <r>
    <s v="Russkies"/>
    <s v="PG"/>
    <x v="0"/>
    <x v="7"/>
    <s v="November 6, 1987 (United States)"/>
    <n v="5.6"/>
    <x v="53"/>
    <s v="Rick Rosenthal"/>
    <s v="Sheldon Lettich"/>
    <s v="Whip Hubley"/>
    <s v="United States"/>
    <n v="0"/>
    <n v="2189047"/>
    <s v="New Century Entertainment Corporation"/>
    <n v="99"/>
  </r>
  <r>
    <s v="Sister, Sister"/>
    <s v="R"/>
    <x v="0"/>
    <x v="7"/>
    <s v="February 9, 1988 (United States)"/>
    <n v="5.4"/>
    <x v="402"/>
    <s v="Bill Condon"/>
    <s v="Bill Condon"/>
    <s v="Eric Stoltz"/>
    <s v="United States"/>
    <n v="4000000"/>
    <n v="743445"/>
    <s v="New World Entertainment Films"/>
    <n v="91"/>
  </r>
  <r>
    <s v="From the Hip"/>
    <s v="PG"/>
    <x v="3"/>
    <x v="7"/>
    <s v="February 6, 1987 (United States)"/>
    <n v="6.2"/>
    <x v="155"/>
    <s v="Bob Clark"/>
    <s v="Bob Clark"/>
    <s v="Judd Nelson"/>
    <s v="United States"/>
    <n v="0"/>
    <n v="9518342"/>
    <s v="De Laurentiis Entertainment Group (DEG)"/>
    <n v="111"/>
  </r>
  <r>
    <s v="Death Before Dishonor"/>
    <s v="R"/>
    <x v="2"/>
    <x v="7"/>
    <s v="February 20, 1987 (United States)"/>
    <n v="4.9000000000000004"/>
    <x v="403"/>
    <s v="Terry Leonard"/>
    <s v="John Gatliff"/>
    <s v="Fred Dryer"/>
    <s v="United States"/>
    <n v="0"/>
    <n v="4546244"/>
    <s v="Balcor Film Investors"/>
    <n v="91"/>
  </r>
  <r>
    <s v="Cold Steel"/>
    <s v="R"/>
    <x v="2"/>
    <x v="7"/>
    <s v="April 9, 1988 (Japan)"/>
    <n v="4.5"/>
    <x v="404"/>
    <s v="Dorothy Ann Puzo"/>
    <s v="Lisa M. Hansen"/>
    <s v="Brad Davis"/>
    <s v="United States"/>
    <n v="0"/>
    <n v="285885"/>
    <s v="Cinetel Films"/>
    <n v="91"/>
  </r>
  <r>
    <s v="Million Dollar Mystery"/>
    <s v="PG"/>
    <x v="3"/>
    <x v="7"/>
    <s v="June 12, 1987 (United States)"/>
    <n v="5.0999999999999996"/>
    <x v="405"/>
    <s v="Richard Fleischer"/>
    <s v="Tim Metcalfe"/>
    <s v="Eddie Deezen"/>
    <s v="United States"/>
    <n v="10000000"/>
    <n v="989033"/>
    <s v="De Laurentiis Entertainment Group (DEG)"/>
    <n v="95"/>
  </r>
  <r>
    <s v="The Glass Menagerie"/>
    <s v="PG"/>
    <x v="0"/>
    <x v="7"/>
    <s v="May 27, 1987 (France)"/>
    <n v="7.1"/>
    <x v="51"/>
    <s v="Paul Newman"/>
    <s v="Tennessee Williams"/>
    <s v="Joanne Woodward"/>
    <s v="United States"/>
    <n v="0"/>
    <n v="895904"/>
    <s v="Cineplex Odeon Films"/>
    <n v="134"/>
  </r>
  <r>
    <s v="Anna"/>
    <s v="PG-13"/>
    <x v="0"/>
    <x v="7"/>
    <s v="November 28, 1987 (United States)"/>
    <n v="6.5"/>
    <x v="406"/>
    <s v="Yurek Bogayevicz"/>
    <s v="Yurek Bogayevicz"/>
    <s v="Sally Kirkland"/>
    <s v="United States"/>
    <n v="0"/>
    <n v="1236848"/>
    <s v="Magnus Films"/>
    <n v="100"/>
  </r>
  <r>
    <s v="Die Hard"/>
    <s v="R"/>
    <x v="2"/>
    <x v="8"/>
    <s v="July 20, 1988 (United States)"/>
    <n v="8.1999999999999993"/>
    <x v="407"/>
    <s v="John McTiernan"/>
    <s v="Roderick Thorp"/>
    <s v="Bruce Willis"/>
    <s v="United States"/>
    <n v="28000000"/>
    <n v="141603197"/>
    <s v="Twentieth Century Fox"/>
    <n v="132"/>
  </r>
  <r>
    <s v="Midnight Run"/>
    <s v="R"/>
    <x v="2"/>
    <x v="8"/>
    <s v="July 20, 1988 (United States)"/>
    <n v="7.5"/>
    <x v="385"/>
    <s v="Martin Brest"/>
    <s v="George Gallo"/>
    <s v="Robert De Niro"/>
    <s v="United States"/>
    <n v="30000000"/>
    <n v="81613606"/>
    <s v="Universal Pictures"/>
    <n v="126"/>
  </r>
  <r>
    <s v="Beetlejuice"/>
    <s v="PG"/>
    <x v="3"/>
    <x v="8"/>
    <s v="March 30, 1988 (United States)"/>
    <n v="7.5"/>
    <x v="408"/>
    <s v="Tim Burton"/>
    <s v="Michael McDowell"/>
    <s v="Alec Baldwin"/>
    <s v="United States"/>
    <n v="15000000"/>
    <n v="74270074"/>
    <s v="The Geffen Company"/>
    <n v="92"/>
  </r>
  <r>
    <s v="Big"/>
    <s v="PG"/>
    <x v="3"/>
    <x v="8"/>
    <s v="June 3, 1988 (United States)"/>
    <n v="7.3"/>
    <x v="232"/>
    <s v="Penny Marshall"/>
    <s v="Gary Ross"/>
    <s v="Tom Hanks"/>
    <s v="United States"/>
    <n v="18000000"/>
    <n v="151927281"/>
    <s v="American Entertainment Partners II L.P."/>
    <n v="104"/>
  </r>
  <r>
    <s v="Rain Man"/>
    <s v="R"/>
    <x v="0"/>
    <x v="8"/>
    <s v="December 16, 1988 (United States)"/>
    <n v="8"/>
    <x v="409"/>
    <s v="Barry Levinson"/>
    <s v="Barry Morrow"/>
    <s v="Dustin Hoffman"/>
    <s v="United States"/>
    <n v="25000000"/>
    <n v="354825435"/>
    <s v="United Artists"/>
    <n v="133"/>
  </r>
  <r>
    <s v="Running on Empty"/>
    <s v="PG-13"/>
    <x v="6"/>
    <x v="8"/>
    <s v="September 9, 1988 (United States)"/>
    <n v="7.7"/>
    <x v="30"/>
    <s v="Sidney Lumet"/>
    <s v="Naomi Foner"/>
    <s v="River Phoenix"/>
    <s v="United States"/>
    <n v="7000000"/>
    <n v="2847941"/>
    <s v="Double Play"/>
    <n v="116"/>
  </r>
  <r>
    <s v="They Live"/>
    <s v="R"/>
    <x v="2"/>
    <x v="8"/>
    <s v="November 4, 1988 (United States)"/>
    <n v="7.3"/>
    <x v="297"/>
    <s v="John Carpenter"/>
    <s v="Ray Nelson"/>
    <s v="Roddy Piper"/>
    <s v="United States"/>
    <n v="4000000"/>
    <n v="13008928"/>
    <s v="Alive Films"/>
    <n v="94"/>
  </r>
  <r>
    <s v="Willow"/>
    <s v="PG"/>
    <x v="2"/>
    <x v="8"/>
    <s v="May 20, 1988 (United States)"/>
    <n v="7.3"/>
    <x v="410"/>
    <s v="Ron Howard"/>
    <s v="George Lucas"/>
    <s v="Val Kilmer"/>
    <s v="United Kingdom"/>
    <n v="35000000"/>
    <n v="57269863"/>
    <s v="Metro-Goldwyn-Mayer (MGM)"/>
    <n v="126"/>
  </r>
  <r>
    <s v="Crocodile Dundee II"/>
    <s v="PG"/>
    <x v="2"/>
    <x v="8"/>
    <s v="May 25, 1988 (United States)"/>
    <n v="5.6"/>
    <x v="292"/>
    <s v="John Cornell"/>
    <s v="Paul Hogan"/>
    <s v="Paul Hogan"/>
    <s v="Australia"/>
    <n v="14000000"/>
    <n v="239606210"/>
    <s v="Paramount Pictures"/>
    <n v="108"/>
  </r>
  <r>
    <s v="Heathers"/>
    <s v="R"/>
    <x v="3"/>
    <x v="8"/>
    <s v="March 31, 1989 (United States)"/>
    <n v="7.2"/>
    <x v="411"/>
    <s v="Michael Lehmann"/>
    <s v="Daniel Waters"/>
    <s v="Winona Ryder"/>
    <s v="United States"/>
    <n v="3000000"/>
    <n v="1163969"/>
    <s v="New World Pictures"/>
    <n v="103"/>
  </r>
  <r>
    <s v="Coming to America"/>
    <s v="R"/>
    <x v="3"/>
    <x v="8"/>
    <s v="June 29, 1988 (United States)"/>
    <n v="7.1"/>
    <x v="412"/>
    <s v="John Landis"/>
    <s v="Eddie Murphy"/>
    <s v="Eddie Murphy"/>
    <s v="United States"/>
    <n v="39000000"/>
    <n v="288752301"/>
    <s v="Paramount Pictures"/>
    <n v="117"/>
  </r>
  <r>
    <s v="Who Framed Roger Rabbit"/>
    <s v="PG"/>
    <x v="10"/>
    <x v="8"/>
    <s v="June 22, 1988 (United States)"/>
    <n v="7.7"/>
    <x v="413"/>
    <s v="Robert Zemeckis"/>
    <s v="Gary K. Wolf"/>
    <s v="Bob Hoskins"/>
    <s v="United States"/>
    <n v="70000000"/>
    <n v="329803958"/>
    <s v="Touchstone Pictures"/>
    <n v="104"/>
  </r>
  <r>
    <s v="Mystic Pizza"/>
    <s v="R"/>
    <x v="3"/>
    <x v="8"/>
    <s v="October 21, 1988 (United States)"/>
    <n v="6.3"/>
    <x v="15"/>
    <s v="Donald Petrie"/>
    <s v="Amy Holden Jones"/>
    <s v="Annabeth Gish"/>
    <s v="United States"/>
    <n v="6000000"/>
    <n v="12793213"/>
    <s v="Night Life Inc."/>
    <n v="104"/>
  </r>
  <r>
    <s v="Akira"/>
    <s v="R"/>
    <x v="10"/>
    <x v="8"/>
    <s v="July 16, 1988 (Japan)"/>
    <n v="8"/>
    <x v="238"/>
    <s v="Katsuhiro Ôtomo"/>
    <s v="Katsuhiro Ôtomo"/>
    <s v="Mitsuo Iwata"/>
    <s v="Japan"/>
    <n v="0"/>
    <n v="2562351"/>
    <s v="Akira Committee Company Ltd."/>
    <n v="124"/>
  </r>
  <r>
    <s v="Cinema Paradiso"/>
    <s v="PG"/>
    <x v="0"/>
    <x v="8"/>
    <s v="February 23, 1990 (United States)"/>
    <n v="8.5"/>
    <x v="414"/>
    <s v="Giuseppe Tornatore"/>
    <s v="Giuseppe Tornatore"/>
    <s v="Philippe Noiret"/>
    <s v="Italy"/>
    <n v="5000000"/>
    <n v="13019063"/>
    <s v="Cristaldifilm"/>
    <n v="155"/>
  </r>
  <r>
    <s v="Mississippi Burning"/>
    <s v="R"/>
    <x v="6"/>
    <x v="8"/>
    <s v="January 27, 1989 (United States)"/>
    <n v="7.8"/>
    <x v="246"/>
    <s v="Alan Parker"/>
    <s v="Chris Gerolmo"/>
    <s v="Gene Hackman"/>
    <s v="United States"/>
    <n v="15000000"/>
    <n v="34603943"/>
    <s v="Orion Pictures"/>
    <n v="128"/>
  </r>
  <r>
    <s v="Child's Play"/>
    <s v="R"/>
    <x v="7"/>
    <x v="8"/>
    <s v="November 9, 1988 (United States)"/>
    <n v="6.6"/>
    <x v="246"/>
    <s v="Tom Holland"/>
    <s v="Don Mancini"/>
    <s v="Catherine Hicks"/>
    <s v="United States"/>
    <n v="9000000"/>
    <n v="44196684"/>
    <s v="United Artists"/>
    <n v="87"/>
  </r>
  <r>
    <s v="Twins"/>
    <s v="PG"/>
    <x v="3"/>
    <x v="8"/>
    <s v="December 9, 1988 (United States)"/>
    <n v="6.1"/>
    <x v="297"/>
    <s v="Ivan Reitman"/>
    <s v="William Davies"/>
    <s v="Arnold Schwarzenegger"/>
    <s v="United States"/>
    <n v="15000000"/>
    <n v="216614388"/>
    <s v="Universal Pictures"/>
    <n v="107"/>
  </r>
  <r>
    <s v="The Naked Gun: from the Files of Police Squad!"/>
    <s v="PG-13"/>
    <x v="3"/>
    <x v="8"/>
    <s v="December 2, 1988 (United States)"/>
    <n v="7.6"/>
    <x v="415"/>
    <s v="David Zucker"/>
    <s v="Jerry Zucker"/>
    <s v="Leslie Nielsen"/>
    <s v="United States"/>
    <n v="12000000"/>
    <n v="78756177"/>
    <s v="Paramount Pictures"/>
    <n v="85"/>
  </r>
  <r>
    <s v="The Great Outdoors"/>
    <s v="PG"/>
    <x v="3"/>
    <x v="8"/>
    <s v="June 17, 1988 (United States)"/>
    <n v="6.6"/>
    <x v="135"/>
    <s v="Howard Deutch"/>
    <s v="John Hughes"/>
    <s v="Dan Aykroyd"/>
    <s v="United States"/>
    <n v="24000000"/>
    <n v="43455230"/>
    <s v="Universal Pictures"/>
    <n v="91"/>
  </r>
  <r>
    <s v="Cocktail"/>
    <s v="R"/>
    <x v="3"/>
    <x v="8"/>
    <s v="July 29, 1988 (United States)"/>
    <n v="5.9"/>
    <x v="296"/>
    <s v="Roger Donaldson"/>
    <s v="Heywood Gould"/>
    <s v="Tom Cruise"/>
    <s v="United States"/>
    <n v="20000000"/>
    <n v="171504781"/>
    <s v="Touchstone Pictures"/>
    <n v="104"/>
  </r>
  <r>
    <s v="My Neighbor Totoro"/>
    <s v="G"/>
    <x v="10"/>
    <x v="8"/>
    <s v="July 13, 1990 (United States)"/>
    <n v="8.1999999999999993"/>
    <x v="416"/>
    <s v="Hayao Miyazaki"/>
    <s v="Hayao Miyazaki"/>
    <s v="Hitoshi Takagi"/>
    <s v="Japan"/>
    <n v="3700000"/>
    <n v="30550920"/>
    <s v="Tokuma Japan Communications"/>
    <n v="86"/>
  </r>
  <r>
    <s v="Young Guns"/>
    <s v="R"/>
    <x v="2"/>
    <x v="8"/>
    <s v="August 12, 1988 (United States)"/>
    <n v="6.9"/>
    <x v="188"/>
    <s v="Christopher Cain"/>
    <s v="John Fusco"/>
    <s v="Emilio Estevez"/>
    <s v="United States"/>
    <n v="13000000"/>
    <n v="45661556"/>
    <s v="Morgan Creek Entertainment"/>
    <n v="107"/>
  </r>
  <r>
    <s v="A Fish Called Wanda"/>
    <s v="R"/>
    <x v="3"/>
    <x v="8"/>
    <s v="July 29, 1988 (United States)"/>
    <n v="7.5"/>
    <x v="240"/>
    <s v="Charles Crichton"/>
    <s v="John Cleese"/>
    <s v="John Cleese"/>
    <s v="United Kingdom"/>
    <n v="7500000"/>
    <n v="62493712"/>
    <s v="Metro-Goldwyn-Mayer (MGM)"/>
    <n v="108"/>
  </r>
  <r>
    <s v="Working Girl"/>
    <s v="R"/>
    <x v="3"/>
    <x v="8"/>
    <s v="December 21, 1988 (United States)"/>
    <n v="6.8"/>
    <x v="11"/>
    <s v="Mike Nichols"/>
    <s v="Kevin Wade"/>
    <s v="Melanie Griffith"/>
    <s v="United States"/>
    <n v="28000000"/>
    <n v="102953112"/>
    <s v="Twentieth Century Fox"/>
    <n v="113"/>
  </r>
  <r>
    <s v="Bloodsport"/>
    <s v="R"/>
    <x v="2"/>
    <x v="8"/>
    <s v="April 29, 1988 (United States)"/>
    <n v="6.8"/>
    <x v="385"/>
    <s v="Newt Arnold"/>
    <s v="Sheldon Lettich"/>
    <s v="Jean-Claude Van Damme"/>
    <s v="United States"/>
    <n v="1100000"/>
    <n v="11806119"/>
    <s v="Cannon International"/>
    <n v="92"/>
  </r>
  <r>
    <s v="The Last Temptation of Christ"/>
    <s v="R"/>
    <x v="0"/>
    <x v="8"/>
    <s v="August 12, 1988 (Canada)"/>
    <n v="7.5"/>
    <x v="11"/>
    <s v="Martin Scorsese"/>
    <s v="Nikos Kazantzakis"/>
    <s v="Willem Dafoe"/>
    <s v="Canada"/>
    <n v="7000000"/>
    <n v="8865702"/>
    <s v="Universal Pictures"/>
    <n v="164"/>
  </r>
  <r>
    <s v="Married to the Mob"/>
    <s v="R"/>
    <x v="3"/>
    <x v="8"/>
    <s v="August 19, 1988 (United States)"/>
    <n v="6.2"/>
    <x v="29"/>
    <s v="Jonathan Demme"/>
    <s v="Barry Strugatz"/>
    <s v="Michelle Pfeiffer"/>
    <s v="United States"/>
    <n v="10000000"/>
    <n v="21486757"/>
    <s v="Orion Pictures"/>
    <n v="104"/>
  </r>
  <r>
    <s v="The Land Before Time"/>
    <s v="G"/>
    <x v="10"/>
    <x v="8"/>
    <s v="November 18, 1988 (United States)"/>
    <n v="7.4"/>
    <x v="342"/>
    <s v="Don Bluth"/>
    <s v="Stu Krieger"/>
    <s v="Pat Hingle"/>
    <s v="United States"/>
    <n v="12500000"/>
    <n v="84460846"/>
    <s v="Lucasfilm"/>
    <n v="69"/>
  </r>
  <r>
    <s v="Rambo III"/>
    <s v="R"/>
    <x v="2"/>
    <x v="8"/>
    <s v="May 25, 1988 (United States)"/>
    <n v="5.8"/>
    <x v="417"/>
    <s v="Peter MacDonald"/>
    <s v="David Morrell"/>
    <s v="Sylvester Stallone"/>
    <s v="United States"/>
    <n v="63000000"/>
    <n v="189015611"/>
    <s v="Carolco Pictures"/>
    <n v="102"/>
  </r>
  <r>
    <s v="The Accused"/>
    <s v="R"/>
    <x v="6"/>
    <x v="8"/>
    <s v="October 14, 1988 (United States)"/>
    <n v="7.2"/>
    <x v="24"/>
    <s v="Jonathan Kaplan"/>
    <s v="Tom Topor"/>
    <s v="Kelly McGillis"/>
    <s v="Canada"/>
    <n v="13000000"/>
    <n v="32078318"/>
    <s v="Paramount Pictures"/>
    <n v="111"/>
  </r>
  <r>
    <s v="Dangerous Liaisons"/>
    <s v="R"/>
    <x v="0"/>
    <x v="8"/>
    <s v="February 24, 1989 (United States)"/>
    <n v="7.6"/>
    <x v="18"/>
    <s v="Stephen Frears"/>
    <s v="Christopher Hampton"/>
    <s v="Glenn Close"/>
    <s v="United States"/>
    <n v="14000000"/>
    <n v="34670720"/>
    <s v="Lorimar Film Entertainment"/>
    <n v="119"/>
  </r>
  <r>
    <s v="Earth Girls Are Easy"/>
    <s v="PG"/>
    <x v="3"/>
    <x v="8"/>
    <s v="May 12, 1989 (United States)"/>
    <n v="5.4"/>
    <x v="16"/>
    <s v="Julien Temple"/>
    <s v="Julie Brown"/>
    <s v="Geena Davis"/>
    <s v="United Kingdom"/>
    <n v="10000000"/>
    <n v="3916303"/>
    <s v="De Laurentiis Entertainment Group (DEG)"/>
    <n v="100"/>
  </r>
  <r>
    <s v="Hairspray"/>
    <s v="PG"/>
    <x v="3"/>
    <x v="8"/>
    <s v="February 26, 1988 (United States)"/>
    <n v="7"/>
    <x v="20"/>
    <s v="John Waters"/>
    <s v="John Waters"/>
    <s v="Sonny Bono"/>
    <s v="United States"/>
    <n v="2000000"/>
    <n v="6673032"/>
    <s v="New Line Cinema"/>
    <n v="92"/>
  </r>
  <r>
    <s v="Dead Ringers"/>
    <s v="R"/>
    <x v="0"/>
    <x v="8"/>
    <s v="September 23, 1988 (United States)"/>
    <n v="7.3"/>
    <x v="348"/>
    <s v="David Cronenberg"/>
    <s v="David Cronenberg"/>
    <s v="Jeremy Irons"/>
    <s v="Canada"/>
    <n v="13000000"/>
    <n v="8038508"/>
    <s v="Morgan Creek Entertainment"/>
    <n v="116"/>
  </r>
  <r>
    <s v="Bull Durham"/>
    <s v="R"/>
    <x v="3"/>
    <x v="8"/>
    <s v="June 15, 1988 (United States)"/>
    <n v="7.1"/>
    <x v="13"/>
    <s v="Ron Shelton"/>
    <s v="Ron Shelton"/>
    <s v="Kevin Costner"/>
    <s v="United States"/>
    <n v="7000000"/>
    <n v="50888729"/>
    <s v="The Mount Company"/>
    <n v="108"/>
  </r>
  <r>
    <s v="The Big Blue"/>
    <s v="PG"/>
    <x v="1"/>
    <x v="8"/>
    <s v="August 19, 1988 (United States)"/>
    <n v="7.6"/>
    <x v="13"/>
    <s v="Luc Besson"/>
    <s v="Luc Besson"/>
    <s v="Jean-Marc Barr"/>
    <s v="France"/>
    <n v="0"/>
    <n v="3975244"/>
    <s v="Gaumont"/>
    <n v="168"/>
  </r>
  <r>
    <s v="The Unbearable Lightness of Being"/>
    <s v="R"/>
    <x v="0"/>
    <x v="8"/>
    <s v="February 5, 1988 (United States)"/>
    <n v="7.3"/>
    <x v="251"/>
    <s v="Philip Kaufman"/>
    <s v="Milan Kundera"/>
    <s v="Daniel Day-Lewis"/>
    <s v="Sweden"/>
    <n v="17000000"/>
    <n v="10006806"/>
    <s v="The Saul Zaentz Company"/>
    <n v="171"/>
  </r>
  <r>
    <s v="The Blob"/>
    <s v="R"/>
    <x v="4"/>
    <x v="8"/>
    <s v="August 5, 1988 (United States)"/>
    <n v="6.5"/>
    <x v="87"/>
    <s v="Chuck Russell"/>
    <s v="Theodore Simonson"/>
    <s v="Shawnee Smith"/>
    <s v="United States"/>
    <n v="19000000"/>
    <n v="8247943"/>
    <s v="TriStar Pictures"/>
    <n v="95"/>
  </r>
  <r>
    <s v="Oliver &amp; Company"/>
    <s v="G"/>
    <x v="10"/>
    <x v="8"/>
    <s v="November 18, 1988 (United States)"/>
    <n v="6.7"/>
    <x v="147"/>
    <s v="George Scribner"/>
    <s v="Jim Cox"/>
    <s v="Joey Lawrence"/>
    <s v="United States"/>
    <n v="31000000"/>
    <n v="74151346"/>
    <s v="Walt Disney Animation Studios"/>
    <n v="74"/>
  </r>
  <r>
    <s v="Two Moon Junction"/>
    <s v="R"/>
    <x v="0"/>
    <x v="8"/>
    <s v="April 29, 1988 (United States)"/>
    <n v="5.0999999999999996"/>
    <x v="49"/>
    <s v="Zalman King"/>
    <s v="Zalman King"/>
    <s v="Sherilyn Fenn"/>
    <s v="United States"/>
    <n v="0"/>
    <n v="1547397"/>
    <s v="DDM Film Corporation"/>
    <n v="104"/>
  </r>
  <r>
    <s v="Beaches"/>
    <s v="PG-13"/>
    <x v="3"/>
    <x v="8"/>
    <s v="January 13, 1989 (United States)"/>
    <n v="6.9"/>
    <x v="33"/>
    <s v="Garry Marshall"/>
    <s v="Iris Rainer"/>
    <s v="Bette Midler"/>
    <s v="United States"/>
    <n v="20000000"/>
    <n v="57041866"/>
    <s v="All Girl Productions"/>
    <n v="123"/>
  </r>
  <r>
    <s v="Red Heat"/>
    <s v="R"/>
    <x v="2"/>
    <x v="8"/>
    <s v="June 17, 1988 (United States)"/>
    <n v="6.1"/>
    <x v="391"/>
    <s v="Walter Hill"/>
    <s v="Walter Hill"/>
    <s v="Arnold Schwarzenegger"/>
    <s v="United States"/>
    <n v="29000000"/>
    <n v="34994648"/>
    <s v="Carolco Pictures"/>
    <n v="104"/>
  </r>
  <r>
    <s v="A Nightmare on Elm Street 4: The Dream Master"/>
    <s v="R"/>
    <x v="4"/>
    <x v="8"/>
    <s v="August 19, 1988 (United States)"/>
    <n v="5.7"/>
    <x v="92"/>
    <s v="Renny Harlin"/>
    <s v="Wes Craven"/>
    <s v="Robert Englund"/>
    <s v="United States"/>
    <n v="13000000"/>
    <n v="49369899"/>
    <s v="New Line Cinema"/>
    <n v="93"/>
  </r>
  <r>
    <s v="The Accidental Tourist"/>
    <s v="PG"/>
    <x v="0"/>
    <x v="8"/>
    <s v="January 6, 1989 (United States)"/>
    <n v="6.8"/>
    <x v="30"/>
    <s v="Lawrence Kasdan"/>
    <s v="Anne Tyler"/>
    <s v="William Hurt"/>
    <s v="United States"/>
    <n v="0"/>
    <n v="32632093"/>
    <s v="Warner Bros."/>
    <n v="121"/>
  </r>
  <r>
    <s v="The Adventures of Baron Munchausen"/>
    <s v="PG"/>
    <x v="1"/>
    <x v="8"/>
    <s v="March 10, 1989 (United States)"/>
    <n v="7.2"/>
    <x v="134"/>
    <s v="Terry Gilliam"/>
    <s v="Charles McKeown"/>
    <s v="John Neville"/>
    <s v="United Kingdom"/>
    <n v="46630000"/>
    <n v="8083123"/>
    <s v="Prominent Features"/>
    <n v="126"/>
  </r>
  <r>
    <s v="Killer Klowns from Outer Space"/>
    <s v="PG-13"/>
    <x v="3"/>
    <x v="8"/>
    <s v="May 27, 1988 (United States)"/>
    <n v="6.2"/>
    <x v="87"/>
    <s v="Stephen Chiodo"/>
    <s v="Charles Chiodo"/>
    <s v="Grant Cramer"/>
    <s v="United States"/>
    <n v="2000000"/>
    <m/>
    <s v="Sarlui / Diamant"/>
    <n v="88"/>
  </r>
  <r>
    <s v="Halloween 4: The Return of Michael Myers"/>
    <s v="R"/>
    <x v="4"/>
    <x v="8"/>
    <s v="October 21, 1988 (United States)"/>
    <n v="5.9"/>
    <x v="147"/>
    <s v="Dwight H. Little"/>
    <s v="Dhani Lipsius"/>
    <s v="Donald Pleasence"/>
    <s v="United States"/>
    <n v="5000000"/>
    <n v="17768757"/>
    <s v="Trancas International Films"/>
    <n v="88"/>
  </r>
  <r>
    <s v="Elvira: Mistress of the Dark"/>
    <s v="PG-13"/>
    <x v="3"/>
    <x v="8"/>
    <s v="September 30, 1988 (United States)"/>
    <n v="6.6"/>
    <x v="21"/>
    <s v="James Signorelli"/>
    <s v="Sam Egan"/>
    <s v="Cassandra Peterson"/>
    <s v="United States"/>
    <n v="7500000"/>
    <n v="5596267"/>
    <s v="NBC Productions"/>
    <n v="96"/>
  </r>
  <r>
    <s v="Mac and Me"/>
    <s v="PG"/>
    <x v="1"/>
    <x v="8"/>
    <s v="August 12, 1988 (United States)"/>
    <n v="3.4"/>
    <x v="23"/>
    <s v="Stewart Raffill"/>
    <s v="Stewart Raffill"/>
    <s v="Christine Ebersole"/>
    <s v="United States"/>
    <n v="13000000"/>
    <n v="6424112"/>
    <s v="Mac and Me Joint Venture"/>
    <n v="99"/>
  </r>
  <r>
    <s v="Above the Law"/>
    <s v="R"/>
    <x v="2"/>
    <x v="8"/>
    <s v="April 22, 1988 (United States)"/>
    <n v="6"/>
    <x v="12"/>
    <s v="Andrew Davis"/>
    <s v="Andrew Davis"/>
    <s v="Steven Seagal"/>
    <s v="United States"/>
    <n v="7500000"/>
    <n v="18869631"/>
    <s v="Warner Bros."/>
    <n v="99"/>
  </r>
  <r>
    <s v="Scrooged"/>
    <s v="PG-13"/>
    <x v="3"/>
    <x v="8"/>
    <s v="November 23, 1988 (United States)"/>
    <n v="7"/>
    <x v="418"/>
    <s v="Richard Donner"/>
    <s v="Mitch Glazer"/>
    <s v="Bill Murray"/>
    <s v="United States"/>
    <n v="32000000"/>
    <n v="60329001"/>
    <s v="Paramount Pictures"/>
    <n v="101"/>
  </r>
  <r>
    <s v="The Dead Pool"/>
    <s v="R"/>
    <x v="2"/>
    <x v="8"/>
    <s v="July 13, 1988 (United States)"/>
    <n v="6.3"/>
    <x v="82"/>
    <s v="Buddy Van Horn"/>
    <s v="Harry Julian Fink"/>
    <s v="Clint Eastwood"/>
    <s v="United States"/>
    <n v="31000000"/>
    <n v="37903295"/>
    <s v="Warner Bros."/>
    <n v="91"/>
  </r>
  <r>
    <s v="I'm Gonna Git You Sucka"/>
    <s v="R"/>
    <x v="2"/>
    <x v="8"/>
    <s v="January 11, 1989 (United States)"/>
    <n v="6.6"/>
    <x v="38"/>
    <s v="Keenen Ivory Wayans"/>
    <s v="Keenen Ivory Wayans"/>
    <s v="Keenen Ivory Wayans"/>
    <s v="United States"/>
    <n v="3000000"/>
    <n v="13030057"/>
    <s v="Front Films"/>
    <n v="88"/>
  </r>
  <r>
    <s v="Pumpkinhead"/>
    <s v="R"/>
    <x v="7"/>
    <x v="8"/>
    <s v="January 13, 1989 (United States)"/>
    <n v="6.2"/>
    <x v="16"/>
    <s v="Stan Winston"/>
    <s v="Ed Justin"/>
    <s v="Lance Henriksen"/>
    <s v="United States"/>
    <n v="3500000"/>
    <n v="4385516"/>
    <s v="De Laurentiis Entertainment Group (DEG)"/>
    <n v="86"/>
  </r>
  <r>
    <s v="Dirty Rotten Scoundrels"/>
    <s v="PG"/>
    <x v="3"/>
    <x v="8"/>
    <s v="December 14, 1988 (United States)"/>
    <n v="7.4"/>
    <x v="391"/>
    <s v="Frank Oz"/>
    <s v="Dale Launer"/>
    <s v="Steve Martin"/>
    <s v="United States"/>
    <n v="0"/>
    <n v="42039085"/>
    <s v="Orion Pictures"/>
    <n v="110"/>
  </r>
  <r>
    <s v="Friday the 13th Part VII: the New Blood"/>
    <s v="R"/>
    <x v="4"/>
    <x v="8"/>
    <s v="May 13, 1988 (United States)"/>
    <n v="5.3"/>
    <x v="87"/>
    <s v="John Carl Buechler"/>
    <s v="Daryl Haney"/>
    <s v="Terry Kiser"/>
    <s v="United States"/>
    <n v="2800000"/>
    <n v="19170001"/>
    <s v="Paramount Pictures"/>
    <n v="88"/>
  </r>
  <r>
    <s v="License to Drive"/>
    <s v="PG-13"/>
    <x v="3"/>
    <x v="8"/>
    <s v="July 6, 1988 (United States)"/>
    <n v="6.3"/>
    <x v="97"/>
    <s v="Greg Beeman"/>
    <s v="Neil Tolkin"/>
    <s v="Corey Haim"/>
    <s v="United States"/>
    <n v="8000000"/>
    <n v="22433275"/>
    <s v="Twentieth Century Fox"/>
    <n v="88"/>
  </r>
  <r>
    <s v="Hellbound: Hellraiser II"/>
    <s v="R"/>
    <x v="4"/>
    <x v="8"/>
    <s v="December 23, 1988 (United States)"/>
    <n v="6.5"/>
    <x v="141"/>
    <s v="Tony Randel"/>
    <s v="Peter Atkins"/>
    <s v="Doug Bradley"/>
    <s v="United Kingdom"/>
    <n v="3000000"/>
    <n v="12090735"/>
    <s v="New World Pictures"/>
    <n v="97"/>
  </r>
  <r>
    <s v="Frantic"/>
    <s v="R"/>
    <x v="6"/>
    <x v="8"/>
    <s v="February 26, 1988 (United States)"/>
    <n v="6.9"/>
    <x v="92"/>
    <s v="Roman Polanski"/>
    <s v="Roman Polanski"/>
    <s v="Harrison Ford"/>
    <s v="France"/>
    <n v="20000000"/>
    <n v="17637950"/>
    <s v="Warner Bros."/>
    <n v="120"/>
  </r>
  <r>
    <s v="Colors"/>
    <s v="R"/>
    <x v="2"/>
    <x v="8"/>
    <s v="April 29, 1988 (United States)"/>
    <n v="6.7"/>
    <x v="151"/>
    <s v="Dennis Hopper"/>
    <s v="Michael Schiffer"/>
    <s v="Sean Penn"/>
    <s v="United States"/>
    <n v="6000000"/>
    <n v="46616067"/>
    <s v="Orion Pictures"/>
    <n v="120"/>
  </r>
  <r>
    <s v="My Stepmother Is an Alien"/>
    <s v="PG-13"/>
    <x v="3"/>
    <x v="8"/>
    <s v="December 9, 1988 (United States)"/>
    <n v="5.4"/>
    <x v="151"/>
    <s v="Richard Benjamin"/>
    <s v="Jerico Stone"/>
    <s v="Dan Aykroyd"/>
    <s v="United States"/>
    <n v="20000000"/>
    <n v="13854000"/>
    <s v="Weintraub Entertainment Group"/>
    <n v="105"/>
  </r>
  <r>
    <s v="A Cry in the Dark"/>
    <s v="PG-13"/>
    <x v="5"/>
    <x v="8"/>
    <s v="November 11, 1988 (United States)"/>
    <n v="6.9"/>
    <x v="302"/>
    <s v="Fred Schepisi"/>
    <s v="John Bryson"/>
    <s v="Meryl Streep"/>
    <s v="Australia"/>
    <n v="15000000"/>
    <n v="6908797"/>
    <s v="Cannon Entertainment"/>
    <n v="120"/>
  </r>
  <r>
    <s v="The Lair of the White Worm"/>
    <s v="R"/>
    <x v="3"/>
    <x v="8"/>
    <s v="October 21, 1988 (United States)"/>
    <n v="5.9"/>
    <x v="9"/>
    <s v="Ken Russell"/>
    <s v="Ken Russell"/>
    <s v="Amanda Donohoe"/>
    <s v="United Kingdom"/>
    <n v="2500000"/>
    <n v="1189315"/>
    <s v="White Lair"/>
    <n v="93"/>
  </r>
  <r>
    <s v="High Spirits"/>
    <s v="PG-13"/>
    <x v="3"/>
    <x v="8"/>
    <s v="November 18, 1988 (United States)"/>
    <n v="5.8"/>
    <x v="28"/>
    <s v="Neil Jordan"/>
    <s v="Neil Jordan"/>
    <s v="Peter O'Toole"/>
    <s v="Ireland"/>
    <n v="17000000"/>
    <n v="8578231"/>
    <s v="Vision PDG"/>
    <n v="99"/>
  </r>
  <r>
    <s v="Vampire's Kiss"/>
    <s v="R"/>
    <x v="3"/>
    <x v="8"/>
    <s v="June 16, 1989 (Italy)"/>
    <n v="6"/>
    <x v="30"/>
    <s v="Robert Bierman"/>
    <s v="Joseph Minion"/>
    <s v="Nicolas Cage"/>
    <s v="United States"/>
    <n v="2000000"/>
    <n v="725131"/>
    <s v="Hemdale"/>
    <n v="103"/>
  </r>
  <r>
    <s v="Return of the Living Dead II"/>
    <s v="R"/>
    <x v="3"/>
    <x v="8"/>
    <s v="January 15, 1988 (United States)"/>
    <n v="5.8"/>
    <x v="97"/>
    <s v="Ken Wiederhorn"/>
    <s v="Ken Wiederhorn"/>
    <s v="James Karen"/>
    <s v="United States"/>
    <n v="6200000"/>
    <n v="9205924"/>
    <s v="Lorimar Motion Pictures"/>
    <n v="89"/>
  </r>
  <r>
    <s v="The New Adventures of Pippi Longstocking"/>
    <s v="G"/>
    <x v="1"/>
    <x v="8"/>
    <s v="July 29, 1988 (United States)"/>
    <n v="5.9"/>
    <x v="36"/>
    <s v="Ken Annakin"/>
    <s v="Astrid Lindgren"/>
    <s v="Tami Erin"/>
    <s v="Sweden"/>
    <n v="5000000"/>
    <n v="3569939"/>
    <s v="Columbia Pictures"/>
    <n v="100"/>
  </r>
  <r>
    <s v="Eight Men Out"/>
    <s v="PG"/>
    <x v="0"/>
    <x v="8"/>
    <s v="June 29, 1989 (Australia)"/>
    <n v="7.2"/>
    <x v="97"/>
    <s v="John Sayles"/>
    <s v="Eliot Asinof"/>
    <s v="John Cusack"/>
    <s v="United States"/>
    <n v="6000000"/>
    <n v="5680515"/>
    <s v="Orion Pictures"/>
    <n v="119"/>
  </r>
  <r>
    <s v="Stand and Deliver"/>
    <s v="PG"/>
    <x v="5"/>
    <x v="8"/>
    <s v="March 11, 1988 (United States)"/>
    <n v="7.3"/>
    <x v="27"/>
    <s v="Ramón Menéndez"/>
    <s v="Ramón Menéndez"/>
    <s v="Edward James Olmos"/>
    <s v="United States"/>
    <n v="0"/>
    <n v="13994920"/>
    <s v="American Playhouse"/>
    <n v="103"/>
  </r>
  <r>
    <s v="Maniac Cop"/>
    <s v="R"/>
    <x v="2"/>
    <x v="8"/>
    <s v="May 13, 1988 (United States)"/>
    <n v="6"/>
    <x v="30"/>
    <s v="William Lustig"/>
    <s v="Larry Cohen"/>
    <s v="Tom Atkins"/>
    <s v="United States"/>
    <n v="1100000"/>
    <n v="671382"/>
    <s v="Shapiro-Glickenhaus Entertainment"/>
    <n v="85"/>
  </r>
  <r>
    <s v="Women on the Verge of a Nervous Breakdown"/>
    <s v="R"/>
    <x v="3"/>
    <x v="8"/>
    <s v="November 11, 1988 (United States)"/>
    <n v="7.6"/>
    <x v="14"/>
    <s v="Pedro Almodóvar"/>
    <s v="Pedro Almodóvar"/>
    <s v="Carmen Maura"/>
    <s v="Spain"/>
    <n v="700000"/>
    <n v="7263129"/>
    <s v="Laurenfilm"/>
    <n v="88"/>
  </r>
  <r>
    <s v="She's Having a Baby"/>
    <s v="PG-13"/>
    <x v="3"/>
    <x v="8"/>
    <s v="February 5, 1988 (United States)"/>
    <n v="5.9"/>
    <x v="23"/>
    <s v="John Hughes"/>
    <s v="John Hughes"/>
    <s v="Kevin Bacon"/>
    <s v="United States"/>
    <n v="20000000"/>
    <n v="16031707"/>
    <s v="Paramount Pictures"/>
    <n v="106"/>
  </r>
  <r>
    <s v="Police Academy 5: Assignment: Miami Beach"/>
    <s v="PG"/>
    <x v="3"/>
    <x v="8"/>
    <s v="March 18, 1988 (United States)"/>
    <n v="4.5999999999999996"/>
    <x v="24"/>
    <s v="Alan Myerson"/>
    <s v="Neal Israel"/>
    <s v="Bubba Smith"/>
    <s v="United States"/>
    <n v="0"/>
    <n v="19510371"/>
    <s v="Warner Bros."/>
    <n v="90"/>
  </r>
  <r>
    <s v="Tequila Sunrise"/>
    <s v="R"/>
    <x v="6"/>
    <x v="8"/>
    <s v="December 2, 1988 (United States)"/>
    <n v="6.1"/>
    <x v="12"/>
    <s v="Robert Towne"/>
    <s v="Robert Towne"/>
    <s v="Mel Gibson"/>
    <s v="United States"/>
    <n v="23000000"/>
    <n v="41292551"/>
    <s v="Cinema City Films"/>
    <n v="115"/>
  </r>
  <r>
    <s v="Night of the Demons"/>
    <s v="R"/>
    <x v="3"/>
    <x v="8"/>
    <s v="October 14, 1988 (United States)"/>
    <n v="6.2"/>
    <x v="21"/>
    <s v="Kevin Tenney"/>
    <s v="Joe Augustyn"/>
    <s v="Cathy Podewell"/>
    <s v="United States"/>
    <n v="1200000"/>
    <n v="3109904"/>
    <s v="Blue Rider Pictures"/>
    <n v="90"/>
  </r>
  <r>
    <s v="Biloxi Blues"/>
    <s v="PG-13"/>
    <x v="3"/>
    <x v="8"/>
    <s v="March 25, 1988 (United States)"/>
    <n v="6.6"/>
    <x v="30"/>
    <s v="Mike Nichols"/>
    <s v="Neil Simon"/>
    <s v="Matthew Broderick"/>
    <s v="United States"/>
    <n v="20000000"/>
    <n v="51684798"/>
    <s v="Rastar Pictures"/>
    <n v="106"/>
  </r>
  <r>
    <s v="Shag"/>
    <s v="PG"/>
    <x v="3"/>
    <x v="8"/>
    <s v="July 21, 1989 (United States)"/>
    <n v="6.4"/>
    <x v="36"/>
    <s v="Zelda Barron"/>
    <s v="Lanier Laney"/>
    <s v="Phoebe Cates"/>
    <s v="United Kingdom"/>
    <n v="5000000"/>
    <n v="6957975"/>
    <s v="Palace Pictures"/>
    <n v="98"/>
  </r>
  <r>
    <s v="Cocoon: the Return"/>
    <s v="PG"/>
    <x v="1"/>
    <x v="8"/>
    <s v="November 23, 1988 (United States)"/>
    <n v="5.4"/>
    <x v="29"/>
    <s v="Daniel Petrie"/>
    <s v="David Saperstein"/>
    <s v="Don Ameche"/>
    <s v="United States"/>
    <n v="17500000"/>
    <n v="25024919"/>
    <s v="Zanuck/Brown Productions"/>
    <n v="116"/>
  </r>
  <r>
    <s v="Poltergeist III"/>
    <s v="PG"/>
    <x v="4"/>
    <x v="8"/>
    <s v="June 10, 1988 (United States)"/>
    <n v="4.7"/>
    <x v="27"/>
    <s v="Gary Sherman"/>
    <s v="Gary Sherman"/>
    <s v="Heather O'Rourke"/>
    <s v="United States"/>
    <n v="10500000"/>
    <n v="14114488"/>
    <s v="Metro-Goldwyn-Mayer (MGM)"/>
    <n v="98"/>
  </r>
  <r>
    <s v="Waxwork"/>
    <s v="R"/>
    <x v="3"/>
    <x v="8"/>
    <s v="June 17, 1988 (United States)"/>
    <n v="6.2"/>
    <x v="23"/>
    <s v="Anthony Hickox"/>
    <s v="Anthony Hickox"/>
    <s v="Zach Galligan"/>
    <s v="United States"/>
    <n v="3000000"/>
    <n v="808114"/>
    <s v="Palla"/>
    <n v="95"/>
  </r>
  <r>
    <s v="Funny Farm"/>
    <s v="PG"/>
    <x v="3"/>
    <x v="8"/>
    <s v="June 3, 1988 (United States)"/>
    <n v="6.2"/>
    <x v="20"/>
    <s v="George Roy Hill"/>
    <s v="Jay Cronley"/>
    <s v="Chevy Chase"/>
    <s v="United States"/>
    <n v="19000000"/>
    <n v="25537221"/>
    <s v="Cornelius Productions"/>
    <n v="101"/>
  </r>
  <r>
    <s v="As Tears Go By"/>
    <s v="Not Rated"/>
    <x v="6"/>
    <x v="8"/>
    <s v="May 2, 2008 (United States)"/>
    <n v="7"/>
    <x v="39"/>
    <s v="Kar-Wai Wong"/>
    <s v="Jeffrey Lau"/>
    <s v="Andy Lau"/>
    <s v="Hong Kong"/>
    <n v="0"/>
    <n v="13133"/>
    <s v="In-Gear Film Production"/>
    <n v="102"/>
  </r>
  <r>
    <s v="Fright Night Part 2"/>
    <s v="R"/>
    <x v="3"/>
    <x v="8"/>
    <s v="May 19, 1989 (United States)"/>
    <n v="5.9"/>
    <x v="23"/>
    <s v="Tommy Lee Wallace"/>
    <s v="Tom Holland"/>
    <s v="William Ragsdale"/>
    <s v="United States"/>
    <n v="7500000"/>
    <n v="2983784"/>
    <s v="Vista Organization"/>
    <n v="104"/>
  </r>
  <r>
    <s v="Caddyshack II"/>
    <s v="PG"/>
    <x v="3"/>
    <x v="8"/>
    <s v="July 22, 1988 (United States)"/>
    <n v="3.8"/>
    <x v="30"/>
    <s v="Allan Arkush"/>
    <s v="Brian Doyle-Murray"/>
    <s v="Jackie Mason"/>
    <s v="United States"/>
    <n v="20000000"/>
    <n v="11798302"/>
    <s v="The Guber-Peters Company"/>
    <n v="98"/>
  </r>
  <r>
    <s v="School Daze"/>
    <s v="R"/>
    <x v="3"/>
    <x v="8"/>
    <s v="February 12, 1988 (United States)"/>
    <n v="6"/>
    <x v="45"/>
    <s v="Spike Lee"/>
    <s v="Spike Lee"/>
    <s v="Laurence Fishburne"/>
    <s v="United States"/>
    <n v="6500000"/>
    <n v="14545844"/>
    <s v="Columbia Pictures"/>
    <n v="121"/>
  </r>
  <r>
    <s v="Johnny Be Good"/>
    <s v="R"/>
    <x v="3"/>
    <x v="8"/>
    <s v="March 25, 1988 (United States)"/>
    <n v="4.5999999999999996"/>
    <x v="351"/>
    <s v="Bud S. Smith"/>
    <s v="Steve Zacharias"/>
    <s v="Anthony Michael Hall"/>
    <s v="United States"/>
    <n v="22000000"/>
    <n v="17550399"/>
    <s v="Zacharias-Buhai Productions"/>
    <n v="91"/>
  </r>
  <r>
    <s v="Taffin"/>
    <s v="R"/>
    <x v="2"/>
    <x v="8"/>
    <s v="February 26, 1988 (United States)"/>
    <n v="5.5"/>
    <x v="113"/>
    <s v="Francis Megahy"/>
    <s v="David Ambrose"/>
    <s v="Pierce Brosnan"/>
    <s v="United Kingdom"/>
    <n v="0"/>
    <n v="159969"/>
    <s v="United British Artists (UBA)"/>
    <n v="96"/>
  </r>
  <r>
    <s v="Short Circuit 2"/>
    <s v="PG"/>
    <x v="3"/>
    <x v="8"/>
    <s v="July 6, 1988 (United States)"/>
    <n v="5.7"/>
    <x v="33"/>
    <s v="Kenneth Johnson"/>
    <s v="S.S. Wilson"/>
    <s v="Fisher Stevens"/>
    <s v="United States"/>
    <n v="15000000"/>
    <n v="21630088"/>
    <s v="TriStar Pictures"/>
    <n v="110"/>
  </r>
  <r>
    <s v="The Serpent and the Rainbow"/>
    <s v="R"/>
    <x v="7"/>
    <x v="8"/>
    <s v="February 5, 1988 (United States)"/>
    <n v="6.5"/>
    <x v="301"/>
    <s v="Wes Craven"/>
    <s v="Wade Davis"/>
    <s v="Bill Pullman"/>
    <s v="United States"/>
    <n v="7000000"/>
    <n v="19595031"/>
    <s v="Universal Pictures"/>
    <n v="98"/>
  </r>
  <r>
    <s v="A Night in the Life of Jimmy Reardon"/>
    <s v="R"/>
    <x v="3"/>
    <x v="8"/>
    <s v="February 26, 1988 (United States)"/>
    <n v="5.5"/>
    <x v="47"/>
    <s v="William Richert"/>
    <s v="William Richert"/>
    <s v="River Phoenix"/>
    <s v="United States"/>
    <n v="0"/>
    <n v="6264058"/>
    <s v="Island Pictures"/>
    <n v="90"/>
  </r>
  <r>
    <s v="The Presidio"/>
    <s v="R"/>
    <x v="2"/>
    <x v="8"/>
    <s v="June 10, 1988 (United States)"/>
    <n v="6"/>
    <x v="27"/>
    <s v="Peter Hyams"/>
    <s v="Larry Ferguson"/>
    <s v="Sean Connery"/>
    <s v="United States"/>
    <n v="0"/>
    <n v="20324096"/>
    <s v="Paramount Pictures"/>
    <n v="97"/>
  </r>
  <r>
    <s v="Big Business"/>
    <s v="PG"/>
    <x v="3"/>
    <x v="8"/>
    <s v="June 10, 1988 (United States)"/>
    <n v="6.4"/>
    <x v="38"/>
    <s v="Jim Abrahams"/>
    <s v="Dori Pierson"/>
    <s v="Bette Midler"/>
    <s v="United States"/>
    <n v="0"/>
    <n v="40150487"/>
    <s v="Touchstone Pictures"/>
    <n v="97"/>
  </r>
  <r>
    <s v="Monkey Shines"/>
    <s v="R"/>
    <x v="0"/>
    <x v="8"/>
    <s v="July 29, 1988 (United States)"/>
    <n v="6.2"/>
    <x v="35"/>
    <s v="George A. Romero"/>
    <s v="Michael Stewart"/>
    <s v="Jason Beghe"/>
    <s v="United States"/>
    <n v="7000000"/>
    <n v="5344577"/>
    <s v="Orion Pictures"/>
    <n v="113"/>
  </r>
  <r>
    <s v="The Seventh Sign"/>
    <s v="R"/>
    <x v="0"/>
    <x v="8"/>
    <s v="April 1, 1988 (United States)"/>
    <n v="5.9"/>
    <x v="21"/>
    <s v="Carl Schultz"/>
    <s v="Ellen Green"/>
    <s v="Demi Moore"/>
    <s v="United States"/>
    <n v="0"/>
    <n v="18875011"/>
    <s v="TriStar Pictures"/>
    <n v="97"/>
  </r>
  <r>
    <s v="Time of the Gypsies"/>
    <s v="R"/>
    <x v="3"/>
    <x v="8"/>
    <s v="February 9, 1990 (United States)"/>
    <n v="8.1999999999999993"/>
    <x v="17"/>
    <s v="Emir Kusturica"/>
    <s v="Emir Kusturica"/>
    <s v="Davor Dujmovic"/>
    <s v="Yugoslavia"/>
    <n v="0"/>
    <m/>
    <s v="Forum Sarajevo"/>
    <n v="142"/>
  </r>
  <r>
    <s v="Masquerade"/>
    <s v="R"/>
    <x v="0"/>
    <x v="8"/>
    <s v="March 11, 1988 (United States)"/>
    <n v="6.1"/>
    <x v="154"/>
    <s v="Bob Swaim"/>
    <s v="Dick Wolf"/>
    <s v="Rob Lowe"/>
    <s v="United States"/>
    <n v="12000000"/>
    <n v="15855828"/>
    <s v="Metro-Goldwyn-Mayer (MGM)"/>
    <n v="91"/>
  </r>
  <r>
    <s v="Phantasm II"/>
    <s v="R"/>
    <x v="2"/>
    <x v="8"/>
    <s v="July 8, 1988 (United States)"/>
    <n v="6.5"/>
    <x v="21"/>
    <s v="Don Coscarelli"/>
    <s v="Don Coscarelli"/>
    <s v="James Le Gros"/>
    <s v="United States"/>
    <n v="3000000"/>
    <n v="7282851"/>
    <s v="Spacegate Productions"/>
    <n v="97"/>
  </r>
  <r>
    <s v="Tucker: The Man and His Dream"/>
    <s v="PG"/>
    <x v="5"/>
    <x v="8"/>
    <s v="August 12, 1988 (United States)"/>
    <n v="6.9"/>
    <x v="27"/>
    <s v="Francis Ford Coppola"/>
    <s v="Arnold Schulman"/>
    <s v="Jeff Bridges"/>
    <s v="United States"/>
    <n v="23000000"/>
    <n v="19652638"/>
    <s v="Lucasfilm"/>
    <n v="110"/>
  </r>
  <r>
    <s v="Action Jackson"/>
    <s v="R"/>
    <x v="2"/>
    <x v="8"/>
    <s v="February 12, 1988 (United States)"/>
    <n v="5.4"/>
    <x v="9"/>
    <s v="Craig R. Baxley"/>
    <s v="Robert Reneau"/>
    <s v="Carl Weathers"/>
    <s v="United States"/>
    <n v="7000000"/>
    <n v="20256975"/>
    <s v="Lorimar Film Entertainment"/>
    <n v="96"/>
  </r>
  <r>
    <s v="Bright Lights, Big City"/>
    <s v="R"/>
    <x v="0"/>
    <x v="8"/>
    <s v="April 1, 1988 (United States)"/>
    <n v="5.7"/>
    <x v="88"/>
    <s v="James Bridges"/>
    <s v="Jay McInerney"/>
    <s v="Michael J. Fox"/>
    <s v="United States"/>
    <n v="25000000"/>
    <n v="16118077"/>
    <s v="United Artists"/>
    <n v="107"/>
  </r>
  <r>
    <s v="Shoot to Kill"/>
    <s v="R"/>
    <x v="2"/>
    <x v="8"/>
    <s v="February 12, 1988 (United States)"/>
    <n v="6.8"/>
    <x v="23"/>
    <s v="Roger Spottiswoode"/>
    <s v="Harv Zimmel"/>
    <s v="Sidney Poitier"/>
    <s v="United States"/>
    <n v="15000000"/>
    <n v="29300090"/>
    <s v="Touchstone Pictures"/>
    <n v="110"/>
  </r>
  <r>
    <s v="The Beast of War"/>
    <s v="R"/>
    <x v="1"/>
    <x v="8"/>
    <s v="September 7, 1988 (France)"/>
    <n v="7.3"/>
    <x v="32"/>
    <s v="Kevin Reynolds"/>
    <s v="William Mastrosimone"/>
    <s v="George Dzundza"/>
    <s v="United States"/>
    <n v="8000000"/>
    <n v="161004"/>
    <s v="A&amp;M Films"/>
    <n v="111"/>
  </r>
  <r>
    <s v="Lady in White"/>
    <s v="PG-13"/>
    <x v="7"/>
    <x v="8"/>
    <s v="April 22, 1988 (United States)"/>
    <n v="6.7"/>
    <x v="392"/>
    <s v="Frank LaLoggia"/>
    <s v="Frank LaLoggia"/>
    <s v="Lukas Haas"/>
    <s v="United States"/>
    <n v="4700000"/>
    <n v="1705139"/>
    <s v="New Sky Communications Inc."/>
    <n v="113"/>
  </r>
  <r>
    <s v="Gorillas in the Mist"/>
    <s v="PG-13"/>
    <x v="5"/>
    <x v="8"/>
    <s v="October 7, 1988 (United States)"/>
    <n v="7"/>
    <x v="151"/>
    <s v="Michael Apted"/>
    <s v="Harold T.P. Hayes"/>
    <s v="Sigourney Weaver"/>
    <s v="United States"/>
    <n v="22000000"/>
    <n v="61149479"/>
    <s v="Universal Pictures"/>
    <n v="129"/>
  </r>
  <r>
    <s v="Alien Nation"/>
    <s v="R"/>
    <x v="2"/>
    <x v="8"/>
    <s v="October 7, 1988 (United States)"/>
    <n v="6.3"/>
    <x v="30"/>
    <s v="Graham Baker"/>
    <s v="Rockne S. O'Bannon"/>
    <s v="James Caan"/>
    <s v="United States"/>
    <n v="16000000"/>
    <n v="32155047"/>
    <s v="American Entertainment Partners II L.P."/>
    <n v="91"/>
  </r>
  <r>
    <s v="Betrayed"/>
    <s v="R"/>
    <x v="6"/>
    <x v="8"/>
    <s v="August 26, 1988 (United States)"/>
    <n v="6.3"/>
    <x v="110"/>
    <s v="Costa-Gavras"/>
    <s v="Joe Eszterhas"/>
    <s v="Debra Winger"/>
    <s v="Japan"/>
    <n v="19000000"/>
    <n v="25816139"/>
    <s v="United Artists"/>
    <n v="127"/>
  </r>
  <r>
    <s v="Miracle Mile"/>
    <s v="R"/>
    <x v="2"/>
    <x v="8"/>
    <s v="May 19, 1989 (United States)"/>
    <n v="7"/>
    <x v="158"/>
    <s v="Steve De Jarnatt"/>
    <s v="Steve De Jarnatt"/>
    <s v="Anthony Edwards"/>
    <s v="United States"/>
    <n v="3700000"/>
    <n v="1145404"/>
    <s v="Hemdale"/>
    <n v="87"/>
  </r>
  <r>
    <s v="Buster"/>
    <s v="R"/>
    <x v="3"/>
    <x v="8"/>
    <s v="November 23, 1988 (United States)"/>
    <n v="5.9"/>
    <x v="112"/>
    <s v="David Green"/>
    <s v="Colin Shindler"/>
    <s v="Phil Collins"/>
    <s v="United Kingdom"/>
    <n v="0"/>
    <n v="540000"/>
    <s v="The Movie Group"/>
    <n v="102"/>
  </r>
  <r>
    <s v="Big Top Pee-wee"/>
    <s v="PG"/>
    <x v="1"/>
    <x v="8"/>
    <s v="July 22, 1988 (United States)"/>
    <n v="5.0999999999999996"/>
    <x v="303"/>
    <s v="Randal Kleiser"/>
    <s v="Paul Reubens"/>
    <s v="Paul Reubens"/>
    <s v="United States"/>
    <n v="0"/>
    <n v="15122324"/>
    <s v="Paramount Pictures"/>
    <n v="86"/>
  </r>
  <r>
    <s v="For Keeps?"/>
    <s v="PG-13"/>
    <x v="3"/>
    <x v="8"/>
    <s v="January 15, 1988 (United States)"/>
    <n v="5.9"/>
    <x v="43"/>
    <s v="John G. Avildsen"/>
    <s v="Tim Kazurinsky"/>
    <s v="Molly Ringwald"/>
    <s v="United States"/>
    <n v="0"/>
    <n v="17514553"/>
    <s v="TriStar Pictures"/>
    <n v="90"/>
  </r>
  <r>
    <s v="Appointment with Death"/>
    <s v="PG"/>
    <x v="6"/>
    <x v="8"/>
    <s v="April 27, 1988 (France)"/>
    <n v="6.2"/>
    <x v="90"/>
    <s v="Michael Winner"/>
    <s v="Agatha Christie"/>
    <s v="Peter Ustinov"/>
    <s v="United States"/>
    <n v="6000000"/>
    <n v="960040"/>
    <s v="Golan-Globus Productions"/>
    <n v="102"/>
  </r>
  <r>
    <s v="Some Girls"/>
    <s v="R"/>
    <x v="3"/>
    <x v="8"/>
    <s v="September 9, 1988 (United States)"/>
    <n v="5.8"/>
    <x v="42"/>
    <s v="Michael Hoffman"/>
    <s v="Rupert Walters"/>
    <s v="Patrick Dempsey"/>
    <s v="United Kingdom"/>
    <n v="0"/>
    <n v="401421"/>
    <s v="Metro-Goldwyn-Mayer (MGM)"/>
    <n v="94"/>
  </r>
  <r>
    <s v="Critters 2"/>
    <s v="PG-13"/>
    <x v="3"/>
    <x v="8"/>
    <s v="April 29, 1988 (United States)"/>
    <n v="5.5"/>
    <x v="21"/>
    <s v="Mick Garris"/>
    <s v="David Twohy"/>
    <s v="Scott Grimes"/>
    <s v="United States"/>
    <n v="4500000"/>
    <n v="3813293"/>
    <s v="New Line Cinema"/>
    <n v="86"/>
  </r>
  <r>
    <s v="Dead Heat"/>
    <s v="R"/>
    <x v="2"/>
    <x v="8"/>
    <s v="May 6, 1988 (United States)"/>
    <n v="6"/>
    <x v="200"/>
    <s v="Mark Goldblatt"/>
    <s v="Terry Black"/>
    <s v="Treat Williams"/>
    <s v="United States"/>
    <n v="5000000"/>
    <n v="3588626"/>
    <s v="New World Pictures"/>
    <n v="86"/>
  </r>
  <r>
    <s v="Talk Radio"/>
    <s v="R"/>
    <x v="0"/>
    <x v="8"/>
    <s v="January 13, 1989 (United States)"/>
    <n v="7.3"/>
    <x v="38"/>
    <s v="Oliver Stone"/>
    <s v="Stephen Singular"/>
    <s v="Eric Bogosian"/>
    <s v="United States"/>
    <n v="4000000"/>
    <n v="3468572"/>
    <s v="Cineplex Odeon Films"/>
    <n v="110"/>
  </r>
  <r>
    <s v="Satisfaction"/>
    <s v="PG-13"/>
    <x v="3"/>
    <x v="8"/>
    <s v="February 12, 1988 (United States)"/>
    <n v="4.9000000000000004"/>
    <x v="99"/>
    <s v="Joan Freeman"/>
    <s v="Charles Purpura"/>
    <s v="Justine Bateman"/>
    <s v="United States"/>
    <n v="0"/>
    <n v="8253123"/>
    <s v="National Broadcasting Company (NBC)"/>
    <n v="92"/>
  </r>
  <r>
    <s v="The Bear"/>
    <s v="PG"/>
    <x v="1"/>
    <x v="8"/>
    <s v="October 27, 1989 (United States)"/>
    <n v="7.7"/>
    <x v="27"/>
    <s v="Jean-Jacques Annaud"/>
    <s v="James Oliver Curwood"/>
    <s v="Tchéky Karyo"/>
    <s v="France"/>
    <n v="0"/>
    <n v="31753898"/>
    <s v="Price"/>
    <n v="96"/>
  </r>
  <r>
    <s v="The Milagro Beanfield War"/>
    <s v="R"/>
    <x v="3"/>
    <x v="8"/>
    <s v="March 18, 1988 (United States)"/>
    <n v="6.9"/>
    <x v="199"/>
    <s v="Robert Redford"/>
    <s v="John Nichols"/>
    <s v="Rubén Blades"/>
    <s v="United States"/>
    <n v="22000000"/>
    <n v="13825794"/>
    <s v="Esparza"/>
    <n v="117"/>
  </r>
  <r>
    <s v="18 Again!"/>
    <s v="PG"/>
    <x v="3"/>
    <x v="8"/>
    <s v="April 8, 1988 (United States)"/>
    <n v="5.7"/>
    <x v="109"/>
    <s v="Paul Flaherty"/>
    <s v="Josh Goldstein"/>
    <s v="Charlie Schlatter"/>
    <s v="United States"/>
    <n v="0"/>
    <n v="2567099"/>
    <s v="New World Entertainment Films"/>
    <n v="93"/>
  </r>
  <r>
    <s v="Vice Versa"/>
    <s v="PG"/>
    <x v="3"/>
    <x v="8"/>
    <s v="March 11, 1988 (United States)"/>
    <n v="5.9"/>
    <x v="149"/>
    <s v="Brian Gilbert"/>
    <s v="Dick Clement"/>
    <s v="Judge Reinhold"/>
    <s v="United States"/>
    <n v="0"/>
    <n v="13664060"/>
    <s v="Columbia Pictures"/>
    <n v="98"/>
  </r>
  <r>
    <s v="Fresh Horses"/>
    <s v="PG-13"/>
    <x v="0"/>
    <x v="8"/>
    <s v="November 18, 1988 (United States)"/>
    <n v="5.0999999999999996"/>
    <x v="118"/>
    <s v="David Anspaugh"/>
    <s v="Larry Ketron"/>
    <s v="Molly Ringwald"/>
    <s v="United States"/>
    <n v="14000000"/>
    <n v="6640346"/>
    <s v="Weintraub Entertainment Group"/>
    <n v="105"/>
  </r>
  <r>
    <s v="Bat*21"/>
    <s v="R"/>
    <x v="0"/>
    <x v="8"/>
    <s v="October 21, 1988 (United States)"/>
    <n v="6.5"/>
    <x v="419"/>
    <s v="Peter Markle"/>
    <s v="William C. Anderson"/>
    <s v="Gene Hackman"/>
    <s v="United States"/>
    <n v="0"/>
    <n v="3966256"/>
    <s v="TriStar Pictures"/>
    <n v="105"/>
  </r>
  <r>
    <s v="Casual Sex?"/>
    <s v="R"/>
    <x v="3"/>
    <x v="8"/>
    <s v="April 22, 1988 (United States)"/>
    <n v="5"/>
    <x v="161"/>
    <s v="Geneviève Robert"/>
    <s v="Wendy Goldman"/>
    <s v="Lea Thompson"/>
    <s v="United States"/>
    <n v="0"/>
    <n v="12277096"/>
    <s v="Jascat"/>
    <n v="97"/>
  </r>
  <r>
    <s v="Jack's Back"/>
    <s v="R"/>
    <x v="6"/>
    <x v="8"/>
    <s v="May 6, 1988 (United States)"/>
    <n v="5.9"/>
    <x v="156"/>
    <s v="Rowdy Herrington"/>
    <s v="Rowdy Herrington"/>
    <s v="James Spader"/>
    <s v="United States"/>
    <n v="1000000"/>
    <m/>
    <s v="Cinema Group"/>
    <n v="97"/>
  </r>
  <r>
    <s v="Bird"/>
    <s v="R"/>
    <x v="5"/>
    <x v="8"/>
    <s v="September 30, 1988 (United States)"/>
    <n v="7.2"/>
    <x v="23"/>
    <s v="Clint Eastwood"/>
    <s v="Joel Oliansky"/>
    <s v="Forest Whitaker"/>
    <s v="United States"/>
    <n v="9000000"/>
    <n v="2181286"/>
    <s v="The Malpaso Company"/>
    <n v="161"/>
  </r>
  <r>
    <s v="Stealing Home"/>
    <s v="PG-13"/>
    <x v="0"/>
    <x v="8"/>
    <s v="August 26, 1988 (United States)"/>
    <n v="6.7"/>
    <x v="90"/>
    <s v="Steven Kampmann"/>
    <s v="Steven Kampmann"/>
    <s v="Mark Harmon"/>
    <s v="United States"/>
    <n v="0"/>
    <n v="7467504"/>
    <s v="The Mount Company"/>
    <n v="98"/>
  </r>
  <r>
    <s v="Salaam Bombay!"/>
    <s v="Not Rated"/>
    <x v="6"/>
    <x v="8"/>
    <s v="October 7, 1988 (United States)"/>
    <n v="8"/>
    <x v="303"/>
    <s v="Mira Nair"/>
    <s v="Mira Nair"/>
    <s v="Shafiq Syed"/>
    <s v="United States"/>
    <n v="0"/>
    <n v="2080758"/>
    <s v="Mirabai Films"/>
    <n v="113"/>
  </r>
  <r>
    <s v="Young Einstein"/>
    <s v="PG"/>
    <x v="3"/>
    <x v="8"/>
    <s v="August 4, 1989 (United States)"/>
    <n v="5.2"/>
    <x v="420"/>
    <s v="Yahoo Serious"/>
    <s v="Yahoo Serious"/>
    <s v="Yahoo Serious"/>
    <s v="Australia"/>
    <n v="0"/>
    <n v="11536599"/>
    <s v="Warner Bros."/>
    <n v="91"/>
  </r>
  <r>
    <s v="Punchline"/>
    <s v="R"/>
    <x v="3"/>
    <x v="8"/>
    <s v="October 7, 1988 (United States)"/>
    <n v="5.9"/>
    <x v="145"/>
    <s v="David Seltzer"/>
    <s v="David Seltzer"/>
    <s v="Sally Field"/>
    <s v="United States"/>
    <n v="15000000"/>
    <n v="21042667"/>
    <s v="Columbia Pictures"/>
    <n v="128"/>
  </r>
  <r>
    <s v="Return to Snowy River"/>
    <s v="PG"/>
    <x v="1"/>
    <x v="8"/>
    <s v="April 15, 1988 (United States)"/>
    <n v="6.6"/>
    <x v="48"/>
    <s v="Geoff Burrowes"/>
    <s v="John Dixon"/>
    <s v="Tom Burlinson"/>
    <s v="Australia"/>
    <n v="0"/>
    <n v="13687027"/>
    <s v="Burrowes Film Group"/>
    <n v="99"/>
  </r>
  <r>
    <s v="Moving"/>
    <s v="R"/>
    <x v="3"/>
    <x v="8"/>
    <s v="March 4, 1988 (United States)"/>
    <n v="6.2"/>
    <x v="50"/>
    <s v="Alan Metter"/>
    <s v="Andy Breckman"/>
    <s v="Richard Pryor"/>
    <s v="United States"/>
    <n v="0"/>
    <n v="10815378"/>
    <s v="Warner Bros."/>
    <n v="89"/>
  </r>
  <r>
    <s v="And God Created Woman"/>
    <s v="R"/>
    <x v="3"/>
    <x v="8"/>
    <s v="March 4, 1988 (United States)"/>
    <n v="4.3"/>
    <x v="57"/>
    <s v="Roger Vadim"/>
    <s v="R.J. Stewart"/>
    <s v="Rebecca De Mornay"/>
    <s v="United States"/>
    <n v="0"/>
    <n v="717376"/>
    <s v="Vestron Pictures"/>
    <n v="100"/>
  </r>
  <r>
    <s v="High Hopes"/>
    <s v="PG"/>
    <x v="3"/>
    <x v="8"/>
    <s v="May 25, 1989 (Italy)"/>
    <n v="7.4"/>
    <x v="67"/>
    <s v="Mike Leigh"/>
    <s v="Mike Leigh"/>
    <s v="Phil Davis"/>
    <s v="United Kingdom"/>
    <n v="0"/>
    <n v="1192322"/>
    <s v="Portman Productions"/>
    <n v="108"/>
  </r>
  <r>
    <s v="Little Nikita"/>
    <s v="PG"/>
    <x v="0"/>
    <x v="8"/>
    <s v="March 18, 1988 (United States)"/>
    <n v="6"/>
    <x v="25"/>
    <s v="Richard Benjamin"/>
    <s v="John Hill"/>
    <s v="Sidney Poitier"/>
    <s v="United States"/>
    <n v="15000000"/>
    <n v="1733070"/>
    <s v="Columbia Pictures"/>
    <n v="98"/>
  </r>
  <r>
    <s v="Camille Claudel"/>
    <s v="R"/>
    <x v="5"/>
    <x v="8"/>
    <s v="December 21, 1989 (United States)"/>
    <n v="7.3"/>
    <x v="392"/>
    <s v="Bruno Nuytten"/>
    <s v="Reine-Marie Paris"/>
    <s v="Isabelle Adjani"/>
    <s v="France"/>
    <n v="0"/>
    <n v="3331297"/>
    <s v="Les Films Christian Fechner"/>
    <n v="175"/>
  </r>
  <r>
    <s v="Torch Song Trilogy"/>
    <s v="R"/>
    <x v="3"/>
    <x v="8"/>
    <s v="December 14, 1988 (United States)"/>
    <n v="7.7"/>
    <x v="261"/>
    <s v="Paul Bogart"/>
    <s v="Harvey Fierstein"/>
    <s v="Anne Bancroft"/>
    <s v="United States"/>
    <n v="0"/>
    <n v="4870903"/>
    <s v="New Line Cinema"/>
    <n v="120"/>
  </r>
  <r>
    <s v="Vibes"/>
    <s v="PG"/>
    <x v="1"/>
    <x v="8"/>
    <s v="August 5, 1988 (United States)"/>
    <n v="5.7"/>
    <x v="41"/>
    <s v="Ken Kwapis"/>
    <s v="Deborah Blum"/>
    <s v="Cyndi Lauper"/>
    <s v="United States"/>
    <n v="18000000"/>
    <n v="1883811"/>
    <s v="Imagine Entertainment"/>
    <n v="99"/>
  </r>
  <r>
    <s v="36 fillette"/>
    <m/>
    <x v="11"/>
    <x v="8"/>
    <s v="January 6, 1989 (United States)"/>
    <n v="6"/>
    <x v="123"/>
    <s v="Catherine Breillat"/>
    <s v="Catherine Breillat"/>
    <s v="Delphine Zentout"/>
    <s v="France"/>
    <n v="0"/>
    <m/>
    <s v="CB Films"/>
    <n v="88"/>
  </r>
  <r>
    <s v="D.O.A."/>
    <s v="R"/>
    <x v="16"/>
    <x v="8"/>
    <s v="March 18, 1988 (United States)"/>
    <n v="6.2"/>
    <x v="198"/>
    <s v="Annabel Jankel"/>
    <s v="Charles Edward Pogue"/>
    <s v="Dennis Quaid"/>
    <s v="United States"/>
    <n v="0"/>
    <n v="12706478"/>
    <s v="Bigelow Productions"/>
    <n v="96"/>
  </r>
  <r>
    <s v="Braddock: Missing in Action III"/>
    <s v="R"/>
    <x v="2"/>
    <x v="8"/>
    <s v="January 22, 1988 (United States)"/>
    <n v="4.9000000000000004"/>
    <x v="199"/>
    <s v="Aaron Norris"/>
    <s v="Arthur Silver"/>
    <s v="Chuck Norris"/>
    <s v="United States"/>
    <n v="0"/>
    <n v="6193901"/>
    <s v="The Cannon Group"/>
    <n v="103"/>
  </r>
  <r>
    <s v="Red Scorpion"/>
    <s v="R"/>
    <x v="2"/>
    <x v="8"/>
    <s v="April 21, 1989 (United States)"/>
    <n v="5.2"/>
    <x v="255"/>
    <s v="Joseph Zito"/>
    <s v="Robert Abramoff"/>
    <s v="Dolph Lundgren"/>
    <s v="United States"/>
    <n v="16000000"/>
    <n v="4192440"/>
    <s v="Abramoff Production"/>
    <n v="105"/>
  </r>
  <r>
    <s v="Drowning by Numbers"/>
    <s v="R"/>
    <x v="3"/>
    <x v="8"/>
    <s v="June 1991 (United States)"/>
    <n v="7.2"/>
    <x v="419"/>
    <s v="Peter Greenaway"/>
    <s v="Peter Greenaway"/>
    <s v="Bernard Hill"/>
    <s v="United Kingdom"/>
    <n v="0"/>
    <n v="424773"/>
    <s v="Film Four International"/>
    <n v="118"/>
  </r>
  <r>
    <s v="Watchers"/>
    <s v="R"/>
    <x v="2"/>
    <x v="8"/>
    <s v="December 2, 1988 (United States)"/>
    <n v="5.4"/>
    <x v="36"/>
    <s v="Jon Hess"/>
    <s v="Dean R. Koontz"/>
    <s v="Corey Haim"/>
    <s v="Canada"/>
    <n v="0"/>
    <n v="940173"/>
    <s v="Concorde Pictures"/>
    <n v="91"/>
  </r>
  <r>
    <s v="Rocket Gibraltar"/>
    <s v="PG"/>
    <x v="0"/>
    <x v="8"/>
    <s v="September 2, 1988 (United States)"/>
    <n v="6.6"/>
    <x v="57"/>
    <s v="Daniel Petrie"/>
    <s v="Amos Poe"/>
    <s v="Burt Lancaster"/>
    <s v="United States"/>
    <n v="3000000"/>
    <n v="187349"/>
    <s v="Columbia Pictures"/>
    <n v="99"/>
  </r>
  <r>
    <s v="The Unholy"/>
    <s v="R"/>
    <x v="4"/>
    <x v="8"/>
    <s v="April 22, 1988 (United States)"/>
    <n v="5"/>
    <x v="118"/>
    <s v="Camilo Vila"/>
    <s v="Philip Yordan"/>
    <s v="Ben Cross"/>
    <s v="United States"/>
    <n v="0"/>
    <n v="6337299"/>
    <s v="Vestron Pictures"/>
    <n v="102"/>
  </r>
  <r>
    <s v="Not of This Earth"/>
    <s v="R"/>
    <x v="3"/>
    <x v="8"/>
    <s v="May 20, 1988 (United States)"/>
    <n v="4.9000000000000004"/>
    <x v="155"/>
    <s v="Jim Wynorski"/>
    <s v="R.J. Robertson"/>
    <s v="Traci Lords"/>
    <s v="United States"/>
    <n v="210000"/>
    <m/>
    <s v="Miracle Pictures"/>
    <n v="81"/>
  </r>
  <r>
    <s v="A New Life"/>
    <s v="PG-13"/>
    <x v="3"/>
    <x v="8"/>
    <s v="March 25, 1988 (United States)"/>
    <n v="5.8"/>
    <x v="421"/>
    <s v="Alan Alda"/>
    <s v="Alan Alda"/>
    <s v="Alan Alda"/>
    <s v="United States"/>
    <n v="0"/>
    <n v="7721852"/>
    <s v="Paramount Pictures"/>
    <n v="104"/>
  </r>
  <r>
    <n v="1969"/>
    <s v="R"/>
    <x v="0"/>
    <x v="8"/>
    <s v="November 18, 1988 (United States)"/>
    <n v="5.8"/>
    <x v="112"/>
    <s v="Ernest Thompson"/>
    <s v="Ernest Thompson"/>
    <s v="Robert Downey Jr."/>
    <s v="United States"/>
    <n v="7000000"/>
    <n v="5979011"/>
    <s v="Atlantic Entertainment Group"/>
    <n v="95"/>
  </r>
  <r>
    <s v="Arthur 2: on the Rocks"/>
    <s v="PG"/>
    <x v="3"/>
    <x v="8"/>
    <s v="July 8, 1988 (United States)"/>
    <n v="4.5999999999999996"/>
    <x v="159"/>
    <s v="Bud Yorkin"/>
    <s v="Steve Gordon"/>
    <s v="Dudley Moore"/>
    <s v="United States"/>
    <n v="0"/>
    <n v="14681192"/>
    <s v="Warner Bros."/>
    <n v="113"/>
  </r>
  <r>
    <s v="Messenger of Death"/>
    <s v="R"/>
    <x v="2"/>
    <x v="8"/>
    <s v="September 17, 1988 (United States)"/>
    <n v="5.5"/>
    <x v="47"/>
    <s v="J. Lee Thompson"/>
    <s v="Rex Burns"/>
    <s v="Charles Bronson"/>
    <s v="United States"/>
    <n v="0"/>
    <n v="3074681"/>
    <s v="The Cannon Group"/>
    <n v="91"/>
  </r>
  <r>
    <s v="Memories of Me"/>
    <s v="PG-13"/>
    <x v="3"/>
    <x v="8"/>
    <s v="October 7, 1988 (United States)"/>
    <n v="5.7"/>
    <x v="422"/>
    <s v="Henry Winkler"/>
    <s v="Eric Roth"/>
    <s v="Billy Crystal"/>
    <s v="United States"/>
    <n v="12000000"/>
    <n v="3965604"/>
    <s v="Metro-Goldwyn-Mayer (MGM)"/>
    <n v="105"/>
  </r>
  <r>
    <s v="Chocolat"/>
    <s v="PG-13"/>
    <x v="0"/>
    <x v="8"/>
    <s v="May 1989 (United States)"/>
    <n v="7.3"/>
    <x v="42"/>
    <s v="Claire Denis"/>
    <s v="Claire Denis"/>
    <s v="Isaach De Bankolé"/>
    <s v="France"/>
    <n v="0"/>
    <n v="2319801"/>
    <s v="Caroline Productions"/>
    <n v="105"/>
  </r>
  <r>
    <s v="The Couch Trip"/>
    <s v="R"/>
    <x v="3"/>
    <x v="8"/>
    <s v="January 15, 1988 (United States)"/>
    <n v="5.8"/>
    <x v="67"/>
    <s v="Michael Ritchie"/>
    <s v="Ken Kolb"/>
    <s v="Dan Aykroyd"/>
    <s v="United States"/>
    <n v="19000000"/>
    <n v="11005304"/>
    <s v="Orion Pictures"/>
    <n v="97"/>
  </r>
  <r>
    <s v="Without a Clue"/>
    <s v="PG"/>
    <x v="3"/>
    <x v="8"/>
    <s v="October 21, 1988 (United States)"/>
    <n v="7"/>
    <x v="158"/>
    <s v="Thom Eberhardt"/>
    <s v="Gary Murphy"/>
    <s v="Michael Caine"/>
    <s v="United Kingdom"/>
    <n v="0"/>
    <n v="8539181"/>
    <s v="Incorporated Television Company (ITC)"/>
    <n v="107"/>
  </r>
  <r>
    <s v="Bad Dreams"/>
    <s v="R"/>
    <x v="4"/>
    <x v="8"/>
    <s v="April 8, 1988 (United States)"/>
    <n v="5.6"/>
    <x v="112"/>
    <s v="Andrew Fleming"/>
    <s v="Andrew Fleming"/>
    <s v="Jennifer Rubin"/>
    <s v="United States"/>
    <n v="4000000"/>
    <n v="9797098"/>
    <s v="No Frills Film Production"/>
    <n v="80"/>
  </r>
  <r>
    <s v="Another Woman"/>
    <s v="PG"/>
    <x v="0"/>
    <x v="8"/>
    <s v="November 18, 1988 (United States)"/>
    <n v="7.3"/>
    <x v="38"/>
    <s v="Woody Allen"/>
    <s v="Woody Allen"/>
    <s v="Gena Rowlands"/>
    <s v="United States"/>
    <n v="10000000"/>
    <n v="1562749"/>
    <s v="Jack Rollins &amp; Charles H. Joffe Productions"/>
    <n v="81"/>
  </r>
  <r>
    <s v="Paperhouse"/>
    <s v="PG-13"/>
    <x v="0"/>
    <x v="8"/>
    <s v="February 17, 1989 (United States)"/>
    <n v="6.7"/>
    <x v="202"/>
    <s v="Bernard Rose"/>
    <s v="Catherine Storr"/>
    <s v="Charlotte Burke"/>
    <s v="United Kingdom"/>
    <n v="0"/>
    <n v="241278"/>
    <s v="Working Title Films"/>
    <n v="92"/>
  </r>
  <r>
    <s v="Sunset"/>
    <s v="R"/>
    <x v="6"/>
    <x v="8"/>
    <s v="April 29, 1988 (United States)"/>
    <n v="5.7"/>
    <x v="41"/>
    <s v="Blake Edwards"/>
    <s v="Rod Amateau"/>
    <s v="Bruce Willis"/>
    <s v="United States"/>
    <n v="16000000"/>
    <n v="4594452"/>
    <s v="Cecchi Gori Group Tiger Cinematografica"/>
    <n v="102"/>
  </r>
  <r>
    <s v="Cop"/>
    <s v="R"/>
    <x v="6"/>
    <x v="8"/>
    <s v="March 11, 1988 (United States)"/>
    <n v="6.4"/>
    <x v="67"/>
    <s v="James B. Harris"/>
    <s v="James Ellroy"/>
    <s v="James Woods"/>
    <s v="United States"/>
    <n v="3000000"/>
    <n v="1984315"/>
    <s v="Atlantic Entertainment Group"/>
    <n v="110"/>
  </r>
  <r>
    <s v="Pulse"/>
    <s v="PG-13"/>
    <x v="4"/>
    <x v="8"/>
    <s v="March 4, 1988 (United States)"/>
    <n v="5.4"/>
    <x v="157"/>
    <s v="Paul Golding"/>
    <s v="Paul Golding"/>
    <s v="Cliff De Young"/>
    <s v="United States"/>
    <n v="6000000"/>
    <n v="40397"/>
    <s v="Aspen Film Society"/>
    <n v="91"/>
  </r>
  <r>
    <s v="Stormy Monday"/>
    <s v="R"/>
    <x v="6"/>
    <x v="8"/>
    <s v="May 1988 (United States)"/>
    <n v="6.2"/>
    <x v="161"/>
    <s v="Mike Figgis"/>
    <s v="Mike Figgis"/>
    <s v="Melanie Griffith"/>
    <s v="United Kingdom"/>
    <n v="4000000"/>
    <n v="1791328"/>
    <s v="Atlantic Entertainment Group"/>
    <n v="93"/>
  </r>
  <r>
    <s v="Heart of Midnight"/>
    <s v="R"/>
    <x v="0"/>
    <x v="8"/>
    <s v="March 3, 1989 (United States)"/>
    <n v="5.4"/>
    <x v="123"/>
    <s v="Matthew Chapman"/>
    <s v="Matthew Chapman"/>
    <s v="Jennifer Jason Leigh"/>
    <s v="United States"/>
    <n v="0"/>
    <m/>
    <s v="Virgin Vision"/>
    <n v="93"/>
  </r>
  <r>
    <s v="Switching Channels"/>
    <s v="PG"/>
    <x v="3"/>
    <x v="8"/>
    <s v="March 4, 1988 (United States)"/>
    <n v="5.9"/>
    <x v="154"/>
    <s v="Ted Kotcheff"/>
    <s v="Ben Hecht"/>
    <s v="Kathleen Turner"/>
    <s v="United States"/>
    <n v="18000000"/>
    <n v="9129999"/>
    <s v="TriStar Pictures"/>
    <n v="105"/>
  </r>
  <r>
    <s v="Miles from Home"/>
    <s v="R"/>
    <x v="2"/>
    <x v="8"/>
    <s v="September 16, 1988 (United States)"/>
    <n v="5.7"/>
    <x v="61"/>
    <s v="Gary Sinise"/>
    <s v="Chris Gerolmo"/>
    <s v="Richard Gere"/>
    <s v="United States"/>
    <n v="0"/>
    <n v="188964"/>
    <s v="Cinecom Pictures"/>
    <n v="108"/>
  </r>
  <r>
    <s v="Clean and Sober"/>
    <s v="R"/>
    <x v="0"/>
    <x v="8"/>
    <s v="August 10, 1988 (United States)"/>
    <n v="6.7"/>
    <x v="37"/>
    <s v="Glenn Gordon Caron"/>
    <s v="Tod Carroll"/>
    <s v="Michael Keaton"/>
    <s v="United States"/>
    <n v="0"/>
    <n v="8674093"/>
    <s v="Imagine Films Entertainment"/>
    <n v="124"/>
  </r>
  <r>
    <s v="Crossing Delancey"/>
    <s v="PG"/>
    <x v="3"/>
    <x v="8"/>
    <s v="September 16, 1988 (United States)"/>
    <n v="6.9"/>
    <x v="41"/>
    <s v="Joan Micklin Silver"/>
    <s v="Susan Sandler"/>
    <s v="Amy Irving"/>
    <s v="United States"/>
    <n v="4000000"/>
    <n v="16262415"/>
    <s v="Warner Bros."/>
    <n v="97"/>
  </r>
  <r>
    <s v="Things Change"/>
    <s v="PG"/>
    <x v="3"/>
    <x v="8"/>
    <s v="October 21, 1988 (United States)"/>
    <n v="7"/>
    <x v="99"/>
    <s v="David Mamet"/>
    <s v="David Mamet"/>
    <s v="Don Ameche"/>
    <s v="United States"/>
    <n v="0"/>
    <n v="3527886"/>
    <s v="Columbia Pictures"/>
    <n v="100"/>
  </r>
  <r>
    <s v="Kansas"/>
    <s v="R"/>
    <x v="6"/>
    <x v="8"/>
    <s v="September 23, 1988 (United States)"/>
    <n v="5.5"/>
    <x v="395"/>
    <s v="David Stevens"/>
    <s v="Spencer Eastman"/>
    <s v="Matt Dillon"/>
    <s v="United States"/>
    <n v="0"/>
    <n v="2432536"/>
    <s v="Trans World Entertainment (TWE)"/>
    <n v="108"/>
  </r>
  <r>
    <s v="Hot to Trot"/>
    <s v="PG"/>
    <x v="3"/>
    <x v="8"/>
    <s v="August 26, 1988 (United States)"/>
    <n v="4.4000000000000004"/>
    <x v="42"/>
    <s v="Michael Dinner"/>
    <s v="Stephen Neigher"/>
    <s v="Bobcat Goldthwait"/>
    <s v="United States"/>
    <n v="0"/>
    <n v="6436211"/>
    <s v="Warner Bros."/>
    <n v="83"/>
  </r>
  <r>
    <s v="Shakedown"/>
    <s v="R"/>
    <x v="2"/>
    <x v="8"/>
    <s v="May 6, 1988 (United States)"/>
    <n v="6"/>
    <x v="156"/>
    <s v="James Glickenhaus"/>
    <s v="James Glickenhaus"/>
    <s v="Peter Weller"/>
    <s v="United States"/>
    <n v="6000000"/>
    <n v="10068039"/>
    <s v="Shapiro-Glickenhaus Entertainment"/>
    <n v="97"/>
  </r>
  <r>
    <s v="976-EVIL"/>
    <s v="R"/>
    <x v="3"/>
    <x v="8"/>
    <s v="March 24, 1989 (United States)"/>
    <n v="5.0999999999999996"/>
    <x v="104"/>
    <s v="Robert Englund"/>
    <s v="Rhet Topham"/>
    <s v="Stephen Geoffreys"/>
    <s v="United States"/>
    <n v="0"/>
    <n v="2955917"/>
    <s v="Cinetel Films"/>
    <n v="92"/>
  </r>
  <r>
    <s v="Pascali's Island"/>
    <s v="PG-13"/>
    <x v="0"/>
    <x v="8"/>
    <s v="August 1988 (United States)"/>
    <n v="6.8"/>
    <x v="123"/>
    <s v="James Dearden"/>
    <s v="James Dearden"/>
    <s v="Ben Kingsley"/>
    <s v="United Kingdom"/>
    <n v="0"/>
    <n v="1451857"/>
    <s v="Avenue Pictures"/>
    <n v="104"/>
  </r>
  <r>
    <s v="Everybody's All-American"/>
    <s v="R"/>
    <x v="0"/>
    <x v="8"/>
    <s v="November 4, 1988 (United States)"/>
    <n v="6.2"/>
    <x v="156"/>
    <s v="Taylor Hackford"/>
    <s v="Frank Deford"/>
    <s v="Jessica Lange"/>
    <s v="United States"/>
    <n v="22000000"/>
    <n v="12638294"/>
    <s v="New Visions"/>
    <n v="127"/>
  </r>
  <r>
    <s v="Heartbreak Hotel"/>
    <s v="PG-13"/>
    <x v="3"/>
    <x v="8"/>
    <s v="September 30, 1988 (United States)"/>
    <n v="5.7"/>
    <x v="123"/>
    <s v="Chris Columbus"/>
    <s v="Chris Columbus"/>
    <s v="David Keith"/>
    <s v="United States"/>
    <n v="13000000"/>
    <n v="5509417"/>
    <s v="Silver Screen Partners III"/>
    <n v="97"/>
  </r>
  <r>
    <s v="The Chocolate War"/>
    <s v="R"/>
    <x v="0"/>
    <x v="8"/>
    <s v="November 18, 1988 (United States)"/>
    <n v="6.7"/>
    <x v="68"/>
    <s v="Keith Gordon"/>
    <s v="Robert Cormier"/>
    <s v="John Glover"/>
    <s v="United States"/>
    <n v="0"/>
    <n v="303624"/>
    <s v="Management Company Entertainment Group (MCEG)"/>
    <n v="100"/>
  </r>
  <r>
    <s v="It Takes Two"/>
    <s v="PG-13"/>
    <x v="3"/>
    <x v="8"/>
    <s v="July 13, 1988 (United States)"/>
    <n v="5.4"/>
    <x v="423"/>
    <s v="David Beaird"/>
    <s v="Richard Christian Matheson"/>
    <s v="George Newbern"/>
    <s v="United States"/>
    <n v="0"/>
    <n v="344375"/>
    <s v="United Artists"/>
    <n v="81"/>
  </r>
  <r>
    <s v="Iron Eagle II"/>
    <s v="PG"/>
    <x v="2"/>
    <x v="8"/>
    <s v="November 11, 1988 (United States)"/>
    <n v="3.8"/>
    <x v="203"/>
    <s v="Sidney J. Furie"/>
    <s v="Kevin Alyn Elders"/>
    <s v="Louis Gossett Jr."/>
    <s v="Canada"/>
    <n v="0"/>
    <n v="10497324"/>
    <s v="Carolco Pictures"/>
    <n v="105"/>
  </r>
  <r>
    <s v="Party Line"/>
    <s v="R"/>
    <x v="14"/>
    <x v="8"/>
    <s v="October 1988 (United States)"/>
    <n v="4.9000000000000004"/>
    <x v="424"/>
    <s v="William Webb"/>
    <s v="Richard Brandes"/>
    <s v="Richard Hatch"/>
    <s v="United States"/>
    <n v="0"/>
    <m/>
    <s v="Westwind"/>
    <n v="91"/>
  </r>
  <r>
    <s v="The Kiss"/>
    <s v="R"/>
    <x v="0"/>
    <x v="8"/>
    <s v="October 14, 1988 (United States)"/>
    <n v="5.4"/>
    <x v="56"/>
    <s v="Pen Densham"/>
    <s v="Tom Ropelewski"/>
    <s v="Joanna Pacula"/>
    <s v="Canada"/>
    <n v="6000000"/>
    <n v="1869148"/>
    <s v="TriStar Pictures"/>
    <n v="101"/>
  </r>
  <r>
    <s v="Spellbinder"/>
    <s v="R"/>
    <x v="0"/>
    <x v="8"/>
    <s v="September 23, 1988 (United States)"/>
    <n v="5.8"/>
    <x v="155"/>
    <s v="Janet Greek"/>
    <s v="Tracy Tormé"/>
    <s v="Tim Daly"/>
    <s v="United States"/>
    <n v="6000000"/>
    <n v="657446"/>
    <s v="Metro-Goldwyn-Mayer (MGM)"/>
    <n v="99"/>
  </r>
  <r>
    <s v="Patty Hearst"/>
    <s v="R"/>
    <x v="5"/>
    <x v="8"/>
    <s v="September 23, 1988 (United States)"/>
    <n v="6.3"/>
    <x v="118"/>
    <s v="Paul Schrader"/>
    <s v="Patricia Hearst"/>
    <s v="Natasha Richardson"/>
    <s v="United Kingdom"/>
    <n v="0"/>
    <n v="1223326"/>
    <s v="Atlantic Entertainment Group"/>
    <n v="108"/>
  </r>
  <r>
    <s v="A Handful of Dust"/>
    <s v="PG"/>
    <x v="0"/>
    <x v="8"/>
    <s v="June 24, 1988 (United States)"/>
    <n v="6.6"/>
    <x v="51"/>
    <s v="Charles Sturridge"/>
    <s v="Evelyn Waugh"/>
    <s v="James Wilby"/>
    <s v="United Kingdom"/>
    <n v="0"/>
    <n v="1560700"/>
    <s v="Handful of Dust"/>
    <n v="118"/>
  </r>
  <r>
    <s v="Criminal Law"/>
    <s v="R"/>
    <x v="6"/>
    <x v="8"/>
    <s v="April 28, 1989 (United States)"/>
    <n v="5.7"/>
    <x v="161"/>
    <s v="Martin Campbell"/>
    <s v="Mark Kasdan"/>
    <s v="Gary Oldman"/>
    <s v="United States"/>
    <n v="0"/>
    <n v="9974446"/>
    <s v="Hemdale"/>
    <n v="117"/>
  </r>
  <r>
    <s v="A Summer Story"/>
    <s v="PG-13"/>
    <x v="0"/>
    <x v="8"/>
    <s v="July 23, 1988 (South Korea)"/>
    <n v="7.3"/>
    <x v="425"/>
    <s v="Piers Haggard"/>
    <s v="John Galsworthy"/>
    <s v="Imogen Stubbs"/>
    <s v="United Kingdom"/>
    <n v="0"/>
    <m/>
    <s v="Incorporated Television Company (ITC)"/>
    <n v="95"/>
  </r>
  <r>
    <s v="Platoon Leader"/>
    <s v="R"/>
    <x v="0"/>
    <x v="8"/>
    <s v="October 1988 (United States)"/>
    <n v="5.4"/>
    <x v="113"/>
    <s v="Aaron Norris"/>
    <s v="Andrew Deutsch"/>
    <s v="Tony Pierce"/>
    <s v="United States"/>
    <n v="0"/>
    <n v="1348771"/>
    <s v="Cannon International"/>
    <n v="97"/>
  </r>
  <r>
    <s v="The Girl in a Swing"/>
    <s v="R"/>
    <x v="0"/>
    <x v="8"/>
    <s v="September 29, 1989 (United States)"/>
    <n v="5.4"/>
    <x v="426"/>
    <s v="Gordon Hessler"/>
    <s v="Richard Adams"/>
    <s v="Meg Tilly"/>
    <s v="United Kingdom"/>
    <n v="0"/>
    <n v="747013"/>
    <s v="Panorama"/>
    <n v="119"/>
  </r>
  <r>
    <s v="Permanent Record"/>
    <s v="PG-13"/>
    <x v="0"/>
    <x v="8"/>
    <s v="April 22, 1988 (United States)"/>
    <n v="6.4"/>
    <x v="51"/>
    <s v="Marisa Silver"/>
    <s v="Jarre Fees"/>
    <s v="Alan Boyce"/>
    <s v="United States"/>
    <n v="8000000"/>
    <n v="1893139"/>
    <s v="Paramount Pictures"/>
    <n v="91"/>
  </r>
  <r>
    <s v="Hero and the Terror"/>
    <s v="R"/>
    <x v="2"/>
    <x v="8"/>
    <s v="August 26, 1988 (United States)"/>
    <n v="5.3"/>
    <x v="154"/>
    <s v="William Tannen"/>
    <s v="Michael Blodgett"/>
    <s v="Chuck Norris"/>
    <s v="United States"/>
    <n v="0"/>
    <n v="5301200"/>
    <s v="Golan-Globus Productions"/>
    <n v="96"/>
  </r>
  <r>
    <s v="Illegally Yours"/>
    <s v="PG"/>
    <x v="3"/>
    <x v="8"/>
    <s v="May 13, 1988 (United States)"/>
    <n v="4.2"/>
    <x v="427"/>
    <s v="Peter Bogdanovich"/>
    <s v="Michael Kaplan"/>
    <s v="Rob Lowe"/>
    <s v="United States"/>
    <n v="13000000"/>
    <n v="259019"/>
    <s v="Crescent Moon"/>
    <n v="102"/>
  </r>
  <r>
    <s v="Track 29"/>
    <s v="R"/>
    <x v="0"/>
    <x v="8"/>
    <s v="July 12, 1988 (United States)"/>
    <n v="5.9"/>
    <x v="40"/>
    <s v="Nicolas Roeg"/>
    <s v="Dennis Potter"/>
    <s v="Theresa Russell"/>
    <s v="United Kingdom"/>
    <n v="5000000"/>
    <n v="429028"/>
    <s v="HandMade Films"/>
    <n v="90"/>
  </r>
  <r>
    <s v="Distant Voices, Still Lives"/>
    <s v="PG-13"/>
    <x v="0"/>
    <x v="8"/>
    <s v="November 16, 1988 (France)"/>
    <n v="7.4"/>
    <x v="41"/>
    <s v="Terence Davies"/>
    <s v="Terence Davies"/>
    <s v="Pete Postlethwaite"/>
    <s v="United Kingdom"/>
    <n v="0"/>
    <n v="771745"/>
    <s v="British Film Institute (BFI)"/>
    <n v="84"/>
  </r>
  <r>
    <s v="Ernest Saves Christmas"/>
    <s v="PG"/>
    <x v="3"/>
    <x v="8"/>
    <s v="November 11, 1988 (United States)"/>
    <n v="5.6"/>
    <x v="9"/>
    <s v="John R. Cherry III"/>
    <s v="Ed Turner"/>
    <s v="Jim Varney"/>
    <s v="United States"/>
    <n v="6000000"/>
    <n v="28202109"/>
    <s v="Touchstone Pictures"/>
    <n v="95"/>
  </r>
  <r>
    <s v="Feds"/>
    <s v="PG-13"/>
    <x v="3"/>
    <x v="8"/>
    <s v="October 28, 1988 (United States)"/>
    <n v="5.4"/>
    <x v="156"/>
    <s v="Daniel Goldberg"/>
    <s v="Len Blum"/>
    <s v="Rebecca De Mornay"/>
    <s v="United States"/>
    <n v="0"/>
    <n v="3838793"/>
    <s v="Warner Bros."/>
    <n v="82"/>
  </r>
  <r>
    <s v="Moon Over Parador"/>
    <s v="PG-13"/>
    <x v="3"/>
    <x v="8"/>
    <s v="September 9, 1988 (United States)"/>
    <n v="6"/>
    <x v="202"/>
    <s v="Paul Mazursky"/>
    <s v="Charles G. Booth"/>
    <s v="Richard Dreyfuss"/>
    <s v="United States"/>
    <n v="20000000"/>
    <n v="11444204"/>
    <s v="Universal Pictures"/>
    <n v="103"/>
  </r>
  <r>
    <s v="Salome's Last Dance"/>
    <s v="R"/>
    <x v="5"/>
    <x v="8"/>
    <s v="June 1988 (United States)"/>
    <n v="6.5"/>
    <x v="56"/>
    <s v="Ken Russell"/>
    <s v="Oscar Wilde"/>
    <s v="Glenda Jackson"/>
    <s v="United Kingdom"/>
    <n v="0"/>
    <m/>
    <s v="Jolly Russell Productions"/>
    <n v="89"/>
  </r>
  <r>
    <s v="Off Limits"/>
    <s v="R"/>
    <x v="2"/>
    <x v="8"/>
    <s v="March 11, 1988 (United States)"/>
    <n v="6.2"/>
    <x v="116"/>
    <s v="Christopher Crowe"/>
    <s v="Christopher Crowe"/>
    <s v="Willem Dafoe"/>
    <s v="United States"/>
    <n v="12000000"/>
    <n v="7242035"/>
    <s v="Twentieth Century Fox"/>
    <n v="102"/>
  </r>
  <r>
    <s v="Tapeheads"/>
    <s v="R"/>
    <x v="3"/>
    <x v="8"/>
    <s v="October 21, 1988 (United States)"/>
    <n v="5.7"/>
    <x v="41"/>
    <s v="Bill Fishman"/>
    <s v="Bill Fishman"/>
    <s v="John Cusack"/>
    <s v="United States"/>
    <n v="3000000"/>
    <n v="343786"/>
    <s v="Front Films"/>
    <n v="93"/>
  </r>
  <r>
    <s v="Apartment Zero"/>
    <s v="R"/>
    <x v="0"/>
    <x v="8"/>
    <s v="September 15, 1989 (United Kingdom)"/>
    <n v="7"/>
    <x v="44"/>
    <s v="Martin Donovan"/>
    <s v="Martin Donovan"/>
    <s v="Hart Bochner"/>
    <s v="United Kingdom"/>
    <n v="4000000"/>
    <n v="1267578"/>
    <s v="Producers Representative Organization"/>
    <n v="124"/>
  </r>
  <r>
    <s v="The Good Mother"/>
    <s v="R"/>
    <x v="0"/>
    <x v="8"/>
    <s v="November 4, 1988 (United States)"/>
    <n v="5.7"/>
    <x v="56"/>
    <s v="Leonard Nimoy"/>
    <s v="Michael Bortman"/>
    <s v="Diane Keaton"/>
    <s v="United States"/>
    <n v="14000000"/>
    <n v="4764606"/>
    <s v="Touchstone Pictures"/>
    <n v="103"/>
  </r>
  <r>
    <s v="Indiana Jones and the Last Crusade"/>
    <s v="PG-13"/>
    <x v="2"/>
    <x v="9"/>
    <s v="May 24, 1989 (United States)"/>
    <n v="8.1999999999999993"/>
    <x v="428"/>
    <s v="Steven Spielberg"/>
    <s v="Jeffrey Boam"/>
    <s v="Harrison Ford"/>
    <s v="United States"/>
    <n v="48000000"/>
    <n v="474171806"/>
    <s v="Paramount Pictures"/>
    <n v="127"/>
  </r>
  <r>
    <s v="Road House"/>
    <s v="R"/>
    <x v="2"/>
    <x v="9"/>
    <s v="May 19, 1989 (United States)"/>
    <n v="6.6"/>
    <x v="18"/>
    <s v="Rowdy Herrington"/>
    <s v="R. Lance Hill"/>
    <s v="Patrick Swayze"/>
    <s v="United States"/>
    <n v="17000000"/>
    <n v="30050028"/>
    <s v="Silver Pictures"/>
    <n v="114"/>
  </r>
  <r>
    <s v="Batman"/>
    <s v="PG-13"/>
    <x v="2"/>
    <x v="9"/>
    <s v="June 23, 1989 (United States)"/>
    <n v="7.5"/>
    <x v="429"/>
    <s v="Tim Burton"/>
    <s v="Bob Kane"/>
    <s v="Michael Keaton"/>
    <s v="United States"/>
    <n v="35000000"/>
    <n v="411508343"/>
    <s v="Warner Bros."/>
    <n v="126"/>
  </r>
  <r>
    <s v="Bill &amp; Ted's Excellent Adventure"/>
    <s v="PG"/>
    <x v="1"/>
    <x v="9"/>
    <s v="February 17, 1989 (United States)"/>
    <n v="7"/>
    <x v="5"/>
    <s v="Stephen Herek"/>
    <s v="Chris Matheson"/>
    <s v="Keanu Reeves"/>
    <s v="United States"/>
    <n v="10000000"/>
    <n v="40508994"/>
    <s v="De Laurentiis Entertainment Group (DEG)"/>
    <n v="90"/>
  </r>
  <r>
    <s v="Field of Dreams"/>
    <s v="PG"/>
    <x v="0"/>
    <x v="9"/>
    <s v="May 5, 1989 (United States)"/>
    <n v="7.5"/>
    <x v="389"/>
    <s v="Phil Alden Robinson"/>
    <s v="W.P. Kinsella"/>
    <s v="Kevin Costner"/>
    <s v="United States"/>
    <n v="0"/>
    <n v="84431625"/>
    <s v="Gordon Company"/>
    <n v="107"/>
  </r>
  <r>
    <s v="Dead Poets Society"/>
    <s v="PG"/>
    <x v="3"/>
    <x v="9"/>
    <s v="June 9, 1989 (United States)"/>
    <n v="8.1"/>
    <x v="430"/>
    <s v="Peter Weir"/>
    <s v="Tom Schulman"/>
    <s v="Robin Williams"/>
    <s v="United States"/>
    <n v="16400000"/>
    <n v="235860116"/>
    <s v="Touchstone Pictures"/>
    <n v="128"/>
  </r>
  <r>
    <s v="The Little Mermaid"/>
    <s v="G"/>
    <x v="10"/>
    <x v="9"/>
    <s v="November 17, 1989 (United States)"/>
    <n v="7.6"/>
    <x v="431"/>
    <s v="Ron Clements"/>
    <s v="John Musker"/>
    <s v="Jodi Benson"/>
    <s v="United States"/>
    <n v="40000000"/>
    <n v="211343479"/>
    <s v="Walt Disney Pictures"/>
    <n v="83"/>
  </r>
  <r>
    <s v="The Abyss"/>
    <s v="PG-13"/>
    <x v="1"/>
    <x v="9"/>
    <s v="August 9, 1989 (United States)"/>
    <n v="7.5"/>
    <x v="432"/>
    <s v="James Cameron"/>
    <s v="James Cameron"/>
    <s v="Ed Harris"/>
    <s v="United States"/>
    <n v="70000000"/>
    <n v="90000098"/>
    <s v="Twentieth Century Fox"/>
    <n v="140"/>
  </r>
  <r>
    <s v="Back to the Future Part II"/>
    <s v="PG"/>
    <x v="1"/>
    <x v="9"/>
    <s v="November 22, 1989 (United States)"/>
    <n v="7.8"/>
    <x v="433"/>
    <s v="Robert Zemeckis"/>
    <s v="Robert Zemeckis"/>
    <s v="Michael J. Fox"/>
    <s v="United States"/>
    <n v="40000000"/>
    <n v="332500002"/>
    <s v="Universal Pictures"/>
    <n v="108"/>
  </r>
  <r>
    <s v="Do the Right Thing"/>
    <s v="R"/>
    <x v="3"/>
    <x v="9"/>
    <s v="July 21, 1989 (United States)"/>
    <n v="8"/>
    <x v="93"/>
    <s v="Spike Lee"/>
    <s v="Spike Lee"/>
    <s v="Danny Aiello"/>
    <s v="United States"/>
    <n v="6500000"/>
    <n v="37295445"/>
    <s v="40 Acres &amp; A Mule Filmworks"/>
    <n v="120"/>
  </r>
  <r>
    <s v="Honey, I Shrunk the Kids"/>
    <s v="PG"/>
    <x v="1"/>
    <x v="9"/>
    <s v="June 23, 1989 (United States)"/>
    <n v="6.4"/>
    <x v="434"/>
    <s v="Joe Johnston"/>
    <s v="Stuart Gordon"/>
    <s v="Rick Moranis"/>
    <s v="United States"/>
    <n v="18000000"/>
    <n v="222724172"/>
    <s v="Walt Disney Pictures"/>
    <n v="93"/>
  </r>
  <r>
    <s v="Turner &amp; Hooch"/>
    <s v="PG"/>
    <x v="3"/>
    <x v="9"/>
    <s v="July 28, 1989 (United States)"/>
    <n v="6.2"/>
    <x v="18"/>
    <s v="Roger Spottiswoode"/>
    <s v="Dennis Shryack"/>
    <s v="Tom Hanks"/>
    <s v="United States"/>
    <n v="13000000"/>
    <n v="71079915"/>
    <s v="Touchstone Pictures"/>
    <n v="97"/>
  </r>
  <r>
    <s v="Weekend at Bernie's"/>
    <s v="PG-13"/>
    <x v="1"/>
    <x v="9"/>
    <s v="July 5, 1989 (United States)"/>
    <n v="6.4"/>
    <x v="92"/>
    <s v="Ted Kotcheff"/>
    <s v="Robert Klane"/>
    <s v="Andrew McCarthy"/>
    <s v="United States"/>
    <n v="0"/>
    <n v="30218387"/>
    <s v="Gladden Entertainment"/>
    <n v="97"/>
  </r>
  <r>
    <s v="The Karate Kid Part III"/>
    <s v="PG"/>
    <x v="2"/>
    <x v="9"/>
    <s v="June 30, 1989 (United States)"/>
    <n v="5.3"/>
    <x v="96"/>
    <s v="John G. Avildsen"/>
    <s v="Robert Mark Kamen"/>
    <s v="Ralph Macchio"/>
    <s v="United States"/>
    <n v="0"/>
    <n v="38956288"/>
    <s v="Columbia Pictures"/>
    <n v="112"/>
  </r>
  <r>
    <s v="Sex, Lies, and Videotape"/>
    <s v="R"/>
    <x v="0"/>
    <x v="9"/>
    <s v="September 22, 1989 (United States)"/>
    <n v="7.2"/>
    <x v="134"/>
    <s v="Steven Soderbergh"/>
    <s v="Steven Soderbergh"/>
    <s v="James Spader"/>
    <s v="United States"/>
    <n v="1200000"/>
    <n v="24741667"/>
    <s v="Outlaw Productions (I)"/>
    <n v="100"/>
  </r>
  <r>
    <s v="When Harry Met Sally..."/>
    <s v="R"/>
    <x v="3"/>
    <x v="9"/>
    <s v="July 21, 1989 (United States)"/>
    <n v="7.6"/>
    <x v="435"/>
    <s v="Rob Reiner"/>
    <s v="Nora Ephron"/>
    <s v="Billy Crystal"/>
    <s v="United States"/>
    <n v="16000000"/>
    <n v="93232006"/>
    <s v="Castle Rock Entertainment"/>
    <n v="95"/>
  </r>
  <r>
    <s v="Major League"/>
    <s v="R"/>
    <x v="3"/>
    <x v="9"/>
    <s v="April 7, 1989 (United States)"/>
    <n v="7.2"/>
    <x v="436"/>
    <s v="David S. Ward"/>
    <s v="David S. Ward"/>
    <s v="Tom Berenger"/>
    <s v="United States"/>
    <n v="11000000"/>
    <n v="49797148"/>
    <s v="Mirage Enterprises"/>
    <n v="107"/>
  </r>
  <r>
    <s v="Steel Magnolias"/>
    <s v="PG"/>
    <x v="3"/>
    <x v="9"/>
    <s v="November 22, 1989 (United States)"/>
    <n v="7.3"/>
    <x v="152"/>
    <s v="Herbert Ross"/>
    <s v="Robert Harling"/>
    <s v="Shirley MacLaine"/>
    <s v="United States"/>
    <n v="15000000"/>
    <n v="96759512"/>
    <s v="TriStar Pictures"/>
    <n v="117"/>
  </r>
  <r>
    <s v="Pet Sematary"/>
    <s v="R"/>
    <x v="7"/>
    <x v="9"/>
    <s v="April 21, 1989 (United States)"/>
    <n v="6.6"/>
    <x v="77"/>
    <s v="Mary Lambert"/>
    <s v="Stephen King"/>
    <s v="Dale Midkiff"/>
    <s v="United States"/>
    <n v="11500000"/>
    <n v="57470138"/>
    <s v="Paramount Pictures"/>
    <n v="103"/>
  </r>
  <r>
    <s v="Uncle Buck"/>
    <s v="PG"/>
    <x v="3"/>
    <x v="9"/>
    <s v="August 16, 1989 (United States)"/>
    <n v="7"/>
    <x v="288"/>
    <s v="John Hughes"/>
    <s v="John Hughes"/>
    <s v="John Candy"/>
    <s v="United States"/>
    <n v="15000000"/>
    <n v="79258538"/>
    <s v="Universal Pictures"/>
    <n v="100"/>
  </r>
  <r>
    <s v="Ghostbusters II"/>
    <s v="PG"/>
    <x v="2"/>
    <x v="9"/>
    <s v="June 16, 1989 (United States)"/>
    <n v="6.6"/>
    <x v="413"/>
    <s v="Ivan Reitman"/>
    <s v="Dan Aykroyd"/>
    <s v="Bill Murray"/>
    <s v="United States"/>
    <n v="37000000"/>
    <n v="215394738"/>
    <s v="Columbia Pictures"/>
    <n v="108"/>
  </r>
  <r>
    <s v="Tango &amp; Cash"/>
    <s v="R"/>
    <x v="2"/>
    <x v="9"/>
    <s v="December 22, 1989 (United States)"/>
    <n v="6.4"/>
    <x v="128"/>
    <s v="Andrey Konchalovskiy"/>
    <s v="Randy Feldman"/>
    <s v="Sylvester Stallone"/>
    <s v="United States"/>
    <n v="55000000"/>
    <n v="63408614"/>
    <s v="Warner Bros."/>
    <n v="104"/>
  </r>
  <r>
    <s v="Born on the Fourth of July"/>
    <s v="R"/>
    <x v="5"/>
    <x v="9"/>
    <s v="January 5, 1990 (United States)"/>
    <n v="7.2"/>
    <x v="8"/>
    <s v="Oliver Stone"/>
    <s v="Ron Kovic"/>
    <s v="Tom Cruise"/>
    <s v="United States"/>
    <n v="14000000"/>
    <n v="161001698"/>
    <s v="Ixtlan"/>
    <n v="145"/>
  </r>
  <r>
    <s v="Glory"/>
    <s v="R"/>
    <x v="5"/>
    <x v="9"/>
    <s v="February 16, 1990 (United States)"/>
    <n v="7.8"/>
    <x v="437"/>
    <s v="Edward Zwick"/>
    <s v="Kevin Jarre"/>
    <s v="Matthew Broderick"/>
    <s v="United States"/>
    <n v="18000000"/>
    <n v="26979166"/>
    <s v="TriStar Pictures"/>
    <n v="122"/>
  </r>
  <r>
    <s v="Parenthood"/>
    <s v="PG-13"/>
    <x v="3"/>
    <x v="9"/>
    <s v="August 2, 1989 (United States)"/>
    <n v="7"/>
    <x v="247"/>
    <s v="Ron Howard"/>
    <s v="Lowell Ganz"/>
    <s v="Steve Martin"/>
    <s v="United States"/>
    <n v="20000000"/>
    <n v="126297830"/>
    <s v="Imagine Entertainment"/>
    <n v="124"/>
  </r>
  <r>
    <s v="Lethal Weapon 2"/>
    <s v="R"/>
    <x v="2"/>
    <x v="9"/>
    <s v="July 7, 1989 (United States)"/>
    <n v="7.2"/>
    <x v="438"/>
    <s v="Richard Donner"/>
    <s v="Jeffrey Boam"/>
    <s v="Mel Gibson"/>
    <s v="United States"/>
    <n v="28000000"/>
    <n v="227853986"/>
    <s v="Warner Bros."/>
    <n v="114"/>
  </r>
  <r>
    <s v="National Lampoon's Christmas Vacation"/>
    <s v="PG-13"/>
    <x v="3"/>
    <x v="9"/>
    <s v="December 1, 1989 (United States)"/>
    <n v="7.6"/>
    <x v="439"/>
    <s v="Jeremiah S. Chechik"/>
    <s v="John Hughes"/>
    <s v="Chevy Chase"/>
    <s v="United States"/>
    <n v="27000000"/>
    <n v="73594646"/>
    <s v="Warner Bros."/>
    <n v="97"/>
  </r>
  <r>
    <s v="The 'Burbs"/>
    <s v="PG"/>
    <x v="3"/>
    <x v="9"/>
    <s v="February 17, 1989 (United States)"/>
    <n v="6.9"/>
    <x v="245"/>
    <s v="Joe Dante"/>
    <s v="Dana Olsen"/>
    <s v="Tom Hanks"/>
    <s v="United States"/>
    <n v="18000000"/>
    <n v="49101993"/>
    <s v="Imagine Entertainment"/>
    <n v="102"/>
  </r>
  <r>
    <s v="Say Anything"/>
    <s v="PG-13"/>
    <x v="3"/>
    <x v="9"/>
    <s v="April 14, 1989 (United States)"/>
    <n v="7.3"/>
    <x v="440"/>
    <s v="Cameron Crowe"/>
    <s v="Cameron Crowe"/>
    <s v="John Cusack"/>
    <s v="United States"/>
    <n v="0"/>
    <n v="21515196"/>
    <s v="Gracie Films"/>
    <n v="100"/>
  </r>
  <r>
    <s v="License to Kill"/>
    <s v="PG-13"/>
    <x v="2"/>
    <x v="9"/>
    <s v="July 14, 1989 (United States)"/>
    <n v="6.6"/>
    <x v="77"/>
    <s v="John Glen"/>
    <s v="Michael G. Wilson"/>
    <s v="Timothy Dalton"/>
    <s v="United Kingdom"/>
    <n v="32000000"/>
    <n v="156167015"/>
    <s v="Danjaq"/>
    <n v="133"/>
  </r>
  <r>
    <s v="Shirley Valentine"/>
    <s v="R"/>
    <x v="3"/>
    <x v="9"/>
    <s v="August 30, 1989 (United States)"/>
    <n v="7.2"/>
    <x v="205"/>
    <s v="Lewis Gilbert"/>
    <s v="Willy Russell"/>
    <s v="Pauline Collins"/>
    <s v="United Kingdom"/>
    <n v="0"/>
    <n v="6056912"/>
    <s v="Paramount Pictures"/>
    <n v="108"/>
  </r>
  <r>
    <s v="Harlem Nights"/>
    <s v="R"/>
    <x v="3"/>
    <x v="9"/>
    <s v="November 17, 1989 (United States)"/>
    <n v="6.1"/>
    <x v="16"/>
    <s v="Eddie Murphy"/>
    <s v="Eddie Murphy"/>
    <s v="Eddie Murphy"/>
    <s v="United States"/>
    <n v="30000000"/>
    <n v="60864870"/>
    <s v="Eddie Murphy Productions"/>
    <n v="116"/>
  </r>
  <r>
    <s v="Lock Up"/>
    <s v="R"/>
    <x v="2"/>
    <x v="9"/>
    <s v="August 4, 1989 (United States)"/>
    <n v="6.4"/>
    <x v="244"/>
    <s v="John Flynn"/>
    <s v="Richard Smith"/>
    <s v="Sylvester Stallone"/>
    <s v="United States"/>
    <n v="24000000"/>
    <n v="22099847"/>
    <s v="White Eagle"/>
    <n v="109"/>
  </r>
  <r>
    <s v="The Cook, the Thief, His Wife &amp; Her Lover"/>
    <s v="X"/>
    <x v="6"/>
    <x v="9"/>
    <s v="April 6, 1990 (United States)"/>
    <n v="7.6"/>
    <x v="248"/>
    <s v="Peter Greenaway"/>
    <s v="Peter Greenaway"/>
    <s v="Richard Bohringer"/>
    <s v="Netherlands"/>
    <n v="0"/>
    <n v="7724701"/>
    <s v="Allarts"/>
    <n v="124"/>
  </r>
  <r>
    <s v="Warlock"/>
    <s v="R"/>
    <x v="2"/>
    <x v="9"/>
    <s v="January 11, 1991 (United States)"/>
    <n v="6.2"/>
    <x v="29"/>
    <s v="Steve Miner"/>
    <s v="David Twohy"/>
    <s v="Julian Sands"/>
    <s v="United States"/>
    <n v="7000000"/>
    <n v="9094451"/>
    <s v="New World Pictures"/>
    <n v="103"/>
  </r>
  <r>
    <s v="See No Evil, Hear No Evil"/>
    <s v="R"/>
    <x v="3"/>
    <x v="9"/>
    <s v="May 12, 1989 (United States)"/>
    <n v="6.9"/>
    <x v="152"/>
    <s v="Arthur Hiller"/>
    <s v="Earl Barret"/>
    <s v="Richard Pryor"/>
    <s v="United States"/>
    <n v="18000000"/>
    <n v="46908987"/>
    <s v="TriStar Pictures"/>
    <n v="103"/>
  </r>
  <r>
    <s v="Casualties of War"/>
    <s v="R"/>
    <x v="2"/>
    <x v="9"/>
    <s v="August 18, 1989 (United States)"/>
    <n v="7.1"/>
    <x v="82"/>
    <s v="Brian De Palma"/>
    <s v="Daniel Lang"/>
    <s v="Michael J. Fox"/>
    <s v="United States"/>
    <n v="22500000"/>
    <n v="18671317"/>
    <s v="Art Linson Productions"/>
    <n v="113"/>
  </r>
  <r>
    <s v="The Package"/>
    <s v="R"/>
    <x v="2"/>
    <x v="9"/>
    <s v="August 25, 1989 (United States)"/>
    <n v="6.4"/>
    <x v="32"/>
    <s v="Andrew Davis"/>
    <s v="John Bishop"/>
    <s v="Gene Hackman"/>
    <s v="United States"/>
    <n v="18000000"/>
    <n v="10647219"/>
    <s v="Orion Pictures"/>
    <n v="108"/>
  </r>
  <r>
    <s v="My Left Foot"/>
    <s v="R"/>
    <x v="5"/>
    <x v="9"/>
    <s v="March 30, 1990 (United States)"/>
    <n v="7.9"/>
    <x v="347"/>
    <s v="Jim Sheridan"/>
    <s v="Shane Connaughton"/>
    <s v="Daniel Day-Lewis"/>
    <s v="Ireland"/>
    <n v="0"/>
    <n v="14743391"/>
    <s v="Ferndale Films"/>
    <n v="103"/>
  </r>
  <r>
    <s v="The War of the Roses"/>
    <s v="R"/>
    <x v="3"/>
    <x v="9"/>
    <s v="December 8, 1989 (United States)"/>
    <n v="6.8"/>
    <x v="152"/>
    <s v="Danny DeVito"/>
    <s v="Warren Adler"/>
    <s v="Michael Douglas"/>
    <s v="United States"/>
    <n v="26000000"/>
    <n v="160188546"/>
    <s v="Twentieth Century Fox"/>
    <n v="116"/>
  </r>
  <r>
    <s v="Wild Orchid"/>
    <s v="R"/>
    <x v="0"/>
    <x v="9"/>
    <s v="April 27, 1990 (United States)"/>
    <n v="4.5999999999999996"/>
    <x v="23"/>
    <s v="Zalman King"/>
    <s v="Patricia Louisianna Knop"/>
    <s v="Mickey Rourke"/>
    <s v="United States"/>
    <n v="0"/>
    <n v="11060485"/>
    <s v="Vision PDG"/>
    <n v="105"/>
  </r>
  <r>
    <s v="Little Monsters"/>
    <s v="PG"/>
    <x v="1"/>
    <x v="9"/>
    <s v="August 25, 1989 (United States)"/>
    <n v="6.1"/>
    <x v="23"/>
    <s v="Richard Greenberg"/>
    <s v="Terry Rossio"/>
    <s v="Fred Savage"/>
    <s v="United States"/>
    <n v="0"/>
    <n v="793775"/>
    <s v="Davis Entertainment"/>
    <n v="100"/>
  </r>
  <r>
    <s v="The Wizard"/>
    <s v="PG"/>
    <x v="1"/>
    <x v="9"/>
    <s v="December 15, 1989 (United States)"/>
    <n v="6.1"/>
    <x v="21"/>
    <s v="Todd Holland"/>
    <s v="David Chisholm"/>
    <s v="Fred Savage"/>
    <s v="United States"/>
    <n v="6000000"/>
    <n v="14278900"/>
    <s v="Carolco Pictures"/>
    <n v="100"/>
  </r>
  <r>
    <s v="UHF"/>
    <s v="PG-13"/>
    <x v="3"/>
    <x v="9"/>
    <s v="July 21, 1989 (United States)"/>
    <n v="7"/>
    <x v="15"/>
    <s v="Jay Levey"/>
    <s v="'Weird Al' Yankovic"/>
    <s v="'Weird Al' Yankovic"/>
    <s v="United States"/>
    <n v="5000000"/>
    <n v="6157157"/>
    <s v="Cinecorp SAC"/>
    <n v="97"/>
  </r>
  <r>
    <s v="Look Who's Talking"/>
    <s v="PG-13"/>
    <x v="3"/>
    <x v="9"/>
    <s v="October 13, 1989 (United States)"/>
    <n v="5.9"/>
    <x v="146"/>
    <s v="Amy Heckerling"/>
    <s v="Amy Heckerling"/>
    <s v="John Travolta"/>
    <s v="United States"/>
    <n v="7500000"/>
    <n v="296999813"/>
    <s v="TriStar Pictures"/>
    <n v="93"/>
  </r>
  <r>
    <s v="Star Trek V: The Final Frontier"/>
    <s v="PG"/>
    <x v="2"/>
    <x v="9"/>
    <s v="June 9, 1989 (United States)"/>
    <n v="5.5"/>
    <x v="188"/>
    <s v="William Shatner"/>
    <s v="Gene Roddenberry"/>
    <s v="William Shatner"/>
    <s v="United States"/>
    <n v="27800000"/>
    <n v="52210049"/>
    <s v="Paramount Pictures"/>
    <n v="107"/>
  </r>
  <r>
    <s v="Tie Me Up! Tie Me Down!"/>
    <s v="NC-17"/>
    <x v="3"/>
    <x v="9"/>
    <s v="January 22, 1990 (Spain)"/>
    <n v="7"/>
    <x v="19"/>
    <s v="Pedro Almodóvar"/>
    <s v="Pedro Almodóvar"/>
    <s v="Victoria Abril"/>
    <s v="Spain"/>
    <n v="0"/>
    <n v="4088140"/>
    <s v="El Deseo"/>
    <n v="101"/>
  </r>
  <r>
    <s v="All Dogs Go to Heaven"/>
    <s v="G"/>
    <x v="10"/>
    <x v="9"/>
    <s v="November 17, 1989 (United States)"/>
    <n v="6.8"/>
    <x v="100"/>
    <s v="Don Bluth"/>
    <s v="Don Bluth"/>
    <s v="Dom DeLuise"/>
    <s v="Ireland"/>
    <n v="13800000"/>
    <n v="27100027"/>
    <s v="Goldcrest Films International"/>
    <n v="84"/>
  </r>
  <r>
    <s v="Cyborg"/>
    <s v="R"/>
    <x v="2"/>
    <x v="9"/>
    <s v="April 7, 1989 (United States)"/>
    <n v="5.0999999999999996"/>
    <x v="12"/>
    <s v="Albert Pyun"/>
    <s v="Albert Pyun"/>
    <s v="Jean-Claude Van Damme"/>
    <s v="United States"/>
    <n v="500000"/>
    <n v="10166459"/>
    <s v="Cannon Entertainment"/>
    <n v="86"/>
  </r>
  <r>
    <s v="Always"/>
    <s v="PG"/>
    <x v="0"/>
    <x v="9"/>
    <s v="December 22, 1989 (United States)"/>
    <n v="6.4"/>
    <x v="17"/>
    <s v="Steven Spielberg"/>
    <s v="Jerry Belson"/>
    <s v="Richard Dreyfuss"/>
    <s v="United States"/>
    <n v="31000000"/>
    <n v="74134790"/>
    <s v="Universal Pictures"/>
    <n v="122"/>
  </r>
  <r>
    <s v="Leviathan"/>
    <s v="R"/>
    <x v="1"/>
    <x v="9"/>
    <s v="March 17, 1989 (United States)"/>
    <n v="5.8"/>
    <x v="97"/>
    <s v="George P. Cosmatos"/>
    <s v="David Webb Peoples"/>
    <s v="Peter Weller"/>
    <s v="United States"/>
    <n v="25000000"/>
    <n v="15704614"/>
    <s v="Filmauro"/>
    <n v="98"/>
  </r>
  <r>
    <s v="Best of the Best"/>
    <s v="PG-13"/>
    <x v="2"/>
    <x v="9"/>
    <s v="November 10, 1989 (United States)"/>
    <n v="6.4"/>
    <x v="38"/>
    <s v="Robert Radler"/>
    <s v="Phillip Rhee"/>
    <s v="Eric Roberts"/>
    <s v="United States"/>
    <n v="5000000"/>
    <n v="1700000"/>
    <s v="The Movie Group"/>
    <n v="97"/>
  </r>
  <r>
    <s v="Dead Calm"/>
    <s v="R"/>
    <x v="4"/>
    <x v="9"/>
    <s v="April 7, 1989 (United States)"/>
    <n v="6.8"/>
    <x v="100"/>
    <s v="Phillip Noyce"/>
    <s v="Terry Hayes"/>
    <s v="Nicole Kidman"/>
    <s v="Australia"/>
    <n v="10400000"/>
    <n v="7825009"/>
    <s v="Kennedy Miller Productions"/>
    <n v="96"/>
  </r>
  <r>
    <s v="Kickboxer"/>
    <s v="R"/>
    <x v="2"/>
    <x v="9"/>
    <s v="September 8, 1989 (United States)"/>
    <n v="6.5"/>
    <x v="134"/>
    <s v="Mark DiSalle"/>
    <s v="Mark DiSalle"/>
    <s v="Jean-Claude Van Damme"/>
    <s v="United States"/>
    <n v="1500000"/>
    <n v="14697005"/>
    <s v="Kings Road Entertainment"/>
    <n v="97"/>
  </r>
  <r>
    <s v="Black Rain"/>
    <s v="R"/>
    <x v="2"/>
    <x v="9"/>
    <s v="September 22, 1989 (United States)"/>
    <n v="6.6"/>
    <x v="92"/>
    <s v="Ridley Scott"/>
    <s v="Craig Bolotin"/>
    <s v="Michael Douglas"/>
    <s v="United States"/>
    <n v="30000000"/>
    <n v="134212055"/>
    <s v="Paramount Pictures"/>
    <n v="125"/>
  </r>
  <r>
    <s v="Troop Beverly Hills"/>
    <s v="PG"/>
    <x v="1"/>
    <x v="9"/>
    <s v="March 24, 1989 (United States)"/>
    <n v="5.8"/>
    <x v="302"/>
    <s v="Jeff Kanew"/>
    <s v="Ava Ostern Fries"/>
    <s v="Shelley Long"/>
    <s v="United States"/>
    <n v="18000000"/>
    <n v="8508843"/>
    <s v="Weintraub Entertainment Group"/>
    <n v="105"/>
  </r>
  <r>
    <s v="Driving Miss Daisy"/>
    <s v="PG"/>
    <x v="0"/>
    <x v="9"/>
    <s v="January 26, 1990 (United States)"/>
    <n v="7.4"/>
    <x v="441"/>
    <s v="Bruce Beresford"/>
    <s v="Alfred Uhry"/>
    <s v="Morgan Freeman"/>
    <s v="United States"/>
    <n v="7500000"/>
    <n v="145793296"/>
    <s v="The Zanuck Company"/>
    <n v="99"/>
  </r>
  <r>
    <s v="Drugstore Cowboy"/>
    <s v="R"/>
    <x v="6"/>
    <x v="9"/>
    <s v="October 20, 1989 (United States)"/>
    <n v="7.3"/>
    <x v="87"/>
    <s v="Gus Van Sant"/>
    <s v="James Fogle"/>
    <s v="Matt Dillon"/>
    <s v="United States"/>
    <n v="2500000"/>
    <n v="4729352"/>
    <s v="Avenue Pictures"/>
    <n v="101"/>
  </r>
  <r>
    <s v="A Nightmare on Elm Street 5: The Dream Child"/>
    <s v="R"/>
    <x v="7"/>
    <x v="9"/>
    <s v="August 11, 1989 (United States)"/>
    <n v="5.0999999999999996"/>
    <x v="82"/>
    <s v="Stephen Hopkins"/>
    <s v="Wes Craven"/>
    <s v="Robert Englund"/>
    <s v="United States"/>
    <n v="6000000"/>
    <n v="22168359"/>
    <s v="New Line Cinema"/>
    <n v="89"/>
  </r>
  <r>
    <s v="Dream a Little Dream"/>
    <s v="PG-13"/>
    <x v="3"/>
    <x v="9"/>
    <s v="March 3, 1989 (United States)"/>
    <n v="5.8"/>
    <x v="150"/>
    <s v="Marc Rocco"/>
    <s v="Daniel Jay Franklin"/>
    <s v="Corey Feldman"/>
    <s v="United States"/>
    <n v="0"/>
    <n v="5552441"/>
    <s v="Lightning Pictures"/>
    <n v="114"/>
  </r>
  <r>
    <s v="Halloween 5: The Revenge of Michael Myers"/>
    <s v="R"/>
    <x v="4"/>
    <x v="9"/>
    <s v="October 13, 1989 (United States)"/>
    <n v="5.0999999999999996"/>
    <x v="248"/>
    <s v="Dominique Othenin-Girard"/>
    <s v="John Carpenter"/>
    <s v="Donald Pleasence"/>
    <s v="United States"/>
    <n v="5000000"/>
    <n v="11642254"/>
    <s v="Magnum Pictures Inc."/>
    <n v="96"/>
  </r>
  <r>
    <s v="DeepStar Six"/>
    <s v="R"/>
    <x v="2"/>
    <x v="9"/>
    <s v="January 13, 1989 (United States)"/>
    <n v="5.4"/>
    <x v="35"/>
    <s v="Sean S. Cunningham"/>
    <s v="Lewis Abernathy"/>
    <s v="Greg Evigan"/>
    <s v="United States"/>
    <n v="8000000"/>
    <n v="8143225"/>
    <s v="Carolco Entertainment"/>
    <n v="99"/>
  </r>
  <r>
    <s v="Sea of Love"/>
    <s v="R"/>
    <x v="6"/>
    <x v="9"/>
    <s v="September 15, 1989 (United States)"/>
    <n v="6.8"/>
    <x v="244"/>
    <s v="Harold Becker"/>
    <s v="Richard Price"/>
    <s v="Al Pacino"/>
    <s v="United States"/>
    <n v="19000000"/>
    <n v="110879513"/>
    <s v="Universal Pictures"/>
    <n v="113"/>
  </r>
  <r>
    <s v="Skin Deep"/>
    <s v="R"/>
    <x v="3"/>
    <x v="9"/>
    <s v="March 3, 1989 (United States)"/>
    <n v="6.1"/>
    <x v="90"/>
    <s v="Blake Edwards"/>
    <s v="Blake Edwards"/>
    <s v="John Ritter"/>
    <s v="United States"/>
    <n v="9000000"/>
    <n v="19674852"/>
    <s v="Beco Films"/>
    <n v="101"/>
  </r>
  <r>
    <s v="K-9"/>
    <s v="PG-13"/>
    <x v="2"/>
    <x v="9"/>
    <s v="April 28, 1989 (United States)"/>
    <n v="6"/>
    <x v="76"/>
    <s v="Rod Daniel"/>
    <s v="Steven Siegel"/>
    <s v="Jim Belushi"/>
    <s v="United States"/>
    <n v="17000000"/>
    <n v="78247647"/>
    <s v="Gordon Company"/>
    <n v="101"/>
  </r>
  <r>
    <s v="Lean on Me"/>
    <s v="PG-13"/>
    <x v="0"/>
    <x v="9"/>
    <s v="March 3, 1989 (United States)"/>
    <n v="7.4"/>
    <x v="97"/>
    <s v="John G. Avildsen"/>
    <s v="Michael Schiffer"/>
    <s v="Morgan Freeman"/>
    <s v="United States"/>
    <n v="10000000"/>
    <n v="31906454"/>
    <s v="Norman Twain Productions"/>
    <n v="108"/>
  </r>
  <r>
    <s v="Henry V"/>
    <s v="PG-13"/>
    <x v="2"/>
    <x v="9"/>
    <s v="November 8, 1989 (United States)"/>
    <n v="7.5"/>
    <x v="17"/>
    <s v="Kenneth Branagh"/>
    <s v="William Shakespeare"/>
    <s v="Kenneth Branagh"/>
    <s v="United Kingdom"/>
    <n v="9000000"/>
    <n v="10161099"/>
    <s v="Renaissance Films"/>
    <n v="137"/>
  </r>
  <r>
    <s v="She's Out of Control"/>
    <s v="PG"/>
    <x v="3"/>
    <x v="9"/>
    <s v="April 14, 1989 (United States)"/>
    <n v="5.4"/>
    <x v="26"/>
    <s v="Stan Dragoti"/>
    <s v="Seth Winston"/>
    <s v="Tony Danza"/>
    <s v="United States"/>
    <n v="0"/>
    <n v="12065892"/>
    <s v="Weintraub Entertainment Group"/>
    <n v="90"/>
  </r>
  <r>
    <s v="Friday the 13th Part VIII: Jason Takes Manhattan"/>
    <s v="R"/>
    <x v="1"/>
    <x v="9"/>
    <s v="July 28, 1989 (United States)"/>
    <n v="4.5999999999999996"/>
    <x v="251"/>
    <s v="Rob Hedden"/>
    <s v="Rob Hedden"/>
    <s v="Jensen Daggett"/>
    <s v="Canada"/>
    <n v="5000000"/>
    <n v="14343976"/>
    <s v="Paramount Pictures"/>
    <n v="100"/>
  </r>
  <r>
    <s v="Teen Witch"/>
    <s v="PG-13"/>
    <x v="3"/>
    <x v="9"/>
    <s v="April 28, 1989 (United States)"/>
    <n v="6.1"/>
    <x v="197"/>
    <s v="Dorian Walker"/>
    <s v="Robin Menken"/>
    <s v="Robyn Lively"/>
    <s v="United States"/>
    <n v="0"/>
    <n v="27843"/>
    <s v="Trans World Entertainment (TWE)"/>
    <n v="90"/>
  </r>
  <r>
    <s v="Valmont"/>
    <s v="R"/>
    <x v="0"/>
    <x v="9"/>
    <s v="November 17, 1989 (United States)"/>
    <n v="7"/>
    <x v="38"/>
    <s v="Milos Forman"/>
    <s v="Choderlos de Laclos"/>
    <s v="Colin Firth"/>
    <s v="France"/>
    <n v="33000000"/>
    <n v="1132112"/>
    <s v="Renn Productions"/>
    <n v="137"/>
  </r>
  <r>
    <s v="Scandal"/>
    <s v="R"/>
    <x v="0"/>
    <x v="9"/>
    <s v="April 28, 1989 (United States)"/>
    <n v="6.5"/>
    <x v="67"/>
    <s v="Michael Caton-Jones"/>
    <s v="Michael Thomas"/>
    <s v="John Hurt"/>
    <s v="United Kingdom"/>
    <n v="7000000"/>
    <n v="8800000"/>
    <s v="British Screen Productions"/>
    <n v="106"/>
  </r>
  <r>
    <s v="The Fabulous Baker Boys"/>
    <s v="R"/>
    <x v="3"/>
    <x v="9"/>
    <s v="October 13, 1989 (United States)"/>
    <n v="6.9"/>
    <x v="22"/>
    <s v="Steve Kloves"/>
    <s v="Steve Kloves"/>
    <s v="Jeff Bridges"/>
    <s v="United States"/>
    <n v="13000000"/>
    <n v="18428904"/>
    <s v="Gladden Entertainment"/>
    <n v="114"/>
  </r>
  <r>
    <s v="Shocker"/>
    <s v="R"/>
    <x v="3"/>
    <x v="9"/>
    <s v="October 27, 1989 (United States)"/>
    <n v="5.5"/>
    <x v="30"/>
    <s v="Wes Craven"/>
    <s v="Wes Craven"/>
    <s v="Michael Murphy"/>
    <s v="United States"/>
    <n v="5000000"/>
    <n v="16554699"/>
    <s v="Alive Films"/>
    <n v="109"/>
  </r>
  <r>
    <s v="Next of Kin"/>
    <s v="R"/>
    <x v="2"/>
    <x v="9"/>
    <s v="October 20, 1989 (United States)"/>
    <n v="5.8"/>
    <x v="198"/>
    <s v="John Irvin"/>
    <s v="Michael Jenning"/>
    <s v="Patrick Swayze"/>
    <s v="United States"/>
    <n v="12000000"/>
    <n v="15942628"/>
    <s v="Lorimar Film Entertainment"/>
    <n v="108"/>
  </r>
  <r>
    <s v="The Fly II"/>
    <s v="R"/>
    <x v="0"/>
    <x v="9"/>
    <s v="February 10, 1989 (United States)"/>
    <n v="5.0999999999999996"/>
    <x v="22"/>
    <s v="Chris Walas"/>
    <s v="Mick Garris"/>
    <s v="Eric Stoltz"/>
    <s v="United States"/>
    <n v="0"/>
    <n v="38903179"/>
    <s v="Brooksfilms"/>
    <n v="105"/>
  </r>
  <r>
    <s v="She-Devil"/>
    <s v="PG-13"/>
    <x v="3"/>
    <x v="9"/>
    <s v="December 8, 1989 (United States)"/>
    <n v="5.6"/>
    <x v="27"/>
    <s v="Susan Seidelman"/>
    <s v="Fay Weldon"/>
    <s v="Meryl Streep"/>
    <s v="United States"/>
    <n v="0"/>
    <n v="15351421"/>
    <s v="Orion Pictures"/>
    <n v="99"/>
  </r>
  <r>
    <s v="Mystery Train"/>
    <s v="R"/>
    <x v="3"/>
    <x v="9"/>
    <s v="November 17, 1989 (United States)"/>
    <n v="7.6"/>
    <x v="19"/>
    <s v="Jim Jarmusch"/>
    <s v="Jim Jarmusch"/>
    <s v="Masatoshi Nagase"/>
    <s v="Japan"/>
    <n v="2800000"/>
    <n v="1544973"/>
    <s v="JVC Entertainment Networks"/>
    <n v="110"/>
  </r>
  <r>
    <s v="Blaze"/>
    <s v="R"/>
    <x v="5"/>
    <x v="9"/>
    <s v="December 13, 1989 (United States)"/>
    <n v="6"/>
    <x v="112"/>
    <s v="Ron Shelton"/>
    <s v="Blaze Starr"/>
    <s v="Paul Newman"/>
    <s v="United States"/>
    <n v="22000000"/>
    <n v="19131246"/>
    <s v="Touchstone Pictures"/>
    <n v="120"/>
  </r>
  <r>
    <s v="The Rainbow"/>
    <s v="R"/>
    <x v="2"/>
    <x v="9"/>
    <s v="May 26, 1989 (United States)"/>
    <n v="6.2"/>
    <x v="53"/>
    <s v="Ken Russell"/>
    <s v="Ken Russell"/>
    <s v="Sammi Davis"/>
    <s v="United Kingdom"/>
    <n v="11987578"/>
    <n v="444055"/>
    <s v="Vestron Pictures"/>
    <n v="113"/>
  </r>
  <r>
    <s v="Gleaming the Cube"/>
    <s v="PG-13"/>
    <x v="2"/>
    <x v="9"/>
    <s v="January 13, 1989 (United States)"/>
    <n v="6.3"/>
    <x v="205"/>
    <s v="Graeme Clifford"/>
    <s v="Michael Tolkin"/>
    <s v="Christian Slater"/>
    <s v="United States"/>
    <n v="10000000"/>
    <n v="2777280"/>
    <s v="David Foster Productions"/>
    <n v="105"/>
  </r>
  <r>
    <s v="Fletch Lives"/>
    <s v="PG"/>
    <x v="3"/>
    <x v="9"/>
    <s v="March 17, 1989 (United States)"/>
    <n v="6.1"/>
    <x v="20"/>
    <s v="Michael Ritchie"/>
    <s v="Gregory McDonald"/>
    <s v="Chevy Chase"/>
    <s v="United States"/>
    <n v="8000000"/>
    <n v="39450960"/>
    <s v="Universal Pictures"/>
    <n v="95"/>
  </r>
  <r>
    <s v="Communion"/>
    <s v="R"/>
    <x v="5"/>
    <x v="9"/>
    <s v="November 10, 1989 (United States)"/>
    <n v="5.6"/>
    <x v="300"/>
    <s v="Philippe Mora"/>
    <s v="Whitley Strieber"/>
    <s v="Christopher Walken"/>
    <s v="United States"/>
    <n v="5000000"/>
    <n v="1919653"/>
    <s v="Allied Vision"/>
    <n v="107"/>
  </r>
  <r>
    <s v="Erik the Viking"/>
    <s v="PG-13"/>
    <x v="3"/>
    <x v="9"/>
    <s v="September 22, 1989 (United States)"/>
    <n v="6.2"/>
    <x v="38"/>
    <s v="Terry Jones"/>
    <s v="Terry Jones"/>
    <s v="Tim Robbins"/>
    <s v="United Kingdom"/>
    <n v="0"/>
    <n v="1932642"/>
    <s v="KB Erik the Viking"/>
    <n v="107"/>
  </r>
  <r>
    <s v="Crimes and Misdemeanors"/>
    <s v="PG-13"/>
    <x v="3"/>
    <x v="9"/>
    <s v="November 3, 1989 (United States)"/>
    <n v="7.9"/>
    <x v="96"/>
    <s v="Woody Allen"/>
    <s v="Woody Allen"/>
    <s v="Martin Landau"/>
    <s v="United States"/>
    <n v="19000000"/>
    <n v="18254702"/>
    <s v="Jack Rollins &amp; Charles H. Joffe Productions"/>
    <n v="104"/>
  </r>
  <r>
    <s v="An Innocent Man"/>
    <s v="R"/>
    <x v="2"/>
    <x v="9"/>
    <s v="October 6, 1989 (United States)"/>
    <n v="6.5"/>
    <x v="351"/>
    <s v="Peter Yates"/>
    <s v="Larry Brothers"/>
    <s v="Tom Selleck"/>
    <s v="United States"/>
    <n v="0"/>
    <n v="20047604"/>
    <s v="Interscope Communications"/>
    <n v="113"/>
  </r>
  <r>
    <s v="Let It Ride"/>
    <s v="PG-13"/>
    <x v="3"/>
    <x v="9"/>
    <s v="August 18, 1989 (United States)"/>
    <n v="6.8"/>
    <x v="50"/>
    <s v="Joe Pytka"/>
    <s v="Jay Cronley"/>
    <s v="Richard Dreyfuss"/>
    <s v="United States"/>
    <n v="18000000"/>
    <n v="4973285"/>
    <s v="Alleged Productions"/>
    <n v="90"/>
  </r>
  <r>
    <s v="Loverboy"/>
    <s v="PG-13"/>
    <x v="3"/>
    <x v="9"/>
    <s v="April 28, 1989 (United States)"/>
    <n v="6.1"/>
    <x v="103"/>
    <s v="Joan Micklin Silver"/>
    <s v="Robin Schiff"/>
    <s v="Patrick Dempsey"/>
    <s v="United States"/>
    <n v="0"/>
    <n v="3960327"/>
    <s v="Crescent Film Enterprises"/>
    <n v="98"/>
  </r>
  <r>
    <s v="Kill Me Again"/>
    <s v="R"/>
    <x v="2"/>
    <x v="9"/>
    <s v="October 27, 1989 (United States)"/>
    <n v="6.3"/>
    <x v="196"/>
    <s v="John Dahl"/>
    <s v="John Dahl"/>
    <s v="Val Kilmer"/>
    <s v="United States"/>
    <n v="4000000"/>
    <n v="283694"/>
    <s v="Incorporated Television Company (ITC)"/>
    <n v="94"/>
  </r>
  <r>
    <s v="The Gods Must Be Crazy II"/>
    <s v="PG"/>
    <x v="3"/>
    <x v="9"/>
    <s v="April 13, 1990 (United States)"/>
    <n v="6.9"/>
    <x v="29"/>
    <s v="Jamie Uys"/>
    <s v="Jamie Uys"/>
    <s v="N!xau"/>
    <s v="South Africa"/>
    <n v="0"/>
    <n v="6291444"/>
    <s v="Elrina Investment"/>
    <n v="98"/>
  </r>
  <r>
    <s v="Millennium"/>
    <s v="PG-13"/>
    <x v="0"/>
    <x v="9"/>
    <s v="August 25, 1989 (United States)"/>
    <n v="5.8"/>
    <x v="159"/>
    <s v="Michael Anderson"/>
    <s v="John Varley"/>
    <s v="Kris Kristofferson"/>
    <s v="United States"/>
    <n v="0"/>
    <n v="5777099"/>
    <s v="First Millenium Partnership"/>
    <n v="108"/>
  </r>
  <r>
    <s v="Chances Are"/>
    <s v="PG"/>
    <x v="3"/>
    <x v="9"/>
    <s v="March 10, 1989 (United States)"/>
    <n v="6.5"/>
    <x v="35"/>
    <s v="Emile Ardolino"/>
    <s v="Perry Howze"/>
    <s v="Cybill Shepherd"/>
    <s v="United States"/>
    <n v="16000000"/>
    <n v="16278590"/>
    <s v="TriStar Pictures"/>
    <n v="108"/>
  </r>
  <r>
    <s v="The Dream Team"/>
    <s v="PG-13"/>
    <x v="3"/>
    <x v="9"/>
    <s v="April 7, 1989 (United States)"/>
    <n v="6.5"/>
    <x v="38"/>
    <s v="Howard Zieff"/>
    <s v="Jon Connolly"/>
    <s v="Michael Keaton"/>
    <s v="United States"/>
    <n v="15000000"/>
    <n v="28890240"/>
    <s v="Universal Pictures"/>
    <n v="113"/>
  </r>
  <r>
    <s v="Last Exit to Brooklyn"/>
    <s v="R"/>
    <x v="0"/>
    <x v="9"/>
    <s v="May 4, 1990 (United States)"/>
    <n v="6.8"/>
    <x v="300"/>
    <s v="Uli Edel"/>
    <s v="Hubert Selby Jr."/>
    <s v="Jennifer Jason Leigh"/>
    <s v="United Kingdom"/>
    <n v="0"/>
    <n v="1730005"/>
    <s v="Allied Filmmakers"/>
    <n v="102"/>
  </r>
  <r>
    <s v="Little Nemo: Adventures in Slumberland"/>
    <s v="G"/>
    <x v="10"/>
    <x v="9"/>
    <s v="August 21, 1992 (United States)"/>
    <n v="7.1"/>
    <x v="256"/>
    <s v="Masami Hata"/>
    <s v="Chris Columbus"/>
    <s v="Gabriel Damon"/>
    <s v="Japan"/>
    <n v="35000000"/>
    <n v="1368000"/>
    <s v="TMS Entertainment"/>
    <n v="85"/>
  </r>
  <r>
    <s v="Kinjite: Forbidden Subjects"/>
    <s v="R"/>
    <x v="2"/>
    <x v="9"/>
    <s v="February 3, 1989 (United States)"/>
    <n v="5.5"/>
    <x v="46"/>
    <s v="J. Lee Thompson"/>
    <s v="Harold Nebenzal"/>
    <s v="Charles Bronson"/>
    <s v="United States"/>
    <n v="5000000"/>
    <n v="3416846"/>
    <s v="Golan-Globus Productions"/>
    <n v="97"/>
  </r>
  <r>
    <s v="Great Balls of Fire!"/>
    <s v="PG-13"/>
    <x v="5"/>
    <x v="9"/>
    <s v="June 30, 1989 (United States)"/>
    <n v="6.2"/>
    <x v="29"/>
    <s v="Jim McBride"/>
    <s v="Myra Lewis"/>
    <s v="Dennis Quaid"/>
    <s v="United States"/>
    <n v="0"/>
    <n v="13741060"/>
    <s v="Orion Pictures"/>
    <n v="108"/>
  </r>
  <r>
    <s v="New York Stories"/>
    <s v="PG"/>
    <x v="3"/>
    <x v="9"/>
    <s v="March 10, 1989 (United States)"/>
    <n v="6.4"/>
    <x v="27"/>
    <s v="Woody Allen"/>
    <s v="Richard Price"/>
    <s v="Woody Allen"/>
    <s v="United States"/>
    <n v="15000000"/>
    <n v="10763469"/>
    <s v="Touchstone Pictures"/>
    <n v="124"/>
  </r>
  <r>
    <s v="Cousins"/>
    <s v="PG-13"/>
    <x v="3"/>
    <x v="9"/>
    <s v="February 10, 1989 (United States)"/>
    <n v="6.3"/>
    <x v="34"/>
    <s v="Joel Schumacher"/>
    <s v="Jean-Charles Tacchella"/>
    <s v="Ted Danson"/>
    <s v="United States"/>
    <n v="13000000"/>
    <n v="22026369"/>
    <s v="Paramount Pictures"/>
    <n v="113"/>
  </r>
  <r>
    <s v="Blind Fury"/>
    <s v="R"/>
    <x v="2"/>
    <x v="9"/>
    <s v="March 16, 1990 (United States)"/>
    <n v="6.4"/>
    <x v="29"/>
    <s v="Phillip Noyce"/>
    <s v="Ryôzô Kasahara"/>
    <s v="Rutger Hauer"/>
    <s v="United States"/>
    <n v="10000000"/>
    <n v="2692037"/>
    <s v="TriStar Pictures"/>
    <n v="86"/>
  </r>
  <r>
    <s v="The Return of Swamp Thing"/>
    <s v="PG-13"/>
    <x v="2"/>
    <x v="9"/>
    <s v="May 12, 1989 (United States)"/>
    <n v="4.7"/>
    <x v="109"/>
    <s v="Jim Wynorski"/>
    <s v="Neil Cuthbert"/>
    <s v="Dick Durock"/>
    <s v="United States"/>
    <n v="4000000"/>
    <n v="192816"/>
    <s v="Lightyear Entertainment"/>
    <n v="88"/>
  </r>
  <r>
    <s v="The January Man"/>
    <s v="R"/>
    <x v="2"/>
    <x v="9"/>
    <s v="January 13, 1989 (United States)"/>
    <n v="5.6"/>
    <x v="45"/>
    <s v="Pat O'Connor"/>
    <s v="John Patrick Shanley"/>
    <s v="Kevin Kline"/>
    <s v="United States"/>
    <n v="0"/>
    <n v="4611062"/>
    <s v="Metro-Goldwyn-Mayer (MGM)"/>
    <n v="97"/>
  </r>
  <r>
    <s v="We're No Angels"/>
    <s v="PG-13"/>
    <x v="3"/>
    <x v="9"/>
    <s v="December 15, 1989 (United States)"/>
    <n v="6.1"/>
    <x v="22"/>
    <s v="Neil Jordan"/>
    <s v="David Mamet"/>
    <s v="Robert De Niro"/>
    <s v="United States"/>
    <n v="20000000"/>
    <n v="10555348"/>
    <s v="Paramount Pictures"/>
    <n v="106"/>
  </r>
  <r>
    <s v="Johnny Handsome"/>
    <s v="R"/>
    <x v="6"/>
    <x v="9"/>
    <s v="September 29, 1989 (United States)"/>
    <n v="6.1"/>
    <x v="299"/>
    <s v="Walter Hill"/>
    <s v="John Godey"/>
    <s v="Mickey Rourke"/>
    <s v="United States"/>
    <n v="20000000"/>
    <n v="7237794"/>
    <s v="Carolco Pictures"/>
    <n v="94"/>
  </r>
  <r>
    <s v="Who's Harry Crumb?"/>
    <s v="PG-13"/>
    <x v="3"/>
    <x v="9"/>
    <s v="February 3, 1989 (United States)"/>
    <n v="5.9"/>
    <x v="30"/>
    <s v="Paul Flaherty"/>
    <s v="Robert Conte"/>
    <s v="John Candy"/>
    <s v="United States"/>
    <n v="0"/>
    <n v="10982364"/>
    <s v="TriStar Pictures"/>
    <n v="94"/>
  </r>
  <r>
    <s v="The Mighty Quinn"/>
    <s v="R"/>
    <x v="2"/>
    <x v="9"/>
    <s v="February 17, 1989 (United States)"/>
    <n v="6"/>
    <x v="49"/>
    <s v="Carl Schenkel"/>
    <s v="Albert Z. Carr"/>
    <s v="Denzel Washington"/>
    <s v="United States"/>
    <n v="0"/>
    <n v="4557214"/>
    <s v="A&amp;M Films"/>
    <n v="98"/>
  </r>
  <r>
    <s v="Fat Man and Little Boy"/>
    <s v="PG-13"/>
    <x v="5"/>
    <x v="9"/>
    <s v="October 20, 1989 (United States)"/>
    <n v="6.5"/>
    <x v="200"/>
    <s v="Roland Joffé"/>
    <s v="Bruce Robinson"/>
    <s v="Paul Newman"/>
    <s v="United States"/>
    <n v="30000000"/>
    <n v="3563162"/>
    <s v="Paramount Pictures"/>
    <n v="127"/>
  </r>
  <r>
    <s v="Police Academy 6: City Under Siege"/>
    <s v="PG"/>
    <x v="3"/>
    <x v="9"/>
    <s v="March 10, 1989 (United States)"/>
    <n v="4.4000000000000004"/>
    <x v="17"/>
    <s v="Peter Bonerz"/>
    <s v="Neal Israel"/>
    <s v="Bubba Smith"/>
    <s v="United States"/>
    <n v="12000000"/>
    <n v="11567217"/>
    <s v="Warner Bros."/>
    <n v="84"/>
  </r>
  <r>
    <s v="Her Alibi"/>
    <s v="PG"/>
    <x v="3"/>
    <x v="9"/>
    <s v="February 3, 1989 (United States)"/>
    <n v="5.8"/>
    <x v="194"/>
    <s v="Bruce Beresford"/>
    <s v="Charlie Peters"/>
    <s v="Tom Selleck"/>
    <s v="United States"/>
    <n v="0"/>
    <n v="18699037"/>
    <s v="Warner Bros."/>
    <n v="94"/>
  </r>
  <r>
    <s v="The Blood of Heroes"/>
    <s v="R"/>
    <x v="2"/>
    <x v="9"/>
    <s v="February 23, 1990 (United States)"/>
    <n v="6.5"/>
    <x v="150"/>
    <s v="David Webb Peoples"/>
    <s v="David Webb Peoples"/>
    <s v="Rutger Hauer"/>
    <s v="Australia"/>
    <n v="0"/>
    <n v="882290"/>
    <s v="Kings Road Entertainment"/>
    <n v="90"/>
  </r>
  <r>
    <s v="Pink Cadillac"/>
    <s v="PG-13"/>
    <x v="2"/>
    <x v="9"/>
    <s v="May 26, 1989 (United States)"/>
    <n v="5.4"/>
    <x v="35"/>
    <s v="Buddy Van Horn"/>
    <s v="John Eskow"/>
    <s v="Clint Eastwood"/>
    <s v="United States"/>
    <n v="19000000"/>
    <n v="12143484"/>
    <s v="Malpaso Productions"/>
    <n v="122"/>
  </r>
  <r>
    <s v="Three Fugitives"/>
    <s v="PG-13"/>
    <x v="2"/>
    <x v="9"/>
    <s v="January 27, 1989 (United States)"/>
    <n v="6.2"/>
    <x v="35"/>
    <s v="Francis Veber"/>
    <s v="Francis Veber"/>
    <s v="Nick Nolte"/>
    <s v="United States"/>
    <n v="15000000"/>
    <n v="40586886"/>
    <s v="Touchstone Pictures"/>
    <n v="96"/>
  </r>
  <r>
    <s v="Robot Jox"/>
    <s v="PG"/>
    <x v="2"/>
    <x v="9"/>
    <s v="November 21, 1990 (United States)"/>
    <n v="5.4"/>
    <x v="199"/>
    <s v="Stuart Gordon"/>
    <s v="Stuart Gordon"/>
    <s v="Gary Graham"/>
    <s v="United States"/>
    <n v="10000000"/>
    <n v="1272977"/>
    <s v="Empire Pictures"/>
    <n v="85"/>
  </r>
  <r>
    <s v="No Holds Barred"/>
    <s v="PG-13"/>
    <x v="2"/>
    <x v="9"/>
    <s v="June 2, 1989 (United States)"/>
    <n v="4.4000000000000004"/>
    <x v="199"/>
    <s v="Thomas J. Wright"/>
    <s v="Dennis Hackin"/>
    <s v="Hulk Hogan"/>
    <s v="United States"/>
    <n v="8000000"/>
    <n v="16093651"/>
    <s v="New Line Cinema"/>
    <n v="93"/>
  </r>
  <r>
    <s v="Family Business"/>
    <s v="R"/>
    <x v="6"/>
    <x v="9"/>
    <s v="December 15, 1989 (United States)"/>
    <n v="5.7"/>
    <x v="23"/>
    <s v="Sidney Lumet"/>
    <s v="Vincent Patrick"/>
    <s v="Sean Connery"/>
    <s v="United States"/>
    <n v="0"/>
    <n v="12195695"/>
    <s v="TriStar Pictures"/>
    <n v="110"/>
  </r>
  <r>
    <s v="Wicked Stepmother"/>
    <s v="PG-13"/>
    <x v="3"/>
    <x v="9"/>
    <s v="February 3, 1989 (United States)"/>
    <n v="4.3"/>
    <x v="57"/>
    <s v="Larry Cohen"/>
    <s v="Larry Cohen"/>
    <s v="Bette Davis"/>
    <s v="United States"/>
    <n v="2500000"/>
    <m/>
    <s v="Larco Productions"/>
    <n v="90"/>
  </r>
  <r>
    <s v="Chattahoochee"/>
    <s v="R"/>
    <x v="5"/>
    <x v="9"/>
    <s v="April 20, 1990 (United States)"/>
    <n v="6.3"/>
    <x v="51"/>
    <s v="Mick Jackson"/>
    <s v="James Cresson"/>
    <s v="Gary Oldman"/>
    <s v="United States"/>
    <n v="0"/>
    <n v="259486"/>
    <s v="Hemdale"/>
    <n v="98"/>
  </r>
  <r>
    <s v="Stepfather II: Make Room for Daddy"/>
    <s v="R"/>
    <x v="4"/>
    <x v="9"/>
    <s v="November 3, 1989 (United States)"/>
    <n v="5.7"/>
    <x v="44"/>
    <s v="Jeff Burr"/>
    <s v="Carolyn Lefcourt"/>
    <s v="Terry O'Quinn"/>
    <s v="United Kingdom"/>
    <n v="1500000"/>
    <n v="1519796"/>
    <s v="Incorporated Television Company (ITC)"/>
    <n v="93"/>
  </r>
  <r>
    <s v="Eddie and the Cruisers II: Eddie Lives!"/>
    <s v="PG-13"/>
    <x v="0"/>
    <x v="9"/>
    <s v="August 18, 1989 (United States)"/>
    <n v="6.2"/>
    <x v="54"/>
    <s v="Jean-Claude Lord"/>
    <s v="P.F. Kluge"/>
    <s v="Michael Paré"/>
    <s v="Canada"/>
    <n v="0"/>
    <n v="536508"/>
    <s v="Scotti Brothers Pictures (I)"/>
    <n v="104"/>
  </r>
  <r>
    <s v="The Big Picture"/>
    <s v="PG-13"/>
    <x v="3"/>
    <x v="9"/>
    <s v="December 15, 1989 (Brazil)"/>
    <n v="6.2"/>
    <x v="67"/>
    <s v="Christopher Guest"/>
    <s v="Michael Varhol"/>
    <s v="Kevin Bacon"/>
    <s v="United States"/>
    <n v="5000000"/>
    <n v="117463"/>
    <s v="Aspen Film Society"/>
    <n v="100"/>
  </r>
  <r>
    <s v="Parents"/>
    <s v="R"/>
    <x v="3"/>
    <x v="9"/>
    <s v="January 27, 1989 (United States)"/>
    <n v="6.1"/>
    <x v="261"/>
    <s v="Bob Balaban"/>
    <s v="Christopher Hawthorne"/>
    <s v="Randy Quaid"/>
    <s v="Canada"/>
    <n v="3000000"/>
    <n v="870532"/>
    <s v="Great American Films Limited Partnership"/>
    <n v="81"/>
  </r>
  <r>
    <s v="Jacknife"/>
    <s v="R"/>
    <x v="0"/>
    <x v="9"/>
    <s v="March 10, 1989 (United States)"/>
    <n v="6.3"/>
    <x v="106"/>
    <s v="David Hugh Jones"/>
    <s v="Stephen Metcalfe"/>
    <s v="Robert De Niro"/>
    <s v="United States"/>
    <n v="0"/>
    <n v="2049769"/>
    <s v="Kings Road Entertainment"/>
    <n v="102"/>
  </r>
  <r>
    <s v="Dad"/>
    <s v="PG"/>
    <x v="3"/>
    <x v="9"/>
    <s v="November 10, 1989 (United States)"/>
    <n v="6.3"/>
    <x v="203"/>
    <s v="Gary David Goldberg"/>
    <s v="William Wharton"/>
    <s v="Jack Lemmon"/>
    <s v="United States"/>
    <n v="19000000"/>
    <n v="27503037"/>
    <s v="Amblin Entertainment"/>
    <n v="117"/>
  </r>
  <r>
    <s v="Speed Zone"/>
    <s v="PG"/>
    <x v="2"/>
    <x v="9"/>
    <s v="April 21, 1989 (United States)"/>
    <n v="4.5"/>
    <x v="195"/>
    <s v="Jim Drake"/>
    <s v="Michael Short"/>
    <s v="Peter Boyle"/>
    <s v="Canada"/>
    <n v="18000000"/>
    <n v="3077361"/>
    <s v="Canadian International Studios VIII"/>
    <n v="94"/>
  </r>
  <r>
    <s v="How to Get Ahead in Advertising"/>
    <s v="R"/>
    <x v="3"/>
    <x v="9"/>
    <s v="March 29, 1990 (West Germany)"/>
    <n v="6.9"/>
    <x v="37"/>
    <s v="Bruce Robinson"/>
    <s v="Bruce Robinson"/>
    <s v="Richard E. Grant"/>
    <s v="United Kingdom"/>
    <n v="0"/>
    <n v="418053"/>
    <s v="HandMade Films"/>
    <n v="90"/>
  </r>
  <r>
    <s v="Lisa"/>
    <s v="PG-13"/>
    <x v="0"/>
    <x v="9"/>
    <s v="October 20, 1989 (Argentina)"/>
    <n v="6"/>
    <x v="118"/>
    <s v="Gary Sherman"/>
    <s v="Gary Sherman"/>
    <s v="Staci Keanan"/>
    <s v="United States"/>
    <n v="0"/>
    <n v="4347648"/>
    <s v="Gary Sherman Productions"/>
    <n v="95"/>
  </r>
  <r>
    <s v="Out Cold"/>
    <s v="R"/>
    <x v="3"/>
    <x v="9"/>
    <s v="March 3, 1989 (United States)"/>
    <n v="5.5"/>
    <x v="442"/>
    <s v="Malcolm Mowbray"/>
    <s v="Leonard Glasser"/>
    <s v="John Lithgow"/>
    <s v="United States"/>
    <n v="0"/>
    <n v="294266"/>
    <s v="Braunstein and Hamady Productions"/>
    <n v="92"/>
  </r>
  <r>
    <s v="Longtime Companion"/>
    <s v="R"/>
    <x v="0"/>
    <x v="9"/>
    <s v="May 1, 1990 (Portugal)"/>
    <n v="7.6"/>
    <x v="201"/>
    <s v="Norman René"/>
    <s v="Craig Lucas"/>
    <s v="Stephen Caffrey"/>
    <s v="United States"/>
    <n v="3000000"/>
    <n v="4609953"/>
    <s v="American Playhouse"/>
    <n v="96"/>
  </r>
  <r>
    <s v="Happily Ever After"/>
    <s v="G"/>
    <x v="10"/>
    <x v="9"/>
    <s v="May 28, 1993 (United States)"/>
    <n v="5.6"/>
    <x v="155"/>
    <s v="John Howley"/>
    <s v="Martha Moran"/>
    <s v="Edward Asner"/>
    <s v="United States"/>
    <n v="0"/>
    <n v="3299382"/>
    <s v="Filmation Associates"/>
    <n v="75"/>
  </r>
  <r>
    <s v="Heart of Dixie"/>
    <s v="PG"/>
    <x v="0"/>
    <x v="9"/>
    <s v="August 25, 1989 (United States)"/>
    <n v="5.2"/>
    <x v="443"/>
    <s v="Martin Davidson"/>
    <s v="Anne Rivers Siddons"/>
    <s v="Ally Sheedy"/>
    <s v="United States"/>
    <n v="8000000"/>
    <n v="1097333"/>
    <m/>
    <n v="95"/>
  </r>
  <r>
    <s v="Tap"/>
    <s v="PG-13"/>
    <x v="3"/>
    <x v="9"/>
    <s v="February 10, 1989 (United States)"/>
    <n v="6.5"/>
    <x v="56"/>
    <s v="Nick Castle"/>
    <s v="Nick Castle"/>
    <s v="Gregory Hines"/>
    <s v="United States"/>
    <n v="0"/>
    <n v="9114702"/>
    <s v="Beco Films"/>
    <n v="111"/>
  </r>
  <r>
    <s v="A Dry White Season"/>
    <s v="R"/>
    <x v="0"/>
    <x v="9"/>
    <s v="September 20, 1989 (United States)"/>
    <n v="7"/>
    <x v="50"/>
    <s v="Euzhan Palcy"/>
    <s v="André P. Brink"/>
    <s v="Donald Sutherland"/>
    <s v="United States"/>
    <n v="9000000"/>
    <n v="3766879"/>
    <s v="Davros Films"/>
    <n v="106"/>
  </r>
  <r>
    <s v="The Phantom of the Opera"/>
    <s v="R"/>
    <x v="0"/>
    <x v="9"/>
    <s v="November 3, 1989 (United States)"/>
    <n v="5.5"/>
    <x v="161"/>
    <s v="Dwight H. Little"/>
    <s v="Gaston Leroux"/>
    <s v="Robert Englund"/>
    <s v="United States"/>
    <n v="0"/>
    <n v="3953745"/>
    <s v="21st Century Film Corporation"/>
    <n v="93"/>
  </r>
  <r>
    <s v="The Experts"/>
    <s v="PG-13"/>
    <x v="3"/>
    <x v="9"/>
    <s v="January 13, 1989 (United States)"/>
    <n v="4.8"/>
    <x v="157"/>
    <s v="Dave Thomas"/>
    <s v="Steven Greene"/>
    <s v="John Travolta"/>
    <s v="Canada"/>
    <n v="0"/>
    <n v="169203"/>
    <s v="Paramount Pictures"/>
    <n v="94"/>
  </r>
  <r>
    <s v="Triumph of the Spirit"/>
    <s v="R"/>
    <x v="5"/>
    <x v="9"/>
    <s v="December 23, 1989 (South Korea)"/>
    <n v="6.8"/>
    <x v="157"/>
    <s v="Robert M. Young"/>
    <s v="Shimon Arama"/>
    <s v="Willem Dafoe"/>
    <s v="United States"/>
    <n v="0"/>
    <n v="408839"/>
    <s v="Nova International Films"/>
    <n v="120"/>
  </r>
  <r>
    <s v="The Unbelievable Truth"/>
    <s v="R"/>
    <x v="3"/>
    <x v="9"/>
    <s v="November 8, 1990 (Australia)"/>
    <n v="7.3"/>
    <x v="258"/>
    <s v="Hal Hartley"/>
    <s v="Hal Hartley"/>
    <s v="Adrienne Shelly"/>
    <s v="United States"/>
    <n v="75000"/>
    <m/>
    <s v="Action Features"/>
    <n v="90"/>
  </r>
  <r>
    <s v="True Believer"/>
    <s v="R"/>
    <x v="6"/>
    <x v="9"/>
    <s v="February 17, 1989 (United States)"/>
    <n v="6.7"/>
    <x v="43"/>
    <s v="Joseph Ruben"/>
    <s v="Wesley Strick"/>
    <s v="James Woods"/>
    <s v="United States"/>
    <n v="0"/>
    <n v="8742750"/>
    <s v="Columbia Pictures"/>
    <n v="108"/>
  </r>
  <r>
    <s v="The Horror Show"/>
    <s v="R"/>
    <x v="4"/>
    <x v="9"/>
    <s v="April 28, 1989 (United States)"/>
    <n v="5"/>
    <x v="112"/>
    <s v="James Isaac"/>
    <s v="Allyn Warner"/>
    <s v="Lance Henriksen"/>
    <s v="United States"/>
    <n v="3000000"/>
    <n v="1738897"/>
    <s v="Sean S. Cunningham Films"/>
    <n v="95"/>
  </r>
  <r>
    <s v="The Tall Guy"/>
    <s v="R"/>
    <x v="3"/>
    <x v="9"/>
    <s v="September 21, 1990 (United States)"/>
    <n v="6.2"/>
    <x v="43"/>
    <s v="Mel Smith"/>
    <s v="Richard Curtis"/>
    <s v="Jeff Goldblum"/>
    <s v="United Kingdom"/>
    <n v="0"/>
    <n v="510712"/>
    <s v="London Weekend Television (LWT)"/>
    <n v="92"/>
  </r>
  <r>
    <s v="The Toxic Avenger Part II"/>
    <s v="R"/>
    <x v="2"/>
    <x v="9"/>
    <s v="February 24, 1989 (United States)"/>
    <n v="5.0999999999999996"/>
    <x v="350"/>
    <s v="Michael Herz"/>
    <s v="Lloyd Kaufman"/>
    <s v="Ron Fazio"/>
    <s v="United States"/>
    <n v="2300000"/>
    <n v="792966"/>
    <s v="Lorimar Film Entertainment"/>
    <n v="102"/>
  </r>
  <r>
    <s v="Dead Bang"/>
    <s v="R"/>
    <x v="2"/>
    <x v="9"/>
    <s v="March 24, 1989 (United States)"/>
    <n v="6.1"/>
    <x v="154"/>
    <s v="John Frankenheimer"/>
    <s v="Robert Foster"/>
    <s v="Don Johnson"/>
    <s v="United States"/>
    <n v="14500000"/>
    <n v="8125592"/>
    <s v="Lorimar Film Entertainment"/>
    <n v="102"/>
  </r>
  <r>
    <s v="Music Box"/>
    <s v="PG-13"/>
    <x v="6"/>
    <x v="9"/>
    <s v="January 19, 1990 (United States)"/>
    <n v="7.4"/>
    <x v="200"/>
    <s v="Costa-Gavras"/>
    <s v="Joe Eszterhas"/>
    <s v="Jessica Lange"/>
    <s v="United States"/>
    <n v="0"/>
    <n v="6263883"/>
    <s v="Carolco Pictures"/>
    <n v="124"/>
  </r>
  <r>
    <s v="Gross Anatomy"/>
    <s v="PG-13"/>
    <x v="0"/>
    <x v="9"/>
    <s v="October 20, 1989 (United States)"/>
    <n v="6.1"/>
    <x v="112"/>
    <s v="Thom Eberhardt"/>
    <s v="Mark Spragg"/>
    <s v="Matthew Modine"/>
    <s v="United States"/>
    <n v="8500000"/>
    <n v="11604598"/>
    <s v="Hill/Rosenman"/>
    <n v="109"/>
  </r>
  <r>
    <s v="Violent Cop"/>
    <s v="Not Rated"/>
    <x v="2"/>
    <x v="9"/>
    <s v="July 16, 1999 (United States)"/>
    <n v="7.2"/>
    <x v="35"/>
    <s v="Takeshi Kitano"/>
    <s v="Hisashi Nozawa"/>
    <s v="Takeshi Kitano"/>
    <s v="Japan"/>
    <n v="0"/>
    <m/>
    <s v="Bandai Media Department"/>
    <n v="103"/>
  </r>
  <r>
    <s v="Renegades"/>
    <s v="R"/>
    <x v="2"/>
    <x v="9"/>
    <s v="June 2, 1989 (United States)"/>
    <n v="5.4"/>
    <x v="193"/>
    <s v="Jack Sholder"/>
    <s v="David Rich"/>
    <s v="Kiefer Sutherland"/>
    <s v="United States"/>
    <n v="16000000"/>
    <n v="9015164"/>
    <s v="Morgan Creek Entertainment"/>
    <n v="106"/>
  </r>
  <r>
    <s v="Sing"/>
    <s v="PG-13"/>
    <x v="0"/>
    <x v="9"/>
    <s v="March 31, 1989 (United States)"/>
    <n v="6.9"/>
    <x v="444"/>
    <s v="Richard Baskin"/>
    <s v="Dean Pitchford"/>
    <s v="Lorraine Bracco"/>
    <s v="United States"/>
    <n v="11500000"/>
    <n v="2260616"/>
    <s v="TriStar Pictures"/>
    <n v="98"/>
  </r>
  <r>
    <s v="Sweetie"/>
    <s v="R"/>
    <x v="3"/>
    <x v="9"/>
    <s v="September 28, 1989 (Australia)"/>
    <n v="6.8"/>
    <x v="154"/>
    <s v="Jane Campion"/>
    <s v="Gerard Lee"/>
    <s v="Geneviève Lemon"/>
    <s v="Australia"/>
    <n v="0"/>
    <n v="938562"/>
    <s v="Arenafilm"/>
    <n v="97"/>
  </r>
  <r>
    <s v="Listen to Me"/>
    <s v="PG-13"/>
    <x v="0"/>
    <x v="9"/>
    <s v="May 5, 1989 (United States)"/>
    <n v="5.3"/>
    <x v="63"/>
    <s v="Douglas Day Stewart"/>
    <s v="Douglas Day Stewart"/>
    <s v="Kirk Cameron"/>
    <s v="United States"/>
    <n v="0"/>
    <n v="4299023"/>
    <s v="Weintraub Entertainment Group"/>
    <n v="107"/>
  </r>
  <r>
    <s v="Miss Firecracker"/>
    <s v="PG"/>
    <x v="3"/>
    <x v="9"/>
    <s v="January 19, 1990 (Sweden)"/>
    <n v="6"/>
    <x v="40"/>
    <s v="Thomas Schlamme"/>
    <s v="Beth Henley"/>
    <s v="Holly Hunter"/>
    <s v="United States"/>
    <n v="0"/>
    <n v="1852655"/>
    <s v="Corsair Pictures"/>
    <n v="102"/>
  </r>
  <r>
    <s v="The Rachel Papers"/>
    <s v="R"/>
    <x v="0"/>
    <x v="9"/>
    <s v="May 12, 1989 (United States)"/>
    <n v="6.1"/>
    <x v="51"/>
    <s v="Damian Harris"/>
    <s v="Damian Harris"/>
    <s v="Dexter Fletcher"/>
    <s v="United Kingdom"/>
    <n v="0"/>
    <n v="201468"/>
    <s v="Initial Film and Television"/>
    <n v="95"/>
  </r>
  <r>
    <s v="Wired"/>
    <s v="R"/>
    <x v="5"/>
    <x v="9"/>
    <s v="August 25, 1989 (United States)"/>
    <n v="3.7"/>
    <x v="353"/>
    <s v="Larry Peerce"/>
    <s v="Bob Woodward"/>
    <s v="Michael Chiklis"/>
    <s v="United States"/>
    <n v="0"/>
    <n v="1089000"/>
    <s v="FM Entertainment"/>
    <n v="112"/>
  </r>
  <r>
    <s v="Lost Angels"/>
    <s v="R"/>
    <x v="0"/>
    <x v="9"/>
    <s v="May 5, 1989 (United States)"/>
    <n v="6"/>
    <x v="445"/>
    <s v="Hugh Hudson"/>
    <s v="Michael Weller"/>
    <s v="Donald Sutherland"/>
    <s v="United States"/>
    <n v="0"/>
    <n v="1247946"/>
    <m/>
    <n v="116"/>
  </r>
  <r>
    <s v="Jesus of Montreal"/>
    <s v="R"/>
    <x v="0"/>
    <x v="9"/>
    <s v="May 25, 1990 (United States)"/>
    <n v="7.5"/>
    <x v="261"/>
    <s v="Denys Arcand"/>
    <s v="Denys Arcand"/>
    <s v="Lothaire Bluteau"/>
    <s v="Canada"/>
    <n v="0"/>
    <n v="1601612"/>
    <s v="Max Films Productions"/>
    <n v="120"/>
  </r>
  <r>
    <s v="Rooftops"/>
    <s v="R"/>
    <x v="2"/>
    <x v="9"/>
    <s v="March 17, 1989 (United States)"/>
    <n v="4.8"/>
    <x v="446"/>
    <s v="Robert Wise"/>
    <s v="Allan A. Goldstein"/>
    <s v="Jason Gedrick"/>
    <s v="United States"/>
    <n v="0"/>
    <n v="2043889"/>
    <s v="Koch Company"/>
    <n v="98"/>
  </r>
  <r>
    <s v="After Midnight"/>
    <s v="R"/>
    <x v="4"/>
    <x v="9"/>
    <s v="November 3, 1989 (United States)"/>
    <n v="5.5"/>
    <x v="118"/>
    <s v="Jim Wheat"/>
    <s v="Ken Wheat"/>
    <s v="Jillian McWhirter"/>
    <s v="United States"/>
    <n v="3000000"/>
    <n v="76325"/>
    <s v="High Bar Productions"/>
    <n v="90"/>
  </r>
  <r>
    <s v="Disorganized Crime"/>
    <s v="R"/>
    <x v="2"/>
    <x v="9"/>
    <s v="April 14, 1989 (United States)"/>
    <n v="6.3"/>
    <x v="155"/>
    <s v="Jim Kouf"/>
    <s v="Jim Kouf"/>
    <s v="Hoyt Axton"/>
    <s v="United States"/>
    <n v="0"/>
    <n v="7723506"/>
    <s v="Kouf/Bigelow Productions"/>
    <n v="98"/>
  </r>
  <r>
    <s v="Slaves of New York"/>
    <s v="R"/>
    <x v="3"/>
    <x v="9"/>
    <s v="March 1989 (United States)"/>
    <n v="5.7"/>
    <x v="447"/>
    <s v="James Ivory"/>
    <s v="Tama Janowitz"/>
    <s v="Bernadette Peters"/>
    <s v="United States"/>
    <n v="0"/>
    <n v="463972"/>
    <s v="TriStar Pictures"/>
    <n v="124"/>
  </r>
  <r>
    <s v="Damned River"/>
    <s v="R"/>
    <x v="2"/>
    <x v="9"/>
    <s v="October 13, 1989 (United States)"/>
    <n v="5"/>
    <x v="448"/>
    <s v="Michael Schroeder"/>
    <s v="John Crowther"/>
    <s v="Stephen Shellen"/>
    <s v="United States"/>
    <n v="5000000"/>
    <m/>
    <s v="Metro-Goldwyn-Mayer (MGM)"/>
    <n v="95"/>
  </r>
  <r>
    <s v="My Twentieth Century"/>
    <m/>
    <x v="3"/>
    <x v="9"/>
    <s v="January 13, 1990 (Japan)"/>
    <n v="7.1"/>
    <x v="56"/>
    <s v="Ildikó Enyedi"/>
    <s v="Ildikó Enyedi"/>
    <s v="Dorota Segda"/>
    <s v="Hungary"/>
    <n v="0"/>
    <m/>
    <s v="Budapest Stúdió Vállalat"/>
    <n v="104"/>
  </r>
  <r>
    <s v="Scenes from the Class Struggle in Beverly Hills"/>
    <s v="R"/>
    <x v="3"/>
    <x v="9"/>
    <s v="July 1989 (United States)"/>
    <n v="6"/>
    <x v="123"/>
    <s v="Paul Bartel"/>
    <s v="Paul Bartel"/>
    <s v="Jacqueline Bisset"/>
    <s v="United States"/>
    <n v="0"/>
    <n v="2156471"/>
    <s v="North Street Films"/>
    <n v="103"/>
  </r>
  <r>
    <s v="The Terror Within"/>
    <s v="R"/>
    <x v="4"/>
    <x v="9"/>
    <s v="January 20, 1989 (United States)"/>
    <n v="4.8"/>
    <x v="113"/>
    <s v="Thierry Notz"/>
    <s v="Thomas McKelvey Cleaver"/>
    <s v="Andrew Stevens"/>
    <s v="United States"/>
    <n v="0"/>
    <n v="858591"/>
    <s v="Concorde Pictures"/>
    <n v="88"/>
  </r>
  <r>
    <s v="Farewell to the King"/>
    <s v="PG-13"/>
    <x v="2"/>
    <x v="9"/>
    <s v="March 3, 1989 (United States)"/>
    <n v="6.3"/>
    <x v="116"/>
    <s v="John Milius"/>
    <s v="Pierre Schoendoerffer"/>
    <s v="Nick Nolte"/>
    <s v="United States"/>
    <n v="20000000"/>
    <n v="2420917"/>
    <s v="Cine Location Services"/>
    <n v="117"/>
  </r>
  <r>
    <s v="See You in the Morning"/>
    <s v="PG-13"/>
    <x v="0"/>
    <x v="9"/>
    <s v="April 21, 1989 (United States)"/>
    <n v="5.8"/>
    <x v="449"/>
    <s v="Alan J. Pakula"/>
    <s v="Alan J. Pakula"/>
    <s v="Jeff Bridges"/>
    <s v="United States"/>
    <n v="0"/>
    <n v="4795009"/>
    <s v="Lorimar Film Entertainment"/>
    <n v="119"/>
  </r>
  <r>
    <s v="I, Madman"/>
    <s v="R"/>
    <x v="7"/>
    <x v="9"/>
    <s v="April 7, 1989 (United States)"/>
    <n v="6"/>
    <x v="46"/>
    <s v="Tibor Takács"/>
    <s v="David Chaskin"/>
    <s v="Jenny Wright"/>
    <s v="Canada"/>
    <n v="0"/>
    <m/>
    <s v="Trans World Entertainment (TWE)"/>
    <n v="89"/>
  </r>
  <r>
    <s v="Immediate Family"/>
    <s v="PG-13"/>
    <x v="0"/>
    <x v="9"/>
    <s v="October 27, 1989 (United States)"/>
    <n v="6"/>
    <x v="56"/>
    <s v="Jonathan Kaplan"/>
    <s v="Barbara Benedek"/>
    <s v="Glenn Close"/>
    <s v="United States"/>
    <n v="14000000"/>
    <n v="5932613"/>
    <s v="Columbia Pictures"/>
    <n v="95"/>
  </r>
  <r>
    <s v="In Country"/>
    <s v="R"/>
    <x v="0"/>
    <x v="9"/>
    <s v="September 29, 1989 (United States)"/>
    <n v="5.9"/>
    <x v="116"/>
    <s v="Norman Jewison"/>
    <s v="Bobbie Ann Mason"/>
    <s v="Emily Lloyd"/>
    <s v="United States"/>
    <n v="18000000"/>
    <n v="3531971"/>
    <s v="Warner Bros."/>
    <n v="120"/>
  </r>
  <r>
    <s v="Winter People"/>
    <s v="PG-13"/>
    <x v="0"/>
    <x v="9"/>
    <s v="April 14, 1989 (United States)"/>
    <n v="6.2"/>
    <x v="61"/>
    <s v="Ted Kotcheff"/>
    <s v="John Ehle"/>
    <s v="Kurt Russell"/>
    <s v="United States"/>
    <n v="0"/>
    <n v="2023282"/>
    <s v="Castle Rock Entertainment"/>
    <n v="110"/>
  </r>
  <r>
    <s v="Enemies, A Love Story"/>
    <s v="R"/>
    <x v="3"/>
    <x v="9"/>
    <s v="December 13, 1989 (United States)"/>
    <n v="6.6"/>
    <x v="68"/>
    <s v="Paul Mazursky"/>
    <s v="Isaac Bashevis Singer"/>
    <s v="Ron Silver"/>
    <s v="United States"/>
    <n v="9500000"/>
    <n v="7754571"/>
    <s v="Morgan Creek Entertainment"/>
    <n v="119"/>
  </r>
  <r>
    <s v="American Ninja 3: Blood Hunt"/>
    <s v="R"/>
    <x v="2"/>
    <x v="9"/>
    <s v="February 24, 1989 (United States)"/>
    <n v="3.6"/>
    <x v="258"/>
    <s v="Cedric Sundstrom"/>
    <s v="Avi Kleinberger"/>
    <s v="David Bradley"/>
    <s v="United States"/>
    <n v="0"/>
    <n v="902152"/>
    <s v="Breton Film Productions"/>
    <n v="89"/>
  </r>
  <r>
    <s v="Physical Evidence"/>
    <s v="R"/>
    <x v="6"/>
    <x v="9"/>
    <s v="January 27, 1989 (United States)"/>
    <n v="5.0999999999999996"/>
    <x v="113"/>
    <s v="Michael Crichton"/>
    <s v="Steve Ransohoff"/>
    <s v="Burt Reynolds"/>
    <s v="United States"/>
    <n v="17000000"/>
    <n v="3560932"/>
    <s v="Columbia Pictures"/>
    <n v="99"/>
  </r>
  <r>
    <s v="Worth Winning"/>
    <s v="PG-13"/>
    <x v="3"/>
    <x v="9"/>
    <s v="October 27, 1989 (United States)"/>
    <n v="5.8"/>
    <x v="113"/>
    <s v="Will Mackenzie"/>
    <s v="Dan Lewandowski"/>
    <s v="Mark Harmon"/>
    <s v="United States"/>
    <n v="0"/>
    <n v="3690328"/>
    <s v="A&amp;M Films"/>
    <n v="103"/>
  </r>
  <r>
    <s v="Edge of Sanity"/>
    <s v="R"/>
    <x v="4"/>
    <x v="9"/>
    <s v="April 14, 1989 (United States)"/>
    <n v="5.2"/>
    <x v="61"/>
    <s v="Gérard Kikoïne"/>
    <s v="J.P. Félix"/>
    <s v="Anthony Perkins"/>
    <s v="United Kingdom"/>
    <n v="0"/>
    <m/>
    <s v="Allied Vision"/>
    <n v="85"/>
  </r>
  <r>
    <s v="Brenda Starr"/>
    <s v="PG"/>
    <x v="1"/>
    <x v="9"/>
    <s v="April 15, 1992 (United States)"/>
    <n v="4.8"/>
    <x v="63"/>
    <s v="Robert Ellis Miller"/>
    <s v="Noreen Stone"/>
    <s v="Brooke Shields"/>
    <s v="United States"/>
    <n v="16000000"/>
    <n v="67878"/>
    <s v="AM/PM Entertainment"/>
    <n v="93"/>
  </r>
  <r>
    <s v="How I Got Into College"/>
    <s v="PG-13"/>
    <x v="3"/>
    <x v="9"/>
    <s v="May 19, 1989 (United States)"/>
    <n v="5.8"/>
    <x v="68"/>
    <s v="Savage Steve Holland"/>
    <s v="Terrel Seltzer"/>
    <s v="Anthony Edwards"/>
    <s v="United States"/>
    <n v="10000000"/>
    <n v="1642239"/>
    <s v="Twentieth Century Fox"/>
    <n v="86"/>
  </r>
  <r>
    <s v="Mortal Passions"/>
    <s v="R"/>
    <x v="6"/>
    <x v="9"/>
    <s v="January 26, 1990 (United States)"/>
    <n v="4.5"/>
    <x v="450"/>
    <s v="Andrew Lane"/>
    <s v="Alan Moskowitz"/>
    <s v="Zach Galligan"/>
    <s v="United States"/>
    <n v="0"/>
    <m/>
    <s v="Gibraltar Entertainment"/>
    <n v="92"/>
  </r>
  <r>
    <s v="Old Gringo"/>
    <s v="R"/>
    <x v="1"/>
    <x v="9"/>
    <s v="October 6, 1989 (United States)"/>
    <n v="5.8"/>
    <x v="57"/>
    <s v="Luis Puenzo"/>
    <s v="Carlos Fuentes"/>
    <s v="Jane Fonda"/>
    <s v="United States"/>
    <n v="34000000"/>
    <n v="3574256"/>
    <s v="Columbia Pictures"/>
    <n v="119"/>
  </r>
  <r>
    <s v="Relentless"/>
    <s v="R"/>
    <x v="6"/>
    <x v="9"/>
    <s v="August 30, 1989 (United States)"/>
    <n v="5.9"/>
    <x v="53"/>
    <s v="William Lustig"/>
    <s v="Phil Alden Robinson"/>
    <s v="Judd Nelson"/>
    <s v="United States"/>
    <n v="4000000"/>
    <n v="6985999"/>
    <s v="Cinetel Films"/>
    <n v="92"/>
  </r>
  <r>
    <s v="Cheetah"/>
    <s v="G"/>
    <x v="1"/>
    <x v="9"/>
    <s v="August 18, 1989 (United States)"/>
    <n v="6"/>
    <x v="451"/>
    <s v="Jeff Blyth"/>
    <s v="Alan Caillou"/>
    <s v="Keith Coogan"/>
    <s v="United States"/>
    <n v="5000000"/>
    <n v="8153677"/>
    <s v="Silver Screen Partners III"/>
    <n v="83"/>
  </r>
  <r>
    <s v="Monsieur Hire"/>
    <s v="PG-13"/>
    <x v="6"/>
    <x v="9"/>
    <s v="June 1990 (United States)"/>
    <n v="7.6"/>
    <x v="159"/>
    <s v="Patrice Leconte"/>
    <s v="Georges Simenon"/>
    <s v="Michel Blanc"/>
    <s v="France"/>
    <n v="0"/>
    <n v="1417030"/>
    <s v="Cinéa"/>
    <n v="81"/>
  </r>
  <r>
    <s v="Prancer"/>
    <s v="G"/>
    <x v="0"/>
    <x v="9"/>
    <s v="November 17, 1989 (United States)"/>
    <n v="6.4"/>
    <x v="67"/>
    <s v="John D. Hancock"/>
    <s v="Greg Taylor"/>
    <s v="Sam Elliott"/>
    <s v="United States"/>
    <n v="0"/>
    <n v="18587135"/>
    <s v="Cineplex Odeon Films"/>
    <n v="103"/>
  </r>
  <r>
    <s v="Too Beautiful for You"/>
    <s v="R"/>
    <x v="3"/>
    <x v="9"/>
    <s v="April 1990 (United States)"/>
    <n v="6.8"/>
    <x v="47"/>
    <s v="Bertrand Blier"/>
    <s v="Bertrand Blier"/>
    <s v="Gérard Depardieu"/>
    <s v="France"/>
    <n v="0"/>
    <n v="1776440"/>
    <s v="Ciné Valse"/>
    <n v="91"/>
  </r>
  <r>
    <s v="Getting It Right"/>
    <s v="R"/>
    <x v="3"/>
    <x v="9"/>
    <s v="May 5, 1989 (United States)"/>
    <n v="6.4"/>
    <x v="117"/>
    <s v="Randal Kleiser"/>
    <s v="Elizabeth Jane Howard"/>
    <s v="Jesse Birdsall"/>
    <s v="United Kingdom"/>
    <n v="0"/>
    <n v="960385"/>
    <s v="Management Company Entertainment Group (MCEG)"/>
    <n v="102"/>
  </r>
  <r>
    <s v="Rude Awakening"/>
    <s v="R"/>
    <x v="3"/>
    <x v="9"/>
    <s v="August 16, 1989 (United States)"/>
    <n v="4.8"/>
    <x v="123"/>
    <s v="David Greenwalt"/>
    <s v="Neil Levy"/>
    <s v="Cheech Marin"/>
    <s v="United States"/>
    <n v="10000000"/>
    <n v="3169719"/>
    <s v="Aaron Russo Entertainment"/>
    <n v="100"/>
  </r>
  <r>
    <s v="Cookie"/>
    <s v="R"/>
    <x v="3"/>
    <x v="9"/>
    <s v="August 23, 1989 (United States)"/>
    <n v="5.4"/>
    <x v="123"/>
    <s v="Susan Seidelman"/>
    <s v="Nora Ephron"/>
    <s v="Peter Falk"/>
    <s v="United States"/>
    <n v="0"/>
    <n v="1869417"/>
    <s v="Lorimar Film Entertainment"/>
    <n v="94"/>
  </r>
  <r>
    <s v="Bloodhounds of Broadway"/>
    <s v="PG"/>
    <x v="3"/>
    <x v="9"/>
    <s v="November 3, 1989 (United States)"/>
    <n v="5.5"/>
    <x v="123"/>
    <s v="Howard Brookner"/>
    <s v="Howard Brookner"/>
    <s v="Josef Sommer"/>
    <s v="United States"/>
    <n v="4000000"/>
    <n v="43671"/>
    <s v="American Playhouse Theatrical Films"/>
    <n v="93"/>
  </r>
  <r>
    <s v="The Toxic Avenger Part III: The Last Temptation of Toxie"/>
    <s v="R"/>
    <x v="2"/>
    <x v="9"/>
    <s v="November 24, 1989 (United States)"/>
    <n v="4.4000000000000004"/>
    <x v="34"/>
    <s v="Michael Herz"/>
    <s v="Lloyd Kaufman"/>
    <s v="Ron Fazio"/>
    <s v="United States"/>
    <n v="0"/>
    <n v="363561"/>
    <s v="Troma Entertainment"/>
    <n v="102"/>
  </r>
  <r>
    <s v="River of Death"/>
    <s v="R"/>
    <x v="2"/>
    <x v="9"/>
    <s v="September 29, 1989 (United States)"/>
    <n v="4.3"/>
    <x v="59"/>
    <s v="Steve Carver"/>
    <s v="Alistair MacLean"/>
    <s v="Michael Dudikoff"/>
    <s v="United States"/>
    <n v="0"/>
    <m/>
    <s v="Breton Film Productions"/>
    <n v="107"/>
  </r>
  <r>
    <s v="Staying Together"/>
    <s v="R"/>
    <x v="3"/>
    <x v="9"/>
    <s v="November 10, 1989 (United States)"/>
    <n v="6.2"/>
    <x v="115"/>
    <s v="Lee Grant"/>
    <s v="Monte Merrick"/>
    <s v="Sean Astin"/>
    <s v="United States"/>
    <n v="0"/>
    <n v="4348025"/>
    <m/>
    <n v="91"/>
  </r>
  <r>
    <s v="Fast Food"/>
    <s v="PG-13"/>
    <x v="3"/>
    <x v="9"/>
    <s v="April 28, 1989 (United States)"/>
    <n v="4.5"/>
    <x v="172"/>
    <s v="Michael A. Simpson"/>
    <s v="Scott B. Sowers"/>
    <s v="Clark Brandon"/>
    <s v="United States"/>
    <n v="0"/>
    <m/>
    <s v="Double Helix Films"/>
    <n v="92"/>
  </r>
  <r>
    <s v="Martians Go Home"/>
    <s v="PG-13"/>
    <x v="3"/>
    <x v="9"/>
    <s v="April 20, 1990 (United States)"/>
    <n v="3.1"/>
    <x v="452"/>
    <s v="David Odell"/>
    <s v="Fredric Brown"/>
    <s v="Randy Quaid"/>
    <s v="United States"/>
    <n v="0"/>
    <n v="129778"/>
    <s v="Edward R. Pressman Productions"/>
    <n v="89"/>
  </r>
  <r>
    <s v="Night Game"/>
    <s v="R"/>
    <x v="6"/>
    <x v="9"/>
    <s v="September 15, 1989 (United States)"/>
    <n v="4.9000000000000004"/>
    <x v="453"/>
    <s v="Peter Masterson"/>
    <s v="Spencer Eastman"/>
    <s v="Roy Scheider"/>
    <s v="United States"/>
    <n v="0"/>
    <n v="337812"/>
    <s v="Epic Productions"/>
    <n v="95"/>
  </r>
  <r>
    <s v="Romero"/>
    <s v="PG-13"/>
    <x v="5"/>
    <x v="9"/>
    <s v="August 25, 1989 (United States)"/>
    <n v="7.2"/>
    <x v="68"/>
    <s v="John Duigan"/>
    <s v="John Sacret Young"/>
    <s v="Raul Julia"/>
    <s v="United States"/>
    <n v="0"/>
    <n v="1316495"/>
    <s v="Paulist Pictures"/>
    <n v="102"/>
  </r>
  <r>
    <s v="84C MoPic"/>
    <s v="R"/>
    <x v="0"/>
    <x v="9"/>
    <s v="April 7, 1989 (United States)"/>
    <n v="6.9"/>
    <x v="118"/>
    <s v="Patrick Sheane Duncan"/>
    <s v="Patrick Sheane Duncan"/>
    <s v="Jonathan Emerson"/>
    <s v="United States"/>
    <n v="0"/>
    <m/>
    <s v="Charlie Mopic"/>
    <n v="95"/>
  </r>
  <r>
    <s v="Rosalie Goes Shopping"/>
    <s v="PG"/>
    <x v="3"/>
    <x v="9"/>
    <s v="May 1990 (United States)"/>
    <n v="5.8"/>
    <x v="454"/>
    <s v="Percy Adlon"/>
    <s v="Christopher Doherty"/>
    <s v="Marianne Sägebrecht"/>
    <s v="United States"/>
    <n v="0"/>
    <n v="574080"/>
    <s v="Bayerischer Rundfunk (BR)"/>
    <n v="94"/>
  </r>
  <r>
    <s v="True Love"/>
    <s v="R"/>
    <x v="3"/>
    <x v="9"/>
    <s v="September 15, 1989 (United States)"/>
    <n v="6"/>
    <x v="455"/>
    <s v="Nancy Savoca"/>
    <s v="Nancy Savoca"/>
    <s v="Annabella Sciorra"/>
    <s v="United States"/>
    <n v="0"/>
    <n v="1354268"/>
    <s v="United Artists"/>
    <n v="104"/>
  </r>
  <r>
    <s v="Second Sight"/>
    <s v="PG"/>
    <x v="3"/>
    <x v="9"/>
    <s v="November 3, 1989 (United States)"/>
    <n v="4.4000000000000004"/>
    <x v="61"/>
    <s v="Joel Zwick"/>
    <s v="Tom Schulman"/>
    <s v="John Larroquette"/>
    <s v="United States"/>
    <n v="0"/>
    <n v="5368865"/>
    <s v="Lorimar Film Entertainment"/>
    <n v="83"/>
  </r>
  <r>
    <s v="A Chorus of Disapproval"/>
    <s v="PG"/>
    <x v="3"/>
    <x v="9"/>
    <s v="November 3, 1989 (United Kingdom)"/>
    <n v="5.6"/>
    <x v="456"/>
    <s v="Michael Winner"/>
    <s v="Alan Ayckbourn"/>
    <s v="Jeremy Irons"/>
    <s v="United Kingdom"/>
    <n v="0"/>
    <n v="216373"/>
    <s v="Curzon Films"/>
    <n v="92"/>
  </r>
  <r>
    <s v="The Lemon Sisters"/>
    <s v="PG-13"/>
    <x v="3"/>
    <x v="9"/>
    <s v="August 31, 1990 (United States)"/>
    <n v="5"/>
    <x v="457"/>
    <s v="Joyce Chopra"/>
    <s v="Jeremy Pikser"/>
    <s v="Diane Keaton"/>
    <s v="United States"/>
    <n v="9000000"/>
    <n v="3473905"/>
    <s v="Lightyear Entertainment"/>
    <n v="93"/>
  </r>
  <r>
    <s v="Breaking In"/>
    <s v="R"/>
    <x v="1"/>
    <x v="9"/>
    <s v="October 13, 1989 (United States)"/>
    <n v="6.1"/>
    <x v="53"/>
    <s v="Bill Forsyth"/>
    <s v="John Sayles"/>
    <s v="Burt Reynolds"/>
    <s v="United States"/>
    <n v="6000000"/>
    <n v="1877618"/>
    <s v="Act III Communications"/>
    <n v="94"/>
  </r>
  <r>
    <s v="Crack House"/>
    <s v="R"/>
    <x v="2"/>
    <x v="9"/>
    <s v="November 10, 1989 (United States)"/>
    <n v="5.5"/>
    <x v="458"/>
    <s v="Michael Fischa"/>
    <s v="Blake Schaffer"/>
    <s v="Jim Brown"/>
    <s v="United States"/>
    <n v="0"/>
    <n v="862551"/>
    <s v="Silverman Entertainment"/>
    <n v="90"/>
  </r>
  <r>
    <s v="Goodfellas"/>
    <s v="R"/>
    <x v="5"/>
    <x v="10"/>
    <s v="September 21, 1990 (United States)"/>
    <n v="8.6999999999999993"/>
    <x v="287"/>
    <s v="Martin Scorsese"/>
    <s v="Nicholas Pileggi"/>
    <s v="Robert De Niro"/>
    <s v="United States"/>
    <n v="25000000"/>
    <n v="46963277"/>
    <s v="Warner Bros."/>
    <n v="146"/>
  </r>
  <r>
    <s v="The Godfather: Part III"/>
    <s v="R"/>
    <x v="6"/>
    <x v="10"/>
    <s v="December 25, 1990 (United States)"/>
    <n v="7.6"/>
    <x v="459"/>
    <s v="Francis Ford Coppola"/>
    <s v="Mario Puzo"/>
    <s v="Al Pacino"/>
    <s v="United States"/>
    <n v="54000000"/>
    <n v="136861392"/>
    <s v="Paramount Pictures"/>
    <n v="162"/>
  </r>
  <r>
    <s v="Total Recall"/>
    <s v="R"/>
    <x v="2"/>
    <x v="10"/>
    <s v="June 1, 1990 (United States)"/>
    <n v="7.5"/>
    <x v="460"/>
    <s v="Paul Verhoeven"/>
    <s v="Philip K. Dick"/>
    <s v="Arnold Schwarzenegger"/>
    <s v="United States"/>
    <n v="65000000"/>
    <n v="261317921"/>
    <s v="Carolco Pictures"/>
    <n v="113"/>
  </r>
  <r>
    <s v="Pretty Woman"/>
    <s v="R"/>
    <x v="3"/>
    <x v="10"/>
    <s v="March 23, 1990 (United States)"/>
    <n v="7"/>
    <x v="461"/>
    <s v="Garry Marshall"/>
    <s v="J.F. Lawton"/>
    <s v="Richard Gere"/>
    <s v="United States"/>
    <n v="14000000"/>
    <n v="463406268"/>
    <s v="Touchstone Pictures"/>
    <n v="119"/>
  </r>
  <r>
    <s v="Home Alone"/>
    <s v="PG"/>
    <x v="3"/>
    <x v="10"/>
    <s v="November 16, 1990 (United States)"/>
    <n v="7.6"/>
    <x v="462"/>
    <s v="Chris Columbus"/>
    <s v="John Hughes"/>
    <s v="Macaulay Culkin"/>
    <s v="United States"/>
    <n v="18000000"/>
    <n v="476684675"/>
    <s v="Hughes Entertainment"/>
    <n v="103"/>
  </r>
  <r>
    <s v="Ghost"/>
    <s v="PG-13"/>
    <x v="0"/>
    <x v="10"/>
    <s v="July 13, 1990 (United States)"/>
    <n v="7.1"/>
    <x v="463"/>
    <s v="Jerry Zucker"/>
    <s v="Bruce Joel Rubin"/>
    <s v="Patrick Swayze"/>
    <s v="United States"/>
    <n v="22000000"/>
    <n v="505703557"/>
    <s v="Paramount Pictures"/>
    <n v="127"/>
  </r>
  <r>
    <s v="Dances with Wolves"/>
    <s v="PG-13"/>
    <x v="1"/>
    <x v="10"/>
    <s v="November 21, 1990 (United States)"/>
    <n v="8"/>
    <x v="464"/>
    <s v="Kevin Costner"/>
    <s v="Michael Blake"/>
    <s v="Kevin Costner"/>
    <s v="United States"/>
    <n v="22000000"/>
    <n v="424208848"/>
    <s v="Tig Productions"/>
    <n v="181"/>
  </r>
  <r>
    <s v="Tremors"/>
    <s v="PG-13"/>
    <x v="3"/>
    <x v="10"/>
    <s v="January 19, 1990 (United States)"/>
    <n v="7.1"/>
    <x v="437"/>
    <s v="Ron Underwood"/>
    <s v="S.S. Wilson"/>
    <s v="Kevin Bacon"/>
    <s v="United States"/>
    <n v="11000000"/>
    <n v="16667084"/>
    <s v="Universal Pictures"/>
    <n v="96"/>
  </r>
  <r>
    <s v="Die Hard 2"/>
    <s v="R"/>
    <x v="2"/>
    <x v="10"/>
    <s v="July 3, 1990 (United States)"/>
    <n v="7.1"/>
    <x v="465"/>
    <s v="Renny Harlin"/>
    <s v="Steven E. de Souza"/>
    <s v="Bruce Willis"/>
    <s v="United States"/>
    <n v="70000000"/>
    <n v="240031274"/>
    <s v="Twentieth Century Fox"/>
    <n v="124"/>
  </r>
  <r>
    <s v="Misery"/>
    <s v="R"/>
    <x v="0"/>
    <x v="10"/>
    <s v="November 30, 1990 (United States)"/>
    <n v="7.8"/>
    <x v="291"/>
    <s v="Rob Reiner"/>
    <s v="Stephen King"/>
    <s v="James Caan"/>
    <s v="United States"/>
    <n v="20000000"/>
    <n v="61276872"/>
    <s v="Castle Rock Entertainment"/>
    <n v="107"/>
  </r>
  <r>
    <s v="Kindergarten Cop"/>
    <s v="PG-13"/>
    <x v="2"/>
    <x v="10"/>
    <s v="December 21, 1990 (United States)"/>
    <n v="6.2"/>
    <x v="466"/>
    <s v="Ivan Reitman"/>
    <s v="Murray Salem"/>
    <s v="Arnold Schwarzenegger"/>
    <s v="United States"/>
    <n v="15000000"/>
    <n v="201957688"/>
    <s v="Universal Pictures"/>
    <n v="111"/>
  </r>
  <r>
    <s v="The Bonfire of the Vanities"/>
    <s v="R"/>
    <x v="3"/>
    <x v="10"/>
    <s v="December 21, 1990 (United States)"/>
    <n v="5.6"/>
    <x v="22"/>
    <s v="Brian De Palma"/>
    <s v="Michael Cristofer"/>
    <s v="Tom Hanks"/>
    <s v="United States"/>
    <n v="47000000"/>
    <n v="15691192"/>
    <s v="Warner Bros."/>
    <n v="125"/>
  </r>
  <r>
    <s v="Teenage Mutant Ninja Turtles"/>
    <s v="PG"/>
    <x v="2"/>
    <x v="10"/>
    <s v="March 30, 1990 (United States)"/>
    <n v="6.8"/>
    <x v="288"/>
    <s v="Steve Barron"/>
    <s v="Kevin Eastman"/>
    <s v="Judith Hoag"/>
    <s v="United States"/>
    <n v="13500000"/>
    <n v="201965915"/>
    <s v="888 Productions"/>
    <n v="93"/>
  </r>
  <r>
    <s v="Edward Scissorhands"/>
    <s v="PG-13"/>
    <x v="0"/>
    <x v="10"/>
    <s v="December 14, 1990 (United States)"/>
    <n v="7.9"/>
    <x v="467"/>
    <s v="Tim Burton"/>
    <s v="Tim Burton"/>
    <s v="Johnny Depp"/>
    <s v="United States"/>
    <n v="20000000"/>
    <n v="86024005"/>
    <s v="Twentieth Century Fox"/>
    <n v="105"/>
  </r>
  <r>
    <s v="The Hunt for Red October"/>
    <s v="PG"/>
    <x v="2"/>
    <x v="10"/>
    <s v="March 2, 1990 (United States)"/>
    <n v="7.6"/>
    <x v="340"/>
    <s v="John McTiernan"/>
    <s v="Tom Clancy"/>
    <s v="Sean Connery"/>
    <s v="United States"/>
    <n v="30000000"/>
    <n v="200512643"/>
    <s v="Paramount Pictures"/>
    <n v="135"/>
  </r>
  <r>
    <s v="Dick Tracy"/>
    <s v="PG"/>
    <x v="2"/>
    <x v="10"/>
    <s v="June 15, 1990 (United States)"/>
    <n v="6.1"/>
    <x v="83"/>
    <s v="Warren Beatty"/>
    <s v="Chester Gould"/>
    <s v="Warren Beatty"/>
    <s v="United States"/>
    <n v="47000000"/>
    <n v="162738726"/>
    <s v="Touchstone Pictures"/>
    <n v="105"/>
  </r>
  <r>
    <s v="Awakenings"/>
    <s v="PG-13"/>
    <x v="5"/>
    <x v="10"/>
    <s v="January 11, 1991 (United States)"/>
    <n v="7.8"/>
    <x v="383"/>
    <s v="Penny Marshall"/>
    <s v="Oliver Sacks"/>
    <s v="Robert De Niro"/>
    <s v="United States"/>
    <n v="31000000"/>
    <n v="52096475"/>
    <s v="Columbia Pictures"/>
    <n v="121"/>
  </r>
  <r>
    <s v="The Handmaid's Tale"/>
    <s v="R"/>
    <x v="0"/>
    <x v="10"/>
    <s v="March 9, 1990 (United States)"/>
    <n v="6"/>
    <x v="32"/>
    <s v="Volker Schlöndorff"/>
    <s v="Margaret Atwood"/>
    <s v="Natasha Richardson"/>
    <s v="United States"/>
    <n v="0"/>
    <n v="4960385"/>
    <s v="Bioskop Film"/>
    <n v="108"/>
  </r>
  <r>
    <s v="Wild at Heart"/>
    <s v="R"/>
    <x v="3"/>
    <x v="10"/>
    <s v="August 17, 1990 (United States)"/>
    <n v="7.2"/>
    <x v="190"/>
    <s v="David Lynch"/>
    <s v="Barry Gifford"/>
    <s v="Nicolas Cage"/>
    <s v="United States"/>
    <n v="9500000"/>
    <n v="14561425"/>
    <s v="PolyGram Filmed Entertainment"/>
    <n v="125"/>
  </r>
  <r>
    <s v="Predator 2"/>
    <s v="R"/>
    <x v="2"/>
    <x v="10"/>
    <s v="November 21, 1990 (United States)"/>
    <n v="6.3"/>
    <x v="468"/>
    <s v="Stephen Hopkins"/>
    <s v="Jim Thomas"/>
    <s v="Danny Glover"/>
    <s v="United States"/>
    <n v="35000000"/>
    <n v="57120318"/>
    <s v="Davis Entertainment"/>
    <n v="108"/>
  </r>
  <r>
    <s v="RoboCop 2"/>
    <s v="R"/>
    <x v="2"/>
    <x v="10"/>
    <s v="June 22, 1990 (United States)"/>
    <n v="5.8"/>
    <x v="185"/>
    <s v="Irvin Kershner"/>
    <s v="Edward Neumeier"/>
    <s v="Peter Weller"/>
    <s v="United States"/>
    <n v="25000000"/>
    <n v="45681173"/>
    <s v="Orion Pictures"/>
    <n v="117"/>
  </r>
  <r>
    <s v="The Witches"/>
    <s v="PG"/>
    <x v="1"/>
    <x v="10"/>
    <s v="August 24, 1990 (United States)"/>
    <n v="6.9"/>
    <x v="247"/>
    <s v="Nicolas Roeg"/>
    <s v="Roald Dahl"/>
    <s v="Anjelica Huston"/>
    <s v="United Kingdom"/>
    <n v="0"/>
    <n v="10360553"/>
    <s v="Lorimar Film Entertainment"/>
    <n v="91"/>
  </r>
  <r>
    <s v="Jacob's Ladder"/>
    <s v="R"/>
    <x v="0"/>
    <x v="10"/>
    <s v="November 2, 1990 (United States)"/>
    <n v="7.5"/>
    <x v="8"/>
    <s v="Adrian Lyne"/>
    <s v="Bruce Joel Rubin"/>
    <s v="Tim Robbins"/>
    <s v="United States"/>
    <n v="25000000"/>
    <n v="26118851"/>
    <s v="Carolco Pictures"/>
    <n v="113"/>
  </r>
  <r>
    <s v="Back to the Future Part III"/>
    <s v="PG"/>
    <x v="1"/>
    <x v="10"/>
    <s v="May 25, 1990 (United States)"/>
    <n v="7.4"/>
    <x v="469"/>
    <s v="Robert Zemeckis"/>
    <s v="Robert Zemeckis"/>
    <s v="Michael J. Fox"/>
    <s v="United States"/>
    <n v="40000000"/>
    <n v="245077583"/>
    <s v="Universal Pictures"/>
    <n v="118"/>
  </r>
  <r>
    <s v="Darkman"/>
    <s v="R"/>
    <x v="2"/>
    <x v="10"/>
    <s v="August 24, 1990 (United States)"/>
    <n v="6.4"/>
    <x v="89"/>
    <s v="Sam Raimi"/>
    <s v="Sam Raimi"/>
    <s v="Liam Neeson"/>
    <s v="United States"/>
    <n v="14000000"/>
    <n v="48878502"/>
    <s v="Renaissance Pictures"/>
    <n v="96"/>
  </r>
  <r>
    <s v="The Hot Spot"/>
    <s v="R"/>
    <x v="6"/>
    <x v="10"/>
    <s v="October 26, 1990 (United States)"/>
    <n v="6.4"/>
    <x v="35"/>
    <s v="Dennis Hopper"/>
    <s v="Charles Williams"/>
    <s v="Don Johnson"/>
    <s v="United States"/>
    <n v="13000000"/>
    <n v="1293976"/>
    <s v="Orion Pictures"/>
    <n v="130"/>
  </r>
  <r>
    <s v="Cry-Baby"/>
    <s v="PG-13"/>
    <x v="3"/>
    <x v="10"/>
    <s v="April 6, 1990 (United States)"/>
    <n v="6.5"/>
    <x v="188"/>
    <s v="John Waters"/>
    <s v="John Waters"/>
    <s v="Johnny Depp"/>
    <s v="United States"/>
    <n v="11000000"/>
    <n v="8266343"/>
    <s v="Universal Pictures"/>
    <n v="85"/>
  </r>
  <r>
    <s v="Presumed Innocent"/>
    <s v="R"/>
    <x v="16"/>
    <x v="10"/>
    <s v="July 27, 1990 (United States)"/>
    <n v="6.9"/>
    <x v="244"/>
    <s v="Alan J. Pakula"/>
    <s v="Scott Turow"/>
    <s v="Harrison Ford"/>
    <s v="United States"/>
    <n v="22000000"/>
    <n v="221303188"/>
    <s v="Warner Bros."/>
    <n v="127"/>
  </r>
  <r>
    <s v="Arachnophobia"/>
    <s v="PG-13"/>
    <x v="3"/>
    <x v="10"/>
    <s v="July 18, 1990 (United States)"/>
    <n v="6.4"/>
    <x v="1"/>
    <s v="Frank Marshall"/>
    <s v="Don Jakoby"/>
    <s v="Jeff Daniels"/>
    <s v="United States"/>
    <n v="22000000"/>
    <n v="53208180"/>
    <s v="Hollywood Pictures"/>
    <n v="109"/>
  </r>
  <r>
    <s v="Days of Thunder"/>
    <s v="PG-13"/>
    <x v="2"/>
    <x v="10"/>
    <s v="June 27, 1990 (United States)"/>
    <n v="6.1"/>
    <x v="296"/>
    <s v="Tony Scott"/>
    <s v="Robert Towne"/>
    <s v="Tom Cruise"/>
    <s v="United States"/>
    <n v="60000000"/>
    <n v="157920733"/>
    <s v="Don Simpson/Jerry Bruckheimer Films"/>
    <n v="107"/>
  </r>
  <r>
    <s v="King of New York"/>
    <s v="R"/>
    <x v="6"/>
    <x v="10"/>
    <s v="January 5, 1991 (United States)"/>
    <n v="7"/>
    <x v="87"/>
    <s v="Abel Ferrara"/>
    <s v="Nicholas St. John"/>
    <s v="Christopher Walken"/>
    <s v="Italy"/>
    <n v="5300000"/>
    <n v="2554476"/>
    <s v="Reteitalia"/>
    <n v="103"/>
  </r>
  <r>
    <s v="Gremlins 2: The New Batch"/>
    <s v="PG-13"/>
    <x v="3"/>
    <x v="10"/>
    <s v="June 15, 1990 (United States)"/>
    <n v="6.4"/>
    <x v="470"/>
    <s v="Joe Dante"/>
    <s v="Chris Columbus"/>
    <s v="Zach Galligan"/>
    <s v="United States"/>
    <n v="50000000"/>
    <n v="41482207"/>
    <s v="Warner Bros."/>
    <n v="106"/>
  </r>
  <r>
    <s v="Rocky V"/>
    <s v="PG-13"/>
    <x v="0"/>
    <x v="10"/>
    <s v="November 16, 1990 (United States)"/>
    <n v="5.3"/>
    <x v="383"/>
    <s v="John G. Avildsen"/>
    <s v="Sylvester Stallone"/>
    <s v="Sylvester Stallone"/>
    <s v="United States"/>
    <n v="42000000"/>
    <n v="119946358"/>
    <s v="United Artists"/>
    <n v="104"/>
  </r>
  <r>
    <s v="Young Guns II"/>
    <s v="PG-13"/>
    <x v="2"/>
    <x v="10"/>
    <s v="August 1, 1990 (United States)"/>
    <n v="6.5"/>
    <x v="76"/>
    <s v="Geoff Murphy"/>
    <s v="John Fusco"/>
    <s v="Emilio Estevez"/>
    <s v="United States"/>
    <n v="20000000"/>
    <n v="44143410"/>
    <s v="Morgan Creek Entertainment"/>
    <n v="104"/>
  </r>
  <r>
    <s v="Miller's Crossing"/>
    <s v="R"/>
    <x v="6"/>
    <x v="10"/>
    <s v="October 5, 1990 (United States)"/>
    <n v="7.7"/>
    <x v="338"/>
    <s v="Joel Coen"/>
    <s v="Joel Coen"/>
    <s v="Gabriel Byrne"/>
    <s v="United States"/>
    <n v="14000000"/>
    <n v="5080409"/>
    <s v="Circle Films"/>
    <n v="115"/>
  </r>
  <r>
    <s v="Revenge"/>
    <s v="R"/>
    <x v="2"/>
    <x v="10"/>
    <s v="February 16, 1990 (United States)"/>
    <n v="6.2"/>
    <x v="27"/>
    <s v="Tony Scott"/>
    <s v="Jim Harrison"/>
    <s v="Kevin Costner"/>
    <s v="United States"/>
    <n v="22000000"/>
    <n v="15645616"/>
    <s v="New World Pictures"/>
    <n v="124"/>
  </r>
  <r>
    <s v="Lord of the Flies"/>
    <s v="R"/>
    <x v="1"/>
    <x v="10"/>
    <s v="March 16, 1990 (United States)"/>
    <n v="6.4"/>
    <x v="101"/>
    <s v="Harry Hook"/>
    <s v="William Golding"/>
    <s v="Balthazar Getty"/>
    <s v="United States"/>
    <n v="0"/>
    <n v="13985225"/>
    <s v="Castle Rock Entertainment"/>
    <n v="90"/>
  </r>
  <r>
    <s v="Nikita"/>
    <s v="R"/>
    <x v="2"/>
    <x v="10"/>
    <s v="April 1991 (United States)"/>
    <n v="7.3"/>
    <x v="345"/>
    <s v="Luc Besson"/>
    <s v="Luc Besson"/>
    <s v="Anne Parillaud"/>
    <s v="France"/>
    <n v="0"/>
    <n v="5017971"/>
    <s v="Gaumont"/>
    <n v="117"/>
  </r>
  <r>
    <s v="Mermaids"/>
    <s v="PG-13"/>
    <x v="3"/>
    <x v="10"/>
    <s v="December 14, 1990 (United States)"/>
    <n v="6.7"/>
    <x v="12"/>
    <s v="Richard Benjamin"/>
    <s v="Patty Dann"/>
    <s v="Cher"/>
    <s v="United States"/>
    <n v="20000000"/>
    <n v="35419397"/>
    <s v="Orion Pictures"/>
    <n v="110"/>
  </r>
  <r>
    <s v="Child's Play 2"/>
    <s v="R"/>
    <x v="4"/>
    <x v="10"/>
    <s v="November 9, 1990 (United States)"/>
    <n v="5.9"/>
    <x v="81"/>
    <s v="John Lafia"/>
    <s v="Don Mancini"/>
    <s v="Alex Vincent"/>
    <s v="United States"/>
    <n v="13000000"/>
    <n v="35763605"/>
    <s v="Universal Pictures"/>
    <n v="84"/>
  </r>
  <r>
    <s v="Joe Versus the Volcano"/>
    <s v="PG"/>
    <x v="3"/>
    <x v="10"/>
    <s v="March 9, 1990 (United States)"/>
    <n v="5.8"/>
    <x v="251"/>
    <s v="John Patrick Shanley"/>
    <s v="John Patrick Shanley"/>
    <s v="Tom Hanks"/>
    <s v="United States"/>
    <n v="25000000"/>
    <n v="39404261"/>
    <s v="Warner Bros."/>
    <n v="102"/>
  </r>
  <r>
    <s v="Slacker"/>
    <s v="R"/>
    <x v="3"/>
    <x v="10"/>
    <s v="July 5, 1991 (United States)"/>
    <n v="7.1"/>
    <x v="20"/>
    <s v="Richard Linklater"/>
    <s v="Richard Linklater"/>
    <s v="Richard Linklater"/>
    <s v="United States"/>
    <n v="23000"/>
    <n v="1228108"/>
    <s v="Detour Filmproduction"/>
    <n v="97"/>
  </r>
  <r>
    <s v="Flatliners"/>
    <s v="R"/>
    <x v="0"/>
    <x v="10"/>
    <s v="August 10, 1990 (United States)"/>
    <n v="6.6"/>
    <x v="342"/>
    <s v="Joel Schumacher"/>
    <s v="Peter Filardi"/>
    <s v="Kiefer Sutherland"/>
    <s v="United States"/>
    <n v="26000000"/>
    <n v="61489265"/>
    <s v="Columbia Pictures"/>
    <n v="115"/>
  </r>
  <r>
    <s v="Days of Being Wild"/>
    <s v="Not Rated"/>
    <x v="6"/>
    <x v="10"/>
    <s v="December 15, 1990 (Hong Kong)"/>
    <n v="7.5"/>
    <x v="97"/>
    <s v="Kar-Wai Wong"/>
    <s v="Jeffrey Lau"/>
    <s v="Leslie Cheung"/>
    <s v="Hong Kong"/>
    <n v="0"/>
    <n v="3106052"/>
    <s v="In-Gear Film"/>
    <n v="94"/>
  </r>
  <r>
    <s v="The Exorcist III"/>
    <s v="R"/>
    <x v="0"/>
    <x v="10"/>
    <s v="August 17, 1990 (United States)"/>
    <n v="6.4"/>
    <x v="15"/>
    <s v="William Peter Blatty"/>
    <s v="William Peter Blatty"/>
    <s v="George C. Scott"/>
    <s v="United States"/>
    <n v="0"/>
    <n v="39024251"/>
    <s v="Morgan Creek Entertainment"/>
    <n v="110"/>
  </r>
  <r>
    <s v="Quigley Down Under"/>
    <s v="PG-13"/>
    <x v="2"/>
    <x v="10"/>
    <s v="October 19, 1990 (United States)"/>
    <n v="6.9"/>
    <x v="16"/>
    <s v="Simon Wincer"/>
    <s v="John Hill"/>
    <s v="Tom Selleck"/>
    <s v="Australia"/>
    <n v="20000000"/>
    <n v="21413105"/>
    <s v="Pathé Entertainment"/>
    <n v="119"/>
  </r>
  <r>
    <s v="Nightbreed"/>
    <s v="R"/>
    <x v="2"/>
    <x v="10"/>
    <s v="February 16, 1990 (United States)"/>
    <n v="6.5"/>
    <x v="16"/>
    <s v="Clive Barker"/>
    <s v="Clive Barker"/>
    <s v="Craig Sheffer"/>
    <s v="United States"/>
    <n v="11000000"/>
    <n v="8862354"/>
    <s v="Morgan Creek Entertainment"/>
    <n v="102"/>
  </r>
  <r>
    <s v="The Two Jakes"/>
    <s v="R"/>
    <x v="6"/>
    <x v="10"/>
    <s v="August 10, 1990 (United States)"/>
    <n v="6.2"/>
    <x v="23"/>
    <s v="Jack Nicholson"/>
    <s v="Robert Towne"/>
    <s v="Jack Nicholson"/>
    <s v="United States"/>
    <n v="19000000"/>
    <n v="10005969"/>
    <s v="88 Productions"/>
    <n v="137"/>
  </r>
  <r>
    <s v="Lionheart"/>
    <s v="R"/>
    <x v="2"/>
    <x v="10"/>
    <s v="January 11, 1991 (United States)"/>
    <n v="6.2"/>
    <x v="87"/>
    <s v="Sheldon Lettich"/>
    <s v="Stefani Warren"/>
    <s v="Jean-Claude Van Damme"/>
    <s v="United States"/>
    <n v="6000000"/>
    <n v="24271196"/>
    <s v="Imperial Entertainment Corporation"/>
    <n v="108"/>
  </r>
  <r>
    <s v="Internal Affairs"/>
    <s v="R"/>
    <x v="6"/>
    <x v="10"/>
    <s v="January 12, 1990 (United States)"/>
    <n v="6.5"/>
    <x v="10"/>
    <s v="Mike Figgis"/>
    <s v="Henry Bean"/>
    <s v="Richard Gere"/>
    <s v="United States"/>
    <n v="15000000"/>
    <n v="27734391"/>
    <s v="Paramount Pictures"/>
    <n v="115"/>
  </r>
  <r>
    <s v="Three Men and a Little Lady"/>
    <s v="PG"/>
    <x v="3"/>
    <x v="10"/>
    <s v="November 21, 1990 (United States)"/>
    <n v="5.5"/>
    <x v="301"/>
    <s v="Emile Ardolino"/>
    <s v="Coline Serreau"/>
    <s v="Tom Selleck"/>
    <s v="United States"/>
    <n v="0"/>
    <n v="71609321"/>
    <s v="Touchstone Pictures"/>
    <n v="104"/>
  </r>
  <r>
    <s v="Problem Child"/>
    <s v="PG"/>
    <x v="3"/>
    <x v="10"/>
    <s v="July 27, 1990 (United States)"/>
    <n v="5.4"/>
    <x v="17"/>
    <s v="Dennis Dugan"/>
    <s v="Scott Alexander"/>
    <s v="Michael Oliver"/>
    <s v="United States"/>
    <n v="10000000"/>
    <n v="72270891"/>
    <s v="Universal Pictures"/>
    <n v="81"/>
  </r>
  <r>
    <s v="The Grifters"/>
    <s v="R"/>
    <x v="6"/>
    <x v="10"/>
    <s v="January 25, 1991 (United States)"/>
    <n v="6.9"/>
    <x v="19"/>
    <s v="Stephen Frears"/>
    <s v="Jim Thompson"/>
    <s v="Anjelica Huston"/>
    <s v="United States"/>
    <n v="0"/>
    <n v="13446769"/>
    <s v="Cineplex Odeon Films"/>
    <n v="110"/>
  </r>
  <r>
    <s v="My Blue Heaven"/>
    <s v="PG-13"/>
    <x v="3"/>
    <x v="10"/>
    <s v="August 17, 1990 (United States)"/>
    <n v="6.3"/>
    <x v="97"/>
    <s v="Herbert Ross"/>
    <s v="Nora Ephron"/>
    <s v="Steve Martin"/>
    <s v="United States"/>
    <n v="0"/>
    <n v="23591472"/>
    <s v="Hawn / Sylbert Movie Company"/>
    <n v="97"/>
  </r>
  <r>
    <s v="The Rescuers Down Under"/>
    <s v="G"/>
    <x v="10"/>
    <x v="10"/>
    <s v="November 16, 1990 (United States)"/>
    <n v="6.9"/>
    <x v="80"/>
    <s v="Hendel Butoy"/>
    <s v="Jim Cox"/>
    <s v="Bob Newhart"/>
    <s v="United States"/>
    <n v="30000000"/>
    <n v="27931461"/>
    <s v="Silver Screen Partners IV"/>
    <n v="77"/>
  </r>
  <r>
    <s v="House Party"/>
    <s v="R"/>
    <x v="3"/>
    <x v="10"/>
    <s v="March 9, 1990 (United States)"/>
    <n v="6.5"/>
    <x v="21"/>
    <s v="Reginald Hudlin"/>
    <s v="Reginald Hudlin"/>
    <s v="Christopher Reid"/>
    <s v="United States"/>
    <n v="2500000"/>
    <n v="26385627"/>
    <s v="Jackson/McHenry Company,The"/>
    <n v="100"/>
  </r>
  <r>
    <s v="Another 48 Hrs."/>
    <s v="R"/>
    <x v="2"/>
    <x v="10"/>
    <s v="June 8, 1990 (United States)"/>
    <n v="5.9"/>
    <x v="80"/>
    <s v="Walter Hill"/>
    <s v="John Fasano"/>
    <s v="Eddie Murphy"/>
    <s v="United States"/>
    <n v="38000000"/>
    <n v="153518974"/>
    <s v="Paramount Pictures"/>
    <n v="93"/>
  </r>
  <r>
    <s v="Night of the Living Dead"/>
    <s v="R"/>
    <x v="4"/>
    <x v="10"/>
    <s v="October 19, 1990 (United States)"/>
    <n v="6.9"/>
    <x v="80"/>
    <s v="Tom Savini"/>
    <s v="John A. Russo"/>
    <s v="Tony Todd"/>
    <s v="United States"/>
    <n v="4200000"/>
    <n v="5835247"/>
    <s v="21st Century Film Corporation"/>
    <n v="92"/>
  </r>
  <r>
    <s v="Pacific Heights"/>
    <s v="R"/>
    <x v="14"/>
    <x v="10"/>
    <s v="September 28, 1990 (United States)"/>
    <n v="6.4"/>
    <x v="97"/>
    <s v="John Schlesinger"/>
    <s v="Daniel Pyne"/>
    <s v="Melanie Griffith"/>
    <s v="United States"/>
    <n v="18000000"/>
    <n v="44926706"/>
    <s v="Morgan Creek Entertainment"/>
    <n v="102"/>
  </r>
  <r>
    <s v="Postcards from the Edge"/>
    <s v="R"/>
    <x v="3"/>
    <x v="10"/>
    <s v="September 14, 1990 (United States)"/>
    <n v="6.7"/>
    <x v="29"/>
    <s v="Mike Nichols"/>
    <s v="Carrie Fisher"/>
    <s v="Meryl Streep"/>
    <s v="United States"/>
    <n v="22000000"/>
    <n v="39071603"/>
    <s v="Columbia Pictures"/>
    <n v="101"/>
  </r>
  <r>
    <s v="Henry &amp; June"/>
    <s v="NC-17"/>
    <x v="5"/>
    <x v="10"/>
    <s v="October 5, 1990 (United States)"/>
    <n v="6.3"/>
    <x v="38"/>
    <s v="Philip Kaufman"/>
    <s v="Anaïs Nin"/>
    <s v="Fred Ward"/>
    <s v="United States"/>
    <n v="0"/>
    <n v="23472449"/>
    <s v="Universal Pictures"/>
    <n v="136"/>
  </r>
  <r>
    <s v="Hard to Kill"/>
    <s v="R"/>
    <x v="2"/>
    <x v="10"/>
    <s v="February 9, 1990 (United States)"/>
    <n v="5.8"/>
    <x v="101"/>
    <s v="Bruce Malmuth"/>
    <s v="Steven McKay"/>
    <s v="Steven Seagal"/>
    <s v="United States"/>
    <n v="10000000"/>
    <n v="47410827"/>
    <s v="Warner Bros."/>
    <n v="96"/>
  </r>
  <r>
    <s v="Pump Up the Volume"/>
    <s v="R"/>
    <x v="3"/>
    <x v="10"/>
    <s v="August 22, 1990 (United States)"/>
    <n v="7.2"/>
    <x v="15"/>
    <s v="Allan Moyle"/>
    <s v="Allan Moyle"/>
    <s v="Christian Slater"/>
    <s v="Canada"/>
    <n v="0"/>
    <n v="11541758"/>
    <s v="New Line Cinema"/>
    <n v="102"/>
  </r>
  <r>
    <s v="Hamlet"/>
    <s v="PG"/>
    <x v="0"/>
    <x v="10"/>
    <s v="January 18, 1991 (United States)"/>
    <n v="6.7"/>
    <x v="22"/>
    <s v="Franco Zeffirelli"/>
    <s v="William Shakespeare"/>
    <s v="Mel Gibson"/>
    <s v="United States"/>
    <n v="0"/>
    <n v="20710451"/>
    <s v="Icon Productions"/>
    <n v="135"/>
  </r>
  <r>
    <s v="The NeverEnding Story II: The Next Chapter"/>
    <s v="PG"/>
    <x v="1"/>
    <x v="10"/>
    <s v="February 8, 1991 (United States)"/>
    <n v="5.2"/>
    <x v="151"/>
    <s v="George Miller"/>
    <s v="Karin Howard"/>
    <s v="Jonathan Brandis"/>
    <s v="Germany"/>
    <n v="36000000"/>
    <n v="17373527"/>
    <s v="Warner Bros."/>
    <n v="89"/>
  </r>
  <r>
    <s v="Men at Work"/>
    <s v="PG-13"/>
    <x v="2"/>
    <x v="10"/>
    <s v="August 24, 1990 (United States)"/>
    <n v="6"/>
    <x v="301"/>
    <s v="Emilio Estevez"/>
    <s v="Emilio Estevez"/>
    <s v="Charlie Sheen"/>
    <s v="United States"/>
    <n v="0"/>
    <n v="16247964"/>
    <s v="Epic Productions"/>
    <n v="98"/>
  </r>
  <r>
    <s v="Leatherface: Texas Chainsaw Massacre III"/>
    <s v="R"/>
    <x v="4"/>
    <x v="10"/>
    <s v="January 12, 1990 (United States)"/>
    <n v="5.0999999999999996"/>
    <x v="30"/>
    <s v="Jeff Burr"/>
    <s v="Kim Henkel"/>
    <s v="Kate Hodge"/>
    <s v="United States"/>
    <n v="2000000"/>
    <n v="5765562"/>
    <s v="Nicolas Entertainment"/>
    <n v="85"/>
  </r>
  <r>
    <s v="Reversal of Fortune"/>
    <s v="R"/>
    <x v="5"/>
    <x v="10"/>
    <s v="November 9, 1990 (United States)"/>
    <n v="7.2"/>
    <x v="30"/>
    <s v="Barbet Schroeder"/>
    <s v="Alan Dershowitz"/>
    <s v="Jeremy Irons"/>
    <s v="United States"/>
    <n v="0"/>
    <n v="15445131"/>
    <s v="Sovereign Pictures"/>
    <n v="111"/>
  </r>
  <r>
    <s v="Frankenhooker"/>
    <s v="R"/>
    <x v="3"/>
    <x v="10"/>
    <s v="June 1, 1990 (United States)"/>
    <n v="6.2"/>
    <x v="108"/>
    <s v="Frank Henenlotter"/>
    <s v="Robert Martin"/>
    <s v="James Lorinz"/>
    <s v="United States"/>
    <n v="2500000"/>
    <n v="205068"/>
    <s v="Levins-Henenlotter"/>
    <n v="85"/>
  </r>
  <r>
    <s v="State of Grace"/>
    <s v="R"/>
    <x v="2"/>
    <x v="10"/>
    <s v="September 14, 1990 (United States)"/>
    <n v="7.2"/>
    <x v="16"/>
    <s v="Phil Joanou"/>
    <s v="Dennis McIntyre"/>
    <s v="Sean Penn"/>
    <s v="United Kingdom"/>
    <n v="18000000"/>
    <n v="1911542"/>
    <s v="Cinehaus"/>
    <n v="134"/>
  </r>
  <r>
    <s v="Bird on a Wire"/>
    <s v="PG-13"/>
    <x v="2"/>
    <x v="10"/>
    <s v="May 18, 1990 (United States)"/>
    <n v="6"/>
    <x v="82"/>
    <s v="John Badham"/>
    <s v="Louis Venosta"/>
    <s v="Mel Gibson"/>
    <s v="United States"/>
    <n v="20000000"/>
    <n v="138697012"/>
    <s v="Universal Pictures"/>
    <n v="110"/>
  </r>
  <r>
    <s v="Memphis Belle"/>
    <s v="PG-13"/>
    <x v="2"/>
    <x v="10"/>
    <s v="October 12, 1990 (United States)"/>
    <n v="6.9"/>
    <x v="15"/>
    <s v="Michael Caton-Jones"/>
    <s v="Monte Merrick"/>
    <s v="Matthew Modine"/>
    <s v="United Kingdom"/>
    <n v="23000000"/>
    <n v="27441977"/>
    <s v="Enigma Productions"/>
    <n v="107"/>
  </r>
  <r>
    <s v="The Adventures of Ford Fairlane"/>
    <s v="R"/>
    <x v="2"/>
    <x v="10"/>
    <s v="July 11, 1990 (United States)"/>
    <n v="6.4"/>
    <x v="27"/>
    <s v="Renny Harlin"/>
    <s v="Daniel Waters"/>
    <s v="Andrew Dice Clay"/>
    <s v="United States"/>
    <n v="20000000"/>
    <n v="21413502"/>
    <s v="Twentieth Century Fox"/>
    <n v="104"/>
  </r>
  <r>
    <s v="Marked for Death"/>
    <s v="R"/>
    <x v="2"/>
    <x v="10"/>
    <s v="October 5, 1990 (United States)"/>
    <n v="6"/>
    <x v="16"/>
    <s v="Dwight H. Little"/>
    <s v="Michael Grais"/>
    <s v="Steven Seagal"/>
    <s v="United States"/>
    <n v="12000000"/>
    <n v="57968936"/>
    <s v="Victor &amp; Grais"/>
    <n v="93"/>
  </r>
  <r>
    <s v="Slumber Party Massacre III"/>
    <s v="R"/>
    <x v="3"/>
    <x v="10"/>
    <s v="September 7, 1990 (United States)"/>
    <n v="4.5999999999999996"/>
    <x v="139"/>
    <s v="Sally Mattison"/>
    <s v="Catherine Cyran"/>
    <s v="Keely Christian"/>
    <s v="United States"/>
    <n v="350000"/>
    <n v="1242995"/>
    <s v="Concorde Pictures"/>
    <n v="87"/>
  </r>
  <r>
    <s v="Dreams"/>
    <s v="PG"/>
    <x v="0"/>
    <x v="10"/>
    <s v="August 24, 1990 (United States)"/>
    <n v="7.8"/>
    <x v="151"/>
    <s v="Akira Kurosawa"/>
    <s v="Akira Kurosawa"/>
    <s v="Akira Terao"/>
    <s v="Japan"/>
    <n v="12000000"/>
    <n v="2970161"/>
    <s v="Warner Bros."/>
    <n v="119"/>
  </r>
  <r>
    <s v="Air America"/>
    <s v="R"/>
    <x v="2"/>
    <x v="10"/>
    <s v="August 10, 1990 (United States)"/>
    <n v="5.8"/>
    <x v="15"/>
    <s v="Roger Spottiswoode"/>
    <s v="Christopher Robbins"/>
    <s v="Mel Gibson"/>
    <s v="United States"/>
    <n v="35000000"/>
    <n v="33461269"/>
    <s v="Carolco Pictures"/>
    <n v="113"/>
  </r>
  <r>
    <s v="I Love You to Death"/>
    <s v="R"/>
    <x v="3"/>
    <x v="10"/>
    <s v="April 6, 1990 (United States)"/>
    <n v="6.4"/>
    <x v="21"/>
    <s v="Lawrence Kasdan"/>
    <s v="John Kostmayer"/>
    <s v="Kevin Kline"/>
    <s v="United States"/>
    <n v="0"/>
    <n v="16186793"/>
    <s v="Chestnut Hill Productions"/>
    <n v="97"/>
  </r>
  <r>
    <s v="Class of 1999"/>
    <s v="R"/>
    <x v="2"/>
    <x v="10"/>
    <s v="May 11, 1990 (United States)"/>
    <n v="5.9"/>
    <x v="256"/>
    <s v="Mark L. Lester"/>
    <s v="Mark L. Lester"/>
    <s v="Bradley Gregg"/>
    <s v="United States"/>
    <n v="5200000"/>
    <n v="2459895"/>
    <s v="Lightning Pictures"/>
    <n v="99"/>
  </r>
  <r>
    <s v="Death Warrant"/>
    <s v="R"/>
    <x v="2"/>
    <x v="10"/>
    <s v="September 14, 1990 (United States)"/>
    <n v="5.7"/>
    <x v="10"/>
    <s v="Deran Sarafian"/>
    <s v="David S. Goyer"/>
    <s v="Jean-Claude Van Damme"/>
    <s v="United States"/>
    <n v="4000000"/>
    <n v="16853487"/>
    <s v="Cannon Films"/>
    <n v="89"/>
  </r>
  <r>
    <s v="White Palace"/>
    <s v="R"/>
    <x v="0"/>
    <x v="10"/>
    <s v="October 26, 1990 (United States)"/>
    <n v="6.5"/>
    <x v="254"/>
    <s v="Luis Mandoki"/>
    <s v="Glenn Savan"/>
    <s v="Susan Sarandon"/>
    <s v="United States"/>
    <n v="0"/>
    <n v="17487531"/>
    <s v="Universal Pictures"/>
    <n v="103"/>
  </r>
  <r>
    <s v="Close-Up"/>
    <s v="Not Rated"/>
    <x v="5"/>
    <x v="10"/>
    <s v="October 30, 1991 (France)"/>
    <n v="8.3000000000000007"/>
    <x v="27"/>
    <s v="Abbas Kiarostami"/>
    <s v="Abbas Kiarostami"/>
    <s v="Hossain Sabzian"/>
    <s v="Iran"/>
    <n v="0"/>
    <m/>
    <s v="Kanun parvaresh fekri"/>
    <n v="98"/>
  </r>
  <r>
    <s v="Quick Change"/>
    <s v="R"/>
    <x v="3"/>
    <x v="10"/>
    <s v="July 13, 1990 (United States)"/>
    <n v="6.8"/>
    <x v="20"/>
    <s v="Howard Franklin"/>
    <s v="Jay Cronley"/>
    <s v="Bill Murray"/>
    <s v="United States"/>
    <n v="15000000"/>
    <n v="15260154"/>
    <s v="Devoted Productions"/>
    <n v="89"/>
  </r>
  <r>
    <s v="Hardware"/>
    <s v="R"/>
    <x v="9"/>
    <x v="10"/>
    <s v="September 14, 1990 (United States)"/>
    <n v="6"/>
    <x v="38"/>
    <s v="Richard Stanley"/>
    <s v="Steve MacManus"/>
    <s v="Dylan McDermott"/>
    <s v="United Kingdom"/>
    <n v="1500000"/>
    <n v="5728953"/>
    <s v="Palace Pictures"/>
    <n v="94"/>
  </r>
  <r>
    <s v="Mr. Destiny"/>
    <s v="PG-13"/>
    <x v="3"/>
    <x v="10"/>
    <s v="October 12, 1990 (United States)"/>
    <n v="6.4"/>
    <x v="23"/>
    <s v="James Orr"/>
    <s v="James Orr"/>
    <s v="Jim Belushi"/>
    <s v="United States"/>
    <n v="20000000"/>
    <n v="15379253"/>
    <s v="Laurence Mark Productions"/>
    <n v="110"/>
  </r>
  <r>
    <s v="The Freshman"/>
    <s v="PG"/>
    <x v="3"/>
    <x v="10"/>
    <s v="July 27, 1990 (United States)"/>
    <n v="6.5"/>
    <x v="97"/>
    <s v="Andrew Bergman"/>
    <s v="Andrew Bergman"/>
    <s v="Marlon Brando"/>
    <s v="United States"/>
    <n v="12000000"/>
    <n v="21460601"/>
    <s v="TriStar Pictures"/>
    <n v="102"/>
  </r>
  <r>
    <s v="Blue Steel"/>
    <s v="R"/>
    <x v="2"/>
    <x v="10"/>
    <s v="March 16, 1990 (United States)"/>
    <n v="5.7"/>
    <x v="38"/>
    <s v="Kathryn Bigelow"/>
    <s v="Kathryn Bigelow"/>
    <s v="Jamie Lee Curtis"/>
    <s v="United States"/>
    <n v="0"/>
    <n v="8217997"/>
    <s v="Lightning Pictures"/>
    <n v="102"/>
  </r>
  <r>
    <s v="The Krays"/>
    <s v="R"/>
    <x v="5"/>
    <x v="10"/>
    <s v="November 9, 1990 (United States)"/>
    <n v="6.6"/>
    <x v="102"/>
    <s v="Peter Medak"/>
    <s v="Philip Ridley"/>
    <s v="Gary Kemp"/>
    <s v="United Kingdom"/>
    <n v="0"/>
    <n v="2060847"/>
    <s v="Fugitive TV Productions"/>
    <n v="115"/>
  </r>
  <r>
    <s v="Navy Seals"/>
    <s v="R"/>
    <x v="2"/>
    <x v="10"/>
    <s v="July 20, 1990 (United States)"/>
    <n v="5.6"/>
    <x v="29"/>
    <s v="Lewis Teague"/>
    <s v="Chuck Pfarrer"/>
    <s v="Charlie Sheen"/>
    <s v="United States"/>
    <n v="20000000"/>
    <n v="25069101"/>
    <s v="Orion Pictures"/>
    <n v="113"/>
  </r>
  <r>
    <s v="Graveyard Shift"/>
    <s v="R"/>
    <x v="4"/>
    <x v="10"/>
    <s v="October 26, 1990 (United States)"/>
    <n v="4.9000000000000004"/>
    <x v="9"/>
    <s v="Ralph S. Singleton"/>
    <s v="Stephen King"/>
    <s v="David Andrews"/>
    <s v="United States"/>
    <n v="10500000"/>
    <n v="11582891"/>
    <s v="Paramount Pictures"/>
    <n v="89"/>
  </r>
  <r>
    <s v="The Sheltering Sky"/>
    <s v="R"/>
    <x v="1"/>
    <x v="10"/>
    <s v="December 12, 1990 (United States)"/>
    <n v="6.8"/>
    <x v="23"/>
    <s v="Bernardo Bertolucci"/>
    <s v="Paul Bowles"/>
    <s v="Debra Winger"/>
    <s v="United Kingdom"/>
    <n v="25000000"/>
    <n v="2075084"/>
    <s v="Recorded Picture Company (RPC)"/>
    <n v="138"/>
  </r>
  <r>
    <s v="Dark Angel"/>
    <s v="R"/>
    <x v="2"/>
    <x v="10"/>
    <s v="September 28, 1990 (United States)"/>
    <n v="6.1"/>
    <x v="35"/>
    <s v="Craig R. Baxley"/>
    <s v="Jonathan Tydor"/>
    <s v="Dolph Lundgren"/>
    <s v="United States"/>
    <n v="7000000"/>
    <n v="4348368"/>
    <s v="Vision PDG"/>
    <n v="91"/>
  </r>
  <r>
    <s v="The Comfort of Strangers"/>
    <s v="R"/>
    <x v="0"/>
    <x v="10"/>
    <s v="April 1991 (United States)"/>
    <n v="6.3"/>
    <x v="258"/>
    <s v="Paul Schrader"/>
    <s v="Ian McEwan"/>
    <s v="Christopher Walken"/>
    <s v="United States"/>
    <n v="0"/>
    <n v="1244381"/>
    <s v="Erre Produzioni"/>
    <n v="107"/>
  </r>
  <r>
    <s v="Mo' Better Blues"/>
    <s v="R"/>
    <x v="0"/>
    <x v="10"/>
    <s v="August 3, 1990 (United States)"/>
    <n v="6.6"/>
    <x v="23"/>
    <s v="Spike Lee"/>
    <s v="Spike Lee"/>
    <s v="Denzel Washington"/>
    <s v="United States"/>
    <n v="10000000"/>
    <n v="16153593"/>
    <s v="Universal Pictures"/>
    <n v="130"/>
  </r>
  <r>
    <s v="Welcome Home, Roxy Carmichael"/>
    <s v="PG-13"/>
    <x v="3"/>
    <x v="10"/>
    <s v="October 12, 1990 (United States)"/>
    <n v="5.9"/>
    <x v="258"/>
    <s v="Jim Abrahams"/>
    <s v="Karen Leigh Hopkins"/>
    <s v="Winona Ryder"/>
    <s v="United Kingdom"/>
    <n v="0"/>
    <n v="3989297"/>
    <s v="Incorporated Television Company (ITC)"/>
    <n v="95"/>
  </r>
  <r>
    <s v="Bad Influence"/>
    <s v="R"/>
    <x v="0"/>
    <x v="10"/>
    <s v="March 9, 1990 (United States)"/>
    <n v="6.3"/>
    <x v="254"/>
    <s v="Curtis Hanson"/>
    <s v="David Koepp"/>
    <s v="Rob Lowe"/>
    <s v="United States"/>
    <n v="7000000"/>
    <n v="12626043"/>
    <s v="Epic Productions"/>
    <n v="99"/>
  </r>
  <r>
    <s v="Look Who's Talking Too"/>
    <s v="PG-13"/>
    <x v="3"/>
    <x v="10"/>
    <s v="December 14, 1990 (United States)"/>
    <n v="4.7"/>
    <x v="147"/>
    <s v="Amy Heckerling"/>
    <s v="Amy Heckerling"/>
    <s v="John Travolta"/>
    <s v="United States"/>
    <n v="0"/>
    <n v="47789074"/>
    <s v="TriStar Pictures"/>
    <n v="81"/>
  </r>
  <r>
    <s v="Rosencrantz &amp; Guildenstern Are Dead"/>
    <s v="PG"/>
    <x v="3"/>
    <x v="10"/>
    <s v="February 8, 1991 (United States)"/>
    <n v="7.4"/>
    <x v="16"/>
    <s v="Tom Stoppard"/>
    <s v="Tom Stoppard"/>
    <s v="Gary Oldman"/>
    <s v="United Kingdom"/>
    <n v="0"/>
    <n v="739104"/>
    <s v="Brandenberg"/>
    <n v="117"/>
  </r>
  <r>
    <s v="Tales from the Darkside: The Movie"/>
    <s v="R"/>
    <x v="3"/>
    <x v="10"/>
    <s v="May 4, 1990 (United States)"/>
    <n v="6.3"/>
    <x v="29"/>
    <s v="John Harrison"/>
    <s v="Michael McDowell"/>
    <s v="Debbie Harry"/>
    <s v="United States"/>
    <n v="3500000"/>
    <n v="16324573"/>
    <s v="Paramount Pictures"/>
    <n v="93"/>
  </r>
  <r>
    <s v="The Rookie"/>
    <s v="R"/>
    <x v="2"/>
    <x v="10"/>
    <s v="December 7, 1990 (United States)"/>
    <n v="5.9"/>
    <x v="19"/>
    <s v="Clint Eastwood"/>
    <s v="Boaz Yakin"/>
    <s v="Clint Eastwood"/>
    <s v="United States"/>
    <n v="10000000"/>
    <n v="21633874"/>
    <s v="Warner Bros."/>
    <n v="120"/>
  </r>
  <r>
    <s v="Green Card"/>
    <s v="PG-13"/>
    <x v="3"/>
    <x v="10"/>
    <s v="February 1, 1991 (United States)"/>
    <n v="6.2"/>
    <x v="301"/>
    <s v="Peter Weir"/>
    <s v="Peter Weir"/>
    <s v="Gérard Depardieu"/>
    <s v="France"/>
    <n v="12500000"/>
    <n v="29888235"/>
    <s v="Touchstone Pictures"/>
    <n v="107"/>
  </r>
  <r>
    <s v="Metropolitan"/>
    <s v="PG-13"/>
    <x v="3"/>
    <x v="10"/>
    <s v="August 3, 1990 (United States)"/>
    <n v="7.4"/>
    <x v="9"/>
    <s v="Whit Stillman"/>
    <s v="Whit Stillman"/>
    <s v="Carolyn Farina"/>
    <s v="United States"/>
    <n v="230000"/>
    <n v="2960492"/>
    <s v="Westerly Films"/>
    <n v="98"/>
  </r>
  <r>
    <s v="Europa Europa"/>
    <s v="R"/>
    <x v="0"/>
    <x v="10"/>
    <s v="November 14, 1990 (France)"/>
    <n v="7.6"/>
    <x v="30"/>
    <s v="Agnieszka Holland"/>
    <s v="Agnieszka Holland"/>
    <s v="Solomon Perel"/>
    <s v="Germany"/>
    <n v="0"/>
    <n v="5575738"/>
    <s v="Bayerischer Rundfunk (BR)"/>
    <n v="112"/>
  </r>
  <r>
    <s v="Cyrano de Bergerac"/>
    <s v="PG"/>
    <x v="3"/>
    <x v="10"/>
    <s v="December 1, 1990 (United States)"/>
    <n v="7.5"/>
    <x v="301"/>
    <s v="Jean-Paul Rappeneau"/>
    <s v="Edmond Rostand"/>
    <s v="Gérard Depardieu"/>
    <s v="France"/>
    <n v="0"/>
    <n v="5822041"/>
    <s v="Caméra One"/>
    <n v="137"/>
  </r>
  <r>
    <s v="Almost an Angel"/>
    <s v="PG"/>
    <x v="3"/>
    <x v="10"/>
    <s v="December 19, 1990 (United States)"/>
    <n v="5.6"/>
    <x v="90"/>
    <s v="John Cornell"/>
    <s v="Paul Hogan"/>
    <s v="Paul Hogan"/>
    <s v="United States"/>
    <n v="25000000"/>
    <n v="6939946"/>
    <s v="Ironbark Films"/>
    <n v="95"/>
  </r>
  <r>
    <s v="Everybody Wins"/>
    <s v="R"/>
    <x v="0"/>
    <x v="10"/>
    <s v="January 19, 1990 (United States)"/>
    <n v="5.0999999999999996"/>
    <x v="59"/>
    <s v="Karel Reisz"/>
    <s v="Arthur Miller"/>
    <s v="Debra Winger"/>
    <s v="United Kingdom"/>
    <n v="19000000"/>
    <n v="1372350"/>
    <s v="Recorded Picture Company (RPC)"/>
    <n v="97"/>
  </r>
  <r>
    <s v="Truly Madly Deeply"/>
    <s v="PG"/>
    <x v="3"/>
    <x v="10"/>
    <s v="May 24, 1991 (United States)"/>
    <n v="7.2"/>
    <x v="88"/>
    <s v="Anthony Minghella"/>
    <s v="Anthony Minghella"/>
    <s v="Juliet Stevenson"/>
    <s v="United Kingdom"/>
    <n v="0"/>
    <n v="1554742"/>
    <s v="British Broadcasting Corporation (BBC)"/>
    <n v="106"/>
  </r>
  <r>
    <s v="Havana"/>
    <s v="R"/>
    <x v="0"/>
    <x v="10"/>
    <s v="December 14, 1990 (United States)"/>
    <n v="6.1"/>
    <x v="205"/>
    <s v="Sydney Pollack"/>
    <s v="Judith Rascoe"/>
    <s v="Robert Redford"/>
    <s v="United States"/>
    <n v="40000000"/>
    <n v="9645440"/>
    <s v="Mirage Enterprises"/>
    <n v="144"/>
  </r>
  <r>
    <s v="DuckTales the Movie: Treasure of the Lost Lamp"/>
    <s v="G"/>
    <x v="10"/>
    <x v="10"/>
    <s v="August 3, 1990 (United States)"/>
    <n v="6.9"/>
    <x v="19"/>
    <s v="Bob Hathcock"/>
    <s v="Alan Burnett"/>
    <s v="Alan Young"/>
    <s v="France"/>
    <n v="0"/>
    <n v="18115724"/>
    <s v="Disney Television Animation"/>
    <n v="74"/>
  </r>
  <r>
    <s v="The Russia House"/>
    <s v="R"/>
    <x v="0"/>
    <x v="10"/>
    <s v="December 21, 1990 (United States)"/>
    <n v="6.1"/>
    <x v="30"/>
    <s v="Fred Schepisi"/>
    <s v="John le Carré"/>
    <s v="Sean Connery"/>
    <s v="United States"/>
    <n v="21800000"/>
    <n v="22997992"/>
    <s v="Pathé Entertainment"/>
    <n v="123"/>
  </r>
  <r>
    <s v="Life Is Sweet"/>
    <s v="R"/>
    <x v="3"/>
    <x v="10"/>
    <s v="December 1991 (United States)"/>
    <n v="7.5"/>
    <x v="349"/>
    <s v="Mike Leigh"/>
    <s v="Mike Leigh"/>
    <s v="Alison Steadman"/>
    <s v="United Kingdom"/>
    <n v="0"/>
    <n v="1516414"/>
    <s v="British Screen Productions"/>
    <n v="103"/>
  </r>
  <r>
    <s v="Jetsons: The Movie"/>
    <s v="G"/>
    <x v="10"/>
    <x v="10"/>
    <s v="July 6, 1990 (United States)"/>
    <n v="5.6"/>
    <x v="104"/>
    <s v="Joseph Barbera"/>
    <s v="Dennis Marks"/>
    <s v="George O'Hanlon"/>
    <s v="United States"/>
    <n v="0"/>
    <n v="20305841"/>
    <s v="Hanna-Barbera Productions"/>
    <n v="82"/>
  </r>
  <r>
    <s v="White Hunter Black Heart"/>
    <s v="PG"/>
    <x v="1"/>
    <x v="10"/>
    <s v="September 14, 1990 (United States)"/>
    <n v="6.6"/>
    <x v="35"/>
    <s v="Clint Eastwood"/>
    <s v="Peter Viertel"/>
    <s v="Clint Eastwood"/>
    <s v="United States"/>
    <n v="24000000"/>
    <n v="2319124"/>
    <s v="Malpaso Productions"/>
    <n v="112"/>
  </r>
  <r>
    <s v="Avalon"/>
    <s v="PG"/>
    <x v="0"/>
    <x v="10"/>
    <s v="October 19, 1990 (United States)"/>
    <n v="7.2"/>
    <x v="300"/>
    <s v="Barry Levinson"/>
    <s v="Barry Levinson"/>
    <s v="Aidan Quinn"/>
    <s v="United States"/>
    <n v="20000000"/>
    <n v="15779578"/>
    <s v="TriStar Pictures"/>
    <n v="128"/>
  </r>
  <r>
    <s v="Narrow Margin"/>
    <s v="R"/>
    <x v="2"/>
    <x v="10"/>
    <s v="September 21, 1990 (United States)"/>
    <n v="6.6"/>
    <x v="255"/>
    <s v="Peter Hyams"/>
    <s v="Peter Hyams"/>
    <s v="Gene Hackman"/>
    <s v="United States"/>
    <n v="0"/>
    <n v="10873237"/>
    <s v="Carolco Pictures"/>
    <n v="97"/>
  </r>
  <r>
    <s v="Cadillac Man"/>
    <s v="R"/>
    <x v="3"/>
    <x v="10"/>
    <s v="May 18, 1990 (United States)"/>
    <n v="5.7"/>
    <x v="21"/>
    <s v="Roger Donaldson"/>
    <s v="Ken Friedman"/>
    <s v="Robin Williams"/>
    <s v="United States"/>
    <n v="0"/>
    <n v="27627310"/>
    <s v="Orion Pictures"/>
    <n v="97"/>
  </r>
  <r>
    <s v="Taking Care of Business"/>
    <s v="R"/>
    <x v="3"/>
    <x v="10"/>
    <s v="August 17, 1990 (United States)"/>
    <n v="6.5"/>
    <x v="140"/>
    <s v="Arthur Hiller"/>
    <s v="Jill Mazursky"/>
    <s v="Jim Belushi"/>
    <s v="United States"/>
    <n v="0"/>
    <n v="20005435"/>
    <s v="Hollywood Pictures"/>
    <n v="108"/>
  </r>
  <r>
    <s v="Texasville"/>
    <s v="R"/>
    <x v="0"/>
    <x v="10"/>
    <s v="September 28, 1990 (United States)"/>
    <n v="6"/>
    <x v="139"/>
    <s v="Peter Bogdanovich"/>
    <s v="Larry McMurtry"/>
    <s v="Jeff Bridges"/>
    <s v="United States"/>
    <n v="0"/>
    <n v="2268181"/>
    <s v="Cine-Source"/>
    <n v="123"/>
  </r>
  <r>
    <s v="The Guardian"/>
    <s v="R"/>
    <x v="0"/>
    <x v="10"/>
    <s v="April 27, 1990 (United States)"/>
    <n v="5.4"/>
    <x v="50"/>
    <s v="William Friedkin"/>
    <s v="Dan Greenburg"/>
    <s v="Jenny Seagrove"/>
    <s v="United States"/>
    <n v="0"/>
    <n v="17037887"/>
    <s v="Universal Pictures"/>
    <n v="92"/>
  </r>
  <r>
    <s v="Repossessed"/>
    <s v="PG-13"/>
    <x v="3"/>
    <x v="10"/>
    <s v="September 14, 1990 (United States)"/>
    <n v="4.8"/>
    <x v="419"/>
    <s v="Bob Logan"/>
    <s v="Bob Logan"/>
    <s v="Leslie Nielsen"/>
    <s v="United States"/>
    <n v="0"/>
    <n v="1382462"/>
    <s v="Carolco Pictures"/>
    <n v="80"/>
  </r>
  <r>
    <s v="Fire Birds"/>
    <s v="PG-13"/>
    <x v="2"/>
    <x v="10"/>
    <s v="May 25, 1990 (United States)"/>
    <n v="4.8"/>
    <x v="199"/>
    <s v="David Green"/>
    <s v="Step Tyner"/>
    <s v="Nicolas Cage"/>
    <s v="United States"/>
    <n v="22000000"/>
    <n v="14760451"/>
    <s v="Nova International Films"/>
    <n v="85"/>
  </r>
  <r>
    <s v="Miami Blues"/>
    <s v="R"/>
    <x v="3"/>
    <x v="10"/>
    <s v="April 20, 1990 (United States)"/>
    <n v="6.4"/>
    <x v="253"/>
    <s v="George Armitage"/>
    <s v="Charles Willeford"/>
    <s v="Fred Ward"/>
    <s v="United States"/>
    <n v="0"/>
    <n v="9888167"/>
    <s v="Tristes Tropiques"/>
    <n v="97"/>
  </r>
  <r>
    <s v="The Field"/>
    <s v="PG-13"/>
    <x v="0"/>
    <x v="10"/>
    <s v="March 1991 (United States)"/>
    <n v="7.4"/>
    <x v="110"/>
    <s v="Jim Sheridan"/>
    <s v="Jim Sheridan"/>
    <s v="Richard Harris"/>
    <s v="Ireland"/>
    <n v="0"/>
    <n v="1494399"/>
    <s v="Granada Television"/>
    <n v="107"/>
  </r>
  <r>
    <s v="After Dark, My Sweet"/>
    <s v="R"/>
    <x v="6"/>
    <x v="10"/>
    <s v="August 24, 1990 (United States)"/>
    <n v="6.6"/>
    <x v="193"/>
    <s v="James Foley"/>
    <s v="Jim Thompson"/>
    <s v="Jason Patric"/>
    <s v="United States"/>
    <n v="0"/>
    <n v="2678414"/>
    <s v="Avenue Pictures"/>
    <n v="114"/>
  </r>
  <r>
    <s v="Alice"/>
    <s v="PG-13"/>
    <x v="3"/>
    <x v="10"/>
    <s v="January 10, 1991 (Argentina)"/>
    <n v="6.6"/>
    <x v="21"/>
    <s v="Woody Allen"/>
    <s v="Woody Allen"/>
    <s v="Mia Farrow"/>
    <s v="United States"/>
    <n v="12000000"/>
    <n v="7331647"/>
    <s v="Jack Rollins &amp; Charles H. Joffe Productions"/>
    <n v="106"/>
  </r>
  <r>
    <s v="Side Out"/>
    <s v="PG-13"/>
    <x v="3"/>
    <x v="10"/>
    <s v="March 30, 1990 (United States)"/>
    <n v="5.5"/>
    <x v="51"/>
    <s v="Peter Israelson"/>
    <s v="David Thoreau"/>
    <s v="C. Thomas Howell"/>
    <s v="United States"/>
    <n v="6000000"/>
    <m/>
    <s v="Aurora"/>
    <n v="100"/>
  </r>
  <r>
    <s v="The First Power"/>
    <s v="R"/>
    <x v="6"/>
    <x v="10"/>
    <s v="April 6, 1990 (United States)"/>
    <n v="5.7"/>
    <x v="161"/>
    <s v="Robert Resnikoff"/>
    <s v="Robert Resnikoff"/>
    <s v="Lou Diamond Phillips"/>
    <s v="United States"/>
    <n v="10000000"/>
    <n v="22424195"/>
    <s v="Interscope Communications"/>
    <n v="98"/>
  </r>
  <r>
    <s v="Delta Force 2: the Colombian Connection"/>
    <s v="R"/>
    <x v="2"/>
    <x v="10"/>
    <s v="August 24, 1990 (United States)"/>
    <n v="4.9000000000000004"/>
    <x v="194"/>
    <s v="Aaron Norris"/>
    <s v="James Bruner"/>
    <s v="Chuck Norris"/>
    <s v="United States"/>
    <n v="0"/>
    <n v="6698361"/>
    <s v="Cannon Films"/>
    <n v="111"/>
  </r>
  <r>
    <s v="Desperate Hours"/>
    <s v="R"/>
    <x v="2"/>
    <x v="10"/>
    <s v="October 5, 1990 (United States)"/>
    <n v="5.4"/>
    <x v="200"/>
    <s v="Michael Cimino"/>
    <s v="Joseph Hayes"/>
    <s v="Mickey Rourke"/>
    <s v="United States"/>
    <n v="18000000"/>
    <n v="2742912"/>
    <s v="Dino De Laurentiis Company"/>
    <n v="105"/>
  </r>
  <r>
    <s v="Ju Dou"/>
    <s v="PG-13"/>
    <x v="0"/>
    <x v="10"/>
    <s v="April 1991 (United States)"/>
    <n v="7.7"/>
    <x v="153"/>
    <s v="Yimou Zhang"/>
    <s v="Heng Liu"/>
    <s v="Gong Li"/>
    <s v="China"/>
    <n v="0"/>
    <n v="1986433"/>
    <s v="China Film Co-Production Corporation"/>
    <n v="95"/>
  </r>
  <r>
    <s v="Cadence"/>
    <s v="PG-13"/>
    <x v="0"/>
    <x v="10"/>
    <s v="February 15, 1991 (United States)"/>
    <n v="6.5"/>
    <x v="50"/>
    <s v="Martin Sheen"/>
    <s v="Dennis Shryack"/>
    <s v="Charlie Sheen"/>
    <s v="United States"/>
    <n v="4000000"/>
    <n v="2070871"/>
    <s v="The Movie Group"/>
    <n v="97"/>
  </r>
  <r>
    <s v="Brain Dead"/>
    <s v="R"/>
    <x v="4"/>
    <x v="10"/>
    <s v="January 19, 1990 (United States)"/>
    <n v="6"/>
    <x v="26"/>
    <s v="Adam Simon"/>
    <s v="Charles Beaumont"/>
    <s v="Bill Pullman"/>
    <s v="United States"/>
    <n v="2000000"/>
    <n v="1627955"/>
    <s v="Concorde Pictures"/>
    <n v="85"/>
  </r>
  <r>
    <s v="The Hairdresser's Husband"/>
    <s v="R"/>
    <x v="3"/>
    <x v="10"/>
    <s v="October 3, 1990 (France)"/>
    <n v="7.3"/>
    <x v="299"/>
    <s v="Patrice Leconte"/>
    <s v="Claude Klotz"/>
    <s v="Jean Rochefort"/>
    <s v="France"/>
    <n v="0"/>
    <n v="1217084"/>
    <s v="Lambart Productions"/>
    <n v="82"/>
  </r>
  <r>
    <s v="Ernest Goes to Jail"/>
    <s v="PG"/>
    <x v="3"/>
    <x v="10"/>
    <s v="April 6, 1990 (United States)"/>
    <n v="5.4"/>
    <x v="39"/>
    <s v="John R. Cherry III"/>
    <s v="Charlie Cohen"/>
    <s v="Jim Varney"/>
    <s v="United States"/>
    <n v="9000000"/>
    <n v="25029569"/>
    <s v="Silver Screen Partners IV"/>
    <n v="81"/>
  </r>
  <r>
    <s v="Madhouse"/>
    <s v="PG-13"/>
    <x v="3"/>
    <x v="10"/>
    <s v="February 16, 1990 (United States)"/>
    <n v="5.5"/>
    <x v="156"/>
    <s v="Tom Ropelewski"/>
    <s v="Tom Ropelewski"/>
    <s v="Richard Alexander"/>
    <s v="United States"/>
    <n v="0"/>
    <m/>
    <s v="Orion Pictures"/>
    <n v="90"/>
  </r>
  <r>
    <s v="A Cry in the Wild"/>
    <s v="PG"/>
    <x v="2"/>
    <x v="10"/>
    <s v="June 1, 1990 (United States)"/>
    <n v="5.6"/>
    <x v="471"/>
    <s v="Mark Griffiths"/>
    <s v="Gary Paulsen"/>
    <s v="Jared Rushton"/>
    <s v="United States"/>
    <n v="0"/>
    <n v="1494969"/>
    <s v="Concorde Pictures"/>
    <n v="82"/>
  </r>
  <r>
    <s v="The Long Walk Home"/>
    <s v="PG"/>
    <x v="0"/>
    <x v="10"/>
    <s v="April 12, 1991 (Brazil)"/>
    <n v="7.3"/>
    <x v="154"/>
    <s v="Richard Pearce"/>
    <s v="John Cork"/>
    <s v="Sissy Spacek"/>
    <s v="United States"/>
    <n v="0"/>
    <n v="4873620"/>
    <s v="Dave Bell Associates"/>
    <n v="97"/>
  </r>
  <r>
    <s v="Mountains of the Moon"/>
    <s v="R"/>
    <x v="1"/>
    <x v="10"/>
    <s v="February 23, 1990 (United States)"/>
    <n v="7.2"/>
    <x v="154"/>
    <s v="Bob Rafelson"/>
    <s v="William Harrison"/>
    <s v="Patrick Bergin"/>
    <s v="United States"/>
    <n v="19000000"/>
    <n v="4011793"/>
    <s v="Carolco Pictures"/>
    <n v="136"/>
  </r>
  <r>
    <s v="Two Evil Eyes"/>
    <s v="R"/>
    <x v="4"/>
    <x v="10"/>
    <s v="October 25, 1991 (United States)"/>
    <n v="6.1"/>
    <x v="392"/>
    <s v="Dario Argento"/>
    <s v="Edgar Allan Poe"/>
    <s v="Adrienne Barbeau"/>
    <s v="Italy"/>
    <n v="9000000"/>
    <n v="349618"/>
    <s v="ADC Films"/>
    <n v="120"/>
  </r>
  <r>
    <s v="Mr. &amp; Mrs. Bridge"/>
    <s v="PG-13"/>
    <x v="0"/>
    <x v="10"/>
    <s v="January 18, 1991 (United Kingdom)"/>
    <n v="6.6"/>
    <x v="54"/>
    <s v="James Ivory"/>
    <s v="Evan S. Connell"/>
    <s v="Paul Newman"/>
    <s v="United Kingdom"/>
    <n v="0"/>
    <n v="7698010"/>
    <s v="Cineplex Odeon Films"/>
    <n v="126"/>
  </r>
  <r>
    <s v="Trust"/>
    <s v="R"/>
    <x v="3"/>
    <x v="10"/>
    <s v="September 20, 1991 (United Kingdom)"/>
    <n v="7.4"/>
    <x v="108"/>
    <s v="Hal Hartley"/>
    <s v="Hal Hartley"/>
    <s v="Adrienne Shelly"/>
    <s v="United Kingdom"/>
    <n v="700000"/>
    <n v="357400"/>
    <s v="Channel Four Films"/>
    <n v="107"/>
  </r>
  <r>
    <s v="Crazy People"/>
    <s v="R"/>
    <x v="3"/>
    <x v="10"/>
    <s v="April 13, 1990 (United States)"/>
    <n v="6"/>
    <x v="90"/>
    <s v="Tony Bill"/>
    <s v="Mitch Markowitz"/>
    <s v="Dudley Moore"/>
    <s v="United States"/>
    <n v="0"/>
    <n v="13236513"/>
    <s v="Paramount Pictures"/>
    <n v="90"/>
  </r>
  <r>
    <s v="A Shock to the System"/>
    <s v="R"/>
    <x v="3"/>
    <x v="10"/>
    <s v="March 23, 1990 (United States)"/>
    <n v="6.7"/>
    <x v="43"/>
    <s v="Jan Egleson"/>
    <s v="Simon Brett"/>
    <s v="Michael Caine"/>
    <s v="United States"/>
    <n v="12000000"/>
    <n v="3417056"/>
    <s v="Brigand Films"/>
    <n v="88"/>
  </r>
  <r>
    <s v="The Boyfriend School"/>
    <s v="PG-13"/>
    <x v="3"/>
    <x v="10"/>
    <s v="September 21, 1990 (United States)"/>
    <n v="5.8"/>
    <x v="47"/>
    <s v="Malcolm Mowbray"/>
    <s v="Sarah Bird"/>
    <s v="Steve Guttenberg"/>
    <s v="United Kingdom"/>
    <n v="6700000"/>
    <n v="1171762"/>
    <s v="Hemdale"/>
    <n v="101"/>
  </r>
  <r>
    <s v="Roger Corman's Frankenstein Unbound"/>
    <s v="R"/>
    <x v="0"/>
    <x v="10"/>
    <s v="November 2, 1990 (United States)"/>
    <n v="5.5"/>
    <x v="112"/>
    <s v="Roger Corman"/>
    <s v="Brian Aldiss"/>
    <s v="John Hurt"/>
    <s v="United States"/>
    <n v="11500000"/>
    <n v="334748"/>
    <s v="The Mount Company"/>
    <n v="85"/>
  </r>
  <r>
    <s v="Nuns on the Run"/>
    <s v="PG-13"/>
    <x v="3"/>
    <x v="10"/>
    <s v="March 30, 1990 (United States)"/>
    <n v="6"/>
    <x v="254"/>
    <s v="Jonathan Lynn"/>
    <s v="Jonathan Lynn"/>
    <s v="Eric Idle"/>
    <s v="United Kingdom"/>
    <n v="0"/>
    <n v="10959015"/>
    <s v="HandMade Films"/>
    <n v="89"/>
  </r>
  <r>
    <s v="Q&amp;A"/>
    <s v="R"/>
    <x v="6"/>
    <x v="10"/>
    <s v="April 27, 1990 (United States)"/>
    <n v="6.6"/>
    <x v="106"/>
    <s v="Sidney Lumet"/>
    <s v="Edwin Torres"/>
    <s v="Nick Nolte"/>
    <s v="United States"/>
    <n v="0"/>
    <n v="11207891"/>
    <s v="Regency International Pictures"/>
    <n v="132"/>
  </r>
  <r>
    <s v="An Angel at My Table"/>
    <s v="R"/>
    <x v="5"/>
    <x v="10"/>
    <s v="September 20, 1990 (Australia)"/>
    <n v="7.5"/>
    <x v="194"/>
    <s v="Jane Campion"/>
    <s v="Janet Frame"/>
    <s v="Kerry Fox"/>
    <s v="New Zealand"/>
    <n v="0"/>
    <n v="1055995"/>
    <s v="Hibiscus Films"/>
    <n v="158"/>
  </r>
  <r>
    <s v="Stanley &amp; Iris"/>
    <s v="PG-13"/>
    <x v="0"/>
    <x v="10"/>
    <s v="February 9, 1990 (United States)"/>
    <n v="6.4"/>
    <x v="98"/>
    <s v="Martin Ritt"/>
    <s v="Pat Barker"/>
    <s v="Jane Fonda"/>
    <s v="United States"/>
    <n v="23000000"/>
    <n v="5820015"/>
    <s v="Metro-Goldwyn-Mayer (MGM)"/>
    <n v="104"/>
  </r>
  <r>
    <s v="Flashback"/>
    <s v="R"/>
    <x v="2"/>
    <x v="10"/>
    <s v="February 2, 1990 (United States)"/>
    <n v="6.2"/>
    <x v="25"/>
    <s v="Franco Amurri"/>
    <s v="David Loughery"/>
    <s v="Dennis Hopper"/>
    <s v="United States"/>
    <n v="0"/>
    <n v="6488114"/>
    <s v="Paramount Pictures"/>
    <n v="108"/>
  </r>
  <r>
    <s v="Men Don't Leave"/>
    <s v="PG-13"/>
    <x v="3"/>
    <x v="10"/>
    <s v="February 23, 1990 (United States)"/>
    <n v="6.7"/>
    <x v="48"/>
    <s v="Paul Brickman"/>
    <s v="Barbara Benedek"/>
    <s v="Jessica Lange"/>
    <s v="United States"/>
    <n v="0"/>
    <n v="6070725"/>
    <s v="The Geffen Company"/>
    <n v="115"/>
  </r>
  <r>
    <s v="Ski Patrol"/>
    <s v="PG"/>
    <x v="2"/>
    <x v="10"/>
    <s v="January 12, 1990 (United States)"/>
    <n v="5.2"/>
    <x v="99"/>
    <s v="Richard Correll"/>
    <s v="Steven Long Mitchell"/>
    <s v="Roger Rose"/>
    <s v="United States"/>
    <n v="0"/>
    <n v="8533973"/>
    <s v="Epic Productions"/>
    <n v="91"/>
  </r>
  <r>
    <s v="Ghost Dad"/>
    <s v="PG"/>
    <x v="3"/>
    <x v="10"/>
    <s v="June 29, 1990 (United States)"/>
    <n v="4.4000000000000004"/>
    <x v="103"/>
    <s v="Sidney Poitier"/>
    <s v="Brent Maddock"/>
    <s v="Bill Cosby"/>
    <s v="United States"/>
    <n v="0"/>
    <n v="25421633"/>
    <s v="Universal Pictures"/>
    <n v="83"/>
  </r>
  <r>
    <s v="Book of Love"/>
    <s v="PG-13"/>
    <x v="3"/>
    <x v="10"/>
    <s v="February 1, 1991 (United States)"/>
    <n v="6.2"/>
    <x v="59"/>
    <s v="Robert Shaye"/>
    <s v="William Kotzwinkle"/>
    <s v="Chris Young"/>
    <s v="United States"/>
    <n v="0"/>
    <n v="1382259"/>
    <s v="New Line Cinema"/>
    <n v="82"/>
  </r>
  <r>
    <s v="Hidden Agenda"/>
    <s v="R"/>
    <x v="0"/>
    <x v="10"/>
    <s v="January 1991 (United States)"/>
    <n v="6.9"/>
    <x v="44"/>
    <s v="Ken Loach"/>
    <s v="Jim Allen"/>
    <s v="Frances McDormand"/>
    <s v="United Kingdom"/>
    <n v="0"/>
    <n v="1232210"/>
    <s v="Hemdale"/>
    <n v="108"/>
  </r>
  <r>
    <s v="Everybody's Fine"/>
    <s v="PG-13"/>
    <x v="0"/>
    <x v="10"/>
    <s v="May 31, 1991 (United States)"/>
    <n v="7.7"/>
    <x v="44"/>
    <s v="Giuseppe Tornatore"/>
    <s v="Massimo De Rita"/>
    <s v="Marcello Mastroianni"/>
    <s v="Italy"/>
    <n v="0"/>
    <n v="1745470"/>
    <s v="Erre Produzioni"/>
    <n v="118"/>
  </r>
  <r>
    <s v="Spaced Invaders"/>
    <s v="PG"/>
    <x v="1"/>
    <x v="10"/>
    <s v="April 27, 1990 (United States)"/>
    <n v="5.3"/>
    <x v="193"/>
    <s v="Patrick Read Johnson"/>
    <s v="Patrick Read Johnson"/>
    <s v="Douglas Barr"/>
    <s v="United States"/>
    <n v="3000000"/>
    <n v="15369573"/>
    <s v="Silver Screen Partners IV"/>
    <n v="100"/>
  </r>
  <r>
    <s v="Meet the Applegates"/>
    <s v="R"/>
    <x v="3"/>
    <x v="10"/>
    <s v="February 1, 1991 (United States)"/>
    <n v="5.5"/>
    <x v="155"/>
    <s v="Michael Lehmann"/>
    <s v="Michael Lehmann"/>
    <s v="Ed Begley Jr."/>
    <s v="United States"/>
    <n v="5000000"/>
    <n v="485772"/>
    <s v="Cinemarque Entertainment"/>
    <n v="90"/>
  </r>
  <r>
    <s v="Betsy's Wedding"/>
    <s v="R"/>
    <x v="3"/>
    <x v="10"/>
    <s v="June 22, 1990 (United States)"/>
    <n v="5.6"/>
    <x v="154"/>
    <s v="Alan Alda"/>
    <s v="Alan Alda"/>
    <s v="Alan Alda"/>
    <s v="United States"/>
    <n v="0"/>
    <n v="19740070"/>
    <s v="Touchstone Pictures"/>
    <n v="94"/>
  </r>
  <r>
    <s v="Def by Temptation"/>
    <s v="R"/>
    <x v="4"/>
    <x v="10"/>
    <s v="May 11, 1990 (United States)"/>
    <n v="4.7"/>
    <x v="53"/>
    <s v="James Bond III"/>
    <s v="James Bond III"/>
    <s v="James Bond III"/>
    <s v="United States"/>
    <n v="0"/>
    <n v="2218579"/>
    <s v="Bonded Filmworks"/>
    <n v="95"/>
  </r>
  <r>
    <s v="Heart Condition"/>
    <s v="R"/>
    <x v="3"/>
    <x v="10"/>
    <s v="February 2, 1990 (United States)"/>
    <n v="5.6"/>
    <x v="193"/>
    <s v="James D. Parriott"/>
    <s v="James D. Parriott"/>
    <s v="Bob Hoskins"/>
    <s v="United States"/>
    <n v="0"/>
    <n v="4134992"/>
    <s v="New Line Cinema"/>
    <n v="100"/>
  </r>
  <r>
    <s v="My Father's Glory"/>
    <s v="G"/>
    <x v="1"/>
    <x v="10"/>
    <s v="August 1991 (United States)"/>
    <n v="7.6"/>
    <x v="350"/>
    <s v="Yves Robert"/>
    <s v="Louis Nucéra"/>
    <s v="Philippe Caubère"/>
    <s v="France"/>
    <n v="0"/>
    <n v="1730856"/>
    <s v="Gaumont"/>
    <n v="105"/>
  </r>
  <r>
    <s v="Vincent &amp; Theo"/>
    <s v="PG-13"/>
    <x v="5"/>
    <x v="10"/>
    <s v="November 16, 1990 (United States)"/>
    <n v="6.9"/>
    <x v="44"/>
    <s v="Robert Altman"/>
    <s v="Julian Mitchell"/>
    <s v="Tim Roth"/>
    <s v="France"/>
    <n v="0"/>
    <n v="2231274"/>
    <s v="Belbo Films"/>
    <n v="138"/>
  </r>
  <r>
    <s v="Streets"/>
    <s v="R"/>
    <x v="2"/>
    <x v="10"/>
    <s v="January 19, 1990 (United States)"/>
    <n v="5.7"/>
    <x v="472"/>
    <s v="Katt Shea"/>
    <s v="Andy Ruben"/>
    <s v="Christina Applegate"/>
    <s v="United States"/>
    <n v="0"/>
    <n v="1510053"/>
    <m/>
    <n v="85"/>
  </r>
  <r>
    <s v="Stella"/>
    <s v="PG-13"/>
    <x v="0"/>
    <x v="10"/>
    <s v="February 2, 1990 (United States)"/>
    <n v="6.2"/>
    <x v="48"/>
    <s v="John Erman"/>
    <s v="Olive Higgins Prouty"/>
    <s v="Bette Midler"/>
    <s v="United States"/>
    <n v="0"/>
    <n v="20240128"/>
    <s v="The Samuel Goldwyn Company"/>
    <n v="109"/>
  </r>
  <r>
    <s v="The Forbidden Dance"/>
    <s v="PG-13"/>
    <x v="0"/>
    <x v="10"/>
    <s v="March 16, 1990 (United States)"/>
    <n v="3.9"/>
    <x v="56"/>
    <s v="Greydon Clark"/>
    <s v="Menahem Golan"/>
    <s v="Laura Harring"/>
    <s v="United States"/>
    <n v="0"/>
    <n v="1823154"/>
    <s v="21st Century Film Corporation"/>
    <n v="97"/>
  </r>
  <r>
    <s v="Loose Cannons"/>
    <s v="R"/>
    <x v="2"/>
    <x v="10"/>
    <s v="February 9, 1990 (United States)"/>
    <n v="4.9000000000000004"/>
    <x v="43"/>
    <s v="Bob Clark"/>
    <s v="Richard Christian Matheson"/>
    <s v="Gene Hackman"/>
    <s v="United States"/>
    <n v="15000000"/>
    <n v="5585154"/>
    <s v="TriStar Pictures"/>
    <n v="94"/>
  </r>
  <r>
    <s v="A Tale of Springtime"/>
    <s v="PG"/>
    <x v="3"/>
    <x v="10"/>
    <s v="April 4, 1990 (France)"/>
    <n v="7.2"/>
    <x v="36"/>
    <s v="Éric Rohmer"/>
    <s v="Éric Rohmer"/>
    <s v="Anne Teyssèdre"/>
    <s v="France"/>
    <n v="0"/>
    <n v="20554"/>
    <s v="Compagnie Eric Rohmer (CER)"/>
    <n v="108"/>
  </r>
  <r>
    <s v="To Sleep with Anger"/>
    <s v="PG"/>
    <x v="0"/>
    <x v="10"/>
    <s v="October 12, 1990 (United States)"/>
    <n v="7.2"/>
    <x v="155"/>
    <s v="Charles Burnett"/>
    <s v="Charles Burnett"/>
    <s v="Danny Glover"/>
    <s v="United States"/>
    <n v="0"/>
    <n v="1161135"/>
    <s v="SVS Films"/>
    <n v="102"/>
  </r>
  <r>
    <s v="Where the Heart Is"/>
    <s v="R"/>
    <x v="3"/>
    <x v="10"/>
    <s v="February 23, 1990 (United States)"/>
    <n v="6"/>
    <x v="56"/>
    <s v="John Boorman"/>
    <s v="Telsche Boorman"/>
    <s v="Dabney Coleman"/>
    <s v="United States"/>
    <n v="15000000"/>
    <n v="1106475"/>
    <s v="Touchstone Pictures"/>
    <n v="107"/>
  </r>
  <r>
    <s v="Love at Large"/>
    <s v="R"/>
    <x v="3"/>
    <x v="10"/>
    <s v="March 9, 1990 (United States)"/>
    <n v="5.7"/>
    <x v="123"/>
    <s v="Alan Rudolph"/>
    <s v="Alan Rudolph"/>
    <s v="Tom Berenger"/>
    <s v="United States"/>
    <n v="0"/>
    <n v="1436308"/>
    <s v="David Blocker Productions"/>
    <n v="97"/>
  </r>
  <r>
    <s v="Boiling Point"/>
    <s v="Not Rated"/>
    <x v="2"/>
    <x v="10"/>
    <s v="November 19, 1999 (United States)"/>
    <n v="6.8"/>
    <x v="351"/>
    <s v="Takeshi Kitano"/>
    <s v="Takeshi Kitano"/>
    <s v="Takeshi Kitano"/>
    <s v="Japan"/>
    <n v="0"/>
    <m/>
    <s v="Bandai Visual Company"/>
    <n v="96"/>
  </r>
  <r>
    <s v="Downtown"/>
    <s v="R"/>
    <x v="2"/>
    <x v="10"/>
    <s v="January 12, 1990 (United States)"/>
    <n v="5.7"/>
    <x v="57"/>
    <s v="Richard Benjamin"/>
    <s v="Nat Mauldin"/>
    <s v="Anthony Edwards"/>
    <s v="United States"/>
    <n v="10000000"/>
    <n v="2346150"/>
    <s v="Pacific Western"/>
    <n v="96"/>
  </r>
  <r>
    <s v="Short Time"/>
    <s v="PG-13"/>
    <x v="3"/>
    <x v="10"/>
    <s v="May 4, 1990 (United States)"/>
    <n v="6.4"/>
    <x v="155"/>
    <s v="Gregg Champion"/>
    <s v="John Blumenthal"/>
    <s v="Dabney Coleman"/>
    <s v="United States"/>
    <n v="0"/>
    <n v="4010647"/>
    <s v="Gladden Entertainment"/>
    <n v="97"/>
  </r>
  <r>
    <s v="American Ninja 4: The Annihilation"/>
    <s v="R"/>
    <x v="2"/>
    <x v="10"/>
    <s v="March 8, 1991 (United States)"/>
    <n v="4"/>
    <x v="196"/>
    <s v="Cedric Sundstrom"/>
    <s v="Gideon Amir"/>
    <s v="Michael Dudikoff"/>
    <s v="United States"/>
    <n v="0"/>
    <n v="358047"/>
    <s v="The Cannon Group"/>
    <n v="99"/>
  </r>
  <r>
    <s v="Gate 2: The Trespassers"/>
    <s v="R"/>
    <x v="7"/>
    <x v="10"/>
    <s v="February 28, 1992 (United States)"/>
    <n v="4.8"/>
    <x v="40"/>
    <s v="Tibor Takács"/>
    <s v="Michael Nankin"/>
    <s v="Louis Tripp"/>
    <s v="Canada"/>
    <n v="6500000"/>
    <n v="2032973"/>
    <s v="Vision PDG"/>
    <n v="93"/>
  </r>
  <r>
    <s v="Come See the Paradise"/>
    <s v="R"/>
    <x v="0"/>
    <x v="10"/>
    <s v="January 1991 (United States)"/>
    <n v="6.7"/>
    <x v="47"/>
    <s v="Alan Parker"/>
    <s v="Alan Parker"/>
    <s v="Dennis Quaid"/>
    <s v="United States"/>
    <n v="17500000"/>
    <n v="947306"/>
    <s v="Twentieth Century Fox"/>
    <n v="138"/>
  </r>
  <r>
    <s v="The Garden"/>
    <s v="Unrated"/>
    <x v="0"/>
    <x v="10"/>
    <s v="1990 (United States)"/>
    <n v="6.4"/>
    <x v="370"/>
    <s v="Derek Jarman"/>
    <m/>
    <s v="Tilda Swinton"/>
    <s v="United Kingdom"/>
    <n v="0"/>
    <n v="5006"/>
    <s v="Basilisk Communications"/>
    <n v="92"/>
  </r>
  <r>
    <s v="Lambada"/>
    <s v="PG"/>
    <x v="0"/>
    <x v="10"/>
    <s v="March 16, 1990 (United States)"/>
    <n v="3.5"/>
    <x v="473"/>
    <s v="Joel Silberg"/>
    <s v="Joel Silberg"/>
    <s v="J. Eddie Peck"/>
    <s v="United States"/>
    <n v="0"/>
    <n v="4263112"/>
    <s v="Cannon Films"/>
    <n v="104"/>
  </r>
  <r>
    <s v="The Shrimp on the Barbie"/>
    <s v="PG-13"/>
    <x v="3"/>
    <x v="10"/>
    <s v="August 31, 1990 (United States)"/>
    <n v="5.7"/>
    <x v="123"/>
    <s v="Director"/>
    <s v="Grant Morris"/>
    <s v="Cheech Marin"/>
    <s v="Australia"/>
    <n v="0"/>
    <m/>
    <s v="Unity Pictures"/>
    <n v="90"/>
  </r>
  <r>
    <s v="May Fools"/>
    <s v="R"/>
    <x v="3"/>
    <x v="10"/>
    <s v="July 1990 (United States)"/>
    <n v="7.3"/>
    <x v="46"/>
    <s v="Louis Malle"/>
    <s v="Louis Malle"/>
    <s v="Miou-Miou"/>
    <s v="France"/>
    <n v="0"/>
    <n v="1576702"/>
    <s v="Nouvelles Éditions de Films (NEF)"/>
    <n v="107"/>
  </r>
  <r>
    <s v="The Last of the Finest"/>
    <s v="R"/>
    <x v="2"/>
    <x v="10"/>
    <s v="March 9, 1990 (United States)"/>
    <n v="5.8"/>
    <x v="123"/>
    <s v="John Mackenzie"/>
    <s v="Jere Cunningham"/>
    <s v="Brian Dennehy"/>
    <s v="United States"/>
    <n v="12000000"/>
    <n v="1531489"/>
    <s v="Orion Pictures"/>
    <n v="106"/>
  </r>
  <r>
    <s v="Strangers in Good Company"/>
    <s v="PG"/>
    <x v="0"/>
    <x v="10"/>
    <s v="1990 (Canada)"/>
    <n v="7.7"/>
    <x v="474"/>
    <s v="Cynthia Scott"/>
    <s v="Gloria Demers"/>
    <s v="Alice Diabo"/>
    <s v="Canada"/>
    <n v="0"/>
    <m/>
    <s v="National Film Board of Canada (NFB)"/>
    <n v="101"/>
  </r>
  <r>
    <s v="Opportunity Knocks"/>
    <s v="PG-13"/>
    <x v="3"/>
    <x v="10"/>
    <s v="March 30, 1990 (United States)"/>
    <n v="6"/>
    <x v="46"/>
    <s v="Donald Petrie"/>
    <s v="Mitchel Katlin"/>
    <s v="Dana Carvey"/>
    <s v="United States"/>
    <n v="0"/>
    <n v="11359129"/>
    <s v="Imagine Films Entertainment"/>
    <n v="103"/>
  </r>
  <r>
    <s v="Funny About Love"/>
    <s v="PG-13"/>
    <x v="3"/>
    <x v="10"/>
    <s v="September 21, 1990 (United States)"/>
    <n v="4.9000000000000004"/>
    <x v="61"/>
    <s v="Leonard Nimoy"/>
    <s v="Bob Greene"/>
    <s v="Gene Wilder"/>
    <s v="United States"/>
    <n v="0"/>
    <n v="8141292"/>
    <s v="Duffy Films"/>
    <n v="101"/>
  </r>
  <r>
    <s v="Graffiti Bridge"/>
    <s v="PG-13"/>
    <x v="0"/>
    <x v="10"/>
    <s v="November 2, 1990 (United States)"/>
    <n v="4.5"/>
    <x v="57"/>
    <s v="Prince"/>
    <s v="Prince"/>
    <s v="Prince"/>
    <s v="United States"/>
    <n v="7500000"/>
    <n v="4562778"/>
    <s v="Paisley Park Films"/>
    <n v="90"/>
  </r>
  <r>
    <s v="Coupe de Ville"/>
    <s v="PG-13"/>
    <x v="3"/>
    <x v="10"/>
    <s v="March 9, 1990 (United States)"/>
    <n v="6.7"/>
    <x v="157"/>
    <s v="Joe Roth"/>
    <s v="Mike Binder"/>
    <s v="Patrick Dempsey"/>
    <s v="United States"/>
    <n v="0"/>
    <n v="715983"/>
    <s v="Morgan Creek Entertainment"/>
    <n v="99"/>
  </r>
  <r>
    <s v="Sibling Rivalry"/>
    <s v="PG-13"/>
    <x v="3"/>
    <x v="10"/>
    <s v="October 26, 1990 (United States)"/>
    <n v="5.4"/>
    <x v="139"/>
    <s v="Carl Reiner"/>
    <s v="Martha Goldhirsh"/>
    <s v="Kirstie Alley"/>
    <s v="United States"/>
    <n v="16000000"/>
    <n v="17854933"/>
    <s v="Castle Rock Entertainment"/>
    <n v="87"/>
  </r>
  <r>
    <s v="Vital Signs"/>
    <s v="R"/>
    <x v="0"/>
    <x v="10"/>
    <s v="April 13, 1990 (United States)"/>
    <n v="5.4"/>
    <x v="442"/>
    <s v="Marisa Silver"/>
    <s v="Larry Ketron"/>
    <s v="Adrian Pasdar"/>
    <s v="United States"/>
    <n v="0"/>
    <n v="1224605"/>
    <s v="Twentieth Century Fox"/>
    <n v="103"/>
  </r>
  <r>
    <s v="Body Chemistry"/>
    <s v="R"/>
    <x v="0"/>
    <x v="10"/>
    <s v="March 9, 1990 (United States)"/>
    <n v="4.3"/>
    <x v="475"/>
    <s v="Kristine Peterson"/>
    <s v="Jackson Barr"/>
    <s v="Marc Singer"/>
    <s v="United States"/>
    <n v="0"/>
    <n v="2415312"/>
    <s v="Concorde-New Horizons"/>
    <n v="84"/>
  </r>
  <r>
    <s v="The Haunting of Morella"/>
    <s v="R"/>
    <x v="4"/>
    <x v="10"/>
    <s v="February 9, 1990 (United States)"/>
    <n v="4.4000000000000004"/>
    <x v="457"/>
    <s v="Jim Wynorski"/>
    <s v="Edgar Allan Poe"/>
    <s v="Nicole Eggert"/>
    <s v="United States"/>
    <n v="0"/>
    <n v="1547867"/>
    <s v="Concorde-New Horizons"/>
    <n v="82"/>
  </r>
  <r>
    <s v="The Fourth War"/>
    <s v="R"/>
    <x v="0"/>
    <x v="10"/>
    <s v="March 23, 1990 (United States)"/>
    <n v="5.6"/>
    <x v="53"/>
    <s v="John Frankenheimer"/>
    <s v="Stephen Peters"/>
    <s v="Roy Scheider"/>
    <s v="United States"/>
    <n v="0"/>
    <n v="1305887"/>
    <s v="Kodiak Films"/>
    <n v="91"/>
  </r>
  <r>
    <s v="Tune in Tomorrow..."/>
    <s v="PG-13"/>
    <x v="3"/>
    <x v="10"/>
    <s v="November 2, 1990 (United States)"/>
    <n v="6.2"/>
    <x v="118"/>
    <s v="Jon Amiel"/>
    <s v="Mario Vargas Llosa"/>
    <s v="Barbara Hershey"/>
    <s v="United States"/>
    <n v="11000000"/>
    <n v="1794001"/>
    <s v="Odyssey"/>
    <n v="107"/>
  </r>
  <r>
    <s v="Impulse"/>
    <s v="R"/>
    <x v="6"/>
    <x v="10"/>
    <s v="April 6, 1990 (United States)"/>
    <n v="5.7"/>
    <x v="123"/>
    <s v="Sondra Locke"/>
    <s v="John DeMarco"/>
    <s v="Theresa Russell"/>
    <s v="United States"/>
    <n v="9000000"/>
    <n v="2544504"/>
    <s v="Warner Bros."/>
    <n v="109"/>
  </r>
  <r>
    <s v="La discrète"/>
    <m/>
    <x v="0"/>
    <x v="10"/>
    <s v="November 21, 1990 (France)"/>
    <n v="7"/>
    <x v="476"/>
    <s v="Christian Vincent"/>
    <s v="Christian Vincent"/>
    <s v="Fabrice Luchini"/>
    <s v="France"/>
    <n v="0"/>
    <m/>
    <s v="France 3 Cinéma"/>
    <n v="94"/>
  </r>
  <r>
    <s v="Heaven and Earth"/>
    <s v="PG-13"/>
    <x v="2"/>
    <x v="10"/>
    <s v="February 8, 1991 (United States)"/>
    <n v="7"/>
    <x v="477"/>
    <s v="Haruki Kadokawa"/>
    <s v="Haruki Kadokawa"/>
    <s v="Takaaki Enoki"/>
    <s v="Japan"/>
    <n v="42000000"/>
    <m/>
    <s v="Haruki Kadokawa Films"/>
    <n v="125"/>
  </r>
  <r>
    <s v="Crossing the Line"/>
    <s v="R"/>
    <x v="6"/>
    <x v="10"/>
    <s v="August 31, 1990 (United Kingdom)"/>
    <n v="5.8"/>
    <x v="63"/>
    <s v="David Leland"/>
    <s v="William McIlvanney"/>
    <s v="Kenny Ireland"/>
    <s v="United Kingdom"/>
    <n v="0"/>
    <n v="59227"/>
    <s v="Palace Pictures"/>
    <n v="93"/>
  </r>
  <r>
    <s v="Mindwalk"/>
    <s v="PG"/>
    <x v="0"/>
    <x v="10"/>
    <s v="December 20, 1991 (United States)"/>
    <n v="7.6"/>
    <x v="156"/>
    <s v="Bernt Amadeus Capra"/>
    <s v="Bernt Amadeus Capra"/>
    <s v="Liv Ullmann"/>
    <s v="United States"/>
    <n v="0"/>
    <n v="774048"/>
    <s v="Atlas"/>
    <n v="112"/>
  </r>
  <r>
    <s v="The Nasty Girl"/>
    <s v="PG-13"/>
    <x v="3"/>
    <x v="10"/>
    <s v="March 1991 (United States)"/>
    <n v="7.3"/>
    <x v="139"/>
    <s v="Michael Verhoeven"/>
    <s v="Michael Verhoeven"/>
    <s v="Lena Stolze"/>
    <s v="West Germany"/>
    <n v="0"/>
    <n v="2293625"/>
    <s v="Filmverlag der Autoren"/>
    <n v="92"/>
  </r>
  <r>
    <s v="Archangel"/>
    <s v="Not Rated"/>
    <x v="3"/>
    <x v="10"/>
    <s v="September 1, 1990 (Canada)"/>
    <n v="6.5"/>
    <x v="61"/>
    <s v="Guy Maddin"/>
    <s v="John B. Harvie"/>
    <s v="Michael Gottli"/>
    <s v="Canada"/>
    <n v="0"/>
    <m/>
    <s v="Cinephile"/>
    <n v="90"/>
  </r>
  <r>
    <s v="Terminator 2: Judgment Day"/>
    <s v="R"/>
    <x v="2"/>
    <x v="11"/>
    <s v="July 3, 1991 (United States)"/>
    <n v="8.5"/>
    <x v="478"/>
    <s v="James Cameron"/>
    <s v="James Cameron"/>
    <s v="Arnold Schwarzenegger"/>
    <s v="United States"/>
    <n v="102000000"/>
    <n v="520881154"/>
    <s v="Carolco Pictures"/>
    <n v="137"/>
  </r>
  <r>
    <s v="Point Break"/>
    <s v="R"/>
    <x v="2"/>
    <x v="11"/>
    <s v="July 12, 1991 (United States)"/>
    <n v="7.3"/>
    <x v="438"/>
    <s v="Kathryn Bigelow"/>
    <s v="Rick King"/>
    <s v="Patrick Swayze"/>
    <s v="United States"/>
    <n v="24000000"/>
    <n v="83531958"/>
    <s v="Largo Entertainment"/>
    <n v="122"/>
  </r>
  <r>
    <s v="The Silence of the Lambs"/>
    <s v="R"/>
    <x v="6"/>
    <x v="11"/>
    <s v="February 14, 1991 (United States)"/>
    <n v="8.6"/>
    <x v="479"/>
    <s v="Jonathan Demme"/>
    <s v="Thomas Harris"/>
    <s v="Jodie Foster"/>
    <s v="United States"/>
    <n v="19000000"/>
    <n v="272742922"/>
    <s v="Strong Heart/Demme Production"/>
    <n v="118"/>
  </r>
  <r>
    <s v="Hook"/>
    <s v="PG"/>
    <x v="1"/>
    <x v="11"/>
    <s v="December 11, 1991 (United States)"/>
    <n v="6.8"/>
    <x v="379"/>
    <s v="Steven Spielberg"/>
    <s v="J.M. Barrie"/>
    <s v="Dustin Hoffman"/>
    <s v="United States"/>
    <n v="70000000"/>
    <n v="300854823"/>
    <s v="Amblin Entertainment"/>
    <n v="142"/>
  </r>
  <r>
    <s v="Boyz n the Hood"/>
    <s v="R"/>
    <x v="6"/>
    <x v="11"/>
    <s v="July 12, 1991 (United States)"/>
    <n v="7.8"/>
    <x v="383"/>
    <s v="John Singleton"/>
    <s v="John Singleton"/>
    <s v="Cuba Gooding Jr."/>
    <s v="United States"/>
    <n v="6500000"/>
    <n v="57529070"/>
    <s v="Columbia Pictures"/>
    <n v="112"/>
  </r>
  <r>
    <s v="Cape Fear"/>
    <s v="R"/>
    <x v="6"/>
    <x v="11"/>
    <s v="November 15, 1991 (United States)"/>
    <n v="7.3"/>
    <x v="480"/>
    <s v="Martin Scorsese"/>
    <s v="John D. MacDonald"/>
    <s v="Robert De Niro"/>
    <s v="United States"/>
    <n v="35000000"/>
    <n v="182291969"/>
    <s v="Amblin Entertainment"/>
    <n v="128"/>
  </r>
  <r>
    <s v="Career Opportunities"/>
    <s v="PG-13"/>
    <x v="3"/>
    <x v="11"/>
    <s v="March 29, 1991 (United States)"/>
    <n v="5.9"/>
    <x v="23"/>
    <s v="Bryan Gordon"/>
    <s v="John Hughes"/>
    <s v="Frank Whaley"/>
    <s v="United States"/>
    <n v="0"/>
    <n v="11336986"/>
    <s v="Hughes Entertainment"/>
    <n v="83"/>
  </r>
  <r>
    <s v="The Addams Family"/>
    <s v="PG-13"/>
    <x v="3"/>
    <x v="11"/>
    <s v="November 22, 1991 (United States)"/>
    <n v="6.9"/>
    <x v="466"/>
    <s v="Barry Sonnenfeld"/>
    <s v="Charles Addams"/>
    <s v="Anjelica Huston"/>
    <s v="United States"/>
    <n v="30000000"/>
    <n v="191502426"/>
    <s v="Orion Pictures"/>
    <n v="99"/>
  </r>
  <r>
    <s v="Thelma &amp; Louise"/>
    <s v="R"/>
    <x v="1"/>
    <x v="11"/>
    <s v="May 24, 1991 (United States)"/>
    <n v="7.5"/>
    <x v="481"/>
    <s v="Ridley Scott"/>
    <s v="Callie Khouri"/>
    <s v="Susan Sarandon"/>
    <s v="United States"/>
    <n v="16500000"/>
    <n v="45456285"/>
    <s v="Pathé Entertainment"/>
    <n v="130"/>
  </r>
  <r>
    <s v="Y Tu Mamá También"/>
    <m/>
    <x v="0"/>
    <x v="11"/>
    <s v="June 8, 2001 (Mexico)"/>
    <n v="7.6"/>
    <x v="234"/>
    <s v="Alfonso Cuarón"/>
    <s v="Carlos Cuarón"/>
    <s v="Maribel Verdú"/>
    <s v="Mexico"/>
    <n v="2000000"/>
    <n v="33616692"/>
    <s v="Anhelo Producciones"/>
    <n v="106"/>
  </r>
  <r>
    <s v="Robin Hood: Prince of Thieves"/>
    <s v="PG-13"/>
    <x v="2"/>
    <x v="11"/>
    <s v="June 14, 1991 (United States)"/>
    <n v="6.9"/>
    <x v="482"/>
    <s v="Kevin Reynolds"/>
    <s v="Pen Densham"/>
    <s v="Kevin Costner"/>
    <s v="United States"/>
    <n v="48000000"/>
    <n v="390493908"/>
    <s v="Warner Bros."/>
    <n v="143"/>
  </r>
  <r>
    <s v="The Doors"/>
    <s v="R"/>
    <x v="5"/>
    <x v="11"/>
    <s v="March 1, 1991 (United States)"/>
    <n v="7.2"/>
    <x v="190"/>
    <s v="Oliver Stone"/>
    <s v="Randall Jahnson"/>
    <s v="Val Kilmer"/>
    <s v="United States"/>
    <n v="38000000"/>
    <n v="34416893"/>
    <s v="Bill Graham Films"/>
    <n v="140"/>
  </r>
  <r>
    <s v="Beauty and the Beast"/>
    <s v="G"/>
    <x v="10"/>
    <x v="11"/>
    <s v="November 22, 1991 (United States)"/>
    <n v="8"/>
    <x v="483"/>
    <s v="Gary Trousdale"/>
    <s v="Linda Woolverton"/>
    <s v="Paige O'Hara"/>
    <s v="United States"/>
    <n v="25000000"/>
    <n v="424967620"/>
    <s v="Walt Disney Pictures"/>
    <n v="84"/>
  </r>
  <r>
    <s v="Fried Green Tomatoes"/>
    <s v="PG-13"/>
    <x v="0"/>
    <x v="11"/>
    <s v="January 24, 1992 (United States)"/>
    <n v="7.7"/>
    <x v="345"/>
    <s v="Jon Avnet"/>
    <s v="Fannie Flagg"/>
    <s v="Kathy Bates"/>
    <s v="United States"/>
    <n v="11000000"/>
    <n v="119418501"/>
    <s v="Universal Pictures"/>
    <n v="130"/>
  </r>
  <r>
    <s v="JFK"/>
    <s v="R"/>
    <x v="0"/>
    <x v="11"/>
    <s v="December 20, 1991 (United States)"/>
    <n v="8"/>
    <x v="434"/>
    <s v="Oliver Stone"/>
    <s v="Jim Garrison"/>
    <s v="Kevin Costner"/>
    <s v="United States"/>
    <n v="40000000"/>
    <n v="205405498"/>
    <s v="Warner Bros."/>
    <n v="189"/>
  </r>
  <r>
    <s v="The Rocketeer"/>
    <s v="PG"/>
    <x v="2"/>
    <x v="11"/>
    <s v="June 21, 1991 (United States)"/>
    <n v="6.5"/>
    <x v="292"/>
    <s v="Joe Johnston"/>
    <s v="Dave Stevens"/>
    <s v="Billy Campbell"/>
    <s v="United States"/>
    <n v="35000000"/>
    <n v="46704056"/>
    <s v="Walt Disney Pictures"/>
    <n v="108"/>
  </r>
  <r>
    <s v="My Girl"/>
    <s v="PG"/>
    <x v="3"/>
    <x v="11"/>
    <s v="November 27, 1991 (United States)"/>
    <n v="6.9"/>
    <x v="186"/>
    <s v="Howard Zieff"/>
    <s v="Laurice Elehwany"/>
    <s v="Anna Chlumsky"/>
    <s v="United States"/>
    <n v="17000000"/>
    <n v="59489799"/>
    <s v="Columbia Pictures"/>
    <n v="102"/>
  </r>
  <r>
    <s v="Backdraft"/>
    <s v="R"/>
    <x v="2"/>
    <x v="11"/>
    <s v="May 24, 1991 (United States)"/>
    <n v="6.7"/>
    <x v="484"/>
    <s v="Ron Howard"/>
    <s v="Gregory Widen"/>
    <s v="Kurt Russell"/>
    <s v="United States"/>
    <n v="40000000"/>
    <n v="152368585"/>
    <s v="Imagine Films Entertainment"/>
    <n v="137"/>
  </r>
  <r>
    <s v="Bill &amp; Ted's Bogus Journey"/>
    <s v="PG"/>
    <x v="1"/>
    <x v="11"/>
    <s v="July 19, 1991 (United States)"/>
    <n v="6.3"/>
    <x v="485"/>
    <s v="Peter Hewitt"/>
    <s v="Chris Matheson"/>
    <s v="Keanu Reeves"/>
    <s v="United States"/>
    <n v="20000000"/>
    <n v="38039850"/>
    <s v="Nelson Entertainment"/>
    <n v="93"/>
  </r>
  <r>
    <s v="Father of the Bride"/>
    <s v="PG"/>
    <x v="3"/>
    <x v="11"/>
    <s v="December 20, 1991 (United States)"/>
    <n v="6.5"/>
    <x v="245"/>
    <s v="Charles Shyer"/>
    <s v="Frances Goodrich"/>
    <s v="Steve Martin"/>
    <s v="United States"/>
    <n v="0"/>
    <n v="89325780"/>
    <s v="Touchstone Pictures"/>
    <n v="105"/>
  </r>
  <r>
    <s v="City Slickers"/>
    <s v="PG-13"/>
    <x v="3"/>
    <x v="11"/>
    <s v="June 7, 1991 (United States)"/>
    <n v="6.8"/>
    <x v="92"/>
    <s v="Ron Underwood"/>
    <s v="Lowell Ganz"/>
    <s v="Billy Crystal"/>
    <s v="United States"/>
    <n v="27000000"/>
    <n v="179033791"/>
    <s v="Castle Rock Entertainment"/>
    <n v="113"/>
  </r>
  <r>
    <s v="Don't Tell Mom the Babysitter's Dead"/>
    <s v="PG-13"/>
    <x v="3"/>
    <x v="11"/>
    <s v="June 7, 1991 (United States)"/>
    <n v="6.3"/>
    <x v="17"/>
    <s v="Stephen Herek"/>
    <s v="Neil Landau"/>
    <s v="Christina Applegate"/>
    <s v="United States"/>
    <n v="0"/>
    <n v="25196249"/>
    <s v="Home Box Office (HBO)"/>
    <n v="102"/>
  </r>
  <r>
    <s v="The Fisher King"/>
    <s v="R"/>
    <x v="3"/>
    <x v="11"/>
    <s v="September 27, 1991 (United States)"/>
    <n v="7.5"/>
    <x v="296"/>
    <s v="Terry Gilliam"/>
    <s v="Richard LaGravenese"/>
    <s v="Jeff Bridges"/>
    <s v="United States"/>
    <n v="24000000"/>
    <n v="41895491"/>
    <s v="TriStar Pictures"/>
    <n v="137"/>
  </r>
  <r>
    <s v="Sex and Zen"/>
    <s v="R"/>
    <x v="3"/>
    <x v="11"/>
    <s v="November 30, 1991 (Hong Kong)"/>
    <n v="5.6"/>
    <x v="155"/>
    <s v="Michael Mak"/>
    <s v="Alexander Lee"/>
    <s v="Lawrence Ng"/>
    <s v="Hong Kong"/>
    <n v="0"/>
    <m/>
    <s v="Golden Harvest Company"/>
    <n v="99"/>
  </r>
  <r>
    <s v="Sleeping with the Enemy"/>
    <s v="R"/>
    <x v="0"/>
    <x v="11"/>
    <s v="February 8, 1991 (United States)"/>
    <n v="6.3"/>
    <x v="134"/>
    <s v="Joseph Ruben"/>
    <s v="Nancy Price"/>
    <s v="Julia Roberts"/>
    <s v="United States"/>
    <n v="19000000"/>
    <n v="174999005"/>
    <s v="Twentieth Century Fox"/>
    <n v="99"/>
  </r>
  <r>
    <s v="The Beautiful Troublemaker"/>
    <s v="Unrated"/>
    <x v="0"/>
    <x v="11"/>
    <s v="September 4, 1991 (France)"/>
    <n v="7.6"/>
    <x v="103"/>
    <s v="Jacques Rivette"/>
    <s v="Pascal Bonitzer"/>
    <s v="Michel Piccoli"/>
    <s v="France"/>
    <n v="0"/>
    <n v="403056"/>
    <s v="Pierre Grise Productions"/>
    <n v="238"/>
  </r>
  <r>
    <s v="Return to the Blue Lagoon"/>
    <s v="PG-13"/>
    <x v="1"/>
    <x v="11"/>
    <s v="August 2, 1991 (United States)"/>
    <n v="5.2"/>
    <x v="97"/>
    <s v="William A. Graham"/>
    <s v="Henry De Vere Stacpoole"/>
    <s v="Brian Krause"/>
    <s v="United States"/>
    <n v="11000000"/>
    <n v="2807854"/>
    <s v="Columbia Pictures"/>
    <n v="102"/>
  </r>
  <r>
    <s v="The Last Boy Scout"/>
    <s v="R"/>
    <x v="2"/>
    <x v="11"/>
    <s v="December 13, 1991 (United States)"/>
    <n v="7"/>
    <x v="470"/>
    <s v="Tony Scott"/>
    <s v="Shane Black"/>
    <s v="Bruce Willis"/>
    <s v="United States"/>
    <n v="43000000"/>
    <n v="59509925"/>
    <s v="Geffen Pictures"/>
    <n v="105"/>
  </r>
  <r>
    <s v="Star Trek VI: The Undiscovered Country"/>
    <s v="PG"/>
    <x v="2"/>
    <x v="11"/>
    <s v="December 6, 1991 (United States)"/>
    <n v="7.2"/>
    <x v="485"/>
    <s v="Nicholas Meyer"/>
    <s v="Gene Roddenberry"/>
    <s v="William Shatner"/>
    <s v="United States"/>
    <n v="30000000"/>
    <n v="96888996"/>
    <s v="Paramount Pictures"/>
    <n v="110"/>
  </r>
  <r>
    <s v="My Own Private Idaho"/>
    <s v="R"/>
    <x v="0"/>
    <x v="11"/>
    <s v="July 20, 1991 (Japan)"/>
    <n v="7"/>
    <x v="239"/>
    <s v="Gus Van Sant"/>
    <s v="Gus Van Sant"/>
    <s v="River Phoenix"/>
    <s v="United States"/>
    <n v="2500000"/>
    <n v="6401336"/>
    <s v="New Line Cinema"/>
    <n v="104"/>
  </r>
  <r>
    <s v="Drop Dead Fred"/>
    <s v="PG-13"/>
    <x v="3"/>
    <x v="11"/>
    <s v="May 24, 1991 (United States)"/>
    <n v="5.9"/>
    <x v="15"/>
    <s v="Ate de Jong"/>
    <s v="Elizabeth Livingston"/>
    <s v="Phoebe Cates"/>
    <s v="United States"/>
    <n v="6788000"/>
    <n v="13878411"/>
    <s v="PolyGram Filmed Entertainment"/>
    <n v="103"/>
  </r>
  <r>
    <s v="Hot Shots!"/>
    <s v="PG-13"/>
    <x v="2"/>
    <x v="11"/>
    <s v="July 31, 1991 (United States)"/>
    <n v="6.8"/>
    <x v="441"/>
    <s v="Jim Abrahams"/>
    <s v="Jim Abrahams"/>
    <s v="Charlie Sheen"/>
    <s v="United States"/>
    <n v="26000000"/>
    <n v="181096164"/>
    <s v="Twentieth Century Fox"/>
    <n v="84"/>
  </r>
  <r>
    <s v="Hudson Hawk"/>
    <s v="R"/>
    <x v="2"/>
    <x v="11"/>
    <s v="May 24, 1991 (United States)"/>
    <n v="5.8"/>
    <x v="11"/>
    <s v="Michael Lehmann"/>
    <s v="Bruce Willis"/>
    <s v="Bruce Willis"/>
    <s v="United States"/>
    <n v="65000000"/>
    <n v="17218080"/>
    <s v="TriStar Pictures"/>
    <n v="100"/>
  </r>
  <r>
    <s v="The Prince of Tides"/>
    <s v="R"/>
    <x v="0"/>
    <x v="11"/>
    <s v="December 25, 1991 (United States)"/>
    <n v="6.7"/>
    <x v="27"/>
    <s v="Barbra Streisand"/>
    <s v="Pat Conroy"/>
    <s v="Barbra Streisand"/>
    <s v="United States"/>
    <n v="30000000"/>
    <n v="74787599"/>
    <s v="Columbia Pictures"/>
    <n v="132"/>
  </r>
  <r>
    <s v="Barton Fink"/>
    <s v="R"/>
    <x v="3"/>
    <x v="11"/>
    <s v="August 21, 1991 (United States)"/>
    <n v="7.7"/>
    <x v="486"/>
    <s v="Joel Coen"/>
    <s v="Joel Coen"/>
    <s v="John Turturro"/>
    <s v="United Kingdom"/>
    <n v="9000000"/>
    <n v="6153939"/>
    <s v="Circle Films"/>
    <n v="116"/>
  </r>
  <r>
    <s v="Nothing But Trouble"/>
    <s v="PG-13"/>
    <x v="3"/>
    <x v="11"/>
    <s v="February 15, 1991 (United States)"/>
    <n v="5.0999999999999996"/>
    <x v="301"/>
    <s v="Dan Aykroyd"/>
    <s v="Peter Aykroyd"/>
    <s v="Chevy Chase"/>
    <s v="United States"/>
    <n v="40000000"/>
    <n v="8479793"/>
    <s v="Applied Action"/>
    <n v="94"/>
  </r>
  <r>
    <s v="What About Bob?"/>
    <s v="PG"/>
    <x v="3"/>
    <x v="11"/>
    <s v="May 17, 1991 (United States)"/>
    <n v="7"/>
    <x v="1"/>
    <s v="Frank Oz"/>
    <s v="Alvin Sargent"/>
    <s v="Bill Murray"/>
    <s v="United States"/>
    <n v="35000000"/>
    <n v="63707829"/>
    <s v="Touchstone Pictures"/>
    <n v="99"/>
  </r>
  <r>
    <s v="Naked Lunch"/>
    <s v="R"/>
    <x v="0"/>
    <x v="11"/>
    <s v="April 24, 1992 (United Kingdom)"/>
    <n v="7"/>
    <x v="293"/>
    <s v="David Cronenberg"/>
    <s v="William S. Burroughs"/>
    <s v="Peter Weller"/>
    <s v="Canada"/>
    <n v="16000000"/>
    <n v="2641357"/>
    <s v="Recorded Picture Company (RPC)"/>
    <n v="115"/>
  </r>
  <r>
    <s v="Teenage Mutant Ninja Turtles II: The Secret of the Ooze"/>
    <s v="PG"/>
    <x v="2"/>
    <x v="11"/>
    <s v="March 22, 1991 (United States)"/>
    <n v="6"/>
    <x v="239"/>
    <s v="Michael Pressman"/>
    <s v="Kevin Eastman"/>
    <s v="Paige Turco"/>
    <s v="United States"/>
    <n v="25000000"/>
    <n v="78656813"/>
    <s v="Golden Harvest Company"/>
    <n v="88"/>
  </r>
  <r>
    <s v="The Naked Gun 2½: The Smell of Fear"/>
    <s v="PG-13"/>
    <x v="3"/>
    <x v="11"/>
    <s v="June 28, 1991 (United States)"/>
    <n v="6.9"/>
    <x v="4"/>
    <s v="David Zucker"/>
    <s v="Jim Abrahams"/>
    <s v="Leslie Nielsen"/>
    <s v="United States"/>
    <n v="23000000"/>
    <n v="86930411"/>
    <s v="Paramount Pictures"/>
    <n v="85"/>
  </r>
  <r>
    <s v="Double Impact"/>
    <s v="R"/>
    <x v="2"/>
    <x v="11"/>
    <s v="August 9, 1991 (United States)"/>
    <n v="5.6"/>
    <x v="244"/>
    <s v="Sheldon Lettich"/>
    <s v="Sheldon Lettich"/>
    <s v="Jean-Claude Van Damme"/>
    <s v="United States"/>
    <n v="15000000"/>
    <n v="30102717"/>
    <s v="Stone Group Pictures"/>
    <n v="110"/>
  </r>
  <r>
    <s v="The Commitments"/>
    <s v="R"/>
    <x v="3"/>
    <x v="11"/>
    <s v="September 13, 1991 (United States)"/>
    <n v="7.6"/>
    <x v="87"/>
    <s v="Alan Parker"/>
    <s v="Roddy Doyle"/>
    <s v="Robert Arkins"/>
    <s v="Ireland"/>
    <n v="12000000"/>
    <n v="14919570"/>
    <s v="Beacon Communications"/>
    <n v="118"/>
  </r>
  <r>
    <s v="The Man in the Moon"/>
    <s v="PG-13"/>
    <x v="0"/>
    <x v="11"/>
    <s v="October 4, 1991 (United States)"/>
    <n v="7.3"/>
    <x v="29"/>
    <s v="Robert Mulligan"/>
    <s v="Jenny Wingfield"/>
    <s v="Sam Waterston"/>
    <s v="United States"/>
    <n v="0"/>
    <n v="2853801"/>
    <s v="Metro-Goldwyn-Mayer (MGM)"/>
    <n v="99"/>
  </r>
  <r>
    <s v="The Double Life of Véronique"/>
    <s v="R"/>
    <x v="0"/>
    <x v="11"/>
    <s v="November 22, 1991 (United States)"/>
    <n v="7.8"/>
    <x v="141"/>
    <s v="Krzysztof Kieslowski"/>
    <s v="Krzysztof Kieslowski"/>
    <s v="Irène Jacob"/>
    <s v="France"/>
    <n v="0"/>
    <n v="2175939"/>
    <s v="Sidéral Productions"/>
    <n v="98"/>
  </r>
  <r>
    <s v="New Jack City"/>
    <s v="R"/>
    <x v="2"/>
    <x v="11"/>
    <s v="March 8, 1991 (United States)"/>
    <n v="6.7"/>
    <x v="24"/>
    <s v="Mario Van Peebles"/>
    <s v="Thomas Lee Wright"/>
    <s v="Wesley Snipes"/>
    <s v="United States"/>
    <n v="8000000"/>
    <n v="47624353"/>
    <s v="Warner Bros."/>
    <n v="97"/>
  </r>
  <r>
    <s v="Toy Soldiers"/>
    <s v="R"/>
    <x v="2"/>
    <x v="11"/>
    <s v="April 26, 1991 (United States)"/>
    <n v="6.6"/>
    <x v="20"/>
    <s v="Daniel Petrie Jr."/>
    <s v="William P. Kennedy"/>
    <s v="Sean Astin"/>
    <s v="United States"/>
    <n v="10000000"/>
    <n v="15073942"/>
    <s v="TriStar Pictures"/>
    <n v="111"/>
  </r>
  <r>
    <s v="The People Under the Stairs"/>
    <s v="R"/>
    <x v="3"/>
    <x v="11"/>
    <s v="November 1, 1991 (United States)"/>
    <n v="6.4"/>
    <x v="76"/>
    <s v="Wes Craven"/>
    <s v="Wes Craven"/>
    <s v="Brandon Quintin Adams"/>
    <s v="United States"/>
    <n v="6000000"/>
    <n v="31347154"/>
    <s v="Universal Pictures"/>
    <n v="102"/>
  </r>
  <r>
    <s v="Regarding Henry"/>
    <s v="PG-13"/>
    <x v="0"/>
    <x v="11"/>
    <s v="July 10, 1991 (United States)"/>
    <n v="6.7"/>
    <x v="12"/>
    <s v="Mike Nichols"/>
    <s v="J.J. Abrams"/>
    <s v="Harrison Ford"/>
    <s v="United States"/>
    <n v="25000000"/>
    <n v="43001500"/>
    <s v="Paramount Pictures"/>
    <n v="108"/>
  </r>
  <r>
    <s v="Bugsy"/>
    <s v="R"/>
    <x v="5"/>
    <x v="11"/>
    <s v="December 20, 1991 (United States)"/>
    <n v="6.8"/>
    <x v="15"/>
    <s v="Barry Levinson"/>
    <s v="James Toback"/>
    <s v="Warren Beatty"/>
    <s v="United States"/>
    <n v="30000000"/>
    <n v="49114016"/>
    <s v="TriStar Pictures"/>
    <n v="136"/>
  </r>
  <r>
    <s v="Doc Hollywood"/>
    <s v="PG-13"/>
    <x v="3"/>
    <x v="11"/>
    <s v="August 2, 1991 (United States)"/>
    <n v="6.2"/>
    <x v="87"/>
    <s v="Michael Caton-Jones"/>
    <s v="Neil B. Shulman"/>
    <s v="Michael J. Fox"/>
    <s v="United States"/>
    <n v="20000000"/>
    <n v="54830779"/>
    <s v="Warner Bros."/>
    <n v="104"/>
  </r>
  <r>
    <s v="Delicatessen"/>
    <s v="R"/>
    <x v="3"/>
    <x v="11"/>
    <s v="April 3, 1992 (United States)"/>
    <n v="7.6"/>
    <x v="342"/>
    <s v="Marc Caro"/>
    <s v="Jean-Pierre Jeunet"/>
    <s v="Marie-Laure Dougnac"/>
    <s v="France"/>
    <n v="0"/>
    <n v="1794187"/>
    <s v="Constellation"/>
    <n v="99"/>
  </r>
  <r>
    <s v="Night on Earth"/>
    <s v="R"/>
    <x v="3"/>
    <x v="11"/>
    <s v="December 12, 1991 (Germany)"/>
    <n v="7.7"/>
    <x v="188"/>
    <s v="Jim Jarmusch"/>
    <s v="Jim Jarmusch"/>
    <s v="Winona Ryder"/>
    <s v="France"/>
    <n v="3500000"/>
    <n v="2023808"/>
    <s v="Victor Company of Japan (JVC)"/>
    <n v="129"/>
  </r>
  <r>
    <s v="Child's Play 3"/>
    <s v="R"/>
    <x v="4"/>
    <x v="11"/>
    <s v="August 30, 1991 (United States)"/>
    <n v="5.0999999999999996"/>
    <x v="14"/>
    <s v="Jack Bender"/>
    <s v="Don Mancini"/>
    <s v="Justin Whalin"/>
    <s v="United Kingdom"/>
    <n v="13000000"/>
    <n v="20560255"/>
    <s v="Universal Pictures"/>
    <n v="90"/>
  </r>
  <r>
    <s v="Freddy's Dead: The Final Nightmare"/>
    <s v="R"/>
    <x v="7"/>
    <x v="11"/>
    <s v="September 13, 1991 (United States)"/>
    <n v="4.9000000000000004"/>
    <x v="348"/>
    <s v="Rachel Talalay"/>
    <s v="Wes Craven"/>
    <s v="Robert Englund"/>
    <s v="United States"/>
    <n v="11000000"/>
    <n v="34872033"/>
    <s v="New Line Cinema"/>
    <n v="89"/>
  </r>
  <r>
    <s v="Oscar"/>
    <s v="PG"/>
    <x v="3"/>
    <x v="11"/>
    <s v="April 26, 1991 (United States)"/>
    <n v="6.5"/>
    <x v="12"/>
    <s v="John Landis"/>
    <s v="Claude Magnier"/>
    <s v="Sylvester Stallone"/>
    <s v="United States"/>
    <n v="35000000"/>
    <n v="23562716"/>
    <s v="Joseph S. Vecchio Entertainment"/>
    <n v="109"/>
  </r>
  <r>
    <s v="The Lovers on the Bridge"/>
    <s v="R"/>
    <x v="0"/>
    <x v="11"/>
    <s v="July 2, 1999 (United States)"/>
    <n v="7.6"/>
    <x v="38"/>
    <s v="Leos Carax"/>
    <s v="Leos Carax"/>
    <s v="Juliette Binoche"/>
    <s v="France"/>
    <n v="28000000"/>
    <n v="29679"/>
    <s v="Films A2"/>
    <n v="125"/>
  </r>
  <r>
    <s v="Highlander II: The Quickening"/>
    <s v="R"/>
    <x v="2"/>
    <x v="11"/>
    <s v="November 1, 1991 (United States)"/>
    <n v="4.2"/>
    <x v="141"/>
    <s v="Russell Mulcahy"/>
    <s v="Gregory Widen"/>
    <s v="Christopher Lambert"/>
    <s v="United Kingdom"/>
    <n v="30000000"/>
    <n v="15556340"/>
    <s v="Davis-Panzer Productions"/>
    <n v="91"/>
  </r>
  <r>
    <s v="Stone Cold"/>
    <s v="R"/>
    <x v="2"/>
    <x v="11"/>
    <s v="May 17, 1991 (United States)"/>
    <n v="6"/>
    <x v="98"/>
    <s v="Craig R. Baxley"/>
    <s v="Walter Doniger"/>
    <s v="Brian Bosworth"/>
    <s v="United States"/>
    <n v="17000000"/>
    <n v="9151887"/>
    <s v="Stone Group Pictures"/>
    <n v="92"/>
  </r>
  <r>
    <s v="Wild Hearts Can't Be Broken"/>
    <s v="G"/>
    <x v="0"/>
    <x v="11"/>
    <s v="May 24, 1991 (United States)"/>
    <n v="7.2"/>
    <x v="258"/>
    <s v="Steve Miner"/>
    <s v="Matt Williams"/>
    <s v="Gabrielle Anwar"/>
    <s v="United States"/>
    <n v="0"/>
    <n v="7294835"/>
    <s v="Walt Disney Pictures"/>
    <n v="88"/>
  </r>
  <r>
    <s v="Showdown in Little Tokyo"/>
    <s v="R"/>
    <x v="2"/>
    <x v="11"/>
    <s v="August 23, 1991 (United States)"/>
    <n v="6.1"/>
    <x v="27"/>
    <s v="Mark L. Lester"/>
    <s v="Stephen Glantz"/>
    <s v="Dolph Lundgren"/>
    <s v="United States"/>
    <n v="8000000"/>
    <n v="2275557"/>
    <s v="Little Tokyo Productions"/>
    <n v="79"/>
  </r>
  <r>
    <s v="Jungle Fever"/>
    <s v="R"/>
    <x v="0"/>
    <x v="11"/>
    <s v="June 7, 1991 (United States)"/>
    <n v="6.6"/>
    <x v="27"/>
    <s v="Spike Lee"/>
    <s v="Spike Lee"/>
    <s v="Wesley Snipes"/>
    <s v="United States"/>
    <n v="14000000"/>
    <n v="43882682"/>
    <s v="Universal Pictures"/>
    <n v="132"/>
  </r>
  <r>
    <s v="Harley Davidson and the Marlboro Man"/>
    <s v="R"/>
    <x v="2"/>
    <x v="11"/>
    <s v="August 23, 1991 (United States)"/>
    <n v="6.1"/>
    <x v="97"/>
    <s v="Simon Wincer"/>
    <s v="Don Michael Paul"/>
    <s v="Mickey Rourke"/>
    <s v="United States"/>
    <n v="23000000"/>
    <n v="7434726"/>
    <s v="Krisjair"/>
    <n v="98"/>
  </r>
  <r>
    <s v="Not Without My Daughter"/>
    <s v="PG-13"/>
    <x v="0"/>
    <x v="11"/>
    <s v="January 11, 1991 (United States)"/>
    <n v="6.4"/>
    <x v="38"/>
    <s v="Brian Gilbert"/>
    <s v="Betty Mahmoody"/>
    <s v="Sally Field"/>
    <s v="United States"/>
    <n v="0"/>
    <n v="14789113"/>
    <s v="Pathé Entertainment"/>
    <n v="116"/>
  </r>
  <r>
    <s v="Defending Your Life"/>
    <s v="PG"/>
    <x v="3"/>
    <x v="11"/>
    <s v="April 5, 1991 (United States)"/>
    <n v="7.2"/>
    <x v="10"/>
    <s v="Albert Brooks"/>
    <s v="Albert Brooks"/>
    <s v="Albert Brooks"/>
    <s v="United States"/>
    <n v="0"/>
    <n v="16371128"/>
    <s v="Geffen Pictures"/>
    <n v="112"/>
  </r>
  <r>
    <s v="Flight of the Intruder"/>
    <s v="PG-13"/>
    <x v="2"/>
    <x v="11"/>
    <s v="January 18, 1991 (United States)"/>
    <n v="5.8"/>
    <x v="252"/>
    <s v="John Milius"/>
    <s v="Stephen Coonts"/>
    <s v="Danny Glover"/>
    <s v="United States"/>
    <n v="35000000"/>
    <n v="14587732"/>
    <s v="Paramount Pictures"/>
    <n v="115"/>
  </r>
  <r>
    <s v="Problem Child 2"/>
    <s v="PG-13"/>
    <x v="3"/>
    <x v="11"/>
    <s v="July 3, 1991 (United States)"/>
    <n v="4.9000000000000004"/>
    <x v="16"/>
    <s v="Brian Levant"/>
    <s v="Scott Alexander"/>
    <s v="John Ritter"/>
    <s v="United States"/>
    <n v="15000000"/>
    <n v="32704700"/>
    <s v="Universal Pictures"/>
    <n v="90"/>
  </r>
  <r>
    <s v="The Hard Way"/>
    <s v="R"/>
    <x v="2"/>
    <x v="11"/>
    <s v="March 8, 1991 (United States)"/>
    <n v="6.4"/>
    <x v="97"/>
    <s v="John Badham"/>
    <s v="Lem Dobbs"/>
    <s v="Michael J. Fox"/>
    <s v="United States"/>
    <n v="24000000"/>
    <n v="65595485"/>
    <s v="Universal Pictures"/>
    <n v="111"/>
  </r>
  <r>
    <s v="Ricochet"/>
    <s v="R"/>
    <x v="2"/>
    <x v="11"/>
    <s v="October 4, 1991 (United States)"/>
    <n v="6.2"/>
    <x v="27"/>
    <s v="Russell Mulcahy"/>
    <s v="Fred Dekker"/>
    <s v="Denzel Washington"/>
    <s v="United States"/>
    <n v="0"/>
    <n v="21756163"/>
    <s v="Home Box Office (HBO)"/>
    <n v="102"/>
  </r>
  <r>
    <s v="L.A. Story"/>
    <s v="PG-13"/>
    <x v="3"/>
    <x v="11"/>
    <s v="February 8, 1991 (United States)"/>
    <n v="6.7"/>
    <x v="12"/>
    <s v="Mick Jackson"/>
    <s v="Steve Martin"/>
    <s v="Steve Martin"/>
    <s v="United States"/>
    <n v="0"/>
    <n v="28862081"/>
    <s v="Carolco Pictures"/>
    <n v="95"/>
  </r>
  <r>
    <s v="Rush"/>
    <s v="R"/>
    <x v="2"/>
    <x v="11"/>
    <s v="January 17, 1992 (United States)"/>
    <n v="6.8"/>
    <x v="145"/>
    <s v="Lili Fini Zanuck"/>
    <s v="Kim Wozencraft"/>
    <s v="Jason Patric"/>
    <s v="United States"/>
    <n v="17000000"/>
    <n v="7241350"/>
    <s v="Metro-Goldwyn-Mayer (MGM)"/>
    <n v="120"/>
  </r>
  <r>
    <s v="Dead Again"/>
    <s v="R"/>
    <x v="6"/>
    <x v="11"/>
    <s v="August 30, 1991 (United States)"/>
    <n v="6.9"/>
    <x v="15"/>
    <s v="Kenneth Branagh"/>
    <s v="Scott Frank"/>
    <s v="Kenneth Branagh"/>
    <s v="United States"/>
    <n v="15000000"/>
    <n v="38016380"/>
    <s v="Paramount Pictures"/>
    <n v="107"/>
  </r>
  <r>
    <s v="Out for Justice"/>
    <s v="R"/>
    <x v="2"/>
    <x v="11"/>
    <s v="April 12, 1991 (United States)"/>
    <n v="6.1"/>
    <x v="22"/>
    <s v="John Flynn"/>
    <s v="R. Lance Hill"/>
    <s v="Steven Seagal"/>
    <s v="United States"/>
    <n v="14000000"/>
    <n v="39673161"/>
    <s v="Arnold Kopelson Productions"/>
    <n v="91"/>
  </r>
  <r>
    <s v="Only Yesterday"/>
    <s v="PG"/>
    <x v="10"/>
    <x v="11"/>
    <s v="February 26, 2016 (United States)"/>
    <n v="7.6"/>
    <x v="17"/>
    <s v="Isao Takahata"/>
    <s v="Hotaru Okamoto"/>
    <s v="Miki Imai"/>
    <s v="Japan"/>
    <n v="0"/>
    <n v="545825"/>
    <s v="Nippon Television Network (NTV)"/>
    <n v="118"/>
  </r>
  <r>
    <s v="The Indian Runner"/>
    <s v="R"/>
    <x v="0"/>
    <x v="11"/>
    <s v="September 20, 1991 (United States)"/>
    <n v="7"/>
    <x v="197"/>
    <s v="Sean Penn"/>
    <s v="Sean Penn"/>
    <s v="David Morse"/>
    <s v="United States"/>
    <n v="7000000"/>
    <n v="191125"/>
    <s v="Columbia Pictures"/>
    <n v="127"/>
  </r>
  <r>
    <s v="An American Tail: Fievel Goes West"/>
    <s v="G"/>
    <x v="10"/>
    <x v="11"/>
    <s v="November 22, 1991 (United States)"/>
    <n v="6.5"/>
    <x v="33"/>
    <s v="Phil Nibbelink"/>
    <s v="Flint Dille"/>
    <s v="James Stewart"/>
    <s v="United States"/>
    <n v="0"/>
    <n v="40766041"/>
    <s v="Universal Pictures"/>
    <n v="75"/>
  </r>
  <r>
    <s v="Life Stinks"/>
    <s v="PG-13"/>
    <x v="3"/>
    <x v="11"/>
    <s v="July 26, 1991 (United States)"/>
    <n v="5.9"/>
    <x v="158"/>
    <s v="Mel Brooks"/>
    <s v="Mel Brooks"/>
    <s v="Mel Brooks"/>
    <s v="United States"/>
    <n v="13000000"/>
    <n v="4102526"/>
    <s v="Brooksfilms"/>
    <n v="92"/>
  </r>
  <r>
    <s v="Frankie and Johnny"/>
    <s v="R"/>
    <x v="3"/>
    <x v="11"/>
    <s v="October 11, 1991 (United States)"/>
    <n v="6.7"/>
    <x v="12"/>
    <s v="Garry Marshall"/>
    <s v="Terrence McNally"/>
    <s v="Al Pacino"/>
    <s v="United States"/>
    <n v="29000000"/>
    <n v="22773535"/>
    <s v="Paramount Pictures"/>
    <n v="118"/>
  </r>
  <r>
    <s v="Grand Canyon"/>
    <s v="R"/>
    <x v="6"/>
    <x v="11"/>
    <s v="January 17, 1992 (United States)"/>
    <n v="6.9"/>
    <x v="30"/>
    <s v="Lawrence Kasdan"/>
    <s v="Lawrence Kasdan"/>
    <s v="Danny Glover"/>
    <s v="United States"/>
    <n v="0"/>
    <n v="40991329"/>
    <s v="Twentieth Century Fox"/>
    <n v="134"/>
  </r>
  <r>
    <s v="Close My Eyes"/>
    <s v="R"/>
    <x v="0"/>
    <x v="11"/>
    <s v="November 22, 1991 (United States)"/>
    <n v="6.3"/>
    <x v="42"/>
    <s v="Stephen Poliakoff"/>
    <s v="Stephen Poliakoff"/>
    <s v="Alan Rickman"/>
    <s v="United Kingdom"/>
    <n v="0"/>
    <n v="135893"/>
    <s v="Film Four International"/>
    <n v="108"/>
  </r>
  <r>
    <s v="Homicide"/>
    <s v="R"/>
    <x v="6"/>
    <x v="11"/>
    <s v="August 28, 1991 (France)"/>
    <n v="7"/>
    <x v="150"/>
    <s v="David Mamet"/>
    <s v="David Mamet"/>
    <s v="Joe Mantegna"/>
    <s v="United States"/>
    <n v="0"/>
    <n v="2971661"/>
    <s v="Pressman Film"/>
    <n v="102"/>
  </r>
  <r>
    <s v="Soapdish"/>
    <s v="PG-13"/>
    <x v="3"/>
    <x v="11"/>
    <s v="May 31, 1991 (United States)"/>
    <n v="6.6"/>
    <x v="30"/>
    <s v="Michael Hoffman"/>
    <s v="Robert Harling"/>
    <s v="Sally Field"/>
    <s v="United States"/>
    <n v="25000000"/>
    <n v="36489888"/>
    <s v="Paramount Pictures"/>
    <n v="97"/>
  </r>
  <r>
    <s v="Curly Sue"/>
    <s v="PG"/>
    <x v="3"/>
    <x v="11"/>
    <s v="October 25, 1991 (United States)"/>
    <n v="5.9"/>
    <x v="16"/>
    <s v="John Hughes"/>
    <s v="John Hughes"/>
    <s v="Jim Belushi"/>
    <s v="United States"/>
    <n v="25000000"/>
    <n v="33691313"/>
    <s v="Warner Bros."/>
    <n v="101"/>
  </r>
  <r>
    <s v="The Rapture"/>
    <s v="R"/>
    <x v="0"/>
    <x v="11"/>
    <s v="October 4, 1991 (United States)"/>
    <n v="6.3"/>
    <x v="258"/>
    <s v="Michael Tolkin"/>
    <s v="Michael Tolkin"/>
    <s v="Mimi Rogers"/>
    <s v="United States"/>
    <n v="0"/>
    <n v="1277404"/>
    <s v="New Line Cinema"/>
    <n v="100"/>
  </r>
  <r>
    <s v="Mannequin: on the Move"/>
    <s v="PG"/>
    <x v="3"/>
    <x v="11"/>
    <s v="May 17, 1991 (United States)"/>
    <n v="4.4000000000000004"/>
    <x v="110"/>
    <s v="Stewart Raffill"/>
    <s v="Edward Rugoff"/>
    <s v="Kristy Swanson"/>
    <s v="United States"/>
    <n v="13000000"/>
    <n v="3752428"/>
    <s v="Gladden Entertainment"/>
    <n v="95"/>
  </r>
  <r>
    <s v="Rock-A-Doodle"/>
    <s v="G"/>
    <x v="10"/>
    <x v="11"/>
    <s v="April 3, 1992 (United States)"/>
    <n v="6.1"/>
    <x v="303"/>
    <s v="Don Bluth"/>
    <s v="Don Bluth"/>
    <s v="Glen Campbell"/>
    <s v="Ireland"/>
    <n v="18000000"/>
    <n v="11657385"/>
    <s v="Goldcrest Films International"/>
    <n v="77"/>
  </r>
  <r>
    <s v="Necessary Roughness"/>
    <s v="PG-13"/>
    <x v="3"/>
    <x v="11"/>
    <s v="September 27, 1991 (United States)"/>
    <n v="6.2"/>
    <x v="35"/>
    <s v="Stan Dragoti"/>
    <s v="Rick Natkin"/>
    <s v="Scott Bakula"/>
    <s v="United States"/>
    <n v="13500000"/>
    <n v="26255594"/>
    <s v="Paramount Pictures"/>
    <n v="108"/>
  </r>
  <r>
    <s v="Cool as Ice"/>
    <s v="PG"/>
    <x v="3"/>
    <x v="11"/>
    <s v="October 18, 1991 (United States)"/>
    <n v="2.9"/>
    <x v="32"/>
    <s v="David Kellogg"/>
    <s v="David Stenn"/>
    <s v="Vanilla Ice"/>
    <s v="United States"/>
    <n v="6000000"/>
    <n v="1193062"/>
    <s v="Alive Films"/>
    <n v="91"/>
  </r>
  <r>
    <s v="Wild Orchid II: Two Shades of Blue"/>
    <s v="R"/>
    <x v="0"/>
    <x v="11"/>
    <s v="May 8, 1992 (United States)"/>
    <n v="4"/>
    <x v="56"/>
    <s v="Zalman King"/>
    <s v="Zalman King"/>
    <s v="Nina Siemaszko"/>
    <s v="United States"/>
    <n v="0"/>
    <n v="573904"/>
    <s v="Vision PDG"/>
    <n v="111"/>
  </r>
  <r>
    <s v="Switch"/>
    <s v="R"/>
    <x v="3"/>
    <x v="11"/>
    <s v="May 10, 1991 (United States)"/>
    <n v="5.8"/>
    <x v="32"/>
    <s v="Blake Edwards"/>
    <s v="Blake Edwards"/>
    <s v="Ellen Barkin"/>
    <s v="United States"/>
    <n v="14000000"/>
    <n v="15545943"/>
    <s v="Beco Films"/>
    <n v="103"/>
  </r>
  <r>
    <s v="White Fang"/>
    <s v="PG"/>
    <x v="1"/>
    <x v="11"/>
    <s v="January 18, 1991 (United States)"/>
    <n v="6.7"/>
    <x v="20"/>
    <s v="Randal Kleiser"/>
    <s v="Jack London"/>
    <s v="Ethan Hawke"/>
    <s v="United States"/>
    <n v="14000000"/>
    <n v="34793160"/>
    <s v="Walt Disney Pictures"/>
    <n v="107"/>
  </r>
  <r>
    <s v="Until the End of the World"/>
    <s v="R"/>
    <x v="2"/>
    <x v="11"/>
    <s v="December 25, 1991 (United States)"/>
    <n v="6.8"/>
    <x v="349"/>
    <s v="Wim Wenders"/>
    <s v="Peter Carey"/>
    <s v="William Hurt"/>
    <s v="Germany"/>
    <n v="23000000"/>
    <n v="829625"/>
    <s v="Argos Films"/>
    <n v="158"/>
  </r>
  <r>
    <s v="Only the Lonely"/>
    <s v="PG-13"/>
    <x v="3"/>
    <x v="11"/>
    <s v="May 24, 1991 (United States)"/>
    <n v="6.4"/>
    <x v="9"/>
    <s v="Chris Columbus"/>
    <s v="Chris Columbus"/>
    <s v="John Candy"/>
    <s v="United States"/>
    <n v="0"/>
    <n v="25092802"/>
    <s v="Twentieth Century Fox"/>
    <n v="104"/>
  </r>
  <r>
    <s v="Dutch"/>
    <s v="PG-13"/>
    <x v="3"/>
    <x v="11"/>
    <s v="July 19, 1991 (United States)"/>
    <n v="6.5"/>
    <x v="23"/>
    <s v="Peter Faiman"/>
    <s v="John Hughes"/>
    <s v="Ed O'Neill"/>
    <s v="United States"/>
    <n v="17000000"/>
    <n v="4603929"/>
    <s v="Twentieth Century Fox"/>
    <n v="107"/>
  </r>
  <r>
    <s v="Shattered"/>
    <s v="R"/>
    <x v="6"/>
    <x v="11"/>
    <s v="October 11, 1991 (United States)"/>
    <n v="6.5"/>
    <x v="28"/>
    <s v="Wolfgang Petersen"/>
    <s v="Richard Neely"/>
    <s v="Tom Berenger"/>
    <s v="United States"/>
    <n v="22000000"/>
    <n v="11511031"/>
    <s v="Capella International"/>
    <n v="98"/>
  </r>
  <r>
    <s v="Raise the Red Lantern"/>
    <s v="PG"/>
    <x v="0"/>
    <x v="11"/>
    <s v="December 18, 1991 (Italy)"/>
    <n v="8.1"/>
    <x v="12"/>
    <s v="Yimou Zhang"/>
    <s v="Tong Su"/>
    <s v="Gong Li"/>
    <s v="China"/>
    <n v="0"/>
    <n v="2603061"/>
    <s v="ERA International"/>
    <n v="125"/>
  </r>
  <r>
    <s v="Suburban Commando"/>
    <s v="PG"/>
    <x v="2"/>
    <x v="11"/>
    <s v="October 4, 1991 (United States)"/>
    <n v="4.5"/>
    <x v="302"/>
    <s v="Burt Kennedy"/>
    <s v="Frank A. Cappello"/>
    <s v="Hulk Hogan"/>
    <s v="United States"/>
    <n v="0"/>
    <n v="6948859"/>
    <s v="New Line Cinema"/>
    <n v="90"/>
  </r>
  <r>
    <s v="Popcorn"/>
    <s v="R"/>
    <x v="3"/>
    <x v="11"/>
    <s v="February 1, 1991 (United States)"/>
    <n v="5.8"/>
    <x v="90"/>
    <s v="Mark Herrier"/>
    <s v="Mitchell Smith"/>
    <s v="Jill Schoelen"/>
    <s v="United States"/>
    <n v="0"/>
    <n v="4205000"/>
    <s v="Movie Partners"/>
    <n v="91"/>
  </r>
  <r>
    <s v="Mobsters"/>
    <s v="R"/>
    <x v="6"/>
    <x v="11"/>
    <s v="July 26, 1991 (United States)"/>
    <n v="6"/>
    <x v="197"/>
    <s v="Michael Karbelnikoff"/>
    <s v="Michael Mahern"/>
    <s v="Christian Slater"/>
    <s v="United States"/>
    <n v="23000000"/>
    <n v="20246790"/>
    <s v="Universal Pictures"/>
    <n v="104"/>
  </r>
  <r>
    <s v="Operation Condor"/>
    <s v="PG-13"/>
    <x v="2"/>
    <x v="11"/>
    <s v="July 18, 1997 (United States)"/>
    <n v="7.3"/>
    <x v="97"/>
    <s v="Jackie Chan"/>
    <s v="Jackie Chan"/>
    <s v="Jackie Chan"/>
    <s v="Hong Kong"/>
    <n v="0"/>
    <n v="10405394"/>
    <s v="Golden Harvest Company"/>
    <n v="80"/>
  </r>
  <r>
    <s v="If Looks Could Kill"/>
    <s v="PG-13"/>
    <x v="2"/>
    <x v="11"/>
    <s v="March 15, 1991 (United States)"/>
    <n v="5.8"/>
    <x v="252"/>
    <s v="William Dear"/>
    <s v="Fred Dekker"/>
    <s v="Richard Grieco"/>
    <s v="United States"/>
    <n v="0"/>
    <n v="7788597"/>
    <s v="Warner Bros."/>
    <n v="88"/>
  </r>
  <r>
    <s v="The Butcher's Wife"/>
    <s v="PG-13"/>
    <x v="3"/>
    <x v="11"/>
    <s v="October 25, 1991 (United States)"/>
    <n v="5.4"/>
    <x v="261"/>
    <s v="Terry Hughes"/>
    <s v="Ezra Litwak"/>
    <s v="Demi Moore"/>
    <s v="United States"/>
    <n v="0"/>
    <n v="9689816"/>
    <s v="Paramount Pictures"/>
    <n v="107"/>
  </r>
  <r>
    <s v="Dying Young"/>
    <s v="R"/>
    <x v="0"/>
    <x v="11"/>
    <s v="June 21, 1991 (United States)"/>
    <n v="6.1"/>
    <x v="30"/>
    <s v="Joel Schumacher"/>
    <s v="Marti Leimbach"/>
    <s v="Julia Roberts"/>
    <s v="United States"/>
    <n v="18000000"/>
    <n v="82264675"/>
    <s v="Fogwood Films"/>
    <n v="111"/>
  </r>
  <r>
    <s v="Dogfight"/>
    <s v="R"/>
    <x v="3"/>
    <x v="11"/>
    <s v="October 4, 1991 (United States)"/>
    <n v="7.4"/>
    <x v="192"/>
    <s v="Nancy Savoca"/>
    <s v="Bob Comfort"/>
    <s v="River Phoenix"/>
    <s v="United States"/>
    <n v="0"/>
    <n v="394631"/>
    <s v="Warner Bros."/>
    <n v="94"/>
  </r>
  <r>
    <s v="Whore"/>
    <s v="NC-17"/>
    <x v="0"/>
    <x v="11"/>
    <s v="October 18, 1991 (United States)"/>
    <n v="5.6"/>
    <x v="154"/>
    <s v="Ken Russell"/>
    <s v="David Hines"/>
    <s v="Theresa Russell"/>
    <s v="United States"/>
    <n v="0"/>
    <n v="1008404"/>
    <s v="Cheap Date"/>
    <n v="85"/>
  </r>
  <r>
    <s v="Hear My Song"/>
    <s v="R"/>
    <x v="3"/>
    <x v="11"/>
    <s v="February 1992 (United States)"/>
    <n v="7"/>
    <x v="113"/>
    <s v="Peter Chelsom"/>
    <s v="Peter Chelsom"/>
    <s v="Ned Beatty"/>
    <s v="Ireland"/>
    <n v="0"/>
    <n v="4313473"/>
    <s v="British Screen Productions"/>
    <n v="104"/>
  </r>
  <r>
    <s v="Other People's Money"/>
    <s v="R"/>
    <x v="3"/>
    <x v="11"/>
    <s v="October 18, 1991 (United States)"/>
    <n v="6.2"/>
    <x v="145"/>
    <s v="Norman Jewison"/>
    <s v="Jerry Sterner"/>
    <s v="Danny DeVito"/>
    <s v="United States"/>
    <n v="0"/>
    <n v="25682090"/>
    <s v="Warner Bros."/>
    <n v="103"/>
  </r>
  <r>
    <s v="Delirious"/>
    <s v="PG"/>
    <x v="3"/>
    <x v="11"/>
    <s v="August 9, 1991 (United States)"/>
    <n v="5.9"/>
    <x v="253"/>
    <s v="Tom Mankiewicz"/>
    <s v="Lawrence J. Cohen"/>
    <s v="John Candy"/>
    <s v="United States"/>
    <n v="18000000"/>
    <n v="5546827"/>
    <s v="Metro-Goldwyn-Mayer (MGM)"/>
    <n v="96"/>
  </r>
  <r>
    <s v="Flirting"/>
    <s v="R"/>
    <x v="0"/>
    <x v="11"/>
    <s v="November 14, 1992 (United States)"/>
    <n v="7.2"/>
    <x v="110"/>
    <s v="John Duigan"/>
    <s v="John Duigan"/>
    <s v="Noah Taylor"/>
    <s v="Australia"/>
    <n v="0"/>
    <n v="2415396"/>
    <s v="Kennedy Miller Productions"/>
    <n v="99"/>
  </r>
  <r>
    <s v="The Pit and the Pendulum"/>
    <s v="R"/>
    <x v="4"/>
    <x v="11"/>
    <s v="April 1991 (United States)"/>
    <n v="6"/>
    <x v="109"/>
    <s v="Stuart Gordon"/>
    <s v="Edgar Allan Poe"/>
    <s v="Lance Henriksen"/>
    <s v="United States"/>
    <n v="2000000"/>
    <m/>
    <s v="Empire Pictures"/>
    <n v="97"/>
  </r>
  <r>
    <s v="High Heels"/>
    <s v="R"/>
    <x v="3"/>
    <x v="11"/>
    <s v="December 20, 1991 (United States)"/>
    <n v="7.1"/>
    <x v="21"/>
    <s v="Pedro Almodóvar"/>
    <s v="Pedro Almodóvar"/>
    <s v="Victoria Abril"/>
    <s v="Spain"/>
    <n v="0"/>
    <n v="1710057"/>
    <s v="Canal+"/>
    <n v="112"/>
  </r>
  <r>
    <s v="Little Man Tate"/>
    <s v="PG"/>
    <x v="0"/>
    <x v="11"/>
    <s v="November 1, 1991 (United States)"/>
    <n v="6.6"/>
    <x v="21"/>
    <s v="Jodie Foster"/>
    <s v="Scott Frank"/>
    <s v="Jodie Foster"/>
    <s v="United States"/>
    <n v="10000000"/>
    <n v="25010896"/>
    <s v="Orion Pictures"/>
    <n v="99"/>
  </r>
  <r>
    <s v="Shadows and Fog"/>
    <s v="PG-13"/>
    <x v="3"/>
    <x v="11"/>
    <s v="March 20, 1992 (United States)"/>
    <n v="6.7"/>
    <x v="29"/>
    <s v="Woody Allen"/>
    <s v="Woody Allen"/>
    <s v="Woody Allen"/>
    <s v="United States"/>
    <n v="14000000"/>
    <n v="2735731"/>
    <s v="Jack Rollins &amp; Charles H. Joffe Productions"/>
    <n v="85"/>
  </r>
  <r>
    <s v="Shakes the Clown"/>
    <s v="R"/>
    <x v="3"/>
    <x v="11"/>
    <s v="March 13, 1992 (United States)"/>
    <n v="5.6"/>
    <x v="203"/>
    <s v="Bobcat Goldthwait"/>
    <s v="Bobcat Goldthwait"/>
    <s v="Bobcat Goldthwait"/>
    <s v="United States"/>
    <n v="1400000"/>
    <n v="115103"/>
    <s v="IRS Media"/>
    <n v="87"/>
  </r>
  <r>
    <s v="Black Robe"/>
    <s v="R"/>
    <x v="1"/>
    <x v="11"/>
    <s v="October 4, 1991 (United States)"/>
    <n v="7.1"/>
    <x v="252"/>
    <s v="Bruce Beresford"/>
    <s v="Brian Moore"/>
    <s v="Lothaire Bluteau"/>
    <s v="Canada"/>
    <n v="0"/>
    <n v="8211952"/>
    <s v="Alliance Communications Corporation"/>
    <n v="101"/>
  </r>
  <r>
    <s v="Billy Bathgate"/>
    <s v="R"/>
    <x v="6"/>
    <x v="11"/>
    <s v="November 1, 1991 (United States)"/>
    <n v="5.9"/>
    <x v="35"/>
    <s v="Robert Benton"/>
    <s v="E.L. Doctorow"/>
    <s v="Dustin Hoffman"/>
    <s v="United States"/>
    <n v="48000000"/>
    <n v="15565363"/>
    <s v="Touchstone Pictures"/>
    <n v="106"/>
  </r>
  <r>
    <s v="Europa"/>
    <s v="R"/>
    <x v="0"/>
    <x v="11"/>
    <s v="June 27, 1991 (Germany)"/>
    <n v="7.6"/>
    <x v="20"/>
    <s v="Lars von Trier"/>
    <s v="Lars von Trier"/>
    <s v="Barbara Sukowa"/>
    <s v="Denmark"/>
    <n v="0"/>
    <n v="1015007"/>
    <s v="Alicéléo"/>
    <n v="112"/>
  </r>
  <r>
    <s v="The Doctor"/>
    <s v="PG-13"/>
    <x v="0"/>
    <x v="11"/>
    <s v="August 16, 1991 (United States)"/>
    <n v="7"/>
    <x v="49"/>
    <s v="Randa Haines"/>
    <s v="Ed Rosenbaum"/>
    <s v="William Hurt"/>
    <s v="United States"/>
    <n v="0"/>
    <n v="38120905"/>
    <s v="Touchstone Pictures"/>
    <n v="122"/>
  </r>
  <r>
    <s v="Kafka"/>
    <s v="PG-13"/>
    <x v="0"/>
    <x v="11"/>
    <s v="November 15, 1991 (United States)"/>
    <n v="6.9"/>
    <x v="302"/>
    <s v="Steven Soderbergh"/>
    <s v="Lem Dobbs"/>
    <s v="Jeremy Irons"/>
    <s v="France"/>
    <n v="11000000"/>
    <n v="1059071"/>
    <s v="Baltimore Pictures"/>
    <n v="98"/>
  </r>
  <r>
    <s v="Johnny Suede"/>
    <s v="R"/>
    <x v="3"/>
    <x v="11"/>
    <s v="April 22, 1992 (France)"/>
    <n v="5.8"/>
    <x v="161"/>
    <s v="Tom DiCillo"/>
    <s v="Tom DiCillo"/>
    <s v="Brad Pitt"/>
    <s v="Switzerland"/>
    <n v="500000"/>
    <n v="90091"/>
    <s v="Arena"/>
    <n v="97"/>
  </r>
  <r>
    <s v="Mystery Date"/>
    <s v="PG-13"/>
    <x v="3"/>
    <x v="11"/>
    <s v="August 16, 1991 (United States)"/>
    <n v="6"/>
    <x v="116"/>
    <s v="Jonathan Wacks"/>
    <s v="Parker Bennett"/>
    <s v="Ethan Hawke"/>
    <s v="United States"/>
    <n v="10000000"/>
    <n v="6166819"/>
    <s v="Orion Pictures"/>
    <n v="97"/>
  </r>
  <r>
    <s v="Ernest Scared Stupid"/>
    <s v="PG"/>
    <x v="3"/>
    <x v="11"/>
    <s v="October 11, 1991 (United States)"/>
    <n v="5.8"/>
    <x v="35"/>
    <s v="John R. Cherry III"/>
    <s v="John R. Cherry III"/>
    <s v="Jim Varney"/>
    <s v="United States"/>
    <n v="0"/>
    <n v="14143280"/>
    <s v="Touchstone Pictures"/>
    <n v="91"/>
  </r>
  <r>
    <s v="The Five Heartbeats"/>
    <s v="R"/>
    <x v="0"/>
    <x v="11"/>
    <s v="March 29, 1991 (United States)"/>
    <n v="7.6"/>
    <x v="41"/>
    <s v="Robert Townsend"/>
    <s v="Robert Townsend"/>
    <s v="Robert Townsend"/>
    <s v="United States"/>
    <n v="0"/>
    <n v="8750400"/>
    <s v="Twentieth Century Fox"/>
    <n v="121"/>
  </r>
  <r>
    <s v="Mississippi Masala"/>
    <s v="R"/>
    <x v="0"/>
    <x v="11"/>
    <s v="February 5, 1992 (United States)"/>
    <n v="6.7"/>
    <x v="67"/>
    <s v="Mira Nair"/>
    <s v="Sooni Taraporevala"/>
    <s v="Denzel Washington"/>
    <s v="United States"/>
    <n v="0"/>
    <n v="7308786"/>
    <s v="Black River Productions"/>
    <n v="118"/>
  </r>
  <r>
    <s v="The Marrying Man"/>
    <s v="R"/>
    <x v="3"/>
    <x v="11"/>
    <s v="April 5, 1991 (United States)"/>
    <n v="5.8"/>
    <x v="50"/>
    <s v="Jerry Rees"/>
    <s v="Neil Simon"/>
    <s v="Kim Basinger"/>
    <s v="United States"/>
    <n v="26000000"/>
    <n v="12454768"/>
    <s v="Hollywood Pictures"/>
    <n v="115"/>
  </r>
  <r>
    <s v="He Said, She Said"/>
    <s v="PG-13"/>
    <x v="3"/>
    <x v="11"/>
    <s v="February 22, 1991 (United States)"/>
    <n v="5.6"/>
    <x v="159"/>
    <s v="Ken Kwapis"/>
    <s v="Brian Hohlfeld"/>
    <s v="Kevin Bacon"/>
    <s v="United States"/>
    <n v="0"/>
    <n v="9804775"/>
    <s v="Paramount Pictures"/>
    <n v="115"/>
  </r>
  <r>
    <s v="Poison"/>
    <s v="Unrated"/>
    <x v="0"/>
    <x v="11"/>
    <s v="August 16, 1991 (Sweden)"/>
    <n v="6.4"/>
    <x v="26"/>
    <s v="Todd Haynes"/>
    <s v="Jean Genet"/>
    <s v="Edith Meeks"/>
    <s v="United States"/>
    <n v="250000"/>
    <n v="787280"/>
    <s v="Bronze Eye Productions"/>
    <n v="85"/>
  </r>
  <r>
    <s v="King Ralph"/>
    <s v="PG"/>
    <x v="3"/>
    <x v="11"/>
    <s v="February 15, 1991 (United States)"/>
    <n v="5.3"/>
    <x v="30"/>
    <s v="David S. Ward"/>
    <s v="Emlyn Williams"/>
    <s v="John Goodman"/>
    <s v="United States"/>
    <n v="23000000"/>
    <n v="52487045"/>
    <s v="Universal Pictures"/>
    <n v="97"/>
  </r>
  <r>
    <s v="Enchanted April"/>
    <s v="PG"/>
    <x v="0"/>
    <x v="11"/>
    <s v="December 25, 1992 (Sweden)"/>
    <n v="7.4"/>
    <x v="350"/>
    <s v="Mike Newell"/>
    <s v="Elizabeth von Arnim"/>
    <s v="Alfred Molina"/>
    <s v="United Kingdom"/>
    <n v="0"/>
    <n v="13200170"/>
    <s v="BBC Films"/>
    <n v="95"/>
  </r>
  <r>
    <s v="Mediterraneo"/>
    <s v="R"/>
    <x v="3"/>
    <x v="11"/>
    <s v="January 31, 1991 (Italy)"/>
    <n v="7.5"/>
    <x v="21"/>
    <s v="Gabriele Salvatores"/>
    <s v="Enzo Monteleone"/>
    <s v="Diego Abatantuono"/>
    <s v="Italy"/>
    <n v="0"/>
    <n v="4532791"/>
    <s v="A.M.A. Film"/>
    <n v="96"/>
  </r>
  <r>
    <s v="House Party 2"/>
    <s v="R"/>
    <x v="3"/>
    <x v="11"/>
    <s v="October 23, 1991 (United States)"/>
    <n v="5.3"/>
    <x v="159"/>
    <s v="George Jackson"/>
    <s v="Reginald Hudlin"/>
    <s v="Christopher Reid"/>
    <s v="United States"/>
    <n v="5000000"/>
    <n v="19438638"/>
    <s v="Jackson/McHenry Company,The"/>
    <n v="94"/>
  </r>
  <r>
    <s v="Deceived"/>
    <s v="PG-13"/>
    <x v="6"/>
    <x v="11"/>
    <s v="September 27, 1991 (United States)"/>
    <n v="6.2"/>
    <x v="45"/>
    <s v="Damian Harris"/>
    <s v="Mary Agnes Donoghue"/>
    <s v="Goldie Hawn"/>
    <s v="United States"/>
    <n v="0"/>
    <n v="28738096"/>
    <s v="Touchstone Pictures"/>
    <n v="104"/>
  </r>
  <r>
    <s v="The Perfect Weapon"/>
    <s v="R"/>
    <x v="2"/>
    <x v="11"/>
    <s v="March 15, 1991 (United States)"/>
    <n v="6"/>
    <x v="161"/>
    <s v="Mark DiSalle"/>
    <s v="David C. Wilson"/>
    <s v="Jeff Speakman"/>
    <s v="United States"/>
    <n v="10000000"/>
    <n v="14061361"/>
    <s v="Paramount Pictures"/>
    <n v="83"/>
  </r>
  <r>
    <s v="Class Action"/>
    <s v="R"/>
    <x v="0"/>
    <x v="11"/>
    <s v="March 15, 1991 (United States)"/>
    <n v="6.4"/>
    <x v="256"/>
    <s v="Michael Apted"/>
    <s v="Carolyn Shelby"/>
    <s v="Gene Hackman"/>
    <s v="United States"/>
    <n v="0"/>
    <n v="28277918"/>
    <s v="Interscope Communications"/>
    <n v="110"/>
  </r>
  <r>
    <s v="Under Suspicion"/>
    <s v="R"/>
    <x v="6"/>
    <x v="11"/>
    <s v="February 28, 1992 (United States)"/>
    <n v="6.5"/>
    <x v="161"/>
    <s v="Simon Moore"/>
    <s v="Simon Moore"/>
    <s v="Liam Neeson"/>
    <s v="United Kingdom"/>
    <n v="6000000"/>
    <n v="221295"/>
    <s v="Carnival Film &amp; Television"/>
    <n v="99"/>
  </r>
  <r>
    <s v="Edward II"/>
    <s v="R"/>
    <x v="0"/>
    <x v="11"/>
    <s v="October 18, 1991 (United Kingdom)"/>
    <n v="6.8"/>
    <x v="139"/>
    <s v="Derek Jarman"/>
    <s v="Christopher Marlowe"/>
    <s v="Steven Waddington"/>
    <s v="United Kingdom"/>
    <n v="0"/>
    <n v="706131"/>
    <s v="British Screen Productions"/>
    <n v="87"/>
  </r>
  <r>
    <s v="The Princess and the Goblin"/>
    <s v="G"/>
    <x v="10"/>
    <x v="11"/>
    <s v="June 3, 1994 (United States)"/>
    <n v="6.8"/>
    <x v="47"/>
    <s v="József Gémes"/>
    <s v="Robin Lyons"/>
    <s v="Claire Bloom"/>
    <s v="United Kingdom"/>
    <n v="10000000"/>
    <n v="2105078"/>
    <s v="Siriol Productions"/>
    <n v="82"/>
  </r>
  <r>
    <s v="Rambling Rose"/>
    <s v="R"/>
    <x v="0"/>
    <x v="11"/>
    <s v="September 20, 1991 (United States)"/>
    <n v="6.6"/>
    <x v="203"/>
    <s v="Martha Coolidge"/>
    <s v="Calder Willingham"/>
    <s v="Laura Dern"/>
    <s v="United States"/>
    <n v="7500000"/>
    <n v="6266621"/>
    <s v="Carolco Pictures"/>
    <n v="112"/>
  </r>
  <r>
    <s v="Big Girls Don't Cry... They Get Even"/>
    <s v="PG"/>
    <x v="3"/>
    <x v="11"/>
    <s v="May 8, 1992 (United States)"/>
    <n v="6.5"/>
    <x v="57"/>
    <s v="Joan Micklin Silver"/>
    <s v="Frank Mugavero"/>
    <s v="Griffin Dunne"/>
    <s v="United States"/>
    <n v="0"/>
    <n v="271327"/>
    <s v="New Line Cinema"/>
    <n v="96"/>
  </r>
  <r>
    <s v="K2"/>
    <s v="R"/>
    <x v="1"/>
    <x v="11"/>
    <s v="May 1, 1992 (United States)"/>
    <n v="6.2"/>
    <x v="150"/>
    <s v="Franc Roddam"/>
    <s v="Patrick Meyers"/>
    <s v="Michael Biehn"/>
    <s v="United Kingdom"/>
    <n v="0"/>
    <n v="3106559"/>
    <s v="Paramount Pictures"/>
    <n v="104"/>
  </r>
  <r>
    <s v="Prospero's Books"/>
    <s v="R"/>
    <x v="0"/>
    <x v="11"/>
    <s v="August 30, 1991 (United Kingdom)"/>
    <n v="6.9"/>
    <x v="159"/>
    <s v="Peter Greenaway"/>
    <s v="William Shakespeare"/>
    <s v="John Gielgud"/>
    <s v="United Kingdom"/>
    <n v="0"/>
    <n v="1750301"/>
    <s v="Allarts"/>
    <n v="124"/>
  </r>
  <r>
    <s v="Pure Luck"/>
    <s v="PG"/>
    <x v="3"/>
    <x v="11"/>
    <s v="August 9, 1991 (United States)"/>
    <n v="5.8"/>
    <x v="45"/>
    <s v="Nadia Tass"/>
    <s v="Francis Veber"/>
    <s v="Martin Short"/>
    <s v="United States"/>
    <n v="17010000"/>
    <n v="24941969"/>
    <s v="Hivemind"/>
    <n v="96"/>
  </r>
  <r>
    <s v="F/X2"/>
    <s v="PG-13"/>
    <x v="2"/>
    <x v="11"/>
    <s v="May 10, 1991 (United States)"/>
    <n v="5.9"/>
    <x v="39"/>
    <s v="Richard Franklin"/>
    <s v="Robert T. Megginson"/>
    <s v="Bryan Brown"/>
    <s v="United States"/>
    <n v="16400000"/>
    <n v="21082165"/>
    <s v="Orion Pictures"/>
    <n v="108"/>
  </r>
  <r>
    <s v="The Adjuster"/>
    <s v="R"/>
    <x v="3"/>
    <x v="11"/>
    <s v="July 1992 (United States)"/>
    <n v="6.7"/>
    <x v="193"/>
    <s v="Atom Egoyan"/>
    <s v="Atom Egoyan"/>
    <s v="Elias Koteas"/>
    <s v="Canada"/>
    <n v="0"/>
    <n v="396573"/>
    <s v="Alliance Entertainment"/>
    <n v="102"/>
  </r>
  <r>
    <s v="Mortal Thoughts"/>
    <s v="R"/>
    <x v="16"/>
    <x v="11"/>
    <s v="April 19, 1991 (United States)"/>
    <n v="5.7"/>
    <x v="255"/>
    <s v="Alan Rudolph"/>
    <s v="William Reilly"/>
    <s v="Demi Moore"/>
    <s v="United States"/>
    <n v="8000000"/>
    <n v="18784957"/>
    <s v="Columbia Pictures"/>
    <n v="103"/>
  </r>
  <r>
    <s v="Another You"/>
    <s v="R"/>
    <x v="3"/>
    <x v="11"/>
    <s v="July 26, 1991 (United States)"/>
    <n v="5.4"/>
    <x v="44"/>
    <s v="Maurice Phillips"/>
    <s v="Ziggy Steinberg"/>
    <s v="Richard Pryor"/>
    <s v="United States"/>
    <n v="17000000"/>
    <n v="2865916"/>
    <s v="TriStar Pictures"/>
    <n v="98"/>
  </r>
  <r>
    <s v="For the Boys"/>
    <s v="R"/>
    <x v="3"/>
    <x v="11"/>
    <s v="November 27, 1991 (United States)"/>
    <n v="6.4"/>
    <x v="50"/>
    <s v="Mark Rydell"/>
    <s v="Neal Jimenez"/>
    <s v="Bette Midler"/>
    <s v="United States"/>
    <n v="40000000"/>
    <n v="23202444"/>
    <s v="All Girl Productions"/>
    <n v="138"/>
  </r>
  <r>
    <s v="Beastmaster 2: Through the Portal of Time"/>
    <s v="PG-13"/>
    <x v="2"/>
    <x v="11"/>
    <s v="August 30, 1991 (United States)"/>
    <n v="4.0999999999999996"/>
    <x v="156"/>
    <s v="Sylvio Tabet"/>
    <s v="Andre Norton"/>
    <s v="Marc Singer"/>
    <s v="United States"/>
    <n v="6000000"/>
    <n v="869325"/>
    <s v="Les Films 21"/>
    <n v="107"/>
  </r>
  <r>
    <s v="McBain"/>
    <s v="R"/>
    <x v="2"/>
    <x v="11"/>
    <s v="September 20, 1991 (United States)"/>
    <n v="4.8"/>
    <x v="118"/>
    <s v="James Glickenhaus"/>
    <s v="James Glickenhaus"/>
    <s v="Christopher Walken"/>
    <s v="United States"/>
    <n v="0"/>
    <n v="456127"/>
    <s v="Marble Hall"/>
    <n v="102"/>
  </r>
  <r>
    <s v="Eve of Destruction"/>
    <s v="R"/>
    <x v="2"/>
    <x v="11"/>
    <s v="January 18, 1991 (United States)"/>
    <n v="4.9000000000000004"/>
    <x v="68"/>
    <s v="Duncan Gibbins"/>
    <s v="Duncan Gibbins"/>
    <s v="Gregory Hines"/>
    <s v="United States"/>
    <n v="13000000"/>
    <n v="5451119"/>
    <s v="Nelson Entertainment"/>
    <n v="99"/>
  </r>
  <r>
    <s v="A Rage in Harlem"/>
    <s v="R"/>
    <x v="3"/>
    <x v="11"/>
    <s v="May 3, 1991 (United States)"/>
    <n v="5.9"/>
    <x v="40"/>
    <s v="Bill Duke"/>
    <s v="Chester Himes"/>
    <s v="Forest Whitaker"/>
    <s v="United Kingdom"/>
    <n v="8000000"/>
    <n v="10438504"/>
    <s v="Palace Pictures"/>
    <n v="115"/>
  </r>
  <r>
    <s v="Rhapsody in August"/>
    <s v="PG"/>
    <x v="0"/>
    <x v="11"/>
    <s v="December 20, 1991 (United States)"/>
    <n v="7.2"/>
    <x v="392"/>
    <s v="Akira Kurosawa"/>
    <s v="Kiyoko Murata"/>
    <s v="Sachiko Murase"/>
    <s v="Japan"/>
    <n v="0"/>
    <n v="516431"/>
    <s v="Feature Film Enterprise II"/>
    <n v="98"/>
  </r>
  <r>
    <s v="Kickboxer 2: the Road Back"/>
    <s v="R"/>
    <x v="2"/>
    <x v="11"/>
    <s v="June 14, 1991 (United States)"/>
    <n v="4.5"/>
    <x v="201"/>
    <s v="Albert Pyun"/>
    <s v="Mark DiSalle"/>
    <s v="Sasha Mitchell"/>
    <s v="United States"/>
    <n v="0"/>
    <n v="1250712"/>
    <s v="Kings Road Entertainment"/>
    <n v="90"/>
  </r>
  <r>
    <s v="V.I. Warshawski"/>
    <s v="R"/>
    <x v="2"/>
    <x v="11"/>
    <s v="July 26, 1991 (United States)"/>
    <n v="5"/>
    <x v="67"/>
    <s v="Jeff Kanew"/>
    <s v="Sara Paretsky"/>
    <s v="Kathleen Turner"/>
    <s v="United States"/>
    <n v="0"/>
    <n v="11128309"/>
    <s v="Hollywood Pictures"/>
    <n v="89"/>
  </r>
  <r>
    <s v="The Super"/>
    <s v="R"/>
    <x v="3"/>
    <x v="11"/>
    <s v="October 4, 1991 (United States)"/>
    <n v="5.6"/>
    <x v="201"/>
    <s v="Rod Daniel"/>
    <s v="Sam Simon"/>
    <s v="Joe Pesci"/>
    <s v="United States"/>
    <n v="22000000"/>
    <n v="11000863"/>
    <s v="Largo Entertainment"/>
    <n v="95"/>
  </r>
  <r>
    <s v="Proof"/>
    <s v="R"/>
    <x v="0"/>
    <x v="11"/>
    <s v="March 20, 1992 (United States)"/>
    <n v="7.2"/>
    <x v="351"/>
    <s v="Jocelyn Moorhouse"/>
    <s v="Jocelyn Moorhouse"/>
    <s v="Hugo Weaving"/>
    <s v="Australia"/>
    <n v="0"/>
    <n v="524668"/>
    <s v="House &amp; Moorhouse Films"/>
    <n v="86"/>
  </r>
  <r>
    <s v="At Play in the Fields of the Lord"/>
    <s v="R"/>
    <x v="0"/>
    <x v="11"/>
    <s v="December 6, 1991 (United States)"/>
    <n v="6.8"/>
    <x v="42"/>
    <s v="Hector Babenco"/>
    <s v="Peter Matthiessen"/>
    <s v="Tom Berenger"/>
    <s v="United States"/>
    <n v="36000000"/>
    <n v="1345903"/>
    <s v="The Saul Zaentz Company"/>
    <n v="189"/>
  </r>
  <r>
    <s v="True Colors"/>
    <s v="R"/>
    <x v="0"/>
    <x v="11"/>
    <s v="March 15, 1991 (United States)"/>
    <n v="6.3"/>
    <x v="258"/>
    <s v="Herbert Ross"/>
    <s v="Kevin Wade"/>
    <s v="John Cusack"/>
    <s v="United States"/>
    <n v="20000000"/>
    <n v="418807"/>
    <s v="Paramount Pictures"/>
    <n v="111"/>
  </r>
  <r>
    <s v="Impromptu"/>
    <s v="PG-13"/>
    <x v="5"/>
    <x v="11"/>
    <s v="May 1991 (United States)"/>
    <n v="6.9"/>
    <x v="67"/>
    <s v="James Lapine"/>
    <s v="Sarah Kernochan"/>
    <s v="Judy Davis"/>
    <s v="United States"/>
    <n v="0"/>
    <n v="4076211"/>
    <s v="C.L.G. Films"/>
    <n v="107"/>
  </r>
  <r>
    <s v="A Kiss Before Dying"/>
    <s v="R"/>
    <x v="6"/>
    <x v="11"/>
    <s v="April 26, 1991 (United States)"/>
    <n v="5.7"/>
    <x v="25"/>
    <s v="James Dearden"/>
    <s v="Ira Levin"/>
    <s v="Matt Dillon"/>
    <s v="United Kingdom"/>
    <n v="15000000"/>
    <n v="15429177"/>
    <s v="Universal Pictures"/>
    <n v="94"/>
  </r>
  <r>
    <s v="Guilty by Suspicion"/>
    <s v="PG-13"/>
    <x v="0"/>
    <x v="11"/>
    <s v="March 15, 1991 (United States)"/>
    <n v="6.5"/>
    <x v="253"/>
    <s v="Irwin Winkler"/>
    <s v="Irwin Winkler"/>
    <s v="Robert De Niro"/>
    <s v="United States"/>
    <n v="0"/>
    <n v="9480198"/>
    <s v="Warner Bros."/>
    <n v="105"/>
  </r>
  <r>
    <s v="Scissors"/>
    <s v="R"/>
    <x v="4"/>
    <x v="11"/>
    <s v="March 22, 1991 (United States)"/>
    <n v="5.2"/>
    <x v="116"/>
    <s v="Frank De Felitta"/>
    <s v="Joyce Selznick"/>
    <s v="Sharon Stone"/>
    <s v="United States"/>
    <n v="0"/>
    <n v="2368"/>
    <s v="DDM Film Corporation"/>
    <n v="105"/>
  </r>
  <r>
    <s v="Where Angels Fear to Tread"/>
    <s v="PG"/>
    <x v="0"/>
    <x v="11"/>
    <s v="February 28, 1992 (United States)"/>
    <n v="6.4"/>
    <x v="68"/>
    <s v="Charles Sturridge"/>
    <s v="E.M. Forster"/>
    <s v="Helena Bonham Carter"/>
    <s v="United Kingdom"/>
    <n v="0"/>
    <n v="1403033"/>
    <s v="Sovereign Pictures"/>
    <n v="116"/>
  </r>
  <r>
    <s v="Tous les matins du monde"/>
    <s v="Not Rated"/>
    <x v="5"/>
    <x v="11"/>
    <s v="December 18, 1991 (France)"/>
    <n v="7.5"/>
    <x v="261"/>
    <s v="Alain Corneau"/>
    <s v="Pascal Quignard"/>
    <s v="Gérard Depardieu"/>
    <s v="France"/>
    <n v="0"/>
    <n v="3089497"/>
    <s v="Film Par Film"/>
    <n v="115"/>
  </r>
  <r>
    <s v="The Hitman"/>
    <s v="R"/>
    <x v="2"/>
    <x v="11"/>
    <s v="October 25, 1991 (United States)"/>
    <n v="5.4"/>
    <x v="44"/>
    <s v="Aaron Norris"/>
    <s v="Robert Geoffrion"/>
    <s v="Chuck Norris"/>
    <s v="United States"/>
    <n v="0"/>
    <n v="4654288"/>
    <s v="Cannon Pictures"/>
    <n v="95"/>
  </r>
  <r>
    <s v="Bingo"/>
    <s v="PG"/>
    <x v="1"/>
    <x v="11"/>
    <s v="August 9, 1991 (United States)"/>
    <n v="4.9000000000000004"/>
    <x v="116"/>
    <s v="Matthew Robbins"/>
    <s v="Jim Strain"/>
    <s v="Cindy Williams"/>
    <s v="United States"/>
    <n v="10000000"/>
    <n v="8667684"/>
    <s v="TriStar Pictures"/>
    <n v="89"/>
  </r>
  <r>
    <s v="Queens Logic"/>
    <s v="R"/>
    <x v="3"/>
    <x v="11"/>
    <s v="February 1, 1991 (United States)"/>
    <n v="5.9"/>
    <x v="56"/>
    <s v="Steve Rash"/>
    <s v="Tony Spiridakis"/>
    <s v="Kevin Bacon"/>
    <s v="United States"/>
    <n v="0"/>
    <n v="612781"/>
    <s v="Carolco Pictures"/>
    <n v="100"/>
  </r>
  <r>
    <s v="Body Parts"/>
    <s v="R"/>
    <x v="4"/>
    <x v="11"/>
    <s v="August 2, 1991 (United States)"/>
    <n v="5.6"/>
    <x v="26"/>
    <s v="Eric Red"/>
    <s v="Pierre Boileau"/>
    <s v="Jeff Fahey"/>
    <s v="United States"/>
    <n v="10000000"/>
    <n v="9188150"/>
    <s v="Paramount Pictures"/>
    <n v="88"/>
  </r>
  <r>
    <s v="One Good Cop"/>
    <s v="R"/>
    <x v="2"/>
    <x v="11"/>
    <s v="May 3, 1991 (United States)"/>
    <n v="5.9"/>
    <x v="41"/>
    <s v="Heywood Gould"/>
    <s v="Heywood Gould"/>
    <s v="Michael Keaton"/>
    <s v="United States"/>
    <n v="4000000"/>
    <n v="11276846"/>
    <s v="Hollywood Pictures"/>
    <n v="114"/>
  </r>
  <r>
    <s v="Year of the Gun"/>
    <s v="R"/>
    <x v="2"/>
    <x v="11"/>
    <s v="November 1, 1991 (United States)"/>
    <n v="5.6"/>
    <x v="139"/>
    <s v="John Frankenheimer"/>
    <s v="Michael Mewshaw"/>
    <s v="Andrew McCarthy"/>
    <s v="United States"/>
    <n v="0"/>
    <n v="1182273"/>
    <s v="Initial Films"/>
    <n v="111"/>
  </r>
  <r>
    <s v="Strictly Business"/>
    <s v="PG-13"/>
    <x v="3"/>
    <x v="11"/>
    <s v="November 8, 1991 (United States)"/>
    <n v="5.5"/>
    <x v="51"/>
    <s v="Kevin Hooks"/>
    <s v="Pam Gibson"/>
    <s v="Tommy Davidson"/>
    <s v="United States"/>
    <n v="0"/>
    <n v="7683267"/>
    <s v="Island World"/>
    <n v="83"/>
  </r>
  <r>
    <s v="The Efficiency Expert"/>
    <s v="PG"/>
    <x v="3"/>
    <x v="11"/>
    <s v="November 6, 1992 (United States)"/>
    <n v="6.2"/>
    <x v="118"/>
    <s v="Mark Joffe"/>
    <s v="Max Dann"/>
    <s v="Anthony Hopkins"/>
    <s v="Australia"/>
    <n v="0"/>
    <n v="179469"/>
    <s v="Australian Film Finance Corporation (AFFC)"/>
    <n v="85"/>
  </r>
  <r>
    <s v="All I Want for Christmas"/>
    <s v="G"/>
    <x v="3"/>
    <x v="11"/>
    <s v="November 8, 1991 (United States)"/>
    <n v="6"/>
    <x v="196"/>
    <s v="Robert Lieberman"/>
    <s v="Thom Eberhardt"/>
    <s v="Harley Jane Kozak"/>
    <s v="United States"/>
    <n v="0"/>
    <n v="14812144"/>
    <s v="Paramount Pictures"/>
    <n v="92"/>
  </r>
  <r>
    <s v="29th Street"/>
    <s v="R"/>
    <x v="3"/>
    <x v="11"/>
    <s v="November 1, 1991 (United States)"/>
    <n v="7.3"/>
    <x v="116"/>
    <s v="George Gallo"/>
    <s v="Frank Pesce"/>
    <s v="Anthony LaPaglia"/>
    <s v="Japan"/>
    <n v="0"/>
    <n v="2120564"/>
    <s v="JVC Entertainment Networks"/>
    <n v="101"/>
  </r>
  <r>
    <s v="Shout"/>
    <s v="PG-13"/>
    <x v="0"/>
    <x v="11"/>
    <s v="October 4, 1991 (United States)"/>
    <n v="5.3"/>
    <x v="57"/>
    <s v="Jeffrey Hornaday"/>
    <s v="Joe Gayton"/>
    <s v="John Travolta"/>
    <s v="United States"/>
    <n v="0"/>
    <n v="3547684"/>
    <s v="Robert Simonds Productions"/>
    <n v="89"/>
  </r>
  <r>
    <s v="Daughters of the Dust"/>
    <s v="TV-PG"/>
    <x v="0"/>
    <x v="11"/>
    <s v="December 27, 1991 (United States)"/>
    <n v="6.6"/>
    <x v="157"/>
    <s v="Julie Dash"/>
    <s v="Julie Dash"/>
    <s v="Cora Lee Day"/>
    <s v="United States"/>
    <n v="0"/>
    <n v="1689723"/>
    <s v="Geechee Girls"/>
    <n v="113"/>
  </r>
  <r>
    <s v="Once Around"/>
    <s v="R"/>
    <x v="3"/>
    <x v="11"/>
    <s v="February 1, 1991 (United States)"/>
    <n v="6.5"/>
    <x v="26"/>
    <s v="Lasse Hallström"/>
    <s v="Malia Scotch Marmo"/>
    <s v="Richard Dreyfuss"/>
    <s v="United States"/>
    <n v="16000000"/>
    <n v="14851083"/>
    <s v="Cinecom Entertainment Group"/>
    <n v="115"/>
  </r>
  <r>
    <s v="Sólo con tu pareja"/>
    <s v="Not Rated"/>
    <x v="3"/>
    <x v="11"/>
    <s v="December 25, 1992 (Mexico)"/>
    <n v="6.9"/>
    <x v="154"/>
    <s v="Alfonso Cuarón"/>
    <s v="Alfonso Cuarón"/>
    <s v="Daniel Giménez Cacho"/>
    <s v="Mexico"/>
    <n v="0"/>
    <n v="9915"/>
    <s v="Esperanto Filmoj"/>
    <n v="94"/>
  </r>
  <r>
    <s v="The Taking of Beverly Hills"/>
    <s v="R"/>
    <x v="2"/>
    <x v="11"/>
    <s v="October 11, 1991 (United States)"/>
    <n v="5.0999999999999996"/>
    <x v="59"/>
    <s v="Sidney J. Furie"/>
    <s v="Sidney J. Furie"/>
    <s v="Ken Wahl"/>
    <s v="United States"/>
    <n v="19000000"/>
    <n v="939277"/>
    <s v="Nelson Entertainment"/>
    <n v="96"/>
  </r>
  <r>
    <s v="Run"/>
    <s v="R"/>
    <x v="2"/>
    <x v="11"/>
    <s v="February 1, 1991 (United States)"/>
    <n v="6.2"/>
    <x v="47"/>
    <s v="Geoff Burrowes"/>
    <s v="Dennis Shryack"/>
    <s v="Patrick Dempsey"/>
    <s v="United States"/>
    <n v="16000000"/>
    <n v="4409328"/>
    <s v="Hollywood Pictures"/>
    <n v="91"/>
  </r>
  <r>
    <s v="Paradise"/>
    <s v="PG-13"/>
    <x v="0"/>
    <x v="11"/>
    <s v="October 4, 1991 (United States)"/>
    <n v="6.7"/>
    <x v="116"/>
    <s v="Mary Agnes Donoghue"/>
    <s v="Mary Agnes Donoghue"/>
    <s v="Melanie Griffith"/>
    <s v="United States"/>
    <n v="0"/>
    <n v="18634643"/>
    <s v="Grand Highway Productions"/>
    <n v="111"/>
  </r>
  <r>
    <s v="Madame Bovary"/>
    <s v="PG-13"/>
    <x v="0"/>
    <x v="11"/>
    <s v="December 25, 1991 (United States)"/>
    <n v="6.6"/>
    <x v="112"/>
    <s v="Claude Chabrol"/>
    <s v="Gustave Flaubert"/>
    <s v="Isabelle Huppert"/>
    <s v="France"/>
    <n v="0"/>
    <n v="1942423"/>
    <s v="MK2 Productions"/>
    <n v="143"/>
  </r>
  <r>
    <s v="Company Business"/>
    <s v="PG-13"/>
    <x v="2"/>
    <x v="11"/>
    <s v="September 6, 1991 (United States)"/>
    <n v="5.6"/>
    <x v="47"/>
    <s v="Nicholas Meyer"/>
    <s v="Nicholas Meyer"/>
    <s v="Gene Hackman"/>
    <s v="United States"/>
    <n v="18000000"/>
    <n v="1501785"/>
    <s v="Pathé Entertainment"/>
    <n v="98"/>
  </r>
  <r>
    <s v="Talent for the Game"/>
    <s v="PG"/>
    <x v="0"/>
    <x v="11"/>
    <s v="June 28, 1991 (United Kingdom)"/>
    <n v="6"/>
    <x v="487"/>
    <s v="Robert M. Young"/>
    <s v="David Himmelstein"/>
    <s v="Edward James Olmos"/>
    <s v="United States"/>
    <n v="0"/>
    <n v="336396"/>
    <s v="Paramount Pictures"/>
    <n v="91"/>
  </r>
  <r>
    <s v="City of Hope"/>
    <s v="R"/>
    <x v="6"/>
    <x v="11"/>
    <s v="November 15, 1991 (United Kingdom)"/>
    <n v="7.3"/>
    <x v="157"/>
    <s v="John Sayles"/>
    <s v="John Sayles"/>
    <s v="Vincent Spano"/>
    <s v="United States"/>
    <n v="3000000"/>
    <n v="1345015"/>
    <s v="Esperanza Films Inc."/>
    <n v="129"/>
  </r>
  <r>
    <s v="Riff-Raff"/>
    <s v="R"/>
    <x v="3"/>
    <x v="11"/>
    <s v="February 12, 1993 (United States)"/>
    <n v="7.1"/>
    <x v="34"/>
    <s v="Ken Loach"/>
    <s v="Bill Jesse"/>
    <s v="Robert Carlyle"/>
    <s v="United Kingdom"/>
    <n v="0"/>
    <n v="295444"/>
    <s v="Parallax Pictures"/>
    <n v="95"/>
  </r>
  <r>
    <s v="The Object of Beauty"/>
    <s v="R"/>
    <x v="3"/>
    <x v="11"/>
    <s v="April 12, 1991 (United States)"/>
    <n v="5.7"/>
    <x v="40"/>
    <s v="Michael Lindsay-Hogg"/>
    <s v="Michael Lindsay-Hogg"/>
    <s v="John Malkovich"/>
    <s v="United Kingdom"/>
    <n v="0"/>
    <n v="5136759"/>
    <s v="Avenue Pictures"/>
    <n v="103"/>
  </r>
  <r>
    <s v="Liebestraum"/>
    <s v="R"/>
    <x v="16"/>
    <x v="11"/>
    <s v="November 1991 (United States)"/>
    <n v="5.9"/>
    <x v="56"/>
    <s v="Mike Figgis"/>
    <s v="Mike Figgis"/>
    <s v="Kevin Anderson"/>
    <s v="United States"/>
    <n v="6900000"/>
    <n v="133645"/>
    <s v="Initial Entertainment Group (IEG)"/>
    <n v="112"/>
  </r>
  <r>
    <s v="Voyager"/>
    <s v="PG-13"/>
    <x v="0"/>
    <x v="11"/>
    <s v="January 31, 1992 (United States)"/>
    <n v="6.7"/>
    <x v="42"/>
    <s v="Volker Schlöndorff"/>
    <s v="Max Frisch"/>
    <s v="Sam Shepard"/>
    <s v="Germany"/>
    <n v="0"/>
    <n v="516517"/>
    <s v="Bioskop Film"/>
    <n v="117"/>
  </r>
  <r>
    <s v="Closet Land"/>
    <s v="R"/>
    <x v="0"/>
    <x v="11"/>
    <s v="March 6, 1991 (United States)"/>
    <n v="7.1"/>
    <x v="116"/>
    <s v="Radha Bharadwaj"/>
    <s v="Radha Bharadwaj"/>
    <s v="Madeleine Stowe"/>
    <s v="United States"/>
    <n v="4000000"/>
    <n v="259012"/>
    <s v="Imagine Entertainment"/>
    <n v="89"/>
  </r>
  <r>
    <s v="Timebomb"/>
    <s v="R"/>
    <x v="2"/>
    <x v="11"/>
    <s v="May 25, 1991 (South Korea)"/>
    <n v="5.4"/>
    <x v="113"/>
    <s v="Avi Nesher"/>
    <s v="Avi Nesher"/>
    <s v="Michael Biehn"/>
    <s v="United States"/>
    <n v="6000000"/>
    <m/>
    <s v="Raffaella Productions"/>
    <n v="96"/>
  </r>
  <r>
    <s v="Crooked Hearts"/>
    <s v="R"/>
    <x v="0"/>
    <x v="11"/>
    <s v="September 6, 1991 (United States)"/>
    <n v="6"/>
    <x v="471"/>
    <s v="Michael Bortman"/>
    <s v="Robert Boswell"/>
    <s v="Peter Berg"/>
    <s v="United States"/>
    <n v="0"/>
    <n v="30964"/>
    <s v="A&amp;M Films"/>
    <n v="113"/>
  </r>
  <r>
    <s v="The Unborn"/>
    <s v="R"/>
    <x v="0"/>
    <x v="11"/>
    <s v="March 29, 1991 (United States)"/>
    <n v="4.5999999999999996"/>
    <x v="59"/>
    <s v="Rodman Flender"/>
    <s v="John Brancato"/>
    <s v="Brooke Adams"/>
    <s v="United States"/>
    <n v="0"/>
    <n v="1159578"/>
    <s v="Califilm"/>
    <n v="83"/>
  </r>
  <r>
    <s v="Van Gogh"/>
    <s v="R"/>
    <x v="5"/>
    <x v="11"/>
    <s v="October 30, 1992 (United States)"/>
    <n v="7.2"/>
    <x v="54"/>
    <s v="Maurice Pialat"/>
    <s v="Maurice Pialat"/>
    <s v="Jacques Dutronc"/>
    <s v="France"/>
    <n v="0"/>
    <n v="193205"/>
    <s v="Erato Films"/>
    <n v="158"/>
  </r>
  <r>
    <s v="Late for Dinner"/>
    <s v="PG"/>
    <x v="0"/>
    <x v="11"/>
    <s v="September 20, 1991 (United States)"/>
    <n v="6.4"/>
    <x v="118"/>
    <s v="W.D. Richter"/>
    <s v="Mark Andrus"/>
    <s v="Peter Berg"/>
    <s v="United States"/>
    <n v="14000000"/>
    <n v="8906823"/>
    <s v="Castle Rock Entertainment"/>
    <n v="99"/>
  </r>
  <r>
    <s v="Lovers: A True Story"/>
    <s v="R"/>
    <x v="2"/>
    <x v="11"/>
    <s v="April 12, 1991 (Spain)"/>
    <n v="7"/>
    <x v="54"/>
    <s v="Vicente Aranda"/>
    <s v="Álvaro del Amo"/>
    <s v="Victoria Abril"/>
    <s v="Spain"/>
    <n v="0"/>
    <n v="1407309"/>
    <s v="Pedro Costa Producciones Cinematográficas"/>
    <n v="103"/>
  </r>
  <r>
    <s v="Johnny Stecchino"/>
    <s v="R"/>
    <x v="3"/>
    <x v="11"/>
    <s v="October 24, 1991 (Italy)"/>
    <n v="7.2"/>
    <x v="9"/>
    <s v="Roberto Benigni"/>
    <s v="Roberto Benigni"/>
    <s v="Roberto Benigni"/>
    <s v="Italy"/>
    <n v="0"/>
    <n v="626057"/>
    <s v="Cecchi Gori Group Tiger Cinematografica"/>
    <n v="102"/>
  </r>
  <r>
    <s v="Stepping Out"/>
    <s v="PG"/>
    <x v="3"/>
    <x v="11"/>
    <s v="October 11, 1991 (United States)"/>
    <n v="6.4"/>
    <x v="59"/>
    <s v="Lewis Gilbert"/>
    <s v="Richard Harris"/>
    <s v="Liza Minnelli"/>
    <s v="United States"/>
    <n v="0"/>
    <n v="246000"/>
    <s v="Paramount Pictures"/>
    <n v="106"/>
  </r>
  <r>
    <s v="The Inner Circle"/>
    <s v="PG-13"/>
    <x v="5"/>
    <x v="11"/>
    <s v="December 25, 1991 (United States)"/>
    <n v="7.1"/>
    <x v="40"/>
    <s v="Andrey Konchalovskiy"/>
    <s v="Andrey Konchalovskiy"/>
    <s v="Tom Hulce"/>
    <s v="Italy"/>
    <n v="0"/>
    <n v="93292"/>
    <s v="Numero Uno International"/>
    <n v="137"/>
  </r>
  <r>
    <s v="Mon père, ce héros."/>
    <m/>
    <x v="3"/>
    <x v="11"/>
    <s v="October 23, 1991 (France)"/>
    <n v="6.1"/>
    <x v="47"/>
    <s v="Gérard Lauzier"/>
    <s v="Gérard Lauzier"/>
    <s v="Gérard Depardieu"/>
    <s v="France"/>
    <n v="0"/>
    <m/>
    <s v="Film Par Film"/>
    <n v="105"/>
  </r>
  <r>
    <s v="Defenseless"/>
    <s v="R"/>
    <x v="16"/>
    <x v="11"/>
    <s v="August 23, 1991 (United States)"/>
    <n v="5.6"/>
    <x v="488"/>
    <s v="Martin Campbell"/>
    <s v="James Cresson"/>
    <s v="Barbara Hershey"/>
    <s v="United States"/>
    <n v="0"/>
    <n v="6413375"/>
    <s v="New Visions Pictures"/>
    <n v="104"/>
  </r>
  <r>
    <s v="Reservoir Dogs"/>
    <s v="R"/>
    <x v="6"/>
    <x v="12"/>
    <s v="September 2, 1992 (France)"/>
    <n v="8.3000000000000007"/>
    <x v="489"/>
    <s v="Quentin Tarantino"/>
    <s v="Quentin Tarantino"/>
    <s v="Harvey Keitel"/>
    <s v="United States"/>
    <n v="1200000"/>
    <n v="2913644"/>
    <s v="Live Entertainment"/>
    <n v="99"/>
  </r>
  <r>
    <s v="Basic Instinct"/>
    <s v="R"/>
    <x v="0"/>
    <x v="12"/>
    <s v="March 20, 1992 (United States)"/>
    <n v="7"/>
    <x v="340"/>
    <s v="Paul Verhoeven"/>
    <s v="Joe Eszterhas"/>
    <s v="Michael Douglas"/>
    <s v="United States"/>
    <n v="49000000"/>
    <n v="352927224"/>
    <s v="Carolco Pictures"/>
    <n v="127"/>
  </r>
  <r>
    <s v="Candyman"/>
    <s v="R"/>
    <x v="4"/>
    <x v="12"/>
    <s v="October 16, 1992 (United States)"/>
    <n v="6.6"/>
    <x v="484"/>
    <s v="Bernard Rose"/>
    <s v="Clive Barker"/>
    <s v="Virginia Madsen"/>
    <s v="United States"/>
    <n v="6000000"/>
    <n v="25795897"/>
    <s v="Candyman Films"/>
    <n v="99"/>
  </r>
  <r>
    <s v="My Cousin Vinny"/>
    <s v="R"/>
    <x v="3"/>
    <x v="12"/>
    <s v="March 13, 1992 (United States)"/>
    <n v="7.6"/>
    <x v="490"/>
    <s v="Jonathan Lynn"/>
    <s v="Dale Launer"/>
    <s v="Joe Pesci"/>
    <s v="United States"/>
    <n v="11000000"/>
    <n v="64088552"/>
    <s v="Twentieth Century Fox"/>
    <n v="120"/>
  </r>
  <r>
    <s v="The Last of the Mohicans"/>
    <s v="R"/>
    <x v="2"/>
    <x v="12"/>
    <s v="September 25, 1992 (United States)"/>
    <n v="7.7"/>
    <x v="491"/>
    <s v="Michael Mann"/>
    <s v="James Fenimore Cooper"/>
    <s v="Daniel Day-Lewis"/>
    <s v="United States"/>
    <n v="40000000"/>
    <n v="75505856"/>
    <s v="Morgan Creek Entertainment"/>
    <n v="112"/>
  </r>
  <r>
    <s v="Dracula"/>
    <s v="R"/>
    <x v="4"/>
    <x v="12"/>
    <s v="November 13, 1992 (United States)"/>
    <n v="7.4"/>
    <x v="492"/>
    <s v="Francis Ford Coppola"/>
    <s v="Bram Stoker"/>
    <s v="Gary Oldman"/>
    <s v="United Kingdom"/>
    <n v="40000000"/>
    <n v="215862692"/>
    <s v="American Zoetrope"/>
    <n v="128"/>
  </r>
  <r>
    <s v="Unforgiven"/>
    <s v="R"/>
    <x v="0"/>
    <x v="12"/>
    <s v="August 7, 1992 (United States)"/>
    <n v="8.1999999999999993"/>
    <x v="493"/>
    <s v="Clint Eastwood"/>
    <s v="David Webb Peoples"/>
    <s v="Clint Eastwood"/>
    <s v="United States"/>
    <n v="14400000"/>
    <n v="159157447"/>
    <s v="Warner Bros."/>
    <n v="130"/>
  </r>
  <r>
    <s v="A Few Good Men"/>
    <s v="R"/>
    <x v="0"/>
    <x v="12"/>
    <s v="December 11, 1992 (United States)"/>
    <n v="7.7"/>
    <x v="494"/>
    <s v="Rob Reiner"/>
    <s v="Aaron Sorkin"/>
    <s v="Tom Cruise"/>
    <s v="United States"/>
    <n v="41000000"/>
    <n v="243240178"/>
    <s v="Columbia Pictures"/>
    <n v="138"/>
  </r>
  <r>
    <s v="A League of Their Own"/>
    <s v="PG"/>
    <x v="3"/>
    <x v="12"/>
    <s v="July 1, 1992 (United States)"/>
    <n v="7.3"/>
    <x v="77"/>
    <s v="Penny Marshall"/>
    <s v="Kim Wilson"/>
    <s v="Tom Hanks"/>
    <s v="United States"/>
    <n v="40000000"/>
    <n v="132440069"/>
    <s v="Columbia Pictures"/>
    <n v="128"/>
  </r>
  <r>
    <s v="The Bodyguard"/>
    <s v="R"/>
    <x v="2"/>
    <x v="12"/>
    <s v="November 25, 1992 (United States)"/>
    <n v="6.3"/>
    <x v="495"/>
    <s v="Mick Jackson"/>
    <s v="Lawrence Kasdan"/>
    <s v="Kevin Costner"/>
    <s v="United States"/>
    <n v="25000000"/>
    <n v="411006740"/>
    <s v="Kasdan Pictures"/>
    <n v="129"/>
  </r>
  <r>
    <s v="Scent of a Woman"/>
    <s v="R"/>
    <x v="0"/>
    <x v="12"/>
    <s v="January 8, 1993 (United States)"/>
    <n v="8"/>
    <x v="496"/>
    <s v="Martin Brest"/>
    <s v="Giovanni Arpino"/>
    <s v="Al Pacino"/>
    <s v="United States"/>
    <n v="31000000"/>
    <n v="134095253"/>
    <s v="Universal Pictures"/>
    <n v="156"/>
  </r>
  <r>
    <s v="Batman Returns"/>
    <s v="PG-13"/>
    <x v="2"/>
    <x v="12"/>
    <s v="June 19, 1992 (United States)"/>
    <n v="7"/>
    <x v="497"/>
    <s v="Tim Burton"/>
    <s v="Bob Kane"/>
    <s v="Michael Keaton"/>
    <s v="United States"/>
    <n v="80000000"/>
    <n v="266892996"/>
    <s v="Warner Bros."/>
    <n v="126"/>
  </r>
  <r>
    <s v="The Mighty Ducks"/>
    <s v="PG"/>
    <x v="3"/>
    <x v="12"/>
    <s v="October 2, 1992 (United States)"/>
    <n v="6.6"/>
    <x v="243"/>
    <s v="Stephen Herek"/>
    <s v="Steven Brill"/>
    <s v="Emilio Estevez"/>
    <s v="United States"/>
    <n v="10000000"/>
    <n v="50752337"/>
    <s v="Avnet/Kerner Productions"/>
    <n v="104"/>
  </r>
  <r>
    <s v="Aladdin"/>
    <s v="G"/>
    <x v="10"/>
    <x v="12"/>
    <s v="November 25, 1992 (United States)"/>
    <n v="8"/>
    <x v="130"/>
    <s v="Ron Clements"/>
    <s v="Ron Clements"/>
    <s v="Scott Weinger"/>
    <s v="United States"/>
    <n v="28000000"/>
    <n v="504050219"/>
    <s v="Walt Disney Pictures"/>
    <n v="90"/>
  </r>
  <r>
    <s v="Sister Act"/>
    <s v="PG"/>
    <x v="3"/>
    <x v="12"/>
    <s v="May 29, 1992 (United States)"/>
    <n v="6.4"/>
    <x v="246"/>
    <s v="Emile Ardolino"/>
    <s v="Paul Rudnick"/>
    <s v="Whoopi Goldberg"/>
    <s v="United States"/>
    <n v="31000000"/>
    <n v="231605150"/>
    <s v="Touchstone Pictures"/>
    <n v="100"/>
  </r>
  <r>
    <s v="Alien 3"/>
    <s v="R"/>
    <x v="2"/>
    <x v="12"/>
    <s v="May 22, 1992 (United States)"/>
    <n v="6.5"/>
    <x v="498"/>
    <s v="David Fincher"/>
    <s v="Dan O'Bannon"/>
    <s v="Sigourney Weaver"/>
    <s v="United States"/>
    <n v="50000000"/>
    <n v="159814498"/>
    <s v="Twentieth Century Fox"/>
    <n v="114"/>
  </r>
  <r>
    <s v="Death Becomes Her"/>
    <s v="PG-13"/>
    <x v="3"/>
    <x v="12"/>
    <s v="July 31, 1992 (United States)"/>
    <n v="6.6"/>
    <x v="4"/>
    <s v="Robert Zemeckis"/>
    <s v="Martin Donovan"/>
    <s v="Meryl Streep"/>
    <s v="United States"/>
    <n v="55000000"/>
    <n v="149022650"/>
    <s v="Universal Pictures"/>
    <n v="104"/>
  </r>
  <r>
    <s v="Far and Away"/>
    <s v="PG-13"/>
    <x v="1"/>
    <x v="12"/>
    <s v="May 22, 1992 (United States)"/>
    <n v="6.6"/>
    <x v="89"/>
    <s v="Ron Howard"/>
    <s v="Bob Dolman"/>
    <s v="Tom Cruise"/>
    <s v="United States"/>
    <n v="60000000"/>
    <n v="137783840"/>
    <s v="Imagine Films Entertainment"/>
    <n v="140"/>
  </r>
  <r>
    <s v="The Crying Game"/>
    <s v="R"/>
    <x v="6"/>
    <x v="12"/>
    <s v="February 19, 1993 (United States)"/>
    <n v="7.3"/>
    <x v="134"/>
    <s v="Neil Jordan"/>
    <s v="Neil Jordan"/>
    <s v="Stephen Rea"/>
    <s v="United Kingdom"/>
    <n v="0"/>
    <n v="62548947"/>
    <s v="Palace Pictures"/>
    <n v="112"/>
  </r>
  <r>
    <s v="Howards End"/>
    <s v="PG"/>
    <x v="0"/>
    <x v="12"/>
    <s v="February 26, 1993 (United States)"/>
    <n v="7.4"/>
    <x v="12"/>
    <s v="James Ivory"/>
    <s v="E.M. Forster"/>
    <s v="Anthony Hopkins"/>
    <s v="United Kingdom"/>
    <n v="0"/>
    <n v="26341736"/>
    <s v="Merchant Ivory Productions"/>
    <n v="142"/>
  </r>
  <r>
    <s v="Under Siege"/>
    <s v="R"/>
    <x v="2"/>
    <x v="12"/>
    <s v="October 9, 1992 (United States)"/>
    <n v="6.5"/>
    <x v="499"/>
    <s v="Andrew Davis"/>
    <s v="J.F. Lawton"/>
    <s v="Steven Seagal"/>
    <s v="France"/>
    <n v="35000000"/>
    <n v="156563139"/>
    <s v="Warner Bros."/>
    <n v="103"/>
  </r>
  <r>
    <s v="Deep Cover"/>
    <s v="R"/>
    <x v="2"/>
    <x v="12"/>
    <s v="April 15, 1992 (United States)"/>
    <n v="6.9"/>
    <x v="349"/>
    <s v="Bill Duke"/>
    <s v="Michael Tolkin"/>
    <s v="Laurence Fishburne"/>
    <s v="United States"/>
    <n v="8000000"/>
    <n v="16639799"/>
    <s v="Image Organization"/>
    <n v="107"/>
  </r>
  <r>
    <s v="Single White Female"/>
    <s v="R"/>
    <x v="0"/>
    <x v="12"/>
    <s v="August 14, 1992 (United States)"/>
    <n v="6.4"/>
    <x v="87"/>
    <s v="Barbet Schroeder"/>
    <s v="John Lutz"/>
    <s v="Bridget Fonda"/>
    <s v="United States"/>
    <n v="16000000"/>
    <n v="48017402"/>
    <s v="Columbia Pictures"/>
    <n v="107"/>
  </r>
  <r>
    <s v="Cool World"/>
    <s v="PG-13"/>
    <x v="10"/>
    <x v="12"/>
    <s v="July 10, 1992 (United States)"/>
    <n v="4.9000000000000004"/>
    <x v="22"/>
    <s v="Ralph Bakshi"/>
    <s v="Michael Grais"/>
    <s v="Gabriel Byrne"/>
    <s v="United States"/>
    <n v="30000000"/>
    <n v="14110589"/>
    <s v="Bakshi Animation"/>
    <n v="102"/>
  </r>
  <r>
    <s v="Glengarry Glen Ross"/>
    <s v="R"/>
    <x v="6"/>
    <x v="12"/>
    <s v="October 2, 1992 (United States)"/>
    <n v="7.7"/>
    <x v="128"/>
    <s v="James Foley"/>
    <s v="David Mamet"/>
    <s v="Al Pacino"/>
    <s v="United States"/>
    <n v="12500000"/>
    <n v="10725228"/>
    <s v="New Line Cinema"/>
    <n v="100"/>
  </r>
  <r>
    <s v="Wayne's World"/>
    <s v="PG-13"/>
    <x v="3"/>
    <x v="12"/>
    <s v="February 14, 1992 (United States)"/>
    <n v="7"/>
    <x v="136"/>
    <s v="Penelope Spheeris"/>
    <s v="Mike Myers"/>
    <s v="Mike Myers"/>
    <s v="United States"/>
    <n v="20000000"/>
    <n v="183097323"/>
    <s v="Paramount Pictures"/>
    <n v="94"/>
  </r>
  <r>
    <s v="Army of Darkness"/>
    <s v="R"/>
    <x v="3"/>
    <x v="12"/>
    <s v="February 19, 1993 (United States)"/>
    <n v="7.5"/>
    <x v="438"/>
    <s v="Sam Raimi"/>
    <s v="Sam Raimi"/>
    <s v="Bruce Campbell"/>
    <s v="United States"/>
    <n v="11000000"/>
    <n v="11502976"/>
    <s v="Dino De Laurentiis Company"/>
    <n v="81"/>
  </r>
  <r>
    <s v="A River Runs Through It"/>
    <s v="PG"/>
    <x v="0"/>
    <x v="12"/>
    <s v="October 30, 1992 (United States)"/>
    <n v="7.2"/>
    <x v="292"/>
    <s v="Robert Redford"/>
    <s v="Norman Maclean"/>
    <s v="Craig Sheffer"/>
    <s v="United States"/>
    <n v="12000000"/>
    <n v="43440294"/>
    <s v="Allied Filmmakers"/>
    <n v="123"/>
  </r>
  <r>
    <s v="Twin Peaks: Fire Walk with Me"/>
    <s v="R"/>
    <x v="0"/>
    <x v="12"/>
    <s v="August 28, 1992 (United States)"/>
    <n v="7.3"/>
    <x v="295"/>
    <s v="David Lynch"/>
    <s v="David Lynch"/>
    <s v="Sheryl Lee"/>
    <s v="France"/>
    <n v="10000000"/>
    <n v="4184990"/>
    <s v="New Line Cinema"/>
    <n v="134"/>
  </r>
  <r>
    <s v="Of Mice and Men"/>
    <s v="PG-13"/>
    <x v="0"/>
    <x v="12"/>
    <s v="October 2, 1992 (United States)"/>
    <n v="7.5"/>
    <x v="135"/>
    <s v="Gary Sinise"/>
    <s v="John Steinbeck"/>
    <s v="John Malkovich"/>
    <s v="United States"/>
    <n v="0"/>
    <n v="5471088"/>
    <s v="Metro-Goldwyn-Mayer (MGM)"/>
    <n v="115"/>
  </r>
  <r>
    <s v="Beethoven"/>
    <s v="PG"/>
    <x v="3"/>
    <x v="12"/>
    <s v="April 3, 1992 (United States)"/>
    <n v="5.7"/>
    <x v="86"/>
    <s v="Brian Levant"/>
    <s v="John Hughes"/>
    <s v="Charles Grodin"/>
    <s v="United States"/>
    <n v="0"/>
    <n v="147214049"/>
    <s v="Universal Pictures"/>
    <n v="87"/>
  </r>
  <r>
    <s v="Universal Soldier"/>
    <s v="R"/>
    <x v="2"/>
    <x v="12"/>
    <s v="July 10, 1992 (United States)"/>
    <n v="6"/>
    <x v="440"/>
    <s v="Roland Emmerich"/>
    <s v="Richard Rothstein"/>
    <s v="Jean-Claude Van Damme"/>
    <s v="United States"/>
    <n v="23000000"/>
    <n v="36299898"/>
    <s v="StudioCanal"/>
    <n v="102"/>
  </r>
  <r>
    <s v="Buffy the Vampire Slayer"/>
    <s v="PG-13"/>
    <x v="2"/>
    <x v="12"/>
    <s v="July 31, 1992 (United States)"/>
    <n v="5.7"/>
    <x v="135"/>
    <s v="Fran Rubel Kuzui"/>
    <s v="Joss Whedon"/>
    <s v="Kristy Swanson"/>
    <s v="United States"/>
    <n v="7000000"/>
    <n v="16624456"/>
    <s v="Twentieth Century Fox"/>
    <n v="86"/>
  </r>
  <r>
    <s v="Sleepwalkers"/>
    <s v="R"/>
    <x v="7"/>
    <x v="12"/>
    <s v="April 10, 1992 (United States)"/>
    <n v="5.3"/>
    <x v="16"/>
    <s v="Mick Garris"/>
    <s v="Stephen King"/>
    <s v="Brian Krause"/>
    <s v="United States"/>
    <n v="15000000"/>
    <n v="30524763"/>
    <s v="Columbia Pictures"/>
    <n v="91"/>
  </r>
  <r>
    <s v="Chaplin"/>
    <s v="PG-13"/>
    <x v="5"/>
    <x v="12"/>
    <s v="January 8, 1993 (United States)"/>
    <n v="7.5"/>
    <x v="292"/>
    <s v="Richard Attenborough"/>
    <s v="David Robinson"/>
    <s v="Robert Downey Jr."/>
    <s v="United Kingdom"/>
    <n v="31000000"/>
    <n v="9493259"/>
    <s v="Carolco Pictures"/>
    <n v="143"/>
  </r>
  <r>
    <s v="The Lover"/>
    <s v="R"/>
    <x v="5"/>
    <x v="12"/>
    <s v="October 30, 1992 (United States)"/>
    <n v="6.9"/>
    <x v="20"/>
    <s v="Jean-Jacques Annaud"/>
    <s v="Marguerite Duras"/>
    <s v="Jane March"/>
    <s v="France"/>
    <n v="0"/>
    <n v="5013090"/>
    <s v="Films A2"/>
    <n v="115"/>
  </r>
  <r>
    <s v="Home Alone 2: Lost in New York"/>
    <s v="PG"/>
    <x v="1"/>
    <x v="12"/>
    <s v="November 20, 1992 (United States)"/>
    <n v="6.8"/>
    <x v="500"/>
    <s v="Chris Columbus"/>
    <s v="John Hughes"/>
    <s v="Macaulay Culkin"/>
    <s v="United States"/>
    <n v="28000000"/>
    <n v="358994850"/>
    <s v="Twentieth Century Fox"/>
    <n v="120"/>
  </r>
  <r>
    <s v="The Hand That Rocks the Cradle"/>
    <s v="R"/>
    <x v="0"/>
    <x v="12"/>
    <s v="January 10, 1992 (United States)"/>
    <n v="6.6"/>
    <x v="80"/>
    <s v="Curtis Hanson"/>
    <s v="Amanda Silver"/>
    <s v="Annabella Sciorra"/>
    <s v="United States"/>
    <n v="11700000"/>
    <n v="88036683"/>
    <s v="Hollywood Pictures"/>
    <n v="110"/>
  </r>
  <r>
    <s v="Newsies"/>
    <s v="PG"/>
    <x v="0"/>
    <x v="12"/>
    <s v="April 10, 1992 (United States)"/>
    <n v="6.9"/>
    <x v="97"/>
    <s v="Kenny Ortega"/>
    <s v="Bob Tzudiker"/>
    <s v="Christian Bale"/>
    <s v="United States"/>
    <n v="15000000"/>
    <n v="2819485"/>
    <s v="Touchwood Pacific Partners 1"/>
    <n v="121"/>
  </r>
  <r>
    <s v="Malcolm X"/>
    <s v="PG-13"/>
    <x v="5"/>
    <x v="12"/>
    <s v="November 18, 1992 (United States)"/>
    <n v="7.7"/>
    <x v="295"/>
    <s v="Spike Lee"/>
    <s v="Alex Haley"/>
    <s v="Denzel Washington"/>
    <s v="Japan"/>
    <n v="33000000"/>
    <n v="48169910"/>
    <s v="Largo International N.V."/>
    <n v="202"/>
  </r>
  <r>
    <s v="Patriot Games"/>
    <s v="R"/>
    <x v="2"/>
    <x v="12"/>
    <s v="June 5, 1992 (United States)"/>
    <n v="6.9"/>
    <x v="501"/>
    <s v="Phillip Noyce"/>
    <s v="Tom Clancy"/>
    <s v="Harrison Ford"/>
    <s v="United States"/>
    <n v="45000000"/>
    <n v="178051587"/>
    <s v="Mace Neufeld Productions"/>
    <n v="117"/>
  </r>
  <r>
    <s v="Dead Alive"/>
    <s v="R"/>
    <x v="3"/>
    <x v="12"/>
    <s v="February 12, 1993 (United States)"/>
    <n v="7.5"/>
    <x v="187"/>
    <s v="Peter Jackson"/>
    <s v="Stephen Sinclair"/>
    <s v="Timothy Balme"/>
    <s v="New Zealand"/>
    <n v="3000000"/>
    <n v="242623"/>
    <s v="WingNut Films"/>
    <n v="104"/>
  </r>
  <r>
    <s v="Poison Ivy"/>
    <s v="R"/>
    <x v="0"/>
    <x v="12"/>
    <s v="May 8, 1992 (United States)"/>
    <n v="5.4"/>
    <x v="10"/>
    <s v="Katt Shea"/>
    <s v="Melissa Goddard"/>
    <s v="Drew Barrymore"/>
    <s v="United States"/>
    <n v="3000000"/>
    <n v="1829804"/>
    <s v="New Line Cinema"/>
    <n v="93"/>
  </r>
  <r>
    <s v="Sneakers"/>
    <s v="PG-13"/>
    <x v="3"/>
    <x v="12"/>
    <s v="September 11, 1992 (United States)"/>
    <n v="7.1"/>
    <x v="11"/>
    <s v="Phil Alden Robinson"/>
    <s v="Phil Alden Robinson"/>
    <s v="Robert Redford"/>
    <s v="United States"/>
    <n v="23000000"/>
    <n v="105232691"/>
    <s v="Parkes/Lasker productions"/>
    <n v="126"/>
  </r>
  <r>
    <s v="The Lawnmower Man"/>
    <s v="R"/>
    <x v="4"/>
    <x v="12"/>
    <s v="March 6, 1992 (United States)"/>
    <n v="5.4"/>
    <x v="87"/>
    <s v="Brett Leonard"/>
    <s v="Stephen King"/>
    <s v="Jeff Fahey"/>
    <s v="United Kingdom"/>
    <n v="10000000"/>
    <n v="32100816"/>
    <s v="Allied Vision"/>
    <n v="108"/>
  </r>
  <r>
    <s v="The Player"/>
    <s v="R"/>
    <x v="3"/>
    <x v="12"/>
    <s v="May 8, 1992 (United States)"/>
    <n v="7.5"/>
    <x v="96"/>
    <s v="Robert Altman"/>
    <s v="Michael Tolkin"/>
    <s v="Tim Robbins"/>
    <s v="United States"/>
    <n v="8000000"/>
    <n v="21706101"/>
    <s v="Avenue Pictures"/>
    <n v="124"/>
  </r>
  <r>
    <s v="Encino Man"/>
    <s v="PG"/>
    <x v="3"/>
    <x v="12"/>
    <s v="May 22, 1992 (United States)"/>
    <n v="5.8"/>
    <x v="100"/>
    <s v="Les Mayfield"/>
    <s v="George Zaloom"/>
    <s v="Sean Astin"/>
    <s v="United States"/>
    <n v="7000000"/>
    <n v="40693477"/>
    <s v="Encino Man Productions"/>
    <n v="88"/>
  </r>
  <r>
    <s v="White Men Can't Jump"/>
    <s v="R"/>
    <x v="3"/>
    <x v="12"/>
    <s v="March 27, 1992 (United States)"/>
    <n v="6.8"/>
    <x v="146"/>
    <s v="Ron Shelton"/>
    <s v="Ron Shelton"/>
    <s v="Wesley Snipes"/>
    <s v="United States"/>
    <n v="0"/>
    <n v="90753806"/>
    <s v="Twentieth Century Fox"/>
    <n v="115"/>
  </r>
  <r>
    <s v="Lethal Weapon 3"/>
    <s v="R"/>
    <x v="2"/>
    <x v="12"/>
    <s v="May 15, 1992 (United States)"/>
    <n v="6.7"/>
    <x v="502"/>
    <s v="Richard Donner"/>
    <s v="Jeffrey Boam"/>
    <s v="Mel Gibson"/>
    <s v="United States"/>
    <n v="35000000"/>
    <n v="321731527"/>
    <s v="Warner Bros."/>
    <n v="118"/>
  </r>
  <r>
    <s v="American Me"/>
    <s v="R"/>
    <x v="5"/>
    <x v="12"/>
    <s v="March 13, 1992 (United States)"/>
    <n v="7.2"/>
    <x v="197"/>
    <s v="Edward James Olmos"/>
    <s v="Floyd Mutrux"/>
    <s v="Edward James Olmos"/>
    <s v="United States"/>
    <n v="16000000"/>
    <n v="13086430"/>
    <s v="Hivemind"/>
    <n v="125"/>
  </r>
  <r>
    <s v="El Mariachi"/>
    <s v="R"/>
    <x v="2"/>
    <x v="12"/>
    <s v="February 26, 1993 (United States)"/>
    <n v="6.9"/>
    <x v="436"/>
    <s v="Robert Rodriguez"/>
    <s v="Robert Rodriguez"/>
    <s v="Carlos Gallardo"/>
    <s v="Mexico"/>
    <n v="7000"/>
    <n v="2040920"/>
    <s v="Columbia Pictures"/>
    <n v="81"/>
  </r>
  <r>
    <s v="Bitter Moon"/>
    <s v="R"/>
    <x v="0"/>
    <x v="12"/>
    <s v="March 18, 1994 (United States)"/>
    <n v="7.2"/>
    <x v="14"/>
    <s v="Roman Polanski"/>
    <s v="Pascal Bruckner"/>
    <s v="Hugh Grant"/>
    <s v="France"/>
    <n v="5000000"/>
    <n v="1862805"/>
    <s v="Canal+"/>
    <n v="139"/>
  </r>
  <r>
    <s v="Pet Sematary II"/>
    <s v="R"/>
    <x v="7"/>
    <x v="12"/>
    <s v="August 28, 1992 (United States)"/>
    <n v="4.9000000000000004"/>
    <x v="20"/>
    <s v="Mary Lambert"/>
    <s v="Richard Outten"/>
    <s v="Edward Furlong"/>
    <s v="United States"/>
    <n v="8000000"/>
    <n v="17092453"/>
    <s v="Paramount Pictures"/>
    <n v="100"/>
  </r>
  <r>
    <s v="Bad Lieutenant"/>
    <s v="NC-17"/>
    <x v="6"/>
    <x v="12"/>
    <s v="December 17, 1992 (Argentina)"/>
    <n v="7.1"/>
    <x v="80"/>
    <s v="Abel Ferrara"/>
    <s v="Zoë Lund"/>
    <s v="Harvey Keitel"/>
    <s v="United States"/>
    <n v="1000000"/>
    <n v="2038916"/>
    <s v="Bad Lt. Productions"/>
    <n v="96"/>
  </r>
  <r>
    <s v="Singles"/>
    <s v="PG-13"/>
    <x v="3"/>
    <x v="12"/>
    <s v="September 18, 1992 (United States)"/>
    <n v="6.7"/>
    <x v="101"/>
    <s v="Cameron Crowe"/>
    <s v="Cameron Crowe"/>
    <s v="Bridget Fonda"/>
    <s v="United States"/>
    <n v="0"/>
    <n v="18471850"/>
    <s v="Warner Bros."/>
    <n v="99"/>
  </r>
  <r>
    <s v="FernGully: The Last Rainforest"/>
    <s v="G"/>
    <x v="10"/>
    <x v="12"/>
    <s v="April 10, 1992 (United States)"/>
    <n v="6.5"/>
    <x v="101"/>
    <s v="Bill Kroyer"/>
    <s v="Jim Cox"/>
    <s v="Samantha Mathis"/>
    <s v="Australia"/>
    <n v="24000000"/>
    <n v="32710894"/>
    <s v="FAI Films"/>
    <n v="76"/>
  </r>
  <r>
    <s v="HouseSitter"/>
    <s v="PG"/>
    <x v="3"/>
    <x v="12"/>
    <s v="June 12, 1992 (United States)"/>
    <n v="6.1"/>
    <x v="301"/>
    <s v="Frank Oz"/>
    <s v="Mark Stein"/>
    <s v="Steve Martin"/>
    <s v="United States"/>
    <n v="26000000"/>
    <n v="94900635"/>
    <s v="Imagine Entertainment"/>
    <n v="102"/>
  </r>
  <r>
    <s v="School Ties"/>
    <s v="PG-13"/>
    <x v="0"/>
    <x v="12"/>
    <s v="September 18, 1992 (United States)"/>
    <n v="6.9"/>
    <x v="301"/>
    <s v="Robert Mandel"/>
    <s v="Dick Wolf"/>
    <s v="Brendan Fraser"/>
    <s v="United States"/>
    <n v="18000000"/>
    <n v="14715067"/>
    <s v="Paramount Pictures"/>
    <n v="106"/>
  </r>
  <r>
    <s v="Hoffa"/>
    <s v="R"/>
    <x v="5"/>
    <x v="12"/>
    <s v="December 25, 1992 (United States)"/>
    <n v="6.6"/>
    <x v="22"/>
    <s v="Danny DeVito"/>
    <s v="David Mamet"/>
    <s v="Jack Nicholson"/>
    <s v="United States"/>
    <n v="35000000"/>
    <n v="29302121"/>
    <s v="Twentieth Century Fox"/>
    <n v="140"/>
  </r>
  <r>
    <s v="Juice"/>
    <s v="R"/>
    <x v="2"/>
    <x v="12"/>
    <s v="January 17, 1992 (United States)"/>
    <n v="7.1"/>
    <x v="151"/>
    <s v="Ernest R. Dickerson"/>
    <s v="Ernest R. Dickerson"/>
    <s v="Omar Epps"/>
    <s v="United States"/>
    <n v="5000000"/>
    <n v="20146880"/>
    <s v="Island World"/>
    <n v="95"/>
  </r>
  <r>
    <s v="Damage"/>
    <s v="R"/>
    <x v="0"/>
    <x v="12"/>
    <s v="January 22, 1993 (United States)"/>
    <n v="6.8"/>
    <x v="27"/>
    <s v="Louis Malle"/>
    <s v="David Hare"/>
    <s v="Jeremy Irons"/>
    <s v="United Kingdom"/>
    <n v="0"/>
    <n v="7532911"/>
    <s v="Nouvelles Éditions de Films (NEF)"/>
    <n v="111"/>
  </r>
  <r>
    <s v="Forever Young"/>
    <s v="PG"/>
    <x v="0"/>
    <x v="12"/>
    <s v="December 16, 1992 (United States)"/>
    <n v="6.3"/>
    <x v="147"/>
    <s v="Steve Miner"/>
    <s v="J.J. Abrams"/>
    <s v="Mel Gibson"/>
    <s v="United States"/>
    <n v="0"/>
    <n v="127956187"/>
    <s v="Warner Bros."/>
    <n v="102"/>
  </r>
  <r>
    <s v="Man Bites Dog"/>
    <s v="NC-17"/>
    <x v="3"/>
    <x v="12"/>
    <s v="January 15, 1993 (United States)"/>
    <n v="7.5"/>
    <x v="14"/>
    <s v="Rémy Belvaux"/>
    <s v="Rémy Belvaux"/>
    <s v="Benoît Poelvoorde"/>
    <s v="Belgium"/>
    <n v="0"/>
    <n v="205569"/>
    <s v="Les Artistes Anonymes"/>
    <n v="95"/>
  </r>
  <r>
    <s v="3 Ninjas"/>
    <s v="PG"/>
    <x v="2"/>
    <x v="12"/>
    <s v="August 7, 1992 (United States)"/>
    <n v="5.3"/>
    <x v="16"/>
    <s v="Jon Turteltaub"/>
    <s v="Kenny Kim"/>
    <s v="Victor Wong"/>
    <s v="United States"/>
    <n v="6500000"/>
    <n v="29000301"/>
    <s v="Touchstone Pictures"/>
    <n v="84"/>
  </r>
  <r>
    <s v="Hellraiser III: Hell on Earth"/>
    <s v="R"/>
    <x v="4"/>
    <x v="12"/>
    <s v="September 11, 1992 (United States)"/>
    <n v="5.5"/>
    <x v="101"/>
    <s v="Anthony Hickox"/>
    <s v="Peter Atkins"/>
    <s v="Terry Farrell"/>
    <s v="United States"/>
    <n v="5000000"/>
    <n v="12534961"/>
    <s v="Fifth Avenue Entertainment"/>
    <n v="97"/>
  </r>
  <r>
    <s v="Body of Evidence"/>
    <s v="R"/>
    <x v="0"/>
    <x v="12"/>
    <s v="January 15, 1993 (United States)"/>
    <n v="4.5"/>
    <x v="21"/>
    <s v="Uli Edel"/>
    <s v="Brad Mirman"/>
    <s v="Madonna"/>
    <s v="Germany"/>
    <n v="30000000"/>
    <n v="13273595"/>
    <s v="Constantin Film"/>
    <n v="99"/>
  </r>
  <r>
    <s v="Honey, I Blew Up the Kid"/>
    <s v="PG"/>
    <x v="1"/>
    <x v="12"/>
    <s v="July 17, 1992 (United States)"/>
    <n v="4.9000000000000004"/>
    <x v="82"/>
    <s v="Randal Kleiser"/>
    <s v="Stuart Gordon"/>
    <s v="Rick Moranis"/>
    <s v="United States"/>
    <n v="40000000"/>
    <n v="58662452"/>
    <s v="Touchwood Pacific Partners 1"/>
    <n v="89"/>
  </r>
  <r>
    <s v="Captain Ron"/>
    <s v="PG-13"/>
    <x v="1"/>
    <x v="12"/>
    <s v="September 18, 1992 (United States)"/>
    <n v="5.8"/>
    <x v="16"/>
    <s v="Thom Eberhardt"/>
    <s v="John Dwyer"/>
    <s v="Kurt Russell"/>
    <s v="United States"/>
    <n v="24000000"/>
    <n v="22518097"/>
    <s v="Touchstone Pictures"/>
    <n v="100"/>
  </r>
  <r>
    <s v="The Cutting Edge"/>
    <s v="PG"/>
    <x v="3"/>
    <x v="12"/>
    <s v="March 27, 1992 (United States)"/>
    <n v="6.9"/>
    <x v="97"/>
    <s v="Paul Michael Glaser"/>
    <s v="Tony Gilroy"/>
    <s v="D.B. Sweeney"/>
    <s v="United States"/>
    <n v="0"/>
    <n v="25105517"/>
    <s v="Metro-Goldwyn-Mayer (MGM)"/>
    <n v="101"/>
  </r>
  <r>
    <s v="Passenger 57"/>
    <s v="R"/>
    <x v="2"/>
    <x v="12"/>
    <s v="November 6, 1992 (United States)"/>
    <n v="5.9"/>
    <x v="247"/>
    <s v="Kevin Hooks"/>
    <s v="Stewart Raffill"/>
    <s v="Wesley Snipes"/>
    <s v="United States"/>
    <n v="15000000"/>
    <n v="44065653"/>
    <s v="Warner Bros."/>
    <n v="84"/>
  </r>
  <r>
    <s v="Jamón, Jamón"/>
    <s v="R"/>
    <x v="3"/>
    <x v="12"/>
    <s v="February 4, 1994 (United States)"/>
    <n v="6.4"/>
    <x v="38"/>
    <s v="Bigas Luna"/>
    <s v="Cuca Canals"/>
    <s v="Penélope Cruz"/>
    <s v="Spain"/>
    <n v="0"/>
    <m/>
    <s v="Lolafilms"/>
    <n v="95"/>
  </r>
  <r>
    <s v="Children of the Corn II: the Final Sacrifice"/>
    <s v="R"/>
    <x v="4"/>
    <x v="12"/>
    <s v="January 29, 1993 (United States)"/>
    <n v="4.3"/>
    <x v="102"/>
    <s v="David Price"/>
    <s v="A L Katz"/>
    <s v="Terence Knox"/>
    <s v="United States"/>
    <n v="900000"/>
    <n v="6980986"/>
    <s v="Fifth Avenue Entertainment"/>
    <n v="92"/>
  </r>
  <r>
    <s v="Ladybugs"/>
    <s v="PG-13"/>
    <x v="3"/>
    <x v="12"/>
    <s v="March 27, 1992 (United States)"/>
    <n v="5.5"/>
    <x v="32"/>
    <s v="Sidney J. Furie"/>
    <s v="Curtis Burch"/>
    <s v="Rodney Dangerfield"/>
    <s v="United States"/>
    <n v="0"/>
    <n v="14796494"/>
    <s v="Ladybugs"/>
    <n v="90"/>
  </r>
  <r>
    <s v="Radio Flyer"/>
    <s v="PG-13"/>
    <x v="0"/>
    <x v="12"/>
    <s v="February 21, 1992 (United States)"/>
    <n v="7"/>
    <x v="38"/>
    <s v="Richard Donner"/>
    <s v="David Mickey Evans"/>
    <s v="Lorraine Bracco"/>
    <s v="United States"/>
    <n v="35000000"/>
    <n v="4651977"/>
    <s v="Columbia Pictures"/>
    <n v="114"/>
  </r>
  <r>
    <s v="Strictly Ballroom"/>
    <s v="PG"/>
    <x v="3"/>
    <x v="12"/>
    <s v="February 12, 1993 (United States)"/>
    <n v="7.2"/>
    <x v="19"/>
    <s v="Baz Luhrmann"/>
    <s v="Baz Luhrmann"/>
    <s v="Paul Mercurio"/>
    <s v="Australia"/>
    <n v="0"/>
    <n v="11749595"/>
    <s v="Beyond Films"/>
    <n v="94"/>
  </r>
  <r>
    <s v="Raising Cain"/>
    <s v="R"/>
    <x v="6"/>
    <x v="12"/>
    <s v="August 7, 1992 (United States)"/>
    <n v="6.1"/>
    <x v="30"/>
    <s v="Brian De Palma"/>
    <s v="Brian De Palma"/>
    <s v="John Lithgow"/>
    <s v="United States"/>
    <n v="12000000"/>
    <n v="37170057"/>
    <s v="Pacific Western"/>
    <n v="92"/>
  </r>
  <r>
    <s v="Orlando"/>
    <s v="PG-13"/>
    <x v="5"/>
    <x v="12"/>
    <s v="June 9, 1993 (United States)"/>
    <n v="7.2"/>
    <x v="30"/>
    <s v="Sally Potter"/>
    <s v="Virginia Woolf"/>
    <s v="Tilda Swinton"/>
    <s v="United Kingdom"/>
    <n v="4000000"/>
    <n v="5378172"/>
    <s v="Adventure Pictures"/>
    <n v="94"/>
  </r>
  <r>
    <s v="Gladiator"/>
    <s v="R"/>
    <x v="2"/>
    <x v="12"/>
    <s v="March 6, 1992 (United States)"/>
    <n v="6.5"/>
    <x v="420"/>
    <s v="Rowdy Herrington"/>
    <s v="Djordje Milicevic"/>
    <s v="James Marshall"/>
    <s v="United States"/>
    <n v="20000000"/>
    <n v="9223441"/>
    <s v="Columbia Pictures"/>
    <n v="101"/>
  </r>
  <r>
    <s v="Split Second"/>
    <s v="R"/>
    <x v="2"/>
    <x v="12"/>
    <s v="May 1, 1992 (United States)"/>
    <n v="6.2"/>
    <x v="38"/>
    <s v="Tony Maylam"/>
    <s v="Gary Scott Thompson"/>
    <s v="Rutger Hauer"/>
    <s v="United Kingdom"/>
    <n v="7000000"/>
    <n v="5430822"/>
    <s v="Challenge Film Corporation"/>
    <n v="90"/>
  </r>
  <r>
    <s v="Tom and Jerry: The Movie"/>
    <s v="G"/>
    <x v="10"/>
    <x v="12"/>
    <s v="July 30, 1993 (United States)"/>
    <n v="5.4"/>
    <x v="9"/>
    <s v="Phil Roman"/>
    <s v="Dennis Marks"/>
    <s v="Richard Kind"/>
    <s v="United States"/>
    <n v="8000000"/>
    <n v="3560469"/>
    <s v="Turner Pictures (I)"/>
    <n v="84"/>
  </r>
  <r>
    <s v="Toys"/>
    <s v="PG-13"/>
    <x v="1"/>
    <x v="12"/>
    <s v="December 18, 1992 (United States)"/>
    <n v="5.0999999999999996"/>
    <x v="189"/>
    <s v="Barry Levinson"/>
    <s v="Valerie Curtin"/>
    <s v="Robin Williams"/>
    <s v="United States"/>
    <n v="43000000"/>
    <n v="23278931"/>
    <s v="Baltimore Pictures"/>
    <n v="118"/>
  </r>
  <r>
    <s v="Romper Stomper"/>
    <s v="R"/>
    <x v="6"/>
    <x v="12"/>
    <s v="November 12, 1992 (Australia)"/>
    <n v="6.8"/>
    <x v="100"/>
    <s v="Geoffrey Wright"/>
    <s v="Geoffrey Wright"/>
    <s v="Russell Crowe"/>
    <s v="Australia"/>
    <n v="0"/>
    <n v="175340"/>
    <s v="Film Victoria"/>
    <n v="94"/>
  </r>
  <r>
    <s v="1492: Conquest of Paradise"/>
    <s v="PG-13"/>
    <x v="1"/>
    <x v="12"/>
    <s v="October 9, 1992 (United States)"/>
    <n v="6.5"/>
    <x v="17"/>
    <s v="Ridley Scott"/>
    <s v="Rose Bosch"/>
    <s v="Gérard Depardieu"/>
    <s v="United Kingdom"/>
    <n v="47000000"/>
    <n v="7191399"/>
    <s v="Gaumont"/>
    <n v="154"/>
  </r>
  <r>
    <s v="Pure Country"/>
    <s v="PG"/>
    <x v="0"/>
    <x v="12"/>
    <s v="October 23, 1992 (United States)"/>
    <n v="7"/>
    <x v="26"/>
    <s v="Christopher Cain"/>
    <s v="Rex McGee"/>
    <s v="George Strait"/>
    <s v="United States"/>
    <n v="10000000"/>
    <n v="15164458"/>
    <s v="Warner Bros."/>
    <n v="112"/>
  </r>
  <r>
    <s v="Boomerang"/>
    <s v="R"/>
    <x v="3"/>
    <x v="12"/>
    <s v="July 1, 1992 (United States)"/>
    <n v="5.5"/>
    <x v="15"/>
    <s v="Reginald Hudlin"/>
    <s v="Barry W. Blaustein"/>
    <s v="Eddie Murphy"/>
    <s v="United States"/>
    <n v="42000000"/>
    <n v="131052444"/>
    <s v="Paramount Pictures"/>
    <n v="117"/>
  </r>
  <r>
    <s v="The Power of One"/>
    <s v="PG-13"/>
    <x v="0"/>
    <x v="12"/>
    <s v="March 27, 1992 (United States)"/>
    <n v="7.2"/>
    <x v="349"/>
    <s v="John G. Avildsen"/>
    <s v="Bryce Courtenay"/>
    <s v="Stephen Dorff"/>
    <s v="Australia"/>
    <n v="18000000"/>
    <n v="2827107"/>
    <s v="Alcor Films"/>
    <n v="127"/>
  </r>
  <r>
    <s v="Dr. Giggles"/>
    <s v="R"/>
    <x v="3"/>
    <x v="12"/>
    <s v="October 23, 1992 (United States)"/>
    <n v="5.2"/>
    <x v="300"/>
    <s v="Manny Coto"/>
    <s v="Manny Coto"/>
    <s v="Larry Drake"/>
    <s v="United States"/>
    <n v="0"/>
    <n v="8403433"/>
    <s v="Dark Horse Entertainment"/>
    <n v="95"/>
  </r>
  <r>
    <s v="Sidekicks"/>
    <s v="PG"/>
    <x v="2"/>
    <x v="12"/>
    <s v="April 30, 1993 (United States)"/>
    <n v="5.0999999999999996"/>
    <x v="253"/>
    <s v="Aaron Norris"/>
    <s v="Lou Illar"/>
    <s v="Chuck Norris"/>
    <s v="United States"/>
    <n v="0"/>
    <n v="17180393"/>
    <s v="Gallery Films"/>
    <n v="101"/>
  </r>
  <r>
    <s v="Medicine Man"/>
    <s v="PG-13"/>
    <x v="1"/>
    <x v="12"/>
    <s v="February 7, 1992 (United States)"/>
    <n v="6"/>
    <x v="22"/>
    <s v="John McTiernan"/>
    <s v="Tom Schulman"/>
    <s v="Sean Connery"/>
    <s v="United States"/>
    <n v="40000000"/>
    <n v="45500797"/>
    <s v="Hollywood Pictures"/>
    <n v="106"/>
  </r>
  <r>
    <s v="Honeymoon in Vegas"/>
    <s v="PG-13"/>
    <x v="3"/>
    <x v="12"/>
    <s v="August 28, 1992 (United States)"/>
    <n v="5.8"/>
    <x v="27"/>
    <s v="Andrew Bergman"/>
    <s v="Andrew Bergman"/>
    <s v="James Caan"/>
    <s v="United States"/>
    <n v="25000000"/>
    <n v="35208854"/>
    <s v="Castle Rock Entertainment"/>
    <n v="96"/>
  </r>
  <r>
    <s v="Thunderheart"/>
    <s v="R"/>
    <x v="6"/>
    <x v="12"/>
    <s v="April 3, 1992 (United States)"/>
    <n v="6.8"/>
    <x v="30"/>
    <s v="Michael Apted"/>
    <s v="John Fusco"/>
    <s v="Val Kilmer"/>
    <s v="United States"/>
    <n v="15000000"/>
    <n v="22660758"/>
    <s v="TriStar Pictures"/>
    <n v="119"/>
  </r>
  <r>
    <s v="Stop! Or My Mom Will Shoot"/>
    <s v="PG-13"/>
    <x v="2"/>
    <x v="12"/>
    <s v="February 21, 1992 (United States)"/>
    <n v="4.3"/>
    <x v="244"/>
    <s v="Roger Spottiswoode"/>
    <s v="Blake Snyder"/>
    <s v="Sylvester Stallone"/>
    <s v="United States"/>
    <n v="45000000"/>
    <n v="70611210"/>
    <s v="Northern Lights Entertainment"/>
    <n v="87"/>
  </r>
  <r>
    <s v="Innocent Blood"/>
    <s v="R"/>
    <x v="2"/>
    <x v="12"/>
    <s v="September 25, 1992 (United States)"/>
    <n v="6.2"/>
    <x v="349"/>
    <s v="John Landis"/>
    <s v="Michael Wolk"/>
    <s v="Anne Parillaud"/>
    <s v="United States"/>
    <n v="20000000"/>
    <n v="4943279"/>
    <s v="Warner Bros."/>
    <n v="112"/>
  </r>
  <r>
    <s v="Unlawful Entry"/>
    <s v="R"/>
    <x v="6"/>
    <x v="12"/>
    <s v="June 26, 1992 (United States)"/>
    <n v="6.3"/>
    <x v="30"/>
    <s v="Jonathan Kaplan"/>
    <s v="George Putnam"/>
    <s v="Kurt Russell"/>
    <s v="Japan"/>
    <n v="0"/>
    <n v="57138719"/>
    <s v="Largo Entertainment"/>
    <n v="111"/>
  </r>
  <r>
    <s v="Lorenzo's Oil"/>
    <s v="PG-13"/>
    <x v="5"/>
    <x v="12"/>
    <s v="January 29, 1993 (United States)"/>
    <n v="7.3"/>
    <x v="16"/>
    <s v="George Miller"/>
    <s v="George Miller"/>
    <s v="Nick Nolte"/>
    <s v="United States"/>
    <n v="30000000"/>
    <n v="7286388"/>
    <s v="Universal Pictures"/>
    <n v="129"/>
  </r>
  <r>
    <s v="Final Analysis"/>
    <s v="R"/>
    <x v="0"/>
    <x v="12"/>
    <s v="February 7, 1992 (United States)"/>
    <n v="5.9"/>
    <x v="21"/>
    <s v="Phil Joanou"/>
    <s v="Robert Berger"/>
    <s v="Richard Gere"/>
    <s v="United States"/>
    <n v="32000000"/>
    <n v="28590665"/>
    <s v="Warner Bros."/>
    <n v="124"/>
  </r>
  <r>
    <s v="One False Move"/>
    <s v="R"/>
    <x v="6"/>
    <x v="12"/>
    <s v="May 8, 1992 (United States)"/>
    <n v="7.1"/>
    <x v="35"/>
    <s v="Carl Franklin"/>
    <s v="Billy Bob Thornton"/>
    <s v="Bill Paxton"/>
    <s v="United States"/>
    <n v="0"/>
    <n v="1543112"/>
    <s v="IRS Media"/>
    <n v="105"/>
  </r>
  <r>
    <s v="Stay Tuned"/>
    <s v="PG"/>
    <x v="1"/>
    <x v="12"/>
    <s v="August 14, 1992 (United States)"/>
    <n v="6.2"/>
    <x v="35"/>
    <s v="Peter Hyams"/>
    <s v="Tom S. Parker"/>
    <s v="John Ritter"/>
    <s v="United States"/>
    <n v="25000000"/>
    <n v="10736401"/>
    <s v="Morgan Creek Entertainment"/>
    <n v="88"/>
  </r>
  <r>
    <s v="Consenting Adults"/>
    <s v="R"/>
    <x v="6"/>
    <x v="12"/>
    <s v="October 16, 1992 (United States)"/>
    <n v="5.7"/>
    <x v="256"/>
    <s v="Alan J. Pakula"/>
    <s v="Matthew Chapman"/>
    <s v="Kevin Kline"/>
    <s v="United States"/>
    <n v="18000000"/>
    <n v="21591728"/>
    <s v="Hollywood Pictures"/>
    <n v="99"/>
  </r>
  <r>
    <s v="Fortress"/>
    <s v="R"/>
    <x v="2"/>
    <x v="12"/>
    <s v="September 3, 1993 (United States)"/>
    <n v="5.9"/>
    <x v="101"/>
    <s v="Stuart Gordon"/>
    <s v="Troy Neighbors"/>
    <s v="Christopher Lambert"/>
    <s v="Australia"/>
    <n v="8000000"/>
    <n v="6739141"/>
    <s v="Davis Entertainment"/>
    <n v="95"/>
  </r>
  <r>
    <s v="Once Upon a Crime..."/>
    <s v="PG"/>
    <x v="3"/>
    <x v="12"/>
    <s v="March 6, 1992 (United States)"/>
    <n v="5.9"/>
    <x v="26"/>
    <s v="Eugene Levy"/>
    <s v="Rodolfo Sonego"/>
    <s v="John Candy"/>
    <s v="United States"/>
    <n v="18000000"/>
    <n v="8669847"/>
    <s v="Ascot Film"/>
    <n v="94"/>
  </r>
  <r>
    <s v="Mom and Dad Save the World"/>
    <s v="PG"/>
    <x v="1"/>
    <x v="12"/>
    <s v="July 24, 1992 (United States)"/>
    <n v="5.4"/>
    <x v="109"/>
    <s v="Greg Beeman"/>
    <s v="Chris Matheson"/>
    <s v="Teri Garr"/>
    <s v="United States"/>
    <n v="14000000"/>
    <n v="2034470"/>
    <s v="Home Box Office (HBO)"/>
    <n v="88"/>
  </r>
  <r>
    <s v="Supercop"/>
    <s v="R"/>
    <x v="2"/>
    <x v="12"/>
    <s v="July 4, 1992 (Hong Kong)"/>
    <n v="6.9"/>
    <x v="20"/>
    <s v="Stanley Tong"/>
    <s v="Edward Tang"/>
    <s v="Jackie Chan"/>
    <s v="Hong Kong"/>
    <n v="900000"/>
    <n v="16270600"/>
    <s v="Golden Harvest Company"/>
    <n v="91"/>
  </r>
  <r>
    <s v="Jennifer 8"/>
    <s v="R"/>
    <x v="6"/>
    <x v="12"/>
    <s v="November 6, 1992 (United States)"/>
    <n v="6.3"/>
    <x v="29"/>
    <s v="Bruce Robinson"/>
    <s v="Bruce Robinson"/>
    <s v="Andy Garcia"/>
    <s v="Canada"/>
    <n v="20000000"/>
    <n v="11390479"/>
    <s v="Paramount Pictures"/>
    <n v="124"/>
  </r>
  <r>
    <s v="Bébé's Kids"/>
    <s v="PG-13"/>
    <x v="10"/>
    <x v="12"/>
    <s v="July 31, 1992 (United States)"/>
    <n v="5.8"/>
    <x v="104"/>
    <s v="Bruce W. Smith"/>
    <s v="Robin Harris"/>
    <s v="Faizon Love"/>
    <s v="United States"/>
    <n v="0"/>
    <n v="8442162"/>
    <s v="Hyperion Pictures"/>
    <n v="72"/>
  </r>
  <r>
    <s v="Memoirs of an Invisible Man"/>
    <s v="PG-13"/>
    <x v="3"/>
    <x v="12"/>
    <s v="February 28, 1992 (United States)"/>
    <n v="6"/>
    <x v="301"/>
    <s v="John Carpenter"/>
    <s v="H.F. Saint"/>
    <s v="Chevy Chase"/>
    <s v="United States"/>
    <n v="40000000"/>
    <n v="14358033"/>
    <s v="Warner Bros."/>
    <n v="99"/>
  </r>
  <r>
    <s v="Peter's Friends"/>
    <s v="R"/>
    <x v="3"/>
    <x v="12"/>
    <s v="December 25, 1992 (United States)"/>
    <n v="7"/>
    <x v="35"/>
    <s v="Kenneth Branagh"/>
    <s v="Rita Rudner"/>
    <s v="Hugh Laurie"/>
    <s v="United Kingdom"/>
    <n v="5000000"/>
    <n v="4058564"/>
    <s v="British Broadcasting Corporation (BBC)"/>
    <n v="101"/>
  </r>
  <r>
    <s v="Freejack"/>
    <s v="R"/>
    <x v="2"/>
    <x v="12"/>
    <s v="January 17, 1992 (United States)"/>
    <n v="5.4"/>
    <x v="30"/>
    <s v="Geoff Murphy"/>
    <s v="Robert Sheckley"/>
    <s v="Emilio Estevez"/>
    <s v="United States"/>
    <n v="30000000"/>
    <n v="17129026"/>
    <s v="Morgan Creek Entertainment"/>
    <n v="110"/>
  </r>
  <r>
    <s v="Como agua para chocolate"/>
    <s v="R"/>
    <x v="0"/>
    <x v="12"/>
    <s v="May 28, 1993 (United States)"/>
    <n v="7.1"/>
    <x v="27"/>
    <s v="Alfonso Arau"/>
    <s v="Laura Esquivel"/>
    <s v="Marco Leonardi"/>
    <s v="Mexico"/>
    <n v="2000000"/>
    <n v="21744201"/>
    <s v="Consejo Nacional para la Cultura y las Artes (CONACULTA)"/>
    <n v="105"/>
  </r>
  <r>
    <s v="Leap of Faith"/>
    <s v="PG-13"/>
    <x v="3"/>
    <x v="12"/>
    <s v="December 18, 1992 (United States)"/>
    <n v="6.1"/>
    <x v="38"/>
    <s v="Richard Pearce"/>
    <s v="Janus Cercone"/>
    <s v="Steve Martin"/>
    <s v="United States"/>
    <n v="0"/>
    <n v="23369283"/>
    <s v="Paramount Pictures"/>
    <n v="108"/>
  </r>
  <r>
    <s v="Noises Off..."/>
    <s v="PG-13"/>
    <x v="3"/>
    <x v="12"/>
    <s v="March 20, 1992 (United States)"/>
    <n v="7.5"/>
    <x v="35"/>
    <s v="Peter Bogdanovich"/>
    <s v="Michael Frayn"/>
    <s v="Michael Caine"/>
    <s v="United States"/>
    <n v="12000000"/>
    <n v="2280148"/>
    <s v="Touchstone Pictures"/>
    <n v="101"/>
  </r>
  <r>
    <s v="Class Act"/>
    <s v="PG-13"/>
    <x v="3"/>
    <x v="12"/>
    <s v="June 5, 1992 (United States)"/>
    <n v="6.1"/>
    <x v="105"/>
    <s v="Randall Miller"/>
    <s v="Michael Swerdlick"/>
    <s v="Christopher Reid"/>
    <s v="United States"/>
    <n v="7500000"/>
    <n v="13272113"/>
    <s v="Warner Bros."/>
    <n v="98"/>
  </r>
  <r>
    <s v="Diggstown"/>
    <s v="R"/>
    <x v="0"/>
    <x v="12"/>
    <s v="August 14, 1992 (United States)"/>
    <n v="7"/>
    <x v="256"/>
    <s v="Michael Ritchie"/>
    <s v="Leonard Wise"/>
    <s v="James Woods"/>
    <s v="United States"/>
    <n v="17000000"/>
    <n v="4836637"/>
    <s v="Metro-Goldwyn-Mayer (MGM)"/>
    <n v="98"/>
  </r>
  <r>
    <s v="Indochine"/>
    <s v="PG-13"/>
    <x v="0"/>
    <x v="12"/>
    <s v="December 23, 1992 (United States)"/>
    <n v="7.1"/>
    <x v="349"/>
    <s v="Régis Wargnier"/>
    <s v="Erik Orsenna"/>
    <s v="Catherine Deneuve"/>
    <s v="France"/>
    <n v="0"/>
    <n v="5603158"/>
    <s v="Paradis Films"/>
    <n v="160"/>
  </r>
  <r>
    <s v="Nemesis"/>
    <s v="R"/>
    <x v="2"/>
    <x v="12"/>
    <s v="December 26, 1992 (Japan)"/>
    <n v="5.4"/>
    <x v="50"/>
    <s v="Albert Pyun"/>
    <s v="Rebecca Charles"/>
    <s v="Olivier Gruner"/>
    <s v="Denmark"/>
    <n v="0"/>
    <n v="2001124"/>
    <s v="Imperial Entertainment"/>
    <n v="95"/>
  </r>
  <r>
    <s v="Kuffs"/>
    <s v="PG-13"/>
    <x v="2"/>
    <x v="12"/>
    <s v="January 10, 1992 (United States)"/>
    <n v="5.9"/>
    <x v="9"/>
    <s v="Bruce A. Evans"/>
    <s v="Bruce A. Evans"/>
    <s v="Christian Slater"/>
    <s v="United States"/>
    <n v="10000000"/>
    <n v="21142815"/>
    <s v="Dino de Laurentiis Communications"/>
    <n v="102"/>
  </r>
  <r>
    <s v="Shining Through"/>
    <s v="R"/>
    <x v="0"/>
    <x v="12"/>
    <s v="January 31, 1992 (United States)"/>
    <n v="6.4"/>
    <x v="108"/>
    <s v="David Seltzer"/>
    <s v="Susan Isaacs"/>
    <s v="Michael Douglas"/>
    <s v="United States"/>
    <n v="0"/>
    <n v="43838238"/>
    <s v="Twentieth Century Fox"/>
    <n v="132"/>
  </r>
  <r>
    <s v="Mo' Money"/>
    <s v="R"/>
    <x v="2"/>
    <x v="12"/>
    <s v="July 24, 1992 (United States)"/>
    <n v="5.5"/>
    <x v="200"/>
    <s v="Peter MacDonald"/>
    <s v="Damon Wayans"/>
    <s v="Damon Wayans"/>
    <s v="United States"/>
    <n v="10000000"/>
    <n v="40227006"/>
    <s v="Columbia Pictures"/>
    <n v="89"/>
  </r>
  <r>
    <s v="Husbands and Wives"/>
    <s v="R"/>
    <x v="3"/>
    <x v="12"/>
    <s v="September 18, 1992 (United States)"/>
    <n v="7.5"/>
    <x v="101"/>
    <s v="Woody Allen"/>
    <s v="Woody Allen"/>
    <s v="Woody Allen"/>
    <s v="United States"/>
    <n v="20000000"/>
    <n v="10555619"/>
    <s v="Jack Rollins &amp; Charles H. Joffe Productions"/>
    <n v="108"/>
  </r>
  <r>
    <s v="Trespass"/>
    <s v="R"/>
    <x v="2"/>
    <x v="12"/>
    <s v="December 25, 1992 (United States)"/>
    <n v="6.3"/>
    <x v="9"/>
    <s v="Walter Hill"/>
    <s v="Bob Gale"/>
    <s v="Bill Paxton"/>
    <s v="United States"/>
    <n v="14000000"/>
    <n v="13249535"/>
    <s v="Universal Pictures"/>
    <n v="101"/>
  </r>
  <r>
    <s v="Love Potion No. 9"/>
    <s v="PG-13"/>
    <x v="3"/>
    <x v="12"/>
    <s v="November 13, 1992 (United States)"/>
    <n v="5.7"/>
    <x v="38"/>
    <s v="Dale Launer"/>
    <s v="Dale Launer"/>
    <s v="Tate Donovan"/>
    <s v="United States"/>
    <n v="0"/>
    <n v="754935"/>
    <s v="Penta Pictures"/>
    <n v="92"/>
  </r>
  <r>
    <s v="Rapid Fire"/>
    <s v="R"/>
    <x v="2"/>
    <x v="12"/>
    <s v="August 21, 1992 (United States)"/>
    <n v="6.3"/>
    <x v="197"/>
    <s v="Dwight H. Little"/>
    <s v="Cindy Cirile"/>
    <s v="Brandon Lee"/>
    <s v="United States"/>
    <n v="10000000"/>
    <n v="14356479"/>
    <s v="Twentieth Century Fox"/>
    <n v="95"/>
  </r>
  <r>
    <s v="Wind"/>
    <s v="PG-13"/>
    <x v="2"/>
    <x v="12"/>
    <s v="September 11, 1992 (United States)"/>
    <n v="6.4"/>
    <x v="47"/>
    <s v="Carroll Ballard"/>
    <s v="Jeff Benjamin"/>
    <s v="Matthew Modine"/>
    <s v="United States"/>
    <n v="29000000"/>
    <n v="5519569"/>
    <s v="American Zoetrope"/>
    <n v="126"/>
  </r>
  <r>
    <s v="Hero"/>
    <s v="PG-13"/>
    <x v="3"/>
    <x v="12"/>
    <s v="October 2, 1992 (United States)"/>
    <n v="6.5"/>
    <x v="22"/>
    <s v="Stephen Frears"/>
    <s v="Laura Ziskin"/>
    <s v="Dustin Hoffman"/>
    <s v="United States"/>
    <n v="42000000"/>
    <n v="19507345"/>
    <s v="Columbia Pictures"/>
    <n v="119"/>
  </r>
  <r>
    <s v="South Central"/>
    <s v="R"/>
    <x v="6"/>
    <x v="12"/>
    <s v="September 18, 1992 (United States)"/>
    <n v="6.8"/>
    <x v="201"/>
    <s v="Stephen Milburn Anderson"/>
    <s v="Stephen Milburn Anderson"/>
    <s v="Glenn Plummer"/>
    <s v="United States"/>
    <n v="4000000"/>
    <n v="1373196"/>
    <s v="Enchantment Films Inc."/>
    <n v="98"/>
  </r>
  <r>
    <s v="The Muppet Christmas Carol"/>
    <s v="G"/>
    <x v="3"/>
    <x v="12"/>
    <s v="December 11, 1992 (United States)"/>
    <n v="7.7"/>
    <x v="92"/>
    <s v="Brian Henson"/>
    <s v="Charles Dickens"/>
    <s v="Michael Caine"/>
    <s v="United States"/>
    <n v="12000000"/>
    <n v="32574382"/>
    <s v="Walt Disney Pictures"/>
    <n v="85"/>
  </r>
  <r>
    <s v="Un Coeur en Hiver"/>
    <m/>
    <x v="0"/>
    <x v="12"/>
    <s v="June 4, 1993 (United States)"/>
    <n v="7.6"/>
    <x v="149"/>
    <s v="Claude Sautet"/>
    <s v="Claude Sautet"/>
    <s v="Daniel Auteuil"/>
    <s v="France"/>
    <n v="0"/>
    <n v="1605437"/>
    <s v="Film Par Film"/>
    <n v="105"/>
  </r>
  <r>
    <s v="Tokyo Decadence"/>
    <s v="NC-17"/>
    <x v="0"/>
    <x v="12"/>
    <s v="April 30, 1993 (United States)"/>
    <n v="6"/>
    <x v="156"/>
    <s v="Ryû Murakami"/>
    <s v="Ryû Murakami"/>
    <s v="Miho Nikaido"/>
    <s v="Japan"/>
    <n v="0"/>
    <n v="277845"/>
    <s v="Cinemabrain"/>
    <n v="112"/>
  </r>
  <r>
    <s v="Mr. Baseball"/>
    <s v="PG-13"/>
    <x v="3"/>
    <x v="12"/>
    <s v="October 2, 1992 (United States)"/>
    <n v="6"/>
    <x v="9"/>
    <s v="Fred Schepisi"/>
    <s v="Theo Pelletier"/>
    <s v="Tom Selleck"/>
    <s v="United States"/>
    <n v="40000000"/>
    <n v="20883046"/>
    <s v="DENTSU Music And Entertainment"/>
    <n v="108"/>
  </r>
  <r>
    <s v="Love Crimes"/>
    <s v="R"/>
    <x v="11"/>
    <x v="12"/>
    <s v="January 24, 1992 (United States)"/>
    <n v="4.2"/>
    <x v="503"/>
    <s v="Lizzie Borden"/>
    <s v="Allan Moyle"/>
    <s v="Sean Young"/>
    <s v="United Kingdom"/>
    <n v="0"/>
    <n v="2287928"/>
    <s v="Sovereign Pictures"/>
    <n v="90"/>
  </r>
  <r>
    <s v="Naked Killer"/>
    <s v="R"/>
    <x v="2"/>
    <x v="12"/>
    <s v="August 4, 1995 (United States)"/>
    <n v="6"/>
    <x v="155"/>
    <s v="Clarence Fok"/>
    <s v="Jing Wong"/>
    <s v="Chingmy Yau"/>
    <s v="Hong Kong"/>
    <n v="0"/>
    <m/>
    <s v="Wong Jing's Workshop Ltd."/>
    <n v="89"/>
  </r>
  <r>
    <s v="CrissCross"/>
    <s v="R"/>
    <x v="6"/>
    <x v="12"/>
    <s v="May 8, 1992 (United States)"/>
    <n v="5.8"/>
    <x v="57"/>
    <s v="Chris Menges"/>
    <s v="Scott Sommer"/>
    <s v="Goldie Hawn"/>
    <s v="United States"/>
    <n v="14000000"/>
    <n v="3052738"/>
    <s v="Hawn / Sylbert Movie Company"/>
    <n v="100"/>
  </r>
  <r>
    <s v="Waterland"/>
    <s v="R"/>
    <x v="0"/>
    <x v="12"/>
    <s v="October 30, 1992 (United States)"/>
    <n v="6.6"/>
    <x v="68"/>
    <s v="Stephen Gyllenhaal"/>
    <s v="Graham Swift"/>
    <s v="Jeremy Irons"/>
    <s v="United Kingdom"/>
    <n v="10000000"/>
    <n v="1100218"/>
    <s v="British Screen Productions"/>
    <n v="95"/>
  </r>
  <r>
    <s v="The Distinguished Gentleman"/>
    <s v="R"/>
    <x v="3"/>
    <x v="12"/>
    <s v="December 4, 1992 (United States)"/>
    <n v="5.9"/>
    <x v="30"/>
    <s v="Jonathan Lynn"/>
    <s v="Marty Kaplan"/>
    <s v="Eddie Murphy"/>
    <s v="United States"/>
    <n v="50000000"/>
    <n v="46666502"/>
    <s v="Hollywood Pictures"/>
    <n v="112"/>
  </r>
  <r>
    <s v="White Sands"/>
    <s v="R"/>
    <x v="2"/>
    <x v="12"/>
    <s v="April 24, 1992 (United States)"/>
    <n v="6"/>
    <x v="98"/>
    <s v="Roger Donaldson"/>
    <s v="Daniel Pyne"/>
    <s v="Willem Dafoe"/>
    <s v="United States"/>
    <n v="22000000"/>
    <n v="9011574"/>
    <s v="Morgan Creek Entertainment"/>
    <n v="101"/>
  </r>
  <r>
    <s v="Belle Epoque"/>
    <s v="R"/>
    <x v="3"/>
    <x v="12"/>
    <s v="February 25, 1994 (United States)"/>
    <n v="7.1"/>
    <x v="198"/>
    <s v="Fernando Trueba"/>
    <s v="Rafael Azcona"/>
    <s v="Fernando Fernán Gómez"/>
    <s v="Spain"/>
    <n v="0"/>
    <n v="5418216"/>
    <s v="Animatógrafo"/>
    <n v="109"/>
  </r>
  <r>
    <s v="Swoon"/>
    <s v="R"/>
    <x v="6"/>
    <x v="12"/>
    <s v="September 25, 1992 (United Kingdom)"/>
    <n v="6.7"/>
    <x v="113"/>
    <s v="Tom Kalin"/>
    <s v="Tom Kalin"/>
    <s v="Daniel Schlachet"/>
    <s v="United States"/>
    <n v="250000"/>
    <m/>
    <s v="American Playhouse"/>
    <n v="93"/>
  </r>
  <r>
    <s v="Knight Moves"/>
    <s v="R"/>
    <x v="6"/>
    <x v="12"/>
    <s v="January 22, 1993 (United States)"/>
    <n v="6.1"/>
    <x v="140"/>
    <s v="Carl Schenkel"/>
    <s v="Brad Mirman"/>
    <s v="Christopher Lambert"/>
    <s v="United States"/>
    <n v="9000000"/>
    <n v="923418"/>
    <s v="Cineplex Odeon Films"/>
    <n v="116"/>
  </r>
  <r>
    <s v="Light Sleeper"/>
    <s v="R"/>
    <x v="6"/>
    <x v="12"/>
    <s v="March 13, 1992 (United Kingdom)"/>
    <n v="6.8"/>
    <x v="351"/>
    <s v="Paul Schrader"/>
    <s v="Paul Schrader"/>
    <s v="Willem Dafoe"/>
    <s v="United States"/>
    <n v="5000000"/>
    <n v="1055987"/>
    <s v="Carolco Pictures"/>
    <n v="103"/>
  </r>
  <r>
    <s v="A Midnight Clear"/>
    <s v="R"/>
    <x v="0"/>
    <x v="12"/>
    <s v="April 24, 1992 (United States)"/>
    <n v="7.2"/>
    <x v="420"/>
    <s v="Keith Gordon"/>
    <s v="William Wharton"/>
    <s v="Peter Berg"/>
    <s v="United States"/>
    <n v="5000000"/>
    <n v="1526697"/>
    <s v="A&amp;M Films"/>
    <n v="108"/>
  </r>
  <r>
    <s v="Bob Roberts"/>
    <s v="R"/>
    <x v="3"/>
    <x v="12"/>
    <s v="September 4, 1992 (United States)"/>
    <n v="7"/>
    <x v="38"/>
    <s v="Tim Robbins"/>
    <s v="Tim Robbins"/>
    <s v="Tim Robbins"/>
    <s v="United States"/>
    <n v="0"/>
    <n v="4479470"/>
    <s v="Miramax"/>
    <n v="102"/>
  </r>
  <r>
    <s v="Sarafina!"/>
    <s v="PG-13"/>
    <x v="0"/>
    <x v="12"/>
    <s v="September 25, 1992 (United States)"/>
    <n v="6.3"/>
    <x v="51"/>
    <s v="Darrell Roodt"/>
    <s v="Mbongeni Ngema"/>
    <s v="Whoopi Goldberg"/>
    <s v="South Africa"/>
    <n v="0"/>
    <n v="7306242"/>
    <s v="British Broadcasting Corporation (BBC)"/>
    <n v="117"/>
  </r>
  <r>
    <s v="For a Lost Soldier"/>
    <s v="Unrated"/>
    <x v="0"/>
    <x v="12"/>
    <s v="May 7, 1993 (United States)"/>
    <n v="7.5"/>
    <x v="34"/>
    <s v="Roeland Kerbosch"/>
    <s v="Don Bloch"/>
    <s v="Maarten Smit"/>
    <s v="Netherlands"/>
    <n v="0"/>
    <m/>
    <s v="Sigma Film Productions"/>
    <n v="92"/>
  </r>
  <r>
    <s v="In the Soup"/>
    <s v="R"/>
    <x v="3"/>
    <x v="12"/>
    <s v="August 13, 1992 (Germany)"/>
    <n v="7.1"/>
    <x v="99"/>
    <s v="Alexandre Rockwell"/>
    <s v="Sollace Mitchell"/>
    <s v="Steve Buscemi"/>
    <s v="United States"/>
    <n v="0"/>
    <n v="256249"/>
    <s v="Alliance Communications Corporation"/>
    <n v="93"/>
  </r>
  <r>
    <s v="A Stranger Among Us"/>
    <s v="PG-13"/>
    <x v="6"/>
    <x v="12"/>
    <s v="July 17, 1992 (United States)"/>
    <n v="5.6"/>
    <x v="112"/>
    <s v="Sidney Lumet"/>
    <s v="Robert J. Avrech"/>
    <s v="Melanie Griffith"/>
    <s v="United States"/>
    <n v="18000000"/>
    <n v="12282994"/>
    <s v="Hollywood Pictures"/>
    <n v="110"/>
  </r>
  <r>
    <s v="Where the Day Takes You"/>
    <s v="R"/>
    <x v="6"/>
    <x v="12"/>
    <s v="September 11, 1992 (United States)"/>
    <n v="6.6"/>
    <x v="195"/>
    <s v="Marc Rocco"/>
    <s v="Michael Hitchcock"/>
    <s v="Dermot Mulroney"/>
    <s v="United States"/>
    <n v="3000000"/>
    <n v="390152"/>
    <s v="Cinetel Films"/>
    <n v="105"/>
  </r>
  <r>
    <s v="Passion Fish"/>
    <s v="R"/>
    <x v="0"/>
    <x v="12"/>
    <s v="December 11, 1992 (United States)"/>
    <n v="7.4"/>
    <x v="49"/>
    <s v="John Sayles"/>
    <s v="John Sayles"/>
    <s v="Mary McDonnell"/>
    <s v="United States"/>
    <n v="3330000"/>
    <n v="4814619"/>
    <s v="Atchafalaya"/>
    <n v="135"/>
  </r>
  <r>
    <s v="That Night"/>
    <s v="PG-13"/>
    <x v="0"/>
    <x v="12"/>
    <s v="August 6, 1993 (United States)"/>
    <n v="6.6"/>
    <x v="47"/>
    <s v="Craig Bolotin"/>
    <s v="Alice McDermott"/>
    <s v="C. Thomas Howell"/>
    <s v="France"/>
    <n v="0"/>
    <n v="20194"/>
    <s v="Alcor Films"/>
    <n v="89"/>
  </r>
  <r>
    <s v="Gas Food Lodging"/>
    <s v="R"/>
    <x v="0"/>
    <x v="12"/>
    <s v="July 10, 1992 (United States)"/>
    <n v="6.6"/>
    <x v="44"/>
    <s v="Allison Anders"/>
    <s v="Allison Anders"/>
    <s v="Brooke Adams"/>
    <s v="United States"/>
    <n v="0"/>
    <n v="1342613"/>
    <s v="Cineville"/>
    <n v="101"/>
  </r>
  <r>
    <s v="American Heart"/>
    <s v="R"/>
    <x v="6"/>
    <x v="12"/>
    <s v="May 7, 1993 (United States)"/>
    <n v="6.7"/>
    <x v="195"/>
    <s v="Martin Bell"/>
    <s v="Peter Silverman"/>
    <s v="Jeff Bridges"/>
    <s v="United States"/>
    <n v="10000000"/>
    <n v="384048"/>
    <s v="Avenue Pictures"/>
    <n v="113"/>
  </r>
  <r>
    <s v="The Babe"/>
    <s v="PG"/>
    <x v="5"/>
    <x v="12"/>
    <s v="April 17, 1992 (United States)"/>
    <n v="5.9"/>
    <x v="149"/>
    <s v="Arthur Hiller"/>
    <s v="John Fusco"/>
    <s v="John Goodman"/>
    <s v="United States"/>
    <n v="0"/>
    <n v="19930973"/>
    <s v="Universal Pictures"/>
    <n v="115"/>
  </r>
  <r>
    <s v="La sentinelle"/>
    <m/>
    <x v="0"/>
    <x v="12"/>
    <s v="October 16, 1998 (United States)"/>
    <n v="6.6"/>
    <x v="504"/>
    <s v="Arnaud Desplechin"/>
    <s v="Arnaud Desplechin"/>
    <s v="Emmanuel Salinger"/>
    <s v="France"/>
    <n v="0"/>
    <m/>
    <s v="Why Not Productions"/>
    <n v="139"/>
  </r>
  <r>
    <s v="Christopher Columbus: The Discovery"/>
    <s v="PG-13"/>
    <x v="1"/>
    <x v="12"/>
    <s v="August 21, 1992 (United States)"/>
    <n v="4.5"/>
    <x v="54"/>
    <s v="John Glen"/>
    <s v="Mario Puzo"/>
    <s v="Marlon Brando"/>
    <s v="United Kingdom"/>
    <n v="40000000"/>
    <n v="8251071"/>
    <s v="Christopher Columbus Productions"/>
    <n v="120"/>
  </r>
  <r>
    <s v="Claire of the Moon"/>
    <s v="Unrated"/>
    <x v="0"/>
    <x v="12"/>
    <s v="October 21, 1993 (Australia)"/>
    <n v="5.0999999999999996"/>
    <x v="505"/>
    <s v="Nicole Conn"/>
    <s v="Nicole Conn"/>
    <s v="Trisha Todd"/>
    <s v="United States"/>
    <n v="130000"/>
    <m/>
    <s v="Demi-Monde Productions"/>
    <n v="107"/>
  </r>
  <r>
    <s v="Prelude to a Kiss"/>
    <s v="PG-13"/>
    <x v="3"/>
    <x v="12"/>
    <s v="July 10, 1992 (United States)"/>
    <n v="5.6"/>
    <x v="254"/>
    <s v="Norman René"/>
    <s v="Craig Lucas"/>
    <s v="Meg Ryan"/>
    <s v="United States"/>
    <n v="0"/>
    <n v="22697691"/>
    <s v="Gruskoff/Levy Company"/>
    <n v="105"/>
  </r>
  <r>
    <s v="The Best Intentions"/>
    <s v="Not Rated"/>
    <x v="5"/>
    <x v="12"/>
    <s v="July 10, 1992 (United States)"/>
    <n v="7.8"/>
    <x v="156"/>
    <s v="Bille August"/>
    <s v="Ingmar Bergman"/>
    <s v="Samuel Fröler"/>
    <s v="Sweden"/>
    <n v="0"/>
    <n v="1253106"/>
    <s v="SVT Drama"/>
    <n v="182"/>
  </r>
  <r>
    <s v="The Public Eye"/>
    <s v="R"/>
    <x v="6"/>
    <x v="12"/>
    <s v="October 16, 1992 (United States)"/>
    <n v="6.5"/>
    <x v="154"/>
    <s v="Howard Franklin"/>
    <s v="Howard Franklin"/>
    <s v="Joe Pesci"/>
    <s v="United States"/>
    <n v="15000000"/>
    <n v="3067917"/>
    <s v="Universal Pictures"/>
    <n v="99"/>
  </r>
  <r>
    <s v="Article 99"/>
    <s v="R"/>
    <x v="3"/>
    <x v="12"/>
    <s v="March 13, 1992 (United States)"/>
    <n v="6.1"/>
    <x v="42"/>
    <s v="Howard Deutch"/>
    <s v="Ron Cutler"/>
    <s v="Ray Liotta"/>
    <s v="United States"/>
    <n v="18000000"/>
    <n v="6375979"/>
    <s v="Orion Pictures"/>
    <n v="100"/>
  </r>
  <r>
    <s v="The Mambo Kings"/>
    <s v="R"/>
    <x v="0"/>
    <x v="12"/>
    <s v="February 28, 1992 (United States)"/>
    <n v="6.4"/>
    <x v="49"/>
    <s v="Arne Glimcher"/>
    <s v="Oscar Hijuelos"/>
    <s v="Armand Assante"/>
    <s v="France"/>
    <n v="15500000"/>
    <n v="6742168"/>
    <s v="Alcor Films"/>
    <n v="104"/>
  </r>
  <r>
    <s v="Into the West"/>
    <s v="PG"/>
    <x v="1"/>
    <x v="12"/>
    <s v="September 17, 1993 (United States)"/>
    <n v="7"/>
    <x v="54"/>
    <s v="Mike Newell"/>
    <s v="Jim Sheridan"/>
    <s v="Gabriel Byrne"/>
    <s v="Ireland"/>
    <n v="0"/>
    <n v="4790801"/>
    <s v="Channel Four Films"/>
    <n v="97"/>
  </r>
  <r>
    <s v="The Playboys"/>
    <s v="PG-13"/>
    <x v="0"/>
    <x v="12"/>
    <s v="April 22, 1992 (United States)"/>
    <n v="6.3"/>
    <x v="59"/>
    <s v="Gillies MacKinnon"/>
    <s v="Shane Connaughton"/>
    <s v="Albert Finney"/>
    <s v="United States"/>
    <n v="0"/>
    <n v="4906900"/>
    <s v="Green Umbrella Ltd."/>
    <n v="117"/>
  </r>
  <r>
    <s v="City of Joy"/>
    <s v="PG-13"/>
    <x v="0"/>
    <x v="12"/>
    <s v="April 17, 1992 (United States)"/>
    <n v="6.5"/>
    <x v="104"/>
    <s v="Roland Joffé"/>
    <s v="Dominique Lapierre"/>
    <s v="Patrick Swayze"/>
    <s v="France"/>
    <n v="27000000"/>
    <n v="14683921"/>
    <s v="Allied Filmmakers"/>
    <n v="132"/>
  </r>
  <r>
    <s v="Straight Talk"/>
    <s v="PG"/>
    <x v="3"/>
    <x v="12"/>
    <s v="April 3, 1992 (United States)"/>
    <n v="5.8"/>
    <x v="154"/>
    <s v="Barnet Kellman"/>
    <s v="Craig Bolotin"/>
    <s v="Dolly Parton"/>
    <s v="United States"/>
    <n v="0"/>
    <n v="21202099"/>
    <s v="Hollywood Pictures"/>
    <n v="91"/>
  </r>
  <r>
    <s v="Qing shao nian nuo zha"/>
    <s v="Not Rated"/>
    <x v="6"/>
    <x v="12"/>
    <s v="August 4, 1994 (Netherlands)"/>
    <n v="7.6"/>
    <x v="36"/>
    <s v="Ming-liang Tsai"/>
    <s v="Ming-liang Tsai"/>
    <s v="Chao-jung Chen"/>
    <s v="Taiwan"/>
    <n v="0"/>
    <n v="28791"/>
    <s v="Central Motion Pictures"/>
    <n v="106"/>
  </r>
  <r>
    <s v="Love Field"/>
    <s v="PG-13"/>
    <x v="0"/>
    <x v="12"/>
    <s v="February 12, 1993 (United States)"/>
    <n v="6.6"/>
    <x v="161"/>
    <s v="Jonathan Kaplan"/>
    <s v="Don Roos"/>
    <s v="Michelle Pfeiffer"/>
    <s v="United States"/>
    <n v="18000000"/>
    <n v="1014726"/>
    <s v="Orion Pictures"/>
    <n v="105"/>
  </r>
  <r>
    <s v="Mr. Saturday Night"/>
    <s v="R"/>
    <x v="3"/>
    <x v="12"/>
    <s v="September 25, 1992 (United States)"/>
    <n v="5.9"/>
    <x v="43"/>
    <s v="Billy Crystal"/>
    <s v="Billy Crystal"/>
    <s v="Billy Crystal"/>
    <s v="United States"/>
    <n v="43000000"/>
    <n v="13351357"/>
    <s v="Castle Rock Entertainment"/>
    <n v="119"/>
  </r>
  <r>
    <s v="Twin Dragons"/>
    <s v="PG-13"/>
    <x v="2"/>
    <x v="12"/>
    <s v="April 9, 1999 (United States)"/>
    <n v="6.5"/>
    <x v="35"/>
    <s v="Ringo Lam"/>
    <s v="Barry Wong"/>
    <s v="Jackie Chan"/>
    <s v="Hong Kong"/>
    <n v="10000000"/>
    <n v="8359717"/>
    <s v="Golden Way Films Ltd."/>
    <n v="104"/>
  </r>
  <r>
    <s v="Aces: Iron Eagle III"/>
    <s v="R"/>
    <x v="2"/>
    <x v="12"/>
    <s v="June 12, 1992 (United States)"/>
    <n v="3.7"/>
    <x v="116"/>
    <s v="John Glen"/>
    <s v="Kevin Alyn Elders"/>
    <s v="Louis Gossett Jr."/>
    <s v="United Kingdom"/>
    <n v="0"/>
    <n v="2517600"/>
    <s v="Carolco Pictures"/>
    <n v="98"/>
  </r>
  <r>
    <s v="The Living End"/>
    <s v="Unrated"/>
    <x v="3"/>
    <x v="12"/>
    <s v="August 21, 1992 (United States)"/>
    <n v="6.5"/>
    <x v="46"/>
    <s v="Gregg Araki"/>
    <s v="Gregg Araki"/>
    <s v="Mike Dytri"/>
    <s v="United States"/>
    <n v="22769"/>
    <n v="692585"/>
    <s v="Desperate Pictures"/>
    <n v="81"/>
  </r>
  <r>
    <s v="Simple Men"/>
    <s v="R"/>
    <x v="6"/>
    <x v="12"/>
    <s v="November 6, 1992 (United Kingdom)"/>
    <n v="7.2"/>
    <x v="26"/>
    <s v="Hal Hartley"/>
    <s v="Hal Hartley"/>
    <s v="Robert John Burke"/>
    <s v="Italy"/>
    <n v="3000000"/>
    <n v="143010"/>
    <s v="American Playhouse"/>
    <n v="105"/>
  </r>
  <r>
    <s v="Guncrazy"/>
    <s v="R"/>
    <x v="6"/>
    <x v="12"/>
    <s v="September 9, 1993 (Australia)"/>
    <n v="5.5"/>
    <x v="155"/>
    <s v="Tamra Davis"/>
    <s v="Matthew Bright"/>
    <s v="Drew Barrymore"/>
    <s v="United States"/>
    <n v="800000"/>
    <n v="114516"/>
    <s v="Zeta Entertainment"/>
    <n v="97"/>
  </r>
  <r>
    <s v="Folks!"/>
    <s v="PG-13"/>
    <x v="3"/>
    <x v="12"/>
    <s v="May 1, 1992 (United States)"/>
    <n v="5.7"/>
    <x v="139"/>
    <s v="Ted Kotcheff"/>
    <s v="Robert Klane"/>
    <s v="Tom Selleck"/>
    <s v="United States"/>
    <n v="15000000"/>
    <n v="6132924"/>
    <s v="Penta Pictures"/>
    <n v="107"/>
  </r>
  <r>
    <s v="Léolo"/>
    <s v="Not Rated"/>
    <x v="3"/>
    <x v="12"/>
    <s v="April 2, 1993 (United States)"/>
    <n v="7.5"/>
    <x v="45"/>
    <s v="Jean-Claude Lauzon"/>
    <s v="Jean-Claude Lauzon"/>
    <s v="Maxime Collin"/>
    <s v="Canada"/>
    <n v="0"/>
    <n v="611703"/>
    <s v="Alliance Films Corporation"/>
    <n v="107"/>
  </r>
  <r>
    <s v="Night and the City"/>
    <s v="R"/>
    <x v="3"/>
    <x v="12"/>
    <s v="October 23, 1992 (United States)"/>
    <n v="5.8"/>
    <x v="196"/>
    <s v="Irwin Winkler"/>
    <s v="Gerald Kersh"/>
    <s v="Robert De Niro"/>
    <s v="United States"/>
    <n v="20000000"/>
    <n v="6202756"/>
    <s v="Penta Films"/>
    <n v="105"/>
  </r>
  <r>
    <s v="Whispers in the Dark"/>
    <s v="R"/>
    <x v="0"/>
    <x v="12"/>
    <s v="August 7, 1992 (United States)"/>
    <n v="5.6"/>
    <x v="40"/>
    <s v="Christopher Crowe"/>
    <s v="Christopher Crowe"/>
    <s v="Annabella Sciorra"/>
    <s v="United States"/>
    <n v="18000000"/>
    <n v="11124511"/>
    <s v="Paramount Pictures"/>
    <n v="103"/>
  </r>
  <r>
    <s v="Zebrahead"/>
    <s v="R"/>
    <x v="0"/>
    <x v="12"/>
    <s v="October 23, 1992 (United States)"/>
    <n v="6.3"/>
    <x v="123"/>
    <s v="Anthony Drazan"/>
    <s v="Anthony Drazan"/>
    <s v="Michael Rapaport"/>
    <s v="United States"/>
    <n v="0"/>
    <n v="1557771"/>
    <s v="Ixtlan"/>
    <n v="100"/>
  </r>
  <r>
    <s v="Hyenas"/>
    <s v="Not Rated"/>
    <x v="3"/>
    <x v="12"/>
    <s v="April 26, 2019 (United States)"/>
    <n v="7.4"/>
    <x v="63"/>
    <s v="Djibril Diop Mambéty"/>
    <s v="Friedrich Dürrenmatt"/>
    <s v="Mansour Diouf"/>
    <s v="Switzerland"/>
    <n v="0"/>
    <n v="24672"/>
    <s v="Thelma Film AG"/>
    <n v="110"/>
  </r>
  <r>
    <s v="A Tale of Winter"/>
    <s v="Not Rated"/>
    <x v="0"/>
    <x v="12"/>
    <s v="January 29, 1992 (France)"/>
    <n v="7.3"/>
    <x v="109"/>
    <s v="Éric Rohmer"/>
    <s v="Éric Rohmer"/>
    <s v="Charlotte Véry"/>
    <s v="France"/>
    <n v="0"/>
    <n v="52431"/>
    <s v="Compagnie Eric Rohmer (CER)"/>
    <n v="114"/>
  </r>
  <r>
    <s v="Man Trouble"/>
    <s v="PG-13"/>
    <x v="3"/>
    <x v="12"/>
    <s v="July 17, 1992 (United States)"/>
    <n v="4.7"/>
    <x v="156"/>
    <s v="Bob Rafelson"/>
    <s v="Carole Eastman"/>
    <s v="Jack Nicholson"/>
    <s v="United States"/>
    <n v="30000000"/>
    <n v="4096030"/>
    <s v="Penta Entertainment"/>
    <n v="100"/>
  </r>
  <r>
    <s v="Laws of Gravity"/>
    <s v="R"/>
    <x v="6"/>
    <x v="12"/>
    <s v="August 20, 1993 (United Kingdom)"/>
    <n v="6.8"/>
    <x v="505"/>
    <s v="Nick Gomez"/>
    <s v="Nick Gomez"/>
    <s v="Peter Greene"/>
    <s v="United States"/>
    <n v="38000"/>
    <m/>
    <s v="Island World"/>
    <n v="100"/>
  </r>
  <r>
    <s v="Brain Donors"/>
    <s v="PG"/>
    <x v="3"/>
    <x v="12"/>
    <s v="April 17, 1992 (United States)"/>
    <n v="7.1"/>
    <x v="26"/>
    <s v="Dennis Dugan"/>
    <s v="Pat Proft"/>
    <s v="John Turturro"/>
    <s v="United States"/>
    <n v="0"/>
    <n v="918239"/>
    <s v="Paramount Pictures"/>
    <n v="80"/>
  </r>
  <r>
    <s v="Out on a Limb"/>
    <s v="PG"/>
    <x v="3"/>
    <x v="12"/>
    <s v="September 4, 1992 (United States)"/>
    <n v="5.3"/>
    <x v="113"/>
    <s v="Francis Veber"/>
    <s v="Daniel Goldin"/>
    <s v="Matthew Broderick"/>
    <s v="United States"/>
    <n v="0"/>
    <n v="1659542"/>
    <s v="Interscope Communications"/>
    <n v="93"/>
  </r>
  <r>
    <s v="Tetsuo II: Body Hammer"/>
    <s v="R"/>
    <x v="2"/>
    <x v="12"/>
    <s v="August 15, 1997 (United States)"/>
    <n v="6.4"/>
    <x v="90"/>
    <s v="Shin'ya Tsukamoto"/>
    <s v="Shin'ya Tsukamoto"/>
    <s v="Tomorô Taguchi"/>
    <s v="Japan"/>
    <n v="0"/>
    <m/>
    <s v="F2"/>
    <n v="83"/>
  </r>
  <r>
    <s v="Traces of Red"/>
    <s v="R"/>
    <x v="6"/>
    <x v="12"/>
    <s v="November 11, 1992 (United States)"/>
    <n v="5.2"/>
    <x v="56"/>
    <s v="Andy Wolk"/>
    <s v="Jim Piddock"/>
    <s v="Jim Belushi"/>
    <s v="United States"/>
    <n v="0"/>
    <n v="3206714"/>
    <s v="The Samuel Goldwyn Company"/>
    <n v="105"/>
  </r>
  <r>
    <s v="Storyville"/>
    <s v="R"/>
    <x v="0"/>
    <x v="12"/>
    <s v="September 30, 1992 (France)"/>
    <n v="5.8"/>
    <x v="59"/>
    <s v="Mark Frost"/>
    <s v="Frank Galbally"/>
    <s v="James Spader"/>
    <s v="United States"/>
    <n v="0"/>
    <n v="422503"/>
    <s v="Davis Entertainment"/>
    <n v="113"/>
  </r>
  <r>
    <s v="Rescue Me"/>
    <s v="PG-13"/>
    <x v="2"/>
    <x v="12"/>
    <s v="December 3, 1993 (United States)"/>
    <n v="5.2"/>
    <x v="165"/>
    <s v="Arthur Allan Seidelman"/>
    <s v="Mike Snyder"/>
    <s v="Michael Dudikoff"/>
    <s v="United States"/>
    <n v="0"/>
    <m/>
    <s v="Cannon Pictures"/>
    <n v="99"/>
  </r>
  <r>
    <s v="Map of the Human Heart"/>
    <s v="R"/>
    <x v="1"/>
    <x v="12"/>
    <s v="May 14, 1993 (United States)"/>
    <n v="7.1"/>
    <x v="42"/>
    <s v="Vincent Ward"/>
    <s v="Louis Nowra"/>
    <s v="Jason Scott Lee"/>
    <s v="Australia"/>
    <n v="0"/>
    <n v="2806881"/>
    <s v="Australian Film Finance Corporation (AFFC)"/>
    <n v="109"/>
  </r>
  <r>
    <s v="Ruby Cairo"/>
    <s v="PG-13"/>
    <x v="16"/>
    <x v="12"/>
    <s v="October 29, 1993 (United States)"/>
    <n v="5"/>
    <x v="68"/>
    <s v="Graeme Clifford"/>
    <s v="Robert Dillon"/>
    <s v="Andie MacDowell"/>
    <s v="United States"/>
    <n v="24000000"/>
    <n v="608866"/>
    <s v="Majestic Films International"/>
    <n v="90"/>
  </r>
  <r>
    <s v="The Waterdance"/>
    <s v="R"/>
    <x v="0"/>
    <x v="12"/>
    <s v="May 13, 1992 (United States)"/>
    <n v="6.8"/>
    <x v="47"/>
    <s v="Neal Jimenez"/>
    <s v="Neal Jimenez"/>
    <s v="Eric Stoltz"/>
    <s v="United States"/>
    <n v="2700000"/>
    <n v="1723319"/>
    <s v="No Frills Film Production"/>
    <n v="106"/>
  </r>
  <r>
    <s v="Year of the Comet"/>
    <s v="PG-13"/>
    <x v="2"/>
    <x v="12"/>
    <s v="April 24, 1992 (United States)"/>
    <n v="5.8"/>
    <x v="56"/>
    <s v="Peter Yates"/>
    <s v="William Goldman"/>
    <s v="Penelope Ann Miller"/>
    <s v="United States"/>
    <n v="0"/>
    <n v="2791515"/>
    <s v="Castle Rock Entertainment"/>
    <n v="91"/>
  </r>
  <r>
    <s v="This Is My Life"/>
    <s v="PG-13"/>
    <x v="0"/>
    <x v="12"/>
    <s v="February 21, 1992 (United States)"/>
    <n v="6.1"/>
    <x v="59"/>
    <s v="Nora Ephron"/>
    <s v="Meg Wolitzer"/>
    <s v="Julie Kavner"/>
    <s v="United States"/>
    <n v="0"/>
    <n v="2922094"/>
    <s v="Twentieth Century Fox"/>
    <n v="105"/>
  </r>
  <r>
    <s v="Mistress"/>
    <s v="R"/>
    <x v="3"/>
    <x v="12"/>
    <s v="July 24, 1992 (United States)"/>
    <n v="5.4"/>
    <x v="68"/>
    <s v="Barry Primus"/>
    <s v="Barry Primus"/>
    <s v="Robert Wuhl"/>
    <s v="United States"/>
    <n v="0"/>
    <n v="1102469"/>
    <s v="Meir Teper"/>
    <n v="110"/>
  </r>
  <r>
    <s v="Passed Away"/>
    <s v="PG-13"/>
    <x v="3"/>
    <x v="12"/>
    <s v="April 24, 1992 (United States)"/>
    <n v="5.8"/>
    <x v="123"/>
    <s v="Charlie Peters"/>
    <s v="Charlie Peters"/>
    <s v="Bob Hoskins"/>
    <s v="United States"/>
    <n v="0"/>
    <n v="4030793"/>
    <s v="Hollywood Pictures"/>
    <n v="96"/>
  </r>
  <r>
    <s v="Blame It on the Bellboy"/>
    <s v="PG-13"/>
    <x v="3"/>
    <x v="12"/>
    <s v="March 6, 1992 (United States)"/>
    <n v="5.5"/>
    <x v="139"/>
    <s v="Mark Herman"/>
    <s v="Mark Herman"/>
    <s v="Bronson Pinchot"/>
    <s v="United Kingdom"/>
    <n v="0"/>
    <n v="3104545"/>
    <s v="Bellboy Films Limited"/>
    <n v="78"/>
  </r>
  <r>
    <s v="Leaving Normal"/>
    <s v="R"/>
    <x v="3"/>
    <x v="12"/>
    <s v="April 29, 1992 (United States)"/>
    <n v="6.6"/>
    <x v="61"/>
    <s v="Edward Zwick"/>
    <s v="Ed Solomon"/>
    <s v="Christine Lahti"/>
    <s v="United States"/>
    <n v="0"/>
    <n v="1514114"/>
    <s v="Mirage Entertainment"/>
    <n v="110"/>
  </r>
  <r>
    <s v="House of Angels"/>
    <s v="R"/>
    <x v="3"/>
    <x v="12"/>
    <s v="August 6, 1993 (United States)"/>
    <n v="6.4"/>
    <x v="43"/>
    <s v="Colin Nutley"/>
    <s v="Colin Nutley"/>
    <s v="Helena Bergström"/>
    <s v="Sweden"/>
    <n v="0"/>
    <n v="9481984"/>
    <s v="Memfis Film"/>
    <n v="127"/>
  </r>
  <r>
    <s v="The Long Day Closes"/>
    <s v="PG"/>
    <x v="5"/>
    <x v="12"/>
    <s v="May 28, 1993 (United States)"/>
    <n v="7.4"/>
    <x v="156"/>
    <s v="Terence Davies"/>
    <s v="Terence Davies"/>
    <s v="Leigh McCormack"/>
    <s v="United Kingdom"/>
    <n v="0"/>
    <n v="22765"/>
    <s v="British Film Institute (BFI)"/>
    <n v="85"/>
  </r>
  <r>
    <s v="Once Upon a Time in China III"/>
    <s v="R"/>
    <x v="2"/>
    <x v="12"/>
    <s v="February 11, 1993 (Hong Kong)"/>
    <n v="6.8"/>
    <x v="252"/>
    <s v="Hark Tsui"/>
    <s v="Tin-suen Chan"/>
    <s v="Jet Li"/>
    <s v="Hong Kong"/>
    <n v="0"/>
    <m/>
    <s v="Golden Harvest Company"/>
    <n v="109"/>
  </r>
  <r>
    <s v="Shadow of the Wolf"/>
    <s v="PG-13"/>
    <x v="1"/>
    <x v="12"/>
    <s v="March 5, 1993 (United States)"/>
    <n v="5.7"/>
    <x v="506"/>
    <s v="Jacques Dorfmann"/>
    <s v="Jacques Dorfmann"/>
    <s v="Lou Diamond Phillips"/>
    <s v="France"/>
    <n v="0"/>
    <n v="1434174"/>
    <s v="Vision International"/>
    <n v="112"/>
  </r>
  <r>
    <s v="The Gun in Betty Lou's Handbag"/>
    <s v="PG-13"/>
    <x v="3"/>
    <x v="12"/>
    <s v="August 21, 1992 (United States)"/>
    <n v="5.0999999999999996"/>
    <x v="113"/>
    <s v="Allan Moyle"/>
    <s v="Grace Cary Bickley"/>
    <s v="Penelope Ann Miller"/>
    <s v="United States"/>
    <n v="13000000"/>
    <n v="3721911"/>
    <s v="In The Bag Productions"/>
    <n v="89"/>
  </r>
  <r>
    <s v="Tombstone"/>
    <s v="R"/>
    <x v="2"/>
    <x v="13"/>
    <s v="December 25, 1993 (United States)"/>
    <n v="7.8"/>
    <x v="230"/>
    <s v="George P. Cosmatos"/>
    <s v="Kevin Jarre"/>
    <s v="Kurt Russell"/>
    <s v="United States"/>
    <n v="25000000"/>
    <n v="56505065"/>
    <s v="Hollywood Pictures"/>
    <n v="130"/>
  </r>
  <r>
    <s v="The Sandlot"/>
    <s v="PG"/>
    <x v="3"/>
    <x v="13"/>
    <s v="April 7, 1993 (United States)"/>
    <n v="7.8"/>
    <x v="342"/>
    <s v="David Mickey Evans"/>
    <s v="David Mickey Evans"/>
    <s v="Tom Guiry"/>
    <s v="United States"/>
    <n v="0"/>
    <n v="34348443"/>
    <s v="Twentieth Century Fox"/>
    <n v="101"/>
  </r>
  <r>
    <s v="Jurassic Park"/>
    <s v="PG-13"/>
    <x v="2"/>
    <x v="13"/>
    <s v="June 11, 1993 (United States)"/>
    <n v="8.1"/>
    <x v="507"/>
    <s v="Steven Spielberg"/>
    <s v="Michael Crichton"/>
    <s v="Sam Neill"/>
    <s v="United States"/>
    <n v="63000000"/>
    <n v="1033928303"/>
    <s v="Universal Pictures"/>
    <n v="127"/>
  </r>
  <r>
    <s v="Dazed and Confused"/>
    <s v="R"/>
    <x v="3"/>
    <x v="13"/>
    <s v="September 24, 1993 (United States)"/>
    <n v="7.6"/>
    <x v="238"/>
    <s v="Richard Linklater"/>
    <s v="Richard Linklater"/>
    <s v="Jason London"/>
    <s v="United States"/>
    <n v="6900000"/>
    <n v="7993039"/>
    <s v="Gramercy Pictures (I)"/>
    <n v="102"/>
  </r>
  <r>
    <s v="Schindler's List"/>
    <s v="R"/>
    <x v="5"/>
    <x v="13"/>
    <s v="February 4, 1994 (United States)"/>
    <n v="8.9"/>
    <x v="2"/>
    <s v="Steven Spielberg"/>
    <s v="Thomas Keneally"/>
    <s v="Liam Neeson"/>
    <s v="United States"/>
    <n v="22000000"/>
    <n v="322161245"/>
    <s v="Universal Pictures"/>
    <n v="195"/>
  </r>
  <r>
    <s v="True Romance"/>
    <s v="R"/>
    <x v="6"/>
    <x v="13"/>
    <s v="September 10, 1993 (United States)"/>
    <n v="7.9"/>
    <x v="236"/>
    <s v="Tony Scott"/>
    <s v="Quentin Tarantino"/>
    <s v="Christian Slater"/>
    <s v="United States"/>
    <n v="13000000"/>
    <n v="13088850"/>
    <s v="Morgan Creek Entertainment"/>
    <n v="119"/>
  </r>
  <r>
    <s v="Naked"/>
    <s v="Not Rated"/>
    <x v="3"/>
    <x v="13"/>
    <s v="February 4, 1994 (United States)"/>
    <n v="7.8"/>
    <x v="248"/>
    <s v="Mike Leigh"/>
    <s v="Mike Leigh"/>
    <s v="David Thewlis"/>
    <s v="United Kingdom"/>
    <n v="0"/>
    <n v="1769305"/>
    <s v="Thin Man Films"/>
    <n v="132"/>
  </r>
  <r>
    <s v="Robin Hood: Men in Tights"/>
    <s v="PG-13"/>
    <x v="1"/>
    <x v="13"/>
    <s v="July 28, 1993 (United States)"/>
    <n v="6.7"/>
    <x v="386"/>
    <s v="Mel Brooks"/>
    <s v="J.D. Shapiro"/>
    <s v="Cary Elwes"/>
    <s v="France"/>
    <n v="20000000"/>
    <n v="35739755"/>
    <s v="Brooksfilms"/>
    <n v="104"/>
  </r>
  <r>
    <s v="A Bronx Tale"/>
    <s v="R"/>
    <x v="6"/>
    <x v="13"/>
    <s v="October 1, 1993 (United States)"/>
    <n v="7.8"/>
    <x v="230"/>
    <s v="Robert De Niro"/>
    <s v="Chazz Palminteri"/>
    <s v="Robert De Niro"/>
    <s v="United States"/>
    <n v="22000000"/>
    <n v="17287898"/>
    <s v="Price Entertainment"/>
    <n v="121"/>
  </r>
  <r>
    <s v="What's Eating Gilbert Grape"/>
    <s v="PG-13"/>
    <x v="0"/>
    <x v="13"/>
    <s v="March 4, 1994 (United States)"/>
    <n v="7.7"/>
    <x v="3"/>
    <s v="Lasse Hallström"/>
    <s v="Peter Hedges"/>
    <s v="Johnny Depp"/>
    <s v="United States"/>
    <n v="11000000"/>
    <n v="10032765"/>
    <s v="Paramount Pictures"/>
    <n v="118"/>
  </r>
  <r>
    <s v="Hocus Pocus"/>
    <s v="PG"/>
    <x v="3"/>
    <x v="13"/>
    <s v="July 16, 1993 (United States)"/>
    <n v="6.9"/>
    <x v="501"/>
    <s v="Kenny Ortega"/>
    <s v="David Kirschner"/>
    <s v="Bette Midler"/>
    <s v="United States"/>
    <n v="28000000"/>
    <n v="44947705"/>
    <s v="Walt Disney Pictures"/>
    <n v="96"/>
  </r>
  <r>
    <s v="Carlito's Way"/>
    <s v="R"/>
    <x v="6"/>
    <x v="13"/>
    <s v="November 12, 1993 (United States)"/>
    <n v="7.9"/>
    <x v="508"/>
    <s v="Brian De Palma"/>
    <s v="Edwin Torres"/>
    <s v="Al Pacino"/>
    <s v="United States"/>
    <n v="30000000"/>
    <n v="63848322"/>
    <s v="Universal Pictures"/>
    <n v="144"/>
  </r>
  <r>
    <s v="Mrs. Doubtfire"/>
    <s v="PG-13"/>
    <x v="3"/>
    <x v="13"/>
    <s v="November 24, 1993 (United States)"/>
    <n v="7"/>
    <x v="286"/>
    <s v="Chris Columbus"/>
    <s v="Anne Fine"/>
    <s v="Robin Williams"/>
    <s v="United States"/>
    <n v="25000000"/>
    <n v="441286195"/>
    <s v="Twentieth Century Fox"/>
    <n v="125"/>
  </r>
  <r>
    <s v="The Fugitive"/>
    <s v="PG-13"/>
    <x v="2"/>
    <x v="13"/>
    <s v="August 6, 1993 (United States)"/>
    <n v="7.8"/>
    <x v="509"/>
    <s v="Andrew Davis"/>
    <s v="Jeb Stuart"/>
    <s v="Harrison Ford"/>
    <s v="United States"/>
    <n v="44000000"/>
    <n v="368875760"/>
    <s v="Warner Bros."/>
    <n v="130"/>
  </r>
  <r>
    <s v="Demolition Man"/>
    <s v="R"/>
    <x v="2"/>
    <x v="13"/>
    <s v="October 8, 1993 (United States)"/>
    <n v="6.7"/>
    <x v="510"/>
    <s v="Marco Brambilla"/>
    <s v="Peter M. Lenkov"/>
    <s v="Sylvester Stallone"/>
    <s v="United States"/>
    <n v="57000000"/>
    <n v="58055768"/>
    <s v="Warner Bros."/>
    <n v="115"/>
  </r>
  <r>
    <s v="Dennis the Menace"/>
    <s v="PG"/>
    <x v="3"/>
    <x v="13"/>
    <s v="June 25, 1993 (United States)"/>
    <n v="5.6"/>
    <x v="343"/>
    <s v="Nick Castle"/>
    <s v="Hank Ketcham"/>
    <s v="Walter Matthau"/>
    <s v="United States"/>
    <n v="0"/>
    <n v="117270765"/>
    <s v="Warner Bros."/>
    <n v="94"/>
  </r>
  <r>
    <s v="Falling Down"/>
    <s v="R"/>
    <x v="2"/>
    <x v="13"/>
    <s v="February 26, 1993 (United States)"/>
    <n v="7.6"/>
    <x v="511"/>
    <s v="Joel Schumacher"/>
    <s v="Ebbe Roe Smith"/>
    <s v="Michael Douglas"/>
    <s v="United States"/>
    <n v="25000000"/>
    <n v="40903593"/>
    <s v="Alcor Films"/>
    <n v="113"/>
  </r>
  <r>
    <s v="The Pelican Brief"/>
    <s v="PG-13"/>
    <x v="6"/>
    <x v="13"/>
    <s v="December 17, 1993 (United States)"/>
    <n v="6.6"/>
    <x v="296"/>
    <s v="Alan J. Pakula"/>
    <s v="John Grisham"/>
    <s v="Julia Roberts"/>
    <s v="United States"/>
    <n v="45000000"/>
    <n v="195268056"/>
    <s v="Warner Bros."/>
    <n v="141"/>
  </r>
  <r>
    <s v="The Firm"/>
    <s v="R"/>
    <x v="0"/>
    <x v="13"/>
    <s v="June 30, 1993 (United States)"/>
    <n v="6.8"/>
    <x v="495"/>
    <s v="Sydney Pollack"/>
    <s v="John Grisham"/>
    <s v="Tom Cruise"/>
    <s v="United States"/>
    <n v="42000000"/>
    <n v="270248367"/>
    <s v="Davis Entertainment"/>
    <n v="154"/>
  </r>
  <r>
    <s v="Last Action Hero"/>
    <s v="PG-13"/>
    <x v="2"/>
    <x v="13"/>
    <s v="June 18, 1993 (United States)"/>
    <n v="6.4"/>
    <x v="131"/>
    <s v="John McTiernan"/>
    <s v="Zak Penn"/>
    <s v="Arnold Schwarzenegger"/>
    <s v="United States"/>
    <n v="85000000"/>
    <n v="137298489"/>
    <s v="Columbia Pictures"/>
    <n v="130"/>
  </r>
  <r>
    <s v="Sister Act 2: Back in the Habit"/>
    <s v="PG"/>
    <x v="3"/>
    <x v="13"/>
    <s v="December 10, 1993 (United States)"/>
    <n v="5.6"/>
    <x v="152"/>
    <s v="Bill Duke"/>
    <s v="James Orr"/>
    <s v="Whoopi Goldberg"/>
    <s v="United States"/>
    <n v="38000000"/>
    <n v="57319029"/>
    <s v="Touchstone Pictures"/>
    <n v="107"/>
  </r>
  <r>
    <s v="Groundhog Day"/>
    <s v="PG"/>
    <x v="3"/>
    <x v="13"/>
    <s v="February 12, 1993 (United States)"/>
    <n v="8"/>
    <x v="512"/>
    <s v="Harold Ramis"/>
    <s v="Danny Rubin"/>
    <s v="Bill Murray"/>
    <s v="United States"/>
    <n v="14600000"/>
    <n v="71074049"/>
    <s v="Columbia Pictures"/>
    <n v="101"/>
  </r>
  <r>
    <s v="Philadelphia"/>
    <s v="PG-13"/>
    <x v="0"/>
    <x v="13"/>
    <s v="January 14, 1994 (United States)"/>
    <n v="7.7"/>
    <x v="513"/>
    <s v="Jonathan Demme"/>
    <s v="Ron Nyswaner"/>
    <s v="Tom Hanks"/>
    <s v="United States"/>
    <n v="26000000"/>
    <n v="206678440"/>
    <s v="TriStar Pictures"/>
    <n v="125"/>
  </r>
  <r>
    <s v="Super Mario Bros."/>
    <s v="PG"/>
    <x v="1"/>
    <x v="13"/>
    <s v="May 28, 1993 (United States)"/>
    <n v="4.0999999999999996"/>
    <x v="152"/>
    <s v="Annabel Jankel"/>
    <s v="Parker Bennett"/>
    <s v="Bob Hoskins"/>
    <s v="United Kingdom"/>
    <n v="48000000"/>
    <n v="20915465"/>
    <s v="Allied Filmmakers"/>
    <n v="104"/>
  </r>
  <r>
    <s v="Sleepless in Seattle"/>
    <s v="PG"/>
    <x v="3"/>
    <x v="13"/>
    <s v="June 25, 1993 (United States)"/>
    <n v="6.8"/>
    <x v="341"/>
    <s v="Nora Ephron"/>
    <s v="Jeff Arch"/>
    <s v="Tom Hanks"/>
    <s v="United States"/>
    <n v="21000000"/>
    <n v="227927165"/>
    <s v="TriStar Pictures"/>
    <n v="105"/>
  </r>
  <r>
    <s v="Cliffhanger"/>
    <s v="R"/>
    <x v="2"/>
    <x v="13"/>
    <s v="May 28, 1993 (United States)"/>
    <n v="6.4"/>
    <x v="514"/>
    <s v="Renny Harlin"/>
    <s v="John Long"/>
    <s v="Sylvester Stallone"/>
    <s v="United States"/>
    <n v="70000000"/>
    <n v="255000211"/>
    <s v="Carolco Pictures"/>
    <n v="113"/>
  </r>
  <r>
    <s v="The Piano"/>
    <s v="R"/>
    <x v="0"/>
    <x v="13"/>
    <s v="February 11, 1994 (United States)"/>
    <n v="7.6"/>
    <x v="296"/>
    <s v="Jane Campion"/>
    <s v="Jane Campion"/>
    <s v="Holly Hunter"/>
    <s v="New Zealand"/>
    <n v="7000000"/>
    <n v="40185556"/>
    <s v="CiBy 2000"/>
    <n v="121"/>
  </r>
  <r>
    <s v="The Nightmare Before Christmas"/>
    <s v="PG"/>
    <x v="10"/>
    <x v="13"/>
    <s v="October 29, 1993 (United States)"/>
    <n v="8"/>
    <x v="334"/>
    <s v="Henry Selick"/>
    <s v="Tim Burton"/>
    <s v="Danny Elfman"/>
    <s v="United States"/>
    <n v="18000000"/>
    <n v="91491247"/>
    <s v="Touchstone Pictures"/>
    <n v="76"/>
  </r>
  <r>
    <s v="Rookie of the Year"/>
    <s v="PG"/>
    <x v="3"/>
    <x v="13"/>
    <s v="July 7, 1993 (United States)"/>
    <n v="6.1"/>
    <x v="19"/>
    <s v="Daniel Stern"/>
    <s v="Sam Harper"/>
    <s v="Thomas Ian Nicholas"/>
    <s v="United States"/>
    <n v="10000000"/>
    <n v="56500758"/>
    <s v="Twentieth Century Fox"/>
    <n v="103"/>
  </r>
  <r>
    <s v="Blood In, Blood Out"/>
    <s v="R"/>
    <x v="6"/>
    <x v="13"/>
    <s v="April 30, 1993 (United States)"/>
    <n v="8"/>
    <x v="17"/>
    <s v="Taylor Hackford"/>
    <s v="Ross Thomas"/>
    <s v="Damian Chapa"/>
    <s v="United States"/>
    <n v="35000000"/>
    <n v="4496583"/>
    <s v="Hollywood Pictures"/>
    <n v="180"/>
  </r>
  <r>
    <s v="In the Name of the Father"/>
    <s v="R"/>
    <x v="5"/>
    <x v="13"/>
    <s v="February 25, 1994 (United States)"/>
    <n v="8.1"/>
    <x v="510"/>
    <s v="Jim Sheridan"/>
    <s v="Gerry Conlon"/>
    <s v="Daniel Day-Lewis"/>
    <s v="Ireland"/>
    <n v="13000000"/>
    <n v="65796862"/>
    <s v="Hell's Kitchen Films"/>
    <n v="133"/>
  </r>
  <r>
    <s v="Alive"/>
    <s v="R"/>
    <x v="5"/>
    <x v="13"/>
    <s v="January 15, 1993 (United States)"/>
    <n v="7.1"/>
    <x v="239"/>
    <s v="Frank Marshall"/>
    <s v="Piers Paul Read"/>
    <s v="Ethan Hawke"/>
    <s v="United States"/>
    <n v="32000000"/>
    <n v="36733909"/>
    <s v="Film Andes S.A."/>
    <n v="120"/>
  </r>
  <r>
    <s v="Addams Family Values"/>
    <s v="PG-13"/>
    <x v="3"/>
    <x v="13"/>
    <s v="November 19, 1993 (United States)"/>
    <n v="6.8"/>
    <x v="515"/>
    <s v="Barry Sonnenfeld"/>
    <s v="Charles Addams"/>
    <s v="Anjelica Huston"/>
    <s v="United States"/>
    <n v="47000000"/>
    <n v="48919043"/>
    <s v="Paramount Pictures"/>
    <n v="94"/>
  </r>
  <r>
    <s v="Indecent Proposal"/>
    <s v="R"/>
    <x v="0"/>
    <x v="13"/>
    <s v="April 7, 1993 (United States)"/>
    <n v="6"/>
    <x v="18"/>
    <s v="Adrian Lyne"/>
    <s v="Jack Engelhard"/>
    <s v="Robert Redford"/>
    <s v="United States"/>
    <n v="38000000"/>
    <n v="266614059"/>
    <s v="Paramount Pictures"/>
    <n v="117"/>
  </r>
  <r>
    <s v="In the Line of Fire"/>
    <s v="R"/>
    <x v="2"/>
    <x v="13"/>
    <s v="July 9, 1993 (United States)"/>
    <n v="7.2"/>
    <x v="242"/>
    <s v="Wolfgang Petersen"/>
    <s v="Jeff Maguire"/>
    <s v="Clint Eastwood"/>
    <s v="United States"/>
    <n v="40000000"/>
    <n v="176997168"/>
    <s v="Columbia Pictures"/>
    <n v="128"/>
  </r>
  <r>
    <s v="The Age of Innocence"/>
    <s v="PG"/>
    <x v="0"/>
    <x v="13"/>
    <s v="October 1, 1993 (United States)"/>
    <n v="7.2"/>
    <x v="96"/>
    <s v="Martin Scorsese"/>
    <s v="Edith Wharton"/>
    <s v="Daniel Day-Lewis"/>
    <s v="United States"/>
    <n v="34000000"/>
    <n v="32255440"/>
    <s v="Columbia Pictures"/>
    <n v="139"/>
  </r>
  <r>
    <s v="Menace II Society"/>
    <s v="R"/>
    <x v="6"/>
    <x v="13"/>
    <s v="May 26, 1993 (United States)"/>
    <n v="7.5"/>
    <x v="11"/>
    <s v="Albert Hughes"/>
    <s v="Allen Hughes"/>
    <s v="Tyrin Turner"/>
    <s v="United States"/>
    <n v="3500000"/>
    <n v="27912072"/>
    <s v="New Line Cinema"/>
    <n v="97"/>
  </r>
  <r>
    <s v="Gettysburg"/>
    <s v="PG"/>
    <x v="0"/>
    <x v="13"/>
    <s v="October 8, 1993 (United States)"/>
    <n v="7.6"/>
    <x v="15"/>
    <s v="Ron Maxwell"/>
    <s v="Michael Shaara"/>
    <s v="Tom Berenger"/>
    <s v="United States"/>
    <n v="25000000"/>
    <n v="10769960"/>
    <s v="TriStar Television"/>
    <n v="271"/>
  </r>
  <r>
    <s v="The Three Musketeers"/>
    <s v="PG"/>
    <x v="2"/>
    <x v="13"/>
    <s v="November 12, 1993 (United States)"/>
    <n v="6.4"/>
    <x v="134"/>
    <s v="Stephen Herek"/>
    <s v="Alexandre Dumas"/>
    <s v="Charlie Sheen"/>
    <s v="Austria"/>
    <n v="30000000"/>
    <n v="53898845"/>
    <s v="Walt Disney Pictures"/>
    <n v="105"/>
  </r>
  <r>
    <s v="Homeward Bound: The Incredible Journey"/>
    <s v="G"/>
    <x v="1"/>
    <x v="13"/>
    <s v="February 12, 1993 (United States)"/>
    <n v="6.9"/>
    <x v="348"/>
    <s v="Duwayne Dunham"/>
    <s v="Sheila Burnford"/>
    <s v="Michael J. Fox"/>
    <s v="United States"/>
    <n v="0"/>
    <n v="41833324"/>
    <s v="Touchwood Pacific Partners 1"/>
    <n v="84"/>
  </r>
  <r>
    <s v="The Secret Garden"/>
    <s v="G"/>
    <x v="0"/>
    <x v="13"/>
    <s v="August 13, 1993 (United States)"/>
    <n v="7.3"/>
    <x v="100"/>
    <s v="Agnieszka Holland"/>
    <s v="Frances Hodgson Burnett"/>
    <s v="Kate Maberly"/>
    <s v="United Kingdom"/>
    <n v="18000000"/>
    <n v="31181347"/>
    <s v="Warner Bros."/>
    <n v="101"/>
  </r>
  <r>
    <s v="Free Willy"/>
    <s v="PG"/>
    <x v="1"/>
    <x v="13"/>
    <s v="July 16, 1993 (United States)"/>
    <n v="6"/>
    <x v="245"/>
    <s v="Simon Wincer"/>
    <s v="Keith Walker"/>
    <s v="Jason James Richter"/>
    <s v="United States"/>
    <n v="20000000"/>
    <n v="153698625"/>
    <s v="Warner Bros. Family Entertainment"/>
    <n v="112"/>
  </r>
  <r>
    <s v="RoboCop 3"/>
    <s v="PG-13"/>
    <x v="2"/>
    <x v="13"/>
    <s v="November 5, 1993 (United States)"/>
    <n v="4.0999999999999996"/>
    <x v="81"/>
    <s v="Fred Dekker"/>
    <s v="Edward Neumeier"/>
    <s v="Robert John Burke"/>
    <s v="United States"/>
    <n v="22000000"/>
    <n v="10696210"/>
    <s v="Orion Pictures"/>
    <n v="104"/>
  </r>
  <r>
    <s v="The Remains of the Day"/>
    <s v="PG"/>
    <x v="0"/>
    <x v="13"/>
    <s v="November 19, 1993 (United States)"/>
    <n v="7.8"/>
    <x v="345"/>
    <s v="James Ivory"/>
    <s v="Kazuo Ishiguro"/>
    <s v="Anthony Hopkins"/>
    <s v="United States"/>
    <n v="15000000"/>
    <n v="23237911"/>
    <s v="Columbia Pictures"/>
    <n v="134"/>
  </r>
  <r>
    <s v="Hard Target"/>
    <s v="R"/>
    <x v="2"/>
    <x v="13"/>
    <s v="August 20, 1993 (United States)"/>
    <n v="6.2"/>
    <x v="247"/>
    <s v="John Woo"/>
    <s v="Chuck Pfarrer"/>
    <s v="Jean-Claude Van Damme"/>
    <s v="United States"/>
    <n v="18000000"/>
    <n v="74189677"/>
    <s v="Universal Pictures"/>
    <n v="97"/>
  </r>
  <r>
    <s v="Fire in the Sky"/>
    <s v="PG-13"/>
    <x v="5"/>
    <x v="13"/>
    <s v="March 12, 1993 (United States)"/>
    <n v="6.5"/>
    <x v="301"/>
    <s v="Robert Lieberman"/>
    <s v="Travis Walton"/>
    <s v="D.B. Sweeney"/>
    <s v="United States"/>
    <n v="15000000"/>
    <n v="19885552"/>
    <s v="Paramount Pictures"/>
    <n v="109"/>
  </r>
  <r>
    <s v="Cool Runnings"/>
    <s v="PG"/>
    <x v="1"/>
    <x v="13"/>
    <s v="October 1, 1993 (United States)"/>
    <n v="7"/>
    <x v="242"/>
    <s v="Jon Turteltaub"/>
    <s v="Lynn Siefert"/>
    <s v="John Candy"/>
    <s v="United States"/>
    <n v="14000000"/>
    <n v="154856263"/>
    <s v="Walt Disney Pictures"/>
    <n v="98"/>
  </r>
  <r>
    <s v="Dave"/>
    <s v="PG-13"/>
    <x v="3"/>
    <x v="13"/>
    <s v="May 7, 1993 (United States)"/>
    <n v="6.8"/>
    <x v="152"/>
    <s v="Ivan Reitman"/>
    <s v="Gary Ross"/>
    <s v="Kevin Kline"/>
    <s v="United States"/>
    <n v="28000000"/>
    <n v="63270710"/>
    <s v="Warner Bros."/>
    <n v="110"/>
  </r>
  <r>
    <s v="Kalifornia"/>
    <s v="R"/>
    <x v="6"/>
    <x v="13"/>
    <s v="September 3, 1993 (United States)"/>
    <n v="6.7"/>
    <x v="134"/>
    <s v="Dominic Sena"/>
    <s v="Stephen Levy"/>
    <s v="Brad Pitt"/>
    <s v="United States"/>
    <n v="9000000"/>
    <n v="2395231"/>
    <s v="PolyGram Filmed Entertainment"/>
    <n v="117"/>
  </r>
  <r>
    <s v="Benny &amp; Joon"/>
    <s v="PG"/>
    <x v="3"/>
    <x v="13"/>
    <s v="April 16, 1993 (United States)"/>
    <n v="7.2"/>
    <x v="96"/>
    <s v="Jeremiah S. Chechik"/>
    <s v="Barry Berman"/>
    <s v="Johnny Depp"/>
    <s v="United States"/>
    <n v="0"/>
    <n v="23261580"/>
    <s v="Metro-Goldwyn-Mayer (MGM)"/>
    <n v="98"/>
  </r>
  <r>
    <s v="Sliver"/>
    <s v="R"/>
    <x v="0"/>
    <x v="13"/>
    <s v="May 21, 1993 (United States)"/>
    <n v="5"/>
    <x v="12"/>
    <s v="Phillip Noyce"/>
    <s v="Ira Levin"/>
    <s v="Sharon Stone"/>
    <s v="United States"/>
    <n v="40000000"/>
    <n v="116300000"/>
    <s v="Paramount Pictures"/>
    <n v="107"/>
  </r>
  <r>
    <s v="Rudy"/>
    <s v="PG"/>
    <x v="5"/>
    <x v="13"/>
    <s v="October 22, 1993 (United States)"/>
    <n v="7.5"/>
    <x v="83"/>
    <s v="David Anspaugh"/>
    <s v="Angelo Pizzo"/>
    <s v="Sean Astin"/>
    <s v="United States"/>
    <n v="0"/>
    <n v="22881563"/>
    <s v="TriStar Pictures"/>
    <n v="114"/>
  </r>
  <r>
    <s v="Coneheads"/>
    <s v="PG"/>
    <x v="3"/>
    <x v="13"/>
    <s v="July 23, 1993 (United States)"/>
    <n v="5.3"/>
    <x v="134"/>
    <s v="Steve Barron"/>
    <s v="Tom Davis"/>
    <s v="Dan Aykroyd"/>
    <s v="United States"/>
    <n v="33000000"/>
    <n v="21274717"/>
    <s v="Paramount Pictures"/>
    <n v="88"/>
  </r>
  <r>
    <s v="So I Married an Axe Murderer"/>
    <s v="PG-13"/>
    <x v="3"/>
    <x v="13"/>
    <s v="July 30, 1993 (United States)"/>
    <n v="6.5"/>
    <x v="248"/>
    <s v="Thomas Schlamme"/>
    <s v="Robbie Fox"/>
    <s v="Mike Myers"/>
    <s v="United States"/>
    <n v="20000000"/>
    <n v="11585483"/>
    <s v="TriStar Pictures"/>
    <n v="93"/>
  </r>
  <r>
    <s v="Hot Shots! Part Deux"/>
    <s v="PG-13"/>
    <x v="2"/>
    <x v="13"/>
    <s v="May 21, 1993 (United States)"/>
    <n v="6.6"/>
    <x v="190"/>
    <s v="Jim Abrahams"/>
    <s v="Jim Abrahams"/>
    <s v="Charlie Sheen"/>
    <s v="United States"/>
    <n v="25000000"/>
    <n v="133752825"/>
    <s v="Twentieth Century Fox"/>
    <n v="86"/>
  </r>
  <r>
    <s v="Much Ado About Nothing"/>
    <s v="PG-13"/>
    <x v="3"/>
    <x v="13"/>
    <s v="July 2, 1993 (United States)"/>
    <n v="7.3"/>
    <x v="247"/>
    <s v="Kenneth Branagh"/>
    <s v="William Shakespeare"/>
    <s v="Kenneth Branagh"/>
    <s v="United Kingdom"/>
    <n v="11000000"/>
    <n v="22549338"/>
    <s v="Renaissance Films"/>
    <n v="111"/>
  </r>
  <r>
    <s v="The Crush"/>
    <s v="R"/>
    <x v="0"/>
    <x v="13"/>
    <s v="April 2, 1993 (United States)"/>
    <n v="5.8"/>
    <x v="27"/>
    <s v="Alan Shapiro"/>
    <s v="Alan Shapiro"/>
    <s v="Cary Elwes"/>
    <s v="United States"/>
    <n v="6000000"/>
    <n v="13609396"/>
    <s v="Morgan Creek Entertainment"/>
    <n v="89"/>
  </r>
  <r>
    <s v="Loaded Weapon 1"/>
    <s v="PG-13"/>
    <x v="2"/>
    <x v="13"/>
    <s v="February 5, 1993 (United States)"/>
    <n v="6.2"/>
    <x v="147"/>
    <s v="Gene Quintano"/>
    <s v="Don Holley"/>
    <s v="Emilio Estevez"/>
    <s v="United States"/>
    <n v="13000000"/>
    <n v="27979399"/>
    <s v="New Line Cinema"/>
    <n v="84"/>
  </r>
  <r>
    <s v="This Boy's Life"/>
    <s v="R"/>
    <x v="5"/>
    <x v="13"/>
    <s v="April 23, 1993 (United States)"/>
    <n v="7.3"/>
    <x v="13"/>
    <s v="Michael Caton-Jones"/>
    <s v="Tobias Wolff"/>
    <s v="Robert De Niro"/>
    <s v="United States"/>
    <n v="0"/>
    <n v="4104962"/>
    <s v="Knickerbocker Films"/>
    <n v="115"/>
  </r>
  <r>
    <s v="Three Colors: Blue"/>
    <s v="R"/>
    <x v="0"/>
    <x v="13"/>
    <s v="September 8, 1993 (France)"/>
    <n v="7.9"/>
    <x v="187"/>
    <s v="Krzysztof Kieslowski"/>
    <s v="Krzysztof Kieslowski"/>
    <s v="Juliette Binoche"/>
    <s v="France"/>
    <n v="0"/>
    <n v="1341154"/>
    <s v="MK2 Productions"/>
    <n v="94"/>
  </r>
  <r>
    <s v="Grumpy Old Men"/>
    <s v="PG-13"/>
    <x v="3"/>
    <x v="13"/>
    <s v="December 25, 1993 (United States)"/>
    <n v="7"/>
    <x v="147"/>
    <s v="Donald Petrie"/>
    <s v="Mark Steven Johnson"/>
    <s v="Jack Lemmon"/>
    <s v="United States"/>
    <n v="0"/>
    <n v="70172621"/>
    <s v="John Davis"/>
    <n v="103"/>
  </r>
  <r>
    <s v="A Perfect World"/>
    <s v="PG-13"/>
    <x v="6"/>
    <x v="13"/>
    <s v="November 24, 1993 (United States)"/>
    <n v="7.5"/>
    <x v="250"/>
    <s v="Clint Eastwood"/>
    <s v="John Lee Hancock"/>
    <s v="Kevin Costner"/>
    <s v="United States"/>
    <n v="30000000"/>
    <n v="135130999"/>
    <s v="Warner Bros."/>
    <n v="138"/>
  </r>
  <r>
    <s v="Leprechaun"/>
    <s v="R"/>
    <x v="3"/>
    <x v="13"/>
    <s v="January 8, 1993 (United States)"/>
    <n v="4.8"/>
    <x v="151"/>
    <s v="Mark Jones"/>
    <s v="Mark Jones"/>
    <s v="Warwick Davis"/>
    <s v="United States"/>
    <n v="900000"/>
    <n v="8556940"/>
    <s v="Trimark Pictures"/>
    <n v="92"/>
  </r>
  <r>
    <s v="Malice"/>
    <s v="R"/>
    <x v="6"/>
    <x v="13"/>
    <s v="October 1, 1993 (United States)"/>
    <n v="6.4"/>
    <x v="33"/>
    <s v="Harold Becker"/>
    <s v="Aaron Sorkin"/>
    <s v="Alec Baldwin"/>
    <s v="Canada"/>
    <n v="20000000"/>
    <n v="46405336"/>
    <s v="Castle Rock Entertainment"/>
    <n v="107"/>
  </r>
  <r>
    <s v="What's Love Got to Do with It"/>
    <s v="R"/>
    <x v="5"/>
    <x v="13"/>
    <s v="June 25, 1993 (United States)"/>
    <n v="7.3"/>
    <x v="10"/>
    <s v="Brian Gibson"/>
    <s v="Tina Turner"/>
    <s v="Angela Bassett"/>
    <s v="United States"/>
    <n v="15000000"/>
    <n v="39100956"/>
    <s v="Touchstone Pictures"/>
    <n v="118"/>
  </r>
  <r>
    <s v="Short Cuts"/>
    <s v="R"/>
    <x v="3"/>
    <x v="13"/>
    <s v="October 1, 1993 (Italy)"/>
    <n v="7.7"/>
    <x v="348"/>
    <s v="Robert Altman"/>
    <s v="Raymond Carver"/>
    <s v="Andie MacDowell"/>
    <s v="United States"/>
    <n v="0"/>
    <n v="6110979"/>
    <s v="Fine Line Features"/>
    <n v="188"/>
  </r>
  <r>
    <s v="Son in Law"/>
    <s v="PG-13"/>
    <x v="3"/>
    <x v="13"/>
    <s v="July 2, 1993 (United States)"/>
    <n v="5.8"/>
    <x v="10"/>
    <s v="Steve Rash"/>
    <s v="Patrick J. Clifton"/>
    <s v="Pauly Shore"/>
    <s v="United States"/>
    <n v="0"/>
    <n v="36448400"/>
    <s v="Hollywood Pictures"/>
    <n v="95"/>
  </r>
  <r>
    <s v="Striking Distance"/>
    <s v="R"/>
    <x v="2"/>
    <x v="13"/>
    <s v="September 17, 1993 (United States)"/>
    <n v="5.9"/>
    <x v="135"/>
    <s v="Rowdy Herrington"/>
    <s v="Rowdy Herrington"/>
    <s v="Bruce Willis"/>
    <s v="United States"/>
    <n v="30000000"/>
    <n v="24107867"/>
    <s v="Columbia Pictures"/>
    <n v="102"/>
  </r>
  <r>
    <s v="Return of the Living Dead III"/>
    <m/>
    <x v="4"/>
    <x v="13"/>
    <s v="February 25, 1994 (Brazil)"/>
    <n v="5.9"/>
    <x v="21"/>
    <s v="Brian Yuzna"/>
    <s v="John Penney"/>
    <s v="Kent McCord"/>
    <s v="United States"/>
    <n v="2000000"/>
    <n v="54207"/>
    <s v="Bandai Visual Company"/>
    <n v="97"/>
  </r>
  <r>
    <s v="Searching for Bobby Fischer"/>
    <s v="PG"/>
    <x v="5"/>
    <x v="13"/>
    <s v="August 11, 1993 (United States)"/>
    <n v="7.4"/>
    <x v="14"/>
    <s v="Steven Zaillian"/>
    <s v="Fred Waitzkin"/>
    <s v="Joe Mantegna"/>
    <s v="United States"/>
    <n v="12000000"/>
    <n v="7266383"/>
    <s v="Mirage Enterprises"/>
    <n v="109"/>
  </r>
  <r>
    <s v="Jason Goes to Hell: the Final Friday"/>
    <m/>
    <x v="7"/>
    <x v="13"/>
    <s v="August 13, 1993 (United States)"/>
    <n v="4.2"/>
    <x v="17"/>
    <s v="Adam Marcus"/>
    <s v="Jay Huguely"/>
    <s v="John D. LeMay"/>
    <s v="United States"/>
    <n v="3000000"/>
    <n v="15935068"/>
    <s v="New Line Cinema"/>
    <n v="87"/>
  </r>
  <r>
    <s v="Matinee"/>
    <s v="PG"/>
    <x v="3"/>
    <x v="13"/>
    <s v="January 29, 1993 (United States)"/>
    <n v="6.9"/>
    <x v="9"/>
    <s v="Joe Dante"/>
    <s v="Jerico Stone"/>
    <s v="John Goodman"/>
    <s v="United States"/>
    <n v="13000000"/>
    <n v="9532895"/>
    <s v="Universal Pictures"/>
    <n v="99"/>
  </r>
  <r>
    <s v="The Good Son"/>
    <s v="R"/>
    <x v="0"/>
    <x v="13"/>
    <s v="September 24, 1993 (United States)"/>
    <n v="6.4"/>
    <x v="14"/>
    <s v="Joseph Ruben"/>
    <s v="Ian McEwan"/>
    <s v="Macaulay Culkin"/>
    <s v="United States"/>
    <n v="17000000"/>
    <n v="60613008"/>
    <s v="Twentieth Century Fox"/>
    <n v="87"/>
  </r>
  <r>
    <s v="The Beverly Hillbillies"/>
    <s v="PG"/>
    <x v="3"/>
    <x v="13"/>
    <s v="October 15, 1993 (United States)"/>
    <n v="5"/>
    <x v="10"/>
    <s v="Penelope Spheeris"/>
    <s v="Paul Henning"/>
    <s v="Diedrich Bader"/>
    <s v="United States"/>
    <n v="25000000"/>
    <n v="57405220"/>
    <s v="Twentieth Century Fox"/>
    <n v="92"/>
  </r>
  <r>
    <s v="Beethoven's 2nd"/>
    <s v="PG"/>
    <x v="3"/>
    <x v="13"/>
    <s v="December 17, 1993 (United States)"/>
    <n v="4.9000000000000004"/>
    <x v="19"/>
    <s v="Rod Daniel"/>
    <s v="John Hughes"/>
    <s v="Charles Grodin"/>
    <s v="United States"/>
    <n v="15000000"/>
    <n v="118243066"/>
    <s v="Northern Lights Entertainment"/>
    <n v="89"/>
  </r>
  <r>
    <s v="Killing Zoe"/>
    <s v="R"/>
    <x v="6"/>
    <x v="13"/>
    <s v="September 1994 (United States)"/>
    <n v="6.5"/>
    <x v="20"/>
    <s v="Roger Avary"/>
    <s v="Roger Avary"/>
    <s v="Eric Stoltz"/>
    <s v="France"/>
    <n v="1500000"/>
    <n v="418961"/>
    <s v="Davis-Films"/>
    <n v="96"/>
  </r>
  <r>
    <s v="Cronos"/>
    <s v="R"/>
    <x v="7"/>
    <x v="13"/>
    <s v="May 1994 (United States)"/>
    <n v="6.7"/>
    <x v="101"/>
    <s v="Guillermo del Toro"/>
    <s v="Guillermo del Toro"/>
    <s v="Federico Luppi"/>
    <s v="Mexico"/>
    <n v="2000000"/>
    <n v="621392"/>
    <s v="CNCAIMC"/>
    <n v="94"/>
  </r>
  <r>
    <s v="Geronimo: An American Legend"/>
    <s v="PG-13"/>
    <x v="0"/>
    <x v="13"/>
    <s v="December 10, 1993 (United States)"/>
    <n v="6.5"/>
    <x v="107"/>
    <s v="Walter Hill"/>
    <s v="John Milius"/>
    <s v="Jason Patric"/>
    <s v="United States"/>
    <n v="35000000"/>
    <n v="18635620"/>
    <s v="Columbia Pictures"/>
    <n v="115"/>
  </r>
  <r>
    <s v="Wayne's World 2"/>
    <s v="PG-13"/>
    <x v="3"/>
    <x v="13"/>
    <s v="December 10, 1993 (United States)"/>
    <n v="6.2"/>
    <x v="385"/>
    <s v="Stephen Surjik"/>
    <s v="Mike Myers"/>
    <s v="Mike Myers"/>
    <s v="United States"/>
    <n v="40000000"/>
    <n v="48198019"/>
    <s v="Paramount Pictures"/>
    <n v="95"/>
  </r>
  <r>
    <s v="Point of No Return"/>
    <s v="R"/>
    <x v="2"/>
    <x v="13"/>
    <s v="March 19, 1993 (United States)"/>
    <n v="6.1"/>
    <x v="19"/>
    <s v="John Badham"/>
    <s v="Luc Besson"/>
    <s v="Bridget Fonda"/>
    <s v="United States"/>
    <n v="0"/>
    <n v="30038362"/>
    <s v="Warner Bros."/>
    <n v="109"/>
  </r>
  <r>
    <s v="Boxing Helena"/>
    <s v="R"/>
    <x v="0"/>
    <x v="13"/>
    <s v="September 3, 1993 (United States)"/>
    <n v="4.7"/>
    <x v="23"/>
    <s v="Jennifer Lynch"/>
    <s v="Philippe Caland"/>
    <s v="Julian Sands"/>
    <s v="United States"/>
    <n v="0"/>
    <n v="1796389"/>
    <s v="Mainline Pictures"/>
    <n v="107"/>
  </r>
  <r>
    <s v="Romeo Is Bleeding"/>
    <s v="R"/>
    <x v="6"/>
    <x v="13"/>
    <s v="February 4, 1994 (United States)"/>
    <n v="6.6"/>
    <x v="38"/>
    <s v="Peter Medak"/>
    <s v="Hilary Henkin"/>
    <s v="Gary Oldman"/>
    <s v="United Kingdom"/>
    <n v="11500000"/>
    <n v="3275585"/>
    <s v="Polygram Filmed Entertainment"/>
    <n v="110"/>
  </r>
  <r>
    <s v="Rising Sun"/>
    <s v="R"/>
    <x v="2"/>
    <x v="13"/>
    <s v="July 30, 1993 (United States)"/>
    <n v="6.3"/>
    <x v="348"/>
    <s v="Philip Kaufman"/>
    <s v="Michael Crichton"/>
    <s v="Sean Connery"/>
    <s v="United States"/>
    <n v="35000000"/>
    <n v="107198790"/>
    <s v="Twentieth Century Fox"/>
    <n v="129"/>
  </r>
  <r>
    <s v="For Love or Money"/>
    <s v="PG"/>
    <x v="3"/>
    <x v="13"/>
    <s v="October 1, 1993 (United States)"/>
    <n v="6.2"/>
    <x v="38"/>
    <s v="Barry Sonnenfeld"/>
    <s v="Mark Rosenthal"/>
    <s v="Michael J. Fox"/>
    <s v="United States"/>
    <n v="30000000"/>
    <n v="11146270"/>
    <s v="Universal Pictures"/>
    <n v="96"/>
  </r>
  <r>
    <s v="Teenage Mutant Ninja Turtles III"/>
    <s v="PG"/>
    <x v="2"/>
    <x v="13"/>
    <s v="March 19, 1993 (United States)"/>
    <n v="4.8"/>
    <x v="76"/>
    <s v="Stuart Gillard"/>
    <s v="Kevin Eastman"/>
    <s v="Elias Koteas"/>
    <s v="United States"/>
    <n v="21000000"/>
    <n v="42273609"/>
    <s v="Golden Harvest Company"/>
    <n v="96"/>
  </r>
  <r>
    <s v="Body Snatchers"/>
    <s v="R"/>
    <x v="4"/>
    <x v="13"/>
    <s v="February 18, 1994 (United States)"/>
    <n v="6"/>
    <x v="27"/>
    <s v="Abel Ferrara"/>
    <s v="Jack Finney"/>
    <s v="Gabrielle Anwar"/>
    <s v="United States"/>
    <n v="13000000"/>
    <n v="428868"/>
    <s v="Dorset Productions"/>
    <n v="87"/>
  </r>
  <r>
    <s v="Stalingrad"/>
    <s v="Not Rated"/>
    <x v="0"/>
    <x v="13"/>
    <s v="January 21, 1993 (Germany)"/>
    <n v="7.5"/>
    <x v="76"/>
    <s v="Joseph Vilsmaier"/>
    <s v="Jürgen Büscher"/>
    <s v="Dominique Horwitz"/>
    <s v="Germany"/>
    <n v="0"/>
    <n v="152972"/>
    <s v="B.A. Produktion"/>
    <n v="134"/>
  </r>
  <r>
    <s v="Airborne"/>
    <s v="PG"/>
    <x v="1"/>
    <x v="13"/>
    <s v="September 17, 1993 (United States)"/>
    <n v="6.3"/>
    <x v="150"/>
    <s v="Rob Bowman"/>
    <s v="Bill Apablasa"/>
    <s v="Shane McDermott"/>
    <s v="United States"/>
    <n v="2600000"/>
    <n v="2850263"/>
    <s v="Icon Entertainment International"/>
    <n v="91"/>
  </r>
  <r>
    <s v="The Thing Called Love"/>
    <s v="PG-13"/>
    <x v="3"/>
    <x v="13"/>
    <s v="August 27, 1993 (United States)"/>
    <n v="6.4"/>
    <x v="205"/>
    <s v="Peter Bogdanovich"/>
    <s v="Carol Heikkinen"/>
    <s v="River Phoenix"/>
    <s v="United States"/>
    <n v="14000000"/>
    <n v="1029721"/>
    <s v="Paramount Pictures"/>
    <n v="116"/>
  </r>
  <r>
    <s v="The Vanishing"/>
    <s v="R"/>
    <x v="0"/>
    <x v="13"/>
    <s v="February 5, 1993 (United States)"/>
    <n v="6.3"/>
    <x v="33"/>
    <s v="George Sluizer"/>
    <s v="Tim Krabbé"/>
    <s v="Jeff Bridges"/>
    <s v="United States"/>
    <n v="0"/>
    <n v="14543394"/>
    <s v="Twentieth Century Fox"/>
    <n v="109"/>
  </r>
  <r>
    <s v="The House of the Spirits"/>
    <s v="R"/>
    <x v="0"/>
    <x v="13"/>
    <s v="April 1, 1994 (United States)"/>
    <n v="6.9"/>
    <x v="22"/>
    <s v="Bille August"/>
    <s v="Isabel Allende"/>
    <s v="Jeremy Irons"/>
    <s v="Portugal"/>
    <n v="40000000"/>
    <n v="6265311"/>
    <s v="Constantin Film"/>
    <n v="140"/>
  </r>
  <r>
    <s v="Undercover Blues"/>
    <s v="PG-13"/>
    <x v="3"/>
    <x v="13"/>
    <s v="September 10, 1993 (United States)"/>
    <n v="6.1"/>
    <x v="254"/>
    <s v="Herbert Ross"/>
    <s v="Ian Abrams"/>
    <s v="Kathleen Turner"/>
    <s v="United States"/>
    <n v="0"/>
    <n v="12324660"/>
    <s v="Metro-Goldwyn-Mayer (MGM)"/>
    <n v="90"/>
  </r>
  <r>
    <s v="Little Buddha"/>
    <s v="PG"/>
    <x v="0"/>
    <x v="13"/>
    <s v="May 25, 1994 (United States)"/>
    <n v="6.1"/>
    <x v="29"/>
    <s v="Bernardo Bertolucci"/>
    <s v="Bernardo Bertolucci"/>
    <s v="Keanu Reeves"/>
    <s v="France"/>
    <n v="35000000"/>
    <n v="4858139"/>
    <s v="CiBy 2000"/>
    <n v="123"/>
  </r>
  <r>
    <s v="Dragon"/>
    <s v="PG-13"/>
    <x v="2"/>
    <x v="13"/>
    <s v="May 7, 1993 (United States)"/>
    <n v="7"/>
    <x v="17"/>
    <s v="Rob Cohen"/>
    <s v="Robert Clouse"/>
    <s v="Jason Scott Lee"/>
    <s v="United States"/>
    <n v="14000000"/>
    <n v="63513743"/>
    <s v="Raffaella De Laurentiis Productions"/>
    <n v="120"/>
  </r>
  <r>
    <s v="Poetic Justice"/>
    <s v="R"/>
    <x v="0"/>
    <x v="13"/>
    <s v="July 23, 1993 (United States)"/>
    <n v="6.1"/>
    <x v="38"/>
    <s v="John Singleton"/>
    <s v="John Singleton"/>
    <s v="Janet Jackson"/>
    <s v="United States"/>
    <n v="14000000"/>
    <n v="27515786"/>
    <s v="Columbia Pictures"/>
    <n v="109"/>
  </r>
  <r>
    <s v="The Joy Luck Club"/>
    <s v="R"/>
    <x v="0"/>
    <x v="13"/>
    <s v="October 29, 1993 (United States)"/>
    <n v="7.7"/>
    <x v="29"/>
    <s v="Wayne Wang"/>
    <s v="Amy Tan"/>
    <s v="Tamlyn Tomita"/>
    <s v="United States"/>
    <n v="11000000"/>
    <n v="32901136"/>
    <s v="Hollywood Pictures"/>
    <n v="139"/>
  </r>
  <r>
    <s v="The Cement Garden"/>
    <s v="Not Rated"/>
    <x v="0"/>
    <x v="13"/>
    <s v="February 11, 1994 (United States)"/>
    <n v="7.1"/>
    <x v="43"/>
    <s v="Andrew Birkin"/>
    <s v="Andrew Birkin"/>
    <s v="Charlotte Gainsbourg"/>
    <s v="France"/>
    <n v="0"/>
    <n v="322975"/>
    <s v="British Broadcasting Corporation (BBC)"/>
    <n v="101"/>
  </r>
  <r>
    <s v="Untamed Heart"/>
    <s v="PG-13"/>
    <x v="0"/>
    <x v="13"/>
    <s v="February 12, 1993 (United States)"/>
    <n v="6.8"/>
    <x v="38"/>
    <s v="Tony Bill"/>
    <s v="Tom Sierchio"/>
    <s v="Christian Slater"/>
    <s v="United States"/>
    <n v="7500000"/>
    <n v="18898806"/>
    <s v="Metro-Goldwyn-Mayer (MGM)"/>
    <n v="102"/>
  </r>
  <r>
    <s v="Batman: Mask of the Phantasm"/>
    <s v="PG"/>
    <x v="10"/>
    <x v="13"/>
    <s v="December 25, 1993 (United States)"/>
    <n v="7.8"/>
    <x v="147"/>
    <s v="Directors"/>
    <s v="Alan Burnett"/>
    <s v="Kevin Conroy"/>
    <s v="United States"/>
    <n v="6000000"/>
    <n v="5635204"/>
    <s v="Warner Bros. Animation"/>
    <n v="76"/>
  </r>
  <r>
    <s v="Freaked"/>
    <s v="PG-13"/>
    <x v="3"/>
    <x v="13"/>
    <s v="March 31, 1994 (Australia)"/>
    <n v="6.4"/>
    <x v="45"/>
    <s v="Tom Stern"/>
    <s v="Tim Burns"/>
    <s v="Brooke Shields"/>
    <s v="United States"/>
    <n v="11000000"/>
    <n v="29296"/>
    <s v="Chiodo Brothers Productions"/>
    <n v="80"/>
  </r>
  <r>
    <s v="Swing Kids"/>
    <s v="PG-13"/>
    <x v="0"/>
    <x v="13"/>
    <s v="March 5, 1993 (United States)"/>
    <n v="6.8"/>
    <x v="29"/>
    <s v="Thomas Carter"/>
    <s v="Jonathan Marc Feldman"/>
    <s v="Robert Sean Leonard"/>
    <s v="United States"/>
    <n v="0"/>
    <n v="5632086"/>
    <s v="Hollywood Pictures"/>
    <n v="112"/>
  </r>
  <r>
    <s v="Heart and Souls"/>
    <s v="PG-13"/>
    <x v="3"/>
    <x v="13"/>
    <s v="August 13, 1993 (United States)"/>
    <n v="7"/>
    <x v="27"/>
    <s v="Ron Underwood"/>
    <s v="Gregory Hansen"/>
    <s v="Robert Downey Jr."/>
    <s v="United States"/>
    <n v="25000000"/>
    <n v="16589540"/>
    <s v="Universal Pictures"/>
    <n v="104"/>
  </r>
  <r>
    <s v="Needful Things"/>
    <s v="R"/>
    <x v="6"/>
    <x v="13"/>
    <s v="August 27, 1993 (United States)"/>
    <n v="6.3"/>
    <x v="33"/>
    <s v="Fraser C. Heston"/>
    <s v="Stephen King"/>
    <s v="Max von Sydow"/>
    <s v="United States"/>
    <n v="0"/>
    <n v="15185672"/>
    <s v="Castle Rock Entertainment"/>
    <n v="120"/>
  </r>
  <r>
    <s v="Ruby in Paradise"/>
    <s v="R"/>
    <x v="0"/>
    <x v="13"/>
    <s v="November 5, 1993 (United States)"/>
    <n v="7"/>
    <x v="139"/>
    <s v="Victor Nunez"/>
    <s v="Jane Austen"/>
    <s v="Ashley Judd"/>
    <s v="United States"/>
    <n v="800000"/>
    <n v="1001437"/>
    <s v="Full Crew/Say Yea"/>
    <n v="114"/>
  </r>
  <r>
    <s v="Six Degrees of Separation"/>
    <s v="R"/>
    <x v="3"/>
    <x v="13"/>
    <s v="December 8, 1993 (United States)"/>
    <n v="6.8"/>
    <x v="20"/>
    <s v="Fred Schepisi"/>
    <s v="John Guare"/>
    <s v="Will Smith"/>
    <s v="United States"/>
    <n v="12000000"/>
    <n v="6405918"/>
    <s v="Metro-Goldwyn-Mayer (MGM)"/>
    <n v="112"/>
  </r>
  <r>
    <s v="The Man Without a Face"/>
    <s v="PG-13"/>
    <x v="0"/>
    <x v="13"/>
    <s v="August 25, 1993 (United States)"/>
    <n v="6.7"/>
    <x v="101"/>
    <s v="Mel Gibson"/>
    <s v="Isabelle Holland"/>
    <s v="Mel Gibson"/>
    <s v="United States"/>
    <n v="0"/>
    <n v="24760338"/>
    <s v="Icon Entertainment International"/>
    <n v="115"/>
  </r>
  <r>
    <s v="Farewell My Concubine"/>
    <s v="R"/>
    <x v="0"/>
    <x v="13"/>
    <s v="October 15, 1993 (United States)"/>
    <n v="8.1"/>
    <x v="19"/>
    <s v="Kaige Chen"/>
    <s v="Pik-Wah Lee"/>
    <s v="Leslie Cheung"/>
    <s v="China"/>
    <n v="4000000"/>
    <n v="6122607"/>
    <s v="Tomson Films"/>
    <n v="171"/>
  </r>
  <r>
    <s v="Sniper"/>
    <s v="R"/>
    <x v="2"/>
    <x v="13"/>
    <s v="January 29, 1993 (United States)"/>
    <n v="6.1"/>
    <x v="301"/>
    <s v="Luis Llosa"/>
    <s v="Michael Frost Beckner"/>
    <s v="Tom Berenger"/>
    <s v="United States"/>
    <n v="0"/>
    <n v="18994653"/>
    <s v="Baltimore Pictures"/>
    <n v="98"/>
  </r>
  <r>
    <s v="Judgment Night"/>
    <s v="R"/>
    <x v="2"/>
    <x v="13"/>
    <s v="October 15, 1993 (United States)"/>
    <n v="6.6"/>
    <x v="29"/>
    <s v="Stephen Hopkins"/>
    <s v="Lewis Colick"/>
    <s v="Emilio Estevez"/>
    <s v="Japan"/>
    <n v="21000000"/>
    <n v="12526677"/>
    <s v="Largo Entertainment"/>
    <n v="110"/>
  </r>
  <r>
    <s v="Shadowlands"/>
    <s v="PG"/>
    <x v="5"/>
    <x v="13"/>
    <s v="January 14, 1994 (United States)"/>
    <n v="7.3"/>
    <x v="10"/>
    <s v="Richard Attenborough"/>
    <s v="William Nicholson"/>
    <s v="Anthony Hopkins"/>
    <s v="United Kingdom"/>
    <n v="22000000"/>
    <n v="25842377"/>
    <s v="Price Entertainment"/>
    <n v="131"/>
  </r>
  <r>
    <s v="Arizona Dream"/>
    <s v="R"/>
    <x v="3"/>
    <x v="13"/>
    <s v="September 9, 1994 (United States)"/>
    <n v="7.3"/>
    <x v="82"/>
    <s v="Emir Kusturica"/>
    <s v="David Atkins"/>
    <s v="Johnny Depp"/>
    <s v="France"/>
    <n v="19000000"/>
    <n v="112547"/>
    <s v="Canal+"/>
    <n v="142"/>
  </r>
  <r>
    <s v="Nowhere to Run"/>
    <s v="R"/>
    <x v="2"/>
    <x v="13"/>
    <s v="January 15, 1993 (United States)"/>
    <n v="5.7"/>
    <x v="22"/>
    <s v="Robert Harmon"/>
    <s v="Joe Eszterhas"/>
    <s v="Jean-Claude Van Damme"/>
    <s v="United States"/>
    <n v="15000000"/>
    <n v="22189039"/>
    <s v="Columbia Pictures"/>
    <n v="94"/>
  </r>
  <r>
    <s v="King of the Hill"/>
    <s v="PG-13"/>
    <x v="0"/>
    <x v="13"/>
    <s v="August 20, 1993 (United States)"/>
    <n v="7.4"/>
    <x v="153"/>
    <s v="Steven Soderbergh"/>
    <s v="A.E. Hotchner"/>
    <s v="Jesse Bradford"/>
    <s v="United States"/>
    <n v="8000000"/>
    <n v="1214231"/>
    <s v="Wildwood Enterprises"/>
    <n v="103"/>
  </r>
  <r>
    <s v="Mad Dog and Glory"/>
    <s v="R"/>
    <x v="3"/>
    <x v="13"/>
    <s v="March 5, 1993 (United States)"/>
    <n v="6.2"/>
    <x v="16"/>
    <s v="John McNaughton"/>
    <s v="Richard Price"/>
    <s v="Robert De Niro"/>
    <s v="United States"/>
    <n v="19000000"/>
    <n v="11081586"/>
    <s v="Universal Pictures"/>
    <n v="97"/>
  </r>
  <r>
    <s v="We're Back! A Dinosaur's Story"/>
    <s v="G"/>
    <x v="10"/>
    <x v="13"/>
    <s v="November 24, 1993 (United States)"/>
    <n v="6.1"/>
    <x v="21"/>
    <s v="Directors"/>
    <s v="John Patrick Shanley"/>
    <s v="John Goodman"/>
    <s v="United States"/>
    <n v="0"/>
    <n v="9317021"/>
    <s v="Universal Pictures"/>
    <n v="72"/>
  </r>
  <r>
    <s v="Red Rock West"/>
    <s v="R"/>
    <x v="6"/>
    <x v="13"/>
    <s v="May 14, 1993 (Italy)"/>
    <n v="7"/>
    <x v="16"/>
    <s v="John Dahl"/>
    <s v="John Dahl"/>
    <s v="Nicolas Cage"/>
    <s v="United States"/>
    <n v="8000000"/>
    <n v="2502551"/>
    <s v="Propaganda Films"/>
    <n v="98"/>
  </r>
  <r>
    <s v="The Program"/>
    <s v="R"/>
    <x v="2"/>
    <x v="13"/>
    <s v="September 24, 1993 (United States)"/>
    <n v="6.5"/>
    <x v="198"/>
    <s v="David S. Ward"/>
    <s v="David S. Ward"/>
    <s v="James Caan"/>
    <s v="United States"/>
    <n v="15000000"/>
    <n v="23032565"/>
    <s v="Touchstone Pictures"/>
    <n v="112"/>
  </r>
  <r>
    <s v="Ghost in the Machine"/>
    <s v="R"/>
    <x v="4"/>
    <x v="13"/>
    <s v="December 29, 1993 (United States)"/>
    <n v="4.5999999999999996"/>
    <x v="99"/>
    <s v="Rachel Talalay"/>
    <s v="William Davies"/>
    <s v="Karen Allen"/>
    <s v="United States"/>
    <n v="12000000"/>
    <n v="5086909"/>
    <s v="Twentieth Century Fox"/>
    <n v="95"/>
  </r>
  <r>
    <s v="Fearless"/>
    <s v="R"/>
    <x v="0"/>
    <x v="13"/>
    <s v="November 5, 1993 (United States)"/>
    <n v="7.1"/>
    <x v="22"/>
    <s v="Peter Weir"/>
    <s v="Rafael Yglesias"/>
    <s v="Jeff Bridges"/>
    <s v="United States"/>
    <n v="0"/>
    <n v="6995302"/>
    <s v="Spring Creek Productions"/>
    <n v="122"/>
  </r>
  <r>
    <s v="Manhattan Murder Mystery"/>
    <s v="PG"/>
    <x v="3"/>
    <x v="13"/>
    <s v="August 18, 1993 (United States)"/>
    <n v="7.3"/>
    <x v="135"/>
    <s v="Woody Allen"/>
    <s v="Woody Allen"/>
    <s v="Woody Allen"/>
    <s v="United States"/>
    <n v="13500000"/>
    <n v="11330911"/>
    <s v="TriStar Pictures"/>
    <n v="104"/>
  </r>
  <r>
    <s v="Surf Ninjas"/>
    <s v="PG"/>
    <x v="2"/>
    <x v="13"/>
    <s v="August 20, 1993 (United States)"/>
    <n v="5.0999999999999996"/>
    <x v="254"/>
    <s v="Neal Israel"/>
    <s v="Dan Gordon"/>
    <s v="Ernie Reyes Sr."/>
    <s v="United States"/>
    <n v="0"/>
    <n v="4916135"/>
    <s v="New Line Cinema"/>
    <n v="87"/>
  </r>
  <r>
    <s v="Weekend at Bernie's II"/>
    <s v="PG"/>
    <x v="1"/>
    <x v="13"/>
    <s v="July 9, 1993 (United States)"/>
    <n v="4.8"/>
    <x v="38"/>
    <s v="Robert Klane"/>
    <s v="Robert Klane"/>
    <s v="Andrew McCarthy"/>
    <s v="United States"/>
    <n v="7000000"/>
    <n v="12741891"/>
    <s v="Artimm"/>
    <n v="97"/>
  </r>
  <r>
    <s v="Les visiteurs"/>
    <s v="R"/>
    <x v="3"/>
    <x v="13"/>
    <s v="July 12, 1996 (United States)"/>
    <n v="7.1"/>
    <x v="24"/>
    <s v="Jean-Marie Poiré"/>
    <s v="Christian Clavier"/>
    <s v="Christian Clavier"/>
    <s v="France"/>
    <n v="0"/>
    <n v="659810"/>
    <s v="Alpilles Productions"/>
    <n v="107"/>
  </r>
  <r>
    <s v="The Adventures of Huck Finn"/>
    <s v="PG"/>
    <x v="1"/>
    <x v="13"/>
    <s v="April 2, 1993 (United States)"/>
    <n v="6.2"/>
    <x v="253"/>
    <s v="Stephen Sommers"/>
    <s v="Mark Twain"/>
    <s v="Elijah Wood"/>
    <s v="United States"/>
    <n v="6500000"/>
    <n v="24103594"/>
    <s v="Steve White Productions"/>
    <n v="108"/>
  </r>
  <r>
    <s v="Made in America"/>
    <s v="PG-13"/>
    <x v="3"/>
    <x v="13"/>
    <s v="May 28, 1993 (United States)"/>
    <n v="5.0999999999999996"/>
    <x v="29"/>
    <s v="Richard Benjamin"/>
    <s v="Marcia Brandwynne"/>
    <s v="Whoopi Goldberg"/>
    <s v="United States"/>
    <n v="22000000"/>
    <n v="104942695"/>
    <s v="Canal+"/>
    <n v="111"/>
  </r>
  <r>
    <s v="Dream Lover"/>
    <s v="R"/>
    <x v="0"/>
    <x v="13"/>
    <s v="May 6, 1994 (United States)"/>
    <n v="6.2"/>
    <x v="43"/>
    <s v="Nicholas Kazan"/>
    <s v="Nicholas Kazan"/>
    <s v="James Spader"/>
    <s v="United States"/>
    <n v="0"/>
    <n v="256264"/>
    <s v="PolyGram Filmed Entertainment"/>
    <n v="103"/>
  </r>
  <r>
    <s v="M. Butterfly"/>
    <s v="R"/>
    <x v="0"/>
    <x v="13"/>
    <s v="October 1, 1993 (United States)"/>
    <n v="6.8"/>
    <x v="39"/>
    <s v="David Cronenberg"/>
    <s v="David Henry Hwang"/>
    <s v="Jeremy Irons"/>
    <s v="United States"/>
    <n v="0"/>
    <n v="1498795"/>
    <s v="Geffen Pictures"/>
    <n v="101"/>
  </r>
  <r>
    <s v="The Dark Half"/>
    <s v="R"/>
    <x v="4"/>
    <x v="13"/>
    <s v="April 23, 1993 (United States)"/>
    <n v="6"/>
    <x v="29"/>
    <s v="George A. Romero"/>
    <s v="Stephen King"/>
    <s v="Timothy Hutton"/>
    <s v="United States"/>
    <n v="15000000"/>
    <n v="10611160"/>
    <s v="Orion Pictures"/>
    <n v="122"/>
  </r>
  <r>
    <s v="Only the Strong"/>
    <s v="PG-13"/>
    <x v="2"/>
    <x v="13"/>
    <s v="August 27, 1993 (United States)"/>
    <n v="6.6"/>
    <x v="300"/>
    <s v="Sheldon Lettich"/>
    <s v="Sheldon Lettich"/>
    <s v="Mark Dacascos"/>
    <s v="France"/>
    <n v="6000000"/>
    <n v="3283371"/>
    <s v="August Entertainment"/>
    <n v="99"/>
  </r>
  <r>
    <s v="My Life"/>
    <s v="PG-13"/>
    <x v="0"/>
    <x v="13"/>
    <s v="November 12, 1993 (United States)"/>
    <n v="6.8"/>
    <x v="35"/>
    <s v="Bruce Joel Rubin"/>
    <s v="Bruce Joel Rubin"/>
    <s v="Michael Keaton"/>
    <s v="United States"/>
    <n v="15000000"/>
    <n v="27804899"/>
    <s v="Capella Films"/>
    <n v="117"/>
  </r>
  <r>
    <s v="Mi vida loca"/>
    <s v="R"/>
    <x v="6"/>
    <x v="13"/>
    <s v="July 15, 1994 (United States)"/>
    <n v="6.5"/>
    <x v="40"/>
    <s v="Allison Anders"/>
    <s v="Allison Anders"/>
    <s v="Angel Aviles"/>
    <s v="United States"/>
    <n v="0"/>
    <n v="3267313"/>
    <s v="Channel Four Films"/>
    <n v="92"/>
  </r>
  <r>
    <s v="Look Who's Talking Now"/>
    <s v="PG-13"/>
    <x v="3"/>
    <x v="13"/>
    <s v="November 5, 1993 (United States)"/>
    <n v="4.4000000000000004"/>
    <x v="101"/>
    <s v="Tom Ropelewski"/>
    <s v="Tom Ropelewski"/>
    <s v="John Travolta"/>
    <s v="United States"/>
    <n v="22000000"/>
    <n v="10340263"/>
    <s v="TriStar Pictures"/>
    <n v="96"/>
  </r>
  <r>
    <s v="The Meteor Man"/>
    <s v="PG"/>
    <x v="2"/>
    <x v="13"/>
    <s v="August 6, 1993 (United States)"/>
    <n v="5.2"/>
    <x v="153"/>
    <s v="Robert Townsend"/>
    <s v="Robert Townsend"/>
    <s v="Robert Townsend"/>
    <s v="United States"/>
    <n v="20000000"/>
    <n v="8016708"/>
    <s v="Metro-Goldwyn-Mayer (MGM)"/>
    <n v="100"/>
  </r>
  <r>
    <s v="Fatal Instinct"/>
    <s v="PG-13"/>
    <x v="3"/>
    <x v="13"/>
    <s v="October 29, 1993 (United States)"/>
    <n v="5.8"/>
    <x v="256"/>
    <s v="Carl Reiner"/>
    <s v="David O'Malley"/>
    <s v="Armand Assante"/>
    <s v="United States"/>
    <n v="0"/>
    <n v="7839327"/>
    <s v="Metro-Goldwyn-Mayer (MGM)"/>
    <n v="91"/>
  </r>
  <r>
    <s v="CB4"/>
    <s v="R"/>
    <x v="3"/>
    <x v="13"/>
    <s v="March 12, 1993 (United States)"/>
    <n v="6.3"/>
    <x v="39"/>
    <s v="Tamra Davis"/>
    <s v="Chris Rock"/>
    <s v="Chris Rock"/>
    <s v="United States"/>
    <n v="6000000"/>
    <n v="17953778"/>
    <s v="Imagine Entertainment"/>
    <n v="89"/>
  </r>
  <r>
    <s v="Calendar Girl"/>
    <s v="PG-13"/>
    <x v="3"/>
    <x v="13"/>
    <s v="September 3, 1993 (United States)"/>
    <n v="5.0999999999999996"/>
    <x v="68"/>
    <s v="John Whitesell"/>
    <s v="Paul W. Shapiro"/>
    <s v="Jason Priestley"/>
    <s v="United States"/>
    <n v="13000000"/>
    <n v="2570550"/>
    <s v="Parkway Productions"/>
    <n v="90"/>
  </r>
  <r>
    <s v="Heaven &amp; Earth"/>
    <s v="R"/>
    <x v="2"/>
    <x v="13"/>
    <s v="January 7, 1994 (United States)"/>
    <n v="6.8"/>
    <x v="21"/>
    <s v="Oliver Stone"/>
    <s v="Le Ly Hayslip"/>
    <s v="Hiep Thi Le"/>
    <s v="United States"/>
    <n v="33000000"/>
    <n v="5864949"/>
    <s v="Alcor Films"/>
    <n v="140"/>
  </r>
  <r>
    <s v="Indian Summer"/>
    <s v="PG-13"/>
    <x v="3"/>
    <x v="13"/>
    <s v="April 23, 1993 (United States)"/>
    <n v="6.6"/>
    <x v="50"/>
    <s v="Mike Binder"/>
    <s v="Mike Binder"/>
    <s v="Alan Arkin"/>
    <s v="Canada"/>
    <n v="9000000"/>
    <n v="14904910"/>
    <s v="Outlaw Productions (I)"/>
    <n v="97"/>
  </r>
  <r>
    <s v="Once Upon a Forest"/>
    <s v="G"/>
    <x v="10"/>
    <x v="13"/>
    <s v="June 18, 1993 (United States)"/>
    <n v="6.5"/>
    <x v="49"/>
    <s v="Charles Grosvenor"/>
    <s v="Rae Lambert"/>
    <s v="Michael Crawford"/>
    <s v="United Kingdom"/>
    <n v="13000000"/>
    <n v="6582052"/>
    <s v="Hanna-Barbera Productions"/>
    <n v="71"/>
  </r>
  <r>
    <s v="Posse"/>
    <s v="R"/>
    <x v="13"/>
    <x v="13"/>
    <s v="May 14, 1993 (United States)"/>
    <n v="5.5"/>
    <x v="90"/>
    <s v="Mario Van Peebles"/>
    <s v="Sy Richardson"/>
    <s v="Mario Van Peebles"/>
    <s v="United Kingdom"/>
    <n v="10000000"/>
    <n v="18289763"/>
    <s v="PolyGram Filmed Entertainment"/>
    <n v="111"/>
  </r>
  <r>
    <s v="Flesh and Bone"/>
    <s v="R"/>
    <x v="0"/>
    <x v="13"/>
    <s v="November 5, 1993 (United States)"/>
    <n v="6.2"/>
    <x v="258"/>
    <s v="Steve Kloves"/>
    <s v="Steve Kloves"/>
    <s v="Dennis Quaid"/>
    <s v="United States"/>
    <n v="0"/>
    <n v="9709451"/>
    <s v="Mirage Enterprises"/>
    <n v="126"/>
  </r>
  <r>
    <s v="Sommersby"/>
    <s v="PG-13"/>
    <x v="0"/>
    <x v="13"/>
    <s v="February 5, 1993 (United States)"/>
    <n v="6.2"/>
    <x v="20"/>
    <s v="Jon Amiel"/>
    <s v="Daniel Vigne"/>
    <s v="Richard Gere"/>
    <s v="France"/>
    <n v="0"/>
    <n v="140081992"/>
    <s v="Canal+"/>
    <n v="114"/>
  </r>
  <r>
    <s v="Even Cowgirls Get the Blues"/>
    <s v="R"/>
    <x v="3"/>
    <x v="13"/>
    <s v="May 20, 1994 (United States)"/>
    <n v="4.4000000000000004"/>
    <x v="105"/>
    <s v="Gus Van Sant"/>
    <s v="Tom Robbins"/>
    <s v="Uma Thurman"/>
    <s v="United States"/>
    <n v="8000000"/>
    <n v="1708873"/>
    <s v="New Line Cinema"/>
    <n v="106"/>
  </r>
  <r>
    <s v="Life with Mikey"/>
    <s v="PG"/>
    <x v="3"/>
    <x v="13"/>
    <s v="June 4, 1993 (United States)"/>
    <n v="5.6"/>
    <x v="106"/>
    <s v="James Lapine"/>
    <s v="Marc Lawrence"/>
    <s v="Michael J. Fox"/>
    <s v="United States"/>
    <n v="0"/>
    <n v="12440858"/>
    <s v="Touchstone Pictures"/>
    <n v="91"/>
  </r>
  <r>
    <s v="Best of the Best II"/>
    <s v="R"/>
    <x v="2"/>
    <x v="13"/>
    <s v="March 5, 1993 (United States)"/>
    <n v="5.6"/>
    <x v="201"/>
    <s v="Robert Radler"/>
    <s v="Max Strom"/>
    <s v="Eric Roberts"/>
    <s v="United States"/>
    <n v="7000000"/>
    <n v="6608687"/>
    <s v="Picture Securities"/>
    <n v="101"/>
  </r>
  <r>
    <s v="The Thief and the Cobbler"/>
    <s v="G"/>
    <x v="10"/>
    <x v="13"/>
    <s v="August 25, 1995 (United States)"/>
    <n v="7.1"/>
    <x v="44"/>
    <s v="Richard Williams"/>
    <s v="Richard Williams"/>
    <s v="Vincent Price"/>
    <s v="United Kingdom"/>
    <n v="25000000"/>
    <n v="669276"/>
    <s v="Richard Williams Productions"/>
    <n v="90"/>
  </r>
  <r>
    <s v="My Boyfriend's Back"/>
    <s v="PG-13"/>
    <x v="3"/>
    <x v="13"/>
    <s v="August 6, 1993 (United States)"/>
    <n v="5.4"/>
    <x v="34"/>
    <s v="Bob Balaban"/>
    <s v="Dean Lorey"/>
    <s v="Andrew Lowery"/>
    <s v="United States"/>
    <n v="12000000"/>
    <n v="3335984"/>
    <s v="Touchstone Pictures"/>
    <n v="85"/>
  </r>
  <r>
    <s v="Warlock: The Armageddon"/>
    <s v="R"/>
    <x v="2"/>
    <x v="13"/>
    <s v="September 24, 1993 (United States)"/>
    <n v="5.4"/>
    <x v="37"/>
    <s v="Anthony Hickox"/>
    <s v="Kevin Rock"/>
    <s v="Julian Sands"/>
    <s v="United States"/>
    <n v="3000000"/>
    <n v="3902679"/>
    <s v="Trimark Pictures"/>
    <n v="98"/>
  </r>
  <r>
    <s v="The Scent of Green Papaya"/>
    <s v="Not Rated"/>
    <x v="0"/>
    <x v="13"/>
    <s v="January 28, 1994 (United States)"/>
    <n v="7.4"/>
    <x v="419"/>
    <s v="Anh Hung Tran"/>
    <s v="Anh Hung Tran"/>
    <s v="Nu Yên-Khê Tran"/>
    <s v="Vietnam"/>
    <n v="0"/>
    <n v="1700992"/>
    <s v="Les Productions Lazennec"/>
    <n v="104"/>
  </r>
  <r>
    <s v="Kika"/>
    <s v="Unrated"/>
    <x v="3"/>
    <x v="13"/>
    <s v="May 6, 1994 (United States)"/>
    <n v="6.5"/>
    <x v="38"/>
    <s v="Pedro Almodóvar"/>
    <s v="Pedro Almodóvar"/>
    <s v="Peter Coyote"/>
    <s v="Spain"/>
    <n v="0"/>
    <n v="2019581"/>
    <s v="El Deseo"/>
    <n v="114"/>
  </r>
  <r>
    <s v="Wide Sargasso Sea"/>
    <s v="NC-17"/>
    <x v="0"/>
    <x v="13"/>
    <s v="April 16, 1993 (United States)"/>
    <n v="5.7"/>
    <x v="51"/>
    <s v="John Duigan"/>
    <s v="Jan Sharp"/>
    <s v="Karina Lombard"/>
    <s v="Australia"/>
    <n v="0"/>
    <n v="1614784"/>
    <s v="Laughing Kookaburra Productions"/>
    <n v="98"/>
  </r>
  <r>
    <s v="Iron Monkey"/>
    <s v="PG-13"/>
    <x v="2"/>
    <x v="13"/>
    <s v="October 12, 2001 (United States)"/>
    <n v="7.5"/>
    <x v="29"/>
    <s v="Woo-Ping Yuen"/>
    <s v="Tan Cheung"/>
    <s v="Rongguang Yu"/>
    <s v="Hong Kong"/>
    <n v="11000000"/>
    <n v="14694904"/>
    <s v="Film Workshop"/>
    <n v="85"/>
  </r>
  <r>
    <s v="Mr. Nanny"/>
    <s v="PG"/>
    <x v="2"/>
    <x v="13"/>
    <s v="October 8, 1993 (United States)"/>
    <n v="3.8"/>
    <x v="28"/>
    <s v="Michael Gottlieb"/>
    <s v="Edward Rugoff"/>
    <s v="Hulk Hogan"/>
    <s v="United States"/>
    <n v="10000000"/>
    <n v="4348572"/>
    <s v="New Line Cinema"/>
    <n v="84"/>
  </r>
  <r>
    <s v="The Real McCoy"/>
    <s v="PG-13"/>
    <x v="6"/>
    <x v="13"/>
    <s v="September 10, 1993 (United States)"/>
    <n v="5.5"/>
    <x v="420"/>
    <s v="Russell Mulcahy"/>
    <s v="Desmond Lowden"/>
    <s v="Kim Basinger"/>
    <s v="United States"/>
    <n v="0"/>
    <n v="6484246"/>
    <s v="Bregman/Baer Productions"/>
    <n v="105"/>
  </r>
  <r>
    <s v="3 Ninjas: Knuckle Up"/>
    <s v="PG-13"/>
    <x v="2"/>
    <x v="13"/>
    <s v="April 7, 1995 (United States)"/>
    <n v="4.3"/>
    <x v="201"/>
    <s v="Sang-ok Shin"/>
    <s v="Alex S. Kim"/>
    <s v="Victor Wong"/>
    <s v="United States"/>
    <n v="0"/>
    <n v="413479"/>
    <s v="Sheen Productions"/>
    <n v="85"/>
  </r>
  <r>
    <s v="Father Hood"/>
    <s v="PG-13"/>
    <x v="1"/>
    <x v="13"/>
    <s v="August 27, 1993 (United States)"/>
    <n v="4.9000000000000004"/>
    <x v="46"/>
    <s v="Darrell Roodt"/>
    <s v="Scott Spencer"/>
    <s v="Patrick Swayze"/>
    <s v="United States"/>
    <n v="0"/>
    <n v="3418141"/>
    <s v="Hollywood Pictures"/>
    <n v="95"/>
  </r>
  <r>
    <s v="Faraway, So Close!"/>
    <s v="PG-13"/>
    <x v="0"/>
    <x v="13"/>
    <s v="December 21, 1993 (United States)"/>
    <n v="7.3"/>
    <x v="153"/>
    <s v="Wim Wenders"/>
    <s v="Wim Wenders"/>
    <s v="Otto Sander"/>
    <s v="Germany"/>
    <n v="10500000"/>
    <n v="810455"/>
    <s v="Road Movies Filmproduktion"/>
    <n v="140"/>
  </r>
  <r>
    <s v="Dangerous Game"/>
    <s v="R"/>
    <x v="0"/>
    <x v="13"/>
    <s v="November 19, 1993 (United States)"/>
    <n v="5.6"/>
    <x v="112"/>
    <s v="Abel Ferrara"/>
    <s v="Nicholas St. John"/>
    <s v="Harvey Keitel"/>
    <s v="Italy"/>
    <n v="10000000"/>
    <n v="1261210"/>
    <s v="Cecchi Gori Europa N.V."/>
    <n v="108"/>
  </r>
  <r>
    <s v="Deadfall"/>
    <s v="R"/>
    <x v="6"/>
    <x v="13"/>
    <s v="October 8, 1993 (United States)"/>
    <n v="4"/>
    <x v="156"/>
    <s v="Christopher Coppola"/>
    <s v="Christopher Coppola"/>
    <s v="Michael Biehn"/>
    <s v="United States"/>
    <n v="10000000"/>
    <n v="18369"/>
    <s v="Trimark Pictures"/>
    <n v="98"/>
  </r>
  <r>
    <s v="A Home of Our Own"/>
    <s v="PG"/>
    <x v="5"/>
    <x v="13"/>
    <s v="November 5, 1993 (United States)"/>
    <n v="7.1"/>
    <x v="156"/>
    <s v="Tony Bill"/>
    <s v="Patrick Sheane Duncan"/>
    <s v="Kathy Bates"/>
    <s v="United States"/>
    <n v="12000000"/>
    <n v="1677807"/>
    <s v="A&amp;M Films"/>
    <n v="104"/>
  </r>
  <r>
    <s v="A Far Off Place"/>
    <s v="PG"/>
    <x v="1"/>
    <x v="13"/>
    <s v="March 12, 1993 (United States)"/>
    <n v="6.6"/>
    <x v="99"/>
    <s v="Mikael Salomon"/>
    <s v="Lourens van der Post"/>
    <s v="Reese Witherspoon"/>
    <s v="United States"/>
    <n v="0"/>
    <n v="12890752"/>
    <s v="Walt Disney Pictures"/>
    <n v="108"/>
  </r>
  <r>
    <s v="Guilty as Sin"/>
    <s v="R"/>
    <x v="6"/>
    <x v="13"/>
    <s v="June 4, 1993 (United States)"/>
    <n v="5.6"/>
    <x v="104"/>
    <s v="Sidney Lumet"/>
    <s v="Larry Cohen"/>
    <s v="Rebecca De Mornay"/>
    <s v="United States"/>
    <n v="12000000"/>
    <n v="22866222"/>
    <s v="Hollywood Pictures"/>
    <n v="107"/>
  </r>
  <r>
    <s v="The Wedding Banquet"/>
    <s v="R"/>
    <x v="3"/>
    <x v="13"/>
    <s v="August 4, 1993 (United States)"/>
    <n v="7.6"/>
    <x v="21"/>
    <s v="Ang Lee"/>
    <s v="Ang Lee"/>
    <s v="Winston Chao"/>
    <s v="Taiwan"/>
    <n v="1000000"/>
    <n v="6933459"/>
    <s v="Ang Lee Productions"/>
    <n v="106"/>
  </r>
  <r>
    <s v="Another Stakeout"/>
    <s v="PG-13"/>
    <x v="3"/>
    <x v="13"/>
    <s v="July 23, 1993 (United States)"/>
    <n v="5.6"/>
    <x v="38"/>
    <s v="John Badham"/>
    <s v="Jim Kouf"/>
    <s v="Richard Dreyfuss"/>
    <s v="United States"/>
    <n v="0"/>
    <n v="20208496"/>
    <s v="Touchstone Pictures"/>
    <n v="108"/>
  </r>
  <r>
    <s v="Aspen Extreme"/>
    <s v="PG-13"/>
    <x v="0"/>
    <x v="13"/>
    <s v="January 22, 1993 (United States)"/>
    <n v="6"/>
    <x v="54"/>
    <s v="Patrick Hasburgh"/>
    <s v="Patrick Hasburgh"/>
    <s v="Paul Gross"/>
    <s v="United States"/>
    <n v="14000000"/>
    <n v="8041049"/>
    <s v="Hollywood Pictures"/>
    <n v="113"/>
  </r>
  <r>
    <s v="Suture"/>
    <s v="Not Rated"/>
    <x v="0"/>
    <x v="13"/>
    <s v="August 24, 1994 (France)"/>
    <n v="6.6"/>
    <x v="57"/>
    <s v="Scott McGehee"/>
    <s v="Scott McGehee"/>
    <s v="Dennis Haysbert"/>
    <s v="United States"/>
    <n v="0"/>
    <n v="102780"/>
    <s v="Kino Korsakoff"/>
    <n v="96"/>
  </r>
  <r>
    <s v="Blink"/>
    <s v="R"/>
    <x v="6"/>
    <x v="13"/>
    <s v="January 26, 1994 (United States)"/>
    <n v="6.2"/>
    <x v="253"/>
    <s v="Michael Apted"/>
    <s v="Dana Stevens"/>
    <s v="Madeleine Stowe"/>
    <s v="United States"/>
    <n v="11000000"/>
    <n v="16696219"/>
    <s v="New Line Cinema"/>
    <n v="106"/>
  </r>
  <r>
    <s v="Where the Rivers Flow North"/>
    <s v="PG-13"/>
    <x v="0"/>
    <x v="13"/>
    <s v="March 4, 1994 (United States)"/>
    <n v="6.7"/>
    <x v="516"/>
    <s v="Jay Craven"/>
    <s v="Howard Frank Mosher"/>
    <s v="Rip Torn"/>
    <s v="United States"/>
    <n v="0"/>
    <n v="595505"/>
    <s v="Caledonia Pictures"/>
    <n v="106"/>
  </r>
  <r>
    <s v="Sugar Hill"/>
    <s v="R"/>
    <x v="6"/>
    <x v="13"/>
    <s v="February 25, 1994 (United States)"/>
    <n v="5.9"/>
    <x v="34"/>
    <s v="Leon Ichaso"/>
    <s v="Barry Michael Cooper"/>
    <s v="Wesley Snipes"/>
    <s v="United States"/>
    <n v="10000000"/>
    <n v="18225518"/>
    <s v="Beacon Communications"/>
    <n v="123"/>
  </r>
  <r>
    <s v="Man's Best Friend"/>
    <s v="R"/>
    <x v="3"/>
    <x v="13"/>
    <s v="November 19, 1993 (United States)"/>
    <n v="5.2"/>
    <x v="26"/>
    <s v="John Lafia"/>
    <s v="John Lafia"/>
    <s v="Ally Sheedy"/>
    <s v="United States"/>
    <n v="6000000"/>
    <n v="12974636"/>
    <s v="New Line Cinema"/>
    <n v="87"/>
  </r>
  <r>
    <s v="Mr. Jones"/>
    <s v="R"/>
    <x v="0"/>
    <x v="13"/>
    <s v="October 8, 1993 (United States)"/>
    <n v="5.8"/>
    <x v="194"/>
    <s v="Mike Figgis"/>
    <s v="Eric Roth"/>
    <s v="Richard Gere"/>
    <s v="United States"/>
    <n v="25000000"/>
    <n v="8345845"/>
    <s v="Rastar Productions"/>
    <n v="114"/>
  </r>
  <r>
    <s v="Carnosaur"/>
    <s v="R"/>
    <x v="4"/>
    <x v="13"/>
    <s v="May 21, 1993 (United States)"/>
    <n v="3.6"/>
    <x v="44"/>
    <s v="Adam Simon"/>
    <s v="John Brosnan"/>
    <s v="Diane Ladd"/>
    <s v="United States"/>
    <n v="850000"/>
    <n v="1753979"/>
    <s v="New Horizons Picture"/>
    <n v="83"/>
  </r>
  <r>
    <s v="Mr. Wonderful"/>
    <s v="PG-13"/>
    <x v="3"/>
    <x v="13"/>
    <s v="October 15, 1993 (United States)"/>
    <n v="5.9"/>
    <x v="195"/>
    <s v="Anthony Minghella"/>
    <s v="Amy Schor Ferris"/>
    <s v="Matt Dillon"/>
    <s v="United States"/>
    <n v="13000000"/>
    <n v="3125424"/>
    <s v="Night Life Inc."/>
    <n v="98"/>
  </r>
  <r>
    <s v="Cop &amp; ½"/>
    <s v="PG"/>
    <x v="3"/>
    <x v="13"/>
    <s v="April 2, 1993 (United States)"/>
    <n v="4.0999999999999996"/>
    <x v="419"/>
    <s v="Henry Winkler"/>
    <s v="Arne Olsen"/>
    <s v="Burt Reynolds"/>
    <s v="United States"/>
    <n v="14000000"/>
    <n v="40689691"/>
    <s v="Imagine Films Entertainment"/>
    <n v="97"/>
  </r>
  <r>
    <s v="Madadayo"/>
    <m/>
    <x v="0"/>
    <x v="13"/>
    <s v="April 17, 1993 (Japan)"/>
    <n v="7.3"/>
    <x v="25"/>
    <s v="Akira Kurosawa"/>
    <s v="Ishirô Honda"/>
    <s v="Tatsuo Matsumura"/>
    <s v="Japan"/>
    <n v="11900000"/>
    <n v="596"/>
    <s v="DENTSU Music And Entertainment"/>
    <n v="134"/>
  </r>
  <r>
    <s v="Caro diario"/>
    <s v="Unrated"/>
    <x v="5"/>
    <x v="13"/>
    <s v="September 30, 1994 (United States)"/>
    <n v="7.3"/>
    <x v="205"/>
    <s v="Nanni Moretti"/>
    <s v="Nanni Moretti"/>
    <s v="Nanni Moretti"/>
    <s v="Italy"/>
    <n v="0"/>
    <n v="225278"/>
    <s v="Sacher Film"/>
    <n v="100"/>
  </r>
  <r>
    <s v="Jack the Bear"/>
    <s v="PG-13"/>
    <x v="3"/>
    <x v="13"/>
    <s v="April 2, 1993 (United States)"/>
    <n v="6.5"/>
    <x v="41"/>
    <s v="Marshall Herskovitz"/>
    <s v="Dan McCall"/>
    <s v="Danny DeVito"/>
    <s v="United States"/>
    <n v="0"/>
    <n v="5145823"/>
    <s v="Twentieth Century Fox"/>
    <n v="99"/>
  </r>
  <r>
    <s v="Money for Nothing"/>
    <s v="R"/>
    <x v="3"/>
    <x v="13"/>
    <s v="September 10, 1993 (United States)"/>
    <n v="5.7"/>
    <x v="44"/>
    <s v="Ramón Menéndez"/>
    <s v="Mark Bowden"/>
    <s v="John Cusack"/>
    <s v="United States"/>
    <n v="11000000"/>
    <n v="1039824"/>
    <s v="Permut Presentations"/>
    <n v="100"/>
  </r>
  <r>
    <s v="Naked in New York"/>
    <s v="R"/>
    <x v="3"/>
    <x v="13"/>
    <s v="April 13, 1994 (United States)"/>
    <n v="5.6"/>
    <x v="113"/>
    <s v="Daniel Algrant"/>
    <s v="Daniel Algrant"/>
    <s v="Eric Stoltz"/>
    <s v="United States"/>
    <n v="0"/>
    <n v="1038959"/>
    <s v="Some Film"/>
    <n v="95"/>
  </r>
  <r>
    <s v="Son of the Pink Panther"/>
    <s v="PG"/>
    <x v="3"/>
    <x v="13"/>
    <s v="August 27, 1993 (United States)"/>
    <n v="3.9"/>
    <x v="258"/>
    <s v="Blake Edwards"/>
    <s v="Maurice Richlin"/>
    <s v="Roberto Benigni"/>
    <s v="Italy"/>
    <n v="25000000"/>
    <n v="2438031"/>
    <s v="Filmauro"/>
    <n v="93"/>
  </r>
  <r>
    <s v="Jung on zo"/>
    <s v="R"/>
    <x v="2"/>
    <x v="13"/>
    <s v="June 24, 1993 (Hong Kong)"/>
    <n v="6.8"/>
    <x v="159"/>
    <s v="Kirk Wong"/>
    <s v="Tin Nam Chun"/>
    <s v="Jackie Chan"/>
    <s v="Hong Kong"/>
    <n v="0"/>
    <n v="3741869"/>
    <s v="Golden Harvest Company"/>
    <n v="103"/>
  </r>
  <r>
    <s v="Totally F***ed Up"/>
    <s v="Unrated"/>
    <x v="3"/>
    <x v="13"/>
    <s v="January 13, 1995 (United Kingdom)"/>
    <n v="6.4"/>
    <x v="156"/>
    <s v="Gregg Araki"/>
    <s v="Gregg Araki"/>
    <s v="James Duval"/>
    <s v="United States"/>
    <n v="0"/>
    <n v="101071"/>
    <s v="Blurco"/>
    <n v="78"/>
  </r>
  <r>
    <s v="Bodies, Rest &amp; Motion"/>
    <s v="R"/>
    <x v="0"/>
    <x v="13"/>
    <s v="April 9, 1993 (United States)"/>
    <n v="5.7"/>
    <x v="155"/>
    <s v="Michael Steinberg"/>
    <s v="Roger Hedden"/>
    <s v="Phoebe Cates"/>
    <s v="United States"/>
    <n v="2500000"/>
    <n v="764724"/>
    <s v="Fine Line Features"/>
    <n v="95"/>
  </r>
  <r>
    <s v="House of Cards"/>
    <s v="PG-13"/>
    <x v="0"/>
    <x v="13"/>
    <s v="June 25, 1993 (United States)"/>
    <n v="6.2"/>
    <x v="47"/>
    <s v="Michael Lessac"/>
    <s v="Michael Lessac"/>
    <s v="Kathleen Turner"/>
    <s v="Italy"/>
    <n v="0"/>
    <n v="322871"/>
    <s v="A&amp;M Films"/>
    <n v="109"/>
  </r>
  <r>
    <s v="Bhaji on the Beach"/>
    <s v="R"/>
    <x v="3"/>
    <x v="13"/>
    <s v="May 1994 (United States)"/>
    <n v="6.4"/>
    <x v="59"/>
    <s v="Gurinder Chadha"/>
    <s v="Gurinder Chadha"/>
    <s v="Kim Vithana"/>
    <s v="United Kingdom"/>
    <n v="0"/>
    <n v="735162"/>
    <s v="Channel Four Films"/>
    <n v="101"/>
  </r>
  <r>
    <s v="Silent Tongue"/>
    <s v="PG-13"/>
    <x v="0"/>
    <x v="13"/>
    <s v="January 27, 1995 (United Kingdom)"/>
    <n v="5.3"/>
    <x v="59"/>
    <s v="Sam Shepard"/>
    <s v="Sam Shepard"/>
    <s v="Alan Bates"/>
    <s v="France"/>
    <n v="0"/>
    <n v="61274"/>
    <s v="Belbo Films"/>
    <n v="102"/>
  </r>
  <r>
    <s v="Amos &amp; Andrew"/>
    <s v="PG-13"/>
    <x v="3"/>
    <x v="13"/>
    <s v="March 5, 1993 (United States)"/>
    <n v="5.7"/>
    <x v="197"/>
    <s v="E. Max Frye"/>
    <s v="E. Max Frye"/>
    <s v="Nicolas Cage"/>
    <s v="United States"/>
    <n v="0"/>
    <n v="9745803"/>
    <s v="Castle Rock Entertainment"/>
    <n v="96"/>
  </r>
  <r>
    <s v="Splitting Heirs"/>
    <s v="PG-13"/>
    <x v="3"/>
    <x v="13"/>
    <s v="April 30, 1993 (United States)"/>
    <n v="5.5"/>
    <x v="26"/>
    <s v="Robert Young"/>
    <s v="Eric Idle"/>
    <s v="Eric Idle"/>
    <s v="United Kingdom"/>
    <n v="0"/>
    <n v="3246063"/>
    <s v="Prominent Features"/>
    <n v="87"/>
  </r>
  <r>
    <s v="Born Yesterday"/>
    <s v="PG"/>
    <x v="3"/>
    <x v="13"/>
    <s v="March 26, 1993 (United States)"/>
    <n v="5.2"/>
    <x v="44"/>
    <s v="Luis Mandoki"/>
    <s v="Garson Kanin"/>
    <s v="Melanie Griffith"/>
    <s v="United States"/>
    <n v="0"/>
    <n v="17952857"/>
    <s v="Hollywood Pictures"/>
    <n v="100"/>
  </r>
  <r>
    <s v="Mother's Boys"/>
    <s v="R"/>
    <x v="0"/>
    <x v="13"/>
    <s v="March 18, 1994 (United States)"/>
    <n v="5.4"/>
    <x v="156"/>
    <s v="Yves Simoneau"/>
    <s v="Bernard Taylor"/>
    <s v="Jamie Lee Curtis"/>
    <s v="United States"/>
    <n v="8000000"/>
    <n v="737548"/>
    <s v="Miramax"/>
    <n v="96"/>
  </r>
  <r>
    <s v="The Nutcracker"/>
    <s v="G"/>
    <x v="8"/>
    <x v="13"/>
    <s v="November 24, 1993 (United States)"/>
    <n v="5.9"/>
    <x v="51"/>
    <s v="Emile Ardolino"/>
    <s v="Susan Cooper"/>
    <s v="Darci Kistler"/>
    <s v="United States"/>
    <n v="19000000"/>
    <n v="2119994"/>
    <s v="Krasnow Productions"/>
    <n v="92"/>
  </r>
  <r>
    <s v="Philadelphia Experiment II"/>
    <s v="PG-13"/>
    <x v="2"/>
    <x v="13"/>
    <s v="June 4, 1994 (South Korea)"/>
    <n v="4.5"/>
    <x v="51"/>
    <s v="Stephen Cornwell"/>
    <s v="Wallace C. Bennett"/>
    <s v="Brad Johnson"/>
    <s v="United States"/>
    <n v="5000000"/>
    <n v="2970"/>
    <s v="Trimark Pictures"/>
    <n v="97"/>
  </r>
  <r>
    <s v="Blue"/>
    <s v="Not Rated"/>
    <x v="5"/>
    <x v="13"/>
    <s v="December 3, 1993 (United States)"/>
    <n v="7.3"/>
    <x v="68"/>
    <s v="Derek Jarman"/>
    <s v="Derek Jarman"/>
    <s v="Derek Jarman"/>
    <s v="United Kingdom"/>
    <n v="0"/>
    <m/>
    <s v="Channel 4 Television Corporation"/>
    <n v="79"/>
  </r>
  <r>
    <s v="Fear of a Black Hat"/>
    <s v="R"/>
    <x v="3"/>
    <x v="13"/>
    <s v="June 3, 1994 (United States)"/>
    <n v="7.2"/>
    <x v="41"/>
    <s v="Rusty Cundieff"/>
    <s v="Rusty Cundieff"/>
    <s v="Larry B. Scott"/>
    <s v="United States"/>
    <n v="999999"/>
    <n v="233824"/>
    <s v="Incorporated Television Company (ITC)"/>
    <n v="88"/>
  </r>
  <r>
    <s v="Ed and His Dead Mother"/>
    <s v="PG-13"/>
    <x v="3"/>
    <x v="13"/>
    <s v="November 17, 1993 (United States)"/>
    <n v="6"/>
    <x v="51"/>
    <s v="Jonathan Wacks"/>
    <s v="Chuck Hughes"/>
    <s v="Eric Christmas"/>
    <s v="United States"/>
    <n v="1800000"/>
    <m/>
    <s v="Incorporated Television Company (ITC)"/>
    <n v="93"/>
  </r>
  <r>
    <s v="Boiling Point"/>
    <s v="R"/>
    <x v="2"/>
    <x v="13"/>
    <s v="April 16, 1993 (United States)"/>
    <n v="5"/>
    <x v="37"/>
    <s v="James B. Harris"/>
    <s v="Gerald Petievich"/>
    <s v="Wesley Snipes"/>
    <s v="United States"/>
    <n v="9000000"/>
    <n v="10058318"/>
    <s v="StudioCanal"/>
    <n v="92"/>
  </r>
  <r>
    <s v="A Dangerous Woman"/>
    <s v="R"/>
    <x v="0"/>
    <x v="13"/>
    <s v="December 3, 1993 (United States)"/>
    <n v="5.8"/>
    <x v="113"/>
    <s v="Stephen Gyllenhaal"/>
    <s v="Mary McGarry Morris"/>
    <s v="Debra Winger"/>
    <s v="United States"/>
    <n v="0"/>
    <n v="1497222"/>
    <s v="Island World"/>
    <n v="102"/>
  </r>
  <r>
    <s v="Josh and S.A.M."/>
    <s v="PG-13"/>
    <x v="1"/>
    <x v="13"/>
    <s v="November 24, 1993 (United States)"/>
    <n v="5.7"/>
    <x v="53"/>
    <s v="Billy Weber"/>
    <s v="Frank Deese"/>
    <s v="Jacob Tierney"/>
    <s v="United States"/>
    <n v="18000000"/>
    <n v="1640220"/>
    <s v="Castle Rock Entertainment"/>
    <n v="96"/>
  </r>
  <r>
    <s v="Ethan Frome"/>
    <s v="PG"/>
    <x v="0"/>
    <x v="13"/>
    <s v="March 12, 1993 (United States)"/>
    <n v="6.2"/>
    <x v="40"/>
    <s v="John Madden"/>
    <s v="Richard Nelson"/>
    <s v="Liam Neeson"/>
    <s v="United Kingdom"/>
    <n v="0"/>
    <n v="296081"/>
    <s v="American Playhouse"/>
    <n v="99"/>
  </r>
  <r>
    <s v="The Night We Never Met"/>
    <s v="R"/>
    <x v="3"/>
    <x v="13"/>
    <s v="April 30, 1993 (United States)"/>
    <n v="6"/>
    <x v="48"/>
    <s v="Warren Leight"/>
    <s v="Warren Leight"/>
    <s v="Matthew Broderick"/>
    <s v="United States"/>
    <n v="8000000"/>
    <n v="1884814"/>
    <s v="Miramax"/>
    <n v="99"/>
  </r>
  <r>
    <s v="The Shawshank Redemption"/>
    <s v="R"/>
    <x v="0"/>
    <x v="14"/>
    <s v="October 14, 1994 (United States)"/>
    <n v="9.3000000000000007"/>
    <x v="517"/>
    <s v="Frank Darabont"/>
    <s v="Stephen King"/>
    <s v="Tim Robbins"/>
    <s v="United States"/>
    <n v="25000000"/>
    <n v="28817291"/>
    <s v="Castle Rock Entertainment"/>
    <n v="142"/>
  </r>
  <r>
    <s v="Pulp Fiction"/>
    <s v="R"/>
    <x v="6"/>
    <x v="14"/>
    <s v="October 14, 1994 (United States)"/>
    <n v="8.9"/>
    <x v="518"/>
    <s v="Quentin Tarantino"/>
    <s v="Quentin Tarantino"/>
    <s v="John Travolta"/>
    <s v="United States"/>
    <n v="8000000"/>
    <n v="213928762"/>
    <s v="Miramax"/>
    <n v="154"/>
  </r>
  <r>
    <s v="Forrest Gump"/>
    <s v="PG-13"/>
    <x v="0"/>
    <x v="14"/>
    <s v="July 6, 1994 (United States)"/>
    <n v="8.8000000000000007"/>
    <x v="518"/>
    <s v="Robert Zemeckis"/>
    <s v="Winston Groom"/>
    <s v="Tom Hanks"/>
    <s v="United States"/>
    <n v="55000000"/>
    <n v="678226133"/>
    <s v="Paramount Pictures"/>
    <n v="142"/>
  </r>
  <r>
    <s v="Léon: The Professional"/>
    <s v="R"/>
    <x v="2"/>
    <x v="14"/>
    <s v="November 18, 1994 (United States)"/>
    <n v="8.5"/>
    <x v="287"/>
    <s v="Luc Besson"/>
    <s v="Luc Besson"/>
    <s v="Jean Reno"/>
    <s v="France"/>
    <n v="0"/>
    <n v="19552639"/>
    <s v="Gaumont"/>
    <n v="110"/>
  </r>
  <r>
    <s v="True Lies"/>
    <s v="R"/>
    <x v="2"/>
    <x v="14"/>
    <s v="July 15, 1994 (United States)"/>
    <n v="7.2"/>
    <x v="384"/>
    <s v="James Cameron"/>
    <s v="Claude Zidi"/>
    <s v="Arnold Schwarzenegger"/>
    <s v="United States"/>
    <n v="115000000"/>
    <n v="378882411"/>
    <s v="Twentieth Century Fox"/>
    <n v="141"/>
  </r>
  <r>
    <s v="The Lion King"/>
    <s v="G"/>
    <x v="10"/>
    <x v="14"/>
    <s v="June 24, 1994 (United States)"/>
    <n v="8.5"/>
    <x v="519"/>
    <s v="Roger Allers"/>
    <s v="Irene Mecchi"/>
    <s v="Matthew Broderick"/>
    <s v="United States"/>
    <n v="45000000"/>
    <n v="1083720877"/>
    <s v="Walt Disney Pictures"/>
    <n v="88"/>
  </r>
  <r>
    <s v="The Mask"/>
    <s v="PG-13"/>
    <x v="2"/>
    <x v="14"/>
    <s v="July 29, 1994 (United States)"/>
    <n v="6.9"/>
    <x v="520"/>
    <s v="Chuck Russell"/>
    <s v="Michael Fallon"/>
    <s v="Jim Carrey"/>
    <s v="United States"/>
    <n v="23000000"/>
    <n v="351583407"/>
    <s v="New Line Cinema"/>
    <n v="101"/>
  </r>
  <r>
    <s v="Speed"/>
    <s v="R"/>
    <x v="2"/>
    <x v="14"/>
    <s v="June 10, 1994 (United States)"/>
    <n v="7.2"/>
    <x v="521"/>
    <s v="Jan de Bont"/>
    <s v="Graham Yost"/>
    <s v="Keanu Reeves"/>
    <s v="United States"/>
    <n v="30000000"/>
    <n v="350448145"/>
    <s v="The Mark Gordon Company"/>
    <n v="116"/>
  </r>
  <r>
    <s v="Stargate"/>
    <s v="PG-13"/>
    <x v="2"/>
    <x v="14"/>
    <s v="October 28, 1994 (United States)"/>
    <n v="7.1"/>
    <x v="480"/>
    <s v="Roland Emmerich"/>
    <s v="Dean Devlin"/>
    <s v="Kurt Russell"/>
    <s v="United States"/>
    <n v="55000000"/>
    <n v="196567262"/>
    <s v="Canal+"/>
    <n v="116"/>
  </r>
  <r>
    <s v="The Little Rascals"/>
    <s v="PG"/>
    <x v="3"/>
    <x v="14"/>
    <s v="August 5, 1994 (United States)"/>
    <n v="6.3"/>
    <x v="147"/>
    <s v="Penelope Spheeris"/>
    <s v="Penelope Spheeris"/>
    <s v="Travis Tedford"/>
    <s v="United States"/>
    <n v="23000000"/>
    <n v="67308282"/>
    <s v="Universal Pictures"/>
    <n v="82"/>
  </r>
  <r>
    <s v="Dumb and Dumber"/>
    <s v="PG-13"/>
    <x v="3"/>
    <x v="14"/>
    <s v="December 16, 1994 (United States)"/>
    <n v="7.3"/>
    <x v="522"/>
    <s v="Peter Farrelly"/>
    <s v="Peter Farrelly"/>
    <s v="Jim Carrey"/>
    <s v="United States"/>
    <n v="17000000"/>
    <n v="247275374"/>
    <s v="New Line Cinema"/>
    <n v="107"/>
  </r>
  <r>
    <s v="Legends of the Fall"/>
    <s v="R"/>
    <x v="0"/>
    <x v="14"/>
    <s v="January 13, 1995 (United States)"/>
    <n v="7.5"/>
    <x v="523"/>
    <s v="Edward Zwick"/>
    <s v="Susan Shilliday"/>
    <s v="Brad Pitt"/>
    <s v="United States"/>
    <n v="30000000"/>
    <n v="160638883"/>
    <s v="TriStar Pictures"/>
    <n v="133"/>
  </r>
  <r>
    <s v="Natural Born Killers"/>
    <s v="R"/>
    <x v="2"/>
    <x v="14"/>
    <s v="August 26, 1994 (United States)"/>
    <n v="7.3"/>
    <x v="524"/>
    <s v="Oliver Stone"/>
    <s v="Quentin Tarantino"/>
    <s v="Woody Harrelson"/>
    <s v="United States"/>
    <n v="34000000"/>
    <n v="50283563"/>
    <s v="Warner Bros."/>
    <n v="118"/>
  </r>
  <r>
    <s v="The Crow"/>
    <s v="R"/>
    <x v="2"/>
    <x v="14"/>
    <s v="May 13, 1994 (United States)"/>
    <n v="7.6"/>
    <x v="84"/>
    <s v="Alex Proyas"/>
    <s v="James O'Barr"/>
    <s v="Brandon Lee"/>
    <s v="United States"/>
    <n v="23000000"/>
    <n v="50693129"/>
    <s v="Crowvision Inc."/>
    <n v="102"/>
  </r>
  <r>
    <s v="Interview with the Vampire: the Vampire Chronicles"/>
    <s v="R"/>
    <x v="0"/>
    <x v="14"/>
    <s v="November 11, 1994 (United States)"/>
    <n v="7.5"/>
    <x v="525"/>
    <s v="Neil Jordan"/>
    <s v="Anne Rice"/>
    <s v="Brad Pitt"/>
    <s v="United States"/>
    <n v="60000000"/>
    <n v="223664608"/>
    <s v="Geffen Pictures"/>
    <n v="123"/>
  </r>
  <r>
    <s v="Four Weddings and a Funeral"/>
    <s v="R"/>
    <x v="3"/>
    <x v="14"/>
    <s v="April 15, 1994 (United States)"/>
    <n v="7.1"/>
    <x v="387"/>
    <s v="Mike Newell"/>
    <s v="Richard Curtis"/>
    <s v="Hugh Grant"/>
    <s v="United Kingdom"/>
    <n v="4400000"/>
    <n v="245700832"/>
    <s v="PolyGram Filmed Entertainment"/>
    <n v="117"/>
  </r>
  <r>
    <s v="The Flintstones"/>
    <s v="PG"/>
    <x v="3"/>
    <x v="14"/>
    <s v="May 27, 1994 (United States)"/>
    <n v="4.9000000000000004"/>
    <x v="94"/>
    <s v="Brian Levant"/>
    <s v="Tom S. Parker"/>
    <s v="John Goodman"/>
    <s v="United States"/>
    <n v="46000000"/>
    <n v="341631208"/>
    <s v="Universal Pictures"/>
    <n v="91"/>
  </r>
  <r>
    <s v="Ace Ventura: Pet Detective"/>
    <s v="PG-13"/>
    <x v="3"/>
    <x v="14"/>
    <s v="February 4, 1994 (United States)"/>
    <n v="6.9"/>
    <x v="498"/>
    <s v="Tom Shadyac"/>
    <s v="Jack Bernstein"/>
    <s v="Jim Carrey"/>
    <s v="United States"/>
    <n v="15000000"/>
    <n v="107217396"/>
    <s v="Morgan Creek Entertainment"/>
    <n v="86"/>
  </r>
  <r>
    <s v="Little Women"/>
    <s v="PG"/>
    <x v="0"/>
    <x v="14"/>
    <s v="December 25, 1994 (United States)"/>
    <n v="7.3"/>
    <x v="11"/>
    <s v="Gillian Armstrong"/>
    <s v="Louisa May Alcott"/>
    <s v="Susan Sarandon"/>
    <s v="United States"/>
    <n v="18000000"/>
    <n v="50083616"/>
    <s v="Columbia Pictures"/>
    <n v="115"/>
  </r>
  <r>
    <s v="Street Fighter"/>
    <s v="PG-13"/>
    <x v="2"/>
    <x v="14"/>
    <s v="December 23, 1994 (United States)"/>
    <n v="4"/>
    <x v="391"/>
    <s v="Steven E. de Souza"/>
    <s v="Steven E. de Souza"/>
    <s v="Jean-Claude Van Damme"/>
    <s v="Japan"/>
    <n v="35000000"/>
    <n v="99431786"/>
    <s v="Capcom Entertainment"/>
    <n v="102"/>
  </r>
  <r>
    <s v="Chungking Express"/>
    <s v="PG-13"/>
    <x v="3"/>
    <x v="14"/>
    <s v="March 8, 1996 (United States)"/>
    <n v="8.1"/>
    <x v="345"/>
    <s v="Kar-Wai Wong"/>
    <s v="Kar-Wai Wong"/>
    <s v="Brigitte Lin"/>
    <s v="Hong Kong"/>
    <n v="0"/>
    <n v="1432358"/>
    <s v="Jet Tone Production"/>
    <n v="102"/>
  </r>
  <r>
    <s v="Clear and Present Danger"/>
    <s v="PG-13"/>
    <x v="2"/>
    <x v="14"/>
    <s v="August 3, 1994 (United States)"/>
    <n v="6.9"/>
    <x v="187"/>
    <s v="Phillip Noyce"/>
    <s v="Tom Clancy"/>
    <s v="Harrison Ford"/>
    <s v="United States"/>
    <n v="62000000"/>
    <n v="215887717"/>
    <s v="Mace Neufeld Productions"/>
    <n v="141"/>
  </r>
  <r>
    <s v="D2: The Mighty Ducks"/>
    <s v="PG"/>
    <x v="3"/>
    <x v="14"/>
    <s v="March 25, 1994 (United States)"/>
    <n v="6.1"/>
    <x v="100"/>
    <s v="Sam Weisman"/>
    <s v="Steven Brill"/>
    <s v="Emilio Estevez"/>
    <s v="United States"/>
    <n v="0"/>
    <n v="45610410"/>
    <s v="Avnet/Kerner Productions"/>
    <n v="106"/>
  </r>
  <r>
    <s v="Heavenly Creatures"/>
    <s v="R"/>
    <x v="5"/>
    <x v="14"/>
    <s v="October 14, 1994 (New Zealand)"/>
    <n v="7.3"/>
    <x v="89"/>
    <s v="Peter Jackson"/>
    <s v="Fran Walsh"/>
    <s v="Melanie Lynskey"/>
    <s v="New Zealand"/>
    <n v="5000000"/>
    <n v="3049135"/>
    <s v="WingNut Films"/>
    <n v="99"/>
  </r>
  <r>
    <s v="Clerks"/>
    <s v="R"/>
    <x v="3"/>
    <x v="14"/>
    <s v="November 9, 1994 (France)"/>
    <n v="7.7"/>
    <x v="526"/>
    <s v="Kevin Smith"/>
    <s v="Kevin Smith"/>
    <s v="Brian O'Halloran"/>
    <s v="United States"/>
    <n v="27000"/>
    <n v="3151130"/>
    <s v="View Askew Productions"/>
    <n v="92"/>
  </r>
  <r>
    <s v="Camp Nowhere"/>
    <s v="PG"/>
    <x v="1"/>
    <x v="14"/>
    <s v="August 26, 1994 (United States)"/>
    <n v="6.1"/>
    <x v="32"/>
    <s v="Jonathan Prince"/>
    <s v="Andrew Kurtzman"/>
    <s v="Jonathan Jackson"/>
    <s v="United States"/>
    <n v="0"/>
    <n v="10475705"/>
    <s v="Hollywood Pictures"/>
    <n v="96"/>
  </r>
  <r>
    <s v="Maverick"/>
    <s v="PG"/>
    <x v="2"/>
    <x v="14"/>
    <s v="May 20, 1994 (United States)"/>
    <n v="7"/>
    <x v="344"/>
    <s v="Richard Donner"/>
    <s v="Roy Huggins"/>
    <s v="Mel Gibson"/>
    <s v="United States"/>
    <n v="75000000"/>
    <n v="183031272"/>
    <s v="Donner/Shuler-Donner Productions"/>
    <n v="127"/>
  </r>
  <r>
    <s v="Wyatt Earp"/>
    <s v="PG-13"/>
    <x v="1"/>
    <x v="14"/>
    <s v="June 24, 1994 (United States)"/>
    <n v="6.7"/>
    <x v="81"/>
    <s v="Lawrence Kasdan"/>
    <s v="Dan Gordon"/>
    <s v="Kevin Costner"/>
    <s v="United States"/>
    <n v="63000000"/>
    <n v="25052000"/>
    <s v="Warner Bros."/>
    <n v="191"/>
  </r>
  <r>
    <s v="The Last Seduction"/>
    <s v="R"/>
    <x v="6"/>
    <x v="14"/>
    <s v="October 26, 1994 (United States)"/>
    <n v="7.1"/>
    <x v="22"/>
    <s v="John Dahl"/>
    <s v="Steve Barancik"/>
    <s v="Linda Fiorentino"/>
    <s v="United Kingdom"/>
    <n v="2500000"/>
    <n v="5842603"/>
    <s v="Incorporated Television Company (ITC)"/>
    <n v="110"/>
  </r>
  <r>
    <s v="The Adventures of Priscilla, Queen of the Desert"/>
    <s v="R"/>
    <x v="3"/>
    <x v="14"/>
    <s v="August 10, 1994 (United States)"/>
    <n v="7.5"/>
    <x v="293"/>
    <s v="Stephan Elliott"/>
    <s v="Stephan Elliott"/>
    <s v="Hugo Weaving"/>
    <s v="Australia"/>
    <n v="0"/>
    <n v="11265402"/>
    <s v="PolyGram Filmed Entertainment"/>
    <n v="104"/>
  </r>
  <r>
    <s v="Little Giants"/>
    <s v="PG"/>
    <x v="3"/>
    <x v="14"/>
    <s v="October 14, 1994 (United States)"/>
    <n v="6.4"/>
    <x v="15"/>
    <s v="Duwayne Dunham"/>
    <s v="James Ferguson"/>
    <s v="Rick Moranis"/>
    <s v="United States"/>
    <n v="20000000"/>
    <n v="19306362"/>
    <s v="Warner Bros."/>
    <n v="107"/>
  </r>
  <r>
    <s v="Ed Wood"/>
    <s v="R"/>
    <x v="5"/>
    <x v="14"/>
    <s v="October 7, 1994 (United States)"/>
    <n v="7.8"/>
    <x v="527"/>
    <s v="Tim Burton"/>
    <s v="Rudolph Grey"/>
    <s v="Johnny Depp"/>
    <s v="United States"/>
    <n v="18000000"/>
    <n v="5887457"/>
    <s v="Touchstone Pictures"/>
    <n v="127"/>
  </r>
  <r>
    <s v="Star Trek: Generations"/>
    <s v="PG"/>
    <x v="2"/>
    <x v="14"/>
    <s v="November 18, 1994 (United States)"/>
    <n v="6.6"/>
    <x v="146"/>
    <s v="David Carson"/>
    <s v="Gene Roddenberry"/>
    <s v="Patrick Stewart"/>
    <s v="United States"/>
    <n v="35000000"/>
    <n v="118071125"/>
    <s v="Paramount Pictures"/>
    <n v="118"/>
  </r>
  <r>
    <s v="Disclosure"/>
    <s v="R"/>
    <x v="0"/>
    <x v="14"/>
    <s v="December 9, 1994 (United States)"/>
    <n v="6.1"/>
    <x v="293"/>
    <s v="Barry Levinson"/>
    <s v="Michael Crichton"/>
    <s v="Michael Douglas"/>
    <s v="United States"/>
    <n v="55000000"/>
    <n v="214015089"/>
    <s v="Warner Bros."/>
    <n v="128"/>
  </r>
  <r>
    <s v="Angels in the Outfield"/>
    <s v="PG"/>
    <x v="3"/>
    <x v="14"/>
    <s v="July 15, 1994 (United States)"/>
    <n v="6.2"/>
    <x v="12"/>
    <s v="William Dear"/>
    <s v="Dorothy Kingsley"/>
    <s v="Danny Glover"/>
    <s v="United States"/>
    <n v="24000000"/>
    <n v="50236831"/>
    <s v="Caravan Pictures"/>
    <n v="102"/>
  </r>
  <r>
    <s v="In the Mouth of Madness"/>
    <s v="R"/>
    <x v="0"/>
    <x v="14"/>
    <s v="February 3, 1995 (United States)"/>
    <n v="7.2"/>
    <x v="436"/>
    <s v="John Carpenter"/>
    <s v="Michael De Luca"/>
    <s v="Sam Neill"/>
    <s v="United States"/>
    <n v="8000000"/>
    <n v="8924549"/>
    <s v="New Line Cinema"/>
    <n v="95"/>
  </r>
  <r>
    <s v="Richie Rich"/>
    <s v="PG"/>
    <x v="3"/>
    <x v="14"/>
    <s v="December 21, 1994 (United States)"/>
    <n v="5.4"/>
    <x v="18"/>
    <s v="Donald Petrie"/>
    <s v="Neil Tolkin"/>
    <s v="Macaulay Culkin"/>
    <s v="United States"/>
    <n v="40000000"/>
    <n v="38087756"/>
    <s v="Warner Bros."/>
    <n v="95"/>
  </r>
  <r>
    <s v="Beverly Hills Cop III"/>
    <s v="R"/>
    <x v="2"/>
    <x v="14"/>
    <s v="May 25, 1994 (United States)"/>
    <n v="5.6"/>
    <x v="146"/>
    <s v="John Landis"/>
    <s v="Danilo Bach"/>
    <s v="Eddie Murphy"/>
    <s v="United States"/>
    <n v="50000000"/>
    <n v="119208989"/>
    <s v="Paramount Pictures"/>
    <n v="104"/>
  </r>
  <r>
    <s v="Reality Bites"/>
    <s v="PG-13"/>
    <x v="3"/>
    <x v="14"/>
    <s v="February 18, 1994 (United States)"/>
    <n v="6.6"/>
    <x v="81"/>
    <s v="Ben Stiller"/>
    <s v="Helen Childress"/>
    <s v="Winona Ryder"/>
    <s v="United States"/>
    <n v="11500000"/>
    <n v="33351557"/>
    <s v="Jersey Films"/>
    <n v="99"/>
  </r>
  <r>
    <s v="Naked Gun 33 1/3: the Final Insult"/>
    <s v="PG-13"/>
    <x v="3"/>
    <x v="14"/>
    <s v="March 18, 1994 (United States)"/>
    <n v="6.5"/>
    <x v="143"/>
    <s v="Peter Segal"/>
    <s v="Pat Proft"/>
    <s v="Leslie Nielsen"/>
    <s v="United States"/>
    <n v="30000000"/>
    <n v="51132598"/>
    <s v="Paramount Pictures"/>
    <n v="83"/>
  </r>
  <r>
    <s v="Sirens"/>
    <s v="R"/>
    <x v="3"/>
    <x v="14"/>
    <s v="March 25, 1994 (United States)"/>
    <n v="5.9"/>
    <x v="9"/>
    <s v="John Duigan"/>
    <s v="John Duigan"/>
    <s v="Hugh Grant"/>
    <s v="Australia"/>
    <n v="0"/>
    <n v="7770731"/>
    <s v="British Screen Finance Ltd."/>
    <n v="98"/>
  </r>
  <r>
    <s v="Three Colors: Red"/>
    <s v="R"/>
    <x v="0"/>
    <x v="14"/>
    <s v="November 23, 1994 (United States)"/>
    <n v="8.1"/>
    <x v="93"/>
    <s v="Krzysztof Kieslowski"/>
    <s v="Krzysztof Kieslowski"/>
    <s v="Irène Jacob"/>
    <s v="Switzerland"/>
    <n v="0"/>
    <n v="3581969"/>
    <s v="MK2 Productions"/>
    <n v="99"/>
  </r>
  <r>
    <s v="Junior"/>
    <s v="PG-13"/>
    <x v="3"/>
    <x v="14"/>
    <s v="November 23, 1994 (United States)"/>
    <n v="4.5999999999999996"/>
    <x v="18"/>
    <s v="Ivan Reitman"/>
    <s v="Kevin Wade"/>
    <s v="Arnold Schwarzenegger"/>
    <s v="United States"/>
    <n v="60000000"/>
    <n v="108431355"/>
    <s v="Universal Pictures"/>
    <n v="109"/>
  </r>
  <r>
    <s v="New Nightmare"/>
    <s v="R"/>
    <x v="7"/>
    <x v="14"/>
    <s v="October 14, 1994 (United States)"/>
    <n v="6.5"/>
    <x v="239"/>
    <s v="Wes Craven"/>
    <s v="Wes Craven"/>
    <s v="Heather Langenkamp"/>
    <s v="United States"/>
    <n v="8000000"/>
    <n v="19721741"/>
    <s v="New Line Cinema"/>
    <n v="112"/>
  </r>
  <r>
    <s v="Baby's Day Out"/>
    <s v="PG"/>
    <x v="1"/>
    <x v="14"/>
    <s v="July 1, 1994 (United States)"/>
    <n v="6.2"/>
    <x v="293"/>
    <s v="Patrick Read Johnson"/>
    <s v="John Hughes"/>
    <s v="Lara Flynn Boyle"/>
    <s v="United States"/>
    <n v="48000000"/>
    <n v="16827402"/>
    <s v="Twentieth Century Fox"/>
    <n v="99"/>
  </r>
  <r>
    <s v="The River Wild"/>
    <s v="PG-13"/>
    <x v="1"/>
    <x v="14"/>
    <s v="September 30, 1994 (United States)"/>
    <n v="6.4"/>
    <x v="348"/>
    <s v="Curtis Hanson"/>
    <s v="Denis O'Neill"/>
    <s v="Meryl Streep"/>
    <s v="United States"/>
    <n v="45000000"/>
    <n v="94216343"/>
    <s v="Universal Pictures"/>
    <n v="111"/>
  </r>
  <r>
    <s v="Airheads"/>
    <s v="PG-13"/>
    <x v="3"/>
    <x v="14"/>
    <s v="August 5, 1994 (United States)"/>
    <n v="6.1"/>
    <x v="81"/>
    <s v="Michael Lehmann"/>
    <s v="Rich Wilkes"/>
    <s v="Brendan Fraser"/>
    <s v="United States"/>
    <n v="0"/>
    <n v="5751882"/>
    <s v="Twentieth Century Fox"/>
    <n v="92"/>
  </r>
  <r>
    <s v="Texas Chainsaw Massacre: The Next Generation"/>
    <s v="R"/>
    <x v="3"/>
    <x v="14"/>
    <s v="January 1, 1994 (Germany)"/>
    <n v="3.3"/>
    <x v="16"/>
    <s v="Kim Henkel"/>
    <s v="Kim Henkel"/>
    <s v="Renée Zellweger"/>
    <s v="United States"/>
    <n v="600000"/>
    <n v="185898"/>
    <s v="Ultra Muchos Productions"/>
    <n v="87"/>
  </r>
  <r>
    <s v="The Next Karate Kid"/>
    <s v="PG"/>
    <x v="2"/>
    <x v="14"/>
    <s v="September 9, 1994 (United States)"/>
    <n v="4.5"/>
    <x v="101"/>
    <s v="Christopher Cain"/>
    <s v="Robert Mark Kamen"/>
    <s v="Pat Morita"/>
    <s v="United States"/>
    <n v="12000000"/>
    <n v="15876353"/>
    <s v="Columbia Pictures"/>
    <n v="107"/>
  </r>
  <r>
    <s v="Blown Away"/>
    <s v="R"/>
    <x v="2"/>
    <x v="14"/>
    <s v="July 1, 1994 (United States)"/>
    <n v="6.2"/>
    <x v="17"/>
    <s v="Stephen Hopkins"/>
    <s v="John Rice"/>
    <s v="Jeff Bridges"/>
    <s v="United States"/>
    <n v="28000000"/>
    <n v="30156002"/>
    <s v="Metro-Goldwyn-Mayer (MGM)"/>
    <n v="121"/>
  </r>
  <r>
    <s v="Color of Night"/>
    <s v="R"/>
    <x v="16"/>
    <x v="14"/>
    <s v="August 19, 1994 (United States)"/>
    <n v="5.2"/>
    <x v="301"/>
    <s v="Richard Rush"/>
    <s v="Billy Ray"/>
    <s v="Bruce Willis"/>
    <s v="United States"/>
    <n v="40000000"/>
    <n v="19726050"/>
    <s v="Cinergi Pictures Entertainment"/>
    <n v="121"/>
  </r>
  <r>
    <s v="North"/>
    <s v="PG"/>
    <x v="1"/>
    <x v="14"/>
    <s v="July 22, 1994 (United States)"/>
    <n v="4.5"/>
    <x v="38"/>
    <s v="Rob Reiner"/>
    <s v="Alan Zweibel"/>
    <s v="Elijah Wood"/>
    <s v="United States"/>
    <n v="40000000"/>
    <n v="7182747"/>
    <s v="Castle Rock Entertainment"/>
    <n v="87"/>
  </r>
  <r>
    <s v="Muriel's Wedding"/>
    <s v="R"/>
    <x v="3"/>
    <x v="14"/>
    <s v="March 31, 1995 (United States)"/>
    <n v="7.2"/>
    <x v="14"/>
    <s v="P.J. Hogan"/>
    <s v="P.J. Hogan"/>
    <s v="Toni Collette"/>
    <s v="Australia"/>
    <n v="9000000"/>
    <n v="15482277"/>
    <s v="CiBy 2000"/>
    <n v="106"/>
  </r>
  <r>
    <s v="The Client"/>
    <s v="PG-13"/>
    <x v="6"/>
    <x v="14"/>
    <s v="July 20, 1994 (United States)"/>
    <n v="6.7"/>
    <x v="243"/>
    <s v="Joel Schumacher"/>
    <s v="John Grisham"/>
    <s v="Susan Sarandon"/>
    <s v="United States"/>
    <n v="45000000"/>
    <n v="117615211"/>
    <s v="Warner Bros."/>
    <n v="119"/>
  </r>
  <r>
    <s v="Blank Check"/>
    <s v="PG"/>
    <x v="3"/>
    <x v="14"/>
    <s v="February 11, 1994 (United States)"/>
    <n v="5.3"/>
    <x v="97"/>
    <s v="Rupert Wainwright"/>
    <s v="Blake Snyder"/>
    <s v="Brian Bonsall"/>
    <s v="United States"/>
    <n v="0"/>
    <n v="30577969"/>
    <s v="Walt Disney Pictures"/>
    <n v="93"/>
  </r>
  <r>
    <s v="It Could Happen to You"/>
    <s v="PG"/>
    <x v="3"/>
    <x v="14"/>
    <s v="July 29, 1994 (United States)"/>
    <n v="6.4"/>
    <x v="14"/>
    <s v="Andrew Bergman"/>
    <s v="Jane Anderson"/>
    <s v="Nicolas Cage"/>
    <s v="United States"/>
    <n v="20000000"/>
    <n v="37939757"/>
    <s v="TriStar Pictures"/>
    <n v="101"/>
  </r>
  <r>
    <s v="Only You"/>
    <s v="PG"/>
    <x v="3"/>
    <x v="14"/>
    <s v="October 7, 1994 (United States)"/>
    <n v="6.5"/>
    <x v="16"/>
    <s v="Norman Jewison"/>
    <s v="Diane Drake"/>
    <s v="Marisa Tomei"/>
    <s v="United States"/>
    <n v="0"/>
    <n v="20059210"/>
    <s v="TriStar Pictures"/>
    <n v="109"/>
  </r>
  <r>
    <s v="Once Were Warriors"/>
    <s v="R"/>
    <x v="6"/>
    <x v="14"/>
    <s v="March 3, 1995 (United States)"/>
    <n v="7.9"/>
    <x v="76"/>
    <s v="Lee Tamahori"/>
    <s v="Riwia Brown"/>
    <s v="Rena Owen"/>
    <s v="New Zealand"/>
    <n v="0"/>
    <n v="1608570"/>
    <s v="Communicado Productions"/>
    <n v="102"/>
  </r>
  <r>
    <s v="Wolf"/>
    <s v="R"/>
    <x v="0"/>
    <x v="14"/>
    <s v="June 17, 1994 (United States)"/>
    <n v="6.2"/>
    <x v="11"/>
    <s v="Mike Nichols"/>
    <s v="Jim Harrison"/>
    <s v="Jack Nicholson"/>
    <s v="United States"/>
    <n v="70000000"/>
    <n v="131002597"/>
    <s v="Columbia Pictures"/>
    <n v="125"/>
  </r>
  <r>
    <s v="Mary Shelley's Frankenstein"/>
    <s v="R"/>
    <x v="0"/>
    <x v="14"/>
    <s v="November 4, 1994 (United States)"/>
    <n v="6.4"/>
    <x v="239"/>
    <s v="Kenneth Branagh"/>
    <s v="Mary Shelley"/>
    <s v="Robert De Niro"/>
    <s v="United States"/>
    <n v="45000000"/>
    <n v="112006296"/>
    <s v="TriStar Pictures"/>
    <n v="123"/>
  </r>
  <r>
    <s v="Exit to Eden"/>
    <s v="R"/>
    <x v="3"/>
    <x v="14"/>
    <s v="October 14, 1994 (United States)"/>
    <n v="4.3"/>
    <x v="252"/>
    <s v="Garry Marshall"/>
    <s v="Anne Rice"/>
    <s v="Dana Delany"/>
    <s v="United States"/>
    <n v="25000000"/>
    <n v="6841570"/>
    <s v="Savoy Pictures"/>
    <n v="113"/>
  </r>
  <r>
    <s v="The Jungle Book"/>
    <s v="PG"/>
    <x v="1"/>
    <x v="14"/>
    <s v="December 25, 1994 (United States)"/>
    <n v="6"/>
    <x v="27"/>
    <s v="Stephen Sommers"/>
    <s v="Rudyard Kipling"/>
    <s v="Jason Scott Lee"/>
    <s v="United States"/>
    <n v="27000000"/>
    <n v="43229904"/>
    <s v="Vegahom Europe"/>
    <n v="111"/>
  </r>
  <r>
    <s v="The Hudsucker Proxy"/>
    <s v="PG"/>
    <x v="3"/>
    <x v="14"/>
    <s v="March 11, 1994 (United States)"/>
    <n v="7.2"/>
    <x v="146"/>
    <s v="Joel Coen"/>
    <s v="Ethan Coen"/>
    <s v="Tim Robbins"/>
    <s v="United Kingdom"/>
    <n v="40000000"/>
    <n v="2816518"/>
    <s v="PolyGram Filmed Entertainment"/>
    <n v="111"/>
  </r>
  <r>
    <s v="Timecop"/>
    <s v="R"/>
    <x v="2"/>
    <x v="14"/>
    <s v="September 16, 1994 (United States)"/>
    <n v="5.9"/>
    <x v="188"/>
    <s v="Peter Hyams"/>
    <s v="Mark Verheiden"/>
    <s v="Jean-Claude Van Damme"/>
    <s v="United States"/>
    <n v="27000000"/>
    <n v="101646581"/>
    <s v="Largo Entertainment"/>
    <n v="99"/>
  </r>
  <r>
    <s v="The Santa Clause"/>
    <s v="PG"/>
    <x v="3"/>
    <x v="14"/>
    <s v="November 11, 1994 (United States)"/>
    <n v="6.5"/>
    <x v="441"/>
    <s v="John Pasquin"/>
    <s v="Leo Benvenuti"/>
    <s v="Tim Allen"/>
    <s v="United States"/>
    <n v="22000000"/>
    <n v="190539357"/>
    <s v="Walt Disney Pictures"/>
    <n v="97"/>
  </r>
  <r>
    <s v="The Specialist"/>
    <s v="R"/>
    <x v="2"/>
    <x v="14"/>
    <s v="October 7, 1994 (United States)"/>
    <n v="5.6"/>
    <x v="148"/>
    <s v="Luis Llosa"/>
    <s v="John Shirley"/>
    <s v="Sylvester Stallone"/>
    <s v="United States"/>
    <n v="45000000"/>
    <n v="170362582"/>
    <s v="Warner Bros."/>
    <n v="110"/>
  </r>
  <r>
    <s v="The Pagemaster"/>
    <s v="G"/>
    <x v="10"/>
    <x v="14"/>
    <s v="November 23, 1994 (United States)"/>
    <n v="6.1"/>
    <x v="22"/>
    <s v="Pixote Hunt"/>
    <s v="David Kirschner"/>
    <s v="Macaulay Culkin"/>
    <s v="United States"/>
    <n v="27000000"/>
    <n v="13670688"/>
    <s v="Twentieth Century Fox"/>
    <n v="80"/>
  </r>
  <r>
    <s v="Shallow Grave"/>
    <s v="R"/>
    <x v="6"/>
    <x v="14"/>
    <s v="February 10, 1995 (United States)"/>
    <n v="7.3"/>
    <x v="343"/>
    <s v="Danny Boyle"/>
    <s v="John Hodge"/>
    <s v="Kerry Fox"/>
    <s v="United Kingdom"/>
    <n v="2500000"/>
    <n v="2079569"/>
    <s v="Channel Four Films"/>
    <n v="89"/>
  </r>
  <r>
    <s v="Serial Mom"/>
    <s v="R"/>
    <x v="3"/>
    <x v="14"/>
    <s v="April 13, 1994 (United States)"/>
    <n v="6.8"/>
    <x v="101"/>
    <s v="John Waters"/>
    <s v="John Waters"/>
    <s v="Kathleen Turner"/>
    <s v="United States"/>
    <n v="13000000"/>
    <n v="7820688"/>
    <s v="Savoy Pictures"/>
    <n v="95"/>
  </r>
  <r>
    <s v="Bad Girls"/>
    <s v="R"/>
    <x v="2"/>
    <x v="14"/>
    <s v="April 22, 1994 (United States)"/>
    <n v="5.2"/>
    <x v="23"/>
    <s v="Jonathan Kaplan"/>
    <s v="Albert S. Ruddy"/>
    <s v="Madeleine Stowe"/>
    <s v="United States"/>
    <n v="25000000"/>
    <n v="15240435"/>
    <s v="Twentieth Century Fox"/>
    <n v="99"/>
  </r>
  <r>
    <s v="The Shadow"/>
    <s v="PG-13"/>
    <x v="2"/>
    <x v="14"/>
    <s v="July 1, 1994 (United States)"/>
    <n v="6.1"/>
    <x v="33"/>
    <s v="Russell Mulcahy"/>
    <s v="Walter B. Gibson"/>
    <s v="Alec Baldwin"/>
    <s v="United States"/>
    <n v="25000000"/>
    <n v="48063435"/>
    <s v="Universal Pictures"/>
    <n v="108"/>
  </r>
  <r>
    <s v="When a Man Loves a Woman"/>
    <s v="R"/>
    <x v="0"/>
    <x v="14"/>
    <s v="May 13, 1994 (United States)"/>
    <n v="6.6"/>
    <x v="16"/>
    <s v="Luis Mandoki"/>
    <s v="Ronald Bass"/>
    <s v="Meg Ryan"/>
    <s v="United States"/>
    <n v="0"/>
    <n v="50021959"/>
    <s v="Touchstone Pictures"/>
    <n v="126"/>
  </r>
  <r>
    <s v="Blue Sky"/>
    <s v="PG-13"/>
    <x v="0"/>
    <x v="14"/>
    <s v="September 16, 1994 (United States)"/>
    <n v="6.4"/>
    <x v="256"/>
    <s v="Tony Richardson"/>
    <s v="Rama Laurie Stagner"/>
    <s v="Jessica Lange"/>
    <s v="United States"/>
    <n v="16000000"/>
    <n v="3359465"/>
    <s v="Orion Pictures"/>
    <n v="101"/>
  </r>
  <r>
    <s v="Quiz Show"/>
    <s v="PG-13"/>
    <x v="5"/>
    <x v="14"/>
    <s v="October 7, 1994 (United States)"/>
    <n v="7.5"/>
    <x v="18"/>
    <s v="Robert Redford"/>
    <s v="Paul Attanasio"/>
    <s v="Ralph Fiennes"/>
    <s v="United States"/>
    <n v="31000000"/>
    <n v="24822619"/>
    <s v="Baltimore Pictures"/>
    <n v="133"/>
  </r>
  <r>
    <s v="Surviving the Game"/>
    <s v="R"/>
    <x v="2"/>
    <x v="14"/>
    <s v="April 15, 1994 (United States)"/>
    <n v="6.2"/>
    <x v="35"/>
    <s v="Ernest R. Dickerson"/>
    <s v="Eric Bernt"/>
    <s v="Rutger Hauer"/>
    <s v="United States"/>
    <n v="7400000"/>
    <n v="7727256"/>
    <s v="New Line Cinema"/>
    <n v="96"/>
  </r>
  <r>
    <s v="My Father the Hero"/>
    <s v="PG"/>
    <x v="3"/>
    <x v="14"/>
    <s v="February 4, 1994 (United States)"/>
    <n v="5.5"/>
    <x v="35"/>
    <s v="Steve Miner"/>
    <s v="Gérard Lauzier"/>
    <s v="Gérard Depardieu"/>
    <s v="France"/>
    <n v="0"/>
    <n v="25479558"/>
    <s v="Touchstone Pictures"/>
    <n v="90"/>
  </r>
  <r>
    <s v="Nell"/>
    <s v="PG-13"/>
    <x v="0"/>
    <x v="14"/>
    <s v="December 23, 1994 (United States)"/>
    <n v="6.5"/>
    <x v="101"/>
    <s v="Michael Apted"/>
    <s v="Mark Handley"/>
    <s v="Jodie Foster"/>
    <s v="United States"/>
    <n v="24500000"/>
    <n v="106683817"/>
    <s v="Egg Pictures"/>
    <n v="112"/>
  </r>
  <r>
    <s v="Three Colors: White"/>
    <s v="R"/>
    <x v="3"/>
    <x v="14"/>
    <s v="June 10, 1994 (United States)"/>
    <n v="7.6"/>
    <x v="391"/>
    <s v="Krzysztof Kieslowski"/>
    <s v="Krzysztof Kieslowski"/>
    <s v="Zbigniew Zamachowski"/>
    <s v="Switzerland"/>
    <n v="0"/>
    <n v="1237219"/>
    <s v="MK2 Productions"/>
    <n v="92"/>
  </r>
  <r>
    <s v="My Girl 2"/>
    <s v="PG"/>
    <x v="3"/>
    <x v="14"/>
    <s v="February 11, 1994 (United States)"/>
    <n v="5.3"/>
    <x v="97"/>
    <s v="Howard Zieff"/>
    <s v="Laurice Elehwany"/>
    <s v="Dan Aykroyd"/>
    <s v="United States"/>
    <n v="0"/>
    <n v="17359799"/>
    <s v="Imagine Films Entertainment"/>
    <n v="99"/>
  </r>
  <r>
    <s v="Chasers"/>
    <s v="R"/>
    <x v="2"/>
    <x v="14"/>
    <s v="April 22, 1994 (United States)"/>
    <n v="5.0999999999999996"/>
    <x v="300"/>
    <s v="Dennis Hopper"/>
    <s v="Joe Batteer"/>
    <s v="Tom Berenger"/>
    <s v="United States"/>
    <n v="0"/>
    <n v="1596687"/>
    <s v="Morgan Creek Entertainment"/>
    <n v="102"/>
  </r>
  <r>
    <s v="The Getaway"/>
    <s v="R"/>
    <x v="2"/>
    <x v="14"/>
    <s v="February 11, 1994 (United States)"/>
    <n v="5.8"/>
    <x v="27"/>
    <s v="Roger Donaldson"/>
    <s v="Jim Thompson"/>
    <s v="Alec Baldwin"/>
    <s v="United States"/>
    <n v="0"/>
    <n v="30057974"/>
    <s v="Universal Pictures"/>
    <n v="115"/>
  </r>
  <r>
    <s v="Major League II"/>
    <s v="PG"/>
    <x v="3"/>
    <x v="14"/>
    <s v="March 30, 1994 (United States)"/>
    <n v="5.6"/>
    <x v="151"/>
    <s v="David S. Ward"/>
    <s v="David S. Ward"/>
    <s v="Charlie Sheen"/>
    <s v="United States"/>
    <n v="25000000"/>
    <n v="30626182"/>
    <s v="Warner Bros."/>
    <n v="105"/>
  </r>
  <r>
    <s v="Torment"/>
    <s v="Not Rated"/>
    <x v="6"/>
    <x v="14"/>
    <s v="November 1994 (United States)"/>
    <n v="7.1"/>
    <x v="43"/>
    <s v="Claude Chabrol"/>
    <s v="Claude Chabrol"/>
    <s v="Emmanuelle Béart"/>
    <s v="France"/>
    <n v="0"/>
    <n v="39003"/>
    <s v="MK2 Productions"/>
    <n v="102"/>
  </r>
  <r>
    <s v="Don Juan DeMarco"/>
    <s v="PG-13"/>
    <x v="3"/>
    <x v="14"/>
    <s v="April 7, 1995 (United States)"/>
    <n v="6.7"/>
    <x v="13"/>
    <s v="Jeremy Leven"/>
    <s v="Lord Byron"/>
    <s v="Johnny Depp"/>
    <s v="United States"/>
    <n v="25000000"/>
    <n v="68792531"/>
    <s v="New Line Cinema"/>
    <n v="97"/>
  </r>
  <r>
    <s v="Exotica"/>
    <s v="R"/>
    <x v="0"/>
    <x v="14"/>
    <s v="March 24, 1995 (United States)"/>
    <n v="7.1"/>
    <x v="97"/>
    <s v="Atom Egoyan"/>
    <s v="Atom Egoyan"/>
    <s v="Bruce Greenwood"/>
    <s v="Canada"/>
    <n v="0"/>
    <n v="4221036"/>
    <s v="Alliance Entertainment"/>
    <n v="103"/>
  </r>
  <r>
    <s v="Clifford"/>
    <s v="PG"/>
    <x v="3"/>
    <x v="14"/>
    <s v="April 1, 1994 (United States)"/>
    <n v="5.5"/>
    <x v="105"/>
    <s v="Paul Flaherty"/>
    <s v="William Porter"/>
    <s v="Martin Short"/>
    <s v="United States"/>
    <n v="19000000"/>
    <n v="7408745"/>
    <s v="Orion Pictures"/>
    <n v="90"/>
  </r>
  <r>
    <s v="Thumbelina"/>
    <s v="G"/>
    <x v="10"/>
    <x v="14"/>
    <s v="March 30, 1994 (United States)"/>
    <n v="6.4"/>
    <x v="29"/>
    <s v="Don Bluth"/>
    <s v="Hans Christian Andersen"/>
    <s v="Jodi Benson"/>
    <s v="Ireland"/>
    <n v="28000000"/>
    <n v="11373501"/>
    <s v="Don Bluth"/>
    <n v="86"/>
  </r>
  <r>
    <s v="Double Dragon"/>
    <s v="PG-13"/>
    <x v="2"/>
    <x v="14"/>
    <s v="November 4, 1994 (United States)"/>
    <n v="3.8"/>
    <x v="23"/>
    <s v="James Yukich"/>
    <s v="Paul Dini"/>
    <s v="Robert Patrick"/>
    <s v="United States"/>
    <n v="7850000"/>
    <n v="2341309"/>
    <s v="Greenleaf Productions"/>
    <n v="96"/>
  </r>
  <r>
    <s v="Death and the Maiden"/>
    <s v="R"/>
    <x v="0"/>
    <x v="14"/>
    <s v="January 27, 1995 (United States)"/>
    <n v="7.3"/>
    <x v="301"/>
    <s v="Roman Polanski"/>
    <s v="Ariel Dorfman"/>
    <s v="Sigourney Weaver"/>
    <s v="United Kingdom"/>
    <n v="12000000"/>
    <n v="3103716"/>
    <s v="Fine Line Features"/>
    <n v="103"/>
  </r>
  <r>
    <s v="PCU"/>
    <s v="PG-13"/>
    <x v="3"/>
    <x v="14"/>
    <s v="April 29, 1994 (United States)"/>
    <n v="6.6"/>
    <x v="23"/>
    <s v="Hart Bochner"/>
    <s v="Adam Leff"/>
    <s v="Jeremy Piven"/>
    <s v="United States"/>
    <n v="8000000"/>
    <n v="4330020"/>
    <s v="Twentieth Century Fox"/>
    <n v="79"/>
  </r>
  <r>
    <s v="The Postman"/>
    <s v="PG"/>
    <x v="5"/>
    <x v="14"/>
    <s v="March 22, 1996 (United States)"/>
    <n v="7.7"/>
    <x v="87"/>
    <s v="Michael Radford"/>
    <s v="Antonio Skármeta"/>
    <s v="Massimo Troisi"/>
    <s v="Italy"/>
    <n v="3000000"/>
    <n v="21898920"/>
    <s v="Cecchi Gori Group Tiger Cinematografica"/>
    <n v="108"/>
  </r>
  <r>
    <s v="8 Seconds"/>
    <s v="PG-13"/>
    <x v="5"/>
    <x v="14"/>
    <s v="February 25, 1994 (United States)"/>
    <n v="6.6"/>
    <x v="104"/>
    <s v="John G. Avildsen"/>
    <s v="Monte Merrick"/>
    <s v="Luke Perry"/>
    <s v="United States"/>
    <n v="7000000"/>
    <n v="19623396"/>
    <s v="Jersey Films"/>
    <n v="105"/>
  </r>
  <r>
    <s v="The Madness of King George"/>
    <s v="PG-13"/>
    <x v="5"/>
    <x v="14"/>
    <s v="December 28, 1994 (United States)"/>
    <n v="7.2"/>
    <x v="29"/>
    <s v="Nicholas Hytner"/>
    <s v="Alan Bennett"/>
    <s v="Nigel Hawthorne"/>
    <s v="United Kingdom"/>
    <n v="65897768"/>
    <n v="15238689"/>
    <s v="The Samuel Goldwyn Company"/>
    <n v="110"/>
  </r>
  <r>
    <s v="Of Love and Shadows"/>
    <s v="R"/>
    <x v="0"/>
    <x v="14"/>
    <s v="May 10, 1996 (United States)"/>
    <n v="5.0999999999999996"/>
    <x v="40"/>
    <s v="Betty Kaplan"/>
    <s v="Isabel Allende"/>
    <s v="Antonio Banderas"/>
    <s v="United States"/>
    <n v="0"/>
    <n v="1181182"/>
    <s v="Aleph Producciones S.A."/>
    <n v="103"/>
  </r>
  <r>
    <s v="Nobody's Fool"/>
    <s v="R"/>
    <x v="3"/>
    <x v="14"/>
    <s v="January 13, 1995 (United States)"/>
    <n v="7.4"/>
    <x v="97"/>
    <s v="Robert Benton"/>
    <s v="Richard Russo"/>
    <s v="Paul Newman"/>
    <s v="United States"/>
    <n v="20000000"/>
    <n v="39491975"/>
    <s v="Capella International"/>
    <n v="110"/>
  </r>
  <r>
    <s v="Wagons East"/>
    <s v="PG-13"/>
    <x v="1"/>
    <x v="14"/>
    <s v="August 26, 1994 (United States)"/>
    <n v="4.8"/>
    <x v="49"/>
    <s v="Peter Markle"/>
    <s v="Matthew Carlson"/>
    <s v="John Candy"/>
    <s v="United States"/>
    <n v="0"/>
    <n v="4412297"/>
    <s v="Carolco Pictures"/>
    <n v="107"/>
  </r>
  <r>
    <s v="The Secret of Roan Inish"/>
    <s v="PG"/>
    <x v="0"/>
    <x v="14"/>
    <s v="February 3, 1995 (United States)"/>
    <n v="7.5"/>
    <x v="205"/>
    <s v="John Sayles"/>
    <s v="Rosalie K. Fry"/>
    <s v="Jeni Courtney"/>
    <s v="United States"/>
    <n v="3000000"/>
    <n v="6159269"/>
    <s v="Jones Entertainment Group"/>
    <n v="103"/>
  </r>
  <r>
    <s v="Above the Rim"/>
    <s v="R"/>
    <x v="6"/>
    <x v="14"/>
    <s v="March 23, 1994 (United States)"/>
    <n v="6.6"/>
    <x v="30"/>
    <s v="Jeff Pollack"/>
    <s v="Jeff Pollack"/>
    <s v="Duane Martin"/>
    <s v="United States"/>
    <n v="3500000"/>
    <n v="16192320"/>
    <s v="New Line Cinema"/>
    <n v="96"/>
  </r>
  <r>
    <s v="Greedy"/>
    <s v="PG-13"/>
    <x v="3"/>
    <x v="14"/>
    <s v="March 4, 1994 (United States)"/>
    <n v="6.3"/>
    <x v="38"/>
    <s v="Jonathan Lynn"/>
    <s v="Lowell Ganz"/>
    <s v="Michael J. Fox"/>
    <s v="United States"/>
    <n v="0"/>
    <n v="13137484"/>
    <s v="Imagine Entertainment"/>
    <n v="113"/>
  </r>
  <r>
    <s v="With Honors"/>
    <s v="PG-13"/>
    <x v="3"/>
    <x v="14"/>
    <s v="April 29, 1994 (United States)"/>
    <n v="6.7"/>
    <x v="21"/>
    <s v="Alek Keshishian"/>
    <s v="William Mastrosimone"/>
    <s v="Joe Pesci"/>
    <s v="United States"/>
    <n v="0"/>
    <n v="20016254"/>
    <s v="Spring Creek Productions"/>
    <n v="101"/>
  </r>
  <r>
    <s v="Police Academy: Mission to Moscow"/>
    <s v="PG"/>
    <x v="3"/>
    <x v="14"/>
    <s v="August 26, 1994 (United States)"/>
    <n v="3.5"/>
    <x v="76"/>
    <s v="Alan Metter"/>
    <s v="Neal Israel"/>
    <s v="G.W. Bailey"/>
    <s v="United States"/>
    <n v="6200000"/>
    <n v="126247"/>
    <s v="Warner Bros."/>
    <n v="83"/>
  </r>
  <r>
    <s v="Little Big League"/>
    <s v="PG"/>
    <x v="3"/>
    <x v="14"/>
    <s v="June 29, 1994 (United States)"/>
    <n v="6.1"/>
    <x v="9"/>
    <s v="Andrew Scheinman"/>
    <s v="Gregory K. Pincus"/>
    <s v="Luke Edwards"/>
    <s v="United States"/>
    <n v="0"/>
    <n v="12267790"/>
    <s v="Castle Rock Entertainment"/>
    <n v="119"/>
  </r>
  <r>
    <s v="On Deadly Ground"/>
    <s v="R"/>
    <x v="2"/>
    <x v="14"/>
    <s v="February 18, 1994 (United States)"/>
    <n v="4.5999999999999996"/>
    <x v="301"/>
    <s v="Steven Seagal"/>
    <s v="Ed Horowitz"/>
    <s v="Steven Seagal"/>
    <s v="United States"/>
    <n v="50000000"/>
    <n v="38590458"/>
    <s v="Seagal/Nasso Productions"/>
    <n v="101"/>
  </r>
  <r>
    <s v="Ready to Wear"/>
    <s v="R"/>
    <x v="3"/>
    <x v="14"/>
    <s v="December 25, 1994 (United States)"/>
    <n v="5.2"/>
    <x v="30"/>
    <s v="Robert Altman"/>
    <s v="Robert Altman"/>
    <s v="Sophia Loren"/>
    <s v="United States"/>
    <n v="18000000"/>
    <n v="11300653"/>
    <s v="Etalon Film"/>
    <n v="133"/>
  </r>
  <r>
    <s v="Bullets Over Broadway"/>
    <s v="R"/>
    <x v="3"/>
    <x v="14"/>
    <s v="February 24, 1995 (United States)"/>
    <n v="7.4"/>
    <x v="248"/>
    <s v="Woody Allen"/>
    <s v="Woody Allen"/>
    <s v="John Cusack"/>
    <s v="United States"/>
    <n v="20000000"/>
    <n v="13383747"/>
    <s v="Miramax"/>
    <n v="98"/>
  </r>
  <r>
    <s v="Queen Margot"/>
    <s v="R"/>
    <x v="5"/>
    <x v="14"/>
    <s v="December 9, 1994 (United States)"/>
    <n v="7.4"/>
    <x v="27"/>
    <s v="Patrice Chéreau"/>
    <s v="Alexandre Dumas"/>
    <s v="Isabelle Adjani"/>
    <s v="France"/>
    <n v="0"/>
    <n v="1318578"/>
    <s v="Renn Productions"/>
    <n v="159"/>
  </r>
  <r>
    <s v="Crooklyn"/>
    <s v="PG-13"/>
    <x v="3"/>
    <x v="14"/>
    <s v="May 13, 1994 (United States)"/>
    <n v="7"/>
    <x v="198"/>
    <s v="Spike Lee"/>
    <s v="Joie Lee"/>
    <s v="Alfre Woodard"/>
    <s v="United States"/>
    <n v="14000000"/>
    <n v="13642861"/>
    <s v="Universal Pictures"/>
    <n v="115"/>
  </r>
  <r>
    <s v="Spanking the Monkey"/>
    <s v="Unrated"/>
    <x v="3"/>
    <x v="14"/>
    <s v="July 15, 1994 (United States)"/>
    <n v="6.3"/>
    <x v="199"/>
    <s v="David O. Russell"/>
    <s v="David O. Russell"/>
    <s v="Jeremy Davies"/>
    <s v="United States"/>
    <n v="200000"/>
    <n v="1359736"/>
    <s v="Buckeye Films"/>
    <n v="100"/>
  </r>
  <r>
    <s v="The Legend of Drunken Master"/>
    <s v="R"/>
    <x v="2"/>
    <x v="14"/>
    <s v="October 20, 2000 (United States)"/>
    <n v="7.6"/>
    <x v="141"/>
    <s v="Chia-Liang Liu"/>
    <s v="Edward Tang"/>
    <s v="Jackie Chan"/>
    <s v="Hong Kong"/>
    <n v="10000000"/>
    <n v="11555430"/>
    <s v="Golden Harvest Company"/>
    <n v="102"/>
  </r>
  <r>
    <s v="Intersection"/>
    <s v="R"/>
    <x v="0"/>
    <x v="14"/>
    <s v="January 21, 1994 (United States)"/>
    <n v="5.4"/>
    <x v="102"/>
    <s v="Mark Rydell"/>
    <s v="David Rayfiel"/>
    <s v="Richard Gere"/>
    <s v="United States"/>
    <n v="45000000"/>
    <n v="21355893"/>
    <s v="Paramount Pictures"/>
    <n v="98"/>
  </r>
  <r>
    <s v="Sister My Sister"/>
    <s v="R"/>
    <x v="0"/>
    <x v="14"/>
    <s v="July 14, 1995 (United States)"/>
    <n v="6.6"/>
    <x v="195"/>
    <s v="Nancy Meckler"/>
    <s v="Wendy Kesselman"/>
    <s v="Julie Walters"/>
    <s v="United Kingdom"/>
    <n v="0"/>
    <n v="217881"/>
    <s v="British Screen Productions"/>
    <n v="86"/>
  </r>
  <r>
    <s v="Miracle on 34th Street"/>
    <s v="PG"/>
    <x v="8"/>
    <x v="14"/>
    <s v="November 18, 1994 (United States)"/>
    <n v="6.5"/>
    <x v="24"/>
    <s v="Les Mayfield"/>
    <s v="Valentine Davies"/>
    <s v="Richard Attenborough"/>
    <s v="United States"/>
    <n v="0"/>
    <n v="46264384"/>
    <s v="Twentieth Century Fox"/>
    <n v="114"/>
  </r>
  <r>
    <s v="The Swan Princess"/>
    <s v="G"/>
    <x v="10"/>
    <x v="14"/>
    <s v="November 18, 1994 (United States)"/>
    <n v="6.5"/>
    <x v="301"/>
    <s v="Richard Rich"/>
    <s v="Richard Rich"/>
    <s v="Jack Palance"/>
    <s v="United States"/>
    <n v="45000000"/>
    <n v="9771658"/>
    <s v="Nest Family Entertainment"/>
    <n v="90"/>
  </r>
  <r>
    <s v="Threesome"/>
    <s v="R"/>
    <x v="3"/>
    <x v="14"/>
    <s v="April 8, 1994 (United States)"/>
    <n v="6.3"/>
    <x v="38"/>
    <s v="Andrew Fleming"/>
    <s v="Andrew Fleming"/>
    <s v="Lara Flynn Boyle"/>
    <s v="United States"/>
    <n v="0"/>
    <n v="14815317"/>
    <s v="Motion Picture Corporation of America (MPCA)"/>
    <n v="93"/>
  </r>
  <r>
    <s v="The War"/>
    <s v="PG-13"/>
    <x v="0"/>
    <x v="14"/>
    <s v="November 4, 1994 (United States)"/>
    <n v="6.8"/>
    <x v="23"/>
    <s v="Jon Avnet"/>
    <s v="Kathy McWorter"/>
    <s v="Elijah Wood"/>
    <s v="United States"/>
    <n v="0"/>
    <n v="16928556"/>
    <s v="Island World"/>
    <n v="126"/>
  </r>
  <r>
    <s v="The Chase"/>
    <s v="PG-13"/>
    <x v="2"/>
    <x v="14"/>
    <s v="March 4, 1994 (United States)"/>
    <n v="5.8"/>
    <x v="10"/>
    <s v="Adam Rifkin"/>
    <s v="Adam Rifkin"/>
    <s v="Charlie Sheen"/>
    <s v="United States"/>
    <n v="0"/>
    <n v="7924955"/>
    <s v="Capitol Films"/>
    <n v="94"/>
  </r>
  <r>
    <s v="Milk Money"/>
    <s v="PG-13"/>
    <x v="3"/>
    <x v="14"/>
    <s v="August 31, 1994 (United States)"/>
    <n v="5.6"/>
    <x v="23"/>
    <s v="Richard Benjamin"/>
    <s v="John Mattson"/>
    <s v="Melanie Griffith"/>
    <s v="United States"/>
    <n v="0"/>
    <n v="18137661"/>
    <s v="Paramount Pictures"/>
    <n v="110"/>
  </r>
  <r>
    <s v="Renaissance Man"/>
    <s v="PG-13"/>
    <x v="3"/>
    <x v="14"/>
    <s v="June 3, 1994 (United States)"/>
    <n v="6.2"/>
    <x v="27"/>
    <s v="Penny Marshall"/>
    <s v="Jim Burnstein"/>
    <s v="Danny DeVito"/>
    <s v="United States"/>
    <n v="40000000"/>
    <n v="24332324"/>
    <s v="Cinergi Pictures Entertainment"/>
    <n v="128"/>
  </r>
  <r>
    <s v="S.F.W."/>
    <s v="R"/>
    <x v="3"/>
    <x v="14"/>
    <s v="January 20, 1995 (United States)"/>
    <n v="5.8"/>
    <x v="67"/>
    <s v="Jefery Levy"/>
    <s v="Andrew Wellman"/>
    <s v="Stephen Dorff"/>
    <s v="United States"/>
    <n v="0"/>
    <n v="63513"/>
    <s v="Polygram Filmed Entertainment"/>
    <n v="96"/>
  </r>
  <r>
    <s v="Jason's Lyric"/>
    <s v="R"/>
    <x v="6"/>
    <x v="14"/>
    <s v="September 28, 1994 (United States)"/>
    <n v="6.6"/>
    <x v="161"/>
    <s v="Doug McHenry"/>
    <s v="Bobby Smith Jr."/>
    <s v="Allen Payne"/>
    <s v="United States"/>
    <n v="7000000"/>
    <n v="20851521"/>
    <s v="Jackson/McHenry Company,The"/>
    <n v="119"/>
  </r>
  <r>
    <s v="Immortal Beloved"/>
    <s v="R"/>
    <x v="5"/>
    <x v="14"/>
    <s v="January 27, 1995 (United States)"/>
    <n v="7.4"/>
    <x v="33"/>
    <s v="Bernard Rose"/>
    <s v="Bernard Rose"/>
    <s v="Gary Oldman"/>
    <s v="United Kingdom"/>
    <n v="0"/>
    <n v="9914409"/>
    <s v="Icon Entertainment International"/>
    <n v="121"/>
  </r>
  <r>
    <s v="Eat Drink Man Woman"/>
    <s v="Not Rated"/>
    <x v="3"/>
    <x v="14"/>
    <s v="August 3, 1994 (United States)"/>
    <n v="7.8"/>
    <x v="97"/>
    <s v="Ang Lee"/>
    <s v="Ang Lee"/>
    <s v="Sihung Lung"/>
    <s v="Taiwan"/>
    <n v="0"/>
    <n v="7294403"/>
    <s v="Ang Lee Productions"/>
    <n v="124"/>
  </r>
  <r>
    <s v="Blue Chips"/>
    <s v="PG-13"/>
    <x v="0"/>
    <x v="14"/>
    <s v="February 18, 1994 (United States)"/>
    <n v="6.2"/>
    <x v="38"/>
    <s v="William Friedkin"/>
    <s v="Ron Shelton"/>
    <s v="Nick Nolte"/>
    <s v="United States"/>
    <n v="0"/>
    <n v="23070663"/>
    <s v="Paramount Pictures"/>
    <n v="108"/>
  </r>
  <r>
    <s v="The Cowboy Way"/>
    <s v="PG-13"/>
    <x v="2"/>
    <x v="14"/>
    <s v="June 3, 1994 (United States)"/>
    <n v="5.9"/>
    <x v="102"/>
    <s v="Gregg Champion"/>
    <s v="Robert C. Thompson"/>
    <s v="Woody Harrelson"/>
    <s v="United States"/>
    <n v="35000000"/>
    <n v="20280016"/>
    <s v="Imagine Entertainment"/>
    <n v="102"/>
  </r>
  <r>
    <s v="No Escape"/>
    <s v="R"/>
    <x v="2"/>
    <x v="14"/>
    <s v="April 29, 1994 (United States)"/>
    <n v="6.1"/>
    <x v="97"/>
    <s v="Martin Campbell"/>
    <s v="Richard Herley"/>
    <s v="Ray Liotta"/>
    <s v="United States"/>
    <n v="20000000"/>
    <n v="15339030"/>
    <s v="Columbia Pictures"/>
    <n v="118"/>
  </r>
  <r>
    <s v="The Road to Wellville"/>
    <s v="R"/>
    <x v="3"/>
    <x v="14"/>
    <s v="October 28, 1994 (United States)"/>
    <n v="5.9"/>
    <x v="23"/>
    <s v="Alan Parker"/>
    <s v="T. Coraghessan Boyle"/>
    <s v="Anthony Hopkins"/>
    <s v="United States"/>
    <n v="25000000"/>
    <n v="6562513"/>
    <s v="Beacon Communications"/>
    <n v="118"/>
  </r>
  <r>
    <s v="Andre"/>
    <s v="PG"/>
    <x v="1"/>
    <x v="14"/>
    <s v="August 17, 1994 (United States)"/>
    <n v="5.7"/>
    <x v="150"/>
    <s v="George Miller"/>
    <s v="Harry Goodridge"/>
    <s v="Tina Majorino"/>
    <s v="United States"/>
    <n v="0"/>
    <n v="16820893"/>
    <s v="Paramount Pictures"/>
    <n v="94"/>
  </r>
  <r>
    <s v="Highlander: The Final Dimension"/>
    <s v="PG-13"/>
    <x v="2"/>
    <x v="14"/>
    <s v="January 27, 1995 (United States)"/>
    <n v="4.5"/>
    <x v="20"/>
    <s v="Andrew Morahan"/>
    <s v="Gregory Widen"/>
    <s v="Christopher Lambert"/>
    <s v="United Kingdom"/>
    <n v="26000000"/>
    <n v="12303080"/>
    <s v="Fallingcloud"/>
    <n v="99"/>
  </r>
  <r>
    <s v="Cemetery Man"/>
    <s v="R"/>
    <x v="3"/>
    <x v="14"/>
    <s v="April 26, 1996 (United States)"/>
    <n v="7.1"/>
    <x v="20"/>
    <s v="Michele Soavi"/>
    <s v="Tiziano Sclavi"/>
    <s v="Rupert Everett"/>
    <s v="Italy"/>
    <n v="4000000"/>
    <n v="253986"/>
    <s v="Audifilm"/>
    <n v="105"/>
  </r>
  <r>
    <s v="Death Machine"/>
    <s v="R"/>
    <x v="2"/>
    <x v="14"/>
    <s v="May 26, 1995 (United Kingdom)"/>
    <n v="5.6"/>
    <x v="36"/>
    <s v="Stephen Norrington"/>
    <s v="Stephen Norrington"/>
    <s v="Brad Dourif"/>
    <s v="United Kingdom"/>
    <n v="0"/>
    <n v="3129045"/>
    <s v="Entertainment Film Distributors"/>
    <n v="120"/>
  </r>
  <r>
    <s v="Ashes of Time"/>
    <s v="R"/>
    <x v="2"/>
    <x v="14"/>
    <s v="September 17, 1994 (Hong Kong)"/>
    <n v="7.1"/>
    <x v="21"/>
    <s v="Kar-Wai Wong"/>
    <s v="Louis Cha"/>
    <s v="Brigitte Lin"/>
    <s v="Hong Kong"/>
    <n v="0"/>
    <n v="1977198"/>
    <s v="Jet Tone Production"/>
    <n v="100"/>
  </r>
  <r>
    <s v="Brainscan"/>
    <s v="R"/>
    <x v="3"/>
    <x v="14"/>
    <s v="April 22, 1994 (United States)"/>
    <n v="6.1"/>
    <x v="35"/>
    <s v="John Flynn"/>
    <s v="Brian Owens"/>
    <s v="Edward Furlong"/>
    <s v="United Kingdom"/>
    <n v="0"/>
    <n v="4352094"/>
    <s v="Admire Productions Ltd."/>
    <n v="96"/>
  </r>
  <r>
    <s v="Cabin Boy"/>
    <s v="PG-13"/>
    <x v="1"/>
    <x v="14"/>
    <s v="January 7, 1994 (United States)"/>
    <n v="5.3"/>
    <x v="145"/>
    <s v="Adam Resnick"/>
    <s v="Chris Elliott"/>
    <s v="Chris Elliott"/>
    <s v="United States"/>
    <n v="9000000"/>
    <n v="3662459"/>
    <s v="Touchstone Pictures"/>
    <n v="80"/>
  </r>
  <r>
    <s v="Guarding Tess"/>
    <s v="PG-13"/>
    <x v="3"/>
    <x v="14"/>
    <s v="March 11, 1994 (United States)"/>
    <n v="6.2"/>
    <x v="29"/>
    <s v="Hugh Wilson"/>
    <s v="Hugh Wilson"/>
    <s v="Shirley MacLaine"/>
    <s v="United States"/>
    <n v="20000000"/>
    <n v="27058304"/>
    <s v="Channel Films"/>
    <n v="96"/>
  </r>
  <r>
    <s v="Black Beauty"/>
    <s v="G"/>
    <x v="1"/>
    <x v="14"/>
    <s v="July 29, 1994 (United States)"/>
    <n v="6.6"/>
    <x v="349"/>
    <s v="Caroline Thompson"/>
    <s v="Anna Sewell"/>
    <s v="Sean Bean"/>
    <s v="United Kingdom"/>
    <n v="0"/>
    <n v="4630377"/>
    <s v="Warner Bros."/>
    <n v="88"/>
  </r>
  <r>
    <s v="Iron Will"/>
    <s v="PG"/>
    <x v="1"/>
    <x v="14"/>
    <s v="January 14, 1994 (United States)"/>
    <n v="6.6"/>
    <x v="102"/>
    <s v="Charles Haid"/>
    <s v="John Michael Hayes"/>
    <s v="Mackenzie Astin"/>
    <s v="United States"/>
    <n v="0"/>
    <n v="21006361"/>
    <s v="Walt Disney Pictures"/>
    <n v="108"/>
  </r>
  <r>
    <s v="Drop Zone"/>
    <s v="R"/>
    <x v="2"/>
    <x v="14"/>
    <s v="December 9, 1994 (United States)"/>
    <n v="5.6"/>
    <x v="97"/>
    <s v="John Badham"/>
    <s v="Tony Griffin"/>
    <s v="Wesley Snipes"/>
    <s v="United States"/>
    <n v="45000000"/>
    <n v="28735315"/>
    <s v="Paramount Pictures"/>
    <n v="101"/>
  </r>
  <r>
    <s v="Through the Olive Trees"/>
    <s v="G"/>
    <x v="0"/>
    <x v="14"/>
    <s v="January 25, 1995 (France)"/>
    <n v="7.8"/>
    <x v="105"/>
    <s v="Abbas Kiarostami"/>
    <s v="Abbas Kiarostami"/>
    <s v="Mohamad Ali Keshavarz"/>
    <s v="Iran"/>
    <n v="0"/>
    <m/>
    <s v="Abbas Kiarostami Productions"/>
    <n v="103"/>
  </r>
  <r>
    <s v="To Live"/>
    <s v="Not Rated"/>
    <x v="0"/>
    <x v="14"/>
    <s v="December 16, 1994 (United States)"/>
    <n v="8.3000000000000007"/>
    <x v="27"/>
    <s v="Yimou Zhang"/>
    <s v="Wei Lu"/>
    <s v="You Ge"/>
    <s v="China"/>
    <n v="0"/>
    <n v="2332728"/>
    <s v="ERA International"/>
    <n v="133"/>
  </r>
  <r>
    <s v="In the Army Now"/>
    <s v="PG"/>
    <x v="3"/>
    <x v="14"/>
    <s v="August 12, 1994 (United States)"/>
    <n v="5"/>
    <x v="38"/>
    <s v="Daniel Petrie Jr."/>
    <s v="Steve Zacharias"/>
    <s v="Pauly Shore"/>
    <s v="United States"/>
    <n v="0"/>
    <n v="28881266"/>
    <s v="Hollywood Pictures"/>
    <n v="91"/>
  </r>
  <r>
    <s v="Trapped in Paradise"/>
    <s v="PG-13"/>
    <x v="1"/>
    <x v="14"/>
    <s v="December 2, 1994 (United States)"/>
    <n v="5.9"/>
    <x v="38"/>
    <s v="George Gallo"/>
    <s v="George Gallo"/>
    <s v="Nicolas Cage"/>
    <s v="United States"/>
    <n v="0"/>
    <n v="6017509"/>
    <s v="Permut Presentations"/>
    <n v="111"/>
  </r>
  <r>
    <s v="Death Wish: The Face of Death"/>
    <s v="R"/>
    <x v="2"/>
    <x v="14"/>
    <s v="January 14, 1994 (United States)"/>
    <n v="4.9000000000000004"/>
    <x v="200"/>
    <s v="Allan A. Goldstein"/>
    <s v="Brian Garfield"/>
    <s v="Charles Bronson"/>
    <s v="Canada"/>
    <n v="5000000"/>
    <n v="1702394"/>
    <s v="21st Century Films"/>
    <n v="95"/>
  </r>
  <r>
    <s v="City Slickers II: the Legend of Curly's Gold"/>
    <s v="PG-13"/>
    <x v="3"/>
    <x v="14"/>
    <s v="June 10, 1994 (United States)"/>
    <n v="5.5"/>
    <x v="97"/>
    <s v="Paul Weiland"/>
    <s v="Lowell Ganz"/>
    <s v="Billy Crystal"/>
    <s v="United States"/>
    <n v="40000000"/>
    <n v="43622150"/>
    <s v="Castle Rock Entertainment"/>
    <n v="116"/>
  </r>
  <r>
    <s v="Corrina, Corrina"/>
    <s v="PG"/>
    <x v="3"/>
    <x v="14"/>
    <s v="August 26, 1994 (United States)"/>
    <n v="6.6"/>
    <x v="38"/>
    <s v="Jessie Nelson"/>
    <s v="Jessie Nelson"/>
    <s v="Ray Liotta"/>
    <s v="United States"/>
    <n v="0"/>
    <n v="20164171"/>
    <s v="New Line Cinema"/>
    <n v="115"/>
  </r>
  <r>
    <s v="The Ref"/>
    <s v="R"/>
    <x v="3"/>
    <x v="14"/>
    <s v="March 11, 1994 (United States)"/>
    <n v="6.9"/>
    <x v="33"/>
    <s v="Ted Demme"/>
    <s v="Marie Weiss"/>
    <s v="Denis Leary"/>
    <s v="United States"/>
    <n v="11000000"/>
    <n v="11439193"/>
    <s v="Touchstone Pictures"/>
    <n v="96"/>
  </r>
  <r>
    <s v="I.Q."/>
    <s v="PG"/>
    <x v="3"/>
    <x v="14"/>
    <s v="December 25, 1994 (United States)"/>
    <n v="6.2"/>
    <x v="33"/>
    <s v="Fred Schepisi"/>
    <s v="Andy Breckman"/>
    <s v="Tim Robbins"/>
    <s v="United States"/>
    <n v="25000000"/>
    <n v="26381221"/>
    <s v="Paramount Pictures"/>
    <n v="100"/>
  </r>
  <r>
    <s v="3 Ninjas Kick Back"/>
    <s v="PG"/>
    <x v="2"/>
    <x v="14"/>
    <s v="May 6, 1994 (United States)"/>
    <n v="4.5999999999999996"/>
    <x v="197"/>
    <s v="Charles T. Kanganis"/>
    <s v="Sang-ok Shin"/>
    <s v="Victor Wong"/>
    <s v="United States"/>
    <n v="20000000"/>
    <n v="11798854"/>
    <s v="Ben-Ami/Leeds Productions"/>
    <n v="93"/>
  </r>
  <r>
    <s v="It's Pat: the Movie"/>
    <s v="PG-13"/>
    <x v="3"/>
    <x v="14"/>
    <s v="November 25, 1994 (Brazil)"/>
    <n v="2.7"/>
    <x v="349"/>
    <s v="Adam Bernstein"/>
    <s v="Julia Sweeney"/>
    <s v="Julia Sweeney"/>
    <s v="United States"/>
    <n v="0"/>
    <n v="60822"/>
    <s v="Touchstone Pictures"/>
    <n v="77"/>
  </r>
  <r>
    <s v="The Favor"/>
    <s v="R"/>
    <x v="3"/>
    <x v="14"/>
    <s v="April 29, 1994 (United States)"/>
    <n v="5.2"/>
    <x v="116"/>
    <s v="Donald Petrie"/>
    <s v="Sara Parriott"/>
    <s v="Harley Jane Kozak"/>
    <s v="United States"/>
    <n v="13000000"/>
    <n v="3134381"/>
    <s v="Nelson Entertainment"/>
    <n v="97"/>
  </r>
  <r>
    <s v="The Paper"/>
    <s v="R"/>
    <x v="3"/>
    <x v="14"/>
    <s v="March 25, 1994 (United States)"/>
    <n v="6.6"/>
    <x v="38"/>
    <s v="Ron Howard"/>
    <s v="David Koepp"/>
    <s v="Michael Keaton"/>
    <s v="United States"/>
    <n v="6000000"/>
    <n v="48424341"/>
    <s v="Universal Pictures"/>
    <n v="112"/>
  </r>
  <r>
    <s v="Terminal Velocity"/>
    <s v="PG-13"/>
    <x v="2"/>
    <x v="14"/>
    <s v="September 23, 1994 (United States)"/>
    <n v="5.5"/>
    <x v="38"/>
    <s v="Deran Sarafian"/>
    <s v="David Twohy"/>
    <s v="Charlie Sheen"/>
    <s v="United States"/>
    <n v="50000000"/>
    <n v="16487349"/>
    <s v="Hollywood Pictures"/>
    <n v="102"/>
  </r>
  <r>
    <s v="China Moon"/>
    <s v="R"/>
    <x v="6"/>
    <x v="14"/>
    <s v="March 4, 1994 (United States)"/>
    <n v="6.3"/>
    <x v="350"/>
    <s v="John Bailey"/>
    <s v="Roy Carlson"/>
    <s v="Ed Harris"/>
    <s v="United States"/>
    <n v="15000000"/>
    <n v="3038499"/>
    <s v="Tig Productions"/>
    <n v="99"/>
  </r>
  <r>
    <s v="Cops and Robbersons"/>
    <s v="PG"/>
    <x v="3"/>
    <x v="14"/>
    <s v="April 15, 1994 (United States)"/>
    <n v="5.2"/>
    <x v="392"/>
    <s v="Michael Ritchie"/>
    <s v="Bernie Somers"/>
    <s v="Chevy Chase"/>
    <s v="United States"/>
    <n v="0"/>
    <n v="11391093"/>
    <s v="TriStar Pictures"/>
    <n v="93"/>
  </r>
  <r>
    <s v="Little Odessa"/>
    <s v="R"/>
    <x v="6"/>
    <x v="14"/>
    <s v="May 19, 1995 (United States)"/>
    <n v="6.7"/>
    <x v="88"/>
    <s v="James Gray"/>
    <s v="James Gray"/>
    <s v="Tim Roth"/>
    <s v="United States"/>
    <n v="2300000"/>
    <n v="1095885"/>
    <s v="Fine Line Features"/>
    <n v="98"/>
  </r>
  <r>
    <s v="Lassie"/>
    <s v="PG"/>
    <x v="8"/>
    <x v="14"/>
    <s v="July 22, 1994 (United States)"/>
    <n v="5.9"/>
    <x v="201"/>
    <s v="Daniel Petrie"/>
    <s v="Eric Knight"/>
    <s v="Helen Slater"/>
    <s v="United States"/>
    <n v="0"/>
    <n v="9979683"/>
    <s v="Broadway Pictures"/>
    <n v="94"/>
  </r>
  <r>
    <s v="Monkey Trouble"/>
    <s v="PG"/>
    <x v="1"/>
    <x v="14"/>
    <s v="March 18, 1994 (United States)"/>
    <n v="5.3"/>
    <x v="150"/>
    <s v="Franco Amurri"/>
    <s v="Franco Amurri"/>
    <s v="Thora Birch"/>
    <s v="Japan"/>
    <n v="0"/>
    <n v="16453258"/>
    <s v="New Line Cinema"/>
    <n v="96"/>
  </r>
  <r>
    <s v="Fresh"/>
    <s v="R"/>
    <x v="6"/>
    <x v="14"/>
    <s v="September 2, 1994 (United States)"/>
    <n v="7.6"/>
    <x v="23"/>
    <s v="Boaz Yakin"/>
    <s v="Boaz Yakin"/>
    <s v="Sean Nelson"/>
    <s v="United States"/>
    <n v="3500000"/>
    <n v="8094616"/>
    <s v="Lumière Pictures"/>
    <n v="114"/>
  </r>
  <r>
    <s v="The Puppet Masters"/>
    <s v="R"/>
    <x v="4"/>
    <x v="14"/>
    <s v="October 21, 1994 (United States)"/>
    <n v="5.9"/>
    <x v="420"/>
    <s v="Stuart Orme"/>
    <s v="Robert A. Heinlein"/>
    <s v="Donald Sutherland"/>
    <s v="United States"/>
    <n v="0"/>
    <n v="8647042"/>
    <s v="Hollywood Pictures"/>
    <n v="109"/>
  </r>
  <r>
    <s v="The Scout"/>
    <s v="PG-13"/>
    <x v="3"/>
    <x v="14"/>
    <s v="September 30, 1994 (United States)"/>
    <n v="5.4"/>
    <x v="199"/>
    <s v="Michael Ritchie"/>
    <s v="Roger Angell"/>
    <s v="Albert Brooks"/>
    <s v="United States"/>
    <n v="0"/>
    <n v="2694234"/>
    <s v="Santo Domingo Film &amp; Music Video"/>
    <n v="101"/>
  </r>
  <r>
    <s v="Backbeat"/>
    <s v="R"/>
    <x v="5"/>
    <x v="14"/>
    <s v="April 15, 1994 (United States)"/>
    <n v="6.7"/>
    <x v="300"/>
    <s v="Iain Softley"/>
    <s v="Iain Softley"/>
    <s v="Stephen Dorff"/>
    <s v="United Kingdom"/>
    <n v="0"/>
    <n v="2392589"/>
    <s v="Channel Four Films"/>
    <n v="100"/>
  </r>
  <r>
    <s v="Leprechaun 2"/>
    <s v="R"/>
    <x v="3"/>
    <x v="14"/>
    <s v="April 8, 1994 (United States)"/>
    <n v="4.5999999999999996"/>
    <x v="149"/>
    <s v="Rodman Flender"/>
    <s v="Mark Jones"/>
    <s v="Warwick Davis"/>
    <s v="United States"/>
    <n v="2000000"/>
    <n v="2260622"/>
    <s v="Planet Productions"/>
    <n v="85"/>
  </r>
  <r>
    <s v="Love Affair"/>
    <s v="PG-13"/>
    <x v="3"/>
    <x v="14"/>
    <s v="October 21, 1994 (United States)"/>
    <n v="6"/>
    <x v="43"/>
    <s v="Glenn Gordon Caron"/>
    <s v="Mildred Cram"/>
    <s v="Warren Beatty"/>
    <s v="United States"/>
    <n v="60000000"/>
    <n v="18272894"/>
    <s v="Mulholland Productions"/>
    <n v="108"/>
  </r>
  <r>
    <s v="Mixed Nuts"/>
    <s v="PG-13"/>
    <x v="3"/>
    <x v="14"/>
    <s v="December 21, 1994 (United States)"/>
    <n v="5.4"/>
    <x v="35"/>
    <s v="Nora Ephron"/>
    <s v="Nora Ephron"/>
    <s v="Steve Martin"/>
    <s v="United States"/>
    <n v="15000000"/>
    <n v="6821850"/>
    <s v="TriStar Pictures"/>
    <n v="97"/>
  </r>
  <r>
    <s v="Silent Fall"/>
    <s v="R"/>
    <x v="0"/>
    <x v="14"/>
    <s v="October 28, 1994 (United States)"/>
    <n v="5.9"/>
    <x v="44"/>
    <s v="Bruce Beresford"/>
    <s v="Akiva Goldsman"/>
    <s v="Richard Dreyfuss"/>
    <s v="United States"/>
    <n v="30000000"/>
    <n v="3180674"/>
    <s v="Kouf/Bigelow Productions"/>
    <n v="101"/>
  </r>
  <r>
    <s v="House Party 3"/>
    <s v="R"/>
    <x v="3"/>
    <x v="14"/>
    <s v="January 12, 1994 (United States)"/>
    <n v="4.7"/>
    <x v="67"/>
    <s v="Eric Meza"/>
    <s v="Reginald Hudlin"/>
    <s v="Christopher Reid"/>
    <s v="United States"/>
    <n v="0"/>
    <n v="19281235"/>
    <s v="Jackson/McHenry Company,The"/>
    <n v="100"/>
  </r>
  <r>
    <s v="The Air Up There"/>
    <s v="PG"/>
    <x v="3"/>
    <x v="14"/>
    <s v="January 7, 1994 (United States)"/>
    <n v="5.5"/>
    <x v="420"/>
    <s v="Paul Michael Glaser"/>
    <s v="Max Apple"/>
    <s v="Kevin Bacon"/>
    <s v="United States"/>
    <n v="17080000"/>
    <n v="21011318"/>
    <s v="Hollywood Pictures"/>
    <n v="107"/>
  </r>
  <r>
    <s v="Sleep with Me"/>
    <s v="R"/>
    <x v="3"/>
    <x v="14"/>
    <s v="November 2, 1994 (France)"/>
    <n v="5.7"/>
    <x v="139"/>
    <s v="Rory Kelly"/>
    <s v="Duane Dell'Amico"/>
    <s v="Craig Sheffer"/>
    <s v="United States"/>
    <n v="0"/>
    <n v="200151"/>
    <s v="August Entertainment"/>
    <n v="86"/>
  </r>
  <r>
    <s v="Princess Caraboo"/>
    <s v="PG"/>
    <x v="3"/>
    <x v="14"/>
    <s v="September 16, 1994 (United States)"/>
    <n v="6"/>
    <x v="139"/>
    <s v="Michael Austin"/>
    <s v="Michael Austin"/>
    <s v="Phoebe Cates"/>
    <s v="United Kingdom"/>
    <n v="0"/>
    <n v="3062530"/>
    <s v="Ardican Films"/>
    <n v="97"/>
  </r>
  <r>
    <s v="A Low Down Dirty Shame"/>
    <s v="R"/>
    <x v="2"/>
    <x v="14"/>
    <s v="November 23, 1994 (United States)"/>
    <n v="6"/>
    <x v="45"/>
    <s v="Keenen Ivory Wayans"/>
    <s v="Keenen Ivory Wayans"/>
    <s v="Keenen Ivory Wayans"/>
    <s v="United States"/>
    <n v="10000000"/>
    <n v="29392418"/>
    <s v="Caravan Pictures"/>
    <n v="108"/>
  </r>
  <r>
    <s v="Lightning Jack"/>
    <s v="PG-13"/>
    <x v="3"/>
    <x v="14"/>
    <s v="March 11, 1994 (United States)"/>
    <n v="5.5"/>
    <x v="150"/>
    <s v="Simon Wincer"/>
    <s v="Paul Hogan"/>
    <s v="Paul Hogan"/>
    <s v="United States"/>
    <n v="0"/>
    <n v="16821273"/>
    <s v="Lightning Ridge"/>
    <n v="98"/>
  </r>
  <r>
    <s v="A Pure Formality"/>
    <s v="PG-13"/>
    <x v="6"/>
    <x v="14"/>
    <s v="May 26, 1995 (United States)"/>
    <n v="7.7"/>
    <x v="35"/>
    <s v="Giuseppe Tornatore"/>
    <s v="Giuseppe Tornatore"/>
    <s v="Gérard Depardieu"/>
    <s v="Italy"/>
    <n v="0"/>
    <n v="190749"/>
    <s v="Cecchi Gori Group Tiger Cinematografica"/>
    <n v="108"/>
  </r>
  <r>
    <s v="Swimming with Sharks"/>
    <s v="R"/>
    <x v="3"/>
    <x v="14"/>
    <s v="April 21, 1995 (United States)"/>
    <n v="7.1"/>
    <x v="22"/>
    <s v="George Huang"/>
    <s v="George Huang"/>
    <s v="Kevin Spacey"/>
    <s v="United States"/>
    <n v="700000"/>
    <n v="382928"/>
    <s v="Cineville"/>
    <n v="93"/>
  </r>
  <r>
    <s v="I Love Trouble"/>
    <s v="PG"/>
    <x v="2"/>
    <x v="14"/>
    <s v="June 29, 1994 (United States)"/>
    <n v="5.3"/>
    <x v="23"/>
    <s v="Charles Shyer"/>
    <s v="Nancy Meyers"/>
    <s v="Nick Nolte"/>
    <s v="United States"/>
    <n v="45000000"/>
    <n v="30806194"/>
    <s v="Annhall"/>
    <n v="123"/>
  </r>
  <r>
    <s v="A Troll in Central Park"/>
    <s v="G"/>
    <x v="10"/>
    <x v="14"/>
    <s v="October 7, 1994 (United States)"/>
    <n v="5.4"/>
    <x v="351"/>
    <s v="Don Bluth"/>
    <s v="Stu Krieger"/>
    <s v="Dom DeLuise"/>
    <s v="Ireland"/>
    <n v="0"/>
    <n v="71368"/>
    <s v="Don Bluth"/>
    <n v="76"/>
  </r>
  <r>
    <s v="Mosquito"/>
    <s v="R"/>
    <x v="4"/>
    <x v="14"/>
    <s v="November 21, 1994 (Japan)"/>
    <n v="4.7"/>
    <x v="155"/>
    <s v="Gary Jones"/>
    <s v="Tom Chaney"/>
    <s v="Gunnar Hansen"/>
    <s v="United States"/>
    <n v="200000"/>
    <m/>
    <s v="Antibes Inc."/>
    <n v="92"/>
  </r>
  <r>
    <s v="Blankman"/>
    <s v="PG-13"/>
    <x v="2"/>
    <x v="14"/>
    <s v="August 19, 1994 (United States)"/>
    <n v="5"/>
    <x v="299"/>
    <s v="Mike Binder"/>
    <s v="Damon Wayans"/>
    <s v="Damon Wayans"/>
    <s v="United States"/>
    <n v="30000000"/>
    <n v="7941977"/>
    <s v="Columbia Pictures"/>
    <n v="92"/>
  </r>
  <r>
    <s v="Trading Mom"/>
    <s v="PG"/>
    <x v="3"/>
    <x v="14"/>
    <s v="May 13, 1994 (United States)"/>
    <n v="5.6"/>
    <x v="57"/>
    <s v="Tia Brelis"/>
    <s v="Nancy Brelis"/>
    <s v="Sissy Spacek"/>
    <s v="United States"/>
    <n v="0"/>
    <n v="319123"/>
    <s v="First Look International"/>
    <n v="82"/>
  </r>
  <r>
    <s v="A Simple Twist of Fate"/>
    <s v="PG-13"/>
    <x v="3"/>
    <x v="14"/>
    <s v="September 2, 1994 (United States)"/>
    <n v="6.3"/>
    <x v="49"/>
    <s v="Gillies MacKinnon"/>
    <s v="George Eliot"/>
    <s v="Steve Martin"/>
    <s v="United States"/>
    <n v="0"/>
    <n v="3430583"/>
    <s v="Touchstone Pictures"/>
    <n v="106"/>
  </r>
  <r>
    <s v="Farinelli"/>
    <s v="R"/>
    <x v="5"/>
    <x v="14"/>
    <s v="March 17, 1995 (United States)"/>
    <n v="6.8"/>
    <x v="150"/>
    <s v="Gérard Corbiau"/>
    <s v="Andrée Corbiau"/>
    <s v="Stefano Dionisi"/>
    <s v="France"/>
    <n v="0"/>
    <n v="1600226"/>
    <s v="Stéphan Films"/>
    <n v="111"/>
  </r>
  <r>
    <s v="Priest"/>
    <s v="R"/>
    <x v="0"/>
    <x v="14"/>
    <s v="March 24, 1995 (United States)"/>
    <n v="7.1"/>
    <x v="158"/>
    <s v="Antonia Bird"/>
    <s v="Jimmy McGovern"/>
    <s v="Linus Roache"/>
    <s v="United Kingdom"/>
    <n v="0"/>
    <n v="4165845"/>
    <s v="BBC Films"/>
    <n v="98"/>
  </r>
  <r>
    <s v="Mrs. Parker and the Vicious Circle"/>
    <s v="R"/>
    <x v="5"/>
    <x v="14"/>
    <s v="November 23, 1994 (United States)"/>
    <n v="6.4"/>
    <x v="34"/>
    <s v="Alan Rudolph"/>
    <s v="Alan Rudolph"/>
    <s v="Jennifer Jason Leigh"/>
    <s v="United States"/>
    <n v="7000000"/>
    <n v="2144667"/>
    <s v="Fine Line Features"/>
    <n v="125"/>
  </r>
  <r>
    <s v="Barcelona"/>
    <s v="PG-13"/>
    <x v="3"/>
    <x v="14"/>
    <s v="July 29, 1994 (United States)"/>
    <n v="7"/>
    <x v="110"/>
    <s v="Whit Stillman"/>
    <s v="Whit Stillman"/>
    <s v="Taylor Nichols"/>
    <s v="United States"/>
    <n v="3200000"/>
    <n v="7266973"/>
    <s v="Barcelona Films"/>
    <n v="101"/>
  </r>
  <r>
    <s v="Pred dozhdot"/>
    <s v="Not Rated"/>
    <x v="0"/>
    <x v="14"/>
    <s v="February 24, 1995 (United States)"/>
    <n v="8"/>
    <x v="21"/>
    <s v="Milcho Manchevski"/>
    <s v="Milcho Manchevski"/>
    <s v="Katrin Cartlidge"/>
    <s v="Republic of Macedonia"/>
    <n v="1900000"/>
    <n v="763847"/>
    <s v="Aim"/>
    <n v="113"/>
  </r>
  <r>
    <s v="Burnt by the Sun"/>
    <s v="R"/>
    <x v="0"/>
    <x v="14"/>
    <s v="April 21, 1995 (United States)"/>
    <n v="7.9"/>
    <x v="30"/>
    <s v="Nikita Mikhalkov"/>
    <s v="Nikita Mikhalkov"/>
    <s v="Nikita Mikhalkov"/>
    <s v="Russia"/>
    <n v="2800000"/>
    <n v="2313461"/>
    <s v="Studio Trite"/>
    <n v="135"/>
  </r>
  <r>
    <s v="War of the Buttons"/>
    <s v="PG"/>
    <x v="1"/>
    <x v="14"/>
    <s v="September 29, 1995 (United States)"/>
    <n v="7.4"/>
    <x v="26"/>
    <s v="John Roberts"/>
    <s v="Louis Pergaud"/>
    <s v="Gregg Fitzgerald"/>
    <s v="United Kingdom"/>
    <n v="0"/>
    <n v="12712"/>
    <s v="Enigma Productions"/>
    <n v="94"/>
  </r>
  <r>
    <s v="There Goes My Baby"/>
    <s v="R"/>
    <x v="3"/>
    <x v="14"/>
    <s v="September 2, 1994 (United States)"/>
    <n v="6.4"/>
    <x v="63"/>
    <s v="Floyd Mutrux"/>
    <s v="Floyd Mutrux"/>
    <s v="Dermot Mulroney"/>
    <s v="United States"/>
    <n v="10500000"/>
    <n v="123509"/>
    <s v="Nelson Entertainment"/>
    <n v="99"/>
  </r>
  <r>
    <s v="The Sum of Us"/>
    <s v="R"/>
    <x v="3"/>
    <x v="14"/>
    <s v="March 8, 1995 (United States)"/>
    <n v="7.3"/>
    <x v="49"/>
    <s v="Geoff Burton"/>
    <s v="David Stevens"/>
    <s v="Jack Thompson"/>
    <s v="Australia"/>
    <n v="0"/>
    <n v="766464"/>
    <s v="Australian Film Finance Corporation (AFFC)"/>
    <n v="100"/>
  </r>
  <r>
    <s v="Radioland Murders"/>
    <s v="PG"/>
    <x v="3"/>
    <x v="14"/>
    <s v="October 21, 1994 (United States)"/>
    <n v="6.2"/>
    <x v="99"/>
    <s v="Mel Smith"/>
    <s v="George Lucas"/>
    <s v="Brian Benben"/>
    <s v="United States"/>
    <n v="15000000"/>
    <n v="1316865"/>
    <s v="Universal Pictures"/>
    <n v="108"/>
  </r>
  <r>
    <s v="The Inkwell"/>
    <s v="R"/>
    <x v="3"/>
    <x v="14"/>
    <s v="April 22, 1994 (United States)"/>
    <n v="6.4"/>
    <x v="53"/>
    <s v="Matty Rich"/>
    <s v="Trey Ellis"/>
    <s v="Larenz Tate"/>
    <s v="United States"/>
    <n v="0"/>
    <n v="8880705"/>
    <s v="Touchstone Pictures"/>
    <n v="110"/>
  </r>
  <r>
    <s v="Being Human"/>
    <s v="PG-13"/>
    <x v="3"/>
    <x v="14"/>
    <s v="May 6, 1994 (United States)"/>
    <n v="5.4"/>
    <x v="161"/>
    <s v="Bill Forsyth"/>
    <s v="Bill Forsyth"/>
    <s v="Robin Williams"/>
    <s v="United Kingdom"/>
    <n v="40000000"/>
    <n v="1519366"/>
    <s v="Warner Bros."/>
    <n v="122"/>
  </r>
  <r>
    <s v="Jimmy Hollywood"/>
    <s v="R"/>
    <x v="6"/>
    <x v="14"/>
    <s v="March 30, 1994 (United States)"/>
    <n v="5.3"/>
    <x v="42"/>
    <s v="Barry Levinson"/>
    <s v="Barry Levinson"/>
    <s v="Joe Pesci"/>
    <s v="United States"/>
    <n v="30000000"/>
    <n v="3783003"/>
    <s v="Baltimore Pictures"/>
    <n v="112"/>
  </r>
  <r>
    <s v="Holy Matrimony"/>
    <s v="PG-13"/>
    <x v="3"/>
    <x v="14"/>
    <s v="April 8, 1994 (United States)"/>
    <n v="5.0999999999999996"/>
    <x v="53"/>
    <s v="Leonard Nimoy"/>
    <s v="David Weisberg"/>
    <s v="Patricia Arquette"/>
    <s v="United States"/>
    <n v="0"/>
    <n v="713234"/>
    <s v="Aurora Productions LLC"/>
    <n v="93"/>
  </r>
  <r>
    <s v="Tom &amp; Viv"/>
    <s v="PG-13"/>
    <x v="5"/>
    <x v="14"/>
    <s v="December 2, 1994 (United States)"/>
    <n v="6.3"/>
    <x v="113"/>
    <s v="Brian Gilbert"/>
    <s v="Michael Hastings"/>
    <s v="Willem Dafoe"/>
    <s v="United Kingdom"/>
    <n v="0"/>
    <n v="538534"/>
    <s v="British Screen Productions"/>
    <n v="115"/>
  </r>
  <r>
    <s v="Squanto: A Warrior's Tale"/>
    <s v="PG"/>
    <x v="1"/>
    <x v="14"/>
    <s v="October 28, 1994 (United States)"/>
    <n v="6"/>
    <x v="59"/>
    <s v="Xavier Koller"/>
    <s v="Darlene Craviotto"/>
    <s v="Adam Beach"/>
    <s v="United States"/>
    <n v="19200000"/>
    <n v="3342223"/>
    <s v="Walt Disney Pictures"/>
    <n v="102"/>
  </r>
  <r>
    <s v="My Summer Story"/>
    <s v="PG"/>
    <x v="3"/>
    <x v="14"/>
    <s v="September 23, 1994 (United States)"/>
    <n v="5.6"/>
    <x v="56"/>
    <s v="Bob Clark"/>
    <s v="Jean Shepherd"/>
    <s v="Charles Grodin"/>
    <s v="United States"/>
    <n v="15000000"/>
    <n v="70936"/>
    <s v="Metro-Goldwyn-Mayer (MGM)"/>
    <n v="85"/>
  </r>
  <r>
    <s v="Getting Even with Dad"/>
    <s v="PG"/>
    <x v="3"/>
    <x v="14"/>
    <s v="June 17, 1994 (United States)"/>
    <n v="4.8"/>
    <x v="88"/>
    <s v="Howard Deutch"/>
    <s v="Tom S. Parker"/>
    <s v="Macaulay Culkin"/>
    <s v="United States"/>
    <n v="30000000"/>
    <n v="18869594"/>
    <s v="Metro-Goldwyn-Mayer (MGM)"/>
    <n v="109"/>
  </r>
  <r>
    <s v="River of Grass"/>
    <s v="Not Rated"/>
    <x v="0"/>
    <x v="14"/>
    <s v="October 13, 1995 (United States)"/>
    <n v="6.6"/>
    <x v="57"/>
    <s v="Kelly Reichardt"/>
    <s v="Jesse Hartman"/>
    <s v="Lisa Donaldson"/>
    <s v="United States"/>
    <n v="0"/>
    <n v="11553"/>
    <s v="Good Machine"/>
    <n v="76"/>
  </r>
  <r>
    <s v="Rapa Nui"/>
    <s v="R"/>
    <x v="2"/>
    <x v="14"/>
    <s v="September 9, 1994 (United States)"/>
    <n v="6.4"/>
    <x v="203"/>
    <s v="Kevin Reynolds"/>
    <s v="Kevin Reynolds"/>
    <s v="Jason Scott Lee"/>
    <s v="United States"/>
    <n v="20000000"/>
    <n v="305070"/>
    <s v="Majestic Films International"/>
    <n v="107"/>
  </r>
  <r>
    <s v="The Browning Version"/>
    <s v="R"/>
    <x v="0"/>
    <x v="14"/>
    <s v="October 12, 1994 (United States)"/>
    <n v="7.2"/>
    <x v="42"/>
    <s v="Mike Figgis"/>
    <s v="Terence Rattigan"/>
    <s v="Albert Finney"/>
    <s v="United Kingdom"/>
    <n v="0"/>
    <n v="487391"/>
    <s v="Percy Main"/>
    <n v="97"/>
  </r>
  <r>
    <s v="Cobb"/>
    <s v="R"/>
    <x v="5"/>
    <x v="14"/>
    <s v="December 2, 1994 (United States)"/>
    <n v="6.4"/>
    <x v="200"/>
    <s v="Ron Shelton"/>
    <s v="Al Stump"/>
    <s v="Tommy Lee Jones"/>
    <s v="United States"/>
    <n v="0"/>
    <n v="1007583"/>
    <s v="Alcor Films"/>
    <n v="128"/>
  </r>
  <r>
    <s v="Heat"/>
    <s v="R"/>
    <x v="6"/>
    <x v="15"/>
    <s v="December 15, 1995 (United States)"/>
    <n v="8.1999999999999993"/>
    <x v="528"/>
    <s v="Michael Mann"/>
    <s v="Michael Mann"/>
    <s v="Al Pacino"/>
    <s v="United States"/>
    <n v="60000000"/>
    <n v="187436818"/>
    <s v="Warner Bros."/>
    <n v="170"/>
  </r>
  <r>
    <s v="Clueless"/>
    <s v="PG-13"/>
    <x v="3"/>
    <x v="15"/>
    <s v="July 19, 1995 (United States)"/>
    <n v="6.8"/>
    <x v="529"/>
    <s v="Amy Heckerling"/>
    <s v="Amy Heckerling"/>
    <s v="Alicia Silverstone"/>
    <s v="United States"/>
    <n v="12000000"/>
    <n v="56631572"/>
    <s v="Paramount Pictures"/>
    <n v="97"/>
  </r>
  <r>
    <s v="Se7en"/>
    <s v="R"/>
    <x v="6"/>
    <x v="15"/>
    <s v="September 22, 1995 (United States)"/>
    <n v="8.6"/>
    <x v="530"/>
    <s v="David Fincher"/>
    <s v="Andrew Kevin Walker"/>
    <s v="Morgan Freeman"/>
    <s v="United States"/>
    <n v="33000000"/>
    <n v="327333559"/>
    <s v="Cecchi Gori Pictures"/>
    <n v="127"/>
  </r>
  <r>
    <s v="Braveheart"/>
    <s v="R"/>
    <x v="5"/>
    <x v="15"/>
    <s v="May 24, 1995 (United States)"/>
    <n v="8.3000000000000007"/>
    <x v="531"/>
    <s v="Mel Gibson"/>
    <s v="Randall Wallace"/>
    <s v="Mel Gibson"/>
    <s v="United States"/>
    <n v="72000000"/>
    <n v="213216216"/>
    <s v="Icon Entertainment International"/>
    <n v="178"/>
  </r>
  <r>
    <s v="Apollo 13"/>
    <s v="PG"/>
    <x v="1"/>
    <x v="15"/>
    <s v="June 30, 1995 (United States)"/>
    <n v="7.6"/>
    <x v="532"/>
    <s v="Ron Howard"/>
    <s v="Jim Lovell"/>
    <s v="Tom Hanks"/>
    <s v="United States"/>
    <n v="52000000"/>
    <n v="355237933"/>
    <s v="Universal Pictures"/>
    <n v="140"/>
  </r>
  <r>
    <s v="The Usual Suspects"/>
    <s v="R"/>
    <x v="6"/>
    <x v="15"/>
    <s v="August 16, 1995 (United States)"/>
    <n v="8.5"/>
    <x v="478"/>
    <s v="Bryan Singer"/>
    <s v="Christopher McQuarrie"/>
    <s v="Kevin Spacey"/>
    <s v="United States"/>
    <n v="6000000"/>
    <n v="23341568"/>
    <s v="PolyGram Filmed Entertainment"/>
    <n v="106"/>
  </r>
  <r>
    <s v="Jumanji"/>
    <s v="PG"/>
    <x v="1"/>
    <x v="15"/>
    <s v="December 15, 1995 (United States)"/>
    <n v="7"/>
    <x v="500"/>
    <s v="Joe Johnston"/>
    <s v="Jonathan Hensleigh"/>
    <s v="Robin Williams"/>
    <s v="United States"/>
    <n v="65000000"/>
    <n v="262821940"/>
    <s v="TriStar Pictures"/>
    <n v="104"/>
  </r>
  <r>
    <s v="Casino"/>
    <s v="R"/>
    <x v="6"/>
    <x v="15"/>
    <s v="November 22, 1995 (United States)"/>
    <n v="8.1999999999999993"/>
    <x v="533"/>
    <s v="Martin Scorsese"/>
    <s v="Nicholas Pileggi"/>
    <s v="Robert De Niro"/>
    <s v="United States"/>
    <n v="52000000"/>
    <n v="116112375"/>
    <s v="Universal Pictures"/>
    <n v="178"/>
  </r>
  <r>
    <s v="Congo"/>
    <s v="PG-13"/>
    <x v="2"/>
    <x v="15"/>
    <s v="June 9, 1995 (United States)"/>
    <n v="5.2"/>
    <x v="348"/>
    <s v="Frank Marshall"/>
    <s v="Michael Crichton"/>
    <s v="Laura Linney"/>
    <s v="United States"/>
    <n v="50000000"/>
    <n v="152022101"/>
    <s v="Paramount Pictures"/>
    <n v="109"/>
  </r>
  <r>
    <s v="Batman Forever"/>
    <s v="PG-13"/>
    <x v="2"/>
    <x v="15"/>
    <s v="June 16, 1995 (United States)"/>
    <n v="5.4"/>
    <x v="414"/>
    <s v="Joel Schumacher"/>
    <s v="Bob Kane"/>
    <s v="Val Kilmer"/>
    <s v="United States"/>
    <n v="100000000"/>
    <n v="336567158"/>
    <s v="Warner Bros."/>
    <n v="121"/>
  </r>
  <r>
    <s v="Kids"/>
    <s v="NC-17"/>
    <x v="0"/>
    <x v="15"/>
    <s v="September 1, 1995 (United States)"/>
    <n v="7.1"/>
    <x v="186"/>
    <s v="Larry Clark"/>
    <s v="Harmony Korine"/>
    <s v="Leo Fitzpatrick"/>
    <s v="United States"/>
    <n v="1500000"/>
    <n v="7412216"/>
    <s v="Guys Upstairs"/>
    <n v="91"/>
  </r>
  <r>
    <s v="Toy Story"/>
    <s v="G"/>
    <x v="10"/>
    <x v="15"/>
    <s v="November 22, 1995 (United States)"/>
    <n v="8.3000000000000007"/>
    <x v="534"/>
    <s v="John Lasseter"/>
    <s v="John Lasseter"/>
    <s v="Tom Hanks"/>
    <s v="United States"/>
    <n v="30000000"/>
    <n v="394436586"/>
    <s v="Walt Disney Pictures"/>
    <n v="81"/>
  </r>
  <r>
    <s v="Desperado"/>
    <s v="R"/>
    <x v="2"/>
    <x v="15"/>
    <s v="August 25, 1995 (United States)"/>
    <n v="7.2"/>
    <x v="535"/>
    <s v="Robert Rodriguez"/>
    <s v="Robert Rodriguez"/>
    <s v="Antonio Banderas"/>
    <s v="United States"/>
    <n v="7000000"/>
    <n v="25405445"/>
    <s v="Columbia Pictures"/>
    <n v="104"/>
  </r>
  <r>
    <s v="Die Hard with a Vengeance"/>
    <s v="R"/>
    <x v="2"/>
    <x v="15"/>
    <s v="May 19, 1995 (United States)"/>
    <n v="7.6"/>
    <x v="459"/>
    <s v="John McTiernan"/>
    <s v="Jonathan Hensleigh"/>
    <s v="Bruce Willis"/>
    <s v="United States"/>
    <n v="90000000"/>
    <n v="366101666"/>
    <s v="Cinergi Pictures Entertainment"/>
    <n v="128"/>
  </r>
  <r>
    <s v="Mortal Kombat"/>
    <s v="PG-13"/>
    <x v="2"/>
    <x v="15"/>
    <s v="August 18, 1995 (United States)"/>
    <n v="5.8"/>
    <x v="490"/>
    <s v="Paul W.S. Anderson"/>
    <s v="Ed Boon"/>
    <s v="Christopher Lambert"/>
    <s v="United States"/>
    <n v="18000000"/>
    <n v="122195920"/>
    <s v="New Line Cinema"/>
    <n v="101"/>
  </r>
  <r>
    <s v="Mallrats"/>
    <s v="R"/>
    <x v="3"/>
    <x v="15"/>
    <s v="October 20, 1995 (United States)"/>
    <n v="7.1"/>
    <x v="234"/>
    <s v="Kevin Smith"/>
    <s v="Kevin Smith"/>
    <s v="Shannen Doherty"/>
    <s v="United States"/>
    <n v="8000000"/>
    <n v="2122561"/>
    <s v="Gramercy Pictures (I)"/>
    <n v="94"/>
  </r>
  <r>
    <s v="12 Monkeys"/>
    <s v="R"/>
    <x v="16"/>
    <x v="15"/>
    <s v="January 5, 1996 (United States)"/>
    <n v="8"/>
    <x v="512"/>
    <s v="Terry Gilliam"/>
    <s v="Chris Marker"/>
    <s v="Bruce Willis"/>
    <s v="United States"/>
    <n v="29000001"/>
    <n v="168839459"/>
    <s v="Universal Pictures"/>
    <n v="129"/>
  </r>
  <r>
    <s v="Leaving Las Vegas"/>
    <s v="R"/>
    <x v="0"/>
    <x v="15"/>
    <s v="February 9, 1996 (United States)"/>
    <n v="7.5"/>
    <x v="297"/>
    <s v="Mike Figgis"/>
    <s v="John O'Brien"/>
    <s v="Nicolas Cage"/>
    <s v="United States"/>
    <n v="3600000"/>
    <n v="32029928"/>
    <s v="Lumiere Pictures"/>
    <n v="111"/>
  </r>
  <r>
    <s v="Showgirls"/>
    <s v="NC-17"/>
    <x v="0"/>
    <x v="15"/>
    <s v="September 22, 1995 (United States)"/>
    <n v="4.9000000000000004"/>
    <x v="436"/>
    <s v="Paul Verhoeven"/>
    <s v="Joe Eszterhas"/>
    <s v="Elizabeth Berkley"/>
    <s v="France"/>
    <n v="45000000"/>
    <n v="20358624"/>
    <s v="Carolco Pictures"/>
    <n v="128"/>
  </r>
  <r>
    <s v="Before Sunrise"/>
    <s v="R"/>
    <x v="0"/>
    <x v="15"/>
    <s v="January 27, 1995 (United States)"/>
    <n v="8.1"/>
    <x v="536"/>
    <s v="Richard Linklater"/>
    <s v="Richard Linklater"/>
    <s v="Ethan Hawke"/>
    <s v="United States"/>
    <n v="2500000"/>
    <n v="5987386"/>
    <s v="Castle Rock Entertainment"/>
    <n v="101"/>
  </r>
  <r>
    <s v="Friday"/>
    <s v="R"/>
    <x v="3"/>
    <x v="15"/>
    <s v="April 26, 1995 (United States)"/>
    <n v="7.3"/>
    <x v="410"/>
    <s v="F. Gary Gray"/>
    <s v="Ice Cube"/>
    <s v="Ice Cube"/>
    <s v="United States"/>
    <n v="3500000"/>
    <n v="28215918"/>
    <s v="New Line Cinema"/>
    <n v="91"/>
  </r>
  <r>
    <s v="Sense and Sensibility"/>
    <s v="PG"/>
    <x v="0"/>
    <x v="15"/>
    <s v="January 26, 1996 (United States)"/>
    <n v="7.7"/>
    <x v="501"/>
    <s v="Ang Lee"/>
    <s v="Jane Austen"/>
    <s v="Emma Thompson"/>
    <s v="United States"/>
    <n v="16000000"/>
    <n v="134582776"/>
    <s v="Columbia Pictures"/>
    <n v="136"/>
  </r>
  <r>
    <s v="Waterworld"/>
    <s v="PG-13"/>
    <x v="2"/>
    <x v="15"/>
    <s v="July 28, 1995 (United States)"/>
    <n v="6.2"/>
    <x v="340"/>
    <s v="Kevin Reynolds"/>
    <s v="Peter Rader"/>
    <s v="Kevin Costner"/>
    <s v="United States"/>
    <n v="175000000"/>
    <n v="264218220"/>
    <s v="Universal Pictures"/>
    <n v="135"/>
  </r>
  <r>
    <s v="The Basketball Diaries"/>
    <s v="R"/>
    <x v="5"/>
    <x v="15"/>
    <s v="April 21, 1995 (United States)"/>
    <n v="7.3"/>
    <x v="537"/>
    <s v="Scott Kalvert"/>
    <s v="Jim Carroll"/>
    <s v="Leonardo DiCaprio"/>
    <s v="United States"/>
    <n v="2000000"/>
    <n v="2402438"/>
    <s v="New Line Cinema"/>
    <n v="102"/>
  </r>
  <r>
    <s v="Bad Boys"/>
    <s v="R"/>
    <x v="2"/>
    <x v="15"/>
    <s v="April 7, 1995 (United States)"/>
    <n v="6.9"/>
    <x v="464"/>
    <s v="Michael Bay"/>
    <s v="George Gallo"/>
    <s v="Will Smith"/>
    <s v="United States"/>
    <n v="19000000"/>
    <n v="141407024"/>
    <s v="Don Simpson/Jerry Bruckheimer Films"/>
    <n v="119"/>
  </r>
  <r>
    <s v="Billy Madison"/>
    <s v="PG-13"/>
    <x v="3"/>
    <x v="15"/>
    <s v="February 10, 1995 (United States)"/>
    <n v="6.4"/>
    <x v="240"/>
    <s v="Tamra Davis"/>
    <s v="Tim Herlihy"/>
    <s v="Adam Sandler"/>
    <s v="United States"/>
    <n v="10000000"/>
    <n v="26488734"/>
    <s v="Universal Pictures"/>
    <n v="89"/>
  </r>
  <r>
    <s v="Mighty Morphin Power Rangers: The Movie"/>
    <s v="PG"/>
    <x v="2"/>
    <x v="15"/>
    <s v="June 30, 1995 (United States)"/>
    <n v="5.2"/>
    <x v="19"/>
    <s v="Bryan Spicer"/>
    <s v="John Kamps"/>
    <s v="Karan Ashley"/>
    <s v="United States"/>
    <n v="20000000"/>
    <n v="66433194"/>
    <s v="Twentieth Century Fox"/>
    <n v="95"/>
  </r>
  <r>
    <s v="GoldenEye"/>
    <s v="PG-13"/>
    <x v="2"/>
    <x v="15"/>
    <s v="November 17, 1995 (United States)"/>
    <n v="7.2"/>
    <x v="384"/>
    <s v="Martin Campbell"/>
    <s v="Ian Fleming"/>
    <s v="Pierce Brosnan"/>
    <s v="United Kingdom"/>
    <n v="60000000"/>
    <n v="352194034"/>
    <s v="Eon Productions"/>
    <n v="130"/>
  </r>
  <r>
    <s v="Species"/>
    <s v="R"/>
    <x v="2"/>
    <x v="15"/>
    <s v="July 7, 1995 (United States)"/>
    <n v="5.8"/>
    <x v="250"/>
    <s v="Roger Donaldson"/>
    <s v="Dennis Feldman"/>
    <s v="Natasha Henstridge"/>
    <s v="United States"/>
    <n v="35000000"/>
    <n v="113374103"/>
    <s v="Metro-Goldwyn-Mayer (MGM)"/>
    <n v="108"/>
  </r>
  <r>
    <s v="Outbreak"/>
    <s v="R"/>
    <x v="2"/>
    <x v="15"/>
    <s v="March 10, 1995 (United States)"/>
    <n v="6.6"/>
    <x v="5"/>
    <s v="Wolfgang Petersen"/>
    <s v="Laurence Dworet"/>
    <s v="Dustin Hoffman"/>
    <s v="United States"/>
    <n v="50000000"/>
    <n v="189859560"/>
    <s v="Warner Bros."/>
    <n v="127"/>
  </r>
  <r>
    <s v="Four Rooms"/>
    <s v="R"/>
    <x v="3"/>
    <x v="15"/>
    <s v="December 25, 1995 (United States)"/>
    <n v="6.8"/>
    <x v="143"/>
    <s v="Directors"/>
    <s v="Allison Anders"/>
    <s v="Tim Roth"/>
    <s v="United States"/>
    <n v="4000000"/>
    <n v="4257354"/>
    <s v="Miramax"/>
    <n v="98"/>
  </r>
  <r>
    <s v="Empire Records"/>
    <s v="PG-13"/>
    <x v="3"/>
    <x v="15"/>
    <s v="October 20, 1995 (United States)"/>
    <n v="6.7"/>
    <x v="134"/>
    <s v="Allan Moyle"/>
    <s v="Carol Heikkinen"/>
    <s v="Anthony LaPaglia"/>
    <s v="United States"/>
    <n v="0"/>
    <n v="273188"/>
    <s v="Monarchy Enterprises B.V."/>
    <n v="90"/>
  </r>
  <r>
    <s v="The Quick and the Dead"/>
    <s v="R"/>
    <x v="2"/>
    <x v="15"/>
    <s v="February 10, 1995 (United States)"/>
    <n v="6.4"/>
    <x v="288"/>
    <s v="Sam Raimi"/>
    <s v="Simon Moore"/>
    <s v="Sharon Stone"/>
    <s v="United States"/>
    <n v="32000000"/>
    <n v="18636537"/>
    <s v="TriStar Pictures"/>
    <n v="107"/>
  </r>
  <r>
    <s v="Hackers"/>
    <s v="PG-13"/>
    <x v="3"/>
    <x v="15"/>
    <s v="September 15, 1995 (United States)"/>
    <n v="6.2"/>
    <x v="18"/>
    <s v="Iain Softley"/>
    <s v="Rafael Moreu"/>
    <s v="Jonny Lee Miller"/>
    <s v="United States"/>
    <n v="20000000"/>
    <n v="7563728"/>
    <s v="United Artists"/>
    <n v="105"/>
  </r>
  <r>
    <s v="La Haine"/>
    <s v="Not Rated"/>
    <x v="6"/>
    <x v="15"/>
    <s v="February 23, 1996 (United States)"/>
    <n v="8.1"/>
    <x v="249"/>
    <s v="Mathieu Kassovitz"/>
    <s v="Mathieu Kassovitz"/>
    <s v="Vincent Cassel"/>
    <s v="France"/>
    <n v="0"/>
    <n v="302606"/>
    <s v="Le Studio Canal+"/>
    <n v="98"/>
  </r>
  <r>
    <s v="Casper"/>
    <s v="PG"/>
    <x v="3"/>
    <x v="15"/>
    <s v="May 26, 1995 (United States)"/>
    <n v="6.1"/>
    <x v="417"/>
    <s v="Brad Silberling"/>
    <s v="Joseph Oriolo"/>
    <s v="Bill Pullman"/>
    <s v="United States"/>
    <n v="50000000"/>
    <n v="287928194"/>
    <s v="Universal Pictures"/>
    <n v="100"/>
  </r>
  <r>
    <s v="To Wong Foo Thanks for Everything, Julie Newmar"/>
    <s v="PG-13"/>
    <x v="3"/>
    <x v="15"/>
    <s v="September 8, 1995 (United States)"/>
    <n v="6.6"/>
    <x v="12"/>
    <s v="Beeban Kidron"/>
    <s v="Douglas Carter Beane"/>
    <s v="Wesley Snipes"/>
    <s v="United States"/>
    <n v="0"/>
    <n v="47774193"/>
    <s v="Universal Pictures"/>
    <n v="109"/>
  </r>
  <r>
    <s v="Heavyweights"/>
    <s v="PG"/>
    <x v="3"/>
    <x v="15"/>
    <s v="February 17, 1995 (United States)"/>
    <n v="6.6"/>
    <x v="19"/>
    <s v="Steven Brill"/>
    <s v="Judd Apatow"/>
    <s v="Tom McGowan"/>
    <s v="United States"/>
    <n v="0"/>
    <n v="17689177"/>
    <s v="Caravan Pictures"/>
    <n v="100"/>
  </r>
  <r>
    <s v="Tank Girl"/>
    <s v="R"/>
    <x v="2"/>
    <x v="15"/>
    <s v="March 31, 1995 (United States)"/>
    <n v="5.4"/>
    <x v="189"/>
    <s v="Rachel Talalay"/>
    <s v="Alan Martin"/>
    <s v="Lori Petty"/>
    <s v="United States"/>
    <n v="25000000"/>
    <n v="4064495"/>
    <s v="Image Comics"/>
    <n v="104"/>
  </r>
  <r>
    <s v="Now and Then"/>
    <s v="PG-13"/>
    <x v="3"/>
    <x v="15"/>
    <s v="October 20, 1995 (United States)"/>
    <n v="6.8"/>
    <x v="101"/>
    <s v="Lesli Linka Glatter"/>
    <s v="I. Marlene King"/>
    <s v="Christina Ricci"/>
    <s v="United States"/>
    <n v="0"/>
    <n v="37591674"/>
    <s v="New Line Cinema"/>
    <n v="100"/>
  </r>
  <r>
    <s v="Pocahontas"/>
    <s v="G"/>
    <x v="10"/>
    <x v="15"/>
    <s v="June 23, 1995 (United States)"/>
    <n v="6.7"/>
    <x v="535"/>
    <s v="Mike Gabriel"/>
    <s v="Carl Binder"/>
    <s v="Mel Gibson"/>
    <s v="United States"/>
    <n v="55000000"/>
    <n v="346079773"/>
    <s v="Walt Disney Pictures"/>
    <n v="81"/>
  </r>
  <r>
    <s v="A Goofy Movie"/>
    <s v="G"/>
    <x v="10"/>
    <x v="15"/>
    <s v="April 7, 1995 (United States)"/>
    <n v="6.9"/>
    <x v="293"/>
    <s v="Kevin Lima"/>
    <s v="Jymn Magon"/>
    <s v="Bill Farmer"/>
    <s v="United States"/>
    <n v="18000000"/>
    <n v="35348597"/>
    <s v="Walt Disney Pictures"/>
    <n v="78"/>
  </r>
  <r>
    <s v="Dangerous Minds"/>
    <s v="R"/>
    <x v="5"/>
    <x v="15"/>
    <s v="August 11, 1995 (United States)"/>
    <n v="6.5"/>
    <x v="152"/>
    <s v="John N. Smith"/>
    <s v="LouAnne Johnson"/>
    <s v="Michelle Pfeiffer"/>
    <s v="United States"/>
    <n v="23000000"/>
    <n v="179519401"/>
    <s v="Hollywood Pictures"/>
    <n v="99"/>
  </r>
  <r>
    <s v="Crimson Tide"/>
    <s v="R"/>
    <x v="2"/>
    <x v="15"/>
    <s v="May 12, 1995 (United States)"/>
    <n v="7.3"/>
    <x v="537"/>
    <s v="Tony Scott"/>
    <s v="Michael Schiffer"/>
    <s v="Gene Hackman"/>
    <s v="United States"/>
    <n v="53000000"/>
    <n v="157387195"/>
    <s v="Hollywood Pictures"/>
    <n v="116"/>
  </r>
  <r>
    <s v="To Die For"/>
    <s v="R"/>
    <x v="3"/>
    <x v="15"/>
    <s v="October 6, 1995 (United States)"/>
    <n v="6.8"/>
    <x v="147"/>
    <s v="Gus Van Sant"/>
    <s v="Joyce Maynard"/>
    <s v="Nicole Kidman"/>
    <s v="United States"/>
    <n v="20000000"/>
    <n v="21284514"/>
    <s v="Columbia Pictures"/>
    <n v="106"/>
  </r>
  <r>
    <s v="Sabrina"/>
    <s v="PG"/>
    <x v="3"/>
    <x v="15"/>
    <s v="December 15, 1995 (United States)"/>
    <n v="6.3"/>
    <x v="100"/>
    <s v="Sydney Pollack"/>
    <s v="Samuel A. Taylor"/>
    <s v="Harrison Ford"/>
    <s v="Germany"/>
    <n v="58000000"/>
    <n v="53672080"/>
    <s v="Constellation Entertainment"/>
    <n v="127"/>
  </r>
  <r>
    <s v="Ghost in the Shell"/>
    <s v="TV-MA"/>
    <x v="10"/>
    <x v="15"/>
    <s v="March 29, 1996 (United States)"/>
    <n v="8"/>
    <x v="538"/>
    <s v="Mamoru Oshii"/>
    <s v="Shirow Masamune"/>
    <s v="Atsuko Tanaka"/>
    <s v="Japan"/>
    <n v="0"/>
    <n v="516540"/>
    <s v="Kôdansha"/>
    <n v="83"/>
  </r>
  <r>
    <s v="While You Were Sleeping"/>
    <s v="PG"/>
    <x v="3"/>
    <x v="15"/>
    <s v="April 21, 1995 (United States)"/>
    <n v="6.7"/>
    <x v="470"/>
    <s v="Jon Turteltaub"/>
    <s v="Daniel G. Sullivan"/>
    <s v="Sandra Bullock"/>
    <s v="United States"/>
    <n v="17000000"/>
    <n v="182057016"/>
    <s v="Hollywood Pictures"/>
    <n v="103"/>
  </r>
  <r>
    <s v="Get Shorty"/>
    <s v="R"/>
    <x v="3"/>
    <x v="15"/>
    <s v="October 20, 1995 (United States)"/>
    <n v="6.9"/>
    <x v="146"/>
    <s v="Barry Sonnenfeld"/>
    <s v="Elmore Leonard"/>
    <s v="Gene Hackman"/>
    <s v="United States"/>
    <n v="30250000"/>
    <n v="115101622"/>
    <s v="Metro-Goldwyn-Mayer (MGM)"/>
    <n v="105"/>
  </r>
  <r>
    <s v="Tommy Boy"/>
    <s v="PG-13"/>
    <x v="1"/>
    <x v="15"/>
    <s v="March 31, 1995 (United States)"/>
    <n v="7.1"/>
    <x v="385"/>
    <s v="Peter Segal"/>
    <s v="Bonnie Turner"/>
    <s v="Chris Farley"/>
    <s v="United States"/>
    <n v="0"/>
    <n v="32679899"/>
    <s v="Broadway Pictures"/>
    <n v="97"/>
  </r>
  <r>
    <s v="Babe"/>
    <s v="G"/>
    <x v="3"/>
    <x v="15"/>
    <s v="August 4, 1995 (United States)"/>
    <n v="6.8"/>
    <x v="386"/>
    <s v="Chris Noonan"/>
    <s v="Dick King-Smith"/>
    <s v="James Cromwell"/>
    <s v="Australia"/>
    <n v="30000000"/>
    <n v="254134910"/>
    <s v="Universal Pictures"/>
    <n v="91"/>
  </r>
  <r>
    <s v="Dead Man Walking"/>
    <s v="R"/>
    <x v="6"/>
    <x v="15"/>
    <s v="February 2, 1996 (United States)"/>
    <n v="7.5"/>
    <x v="418"/>
    <s v="Tim Robbins"/>
    <s v="Helen Prejean"/>
    <s v="Susan Sarandon"/>
    <s v="United Kingdom"/>
    <n v="11000000"/>
    <n v="39363635"/>
    <s v="Havoc"/>
    <n v="122"/>
  </r>
  <r>
    <s v="The Brady Bunch Movie"/>
    <s v="PG-13"/>
    <x v="3"/>
    <x v="15"/>
    <s v="February 17, 1995 (United States)"/>
    <n v="6.1"/>
    <x v="16"/>
    <s v="Betty Thomas"/>
    <s v="Sherwood Schwartz"/>
    <s v="Shelley Long"/>
    <s v="United States"/>
    <n v="12000000"/>
    <n v="46576136"/>
    <s v="Paramount Pictures"/>
    <n v="90"/>
  </r>
  <r>
    <s v="Johnny Mnemonic"/>
    <s v="R"/>
    <x v="2"/>
    <x v="15"/>
    <s v="May 26, 1995 (United States)"/>
    <n v="5.7"/>
    <x v="86"/>
    <s v="Robert Longo"/>
    <s v="William Gibson"/>
    <s v="Keanu Reeves"/>
    <s v="Canada"/>
    <n v="26000000"/>
    <n v="19075720"/>
    <s v="TriStar Pictures"/>
    <n v="96"/>
  </r>
  <r>
    <s v="Just Cause"/>
    <s v="R"/>
    <x v="2"/>
    <x v="15"/>
    <s v="February 17, 1995 (United States)"/>
    <n v="6.4"/>
    <x v="151"/>
    <s v="Arne Glimcher"/>
    <s v="John Katzenbach"/>
    <s v="Sean Connery"/>
    <s v="United States"/>
    <n v="0"/>
    <n v="36853222"/>
    <s v="Warner Bros."/>
    <n v="102"/>
  </r>
  <r>
    <s v="The Bridges of Madison County"/>
    <s v="PG-13"/>
    <x v="0"/>
    <x v="15"/>
    <s v="June 2, 1995 (United States)"/>
    <n v="7.6"/>
    <x v="250"/>
    <s v="Clint Eastwood"/>
    <s v="Richard LaGravenese"/>
    <s v="Clint Eastwood"/>
    <s v="United States"/>
    <n v="24000000"/>
    <n v="182016617"/>
    <s v="Warner Bros."/>
    <n v="135"/>
  </r>
  <r>
    <s v="Strange Days"/>
    <s v="R"/>
    <x v="2"/>
    <x v="15"/>
    <s v="October 13, 1995 (United States)"/>
    <n v="7.2"/>
    <x v="86"/>
    <s v="Kathryn Bigelow"/>
    <s v="James Cameron"/>
    <s v="Ralph Fiennes"/>
    <s v="United States"/>
    <n v="42000000"/>
    <n v="7959291"/>
    <s v="Lightstorm Entertainment"/>
    <n v="145"/>
  </r>
  <r>
    <s v="Cutthroat Island"/>
    <s v="PG-13"/>
    <x v="2"/>
    <x v="15"/>
    <s v="December 22, 1995 (United States)"/>
    <n v="5.7"/>
    <x v="15"/>
    <s v="Renny Harlin"/>
    <s v="Michael Frost Beckner"/>
    <s v="Geena Davis"/>
    <s v="France"/>
    <n v="98000000"/>
    <n v="10017322"/>
    <s v="Beckner/Gorman Productions"/>
    <n v="124"/>
  </r>
  <r>
    <s v="Judge Dredd"/>
    <s v="R"/>
    <x v="2"/>
    <x v="15"/>
    <s v="June 30, 1995 (United States)"/>
    <n v="5.6"/>
    <x v="490"/>
    <s v="Danny Cannon"/>
    <s v="John Wagner"/>
    <s v="Sylvester Stallone"/>
    <s v="United States"/>
    <n v="90000000"/>
    <n v="113493481"/>
    <s v="Hollywood Pictures"/>
    <n v="96"/>
  </r>
  <r>
    <s v="The City of Lost Children"/>
    <s v="R"/>
    <x v="7"/>
    <x v="15"/>
    <s v="December 15, 1995 (United States)"/>
    <n v="7.5"/>
    <x v="18"/>
    <s v="Marc Caro"/>
    <s v="Gilles Adrien"/>
    <s v="Ron Perlman"/>
    <s v="France"/>
    <n v="18000000"/>
    <n v="1781465"/>
    <s v="Constellation"/>
    <n v="112"/>
  </r>
  <r>
    <s v="Copycat"/>
    <s v="R"/>
    <x v="0"/>
    <x v="15"/>
    <s v="October 27, 1995 (United States)"/>
    <n v="6.6"/>
    <x v="96"/>
    <s v="Jon Amiel"/>
    <s v="Ann Biderman"/>
    <s v="Sigourney Weaver"/>
    <s v="United States"/>
    <n v="20000000"/>
    <n v="32051917"/>
    <s v="New Regency Productions"/>
    <n v="123"/>
  </r>
  <r>
    <s v="Major Payne"/>
    <s v="PG-13"/>
    <x v="1"/>
    <x v="15"/>
    <s v="March 24, 1995 (United States)"/>
    <n v="6.3"/>
    <x v="76"/>
    <s v="Nick Castle"/>
    <s v="Joe Connelly"/>
    <s v="Damon Wayans"/>
    <s v="United States"/>
    <n v="0"/>
    <n v="30112050"/>
    <s v="Universal Pictures"/>
    <n v="95"/>
  </r>
  <r>
    <s v="Powder"/>
    <s v="PG-13"/>
    <x v="0"/>
    <x v="15"/>
    <s v="October 27, 1995 (United States)"/>
    <n v="6.6"/>
    <x v="17"/>
    <s v="Victor Salva"/>
    <s v="Victor Salva"/>
    <s v="Mary Steenburgen"/>
    <s v="United States"/>
    <n v="9500000"/>
    <n v="30862156"/>
    <s v="Caravan Pictures"/>
    <n v="111"/>
  </r>
  <r>
    <s v="A Little Princess"/>
    <s v="G"/>
    <x v="0"/>
    <x v="15"/>
    <s v="May 19, 1995 (United States)"/>
    <n v="7.7"/>
    <x v="24"/>
    <s v="Alfonso Cuarón"/>
    <s v="Frances Hodgson Burnett"/>
    <s v="Liesel Matthews"/>
    <s v="United States"/>
    <n v="17000000"/>
    <n v="10015449"/>
    <s v="Warner Bros."/>
    <n v="97"/>
  </r>
  <r>
    <s v="The American President"/>
    <s v="PG-13"/>
    <x v="3"/>
    <x v="15"/>
    <s v="November 17, 1995 (United States)"/>
    <n v="6.8"/>
    <x v="11"/>
    <s v="Rob Reiner"/>
    <s v="Aaron Sorkin"/>
    <s v="Michael Douglas"/>
    <s v="United States"/>
    <n v="62000000"/>
    <n v="107879496"/>
    <s v="Universal Pictures"/>
    <n v="114"/>
  </r>
  <r>
    <s v="Under Siege 2: Dark Territory"/>
    <s v="R"/>
    <x v="2"/>
    <x v="15"/>
    <s v="July 14, 1995 (United States)"/>
    <n v="5.5"/>
    <x v="147"/>
    <s v="Geoff Murphy"/>
    <s v="Richard Hatem"/>
    <s v="Steven Seagal"/>
    <s v="United States"/>
    <n v="60000000"/>
    <n v="104324083"/>
    <s v="Warner Bros."/>
    <n v="100"/>
  </r>
  <r>
    <s v="Higher Learning"/>
    <s v="R"/>
    <x v="6"/>
    <x v="15"/>
    <s v="January 11, 1995 (United States)"/>
    <n v="6.5"/>
    <x v="97"/>
    <s v="John Singleton"/>
    <s v="John Singleton"/>
    <s v="Omar Epps"/>
    <s v="United States"/>
    <n v="0"/>
    <n v="38290723"/>
    <s v="Columbia Pictures"/>
    <n v="127"/>
  </r>
  <r>
    <s v="Mr. Holland's Opus"/>
    <s v="PG"/>
    <x v="0"/>
    <x v="15"/>
    <s v="January 19, 1996 (United States)"/>
    <n v="7.3"/>
    <x v="248"/>
    <s v="Stephen Herek"/>
    <s v="Patrick Sheane Duncan"/>
    <s v="Richard Dreyfuss"/>
    <s v="United States"/>
    <n v="23000000"/>
    <n v="106269971"/>
    <s v="Hollywood Pictures"/>
    <n v="143"/>
  </r>
  <r>
    <s v="The Prophecy"/>
    <s v="R"/>
    <x v="2"/>
    <x v="15"/>
    <s v="September 1, 1995 (United States)"/>
    <n v="6.5"/>
    <x v="12"/>
    <s v="Gregory Widen"/>
    <s v="Gregory Widen"/>
    <s v="Christopher Walken"/>
    <s v="United States"/>
    <n v="8000000"/>
    <n v="16115878"/>
    <s v="First Look International"/>
    <n v="98"/>
  </r>
  <r>
    <s v="Dead Man"/>
    <s v="R"/>
    <x v="1"/>
    <x v="15"/>
    <s v="May 10, 1996 (United States)"/>
    <n v="7.6"/>
    <x v="411"/>
    <s v="Jim Jarmusch"/>
    <s v="Jim Jarmusch"/>
    <s v="Johnny Depp"/>
    <s v="United States"/>
    <n v="9000000"/>
    <n v="1037847"/>
    <s v="Pandora Filmproduktion"/>
    <n v="121"/>
  </r>
  <r>
    <s v="Ace Ventura: When Nature Calls"/>
    <s v="PG-13"/>
    <x v="1"/>
    <x v="15"/>
    <s v="November 10, 1995 (United States)"/>
    <n v="6.4"/>
    <x v="508"/>
    <s v="Steve Oedekerk"/>
    <s v="Jack Bernstein"/>
    <s v="Jim Carrey"/>
    <s v="United States"/>
    <n v="30000000"/>
    <n v="212385533"/>
    <s v="Morgan Creek Entertainment"/>
    <n v="90"/>
  </r>
  <r>
    <s v="Dolores Claiborne"/>
    <s v="R"/>
    <x v="6"/>
    <x v="15"/>
    <s v="March 24, 1995 (United States)"/>
    <n v="7.4"/>
    <x v="135"/>
    <s v="Taylor Hackford"/>
    <s v="Stephen King"/>
    <s v="Kathy Bates"/>
    <s v="United States"/>
    <n v="0"/>
    <n v="24361867"/>
    <s v="Castle Rock Entertainment"/>
    <n v="132"/>
  </r>
  <r>
    <s v="First Knight"/>
    <s v="PG-13"/>
    <x v="2"/>
    <x v="15"/>
    <s v="July 7, 1995 (United States)"/>
    <n v="6"/>
    <x v="347"/>
    <s v="Jerry Zucker"/>
    <s v="Lorne Cameron"/>
    <s v="Sean Connery"/>
    <s v="United States"/>
    <n v="55000000"/>
    <n v="127600435"/>
    <s v="Columbia Pictures"/>
    <n v="134"/>
  </r>
  <r>
    <s v="Jade"/>
    <s v="R"/>
    <x v="6"/>
    <x v="15"/>
    <s v="October 13, 1995 (United States)"/>
    <n v="5.3"/>
    <x v="23"/>
    <s v="William Friedkin"/>
    <s v="Joe Eszterhas"/>
    <s v="David Caruso"/>
    <s v="United States"/>
    <n v="50000000"/>
    <n v="9851610"/>
    <s v="Paramount Pictures"/>
    <n v="95"/>
  </r>
  <r>
    <s v="The Big Green"/>
    <s v="PG"/>
    <x v="3"/>
    <x v="15"/>
    <s v="September 29, 1995 (United States)"/>
    <n v="5.6"/>
    <x v="349"/>
    <s v="Holly Goldberg Sloan"/>
    <s v="Holly Goldberg Sloan"/>
    <s v="Steve Guttenberg"/>
    <s v="United States"/>
    <n v="12000000"/>
    <n v="17736619"/>
    <s v="Caravan Pictures"/>
    <n v="100"/>
  </r>
  <r>
    <s v="Virtuosity"/>
    <s v="R"/>
    <x v="2"/>
    <x v="15"/>
    <s v="August 4, 1995 (United States)"/>
    <n v="5.6"/>
    <x v="17"/>
    <s v="Brett Leonard"/>
    <s v="Eric Bernt"/>
    <s v="Denzel Washington"/>
    <s v="United States"/>
    <n v="30000000"/>
    <n v="24047675"/>
    <s v="Paramount Pictures"/>
    <n v="106"/>
  </r>
  <r>
    <s v="Halloween: The Curse of Michael Myers"/>
    <s v="R"/>
    <x v="4"/>
    <x v="15"/>
    <s v="September 29, 1995 (United States)"/>
    <n v="4.8"/>
    <x v="76"/>
    <s v="Joe Chappelle"/>
    <s v="Debra Hill"/>
    <s v="Donald Pleasence"/>
    <s v="United States"/>
    <n v="5000000"/>
    <n v="15116634"/>
    <s v="Halloween VI Productions"/>
    <n v="87"/>
  </r>
  <r>
    <s v="Father of the Bride Part II"/>
    <s v="PG"/>
    <x v="3"/>
    <x v="15"/>
    <s v="December 8, 1995 (United States)"/>
    <n v="6.1"/>
    <x v="248"/>
    <s v="Charles Shyer"/>
    <s v="Albert Hackett"/>
    <s v="Steve Martin"/>
    <s v="United States"/>
    <n v="30000000"/>
    <n v="76594107"/>
    <s v="Sandollar Productions"/>
    <n v="106"/>
  </r>
  <r>
    <s v="Assassins"/>
    <s v="R"/>
    <x v="2"/>
    <x v="15"/>
    <s v="October 6, 1995 (United States)"/>
    <n v="6.3"/>
    <x v="385"/>
    <s v="Richard Donner"/>
    <s v="Lilly Wachowski"/>
    <s v="Sylvester Stallone"/>
    <s v="France"/>
    <n v="50000000"/>
    <n v="30303072"/>
    <s v="Warner Bros."/>
    <n v="132"/>
  </r>
  <r>
    <s v="French Kiss"/>
    <s v="PG-13"/>
    <x v="3"/>
    <x v="15"/>
    <s v="May 5, 1995 (United States)"/>
    <n v="6.6"/>
    <x v="293"/>
    <s v="Lawrence Kasdan"/>
    <s v="Adam Brooks"/>
    <s v="Meg Ryan"/>
    <s v="United Kingdom"/>
    <n v="0"/>
    <n v="101982854"/>
    <s v="Polygram Filmed Entertainment"/>
    <n v="111"/>
  </r>
  <r>
    <s v="A Walk in the Clouds"/>
    <s v="PG-13"/>
    <x v="0"/>
    <x v="15"/>
    <s v="August 11, 1995 (United States)"/>
    <n v="6.7"/>
    <x v="76"/>
    <s v="Alfonso Arau"/>
    <s v="Robert Mark Kamen"/>
    <s v="Keanu Reeves"/>
    <s v="United States"/>
    <n v="20000000"/>
    <n v="50008143"/>
    <s v="Twentieth Century Fox"/>
    <n v="102"/>
  </r>
  <r>
    <s v="It Takes Two"/>
    <s v="PG"/>
    <x v="3"/>
    <x v="15"/>
    <s v="November 17, 1995 (United States)"/>
    <n v="5.9"/>
    <x v="16"/>
    <s v="Andy Tennant"/>
    <s v="Deborah Dean Davis"/>
    <s v="Kirstie Alley"/>
    <s v="United States"/>
    <n v="0"/>
    <n v="19474589"/>
    <s v="Dualstar Productions"/>
    <n v="101"/>
  </r>
  <r>
    <s v="Rob Roy"/>
    <s v="R"/>
    <x v="1"/>
    <x v="15"/>
    <s v="April 14, 1995 (United States)"/>
    <n v="6.9"/>
    <x v="135"/>
    <s v="Michael Caton-Jones"/>
    <s v="Alan Sharp"/>
    <s v="Liam Neeson"/>
    <s v="United Kingdom"/>
    <n v="28000000"/>
    <n v="31596911"/>
    <s v="United Artists"/>
    <n v="139"/>
  </r>
  <r>
    <s v="Dead Presidents"/>
    <s v="R"/>
    <x v="2"/>
    <x v="15"/>
    <s v="October 6, 1995 (United States)"/>
    <n v="6.9"/>
    <x v="16"/>
    <s v="Albert Hughes"/>
    <s v="Allen Hughes"/>
    <s v="Larenz Tate"/>
    <s v="United States"/>
    <n v="10000000"/>
    <n v="24147179"/>
    <s v="Caravan Pictures"/>
    <n v="119"/>
  </r>
  <r>
    <s v="The Baby-Sitters Club"/>
    <s v="PG"/>
    <x v="3"/>
    <x v="15"/>
    <s v="August 18, 1995 (United States)"/>
    <n v="5.8"/>
    <x v="202"/>
    <s v="Melanie Mayron"/>
    <s v="Ann M. Martin"/>
    <s v="Schuyler Fisk"/>
    <s v="United States"/>
    <n v="6500000"/>
    <n v="9685976"/>
    <s v="Beacon Communications"/>
    <n v="94"/>
  </r>
  <r>
    <s v="Waiting to Exhale"/>
    <s v="R"/>
    <x v="3"/>
    <x v="15"/>
    <s v="December 22, 1995 (United States)"/>
    <n v="6"/>
    <x v="9"/>
    <s v="Forest Whitaker"/>
    <s v="Terry McMillan"/>
    <s v="Whitney Houston"/>
    <s v="United States"/>
    <n v="16000000"/>
    <n v="81452156"/>
    <s v="Twentieth Century Fox"/>
    <n v="124"/>
  </r>
  <r>
    <s v="Welcome to the Dollhouse"/>
    <s v="R"/>
    <x v="3"/>
    <x v="15"/>
    <s v="May 24, 1996 (United States)"/>
    <n v="7.4"/>
    <x v="24"/>
    <s v="Todd Solondz"/>
    <s v="Todd Solondz"/>
    <s v="Heather Matarazzo"/>
    <s v="United States"/>
    <n v="800000"/>
    <n v="4569019"/>
    <s v="Suburban Pictures"/>
    <n v="88"/>
  </r>
  <r>
    <s v="The Indian in the Cupboard"/>
    <s v="PG"/>
    <x v="0"/>
    <x v="15"/>
    <s v="July 14, 1995 (United States)"/>
    <n v="6"/>
    <x v="15"/>
    <s v="Frank Oz"/>
    <s v="Lynne Reid Banks"/>
    <s v="Hal Scardino"/>
    <s v="United States"/>
    <n v="45000000"/>
    <n v="35656131"/>
    <s v="Columbia Pictures"/>
    <n v="96"/>
  </r>
  <r>
    <s v="Rumble in the Bronx"/>
    <s v="R"/>
    <x v="2"/>
    <x v="15"/>
    <s v="February 23, 1996 (United States)"/>
    <n v="6.8"/>
    <x v="80"/>
    <s v="Stanley Tong"/>
    <s v="Edward Tang"/>
    <s v="Jackie Chan"/>
    <s v="Hong Kong"/>
    <n v="7500000"/>
    <n v="32392047"/>
    <s v="Golden Harvest Company"/>
    <n v="87"/>
  </r>
  <r>
    <s v="Devil in a Blue Dress"/>
    <s v="R"/>
    <x v="6"/>
    <x v="15"/>
    <s v="September 29, 1995 (United States)"/>
    <n v="6.7"/>
    <x v="10"/>
    <s v="Carl Franklin"/>
    <s v="Walter Mosley"/>
    <s v="Denzel Washington"/>
    <s v="United States"/>
    <n v="27000000"/>
    <n v="16140822"/>
    <s v="TriStar Pictures"/>
    <n v="102"/>
  </r>
  <r>
    <s v="How to Make an American Quilt"/>
    <s v="PG-13"/>
    <x v="3"/>
    <x v="15"/>
    <s v="October 6, 1995 (United States)"/>
    <n v="6.3"/>
    <x v="35"/>
    <s v="Jocelyn Moorhouse"/>
    <s v="Whitney Otto"/>
    <s v="Winona Ryder"/>
    <s v="United States"/>
    <n v="10000000"/>
    <n v="41200020"/>
    <s v="Universal Pictures"/>
    <n v="117"/>
  </r>
  <r>
    <s v="Kicking and Screaming"/>
    <s v="R"/>
    <x v="3"/>
    <x v="15"/>
    <s v="October 6, 1995 (United States)"/>
    <n v="6.8"/>
    <x v="38"/>
    <s v="Noah Baumbach"/>
    <s v="Noah Baumbach"/>
    <s v="Josh Hamilton"/>
    <s v="United States"/>
    <n v="0"/>
    <n v="718490"/>
    <s v="Trimark Pictures"/>
    <n v="96"/>
  </r>
  <r>
    <s v="Tales from the Crypt: Demon Knight"/>
    <s v="R"/>
    <x v="2"/>
    <x v="15"/>
    <s v="January 13, 1995 (United States)"/>
    <n v="6.7"/>
    <x v="22"/>
    <s v="Ernest R. Dickerson"/>
    <s v="Ethan Reiff"/>
    <s v="Billy Zane"/>
    <s v="United States"/>
    <n v="13000000"/>
    <n v="21089146"/>
    <s v="Universal Pictures"/>
    <n v="92"/>
  </r>
  <r>
    <s v="The Net"/>
    <s v="PG-13"/>
    <x v="2"/>
    <x v="15"/>
    <s v="July 28, 1995 (United States)"/>
    <n v="5.9"/>
    <x v="243"/>
    <s v="Irwin Winkler"/>
    <s v="John Brancato"/>
    <s v="Sandra Bullock"/>
    <s v="United States"/>
    <n v="22000000"/>
    <n v="110627965"/>
    <s v="Columbia Pictures"/>
    <n v="114"/>
  </r>
  <r>
    <s v="Living in Oblivion"/>
    <s v="R"/>
    <x v="3"/>
    <x v="15"/>
    <s v="July 21, 1995 (United States)"/>
    <n v="7.5"/>
    <x v="27"/>
    <s v="Tom DiCillo"/>
    <s v="Tom DiCillo"/>
    <s v="Steve Buscemi"/>
    <s v="United States"/>
    <n v="500000"/>
    <n v="1111790"/>
    <s v="JDI Productions"/>
    <n v="90"/>
  </r>
  <r>
    <s v="Dracula: Dead and Loving It"/>
    <s v="PG-13"/>
    <x v="3"/>
    <x v="15"/>
    <s v="December 22, 1995 (United States)"/>
    <n v="5.9"/>
    <x v="80"/>
    <s v="Mel Brooks"/>
    <s v="Mel Brooks"/>
    <s v="Leslie Nielsen"/>
    <s v="France"/>
    <n v="30000000"/>
    <n v="10772144"/>
    <s v="Gaumont"/>
    <n v="88"/>
  </r>
  <r>
    <s v="Tom and Huck"/>
    <s v="PG"/>
    <x v="1"/>
    <x v="15"/>
    <s v="December 22, 1995 (United States)"/>
    <n v="5.5"/>
    <x v="9"/>
    <s v="Peter Hewitt"/>
    <s v="Mark Twain"/>
    <s v="Jonathan Taylor Thomas"/>
    <s v="United States"/>
    <n v="0"/>
    <n v="23920048"/>
    <s v="Walt Disney Pictures"/>
    <n v="97"/>
  </r>
  <r>
    <s v="Village of the Damned"/>
    <s v="R"/>
    <x v="4"/>
    <x v="15"/>
    <s v="April 28, 1995 (United States)"/>
    <n v="5.7"/>
    <x v="12"/>
    <s v="John Carpenter"/>
    <s v="John Wyndham"/>
    <s v="Christopher Reeve"/>
    <s v="United States"/>
    <n v="22000000"/>
    <n v="9418365"/>
    <s v="Universal Pictures"/>
    <n v="98"/>
  </r>
  <r>
    <s v="Wild Bill"/>
    <s v="R"/>
    <x v="2"/>
    <x v="15"/>
    <s v="December 1, 1995 (United States)"/>
    <n v="5.9"/>
    <x v="252"/>
    <s v="Walter Hill"/>
    <s v="Peter Dexter"/>
    <s v="Jeff Bridges"/>
    <s v="United States"/>
    <n v="30000000"/>
    <n v="2193982"/>
    <s v="The Zanuck Company"/>
    <n v="98"/>
  </r>
  <r>
    <s v="Grumpier Old Men"/>
    <s v="PG-13"/>
    <x v="3"/>
    <x v="15"/>
    <s v="December 22, 1995 (United States)"/>
    <n v="6.7"/>
    <x v="151"/>
    <s v="Howard Deutch"/>
    <s v="Mark Steven Johnson"/>
    <s v="Walter Matthau"/>
    <s v="United States"/>
    <n v="25000000"/>
    <n v="71518503"/>
    <s v="Lancaster Gate"/>
    <n v="101"/>
  </r>
  <r>
    <s v="Boys on the Side"/>
    <s v="R"/>
    <x v="3"/>
    <x v="15"/>
    <s v="February 3, 1995 (United States)"/>
    <n v="6.5"/>
    <x v="23"/>
    <s v="Herbert Ross"/>
    <s v="Don Roos"/>
    <s v="Whoopi Goldberg"/>
    <s v="United States"/>
    <n v="21000000"/>
    <n v="23440188"/>
    <s v="Alcor Films"/>
    <n v="115"/>
  </r>
  <r>
    <s v="Tales from the Hood"/>
    <s v="R"/>
    <x v="6"/>
    <x v="15"/>
    <s v="May 24, 1995 (United States)"/>
    <n v="6.4"/>
    <x v="205"/>
    <s v="Rusty Cundieff"/>
    <s v="Rusty Cundieff"/>
    <s v="Clarence Williams III"/>
    <s v="United States"/>
    <n v="6000000"/>
    <n v="11837928"/>
    <s v="40 Acres &amp; A Mule Filmworks"/>
    <n v="98"/>
  </r>
  <r>
    <s v="Money Train"/>
    <s v="R"/>
    <x v="2"/>
    <x v="15"/>
    <s v="November 22, 1995 (United States)"/>
    <n v="5.7"/>
    <x v="244"/>
    <s v="Joseph Ruben"/>
    <s v="Doug Richardson"/>
    <s v="Wesley Snipes"/>
    <s v="United States"/>
    <n v="68000000"/>
    <n v="35431113"/>
    <s v="Columbia Pictures"/>
    <n v="110"/>
  </r>
  <r>
    <s v="Candyman: Farewell to the Flesh"/>
    <s v="R"/>
    <x v="4"/>
    <x v="15"/>
    <s v="March 17, 1995 (United States)"/>
    <n v="5.3"/>
    <x v="35"/>
    <s v="Bill Condon"/>
    <s v="Clive Barker"/>
    <s v="Tony Todd"/>
    <s v="United States"/>
    <n v="6000000"/>
    <n v="13940383"/>
    <s v="PolyGram Filmed Entertainment"/>
    <n v="95"/>
  </r>
  <r>
    <s v="The Crossing Guard"/>
    <s v="R"/>
    <x v="0"/>
    <x v="15"/>
    <s v="November 16, 1995 (United States)"/>
    <n v="6.3"/>
    <x v="38"/>
    <s v="Sean Penn"/>
    <s v="Sean Penn"/>
    <s v="Jack Nicholson"/>
    <s v="United States"/>
    <n v="9000000"/>
    <n v="868979"/>
    <s v="Miramax"/>
    <n v="111"/>
  </r>
  <r>
    <s v="Man of the House"/>
    <s v="PG"/>
    <x v="3"/>
    <x v="15"/>
    <s v="March 3, 1995 (United States)"/>
    <n v="5.2"/>
    <x v="28"/>
    <s v="James Orr"/>
    <s v="David E. Peckinpah"/>
    <s v="Chevy Chase"/>
    <s v="United States"/>
    <n v="0"/>
    <n v="40070995"/>
    <s v="All Girl Productions"/>
    <n v="96"/>
  </r>
  <r>
    <s v="Nixon"/>
    <s v="R"/>
    <x v="5"/>
    <x v="15"/>
    <s v="January 5, 1996 (United States)"/>
    <n v="7.1"/>
    <x v="17"/>
    <s v="Oliver Stone"/>
    <s v="Stephen J. Rivele"/>
    <s v="Anthony Hopkins"/>
    <s v="United States"/>
    <n v="44000000"/>
    <n v="13681765"/>
    <s v="Cinergi Pictures Entertainment"/>
    <n v="192"/>
  </r>
  <r>
    <s v="Hideaway"/>
    <s v="R"/>
    <x v="7"/>
    <x v="15"/>
    <s v="March 3, 1995 (United States)"/>
    <n v="5.3"/>
    <x v="392"/>
    <s v="Brett Leonard"/>
    <s v="Dean R. Koontz"/>
    <s v="Jeff Goldblum"/>
    <s v="United States"/>
    <n v="15000000"/>
    <n v="12201255"/>
    <s v="TriStar Pictures"/>
    <n v="106"/>
  </r>
  <r>
    <s v="When Night Is Falling"/>
    <s v="Unrated"/>
    <x v="0"/>
    <x v="15"/>
    <s v="November 17, 1995 (United States)"/>
    <n v="6.5"/>
    <x v="45"/>
    <s v="Patricia Rozema"/>
    <s v="Patricia Rozema"/>
    <s v="Pascale Bussières"/>
    <s v="Canada"/>
    <n v="0"/>
    <n v="919671"/>
    <s v="Alliance Communications Corporation"/>
    <n v="94"/>
  </r>
  <r>
    <s v="Underground"/>
    <s v="Not Rated"/>
    <x v="3"/>
    <x v="15"/>
    <s v="June 20, 1997 (United States)"/>
    <n v="8.1"/>
    <x v="96"/>
    <s v="Emir Kusturica"/>
    <s v="Dusan Kovacevic"/>
    <s v="Predrag 'Miki' Manojlovic"/>
    <s v="Federal Republic of Yugoslavia"/>
    <n v="14000000"/>
    <n v="171082"/>
    <s v="CiBy 2000"/>
    <n v="167"/>
  </r>
  <r>
    <s v="Mighty Aphrodite"/>
    <s v="R"/>
    <x v="3"/>
    <x v="15"/>
    <s v="November 10, 1995 (United States)"/>
    <n v="7"/>
    <x v="244"/>
    <s v="Woody Allen"/>
    <s v="Woody Allen"/>
    <s v="Woody Allen"/>
    <s v="United States"/>
    <n v="15000000"/>
    <n v="6468498"/>
    <s v="Sweetland Films"/>
    <n v="95"/>
  </r>
  <r>
    <s v="Balto"/>
    <s v="G"/>
    <x v="10"/>
    <x v="15"/>
    <s v="December 22, 1995 (United States)"/>
    <n v="7.1"/>
    <x v="135"/>
    <s v="Simon Wells"/>
    <s v="Cliff Ruby"/>
    <s v="Kevin Bacon"/>
    <s v="United States"/>
    <n v="0"/>
    <n v="11349090"/>
    <s v="Amblimation"/>
    <n v="78"/>
  </r>
  <r>
    <s v="Total Eclipse"/>
    <s v="R"/>
    <x v="5"/>
    <x v="15"/>
    <s v="November 3, 1995 (United States)"/>
    <n v="6.5"/>
    <x v="21"/>
    <s v="Agnieszka Holland"/>
    <s v="Christopher Hampton"/>
    <s v="Leonardo DiCaprio"/>
    <s v="United Kingdom"/>
    <n v="8000000"/>
    <n v="340139"/>
    <s v="FIT Productions"/>
    <n v="111"/>
  </r>
  <r>
    <s v="Fair Game"/>
    <s v="R"/>
    <x v="2"/>
    <x v="15"/>
    <s v="November 3, 1995 (United States)"/>
    <n v="4.3"/>
    <x v="23"/>
    <s v="Andrew Sipes"/>
    <s v="Paula Gosling"/>
    <s v="William Baldwin"/>
    <s v="United States"/>
    <n v="50000000"/>
    <n v="11534477"/>
    <s v="Warner Bros."/>
    <n v="91"/>
  </r>
  <r>
    <s v="Lord of Illusions"/>
    <s v="R"/>
    <x v="4"/>
    <x v="15"/>
    <s v="August 25, 1995 (United States)"/>
    <n v="6.1"/>
    <x v="30"/>
    <s v="Clive Barker"/>
    <s v="Clive Barker"/>
    <s v="Scott Bakula"/>
    <s v="United States"/>
    <n v="12000000"/>
    <n v="13294422"/>
    <s v="Seraphim Films"/>
    <n v="109"/>
  </r>
  <r>
    <s v="The Scarlet Letter"/>
    <s v="R"/>
    <x v="0"/>
    <x v="15"/>
    <s v="October 13, 1995 (United States)"/>
    <n v="5.3"/>
    <x v="30"/>
    <s v="Roland Joffé"/>
    <s v="Nathaniel Hawthorne"/>
    <s v="Demi Moore"/>
    <s v="United States"/>
    <n v="46000000"/>
    <n v="10382407"/>
    <s v="Allied Stars Ltd."/>
    <n v="135"/>
  </r>
  <r>
    <s v="Nick of Time"/>
    <s v="R"/>
    <x v="2"/>
    <x v="15"/>
    <s v="November 22, 1995 (United States)"/>
    <n v="6.3"/>
    <x v="80"/>
    <s v="John Badham"/>
    <s v="Patrick Sheane Duncan"/>
    <s v="Johnny Depp"/>
    <s v="United States"/>
    <n v="33000000"/>
    <n v="8175346"/>
    <s v="Paramount Pictures"/>
    <n v="90"/>
  </r>
  <r>
    <s v="Senior Trip"/>
    <s v="R"/>
    <x v="1"/>
    <x v="15"/>
    <s v="September 8, 1995 (United States)"/>
    <n v="5.7"/>
    <x v="202"/>
    <s v="Kelly Makin"/>
    <s v="Roger Kumble"/>
    <s v="Matt Frewer"/>
    <s v="Canada"/>
    <n v="0"/>
    <n v="4686937"/>
    <s v="1992 Number Four Limited Partnership"/>
    <n v="91"/>
  </r>
  <r>
    <s v="Free Willy 2: The Adventure Home"/>
    <s v="PG"/>
    <x v="1"/>
    <x v="15"/>
    <s v="July 19, 1995 (United States)"/>
    <n v="5.0999999999999996"/>
    <x v="27"/>
    <s v="Dwight H. Little"/>
    <s v="Keith Walker"/>
    <s v="Jason James Richter"/>
    <s v="France"/>
    <n v="0"/>
    <n v="30077111"/>
    <s v="Warner Bros. Family Entertainment"/>
    <n v="95"/>
  </r>
  <r>
    <s v="Things to Do in Denver When You're Dead"/>
    <s v="R"/>
    <x v="6"/>
    <x v="15"/>
    <s v="December 1, 1995 (United States)"/>
    <n v="6.8"/>
    <x v="15"/>
    <s v="Gary Fleder"/>
    <s v="Scott Rosenberg"/>
    <s v="Andy Garcia"/>
    <s v="United States"/>
    <n v="7000000"/>
    <n v="529766"/>
    <s v="Miramax"/>
    <n v="115"/>
  </r>
  <r>
    <s v="The Doom Generation"/>
    <s v="R"/>
    <x v="3"/>
    <x v="15"/>
    <s v="October 27, 1995 (United States)"/>
    <n v="6.1"/>
    <x v="21"/>
    <s v="Gregg Araki"/>
    <s v="Gregg Araki"/>
    <s v="James Duval"/>
    <s v="United States"/>
    <n v="0"/>
    <n v="284785"/>
    <s v="Union Générale Cinématographique (UGC)"/>
    <n v="83"/>
  </r>
  <r>
    <s v="Nine Months"/>
    <s v="PG-13"/>
    <x v="3"/>
    <x v="15"/>
    <s v="July 12, 1995 (United States)"/>
    <n v="5.5"/>
    <x v="248"/>
    <s v="Chris Columbus"/>
    <s v="Patrick Braoudé"/>
    <s v="Hugh Grant"/>
    <s v="United States"/>
    <n v="0"/>
    <n v="138510230"/>
    <s v="Twentieth Century Fox"/>
    <n v="103"/>
  </r>
  <r>
    <s v="Safe"/>
    <s v="R"/>
    <x v="0"/>
    <x v="15"/>
    <s v="June 30, 1995 (United States)"/>
    <n v="7.2"/>
    <x v="21"/>
    <s v="Todd Haynes"/>
    <s v="Todd Haynes"/>
    <s v="Julianne Moore"/>
    <s v="United Kingdom"/>
    <n v="1000000"/>
    <n v="512245"/>
    <s v="American Playhouse Theatrical Films"/>
    <n v="119"/>
  </r>
  <r>
    <s v="Sudden Death"/>
    <s v="R"/>
    <x v="2"/>
    <x v="15"/>
    <s v="December 22, 1995 (United States)"/>
    <n v="5.8"/>
    <x v="24"/>
    <s v="Peter Hyams"/>
    <s v="Karen Elise Baldwin"/>
    <s v="Jean-Claude Van Damme"/>
    <s v="United States"/>
    <n v="35000000"/>
    <n v="64350171"/>
    <s v="Universal Pictures"/>
    <n v="111"/>
  </r>
  <r>
    <s v="Circle of Friends"/>
    <s v="PG-13"/>
    <x v="0"/>
    <x v="15"/>
    <s v="April 7, 1995 (United States)"/>
    <n v="6.6"/>
    <x v="140"/>
    <s v="Pat O'Connor"/>
    <s v="Andrew Davies"/>
    <s v="Chris O'Donnell"/>
    <s v="Ireland"/>
    <n v="0"/>
    <n v="23389975"/>
    <s v="Price Entertainment"/>
    <n v="103"/>
  </r>
  <r>
    <s v="Canadian Bacon"/>
    <s v="PG"/>
    <x v="3"/>
    <x v="15"/>
    <s v="September 22, 1995 (United States)"/>
    <n v="5.9"/>
    <x v="29"/>
    <s v="Michael Moore"/>
    <s v="Michael Moore"/>
    <s v="John Candy"/>
    <s v="United States"/>
    <n v="11000000"/>
    <n v="163971"/>
    <s v="Dog Eat Dog Films"/>
    <n v="91"/>
  </r>
  <r>
    <s v="Screamers"/>
    <s v="R"/>
    <x v="4"/>
    <x v="15"/>
    <s v="January 26, 1996 (United States)"/>
    <n v="6.4"/>
    <x v="19"/>
    <s v="Christian Duguay"/>
    <s v="Philip K. Dick"/>
    <s v="Peter Weller"/>
    <s v="Canada"/>
    <n v="20000000"/>
    <n v="5711695"/>
    <s v="Triumph Films"/>
    <n v="108"/>
  </r>
  <r>
    <s v="Vampire in Brooklyn"/>
    <s v="R"/>
    <x v="3"/>
    <x v="15"/>
    <s v="October 27, 1995 (United States)"/>
    <n v="4.5999999999999996"/>
    <x v="22"/>
    <s v="Wes Craven"/>
    <s v="Eddie Murphy"/>
    <s v="Eddie Murphy"/>
    <s v="United States"/>
    <n v="20000000"/>
    <n v="19751736"/>
    <s v="Eddie Murphy Productions"/>
    <n v="100"/>
  </r>
  <r>
    <s v="Murder in the First"/>
    <s v="R"/>
    <x v="0"/>
    <x v="15"/>
    <s v="January 20, 1995 (United States)"/>
    <n v="7.3"/>
    <x v="15"/>
    <s v="Marc Rocco"/>
    <s v="Dan Gordon"/>
    <s v="Christian Slater"/>
    <s v="United States"/>
    <n v="0"/>
    <n v="17381942"/>
    <s v="Warner Bros."/>
    <n v="122"/>
  </r>
  <r>
    <s v="Richard III"/>
    <s v="R"/>
    <x v="0"/>
    <x v="15"/>
    <s v="December 29, 1995 (United States)"/>
    <n v="7.4"/>
    <x v="21"/>
    <s v="Richard Loncraine"/>
    <s v="Ian McKellen"/>
    <s v="Ian McKellen"/>
    <s v="United Kingdom"/>
    <n v="0"/>
    <n v="2748518"/>
    <s v="Mayfair Entertainment International"/>
    <n v="110"/>
  </r>
  <r>
    <s v="The Day of the Beast"/>
    <s v="R"/>
    <x v="2"/>
    <x v="15"/>
    <s v="December 23, 1998 (United States)"/>
    <n v="7.4"/>
    <x v="97"/>
    <s v="Álex de la Iglesia"/>
    <s v="Jorge Guerricaechevarría"/>
    <s v="Álex Angulo"/>
    <s v="Spain"/>
    <n v="0"/>
    <m/>
    <s v="Canal+ España"/>
    <n v="99"/>
  </r>
  <r>
    <s v="A Kid in King Arthur's Court"/>
    <s v="PG"/>
    <x v="1"/>
    <x v="15"/>
    <s v="August 11, 1995 (United States)"/>
    <n v="4.7"/>
    <x v="110"/>
    <s v="Michael Gottlieb"/>
    <s v="Michael Part"/>
    <s v="Thomas Ian Nicholas"/>
    <s v="United States"/>
    <n v="15000000"/>
    <n v="13406717"/>
    <s v="Tapestry Films"/>
    <n v="89"/>
  </r>
  <r>
    <s v="Othello"/>
    <s v="R"/>
    <x v="0"/>
    <x v="15"/>
    <s v="January 19, 1996 (United States)"/>
    <n v="6.9"/>
    <x v="299"/>
    <s v="Oliver Parker"/>
    <s v="Oliver Parker"/>
    <s v="Laurence Fishburne"/>
    <s v="United States"/>
    <n v="11000000"/>
    <n v="2844379"/>
    <s v="Castle Rock Entertainment"/>
    <n v="123"/>
  </r>
  <r>
    <s v="Gold Diggers: The Secret of Bear Mountain"/>
    <s v="PG"/>
    <x v="1"/>
    <x v="15"/>
    <s v="November 3, 1995 (United States)"/>
    <n v="6"/>
    <x v="90"/>
    <s v="Kevin James Dobson"/>
    <s v="Barry Glasser"/>
    <s v="Christina Ricci"/>
    <s v="Canada"/>
    <n v="0"/>
    <n v="6029091"/>
    <s v="Universal Pictures"/>
    <n v="93"/>
  </r>
  <r>
    <s v="Clockers"/>
    <s v="R"/>
    <x v="6"/>
    <x v="15"/>
    <s v="September 13, 1995 (United States)"/>
    <n v="6.9"/>
    <x v="16"/>
    <s v="Spike Lee"/>
    <s v="Richard Price"/>
    <s v="Harvey Keitel"/>
    <s v="United States"/>
    <n v="25000000"/>
    <n v="13071518"/>
    <s v="Universal Pictures"/>
    <n v="128"/>
  </r>
  <r>
    <s v="Smoke"/>
    <s v="R"/>
    <x v="3"/>
    <x v="15"/>
    <s v="June 9, 1995 (United States)"/>
    <n v="7.4"/>
    <x v="87"/>
    <s v="Wayne Wang"/>
    <s v="Paul Auster"/>
    <s v="Harvey Keitel"/>
    <s v="Germany"/>
    <n v="7000000"/>
    <n v="8367636"/>
    <s v="Miramax"/>
    <n v="112"/>
  </r>
  <r>
    <s v="Something to Talk About"/>
    <s v="R"/>
    <x v="3"/>
    <x v="15"/>
    <s v="August 4, 1995 (United States)"/>
    <n v="5.7"/>
    <x v="38"/>
    <s v="Lasse Hallström"/>
    <s v="Callie Khouri"/>
    <s v="Julia Roberts"/>
    <s v="United States"/>
    <n v="0"/>
    <n v="50865589"/>
    <s v="Hawn / Sylbert Movie Company"/>
    <n v="106"/>
  </r>
  <r>
    <s v="Tall Tale"/>
    <s v="PG"/>
    <x v="1"/>
    <x v="15"/>
    <s v="March 24, 1995 (United States)"/>
    <n v="5.9"/>
    <x v="154"/>
    <s v="Jeremiah S. Chechik"/>
    <s v="Steve Bloom"/>
    <s v="Patrick Swayze"/>
    <s v="United States"/>
    <n v="32000000"/>
    <n v="11047627"/>
    <s v="Caravan Pictures"/>
    <n v="96"/>
  </r>
  <r>
    <s v="Kiss of Death"/>
    <s v="R"/>
    <x v="6"/>
    <x v="15"/>
    <s v="April 21, 1995 (United States)"/>
    <n v="5.9"/>
    <x v="27"/>
    <s v="Barbet Schroeder"/>
    <s v="Eleazar Lipsky"/>
    <s v="David Caruso"/>
    <s v="United States"/>
    <n v="40000000"/>
    <n v="14942422"/>
    <s v="Twentieth Century Fox"/>
    <n v="101"/>
  </r>
  <r>
    <s v="Delta of Venus"/>
    <s v="R"/>
    <x v="0"/>
    <x v="15"/>
    <s v="October 13, 1995 (United States)"/>
    <n v="4.8"/>
    <x v="51"/>
    <s v="Zalman King"/>
    <s v="Anaïs Nin"/>
    <s v="Audie England"/>
    <s v="United States"/>
    <n v="0"/>
    <n v="63174"/>
    <s v="Alliance Communications Corporation"/>
    <n v="102"/>
  </r>
  <r>
    <s v="Heavy"/>
    <s v="R"/>
    <x v="0"/>
    <x v="15"/>
    <s v="June 5, 1996 (United States)"/>
    <n v="6.8"/>
    <x v="43"/>
    <s v="James Mangold"/>
    <s v="James Mangold"/>
    <s v="Pruitt Taylor Vince"/>
    <s v="United States"/>
    <n v="0"/>
    <n v="941414"/>
    <s v="Available Light Productions"/>
    <n v="105"/>
  </r>
  <r>
    <s v="Home for the Holidays"/>
    <s v="PG-13"/>
    <x v="3"/>
    <x v="15"/>
    <s v="November 3, 1995 (United States)"/>
    <n v="6.6"/>
    <x v="23"/>
    <s v="Jodie Foster"/>
    <s v="Chris Radant"/>
    <s v="Holly Hunter"/>
    <s v="United States"/>
    <n v="20000000"/>
    <n v="17519169"/>
    <s v="Paramount Pictures"/>
    <n v="103"/>
  </r>
  <r>
    <s v="Angels and Insects"/>
    <s v="R"/>
    <x v="0"/>
    <x v="15"/>
    <s v="January 26, 1996 (United States)"/>
    <n v="6.8"/>
    <x v="109"/>
    <s v="Philip Haas"/>
    <s v="A.S. Byatt"/>
    <s v="Mark Rylance"/>
    <s v="United Kingdom"/>
    <n v="4997987"/>
    <n v="3414301"/>
    <s v="Playhouse International Pictures"/>
    <n v="116"/>
  </r>
  <r>
    <s v="The Cure"/>
    <s v="PG-13"/>
    <x v="0"/>
    <x v="15"/>
    <s v="April 21, 1995 (United States)"/>
    <n v="7.7"/>
    <x v="108"/>
    <s v="Peter Horton"/>
    <s v="Robert Kuhn"/>
    <s v="Joseph Mazzello"/>
    <s v="United States"/>
    <n v="0"/>
    <n v="2568425"/>
    <s v="Universal Pictures"/>
    <n v="97"/>
  </r>
  <r>
    <s v="The Horseman on the Roof"/>
    <s v="R"/>
    <x v="1"/>
    <x v="15"/>
    <s v="October 6, 1995 (United States)"/>
    <n v="7.1"/>
    <x v="37"/>
    <s v="Jean-Paul Rappeneau"/>
    <s v="Jean Giono"/>
    <s v="Olivier Martinez"/>
    <s v="France"/>
    <n v="0"/>
    <n v="1320043"/>
    <s v="Hachette Première"/>
    <n v="118"/>
  </r>
  <r>
    <s v="Forget Paris"/>
    <s v="PG-13"/>
    <x v="3"/>
    <x v="15"/>
    <s v="May 19, 1995 (United States)"/>
    <n v="6.5"/>
    <x v="23"/>
    <s v="Billy Crystal"/>
    <s v="Billy Crystal"/>
    <s v="Billy Crystal"/>
    <s v="United States"/>
    <n v="0"/>
    <n v="33177694"/>
    <s v="Castle Rock Entertainment"/>
    <n v="101"/>
  </r>
  <r>
    <s v="Mad Love"/>
    <s v="PG-13"/>
    <x v="3"/>
    <x v="15"/>
    <s v="May 26, 1995 (United States)"/>
    <n v="5.4"/>
    <x v="350"/>
    <s v="Antonia Bird"/>
    <s v="Paula Milne"/>
    <s v="Chris O'Donnell"/>
    <s v="United States"/>
    <n v="0"/>
    <n v="15453274"/>
    <s v="Touchstone Pictures"/>
    <n v="93"/>
  </r>
  <r>
    <s v="The Hunted"/>
    <s v="R"/>
    <x v="2"/>
    <x v="15"/>
    <s v="February 24, 1995 (United States)"/>
    <n v="6"/>
    <x v="104"/>
    <s v="J.F. Lawton"/>
    <s v="J.F. Lawton"/>
    <s v="Christopher Lambert"/>
    <s v="United States"/>
    <n v="20000000"/>
    <n v="6609661"/>
    <s v="Universal Pictures"/>
    <n v="110"/>
  </r>
  <r>
    <s v="Restoration"/>
    <s v="R"/>
    <x v="5"/>
    <x v="15"/>
    <s v="February 2, 1996 (United States)"/>
    <n v="6.6"/>
    <x v="39"/>
    <s v="Michael Hoffman"/>
    <s v="Rose Tremain"/>
    <s v="Robert Downey Jr."/>
    <s v="United States"/>
    <n v="19000000"/>
    <n v="4005941"/>
    <s v="Avenue Pictures"/>
    <n v="117"/>
  </r>
  <r>
    <s v="Al di là delle nuvole"/>
    <s v="Not Rated"/>
    <x v="0"/>
    <x v="15"/>
    <s v="October 27, 1995 (Italy)"/>
    <n v="6.5"/>
    <x v="106"/>
    <s v="Michelangelo Antonioni"/>
    <s v="Tonino Guerra"/>
    <s v="Fanny Ardant"/>
    <s v="France"/>
    <n v="0"/>
    <n v="31738"/>
    <s v="Sunshine"/>
    <n v="110"/>
  </r>
  <r>
    <s v="My Family"/>
    <s v="R"/>
    <x v="0"/>
    <x v="15"/>
    <s v="May 3, 1995 (United States)"/>
    <n v="7.3"/>
    <x v="161"/>
    <s v="Gregory Nava"/>
    <s v="Gregory Nava"/>
    <s v="Jimmy Smits"/>
    <s v="United States"/>
    <n v="5500000"/>
    <n v="11079373"/>
    <s v="American Playhouse"/>
    <n v="128"/>
  </r>
  <r>
    <s v="The Brothers McMullen"/>
    <s v="R"/>
    <x v="3"/>
    <x v="15"/>
    <s v="August 11, 1995 (United States)"/>
    <n v="6.6"/>
    <x v="103"/>
    <s v="Edward Burns"/>
    <s v="Edward Burns"/>
    <s v="Jack Mulcahy"/>
    <s v="United States"/>
    <n v="238000"/>
    <n v="10426506"/>
    <s v="Brothers McMullen Productions"/>
    <n v="98"/>
  </r>
  <r>
    <s v="The Last Supper"/>
    <s v="R"/>
    <x v="3"/>
    <x v="15"/>
    <s v="April 5, 1996 (United States)"/>
    <n v="6.8"/>
    <x v="21"/>
    <s v="Stacy Title"/>
    <s v="Dan Rosen"/>
    <s v="Cameron Diaz"/>
    <s v="United States"/>
    <n v="0"/>
    <n v="459749"/>
    <s v="Columbia Pictures"/>
    <n v="92"/>
  </r>
  <r>
    <s v="Bushwhacked"/>
    <s v="PG-13"/>
    <x v="1"/>
    <x v="15"/>
    <s v="August 4, 1995 (United States)"/>
    <n v="5.6"/>
    <x v="37"/>
    <s v="Greg Beeman"/>
    <s v="John Jordan"/>
    <s v="Daniel Stern"/>
    <s v="United States"/>
    <n v="0"/>
    <n v="7919823"/>
    <s v="Twentieth Century Fox"/>
    <n v="90"/>
  </r>
  <r>
    <s v="La Cérémonie"/>
    <s v="Not Rated"/>
    <x v="6"/>
    <x v="15"/>
    <s v="December 20, 1996 (United States)"/>
    <n v="7.5"/>
    <x v="35"/>
    <s v="Claude Chabrol"/>
    <s v="Ruth Rendell"/>
    <s v="Isabelle Huppert"/>
    <s v="France"/>
    <n v="0"/>
    <n v="873196"/>
    <s v="Canal+"/>
    <n v="112"/>
  </r>
  <r>
    <s v="The Addiction"/>
    <s v="Not Rated"/>
    <x v="0"/>
    <x v="15"/>
    <s v="October 6, 1995 (United States)"/>
    <n v="6.5"/>
    <x v="299"/>
    <s v="Abel Ferrara"/>
    <s v="Nicholas St. John"/>
    <s v="Lili Taylor"/>
    <s v="United States"/>
    <n v="0"/>
    <n v="307308"/>
    <s v="Fast Films"/>
    <n v="82"/>
  </r>
  <r>
    <s v="Last of the Dogmen"/>
    <s v="PG"/>
    <x v="1"/>
    <x v="15"/>
    <s v="September 8, 1995 (United States)"/>
    <n v="7"/>
    <x v="258"/>
    <s v="Tab Murphy"/>
    <s v="Tab Murphy"/>
    <s v="Tom Berenger"/>
    <s v="United States"/>
    <n v="0"/>
    <n v="7024389"/>
    <s v="Carolco Pictures"/>
    <n v="118"/>
  </r>
  <r>
    <s v="The Englishman Who Went Up a Hill But Came Down a Mountain"/>
    <s v="PG"/>
    <x v="3"/>
    <x v="15"/>
    <s v="May 12, 1995 (United States)"/>
    <n v="6.6"/>
    <x v="27"/>
    <s v="Christopher Monger"/>
    <s v="Ifor David Monger"/>
    <s v="Hugh Grant"/>
    <s v="United Kingdom"/>
    <n v="40997769"/>
    <n v="10904930"/>
    <s v="Miramax"/>
    <n v="99"/>
  </r>
  <r>
    <s v="Jack &amp; Sarah"/>
    <s v="R"/>
    <x v="3"/>
    <x v="15"/>
    <s v="March 22, 1996 (United States)"/>
    <n v="6.7"/>
    <x v="25"/>
    <s v="Tim Sullivan"/>
    <s v="Tim Sullivan"/>
    <s v="Richard E. Grant"/>
    <s v="United Kingdom"/>
    <n v="0"/>
    <n v="218626"/>
    <s v="British Screen Productions"/>
    <n v="110"/>
  </r>
  <r>
    <s v="The Flower of My Secret"/>
    <s v="R"/>
    <x v="3"/>
    <x v="15"/>
    <s v="March 8, 1996 (United States)"/>
    <n v="7"/>
    <x v="35"/>
    <s v="Pedro Almodóvar"/>
    <s v="Pedro Almodóvar"/>
    <s v="Marisa Paredes"/>
    <s v="Spain"/>
    <n v="0"/>
    <n v="1104622"/>
    <s v="CiBy 2000"/>
    <n v="103"/>
  </r>
  <r>
    <s v="Blue in the Face"/>
    <s v="R"/>
    <x v="3"/>
    <x v="15"/>
    <s v="October 13, 1995 (United States)"/>
    <n v="6.7"/>
    <x v="299"/>
    <s v="Paul Auster"/>
    <s v="Paul Auster"/>
    <s v="Harvey Keitel"/>
    <s v="United States"/>
    <n v="2000000"/>
    <n v="1268636"/>
    <s v="Miramax"/>
    <n v="83"/>
  </r>
  <r>
    <s v="Bye Bye Love"/>
    <s v="PG-13"/>
    <x v="3"/>
    <x v="15"/>
    <s v="March 17, 1995 (United States)"/>
    <n v="6.2"/>
    <x v="203"/>
    <s v="Sam Weisman"/>
    <s v="Gary David Goldberg"/>
    <s v="Matthew Modine"/>
    <s v="United States"/>
    <n v="0"/>
    <n v="12096673"/>
    <s v="Twentieth Century Fox"/>
    <n v="106"/>
  </r>
  <r>
    <s v="The Mangler"/>
    <s v="R"/>
    <x v="4"/>
    <x v="15"/>
    <s v="March 3, 1995 (United States)"/>
    <n v="4.3"/>
    <x v="420"/>
    <s v="Tobe Hooper"/>
    <s v="Tobe Hooper"/>
    <s v="Robert Englund"/>
    <s v="South Africa"/>
    <n v="0"/>
    <n v="1781383"/>
    <s v="Distant Horizon"/>
    <n v="106"/>
  </r>
  <r>
    <s v="Jeffrey"/>
    <s v="R"/>
    <x v="3"/>
    <x v="15"/>
    <s v="August 18, 1995 (United States)"/>
    <n v="6.8"/>
    <x v="300"/>
    <s v="Christopher Ashley"/>
    <s v="Paul Rudnick"/>
    <s v="Steven Weber"/>
    <s v="United States"/>
    <n v="0"/>
    <n v="3487767"/>
    <s v="The Booking Office"/>
    <n v="92"/>
  </r>
  <r>
    <s v="Angus"/>
    <s v="PG-13"/>
    <x v="3"/>
    <x v="15"/>
    <s v="September 15, 1995 (United States)"/>
    <n v="6.7"/>
    <x v="392"/>
    <s v="Patrick Read Johnson"/>
    <s v="Chris Crutcher"/>
    <s v="Charlie Talbert"/>
    <s v="United Kingdom"/>
    <n v="0"/>
    <n v="4821759"/>
    <s v="Atlas Entertainment"/>
    <n v="90"/>
  </r>
  <r>
    <s v="Party Girl"/>
    <s v="R"/>
    <x v="3"/>
    <x v="15"/>
    <s v="June 9, 1995 (United States)"/>
    <n v="6.5"/>
    <x v="203"/>
    <s v="Daisy von Scherler Mayer"/>
    <s v="Harry Birckmayer"/>
    <s v="Parker Posey"/>
    <s v="United States"/>
    <n v="150000"/>
    <n v="472370"/>
    <s v="Party Productions"/>
    <n v="94"/>
  </r>
  <r>
    <s v="Operation Dumbo Drop"/>
    <s v="PG"/>
    <x v="2"/>
    <x v="15"/>
    <s v="July 28, 1995 (United States)"/>
    <n v="5.0999999999999996"/>
    <x v="197"/>
    <s v="Simon Wincer"/>
    <s v="James Morris"/>
    <s v="Danny Glover"/>
    <s v="United States"/>
    <n v="0"/>
    <n v="24670346"/>
    <s v="Walt Disney Pictures"/>
    <n v="107"/>
  </r>
  <r>
    <s v="Losing Isaiah"/>
    <s v="R"/>
    <x v="0"/>
    <x v="15"/>
    <s v="March 17, 1995 (United States)"/>
    <n v="6.4"/>
    <x v="106"/>
    <s v="Stephen Gyllenhaal"/>
    <s v="Seth Margolis"/>
    <s v="Jessica Lange"/>
    <s v="United States"/>
    <n v="17000000"/>
    <n v="7603766"/>
    <s v="Paramount Pictures"/>
    <n v="111"/>
  </r>
  <r>
    <s v="The Underneath"/>
    <s v="R"/>
    <x v="6"/>
    <x v="15"/>
    <s v="April 28, 1995 (United States)"/>
    <n v="6.1"/>
    <x v="99"/>
    <s v="Steven Soderbergh"/>
    <s v="Don Tracy"/>
    <s v="Peter Gallagher"/>
    <s v="United States"/>
    <n v="6500000"/>
    <n v="536023"/>
    <s v="Populist Pictures"/>
    <n v="99"/>
  </r>
  <r>
    <s v="The Pebble and the Penguin"/>
    <s v="G"/>
    <x v="10"/>
    <x v="15"/>
    <s v="April 12, 1995 (United States)"/>
    <n v="5.6"/>
    <x v="203"/>
    <s v="Don Bluth"/>
    <s v="Rachel Koretsky"/>
    <s v="Martin Short"/>
    <s v="Ireland"/>
    <n v="28000000"/>
    <n v="3983912"/>
    <s v="Metro-Goldwyn-Mayer (MGM)"/>
    <n v="74"/>
  </r>
  <r>
    <s v="Fluke"/>
    <s v="PG"/>
    <x v="0"/>
    <x v="15"/>
    <s v="June 2, 1995 (United States)"/>
    <n v="6.7"/>
    <x v="252"/>
    <s v="Carlo Carlei"/>
    <s v="James Herbert"/>
    <s v="Matthew Modine"/>
    <s v="United States"/>
    <n v="15000000"/>
    <n v="3987768"/>
    <s v="Metro-Goldwyn-Mayer (MGM)"/>
    <n v="96"/>
  </r>
  <r>
    <s v="Houseguest"/>
    <s v="PG"/>
    <x v="3"/>
    <x v="15"/>
    <s v="January 6, 1995 (United States)"/>
    <n v="6"/>
    <x v="252"/>
    <s v="Randall Miller"/>
    <s v="Michael J. Di Gaetano"/>
    <s v="Sinbad"/>
    <s v="United States"/>
    <n v="10500000"/>
    <n v="26325256"/>
    <s v="Hollywood Pictures"/>
    <n v="113"/>
  </r>
  <r>
    <s v="Bad Company"/>
    <s v="R"/>
    <x v="6"/>
    <x v="15"/>
    <s v="January 20, 1995 (United States)"/>
    <n v="5.4"/>
    <x v="54"/>
    <s v="Damian Harris"/>
    <s v="Ross Thomas"/>
    <s v="Ellen Barkin"/>
    <s v="United States"/>
    <n v="15000000"/>
    <n v="3674841"/>
    <s v="Touchstone Pictures"/>
    <n v="108"/>
  </r>
  <r>
    <s v="The White Balloon"/>
    <s v="Unrated"/>
    <x v="0"/>
    <x v="15"/>
    <s v="1995 (Iran)"/>
    <n v="7.7"/>
    <x v="194"/>
    <s v="Jafar Panahi"/>
    <s v="Abbas Kiarostami"/>
    <s v="Aida Mohammadkhani"/>
    <s v="Iran"/>
    <n v="150000"/>
    <n v="924940"/>
    <s v="Farabi Cinema Foundation"/>
    <n v="85"/>
  </r>
  <r>
    <s v="Georgia"/>
    <s v="R"/>
    <x v="0"/>
    <x v="15"/>
    <s v="December 8, 1995 (United States)"/>
    <n v="6.6"/>
    <x v="54"/>
    <s v="Ulu Grosbard"/>
    <s v="Barbara Turner"/>
    <s v="Jennifer Jason Leigh"/>
    <s v="France"/>
    <n v="0"/>
    <n v="1110104"/>
    <s v="CiBy 2000"/>
    <n v="115"/>
  </r>
  <r>
    <s v="Land and Freedom"/>
    <s v="Not Rated"/>
    <x v="0"/>
    <x v="15"/>
    <s v="March 22, 1996 (United States)"/>
    <n v="7.6"/>
    <x v="35"/>
    <s v="Ken Loach"/>
    <s v="Jim Allen"/>
    <s v="Ian Hart"/>
    <s v="United Kingdom"/>
    <n v="0"/>
    <n v="228800"/>
    <s v="ARD Degeto Film"/>
    <n v="109"/>
  </r>
  <r>
    <s v="White Man's Burden"/>
    <s v="R"/>
    <x v="0"/>
    <x v="15"/>
    <s v="December 1, 1995 (United States)"/>
    <n v="5.3"/>
    <x v="203"/>
    <s v="Desmond Nakano"/>
    <s v="Desmond Nakano"/>
    <s v="John Travolta"/>
    <s v="France"/>
    <n v="7000000"/>
    <n v="3734870"/>
    <s v="A Band Apart"/>
    <n v="89"/>
  </r>
  <r>
    <s v="Never Talk to Strangers"/>
    <s v="R"/>
    <x v="6"/>
    <x v="15"/>
    <s v="October 20, 1995 (United States)"/>
    <n v="5.2"/>
    <x v="392"/>
    <s v="Peter Hall"/>
    <s v="Lewis A. Green"/>
    <s v="Rebecca De Mornay"/>
    <s v="United States"/>
    <n v="6400000"/>
    <n v="6858261"/>
    <s v="TriStar Pictures"/>
    <n v="86"/>
  </r>
  <r>
    <s v="Top Dog"/>
    <s v="PG-13"/>
    <x v="2"/>
    <x v="15"/>
    <s v="April 28, 1995 (United States)"/>
    <n v="4.2"/>
    <x v="195"/>
    <s v="Aaron Norris"/>
    <s v="Aaron Norris"/>
    <s v="Chuck Norris"/>
    <s v="United States"/>
    <n v="6000000"/>
    <n v="5093707"/>
    <s v="Live Entertainment"/>
    <n v="86"/>
  </r>
  <r>
    <s v="The Incredibly True Adventure of Two Girls in Love"/>
    <s v="R"/>
    <x v="3"/>
    <x v="15"/>
    <s v="June 16, 1995 (United States)"/>
    <n v="6.5"/>
    <x v="109"/>
    <s v="Maria Maggenti"/>
    <s v="Maria Maggenti"/>
    <s v="Laurel Holloman"/>
    <s v="United States"/>
    <n v="250000"/>
    <n v="2210408"/>
    <s v="Fine Line Features"/>
    <n v="94"/>
  </r>
  <r>
    <s v="Jury Duty"/>
    <s v="PG-13"/>
    <x v="3"/>
    <x v="15"/>
    <s v="April 12, 1995 (United States)"/>
    <n v="4.3"/>
    <x v="88"/>
    <s v="John Fortenberry"/>
    <s v="Barbara Williams"/>
    <s v="Pauly Shore"/>
    <s v="United States"/>
    <n v="0"/>
    <n v="17014653"/>
    <s v="TriStar Pictures"/>
    <n v="88"/>
  </r>
  <r>
    <s v="Rumpelstiltskin"/>
    <s v="R"/>
    <x v="3"/>
    <x v="15"/>
    <s v="November 24, 1995 (United States)"/>
    <n v="4.5"/>
    <x v="155"/>
    <s v="Mark Jones"/>
    <s v="Mark Jones"/>
    <s v="Max Grodénchik"/>
    <s v="United States"/>
    <n v="3000000"/>
    <m/>
    <s v="Republic Pictures (II)"/>
    <n v="87"/>
  </r>
  <r>
    <s v="An Awfully Big Adventure"/>
    <s v="R"/>
    <x v="3"/>
    <x v="15"/>
    <s v="July 21, 1995 (United States)"/>
    <n v="5.9"/>
    <x v="116"/>
    <s v="Mike Newell"/>
    <s v="Beryl Bainbridge"/>
    <s v="Hugh Grant"/>
    <s v="United Kingdom"/>
    <n v="4000000"/>
    <n v="259724"/>
    <s v="BBC Films"/>
    <n v="112"/>
  </r>
  <r>
    <s v="To vlemma tou Odyssea"/>
    <s v="Unrated"/>
    <x v="0"/>
    <x v="15"/>
    <s v="November 1, 1997 (United States)"/>
    <n v="7.6"/>
    <x v="392"/>
    <s v="Theodoros Angelopoulos"/>
    <s v="Theodoros Angelopoulos"/>
    <s v="Harvey Keitel"/>
    <s v="Greece"/>
    <n v="0"/>
    <m/>
    <s v="Greek Film Center"/>
    <n v="176"/>
  </r>
  <r>
    <s v="Dr. Jekyll and Ms. Hyde"/>
    <s v="PG-13"/>
    <x v="3"/>
    <x v="15"/>
    <s v="August 25, 1995 (United States)"/>
    <n v="4.5"/>
    <x v="116"/>
    <s v="David Price"/>
    <s v="David Price"/>
    <s v="Sean Young"/>
    <s v="United Kingdom"/>
    <n v="8000000"/>
    <n v="2763020"/>
    <s v="The Rank Organisation"/>
    <n v="90"/>
  </r>
  <r>
    <s v="Jefferson in Paris"/>
    <s v="PG-13"/>
    <x v="5"/>
    <x v="15"/>
    <s v="March 31, 1995 (United States)"/>
    <n v="5.7"/>
    <x v="54"/>
    <s v="James Ivory"/>
    <s v="Ruth Prawer Jhabvala"/>
    <s v="Nick Nolte"/>
    <s v="United States"/>
    <n v="14000000"/>
    <n v="2473668"/>
    <s v="Touchstone Pictures"/>
    <n v="139"/>
  </r>
  <r>
    <s v="Three Wishes"/>
    <s v="PG"/>
    <x v="0"/>
    <x v="15"/>
    <s v="October 27, 1995 (United States)"/>
    <n v="6.1"/>
    <x v="46"/>
    <s v="Martha Coolidge"/>
    <s v="Clifford Green"/>
    <s v="Patrick Swayze"/>
    <s v="United States"/>
    <n v="10000000"/>
    <n v="7027517"/>
    <s v="Rysher Entertainment"/>
    <n v="115"/>
  </r>
  <r>
    <s v="Far from Home: the Adventures of Yellow Dog"/>
    <s v="PG"/>
    <x v="1"/>
    <x v="15"/>
    <s v="January 13, 1995 (United States)"/>
    <n v="6.4"/>
    <x v="116"/>
    <s v="Phillip Borsos"/>
    <s v="Phillip Borsos"/>
    <s v="Jesse Bradford"/>
    <s v="United States"/>
    <n v="0"/>
    <n v="11642946"/>
    <s v="Twentieth Century Fox"/>
    <n v="81"/>
  </r>
  <r>
    <s v="New Jersey Drive"/>
    <s v="R"/>
    <x v="6"/>
    <x v="15"/>
    <s v="April 19, 1995 (United States)"/>
    <n v="6.7"/>
    <x v="46"/>
    <s v="Nick Gomez"/>
    <s v="Nick Gomez"/>
    <s v="Shar-Ron Corley"/>
    <s v="United States"/>
    <n v="5000000"/>
    <n v="3565508"/>
    <s v="40 Acres &amp; A Mule Filmworks"/>
    <n v="98"/>
  </r>
  <r>
    <s v="The Star Maker"/>
    <s v="R"/>
    <x v="0"/>
    <x v="15"/>
    <s v="March 8, 1996 (United States)"/>
    <n v="7.4"/>
    <x v="104"/>
    <s v="Giuseppe Tornatore"/>
    <s v="Giuseppe Tornatore"/>
    <s v="Sergio Castellitto"/>
    <s v="Italy"/>
    <n v="0"/>
    <n v="371674"/>
    <s v="Cecchi Gori Group Tiger Cinematografica"/>
    <n v="113"/>
  </r>
  <r>
    <s v="La fille seule"/>
    <s v="TV-MA"/>
    <x v="0"/>
    <x v="15"/>
    <s v="October 30, 1996 (United States)"/>
    <n v="6.9"/>
    <x v="56"/>
    <s v="Benoît Jacquot"/>
    <s v="Jérôme Beaujour"/>
    <s v="Virginie Ledoyen"/>
    <s v="France"/>
    <n v="0"/>
    <n v="230049"/>
    <s v="Cinéa"/>
    <n v="90"/>
  </r>
  <r>
    <s v="Magic in the Water"/>
    <s v="PG"/>
    <x v="1"/>
    <x v="15"/>
    <s v="August 30, 1995 (United States)"/>
    <n v="5.5"/>
    <x v="51"/>
    <s v="Rick Stevenson"/>
    <s v="Rick Stevenson"/>
    <s v="Mark Harmon"/>
    <s v="Canada"/>
    <n v="0"/>
    <n v="2680717"/>
    <s v="Oxford Film Company"/>
    <n v="101"/>
  </r>
  <r>
    <s v="Miami Rhapsody"/>
    <s v="PG-13"/>
    <x v="3"/>
    <x v="15"/>
    <s v="January 27, 1995 (United States)"/>
    <n v="5.4"/>
    <x v="42"/>
    <s v="David Frankel"/>
    <s v="David Frankel"/>
    <s v="Sarah Jessica Parker"/>
    <s v="United States"/>
    <n v="0"/>
    <n v="5221281"/>
    <s v="Cantaloupe Production"/>
    <n v="95"/>
  </r>
  <r>
    <s v="Antonia's Line"/>
    <s v="R"/>
    <x v="3"/>
    <x v="15"/>
    <s v="February 2, 1996 (United States)"/>
    <n v="7.5"/>
    <x v="255"/>
    <s v="Marleen Gorris"/>
    <s v="Marleen Gorris"/>
    <s v="Willeke van Ammelrooy"/>
    <s v="Netherlands"/>
    <n v="0"/>
    <n v="4249321"/>
    <s v="Bergen"/>
    <n v="102"/>
  </r>
  <r>
    <s v="Rough Magic"/>
    <s v="PG-13"/>
    <x v="3"/>
    <x v="15"/>
    <s v="May 30, 1997 (United States)"/>
    <n v="5.5"/>
    <x v="57"/>
    <s v="Clare Peploe"/>
    <s v="James Hadley Chase"/>
    <s v="Bridget Fonda"/>
    <s v="United Kingdom"/>
    <n v="0"/>
    <n v="247202"/>
    <s v="Union Générale Cinématographique (UGC)"/>
    <n v="104"/>
  </r>
  <r>
    <s v="Beyond Rangoon"/>
    <s v="R"/>
    <x v="2"/>
    <x v="15"/>
    <s v="August 25, 1995 (United States)"/>
    <n v="6.6"/>
    <x v="104"/>
    <s v="John Boorman"/>
    <s v="Alex Lasker"/>
    <s v="Patricia Arquette"/>
    <s v="United Kingdom"/>
    <n v="23000000"/>
    <n v="5750110"/>
    <s v="Castle Rock Entertainment"/>
    <n v="100"/>
  </r>
  <r>
    <s v="The Amazing Panda Adventure"/>
    <s v="PG"/>
    <x v="1"/>
    <x v="15"/>
    <s v="August 25, 1995 (United States)"/>
    <n v="5.8"/>
    <x v="41"/>
    <s v="Christopher Cain"/>
    <s v="John Wilcox"/>
    <s v="Stephen Lang"/>
    <s v="United States"/>
    <n v="0"/>
    <n v="7506759"/>
    <s v="Lee Rich Productions"/>
    <n v="84"/>
  </r>
  <r>
    <s v="Nelly &amp; Monsieur Arnaud"/>
    <m/>
    <x v="0"/>
    <x v="15"/>
    <s v="June 21, 1996 (United States)"/>
    <n v="7.3"/>
    <x v="34"/>
    <s v="Claude Sautet"/>
    <s v="Jacques Fieschi"/>
    <s v="Emmanuelle Béart"/>
    <s v="France"/>
    <n v="0"/>
    <n v="955708"/>
    <s v="Cecchi Gori Group Tiger Cinematografica"/>
    <n v="106"/>
  </r>
  <r>
    <s v="The Walking Dead"/>
    <s v="R"/>
    <x v="2"/>
    <x v="15"/>
    <s v="February 24, 1995 (United States)"/>
    <n v="4.9000000000000004"/>
    <x v="539"/>
    <s v="Preston A. Whitmore II"/>
    <s v="Preston A. Whitmore II"/>
    <s v="Allen Payne"/>
    <s v="United States"/>
    <n v="15000000"/>
    <n v="6014341"/>
    <s v="Savoy Pictures"/>
    <n v="88"/>
  </r>
  <r>
    <s v="Panther"/>
    <s v="R"/>
    <x v="0"/>
    <x v="15"/>
    <s v="May 3, 1995 (United States)"/>
    <n v="6.4"/>
    <x v="157"/>
    <s v="Mario Van Peebles"/>
    <s v="Melvin Van Peebles"/>
    <s v="Kadeem Hardison"/>
    <s v="United Kingdom"/>
    <n v="0"/>
    <n v="6834525"/>
    <s v="Gramercy Pictures (I)"/>
    <n v="124"/>
  </r>
  <r>
    <s v="Space Jam"/>
    <s v="PG"/>
    <x v="10"/>
    <x v="16"/>
    <s v="November 15, 1996 (United States)"/>
    <n v="6.5"/>
    <x v="535"/>
    <s v="Joe Pytka"/>
    <s v="Leo Benvenuti"/>
    <s v="Michael Jordan"/>
    <s v="United States"/>
    <n v="80000000"/>
    <n v="230418342"/>
    <s v="Warner Bros. Family Entertainment"/>
    <n v="88"/>
  </r>
  <r>
    <s v="Independence Day"/>
    <s v="PG-13"/>
    <x v="2"/>
    <x v="16"/>
    <s v="July 3, 1996 (United States)"/>
    <n v="7"/>
    <x v="540"/>
    <s v="Roland Emmerich"/>
    <s v="Dean Devlin"/>
    <s v="Will Smith"/>
    <s v="United States"/>
    <n v="75000000"/>
    <n v="817400891"/>
    <s v="Twentieth Century Fox"/>
    <n v="145"/>
  </r>
  <r>
    <s v="Romeo + Juliet"/>
    <s v="PG-13"/>
    <x v="0"/>
    <x v="16"/>
    <s v="November 1, 1996 (United States)"/>
    <n v="6.7"/>
    <x v="541"/>
    <s v="Baz Luhrmann"/>
    <s v="William Shakespeare"/>
    <s v="Leonardo DiCaprio"/>
    <s v="United States"/>
    <n v="14500000"/>
    <n v="147554998"/>
    <s v="Bazmark Films"/>
    <n v="120"/>
  </r>
  <r>
    <s v="Scream"/>
    <s v="R"/>
    <x v="4"/>
    <x v="16"/>
    <s v="December 20, 1996 (United States)"/>
    <n v="7.3"/>
    <x v="542"/>
    <s v="Wes Craven"/>
    <s v="Kevin Williamson"/>
    <s v="Neve Campbell"/>
    <s v="United States"/>
    <n v="14000000"/>
    <n v="173046663"/>
    <s v="Dimension Films"/>
    <n v="111"/>
  </r>
  <r>
    <s v="Sleepers"/>
    <s v="R"/>
    <x v="6"/>
    <x v="16"/>
    <s v="October 18, 1996 (United States)"/>
    <n v="7.6"/>
    <x v="543"/>
    <s v="Barry Levinson"/>
    <s v="Lorenzo Carcaterra"/>
    <s v="Robert De Niro"/>
    <s v="United States"/>
    <n v="44000000"/>
    <n v="165615285"/>
    <s v="Astoria Films"/>
    <n v="147"/>
  </r>
  <r>
    <s v="From Dusk Till Dawn"/>
    <s v="R"/>
    <x v="2"/>
    <x v="16"/>
    <s v="January 19, 1996 (United States)"/>
    <n v="7.2"/>
    <x v="544"/>
    <s v="Robert Rodriguez"/>
    <s v="Robert Kurtzman"/>
    <s v="Harvey Keitel"/>
    <s v="United States"/>
    <n v="19000000"/>
    <n v="25837111"/>
    <s v="Dimension Films"/>
    <n v="108"/>
  </r>
  <r>
    <s v="Fargo"/>
    <s v="R"/>
    <x v="6"/>
    <x v="16"/>
    <s v="April 5, 1996 (United States)"/>
    <n v="8.1"/>
    <x v="545"/>
    <s v="Joel Coen"/>
    <s v="Ethan Coen"/>
    <s v="William H. Macy"/>
    <s v="United States"/>
    <n v="7000000"/>
    <n v="60611975"/>
    <s v="PolyGram Filmed Entertainment"/>
    <n v="98"/>
  </r>
  <r>
    <s v="Mission: Impossible"/>
    <s v="PG-13"/>
    <x v="2"/>
    <x v="16"/>
    <s v="May 22, 1996 (United States)"/>
    <n v="7.1"/>
    <x v="546"/>
    <s v="Brian De Palma"/>
    <s v="Bruce Geller"/>
    <s v="Tom Cruise"/>
    <s v="United States"/>
    <n v="80000000"/>
    <n v="457696391"/>
    <s v="Paramount Pictures"/>
    <n v="110"/>
  </r>
  <r>
    <s v="Matilda"/>
    <s v="PG"/>
    <x v="3"/>
    <x v="16"/>
    <s v="August 2, 1996 (United States)"/>
    <n v="6.9"/>
    <x v="240"/>
    <s v="Danny DeVito"/>
    <s v="Roald Dahl"/>
    <s v="Danny DeVito"/>
    <s v="United States"/>
    <n v="36000000"/>
    <n v="33459416"/>
    <s v="TriStar Pictures"/>
    <n v="102"/>
  </r>
  <r>
    <s v="Trainspotting"/>
    <s v="R"/>
    <x v="0"/>
    <x v="16"/>
    <s v="August 9, 1996 (United States)"/>
    <n v="8.1"/>
    <x v="547"/>
    <s v="Danny Boyle"/>
    <s v="Irvine Welsh"/>
    <s v="Ewan McGregor"/>
    <s v="United Kingdom"/>
    <n v="0"/>
    <n v="16607872"/>
    <s v="Channel Four Films"/>
    <n v="93"/>
  </r>
  <r>
    <s v="Twister"/>
    <s v="PG-13"/>
    <x v="2"/>
    <x v="16"/>
    <s v="May 10, 1996 (United States)"/>
    <n v="6.4"/>
    <x v="548"/>
    <s v="Jan de Bont"/>
    <s v="Michael Crichton"/>
    <s v="Helen Hunt"/>
    <s v="United States"/>
    <n v="92000000"/>
    <n v="494471524"/>
    <s v="Warner Bros."/>
    <n v="113"/>
  </r>
  <r>
    <s v="Happy Gilmore"/>
    <s v="PG-13"/>
    <x v="3"/>
    <x v="16"/>
    <s v="February 16, 1996 (United States)"/>
    <n v="7"/>
    <x v="232"/>
    <s v="Dennis Dugan"/>
    <s v="Tim Herlihy"/>
    <s v="Adam Sandler"/>
    <s v="United States"/>
    <n v="12000000"/>
    <n v="41205099"/>
    <s v="Universal Pictures"/>
    <n v="92"/>
  </r>
  <r>
    <s v="101 Dalmatians"/>
    <s v="G"/>
    <x v="1"/>
    <x v="16"/>
    <s v="November 27, 1996 (United States)"/>
    <n v="5.7"/>
    <x v="537"/>
    <s v="Stephen Herek"/>
    <s v="Dodie Smith"/>
    <s v="Glenn Close"/>
    <s v="United States"/>
    <n v="75000000"/>
    <n v="320689294"/>
    <s v="Walt Disney Pictures"/>
    <n v="103"/>
  </r>
  <r>
    <s v="Crash"/>
    <s v="NC-17"/>
    <x v="0"/>
    <x v="16"/>
    <s v="March 21, 1997 (United States)"/>
    <n v="6.4"/>
    <x v="11"/>
    <s v="David Cronenberg"/>
    <s v="J.G. Ballard"/>
    <s v="James Spader"/>
    <s v="Canada"/>
    <n v="9000000"/>
    <n v="2671291"/>
    <s v="Alliance Communications Corporation"/>
    <n v="100"/>
  </r>
  <r>
    <s v="Jerry Maguire"/>
    <s v="R"/>
    <x v="3"/>
    <x v="16"/>
    <s v="December 13, 1996 (United States)"/>
    <n v="7.3"/>
    <x v="549"/>
    <s v="Cameron Crowe"/>
    <s v="Cameron Crowe"/>
    <s v="Tom Cruise"/>
    <s v="United States"/>
    <n v="50000000"/>
    <n v="273552592"/>
    <s v="TriStar Pictures"/>
    <n v="139"/>
  </r>
  <r>
    <s v="The Rock"/>
    <s v="R"/>
    <x v="2"/>
    <x v="16"/>
    <s v="June 7, 1996 (United States)"/>
    <n v="7.4"/>
    <x v="550"/>
    <s v="Michael Bay"/>
    <s v="David Weisberg"/>
    <s v="Sean Connery"/>
    <s v="United States"/>
    <n v="75000000"/>
    <n v="335062621"/>
    <s v="Hollywood Pictures"/>
    <n v="136"/>
  </r>
  <r>
    <s v="A Time to Kill"/>
    <s v="R"/>
    <x v="6"/>
    <x v="16"/>
    <s v="July 24, 1996 (United States)"/>
    <n v="7.5"/>
    <x v="551"/>
    <s v="Joel Schumacher"/>
    <s v="John Grisham"/>
    <s v="Matthew McConaughey"/>
    <s v="United States"/>
    <n v="40000000"/>
    <n v="152266007"/>
    <s v="New Regency Productions"/>
    <n v="149"/>
  </r>
  <r>
    <s v="The Craft"/>
    <s v="R"/>
    <x v="0"/>
    <x v="16"/>
    <s v="May 3, 1996 (United States)"/>
    <n v="6.4"/>
    <x v="342"/>
    <s v="Andrew Fleming"/>
    <s v="Peter Filardi"/>
    <s v="Robin Tunney"/>
    <s v="United States"/>
    <n v="15000000"/>
    <n v="24819936"/>
    <s v="Columbia Pictures"/>
    <n v="101"/>
  </r>
  <r>
    <s v="Primal Fear"/>
    <s v="R"/>
    <x v="6"/>
    <x v="16"/>
    <s v="April 3, 1996 (United States)"/>
    <n v="7.7"/>
    <x v="412"/>
    <s v="Gregory Hoblit"/>
    <s v="William Diehl"/>
    <s v="Richard Gere"/>
    <s v="United States"/>
    <n v="30000000"/>
    <n v="102616183"/>
    <s v="Paramount Pictures"/>
    <n v="129"/>
  </r>
  <r>
    <s v="Mars Attacks!"/>
    <s v="PG-13"/>
    <x v="3"/>
    <x v="16"/>
    <s v="December 13, 1996 (United States)"/>
    <n v="6.3"/>
    <x v="526"/>
    <s v="Tim Burton"/>
    <s v="Len Brown"/>
    <s v="Jack Nicholson"/>
    <s v="United States"/>
    <n v="70000000"/>
    <n v="101371017"/>
    <s v="Tim Burton Productions"/>
    <n v="106"/>
  </r>
  <r>
    <s v="The English Patient"/>
    <s v="R"/>
    <x v="0"/>
    <x v="16"/>
    <s v="December 6, 1996 (United States)"/>
    <n v="7.4"/>
    <x v="482"/>
    <s v="Anthony Minghella"/>
    <s v="Michael Ondaatje"/>
    <s v="Ralph Fiennes"/>
    <s v="United States"/>
    <n v="27000000"/>
    <n v="231976425"/>
    <s v="Miramax"/>
    <n v="162"/>
  </r>
  <r>
    <s v="The Long Kiss Goodnight"/>
    <s v="R"/>
    <x v="2"/>
    <x v="16"/>
    <s v="October 11, 1996 (United States)"/>
    <n v="6.8"/>
    <x v="250"/>
    <s v="Renny Harlin"/>
    <s v="Shane Black"/>
    <s v="Geena Davis"/>
    <s v="United States"/>
    <n v="65000000"/>
    <n v="89456761"/>
    <s v="New Line Cinema"/>
    <n v="121"/>
  </r>
  <r>
    <s v="Fear"/>
    <s v="R"/>
    <x v="0"/>
    <x v="16"/>
    <s v="April 12, 1996 (United States)"/>
    <n v="6.2"/>
    <x v="141"/>
    <s v="James Foley"/>
    <s v="Christopher Crowe"/>
    <s v="Mark Wahlberg"/>
    <s v="United States"/>
    <n v="0"/>
    <n v="20831000"/>
    <s v="Imagine Entertainment"/>
    <n v="97"/>
  </r>
  <r>
    <s v="Bottle Rocket"/>
    <s v="R"/>
    <x v="3"/>
    <x v="16"/>
    <s v="February 21, 1996 (United States)"/>
    <n v="7"/>
    <x v="485"/>
    <s v="Wes Anderson"/>
    <s v="Owen Wilson"/>
    <s v="Luke Wilson"/>
    <s v="United States"/>
    <n v="7000000"/>
    <n v="560069"/>
    <s v="Columbia Pictures"/>
    <n v="91"/>
  </r>
  <r>
    <s v="Stealing Beauty"/>
    <s v="R"/>
    <x v="0"/>
    <x v="16"/>
    <s v="June 14, 1996 (United States)"/>
    <n v="6.6"/>
    <x v="15"/>
    <s v="Bernardo Bertolucci"/>
    <s v="Bernardo Bertolucci"/>
    <s v="Jeremy Irons"/>
    <s v="Italy"/>
    <n v="10000000"/>
    <n v="4762310"/>
    <s v="Fiction"/>
    <n v="118"/>
  </r>
  <r>
    <s v="Bound"/>
    <s v="R"/>
    <x v="6"/>
    <x v="16"/>
    <s v="October 4, 1996 (United States)"/>
    <n v="7.3"/>
    <x v="134"/>
    <s v="Lana Wachowski"/>
    <s v="Lilly Wachowski"/>
    <s v="Jennifer Tilly"/>
    <s v="United States"/>
    <n v="4500000"/>
    <n v="3802260"/>
    <s v="Dino De Laurentiis Company"/>
    <n v="109"/>
  </r>
  <r>
    <s v="Sling Blade"/>
    <s v="R"/>
    <x v="0"/>
    <x v="16"/>
    <s v="March 14, 1997 (United States)"/>
    <n v="8"/>
    <x v="295"/>
    <s v="Billy Bob Thornton"/>
    <s v="Billy Bob Thornton"/>
    <s v="Billy Bob Thornton"/>
    <s v="United States"/>
    <n v="1000000"/>
    <n v="24444121"/>
    <s v="Miramax"/>
    <n v="135"/>
  </r>
  <r>
    <s v="The Mirror Has Two Faces"/>
    <s v="PG-13"/>
    <x v="3"/>
    <x v="16"/>
    <s v="November 15, 1996 (United States)"/>
    <n v="6.6"/>
    <x v="10"/>
    <s v="Barbra Streisand"/>
    <s v="André Cayatte"/>
    <s v="Barbra Streisand"/>
    <s v="United States"/>
    <n v="42000000"/>
    <n v="41083864"/>
    <s v="TriStar Pictures"/>
    <n v="126"/>
  </r>
  <r>
    <s v="The Birdcage"/>
    <s v="R"/>
    <x v="3"/>
    <x v="16"/>
    <s v="March 8, 1996 (United States)"/>
    <n v="7.1"/>
    <x v="185"/>
    <s v="Mike Nichols"/>
    <s v="Jean Poiret"/>
    <s v="Robin Williams"/>
    <s v="United States"/>
    <n v="31000000"/>
    <n v="185260553"/>
    <s v="United Artists"/>
    <n v="117"/>
  </r>
  <r>
    <s v="That Thing You Do!"/>
    <s v="PG"/>
    <x v="3"/>
    <x v="16"/>
    <s v="October 4, 1996 (United States)"/>
    <n v="6.9"/>
    <x v="436"/>
    <s v="Tom Hanks"/>
    <s v="Tom Hanks"/>
    <s v="Tom Hanks"/>
    <s v="United States"/>
    <n v="26000000"/>
    <n v="34585416"/>
    <s v="Clavius Base"/>
    <n v="108"/>
  </r>
  <r>
    <s v="The Island of Dr. Moreau"/>
    <s v="PG-13"/>
    <x v="4"/>
    <x v="16"/>
    <s v="August 23, 1996 (United States)"/>
    <n v="4.5"/>
    <x v="76"/>
    <s v="John Frankenheimer"/>
    <s v="H.G. Wells"/>
    <s v="David Thewlis"/>
    <s v="United States"/>
    <n v="40000000"/>
    <n v="49627779"/>
    <s v="New Line Cinema"/>
    <n v="96"/>
  </r>
  <r>
    <s v="Kingpin"/>
    <s v="PG-13"/>
    <x v="3"/>
    <x v="16"/>
    <s v="July 26, 1996 (United States)"/>
    <n v="6.9"/>
    <x v="385"/>
    <s v="Bobby Farrelly"/>
    <s v="Barry Fanaro"/>
    <s v="Woody Harrelson"/>
    <s v="United States"/>
    <n v="27000000"/>
    <n v="25023434"/>
    <s v="Rysher Entertainment"/>
    <n v="114"/>
  </r>
  <r>
    <s v="The Hunchback of Notre Dame"/>
    <s v="G"/>
    <x v="10"/>
    <x v="16"/>
    <s v="June 21, 1996 (United States)"/>
    <n v="7"/>
    <x v="434"/>
    <s v="Gary Trousdale"/>
    <s v="Tab Murphy"/>
    <s v="Demi Moore"/>
    <s v="United States"/>
    <n v="100000000"/>
    <n v="325338851"/>
    <s v="Walt Disney Animation Studios"/>
    <n v="91"/>
  </r>
  <r>
    <s v="The Frighteners"/>
    <s v="R"/>
    <x v="3"/>
    <x v="16"/>
    <s v="July 19, 1996 (United States)"/>
    <n v="7.1"/>
    <x v="515"/>
    <s v="Peter Jackson"/>
    <s v="Fran Walsh"/>
    <s v="Michael J. Fox"/>
    <s v="New Zealand"/>
    <n v="30000000"/>
    <n v="29359216"/>
    <s v="Universal Pictures"/>
    <n v="110"/>
  </r>
  <r>
    <s v="Eraser"/>
    <s v="R"/>
    <x v="2"/>
    <x v="16"/>
    <s v="June 21, 1996 (United States)"/>
    <n v="6.1"/>
    <x v="501"/>
    <s v="Chuck Russell"/>
    <s v="Tony Puryear"/>
    <s v="Arnold Schwarzenegger"/>
    <s v="United States"/>
    <n v="100000000"/>
    <n v="242295562"/>
    <s v="Kopelson Entertainment"/>
    <n v="115"/>
  </r>
  <r>
    <s v="Striptease"/>
    <s v="R"/>
    <x v="3"/>
    <x v="16"/>
    <s v="June 28, 1996 (United States)"/>
    <n v="4.5"/>
    <x v="141"/>
    <s v="Andrew Bergman"/>
    <s v="Carl Hiaasen"/>
    <s v="Demi Moore"/>
    <s v="United States"/>
    <n v="40000000"/>
    <n v="113309743"/>
    <s v="Castle Rock Entertainment"/>
    <n v="115"/>
  </r>
  <r>
    <s v="Star Trek: First Contact"/>
    <s v="PG-13"/>
    <x v="2"/>
    <x v="16"/>
    <s v="November 22, 1996 (United States)"/>
    <n v="7.6"/>
    <x v="552"/>
    <s v="Jonathan Frakes"/>
    <s v="Gene Roddenberry"/>
    <s v="Patrick Stewart"/>
    <s v="United States"/>
    <n v="45000000"/>
    <n v="146027888"/>
    <s v="Digital Image Associates"/>
    <n v="111"/>
  </r>
  <r>
    <s v="Swingers"/>
    <s v="R"/>
    <x v="3"/>
    <x v="16"/>
    <s v="April 11, 1997 (Brazil)"/>
    <n v="7.2"/>
    <x v="94"/>
    <s v="Doug Liman"/>
    <s v="Jon Favreau"/>
    <s v="Vince Vaughn"/>
    <s v="United States"/>
    <n v="200000"/>
    <n v="4555020"/>
    <s v="Doug Liman Productions"/>
    <n v="96"/>
  </r>
  <r>
    <s v="Escape from L.A."/>
    <s v="R"/>
    <x v="2"/>
    <x v="16"/>
    <s v="August 9, 1996 (United States)"/>
    <n v="5.7"/>
    <x v="245"/>
    <s v="John Carpenter"/>
    <s v="John Carpenter"/>
    <s v="Kurt Russell"/>
    <s v="United States"/>
    <n v="50000000"/>
    <n v="25477365"/>
    <s v="Paramount Pictures"/>
    <n v="101"/>
  </r>
  <r>
    <s v="Beautiful Girls"/>
    <s v="R"/>
    <x v="3"/>
    <x v="16"/>
    <s v="February 9, 1996 (United States)"/>
    <n v="7.1"/>
    <x v="76"/>
    <s v="Ted Demme"/>
    <s v="Scott Rosenberg"/>
    <s v="Matt Dillon"/>
    <s v="United States"/>
    <n v="0"/>
    <n v="10597759"/>
    <s v="Miramax"/>
    <n v="112"/>
  </r>
  <r>
    <s v="The Cable Guy"/>
    <s v="PG-13"/>
    <x v="3"/>
    <x v="16"/>
    <s v="June 14, 1996 (United States)"/>
    <n v="6.1"/>
    <x v="249"/>
    <s v="Ben Stiller"/>
    <s v="Lou Holtz Jr."/>
    <s v="Jim Carrey"/>
    <s v="United States"/>
    <n v="47000000"/>
    <n v="102825796"/>
    <s v="Columbia Pictures"/>
    <n v="96"/>
  </r>
  <r>
    <s v="Don't Be a Menace to South Central While Drinking Your Juice in the Hood"/>
    <s v="R"/>
    <x v="3"/>
    <x v="16"/>
    <s v="January 12, 1996 (United States)"/>
    <n v="6.6"/>
    <x v="152"/>
    <s v="Paris Barclay"/>
    <s v="Shawn Wayans"/>
    <s v="Shawn Wayans"/>
    <s v="United States"/>
    <n v="3800000"/>
    <n v="20949601"/>
    <s v="Island Pictures"/>
    <n v="89"/>
  </r>
  <r>
    <s v="Thinner"/>
    <s v="R"/>
    <x v="7"/>
    <x v="16"/>
    <s v="October 25, 1996 (United States)"/>
    <n v="5.8"/>
    <x v="17"/>
    <s v="Tom Holland"/>
    <s v="Stephen King"/>
    <s v="Robert John Burke"/>
    <s v="United States"/>
    <n v="8500000"/>
    <n v="15315484"/>
    <s v="Paramount Pictures"/>
    <n v="93"/>
  </r>
  <r>
    <s v="Hard Eight"/>
    <s v="R"/>
    <x v="6"/>
    <x v="16"/>
    <s v="February 28, 1997 (United States)"/>
    <n v="7.2"/>
    <x v="147"/>
    <s v="Paul Thomas Anderson"/>
    <s v="Paul Thomas Anderson"/>
    <s v="Philip Baker Hall"/>
    <s v="United States"/>
    <n v="3000000"/>
    <n v="222559"/>
    <s v="Green Parrot"/>
    <n v="101"/>
  </r>
  <r>
    <s v="The Nutty Professor"/>
    <s v="PG-13"/>
    <x v="3"/>
    <x v="16"/>
    <s v="June 28, 1996 (United States)"/>
    <n v="5.6"/>
    <x v="490"/>
    <s v="Tom Shadyac"/>
    <s v="Jerry Lewis"/>
    <s v="Eddie Murphy"/>
    <s v="United States"/>
    <n v="54000000"/>
    <n v="273961019"/>
    <s v="Imagine Entertainment"/>
    <n v="95"/>
  </r>
  <r>
    <s v="Hamlet"/>
    <s v="PG-13"/>
    <x v="0"/>
    <x v="16"/>
    <s v="December 25, 1996 (United States)"/>
    <n v="7.7"/>
    <x v="14"/>
    <s v="Kenneth Branagh"/>
    <s v="William Shakespeare"/>
    <s v="Kenneth Branagh"/>
    <s v="United Kingdom"/>
    <n v="18000000"/>
    <n v="4770222"/>
    <s v="Castle Rock Entertainment"/>
    <n v="242"/>
  </r>
  <r>
    <s v="Big Night"/>
    <s v="R"/>
    <x v="0"/>
    <x v="16"/>
    <s v="September 20, 1996 (United States)"/>
    <n v="7.3"/>
    <x v="10"/>
    <s v="Campbell Scott"/>
    <s v="Stanley Tucci"/>
    <s v="Tony Shalhoub"/>
    <s v="United States"/>
    <n v="4100000"/>
    <n v="12008376"/>
    <s v="Rysher Entertainment"/>
    <n v="109"/>
  </r>
  <r>
    <s v="The Ghost and the Darkness"/>
    <s v="R"/>
    <x v="1"/>
    <x v="16"/>
    <s v="October 11, 1996 (United States)"/>
    <n v="6.8"/>
    <x v="343"/>
    <s v="Stephen Hopkins"/>
    <s v="William Goldman"/>
    <s v="Michael Douglas"/>
    <s v="Germany"/>
    <n v="55000000"/>
    <n v="38619405"/>
    <s v="Constellation Entertainment"/>
    <n v="110"/>
  </r>
  <r>
    <s v="Courage Under Fire"/>
    <s v="R"/>
    <x v="2"/>
    <x v="16"/>
    <s v="July 12, 1996 (United States)"/>
    <n v="6.6"/>
    <x v="134"/>
    <s v="Edward Zwick"/>
    <s v="Patrick Sheane Duncan"/>
    <s v="Denzel Washington"/>
    <s v="United States"/>
    <n v="46000000"/>
    <n v="100860818"/>
    <s v="Fox 2000 Pictures"/>
    <n v="116"/>
  </r>
  <r>
    <s v="The First Wives Club"/>
    <s v="PG"/>
    <x v="3"/>
    <x v="16"/>
    <s v="September 20, 1996 (United States)"/>
    <n v="6.4"/>
    <x v="147"/>
    <s v="Hugh Wilson"/>
    <s v="Olivia Goldsmith"/>
    <s v="Goldie Hawn"/>
    <s v="United States"/>
    <n v="26000000"/>
    <n v="181489203"/>
    <s v="Paramount Pictures"/>
    <n v="103"/>
  </r>
  <r>
    <s v="Set It Off"/>
    <s v="R"/>
    <x v="2"/>
    <x v="16"/>
    <s v="November 6, 1996 (United States)"/>
    <n v="6.9"/>
    <x v="30"/>
    <s v="F. Gary Gray"/>
    <s v="Takashi Bufford"/>
    <s v="Jada Pinkett Smith"/>
    <s v="United States"/>
    <n v="9000000"/>
    <n v="41590886"/>
    <s v="New Line Cinema"/>
    <n v="123"/>
  </r>
  <r>
    <s v="James and the Giant Peach"/>
    <s v="PG"/>
    <x v="10"/>
    <x v="16"/>
    <s v="April 12, 1996 (United States)"/>
    <n v="6.7"/>
    <x v="243"/>
    <s v="Henry Selick"/>
    <s v="Roald Dahl"/>
    <s v="Paul Terry"/>
    <s v="United Kingdom"/>
    <n v="38000000"/>
    <n v="28946127"/>
    <s v="Walt Disney Pictures"/>
    <n v="79"/>
  </r>
  <r>
    <s v="DragonHeart"/>
    <s v="PG-13"/>
    <x v="2"/>
    <x v="16"/>
    <s v="May 31, 1996 (United States)"/>
    <n v="6.5"/>
    <x v="187"/>
    <s v="Rob Cohen"/>
    <s v="Patrick Read Johnson"/>
    <s v="Dennis Quaid"/>
    <s v="United States"/>
    <n v="57000000"/>
    <n v="115267375"/>
    <s v="Universal Pictures"/>
    <n v="103"/>
  </r>
  <r>
    <s v="Executive Decision"/>
    <s v="R"/>
    <x v="2"/>
    <x v="16"/>
    <s v="March 15, 1996 (United States)"/>
    <n v="6.4"/>
    <x v="134"/>
    <s v="Stuart Baird"/>
    <s v="Jim Thomas"/>
    <s v="Kurt Russell"/>
    <s v="United States"/>
    <n v="55000000"/>
    <n v="121969216"/>
    <s v="Warner Bros."/>
    <n v="133"/>
  </r>
  <r>
    <s v="Bio-Dome"/>
    <s v="PG-13"/>
    <x v="3"/>
    <x v="16"/>
    <s v="January 12, 1996 (United States)"/>
    <n v="4.4000000000000004"/>
    <x v="19"/>
    <s v="Jason Bloom"/>
    <s v="Adam Leff"/>
    <s v="Pauly Shore"/>
    <s v="United States"/>
    <n v="15000000"/>
    <n v="13427615"/>
    <s v="Metro-Goldwyn-Mayer (MGM)"/>
    <n v="88"/>
  </r>
  <r>
    <s v="Jack"/>
    <s v="PG-13"/>
    <x v="3"/>
    <x v="16"/>
    <s v="August 9, 1996 (United States)"/>
    <n v="5.8"/>
    <x v="188"/>
    <s v="Francis Ford Coppola"/>
    <s v="James DeMonaco"/>
    <s v="Robin Williams"/>
    <s v="United States"/>
    <n v="45000000"/>
    <n v="58620973"/>
    <s v="Hollywood Pictures"/>
    <n v="113"/>
  </r>
  <r>
    <s v="White Squall"/>
    <s v="PG-13"/>
    <x v="1"/>
    <x v="16"/>
    <s v="February 2, 1996 (United States)"/>
    <n v="6.6"/>
    <x v="22"/>
    <s v="Ridley Scott"/>
    <s v="Charles Gieg Jr."/>
    <s v="Jeff Bridges"/>
    <s v="United States"/>
    <n v="38000000"/>
    <n v="10292300"/>
    <s v="Hollywood Pictures"/>
    <n v="129"/>
  </r>
  <r>
    <s v="D3: The Mighty Ducks"/>
    <s v="PG"/>
    <x v="2"/>
    <x v="16"/>
    <s v="October 4, 1996 (United States)"/>
    <n v="5.5"/>
    <x v="19"/>
    <s v="Robert Lieberman"/>
    <s v="Steven Brill"/>
    <s v="Emilio Estevez"/>
    <s v="United States"/>
    <n v="0"/>
    <n v="22955097"/>
    <s v="Walt Disney Pictures"/>
    <n v="104"/>
  </r>
  <r>
    <s v="Broken Arrow"/>
    <s v="R"/>
    <x v="2"/>
    <x v="16"/>
    <s v="February 9, 1996 (United States)"/>
    <n v="6"/>
    <x v="187"/>
    <s v="John Woo"/>
    <s v="Graham Yost"/>
    <s v="John Travolta"/>
    <s v="United States"/>
    <n v="50000000"/>
    <n v="150270147"/>
    <s v="Twentieth Century Fox"/>
    <n v="108"/>
  </r>
  <r>
    <s v="Emma"/>
    <s v="PG"/>
    <x v="3"/>
    <x v="16"/>
    <s v="August 30, 1996 (United States)"/>
    <n v="6.7"/>
    <x v="14"/>
    <s v="Douglas McGrath"/>
    <s v="Jane Austen"/>
    <s v="Gwyneth Paltrow"/>
    <s v="United Kingdom"/>
    <n v="6000000"/>
    <n v="22231658"/>
    <s v="Miramax"/>
    <n v="120"/>
  </r>
  <r>
    <s v="Chain Reaction"/>
    <s v="PG-13"/>
    <x v="2"/>
    <x v="16"/>
    <s v="August 2, 1996 (United States)"/>
    <n v="5.7"/>
    <x v="13"/>
    <s v="Andrew Davis"/>
    <s v="Arne Schmidt"/>
    <s v="Keanu Reeves"/>
    <s v="United States"/>
    <n v="50000000"/>
    <n v="60209334"/>
    <s v="3 Arts Entertainment"/>
    <n v="107"/>
  </r>
  <r>
    <s v="Kama Sutra: A Tale of Love"/>
    <s v="Unrated"/>
    <x v="6"/>
    <x v="16"/>
    <s v="February 28, 1997 (United States)"/>
    <n v="6"/>
    <x v="9"/>
    <s v="Mira Nair"/>
    <s v="Helena Kriel"/>
    <s v="Naveen Andrews"/>
    <s v="United Kingdom"/>
    <n v="3000000"/>
    <n v="4109095"/>
    <s v="NDF International"/>
    <n v="114"/>
  </r>
  <r>
    <s v="The Crucible"/>
    <s v="PG-13"/>
    <x v="0"/>
    <x v="16"/>
    <s v="November 27, 1996 (United States)"/>
    <n v="6.8"/>
    <x v="248"/>
    <s v="Nicholas Hytner"/>
    <s v="Arthur Miller"/>
    <s v="Daniel Day-Lewis"/>
    <s v="United States"/>
    <n v="25000000"/>
    <n v="7343114"/>
    <s v="Twentieth Century Fox"/>
    <n v="124"/>
  </r>
  <r>
    <s v="Pusher"/>
    <s v="Not Rated"/>
    <x v="6"/>
    <x v="16"/>
    <s v="August 30, 1996 (Denmark)"/>
    <n v="7.4"/>
    <x v="14"/>
    <s v="Nicolas Winding Refn"/>
    <s v="Jens Dahl"/>
    <s v="Kim Bodnia"/>
    <s v="Denmark"/>
    <n v="0"/>
    <n v="1605"/>
    <s v="Balboa Entertainment"/>
    <n v="110"/>
  </r>
  <r>
    <s v="Waiting for Guffman"/>
    <s v="R"/>
    <x v="3"/>
    <x v="16"/>
    <s v="January 31, 1997 (United States)"/>
    <n v="7.5"/>
    <x v="101"/>
    <s v="Christopher Guest"/>
    <s v="Christopher Guest"/>
    <s v="Christopher Guest"/>
    <s v="United States"/>
    <n v="4000000"/>
    <n v="2923982"/>
    <s v="Castle Rock Entertainment"/>
    <n v="84"/>
  </r>
  <r>
    <s v="Secrets &amp; Lies"/>
    <s v="R"/>
    <x v="3"/>
    <x v="16"/>
    <s v="February 28, 1997 (United States)"/>
    <n v="8"/>
    <x v="244"/>
    <s v="Mike Leigh"/>
    <s v="Mike Leigh"/>
    <s v="Timothy Spall"/>
    <s v="United Kingdom"/>
    <n v="4500000"/>
    <n v="13417292"/>
    <s v="Channel Four Films"/>
    <n v="136"/>
  </r>
  <r>
    <s v="Daylight"/>
    <s v="PG-13"/>
    <x v="2"/>
    <x v="16"/>
    <s v="December 6, 1996 (United States)"/>
    <n v="5.9"/>
    <x v="86"/>
    <s v="Rob Cohen"/>
    <s v="Leslie Bohem"/>
    <s v="Sylvester Stallone"/>
    <s v="United States"/>
    <n v="80000000"/>
    <n v="159212469"/>
    <s v="Universal Pictures"/>
    <n v="114"/>
  </r>
  <r>
    <s v="Last Man Standing"/>
    <s v="R"/>
    <x v="2"/>
    <x v="16"/>
    <s v="September 20, 1996 (United States)"/>
    <n v="6.4"/>
    <x v="11"/>
    <s v="Walter Hill"/>
    <s v="Ryûzô Kikushima"/>
    <s v="Bruce Willis"/>
    <s v="United States"/>
    <n v="67000000"/>
    <n v="47267001"/>
    <s v="New Line Cinema"/>
    <n v="101"/>
  </r>
  <r>
    <s v="The Arrival"/>
    <s v="PG-13"/>
    <x v="16"/>
    <x v="16"/>
    <s v="May 31, 1996 (United States)"/>
    <n v="6.2"/>
    <x v="87"/>
    <s v="David Twohy"/>
    <s v="David Twohy"/>
    <s v="Charlie Sheen"/>
    <s v="United States"/>
    <n v="25000000"/>
    <n v="14063331"/>
    <s v="Live Entertainment"/>
    <n v="115"/>
  </r>
  <r>
    <s v="Ransom"/>
    <s v="R"/>
    <x v="2"/>
    <x v="16"/>
    <s v="November 8, 1996 (United States)"/>
    <n v="6.7"/>
    <x v="553"/>
    <s v="Ron Howard"/>
    <s v="Cyril Hume"/>
    <s v="Mel Gibson"/>
    <s v="United States"/>
    <n v="80000000"/>
    <n v="309492681"/>
    <s v="Touchstone Pictures"/>
    <n v="121"/>
  </r>
  <r>
    <s v="Beavis and Butt-Head Do America"/>
    <s v="PG-13"/>
    <x v="10"/>
    <x v="16"/>
    <s v="December 20, 1996 (United States)"/>
    <n v="6.8"/>
    <x v="239"/>
    <s v="Directors"/>
    <s v="Mike Judge"/>
    <s v="Mike Judge"/>
    <s v="United States"/>
    <n v="12000000"/>
    <n v="63118386"/>
    <s v="Paramount Pictures"/>
    <n v="81"/>
  </r>
  <r>
    <s v="Fly Away Home"/>
    <s v="PG"/>
    <x v="1"/>
    <x v="16"/>
    <s v="September 13, 1996 (United States)"/>
    <n v="6.8"/>
    <x v="33"/>
    <s v="Carroll Ballard"/>
    <s v="Bill Lishman"/>
    <s v="Jeff Daniels"/>
    <s v="United States"/>
    <n v="22000000"/>
    <n v="25143818"/>
    <s v="Columbia Pictures"/>
    <n v="107"/>
  </r>
  <r>
    <s v="Tin Cup"/>
    <s v="R"/>
    <x v="3"/>
    <x v="16"/>
    <s v="August 16, 1996 (United States)"/>
    <n v="6.4"/>
    <x v="81"/>
    <s v="Ron Shelton"/>
    <s v="John Norville"/>
    <s v="Kevin Costner"/>
    <s v="United States"/>
    <n v="45000000"/>
    <n v="53854588"/>
    <s v="New Regency Productions"/>
    <n v="135"/>
  </r>
  <r>
    <s v="Barb Wire"/>
    <s v="R"/>
    <x v="2"/>
    <x v="16"/>
    <s v="May 3, 1996 (United States)"/>
    <n v="3.4"/>
    <x v="19"/>
    <s v="David Hogan"/>
    <s v="Chris Warner"/>
    <s v="Pamela Anderson"/>
    <s v="United States"/>
    <n v="9000000"/>
    <n v="3793614"/>
    <s v="Polygram Filmed Entertainment"/>
    <n v="98"/>
  </r>
  <r>
    <s v="Breaking the Waves"/>
    <s v="R"/>
    <x v="0"/>
    <x v="16"/>
    <s v="November 13, 1996 (United States)"/>
    <n v="7.8"/>
    <x v="436"/>
    <s v="Lars von Trier"/>
    <s v="Lars von Trier"/>
    <s v="Emily Watson"/>
    <s v="Denmark"/>
    <n v="0"/>
    <n v="3828405"/>
    <s v="ARTE"/>
    <n v="159"/>
  </r>
  <r>
    <s v="The Phantom"/>
    <s v="PG"/>
    <x v="2"/>
    <x v="16"/>
    <s v="June 7, 1996 (United States)"/>
    <n v="5"/>
    <x v="24"/>
    <s v="Simon Wincer"/>
    <s v="Lee Falk"/>
    <s v="Billy Zane"/>
    <s v="Australia"/>
    <n v="45000000"/>
    <n v="17323326"/>
    <s v="Paramount Pictures"/>
    <n v="100"/>
  </r>
  <r>
    <s v="The Fan"/>
    <s v="R"/>
    <x v="2"/>
    <x v="16"/>
    <s v="August 16, 1996 (United States)"/>
    <n v="5.9"/>
    <x v="81"/>
    <s v="Tony Scott"/>
    <s v="Peter Abrahams"/>
    <s v="Robert De Niro"/>
    <s v="United States"/>
    <n v="55000000"/>
    <n v="18626419"/>
    <s v="TriStar Pictures"/>
    <n v="116"/>
  </r>
  <r>
    <s v="Eye for an Eye"/>
    <s v="R"/>
    <x v="6"/>
    <x v="16"/>
    <s v="January 12, 1996 (United States)"/>
    <n v="6.2"/>
    <x v="21"/>
    <s v="John Schlesinger"/>
    <s v="Erika Holzer"/>
    <s v="Sally Field"/>
    <s v="United States"/>
    <n v="20000000"/>
    <n v="26877589"/>
    <s v="Paramount Pictures"/>
    <n v="101"/>
  </r>
  <r>
    <s v="2 Days in the Valley"/>
    <s v="R"/>
    <x v="3"/>
    <x v="16"/>
    <s v="September 27, 1996 (United States)"/>
    <n v="6.5"/>
    <x v="97"/>
    <s v="John Herzfeld"/>
    <s v="John Herzfeld"/>
    <s v="Teri Hatcher"/>
    <s v="United States"/>
    <n v="0"/>
    <n v="11132210"/>
    <s v="Rysher Entertainment"/>
    <n v="104"/>
  </r>
  <r>
    <s v="Trees Lounge"/>
    <s v="R"/>
    <x v="3"/>
    <x v="16"/>
    <s v="October 11, 1996 (United States)"/>
    <n v="7.1"/>
    <x v="21"/>
    <s v="Steve Buscemi"/>
    <s v="Steve Buscemi"/>
    <s v="Steve Buscemi"/>
    <s v="United States"/>
    <n v="1300000"/>
    <n v="749741"/>
    <s v="Addis Wechsler Pictures"/>
    <n v="95"/>
  </r>
  <r>
    <s v="The People vs. Larry Flynt"/>
    <s v="R"/>
    <x v="5"/>
    <x v="16"/>
    <s v="January 10, 1997 (United States)"/>
    <n v="7.3"/>
    <x v="418"/>
    <s v="Milos Forman"/>
    <s v="Scott Alexander"/>
    <s v="Woody Harrelson"/>
    <s v="United States"/>
    <n v="36000000"/>
    <n v="20300385"/>
    <s v="Columbia Pictures"/>
    <n v="130"/>
  </r>
  <r>
    <s v="Freeway"/>
    <s v="R"/>
    <x v="3"/>
    <x v="16"/>
    <s v="September 3, 1997 (France)"/>
    <n v="6.8"/>
    <x v="15"/>
    <s v="Matthew Bright"/>
    <s v="Matthew Bright"/>
    <s v="Reese Witherspoon"/>
    <s v="United States"/>
    <n v="3000000"/>
    <n v="295493"/>
    <s v="The Kushner-Locke Company"/>
    <n v="102"/>
  </r>
  <r>
    <s v="Kazaam"/>
    <s v="PG"/>
    <x v="3"/>
    <x v="16"/>
    <s v="July 17, 1996 (United States)"/>
    <n v="3"/>
    <x v="301"/>
    <s v="Paul Michael Glaser"/>
    <s v="Paul Michael Glaser"/>
    <s v="Shaquille O'Neal"/>
    <s v="United States"/>
    <n v="20000000"/>
    <n v="18937262"/>
    <s v="Interscope Communications"/>
    <n v="93"/>
  </r>
  <r>
    <s v="Down Periscope"/>
    <s v="PG-13"/>
    <x v="3"/>
    <x v="16"/>
    <s v="March 1, 1996 (United States)"/>
    <n v="6.2"/>
    <x v="22"/>
    <s v="David S. Ward"/>
    <s v="Hugh Wilson"/>
    <s v="Kelsey Grammer"/>
    <s v="United States"/>
    <n v="31000000"/>
    <n v="37553752"/>
    <s v="Twentieth Century Fox"/>
    <n v="92"/>
  </r>
  <r>
    <s v="Michael"/>
    <s v="PG"/>
    <x v="3"/>
    <x v="16"/>
    <s v="December 25, 1996 (United States)"/>
    <n v="5.7"/>
    <x v="82"/>
    <s v="Nora Ephron"/>
    <s v="Peter Dexter"/>
    <s v="John Travolta"/>
    <s v="United States"/>
    <n v="0"/>
    <n v="119718203"/>
    <s v="Turner Pictures (I)"/>
    <n v="105"/>
  </r>
  <r>
    <s v="Mulholland Falls"/>
    <s v="R"/>
    <x v="6"/>
    <x v="16"/>
    <s v="April 26, 1996 (United States)"/>
    <n v="6.3"/>
    <x v="29"/>
    <s v="Lee Tamahori"/>
    <s v="Peter Dexter"/>
    <s v="Nick Nolte"/>
    <s v="United States"/>
    <n v="29000000"/>
    <n v="11526099"/>
    <s v="Largo Entertainment"/>
    <n v="107"/>
  </r>
  <r>
    <s v="Jingle All the Way"/>
    <s v="PG"/>
    <x v="1"/>
    <x v="16"/>
    <s v="November 22, 1996 (United States)"/>
    <n v="5.6"/>
    <x v="470"/>
    <s v="Brian Levant"/>
    <s v="Randy Kornfield"/>
    <s v="Arnold Schwarzenegger"/>
    <s v="United States"/>
    <n v="60000000"/>
    <n v="129832389"/>
    <s v="1492 Pictures"/>
    <n v="89"/>
  </r>
  <r>
    <s v="She's the One"/>
    <s v="R"/>
    <x v="3"/>
    <x v="16"/>
    <s v="August 23, 1996 (United States)"/>
    <n v="6"/>
    <x v="27"/>
    <s v="Edward Burns"/>
    <s v="Edward Burns"/>
    <s v="Edward Burns"/>
    <s v="United States"/>
    <n v="3500000"/>
    <n v="9538948"/>
    <s v="Good Machine"/>
    <n v="96"/>
  </r>
  <r>
    <s v="Brassed Off"/>
    <s v="R"/>
    <x v="3"/>
    <x v="16"/>
    <s v="May 23, 1997 (United States)"/>
    <n v="7.2"/>
    <x v="97"/>
    <s v="Mark Herman"/>
    <s v="Mark Herman"/>
    <s v="Pete Postlethwaite"/>
    <s v="United Kingdom"/>
    <n v="0"/>
    <n v="2576738"/>
    <s v="Channel Four Films"/>
    <n v="108"/>
  </r>
  <r>
    <s v="Shine"/>
    <s v="PG-13"/>
    <x v="5"/>
    <x v="16"/>
    <s v="February 14, 1997 (United States)"/>
    <n v="7.7"/>
    <x v="134"/>
    <s v="Scott Hicks"/>
    <s v="Jan Sardi"/>
    <s v="Geoffrey Rush"/>
    <s v="Australia"/>
    <n v="5500000"/>
    <n v="35999081"/>
    <s v="Australian Film Finance Corporation (AFFC)"/>
    <n v="105"/>
  </r>
  <r>
    <s v="Black Sheep"/>
    <s v="PG-13"/>
    <x v="3"/>
    <x v="16"/>
    <s v="February 2, 1996 (United States)"/>
    <n v="6.3"/>
    <x v="100"/>
    <s v="Penelope Spheeris"/>
    <s v="Fred Wolf"/>
    <s v="Chris Farley"/>
    <s v="United States"/>
    <n v="0"/>
    <n v="32417995"/>
    <s v="Broadway Pictures"/>
    <n v="87"/>
  </r>
  <r>
    <s v="Maximum Risk"/>
    <s v="R"/>
    <x v="2"/>
    <x v="16"/>
    <s v="September 13, 1996 (United States)"/>
    <n v="5.5"/>
    <x v="16"/>
    <s v="Ringo Lam"/>
    <s v="Larry Ferguson"/>
    <s v="Jean-Claude Van Damme"/>
    <s v="United States"/>
    <n v="25000000"/>
    <n v="14502483"/>
    <s v="Columbia Pictures"/>
    <n v="101"/>
  </r>
  <r>
    <s v="One Fine Day"/>
    <s v="PG"/>
    <x v="3"/>
    <x v="16"/>
    <s v="December 20, 1996 (United States)"/>
    <n v="6.5"/>
    <x v="141"/>
    <s v="Michael Hoffman"/>
    <s v="Terrel Seltzer"/>
    <s v="Michelle Pfeiffer"/>
    <s v="United States"/>
    <n v="0"/>
    <n v="97529550"/>
    <s v="Fox 2000 Pictures"/>
    <n v="108"/>
  </r>
  <r>
    <s v="Lone Star"/>
    <s v="R"/>
    <x v="0"/>
    <x v="16"/>
    <s v="June 21, 1996 (United States)"/>
    <n v="7.4"/>
    <x v="101"/>
    <s v="John Sayles"/>
    <s v="John Sayles"/>
    <s v="Chris Cooper"/>
    <s v="United States"/>
    <n v="5000000"/>
    <n v="12408986"/>
    <s v="Columbia Pictures"/>
    <n v="135"/>
  </r>
  <r>
    <s v="Michael Collins"/>
    <s v="R"/>
    <x v="5"/>
    <x v="16"/>
    <s v="October 25, 1996 (United States)"/>
    <n v="7.2"/>
    <x v="12"/>
    <s v="Neil Jordan"/>
    <s v="Neil Jordan"/>
    <s v="Liam Neeson"/>
    <s v="United Kingdom"/>
    <n v="25000000"/>
    <n v="11135803"/>
    <s v="Warner Bros."/>
    <n v="133"/>
  </r>
  <r>
    <s v="Phenomenon"/>
    <s v="PG"/>
    <x v="0"/>
    <x v="16"/>
    <s v="July 3, 1996 (United States)"/>
    <n v="6.4"/>
    <x v="250"/>
    <s v="Jon Turteltaub"/>
    <s v="Gerald Di Pego"/>
    <s v="John Travolta"/>
    <s v="United States"/>
    <n v="32000000"/>
    <n v="152036382"/>
    <s v="Touchstone Pictures"/>
    <n v="123"/>
  </r>
  <r>
    <s v="Harriet the Spy"/>
    <s v="PG"/>
    <x v="3"/>
    <x v="16"/>
    <s v="July 10, 1996 (United States)"/>
    <n v="5.9"/>
    <x v="158"/>
    <s v="Bronwen Hughes"/>
    <s v="Louise Fitzhugh"/>
    <s v="Michelle Trachtenberg"/>
    <s v="United States"/>
    <n v="12000000"/>
    <n v="26570048"/>
    <s v="Paramount Pictures"/>
    <n v="100"/>
  </r>
  <r>
    <s v="Flipper"/>
    <s v="PG"/>
    <x v="1"/>
    <x v="16"/>
    <s v="May 17, 1996 (United States)"/>
    <n v="5.3"/>
    <x v="9"/>
    <s v="Alan Shapiro"/>
    <s v="Ricou Browning"/>
    <s v="Paul Hogan"/>
    <s v="United States"/>
    <n v="25530000"/>
    <n v="20080020"/>
    <s v="Universal Pictures"/>
    <n v="95"/>
  </r>
  <r>
    <s v="Evita"/>
    <s v="PG"/>
    <x v="5"/>
    <x v="16"/>
    <s v="January 10, 1997 (United States)"/>
    <n v="6.3"/>
    <x v="87"/>
    <s v="Alan Parker"/>
    <s v="Tim Rice"/>
    <s v="Madonna"/>
    <s v="United States"/>
    <n v="55000000"/>
    <n v="141047179"/>
    <s v="Hollywood Pictures"/>
    <n v="135"/>
  </r>
  <r>
    <s v="Diabolique"/>
    <s v="R"/>
    <x v="0"/>
    <x v="16"/>
    <s v="March 22, 1996 (United States)"/>
    <n v="5.4"/>
    <x v="21"/>
    <s v="Jeremiah S. Chechik"/>
    <s v="Pierre Boileau"/>
    <s v="Sharon Stone"/>
    <s v="United States"/>
    <n v="0"/>
    <n v="17100266"/>
    <s v="ABC Productions"/>
    <n v="107"/>
  </r>
  <r>
    <s v="Bordello of Blood"/>
    <s v="R"/>
    <x v="3"/>
    <x v="16"/>
    <s v="August 16, 1996 (United States)"/>
    <n v="5.4"/>
    <x v="21"/>
    <s v="Gilbert Adler"/>
    <s v="William M. Gaines"/>
    <s v="Dennis Miller"/>
    <s v="United States"/>
    <n v="13000000"/>
    <n v="5781045"/>
    <s v="Universal City Studios"/>
    <n v="87"/>
  </r>
  <r>
    <s v="Spy Hard"/>
    <s v="PG-13"/>
    <x v="2"/>
    <x v="16"/>
    <s v="May 24, 1996 (United States)"/>
    <n v="5.4"/>
    <x v="14"/>
    <s v="Rick Friedberg"/>
    <s v="Jason Friedberg"/>
    <s v="Leslie Nielsen"/>
    <s v="United States"/>
    <n v="18000000"/>
    <n v="26960191"/>
    <s v="Hollywood Pictures"/>
    <n v="81"/>
  </r>
  <r>
    <s v="The Substitute"/>
    <s v="R"/>
    <x v="2"/>
    <x v="16"/>
    <s v="April 19, 1996 (United States)"/>
    <n v="6"/>
    <x v="38"/>
    <s v="Robert Mandel"/>
    <s v="Roy Frumkes"/>
    <s v="Tom Berenger"/>
    <s v="United States"/>
    <n v="0"/>
    <n v="14818176"/>
    <s v="Dinamo Entertainment"/>
    <n v="114"/>
  </r>
  <r>
    <s v="Marvin's Room"/>
    <s v="PG-13"/>
    <x v="0"/>
    <x v="16"/>
    <s v="February 28, 1997 (United States)"/>
    <n v="6.7"/>
    <x v="19"/>
    <s v="Jerry Zaks"/>
    <s v="Scott McPherson"/>
    <s v="Meryl Streep"/>
    <s v="United States"/>
    <n v="23000000"/>
    <n v="12803305"/>
    <s v="Scott Rudin Productions"/>
    <n v="98"/>
  </r>
  <r>
    <s v="Multiplicity"/>
    <s v="PG-13"/>
    <x v="3"/>
    <x v="16"/>
    <s v="July 17, 1996 (United States)"/>
    <n v="6.1"/>
    <x v="189"/>
    <s v="Harold Ramis"/>
    <s v="Chris Miller"/>
    <s v="Michael Keaton"/>
    <s v="United States"/>
    <n v="45000000"/>
    <n v="21075014"/>
    <s v="Columbia Pictures"/>
    <n v="117"/>
  </r>
  <r>
    <s v="House Arrest"/>
    <s v="PG"/>
    <x v="3"/>
    <x v="16"/>
    <s v="August 14, 1996 (United States)"/>
    <n v="5.8"/>
    <x v="145"/>
    <s v="Harry Winer"/>
    <s v="Michael Hitchcock"/>
    <s v="Jamie Lee Curtis"/>
    <s v="United States"/>
    <n v="0"/>
    <n v="7032782"/>
    <s v="Metro-Goldwyn-Mayer (MGM)"/>
    <n v="108"/>
  </r>
  <r>
    <s v="Everyone Says I Love You"/>
    <s v="R"/>
    <x v="3"/>
    <x v="16"/>
    <s v="January 17, 1997 (United States)"/>
    <n v="6.7"/>
    <x v="248"/>
    <s v="Woody Allen"/>
    <s v="Woody Allen"/>
    <s v="Woody Allen"/>
    <s v="United States"/>
    <n v="20000000"/>
    <n v="9759200"/>
    <s v="Miramax"/>
    <n v="101"/>
  </r>
  <r>
    <s v="A Very Brady Sequel"/>
    <s v="PG-13"/>
    <x v="3"/>
    <x v="16"/>
    <s v="August 23, 1996 (United States)"/>
    <n v="5.8"/>
    <x v="9"/>
    <s v="Arlene Sanford"/>
    <s v="Sherwood Schwartz"/>
    <s v="Shelley Long"/>
    <s v="United States"/>
    <n v="12000000"/>
    <n v="21440752"/>
    <s v="Paramount Pictures"/>
    <n v="90"/>
  </r>
  <r>
    <s v="The Crow: City of Angels"/>
    <s v="R"/>
    <x v="2"/>
    <x v="16"/>
    <s v="August 30, 1996 (United States)"/>
    <n v="4.7"/>
    <x v="97"/>
    <s v="Tim Pope"/>
    <s v="James O'Barr"/>
    <s v="Vincent Perez"/>
    <s v="United States"/>
    <n v="13000000"/>
    <n v="17917287"/>
    <s v="Bad Bird Productions"/>
    <n v="84"/>
  </r>
  <r>
    <s v="Basquiat"/>
    <s v="R"/>
    <x v="5"/>
    <x v="16"/>
    <s v="August 9, 1996 (United States)"/>
    <n v="6.9"/>
    <x v="20"/>
    <s v="Julian Schnabel"/>
    <s v="Lech Majewski"/>
    <s v="Jeffrey Wright"/>
    <s v="United States"/>
    <n v="3300000"/>
    <n v="3011195"/>
    <s v="Eleventh Street Production"/>
    <n v="107"/>
  </r>
  <r>
    <s v="The Quest"/>
    <s v="PG-13"/>
    <x v="2"/>
    <x v="16"/>
    <s v="April 26, 1996 (United States)"/>
    <n v="5.6"/>
    <x v="151"/>
    <s v="Jean-Claude Van Damme"/>
    <s v="Frank Dux"/>
    <s v="Jean-Claude Van Damme"/>
    <s v="Canada"/>
    <n v="30000000"/>
    <n v="57400547"/>
    <s v="MDP Worldwide"/>
    <n v="95"/>
  </r>
  <r>
    <s v="Muppet Treasure Island"/>
    <s v="G"/>
    <x v="2"/>
    <x v="16"/>
    <s v="February 16, 1996 (United States)"/>
    <n v="7"/>
    <x v="22"/>
    <s v="Brian Henson"/>
    <s v="Robert Louis Stevenson"/>
    <s v="Tim Curry"/>
    <s v="United States"/>
    <n v="0"/>
    <n v="34327391"/>
    <s v="Walt Disney Pictures"/>
    <n v="99"/>
  </r>
  <r>
    <s v="Hellraiser: Bloodline"/>
    <s v="R"/>
    <x v="4"/>
    <x v="16"/>
    <s v="March 8, 1996 (United States)"/>
    <n v="5.0999999999999996"/>
    <x v="20"/>
    <s v="Director"/>
    <s v="Peter Atkins"/>
    <s v="Bruce Ramsay"/>
    <s v="United States"/>
    <n v="4000000"/>
    <n v="9336886"/>
    <s v="Dimension Films"/>
    <n v="85"/>
  </r>
  <r>
    <s v="Manny &amp; Lo"/>
    <s v="R"/>
    <x v="3"/>
    <x v="16"/>
    <s v="July 26, 1996 (United States)"/>
    <n v="6.6"/>
    <x v="51"/>
    <s v="Lisa Krueger"/>
    <s v="Lisa Krueger"/>
    <s v="Scarlett Johansson"/>
    <s v="United States"/>
    <n v="500000"/>
    <n v="502313"/>
    <s v="Pope Productions"/>
    <n v="88"/>
  </r>
  <r>
    <s v="Beautiful Thing"/>
    <s v="R"/>
    <x v="3"/>
    <x v="16"/>
    <s v="October 9, 1996 (United States)"/>
    <n v="7.6"/>
    <x v="301"/>
    <s v="Hettie Macdonald"/>
    <s v="Jonathan Harvey"/>
    <s v="Glen Berry"/>
    <s v="United Kingdom"/>
    <n v="0"/>
    <n v="1548120"/>
    <s v="Channel Four Films"/>
    <n v="90"/>
  </r>
  <r>
    <s v="The Chamber"/>
    <s v="R"/>
    <x v="6"/>
    <x v="16"/>
    <s v="October 11, 1996 (United States)"/>
    <n v="6"/>
    <x v="38"/>
    <s v="James Foley"/>
    <s v="John Grisham"/>
    <s v="Chris O'Donnell"/>
    <s v="United States"/>
    <n v="50000000"/>
    <n v="22540359"/>
    <s v="Universal Pictures"/>
    <n v="113"/>
  </r>
  <r>
    <s v="Blood and Wine"/>
    <s v="R"/>
    <x v="6"/>
    <x v="16"/>
    <s v="February 21, 1997 (United States)"/>
    <n v="6"/>
    <x v="108"/>
    <s v="Bob Rafelson"/>
    <s v="Nick Villiers"/>
    <s v="Jack Nicholson"/>
    <s v="United States"/>
    <n v="22000000"/>
    <n v="1094668"/>
    <s v="Recorded Picture Company (RPC)"/>
    <n v="101"/>
  </r>
  <r>
    <s v="Jude"/>
    <s v="R"/>
    <x v="0"/>
    <x v="16"/>
    <s v="October 18, 1996 (United States)"/>
    <n v="6.9"/>
    <x v="9"/>
    <s v="Michael Winterbottom"/>
    <s v="Hossein Amini"/>
    <s v="Christopher Eccleston"/>
    <s v="United Kingdom"/>
    <n v="7000000"/>
    <n v="409144"/>
    <s v="BBC Films"/>
    <n v="123"/>
  </r>
  <r>
    <s v="Bulletproof"/>
    <s v="R"/>
    <x v="2"/>
    <x v="16"/>
    <s v="September 6, 1996 (United States)"/>
    <n v="5.8"/>
    <x v="248"/>
    <s v="Ernest R. Dickerson"/>
    <s v="Joe Gayton"/>
    <s v="Damon Wayans"/>
    <s v="United States"/>
    <n v="25000000"/>
    <n v="22611954"/>
    <s v="Universal Pictures"/>
    <n v="84"/>
  </r>
  <r>
    <s v="Mad Dog Time"/>
    <s v="R"/>
    <x v="3"/>
    <x v="16"/>
    <s v="November 8, 1996 (United States)"/>
    <n v="5.4"/>
    <x v="116"/>
    <s v="Larry Bishop"/>
    <s v="Larry Bishop"/>
    <s v="Michael J. Pollard"/>
    <s v="United States"/>
    <n v="8000000"/>
    <n v="107874"/>
    <s v="Bruin Grip Services"/>
    <n v="93"/>
  </r>
  <r>
    <s v="Irma Vep"/>
    <s v="Not Rated"/>
    <x v="3"/>
    <x v="16"/>
    <s v="April 30, 1997 (United States)"/>
    <n v="7.1"/>
    <x v="300"/>
    <s v="Olivier Assayas"/>
    <s v="Olivier Assayas"/>
    <s v="Maggie Cheung"/>
    <s v="France"/>
    <n v="0"/>
    <n v="292040"/>
    <s v="Dacia Films"/>
    <n v="99"/>
  </r>
  <r>
    <s v="Mrs. Winterbourne"/>
    <s v="PG-13"/>
    <x v="3"/>
    <x v="16"/>
    <s v="April 19, 1996 (United States)"/>
    <n v="6.2"/>
    <x v="105"/>
    <s v="Richard Benjamin"/>
    <s v="Cornell Woolrich"/>
    <s v="Shirley MacLaine"/>
    <s v="United States"/>
    <n v="25000000"/>
    <n v="10082005"/>
    <s v="TriStar Pictures"/>
    <n v="105"/>
  </r>
  <r>
    <s v="The Portrait of a Lady"/>
    <s v="PG-13"/>
    <x v="0"/>
    <x v="16"/>
    <s v="January 17, 1997 (United States)"/>
    <n v="6.2"/>
    <x v="35"/>
    <s v="Jane Campion"/>
    <s v="Henry James"/>
    <s v="Nicole Kidman"/>
    <s v="United Kingdom"/>
    <n v="0"/>
    <n v="3692836"/>
    <s v="Polygram Filmed Entertainment"/>
    <n v="144"/>
  </r>
  <r>
    <s v="Foxfire"/>
    <s v="R"/>
    <x v="0"/>
    <x v="16"/>
    <s v="August 23, 1996 (United States)"/>
    <n v="6.2"/>
    <x v="303"/>
    <s v="Annette Haywood-Carter"/>
    <s v="Joyce Carol Oates"/>
    <s v="Hedy Burress"/>
    <s v="United States"/>
    <n v="0"/>
    <n v="269300"/>
    <s v="Chestnut Hill Productions"/>
    <n v="102"/>
  </r>
  <r>
    <s v="The Glimmer Man"/>
    <s v="R"/>
    <x v="2"/>
    <x v="16"/>
    <s v="October 4, 1996 (United States)"/>
    <n v="5.4"/>
    <x v="97"/>
    <s v="John Gray"/>
    <s v="Kevin Brodbin"/>
    <s v="Steven Seagal"/>
    <s v="United States"/>
    <n v="45000000"/>
    <n v="20351264"/>
    <s v="Warner Bros."/>
    <n v="91"/>
  </r>
  <r>
    <s v="Up Close &amp; Personal"/>
    <s v="PG-13"/>
    <x v="0"/>
    <x v="16"/>
    <s v="March 1, 1996 (United States)"/>
    <n v="6.2"/>
    <x v="21"/>
    <s v="Jon Avnet"/>
    <s v="Joan Didion"/>
    <s v="Robert Redford"/>
    <s v="United States"/>
    <n v="60000000"/>
    <n v="100688705"/>
    <s v="Touchstone Pictures"/>
    <n v="124"/>
  </r>
  <r>
    <s v="The Juror"/>
    <s v="R"/>
    <x v="6"/>
    <x v="16"/>
    <s v="February 2, 1996 (United States)"/>
    <n v="5.7"/>
    <x v="10"/>
    <s v="Brian Gibson"/>
    <s v="George Dawes Green"/>
    <s v="Demi Moore"/>
    <s v="United States"/>
    <n v="44000000"/>
    <n v="22754725"/>
    <s v="Columbia Pictures"/>
    <n v="118"/>
  </r>
  <r>
    <s v="Flirting with Disaster"/>
    <s v="R"/>
    <x v="3"/>
    <x v="16"/>
    <s v="April 12, 1996 (United States)"/>
    <n v="6.7"/>
    <x v="10"/>
    <s v="David O. Russell"/>
    <s v="David O. Russell"/>
    <s v="Ben Stiller"/>
    <s v="United States"/>
    <n v="7000000"/>
    <n v="14702438"/>
    <s v="Miramax"/>
    <n v="92"/>
  </r>
  <r>
    <s v="Homeward Bound II: Lost in San Francisco"/>
    <s v="G"/>
    <x v="1"/>
    <x v="16"/>
    <s v="March 8, 1996 (United States)"/>
    <n v="6"/>
    <x v="21"/>
    <s v="David R. Ellis"/>
    <s v="Chris Hauty"/>
    <s v="Michael J. Fox"/>
    <s v="United States"/>
    <n v="0"/>
    <n v="32772492"/>
    <s v="Walt Disney Pictures"/>
    <n v="88"/>
  </r>
  <r>
    <s v="Joe's Apartment"/>
    <s v="PG-13"/>
    <x v="3"/>
    <x v="16"/>
    <s v="July 26, 1996 (United States)"/>
    <n v="5.5"/>
    <x v="38"/>
    <s v="John Payson"/>
    <s v="John Payson"/>
    <s v="Jerry O'Connell"/>
    <s v="United States"/>
    <n v="13000000"/>
    <n v="4619014"/>
    <s v="Geffen Pictures"/>
    <n v="80"/>
  </r>
  <r>
    <s v="Ghosts of Mississippi"/>
    <s v="PG-13"/>
    <x v="0"/>
    <x v="16"/>
    <s v="January 3, 1997 (United States)"/>
    <n v="6.7"/>
    <x v="9"/>
    <s v="Rob Reiner"/>
    <s v="Lewis Colick"/>
    <s v="Alec Baldwin"/>
    <s v="United States"/>
    <n v="36000000"/>
    <n v="13323144"/>
    <s v="Castle Rock Entertainment"/>
    <n v="130"/>
  </r>
  <r>
    <s v="A Summer's Tale"/>
    <s v="G"/>
    <x v="3"/>
    <x v="16"/>
    <s v="June 20, 2014 (United States)"/>
    <n v="7.6"/>
    <x v="256"/>
    <s v="Éric Rohmer"/>
    <s v="Éric Rohmer"/>
    <s v="Melvil Poupaud"/>
    <s v="France"/>
    <n v="0"/>
    <n v="198126"/>
    <s v="Canal+"/>
    <n v="113"/>
  </r>
  <r>
    <s v="The Preacher's Wife"/>
    <s v="PG"/>
    <x v="3"/>
    <x v="16"/>
    <s v="December 13, 1996 (United States)"/>
    <n v="5.6"/>
    <x v="35"/>
    <s v="Penny Marshall"/>
    <s v="Robert Nathan"/>
    <s v="Denzel Washington"/>
    <s v="United States"/>
    <n v="40000000"/>
    <n v="48102795"/>
    <s v="Mundy Lane Entertainment"/>
    <n v="123"/>
  </r>
  <r>
    <s v="Jane Eyre"/>
    <s v="PG"/>
    <x v="0"/>
    <x v="16"/>
    <s v="April 12, 1996 (United States)"/>
    <n v="6.8"/>
    <x v="299"/>
    <s v="Franco Zeffirelli"/>
    <s v="Charlotte Brontë"/>
    <s v="William Hurt"/>
    <s v="France"/>
    <n v="0"/>
    <n v="5200601"/>
    <s v="Cineritino S.r.L."/>
    <n v="112"/>
  </r>
  <r>
    <s v="If Lucy Fell"/>
    <s v="R"/>
    <x v="3"/>
    <x v="16"/>
    <s v="March 8, 1996 (United States)"/>
    <n v="4.9000000000000004"/>
    <x v="161"/>
    <s v="Eric Schaeffer"/>
    <s v="Eric Schaeffer"/>
    <s v="Sarah Jessica Parker"/>
    <s v="United States"/>
    <n v="5000000"/>
    <n v="2420162"/>
    <s v="Motion Picture Corporation of America (MPCA)"/>
    <n v="92"/>
  </r>
  <r>
    <s v="SubUrbia"/>
    <s v="R"/>
    <x v="3"/>
    <x v="16"/>
    <s v="July 3, 1997 (Germany)"/>
    <n v="6.8"/>
    <x v="39"/>
    <s v="Richard Linklater"/>
    <s v="Eric Bogosian"/>
    <s v="Giovanni Ribisi"/>
    <s v="United States"/>
    <n v="0"/>
    <n v="656747"/>
    <s v="Castle Rock Entertainment"/>
    <n v="121"/>
  </r>
  <r>
    <s v="First Strike"/>
    <s v="PG-13"/>
    <x v="2"/>
    <x v="16"/>
    <s v="January 10, 1997 (United States)"/>
    <n v="6.6"/>
    <x v="20"/>
    <s v="Stanley Tong"/>
    <s v="Greg Mellott"/>
    <s v="Jackie Chan"/>
    <s v="Hong Kong"/>
    <n v="0"/>
    <n v="21890845"/>
    <s v="Golden Harvest Company"/>
    <n v="107"/>
  </r>
  <r>
    <s v="Bad Moon"/>
    <s v="R"/>
    <x v="4"/>
    <x v="16"/>
    <s v="November 1, 1996 (United States)"/>
    <n v="5.8"/>
    <x v="350"/>
    <s v="Eric Red"/>
    <s v="Wayne Smith"/>
    <s v="Mariel Hemingway"/>
    <s v="United States"/>
    <n v="7000000"/>
    <n v="1060264"/>
    <s v="Morgan Creek Entertainment"/>
    <n v="80"/>
  </r>
  <r>
    <s v="Dunston Checks In"/>
    <s v="PG"/>
    <x v="1"/>
    <x v="16"/>
    <s v="January 12, 1996 (United States)"/>
    <n v="5.4"/>
    <x v="23"/>
    <s v="Ken Kwapis"/>
    <s v="John Hopkins"/>
    <s v="Jason Alexander"/>
    <s v="United States"/>
    <n v="0"/>
    <n v="9871065"/>
    <s v="Joe Wizan/Todd Black"/>
    <n v="88"/>
  </r>
  <r>
    <s v="Carpool"/>
    <s v="PG"/>
    <x v="3"/>
    <x v="16"/>
    <s v="August 23, 1996 (United States)"/>
    <n v="5"/>
    <x v="196"/>
    <s v="Arthur Hiller"/>
    <s v="Don Rhymer"/>
    <s v="Tom Arnold"/>
    <s v="United States"/>
    <n v="17000000"/>
    <n v="3325651"/>
    <s v="New Regency Productions"/>
    <n v="89"/>
  </r>
  <r>
    <s v="The Daytrippers"/>
    <s v="R"/>
    <x v="3"/>
    <x v="16"/>
    <s v="March 5, 1997 (United States)"/>
    <n v="7"/>
    <x v="104"/>
    <s v="Greg Mottola"/>
    <s v="Greg Mottola"/>
    <s v="Hope Davis"/>
    <s v="Canada"/>
    <n v="0"/>
    <n v="2099677"/>
    <s v="Alliance Communications Corporation"/>
    <n v="87"/>
  </r>
  <r>
    <s v="Before and After"/>
    <s v="PG-13"/>
    <x v="6"/>
    <x v="16"/>
    <s v="February 23, 1996 (United States)"/>
    <n v="6.1"/>
    <x v="420"/>
    <s v="Barbet Schroeder"/>
    <s v="Rosellen Brown"/>
    <s v="Meryl Streep"/>
    <s v="United States"/>
    <n v="35000000"/>
    <n v="8797839"/>
    <s v="Caravan Pictures"/>
    <n v="108"/>
  </r>
  <r>
    <s v="Citizen Ruth"/>
    <s v="R"/>
    <x v="3"/>
    <x v="16"/>
    <s v="December 13, 1996 (United States)"/>
    <n v="7"/>
    <x v="103"/>
    <s v="Alexander Payne"/>
    <s v="Alexander Payne"/>
    <s v="Laura Dern"/>
    <s v="United States"/>
    <n v="3000000"/>
    <n v="285112"/>
    <s v="Independent Pictures (II)"/>
    <n v="106"/>
  </r>
  <r>
    <s v="Extreme Measures"/>
    <s v="R"/>
    <x v="6"/>
    <x v="16"/>
    <s v="September 27, 1996 (United States)"/>
    <n v="6.2"/>
    <x v="27"/>
    <s v="Michael Apted"/>
    <s v="Michael Palmer"/>
    <s v="Hugh Grant"/>
    <s v="United Kingdom"/>
    <n v="38000000"/>
    <n v="17380126"/>
    <s v="Castle Rock Entertainment"/>
    <n v="118"/>
  </r>
  <r>
    <s v="Female Perversions"/>
    <s v="R"/>
    <x v="0"/>
    <x v="16"/>
    <s v="April 25, 1997 (United States)"/>
    <n v="5.4"/>
    <x v="157"/>
    <s v="Susan Streitfeld"/>
    <s v="Louise J. Kaplan"/>
    <s v="Tilda Swinton"/>
    <s v="Germany"/>
    <n v="0"/>
    <n v="926954"/>
    <s v="Mindy Affrime"/>
    <n v="120"/>
  </r>
  <r>
    <s v="A Thin Line Between Love and Hate"/>
    <s v="R"/>
    <x v="3"/>
    <x v="16"/>
    <s v="April 3, 1996 (United States)"/>
    <n v="5.7"/>
    <x v="196"/>
    <s v="Martin Lawrence"/>
    <s v="Martin Lawrence"/>
    <s v="Martin Lawrence"/>
    <s v="United States"/>
    <n v="8000000"/>
    <n v="35599803"/>
    <s v="Jackson/McHenry Company,The"/>
    <n v="108"/>
  </r>
  <r>
    <s v="Kissed"/>
    <m/>
    <x v="0"/>
    <x v="16"/>
    <s v="April 11, 1997 (United States)"/>
    <n v="6.4"/>
    <x v="112"/>
    <s v="Lynne Stopkewich"/>
    <s v="Angus Fraser"/>
    <s v="Molly Parker"/>
    <s v="Canada"/>
    <n v="0"/>
    <n v="329211"/>
    <s v="Boneyard Film Company Inc."/>
    <n v="78"/>
  </r>
  <r>
    <s v="The Truth About Cats &amp; Dogs"/>
    <s v="PG-13"/>
    <x v="3"/>
    <x v="16"/>
    <s v="April 26, 1996 (United States)"/>
    <n v="6.3"/>
    <x v="151"/>
    <s v="Michael Lehmann"/>
    <s v="Audrey Wells"/>
    <s v="Uma Thurman"/>
    <s v="United States"/>
    <n v="0"/>
    <n v="34861807"/>
    <s v="Twentieth Century Fox"/>
    <n v="97"/>
  </r>
  <r>
    <s v="The Whole Wide World"/>
    <s v="PG"/>
    <x v="5"/>
    <x v="16"/>
    <s v="December 20, 1996 (United States)"/>
    <n v="7.1"/>
    <x v="154"/>
    <s v="Dan Ireland"/>
    <s v="Novalyne Price Ellis"/>
    <s v="Vincent D'Onofrio"/>
    <s v="United States"/>
    <n v="1300000"/>
    <n v="375757"/>
    <s v="Cineville"/>
    <n v="111"/>
  </r>
  <r>
    <s v="Dear God"/>
    <s v="PG"/>
    <x v="3"/>
    <x v="16"/>
    <s v="November 1, 1996 (United States)"/>
    <n v="5.4"/>
    <x v="44"/>
    <s v="Garry Marshall"/>
    <s v="Warren Leight"/>
    <s v="Greg Kinnear"/>
    <s v="United States"/>
    <n v="22000000"/>
    <n v="7138523"/>
    <s v="Rysher Entertainment"/>
    <n v="112"/>
  </r>
  <r>
    <s v="Bed of Roses"/>
    <s v="PG"/>
    <x v="0"/>
    <x v="16"/>
    <s v="January 26, 1996 (United States)"/>
    <n v="6.1"/>
    <x v="253"/>
    <s v="Michael Goldenberg"/>
    <s v="Michael Goldenberg"/>
    <s v="Christian Slater"/>
    <s v="United States"/>
    <n v="0"/>
    <n v="27315527"/>
    <s v="Juno Pix"/>
    <n v="87"/>
  </r>
  <r>
    <s v="The Pallbearer"/>
    <s v="PG-13"/>
    <x v="3"/>
    <x v="16"/>
    <s v="May 3, 1996 (United States)"/>
    <n v="5"/>
    <x v="254"/>
    <s v="Matt Reeves"/>
    <s v="Jason Katims"/>
    <s v="David Schwimmer"/>
    <s v="United States"/>
    <n v="8000000"/>
    <n v="5656388"/>
    <s v="Miramax"/>
    <n v="98"/>
  </r>
  <r>
    <s v="Lawnmower Man 2: Beyond Cyberspace"/>
    <s v="PG-13"/>
    <x v="2"/>
    <x v="16"/>
    <s v="January 12, 1996 (United States)"/>
    <n v="2.5"/>
    <x v="39"/>
    <s v="Farhad Mann"/>
    <s v="Farhad Mann"/>
    <s v="Patrick Bergin"/>
    <s v="United States"/>
    <n v="15000000"/>
    <n v="2409225"/>
    <s v="New Line Cinema"/>
    <n v="93"/>
  </r>
  <r>
    <s v="A Family Thing"/>
    <s v="PG-13"/>
    <x v="3"/>
    <x v="16"/>
    <s v="March 29, 1996 (United States)"/>
    <n v="7"/>
    <x v="99"/>
    <s v="Richard Pearce"/>
    <s v="Billy Bob Thornton"/>
    <s v="Robert Duvall"/>
    <s v="United States"/>
    <n v="0"/>
    <n v="10125417"/>
    <s v="United Artists"/>
    <n v="109"/>
  </r>
  <r>
    <s v="Curdled"/>
    <s v="R"/>
    <x v="3"/>
    <x v="16"/>
    <s v="September 27, 1996 (United States)"/>
    <n v="5.9"/>
    <x v="104"/>
    <s v="Reb Braddock"/>
    <s v="Reb Braddock"/>
    <s v="William Baldwin"/>
    <s v="United States"/>
    <n v="2300000"/>
    <n v="49620"/>
    <s v="A Band Apart"/>
    <n v="88"/>
  </r>
  <r>
    <s v="First Kid"/>
    <s v="PG"/>
    <x v="3"/>
    <x v="16"/>
    <s v="August 30, 1996 (United States)"/>
    <n v="5.3"/>
    <x v="9"/>
    <s v="David Mickey Evans"/>
    <s v="Tim Kelleher"/>
    <s v="Sinbad"/>
    <s v="United States"/>
    <n v="0"/>
    <n v="26491793"/>
    <s v="Caravan Pictures"/>
    <n v="101"/>
  </r>
  <r>
    <s v="Eddie"/>
    <s v="PG-13"/>
    <x v="3"/>
    <x v="16"/>
    <s v="May 31, 1996 (United States)"/>
    <n v="5.2"/>
    <x v="149"/>
    <s v="Steve Rash"/>
    <s v="Steve Zacharias"/>
    <s v="Whoopi Goldberg"/>
    <s v="United States"/>
    <n v="30000000"/>
    <n v="31387164"/>
    <s v="Permut Presentations"/>
    <n v="100"/>
  </r>
  <r>
    <s v="Feeling Minnesota"/>
    <s v="R"/>
    <x v="3"/>
    <x v="16"/>
    <s v="September 13, 1996 (United States)"/>
    <n v="5.4"/>
    <x v="35"/>
    <s v="Steven Baigelman"/>
    <s v="Steven Baigelman"/>
    <s v="Keanu Reeves"/>
    <s v="United States"/>
    <n v="0"/>
    <n v="3124440"/>
    <s v="Fine Line Features"/>
    <n v="99"/>
  </r>
  <r>
    <s v="The Pillow Book"/>
    <s v="Not Rated"/>
    <x v="0"/>
    <x v="16"/>
    <s v="June 6, 1997 (United States)"/>
    <n v="6.7"/>
    <x v="38"/>
    <s v="Peter Greenaway"/>
    <s v="Sei Shonagon"/>
    <s v="Vivian Wu"/>
    <s v="Netherlands"/>
    <n v="0"/>
    <n v="2372744"/>
    <s v="Centurion"/>
    <n v="126"/>
  </r>
  <r>
    <s v="The Adventures of Pinocchio"/>
    <s v="G"/>
    <x v="1"/>
    <x v="16"/>
    <s v="July 26, 1996 (United States)"/>
    <n v="5.2"/>
    <x v="202"/>
    <s v="Steve Barron"/>
    <s v="Sherry Mills"/>
    <s v="Martin Landau"/>
    <s v="Czech Republic"/>
    <n v="25000000"/>
    <n v="15094530"/>
    <s v="New Line Cinema"/>
    <n v="96"/>
  </r>
  <r>
    <s v="City Hall"/>
    <s v="R"/>
    <x v="0"/>
    <x v="16"/>
    <s v="February 16, 1996 (United States)"/>
    <n v="6.2"/>
    <x v="20"/>
    <s v="Harold Becker"/>
    <s v="Ken Lipper"/>
    <s v="Al Pacino"/>
    <s v="United States"/>
    <n v="40000000"/>
    <n v="20340204"/>
    <s v="Castle Rock Entertainment"/>
    <n v="111"/>
  </r>
  <r>
    <s v="Night Falls on Manhattan"/>
    <s v="R"/>
    <x v="6"/>
    <x v="16"/>
    <s v="May 16, 1997 (United States)"/>
    <n v="6.6"/>
    <x v="194"/>
    <s v="Sidney Lumet"/>
    <s v="Robert Daley"/>
    <s v="Andy Garcia"/>
    <s v="United States"/>
    <n v="0"/>
    <n v="9889670"/>
    <s v="Paramount Pictures"/>
    <n v="113"/>
  </r>
  <r>
    <s v="The Great White Hype"/>
    <s v="R"/>
    <x v="3"/>
    <x v="16"/>
    <s v="May 3, 1996 (United States)"/>
    <n v="5.5"/>
    <x v="420"/>
    <s v="Reginald Hudlin"/>
    <s v="Tony Hendra"/>
    <s v="Samuel L. Jackson"/>
    <s v="United States"/>
    <n v="0"/>
    <n v="8008255"/>
    <s v="Atman Entertainment"/>
    <n v="91"/>
  </r>
  <r>
    <s v="Twelfth Night"/>
    <s v="PG"/>
    <x v="3"/>
    <x v="16"/>
    <s v="October 25, 1996 (United States)"/>
    <n v="7.2"/>
    <x v="37"/>
    <s v="Trevor Nunn"/>
    <s v="William Shakespeare"/>
    <s v="Helena Bonham Carter"/>
    <s v="Ireland"/>
    <n v="5000000"/>
    <n v="588621"/>
    <s v="Renaissance Films"/>
    <n v="134"/>
  </r>
  <r>
    <s v="Mary Reilly"/>
    <s v="R"/>
    <x v="0"/>
    <x v="16"/>
    <s v="February 23, 1996 (United States)"/>
    <n v="5.8"/>
    <x v="21"/>
    <s v="Stephen Frears"/>
    <s v="Valerie Martin"/>
    <s v="Julia Roberts"/>
    <s v="United States"/>
    <n v="47000000"/>
    <n v="12379402"/>
    <s v="NFH Productions"/>
    <n v="108"/>
  </r>
  <r>
    <s v="My Fellow Americans"/>
    <s v="PG-13"/>
    <x v="1"/>
    <x v="16"/>
    <s v="December 20, 1996 (United States)"/>
    <n v="6.5"/>
    <x v="21"/>
    <s v="Peter Segal"/>
    <s v="E. Jack Kaplan"/>
    <s v="Jack Lemmon"/>
    <s v="United States"/>
    <n v="21500000"/>
    <n v="22313201"/>
    <s v="Peters Entertainment"/>
    <n v="101"/>
  </r>
  <r>
    <s v="Sgt. Bilko"/>
    <s v="PG"/>
    <x v="3"/>
    <x v="16"/>
    <s v="March 29, 1996 (United States)"/>
    <n v="5.8"/>
    <x v="22"/>
    <s v="Jonathan Lynn"/>
    <s v="Nat Hiken"/>
    <s v="Steve Martin"/>
    <s v="United States"/>
    <n v="39000000"/>
    <n v="37956793"/>
    <s v="Imagine Entertainment"/>
    <n v="93"/>
  </r>
  <r>
    <s v="Heaven's Prisoners"/>
    <s v="R"/>
    <x v="0"/>
    <x v="16"/>
    <s v="May 17, 1996 (United States)"/>
    <n v="5.8"/>
    <x v="25"/>
    <s v="Phil Joanou"/>
    <s v="James Lee Burke"/>
    <s v="Alec Baldwin"/>
    <s v="United States"/>
    <n v="25000000"/>
    <n v="5009305"/>
    <s v="PVM Entertainment"/>
    <n v="132"/>
  </r>
  <r>
    <s v="Caught"/>
    <s v="R"/>
    <x v="0"/>
    <x v="16"/>
    <s v="January 24, 1996 (United States)"/>
    <n v="6.6"/>
    <x v="123"/>
    <s v="Robert M. Young"/>
    <s v="Edward Pomerantz"/>
    <s v="Edward James Olmos"/>
    <s v="United States"/>
    <n v="0"/>
    <m/>
    <s v="Cinehaus"/>
    <n v="110"/>
  </r>
  <r>
    <s v="I Shot Andy Warhol"/>
    <s v="R"/>
    <x v="5"/>
    <x v="16"/>
    <s v="May 1, 1996 (United States)"/>
    <n v="6.6"/>
    <x v="392"/>
    <s v="Mary Harron"/>
    <s v="Jeremiah Newton"/>
    <s v="Lili Taylor"/>
    <s v="United Kingdom"/>
    <n v="0"/>
    <n v="1875527"/>
    <s v="Playhouse International Pictures"/>
    <n v="103"/>
  </r>
  <r>
    <s v="The Sunchaser"/>
    <s v="R"/>
    <x v="6"/>
    <x v="16"/>
    <s v="October 25, 1996 (United States)"/>
    <n v="6.2"/>
    <x v="90"/>
    <s v="Michael Cimino"/>
    <s v="Charles Leavitt"/>
    <s v="Woody Harrelson"/>
    <s v="United States"/>
    <n v="0"/>
    <n v="21508"/>
    <s v="Appledown Films Inc."/>
    <n v="122"/>
  </r>
  <r>
    <s v="All Dogs Go to Heaven 2"/>
    <s v="G"/>
    <x v="10"/>
    <x v="16"/>
    <s v="March 29, 1996 (United States)"/>
    <n v="5.5"/>
    <x v="37"/>
    <s v="Larry Leker"/>
    <s v="Arne Olsen"/>
    <s v="Charlie Sheen"/>
    <s v="United States"/>
    <n v="0"/>
    <n v="8620678"/>
    <s v="MGM Family Entertainment"/>
    <n v="82"/>
  </r>
  <r>
    <s v="Girl 6"/>
    <s v="R"/>
    <x v="3"/>
    <x v="16"/>
    <s v="March 22, 1996 (United States)"/>
    <n v="5.2"/>
    <x v="300"/>
    <s v="Spike Lee"/>
    <s v="Suzan-Lori Parks"/>
    <s v="Theresa Randle"/>
    <s v="United States"/>
    <n v="12000000"/>
    <n v="4939939"/>
    <s v="Fox Searchlight Pictures"/>
    <n v="108"/>
  </r>
  <r>
    <s v="The Evening Star"/>
    <s v="PG-13"/>
    <x v="3"/>
    <x v="16"/>
    <s v="December 25, 1996 (United States)"/>
    <n v="5.9"/>
    <x v="34"/>
    <s v="Robert Harling"/>
    <s v="Larry McMurtry"/>
    <s v="Shirley MacLaine"/>
    <s v="United States"/>
    <n v="0"/>
    <n v="12767815"/>
    <s v="Rysher Entertainment"/>
    <n v="129"/>
  </r>
  <r>
    <s v="Larger Than Life"/>
    <s v="PG"/>
    <x v="3"/>
    <x v="16"/>
    <s v="November 1, 1996 (United States)"/>
    <n v="5.6"/>
    <x v="194"/>
    <s v="Howard Franklin"/>
    <s v="Roy Blount Jr."/>
    <s v="Bill Murray"/>
    <s v="United States"/>
    <n v="30000000"/>
    <n v="8315693"/>
    <s v="United Artists Pictures"/>
    <n v="93"/>
  </r>
  <r>
    <s v="Head Above Water"/>
    <s v="PG-13"/>
    <x v="3"/>
    <x v="16"/>
    <s v="June 25, 1997 (United States)"/>
    <n v="6"/>
    <x v="205"/>
    <s v="Jim Wilson"/>
    <s v="Eirik Ildahl"/>
    <s v="Harvey Keitel"/>
    <s v="United States"/>
    <n v="0"/>
    <n v="32212"/>
    <s v="Majestic Films International"/>
    <n v="92"/>
  </r>
  <r>
    <s v="Two If by Sea"/>
    <s v="R"/>
    <x v="3"/>
    <x v="16"/>
    <s v="January 12, 1996 (United States)"/>
    <n v="5.2"/>
    <x v="202"/>
    <s v="Bill Bennett"/>
    <s v="Denis Leary"/>
    <s v="Sandra Bullock"/>
    <s v="United States"/>
    <n v="0"/>
    <n v="10658278"/>
    <s v="Morgan Creek Entertainment"/>
    <n v="96"/>
  </r>
  <r>
    <s v="The Stupids"/>
    <s v="PG"/>
    <x v="1"/>
    <x v="16"/>
    <s v="August 30, 1996 (United States)"/>
    <n v="4.2"/>
    <x v="150"/>
    <s v="John Landis"/>
    <s v="James Marshall"/>
    <s v="Tom Arnold"/>
    <s v="United Kingdom"/>
    <n v="25000000"/>
    <n v="2491989"/>
    <s v="Imagine Entertainment"/>
    <n v="94"/>
  </r>
  <r>
    <s v="The Funeral"/>
    <s v="R"/>
    <x v="6"/>
    <x v="16"/>
    <s v="November 1, 1996 (United States)"/>
    <n v="6.6"/>
    <x v="255"/>
    <s v="Abel Ferrara"/>
    <s v="Nicholas St. John"/>
    <s v="Christopher Walken"/>
    <s v="United States"/>
    <n v="12500000"/>
    <n v="1227324"/>
    <s v="October Films"/>
    <n v="99"/>
  </r>
  <r>
    <s v="Kids in the Hall: Brain Candy"/>
    <s v="R"/>
    <x v="3"/>
    <x v="16"/>
    <s v="April 19, 1996 (United States)"/>
    <n v="6.9"/>
    <x v="419"/>
    <s v="Kelly Makin"/>
    <s v="Norm Hiscock"/>
    <s v="Dave Foley"/>
    <s v="Canada"/>
    <n v="0"/>
    <n v="2654308"/>
    <s v="Paramount Pictures"/>
    <n v="89"/>
  </r>
  <r>
    <s v="High School High"/>
    <s v="PG-13"/>
    <x v="3"/>
    <x v="16"/>
    <s v="October 25, 1996 (United States)"/>
    <n v="5.5"/>
    <x v="38"/>
    <s v="Hart Bochner"/>
    <s v="David Zucker"/>
    <s v="Jon Lovitz"/>
    <s v="United States"/>
    <n v="0"/>
    <n v="21302121"/>
    <s v="TriStar Pictures"/>
    <n v="86"/>
  </r>
  <r>
    <s v="Schizopolis"/>
    <s v="Not Rated"/>
    <x v="3"/>
    <x v="16"/>
    <s v="April 9, 1997 (United States)"/>
    <n v="6.8"/>
    <x v="50"/>
    <s v="Steven Soderbergh"/>
    <s v="Steven Soderbergh"/>
    <s v="Steven Soderbergh"/>
    <s v="United States"/>
    <n v="250000"/>
    <n v="10580"/>
    <s v=".406 Production"/>
    <n v="96"/>
  </r>
  <r>
    <s v="The Van"/>
    <s v="R"/>
    <x v="3"/>
    <x v="16"/>
    <s v="May 16, 1997 (United States)"/>
    <n v="6.7"/>
    <x v="34"/>
    <s v="Stephen Frears"/>
    <s v="Roddy Doyle"/>
    <s v="Colm Meaney"/>
    <s v="United Kingdom"/>
    <n v="0"/>
    <n v="712095"/>
    <s v="Beacon Communications"/>
    <n v="100"/>
  </r>
  <r>
    <s v="Alaska"/>
    <s v="PG"/>
    <x v="1"/>
    <x v="16"/>
    <s v="August 14, 1996 (United States)"/>
    <n v="5.8"/>
    <x v="49"/>
    <s v="Fraser C. Heston"/>
    <s v="Andy Burg"/>
    <s v="Thora Birch"/>
    <s v="United States"/>
    <n v="23000000"/>
    <n v="11829959"/>
    <s v="Castle Rock Entertainment"/>
    <n v="109"/>
  </r>
  <r>
    <s v="Moll Flanders"/>
    <s v="PG-13"/>
    <x v="0"/>
    <x v="16"/>
    <s v="June 14, 1996 (United States)"/>
    <n v="6.5"/>
    <x v="26"/>
    <s v="Pen Densham"/>
    <s v="Daniel Defoe"/>
    <s v="Robin Wright"/>
    <s v="United States"/>
    <n v="0"/>
    <n v="3486957"/>
    <s v="Metro-Goldwyn-Mayer (MGM)"/>
    <n v="123"/>
  </r>
  <r>
    <s v="The Associate"/>
    <s v="PG-13"/>
    <x v="3"/>
    <x v="16"/>
    <s v="October 25, 1996 (United States)"/>
    <n v="6.1"/>
    <x v="153"/>
    <s v="Donald Petrie"/>
    <s v="Jenaro Prieto"/>
    <s v="Whoopi Goldberg"/>
    <s v="United States"/>
    <n v="0"/>
    <n v="12844057"/>
    <s v="Hollywood Pictures"/>
    <n v="114"/>
  </r>
  <r>
    <s v="Shiloh"/>
    <s v="PG"/>
    <x v="0"/>
    <x v="16"/>
    <s v="April 25, 1997 (United States)"/>
    <n v="6.4"/>
    <x v="42"/>
    <s v="Dale Rosenbloom"/>
    <s v="Phyllis Reynolds Naylor"/>
    <s v="Blake Heron"/>
    <s v="United States"/>
    <n v="0"/>
    <n v="1007822"/>
    <s v="Good Dog Productions LLC"/>
    <n v="93"/>
  </r>
  <r>
    <s v="In Love and War"/>
    <s v="PG-13"/>
    <x v="5"/>
    <x v="16"/>
    <s v="January 24, 1997 (United States)"/>
    <n v="6"/>
    <x v="419"/>
    <s v="Richard Attenborough"/>
    <s v="Henry S. Villard"/>
    <s v="Sandra Bullock"/>
    <s v="United States"/>
    <n v="0"/>
    <n v="25372294"/>
    <s v="Dimitri Villard Productions"/>
    <n v="113"/>
  </r>
  <r>
    <s v="Surviving Picasso"/>
    <s v="R"/>
    <x v="5"/>
    <x v="16"/>
    <s v="September 20, 1996 (United States)"/>
    <n v="6.4"/>
    <x v="256"/>
    <s v="James Ivory"/>
    <s v="Arianna Huffington"/>
    <s v="Anthony Hopkins"/>
    <s v="United States"/>
    <n v="16000000"/>
    <n v="2021348"/>
    <s v="Merchant Ivory Productions"/>
    <n v="125"/>
  </r>
  <r>
    <s v="Kansas City"/>
    <s v="R"/>
    <x v="6"/>
    <x v="16"/>
    <s v="August 16, 1996 (United States)"/>
    <n v="6.3"/>
    <x v="43"/>
    <s v="Robert Altman"/>
    <s v="Robert Altman"/>
    <s v="Jennifer Jason Leigh"/>
    <s v="France"/>
    <n v="19000000"/>
    <n v="1356828"/>
    <s v="CiBy 2000"/>
    <n v="116"/>
  </r>
  <r>
    <s v="Mr. Wrong"/>
    <s v="PG-13"/>
    <x v="3"/>
    <x v="16"/>
    <s v="February 16, 1996 (United States)"/>
    <n v="3.8"/>
    <x v="67"/>
    <s v="Nick Castle"/>
    <s v="Chris Matheson"/>
    <s v="Ellen DeGeneres"/>
    <s v="United States"/>
    <n v="0"/>
    <n v="12825141"/>
    <s v="Mandeville Films"/>
    <n v="96"/>
  </r>
  <r>
    <s v="Fled"/>
    <s v="R"/>
    <x v="2"/>
    <x v="16"/>
    <s v="July 19, 1996 (United States)"/>
    <n v="5.4"/>
    <x v="192"/>
    <s v="Kevin Hooks"/>
    <s v="Preston A. Whitmore II"/>
    <s v="Laurence Fishburne"/>
    <s v="United States"/>
    <n v="25000000"/>
    <n v="17193231"/>
    <s v="Metro-Goldwyn-Mayer (MGM)"/>
    <n v="98"/>
  </r>
  <r>
    <s v="Infinity"/>
    <s v="PG"/>
    <x v="5"/>
    <x v="16"/>
    <s v="October 4, 1996 (United States)"/>
    <n v="6.2"/>
    <x v="118"/>
    <s v="Matthew Broderick"/>
    <s v="Richard Feynman"/>
    <s v="Matthew Broderick"/>
    <s v="United States"/>
    <n v="0"/>
    <n v="195170"/>
    <s v="First Look International"/>
    <n v="119"/>
  </r>
  <r>
    <s v="Unforgettable"/>
    <s v="R"/>
    <x v="0"/>
    <x v="16"/>
    <s v="February 23, 1996 (United States)"/>
    <n v="6"/>
    <x v="258"/>
    <s v="John Dahl"/>
    <s v="Bill Geddie"/>
    <s v="Ray Liotta"/>
    <s v="United States"/>
    <n v="18000000"/>
    <n v="2821671"/>
    <s v="Dino De Laurentiis Company"/>
    <n v="117"/>
  </r>
  <r>
    <s v="Bloodsport 2"/>
    <s v="R"/>
    <x v="2"/>
    <x v="16"/>
    <s v="March 1, 1996 (United States)"/>
    <n v="4.8"/>
    <x v="46"/>
    <s v="Alan Mehrez"/>
    <s v="Jeff Schechter"/>
    <s v="Daniel Bernhardt"/>
    <s v="United States"/>
    <n v="0"/>
    <n v="684351"/>
    <s v="FM Entertainment International N.V."/>
    <n v="90"/>
  </r>
  <r>
    <s v="Phat Beach"/>
    <s v="R"/>
    <x v="3"/>
    <x v="16"/>
    <s v="August 2, 1996 (United States)"/>
    <n v="3.9"/>
    <x v="554"/>
    <s v="Doug Ellin"/>
    <s v="Cleveland O'Neal III"/>
    <s v="Jermaine Hopkins"/>
    <s v="United States"/>
    <n v="0"/>
    <n v="1383553"/>
    <s v="Connection III Entertainment"/>
    <n v="89"/>
  </r>
  <r>
    <s v="Last Dance"/>
    <s v="R"/>
    <x v="0"/>
    <x v="16"/>
    <s v="May 3, 1996 (United States)"/>
    <n v="5.7"/>
    <x v="36"/>
    <s v="Bruce Beresford"/>
    <s v="Steven Haft"/>
    <s v="Sharon Stone"/>
    <s v="United States"/>
    <n v="0"/>
    <n v="5939449"/>
    <s v="Touchstone Pictures"/>
    <n v="103"/>
  </r>
  <r>
    <s v="Grace of My Heart"/>
    <s v="R"/>
    <x v="3"/>
    <x v="16"/>
    <s v="September 13, 1996 (United States)"/>
    <n v="6.7"/>
    <x v="112"/>
    <s v="Allison Anders"/>
    <s v="Allison Anders"/>
    <s v="Illeana Douglas"/>
    <s v="United States"/>
    <n v="5000000"/>
    <n v="660313"/>
    <s v="Cappa Production"/>
    <n v="116"/>
  </r>
  <r>
    <s v="Celtic Pride"/>
    <s v="PG-13"/>
    <x v="3"/>
    <x v="16"/>
    <s v="April 19, 1996 (United States)"/>
    <n v="5.3"/>
    <x v="302"/>
    <s v="Tom DeCerchio"/>
    <s v="Judd Apatow"/>
    <s v="Damon Wayans"/>
    <s v="United States"/>
    <n v="0"/>
    <n v="9255027"/>
    <s v="Caravan Pictures"/>
    <n v="91"/>
  </r>
  <r>
    <s v="Ed"/>
    <s v="PG"/>
    <x v="3"/>
    <x v="16"/>
    <s v="March 15, 1996 (United States)"/>
    <n v="2.7"/>
    <x v="145"/>
    <s v="Bill Couturié"/>
    <s v="Ken Richards"/>
    <s v="Matt LeBlanc"/>
    <s v="United States"/>
    <n v="24000000"/>
    <n v="4422380"/>
    <s v="Longview Entertainment"/>
    <n v="94"/>
  </r>
  <r>
    <s v="The Game"/>
    <s v="R"/>
    <x v="0"/>
    <x v="17"/>
    <s v="September 12, 1997 (United States)"/>
    <n v="7.8"/>
    <x v="522"/>
    <s v="David Fincher"/>
    <s v="John Brancato"/>
    <s v="Michael Douglas"/>
    <s v="United States"/>
    <n v="50000000"/>
    <n v="109423648"/>
    <s v="Polygram Filmed Entertainment"/>
    <n v="129"/>
  </r>
  <r>
    <s v="Boogie Nights"/>
    <s v="R"/>
    <x v="0"/>
    <x v="17"/>
    <s v="October 31, 1997 (United States)"/>
    <n v="7.9"/>
    <x v="555"/>
    <s v="Paul Thomas Anderson"/>
    <s v="Paul Thomas Anderson"/>
    <s v="Mark Wahlberg"/>
    <s v="United States"/>
    <n v="15000000"/>
    <n v="43101594"/>
    <s v="New Line Cinema"/>
    <n v="155"/>
  </r>
  <r>
    <s v="Titanic"/>
    <s v="PG-13"/>
    <x v="0"/>
    <x v="17"/>
    <s v="December 19, 1997 (United States)"/>
    <n v="7.8"/>
    <x v="287"/>
    <s v="James Cameron"/>
    <s v="James Cameron"/>
    <s v="Leonardo DiCaprio"/>
    <s v="United States"/>
    <n v="200000000"/>
    <n v="2201647264"/>
    <s v="Twentieth Century Fox"/>
    <n v="194"/>
  </r>
  <r>
    <s v="The Fifth Element"/>
    <s v="PG-13"/>
    <x v="2"/>
    <x v="17"/>
    <s v="May 9, 1997 (United States)"/>
    <n v="7.7"/>
    <x v="556"/>
    <s v="Luc Besson"/>
    <s v="Luc Besson"/>
    <s v="Bruce Willis"/>
    <s v="France"/>
    <n v="93000000"/>
    <n v="263920180"/>
    <s v="Columbia Pictures"/>
    <n v="126"/>
  </r>
  <r>
    <s v="Austin Powers: International Man of Mystery"/>
    <s v="PG-13"/>
    <x v="1"/>
    <x v="17"/>
    <s v="May 2, 1997 (United States)"/>
    <n v="7"/>
    <x v="557"/>
    <s v="Jay Roach"/>
    <s v="Mike Myers"/>
    <s v="Mike Myers"/>
    <s v="United States"/>
    <n v="16500000"/>
    <n v="67683989"/>
    <s v="Capella International"/>
    <n v="89"/>
  </r>
  <r>
    <s v="Lolita"/>
    <s v="R"/>
    <x v="0"/>
    <x v="17"/>
    <s v="September 25, 1998 (United States)"/>
    <n v="6.9"/>
    <x v="11"/>
    <s v="Adrian Lyne"/>
    <s v="Vladimir Nabokov"/>
    <s v="Jeremy Irons"/>
    <s v="France"/>
    <n v="62000000"/>
    <n v="1071255"/>
    <s v="Guild"/>
    <n v="137"/>
  </r>
  <r>
    <s v="Good Will Hunting"/>
    <s v="R"/>
    <x v="0"/>
    <x v="17"/>
    <s v="January 9, 1998 (United States)"/>
    <n v="8.3000000000000007"/>
    <x v="558"/>
    <s v="Gus Van Sant"/>
    <s v="Matt Damon"/>
    <s v="Robin Williams"/>
    <s v="United States"/>
    <n v="10000000"/>
    <n v="225933435"/>
    <s v="Miramax"/>
    <n v="126"/>
  </r>
  <r>
    <s v="Starship Troopers"/>
    <s v="R"/>
    <x v="2"/>
    <x v="17"/>
    <s v="November 7, 1997 (United States)"/>
    <n v="7.2"/>
    <x v="559"/>
    <s v="Paul Verhoeven"/>
    <s v="Edward Neumeier"/>
    <s v="Casper Van Dien"/>
    <s v="United States"/>
    <n v="105000000"/>
    <n v="121214377"/>
    <s v="TriStar Pictures"/>
    <n v="129"/>
  </r>
  <r>
    <s v="The Devil's Advocate"/>
    <s v="R"/>
    <x v="0"/>
    <x v="17"/>
    <s v="October 17, 1997 (United States)"/>
    <n v="7.5"/>
    <x v="560"/>
    <s v="Taylor Hackford"/>
    <s v="Andrew Neiderman"/>
    <s v="Keanu Reeves"/>
    <s v="Germany"/>
    <n v="57000000"/>
    <n v="152944660"/>
    <s v="Warner Bros."/>
    <n v="144"/>
  </r>
  <r>
    <s v="Con Air"/>
    <s v="R"/>
    <x v="2"/>
    <x v="17"/>
    <s v="June 6, 1997 (United States)"/>
    <n v="6.9"/>
    <x v="536"/>
    <s v="Simon West"/>
    <s v="Scott Rosenberg"/>
    <s v="Nicolas Cage"/>
    <s v="United States"/>
    <n v="75000000"/>
    <n v="224012234"/>
    <s v="Touchstone Pictures"/>
    <n v="115"/>
  </r>
  <r>
    <s v="Jackie Brown"/>
    <s v="R"/>
    <x v="6"/>
    <x v="17"/>
    <s v="December 25, 1997 (United States)"/>
    <n v="7.5"/>
    <x v="561"/>
    <s v="Quentin Tarantino"/>
    <s v="Quentin Tarantino"/>
    <s v="Pam Grier"/>
    <s v="United States"/>
    <n v="12000000"/>
    <n v="39673807"/>
    <s v="Miramax"/>
    <n v="154"/>
  </r>
  <r>
    <s v="L.A. Confidential"/>
    <s v="R"/>
    <x v="6"/>
    <x v="17"/>
    <s v="September 19, 1997 (United States)"/>
    <n v="8.1999999999999993"/>
    <x v="562"/>
    <s v="Curtis Hanson"/>
    <s v="James Ellroy"/>
    <s v="Kevin Spacey"/>
    <s v="United States"/>
    <n v="35000000"/>
    <n v="126216940"/>
    <s v="New Regency Productions"/>
    <n v="138"/>
  </r>
  <r>
    <s v="Life Is Beautiful"/>
    <s v="PG-13"/>
    <x v="3"/>
    <x v="17"/>
    <s v="December 20, 1997 (Italy)"/>
    <n v="8.6"/>
    <x v="563"/>
    <s v="Roberto Benigni"/>
    <s v="Vincenzo Cerami"/>
    <s v="Roberto Benigni"/>
    <s v="Italy"/>
    <n v="20000000"/>
    <n v="230098753"/>
    <s v="Melampo Cinematografica"/>
    <n v="116"/>
  </r>
  <r>
    <s v="Contact"/>
    <s v="PG"/>
    <x v="0"/>
    <x v="17"/>
    <s v="July 11, 1997 (United States)"/>
    <n v="7.5"/>
    <x v="564"/>
    <s v="Robert Zemeckis"/>
    <s v="James V. Hart"/>
    <s v="Jodie Foster"/>
    <s v="United States"/>
    <n v="90000000"/>
    <n v="171120329"/>
    <s v="Warner Bros."/>
    <n v="150"/>
  </r>
  <r>
    <s v="Men in Black"/>
    <s v="PG-13"/>
    <x v="2"/>
    <x v="17"/>
    <s v="July 2, 1997 (United States)"/>
    <n v="7.3"/>
    <x v="565"/>
    <s v="Barry Sonnenfeld"/>
    <s v="Lowell Cunningham"/>
    <s v="Tommy Lee Jones"/>
    <s v="United States"/>
    <n v="90000000"/>
    <n v="589390539"/>
    <s v="Columbia Pictures"/>
    <n v="98"/>
  </r>
  <r>
    <s v="Home Alone 3"/>
    <s v="PG"/>
    <x v="2"/>
    <x v="17"/>
    <s v="December 12, 1997 (United States)"/>
    <n v="4.5"/>
    <x v="566"/>
    <s v="Raja Gosnell"/>
    <s v="John Hughes"/>
    <s v="Alex D. Linz"/>
    <s v="United States"/>
    <n v="32000000"/>
    <n v="79082515"/>
    <s v="Twentieth Century Fox"/>
    <n v="102"/>
  </r>
  <r>
    <s v="Air Force One"/>
    <s v="R"/>
    <x v="2"/>
    <x v="17"/>
    <s v="July 25, 1997 (United States)"/>
    <n v="6.5"/>
    <x v="567"/>
    <s v="Wolfgang Petersen"/>
    <s v="Andrew W. Marlowe"/>
    <s v="Harrison Ford"/>
    <s v="United States"/>
    <n v="85000000"/>
    <n v="315156409"/>
    <s v="Columbia Pictures"/>
    <n v="124"/>
  </r>
  <r>
    <s v="Batman &amp; Robin"/>
    <s v="PG-13"/>
    <x v="2"/>
    <x v="17"/>
    <s v="June 20, 1997 (United States)"/>
    <n v="3.8"/>
    <x v="568"/>
    <s v="Joel Schumacher"/>
    <s v="Bob Kane"/>
    <s v="Arnold Schwarzenegger"/>
    <s v="United States"/>
    <n v="125000000"/>
    <n v="238235719"/>
    <s v="Warner Bros."/>
    <n v="125"/>
  </r>
  <r>
    <s v="Event Horizon"/>
    <s v="R"/>
    <x v="4"/>
    <x v="17"/>
    <s v="August 15, 1997 (United States)"/>
    <n v="6.7"/>
    <x v="439"/>
    <s v="Paul W.S. Anderson"/>
    <s v="Philip Eisner"/>
    <s v="Laurence Fishburne"/>
    <s v="United Kingdom"/>
    <n v="60000000"/>
    <n v="26673829"/>
    <s v="Golar Productions"/>
    <n v="96"/>
  </r>
  <r>
    <s v="Hercules"/>
    <s v="G"/>
    <x v="10"/>
    <x v="17"/>
    <s v="June 27, 1997 (United States)"/>
    <n v="7.3"/>
    <x v="236"/>
    <s v="Ron Clements"/>
    <s v="Ron Clements"/>
    <s v="Tate Donovan"/>
    <s v="United States"/>
    <n v="85000000"/>
    <n v="252712101"/>
    <s v="Walt Disney Pictures"/>
    <n v="93"/>
  </r>
  <r>
    <s v="Dante's Peak"/>
    <s v="PG-13"/>
    <x v="2"/>
    <x v="17"/>
    <s v="February 7, 1997 (United States)"/>
    <n v="6"/>
    <x v="440"/>
    <s v="Roger Donaldson"/>
    <s v="Leslie Bohem"/>
    <s v="Pierce Brosnan"/>
    <s v="United States"/>
    <n v="116000000"/>
    <n v="178127760"/>
    <s v="Universal Pictures"/>
    <n v="108"/>
  </r>
  <r>
    <s v="The Lost World: Jurassic Park"/>
    <s v="PG-13"/>
    <x v="2"/>
    <x v="17"/>
    <s v="May 23, 1997 (United States)"/>
    <n v="6.6"/>
    <x v="569"/>
    <s v="Steven Spielberg"/>
    <s v="Michael Crichton"/>
    <s v="Jeff Goldblum"/>
    <s v="United States"/>
    <n v="73000000"/>
    <n v="618638999"/>
    <s v="Universal Pictures"/>
    <n v="129"/>
  </r>
  <r>
    <s v="Princess Mononoke"/>
    <s v="PG-13"/>
    <x v="10"/>
    <x v="17"/>
    <s v="December 19, 1997 (United States)"/>
    <n v="8.4"/>
    <x v="520"/>
    <s v="Hayao Miyazaki"/>
    <s v="Hayao Miyazaki"/>
    <s v="Yôji Matsuda"/>
    <s v="Japan"/>
    <n v="0"/>
    <n v="169785704"/>
    <s v="DENTSU Music And Entertainment"/>
    <n v="134"/>
  </r>
  <r>
    <s v="Scream 2"/>
    <s v="R"/>
    <x v="4"/>
    <x v="17"/>
    <s v="December 12, 1997 (United States)"/>
    <n v="6.2"/>
    <x v="570"/>
    <s v="Wes Craven"/>
    <s v="Kevin Williamson"/>
    <s v="Neve Campbell"/>
    <s v="United States"/>
    <n v="24000000"/>
    <n v="172363301"/>
    <s v="Dimension Films"/>
    <n v="120"/>
  </r>
  <r>
    <s v="Face/Off"/>
    <s v="R"/>
    <x v="2"/>
    <x v="17"/>
    <s v="June 27, 1997 (United States)"/>
    <n v="7.2"/>
    <x v="520"/>
    <s v="John Woo"/>
    <s v="Mike Werb"/>
    <s v="John Travolta"/>
    <s v="United States"/>
    <n v="80000000"/>
    <n v="245676146"/>
    <s v="Permut Presentations"/>
    <n v="138"/>
  </r>
  <r>
    <s v="As Good as It Gets"/>
    <s v="PG-13"/>
    <x v="3"/>
    <x v="17"/>
    <s v="December 25, 1997 (United States)"/>
    <n v="7.7"/>
    <x v="536"/>
    <s v="James L. Brooks"/>
    <s v="Mark Andrus"/>
    <s v="Jack Nicholson"/>
    <s v="United States"/>
    <n v="50000000"/>
    <n v="314178011"/>
    <s v="TriStar Pictures"/>
    <n v="139"/>
  </r>
  <r>
    <s v="Gattaca"/>
    <s v="PG-13"/>
    <x v="0"/>
    <x v="17"/>
    <s v="October 24, 1997 (United States)"/>
    <n v="7.8"/>
    <x v="571"/>
    <s v="Andrew Niccol"/>
    <s v="Andrew Niccol"/>
    <s v="Ethan Hawke"/>
    <s v="United States"/>
    <n v="36000000"/>
    <n v="12532777"/>
    <s v="Columbia Pictures"/>
    <n v="106"/>
  </r>
  <r>
    <s v="The Rainmaker"/>
    <s v="PG-13"/>
    <x v="6"/>
    <x v="17"/>
    <s v="November 21, 1997 (United States)"/>
    <n v="7.2"/>
    <x v="86"/>
    <s v="Francis Ford Coppola"/>
    <s v="John Grisham"/>
    <s v="Matt Damon"/>
    <s v="United States"/>
    <n v="40000000"/>
    <n v="45916769"/>
    <s v="Constellation Entertainment"/>
    <n v="135"/>
  </r>
  <r>
    <s v="I Know What You Did Last Summer"/>
    <s v="R"/>
    <x v="4"/>
    <x v="17"/>
    <s v="October 17, 1997 (United States)"/>
    <n v="5.7"/>
    <x v="572"/>
    <s v="Jim Gillespie"/>
    <s v="Lois Duncan"/>
    <s v="Jennifer Love Hewitt"/>
    <s v="United States"/>
    <n v="17000000"/>
    <n v="125586134"/>
    <s v="Mandalay Entertainment"/>
    <n v="101"/>
  </r>
  <r>
    <s v="Alien: Resurrection"/>
    <s v="R"/>
    <x v="2"/>
    <x v="17"/>
    <s v="November 26, 1997 (United States)"/>
    <n v="6.2"/>
    <x v="133"/>
    <s v="Jean-Pierre Jeunet"/>
    <s v="Dan O'Bannon"/>
    <s v="Sigourney Weaver"/>
    <s v="United States"/>
    <n v="75000000"/>
    <n v="161376069"/>
    <s v="Brandywine Productions"/>
    <n v="109"/>
  </r>
  <r>
    <s v="Cube"/>
    <s v="R"/>
    <x v="0"/>
    <x v="17"/>
    <s v="July 11, 1998 (Netherlands)"/>
    <n v="7.2"/>
    <x v="573"/>
    <s v="Vincenzo Natali"/>
    <s v="André Bijelic"/>
    <s v="Nicole de Boer"/>
    <s v="Canada"/>
    <n v="0"/>
    <n v="565727"/>
    <s v="Cube Libre"/>
    <n v="90"/>
  </r>
  <r>
    <s v="Liar Liar"/>
    <s v="PG-13"/>
    <x v="3"/>
    <x v="17"/>
    <s v="March 21, 1997 (United States)"/>
    <n v="6.9"/>
    <x v="381"/>
    <s v="Tom Shadyac"/>
    <s v="Paul Guay"/>
    <s v="Jim Carrey"/>
    <s v="United States"/>
    <n v="45000000"/>
    <n v="302710615"/>
    <s v="Universal Pictures"/>
    <n v="86"/>
  </r>
  <r>
    <s v="Donnie Brasco"/>
    <s v="R"/>
    <x v="5"/>
    <x v="17"/>
    <s v="February 28, 1997 (United States)"/>
    <n v="7.7"/>
    <x v="571"/>
    <s v="Mike Newell"/>
    <s v="Joseph D. Pistone"/>
    <s v="Al Pacino"/>
    <s v="United States"/>
    <n v="35000000"/>
    <n v="124909762"/>
    <s v="Mandalay Entertainment"/>
    <n v="127"/>
  </r>
  <r>
    <s v="George of the Jungle"/>
    <s v="PG"/>
    <x v="2"/>
    <x v="17"/>
    <s v="July 16, 1997 (United States)"/>
    <n v="5.5"/>
    <x v="137"/>
    <s v="Sam Weisman"/>
    <s v="Jay Ward"/>
    <s v="Brendan Fraser"/>
    <s v="United States"/>
    <n v="55000000"/>
    <n v="174463257"/>
    <s v="Walt Disney Pictures"/>
    <n v="92"/>
  </r>
  <r>
    <s v="Anastasia"/>
    <s v="G"/>
    <x v="10"/>
    <x v="17"/>
    <s v="November 21, 1997 (United States)"/>
    <n v="7.2"/>
    <x v="138"/>
    <s v="Don Bluth"/>
    <s v="Susan Gauthier"/>
    <s v="Meg Ryan"/>
    <s v="United States"/>
    <n v="50000000"/>
    <n v="139804348"/>
    <s v="Twentieth Century Fox"/>
    <n v="94"/>
  </r>
  <r>
    <s v="Fools Rush In"/>
    <s v="PG-13"/>
    <x v="3"/>
    <x v="17"/>
    <s v="February 14, 1997 (United States)"/>
    <n v="6.1"/>
    <x v="87"/>
    <s v="Andy Tennant"/>
    <s v="Joan Taylor"/>
    <s v="Matthew Perry"/>
    <s v="United States"/>
    <n v="20000000"/>
    <n v="29481428"/>
    <s v="Columbia Pictures"/>
    <n v="109"/>
  </r>
  <r>
    <s v="Midnight in the Garden of Good and Evil"/>
    <s v="R"/>
    <x v="6"/>
    <x v="17"/>
    <s v="November 21, 1997 (United States)"/>
    <n v="6.6"/>
    <x v="14"/>
    <s v="Clint Eastwood"/>
    <s v="John Berendt"/>
    <s v="John Cusack"/>
    <s v="United States"/>
    <n v="35000000"/>
    <n v="25105255"/>
    <s v="Warner Bros."/>
    <n v="155"/>
  </r>
  <r>
    <s v="Good Burger"/>
    <s v="PG"/>
    <x v="3"/>
    <x v="17"/>
    <s v="July 25, 1997 (United States)"/>
    <n v="5.7"/>
    <x v="15"/>
    <s v="Brian Robbins"/>
    <s v="Dan Schneider"/>
    <s v="Kel Mitchell"/>
    <s v="United States"/>
    <n v="9000000"/>
    <n v="23712993"/>
    <s v="Paramount Pictures"/>
    <n v="95"/>
  </r>
  <r>
    <s v="Perfect Blue"/>
    <m/>
    <x v="10"/>
    <x v="17"/>
    <s v="February 28, 1998 (Japan)"/>
    <n v="8"/>
    <x v="148"/>
    <s v="Satoshi Kon"/>
    <s v="Sadayuki Murai"/>
    <s v="Junko Iwao"/>
    <s v="Japan"/>
    <n v="0"/>
    <n v="563130"/>
    <s v="Rex Entertainment"/>
    <n v="81"/>
  </r>
  <r>
    <s v="The Edge"/>
    <s v="R"/>
    <x v="2"/>
    <x v="17"/>
    <s v="September 26, 1997 (United States)"/>
    <n v="6.9"/>
    <x v="347"/>
    <s v="Lee Tamahori"/>
    <s v="David Mamet"/>
    <s v="Anthony Hopkins"/>
    <s v="United States"/>
    <n v="30000000"/>
    <n v="43312294"/>
    <s v="Art Linson Productions"/>
    <n v="117"/>
  </r>
  <r>
    <s v="My Best Friend's Wedding"/>
    <s v="PG-13"/>
    <x v="3"/>
    <x v="17"/>
    <s v="June 20, 1997 (United States)"/>
    <n v="6.3"/>
    <x v="191"/>
    <s v="P.J. Hogan"/>
    <s v="Ronald Bass"/>
    <s v="Julia Roberts"/>
    <s v="United States"/>
    <n v="38000000"/>
    <n v="299288605"/>
    <s v="TriStar Pictures"/>
    <n v="105"/>
  </r>
  <r>
    <s v="Anaconda"/>
    <s v="PG-13"/>
    <x v="2"/>
    <x v="17"/>
    <s v="April 11, 1997 (United States)"/>
    <n v="4.8"/>
    <x v="574"/>
    <s v="Luis Llosa"/>
    <s v="Hans Bauer"/>
    <s v="Jon Voight"/>
    <s v="United States"/>
    <n v="45000000"/>
    <n v="136885767"/>
    <s v="Cinema Line Film Corporation"/>
    <n v="89"/>
  </r>
  <r>
    <s v="Tomorrow Never Dies"/>
    <s v="PG-13"/>
    <x v="2"/>
    <x v="17"/>
    <s v="December 19, 1997 (United States)"/>
    <n v="6.5"/>
    <x v="567"/>
    <s v="Roger Spottiswoode"/>
    <s v="Bruce Feirstein"/>
    <s v="Pierce Brosnan"/>
    <s v="United Kingdom"/>
    <n v="110000000"/>
    <n v="333011068"/>
    <s v="Eon Productions"/>
    <n v="119"/>
  </r>
  <r>
    <s v="Speed 2: Cruise Control"/>
    <s v="PG-13"/>
    <x v="2"/>
    <x v="17"/>
    <s v="June 13, 1997 (United States)"/>
    <n v="3.9"/>
    <x v="250"/>
    <s v="Jan de Bont"/>
    <s v="Graham Yost"/>
    <s v="Sandra Bullock"/>
    <s v="United States"/>
    <n v="160000000"/>
    <n v="164508066"/>
    <s v="Blue Tulip Productions"/>
    <n v="121"/>
  </r>
  <r>
    <s v="The Saint"/>
    <s v="PG-13"/>
    <x v="2"/>
    <x v="17"/>
    <s v="April 4, 1997 (United States)"/>
    <n v="6.2"/>
    <x v="436"/>
    <s v="Phillip Noyce"/>
    <s v="Leslie Charteris"/>
    <s v="Val Kilmer"/>
    <s v="United States"/>
    <n v="68000000"/>
    <n v="118063304"/>
    <s v="Paramount Pictures"/>
    <n v="116"/>
  </r>
  <r>
    <s v="Lost Highway"/>
    <s v="R"/>
    <x v="16"/>
    <x v="17"/>
    <s v="January 15, 1997 (France)"/>
    <n v="7.6"/>
    <x v="191"/>
    <s v="David Lynch"/>
    <s v="David Lynch"/>
    <s v="Bill Pullman"/>
    <s v="France"/>
    <n v="15000000"/>
    <n v="3703548"/>
    <s v="CiBy 2000"/>
    <n v="134"/>
  </r>
  <r>
    <s v="The Full Monty"/>
    <s v="R"/>
    <x v="3"/>
    <x v="17"/>
    <s v="September 19, 1997 (United States)"/>
    <n v="7.2"/>
    <x v="8"/>
    <s v="Peter Cattaneo"/>
    <s v="Simon Beaufoy"/>
    <s v="Robert Carlyle"/>
    <s v="United Kingdom"/>
    <n v="3500000"/>
    <n v="257938649"/>
    <s v="Redwave Films"/>
    <n v="91"/>
  </r>
  <r>
    <s v="Spawn"/>
    <s v="PG-13"/>
    <x v="2"/>
    <x v="17"/>
    <s v="August 1, 1997 (United States)"/>
    <n v="5.2"/>
    <x v="1"/>
    <s v="Mark A.Z. Dippé"/>
    <s v="Todd McFarlane"/>
    <s v="Michael Jai White"/>
    <s v="United States"/>
    <n v="40000000"/>
    <n v="87840042"/>
    <s v="McFarlane Films"/>
    <n v="96"/>
  </r>
  <r>
    <s v="Romy and Michele's High School Reunion"/>
    <s v="R"/>
    <x v="3"/>
    <x v="17"/>
    <s v="April 25, 1997 (United States)"/>
    <n v="6.2"/>
    <x v="348"/>
    <s v="David Mirkin"/>
    <s v="Robin Schiff"/>
    <s v="Mira Sorvino"/>
    <s v="United States"/>
    <n v="0"/>
    <n v="29235353"/>
    <s v="Touchstone Pictures"/>
    <n v="92"/>
  </r>
  <r>
    <s v="Seven Years in Tibet"/>
    <s v="PG-13"/>
    <x v="1"/>
    <x v="17"/>
    <s v="October 10, 1997 (United States)"/>
    <n v="7.1"/>
    <x v="191"/>
    <s v="Jean-Jacques Annaud"/>
    <s v="Heinrich Harrer"/>
    <s v="Brad Pitt"/>
    <s v="United States"/>
    <n v="70000000"/>
    <n v="131457682"/>
    <s v="Mandalay Entertainment"/>
    <n v="136"/>
  </r>
  <r>
    <s v="Cop Land"/>
    <s v="R"/>
    <x v="6"/>
    <x v="17"/>
    <s v="August 15, 1997 (United States)"/>
    <n v="6.9"/>
    <x v="295"/>
    <s v="James Mangold"/>
    <s v="James Mangold"/>
    <s v="Sylvester Stallone"/>
    <s v="United States"/>
    <n v="15000000"/>
    <n v="44862187"/>
    <s v="Miramax"/>
    <n v="105"/>
  </r>
  <r>
    <s v="Gummo"/>
    <s v="R"/>
    <x v="3"/>
    <x v="17"/>
    <s v="November 24, 1997 (Australia)"/>
    <n v="6.7"/>
    <x v="24"/>
    <s v="Harmony Korine"/>
    <s v="Harmony Korine"/>
    <s v="Nick Sutton"/>
    <s v="United States"/>
    <n v="1300000"/>
    <n v="116799"/>
    <s v="Fine Line Features"/>
    <n v="89"/>
  </r>
  <r>
    <s v="In &amp; Out"/>
    <s v="PG-13"/>
    <x v="3"/>
    <x v="17"/>
    <s v="September 19, 1997 (United States)"/>
    <n v="6.4"/>
    <x v="80"/>
    <s v="Frank Oz"/>
    <s v="Paul Rudnick"/>
    <s v="Kevin Kline"/>
    <s v="United States"/>
    <n v="35000000"/>
    <n v="63856929"/>
    <s v="Paramount Pictures"/>
    <n v="90"/>
  </r>
  <r>
    <s v="Wilde"/>
    <s v="R"/>
    <x v="5"/>
    <x v="17"/>
    <s v="May 1, 1998 (United States)"/>
    <n v="6.9"/>
    <x v="30"/>
    <s v="Brian Gilbert"/>
    <s v="Julian Mitchell"/>
    <s v="Stephen Fry"/>
    <s v="United Kingdom"/>
    <n v="10000000"/>
    <n v="2158775"/>
    <s v="Samuelson Productions"/>
    <n v="118"/>
  </r>
  <r>
    <s v="Chasing Amy"/>
    <s v="R"/>
    <x v="3"/>
    <x v="17"/>
    <s v="April 18, 1997 (United States)"/>
    <n v="7.2"/>
    <x v="191"/>
    <s v="Kevin Smith"/>
    <s v="Kevin Smith"/>
    <s v="Ben Affleck"/>
    <s v="United States"/>
    <n v="250000"/>
    <n v="12021272"/>
    <s v="Too Askew Prod. Inc."/>
    <n v="113"/>
  </r>
  <r>
    <s v="U Turn"/>
    <s v="R"/>
    <x v="6"/>
    <x v="17"/>
    <s v="October 3, 1997 (United States)"/>
    <n v="6.7"/>
    <x v="152"/>
    <s v="Oliver Stone"/>
    <s v="John Ridley"/>
    <s v="Sean Penn"/>
    <s v="United States"/>
    <n v="19000000"/>
    <n v="6682098"/>
    <s v="Phoenix Pictures"/>
    <n v="125"/>
  </r>
  <r>
    <s v="Conspiracy Theory"/>
    <s v="R"/>
    <x v="2"/>
    <x v="17"/>
    <s v="August 8, 1997 (United States)"/>
    <n v="6.7"/>
    <x v="242"/>
    <s v="Richard Donner"/>
    <s v="Brian Helgeland"/>
    <s v="Mel Gibson"/>
    <s v="United States"/>
    <n v="75000000"/>
    <n v="136982834"/>
    <s v="Warner Bros."/>
    <n v="135"/>
  </r>
  <r>
    <s v="Breakdown"/>
    <s v="R"/>
    <x v="6"/>
    <x v="17"/>
    <s v="May 2, 1997 (United States)"/>
    <n v="6.9"/>
    <x v="92"/>
    <s v="Jonathan Mostow"/>
    <s v="Jonathan Mostow"/>
    <s v="Kurt Russell"/>
    <s v="United States"/>
    <n v="36000000"/>
    <n v="50159144"/>
    <s v="Dino De Laurentiis Company"/>
    <n v="93"/>
  </r>
  <r>
    <s v="G.I. Jane"/>
    <s v="R"/>
    <x v="2"/>
    <x v="17"/>
    <s v="August 22, 1997 (United States)"/>
    <n v="6"/>
    <x v="186"/>
    <s v="Ridley Scott"/>
    <s v="Danielle Alexandra"/>
    <s v="Demi Moore"/>
    <s v="United States"/>
    <n v="50000000"/>
    <n v="48169156"/>
    <s v="Caravan Pictures"/>
    <n v="125"/>
  </r>
  <r>
    <s v="The Jackal"/>
    <s v="R"/>
    <x v="2"/>
    <x v="17"/>
    <s v="November 14, 1997 (United States)"/>
    <n v="6.4"/>
    <x v="566"/>
    <s v="Michael Caton-Jones"/>
    <s v="Kenneth Ross"/>
    <s v="Bruce Willis"/>
    <s v="United States"/>
    <n v="60000000"/>
    <n v="159330280"/>
    <s v="Universal Pictures"/>
    <n v="124"/>
  </r>
  <r>
    <s v="Kiss the Girls"/>
    <s v="R"/>
    <x v="6"/>
    <x v="17"/>
    <s v="October 3, 1997 (United States)"/>
    <n v="6.6"/>
    <x v="86"/>
    <s v="Gary Fleder"/>
    <s v="James Patterson"/>
    <s v="Morgan Freeman"/>
    <s v="United States"/>
    <n v="27000000"/>
    <n v="60527873"/>
    <s v="Paramount Pictures"/>
    <n v="115"/>
  </r>
  <r>
    <s v="Vegas Vacation"/>
    <s v="PG"/>
    <x v="3"/>
    <x v="17"/>
    <s v="February 14, 1997 (United States)"/>
    <n v="6"/>
    <x v="247"/>
    <s v="Stephen Kessler"/>
    <s v="Elisa Bell"/>
    <s v="Chevy Chase"/>
    <s v="United States"/>
    <n v="25000000"/>
    <n v="36400360"/>
    <s v="Warner Bros."/>
    <n v="93"/>
  </r>
  <r>
    <s v="The Devil's Own"/>
    <s v="R"/>
    <x v="2"/>
    <x v="17"/>
    <s v="March 26, 1997 (United States)"/>
    <n v="6.2"/>
    <x v="243"/>
    <s v="Alan J. Pakula"/>
    <s v="Kevin Jarre"/>
    <s v="Harrison Ford"/>
    <s v="United States"/>
    <n v="90000000"/>
    <n v="140807547"/>
    <s v="Columbia Pictures"/>
    <n v="111"/>
  </r>
  <r>
    <s v="Amistad"/>
    <s v="R"/>
    <x v="5"/>
    <x v="17"/>
    <s v="December 25, 1997 (United States)"/>
    <n v="7.3"/>
    <x v="137"/>
    <s v="Steven Spielberg"/>
    <s v="David Franzoni"/>
    <s v="Djimon Hounsou"/>
    <s v="United States"/>
    <n v="36000000"/>
    <n v="44229441"/>
    <s v="Dreamworks Pictures"/>
    <n v="155"/>
  </r>
  <r>
    <s v="The Postman"/>
    <s v="R"/>
    <x v="2"/>
    <x v="17"/>
    <s v="December 25, 1997 (United States)"/>
    <n v="6.1"/>
    <x v="347"/>
    <s v="Kevin Costner"/>
    <s v="David Brin"/>
    <s v="Kevin Costner"/>
    <s v="United States"/>
    <n v="80000000"/>
    <n v="17626234"/>
    <s v="Tig Productions"/>
    <n v="177"/>
  </r>
  <r>
    <s v="Mimic"/>
    <s v="R"/>
    <x v="4"/>
    <x v="17"/>
    <s v="August 22, 1997 (United States)"/>
    <n v="6"/>
    <x v="81"/>
    <s v="Guillermo del Toro"/>
    <s v="Donald A. Wollheim"/>
    <s v="Mira Sorvino"/>
    <s v="United States"/>
    <n v="30000000"/>
    <n v="25480803"/>
    <s v="Dimension Films"/>
    <n v="105"/>
  </r>
  <r>
    <s v="Fierce Creatures"/>
    <s v="PG-13"/>
    <x v="3"/>
    <x v="17"/>
    <s v="January 24, 1997 (United States)"/>
    <n v="6.4"/>
    <x v="33"/>
    <s v="Fred Schepisi"/>
    <s v="John Cleese"/>
    <s v="John Cleese"/>
    <s v="United Kingdom"/>
    <n v="25000000"/>
    <n v="9381260"/>
    <s v="Universal Pictures"/>
    <n v="93"/>
  </r>
  <r>
    <s v="Grosse Pointe Blank"/>
    <s v="R"/>
    <x v="2"/>
    <x v="17"/>
    <s v="April 11, 1997 (United States)"/>
    <n v="7.3"/>
    <x v="418"/>
    <s v="George Armitage"/>
    <s v="Tom Jankiewicz"/>
    <s v="John Cusack"/>
    <s v="United States"/>
    <n v="15000000"/>
    <n v="28084357"/>
    <s v="Hollywood Pictures"/>
    <n v="107"/>
  </r>
  <r>
    <s v="Mortal Kombat: Annihilation"/>
    <s v="PG-13"/>
    <x v="2"/>
    <x v="17"/>
    <s v="November 21, 1997 (United States)"/>
    <n v="3.7"/>
    <x v="92"/>
    <s v="John R. Leonetti"/>
    <s v="Ed Boon"/>
    <s v="Robin Shou"/>
    <s v="United States"/>
    <n v="30000000"/>
    <n v="51376861"/>
    <s v="New Line Cinema"/>
    <n v="95"/>
  </r>
  <r>
    <s v="Spice World"/>
    <s v="PG"/>
    <x v="3"/>
    <x v="17"/>
    <s v="January 23, 1998 (United States)"/>
    <n v="3.5"/>
    <x v="87"/>
    <s v="Bob Spiers"/>
    <s v="Spice Girls"/>
    <s v="Mel B"/>
    <s v="United Kingdom"/>
    <n v="25000000"/>
    <n v="29342592"/>
    <s v="Columbia Pictures"/>
    <n v="93"/>
  </r>
  <r>
    <s v="Selena"/>
    <s v="PG"/>
    <x v="5"/>
    <x v="17"/>
    <s v="March 21, 1997 (United States)"/>
    <n v="6.8"/>
    <x v="19"/>
    <s v="Gregory Nava"/>
    <s v="Gregory Nava"/>
    <s v="Jennifer Lopez"/>
    <s v="United States"/>
    <n v="20000000"/>
    <n v="35281794"/>
    <s v="Q Productions"/>
    <n v="127"/>
  </r>
  <r>
    <s v="Happy Together"/>
    <m/>
    <x v="0"/>
    <x v="17"/>
    <s v="May 30, 1997 (Hong Kong)"/>
    <n v="7.7"/>
    <x v="151"/>
    <s v="Kar-Wai Wong"/>
    <s v="Manuel Puig"/>
    <s v="Leslie Cheung"/>
    <s v="Hong Kong"/>
    <n v="4200000"/>
    <n v="585773"/>
    <s v="Block 2 Pictures"/>
    <n v="96"/>
  </r>
  <r>
    <s v="The Borrowers"/>
    <s v="PG"/>
    <x v="1"/>
    <x v="17"/>
    <s v="February 13, 1998 (United States)"/>
    <n v="5.9"/>
    <x v="20"/>
    <s v="Peter Hewitt"/>
    <s v="Mary Norton"/>
    <s v="John Goodman"/>
    <s v="United Kingdom"/>
    <n v="29000000"/>
    <n v="22619589"/>
    <s v="Polygram Filmed Entertainment"/>
    <n v="89"/>
  </r>
  <r>
    <s v="The Peacemaker"/>
    <s v="R"/>
    <x v="2"/>
    <x v="17"/>
    <s v="September 26, 1997 (United States)"/>
    <n v="6"/>
    <x v="292"/>
    <s v="Mimi Leder"/>
    <s v="Leslie Cockburn"/>
    <s v="George Clooney"/>
    <s v="United States"/>
    <n v="50000000"/>
    <n v="110463140"/>
    <s v="Dreamworks Pictures"/>
    <n v="124"/>
  </r>
  <r>
    <s v="Volcano"/>
    <s v="PG-13"/>
    <x v="2"/>
    <x v="17"/>
    <s v="April 25, 1997 (United States)"/>
    <n v="5.5"/>
    <x v="137"/>
    <s v="Mick Jackson"/>
    <s v="Jerome Armstrong"/>
    <s v="Tommy Lee Jones"/>
    <s v="United States"/>
    <n v="90000000"/>
    <n v="122823468"/>
    <s v="Twentieth Century Fox"/>
    <n v="104"/>
  </r>
  <r>
    <s v="Clockwatchers"/>
    <s v="PG-13"/>
    <x v="3"/>
    <x v="17"/>
    <s v="May 15, 1998 (United States)"/>
    <n v="6.6"/>
    <x v="67"/>
    <s v="Jill Sprecher"/>
    <s v="Jill Sprecher"/>
    <s v="Toni Collette"/>
    <s v="United Kingdom"/>
    <n v="0"/>
    <n v="537948"/>
    <s v="Goldcrest Films International"/>
    <n v="96"/>
  </r>
  <r>
    <s v="Bliss"/>
    <s v="R"/>
    <x v="0"/>
    <x v="17"/>
    <s v="April 14, 1997 (United States)"/>
    <n v="6"/>
    <x v="157"/>
    <s v="Lance Young"/>
    <s v="Lance Young"/>
    <s v="Craig Sheffer"/>
    <s v="Canada"/>
    <n v="0"/>
    <n v="294064"/>
    <s v="Triumph Films"/>
    <n v="103"/>
  </r>
  <r>
    <s v="Mousehunt"/>
    <s v="PG"/>
    <x v="3"/>
    <x v="17"/>
    <s v="December 19, 1997 (United States)"/>
    <n v="6.5"/>
    <x v="239"/>
    <s v="Gore Verbinski"/>
    <s v="Adam Rifkin"/>
    <s v="Nathan Lane"/>
    <s v="United States"/>
    <n v="38000000"/>
    <n v="122417389"/>
    <s v="Dreamworks Pictures"/>
    <n v="98"/>
  </r>
  <r>
    <s v="Inventing the Abbotts"/>
    <s v="R"/>
    <x v="0"/>
    <x v="17"/>
    <s v="April 4, 1997 (United States)"/>
    <n v="6.4"/>
    <x v="23"/>
    <s v="Pat O'Connor"/>
    <s v="Sue Miller"/>
    <s v="Liv Tyler"/>
    <s v="United States"/>
    <n v="0"/>
    <n v="5936344"/>
    <s v="Fox 2000 Pictures"/>
    <n v="110"/>
  </r>
  <r>
    <s v="Open Your Eyes"/>
    <s v="R"/>
    <x v="0"/>
    <x v="17"/>
    <s v="December 19, 1997 (Spain)"/>
    <n v="7.7"/>
    <x v="1"/>
    <s v="Alejandro Amenábar"/>
    <s v="Alejandro Amenábar"/>
    <s v="Eduardo Noriega"/>
    <s v="Spain"/>
    <n v="0"/>
    <n v="377967"/>
    <s v="Canal+ España"/>
    <n v="119"/>
  </r>
  <r>
    <s v="Beverly Hills Ninja"/>
    <s v="PG-13"/>
    <x v="2"/>
    <x v="17"/>
    <s v="January 17, 1997 (United States)"/>
    <n v="5.6"/>
    <x v="80"/>
    <s v="Dennis Dugan"/>
    <s v="Mark Feldberg"/>
    <s v="Chris Farley"/>
    <s v="United States"/>
    <n v="18000000"/>
    <n v="31480418"/>
    <s v="3 Arts Entertainment"/>
    <n v="88"/>
  </r>
  <r>
    <s v="Murder at 1600"/>
    <s v="R"/>
    <x v="2"/>
    <x v="17"/>
    <s v="April 18, 1997 (United States)"/>
    <n v="6.1"/>
    <x v="17"/>
    <s v="Dwight H. Little"/>
    <s v="Wayne Beach"/>
    <s v="Wesley Snipes"/>
    <s v="United States"/>
    <n v="40000000"/>
    <n v="25804707"/>
    <s v="Warner Bros."/>
    <n v="107"/>
  </r>
  <r>
    <s v="Flubber"/>
    <s v="PG"/>
    <x v="3"/>
    <x v="17"/>
    <s v="November 26, 1997 (United States)"/>
    <n v="5.3"/>
    <x v="190"/>
    <s v="Les Mayfield"/>
    <s v="Samuel W. Taylor"/>
    <s v="Robin Williams"/>
    <s v="United States"/>
    <n v="80000000"/>
    <n v="177977226"/>
    <s v="Walt Disney Pictures"/>
    <n v="93"/>
  </r>
  <r>
    <s v="Orgazmo"/>
    <s v="NC-17"/>
    <x v="3"/>
    <x v="17"/>
    <s v="October 23, 1998 (United States)"/>
    <n v="6.1"/>
    <x v="251"/>
    <s v="Trey Parker"/>
    <s v="Trey Parker"/>
    <s v="Trey Parker"/>
    <s v="United States"/>
    <n v="1000000"/>
    <n v="602302"/>
    <s v="Kuzui Enterprises"/>
    <n v="94"/>
  </r>
  <r>
    <s v="The Ice Storm"/>
    <s v="R"/>
    <x v="0"/>
    <x v="17"/>
    <s v="November 26, 1997 (United States)"/>
    <n v="7.4"/>
    <x v="11"/>
    <s v="Ang Lee"/>
    <s v="Rick Moody"/>
    <s v="Kevin Kline"/>
    <s v="United States"/>
    <n v="18000000"/>
    <n v="8038061"/>
    <s v="Fox Searchlight Pictures"/>
    <n v="112"/>
  </r>
  <r>
    <s v="Soul Food"/>
    <s v="R"/>
    <x v="3"/>
    <x v="17"/>
    <s v="September 26, 1997 (United States)"/>
    <n v="7"/>
    <x v="205"/>
    <s v="George Tillman Jr."/>
    <s v="George Tillman Jr."/>
    <s v="Vanessa Williams"/>
    <s v="United States"/>
    <n v="7500000"/>
    <n v="43700855"/>
    <s v="Fox 2000 Pictures"/>
    <n v="115"/>
  </r>
  <r>
    <s v="Children of Heaven"/>
    <s v="PG"/>
    <x v="0"/>
    <x v="17"/>
    <s v="January 22, 1999 (United States)"/>
    <n v="8.3000000000000007"/>
    <x v="86"/>
    <s v="Majid Majidi"/>
    <s v="Majid Majidi"/>
    <s v="Mohammad Amir Naji"/>
    <s v="Iran"/>
    <n v="180000"/>
    <n v="933933"/>
    <s v="Kanun parvaresh fekri"/>
    <n v="89"/>
  </r>
  <r>
    <s v="Double Team"/>
    <s v="R"/>
    <x v="2"/>
    <x v="17"/>
    <s v="April 4, 1997 (United States)"/>
    <n v="4.8"/>
    <x v="76"/>
    <s v="Hark Tsui"/>
    <s v="Don Jakoby"/>
    <s v="Jean-Claude Van Damme"/>
    <s v="United States"/>
    <n v="30000000"/>
    <n v="11438337"/>
    <s v="Mandalay Entertainment"/>
    <n v="93"/>
  </r>
  <r>
    <s v="The Relic"/>
    <s v="R"/>
    <x v="4"/>
    <x v="17"/>
    <s v="January 10, 1997 (United States)"/>
    <n v="5.8"/>
    <x v="19"/>
    <s v="Peter Hyams"/>
    <s v="Douglas Preston"/>
    <s v="Penelope Ann Miller"/>
    <s v="United Kingdom"/>
    <n v="40000000"/>
    <n v="33956608"/>
    <s v="British Broadcasting Corporation (BBC)"/>
    <n v="110"/>
  </r>
  <r>
    <s v="An American Werewolf in Paris"/>
    <s v="R"/>
    <x v="3"/>
    <x v="17"/>
    <s v="December 25, 1997 (United States)"/>
    <n v="5.0999999999999996"/>
    <x v="33"/>
    <s v="Anthony Waller"/>
    <s v="John Landis"/>
    <s v="Tom Everett Scott"/>
    <s v="United Kingdom"/>
    <n v="25000000"/>
    <n v="26570463"/>
    <s v="Hollywood Pictures"/>
    <n v="105"/>
  </r>
  <r>
    <s v="Bean"/>
    <s v="PG-13"/>
    <x v="1"/>
    <x v="17"/>
    <s v="November 7, 1997 (United States)"/>
    <n v="6.5"/>
    <x v="143"/>
    <s v="Mel Smith"/>
    <s v="Rowan Atkinson"/>
    <s v="Rowan Atkinson"/>
    <s v="United Kingdom"/>
    <n v="18000000"/>
    <n v="251212670"/>
    <s v="Polygram Filmed Entertainment"/>
    <n v="89"/>
  </r>
  <r>
    <s v="Wag the Dog"/>
    <s v="R"/>
    <x v="3"/>
    <x v="17"/>
    <s v="January 9, 1998 (United States)"/>
    <n v="7.1"/>
    <x v="499"/>
    <s v="Barry Levinson"/>
    <s v="Larry Beinhart"/>
    <s v="Dustin Hoffman"/>
    <s v="United States"/>
    <n v="15000000"/>
    <n v="64256513"/>
    <s v="Baltimore Pictures"/>
    <n v="97"/>
  </r>
  <r>
    <s v="Taste of Cherry"/>
    <s v="Not Rated"/>
    <x v="0"/>
    <x v="17"/>
    <s v="November 26, 1997 (France)"/>
    <n v="7.8"/>
    <x v="19"/>
    <s v="Abbas Kiarostami"/>
    <s v="Abbas Kiarostami"/>
    <s v="Homayoun Ershadi"/>
    <s v="Iran"/>
    <n v="0"/>
    <n v="10923"/>
    <s v="Abbas Kiarostami Productions"/>
    <n v="95"/>
  </r>
  <r>
    <s v="Absolute Power"/>
    <s v="R"/>
    <x v="2"/>
    <x v="17"/>
    <s v="February 14, 1997 (United States)"/>
    <n v="6.7"/>
    <x v="134"/>
    <s v="Clint Eastwood"/>
    <s v="David Baldacci"/>
    <s v="Clint Eastwood"/>
    <s v="United States"/>
    <n v="50000000"/>
    <n v="50068310"/>
    <s v="Castle Rock Entertainment"/>
    <n v="121"/>
  </r>
  <r>
    <s v="Wishmaster"/>
    <s v="R"/>
    <x v="7"/>
    <x v="17"/>
    <s v="September 19, 1997 (United States)"/>
    <n v="5.8"/>
    <x v="16"/>
    <s v="Robert Kurtzman"/>
    <s v="Peter Atkins"/>
    <s v="Tammy Lauren"/>
    <s v="United States"/>
    <n v="5000000"/>
    <n v="15738769"/>
    <s v="Image Organization"/>
    <n v="90"/>
  </r>
  <r>
    <s v="Jungle 2 Jungle"/>
    <s v="PG"/>
    <x v="3"/>
    <x v="17"/>
    <s v="March 7, 1997 (United States)"/>
    <n v="5.2"/>
    <x v="301"/>
    <s v="John Pasquin"/>
    <s v="Hervé Palud"/>
    <s v="Tim Allen"/>
    <s v="United States"/>
    <n v="32000000"/>
    <n v="59927618"/>
    <s v="Walt Disney Pictures"/>
    <n v="105"/>
  </r>
  <r>
    <s v="B*A*P*S"/>
    <s v="PG-13"/>
    <x v="3"/>
    <x v="17"/>
    <s v="March 28, 1997 (United States)"/>
    <n v="4.7"/>
    <x v="258"/>
    <s v="Robert Townsend"/>
    <s v="Troy Byer"/>
    <s v="Halle Berry"/>
    <s v="United States"/>
    <n v="0"/>
    <n v="7338279"/>
    <s v="New Line Cinema"/>
    <n v="91"/>
  </r>
  <r>
    <s v="Private Parts"/>
    <s v="R"/>
    <x v="5"/>
    <x v="17"/>
    <s v="March 7, 1997 (United States)"/>
    <n v="6.9"/>
    <x v="251"/>
    <s v="Betty Thomas"/>
    <s v="Howard Stern"/>
    <s v="Howard Stern"/>
    <s v="United States"/>
    <n v="28000000"/>
    <n v="41230799"/>
    <s v="Paramount Pictures"/>
    <n v="109"/>
  </r>
  <r>
    <s v="The Boxer"/>
    <s v="R"/>
    <x v="0"/>
    <x v="17"/>
    <s v="January 9, 1998 (United States)"/>
    <n v="7"/>
    <x v="20"/>
    <s v="Jim Sheridan"/>
    <s v="Jim Sheridan"/>
    <s v="Daniel Day-Lewis"/>
    <s v="United States"/>
    <n v="0"/>
    <n v="16534578"/>
    <s v="Universal Pictures"/>
    <n v="113"/>
  </r>
  <r>
    <s v="Picture Perfect"/>
    <s v="PG-13"/>
    <x v="3"/>
    <x v="17"/>
    <s v="August 1, 1997 (United States)"/>
    <n v="5.5"/>
    <x v="97"/>
    <s v="Glenn Gordon Caron"/>
    <s v="Arleen Sorkin"/>
    <s v="Jennifer Aniston"/>
    <s v="United States"/>
    <n v="10000000"/>
    <n v="44332015"/>
    <s v="3 Arts Entertainment"/>
    <n v="101"/>
  </r>
  <r>
    <s v="Money Talks"/>
    <s v="R"/>
    <x v="2"/>
    <x v="17"/>
    <s v="August 22, 1997 (United States)"/>
    <n v="6.2"/>
    <x v="101"/>
    <s v="Brett Ratner"/>
    <s v="Joel Cohen"/>
    <s v="Charlie Sheen"/>
    <s v="United States"/>
    <n v="25000000"/>
    <n v="48407611"/>
    <s v="New Line Cinema"/>
    <n v="97"/>
  </r>
  <r>
    <s v="The Sweet Hereafter"/>
    <s v="R"/>
    <x v="0"/>
    <x v="17"/>
    <s v="November 21, 1997 (United States)"/>
    <n v="7.5"/>
    <x v="24"/>
    <s v="Atom Egoyan"/>
    <s v="Russell Banks"/>
    <s v="Ian Holm"/>
    <s v="Canada"/>
    <n v="0"/>
    <n v="3263585"/>
    <s v="Alliance Communications Corporation"/>
    <n v="112"/>
  </r>
  <r>
    <s v="RocketMan"/>
    <s v="PG"/>
    <x v="3"/>
    <x v="17"/>
    <s v="October 10, 1997 (United States)"/>
    <n v="5.9"/>
    <x v="299"/>
    <s v="Stuart Gillard"/>
    <s v="Oren Aviv"/>
    <s v="Harland Williams"/>
    <s v="United States"/>
    <n v="0"/>
    <n v="15448043"/>
    <s v="Caravan Pictures"/>
    <n v="95"/>
  </r>
  <r>
    <s v="Switchback"/>
    <s v="R"/>
    <x v="6"/>
    <x v="17"/>
    <s v="October 31, 1997 (United States)"/>
    <n v="6.4"/>
    <x v="38"/>
    <s v="Jeb Stuart"/>
    <s v="Jeb Stuart"/>
    <s v="Danny Glover"/>
    <s v="United States"/>
    <n v="37000000"/>
    <n v="6492660"/>
    <s v="Pacific Western"/>
    <n v="118"/>
  </r>
  <r>
    <s v="Wild America"/>
    <s v="PG"/>
    <x v="2"/>
    <x v="17"/>
    <s v="July 2, 1997 (United States)"/>
    <n v="6.4"/>
    <x v="256"/>
    <s v="William Dear"/>
    <s v="David Michael Wieger"/>
    <s v="Jonathan Taylor Thomas"/>
    <s v="United States"/>
    <n v="0"/>
    <n v="7342923"/>
    <s v="Morgan Creek Entertainment"/>
    <n v="106"/>
  </r>
  <r>
    <s v="Nothing to Lose"/>
    <s v="R"/>
    <x v="2"/>
    <x v="17"/>
    <s v="July 18, 1997 (United States)"/>
    <n v="6.7"/>
    <x v="147"/>
    <s v="Steve Oedekerk"/>
    <s v="Steve Oedekerk"/>
    <s v="Martin Lawrence"/>
    <s v="United States"/>
    <n v="25000000"/>
    <n v="44480039"/>
    <s v="O Entertainment"/>
    <n v="98"/>
  </r>
  <r>
    <s v="Steel"/>
    <s v="PG-13"/>
    <x v="2"/>
    <x v="17"/>
    <s v="August 15, 1997 (United States)"/>
    <n v="2.9"/>
    <x v="23"/>
    <s v="Kenneth Johnson"/>
    <s v="Louise Simonson"/>
    <s v="Shaquille O'Neal"/>
    <s v="United States"/>
    <n v="16000000"/>
    <n v="1710972"/>
    <s v="DC Entertainment"/>
    <n v="97"/>
  </r>
  <r>
    <s v="Eve's Bayou"/>
    <s v="R"/>
    <x v="0"/>
    <x v="17"/>
    <s v="November 7, 1997 (United States)"/>
    <n v="7.3"/>
    <x v="32"/>
    <s v="Kasi Lemmons"/>
    <s v="Kasi Lemmons"/>
    <s v="Samuel L. Jackson"/>
    <s v="United States"/>
    <n v="6000000"/>
    <n v="14842388"/>
    <s v="Trimark Pictures"/>
    <n v="109"/>
  </r>
  <r>
    <s v="Kundun"/>
    <s v="PG-13"/>
    <x v="5"/>
    <x v="17"/>
    <s v="January 16, 1998 (United States)"/>
    <n v="7"/>
    <x v="15"/>
    <s v="Martin Scorsese"/>
    <s v="Melissa Mathison"/>
    <s v="Tenzin Thuthob Tsarong"/>
    <s v="United States"/>
    <n v="28000000"/>
    <n v="5684789"/>
    <s v="De Fina-Cappa"/>
    <n v="134"/>
  </r>
  <r>
    <s v="Cure"/>
    <s v="Not Rated"/>
    <x v="6"/>
    <x v="17"/>
    <s v="July 8, 2001 (United States)"/>
    <n v="7.4"/>
    <x v="23"/>
    <s v="Kiyoshi Kurosawa"/>
    <s v="Kiyoshi Kurosawa"/>
    <s v="Masato Hagiwara"/>
    <s v="Japan"/>
    <n v="0"/>
    <m/>
    <s v="Daiei Studios"/>
    <n v="111"/>
  </r>
  <r>
    <s v="Live Flesh"/>
    <s v="R"/>
    <x v="0"/>
    <x v="17"/>
    <s v="January 16, 1998 (United States)"/>
    <n v="7.4"/>
    <x v="17"/>
    <s v="Pedro Almodóvar"/>
    <s v="Pedro Almodóvar"/>
    <s v="Liberto Rabal"/>
    <s v="Spain"/>
    <n v="0"/>
    <n v="1785901"/>
    <s v="El Deseo"/>
    <n v="103"/>
  </r>
  <r>
    <s v="Fire Down Below"/>
    <s v="R"/>
    <x v="2"/>
    <x v="17"/>
    <s v="September 5, 1997 (United States)"/>
    <n v="5.0999999999999996"/>
    <x v="27"/>
    <s v="Félix Enríquez Alcalá"/>
    <s v="Jeb Stuart"/>
    <s v="Steven Seagal"/>
    <s v="United States"/>
    <n v="60000000"/>
    <n v="16228448"/>
    <s v="Warner Bros."/>
    <n v="105"/>
  </r>
  <r>
    <s v="Air Bud"/>
    <s v="PG"/>
    <x v="3"/>
    <x v="17"/>
    <s v="August 1, 1997 (United States)"/>
    <n v="5.3"/>
    <x v="27"/>
    <s v="Charles Martin Smith"/>
    <s v="Kevin DiCicco"/>
    <s v="Michael Jeter"/>
    <s v="United States"/>
    <n v="3000000"/>
    <n v="23144499"/>
    <s v="Walt Disney Pictures"/>
    <n v="98"/>
  </r>
  <r>
    <s v="The Opposite of Sex"/>
    <s v="R"/>
    <x v="3"/>
    <x v="17"/>
    <s v="May 22, 1998 (United States)"/>
    <n v="6.4"/>
    <x v="20"/>
    <s v="Don Roos"/>
    <s v="Don Roos"/>
    <s v="Christina Ricci"/>
    <s v="United States"/>
    <n v="5000000"/>
    <n v="5881367"/>
    <s v="Rysher Entertainment"/>
    <n v="105"/>
  </r>
  <r>
    <s v="For Richer or Poorer"/>
    <s v="PG-13"/>
    <x v="3"/>
    <x v="17"/>
    <s v="December 12, 1997 (United States)"/>
    <n v="5.8"/>
    <x v="9"/>
    <s v="Bryan Spicer"/>
    <s v="Jana Howington"/>
    <s v="Tim Allen"/>
    <s v="United States"/>
    <n v="35000000"/>
    <n v="32748995"/>
    <s v="Universal Pictures"/>
    <n v="115"/>
  </r>
  <r>
    <s v="The Castle"/>
    <s v="R"/>
    <x v="3"/>
    <x v="17"/>
    <s v="May 7, 1999 (United States)"/>
    <n v="7.7"/>
    <x v="30"/>
    <s v="Rob Sitch"/>
    <s v="Santo Cilauro"/>
    <s v="Michael Caton"/>
    <s v="Australia"/>
    <n v="0"/>
    <n v="877862"/>
    <s v="Working Dog"/>
    <n v="85"/>
  </r>
  <r>
    <s v="Turbo: A Power Rangers Movie"/>
    <s v="PG"/>
    <x v="2"/>
    <x v="17"/>
    <s v="March 28, 1997 (United States)"/>
    <n v="3.7"/>
    <x v="419"/>
    <s v="Shuki Levy"/>
    <s v="Shuki Levy"/>
    <s v="Jason David Frank"/>
    <s v="United States"/>
    <n v="8000000"/>
    <n v="9615840"/>
    <s v="Twentieth Century Fox"/>
    <n v="99"/>
  </r>
  <r>
    <s v="Rosewood"/>
    <s v="R"/>
    <x v="2"/>
    <x v="17"/>
    <s v="February 21, 1997 (United States)"/>
    <n v="7.2"/>
    <x v="254"/>
    <s v="John Singleton"/>
    <s v="Gregory Poirier"/>
    <s v="Jon Voight"/>
    <s v="United States"/>
    <n v="25000000"/>
    <n v="13130349"/>
    <s v="Warner Bros."/>
    <n v="140"/>
  </r>
  <r>
    <s v="Addicted to Love"/>
    <s v="R"/>
    <x v="3"/>
    <x v="17"/>
    <s v="May 23, 1997 (United States)"/>
    <n v="6.1"/>
    <x v="33"/>
    <s v="Griffin Dunne"/>
    <s v="Robert Gordon"/>
    <s v="Meg Ryan"/>
    <s v="United States"/>
    <n v="0"/>
    <n v="34673095"/>
    <s v="Warner Bros."/>
    <n v="100"/>
  </r>
  <r>
    <s v="Metro"/>
    <s v="R"/>
    <x v="2"/>
    <x v="17"/>
    <s v="January 17, 1997 (United States)"/>
    <n v="5.5"/>
    <x v="19"/>
    <s v="Thomas Carter"/>
    <s v="Randy Feldman"/>
    <s v="Eddie Murphy"/>
    <s v="United States"/>
    <n v="55000000"/>
    <n v="32000301"/>
    <s v="Touchstone Pictures"/>
    <n v="117"/>
  </r>
  <r>
    <s v="Red Corner"/>
    <s v="R"/>
    <x v="6"/>
    <x v="17"/>
    <s v="October 31, 1997 (United States)"/>
    <n v="6.3"/>
    <x v="27"/>
    <s v="Jon Avnet"/>
    <s v="Robert King"/>
    <s v="Richard Gere"/>
    <s v="United States"/>
    <n v="48000000"/>
    <n v="22459274"/>
    <s v="Metro-Goldwyn-Mayer (MGM)"/>
    <n v="122"/>
  </r>
  <r>
    <s v="Affliction"/>
    <s v="R"/>
    <x v="0"/>
    <x v="17"/>
    <s v="February 19, 1999 (United States)"/>
    <n v="7"/>
    <x v="29"/>
    <s v="Paul Schrader"/>
    <s v="Russell Banks"/>
    <s v="Nick Nolte"/>
    <s v="United States"/>
    <n v="6000000"/>
    <n v="6330054"/>
    <s v="JVC Entertainment Networks"/>
    <n v="114"/>
  </r>
  <r>
    <s v="Love Jones"/>
    <s v="R"/>
    <x v="0"/>
    <x v="17"/>
    <s v="March 14, 1997 (United States)"/>
    <n v="7.4"/>
    <x v="34"/>
    <s v="Theodore Witcher"/>
    <s v="Theodore Witcher"/>
    <s v="Larenz Tate"/>
    <s v="United States"/>
    <n v="10000000"/>
    <n v="12782749"/>
    <s v="Addis Wechsler Pictures"/>
    <n v="104"/>
  </r>
  <r>
    <s v="A Thousand Acres"/>
    <s v="R"/>
    <x v="0"/>
    <x v="17"/>
    <s v="September 19, 1997 (United States)"/>
    <n v="6.1"/>
    <x v="49"/>
    <s v="Jocelyn Moorhouse"/>
    <s v="Jane Smiley"/>
    <s v="Michelle Pfeiffer"/>
    <s v="United States"/>
    <n v="28000000"/>
    <n v="7936780"/>
    <s v="Touchstone Pictures"/>
    <n v="105"/>
  </r>
  <r>
    <s v="Nowhere"/>
    <s v="R"/>
    <x v="3"/>
    <x v="17"/>
    <s v="May 9, 1997 (United States)"/>
    <n v="6.5"/>
    <x v="255"/>
    <s v="Gregg Araki"/>
    <s v="Gregg Araki"/>
    <s v="James Duval"/>
    <s v="United States"/>
    <n v="0"/>
    <n v="194201"/>
    <s v="Blurco"/>
    <n v="82"/>
  </r>
  <r>
    <s v="Hoodlum"/>
    <s v="R"/>
    <x v="6"/>
    <x v="17"/>
    <s v="August 27, 1997 (United States)"/>
    <n v="6.3"/>
    <x v="35"/>
    <s v="Bill Duke"/>
    <s v="Chris Brancato"/>
    <s v="Laurence Fishburne"/>
    <s v="United States"/>
    <n v="30000000"/>
    <n v="23499102"/>
    <s v="United Artists"/>
    <n v="130"/>
  </r>
  <r>
    <s v="Excess Baggage"/>
    <s v="PG-13"/>
    <x v="2"/>
    <x v="17"/>
    <s v="August 29, 1997 (United States)"/>
    <n v="5.4"/>
    <x v="38"/>
    <s v="Marco Brambilla"/>
    <s v="Max D. Adams"/>
    <s v="Alicia Silverstone"/>
    <s v="United States"/>
    <n v="20000000"/>
    <n v="14515490"/>
    <s v="Columbia Pictures"/>
    <n v="101"/>
  </r>
  <r>
    <s v="Fever Pitch"/>
    <s v="R"/>
    <x v="3"/>
    <x v="17"/>
    <s v="April 4, 1997 (United Kingdom)"/>
    <n v="6.7"/>
    <x v="9"/>
    <s v="David Evans"/>
    <s v="Nick Hornby"/>
    <s v="Colin Firth"/>
    <s v="United Kingdom"/>
    <n v="0"/>
    <n v="3736"/>
    <s v="Channel Four Films"/>
    <n v="102"/>
  </r>
  <r>
    <s v="The Man Who Knew Too Little"/>
    <s v="PG"/>
    <x v="3"/>
    <x v="17"/>
    <s v="November 14, 1997 (United States)"/>
    <n v="6.6"/>
    <x v="189"/>
    <s v="Jon Amiel"/>
    <s v="Robert Farrar"/>
    <s v="Bill Murray"/>
    <s v="United States"/>
    <n v="20000000"/>
    <n v="13717039"/>
    <s v="Warner Bros."/>
    <n v="94"/>
  </r>
  <r>
    <s v="The Beautician and the Beast"/>
    <s v="PG"/>
    <x v="3"/>
    <x v="17"/>
    <s v="February 7, 1997 (United States)"/>
    <n v="5.5"/>
    <x v="303"/>
    <s v="Ken Kwapis"/>
    <s v="Todd Graff"/>
    <s v="Fran Drescher"/>
    <s v="United States"/>
    <n v="16000000"/>
    <n v="11486880"/>
    <s v="High School Sweethearts"/>
    <n v="105"/>
  </r>
  <r>
    <s v="Suicide Kings"/>
    <s v="R"/>
    <x v="3"/>
    <x v="17"/>
    <s v="September 25, 1998 (Greece)"/>
    <n v="6.9"/>
    <x v="15"/>
    <s v="Peter O'Fallon"/>
    <s v="Josh McKinney"/>
    <s v="Christopher Walken"/>
    <s v="United States"/>
    <n v="5000000"/>
    <n v="1740156"/>
    <s v="Live Entertainment"/>
    <n v="106"/>
  </r>
  <r>
    <s v="City of Industry"/>
    <s v="R"/>
    <x v="6"/>
    <x v="17"/>
    <s v="March 14, 1997 (United States)"/>
    <n v="6.1"/>
    <x v="37"/>
    <s v="John Irvin"/>
    <s v="Ken Solarz"/>
    <s v="Harvey Keitel"/>
    <s v="United States"/>
    <n v="8000000"/>
    <n v="1568258"/>
    <s v="Largo Entertainment"/>
    <n v="97"/>
  </r>
  <r>
    <s v="Bent"/>
    <s v="NC-17"/>
    <x v="0"/>
    <x v="17"/>
    <s v="November 26, 1997 (United States)"/>
    <n v="7.2"/>
    <x v="102"/>
    <s v="Sean Mathias"/>
    <s v="Martin Sherman"/>
    <s v="Lothaire Bluteau"/>
    <s v="United Kingdom"/>
    <n v="0"/>
    <n v="496059"/>
    <s v="Channel Four Films"/>
    <n v="105"/>
  </r>
  <r>
    <s v="One Eight Seven"/>
    <s v="R"/>
    <x v="0"/>
    <x v="17"/>
    <s v="July 30, 1997 (United States)"/>
    <n v="6.7"/>
    <x v="301"/>
    <s v="Kevin Reynolds"/>
    <s v="Scott Yagemann"/>
    <s v="Samuel L. Jackson"/>
    <s v="United States"/>
    <n v="20000000"/>
    <n v="5727130"/>
    <s v="Icon Entertainment International"/>
    <n v="119"/>
  </r>
  <r>
    <s v="Mrs. Brown"/>
    <s v="PG"/>
    <x v="5"/>
    <x v="17"/>
    <s v="October 3, 1997 (United States)"/>
    <n v="7.2"/>
    <x v="21"/>
    <s v="John Madden"/>
    <s v="Jeremy Brock"/>
    <s v="Judi Dench"/>
    <s v="United Kingdom"/>
    <n v="0"/>
    <n v="9229808"/>
    <s v="BBC Scotland"/>
    <n v="101"/>
  </r>
  <r>
    <s v="Deconstructing Harry"/>
    <s v="R"/>
    <x v="3"/>
    <x v="17"/>
    <s v="January 2, 1998 (United States)"/>
    <n v="7.4"/>
    <x v="348"/>
    <s v="Woody Allen"/>
    <s v="Woody Allen"/>
    <s v="Woody Allen"/>
    <s v="United States"/>
    <n v="20000000"/>
    <n v="10686841"/>
    <s v="Sweetland Films"/>
    <n v="96"/>
  </r>
  <r>
    <s v="A Life Less Ordinary"/>
    <s v="R"/>
    <x v="3"/>
    <x v="17"/>
    <s v="October 24, 1997 (United States)"/>
    <n v="6.4"/>
    <x v="251"/>
    <s v="Danny Boyle"/>
    <s v="John Hodge"/>
    <s v="Cameron Diaz"/>
    <s v="United Kingdom"/>
    <n v="12000000"/>
    <n v="4366722"/>
    <s v="Channel Four Films"/>
    <n v="103"/>
  </r>
  <r>
    <s v="Fireworks"/>
    <m/>
    <x v="6"/>
    <x v="17"/>
    <s v="March 20, 1998 (United States)"/>
    <n v="7.8"/>
    <x v="17"/>
    <s v="Takeshi Kitano"/>
    <s v="Takeshi Kitano"/>
    <s v="Takeshi Kitano"/>
    <s v="Japan"/>
    <n v="0"/>
    <n v="500000"/>
    <s v="Bandai Visual Company"/>
    <n v="103"/>
  </r>
  <r>
    <s v="Insomnia"/>
    <s v="Not Rated"/>
    <x v="6"/>
    <x v="17"/>
    <s v="May 29, 1998 (United States)"/>
    <n v="7.3"/>
    <x v="21"/>
    <s v="Erik Skjoldbjærg"/>
    <s v="Nikolaj Frobenius"/>
    <s v="Stellan Skarsgård"/>
    <s v="Norway"/>
    <n v="0"/>
    <n v="227569"/>
    <s v="Norsk Film"/>
    <n v="96"/>
  </r>
  <r>
    <s v="Booty Call"/>
    <s v="R"/>
    <x v="3"/>
    <x v="17"/>
    <s v="February 26, 1997 (United States)"/>
    <n v="5.4"/>
    <x v="255"/>
    <s v="Jeff Pollack"/>
    <s v="Takashi Bufford"/>
    <s v="Jamie Foxx"/>
    <s v="United States"/>
    <n v="0"/>
    <n v="20050376"/>
    <s v="Columbia Pictures"/>
    <n v="79"/>
  </r>
  <r>
    <s v="Nightwatch"/>
    <s v="R"/>
    <x v="0"/>
    <x v="17"/>
    <s v="April 17, 1998 (United States)"/>
    <n v="6.2"/>
    <x v="97"/>
    <s v="Ole Bornedal"/>
    <s v="Ole Bornedal"/>
    <s v="Ewan McGregor"/>
    <s v="United States"/>
    <n v="0"/>
    <n v="1179002"/>
    <s v="Dimension Films"/>
    <n v="101"/>
  </r>
  <r>
    <s v="The Night Flier"/>
    <s v="R"/>
    <x v="7"/>
    <x v="17"/>
    <s v="February 6, 1998 (United States)"/>
    <n v="6"/>
    <x v="107"/>
    <s v="Mark Pavia"/>
    <s v="Stephen King"/>
    <s v="Miguel Ferrer"/>
    <s v="United States"/>
    <n v="1000000"/>
    <n v="125397"/>
    <s v="New Amsterdam Entertainment"/>
    <n v="94"/>
  </r>
  <r>
    <s v="Kull the Conqueror"/>
    <s v="PG-13"/>
    <x v="2"/>
    <x v="17"/>
    <s v="August 29, 1997 (United States)"/>
    <n v="4.9000000000000004"/>
    <x v="102"/>
    <s v="John Nicolella"/>
    <s v="Robert E. Howard"/>
    <s v="Kevin Sorbo"/>
    <s v="United States"/>
    <n v="30000000"/>
    <n v="6112613"/>
    <s v="Universal Pictures"/>
    <n v="95"/>
  </r>
  <r>
    <s v="The Spanish Prisoner"/>
    <s v="PG"/>
    <x v="0"/>
    <x v="17"/>
    <s v="May 15, 1998 (United States)"/>
    <n v="7.2"/>
    <x v="22"/>
    <s v="David Mamet"/>
    <s v="David Mamet"/>
    <s v="Steve Martin"/>
    <s v="United States"/>
    <n v="10000000"/>
    <n v="9593903"/>
    <s v="Jasmine Productions Inc."/>
    <n v="110"/>
  </r>
  <r>
    <s v="The Pest"/>
    <s v="PG-13"/>
    <x v="3"/>
    <x v="17"/>
    <s v="February 7, 1997 (United States)"/>
    <n v="5"/>
    <x v="140"/>
    <s v="Paul Miller"/>
    <s v="David Bar Katz"/>
    <s v="John Leguizamo"/>
    <s v="United States"/>
    <n v="8000000"/>
    <n v="3600616"/>
    <s v="Papazian-Hirsch Entertainment International"/>
    <n v="84"/>
  </r>
  <r>
    <s v="The Wings of the Dove"/>
    <s v="R"/>
    <x v="0"/>
    <x v="17"/>
    <s v="March 13, 1998 (United States)"/>
    <n v="7.1"/>
    <x v="35"/>
    <s v="Iain Softley"/>
    <s v="Henry James"/>
    <s v="Helena Bonham Carter"/>
    <s v="United States"/>
    <n v="0"/>
    <n v="13692848"/>
    <s v="Miramax"/>
    <n v="102"/>
  </r>
  <r>
    <s v="Warriors of Virtue"/>
    <s v="PG"/>
    <x v="2"/>
    <x v="17"/>
    <s v="May 2, 1997 (United States)"/>
    <n v="4.7"/>
    <x v="156"/>
    <s v="Ronny Yu"/>
    <s v="Michael Vickerman"/>
    <s v="Angus Macfadyen"/>
    <s v="United States"/>
    <n v="35000000"/>
    <n v="6537036"/>
    <s v="China Film Co-Production Corporation"/>
    <n v="101"/>
  </r>
  <r>
    <s v="Gridlock'd"/>
    <s v="R"/>
    <x v="3"/>
    <x v="17"/>
    <s v="January 29, 1997 (United States)"/>
    <n v="6.9"/>
    <x v="30"/>
    <s v="Vondie Curtis-Hall"/>
    <s v="Vondie Curtis-Hall"/>
    <s v="Tupac Shakur"/>
    <s v="United States"/>
    <n v="0"/>
    <n v="5571205"/>
    <s v="Def Pictures"/>
    <n v="91"/>
  </r>
  <r>
    <s v="FairyTale: A True Story"/>
    <s v="PG"/>
    <x v="0"/>
    <x v="17"/>
    <s v="October 24, 1997 (United States)"/>
    <n v="6.5"/>
    <x v="106"/>
    <s v="Charles Sturridge"/>
    <s v="Albert Ash"/>
    <s v="Paul McGann"/>
    <s v="United Kingdom"/>
    <n v="0"/>
    <n v="14059077"/>
    <s v="Icon Entertainment International"/>
    <n v="99"/>
  </r>
  <r>
    <s v="The Apostle"/>
    <s v="PG-13"/>
    <x v="0"/>
    <x v="17"/>
    <s v="February 20, 1998 (United States)"/>
    <n v="7.2"/>
    <x v="21"/>
    <s v="Robert Duvall"/>
    <s v="Robert Duvall"/>
    <s v="Robert Duvall"/>
    <s v="United States"/>
    <n v="5000000"/>
    <n v="19868354"/>
    <s v="Butcher's Run Films"/>
    <n v="134"/>
  </r>
  <r>
    <s v="Still Breathing"/>
    <s v="PG-13"/>
    <x v="3"/>
    <x v="17"/>
    <s v="November 12, 1998 (Singapore)"/>
    <n v="6.7"/>
    <x v="139"/>
    <s v="James F. Robinson"/>
    <s v="James F. Robinson"/>
    <s v="Brendan Fraser"/>
    <s v="United States"/>
    <n v="0"/>
    <n v="228455"/>
    <s v="ZapPictures"/>
    <n v="109"/>
  </r>
  <r>
    <s v="Mr. Nice Guy"/>
    <s v="PG-13"/>
    <x v="2"/>
    <x v="17"/>
    <s v="March 20, 1998 (United States)"/>
    <n v="6.2"/>
    <x v="19"/>
    <s v="Sammo Kam-Bo Hung"/>
    <s v="Fibe Ma"/>
    <s v="Jackie Chan"/>
    <s v="Hong Kong"/>
    <n v="0"/>
    <n v="18814720"/>
    <s v="GH Pictures"/>
    <n v="88"/>
  </r>
  <r>
    <s v="That Darn Cat"/>
    <s v="PG"/>
    <x v="2"/>
    <x v="17"/>
    <s v="February 14, 1997 (United States)"/>
    <n v="4.7"/>
    <x v="90"/>
    <s v="Bob Spiers"/>
    <s v="Gordon Gordon"/>
    <s v="Christina Ricci"/>
    <s v="United States"/>
    <n v="0"/>
    <n v="18301610"/>
    <s v="Walt Disney Pictures"/>
    <n v="89"/>
  </r>
  <r>
    <s v="Anna Karenina"/>
    <s v="PG-13"/>
    <x v="0"/>
    <x v="17"/>
    <s v="April 4, 1997 (United States)"/>
    <n v="6.3"/>
    <x v="106"/>
    <s v="Bernard Rose"/>
    <s v="Lev Tolstoy"/>
    <s v="Sophie Marceau"/>
    <s v="United States"/>
    <n v="35000000"/>
    <n v="858553"/>
    <s v="Icon Entertainment International"/>
    <n v="108"/>
  </r>
  <r>
    <s v="Ulee's Gold"/>
    <s v="R"/>
    <x v="0"/>
    <x v="17"/>
    <s v="July 18, 1997 (United States)"/>
    <n v="7"/>
    <x v="261"/>
    <s v="Victor Nunez"/>
    <s v="Victor Nunez"/>
    <s v="Peter Fonda"/>
    <s v="United States"/>
    <n v="2700000"/>
    <n v="9161691"/>
    <s v="Clinica Estetico"/>
    <n v="113"/>
  </r>
  <r>
    <s v="Prefontaine"/>
    <s v="PG-13"/>
    <x v="5"/>
    <x v="17"/>
    <s v="January 24, 1997 (United States)"/>
    <n v="6.8"/>
    <x v="256"/>
    <s v="Steve James"/>
    <s v="Steve James"/>
    <s v="Jared Leto"/>
    <s v="United States"/>
    <n v="8000000"/>
    <n v="589304"/>
    <s v="Hollywood Pictures"/>
    <n v="106"/>
  </r>
  <r>
    <s v="Cats Don't Dance"/>
    <s v="G"/>
    <x v="10"/>
    <x v="17"/>
    <s v="March 26, 1997 (United States)"/>
    <n v="6.9"/>
    <x v="200"/>
    <s v="Mark Dindal"/>
    <s v="Mark Dindal"/>
    <s v="Scott Bakula"/>
    <s v="United States"/>
    <n v="32000000"/>
    <n v="3566637"/>
    <s v="David Kirschner Productions"/>
    <n v="75"/>
  </r>
  <r>
    <s v="Turbulence"/>
    <s v="R"/>
    <x v="2"/>
    <x v="17"/>
    <s v="January 10, 1997 (United States)"/>
    <n v="4.9000000000000004"/>
    <x v="35"/>
    <s v="Robert Butler"/>
    <s v="Jonathan Brett"/>
    <s v="Ray Liotta"/>
    <s v="United States"/>
    <n v="55000000"/>
    <n v="11538235"/>
    <s v="Rysher Entertainment"/>
    <n v="100"/>
  </r>
  <r>
    <s v="One Night Stand"/>
    <s v="R"/>
    <x v="0"/>
    <x v="17"/>
    <s v="September 17, 1997 (France)"/>
    <n v="5.8"/>
    <x v="252"/>
    <s v="Mike Figgis"/>
    <s v="Mike Figgis"/>
    <s v="Wesley Snipes"/>
    <s v="United States"/>
    <n v="24000000"/>
    <n v="2642983"/>
    <s v="New Line Cinema"/>
    <n v="102"/>
  </r>
  <r>
    <s v="Paradise Road"/>
    <s v="R"/>
    <x v="0"/>
    <x v="17"/>
    <s v="April 11, 1997 (United States)"/>
    <n v="6.8"/>
    <x v="49"/>
    <s v="Bruce Beresford"/>
    <s v="David Giles"/>
    <s v="Glenn Close"/>
    <s v="Australia"/>
    <n v="16000000"/>
    <n v="2007100"/>
    <s v="Samson Productions Pty. Ltd."/>
    <n v="122"/>
  </r>
  <r>
    <s v="Trojan War"/>
    <s v="PG-13"/>
    <x v="3"/>
    <x v="17"/>
    <s v="October 1, 1997 (Brazil)"/>
    <n v="5.7"/>
    <x v="110"/>
    <s v="George Huang"/>
    <s v="Andy Burg"/>
    <s v="Will Friedle"/>
    <s v="United States"/>
    <n v="15000000"/>
    <n v="309"/>
    <s v="Daybreak"/>
    <n v="85"/>
  </r>
  <r>
    <s v="Mr. Magoo"/>
    <s v="PG"/>
    <x v="1"/>
    <x v="17"/>
    <s v="December 25, 1997 (United States)"/>
    <n v="4"/>
    <x v="30"/>
    <s v="Stanley Tong"/>
    <s v="Pat Proft"/>
    <s v="Leslie Nielsen"/>
    <s v="United States"/>
    <n v="30000000"/>
    <n v="21437192"/>
    <s v="Walt Disney Pictures"/>
    <n v="87"/>
  </r>
  <r>
    <s v="Fathers' Day"/>
    <s v="PG-13"/>
    <x v="3"/>
    <x v="17"/>
    <s v="May 9, 1997 (United States)"/>
    <n v="5.3"/>
    <x v="30"/>
    <s v="Ivan Reitman"/>
    <s v="Francis Veber"/>
    <s v="Robin Williams"/>
    <s v="United States"/>
    <n v="85000000"/>
    <n v="28598376"/>
    <s v="Northern Lights Entertainment"/>
    <n v="98"/>
  </r>
  <r>
    <s v="Lawn Dogs"/>
    <s v="R"/>
    <x v="0"/>
    <x v="17"/>
    <s v="May 15, 1998 (United States)"/>
    <n v="7.5"/>
    <x v="254"/>
    <s v="John Duigan"/>
    <s v="Naomi Wallace"/>
    <s v="Sam Rockwell"/>
    <s v="United Kingdom"/>
    <n v="8000000"/>
    <n v="106404"/>
    <s v="The Rank Organisation"/>
    <n v="101"/>
  </r>
  <r>
    <s v="Two Girls and a Guy"/>
    <s v="R"/>
    <x v="3"/>
    <x v="17"/>
    <s v="January 29, 1999 (United Kingdom)"/>
    <n v="5.5"/>
    <x v="194"/>
    <s v="James Toback"/>
    <s v="James Toback"/>
    <s v="Robert Downey Jr."/>
    <s v="United States"/>
    <n v="1000000"/>
    <n v="2057193"/>
    <s v="Fox Searchlight Pictures"/>
    <n v="84"/>
  </r>
  <r>
    <s v="Free Willy 3: The Rescue"/>
    <s v="PG"/>
    <x v="1"/>
    <x v="17"/>
    <s v="August 8, 1997 (United States)"/>
    <n v="4.8"/>
    <x v="349"/>
    <s v="Sam Pillsbury"/>
    <s v="Keith Walker"/>
    <s v="Jason James Richter"/>
    <s v="United States"/>
    <n v="0"/>
    <n v="3446539"/>
    <s v="Warner Bros. Family Entertainment"/>
    <n v="86"/>
  </r>
  <r>
    <s v="Knockin' on Heaven's Door"/>
    <s v="Not Rated"/>
    <x v="2"/>
    <x v="17"/>
    <s v="February 20, 1997 (Germany)"/>
    <n v="7.9"/>
    <x v="101"/>
    <s v="Thomas Jahn"/>
    <s v="Thomas Jahn"/>
    <s v="Til Schweiger"/>
    <s v="Germany"/>
    <n v="0"/>
    <n v="5710"/>
    <s v="Buena Vista International Film Production (Germany)"/>
    <n v="87"/>
  </r>
  <r>
    <s v="The House of Yes"/>
    <s v="R"/>
    <x v="3"/>
    <x v="17"/>
    <s v="October 10, 1997 (United States)"/>
    <n v="6.6"/>
    <x v="254"/>
    <s v="Mark Waters"/>
    <s v="Wendy MacLeod"/>
    <s v="Parker Posey"/>
    <s v="United States"/>
    <n v="1500000"/>
    <n v="626057"/>
    <s v="Bandeira Entertainment"/>
    <n v="85"/>
  </r>
  <r>
    <s v="She's So Lovely"/>
    <s v="R"/>
    <x v="0"/>
    <x v="17"/>
    <s v="August 29, 1997 (United States)"/>
    <n v="5.9"/>
    <x v="253"/>
    <s v="Nick Cassavetes"/>
    <s v="John Cassavetes"/>
    <s v="Sean Penn"/>
    <s v="France"/>
    <n v="18000000"/>
    <n v="7281450"/>
    <s v="Miramax"/>
    <n v="100"/>
  </r>
  <r>
    <s v="Twin Town"/>
    <s v="Unrated"/>
    <x v="3"/>
    <x v="17"/>
    <s v="May 9, 1997 (United States)"/>
    <n v="6.8"/>
    <x v="37"/>
    <s v="Kevin Allen"/>
    <s v="Kevin Allen"/>
    <s v="Llyr Ifans"/>
    <s v="United Kingdom"/>
    <n v="3300000"/>
    <n v="127923"/>
    <s v="Agenda"/>
    <n v="99"/>
  </r>
  <r>
    <s v="Leave It to Beaver"/>
    <s v="PG"/>
    <x v="3"/>
    <x v="17"/>
    <s v="August 22, 1997 (United States)"/>
    <n v="5.2"/>
    <x v="36"/>
    <s v="Andy Cadiff"/>
    <s v="Bob Mosher"/>
    <s v="Christopher McDonald"/>
    <s v="United States"/>
    <n v="15000000"/>
    <n v="10925060"/>
    <s v="Robert Simonds Productions"/>
    <n v="84"/>
  </r>
  <r>
    <s v="A Simple Wish"/>
    <s v="PG"/>
    <x v="3"/>
    <x v="17"/>
    <s v="July 11, 1997 (United States)"/>
    <n v="5.4"/>
    <x v="49"/>
    <s v="Michael Ritchie"/>
    <s v="Jeff Rothberg"/>
    <s v="Martin Short"/>
    <s v="United States"/>
    <n v="28000000"/>
    <n v="8345056"/>
    <s v="Universal Pictures"/>
    <n v="89"/>
  </r>
  <r>
    <s v="Going All the Way"/>
    <s v="R"/>
    <x v="3"/>
    <x v="17"/>
    <s v="September 19, 1997 (United States)"/>
    <n v="5.7"/>
    <x v="57"/>
    <s v="Mark Pellington"/>
    <s v="Dan Wakefield"/>
    <s v="Jeremy Davies"/>
    <s v="United States"/>
    <n v="0"/>
    <n v="113069"/>
    <s v="Lakeshore Entertainment"/>
    <n v="103"/>
  </r>
  <r>
    <s v="Star Kid"/>
    <s v="PG"/>
    <x v="1"/>
    <x v="17"/>
    <s v="January 16, 1998 (United States)"/>
    <n v="5.3"/>
    <x v="47"/>
    <s v="Manny Coto"/>
    <s v="Manny Coto"/>
    <s v="Joseph Mazzello"/>
    <s v="United States"/>
    <n v="12000000"/>
    <n v="7029025"/>
    <s v="JLT Productions"/>
    <n v="101"/>
  </r>
  <r>
    <s v="Plump Fiction"/>
    <s v="R"/>
    <x v="3"/>
    <x v="17"/>
    <s v="May 23, 1997 (Poland)"/>
    <n v="2.7"/>
    <x v="112"/>
    <s v="Bob Koherr"/>
    <s v="Bob Koherr"/>
    <s v="Tommy Davidson"/>
    <s v="United States"/>
    <n v="0"/>
    <n v="71145"/>
    <s v="Plump Fiction LLC"/>
    <n v="82"/>
  </r>
  <r>
    <s v="The Last Time I Committed Suicide"/>
    <s v="R"/>
    <x v="5"/>
    <x v="17"/>
    <s v="June 20, 1997 (United States)"/>
    <n v="5.6"/>
    <x v="68"/>
    <s v="Stephen Kay"/>
    <s v="Neal Cassady"/>
    <s v="Thomas Jane"/>
    <s v="United States"/>
    <n v="4000000"/>
    <n v="46362"/>
    <s v="Bates Entertainment"/>
    <n v="92"/>
  </r>
  <r>
    <s v="Out to Sea"/>
    <s v="PG-13"/>
    <x v="3"/>
    <x v="17"/>
    <s v="July 2, 1997 (United States)"/>
    <n v="6.1"/>
    <x v="145"/>
    <s v="Martha Coolidge"/>
    <s v="Robert Nelson Jacobs"/>
    <s v="Jack Lemmon"/>
    <s v="United States"/>
    <n v="33000000"/>
    <n v="30716901"/>
    <s v="Twentieth Century Fox"/>
    <n v="106"/>
  </r>
  <r>
    <s v="Gone Fishin'"/>
    <s v="PG"/>
    <x v="3"/>
    <x v="17"/>
    <s v="May 30, 1997 (United States)"/>
    <n v="4.8"/>
    <x v="302"/>
    <s v="Christopher Cain"/>
    <s v="Jill Mazursky"/>
    <s v="Joe Pesci"/>
    <s v="United States"/>
    <n v="53000000"/>
    <n v="19745922"/>
    <s v="Caravan Pictures"/>
    <n v="94"/>
  </r>
  <r>
    <s v="Gang Related"/>
    <s v="R"/>
    <x v="2"/>
    <x v="17"/>
    <s v="October 8, 1997 (United States)"/>
    <n v="6.5"/>
    <x v="145"/>
    <s v="Jim Kouf"/>
    <s v="Jim Kouf"/>
    <s v="Jim Belushi"/>
    <s v="United States"/>
    <n v="0"/>
    <n v="5906773"/>
    <s v="Orion Pictures"/>
    <n v="111"/>
  </r>
  <r>
    <s v="Most Wanted"/>
    <s v="R"/>
    <x v="2"/>
    <x v="17"/>
    <s v="October 10, 1997 (United States)"/>
    <n v="5.6"/>
    <x v="37"/>
    <s v="David Hogan"/>
    <s v="Keenen Ivory Wayans"/>
    <s v="Keenen Ivory Wayans"/>
    <s v="United States"/>
    <n v="25000000"/>
    <n v="11838218"/>
    <s v="Ivory Way Productions"/>
    <n v="99"/>
  </r>
  <r>
    <s v="8 Heads in a Duffel Bag"/>
    <s v="R"/>
    <x v="1"/>
    <x v="17"/>
    <s v="April 18, 1997 (United States)"/>
    <n v="5.4"/>
    <x v="107"/>
    <s v="Tom Schulman"/>
    <s v="Tom Schulman"/>
    <s v="Joe Pesci"/>
    <s v="United States"/>
    <n v="3000000"/>
    <n v="3602884"/>
    <s v="Orion Pictures"/>
    <n v="95"/>
  </r>
  <r>
    <s v="The Sixth Man"/>
    <s v="PG-13"/>
    <x v="3"/>
    <x v="17"/>
    <s v="March 28, 1997 (United States)"/>
    <n v="5.7"/>
    <x v="106"/>
    <s v="Randall Miller"/>
    <s v="Christopher Reed"/>
    <s v="Marlon Wayans"/>
    <s v="United States"/>
    <n v="11000000"/>
    <n v="14772788"/>
    <s v="All Net Productions"/>
    <n v="107"/>
  </r>
  <r>
    <s v="Firelight"/>
    <s v="R"/>
    <x v="0"/>
    <x v="17"/>
    <s v="September 4, 1998 (United States)"/>
    <n v="7.2"/>
    <x v="90"/>
    <s v="William Nicholson"/>
    <s v="William Nicholson"/>
    <s v="Sophie Marceau"/>
    <s v="United Kingdom"/>
    <n v="0"/>
    <n v="785482"/>
    <s v="Carnival Film &amp; Television"/>
    <n v="103"/>
  </r>
  <r>
    <s v="Masterminds"/>
    <s v="PG-13"/>
    <x v="2"/>
    <x v="17"/>
    <s v="August 22, 1997 (United States)"/>
    <n v="5.2"/>
    <x v="99"/>
    <s v="Roger Christian"/>
    <s v="Floyd Byars"/>
    <s v="Patrick Stewart"/>
    <s v="United States"/>
    <n v="0"/>
    <n v="1935539"/>
    <s v="Columbia Pictures"/>
    <n v="106"/>
  </r>
  <r>
    <s v="The Real Blonde"/>
    <s v="R"/>
    <x v="3"/>
    <x v="17"/>
    <s v="February 27, 1998 (United States)"/>
    <n v="6"/>
    <x v="41"/>
    <s v="Tom DiCillo"/>
    <s v="Tom DiCillo"/>
    <s v="Matthew Modine"/>
    <s v="United States"/>
    <n v="0"/>
    <n v="83488"/>
    <s v="Lakeshore Entertainment"/>
    <n v="105"/>
  </r>
  <r>
    <s v="The Assignment"/>
    <s v="R"/>
    <x v="2"/>
    <x v="17"/>
    <s v="September 26, 1997 (United States)"/>
    <n v="6.9"/>
    <x v="39"/>
    <s v="Christian Duguay"/>
    <s v="Dan Gordon"/>
    <s v="Aidan Quinn"/>
    <s v="Canada"/>
    <n v="0"/>
    <n v="332597"/>
    <s v="Triumph Films"/>
    <n v="115"/>
  </r>
  <r>
    <s v="Eight Days a Week"/>
    <s v="R"/>
    <x v="3"/>
    <x v="17"/>
    <s v="February 26, 1999 (United States)"/>
    <n v="6.2"/>
    <x v="46"/>
    <s v="Michael Davis"/>
    <s v="Michael Davis"/>
    <s v="Joshua Schaefer"/>
    <s v="United States"/>
    <n v="0"/>
    <n v="9090"/>
    <s v="Underdog Productions"/>
    <n v="92"/>
  </r>
  <r>
    <s v="Welcome to Sarajevo"/>
    <s v="R"/>
    <x v="0"/>
    <x v="17"/>
    <s v="November 26, 1997 (United States)"/>
    <n v="6.8"/>
    <x v="105"/>
    <s v="Michael Winterbottom"/>
    <s v="Michael Nicholson"/>
    <s v="Stephen Dillane"/>
    <s v="United Kingdom"/>
    <n v="9000000"/>
    <n v="334319"/>
    <s v="Miramax"/>
    <n v="103"/>
  </r>
  <r>
    <s v="Swept from the Sea"/>
    <s v="PG-13"/>
    <x v="0"/>
    <x v="17"/>
    <s v="January 23, 1998 (United States)"/>
    <n v="6.8"/>
    <x v="193"/>
    <s v="Beeban Kidron"/>
    <s v="Joseph Conrad"/>
    <s v="Rachel Weisz"/>
    <s v="United Kingdom"/>
    <n v="0"/>
    <n v="397020"/>
    <s v="TriStar Pictures"/>
    <n v="115"/>
  </r>
  <r>
    <s v="Playing God"/>
    <s v="R"/>
    <x v="6"/>
    <x v="17"/>
    <s v="October 17, 1997 (United States)"/>
    <n v="5.6"/>
    <x v="98"/>
    <s v="Andy Wilson"/>
    <s v="Mark Haskell Smith"/>
    <s v="David Duchovny"/>
    <s v="United States"/>
    <n v="12000000"/>
    <n v="4166918"/>
    <s v="Beacon Communications"/>
    <n v="94"/>
  </r>
  <r>
    <s v="In the Company of Men"/>
    <s v="R"/>
    <x v="3"/>
    <x v="17"/>
    <s v="August 1, 1997 (United States)"/>
    <n v="7.2"/>
    <x v="38"/>
    <s v="Neil LaBute"/>
    <s v="Neil LaBute"/>
    <s v="Aaron Eckhart"/>
    <s v="Canada"/>
    <n v="25000"/>
    <n v="2804473"/>
    <s v="Alliance Atlantis Communications"/>
    <n v="97"/>
  </r>
  <r>
    <s v="Hugo Pool"/>
    <s v="R"/>
    <x v="3"/>
    <x v="17"/>
    <s v="December 12, 1997 (United States)"/>
    <n v="5.0999999999999996"/>
    <x v="51"/>
    <s v="Robert Downey Sr."/>
    <s v="Robert Downey Sr."/>
    <s v="Alyssa Milano"/>
    <s v="United States"/>
    <n v="0"/>
    <n v="13330"/>
    <s v="BMG Independents"/>
    <n v="92"/>
  </r>
  <r>
    <s v="How to Be a Player"/>
    <s v="R"/>
    <x v="3"/>
    <x v="17"/>
    <s v="August 6, 1997 (United States)"/>
    <n v="5.4"/>
    <x v="192"/>
    <s v="Lionel C. Martin"/>
    <s v="Mark Brown"/>
    <s v="Bill Bellamy"/>
    <s v="United States"/>
    <n v="0"/>
    <n v="14009368"/>
    <s v="Def Pictures"/>
    <n v="93"/>
  </r>
  <r>
    <s v="The Locusts"/>
    <s v="R"/>
    <x v="0"/>
    <x v="17"/>
    <s v="October 3, 1997 (United States)"/>
    <n v="6.1"/>
    <x v="118"/>
    <s v="John Patrick Kelley"/>
    <s v="John Patrick Kelley"/>
    <s v="Kate Capshaw"/>
    <s v="United States"/>
    <n v="0"/>
    <n v="40158"/>
    <s v="Motion Picture Corporation of America (MPCA)"/>
    <n v="124"/>
  </r>
  <r>
    <s v="Mr. Jealousy"/>
    <s v="R"/>
    <x v="3"/>
    <x v="17"/>
    <s v="June 5, 1998 (United States)"/>
    <n v="6.4"/>
    <x v="40"/>
    <s v="Noah Baumbach"/>
    <s v="Noah Baumbach"/>
    <s v="Eric Stoltz"/>
    <s v="United States"/>
    <n v="0"/>
    <n v="301796"/>
    <s v="Joel Castleberg Productions"/>
    <n v="103"/>
  </r>
  <r>
    <s v="McHale's Navy"/>
    <s v="PG"/>
    <x v="2"/>
    <x v="17"/>
    <s v="April 18, 1997 (United States)"/>
    <n v="4.5999999999999996"/>
    <x v="150"/>
    <s v="Bryan Spicer"/>
    <s v="Peter Crabbe"/>
    <s v="Tom Arnold"/>
    <s v="United States"/>
    <n v="31190000"/>
    <n v="4529843"/>
    <s v="Sheinberg Productions"/>
    <n v="108"/>
  </r>
  <r>
    <s v="Oscar and Lucinda"/>
    <s v="R"/>
    <x v="0"/>
    <x v="17"/>
    <s v="December 31, 1997 (United States)"/>
    <n v="6.6"/>
    <x v="150"/>
    <s v="Gillian Armstrong"/>
    <s v="Laura Jones"/>
    <s v="Ralph Fiennes"/>
    <s v="United States"/>
    <n v="0"/>
    <n v="1897404"/>
    <s v="Australian Film Finance Corporation (AFFC)"/>
    <n v="132"/>
  </r>
  <r>
    <s v="Smilla's Sense of Snow"/>
    <s v="R"/>
    <x v="6"/>
    <x v="17"/>
    <s v="February 28, 1997 (United States)"/>
    <n v="6.4"/>
    <x v="21"/>
    <s v="Bille August"/>
    <s v="Peter Høeg"/>
    <s v="Julia Ormond"/>
    <s v="Denmark"/>
    <n v="35000000"/>
    <n v="2372903"/>
    <s v="Constantin Film"/>
    <n v="121"/>
  </r>
  <r>
    <s v="Trial and Error"/>
    <s v="PG-13"/>
    <x v="3"/>
    <x v="17"/>
    <s v="May 30, 1997 (United States)"/>
    <n v="5.8"/>
    <x v="199"/>
    <s v="Jonathan Lynn"/>
    <s v="Sara Bernstein"/>
    <s v="Michael Richards"/>
    <s v="United States"/>
    <n v="0"/>
    <n v="14598571"/>
    <s v="Larger Than Life Productions"/>
    <n v="98"/>
  </r>
  <r>
    <s v="The MatchMaker"/>
    <s v="R"/>
    <x v="3"/>
    <x v="17"/>
    <s v="October 3, 1997 (United States)"/>
    <n v="6.5"/>
    <x v="201"/>
    <s v="Mark Joffe"/>
    <s v="Greg Dinner"/>
    <s v="Janeane Garofalo"/>
    <s v="Ireland"/>
    <n v="0"/>
    <n v="3392080"/>
    <s v="Good Film Company"/>
    <n v="97"/>
  </r>
  <r>
    <s v="The Big Lebowski"/>
    <s v="R"/>
    <x v="3"/>
    <x v="18"/>
    <s v="March 6, 1998 (United States)"/>
    <n v="8.1"/>
    <x v="575"/>
    <s v="Joel Coen"/>
    <s v="Ethan Coen"/>
    <s v="Jeff Bridges"/>
    <s v="United States"/>
    <n v="15000000"/>
    <n v="46748721"/>
    <s v="Polygram Filmed Entertainment"/>
    <n v="117"/>
  </r>
  <r>
    <s v="Saving Private Ryan"/>
    <s v="R"/>
    <x v="0"/>
    <x v="18"/>
    <s v="July 24, 1998 (United States)"/>
    <n v="8.6"/>
    <x v="479"/>
    <s v="Steven Spielberg"/>
    <s v="Robert Rodat"/>
    <s v="Tom Hanks"/>
    <s v="United States"/>
    <n v="70000000"/>
    <n v="482349603"/>
    <s v="Dreamworks Pictures"/>
    <n v="169"/>
  </r>
  <r>
    <s v="American History X"/>
    <s v="R"/>
    <x v="0"/>
    <x v="18"/>
    <s v="November 20, 1998 (United States)"/>
    <n v="8.5"/>
    <x v="287"/>
    <s v="Tony Kaye"/>
    <s v="David McKenna"/>
    <s v="Edward Norton"/>
    <s v="United States"/>
    <n v="20000000"/>
    <n v="23875127"/>
    <s v="New Line Cinema"/>
    <n v="119"/>
  </r>
  <r>
    <s v="Lock, Stock and Two Smoking Barrels"/>
    <s v="R"/>
    <x v="2"/>
    <x v="18"/>
    <s v="August 28, 1998 (United Kingdom)"/>
    <n v="8.1999999999999993"/>
    <x v="576"/>
    <s v="Guy Ritchie"/>
    <s v="Guy Ritchie"/>
    <s v="Jason Flemyng"/>
    <s v="United Kingdom"/>
    <n v="0"/>
    <n v="3753929"/>
    <s v="Summit Entertainment"/>
    <n v="107"/>
  </r>
  <r>
    <s v="The Truman Show"/>
    <s v="PG"/>
    <x v="3"/>
    <x v="18"/>
    <s v="June 5, 1998 (United States)"/>
    <n v="8.1"/>
    <x v="577"/>
    <s v="Peter Weir"/>
    <s v="Andrew Niccol"/>
    <s v="Jim Carrey"/>
    <s v="United States"/>
    <n v="60000000"/>
    <n v="264118201"/>
    <s v="Paramount Pictures"/>
    <n v="103"/>
  </r>
  <r>
    <s v="Armageddon"/>
    <s v="PG-13"/>
    <x v="2"/>
    <x v="18"/>
    <s v="July 1, 1998 (United States)"/>
    <n v="6.7"/>
    <x v="578"/>
    <s v="Michael Bay"/>
    <s v="Jonathan Hensleigh"/>
    <s v="Bruce Willis"/>
    <s v="United States"/>
    <n v="140000000"/>
    <n v="553709788"/>
    <s v="Touchstone Pictures"/>
    <n v="151"/>
  </r>
  <r>
    <s v="Rounders"/>
    <s v="R"/>
    <x v="6"/>
    <x v="18"/>
    <s v="September 11, 1998 (United States)"/>
    <n v="7.3"/>
    <x v="387"/>
    <s v="John Dahl"/>
    <s v="David Levien"/>
    <s v="Matt Damon"/>
    <s v="United States"/>
    <n v="12000000"/>
    <n v="22912409"/>
    <s v="Miramax"/>
    <n v="121"/>
  </r>
  <r>
    <s v="The Parent Trap"/>
    <s v="PG"/>
    <x v="1"/>
    <x v="18"/>
    <s v="July 29, 1998 (United States)"/>
    <n v="6.6"/>
    <x v="417"/>
    <s v="Nancy Meyers"/>
    <s v="Erich Kästner"/>
    <s v="Lindsay Lohan"/>
    <s v="United States"/>
    <n v="0"/>
    <n v="92108659"/>
    <s v="Cinema Vehicle Services"/>
    <n v="128"/>
  </r>
  <r>
    <s v="Wild Things"/>
    <s v="R"/>
    <x v="6"/>
    <x v="18"/>
    <s v="March 20, 1998 (United States)"/>
    <n v="6.5"/>
    <x v="490"/>
    <s v="John McNaughton"/>
    <s v="Stephen Peters"/>
    <s v="Kevin Bacon"/>
    <s v="United States"/>
    <n v="20000000"/>
    <n v="30166293"/>
    <s v="Mandalay Entertainment"/>
    <n v="108"/>
  </r>
  <r>
    <s v="Blade"/>
    <s v="R"/>
    <x v="2"/>
    <x v="18"/>
    <s v="August 21, 1998 (United States)"/>
    <n v="7.1"/>
    <x v="286"/>
    <s v="Stephen Norrington"/>
    <s v="David S. Goyer"/>
    <s v="Wesley Snipes"/>
    <s v="United States"/>
    <n v="45000000"/>
    <n v="131183530"/>
    <s v="Amen Ra Films"/>
    <n v="120"/>
  </r>
  <r>
    <s v="The Wedding Singer"/>
    <s v="PG-13"/>
    <x v="3"/>
    <x v="18"/>
    <s v="February 13, 1998 (United States)"/>
    <n v="6.9"/>
    <x v="579"/>
    <s v="Frank Coraci"/>
    <s v="Tim Herlihy"/>
    <s v="Adam Sandler"/>
    <s v="United States"/>
    <n v="18000000"/>
    <n v="123306987"/>
    <s v="Juno Pix"/>
    <n v="97"/>
  </r>
  <r>
    <s v="Meet Joe Black"/>
    <s v="PG-13"/>
    <x v="0"/>
    <x v="18"/>
    <s v="November 13, 1998 (United States)"/>
    <n v="7.2"/>
    <x v="580"/>
    <s v="Martin Brest"/>
    <s v="Ron Osborn"/>
    <s v="Brad Pitt"/>
    <s v="United States"/>
    <n v="90000000"/>
    <n v="142940100"/>
    <s v="Universal Pictures"/>
    <n v="178"/>
  </r>
  <r>
    <s v="Rush Hour"/>
    <s v="PG-13"/>
    <x v="2"/>
    <x v="18"/>
    <s v="September 18, 1998 (United States)"/>
    <n v="7"/>
    <x v="464"/>
    <s v="Brett Ratner"/>
    <s v="Ross LaManna"/>
    <s v="Jackie Chan"/>
    <s v="United States"/>
    <n v="33000000"/>
    <n v="244721064"/>
    <s v="New Line Cinema"/>
    <n v="98"/>
  </r>
  <r>
    <s v="Fear and Loathing in Las Vegas"/>
    <s v="R"/>
    <x v="1"/>
    <x v="18"/>
    <s v="May 22, 1998 (United States)"/>
    <n v="7.6"/>
    <x v="581"/>
    <s v="Terry Gilliam"/>
    <s v="Hunter S. Thompson"/>
    <s v="Johnny Depp"/>
    <s v="United States"/>
    <n v="18500000"/>
    <n v="10680275"/>
    <s v="Fear and Loathing LLC"/>
    <n v="118"/>
  </r>
  <r>
    <s v="Deep Impact"/>
    <s v="PG-13"/>
    <x v="2"/>
    <x v="18"/>
    <s v="May 8, 1998 (United States)"/>
    <n v="6.2"/>
    <x v="527"/>
    <s v="Mimi Leder"/>
    <s v="Bruce Joel Rubin"/>
    <s v="Robert Duvall"/>
    <s v="United States"/>
    <n v="75000000"/>
    <n v="349464664"/>
    <s v="Paramount Pictures"/>
    <n v="120"/>
  </r>
  <r>
    <s v="There's Something About Mary"/>
    <s v="R"/>
    <x v="3"/>
    <x v="18"/>
    <s v="July 15, 1998 (United States)"/>
    <n v="7.1"/>
    <x v="582"/>
    <s v="Bobby Farrelly"/>
    <s v="Ed Decter"/>
    <s v="Cameron Diaz"/>
    <s v="United States"/>
    <n v="23000000"/>
    <n v="369884651"/>
    <s v="Twentieth Century Fox"/>
    <n v="119"/>
  </r>
  <r>
    <s v="The Faculty"/>
    <s v="R"/>
    <x v="4"/>
    <x v="18"/>
    <s v="December 25, 1998 (United States)"/>
    <n v="6.5"/>
    <x v="583"/>
    <s v="Robert Rodriguez"/>
    <s v="David Wechter"/>
    <s v="Jordana Brewster"/>
    <s v="United States"/>
    <n v="15000000"/>
    <n v="40283321"/>
    <s v="Dimension Films"/>
    <n v="104"/>
  </r>
  <r>
    <s v="A Bug's Life"/>
    <s v="G"/>
    <x v="10"/>
    <x v="18"/>
    <s v="November 25, 1998 (United States)"/>
    <n v="7.2"/>
    <x v="584"/>
    <s v="John Lasseter"/>
    <s v="John Lasseter"/>
    <s v="Kevin Spacey"/>
    <s v="United States"/>
    <n v="120000000"/>
    <n v="363258859"/>
    <s v="Pixar Animation Studios"/>
    <n v="95"/>
  </r>
  <r>
    <s v="Out of Sight"/>
    <s v="R"/>
    <x v="3"/>
    <x v="18"/>
    <s v="June 26, 1998 (United States)"/>
    <n v="7"/>
    <x v="288"/>
    <s v="Steven Soderbergh"/>
    <s v="Elmore Leonard"/>
    <s v="George Clooney"/>
    <s v="United States"/>
    <n v="48000000"/>
    <n v="77745966"/>
    <s v="Universal Pictures"/>
    <n v="123"/>
  </r>
  <r>
    <s v="Mulan"/>
    <s v="G"/>
    <x v="10"/>
    <x v="18"/>
    <s v="June 19, 1998 (United States)"/>
    <n v="7.6"/>
    <x v="585"/>
    <s v="Tony Bancroft"/>
    <s v="Robert D. San Souci"/>
    <s v="Ming-Na Wen"/>
    <s v="United States"/>
    <n v="90000000"/>
    <n v="304320254"/>
    <s v="Walt Disney Animation Studios"/>
    <n v="88"/>
  </r>
  <r>
    <s v="Practical Magic"/>
    <s v="PG-13"/>
    <x v="3"/>
    <x v="18"/>
    <s v="October 16, 1998 (United States)"/>
    <n v="6.3"/>
    <x v="186"/>
    <s v="Griffin Dunne"/>
    <s v="Alice Hoffman"/>
    <s v="Sandra Bullock"/>
    <s v="United States"/>
    <n v="75000000"/>
    <n v="46733235"/>
    <s v="DiNovi Pictures"/>
    <n v="104"/>
  </r>
  <r>
    <s v="The Thin Red Line"/>
    <s v="R"/>
    <x v="0"/>
    <x v="18"/>
    <s v="January 15, 1999 (United States)"/>
    <n v="7.6"/>
    <x v="511"/>
    <s v="Terrence Malick"/>
    <s v="James Jones"/>
    <s v="Jim Caviezel"/>
    <s v="United States"/>
    <n v="52000000"/>
    <n v="98126565"/>
    <s v="Fox 2000 Pictures"/>
    <n v="170"/>
  </r>
  <r>
    <s v="Pleasantville"/>
    <s v="PG-13"/>
    <x v="3"/>
    <x v="18"/>
    <s v="October 23, 1998 (United States)"/>
    <n v="7.5"/>
    <x v="5"/>
    <s v="Gary Ross"/>
    <s v="Gary Ross"/>
    <s v="Tobey Maguire"/>
    <s v="United States"/>
    <n v="60000000"/>
    <n v="49805462"/>
    <s v="New Line Cinema"/>
    <n v="124"/>
  </r>
  <r>
    <s v="You've Got Mail"/>
    <s v="PG"/>
    <x v="3"/>
    <x v="18"/>
    <s v="December 18, 1998 (United States)"/>
    <n v="6.7"/>
    <x v="586"/>
    <s v="Nora Ephron"/>
    <s v="Miklós László"/>
    <s v="Tom Hanks"/>
    <s v="United States"/>
    <n v="65000000"/>
    <n v="250821495"/>
    <s v="Warner Bros."/>
    <n v="119"/>
  </r>
  <r>
    <s v="What Dreams May Come"/>
    <s v="PG-13"/>
    <x v="0"/>
    <x v="18"/>
    <s v="October 2, 1998 (United States)"/>
    <n v="7"/>
    <x v="344"/>
    <s v="Vincent Ward"/>
    <s v="Richard Matheson"/>
    <s v="Robin Williams"/>
    <s v="United States"/>
    <n v="85000000"/>
    <n v="55382927"/>
    <s v="Polygram Filmed Entertainment"/>
    <n v="113"/>
  </r>
  <r>
    <s v="Rushmore"/>
    <s v="R"/>
    <x v="3"/>
    <x v="18"/>
    <s v="February 19, 1999 (United States)"/>
    <n v="7.7"/>
    <x v="587"/>
    <s v="Wes Anderson"/>
    <s v="Wes Anderson"/>
    <s v="Jason Schwartzman"/>
    <s v="United States"/>
    <n v="9000000"/>
    <n v="17196103"/>
    <s v="American Empirical Pictures"/>
    <n v="93"/>
  </r>
  <r>
    <s v="The Mask of Zorro"/>
    <s v="PG-13"/>
    <x v="2"/>
    <x v="18"/>
    <s v="July 17, 1998 (United States)"/>
    <n v="6.8"/>
    <x v="588"/>
    <s v="Martin Campbell"/>
    <s v="Johnston McCulley"/>
    <s v="Antonio Banderas"/>
    <s v="United States"/>
    <n v="95000000"/>
    <n v="250288523"/>
    <s v="TriStar Pictures"/>
    <n v="136"/>
  </r>
  <r>
    <s v="A Perfect Murder"/>
    <s v="R"/>
    <x v="6"/>
    <x v="18"/>
    <s v="June 5, 1998 (United States)"/>
    <n v="6.5"/>
    <x v="296"/>
    <s v="Andrew Davis"/>
    <s v="Frederick Knott"/>
    <s v="Michael Douglas"/>
    <s v="United States"/>
    <n v="60000000"/>
    <n v="128038368"/>
    <s v="Warner Bros."/>
    <n v="107"/>
  </r>
  <r>
    <s v="Dark City"/>
    <s v="R"/>
    <x v="7"/>
    <x v="18"/>
    <s v="February 27, 1998 (United States)"/>
    <n v="7.6"/>
    <x v="291"/>
    <s v="Alex Proyas"/>
    <s v="Alex Proyas"/>
    <s v="Rufus Sewell"/>
    <s v="Australia"/>
    <n v="27000000"/>
    <n v="27200316"/>
    <s v="Mystery Clock Cinema"/>
    <n v="100"/>
  </r>
  <r>
    <s v="Ever After: A Cinderella Story"/>
    <s v="PG-13"/>
    <x v="3"/>
    <x v="18"/>
    <s v="July 31, 1998 (United States)"/>
    <n v="7"/>
    <x v="245"/>
    <s v="Andy Tennant"/>
    <s v="Susannah Grant"/>
    <s v="Drew Barrymore"/>
    <s v="United States"/>
    <n v="26000000"/>
    <n v="98005666"/>
    <s v="Twentieth Century Fox"/>
    <n v="121"/>
  </r>
  <r>
    <s v="Godzilla"/>
    <s v="PG-13"/>
    <x v="2"/>
    <x v="18"/>
    <s v="May 20, 1998 (United States)"/>
    <n v="5.4"/>
    <x v="340"/>
    <s v="Roland Emmerich"/>
    <s v="Dean Devlin"/>
    <s v="Matthew Broderick"/>
    <s v="Japan"/>
    <n v="130000000"/>
    <n v="379014294"/>
    <s v="Centropolis Film Productions"/>
    <n v="139"/>
  </r>
  <r>
    <s v="Shakespeare in Love"/>
    <s v="R"/>
    <x v="3"/>
    <x v="18"/>
    <s v="January 8, 1999 (United States)"/>
    <n v="7.1"/>
    <x v="589"/>
    <s v="John Madden"/>
    <s v="Marc Norman"/>
    <s v="Gwyneth Paltrow"/>
    <s v="United States"/>
    <n v="25000000"/>
    <n v="289317794"/>
    <s v="Universal Pictures"/>
    <n v="123"/>
  </r>
  <r>
    <s v="Can't Hardly Wait"/>
    <s v="PG-13"/>
    <x v="3"/>
    <x v="18"/>
    <s v="June 12, 1998 (United States)"/>
    <n v="6.5"/>
    <x v="81"/>
    <s v="Harry Elfont"/>
    <s v="Deborah Kaplan"/>
    <s v="Jennifer Love Hewitt"/>
    <s v="United States"/>
    <n v="10000000"/>
    <n v="25605015"/>
    <s v="Columbia Pictures"/>
    <n v="100"/>
  </r>
  <r>
    <s v="Small Soldiers"/>
    <s v="PG-13"/>
    <x v="2"/>
    <x v="18"/>
    <s v="July 10, 1998 (United States)"/>
    <n v="6.2"/>
    <x v="187"/>
    <s v="Joe Dante"/>
    <s v="Gavin Scott"/>
    <s v="Kirsten Dunst"/>
    <s v="United States"/>
    <n v="40000000"/>
    <n v="54682547"/>
    <s v="Universal Pictures"/>
    <n v="110"/>
  </r>
  <r>
    <s v="Snake Eyes"/>
    <s v="R"/>
    <x v="6"/>
    <x v="18"/>
    <s v="August 7, 1998 (United States)"/>
    <n v="6"/>
    <x v="94"/>
    <s v="Brian De Palma"/>
    <s v="Brian De Palma"/>
    <s v="Nicolas Cage"/>
    <s v="United States"/>
    <n v="73000000"/>
    <n v="103891409"/>
    <s v="Paramount Pictures"/>
    <n v="98"/>
  </r>
  <r>
    <s v="The Prince of Egypt"/>
    <s v="PG"/>
    <x v="10"/>
    <x v="18"/>
    <s v="December 18, 1998 (United States)"/>
    <n v="7.1"/>
    <x v="514"/>
    <s v="Brenda Chapman"/>
    <s v="Philip LaZebnik"/>
    <s v="Val Kilmer"/>
    <s v="United States"/>
    <n v="70000000"/>
    <n v="218613188"/>
    <s v="DreamWorks Animation"/>
    <n v="99"/>
  </r>
  <r>
    <s v="Stepmom"/>
    <s v="PG-13"/>
    <x v="3"/>
    <x v="18"/>
    <s v="December 25, 1998 (United States)"/>
    <n v="6.8"/>
    <x v="148"/>
    <s v="Chris Columbus"/>
    <s v="Gigi Levangie"/>
    <s v="Julia Roberts"/>
    <s v="United States"/>
    <n v="50000000"/>
    <n v="159710793"/>
    <s v="TriStar Pictures"/>
    <n v="125"/>
  </r>
  <r>
    <s v="The Waterboy"/>
    <s v="PG-13"/>
    <x v="3"/>
    <x v="18"/>
    <s v="November 6, 1998 (United States)"/>
    <n v="6.1"/>
    <x v="590"/>
    <s v="Frank Coraci"/>
    <s v="Tim Herlihy"/>
    <s v="Adam Sandler"/>
    <s v="United States"/>
    <n v="23000000"/>
    <n v="185991646"/>
    <s v="Robert Simonds Productions"/>
    <n v="90"/>
  </r>
  <r>
    <s v="Blast from the Past"/>
    <s v="PG-13"/>
    <x v="3"/>
    <x v="18"/>
    <s v="February 12, 1999 (United States)"/>
    <n v="6.6"/>
    <x v="91"/>
    <s v="Hugh Wilson"/>
    <s v="Bill Kelly"/>
    <s v="Brendan Fraser"/>
    <s v="United States"/>
    <n v="35000000"/>
    <n v="40263020"/>
    <s v="Forge"/>
    <n v="112"/>
  </r>
  <r>
    <s v="Star Trek: Insurrection"/>
    <s v="PG"/>
    <x v="2"/>
    <x v="18"/>
    <s v="December 11, 1998 (United States)"/>
    <n v="6.4"/>
    <x v="485"/>
    <s v="Jonathan Frakes"/>
    <s v="Gene Roddenberry"/>
    <s v="Patrick Stewart"/>
    <s v="United States"/>
    <n v="58000000"/>
    <n v="112587658"/>
    <s v="Paramount Pictures"/>
    <n v="103"/>
  </r>
  <r>
    <s v="The Man in the Iron Mask"/>
    <s v="PG-13"/>
    <x v="2"/>
    <x v="18"/>
    <s v="March 13, 1998 (United States)"/>
    <n v="6.5"/>
    <x v="502"/>
    <s v="Randall Wallace"/>
    <s v="Alexandre Dumas"/>
    <s v="Leonardo DiCaprio"/>
    <s v="France"/>
    <n v="35000000"/>
    <n v="182968902"/>
    <s v="United Artists"/>
    <n v="132"/>
  </r>
  <r>
    <s v="Enemy of the State"/>
    <s v="R"/>
    <x v="2"/>
    <x v="18"/>
    <s v="November 20, 1998 (United States)"/>
    <n v="7.3"/>
    <x v="591"/>
    <s v="Tony Scott"/>
    <s v="David Marconi"/>
    <s v="Will Smith"/>
    <s v="United States"/>
    <n v="90000000"/>
    <n v="250849789"/>
    <s v="Touchstone Pictures"/>
    <n v="132"/>
  </r>
  <r>
    <s v="The Celebration"/>
    <s v="R"/>
    <x v="0"/>
    <x v="18"/>
    <s v="June 19, 1998 (Denmark)"/>
    <n v="8.1"/>
    <x v="296"/>
    <s v="Thomas Vinterberg"/>
    <s v="Thomas Vinterberg"/>
    <s v="Ulrich Thomsen"/>
    <s v="Denmark"/>
    <n v="1300000"/>
    <n v="1657778"/>
    <s v="Nimbus Film Productions"/>
    <n v="105"/>
  </r>
  <r>
    <s v="Urban Legend"/>
    <s v="R"/>
    <x v="4"/>
    <x v="18"/>
    <s v="September 25, 1998 (United States)"/>
    <n v="5.6"/>
    <x v="243"/>
    <s v="Jamie Blanks"/>
    <s v="Silvio Horta"/>
    <s v="Jared Leto"/>
    <s v="Canada"/>
    <n v="14000000"/>
    <n v="72527595"/>
    <s v="Phoenix Pictures"/>
    <n v="99"/>
  </r>
  <r>
    <s v="Fallen"/>
    <s v="R"/>
    <x v="2"/>
    <x v="18"/>
    <s v="January 16, 1998 (United States)"/>
    <n v="7"/>
    <x v="146"/>
    <s v="Gregory Hoblit"/>
    <s v="Nicholas Kazan"/>
    <s v="Denzel Washington"/>
    <s v="United States"/>
    <n v="0"/>
    <n v="25232289"/>
    <s v="Turner Pictures (I)"/>
    <n v="124"/>
  </r>
  <r>
    <s v="Ronin"/>
    <s v="R"/>
    <x v="2"/>
    <x v="18"/>
    <s v="September 25, 1998 (United States)"/>
    <n v="7.3"/>
    <x v="382"/>
    <s v="John Frankenheimer"/>
    <s v="J.D. Zeik"/>
    <s v="Robert De Niro"/>
    <s v="United Kingdom"/>
    <n v="55000000"/>
    <n v="41616262"/>
    <s v="FGM Entertainment"/>
    <n v="122"/>
  </r>
  <r>
    <s v="Lost in Space"/>
    <s v="PG-13"/>
    <x v="2"/>
    <x v="18"/>
    <s v="April 3, 1998 (United States)"/>
    <n v="5.2"/>
    <x v="347"/>
    <s v="Stephen Hopkins"/>
    <s v="Irwin Allen"/>
    <s v="Gary Oldman"/>
    <s v="United States"/>
    <n v="80000000"/>
    <n v="136159423"/>
    <s v="New Line Cinema"/>
    <n v="130"/>
  </r>
  <r>
    <s v="Bride of Chucky"/>
    <s v="R"/>
    <x v="3"/>
    <x v="18"/>
    <s v="October 16, 1998 (United States)"/>
    <n v="5.4"/>
    <x v="11"/>
    <s v="Ronny Yu"/>
    <s v="Don Mancini"/>
    <s v="Jennifer Tilly"/>
    <s v="United States"/>
    <n v="25000000"/>
    <n v="50688658"/>
    <s v="Midwinter Productions Inc."/>
    <n v="89"/>
  </r>
  <r>
    <s v="Pi"/>
    <s v="R"/>
    <x v="0"/>
    <x v="18"/>
    <s v="July 10, 1998 (United States)"/>
    <n v="7.4"/>
    <x v="588"/>
    <s v="Darren Aronofsky"/>
    <s v="Darren Aronofsky"/>
    <s v="Sean Gullette"/>
    <s v="United States"/>
    <n v="60000"/>
    <n v="3221152"/>
    <s v="Harvest Filmworks"/>
    <n v="84"/>
  </r>
  <r>
    <s v="The Horse Whisperer"/>
    <s v="PG-13"/>
    <x v="0"/>
    <x v="18"/>
    <s v="May 15, 1998 (United States)"/>
    <n v="6.6"/>
    <x v="80"/>
    <s v="Robert Redford"/>
    <s v="Nick Evans"/>
    <s v="Robert Redford"/>
    <s v="United States"/>
    <n v="60000000"/>
    <n v="186883563"/>
    <s v="Touchstone Pictures"/>
    <n v="169"/>
  </r>
  <r>
    <s v="Happiness"/>
    <s v="Unrated"/>
    <x v="3"/>
    <x v="18"/>
    <s v="October 16, 1998 (United States)"/>
    <n v="7.7"/>
    <x v="391"/>
    <s v="Todd Solondz"/>
    <s v="Todd Solondz"/>
    <s v="Jane Adams"/>
    <s v="United States"/>
    <n v="2200000"/>
    <n v="2982011"/>
    <s v="Good Machine"/>
    <n v="134"/>
  </r>
  <r>
    <s v="Patch Adams"/>
    <s v="PG-13"/>
    <x v="5"/>
    <x v="18"/>
    <s v="December 25, 1998 (United States)"/>
    <n v="6.8"/>
    <x v="4"/>
    <s v="Tom Shadyac"/>
    <s v="Patch Adams"/>
    <s v="Robin Williams"/>
    <s v="United States"/>
    <n v="90000000"/>
    <n v="202292902"/>
    <s v="Universal Pictures"/>
    <n v="115"/>
  </r>
  <r>
    <s v="Sphere"/>
    <s v="PG-13"/>
    <x v="2"/>
    <x v="18"/>
    <s v="February 13, 1998 (United States)"/>
    <n v="6.1"/>
    <x v="8"/>
    <s v="Barry Levinson"/>
    <s v="Michael Crichton"/>
    <s v="Dustin Hoffman"/>
    <s v="United States"/>
    <n v="80000000"/>
    <n v="37020277"/>
    <s v="Warner Bros."/>
    <n v="134"/>
  </r>
  <r>
    <s v="U.S. Marshals"/>
    <s v="PG-13"/>
    <x v="2"/>
    <x v="18"/>
    <s v="March 6, 1998 (United States)"/>
    <n v="6.6"/>
    <x v="128"/>
    <s v="Stuart Baird"/>
    <s v="Roy Huggins"/>
    <s v="Tommy Lee Jones"/>
    <s v="United States"/>
    <n v="60000000"/>
    <n v="102367405"/>
    <s v="Warner Bros."/>
    <n v="131"/>
  </r>
  <r>
    <s v="Six Days Seven Nights"/>
    <s v="PG-13"/>
    <x v="2"/>
    <x v="18"/>
    <s v="June 12, 1998 (United States)"/>
    <n v="5.8"/>
    <x v="484"/>
    <s v="Ivan Reitman"/>
    <s v="Michael Browning"/>
    <s v="Harrison Ford"/>
    <s v="United States"/>
    <n v="70000000"/>
    <n v="164839294"/>
    <s v="Caravan Pictures"/>
    <n v="102"/>
  </r>
  <r>
    <s v="Deep Rising"/>
    <s v="R"/>
    <x v="2"/>
    <x v="18"/>
    <s v="January 30, 1998 (United States)"/>
    <n v="6.1"/>
    <x v="251"/>
    <s v="Stephen Sommers"/>
    <s v="Stephen Sommers"/>
    <s v="Treat Williams"/>
    <s v="United States"/>
    <n v="45000000"/>
    <n v="11203026"/>
    <s v="Calimari Productions"/>
    <n v="106"/>
  </r>
  <r>
    <s v="Lethal Weapon 4"/>
    <s v="R"/>
    <x v="2"/>
    <x v="18"/>
    <s v="July 10, 1998 (United States)"/>
    <n v="6.6"/>
    <x v="491"/>
    <s v="Richard Donner"/>
    <s v="Shane Black"/>
    <s v="Mel Gibson"/>
    <s v="United States"/>
    <n v="140000000"/>
    <n v="285444603"/>
    <s v="Warner Bros."/>
    <n v="127"/>
  </r>
  <r>
    <s v="Elizabeth"/>
    <s v="R"/>
    <x v="5"/>
    <x v="18"/>
    <s v="February 19, 1999 (United States)"/>
    <n v="7.4"/>
    <x v="470"/>
    <s v="Shekhar Kapur"/>
    <s v="Michael Hirst"/>
    <s v="Cate Blanchett"/>
    <s v="United Kingdom"/>
    <n v="30000000"/>
    <n v="82150642"/>
    <s v="PolyGram Filmed Entertainment"/>
    <n v="124"/>
  </r>
  <r>
    <s v="The Negotiator"/>
    <s v="R"/>
    <x v="2"/>
    <x v="18"/>
    <s v="July 29, 1998 (United States)"/>
    <n v="7.3"/>
    <x v="191"/>
    <s v="F. Gary Gray"/>
    <s v="James DeMonaco"/>
    <s v="Samuel L. Jackson"/>
    <s v="Germany"/>
    <n v="50000000"/>
    <n v="44547681"/>
    <s v="New Regency Productions"/>
    <n v="140"/>
  </r>
  <r>
    <n v="54"/>
    <s v="R"/>
    <x v="0"/>
    <x v="18"/>
    <s v="August 28, 1998 (United States)"/>
    <n v="5.8"/>
    <x v="76"/>
    <s v="Mark Christopher"/>
    <s v="Mark Christopher"/>
    <s v="Ryan Phillippe"/>
    <s v="United States"/>
    <n v="13000000"/>
    <n v="16757163"/>
    <s v="Dollface"/>
    <n v="93"/>
  </r>
  <r>
    <s v="Hope Floats"/>
    <s v="PG-13"/>
    <x v="0"/>
    <x v="18"/>
    <s v="May 29, 1998 (United States)"/>
    <n v="6"/>
    <x v="151"/>
    <s v="Forest Whitaker"/>
    <s v="Steven Rogers"/>
    <s v="Sandra Bullock"/>
    <s v="United States"/>
    <n v="30000000"/>
    <n v="81471882"/>
    <s v="Twentieth Century Fox"/>
    <n v="114"/>
  </r>
  <r>
    <s v="Sliding Doors"/>
    <s v="PG-13"/>
    <x v="3"/>
    <x v="18"/>
    <s v="May 1, 1998 (United States)"/>
    <n v="6.7"/>
    <x v="1"/>
    <s v="Peter Howitt"/>
    <s v="Peter Howitt"/>
    <s v="Gwyneth Paltrow"/>
    <s v="United Kingdom"/>
    <n v="6000000"/>
    <n v="11841544"/>
    <s v="Intermedia Films"/>
    <n v="99"/>
  </r>
  <r>
    <s v="Buffalo '66"/>
    <s v="R"/>
    <x v="3"/>
    <x v="18"/>
    <s v="June 26, 1998 (United States)"/>
    <n v="7.5"/>
    <x v="13"/>
    <s v="Vincent Gallo"/>
    <s v="Vincent Gallo"/>
    <s v="Vincent Gallo"/>
    <s v="United States"/>
    <n v="1500000"/>
    <n v="2375097"/>
    <s v="Cinépix Film Properties (CFP)"/>
    <n v="110"/>
  </r>
  <r>
    <s v="Psycho"/>
    <s v="R"/>
    <x v="4"/>
    <x v="18"/>
    <s v="December 4, 1998 (United States)"/>
    <n v="4.5999999999999996"/>
    <x v="247"/>
    <s v="Gus Van Sant"/>
    <s v="Robert Bloch"/>
    <s v="Vince Vaughn"/>
    <s v="United States"/>
    <n v="60000000"/>
    <n v="37170655"/>
    <s v="Universal Pictures"/>
    <n v="105"/>
  </r>
  <r>
    <s v="Halloween H20: 20 Years Later"/>
    <s v="R"/>
    <x v="4"/>
    <x v="18"/>
    <s v="August 5, 1998 (United States)"/>
    <n v="5.8"/>
    <x v="86"/>
    <s v="Steve Miner"/>
    <s v="Debra Hill"/>
    <s v="Jamie Lee Curtis"/>
    <s v="United States"/>
    <n v="17000000"/>
    <n v="55041738"/>
    <s v="Dimension Films"/>
    <n v="86"/>
  </r>
  <r>
    <s v="Disturbing Behavior"/>
    <s v="R"/>
    <x v="4"/>
    <x v="18"/>
    <s v="July 24, 1998 (United States)"/>
    <n v="5.6"/>
    <x v="16"/>
    <s v="David Nutter"/>
    <s v="Scott Rosenberg"/>
    <s v="James Marsden"/>
    <s v="Australia"/>
    <n v="15000000"/>
    <n v="17514980"/>
    <s v="Metro-Goldwyn-Mayer (MGM)"/>
    <n v="84"/>
  </r>
  <r>
    <s v="Mercury Rising"/>
    <s v="R"/>
    <x v="2"/>
    <x v="18"/>
    <s v="April 3, 1998 (United States)"/>
    <n v="6.1"/>
    <x v="347"/>
    <s v="Harold Becker"/>
    <s v="Ryne Douglas Pearson"/>
    <s v="Bruce Willis"/>
    <s v="United States"/>
    <n v="60000000"/>
    <n v="93107289"/>
    <s v="Universal Pictures"/>
    <n v="111"/>
  </r>
  <r>
    <s v="Run Lola Run"/>
    <s v="R"/>
    <x v="6"/>
    <x v="18"/>
    <s v="June 18, 1999 (United States)"/>
    <n v="7.7"/>
    <x v="291"/>
    <s v="Tom Tykwer"/>
    <s v="Tom Tykwer"/>
    <s v="Franka Potente"/>
    <s v="Germany"/>
    <n v="0"/>
    <n v="7267585"/>
    <s v="X-Filme Creative Pool"/>
    <n v="80"/>
  </r>
  <r>
    <s v="City of Angels"/>
    <s v="PG-13"/>
    <x v="0"/>
    <x v="18"/>
    <s v="April 10, 1998 (United States)"/>
    <n v="6.7"/>
    <x v="486"/>
    <s v="Brad Silberling"/>
    <s v="Wim Wenders"/>
    <s v="Nicolas Cage"/>
    <s v="United States"/>
    <n v="55000000"/>
    <n v="198685114"/>
    <s v="Atlas Entertainment"/>
    <n v="114"/>
  </r>
  <r>
    <s v="Half Baked"/>
    <s v="R"/>
    <x v="3"/>
    <x v="18"/>
    <s v="January 16, 1998 (United States)"/>
    <n v="6.7"/>
    <x v="83"/>
    <s v="Tamra Davis"/>
    <s v="Dave Chappelle"/>
    <s v="Dave Chappelle"/>
    <s v="United States"/>
    <n v="8000000"/>
    <n v="17460020"/>
    <s v="Robert Simonds Productions"/>
    <n v="82"/>
  </r>
  <r>
    <s v="He Got Game"/>
    <s v="R"/>
    <x v="0"/>
    <x v="18"/>
    <s v="May 1, 1998 (United States)"/>
    <n v="6.9"/>
    <x v="147"/>
    <s v="Spike Lee"/>
    <s v="Spike Lee"/>
    <s v="Denzel Washington"/>
    <s v="United States"/>
    <n v="25000000"/>
    <n v="21567853"/>
    <s v="Touchstone Pictures"/>
    <n v="136"/>
  </r>
  <r>
    <s v="Antz"/>
    <s v="PG"/>
    <x v="10"/>
    <x v="18"/>
    <s v="October 2, 1998 (United States)"/>
    <n v="6.5"/>
    <x v="592"/>
    <s v="Eric Darnell"/>
    <s v="Todd Alcott"/>
    <s v="Woody Allen"/>
    <s v="United States"/>
    <n v="105000000"/>
    <n v="171757863"/>
    <s v="Dreamworks Pictures"/>
    <n v="83"/>
  </r>
  <r>
    <s v="A Simple Plan"/>
    <s v="R"/>
    <x v="6"/>
    <x v="18"/>
    <s v="January 22, 1999 (United States)"/>
    <n v="7.5"/>
    <x v="18"/>
    <s v="Sam Raimi"/>
    <s v="Scott B. Smith"/>
    <s v="Bill Paxton"/>
    <s v="United Kingdom"/>
    <n v="30000000"/>
    <n v="16316273"/>
    <s v="British Broadcasting Corporation (BBC)"/>
    <n v="121"/>
  </r>
  <r>
    <s v="Vampires"/>
    <s v="R"/>
    <x v="2"/>
    <x v="18"/>
    <s v="October 30, 1998 (United States)"/>
    <n v="6.1"/>
    <x v="292"/>
    <s v="John Carpenter"/>
    <s v="John Steakley"/>
    <s v="James Woods"/>
    <s v="Japan"/>
    <n v="20000000"/>
    <n v="20308772"/>
    <s v="Largo Entertainment"/>
    <n v="108"/>
  </r>
  <r>
    <s v="Velvet Goldmine"/>
    <s v="R"/>
    <x v="0"/>
    <x v="18"/>
    <s v="October 23, 1998 (United Kingdom)"/>
    <n v="7"/>
    <x v="87"/>
    <s v="Todd Haynes"/>
    <s v="James Lyons"/>
    <s v="Ewan McGregor"/>
    <s v="United Kingdom"/>
    <n v="0"/>
    <n v="1053788"/>
    <s v="Channel Four Films"/>
    <n v="118"/>
  </r>
  <r>
    <s v="Following"/>
    <s v="R"/>
    <x v="6"/>
    <x v="18"/>
    <s v="November 5, 1999 (United Kingdom)"/>
    <n v="7.5"/>
    <x v="295"/>
    <s v="Christopher Nolan"/>
    <s v="Christopher Nolan"/>
    <s v="Jeremy Theobald"/>
    <s v="United Kingdom"/>
    <n v="6000"/>
    <n v="48482"/>
    <s v="Next Wave Films"/>
    <n v="69"/>
  </r>
  <r>
    <s v="I Stand Alone"/>
    <s v="Not Rated"/>
    <x v="6"/>
    <x v="18"/>
    <s v="February 17, 1999 (France)"/>
    <n v="7.4"/>
    <x v="22"/>
    <s v="Gaspar Noé"/>
    <s v="Gaspar Noé"/>
    <s v="Philippe Nahon"/>
    <s v="France"/>
    <n v="0"/>
    <n v="6955"/>
    <s v="Canal+"/>
    <n v="93"/>
  </r>
  <r>
    <s v="Great Expectations"/>
    <s v="R"/>
    <x v="0"/>
    <x v="18"/>
    <s v="January 30, 1998 (United States)"/>
    <n v="6.8"/>
    <x v="134"/>
    <s v="Alfonso Cuarón"/>
    <s v="Charles Dickens"/>
    <s v="Ethan Hawke"/>
    <s v="United States"/>
    <n v="25000000"/>
    <n v="55494066"/>
    <s v="Art Linson Productions"/>
    <n v="111"/>
  </r>
  <r>
    <s v="The Avengers"/>
    <s v="PG-13"/>
    <x v="2"/>
    <x v="18"/>
    <s v="August 14, 1998 (United States)"/>
    <n v="3.8"/>
    <x v="135"/>
    <s v="Jeremiah S. Chechik"/>
    <s v="Sydney Newman"/>
    <s v="Ralph Fiennes"/>
    <s v="United States"/>
    <n v="60000000"/>
    <n v="23384939"/>
    <s v="Warner Bros."/>
    <n v="89"/>
  </r>
  <r>
    <s v="The Legend of 1900"/>
    <s v="R"/>
    <x v="0"/>
    <x v="18"/>
    <s v="October 28, 1998 (Italy)"/>
    <n v="8.1"/>
    <x v="89"/>
    <s v="Giuseppe Tornatore"/>
    <s v="Alessandro Baricco"/>
    <s v="Tim Roth"/>
    <s v="Italy"/>
    <n v="9000000"/>
    <n v="21057208"/>
    <s v="Sciarlò"/>
    <n v="169"/>
  </r>
  <r>
    <s v="I Still Know What You Did Last Summer"/>
    <s v="R"/>
    <x v="4"/>
    <x v="18"/>
    <s v="November 13, 1998 (United States)"/>
    <n v="4.7"/>
    <x v="347"/>
    <s v="Danny Cannon"/>
    <s v="Lois Duncan"/>
    <s v="Jennifer Love Hewitt"/>
    <s v="United States"/>
    <n v="65000000"/>
    <n v="40002112"/>
    <s v="Columbia Pictures"/>
    <n v="100"/>
  </r>
  <r>
    <s v="The Siege"/>
    <s v="R"/>
    <x v="2"/>
    <x v="18"/>
    <s v="November 6, 1998 (United States)"/>
    <n v="6.4"/>
    <x v="347"/>
    <s v="Edward Zwick"/>
    <s v="Lawrence Wright"/>
    <s v="Denzel Washington"/>
    <s v="United States"/>
    <n v="70000000"/>
    <n v="116672912"/>
    <s v="Twentieth Century Fox"/>
    <n v="116"/>
  </r>
  <r>
    <s v="Kuch Kuch Hota Hai"/>
    <s v="Not Rated"/>
    <x v="3"/>
    <x v="18"/>
    <s v="October 16, 1998 (India)"/>
    <n v="7.6"/>
    <x v="152"/>
    <s v="Karan Johar"/>
    <s v="Karan Johar"/>
    <s v="Shah Rukh Khan"/>
    <s v="India"/>
    <n v="0"/>
    <m/>
    <s v="Dharma Productions"/>
    <n v="177"/>
  </r>
  <r>
    <s v="Soldier"/>
    <s v="R"/>
    <x v="2"/>
    <x v="18"/>
    <s v="October 23, 1998 (United States)"/>
    <n v="6"/>
    <x v="239"/>
    <s v="Paul W.S. Anderson"/>
    <s v="David Webb Peoples"/>
    <s v="Kurt Russell"/>
    <s v="United States"/>
    <n v="60000000"/>
    <n v="14594226"/>
    <s v="Warner Bros."/>
    <n v="99"/>
  </r>
  <r>
    <s v="A Night at the Roxbury"/>
    <s v="PG-13"/>
    <x v="3"/>
    <x v="18"/>
    <s v="October 2, 1998 (United States)"/>
    <n v="6.2"/>
    <x v="343"/>
    <s v="John Fortenberry"/>
    <s v="Steve Koren"/>
    <s v="Chris Kattan"/>
    <s v="United States"/>
    <n v="17000000"/>
    <n v="30331165"/>
    <s v="Broadway Pictures"/>
    <n v="82"/>
  </r>
  <r>
    <s v="Why Do Fools Fall in Love"/>
    <s v="R"/>
    <x v="5"/>
    <x v="18"/>
    <s v="August 28, 1998 (United States)"/>
    <n v="6.4"/>
    <x v="41"/>
    <s v="Gregory Nava"/>
    <s v="Tina Andrews"/>
    <s v="Halle Berry"/>
    <s v="United States"/>
    <n v="0"/>
    <n v="12461773"/>
    <s v="Rhino Films"/>
    <n v="116"/>
  </r>
  <r>
    <s v="The X Files"/>
    <s v="PG-13"/>
    <x v="0"/>
    <x v="18"/>
    <s v="June 19, 1998 (United States)"/>
    <n v="7"/>
    <x v="410"/>
    <s v="Rob Bowman"/>
    <s v="Chris Carter"/>
    <s v="David Duchovny"/>
    <s v="United States"/>
    <n v="66000000"/>
    <n v="189176423"/>
    <s v="Twentieth Century Fox"/>
    <n v="121"/>
  </r>
  <r>
    <s v="BASEketball"/>
    <s v="R"/>
    <x v="3"/>
    <x v="18"/>
    <s v="July 31, 1998 (United States)"/>
    <n v="6.5"/>
    <x v="343"/>
    <s v="David Zucker"/>
    <s v="David Zucker"/>
    <s v="Trey Parker"/>
    <s v="United States"/>
    <n v="25000000"/>
    <n v="7027290"/>
    <s v="Zucker Brothers Productions"/>
    <n v="103"/>
  </r>
  <r>
    <s v="Six-String Samurai"/>
    <s v="PG-13"/>
    <x v="2"/>
    <x v="18"/>
    <s v="September 18, 1998 (United States)"/>
    <n v="6.6"/>
    <x v="256"/>
    <s v="Lance Mungia"/>
    <s v="Jeffrey Falcon"/>
    <s v="Jeffrey Falcon"/>
    <s v="United States"/>
    <n v="2000000"/>
    <n v="146125"/>
    <s v="HSX Films"/>
    <n v="91"/>
  </r>
  <r>
    <s v="L'ennui"/>
    <m/>
    <x v="11"/>
    <x v="18"/>
    <s v="December 16, 1998 (France)"/>
    <n v="6.1"/>
    <x v="40"/>
    <s v="Cédric Kahn"/>
    <s v="Cédric Kahn"/>
    <s v="Charles Berling"/>
    <s v="France"/>
    <n v="0"/>
    <m/>
    <s v="Gemini Films"/>
    <n v="122"/>
  </r>
  <r>
    <s v="SLC Punk!"/>
    <s v="R"/>
    <x v="3"/>
    <x v="18"/>
    <s v="April 16, 1999 (United States)"/>
    <n v="7.4"/>
    <x v="19"/>
    <s v="James Merendino"/>
    <s v="James Merendino"/>
    <s v="Matthew Lillard"/>
    <s v="United States"/>
    <n v="0"/>
    <n v="299569"/>
    <s v="Beyond Films"/>
    <n v="97"/>
  </r>
  <r>
    <s v="The Replacement Killers"/>
    <s v="R"/>
    <x v="2"/>
    <x v="18"/>
    <s v="February 6, 1998 (United States)"/>
    <n v="6.2"/>
    <x v="101"/>
    <s v="Antoine Fuqua"/>
    <s v="Ken Sanzel"/>
    <s v="Chow Yun-Fat"/>
    <s v="United States"/>
    <n v="30000000"/>
    <n v="19204929"/>
    <s v="Columbia Pictures"/>
    <n v="87"/>
  </r>
  <r>
    <s v="Taxi"/>
    <s v="Not Rated"/>
    <x v="2"/>
    <x v="18"/>
    <s v="November 20, 1998 (United States)"/>
    <n v="7"/>
    <x v="146"/>
    <s v="Gérard Pirès"/>
    <s v="Luc Besson"/>
    <s v="Samy Naceri"/>
    <s v="France"/>
    <n v="0"/>
    <m/>
    <s v="ARP Sélection"/>
    <n v="86"/>
  </r>
  <r>
    <s v="Croupier"/>
    <s v="Not Rated"/>
    <x v="6"/>
    <x v="18"/>
    <s v="July 28, 2000 (United States)"/>
    <n v="7.1"/>
    <x v="20"/>
    <s v="Mike Hodges"/>
    <s v="Paul Mayersberg"/>
    <s v="Clive Owen"/>
    <s v="Ireland"/>
    <n v="0"/>
    <n v="7120568"/>
    <s v="ARTE"/>
    <n v="94"/>
  </r>
  <r>
    <s v="Bulworth"/>
    <s v="R"/>
    <x v="3"/>
    <x v="18"/>
    <s v="May 22, 1998 (United States)"/>
    <n v="6.8"/>
    <x v="151"/>
    <s v="Warren Beatty"/>
    <s v="Warren Beatty"/>
    <s v="Warren Beatty"/>
    <s v="United States"/>
    <n v="30000000"/>
    <n v="29202884"/>
    <s v="Twentieth Century Fox"/>
    <n v="108"/>
  </r>
  <r>
    <s v="Dirty Work"/>
    <s v="PG-13"/>
    <x v="3"/>
    <x v="18"/>
    <s v="June 12, 1998 (United States)"/>
    <n v="6.4"/>
    <x v="33"/>
    <s v="Bob Saget"/>
    <s v="Frank Sebastiano"/>
    <s v="Norm MacDonald"/>
    <s v="Canada"/>
    <n v="13000000"/>
    <n v="10023282"/>
    <s v="Metro-Goldwyn-Mayer (MGM)"/>
    <n v="82"/>
  </r>
  <r>
    <s v="Apt Pupil"/>
    <s v="R"/>
    <x v="6"/>
    <x v="18"/>
    <s v="October 23, 1998 (United States)"/>
    <n v="6.7"/>
    <x v="14"/>
    <s v="Bryan Singer"/>
    <s v="Stephen King"/>
    <s v="Ian McKellen"/>
    <s v="United States"/>
    <n v="14000000"/>
    <n v="8863193"/>
    <s v="Phoenix Pictures"/>
    <n v="111"/>
  </r>
  <r>
    <s v="Doctor Dolittle"/>
    <s v="PG-13"/>
    <x v="3"/>
    <x v="18"/>
    <s v="June 26, 1998 (United States)"/>
    <n v="5.4"/>
    <x v="187"/>
    <s v="Betty Thomas"/>
    <s v="Hugh Lofting"/>
    <s v="Eddie Murphy"/>
    <s v="United States"/>
    <n v="71500000"/>
    <n v="294456605"/>
    <s v="Twentieth Century Fox"/>
    <n v="85"/>
  </r>
  <r>
    <s v="Species II"/>
    <s v="R"/>
    <x v="2"/>
    <x v="18"/>
    <s v="April 10, 1998 (United States)"/>
    <n v="4.4000000000000004"/>
    <x v="101"/>
    <s v="Peter Medak"/>
    <s v="Dennis Feldman"/>
    <s v="Natasha Henstridge"/>
    <s v="United States"/>
    <n v="0"/>
    <n v="19221939"/>
    <s v="Metro-Goldwyn-Mayer (MGM)"/>
    <n v="93"/>
  </r>
  <r>
    <s v="Celebrity"/>
    <s v="R"/>
    <x v="3"/>
    <x v="18"/>
    <s v="November 20, 1998 (United States)"/>
    <n v="6.3"/>
    <x v="151"/>
    <s v="Woody Allen"/>
    <s v="Woody Allen"/>
    <s v="Kenneth Branagh"/>
    <s v="United States"/>
    <n v="12000000"/>
    <n v="5078660"/>
    <s v="Sweetland Films"/>
    <n v="113"/>
  </r>
  <r>
    <s v="Very Bad Things"/>
    <s v="R"/>
    <x v="3"/>
    <x v="18"/>
    <s v="November 25, 1998 (United States)"/>
    <n v="6.3"/>
    <x v="247"/>
    <s v="Peter Berg"/>
    <s v="Peter Berg"/>
    <s v="Christian Slater"/>
    <s v="United States"/>
    <n v="30000000"/>
    <n v="9898412"/>
    <s v="Initial Entertainment Group (IEG)"/>
    <n v="100"/>
  </r>
  <r>
    <s v="Madeline"/>
    <s v="PG"/>
    <x v="3"/>
    <x v="18"/>
    <s v="July 10, 1998 (United States)"/>
    <n v="6"/>
    <x v="256"/>
    <s v="Daisy von Scherler Mayer"/>
    <s v="Ludwig Bemelmans"/>
    <s v="Frances McDormand"/>
    <s v="France"/>
    <n v="0"/>
    <n v="29967750"/>
    <s v="Jaffilms"/>
    <n v="88"/>
  </r>
  <r>
    <s v="The Last Days of Disco"/>
    <s v="R"/>
    <x v="3"/>
    <x v="18"/>
    <s v="June 12, 1998 (United States)"/>
    <n v="6.7"/>
    <x v="23"/>
    <s v="Whit Stillman"/>
    <s v="Whit Stillman"/>
    <s v="Chloë Sevigny"/>
    <s v="United States"/>
    <n v="8000000"/>
    <n v="3020601"/>
    <s v="Castle Rock Entertainment"/>
    <n v="113"/>
  </r>
  <r>
    <s v="The Big Hit"/>
    <s v="R"/>
    <x v="2"/>
    <x v="18"/>
    <s v="April 24, 1998 (United States)"/>
    <n v="6.1"/>
    <x v="17"/>
    <s v="Kirk Wong"/>
    <s v="Ben Ramsey"/>
    <s v="Mark Wahlberg"/>
    <s v="United States"/>
    <n v="13000000"/>
    <n v="27007143"/>
    <s v="TriStar Pictures"/>
    <n v="91"/>
  </r>
  <r>
    <s v="Blues Brothers 2000"/>
    <s v="PG-13"/>
    <x v="2"/>
    <x v="18"/>
    <s v="February 6, 1998 (United States)"/>
    <n v="4.9000000000000004"/>
    <x v="76"/>
    <s v="John Landis"/>
    <s v="Dan Aykroyd"/>
    <s v="Dan Aykroyd"/>
    <s v="United States"/>
    <n v="28000000"/>
    <n v="14051384"/>
    <s v="Universal Pictures"/>
    <n v="123"/>
  </r>
  <r>
    <s v="Gods and Monsters"/>
    <s v="R"/>
    <x v="5"/>
    <x v="18"/>
    <s v="November 4, 1998 (United States)"/>
    <n v="7.4"/>
    <x v="12"/>
    <s v="Bill Condon"/>
    <s v="Christopher Bram"/>
    <s v="Ian McKellen"/>
    <s v="United States"/>
    <n v="10000000"/>
    <n v="6451628"/>
    <s v="Lions Gate Films"/>
    <n v="105"/>
  </r>
  <r>
    <s v="The Red Violin"/>
    <s v="R"/>
    <x v="0"/>
    <x v="18"/>
    <s v="June 11, 1999 (United States)"/>
    <n v="7.6"/>
    <x v="76"/>
    <s v="François Girard"/>
    <s v="Don McKellar"/>
    <s v="Carlo Cecchi"/>
    <s v="Canada"/>
    <n v="18000000"/>
    <n v="10019109"/>
    <s v="Rhombus Media"/>
    <n v="130"/>
  </r>
  <r>
    <s v="Mighty Joe Young"/>
    <s v="PG"/>
    <x v="2"/>
    <x v="18"/>
    <s v="December 25, 1998 (United States)"/>
    <n v="5.7"/>
    <x v="101"/>
    <s v="Ron Underwood"/>
    <s v="Merian C. Cooper"/>
    <s v="Bill Paxton"/>
    <s v="United States"/>
    <n v="90000000"/>
    <n v="50632037"/>
    <s v="RKO Pictures"/>
    <n v="114"/>
  </r>
  <r>
    <s v="The Object of My Affection"/>
    <s v="R"/>
    <x v="3"/>
    <x v="18"/>
    <s v="April 17, 1998 (United States)"/>
    <n v="6"/>
    <x v="97"/>
    <s v="Nicholas Hytner"/>
    <s v="Stephen McCauley"/>
    <s v="Jennifer Aniston"/>
    <s v="United States"/>
    <n v="15000000"/>
    <n v="46905889"/>
    <s v="Twentieth Century Fox"/>
    <n v="111"/>
  </r>
  <r>
    <s v="Twilight"/>
    <s v="R"/>
    <x v="6"/>
    <x v="18"/>
    <s v="March 6, 1998 (United States)"/>
    <n v="6.2"/>
    <x v="35"/>
    <s v="Robert Benton"/>
    <s v="Robert Benton"/>
    <s v="Paul Newman"/>
    <s v="United States"/>
    <n v="37000000"/>
    <n v="15055091"/>
    <s v="Cinehaus"/>
    <n v="94"/>
  </r>
  <r>
    <s v="Pokémon: The First Movie - Mewtwo Strikes Back"/>
    <s v="G"/>
    <x v="10"/>
    <x v="18"/>
    <s v="November 10, 1999 (United States)"/>
    <n v="6.3"/>
    <x v="135"/>
    <s v="Kunihiko Yuyama"/>
    <s v="Satoshi Tajiri"/>
    <s v="Veronica Taylor"/>
    <s v="Japan"/>
    <n v="30000000"/>
    <n v="163644662"/>
    <s v="Oriental Light and Magic (OLM)"/>
    <n v="96"/>
  </r>
  <r>
    <s v="Belly"/>
    <s v="R"/>
    <x v="6"/>
    <x v="18"/>
    <s v="November 4, 1998 (United States)"/>
    <n v="6.2"/>
    <x v="9"/>
    <s v="Hype Williams"/>
    <s v="Anthony Bodden"/>
    <s v="Nas"/>
    <s v="Jamaica"/>
    <n v="3000000"/>
    <n v="9639390"/>
    <s v="Big Dog Films"/>
    <n v="96"/>
  </r>
  <r>
    <s v="Les Misérables"/>
    <s v="PG-13"/>
    <x v="6"/>
    <x v="18"/>
    <s v="May 1, 1998 (United States)"/>
    <n v="7.4"/>
    <x v="244"/>
    <s v="Bille August"/>
    <s v="Victor Hugo"/>
    <s v="Liam Neeson"/>
    <s v="United Kingdom"/>
    <n v="0"/>
    <n v="14096321"/>
    <s v="Mandalay Entertainment"/>
    <n v="134"/>
  </r>
  <r>
    <s v="Waking Ned Devine"/>
    <s v="PG"/>
    <x v="3"/>
    <x v="18"/>
    <s v="January 8, 1999 (United States)"/>
    <n v="7.4"/>
    <x v="19"/>
    <s v="Kirk Jones"/>
    <s v="Kirk Jones"/>
    <s v="Ian Bannen"/>
    <s v="United Kingdom"/>
    <n v="3000000"/>
    <n v="55257450"/>
    <s v="Tomboy Films"/>
    <n v="91"/>
  </r>
  <r>
    <s v="Babe: Pig in the City"/>
    <s v="PG"/>
    <x v="1"/>
    <x v="18"/>
    <s v="November 25, 1998 (United States)"/>
    <n v="5.8"/>
    <x v="76"/>
    <s v="George Miller"/>
    <s v="George Miller"/>
    <s v="Magda Szubanski"/>
    <s v="Australia"/>
    <n v="90000000"/>
    <n v="69131860"/>
    <s v="Kennedy Miller Productions"/>
    <n v="97"/>
  </r>
  <r>
    <s v="Eternity and a Day"/>
    <s v="Unrated"/>
    <x v="0"/>
    <x v="18"/>
    <s v="May 28, 1999 (United States)"/>
    <n v="7.9"/>
    <x v="35"/>
    <s v="Theodoros Angelopoulos"/>
    <s v="Theodoros Angelopoulos"/>
    <s v="Bruno Ganz"/>
    <s v="France"/>
    <n v="0"/>
    <n v="107178"/>
    <s v="Paradis Films"/>
    <n v="137"/>
  </r>
  <r>
    <s v="Primary Colors"/>
    <s v="R"/>
    <x v="3"/>
    <x v="18"/>
    <s v="March 20, 1998 (United States)"/>
    <n v="6.7"/>
    <x v="101"/>
    <s v="Mike Nichols"/>
    <s v="Joe Klein"/>
    <s v="John Travolta"/>
    <s v="United Kingdom"/>
    <n v="65000000"/>
    <n v="52090187"/>
    <s v="Award Entertainment"/>
    <n v="143"/>
  </r>
  <r>
    <s v="Quest for Camelot"/>
    <s v="G"/>
    <x v="10"/>
    <x v="18"/>
    <s v="May 15, 1998 (United States)"/>
    <n v="6.3"/>
    <x v="29"/>
    <s v="Frederik Du Chau"/>
    <s v="Vera Chapman"/>
    <s v="Jessalyn Gilsig"/>
    <s v="United States"/>
    <n v="40000000"/>
    <n v="22510798"/>
    <s v="Warner Bros."/>
    <n v="86"/>
  </r>
  <r>
    <s v="Show Me Love"/>
    <s v="Not Rated"/>
    <x v="3"/>
    <x v="18"/>
    <s v="October 23, 1998 (Sweden)"/>
    <n v="7.5"/>
    <x v="152"/>
    <s v="Lukas Moodysson"/>
    <s v="Lukas Moodysson"/>
    <s v="Alexandra Dahlström"/>
    <s v="Sweden"/>
    <n v="0"/>
    <n v="219331"/>
    <s v="Memfis Film"/>
    <n v="89"/>
  </r>
  <r>
    <s v="Hard Rain"/>
    <s v="R"/>
    <x v="2"/>
    <x v="18"/>
    <s v="January 16, 1998 (United States)"/>
    <n v="5.9"/>
    <x v="24"/>
    <s v="Mikael Salomon"/>
    <s v="Graham Yost"/>
    <s v="Morgan Freeman"/>
    <s v="United States"/>
    <n v="70000000"/>
    <n v="19870567"/>
    <s v="British Broadcasting Corporation (BBC) Television"/>
    <n v="97"/>
  </r>
  <r>
    <s v="Strike!"/>
    <s v="PG-13"/>
    <x v="3"/>
    <x v="18"/>
    <s v="September 4, 1998 (United States)"/>
    <n v="6.7"/>
    <x v="45"/>
    <s v="Sarah Kernochan"/>
    <s v="Sarah Kernochan"/>
    <s v="Kirsten Dunst"/>
    <s v="Canada"/>
    <n v="0"/>
    <n v="913834"/>
    <s v="Alliance Communications Corporation"/>
    <n v="97"/>
  </r>
  <r>
    <s v="The Mighty"/>
    <s v="PG-13"/>
    <x v="3"/>
    <x v="18"/>
    <s v="October 30, 1998 (United States)"/>
    <n v="7.3"/>
    <x v="38"/>
    <s v="Peter Chelsom"/>
    <s v="Rodman Philbrick"/>
    <s v="Kieran Culkin"/>
    <s v="United States"/>
    <n v="0"/>
    <n v="2652246"/>
    <s v="Chaos Productions"/>
    <n v="100"/>
  </r>
  <r>
    <s v="Wrongfully Accused"/>
    <s v="PG-13"/>
    <x v="2"/>
    <x v="18"/>
    <s v="August 21, 1998 (United States)"/>
    <n v="6.1"/>
    <x v="33"/>
    <s v="Pat Proft"/>
    <s v="Pat Proft"/>
    <s v="Leslie Nielsen"/>
    <s v="Germany"/>
    <n v="0"/>
    <n v="9623329"/>
    <s v="Morgan Creek Entertainment"/>
    <n v="87"/>
  </r>
  <r>
    <s v="New Rose Hotel"/>
    <s v="R"/>
    <x v="0"/>
    <x v="18"/>
    <s v="March 19, 1999 (Italy)"/>
    <n v="5.0999999999999996"/>
    <x v="203"/>
    <s v="Abel Ferrara"/>
    <s v="William Gibson"/>
    <s v="Christopher Walken"/>
    <s v="United States"/>
    <n v="0"/>
    <n v="21521"/>
    <s v="Pressman Film"/>
    <n v="93"/>
  </r>
  <r>
    <s v="Simon Birch"/>
    <s v="PG"/>
    <x v="3"/>
    <x v="18"/>
    <s v="September 11, 1998 (United States)"/>
    <n v="6.9"/>
    <x v="16"/>
    <s v="Mark Steven Johnson"/>
    <s v="Mark Steven Johnson"/>
    <s v="Ian Michael Smith"/>
    <s v="United States"/>
    <n v="30000000"/>
    <n v="18253415"/>
    <s v="Hollywood Pictures"/>
    <n v="114"/>
  </r>
  <r>
    <s v="The Idiots"/>
    <m/>
    <x v="3"/>
    <x v="18"/>
    <s v="May 21, 1998 (France)"/>
    <n v="6.8"/>
    <x v="12"/>
    <s v="Lars von Trier"/>
    <s v="Lars von Trier"/>
    <s v="Bodil Jørgensen"/>
    <s v="Denmark"/>
    <n v="2500000"/>
    <m/>
    <s v="Zentropa Entertainments"/>
    <n v="117"/>
  </r>
  <r>
    <s v="Thursday"/>
    <s v="R"/>
    <x v="2"/>
    <x v="18"/>
    <s v="September 25, 1998 (United Kingdom)"/>
    <n v="7.2"/>
    <x v="10"/>
    <s v="Skip Woods"/>
    <s v="Skip Woods"/>
    <s v="Thomas Jane"/>
    <s v="United States"/>
    <n v="0"/>
    <n v="3121"/>
    <s v="Polygram Filmed Entertainment"/>
    <n v="87"/>
  </r>
  <r>
    <s v="Crna macka, beli macor"/>
    <s v="R"/>
    <x v="3"/>
    <x v="18"/>
    <s v="June 1, 1998 (Federal Republic of Yugoslavia)"/>
    <n v="8.1"/>
    <x v="134"/>
    <s v="Emir Kusturica"/>
    <s v="Gordan Mihic"/>
    <s v="Bajram Severdzan"/>
    <s v="Federal Republic of Yugoslavia"/>
    <n v="0"/>
    <n v="351447"/>
    <s v="CiBy 2000"/>
    <n v="127"/>
  </r>
  <r>
    <s v="Dance with Me"/>
    <s v="PG"/>
    <x v="0"/>
    <x v="18"/>
    <s v="August 21, 1998 (United States)"/>
    <n v="5.9"/>
    <x v="199"/>
    <s v="Randa Haines"/>
    <s v="Daryl Matthews"/>
    <s v="Vanessa Williams"/>
    <s v="United States"/>
    <n v="0"/>
    <n v="15923122"/>
    <s v="Mandalay Entertainment"/>
    <n v="126"/>
  </r>
  <r>
    <s v="Jack Frost"/>
    <s v="PG"/>
    <x v="3"/>
    <x v="18"/>
    <s v="December 11, 1998 (United States)"/>
    <n v="5.4"/>
    <x v="87"/>
    <s v="Troy Miller"/>
    <s v="Mark Steven Johnson"/>
    <s v="Michael Keaton"/>
    <s v="United States"/>
    <n v="85000000"/>
    <n v="34562556"/>
    <s v="Warner Bros."/>
    <n v="101"/>
  </r>
  <r>
    <s v="Hush"/>
    <s v="PG-13"/>
    <x v="0"/>
    <x v="18"/>
    <s v="March 6, 1998 (United States)"/>
    <n v="5.5"/>
    <x v="35"/>
    <s v="Jonathan Darby"/>
    <s v="Jonathan Darby"/>
    <s v="Jessica Lange"/>
    <s v="United States"/>
    <n v="21000000"/>
    <n v="13583690"/>
    <s v="TriStar Pictures"/>
    <n v="96"/>
  </r>
  <r>
    <s v="How Stella Got Her Groove Back"/>
    <s v="R"/>
    <x v="3"/>
    <x v="18"/>
    <s v="August 14, 1998 (United States)"/>
    <n v="5.7"/>
    <x v="105"/>
    <s v="Kevin Rodney Sullivan"/>
    <s v="Terry McMillan"/>
    <s v="Angela Bassett"/>
    <s v="United States"/>
    <n v="20000000"/>
    <n v="39278722"/>
    <s v="Twentieth Century Fox"/>
    <n v="124"/>
  </r>
  <r>
    <s v="Almost Heroes"/>
    <s v="PG-13"/>
    <x v="1"/>
    <x v="18"/>
    <s v="May 29, 1998 (United States)"/>
    <n v="5.8"/>
    <x v="29"/>
    <s v="Christopher Guest"/>
    <s v="Mark Nutter"/>
    <s v="Chris Farley"/>
    <s v="United States"/>
    <n v="30000000"/>
    <n v="6136856"/>
    <s v="Turner Pictures (I)"/>
    <n v="90"/>
  </r>
  <r>
    <s v="Major League: Back to the Minors"/>
    <s v="PG-13"/>
    <x v="3"/>
    <x v="18"/>
    <s v="April 17, 1998 (United States)"/>
    <n v="4.7"/>
    <x v="200"/>
    <s v="John Warren"/>
    <s v="David S. Ward"/>
    <s v="Scott Bakula"/>
    <s v="United States"/>
    <n v="18000000"/>
    <n v="3572443"/>
    <s v="Morgan Creek Entertainment"/>
    <n v="100"/>
  </r>
  <r>
    <s v="High Art"/>
    <s v="R"/>
    <x v="0"/>
    <x v="18"/>
    <s v="June 12, 1998 (United States)"/>
    <n v="6.6"/>
    <x v="107"/>
    <s v="Lisa Cholodenko"/>
    <s v="Lisa Cholodenko"/>
    <s v="Radha Mitchell"/>
    <s v="United States"/>
    <n v="0"/>
    <n v="1960216"/>
    <s v="391 Productions"/>
    <n v="101"/>
  </r>
  <r>
    <s v="A Civil Action"/>
    <s v="PG-13"/>
    <x v="0"/>
    <x v="18"/>
    <s v="January 8, 1999 (United States)"/>
    <n v="6.6"/>
    <x v="101"/>
    <s v="Steven Zaillian"/>
    <s v="Jonathan Harr"/>
    <s v="John Travolta"/>
    <s v="United States"/>
    <n v="75000000"/>
    <n v="56709981"/>
    <s v="Touchstone Pictures"/>
    <n v="115"/>
  </r>
  <r>
    <s v="Playing by Heart"/>
    <s v="R"/>
    <x v="3"/>
    <x v="18"/>
    <s v="January 22, 1999 (United States)"/>
    <n v="7"/>
    <x v="97"/>
    <s v="Willard Carroll"/>
    <s v="Willard Carroll"/>
    <s v="Gillian Anderson"/>
    <s v="United States"/>
    <n v="20000000"/>
    <n v="3970078"/>
    <s v="Hyperion Pictures"/>
    <n v="121"/>
  </r>
  <r>
    <s v="The Rugrats Movie"/>
    <s v="G"/>
    <x v="10"/>
    <x v="18"/>
    <s v="November 20, 1998 (United States)"/>
    <n v="5.9"/>
    <x v="10"/>
    <s v="Igor Kovalyov"/>
    <s v="David N. Weiss"/>
    <s v="Elizabeth Daily"/>
    <s v="United States"/>
    <n v="24000000"/>
    <n v="140894675"/>
    <s v="Paramount Pictures"/>
    <n v="79"/>
  </r>
  <r>
    <s v="The Players Club"/>
    <s v="R"/>
    <x v="3"/>
    <x v="18"/>
    <s v="April 8, 1998 (United States)"/>
    <n v="5.9"/>
    <x v="392"/>
    <s v="Ice Cube"/>
    <s v="Ice Cube"/>
    <s v="LisaRaye McCoy"/>
    <s v="United States"/>
    <n v="4500000"/>
    <n v="23261485"/>
    <s v="New Line Cinema"/>
    <n v="104"/>
  </r>
  <r>
    <s v="Dead Man on Campus"/>
    <s v="R"/>
    <x v="3"/>
    <x v="18"/>
    <s v="August 21, 1998 (United States)"/>
    <n v="6"/>
    <x v="21"/>
    <s v="Alan Cohn"/>
    <s v="Anthony Abrams"/>
    <s v="Tom Everett Scott"/>
    <s v="United States"/>
    <n v="14000000"/>
    <n v="15064946"/>
    <s v="Paramount Pictures"/>
    <n v="96"/>
  </r>
  <r>
    <s v="Senseless"/>
    <s v="R"/>
    <x v="3"/>
    <x v="18"/>
    <s v="February 20, 1998 (United States)"/>
    <n v="6.1"/>
    <x v="21"/>
    <s v="Penelope Spheeris"/>
    <s v="Greg Erb"/>
    <s v="Marlon Wayans"/>
    <s v="United States"/>
    <n v="15000000"/>
    <n v="12874899"/>
    <s v="Dimension Films"/>
    <n v="93"/>
  </r>
  <r>
    <s v="Black Dog"/>
    <s v="PG-13"/>
    <x v="2"/>
    <x v="18"/>
    <s v="May 1, 1998 (United States)"/>
    <n v="5.4"/>
    <x v="197"/>
    <s v="Kevin Hooks"/>
    <s v="William Mickelberry"/>
    <s v="Patrick Swayze"/>
    <s v="United States"/>
    <n v="30000000"/>
    <n v="12951088"/>
    <s v="Universal Pictures"/>
    <n v="89"/>
  </r>
  <r>
    <s v="Dangerous Beauty"/>
    <s v="R"/>
    <x v="5"/>
    <x v="18"/>
    <s v="February 20, 1998 (United States)"/>
    <n v="7.2"/>
    <x v="29"/>
    <s v="Marshall Herskovitz"/>
    <s v="Margaret Rosenthal"/>
    <s v="Catherine McCormack"/>
    <s v="United States"/>
    <n v="8000000"/>
    <n v="4553271"/>
    <s v="New Regency Productions"/>
    <n v="111"/>
  </r>
  <r>
    <s v="The Newton Boys"/>
    <s v="PG-13"/>
    <x v="2"/>
    <x v="18"/>
    <s v="March 27, 1998 (United States)"/>
    <n v="6.1"/>
    <x v="35"/>
    <s v="Richard Linklater"/>
    <s v="Claude Stanush"/>
    <s v="Matthew McConaughey"/>
    <s v="United States"/>
    <n v="27000000"/>
    <n v="10452012"/>
    <s v="Twentieth Century Fox"/>
    <n v="122"/>
  </r>
  <r>
    <s v="Central Station"/>
    <s v="R"/>
    <x v="0"/>
    <x v="18"/>
    <s v="November 20, 1998 (United States)"/>
    <n v="8"/>
    <x v="14"/>
    <s v="Walter Salles"/>
    <s v="Marcos Bernstein"/>
    <s v="Fernanda Montenegro"/>
    <s v="Brazil"/>
    <n v="2900000"/>
    <n v="5971073"/>
    <s v="Audiovisual Development Bureau, Ministerio da Cultura"/>
    <n v="110"/>
  </r>
  <r>
    <s v="Pecker"/>
    <s v="R"/>
    <x v="3"/>
    <x v="18"/>
    <s v="October 9, 1998 (Canada)"/>
    <n v="6.4"/>
    <x v="21"/>
    <s v="John Waters"/>
    <s v="John Waters"/>
    <s v="Edward Furlong"/>
    <s v="United States"/>
    <n v="6000000"/>
    <n v="2281761"/>
    <s v="Polar Entertainment"/>
    <n v="87"/>
  </r>
  <r>
    <s v="Without Limits"/>
    <s v="PG-13"/>
    <x v="5"/>
    <x v="18"/>
    <s v="September 11, 1998 (United States)"/>
    <n v="7.2"/>
    <x v="45"/>
    <s v="Robert Towne"/>
    <s v="Robert Towne"/>
    <s v="Billy Crudup"/>
    <s v="United States"/>
    <n v="25000000"/>
    <n v="777423"/>
    <s v="Cruise/Wagner Productions"/>
    <n v="117"/>
  </r>
  <r>
    <s v="Wide Awake"/>
    <s v="PG"/>
    <x v="3"/>
    <x v="18"/>
    <s v="March 20, 1998 (United States)"/>
    <n v="5.9"/>
    <x v="41"/>
    <s v="M. Night Shyamalan"/>
    <s v="M. Night Shyamalan"/>
    <s v="Joseph Cross"/>
    <s v="United States"/>
    <n v="6000000"/>
    <n v="282175"/>
    <s v="Miramax"/>
    <n v="88"/>
  </r>
  <r>
    <s v="Return to Paradise"/>
    <s v="R"/>
    <x v="0"/>
    <x v="18"/>
    <s v="August 14, 1998 (United States)"/>
    <n v="6.9"/>
    <x v="21"/>
    <s v="Joseph Ruben"/>
    <s v="Pierre Jolivet"/>
    <s v="Vince Vaughn"/>
    <s v="United States"/>
    <n v="0"/>
    <n v="8341087"/>
    <s v="Polygram Filmed Entertainment"/>
    <n v="111"/>
  </r>
  <r>
    <s v="Mafia!"/>
    <s v="PG-13"/>
    <x v="3"/>
    <x v="18"/>
    <s v="July 24, 1998 (United States)"/>
    <n v="5.6"/>
    <x v="30"/>
    <s v="Jim Abrahams"/>
    <s v="Jim Abrahams"/>
    <s v="Jay Mohr"/>
    <s v="United States"/>
    <n v="10000000"/>
    <n v="19889299"/>
    <s v="Tapestry Films"/>
    <n v="87"/>
  </r>
  <r>
    <s v="Desperate Measures"/>
    <s v="R"/>
    <x v="2"/>
    <x v="18"/>
    <s v="January 30, 1998 (United States)"/>
    <n v="6.1"/>
    <x v="29"/>
    <s v="Barbet Schroeder"/>
    <s v="David Klass"/>
    <s v="Michael Keaton"/>
    <s v="United States"/>
    <n v="50000000"/>
    <n v="13806137"/>
    <s v="Mandalay Entertainment"/>
    <n v="100"/>
  </r>
  <r>
    <s v="I Want You"/>
    <s v="R"/>
    <x v="6"/>
    <x v="18"/>
    <s v="October 30, 1998 (United Kingdom)"/>
    <n v="6.1"/>
    <x v="46"/>
    <s v="Michael Winterbottom"/>
    <s v="Eoin McNamee"/>
    <s v="Rachel Weisz"/>
    <s v="United Kingdom"/>
    <n v="0"/>
    <n v="1672"/>
    <s v="Polygram Filmed Entertainment"/>
    <n v="87"/>
  </r>
  <r>
    <s v="Hideous Kinky"/>
    <s v="R"/>
    <x v="1"/>
    <x v="18"/>
    <s v="January 13, 1999 (France)"/>
    <n v="6.1"/>
    <x v="392"/>
    <s v="Gillies MacKinnon"/>
    <s v="Esther Freud"/>
    <s v="Kate Winslet"/>
    <s v="United Kingdom"/>
    <n v="12000000"/>
    <n v="1263279"/>
    <s v="AMLF"/>
    <n v="98"/>
  </r>
  <r>
    <s v="Phantoms"/>
    <s v="R"/>
    <x v="4"/>
    <x v="18"/>
    <s v="January 23, 1998 (United States)"/>
    <n v="5.4"/>
    <x v="20"/>
    <s v="Joe Chappelle"/>
    <s v="Dean R. Koontz"/>
    <s v="Peter O'Toole"/>
    <s v="United States"/>
    <n v="0"/>
    <n v="5624282"/>
    <s v="Miramax"/>
    <n v="96"/>
  </r>
  <r>
    <s v="Smoke Signals"/>
    <s v="PG-13"/>
    <x v="3"/>
    <x v="18"/>
    <s v="November 27, 1998 (Iceland)"/>
    <n v="7.2"/>
    <x v="107"/>
    <s v="Chris Eyre"/>
    <s v="Sherman Alexie"/>
    <s v="Adam Beach"/>
    <s v="United States"/>
    <n v="2000000"/>
    <n v="6745362"/>
    <s v="ShadowCatcher Entertainment"/>
    <n v="89"/>
  </r>
  <r>
    <s v="Beloved"/>
    <s v="R"/>
    <x v="0"/>
    <x v="18"/>
    <s v="October 16, 1998 (United States)"/>
    <n v="6"/>
    <x v="200"/>
    <s v="Jonathan Demme"/>
    <s v="Toni Morrison"/>
    <s v="Oprah Winfrey"/>
    <s v="United States"/>
    <n v="80000000"/>
    <n v="22852487"/>
    <s v="Harpo Films"/>
    <n v="172"/>
  </r>
  <r>
    <s v="3 Ninjas: High Noon at Mega Mountain"/>
    <s v="PG"/>
    <x v="2"/>
    <x v="18"/>
    <s v="June 18, 1998 (Australia)"/>
    <n v="3"/>
    <x v="35"/>
    <s v="Sean McNamara"/>
    <s v="Sean McNamara"/>
    <s v="Loni Anderson"/>
    <s v="United States"/>
    <n v="0"/>
    <n v="375805"/>
    <s v="Leeds/Ben-Ami Productions"/>
    <n v="93"/>
  </r>
  <r>
    <s v="Lovers of the Arctic Circle"/>
    <s v="R"/>
    <x v="0"/>
    <x v="18"/>
    <s v="August 28, 1998 (Spain)"/>
    <n v="7.7"/>
    <x v="10"/>
    <s v="Julio Medem"/>
    <s v="Julio Medem"/>
    <s v="Najwa Nimri"/>
    <s v="Spain"/>
    <n v="0"/>
    <n v="357549"/>
    <s v="Canal+"/>
    <n v="112"/>
  </r>
  <r>
    <s v="One True Thing"/>
    <s v="R"/>
    <x v="0"/>
    <x v="18"/>
    <s v="September 18, 1998 (United States)"/>
    <n v="7"/>
    <x v="23"/>
    <s v="Carl Franklin"/>
    <s v="Anna Quindlen"/>
    <s v="Meryl Streep"/>
    <s v="United States"/>
    <n v="30000000"/>
    <n v="26616840"/>
    <s v="Monarch Pictures"/>
    <n v="127"/>
  </r>
  <r>
    <s v="Firestorm"/>
    <s v="R"/>
    <x v="2"/>
    <x v="18"/>
    <s v="January 9, 1998 (United States)"/>
    <n v="4.8"/>
    <x v="161"/>
    <s v="Dean Semler"/>
    <s v="Chris Soth"/>
    <s v="Howie Long"/>
    <s v="United States"/>
    <n v="19000000"/>
    <n v="8165212"/>
    <s v="Twentieth Century Fox"/>
    <n v="89"/>
  </r>
  <r>
    <s v="Slums of Beverly Hills"/>
    <s v="R"/>
    <x v="3"/>
    <x v="18"/>
    <s v="September 11, 1998 (United States)"/>
    <n v="6.6"/>
    <x v="23"/>
    <s v="Tamara Jenkins"/>
    <s v="Tamara Jenkins"/>
    <s v="Natasha Lyonne"/>
    <s v="United States"/>
    <n v="5000000"/>
    <n v="5502773"/>
    <s v="Fox Searchlight Pictures"/>
    <n v="91"/>
  </r>
  <r>
    <s v="Palmetto"/>
    <s v="R"/>
    <x v="6"/>
    <x v="18"/>
    <s v="February 20, 1998 (United States)"/>
    <n v="6.1"/>
    <x v="88"/>
    <s v="Volker Schlöndorff"/>
    <s v="James Hadley Chase"/>
    <s v="Woody Harrelson"/>
    <s v="Germany"/>
    <n v="0"/>
    <n v="5878911"/>
    <s v="Castle Rock Entertainment"/>
    <n v="114"/>
  </r>
  <r>
    <s v="Strangeland"/>
    <s v="R"/>
    <x v="4"/>
    <x v="18"/>
    <s v="October 2, 1998 (United States)"/>
    <n v="5.0999999999999996"/>
    <x v="45"/>
    <s v="John Pieplow"/>
    <s v="Dee Snider"/>
    <s v="Kevin Gage"/>
    <s v="United States"/>
    <n v="1100000"/>
    <n v="713239"/>
    <s v="Shooting Gallery"/>
    <n v="85"/>
  </r>
  <r>
    <s v="Le Dîner de Cons"/>
    <s v="PG-13"/>
    <x v="3"/>
    <x v="18"/>
    <s v="April 15, 1998 (France)"/>
    <n v="7.7"/>
    <x v="100"/>
    <s v="Francis Veber"/>
    <s v="Francis Veber"/>
    <s v="Thierry Lhermitte"/>
    <s v="France"/>
    <n v="0"/>
    <n v="4071548"/>
    <s v="Gaumont"/>
    <n v="80"/>
  </r>
  <r>
    <s v="Paulie"/>
    <s v="PG"/>
    <x v="1"/>
    <x v="18"/>
    <s v="April 17, 1998 (United States)"/>
    <n v="6.5"/>
    <x v="30"/>
    <s v="John Roberts"/>
    <s v="Laurie Craig"/>
    <s v="Gena Rowlands"/>
    <s v="United States"/>
    <n v="23000000"/>
    <n v="26875268"/>
    <s v="Dreamworks Pictures"/>
    <n v="91"/>
  </r>
  <r>
    <s v="After Life"/>
    <s v="Not Rated"/>
    <x v="0"/>
    <x v="18"/>
    <s v="April 17, 1999 (Japan)"/>
    <n v="7.6"/>
    <x v="35"/>
    <s v="Hirokazu Koreeda"/>
    <s v="Hirokazu Koreeda"/>
    <s v="Arata Iura"/>
    <s v="Japan"/>
    <n v="0"/>
    <n v="801985"/>
    <s v="Engine Film"/>
    <n v="119"/>
  </r>
  <r>
    <s v="Barney's Great Adventure"/>
    <s v="G"/>
    <x v="1"/>
    <x v="18"/>
    <s v="April 3, 1998 (United States)"/>
    <n v="3.2"/>
    <x v="195"/>
    <s v="Steve Gomer"/>
    <s v="Stephen White"/>
    <s v="George Hearn"/>
    <s v="Canada"/>
    <n v="15000000"/>
    <n v="12218638"/>
    <s v="Polygram Filmed Entertainment"/>
    <n v="76"/>
  </r>
  <r>
    <s v="Permanent Midnight"/>
    <s v="R"/>
    <x v="5"/>
    <x v="18"/>
    <s v="April 23, 1999 (Iceland)"/>
    <n v="6.2"/>
    <x v="105"/>
    <s v="David Veloz"/>
    <s v="Jerry Stahl"/>
    <s v="Ben Stiller"/>
    <s v="United States"/>
    <n v="0"/>
    <n v="1171001"/>
    <s v="JD Productions"/>
    <n v="88"/>
  </r>
  <r>
    <s v="Meet the Deedles"/>
    <s v="PG"/>
    <x v="3"/>
    <x v="18"/>
    <s v="March 27, 1998 (United States)"/>
    <n v="4.0999999999999996"/>
    <x v="116"/>
    <s v="Steve Boyum"/>
    <s v="Jim Herzfeld"/>
    <s v="Paul Walker"/>
    <s v="United States"/>
    <n v="24000000"/>
    <n v="4356216"/>
    <s v="DIC Entertainment"/>
    <n v="93"/>
  </r>
  <r>
    <s v="The Gingerbread Man"/>
    <s v="R"/>
    <x v="6"/>
    <x v="18"/>
    <s v="January 23, 1998 (United States)"/>
    <n v="5.7"/>
    <x v="35"/>
    <s v="Robert Altman"/>
    <s v="John Grisham"/>
    <s v="Kenneth Branagh"/>
    <s v="United States"/>
    <n v="25000000"/>
    <n v="1677131"/>
    <s v="Enchanter Entertainment"/>
    <n v="114"/>
  </r>
  <r>
    <s v="Savior"/>
    <s v="R"/>
    <x v="0"/>
    <x v="18"/>
    <s v="November 20, 1998 (United States)"/>
    <n v="7.3"/>
    <x v="35"/>
    <s v="Predrag Antonijevic"/>
    <s v="Robert Orr"/>
    <s v="Dennis Quaid"/>
    <s v="United States"/>
    <n v="10000000"/>
    <n v="14328"/>
    <s v="Initial Entertainment Group (IEG)"/>
    <n v="103"/>
  </r>
  <r>
    <s v="Little Voice"/>
    <s v="R"/>
    <x v="3"/>
    <x v="18"/>
    <s v="December 4, 1998 (United States)"/>
    <n v="7"/>
    <x v="29"/>
    <s v="Mark Herman"/>
    <s v="Jim Cartwright"/>
    <s v="Brenda Blethyn"/>
    <s v="United Kingdom"/>
    <n v="0"/>
    <n v="4611784"/>
    <s v="Miramax"/>
    <n v="97"/>
  </r>
  <r>
    <s v="The Odd Couple II"/>
    <s v="PG-13"/>
    <x v="1"/>
    <x v="18"/>
    <s v="April 10, 1998 (United States)"/>
    <n v="6.5"/>
    <x v="108"/>
    <s v="Howard Deutch"/>
    <s v="Neil Simon"/>
    <s v="Jack Lemmon"/>
    <s v="United States"/>
    <n v="0"/>
    <n v="18912328"/>
    <s v="Paramount Pictures"/>
    <n v="97"/>
  </r>
  <r>
    <s v="Spriggan"/>
    <s v="R"/>
    <x v="10"/>
    <x v="18"/>
    <s v="September 5, 1998 (Japan)"/>
    <n v="6.6"/>
    <x v="112"/>
    <s v="Hirotsugu Kawasaki"/>
    <s v="Yasutaka Itô"/>
    <s v="Shôtarô Morikubo"/>
    <s v="Japan"/>
    <n v="0"/>
    <n v="25824"/>
    <s v="Bandai Visual Company"/>
    <n v="90"/>
  </r>
  <r>
    <s v="Besieged"/>
    <s v="R"/>
    <x v="0"/>
    <x v="18"/>
    <s v="February 5, 1999 (Italy)"/>
    <n v="6.9"/>
    <x v="203"/>
    <s v="Bernardo Bertolucci"/>
    <s v="Clare Peploe"/>
    <s v="Thandiwe Newton"/>
    <s v="Italy"/>
    <n v="0"/>
    <n v="2048740"/>
    <s v="Fiction"/>
    <n v="93"/>
  </r>
  <r>
    <s v="Clay Pigeons"/>
    <s v="R"/>
    <x v="3"/>
    <x v="18"/>
    <s v="September 25, 1998 (United States)"/>
    <n v="6.6"/>
    <x v="35"/>
    <s v="David Dobkin"/>
    <s v="Matthew L. Healy"/>
    <s v="Joaquin Phoenix"/>
    <s v="United States"/>
    <n v="8000000"/>
    <n v="1794086"/>
    <s v="Fade In Films"/>
    <n v="104"/>
  </r>
  <r>
    <s v="Knock Off"/>
    <s v="R"/>
    <x v="2"/>
    <x v="18"/>
    <s v="September 4, 1998 (United States)"/>
    <n v="4.9000000000000004"/>
    <x v="21"/>
    <s v="Hark Tsui"/>
    <s v="Steven E. de Souza"/>
    <s v="Jean-Claude Van Damme"/>
    <s v="Aruba"/>
    <n v="30000000"/>
    <n v="10319915"/>
    <s v="Knock Films A.V.V."/>
    <n v="91"/>
  </r>
  <r>
    <s v="I'll Be Home for Christmas"/>
    <s v="PG"/>
    <x v="3"/>
    <x v="18"/>
    <s v="November 13, 1998 (United States)"/>
    <n v="5.5"/>
    <x v="302"/>
    <s v="Arlene Sanford"/>
    <s v="Tom Nursall"/>
    <s v="Jonathan Taylor Thomas"/>
    <s v="United States"/>
    <n v="30000000"/>
    <n v="12214338"/>
    <s v="Walt Disney Pictures"/>
    <n v="86"/>
  </r>
  <r>
    <s v="Edge of Seventeen"/>
    <s v="Not Rated"/>
    <x v="3"/>
    <x v="18"/>
    <s v="April 20, 2000 (Australia)"/>
    <n v="6.8"/>
    <x v="199"/>
    <s v="David Moreton"/>
    <s v="Todd Stephens"/>
    <s v="Chris Stafford"/>
    <s v="United States"/>
    <n v="700000"/>
    <n v="871759"/>
    <s v="Blue Streak Films"/>
    <n v="99"/>
  </r>
  <r>
    <s v="My Giant"/>
    <s v="PG"/>
    <x v="3"/>
    <x v="18"/>
    <s v="April 10, 1998 (United States)"/>
    <n v="5"/>
    <x v="252"/>
    <s v="Michael Lehmann"/>
    <s v="Billy Crystal"/>
    <s v="Billy Crystal"/>
    <s v="United States"/>
    <n v="0"/>
    <n v="8072007"/>
    <s v="Castle Rock Entertainment"/>
    <n v="103"/>
  </r>
  <r>
    <s v="Ringmaster"/>
    <s v="R"/>
    <x v="3"/>
    <x v="18"/>
    <s v="November 25, 1998 (United States)"/>
    <n v="3.2"/>
    <x v="104"/>
    <s v="Neil Abramson"/>
    <s v="Jon Bernstein"/>
    <s v="Jerry Springer"/>
    <s v="United States"/>
    <n v="20000000"/>
    <n v="9257103"/>
    <s v="Artisan Entertainment"/>
    <n v="90"/>
  </r>
  <r>
    <s v="The General"/>
    <s v="R"/>
    <x v="5"/>
    <x v="18"/>
    <s v="December 18, 1998 (United States)"/>
    <n v="7.3"/>
    <x v="419"/>
    <s v="John Boorman"/>
    <s v="John Boorman"/>
    <s v="Brendan Gleeson"/>
    <s v="United Kingdom"/>
    <n v="0"/>
    <n v="1214198"/>
    <s v="J &amp; M"/>
    <n v="124"/>
  </r>
  <r>
    <s v="The Acid House"/>
    <s v="Unrated"/>
    <x v="3"/>
    <x v="18"/>
    <s v="January 1, 1999 (United Kingdom)"/>
    <n v="6.3"/>
    <x v="205"/>
    <s v="Paul McGuigan"/>
    <s v="Irvine Welsh"/>
    <s v="Stephen McCole"/>
    <s v="United Kingdom"/>
    <n v="0"/>
    <m/>
    <s v="Picture Palace North"/>
    <n v="111"/>
  </r>
  <r>
    <s v="Another Day in Paradise"/>
    <s v="R"/>
    <x v="6"/>
    <x v="18"/>
    <s v="January 22, 1999 (United States)"/>
    <n v="6.5"/>
    <x v="255"/>
    <s v="Larry Clark"/>
    <s v="Eddie Little"/>
    <s v="James Woods"/>
    <s v="United States"/>
    <n v="4500000"/>
    <n v="1036818"/>
    <s v="Chinese Bookie Pictures"/>
    <n v="101"/>
  </r>
  <r>
    <s v="Kissing a Fool"/>
    <s v="R"/>
    <x v="3"/>
    <x v="18"/>
    <s v="February 27, 1998 (United States)"/>
    <n v="5.6"/>
    <x v="67"/>
    <s v="Doug Ellin"/>
    <s v="James Frey"/>
    <s v="David Schwimmer"/>
    <s v="United States"/>
    <n v="0"/>
    <n v="4106588"/>
    <s v="Largo Entertainment"/>
    <n v="93"/>
  </r>
  <r>
    <s v="A Cool, Dry Place"/>
    <s v="PG-13"/>
    <x v="0"/>
    <x v="18"/>
    <s v="January 29, 1999 (United States)"/>
    <n v="6.2"/>
    <x v="46"/>
    <s v="John N. Smith"/>
    <s v="Michael Grant Jaffe"/>
    <s v="Vince Vaughn"/>
    <s v="United States"/>
    <n v="0"/>
    <n v="4390"/>
    <s v="Fox 2000 Pictures"/>
    <n v="97"/>
  </r>
  <r>
    <s v="Sour Grapes"/>
    <s v="R"/>
    <x v="3"/>
    <x v="18"/>
    <s v="April 17, 1998 (United States)"/>
    <n v="5.8"/>
    <x v="116"/>
    <s v="Larry David"/>
    <s v="Larry David"/>
    <s v="Steven Weber"/>
    <s v="United States"/>
    <n v="0"/>
    <n v="123104"/>
    <s v="Castle Rock Entertainment"/>
    <n v="91"/>
  </r>
  <r>
    <s v="Still Crazy"/>
    <s v="R"/>
    <x v="3"/>
    <x v="18"/>
    <s v="January 22, 1999 (United States)"/>
    <n v="7"/>
    <x v="153"/>
    <s v="Brian Gibson"/>
    <s v="Dick Clement"/>
    <s v="Stephen Rea"/>
    <s v="United Kingdom"/>
    <n v="0"/>
    <n v="524864"/>
    <s v="Columbia Pictures"/>
    <n v="95"/>
  </r>
  <r>
    <s v="The Land Girls"/>
    <s v="R"/>
    <x v="0"/>
    <x v="18"/>
    <s v="June 12, 1998 (United States)"/>
    <n v="6.3"/>
    <x v="51"/>
    <s v="David Leland"/>
    <s v="Angela Huth"/>
    <s v="Catherine McCormack"/>
    <s v="United Kingdom"/>
    <n v="0"/>
    <n v="238497"/>
    <s v="Intermedia Films"/>
    <n v="111"/>
  </r>
  <r>
    <s v="Place Vendôme"/>
    <s v="R"/>
    <x v="6"/>
    <x v="18"/>
    <s v="October 7, 1998 (France)"/>
    <n v="6.3"/>
    <x v="68"/>
    <s v="Nicole Garcia"/>
    <s v="Jacques Fieschi"/>
    <s v="Catherine Deneuve"/>
    <s v="France"/>
    <n v="0"/>
    <n v="895788"/>
    <s v="Les Films Alain Sarde"/>
    <n v="117"/>
  </r>
  <r>
    <s v="Little Men"/>
    <s v="PG"/>
    <x v="0"/>
    <x v="18"/>
    <s v="May 8, 1998 (United States)"/>
    <n v="6.3"/>
    <x v="593"/>
    <s v="Rodney Gibbons"/>
    <s v="Mark Evan Schwartz"/>
    <s v="Kathleen Fee"/>
    <s v="Canada"/>
    <n v="0"/>
    <n v="104255"/>
    <s v="Allegro Films"/>
    <n v="98"/>
  </r>
  <r>
    <s v="Holy Man"/>
    <s v="PG"/>
    <x v="3"/>
    <x v="18"/>
    <s v="October 9, 1998 (United States)"/>
    <n v="4.9000000000000004"/>
    <x v="97"/>
    <s v="Stephen Herek"/>
    <s v="Tom Schulman"/>
    <s v="Eddie Murphy"/>
    <s v="United States"/>
    <n v="60000000"/>
    <n v="12069719"/>
    <s v="Caravan Pictures"/>
    <n v="114"/>
  </r>
  <r>
    <s v="Your Friends and Neighbors"/>
    <s v="R"/>
    <x v="3"/>
    <x v="18"/>
    <s v="August 21, 1998 (United States)"/>
    <n v="6.3"/>
    <x v="153"/>
    <s v="Neil LaBute"/>
    <s v="Neil LaBute"/>
    <s v="Amy Brenneman"/>
    <s v="United States"/>
    <n v="5000000"/>
    <n v="4714658"/>
    <s v="Polygram Filmed Entertainment"/>
    <n v="100"/>
  </r>
  <r>
    <s v="Zero Effect"/>
    <s v="R"/>
    <x v="3"/>
    <x v="18"/>
    <s v="January 30, 1998 (United States)"/>
    <n v="6.9"/>
    <x v="21"/>
    <s v="Jake Kasdan"/>
    <s v="Jake Kasdan"/>
    <s v="Bill Pullman"/>
    <s v="United States"/>
    <n v="5000000"/>
    <n v="2087471"/>
    <s v="Castle Rock Entertainment"/>
    <n v="116"/>
  </r>
  <r>
    <s v="Krippendorf's Tribe"/>
    <s v="PG-13"/>
    <x v="3"/>
    <x v="18"/>
    <s v="February 27, 1998 (United States)"/>
    <n v="5"/>
    <x v="50"/>
    <s v="Todd Holland"/>
    <s v="Frank Parkin"/>
    <s v="Richard Dreyfuss"/>
    <s v="United States"/>
    <n v="0"/>
    <n v="7571115"/>
    <s v="Dreyfuss / James Productions"/>
    <n v="94"/>
  </r>
  <r>
    <s v="Hell's Kitchen"/>
    <s v="R"/>
    <x v="6"/>
    <x v="18"/>
    <s v="January 19, 2001 (Italy)"/>
    <n v="4.7"/>
    <x v="139"/>
    <s v="Tony Cinciripini"/>
    <s v="Tony Cinciripini"/>
    <s v="Rosanna Arquette"/>
    <s v="United States"/>
    <n v="6000000"/>
    <n v="11710"/>
    <s v="HK Film Corporation"/>
    <n v="95"/>
  </r>
  <r>
    <s v="Homegrown"/>
    <s v="R"/>
    <x v="3"/>
    <x v="18"/>
    <s v="April 17, 1998 (United States)"/>
    <n v="5.8"/>
    <x v="43"/>
    <s v="Stephen Gyllenhaal"/>
    <s v="Jonah Raskin"/>
    <s v="Billy Bob Thornton"/>
    <s v="United States"/>
    <n v="0"/>
    <n v="77910"/>
    <s v="Lakeshore International"/>
    <n v="102"/>
  </r>
  <r>
    <s v="Hurlyburly"/>
    <s v="R"/>
    <x v="3"/>
    <x v="18"/>
    <s v="December 25, 1998 (United States)"/>
    <n v="5.9"/>
    <x v="158"/>
    <s v="Anthony Drazan"/>
    <s v="David Rabe"/>
    <s v="Sean Penn"/>
    <s v="United States"/>
    <n v="15000000"/>
    <n v="1808004"/>
    <s v="FilmColony"/>
    <n v="122"/>
  </r>
  <r>
    <s v="Home Fries"/>
    <s v="PG-13"/>
    <x v="3"/>
    <x v="18"/>
    <s v="November 25, 1998 (United States)"/>
    <n v="5.0999999999999996"/>
    <x v="145"/>
    <s v="Dean Parisot"/>
    <s v="Vince Gilligan"/>
    <s v="Drew Barrymore"/>
    <s v="United States"/>
    <n v="35000000"/>
    <n v="10493366"/>
    <s v="Baltimore Pictures"/>
    <n v="91"/>
  </r>
  <r>
    <s v="Sweet Jane"/>
    <s v="Not Rated"/>
    <x v="0"/>
    <x v="18"/>
    <s v="February 1, 1998 (United States)"/>
    <n v="7"/>
    <x v="594"/>
    <s v="Joe Gayton"/>
    <s v="Joe Gayton"/>
    <s v="Samantha Mathis"/>
    <s v="United States"/>
    <n v="0"/>
    <m/>
    <s v="NEO Motion Pictures"/>
    <n v="83"/>
  </r>
  <r>
    <s v="The Matrix"/>
    <s v="R"/>
    <x v="2"/>
    <x v="19"/>
    <s v="March 31, 1999 (United States)"/>
    <n v="8.6999999999999993"/>
    <x v="595"/>
    <s v="Lana Wachowski"/>
    <s v="Lilly Wachowski"/>
    <s v="Keanu Reeves"/>
    <s v="United States"/>
    <n v="63000000"/>
    <n v="466364845"/>
    <s v="Warner Bros."/>
    <n v="136"/>
  </r>
  <r>
    <s v="Fight Club"/>
    <s v="R"/>
    <x v="0"/>
    <x v="19"/>
    <s v="October 15, 1999 (United States)"/>
    <n v="8.8000000000000007"/>
    <x v="518"/>
    <s v="David Fincher"/>
    <s v="Chuck Palahniuk"/>
    <s v="Brad Pitt"/>
    <s v="Germany"/>
    <n v="63000000"/>
    <n v="101209702"/>
    <s v="Fox 2000 Pictures"/>
    <n v="139"/>
  </r>
  <r>
    <s v="The Talented Mr. Ripley"/>
    <s v="R"/>
    <x v="6"/>
    <x v="19"/>
    <s v="December 25, 1999 (United States)"/>
    <n v="7.4"/>
    <x v="596"/>
    <s v="Anthony Minghella"/>
    <s v="Patricia Highsmith"/>
    <s v="Matt Damon"/>
    <s v="United States"/>
    <n v="40000000"/>
    <n v="128799509"/>
    <s v="Miramax"/>
    <n v="139"/>
  </r>
  <r>
    <s v="Eyes Wide Shut"/>
    <m/>
    <x v="0"/>
    <x v="19"/>
    <s v="July 16, 1999 (United States)"/>
    <n v="7.4"/>
    <x v="597"/>
    <s v="Stanley Kubrick"/>
    <s v="Stanley Kubrick"/>
    <s v="Tom Cruise"/>
    <s v="United Kingdom"/>
    <n v="65000000"/>
    <n v="162242684"/>
    <s v="Warner Bros."/>
    <n v="159"/>
  </r>
  <r>
    <s v="The Mummy"/>
    <s v="PG-13"/>
    <x v="2"/>
    <x v="19"/>
    <s v="May 7, 1999 (United States)"/>
    <n v="7"/>
    <x v="598"/>
    <s v="Stephen Sommers"/>
    <s v="Stephen Sommers"/>
    <s v="Brendan Fraser"/>
    <s v="United States"/>
    <n v="80000000"/>
    <n v="415933406"/>
    <s v="Universal Pictures"/>
    <n v="124"/>
  </r>
  <r>
    <s v="American Pie"/>
    <s v="R"/>
    <x v="3"/>
    <x v="19"/>
    <s v="July 9, 1999 (United States)"/>
    <n v="7"/>
    <x v="493"/>
    <s v="Paul Weitz"/>
    <s v="Adam Herz"/>
    <s v="Jason Biggs"/>
    <s v="United States"/>
    <n v="11000000"/>
    <n v="235483004"/>
    <s v="Universal Pictures"/>
    <n v="95"/>
  </r>
  <r>
    <s v="The Green Mile"/>
    <s v="R"/>
    <x v="6"/>
    <x v="19"/>
    <s v="December 10, 1999 (United States)"/>
    <n v="8.6"/>
    <x v="2"/>
    <s v="Frank Darabont"/>
    <s v="Stephen King"/>
    <s v="Tom Hanks"/>
    <s v="United States"/>
    <n v="60000000"/>
    <n v="286801374"/>
    <s v="Castle Rock Entertainment"/>
    <n v="189"/>
  </r>
  <r>
    <s v="American Beauty"/>
    <s v="R"/>
    <x v="0"/>
    <x v="19"/>
    <s v="October 1, 1999 (United States)"/>
    <n v="8.3000000000000007"/>
    <x v="287"/>
    <s v="Sam Mendes"/>
    <s v="Alan Ball"/>
    <s v="Kevin Spacey"/>
    <s v="United States"/>
    <n v="15000000"/>
    <n v="356296601"/>
    <s v="Dreamworks Pictures"/>
    <n v="122"/>
  </r>
  <r>
    <s v="Star Wars: Episode I - The Phantom Menace"/>
    <s v="PG"/>
    <x v="2"/>
    <x v="19"/>
    <s v="May 19, 1999 (United States)"/>
    <n v="6.5"/>
    <x v="599"/>
    <s v="George Lucas"/>
    <s v="George Lucas"/>
    <s v="Ewan McGregor"/>
    <s v="United States"/>
    <n v="115000000"/>
    <n v="1027082707"/>
    <s v="Lucasfilm"/>
    <n v="136"/>
  </r>
  <r>
    <s v="10 Things I Hate About You"/>
    <s v="PG-13"/>
    <x v="3"/>
    <x v="19"/>
    <s v="March 31, 1999 (United States)"/>
    <n v="7.3"/>
    <x v="600"/>
    <s v="Gil Junger"/>
    <s v="Karen McCullah"/>
    <s v="Heath Ledger"/>
    <s v="United States"/>
    <n v="30000000"/>
    <n v="53478579"/>
    <s v="Touchstone Pictures"/>
    <n v="97"/>
  </r>
  <r>
    <s v="The Sixth Sense"/>
    <s v="PG-13"/>
    <x v="0"/>
    <x v="19"/>
    <s v="August 6, 1999 (United States)"/>
    <n v="8.1"/>
    <x v="601"/>
    <s v="M. Night Shyamalan"/>
    <s v="M. Night Shyamalan"/>
    <s v="Bruce Willis"/>
    <s v="United States"/>
    <n v="40000000"/>
    <n v="672806292"/>
    <s v="Hollywood Pictures"/>
    <n v="107"/>
  </r>
  <r>
    <s v="Austin Powers: the Spy Who Shagged Me"/>
    <s v="PG-13"/>
    <x v="2"/>
    <x v="19"/>
    <s v="June 11, 1999 (United States)"/>
    <n v="6.6"/>
    <x v="3"/>
    <s v="Jay Roach"/>
    <s v="Mike Myers"/>
    <s v="Mike Myers"/>
    <s v="United States"/>
    <n v="33000000"/>
    <n v="312016928"/>
    <s v="New Line Cinema"/>
    <n v="95"/>
  </r>
  <r>
    <s v="Office Space"/>
    <s v="R"/>
    <x v="3"/>
    <x v="19"/>
    <s v="February 19, 1999 (United States)"/>
    <n v="7.7"/>
    <x v="602"/>
    <s v="Mike Judge"/>
    <s v="Mike Judge"/>
    <s v="Ron Livingston"/>
    <s v="United States"/>
    <n v="10000000"/>
    <n v="10828256"/>
    <s v="Twentieth Century Fox"/>
    <n v="89"/>
  </r>
  <r>
    <s v="Galaxy Quest"/>
    <s v="PG"/>
    <x v="1"/>
    <x v="19"/>
    <s v="December 25, 1999 (United States)"/>
    <n v="7.3"/>
    <x v="603"/>
    <s v="Dean Parisot"/>
    <s v="David Howard"/>
    <s v="Tim Allen"/>
    <s v="United States"/>
    <n v="45000000"/>
    <n v="90683916"/>
    <s v="Dreamworks Pictures"/>
    <n v="102"/>
  </r>
  <r>
    <s v="Notting Hill"/>
    <s v="PG-13"/>
    <x v="3"/>
    <x v="19"/>
    <s v="May 28, 1999 (United States)"/>
    <n v="7.1"/>
    <x v="604"/>
    <s v="Roger Michell"/>
    <s v="Richard Curtis"/>
    <s v="Hugh Grant"/>
    <s v="United Kingdom"/>
    <n v="42000000"/>
    <n v="363889678"/>
    <s v="Polygram Filmed Entertainment"/>
    <n v="124"/>
  </r>
  <r>
    <s v="Cruel Intentions"/>
    <s v="R"/>
    <x v="0"/>
    <x v="19"/>
    <s v="March 5, 1999 (United States)"/>
    <n v="6.8"/>
    <x v="548"/>
    <s v="Roger Kumble"/>
    <s v="Choderlos de Laclos"/>
    <s v="Sarah Michelle Gellar"/>
    <s v="United States"/>
    <n v="10500000"/>
    <n v="76347426"/>
    <s v="Columbia Pictures"/>
    <n v="97"/>
  </r>
  <r>
    <s v="The Blair Witch Project"/>
    <s v="R"/>
    <x v="4"/>
    <x v="19"/>
    <s v="July 30, 1999 (United States)"/>
    <n v="6.5"/>
    <x v="414"/>
    <s v="Daniel Myrick"/>
    <s v="Daniel Myrick"/>
    <s v="Heather Donahue"/>
    <s v="United States"/>
    <n v="60000"/>
    <n v="248639099"/>
    <s v="Haxan Films"/>
    <n v="81"/>
  </r>
  <r>
    <s v="The Virgin Suicides"/>
    <s v="R"/>
    <x v="0"/>
    <x v="19"/>
    <s v="May 19, 2000 (United States)"/>
    <n v="7.2"/>
    <x v="388"/>
    <s v="Sofia Coppola"/>
    <s v="Jeffrey Eugenides"/>
    <s v="Kirsten Dunst"/>
    <s v="United States"/>
    <n v="9000000"/>
    <n v="10410044"/>
    <s v="American Zoetrope"/>
    <n v="97"/>
  </r>
  <r>
    <s v="Magnolia"/>
    <s v="R"/>
    <x v="0"/>
    <x v="19"/>
    <s v="January 7, 2000 (United States)"/>
    <n v="8"/>
    <x v="542"/>
    <s v="Paul Thomas Anderson"/>
    <s v="Paul Thomas Anderson"/>
    <s v="Tom Cruise"/>
    <s v="United States"/>
    <n v="37000000"/>
    <n v="48451803"/>
    <s v="Ghoulardi Film Company"/>
    <n v="188"/>
  </r>
  <r>
    <s v="Girl, Interrupted"/>
    <s v="R"/>
    <x v="5"/>
    <x v="19"/>
    <s v="January 14, 2000 (United States)"/>
    <n v="7.3"/>
    <x v="605"/>
    <s v="James Mangold"/>
    <s v="Susanna Kaysen"/>
    <s v="Winona Ryder"/>
    <s v="Germany"/>
    <n v="40000000"/>
    <n v="48350205"/>
    <s v="Columbia Pictures"/>
    <n v="127"/>
  </r>
  <r>
    <s v="Stuart Little"/>
    <s v="PG"/>
    <x v="1"/>
    <x v="19"/>
    <s v="December 17, 1999 (United States)"/>
    <n v="5.9"/>
    <x v="338"/>
    <s v="Rob Minkoff"/>
    <s v="E.B. White"/>
    <s v="Michael J. Fox"/>
    <s v="Germany"/>
    <n v="133000000"/>
    <n v="300135367"/>
    <s v="Columbia Pictures"/>
    <n v="84"/>
  </r>
  <r>
    <s v="Deep Blue Sea"/>
    <s v="R"/>
    <x v="2"/>
    <x v="19"/>
    <s v="July 28, 1999 (United States)"/>
    <n v="5.9"/>
    <x v="337"/>
    <s v="Renny Harlin"/>
    <s v="Duncan Kennedy"/>
    <s v="Thomas Jane"/>
    <s v="United States"/>
    <n v="60000000"/>
    <n v="164648142"/>
    <s v="Warner Bros."/>
    <n v="105"/>
  </r>
  <r>
    <s v="The Boondock Saints"/>
    <s v="R"/>
    <x v="2"/>
    <x v="19"/>
    <s v="January 21, 2000 (Canada)"/>
    <n v="7.8"/>
    <x v="606"/>
    <s v="Troy Duffy"/>
    <s v="Troy Duffy"/>
    <s v="Willem Dafoe"/>
    <s v="United States"/>
    <n v="6000000"/>
    <n v="30471"/>
    <s v="Franchise Pictures"/>
    <n v="108"/>
  </r>
  <r>
    <s v="Varsity Blues"/>
    <s v="R"/>
    <x v="3"/>
    <x v="19"/>
    <s v="January 15, 1999 (United States)"/>
    <n v="6.5"/>
    <x v="348"/>
    <s v="Brian Robbins"/>
    <s v="W. Peter Iliff"/>
    <s v="James Van Der Beek"/>
    <s v="United States"/>
    <n v="16000000"/>
    <n v="54294169"/>
    <s v="MTV Films"/>
    <n v="106"/>
  </r>
  <r>
    <s v="She's All That"/>
    <s v="PG-13"/>
    <x v="3"/>
    <x v="19"/>
    <s v="January 29, 1999 (United States)"/>
    <n v="5.9"/>
    <x v="190"/>
    <s v="Robert Iscove"/>
    <s v="R. Lee Fleming Jr."/>
    <s v="Freddie Prinze Jr."/>
    <s v="United States"/>
    <n v="10000000"/>
    <n v="103166989"/>
    <s v="Miramax"/>
    <n v="95"/>
  </r>
  <r>
    <s v="Sleepy Hollow"/>
    <s v="R"/>
    <x v="7"/>
    <x v="19"/>
    <s v="November 19, 1999 (United States)"/>
    <n v="7.3"/>
    <x v="607"/>
    <s v="Tim Burton"/>
    <s v="Washington Irving"/>
    <s v="Johnny Depp"/>
    <s v="United States"/>
    <n v="100000000"/>
    <n v="206071502"/>
    <s v="Paramount Pictures"/>
    <n v="105"/>
  </r>
  <r>
    <s v="Lake Placid"/>
    <s v="R"/>
    <x v="2"/>
    <x v="19"/>
    <s v="July 16, 1999 (United States)"/>
    <n v="5.7"/>
    <x v="96"/>
    <s v="Steve Miner"/>
    <s v="David E. Kelley"/>
    <s v="Bridget Fonda"/>
    <s v="United States"/>
    <n v="35000000"/>
    <n v="56870414"/>
    <s v="Fox 2000 Pictures"/>
    <n v="82"/>
  </r>
  <r>
    <s v="Toy Story 2"/>
    <s v="G"/>
    <x v="10"/>
    <x v="19"/>
    <s v="November 24, 1999 (United States)"/>
    <n v="7.9"/>
    <x v="608"/>
    <s v="John Lasseter"/>
    <s v="John Lasseter"/>
    <s v="Tom Hanks"/>
    <s v="United States"/>
    <n v="90000000"/>
    <n v="497375381"/>
    <s v="Pixar Animation Studios"/>
    <n v="92"/>
  </r>
  <r>
    <s v="Dogma"/>
    <s v="R"/>
    <x v="1"/>
    <x v="19"/>
    <s v="November 12, 1999 (United States)"/>
    <n v="7.3"/>
    <x v="609"/>
    <s v="Kevin Smith"/>
    <s v="Kevin Smith"/>
    <s v="Ben Affleck"/>
    <s v="United States"/>
    <n v="10000000"/>
    <n v="31429330"/>
    <s v="View Askew Productions"/>
    <n v="130"/>
  </r>
  <r>
    <s v="Tarzan"/>
    <s v="G"/>
    <x v="10"/>
    <x v="19"/>
    <s v="June 18, 1999 (United States)"/>
    <n v="7.3"/>
    <x v="609"/>
    <s v="Chris Buck"/>
    <s v="Tab Murphy"/>
    <s v="Tony Goldwyn"/>
    <s v="United States"/>
    <n v="130000000"/>
    <n v="448191819"/>
    <s v="Walt Disney Pictures"/>
    <n v="88"/>
  </r>
  <r>
    <s v="Election"/>
    <s v="R"/>
    <x v="3"/>
    <x v="19"/>
    <s v="May 7, 1999 (United States)"/>
    <n v="7.2"/>
    <x v="411"/>
    <s v="Alexander Payne"/>
    <s v="Tom Perrotta"/>
    <s v="Matthew Broderick"/>
    <s v="United States"/>
    <n v="25000000"/>
    <n v="14902041"/>
    <s v="Bona Fide Productions"/>
    <n v="103"/>
  </r>
  <r>
    <s v="Being John Malkovich"/>
    <s v="R"/>
    <x v="3"/>
    <x v="19"/>
    <s v="December 3, 1999 (United States)"/>
    <n v="7.7"/>
    <x v="550"/>
    <s v="Spike Jonze"/>
    <s v="Charlie Kaufman"/>
    <s v="John Cusack"/>
    <s v="United States"/>
    <n v="13000000"/>
    <n v="23106667"/>
    <s v="Astralwerks"/>
    <n v="113"/>
  </r>
  <r>
    <s v="The Iron Giant"/>
    <s v="PG"/>
    <x v="10"/>
    <x v="19"/>
    <s v="August 6, 1999 (United States)"/>
    <n v="8"/>
    <x v="511"/>
    <s v="Brad Bird"/>
    <s v="Tim McCanlies"/>
    <s v="Eli Marienthal"/>
    <s v="United States"/>
    <n v="70000000"/>
    <n v="23180087"/>
    <s v="Warner Bros."/>
    <n v="86"/>
  </r>
  <r>
    <s v="The World Is Not Enough"/>
    <s v="PG-13"/>
    <x v="2"/>
    <x v="19"/>
    <s v="November 19, 1999 (United States)"/>
    <n v="6.4"/>
    <x v="291"/>
    <s v="Michael Apted"/>
    <s v="Neal Purvis"/>
    <s v="Pierce Brosnan"/>
    <s v="United Kingdom"/>
    <n v="135000000"/>
    <n v="361832400"/>
    <s v="Danjaq"/>
    <n v="128"/>
  </r>
  <r>
    <s v="Romance"/>
    <s v="Unrated"/>
    <x v="0"/>
    <x v="19"/>
    <s v="April 14, 1999 (France)"/>
    <n v="5.3"/>
    <x v="9"/>
    <s v="Catherine Breillat"/>
    <s v="Catherine Breillat"/>
    <s v="Caroline Ducey"/>
    <s v="France"/>
    <n v="0"/>
    <n v="1585642"/>
    <s v="Flach Film"/>
    <n v="84"/>
  </r>
  <r>
    <s v="Mystery Men"/>
    <s v="PG-13"/>
    <x v="2"/>
    <x v="19"/>
    <s v="August 6, 1999 (United States)"/>
    <n v="6.1"/>
    <x v="436"/>
    <s v="Kinka Usher"/>
    <s v="Neil Cuthbert"/>
    <s v="Ben Stiller"/>
    <s v="United States"/>
    <n v="68000000"/>
    <n v="33461011"/>
    <s v="Universal Pictures"/>
    <n v="121"/>
  </r>
  <r>
    <s v="Wild Wild West"/>
    <s v="PG-13"/>
    <x v="2"/>
    <x v="19"/>
    <s v="June 30, 1999 (United States)"/>
    <n v="4.9000000000000004"/>
    <x v="603"/>
    <s v="Barry Sonnenfeld"/>
    <s v="Jim Thomas"/>
    <s v="Will Smith"/>
    <s v="United States"/>
    <n v="170000000"/>
    <n v="222104681"/>
    <s v="Peters Entertainment"/>
    <n v="106"/>
  </r>
  <r>
    <s v="Big Daddy"/>
    <s v="PG-13"/>
    <x v="3"/>
    <x v="19"/>
    <s v="June 25, 1999 (United States)"/>
    <n v="6.4"/>
    <x v="232"/>
    <s v="Dennis Dugan"/>
    <s v="Steve Franks"/>
    <s v="Adam Sandler"/>
    <s v="United States"/>
    <n v="34200000"/>
    <n v="234801895"/>
    <s v="Jack Giarraputo Productions"/>
    <n v="93"/>
  </r>
  <r>
    <s v="The Ninth Gate"/>
    <s v="R"/>
    <x v="16"/>
    <x v="19"/>
    <s v="March 10, 2000 (United States)"/>
    <n v="6.7"/>
    <x v="610"/>
    <s v="Roman Polanski"/>
    <s v="Arturo Pérez-Reverte"/>
    <s v="Johnny Depp"/>
    <s v="France"/>
    <n v="38000000"/>
    <n v="58401898"/>
    <s v="Artisan Entertainment"/>
    <n v="133"/>
  </r>
  <r>
    <s v="Double Jeopardy"/>
    <s v="R"/>
    <x v="6"/>
    <x v="19"/>
    <s v="September 24, 1999 (United States)"/>
    <n v="6.5"/>
    <x v="146"/>
    <s v="Bruce Beresford"/>
    <s v="David Weisberg"/>
    <s v="Ashley Judd"/>
    <s v="United States"/>
    <n v="70000000"/>
    <n v="177841558"/>
    <s v="Paramount Pictures"/>
    <n v="105"/>
  </r>
  <r>
    <s v="The Insider"/>
    <s v="R"/>
    <x v="5"/>
    <x v="19"/>
    <s v="November 5, 1999 (United States)"/>
    <n v="7.8"/>
    <x v="510"/>
    <s v="Michael Mann"/>
    <s v="Marie Brenner"/>
    <s v="Russell Crowe"/>
    <s v="United States"/>
    <n v="90000000"/>
    <n v="60289912"/>
    <s v="Touchstone Pictures"/>
    <n v="157"/>
  </r>
  <r>
    <s v="Deuce Bigalow: Male Gigolo"/>
    <s v="R"/>
    <x v="3"/>
    <x v="19"/>
    <s v="December 10, 1999 (United States)"/>
    <n v="5.7"/>
    <x v="485"/>
    <s v="Mike Mitchell"/>
    <s v="Harris Goldberg"/>
    <s v="Rob Schneider"/>
    <s v="United States"/>
    <n v="17000000"/>
    <n v="92938755"/>
    <s v="Happy Madison Productions"/>
    <n v="88"/>
  </r>
  <r>
    <s v="The 13th Warrior"/>
    <s v="R"/>
    <x v="2"/>
    <x v="19"/>
    <s v="August 27, 1999 (United States)"/>
    <n v="6.6"/>
    <x v="386"/>
    <s v="John McTiernan"/>
    <s v="Michael Crichton"/>
    <s v="Antonio Banderas"/>
    <s v="United States"/>
    <n v="160000000"/>
    <n v="61698899"/>
    <s v="Touchstone Pictures"/>
    <n v="102"/>
  </r>
  <r>
    <s v="Life"/>
    <s v="R"/>
    <x v="3"/>
    <x v="19"/>
    <s v="April 16, 1999 (United States)"/>
    <n v="6.8"/>
    <x v="81"/>
    <s v="Ted Demme"/>
    <s v="Robert Ramsey"/>
    <s v="Eddie Murphy"/>
    <s v="United States"/>
    <n v="80000000"/>
    <n v="73475268"/>
    <s v="Imagine Entertainment"/>
    <n v="108"/>
  </r>
  <r>
    <s v="End of Days"/>
    <s v="R"/>
    <x v="2"/>
    <x v="19"/>
    <s v="November 24, 1999 (United States)"/>
    <n v="5.8"/>
    <x v="611"/>
    <s v="Peter Hyams"/>
    <s v="Andrew W. Marlowe"/>
    <s v="Arnold Schwarzenegger"/>
    <s v="United States"/>
    <n v="100000000"/>
    <n v="211989043"/>
    <s v="Beacon Communications"/>
    <n v="122"/>
  </r>
  <r>
    <s v="The Thomas Crown Affair"/>
    <s v="R"/>
    <x v="6"/>
    <x v="19"/>
    <s v="August 6, 1999 (United States)"/>
    <n v="6.9"/>
    <x v="295"/>
    <s v="John McTiernan"/>
    <s v="Alan Trustman"/>
    <s v="Pierce Brosnan"/>
    <s v="United States"/>
    <n v="48000000"/>
    <n v="124305181"/>
    <s v="United Artists"/>
    <n v="113"/>
  </r>
  <r>
    <s v="Drop Dead Gorgeous"/>
    <s v="PG-13"/>
    <x v="3"/>
    <x v="19"/>
    <s v="July 23, 1999 (United States)"/>
    <n v="6.6"/>
    <x v="87"/>
    <s v="Michael Patrick Jann"/>
    <s v="Lona Williams"/>
    <s v="Kirsten Dunst"/>
    <s v="Germany"/>
    <n v="15000000"/>
    <n v="10571408"/>
    <s v="New Line Cinema"/>
    <n v="97"/>
  </r>
  <r>
    <s v="Boys Don't Cry"/>
    <s v="R"/>
    <x v="5"/>
    <x v="19"/>
    <s v="March 31, 2000 (United States)"/>
    <n v="7.5"/>
    <x v="93"/>
    <s v="Kimberly Peirce"/>
    <s v="Kimberly Peirce"/>
    <s v="Hilary Swank"/>
    <s v="United States"/>
    <n v="2000000"/>
    <n v="11540607"/>
    <s v="Fox Searchlight Pictures"/>
    <n v="118"/>
  </r>
  <r>
    <s v="8MM"/>
    <s v="R"/>
    <x v="6"/>
    <x v="19"/>
    <s v="February 26, 1999 (United States)"/>
    <n v="6.5"/>
    <x v="337"/>
    <s v="Joel Schumacher"/>
    <s v="Andrew Kevin Walker"/>
    <s v="Nicolas Cage"/>
    <s v="Germany"/>
    <n v="40000000"/>
    <n v="96618699"/>
    <s v="Columbia Pictures"/>
    <n v="123"/>
  </r>
  <r>
    <s v="House on Haunted Hill"/>
    <s v="R"/>
    <x v="6"/>
    <x v="19"/>
    <s v="October 29, 1999 (United States)"/>
    <n v="5.6"/>
    <x v="11"/>
    <s v="William Malone"/>
    <s v="Robb White"/>
    <s v="Geoffrey Rush"/>
    <s v="United States"/>
    <n v="37000000"/>
    <n v="42593455"/>
    <s v="Dark Castle Entertainment"/>
    <n v="93"/>
  </r>
  <r>
    <s v="But I'm a Cheerleader"/>
    <s v="R"/>
    <x v="3"/>
    <x v="19"/>
    <s v="August 11, 2000 (United States)"/>
    <n v="6.7"/>
    <x v="17"/>
    <s v="Jamie Babbit"/>
    <s v="Brian Peterson"/>
    <s v="Natasha Lyonne"/>
    <s v="United States"/>
    <n v="1200000"/>
    <n v="2595216"/>
    <s v="Cheerleader LLC"/>
    <n v="85"/>
  </r>
  <r>
    <s v="Never Been Kissed"/>
    <s v="PG-13"/>
    <x v="3"/>
    <x v="19"/>
    <s v="April 9, 1999 (United States)"/>
    <n v="6.1"/>
    <x v="440"/>
    <s v="Raja Gosnell"/>
    <s v="Abby Kohn"/>
    <s v="Drew Barrymore"/>
    <s v="United States"/>
    <n v="25000000"/>
    <n v="84565230"/>
    <s v="Fox 2000 Pictures"/>
    <n v="107"/>
  </r>
  <r>
    <s v="Jawbreaker"/>
    <s v="R"/>
    <x v="3"/>
    <x v="19"/>
    <s v="February 19, 1999 (United States)"/>
    <n v="5.6"/>
    <x v="151"/>
    <s v="Darren Stein"/>
    <s v="Darren Stein"/>
    <s v="Rose McGowan"/>
    <s v="United States"/>
    <n v="3500000"/>
    <n v="3117085"/>
    <s v="Crossroads Films"/>
    <n v="87"/>
  </r>
  <r>
    <s v="The Bone Collector"/>
    <s v="R"/>
    <x v="6"/>
    <x v="19"/>
    <s v="November 5, 1999 (United States)"/>
    <n v="6.7"/>
    <x v="290"/>
    <s v="Phillip Noyce"/>
    <s v="Jeffery Deaver"/>
    <s v="Denzel Washington"/>
    <s v="United States"/>
    <n v="73000000"/>
    <n v="151493655"/>
    <s v="Columbia Pictures"/>
    <n v="118"/>
  </r>
  <r>
    <s v="Any Given Sunday"/>
    <s v="R"/>
    <x v="0"/>
    <x v="19"/>
    <s v="December 22, 1999 (United States)"/>
    <n v="6.9"/>
    <x v="583"/>
    <s v="Oliver Stone"/>
    <s v="Daniel Pyne"/>
    <s v="Al Pacino"/>
    <s v="United States"/>
    <n v="55000000"/>
    <n v="100230832"/>
    <s v="Warner Bros."/>
    <n v="162"/>
  </r>
  <r>
    <s v="A Walk on the Moon"/>
    <s v="R"/>
    <x v="0"/>
    <x v="19"/>
    <s v="April 23, 1999 (United States)"/>
    <n v="6.6"/>
    <x v="140"/>
    <s v="Tony Goldwyn"/>
    <s v="Pamela Gray"/>
    <s v="Diane Lane"/>
    <s v="United States"/>
    <n v="14000000"/>
    <n v="4750660"/>
    <s v="Miramax"/>
    <n v="107"/>
  </r>
  <r>
    <s v="Summer of Sam"/>
    <s v="R"/>
    <x v="6"/>
    <x v="19"/>
    <s v="July 2, 1999 (United States)"/>
    <n v="6.7"/>
    <x v="14"/>
    <s v="Spike Lee"/>
    <s v="Spike Lee"/>
    <s v="John Leguizamo"/>
    <s v="United States"/>
    <n v="22000000"/>
    <n v="19288130"/>
    <s v="Touchstone Pictures"/>
    <n v="142"/>
  </r>
  <r>
    <s v="The Cider House Rules"/>
    <s v="PG-13"/>
    <x v="0"/>
    <x v="19"/>
    <s v="January 7, 2000 (United States)"/>
    <n v="7.4"/>
    <x v="470"/>
    <s v="Lasse Hallström"/>
    <s v="John Irving"/>
    <s v="Tobey Maguire"/>
    <s v="United States"/>
    <n v="24000000"/>
    <n v="88545092"/>
    <s v="FilmColony"/>
    <n v="126"/>
  </r>
  <r>
    <s v="October Sky"/>
    <s v="PG"/>
    <x v="5"/>
    <x v="19"/>
    <s v="February 19, 1999 (United States)"/>
    <n v="7.8"/>
    <x v="440"/>
    <s v="Joe Johnston"/>
    <s v="Homer H. Hickam Jr."/>
    <s v="Jake Gyllenhaal"/>
    <s v="United States"/>
    <n v="25000000"/>
    <n v="34698753"/>
    <s v="Universal Pictures"/>
    <n v="108"/>
  </r>
  <r>
    <s v="The Haunting"/>
    <s v="PG-13"/>
    <x v="7"/>
    <x v="19"/>
    <s v="July 23, 1999 (United States)"/>
    <n v="5"/>
    <x v="137"/>
    <s v="Jan de Bont"/>
    <s v="David Self"/>
    <s v="Liam Neeson"/>
    <s v="United States"/>
    <n v="80000000"/>
    <n v="177311151"/>
    <s v="Dreamworks Pictures"/>
    <n v="113"/>
  </r>
  <r>
    <s v="eXistenZ"/>
    <s v="R"/>
    <x v="4"/>
    <x v="19"/>
    <s v="April 23, 1999 (United States)"/>
    <n v="6.8"/>
    <x v="242"/>
    <s v="David Cronenberg"/>
    <s v="David Cronenberg"/>
    <s v="Jude Law"/>
    <s v="United Kingdom"/>
    <n v="15000000"/>
    <n v="2856712"/>
    <s v="Dimension Films"/>
    <n v="97"/>
  </r>
  <r>
    <s v="For Love of the Game"/>
    <s v="PG-13"/>
    <x v="0"/>
    <x v="19"/>
    <s v="September 17, 1999 (United States)"/>
    <n v="6.6"/>
    <x v="24"/>
    <s v="Sam Raimi"/>
    <s v="Michael Shaara"/>
    <s v="Kevin Costner"/>
    <s v="United States"/>
    <n v="80000000"/>
    <n v="46112640"/>
    <s v="Universal Pictures"/>
    <n v="137"/>
  </r>
  <r>
    <s v="Bringing Out the Dead"/>
    <s v="R"/>
    <x v="0"/>
    <x v="19"/>
    <s v="October 22, 1999 (United States)"/>
    <n v="6.8"/>
    <x v="1"/>
    <s v="Martin Scorsese"/>
    <s v="Joe Connelly"/>
    <s v="Nicolas Cage"/>
    <s v="United States"/>
    <n v="55000000"/>
    <n v="16797191"/>
    <s v="De Fina-Cappa"/>
    <n v="121"/>
  </r>
  <r>
    <s v="Three Kings"/>
    <s v="R"/>
    <x v="2"/>
    <x v="19"/>
    <s v="October 1, 1999 (United States)"/>
    <n v="7.1"/>
    <x v="510"/>
    <s v="David O. Russell"/>
    <s v="John Ridley"/>
    <s v="George Clooney"/>
    <s v="United States"/>
    <n v="75000000"/>
    <n v="107752036"/>
    <s v="Warner Bros."/>
    <n v="114"/>
  </r>
  <r>
    <s v="Go"/>
    <s v="R"/>
    <x v="3"/>
    <x v="19"/>
    <s v="April 9, 1999 (United States)"/>
    <n v="7.2"/>
    <x v="86"/>
    <s v="Doug Liman"/>
    <s v="John August"/>
    <s v="Sarah Polley"/>
    <s v="United States"/>
    <n v="20000000"/>
    <n v="28451622"/>
    <s v="Columbia Pictures"/>
    <n v="102"/>
  </r>
  <r>
    <s v="Payback"/>
    <s v="R"/>
    <x v="2"/>
    <x v="19"/>
    <s v="February 5, 1999 (United States)"/>
    <n v="7.1"/>
    <x v="538"/>
    <s v="Brian Helgeland"/>
    <s v="Donald E. Westlake"/>
    <s v="Mel Gibson"/>
    <s v="United States"/>
    <n v="90000000"/>
    <n v="161626121"/>
    <s v="Icon Entertainment International"/>
    <n v="100"/>
  </r>
  <r>
    <s v="South Park: Bigger, Longer &amp; Uncut"/>
    <s v="R"/>
    <x v="10"/>
    <x v="19"/>
    <s v="June 30, 1999 (United States)"/>
    <n v="7.7"/>
    <x v="612"/>
    <s v="Trey Parker"/>
    <s v="Trey Parker"/>
    <s v="Trey Parker"/>
    <s v="United States"/>
    <n v="21000000"/>
    <n v="83137603"/>
    <s v="Scott Rudin Productions"/>
    <n v="81"/>
  </r>
  <r>
    <s v="The Straight Story"/>
    <s v="G"/>
    <x v="5"/>
    <x v="19"/>
    <s v="November 3, 1999 (France)"/>
    <n v="8"/>
    <x v="515"/>
    <s v="David Lynch"/>
    <s v="John Roach"/>
    <s v="Richard Farnsworth"/>
    <s v="France"/>
    <n v="10000000"/>
    <n v="6416569"/>
    <s v="Asymmetrical Productions"/>
    <n v="112"/>
  </r>
  <r>
    <s v="Idle Hands"/>
    <s v="R"/>
    <x v="3"/>
    <x v="19"/>
    <s v="April 30, 1999 (United States)"/>
    <n v="6.2"/>
    <x v="135"/>
    <s v="Rodman Flender"/>
    <s v="Terri Hughes Burton"/>
    <s v="Devon Sawa"/>
    <s v="United States"/>
    <n v="25000000"/>
    <n v="4152230"/>
    <s v="Columbia Pictures"/>
    <n v="92"/>
  </r>
  <r>
    <s v="Bowfinger"/>
    <s v="PG-13"/>
    <x v="3"/>
    <x v="19"/>
    <s v="August 13, 1999 (United States)"/>
    <n v="6.4"/>
    <x v="86"/>
    <s v="Frank Oz"/>
    <s v="Steve Martin"/>
    <s v="Steve Martin"/>
    <s v="United States"/>
    <n v="55000000"/>
    <n v="98625775"/>
    <s v="Universal Pictures"/>
    <n v="97"/>
  </r>
  <r>
    <s v="Detroit Rock City"/>
    <s v="R"/>
    <x v="3"/>
    <x v="19"/>
    <s v="August 13, 1999 (United States)"/>
    <n v="6.9"/>
    <x v="248"/>
    <s v="Adam Rifkin"/>
    <s v="Carl V. Dupré"/>
    <s v="Edward Furlong"/>
    <s v="United States"/>
    <n v="34000000"/>
    <n v="4217115"/>
    <s v="New Line Cinema"/>
    <n v="95"/>
  </r>
  <r>
    <s v="The General's Daughter"/>
    <s v="R"/>
    <x v="6"/>
    <x v="19"/>
    <s v="June 18, 1999 (United States)"/>
    <n v="6.4"/>
    <x v="292"/>
    <s v="Simon West"/>
    <s v="Nelson DeMille"/>
    <s v="John Travolta"/>
    <s v="United States"/>
    <n v="95000000"/>
    <n v="149705852"/>
    <s v="Paramount Pictures"/>
    <n v="116"/>
  </r>
  <r>
    <s v="The Messenger: The Story of Joan of Arc"/>
    <s v="R"/>
    <x v="1"/>
    <x v="19"/>
    <s v="November 12, 1999 (United States)"/>
    <n v="6.4"/>
    <x v="1"/>
    <s v="Luc Besson"/>
    <s v="Andrew Birkin"/>
    <s v="Milla Jovovich"/>
    <s v="France"/>
    <n v="85000000"/>
    <n v="66976317"/>
    <s v="Columbia Pictures"/>
    <n v="148"/>
  </r>
  <r>
    <s v="Man on the Moon"/>
    <s v="R"/>
    <x v="5"/>
    <x v="19"/>
    <s v="December 22, 1999 (United States)"/>
    <n v="7.4"/>
    <x v="437"/>
    <s v="Milos Forman"/>
    <s v="Scott Alexander"/>
    <s v="Jim Carrey"/>
    <s v="United Kingdom"/>
    <n v="82000000"/>
    <n v="47434430"/>
    <s v="Universal Pictures"/>
    <n v="118"/>
  </r>
  <r>
    <s v="Ratcatcher"/>
    <s v="Not Rated"/>
    <x v="0"/>
    <x v="19"/>
    <s v="November 12, 1999 (United Kingdom)"/>
    <n v="7.5"/>
    <x v="299"/>
    <s v="Lynne Ramsay"/>
    <s v="Lynne Ramsay"/>
    <s v="Tommy Flanagan"/>
    <s v="United Kingdom"/>
    <n v="30000"/>
    <n v="217244"/>
    <s v="Pathé Pictures International"/>
    <n v="94"/>
  </r>
  <r>
    <s v="Ravenous"/>
    <s v="R"/>
    <x v="1"/>
    <x v="19"/>
    <s v="March 19, 1999 (United States)"/>
    <n v="7"/>
    <x v="100"/>
    <s v="Antonia Bird"/>
    <s v="Ted Griffin"/>
    <s v="Guy Pearce"/>
    <s v="United Kingdom"/>
    <n v="12000000"/>
    <n v="2062405"/>
    <s v="ETIC Films"/>
    <n v="101"/>
  </r>
  <r>
    <s v="Entrapment"/>
    <s v="PG-13"/>
    <x v="2"/>
    <x v="19"/>
    <s v="April 30, 1999 (United States)"/>
    <n v="6.3"/>
    <x v="613"/>
    <s v="Jon Amiel"/>
    <s v="Ronald Bass"/>
    <s v="Sean Connery"/>
    <s v="United States"/>
    <n v="66000000"/>
    <n v="212404396"/>
    <s v="Twentieth Century Fox"/>
    <n v="113"/>
  </r>
  <r>
    <s v="Mansfield Park"/>
    <s v="PG-13"/>
    <x v="3"/>
    <x v="19"/>
    <s v="December 25, 1999 (United States)"/>
    <n v="7.1"/>
    <x v="301"/>
    <s v="Patricia Rozema"/>
    <s v="Jane Austen"/>
    <s v="Frances O'Connor"/>
    <s v="United Kingdom"/>
    <n v="0"/>
    <n v="4775847"/>
    <s v="Arts Council of England"/>
    <n v="112"/>
  </r>
  <r>
    <s v="Stir of Echoes"/>
    <s v="R"/>
    <x v="4"/>
    <x v="19"/>
    <s v="September 10, 1999 (United States)"/>
    <n v="7"/>
    <x v="94"/>
    <s v="David Koepp"/>
    <s v="Richard Matheson"/>
    <s v="Kevin Bacon"/>
    <s v="United States"/>
    <n v="12000000"/>
    <n v="21142914"/>
    <s v="Artisan Entertainment"/>
    <n v="99"/>
  </r>
  <r>
    <s v="Pola X"/>
    <s v="Not Rated"/>
    <x v="0"/>
    <x v="19"/>
    <s v="October 9, 1999 (Japan)"/>
    <n v="5.8"/>
    <x v="196"/>
    <s v="Leos Carax"/>
    <s v="Leos Carax"/>
    <s v="Guillaume Depardieu"/>
    <s v="France"/>
    <n v="0"/>
    <m/>
    <s v="ARD Degeto Film"/>
    <n v="134"/>
  </r>
  <r>
    <s v="Ghost Dog: The Way of the Samurai"/>
    <s v="R"/>
    <x v="2"/>
    <x v="19"/>
    <s v="March 24, 2000 (United States)"/>
    <n v="7.5"/>
    <x v="190"/>
    <s v="Jim Jarmusch"/>
    <s v="Jim Jarmusch"/>
    <s v="Forest Whitaker"/>
    <s v="France"/>
    <n v="0"/>
    <n v="9380473"/>
    <s v="Pandora Filmproduktion"/>
    <n v="116"/>
  </r>
  <r>
    <s v="Teaching Mrs. Tingle"/>
    <s v="PG-13"/>
    <x v="3"/>
    <x v="19"/>
    <s v="August 20, 1999 (United States)"/>
    <n v="5.3"/>
    <x v="20"/>
    <s v="Kevin Williamson"/>
    <s v="Kevin Williamson"/>
    <s v="Helen Mirren"/>
    <s v="United States"/>
    <n v="13000000"/>
    <n v="8951935"/>
    <s v="Miramax"/>
    <n v="96"/>
  </r>
  <r>
    <s v="Bicentennial Man"/>
    <s v="PG"/>
    <x v="3"/>
    <x v="19"/>
    <s v="December 17, 1999 (United States)"/>
    <n v="6.9"/>
    <x v="490"/>
    <s v="Chris Columbus"/>
    <s v="Isaac Asimov"/>
    <s v="Robin Williams"/>
    <s v="United States"/>
    <n v="100000000"/>
    <n v="87423861"/>
    <s v="1492 Pictures"/>
    <n v="132"/>
  </r>
  <r>
    <s v="Runaway Bride"/>
    <s v="PG"/>
    <x v="3"/>
    <x v="19"/>
    <s v="July 30, 1999 (United States)"/>
    <n v="5.6"/>
    <x v="470"/>
    <s v="Garry Marshall"/>
    <s v="Josann McGibbon"/>
    <s v="Julia Roberts"/>
    <s v="United States"/>
    <n v="70000000"/>
    <n v="309460292"/>
    <s v="Paramount Pictures"/>
    <n v="116"/>
  </r>
  <r>
    <s v="The Thirteenth Floor"/>
    <s v="R"/>
    <x v="16"/>
    <x v="19"/>
    <s v="May 28, 1999 (United States)"/>
    <n v="7.1"/>
    <x v="345"/>
    <s v="Josef Rusnak"/>
    <s v="Daniel F. Galouye"/>
    <s v="Craig Bierko"/>
    <s v="United States"/>
    <n v="16000000"/>
    <n v="18564088"/>
    <s v="Columbia Pictures"/>
    <n v="100"/>
  </r>
  <r>
    <s v="Inspector Gadget"/>
    <s v="PG"/>
    <x v="2"/>
    <x v="19"/>
    <s v="July 23, 1999 (United States)"/>
    <n v="4.2"/>
    <x v="247"/>
    <s v="David Kellogg"/>
    <s v="Andy Heyward"/>
    <s v="Matthew Broderick"/>
    <s v="United States"/>
    <n v="90000000"/>
    <n v="134403112"/>
    <s v="Walt Disney Pictures"/>
    <n v="78"/>
  </r>
  <r>
    <s v="Arlington Road"/>
    <s v="R"/>
    <x v="2"/>
    <x v="19"/>
    <s v="July 9, 1999 (United States)"/>
    <n v="7.2"/>
    <x v="185"/>
    <s v="Mark Pellington"/>
    <s v="Ehren Kruger"/>
    <s v="Jeff Bridges"/>
    <s v="United States"/>
    <n v="31000000"/>
    <n v="41067311"/>
    <s v="Screen Gems"/>
    <n v="117"/>
  </r>
  <r>
    <s v="The Hurricane"/>
    <s v="R"/>
    <x v="5"/>
    <x v="19"/>
    <s v="January 14, 2000 (United States)"/>
    <n v="7.6"/>
    <x v="187"/>
    <s v="Norman Jewison"/>
    <s v="Rubin 'Hurricane' Carter"/>
    <s v="Denzel Washington"/>
    <s v="United States"/>
    <n v="50000000"/>
    <n v="73956241"/>
    <s v="Azoff Entertainment"/>
    <n v="146"/>
  </r>
  <r>
    <s v="All About My Mother"/>
    <s v="R"/>
    <x v="0"/>
    <x v="19"/>
    <s v="March 31, 2000 (United States)"/>
    <n v="7.9"/>
    <x v="246"/>
    <s v="Pedro Almodóvar"/>
    <s v="Pedro Almodóvar"/>
    <s v="Cecilia Roth"/>
    <s v="Spain"/>
    <n v="0"/>
    <n v="67952969"/>
    <s v="El Deseo"/>
    <n v="101"/>
  </r>
  <r>
    <s v="Drive Me Crazy"/>
    <s v="PG-13"/>
    <x v="3"/>
    <x v="19"/>
    <s v="October 1, 1999 (United States)"/>
    <n v="5.8"/>
    <x v="97"/>
    <s v="John Schultz"/>
    <s v="Todd Strasser"/>
    <s v="Melissa Joan Hart"/>
    <s v="United States"/>
    <n v="8500000"/>
    <n v="22593409"/>
    <s v="Twentieth Century Fox"/>
    <n v="91"/>
  </r>
  <r>
    <s v="Blue Streak"/>
    <s v="PG-13"/>
    <x v="2"/>
    <x v="19"/>
    <s v="September 17, 1999 (United States)"/>
    <n v="6.3"/>
    <x v="94"/>
    <s v="Les Mayfield"/>
    <s v="Michael Berry"/>
    <s v="Martin Lawrence"/>
    <s v="Germany"/>
    <n v="65000000"/>
    <n v="117758500"/>
    <s v="Columbia Pictures"/>
    <n v="93"/>
  </r>
  <r>
    <s v="The Limey"/>
    <s v="R"/>
    <x v="6"/>
    <x v="19"/>
    <s v="August 4, 1999 (France)"/>
    <n v="7"/>
    <x v="189"/>
    <s v="Steven Soderbergh"/>
    <s v="Lem Dobbs"/>
    <s v="Terence Stamp"/>
    <s v="United States"/>
    <n v="10000000"/>
    <n v="3325736"/>
    <s v="Artisan Entertainment"/>
    <n v="89"/>
  </r>
  <r>
    <s v="Message in a Bottle"/>
    <s v="PG-13"/>
    <x v="0"/>
    <x v="19"/>
    <s v="February 12, 1999 (United States)"/>
    <n v="6.2"/>
    <x v="14"/>
    <s v="Luis Mandoki"/>
    <s v="Nicholas Sparks"/>
    <s v="Kevin Costner"/>
    <s v="United States"/>
    <n v="80000000"/>
    <n v="118880016"/>
    <s v="Warner Bros."/>
    <n v="126"/>
  </r>
  <r>
    <s v="Stigmata"/>
    <s v="R"/>
    <x v="4"/>
    <x v="19"/>
    <s v="September 10, 1999 (United States)"/>
    <n v="6.2"/>
    <x v="18"/>
    <s v="Rupert Wainwright"/>
    <s v="Tom Lazarus"/>
    <s v="Patricia Arquette"/>
    <s v="United States"/>
    <n v="29000000"/>
    <n v="89446268"/>
    <s v="Metro-Goldwyn-Mayer (MGM)"/>
    <n v="103"/>
  </r>
  <r>
    <s v="A Midsummer Night's Dream"/>
    <s v="PG-13"/>
    <x v="3"/>
    <x v="19"/>
    <s v="May 14, 1999 (United States)"/>
    <n v="6.4"/>
    <x v="151"/>
    <s v="Michael Hoffman"/>
    <s v="William Shakespeare"/>
    <s v="Kevin Kline"/>
    <s v="United Kingdom"/>
    <n v="11000000"/>
    <n v="16071990"/>
    <s v="Fox Searchlight Pictures"/>
    <n v="116"/>
  </r>
  <r>
    <s v="The Other Sister"/>
    <s v="PG-13"/>
    <x v="3"/>
    <x v="19"/>
    <s v="February 26, 1999 (United States)"/>
    <n v="6.5"/>
    <x v="23"/>
    <s v="Garry Marshall"/>
    <s v="Alexandra Rose"/>
    <s v="Juliette Lewis"/>
    <s v="United States"/>
    <n v="35000000"/>
    <n v="27807627"/>
    <s v="Mandeville Films"/>
    <n v="129"/>
  </r>
  <r>
    <s v="Analyze This"/>
    <s v="R"/>
    <x v="3"/>
    <x v="19"/>
    <s v="March 5, 1999 (United States)"/>
    <n v="6.7"/>
    <x v="136"/>
    <s v="Harold Ramis"/>
    <s v="Kenneth Lonergan"/>
    <s v="Robert De Niro"/>
    <s v="United States"/>
    <n v="80000000"/>
    <n v="176885658"/>
    <s v="Village Roadshow Pictures"/>
    <n v="103"/>
  </r>
  <r>
    <s v="Human Traffic"/>
    <s v="R"/>
    <x v="3"/>
    <x v="19"/>
    <s v="May 5, 2000 (United States)"/>
    <n v="7.1"/>
    <x v="33"/>
    <s v="Justin Kerrigan"/>
    <s v="Justin Kerrigan"/>
    <s v="John Simm"/>
    <s v="United Kingdom"/>
    <n v="0"/>
    <n v="104257"/>
    <s v="Irish Screen"/>
    <n v="99"/>
  </r>
  <r>
    <s v="Brokedown Palace"/>
    <s v="PG-13"/>
    <x v="0"/>
    <x v="19"/>
    <s v="August 13, 1999 (United States)"/>
    <n v="6.5"/>
    <x v="22"/>
    <s v="Jonathan Kaplan"/>
    <s v="Adam Fields"/>
    <s v="Claire Danes"/>
    <s v="United States"/>
    <n v="25000000"/>
    <n v="10115013"/>
    <s v="Fox 2000 Pictures"/>
    <n v="100"/>
  </r>
  <r>
    <s v="Holy Smoke"/>
    <m/>
    <x v="3"/>
    <x v="19"/>
    <s v="February 18, 2000 (United States)"/>
    <n v="5.9"/>
    <x v="21"/>
    <s v="Jane Campion"/>
    <s v="Anna Campion"/>
    <s v="Kate Winslet"/>
    <s v="United States"/>
    <n v="0"/>
    <n v="1765545"/>
    <s v="India Take One Productions"/>
    <n v="115"/>
  </r>
  <r>
    <s v="Virus"/>
    <s v="R"/>
    <x v="2"/>
    <x v="19"/>
    <s v="January 15, 1999 (United States)"/>
    <n v="5"/>
    <x v="15"/>
    <s v="John Bruno"/>
    <s v="Chuck Pfarrer"/>
    <s v="Jamie Lee Curtis"/>
    <s v="United States"/>
    <n v="75000000"/>
    <n v="30657854"/>
    <s v="Mutual Film Company"/>
    <n v="99"/>
  </r>
  <r>
    <s v="Superstar"/>
    <s v="PG-13"/>
    <x v="3"/>
    <x v="19"/>
    <s v="October 8, 1999 (United States)"/>
    <n v="5.0999999999999996"/>
    <x v="10"/>
    <s v="Bruce McCulloch"/>
    <s v="Molly Shannon"/>
    <s v="Molly Shannon"/>
    <s v="United States"/>
    <n v="34000000"/>
    <n v="30636478"/>
    <s v="Broadway Pictures"/>
    <n v="81"/>
  </r>
  <r>
    <s v="The Best Man"/>
    <s v="R"/>
    <x v="3"/>
    <x v="19"/>
    <s v="October 22, 1999 (United States)"/>
    <n v="6.8"/>
    <x v="198"/>
    <s v="Malcolm D. Lee"/>
    <s v="Malcolm D. Lee"/>
    <s v="Taye Diggs"/>
    <s v="United States"/>
    <n v="9000000"/>
    <n v="34573780"/>
    <s v="40 Acres &amp; A Mule Filmworks"/>
    <n v="120"/>
  </r>
  <r>
    <s v="Dick"/>
    <s v="PG-13"/>
    <x v="3"/>
    <x v="19"/>
    <s v="August 4, 1999 (United States)"/>
    <n v="6.2"/>
    <x v="97"/>
    <s v="Andrew Fleming"/>
    <s v="Andrew Fleming"/>
    <s v="Kirsten Dunst"/>
    <s v="United States"/>
    <n v="13000000"/>
    <n v="6262878"/>
    <s v="Canal+ Droits Audiovisuels"/>
    <n v="94"/>
  </r>
  <r>
    <s v="The War Zone"/>
    <s v="R"/>
    <x v="0"/>
    <x v="19"/>
    <s v="June 11, 1999 (Italy)"/>
    <n v="7.3"/>
    <x v="158"/>
    <s v="Tim Roth"/>
    <s v="Alexander Stuart"/>
    <s v="Ray Winstone"/>
    <s v="Italy"/>
    <n v="0"/>
    <n v="254441"/>
    <s v="Channel Four Films"/>
    <n v="98"/>
  </r>
  <r>
    <s v="True Crime"/>
    <s v="R"/>
    <x v="6"/>
    <x v="19"/>
    <s v="March 19, 1999 (United States)"/>
    <n v="6.6"/>
    <x v="24"/>
    <s v="Clint Eastwood"/>
    <s v="Andrew Klavan"/>
    <s v="Clint Eastwood"/>
    <s v="United States"/>
    <n v="55000000"/>
    <n v="16649768"/>
    <s v="Warner Bros."/>
    <n v="127"/>
  </r>
  <r>
    <s v="Titus"/>
    <s v="R"/>
    <x v="0"/>
    <x v="19"/>
    <s v="February 11, 2000 (United States)"/>
    <n v="7.1"/>
    <x v="20"/>
    <s v="Julie Taymor"/>
    <s v="William Shakespeare"/>
    <s v="Anthony Hopkins"/>
    <s v="United Kingdom"/>
    <n v="0"/>
    <n v="2259680"/>
    <s v="Clear Blue Sky Productions"/>
    <n v="162"/>
  </r>
  <r>
    <s v="Forces of Nature"/>
    <s v="PG-13"/>
    <x v="3"/>
    <x v="19"/>
    <s v="March 19, 1999 (United States)"/>
    <n v="5.4"/>
    <x v="24"/>
    <s v="Bronwen Hughes"/>
    <s v="Marc Lawrence"/>
    <s v="Sandra Bullock"/>
    <s v="United States"/>
    <n v="75000000"/>
    <n v="93900680"/>
    <s v="Dreamworks Pictures"/>
    <n v="105"/>
  </r>
  <r>
    <s v="Better Than Chocolate"/>
    <s v="R"/>
    <x v="3"/>
    <x v="19"/>
    <s v="August 13, 1999 (Canada)"/>
    <n v="6.1"/>
    <x v="253"/>
    <s v="Anne Wheeler"/>
    <s v="Peggy Thompson"/>
    <s v="Wendy Crewson"/>
    <s v="Canada"/>
    <n v="0"/>
    <n v="2015406"/>
    <s v="British Columbia Film"/>
    <n v="101"/>
  </r>
  <r>
    <s v="Body Shots"/>
    <s v="R"/>
    <x v="0"/>
    <x v="19"/>
    <s v="January 21, 2000 (Spain)"/>
    <n v="4.9000000000000004"/>
    <x v="50"/>
    <s v="Michael Cristofer"/>
    <s v="David McKenna"/>
    <s v="Joe Basile"/>
    <s v="United States"/>
    <n v="0"/>
    <n v="752122"/>
    <s v="New Line Cinema"/>
    <n v="106"/>
  </r>
  <r>
    <s v="Angela's Ashes"/>
    <s v="R"/>
    <x v="5"/>
    <x v="19"/>
    <s v="January 21, 2000 (United States)"/>
    <n v="7.3"/>
    <x v="16"/>
    <s v="Alan Parker"/>
    <s v="Frank McCourt"/>
    <s v="Emily Watson"/>
    <s v="United States"/>
    <n v="50000000"/>
    <n v="13042112"/>
    <s v="David Brown Productions"/>
    <n v="145"/>
  </r>
  <r>
    <s v="Universal Soldier: the Return"/>
    <s v="R"/>
    <x v="2"/>
    <x v="19"/>
    <s v="August 20, 1999 (United States)"/>
    <n v="4.2"/>
    <x v="101"/>
    <s v="Mic Rodgers"/>
    <s v="Richard Rothstein"/>
    <s v="Jean-Claude Van Damme"/>
    <s v="United States"/>
    <n v="45000000"/>
    <n v="10667893"/>
    <s v="TriStar Pictures"/>
    <n v="83"/>
  </r>
  <r>
    <s v="Anna and the King"/>
    <s v="PG-13"/>
    <x v="0"/>
    <x v="19"/>
    <s v="December 17, 1999 (United States)"/>
    <n v="6.7"/>
    <x v="248"/>
    <s v="Andy Tennant"/>
    <s v="Anna Leonowens"/>
    <s v="Jodie Foster"/>
    <s v="United States"/>
    <n v="92000000"/>
    <n v="113996937"/>
    <s v="Fox 2000 Pictures"/>
    <n v="148"/>
  </r>
  <r>
    <s v="Humanity"/>
    <s v="Not Rated"/>
    <x v="0"/>
    <x v="19"/>
    <s v="October 27, 1999 (France)"/>
    <n v="6.9"/>
    <x v="34"/>
    <s v="Bruno Dumont"/>
    <s v="Bruno Dumont"/>
    <s v="Emmanuel Schotté"/>
    <s v="France"/>
    <n v="0"/>
    <m/>
    <s v="3B Productions"/>
    <n v="141"/>
  </r>
  <r>
    <s v="The End of the Affair"/>
    <s v="R"/>
    <x v="0"/>
    <x v="19"/>
    <s v="January 21, 2000 (United States)"/>
    <n v="7.1"/>
    <x v="22"/>
    <s v="Neil Jordan"/>
    <s v="Graham Greene"/>
    <s v="Ralph Fiennes"/>
    <s v="United Kingdom"/>
    <n v="23000000"/>
    <n v="10827816"/>
    <s v="Columbia Pictures"/>
    <n v="102"/>
  </r>
  <r>
    <s v="Mystery, Alaska"/>
    <s v="R"/>
    <x v="3"/>
    <x v="19"/>
    <s v="October 1, 1999 (United States)"/>
    <n v="6.7"/>
    <x v="19"/>
    <s v="Jay Roach"/>
    <s v="David E. Kelley"/>
    <s v="Russell Crowe"/>
    <s v="Canada"/>
    <n v="28000000"/>
    <n v="8891623"/>
    <s v="Baldwin/Cohen Productions"/>
    <n v="119"/>
  </r>
  <r>
    <s v="Baby Geniuses"/>
    <s v="PG"/>
    <x v="3"/>
    <x v="19"/>
    <s v="March 12, 1999 (United States)"/>
    <n v="2.7"/>
    <x v="19"/>
    <s v="Bob Clark"/>
    <s v="Steven Paul"/>
    <s v="Kathleen Turner"/>
    <s v="United States"/>
    <n v="12000000"/>
    <n v="36450736"/>
    <s v="Crystal Sky Worldwide"/>
    <n v="97"/>
  </r>
  <r>
    <s v="My Favorite Martian"/>
    <s v="PG"/>
    <x v="3"/>
    <x v="19"/>
    <s v="February 12, 1999 (United States)"/>
    <n v="5.0999999999999996"/>
    <x v="38"/>
    <s v="Donald Petrie"/>
    <s v="John L. Greene"/>
    <s v="Christopher Lloyd"/>
    <s v="United States"/>
    <n v="65000000"/>
    <n v="36850101"/>
    <s v="Walt Disney Pictures"/>
    <n v="94"/>
  </r>
  <r>
    <s v="Beau travail"/>
    <s v="Unrated"/>
    <x v="0"/>
    <x v="19"/>
    <s v="May 3, 2000 (France)"/>
    <n v="7.4"/>
    <x v="349"/>
    <s v="Claire Denis"/>
    <s v="Claire Denis"/>
    <s v="Denis Lavant"/>
    <s v="France"/>
    <n v="0"/>
    <m/>
    <s v="La Sept-Arte"/>
    <n v="92"/>
  </r>
  <r>
    <s v="Anywhere But Here"/>
    <s v="PG-13"/>
    <x v="3"/>
    <x v="19"/>
    <s v="November 12, 1999 (United States)"/>
    <n v="6.2"/>
    <x v="27"/>
    <s v="Wayne Wang"/>
    <s v="Mona Simpson"/>
    <s v="Susan Sarandon"/>
    <s v="United States"/>
    <n v="23000000"/>
    <n v="23631929"/>
    <s v="Fox 2000 Pictures"/>
    <n v="114"/>
  </r>
  <r>
    <s v="Ride with the Devil"/>
    <s v="R"/>
    <x v="0"/>
    <x v="19"/>
    <s v="November 5, 1999 (United Kingdom)"/>
    <n v="6.7"/>
    <x v="38"/>
    <s v="Ang Lee"/>
    <s v="Daniel Woodrell"/>
    <s v="Tobey Maguire"/>
    <s v="United States"/>
    <n v="38000000"/>
    <n v="635096"/>
    <s v="Universal Pictures"/>
    <n v="138"/>
  </r>
  <r>
    <s v="200 Cigarettes"/>
    <s v="R"/>
    <x v="3"/>
    <x v="19"/>
    <s v="February 26, 1999 (United States)"/>
    <n v="6"/>
    <x v="30"/>
    <s v="Risa Bramon Garcia"/>
    <s v="Shana Larsen"/>
    <s v="Ben Affleck"/>
    <s v="United States"/>
    <n v="6000000"/>
    <n v="6852450"/>
    <s v="Dogstar Films"/>
    <n v="101"/>
  </r>
  <r>
    <s v="Edtv"/>
    <s v="PG-13"/>
    <x v="3"/>
    <x v="19"/>
    <s v="March 26, 1999 (United States)"/>
    <n v="6.1"/>
    <x v="82"/>
    <s v="Ron Howard"/>
    <s v="Émile Gaudreault"/>
    <s v="Matthew McConaughey"/>
    <s v="United States"/>
    <n v="80000000"/>
    <n v="35242897"/>
    <s v="Imagine Entertainment"/>
    <n v="122"/>
  </r>
  <r>
    <s v="Sunshine"/>
    <s v="R"/>
    <x v="0"/>
    <x v="19"/>
    <s v="July 14, 2000 (United States)"/>
    <n v="7.5"/>
    <x v="38"/>
    <s v="István Szabó"/>
    <s v="István Szabó"/>
    <s v="Ralph Fiennes"/>
    <s v="Germany"/>
    <n v="0"/>
    <n v="7918035"/>
    <s v="Alliance Atlantis Communications"/>
    <n v="181"/>
  </r>
  <r>
    <s v="Random Hearts"/>
    <s v="R"/>
    <x v="0"/>
    <x v="19"/>
    <s v="October 8, 1999 (United States)"/>
    <n v="5.2"/>
    <x v="20"/>
    <s v="Sydney Pollack"/>
    <s v="Warren Adler"/>
    <s v="Harrison Ford"/>
    <s v="United States"/>
    <n v="64000000"/>
    <n v="74608570"/>
    <s v="Columbia Pictures"/>
    <n v="133"/>
  </r>
  <r>
    <s v="Mickey Blue Eyes"/>
    <s v="PG-13"/>
    <x v="3"/>
    <x v="19"/>
    <s v="August 20, 1999 (United States)"/>
    <n v="5.9"/>
    <x v="248"/>
    <s v="Kelly Makin"/>
    <s v="Adam Scheinman"/>
    <s v="Hugh Grant"/>
    <s v="United Kingdom"/>
    <n v="75000000"/>
    <n v="54264342"/>
    <s v="Castle Rock Entertainment"/>
    <n v="102"/>
  </r>
  <r>
    <s v="Asterix and Obelix vs. Caesar"/>
    <s v="Not Rated"/>
    <x v="1"/>
    <x v="19"/>
    <s v="July 14, 2000 (United States)"/>
    <n v="6"/>
    <x v="80"/>
    <s v="Claude Zidi"/>
    <s v="René Goscinny"/>
    <s v="Christian Clavier"/>
    <s v="France"/>
    <n v="0"/>
    <n v="1632567"/>
    <s v="AMLF"/>
    <n v="109"/>
  </r>
  <r>
    <s v="Fantasia 2000"/>
    <s v="G"/>
    <x v="10"/>
    <x v="19"/>
    <s v="June 16, 2000 (United States)"/>
    <n v="7.2"/>
    <x v="248"/>
    <s v="Directors"/>
    <s v="Eric Goldberg"/>
    <s v="James Levine"/>
    <s v="United States"/>
    <n v="80000000"/>
    <n v="90874570"/>
    <s v="Walt Disney Pictures"/>
    <n v="75"/>
  </r>
  <r>
    <s v="The Rage: Carrie 2"/>
    <s v="R"/>
    <x v="4"/>
    <x v="19"/>
    <s v="March 12, 1999 (United States)"/>
    <n v="4.7"/>
    <x v="29"/>
    <s v="Katt Shea"/>
    <s v="Stephen King"/>
    <s v="Emily Bergl"/>
    <s v="United States"/>
    <n v="21000000"/>
    <n v="17762705"/>
    <s v="United Artists"/>
    <n v="104"/>
  </r>
  <r>
    <s v="The Astronaut's Wife"/>
    <s v="R"/>
    <x v="0"/>
    <x v="19"/>
    <s v="August 27, 1999 (United States)"/>
    <n v="5.4"/>
    <x v="11"/>
    <s v="Rand Ravich"/>
    <s v="Rand Ravich"/>
    <s v="Charlize Theron"/>
    <s v="United States"/>
    <n v="75000000"/>
    <n v="19598588"/>
    <s v="New Line Cinema"/>
    <n v="109"/>
  </r>
  <r>
    <s v="Muppets from Space"/>
    <s v="G"/>
    <x v="1"/>
    <x v="19"/>
    <s v="July 14, 1999 (United States)"/>
    <n v="6.3"/>
    <x v="10"/>
    <s v="Tim Hill"/>
    <s v="Jerry Juhl"/>
    <s v="Dave Goelz"/>
    <s v="United States"/>
    <n v="24000000"/>
    <n v="22323612"/>
    <s v="Jim Henson Pictures"/>
    <n v="87"/>
  </r>
  <r>
    <s v="The Wind Will Carry Us"/>
    <s v="Not Rated"/>
    <x v="0"/>
    <x v="19"/>
    <s v="November 24, 1999 (France)"/>
    <n v="7.5"/>
    <x v="302"/>
    <s v="Abbas Kiarostami"/>
    <s v="Mahmoud Aiden"/>
    <s v="Behzad Dorani"/>
    <s v="Iran"/>
    <n v="0"/>
    <n v="259510"/>
    <s v="MK2 Productions"/>
    <n v="118"/>
  </r>
  <r>
    <s v="Eye of the Beholder"/>
    <s v="R"/>
    <x v="0"/>
    <x v="19"/>
    <s v="January 28, 2000 (United States)"/>
    <n v="5"/>
    <x v="30"/>
    <s v="Stephan Elliott"/>
    <s v="Marc Behm"/>
    <s v="Ewan McGregor"/>
    <s v="Canada"/>
    <n v="35000000"/>
    <n v="17589705"/>
    <s v="Ambridge Film Partnership"/>
    <n v="109"/>
  </r>
  <r>
    <s v="The Wood"/>
    <s v="R"/>
    <x v="3"/>
    <x v="19"/>
    <s v="July 16, 1999 (United States)"/>
    <n v="7"/>
    <x v="192"/>
    <s v="Rick Famuyiwa"/>
    <s v="Rick Famuyiwa"/>
    <s v="Elayn J. Taylor"/>
    <s v="United States"/>
    <n v="6000000"/>
    <n v="25059640"/>
    <s v="Bona Fide Productions"/>
    <n v="106"/>
  </r>
  <r>
    <s v="Flawless"/>
    <s v="R"/>
    <x v="3"/>
    <x v="19"/>
    <s v="November 24, 1999 (United States)"/>
    <n v="6.5"/>
    <x v="10"/>
    <s v="Joel Schumacher"/>
    <s v="Joel Schumacher"/>
    <s v="Robert De Niro"/>
    <s v="United States"/>
    <n v="15000000"/>
    <n v="4488529"/>
    <s v="Tribeca Productions"/>
    <n v="112"/>
  </r>
  <r>
    <s v="Love Stinks"/>
    <s v="R"/>
    <x v="3"/>
    <x v="19"/>
    <s v="September 10, 1999 (United States)"/>
    <n v="5.8"/>
    <x v="258"/>
    <s v="Jeff Franklin"/>
    <s v="Jeff Franklin"/>
    <s v="French Stewart"/>
    <s v="United States"/>
    <n v="4000000"/>
    <n v="2924635"/>
    <s v="Baumgarten-Prophet Entertainment"/>
    <n v="94"/>
  </r>
  <r>
    <s v="Pushing Tin"/>
    <s v="R"/>
    <x v="3"/>
    <x v="19"/>
    <s v="April 23, 1999 (United States)"/>
    <n v="6"/>
    <x v="17"/>
    <s v="Mike Newell"/>
    <s v="Darcy Frey"/>
    <s v="John Cusack"/>
    <s v="United States"/>
    <n v="33000000"/>
    <n v="8408835"/>
    <s v="3 Miles Apart Productions Ltd."/>
    <n v="124"/>
  </r>
  <r>
    <s v="The Adventures of Elmo in Grouchland"/>
    <s v="G"/>
    <x v="1"/>
    <x v="19"/>
    <s v="October 1, 1999 (United States)"/>
    <n v="5.8"/>
    <x v="42"/>
    <s v="Gary Halvorson"/>
    <s v="Mitchell Kriegman"/>
    <s v="Kevin Clash"/>
    <s v="United States"/>
    <n v="26000000"/>
    <n v="11683047"/>
    <s v="Jim Henson Pictures"/>
    <n v="73"/>
  </r>
  <r>
    <s v="In Dreams"/>
    <s v="R"/>
    <x v="0"/>
    <x v="19"/>
    <s v="January 15, 1999 (United States)"/>
    <n v="5.5"/>
    <x v="38"/>
    <s v="Neil Jordan"/>
    <s v="Bari Wood"/>
    <s v="Annette Bening"/>
    <s v="United States"/>
    <n v="30000000"/>
    <n v="12017369"/>
    <s v="Amblin Entertainment"/>
    <n v="100"/>
  </r>
  <r>
    <s v="Topsy-Turvy"/>
    <s v="R"/>
    <x v="5"/>
    <x v="19"/>
    <s v="February 11, 2000 (United States)"/>
    <n v="7.4"/>
    <x v="23"/>
    <s v="Mike Leigh"/>
    <s v="Mike Leigh"/>
    <s v="Jim Broadbent"/>
    <s v="United Kingdom"/>
    <n v="0"/>
    <n v="6208548"/>
    <s v="Goldwyn Films"/>
    <n v="160"/>
  </r>
  <r>
    <s v="Instinct"/>
    <s v="R"/>
    <x v="0"/>
    <x v="19"/>
    <s v="June 4, 1999 (United States)"/>
    <n v="6.6"/>
    <x v="76"/>
    <s v="Jon Turteltaub"/>
    <s v="Gerald Di Pego"/>
    <s v="Anthony Hopkins"/>
    <s v="United States"/>
    <n v="80000000"/>
    <n v="34105207"/>
    <s v="Spyglass Entertainment"/>
    <n v="126"/>
  </r>
  <r>
    <s v="Dudley Do-Right"/>
    <s v="PG"/>
    <x v="3"/>
    <x v="19"/>
    <s v="August 27, 1999 (United States)"/>
    <n v="3.9"/>
    <x v="9"/>
    <s v="Hugh Wilson"/>
    <s v="Jay Ward"/>
    <s v="Brendan Fraser"/>
    <s v="United States"/>
    <n v="70000000"/>
    <n v="9974410"/>
    <s v="Universal Pictures"/>
    <n v="77"/>
  </r>
  <r>
    <s v="The Deep End of the Ocean"/>
    <s v="PG-13"/>
    <x v="0"/>
    <x v="19"/>
    <s v="March 12, 1999 (United States)"/>
    <n v="6.4"/>
    <x v="38"/>
    <s v="Ulu Grosbard"/>
    <s v="Jacquelyn Mitchard"/>
    <s v="Michelle Pfeiffer"/>
    <s v="United States"/>
    <n v="38000000"/>
    <n v="28121100"/>
    <s v="Columbia Pictures"/>
    <n v="106"/>
  </r>
  <r>
    <s v="Outside Providence"/>
    <s v="R"/>
    <x v="3"/>
    <x v="19"/>
    <s v="September 1, 1999 (United States)"/>
    <n v="6.4"/>
    <x v="197"/>
    <s v="Michael Corrente"/>
    <s v="Peter Farrelly"/>
    <s v="Shawn Hatosy"/>
    <s v="United States"/>
    <n v="7000000"/>
    <n v="7302522"/>
    <s v="Miramax"/>
    <n v="96"/>
  </r>
  <r>
    <s v="Kikujiro"/>
    <s v="PG-13"/>
    <x v="0"/>
    <x v="19"/>
    <s v="May 26, 2000 (United States)"/>
    <n v="7.8"/>
    <x v="97"/>
    <s v="Takeshi Kitano"/>
    <s v="Takeshi Kitano"/>
    <s v="Takeshi Kitano"/>
    <s v="Japan"/>
    <n v="0"/>
    <n v="461259"/>
    <s v="Bandai Visual Company"/>
    <n v="122"/>
  </r>
  <r>
    <s v="Simply Irresistible"/>
    <s v="PG-13"/>
    <x v="3"/>
    <x v="19"/>
    <s v="February 5, 1999 (United States)"/>
    <n v="5.3"/>
    <x v="38"/>
    <s v="Mark Tarlov"/>
    <s v="Judith Roberts"/>
    <s v="Sarah Michelle Gellar"/>
    <s v="Germany"/>
    <n v="6000000"/>
    <n v="4398989"/>
    <s v="New Regency Productions"/>
    <n v="96"/>
  </r>
  <r>
    <s v="Godzilla 2000: Millennium"/>
    <s v="PG"/>
    <x v="2"/>
    <x v="19"/>
    <s v="August 18, 2000 (United States)"/>
    <n v="6.1"/>
    <x v="102"/>
    <s v="Takao Okawara"/>
    <s v="Hiroshi Kashiwabara"/>
    <s v="Takehiro Murata"/>
    <s v="Japan"/>
    <n v="13000000"/>
    <n v="12924063"/>
    <s v="Toho Pictures"/>
    <n v="99"/>
  </r>
  <r>
    <s v="The Story of Us"/>
    <s v="R"/>
    <x v="3"/>
    <x v="19"/>
    <s v="October 15, 1999 (United States)"/>
    <n v="6"/>
    <x v="22"/>
    <s v="Rob Reiner"/>
    <s v="Alan Zweibel"/>
    <s v="Bruce Willis"/>
    <s v="United States"/>
    <n v="50000000"/>
    <n v="58900031"/>
    <s v="Castle Rock Entertainment"/>
    <n v="95"/>
  </r>
  <r>
    <s v="East Is East"/>
    <s v="R"/>
    <x v="3"/>
    <x v="19"/>
    <s v="June 2, 2000 (United States)"/>
    <n v="6.9"/>
    <x v="27"/>
    <s v="Damien O'Donnell"/>
    <s v="Ayub Khan-Din"/>
    <s v="Om Puri"/>
    <s v="United Kingdom"/>
    <n v="0"/>
    <n v="4177818"/>
    <s v="FilmFour"/>
    <n v="96"/>
  </r>
  <r>
    <s v="Pokémon the Movie 2000"/>
    <s v="G"/>
    <x v="10"/>
    <x v="19"/>
    <s v="July 21, 2000 (United States)"/>
    <n v="6.1"/>
    <x v="16"/>
    <s v="Michael Haigney"/>
    <s v="Satoshi Tajiri"/>
    <s v="Veronica Taylor"/>
    <s v="Japan"/>
    <n v="30000000"/>
    <n v="133949270"/>
    <s v="4 Kids Entertainment"/>
    <n v="99"/>
  </r>
  <r>
    <s v="Sweet and Lowdown"/>
    <s v="PG-13"/>
    <x v="3"/>
    <x v="19"/>
    <s v="March 10, 2000 (United States)"/>
    <n v="7.2"/>
    <x v="24"/>
    <s v="Woody Allen"/>
    <s v="Woody Allen"/>
    <s v="Sean Penn"/>
    <s v="United States"/>
    <n v="29750000"/>
    <n v="4525794"/>
    <s v="Sweetland Films"/>
    <n v="95"/>
  </r>
  <r>
    <s v="Bats"/>
    <s v="PG-13"/>
    <x v="4"/>
    <x v="19"/>
    <s v="October 22, 1999 (United States)"/>
    <n v="3.9"/>
    <x v="107"/>
    <s v="Louis Morneau"/>
    <s v="John Logan"/>
    <s v="Lou Diamond Phillips"/>
    <s v="United States"/>
    <n v="5250000"/>
    <n v="10155690"/>
    <s v="Destination Films"/>
    <n v="91"/>
  </r>
  <r>
    <s v="At First Sight"/>
    <s v="PG-13"/>
    <x v="0"/>
    <x v="19"/>
    <s v="January 15, 1999 (United States)"/>
    <n v="6"/>
    <x v="38"/>
    <s v="Irwin Winkler"/>
    <s v="Oliver Sacks"/>
    <s v="Val Kilmer"/>
    <s v="United States"/>
    <n v="60000000"/>
    <n v="22365133"/>
    <s v="Metro-Goldwyn-Mayer (MGM)"/>
    <n v="128"/>
  </r>
  <r>
    <s v="An Ideal Husband"/>
    <s v="PG-13"/>
    <x v="3"/>
    <x v="19"/>
    <s v="June 30, 1999 (United States)"/>
    <n v="6.8"/>
    <x v="30"/>
    <s v="Oliver Parker"/>
    <s v="Oscar Wilde"/>
    <s v="Rupert Everett"/>
    <s v="United Kingdom"/>
    <n v="14000000"/>
    <n v="18542974"/>
    <s v="Arts Council of England"/>
    <n v="97"/>
  </r>
  <r>
    <s v="Coming Soon"/>
    <s v="R"/>
    <x v="3"/>
    <x v="19"/>
    <s v="April 17, 1999 (United States)"/>
    <n v="4.4000000000000004"/>
    <x v="113"/>
    <s v="Colette Burson"/>
    <s v="Colette Burson"/>
    <s v="Bonnie Root"/>
    <s v="United States"/>
    <n v="0"/>
    <n v="5453"/>
    <s v="Bandeira Entertainment"/>
    <n v="96"/>
  </r>
  <r>
    <s v="Tea with Mussolini"/>
    <s v="PG"/>
    <x v="3"/>
    <x v="19"/>
    <s v="May 14, 1999 (United States)"/>
    <n v="6.9"/>
    <x v="23"/>
    <s v="Franco Zeffirelli"/>
    <s v="John Mortimer"/>
    <s v="Maggie Smith"/>
    <s v="Italy"/>
    <n v="12000000"/>
    <n v="14401563"/>
    <s v="Medusa Film"/>
    <n v="117"/>
  </r>
  <r>
    <s v="Gloria"/>
    <s v="R"/>
    <x v="6"/>
    <x v="19"/>
    <s v="January 22, 1999 (United States)"/>
    <n v="5.2"/>
    <x v="202"/>
    <s v="Sidney Lumet"/>
    <s v="John Cassavetes"/>
    <s v="Sharon Stone"/>
    <s v="United States"/>
    <n v="30000000"/>
    <n v="4197729"/>
    <s v="Columbia Pictures"/>
    <n v="108"/>
  </r>
  <r>
    <s v="Cookie's Fortune"/>
    <s v="PG-13"/>
    <x v="3"/>
    <x v="19"/>
    <s v="April 16, 1999 (United States)"/>
    <n v="6.9"/>
    <x v="38"/>
    <s v="Robert Altman"/>
    <s v="Anne Rapp"/>
    <s v="Glenn Close"/>
    <s v="United States"/>
    <n v="10000000"/>
    <n v="10920544"/>
    <s v="Elysian Dreams"/>
    <n v="118"/>
  </r>
  <r>
    <s v="Julien Donkey-Boy"/>
    <s v="R"/>
    <x v="3"/>
    <x v="19"/>
    <s v="September 13, 2000 (France)"/>
    <n v="6.8"/>
    <x v="194"/>
    <s v="Harmony Korine"/>
    <s v="Harmony Korine"/>
    <s v="Ewen Bremner"/>
    <s v="United States"/>
    <n v="0"/>
    <n v="92442"/>
    <s v="391 Productions"/>
    <n v="94"/>
  </r>
  <r>
    <s v="Three to Tango"/>
    <s v="PG-13"/>
    <x v="3"/>
    <x v="19"/>
    <s v="October 22, 1999 (United States)"/>
    <n v="6.1"/>
    <x v="97"/>
    <s v="Damon Santostefano"/>
    <s v="Rodney Patrick Vaccaro"/>
    <s v="Neve Campbell"/>
    <s v="Australia"/>
    <n v="20000000"/>
    <n v="10570375"/>
    <s v="Warner Bros."/>
    <n v="98"/>
  </r>
  <r>
    <s v="Onegin"/>
    <s v="R"/>
    <x v="0"/>
    <x v="19"/>
    <s v="November 19, 1999 (United Kingdom)"/>
    <n v="6.8"/>
    <x v="88"/>
    <s v="Martha Fiennes"/>
    <s v="Peter Ettedgui"/>
    <s v="Ralph Fiennes"/>
    <s v="United Kingdom"/>
    <n v="14000000"/>
    <n v="206128"/>
    <s v="7 Arts International"/>
    <n v="106"/>
  </r>
  <r>
    <s v="Jin-Roh: The Wolf Brigade"/>
    <s v="R"/>
    <x v="10"/>
    <x v="19"/>
    <s v="November 17, 1999 (France)"/>
    <n v="7.4"/>
    <x v="29"/>
    <s v="Hiroyuki Okiura"/>
    <s v="Mamoru Oshii"/>
    <s v="Michael Dobson"/>
    <s v="Japan"/>
    <n v="0"/>
    <n v="94591"/>
    <s v="Bandai Visual Company"/>
    <n v="102"/>
  </r>
  <r>
    <s v="Mumford"/>
    <s v="R"/>
    <x v="3"/>
    <x v="19"/>
    <s v="September 24, 1999 (United States)"/>
    <n v="6.8"/>
    <x v="28"/>
    <s v="Lawrence Kasdan"/>
    <s v="Lawrence Kasdan"/>
    <s v="Loren Dean"/>
    <s v="United States"/>
    <n v="28000000"/>
    <n v="4555459"/>
    <s v="Touchstone Pictures"/>
    <n v="112"/>
  </r>
  <r>
    <s v="Wing Commander"/>
    <s v="PG-13"/>
    <x v="2"/>
    <x v="19"/>
    <s v="March 12, 1999 (United States)"/>
    <n v="4.3"/>
    <x v="29"/>
    <s v="Chris Roberts"/>
    <s v="Chris Roberts"/>
    <s v="Freddie Prinze Jr."/>
    <s v="United States"/>
    <n v="30000000"/>
    <n v="11578059"/>
    <s v="Centurion"/>
    <n v="100"/>
  </r>
  <r>
    <s v="The Corruptor"/>
    <s v="R"/>
    <x v="2"/>
    <x v="19"/>
    <s v="March 12, 1999 (United States)"/>
    <n v="6.1"/>
    <x v="10"/>
    <s v="James Foley"/>
    <s v="Robert Pucci"/>
    <s v="Chow Yun-Fat"/>
    <s v="United States"/>
    <n v="25000000"/>
    <n v="24493601"/>
    <s v="New Line Cinema"/>
    <n v="110"/>
  </r>
  <r>
    <s v="Snow Falling on Cedars"/>
    <s v="PG-13"/>
    <x v="0"/>
    <x v="19"/>
    <s v="January 7, 2000 (United States)"/>
    <n v="6.8"/>
    <x v="21"/>
    <s v="Scott Hicks"/>
    <s v="David Guterson"/>
    <s v="Ethan Hawke"/>
    <s v="United States"/>
    <n v="35000000"/>
    <n v="23049593"/>
    <s v="Universal Pictures"/>
    <n v="127"/>
  </r>
  <r>
    <s v="Music of the Heart"/>
    <s v="PG"/>
    <x v="0"/>
    <x v="19"/>
    <s v="October 29, 1999 (United States)"/>
    <n v="6.8"/>
    <x v="23"/>
    <s v="Wes Craven"/>
    <s v="Pamela Gray"/>
    <s v="Meryl Streep"/>
    <s v="United States"/>
    <n v="27000000"/>
    <n v="14936407"/>
    <s v="Craven-Maddalena Films"/>
    <n v="124"/>
  </r>
  <r>
    <s v="The Love Letter"/>
    <s v="PG-13"/>
    <x v="3"/>
    <x v="19"/>
    <s v="May 21, 1999 (United States)"/>
    <n v="5.5"/>
    <x v="90"/>
    <s v="Peter Ho-Sun Chan"/>
    <s v="Cathleen Schine"/>
    <s v="Kate Capshaw"/>
    <s v="United States"/>
    <n v="20000000"/>
    <n v="9177355"/>
    <s v="Dreamworks Pictures"/>
    <n v="88"/>
  </r>
  <r>
    <s v="The Bachelor"/>
    <s v="PG-13"/>
    <x v="3"/>
    <x v="19"/>
    <s v="November 5, 1999 (United States)"/>
    <n v="5.0999999999999996"/>
    <x v="27"/>
    <s v="Gary Sinyor"/>
    <s v="Roi Cooper Megrue"/>
    <s v="Chris O'Donnell"/>
    <s v="United States"/>
    <n v="51000000"/>
    <n v="36911617"/>
    <s v="New Line Cinema"/>
    <n v="101"/>
  </r>
  <r>
    <s v="In Too Deep"/>
    <s v="R"/>
    <x v="6"/>
    <x v="19"/>
    <s v="August 25, 1999 (United States)"/>
    <n v="6.3"/>
    <x v="199"/>
    <s v="Michael Rymer"/>
    <s v="Michael Henry Brown"/>
    <s v="Omar Epps"/>
    <s v="United States"/>
    <n v="7000000"/>
    <n v="14011454"/>
    <s v="Dimension Films"/>
    <n v="95"/>
  </r>
  <r>
    <s v="Black &amp; White"/>
    <s v="R"/>
    <x v="6"/>
    <x v="19"/>
    <s v="April 5, 2000 (United States)"/>
    <n v="4.9000000000000004"/>
    <x v="106"/>
    <s v="James Toback"/>
    <s v="James Toback"/>
    <s v="Ben Stiller"/>
    <s v="United States"/>
    <n v="12000000"/>
    <n v="5541431"/>
    <s v="Bigel / Mailer Films"/>
    <n v="98"/>
  </r>
  <r>
    <s v="Crazy in Alabama"/>
    <s v="PG-13"/>
    <x v="3"/>
    <x v="19"/>
    <s v="October 22, 1999 (United States)"/>
    <n v="6.2"/>
    <x v="45"/>
    <s v="Antonio Banderas"/>
    <s v="Mark Childress"/>
    <s v="Melanie Griffith"/>
    <s v="Germany"/>
    <n v="15000000"/>
    <n v="2005840"/>
    <s v="Columbia Pictures"/>
    <n v="111"/>
  </r>
  <r>
    <s v="Lost &amp; Found"/>
    <s v="PG-13"/>
    <x v="3"/>
    <x v="19"/>
    <s v="April 23, 1999 (United States)"/>
    <n v="5.0999999999999996"/>
    <x v="350"/>
    <s v="Jeff Pollack"/>
    <s v="J.B. Cook"/>
    <s v="David Spade"/>
    <s v="United States"/>
    <n v="30000000"/>
    <n v="6552255"/>
    <s v="Alcon Entertainment"/>
    <n v="100"/>
  </r>
  <r>
    <s v="The Piano Player"/>
    <s v="Not Rated"/>
    <x v="11"/>
    <x v="19"/>
    <s v="October 21, 1999 (Germany)"/>
    <n v="7.8"/>
    <x v="205"/>
    <s v="Rolf Schübel"/>
    <s v="Ruth Toma"/>
    <s v="Joachim Król"/>
    <s v="Germany"/>
    <n v="0"/>
    <n v="646532"/>
    <s v="Studio Hamburg Filmproduktion"/>
    <n v="112"/>
  </r>
  <r>
    <s v="The Mod Squad"/>
    <s v="R"/>
    <x v="2"/>
    <x v="19"/>
    <s v="March 26, 1999 (United States)"/>
    <n v="4.3"/>
    <x v="303"/>
    <s v="Scott Silver"/>
    <s v="Buddy Ruskin"/>
    <s v="Claire Danes"/>
    <s v="United States"/>
    <n v="50000000"/>
    <n v="13263993"/>
    <s v="Metro-Goldwyn-Mayer (MGM)"/>
    <n v="92"/>
  </r>
  <r>
    <s v="Best Laid Plans"/>
    <s v="R"/>
    <x v="6"/>
    <x v="19"/>
    <s v="May 14, 1999 (United Kingdom)"/>
    <n v="6.1"/>
    <x v="205"/>
    <s v="Mike Barker"/>
    <s v="Ted Griffin"/>
    <s v="Alessandro Nivola"/>
    <s v="United States"/>
    <n v="7000000"/>
    <n v="27816"/>
    <s v="Dogstar Films"/>
    <n v="92"/>
  </r>
  <r>
    <s v="Play It to the Bone"/>
    <s v="R"/>
    <x v="3"/>
    <x v="19"/>
    <s v="January 21, 2000 (United States)"/>
    <n v="5.5"/>
    <x v="23"/>
    <s v="Ron Shelton"/>
    <s v="Ron Shelton"/>
    <s v="Woody Harrelson"/>
    <s v="United States"/>
    <n v="24000000"/>
    <n v="8678812"/>
    <s v="Play It Inc."/>
    <n v="124"/>
  </r>
  <r>
    <s v="Jakob the Liar"/>
    <s v="PG-13"/>
    <x v="0"/>
    <x v="19"/>
    <s v="September 24, 1999 (United States)"/>
    <n v="6.5"/>
    <x v="30"/>
    <s v="Peter Kassovitz"/>
    <s v="Jurek Becker"/>
    <s v="Robin Williams"/>
    <s v="United States"/>
    <n v="45000000"/>
    <n v="4956401"/>
    <s v="Columbia Pictures"/>
    <n v="120"/>
  </r>
  <r>
    <s v="Cradle Will Rock"/>
    <s v="R"/>
    <x v="0"/>
    <x v="19"/>
    <s v="January 21, 2000 (United States)"/>
    <n v="6.8"/>
    <x v="28"/>
    <s v="Tim Robbins"/>
    <s v="Tim Robbins"/>
    <s v="Hank Azaria"/>
    <s v="United States"/>
    <n v="36000000"/>
    <n v="2986932"/>
    <s v="Cradle Productions Inc."/>
    <n v="132"/>
  </r>
  <r>
    <s v="Plunkett &amp; Macleane"/>
    <s v="R"/>
    <x v="2"/>
    <x v="19"/>
    <s v="April 2, 1999 (United Kingdom)"/>
    <n v="6.4"/>
    <x v="198"/>
    <s v="Jake Scott"/>
    <s v="Selwyn Roberts"/>
    <s v="Robert Carlyle"/>
    <s v="United Kingdom"/>
    <n v="0"/>
    <n v="474900"/>
    <s v="Arts Council of England"/>
    <n v="99"/>
  </r>
  <r>
    <s v="Breakfast of Champions"/>
    <s v="R"/>
    <x v="3"/>
    <x v="19"/>
    <s v="February 18, 1999 (Germany)"/>
    <n v="4.5999999999999996"/>
    <x v="88"/>
    <s v="Alan Rudolph"/>
    <s v="Kurt Vonnegut Jr."/>
    <s v="Bruce Willis"/>
    <s v="United States"/>
    <n v="12000000"/>
    <n v="178278"/>
    <s v="Flying Heart Films"/>
    <n v="110"/>
  </r>
  <r>
    <s v="The Winslow Boy"/>
    <s v="G"/>
    <x v="0"/>
    <x v="19"/>
    <s v="October 29, 1999 (United Kingdom)"/>
    <n v="7.3"/>
    <x v="103"/>
    <s v="David Mamet"/>
    <s v="Terence Rattigan"/>
    <s v="Rebecca Pidgeon"/>
    <s v="United Kingdom"/>
    <n v="0"/>
    <n v="3957934"/>
    <s v="Winslow Partners Ltd."/>
    <n v="104"/>
  </r>
  <r>
    <s v="Liberty Heights"/>
    <s v="R"/>
    <x v="3"/>
    <x v="19"/>
    <s v="December 31, 1999 (United States)"/>
    <n v="7"/>
    <x v="150"/>
    <s v="Barry Levinson"/>
    <s v="Barry Levinson"/>
    <s v="Adrien Brody"/>
    <s v="United States"/>
    <n v="0"/>
    <n v="3736868"/>
    <s v="Baltimore Pictures"/>
    <n v="127"/>
  </r>
  <r>
    <s v="The Color of Paradise"/>
    <s v="PG"/>
    <x v="0"/>
    <x v="19"/>
    <s v="September 7, 2000 (Australia)"/>
    <n v="8.1999999999999993"/>
    <x v="29"/>
    <s v="Majid Majidi"/>
    <s v="Majid Majidi"/>
    <s v="Hossein Mahjoub"/>
    <s v="Iran"/>
    <n v="0"/>
    <n v="2777552"/>
    <s v="Varahonar Company"/>
    <n v="90"/>
  </r>
  <r>
    <s v="Rosetta"/>
    <s v="R"/>
    <x v="0"/>
    <x v="19"/>
    <s v="September 22, 1999 (Belgium)"/>
    <n v="7.5"/>
    <x v="38"/>
    <s v="Jean-Pierre Dardenne"/>
    <s v="Jean-Pierre Dardenne"/>
    <s v="Émilie Dequenne"/>
    <s v="France"/>
    <n v="0"/>
    <n v="293092"/>
    <s v="ARP Sélection"/>
    <n v="95"/>
  </r>
  <r>
    <s v="Trick"/>
    <s v="R"/>
    <x v="3"/>
    <x v="19"/>
    <s v="July 23, 1999 (United States)"/>
    <n v="7.2"/>
    <x v="255"/>
    <s v="Jim Fall"/>
    <s v="Jason Schafer"/>
    <s v="Christian Campbell"/>
    <s v="United States"/>
    <n v="450000"/>
    <n v="2087228"/>
    <s v="Good Machine"/>
    <n v="89"/>
  </r>
  <r>
    <s v="A Room for Romeo Brass"/>
    <s v="R"/>
    <x v="3"/>
    <x v="19"/>
    <s v="February 4, 2000 (United Kingdom)"/>
    <n v="7.6"/>
    <x v="202"/>
    <s v="Shane Meadows"/>
    <s v="Robyn Slovo"/>
    <s v="Martin Arrowsmith"/>
    <s v="United Kingdom"/>
    <n v="0"/>
    <n v="19478"/>
    <s v="Alliance Atlantis Communications"/>
    <n v="90"/>
  </r>
  <r>
    <s v="An Affair of Love"/>
    <s v="R"/>
    <x v="0"/>
    <x v="19"/>
    <s v="September 4, 1999 (France)"/>
    <n v="7.1"/>
    <x v="50"/>
    <s v="Frédéric Fonteyne"/>
    <s v="Philippe Blasband"/>
    <s v="Nathalie Baye"/>
    <s v="France"/>
    <n v="0"/>
    <n v="401299"/>
    <s v="Artémis Productions"/>
    <n v="80"/>
  </r>
  <r>
    <s v="The Loss of Sexual Innocence"/>
    <s v="R"/>
    <x v="0"/>
    <x v="19"/>
    <s v="January 7, 2000 (United Kingdom)"/>
    <n v="5.4"/>
    <x v="42"/>
    <s v="Mike Figgis"/>
    <s v="Mike Figgis"/>
    <s v="Julian Sands"/>
    <s v="United Kingdom"/>
    <n v="4000000"/>
    <n v="164022"/>
    <s v="Newmarket Capital Group"/>
    <n v="106"/>
  </r>
  <r>
    <s v="Aimee &amp; Jaguar"/>
    <s v="Not Rated"/>
    <x v="5"/>
    <x v="19"/>
    <s v="February 11, 1999 (Germany)"/>
    <n v="7.2"/>
    <x v="350"/>
    <s v="Max Färberböck"/>
    <s v="Max Färberböck"/>
    <s v="Maria Schrader"/>
    <s v="Germany"/>
    <n v="0"/>
    <n v="927107"/>
    <s v="Senator Film Produktion"/>
    <n v="125"/>
  </r>
  <r>
    <s v="The Out-of-Towners"/>
    <s v="PG-13"/>
    <x v="3"/>
    <x v="19"/>
    <s v="April 2, 1999 (United States)"/>
    <n v="5.5"/>
    <x v="38"/>
    <s v="Sam Weisman"/>
    <s v="Neil Simon"/>
    <s v="Steve Martin"/>
    <s v="United States"/>
    <n v="75000000"/>
    <n v="28544120"/>
    <s v="Cherry Alley Productions"/>
    <n v="90"/>
  </r>
  <r>
    <s v="A Map of the World"/>
    <s v="R"/>
    <x v="0"/>
    <x v="19"/>
    <s v="January 21, 2000 (United States)"/>
    <n v="6.6"/>
    <x v="26"/>
    <s v="Scott Elliott"/>
    <s v="Jane Hamilton"/>
    <s v="Sigourney Weaver"/>
    <s v="United States"/>
    <n v="0"/>
    <n v="570708"/>
    <s v="Cinerenta Medienbeteiligungs KG"/>
    <n v="125"/>
  </r>
  <r>
    <s v="The Minus Man"/>
    <s v="R"/>
    <x v="6"/>
    <x v="19"/>
    <s v="October 8, 1999 (United States)"/>
    <n v="6.1"/>
    <x v="392"/>
    <s v="Hampton Fancher"/>
    <s v="Lew McCreary"/>
    <s v="Owen Wilson"/>
    <s v="United States"/>
    <n v="0"/>
    <n v="370668"/>
    <s v="Shooting Gallery"/>
    <n v="111"/>
  </r>
  <r>
    <s v="Terror Firmer"/>
    <s v="R"/>
    <x v="3"/>
    <x v="19"/>
    <s v="June 20, 1999 (United States)"/>
    <n v="6.2"/>
    <x v="104"/>
    <s v="Lloyd Kaufman"/>
    <s v="Patrick Cassidy"/>
    <s v="Will Keenan"/>
    <s v="United States"/>
    <n v="500000"/>
    <m/>
    <s v="Santa Monica Holdings"/>
    <n v="124"/>
  </r>
  <r>
    <s v="8 ½ Women"/>
    <s v="R"/>
    <x v="3"/>
    <x v="19"/>
    <s v="December 10, 1999 (United Kingdom)"/>
    <n v="5.8"/>
    <x v="41"/>
    <s v="Peter Greenaway"/>
    <s v="Peter Greenaway"/>
    <s v="John Standing"/>
    <s v="United Kingdom"/>
    <n v="0"/>
    <n v="437568"/>
    <s v="Woodline Productions"/>
    <n v="118"/>
  </r>
  <r>
    <s v="The King and I"/>
    <s v="G"/>
    <x v="10"/>
    <x v="19"/>
    <s v="March 19, 1999 (United States)"/>
    <n v="4.5"/>
    <x v="44"/>
    <s v="Richard Rich"/>
    <s v="Oscar Hammerstein II"/>
    <s v="Miranda Richardson"/>
    <s v="United States"/>
    <n v="25000000"/>
    <n v="11993021"/>
    <s v="Morgan Creek Entertainment"/>
    <n v="87"/>
  </r>
  <r>
    <s v="Jesus' Son"/>
    <s v="R"/>
    <x v="0"/>
    <x v="19"/>
    <s v="July 7, 2000 (United States)"/>
    <n v="6.9"/>
    <x v="194"/>
    <s v="Alison Maclean"/>
    <s v="Denis Johnson"/>
    <s v="Billy Crudup"/>
    <s v="Canada"/>
    <n v="2500000"/>
    <n v="1302067"/>
    <s v="Evenstar Films"/>
    <n v="107"/>
  </r>
  <r>
    <s v="Happy, Texas"/>
    <s v="PG-13"/>
    <x v="3"/>
    <x v="19"/>
    <s v="December 3, 1999 (United Kingdom)"/>
    <n v="6.3"/>
    <x v="302"/>
    <s v="Mark Illsley"/>
    <s v="Ed Stone"/>
    <s v="Jeremy Northam"/>
    <s v="United States"/>
    <n v="2500000"/>
    <n v="1955933"/>
    <s v="Marked Entertainment"/>
    <n v="98"/>
  </r>
  <r>
    <s v="La fille sur le pont"/>
    <s v="R"/>
    <x v="3"/>
    <x v="19"/>
    <s v="March 31, 1999 (France)"/>
    <n v="7.5"/>
    <x v="38"/>
    <s v="Patrice Leconte"/>
    <s v="Serge Frydman"/>
    <s v="Vanessa Paradis"/>
    <s v="France"/>
    <n v="0"/>
    <m/>
    <s v="Canal+"/>
    <n v="90"/>
  </r>
  <r>
    <s v="Joe the King"/>
    <s v="R"/>
    <x v="6"/>
    <x v="19"/>
    <s v="January 22, 1999 (United States)"/>
    <n v="6.7"/>
    <x v="47"/>
    <s v="Frank Whaley"/>
    <s v="Frank Whaley"/>
    <s v="Noah Fleiss"/>
    <s v="United States"/>
    <n v="0"/>
    <n v="60279"/>
    <s v="49th Parallel Productions"/>
    <n v="93"/>
  </r>
  <r>
    <s v="Almost Famous"/>
    <s v="R"/>
    <x v="1"/>
    <x v="20"/>
    <s v="September 22, 2000 (United States)"/>
    <n v="7.9"/>
    <x v="564"/>
    <s v="Cameron Crowe"/>
    <s v="Cameron Crowe"/>
    <s v="Billy Crudup"/>
    <s v="United States"/>
    <n v="60000000"/>
    <n v="47386287"/>
    <s v="Columbia Pictures"/>
    <n v="122"/>
  </r>
  <r>
    <s v="American Psycho"/>
    <s v="R"/>
    <x v="3"/>
    <x v="20"/>
    <s v="April 14, 2000 (United States)"/>
    <n v="7.6"/>
    <x v="614"/>
    <s v="Mary Harron"/>
    <s v="Bret Easton Ellis"/>
    <s v="Christian Bale"/>
    <s v="United States"/>
    <n v="7000000"/>
    <n v="34266564"/>
    <s v="Am Psycho Productions"/>
    <n v="101"/>
  </r>
  <r>
    <s v="Gladiator"/>
    <s v="R"/>
    <x v="2"/>
    <x v="20"/>
    <s v="May 5, 2000 (United States)"/>
    <n v="8.5"/>
    <x v="615"/>
    <s v="Ridley Scott"/>
    <s v="David Franzoni"/>
    <s v="Russell Crowe"/>
    <s v="United States"/>
    <n v="103000000"/>
    <n v="465380802"/>
    <s v="Dreamworks Pictures"/>
    <n v="155"/>
  </r>
  <r>
    <s v="Snatch"/>
    <s v="R"/>
    <x v="3"/>
    <x v="20"/>
    <s v="January 19, 2001 (United States)"/>
    <n v="8.3000000000000007"/>
    <x v="616"/>
    <s v="Guy Ritchie"/>
    <s v="Guy Ritchie"/>
    <s v="Jason Statham"/>
    <s v="United Kingdom"/>
    <n v="0"/>
    <n v="83557872"/>
    <s v="Columbia Pictures"/>
    <n v="102"/>
  </r>
  <r>
    <s v="Requiem for a Dream"/>
    <s v="Unrated"/>
    <x v="0"/>
    <x v="20"/>
    <s v="December 15, 2000 (United States)"/>
    <n v="8.3000000000000007"/>
    <x v="617"/>
    <s v="Darren Aronofsky"/>
    <s v="Hubert Selby Jr."/>
    <s v="Ellen Burstyn"/>
    <s v="United States"/>
    <n v="4500000"/>
    <n v="7390108"/>
    <s v="Artisan Entertainment"/>
    <n v="102"/>
  </r>
  <r>
    <s v="Memento"/>
    <s v="R"/>
    <x v="16"/>
    <x v="20"/>
    <s v="May 25, 2001 (United States)"/>
    <n v="8.4"/>
    <x v="2"/>
    <s v="Christopher Nolan"/>
    <s v="Christopher Nolan"/>
    <s v="Guy Pearce"/>
    <s v="United States"/>
    <n v="9000000"/>
    <n v="40047078"/>
    <s v="Newmarket Capital Group"/>
    <n v="113"/>
  </r>
  <r>
    <s v="Malena"/>
    <s v="R"/>
    <x v="3"/>
    <x v="20"/>
    <s v="February 2, 2001 (United States)"/>
    <n v="7.5"/>
    <x v="93"/>
    <s v="Giuseppe Tornatore"/>
    <s v="Giuseppe Tornatore"/>
    <s v="Monica Bellucci"/>
    <s v="Italy"/>
    <n v="0"/>
    <n v="14493284"/>
    <s v="Medusa Film"/>
    <n v="108"/>
  </r>
  <r>
    <s v="Cast Away"/>
    <s v="PG-13"/>
    <x v="1"/>
    <x v="20"/>
    <s v="December 22, 2000 (United States)"/>
    <n v="7.8"/>
    <x v="618"/>
    <s v="Robert Zemeckis"/>
    <s v="William Broyles Jr."/>
    <s v="Tom Hanks"/>
    <s v="United States"/>
    <n v="90000000"/>
    <n v="429632142"/>
    <s v="Twentieth Century Fox"/>
    <n v="143"/>
  </r>
  <r>
    <s v="Scary Movie"/>
    <s v="R"/>
    <x v="3"/>
    <x v="20"/>
    <s v="July 7, 2000 (United States)"/>
    <n v="6.2"/>
    <x v="568"/>
    <s v="Keenen Ivory Wayans"/>
    <s v="Shawn Wayans"/>
    <s v="Anna Faris"/>
    <s v="United States"/>
    <n v="19000000"/>
    <n v="278019771"/>
    <s v="Dimension Films"/>
    <n v="88"/>
  </r>
  <r>
    <s v="The Perfect Storm"/>
    <s v="PG-13"/>
    <x v="2"/>
    <x v="20"/>
    <s v="June 30, 2000 (United States)"/>
    <n v="6.4"/>
    <x v="502"/>
    <s v="Wolfgang Petersen"/>
    <s v="Sebastian Junger"/>
    <s v="George Clooney"/>
    <s v="United States"/>
    <n v="140000000"/>
    <n v="328718434"/>
    <s v="Warner Bros."/>
    <n v="130"/>
  </r>
  <r>
    <s v="Coyote Ugly"/>
    <s v="PG-13"/>
    <x v="3"/>
    <x v="20"/>
    <s v="August 4, 2000 (United States)"/>
    <n v="5.7"/>
    <x v="4"/>
    <s v="David McNally"/>
    <s v="Gina Wendkos"/>
    <s v="Piper Perabo"/>
    <s v="United States"/>
    <n v="45000000"/>
    <n v="113916474"/>
    <s v="Touchstone Pictures"/>
    <n v="100"/>
  </r>
  <r>
    <s v="X-Men"/>
    <s v="PG-13"/>
    <x v="2"/>
    <x v="20"/>
    <s v="July 14, 2000 (United States)"/>
    <n v="7.4"/>
    <x v="619"/>
    <s v="Bryan Singer"/>
    <s v="Tom DeSanto"/>
    <s v="Patrick Stewart"/>
    <s v="United States"/>
    <n v="75000000"/>
    <n v="296339528"/>
    <s v="Twentieth Century Fox"/>
    <n v="104"/>
  </r>
  <r>
    <s v="Space Cowboys"/>
    <s v="PG-13"/>
    <x v="2"/>
    <x v="20"/>
    <s v="August 4, 2000 (United States)"/>
    <n v="6.4"/>
    <x v="186"/>
    <s v="Clint Eastwood"/>
    <s v="Ken Kaufman"/>
    <s v="Clint Eastwood"/>
    <s v="United States"/>
    <n v="65000000"/>
    <n v="128884132"/>
    <s v="Clipsal Films"/>
    <n v="130"/>
  </r>
  <r>
    <s v="The Patriot"/>
    <s v="R"/>
    <x v="2"/>
    <x v="20"/>
    <s v="June 28, 2000 (United States)"/>
    <n v="7.2"/>
    <x v="564"/>
    <s v="Roland Emmerich"/>
    <s v="Robert Rodat"/>
    <s v="Mel Gibson"/>
    <s v="United States"/>
    <n v="110000000"/>
    <n v="215294342"/>
    <s v="Columbia Pictures"/>
    <n v="165"/>
  </r>
  <r>
    <s v="Erin Brockovich"/>
    <s v="R"/>
    <x v="5"/>
    <x v="20"/>
    <s v="March 17, 2000 (United States)"/>
    <n v="7.4"/>
    <x v="482"/>
    <s v="Steven Soderbergh"/>
    <s v="Susannah Grant"/>
    <s v="Julia Roberts"/>
    <s v="United States"/>
    <n v="52000000"/>
    <n v="256271286"/>
    <s v="Universal Pictures"/>
    <n v="131"/>
  </r>
  <r>
    <s v="Unbreakable"/>
    <s v="PG-13"/>
    <x v="0"/>
    <x v="20"/>
    <s v="November 22, 2000 (United States)"/>
    <n v="7.3"/>
    <x v="620"/>
    <s v="M. Night Shyamalan"/>
    <s v="M. Night Shyamalan"/>
    <s v="Bruce Willis"/>
    <s v="United States"/>
    <n v="75000000"/>
    <n v="248118121"/>
    <s v="Touchstone Pictures"/>
    <n v="106"/>
  </r>
  <r>
    <s v="Charlie's Angels"/>
    <s v="PG-13"/>
    <x v="2"/>
    <x v="20"/>
    <s v="November 3, 2000 (United States)"/>
    <n v="5.6"/>
    <x v="144"/>
    <s v="McG"/>
    <s v="Ryan Rowe"/>
    <s v="Cameron Diaz"/>
    <s v="United States"/>
    <n v="93000000"/>
    <n v="264105545"/>
    <s v="Columbia Pictures"/>
    <n v="98"/>
  </r>
  <r>
    <s v="Road Trip"/>
    <s v="R"/>
    <x v="3"/>
    <x v="20"/>
    <s v="May 19, 2000 (United States)"/>
    <n v="6.4"/>
    <x v="570"/>
    <s v="Todd Phillips"/>
    <s v="Todd Phillips"/>
    <s v="Breckin Meyer"/>
    <s v="United States"/>
    <n v="16000000"/>
    <n v="119754278"/>
    <s v="Dreamworks Pictures"/>
    <n v="93"/>
  </r>
  <r>
    <s v="The Beach"/>
    <s v="R"/>
    <x v="1"/>
    <x v="20"/>
    <s v="February 11, 2000 (United States)"/>
    <n v="6.7"/>
    <x v="621"/>
    <s v="Danny Boyle"/>
    <s v="John Hodge"/>
    <s v="Leonardo DiCaprio"/>
    <s v="United States"/>
    <n v="50000000"/>
    <n v="144056873"/>
    <s v="Figment Films"/>
    <n v="119"/>
  </r>
  <r>
    <s v="Bring It on"/>
    <s v="PG-13"/>
    <x v="3"/>
    <x v="20"/>
    <s v="August 25, 2000 (United States)"/>
    <n v="6"/>
    <x v="418"/>
    <s v="Peyton Reed"/>
    <s v="Jessica Bendinger"/>
    <s v="Kirsten Dunst"/>
    <s v="United States"/>
    <n v="11000000"/>
    <n v="90449929"/>
    <s v="Beacon Communications"/>
    <n v="98"/>
  </r>
  <r>
    <s v="Remember the Titans"/>
    <s v="PG"/>
    <x v="5"/>
    <x v="20"/>
    <s v="September 29, 2000 (United States)"/>
    <n v="7.8"/>
    <x v="543"/>
    <s v="Boaz Yakin"/>
    <s v="Gregory Allen Howard"/>
    <s v="Denzel Washington"/>
    <s v="United States"/>
    <n v="30000000"/>
    <n v="136771683"/>
    <s v="Jerry Bruckheimer Films"/>
    <n v="113"/>
  </r>
  <r>
    <s v="Mission: Impossible II"/>
    <s v="PG-13"/>
    <x v="2"/>
    <x v="20"/>
    <s v="May 24, 2000 (United States)"/>
    <n v="6.1"/>
    <x v="622"/>
    <s v="John Woo"/>
    <s v="Bruce Geller"/>
    <s v="Tom Cruise"/>
    <s v="United States"/>
    <n v="125000000"/>
    <n v="546388108"/>
    <s v="Paramount Pictures"/>
    <n v="123"/>
  </r>
  <r>
    <s v="O Brother, Where Art Thou?"/>
    <s v="PG-13"/>
    <x v="1"/>
    <x v="20"/>
    <s v="February 2, 2001 (United States)"/>
    <n v="7.7"/>
    <x v="542"/>
    <s v="Joel Coen"/>
    <s v="Homer"/>
    <s v="George Clooney"/>
    <s v="United Kingdom"/>
    <n v="26000000"/>
    <n v="71870729"/>
    <s v="Touchstone Pictures"/>
    <n v="107"/>
  </r>
  <r>
    <s v="The 6th Day"/>
    <s v="PG-13"/>
    <x v="2"/>
    <x v="20"/>
    <s v="November 17, 2000 (United States)"/>
    <n v="5.9"/>
    <x v="234"/>
    <s v="Roger Spottiswoode"/>
    <s v="Cormac Wibberley"/>
    <s v="Arnold Schwarzenegger"/>
    <s v="United States"/>
    <n v="82000000"/>
    <n v="96085477"/>
    <s v="Phoenix Pictures"/>
    <n v="123"/>
  </r>
  <r>
    <s v="Chicken Run"/>
    <s v="G"/>
    <x v="10"/>
    <x v="20"/>
    <s v="June 23, 2000 (United States)"/>
    <n v="7"/>
    <x v="623"/>
    <s v="Peter Lord"/>
    <s v="Peter Lord"/>
    <s v="Mel Gibson"/>
    <s v="United States"/>
    <n v="45000000"/>
    <n v="224834564"/>
    <s v="Aardman Animations"/>
    <n v="84"/>
  </r>
  <r>
    <s v="The Cell"/>
    <s v="R"/>
    <x v="6"/>
    <x v="20"/>
    <s v="August 18, 2000 (United States)"/>
    <n v="6.4"/>
    <x v="77"/>
    <s v="Tarsem Singh"/>
    <s v="Mark Protosevich"/>
    <s v="Jennifer Lopez"/>
    <s v="United States"/>
    <n v="33000000"/>
    <n v="104155843"/>
    <s v="New Line Cinema"/>
    <n v="107"/>
  </r>
  <r>
    <s v="Final Destination"/>
    <s v="R"/>
    <x v="4"/>
    <x v="20"/>
    <s v="March 17, 2000 (United States)"/>
    <n v="6.7"/>
    <x v="624"/>
    <s v="James Wong"/>
    <s v="Glen Morgan"/>
    <s v="Devon Sawa"/>
    <s v="United States"/>
    <n v="23000000"/>
    <n v="112880294"/>
    <s v="New Line Cinema"/>
    <n v="98"/>
  </r>
  <r>
    <s v="Traffic"/>
    <s v="R"/>
    <x v="6"/>
    <x v="20"/>
    <s v="January 5, 2001 (United States)"/>
    <n v="7.6"/>
    <x v="492"/>
    <s v="Steven Soderbergh"/>
    <s v="Simon Moore"/>
    <s v="Michael Douglas"/>
    <s v="United States"/>
    <n v="48000000"/>
    <n v="207515725"/>
    <s v="Compulsion Inc."/>
    <n v="147"/>
  </r>
  <r>
    <s v="Sexy Beast"/>
    <s v="R"/>
    <x v="6"/>
    <x v="20"/>
    <s v="July 13, 2001 (United States)"/>
    <n v="7.3"/>
    <x v="188"/>
    <s v="Jonathan Glazer"/>
    <s v="Louis Mellis"/>
    <s v="Ray Winstone"/>
    <s v="United Kingdom"/>
    <n v="0"/>
    <n v="10045677"/>
    <s v="Recorded Picture Company (RPC)"/>
    <n v="89"/>
  </r>
  <r>
    <s v="In the Mood for Love"/>
    <s v="PG"/>
    <x v="0"/>
    <x v="20"/>
    <s v="March 9, 2001 (United States)"/>
    <n v="8.1"/>
    <x v="538"/>
    <s v="Kar-Wai Wong"/>
    <s v="Kar-Wai Wong"/>
    <s v="Tony Chiu-Wai Leung"/>
    <s v="Hong Kong"/>
    <n v="0"/>
    <n v="14244250"/>
    <s v="Block 2 Pictures"/>
    <n v="98"/>
  </r>
  <r>
    <s v="What Lies Beneath"/>
    <s v="PG-13"/>
    <x v="0"/>
    <x v="20"/>
    <s v="July 21, 2000 (United States)"/>
    <n v="6.6"/>
    <x v="552"/>
    <s v="Robert Zemeckis"/>
    <s v="Clark Gregg"/>
    <s v="Harrison Ford"/>
    <s v="United States"/>
    <n v="100000000"/>
    <n v="291420351"/>
    <s v="Dreamworks Pictures"/>
    <n v="130"/>
  </r>
  <r>
    <s v="The Emperor's New Groove"/>
    <s v="G"/>
    <x v="10"/>
    <x v="20"/>
    <s v="December 15, 2000 (United States)"/>
    <n v="7.4"/>
    <x v="413"/>
    <s v="Mark Dindal"/>
    <s v="Chris Williams"/>
    <s v="David Spade"/>
    <s v="United States"/>
    <n v="100000000"/>
    <n v="169661687"/>
    <s v="Walt Disney Animation Studios"/>
    <n v="78"/>
  </r>
  <r>
    <s v="Crouching Tiger, Hidden Dragon"/>
    <s v="PG-13"/>
    <x v="2"/>
    <x v="20"/>
    <s v="January 12, 2001 (United States)"/>
    <n v="7.8"/>
    <x v="625"/>
    <s v="Ang Lee"/>
    <s v="Hui-Ling Wang"/>
    <s v="Chow Yun-Fat"/>
    <s v="Taiwan"/>
    <n v="17000000"/>
    <n v="213525736"/>
    <s v="Asia Union Film &amp; Entertainment Ltd."/>
    <n v="120"/>
  </r>
  <r>
    <s v="Gone in 60 Seconds"/>
    <s v="PG-13"/>
    <x v="2"/>
    <x v="20"/>
    <s v="June 9, 2000 (United States)"/>
    <n v="6.5"/>
    <x v="585"/>
    <s v="Dominic Sena"/>
    <s v="H.B. Halicki"/>
    <s v="Nicolas Cage"/>
    <s v="United States"/>
    <n v="90000000"/>
    <n v="237202299"/>
    <s v="Touchstone Pictures"/>
    <n v="118"/>
  </r>
  <r>
    <s v="Dude, Where's My Car?"/>
    <s v="PG-13"/>
    <x v="3"/>
    <x v="20"/>
    <s v="December 15, 2000 (United States)"/>
    <n v="5.5"/>
    <x v="572"/>
    <s v="Danny Leiner"/>
    <s v="Philip Stark"/>
    <s v="Ashton Kutcher"/>
    <s v="United States"/>
    <n v="13000000"/>
    <n v="73180723"/>
    <s v="Twentieth Century Fox"/>
    <n v="83"/>
  </r>
  <r>
    <s v="Meet the Parents"/>
    <s v="PG-13"/>
    <x v="3"/>
    <x v="20"/>
    <s v="October 6, 2000 (United States)"/>
    <n v="7"/>
    <x v="626"/>
    <s v="Jay Roach"/>
    <s v="Greg Glienna"/>
    <s v="Ben Stiller"/>
    <s v="United States"/>
    <n v="55000000"/>
    <n v="330444045"/>
    <s v="Universal Pictures"/>
    <n v="108"/>
  </r>
  <r>
    <s v="Pitch Black"/>
    <s v="R"/>
    <x v="2"/>
    <x v="20"/>
    <s v="February 18, 2000 (United States)"/>
    <n v="7.1"/>
    <x v="513"/>
    <s v="David Twohy"/>
    <s v="Jim Wheat"/>
    <s v="Radha Mitchell"/>
    <s v="United States"/>
    <n v="23000000"/>
    <n v="53187659"/>
    <s v="Polygram Filmed Entertainment"/>
    <n v="109"/>
  </r>
  <r>
    <s v="Hollow Man"/>
    <s v="R"/>
    <x v="2"/>
    <x v="20"/>
    <s v="August 4, 2000 (United States)"/>
    <n v="5.8"/>
    <x v="437"/>
    <s v="Paul Verhoeven"/>
    <s v="Gary Scott Thompson"/>
    <s v="Kevin Bacon"/>
    <s v="United States"/>
    <n v="95000000"/>
    <n v="190213455"/>
    <s v="Columbia Pictures"/>
    <n v="112"/>
  </r>
  <r>
    <s v="Ginger Snaps"/>
    <s v="Not Rated"/>
    <x v="0"/>
    <x v="20"/>
    <s v="May 11, 2001 (Canada)"/>
    <n v="6.8"/>
    <x v="348"/>
    <s v="John Fawcett"/>
    <s v="Karen Walton"/>
    <s v="Emily Perkins"/>
    <s v="Canada"/>
    <n v="5000000"/>
    <n v="2554"/>
    <s v="Copperheart Entertainment"/>
    <n v="108"/>
  </r>
  <r>
    <s v="Miss Congeniality"/>
    <s v="PG-13"/>
    <x v="2"/>
    <x v="20"/>
    <s v="December 22, 2000 (United States)"/>
    <n v="6.3"/>
    <x v="627"/>
    <s v="Donald Petrie"/>
    <s v="Marc Lawrence"/>
    <s v="Sandra Bullock"/>
    <s v="United States"/>
    <n v="45000000"/>
    <n v="212742720"/>
    <s v="Castle Rock Entertainment"/>
    <n v="109"/>
  </r>
  <r>
    <s v="High Fidelity"/>
    <s v="R"/>
    <x v="3"/>
    <x v="20"/>
    <s v="March 31, 2000 (United States)"/>
    <n v="7.5"/>
    <x v="610"/>
    <s v="Stephen Frears"/>
    <s v="Nick Hornby"/>
    <s v="John Cusack"/>
    <s v="United Kingdom"/>
    <n v="30000000"/>
    <n v="47126295"/>
    <s v="Touchstone Pictures"/>
    <n v="113"/>
  </r>
  <r>
    <s v="Battlefield Earth"/>
    <s v="PG-13"/>
    <x v="2"/>
    <x v="20"/>
    <s v="May 12, 2000 (United States)"/>
    <n v="2.5"/>
    <x v="94"/>
    <s v="Roger Christian"/>
    <s v="Corey Mandell"/>
    <s v="John Travolta"/>
    <s v="United States"/>
    <n v="73000000"/>
    <n v="29725663"/>
    <s v="Warner Bros."/>
    <n v="118"/>
  </r>
  <r>
    <s v="Scream 3"/>
    <s v="R"/>
    <x v="4"/>
    <x v="20"/>
    <s v="February 4, 2000 (United States)"/>
    <n v="5.6"/>
    <x v="437"/>
    <s v="Wes Craven"/>
    <s v="Kevin Williamson"/>
    <s v="David Arquette"/>
    <s v="United States"/>
    <n v="40000000"/>
    <n v="161834276"/>
    <s v="Dimension Films"/>
    <n v="116"/>
  </r>
  <r>
    <s v="Best in Show"/>
    <s v="PG-13"/>
    <x v="3"/>
    <x v="20"/>
    <s v="October 20, 2000 (United States)"/>
    <n v="7.5"/>
    <x v="343"/>
    <s v="Christopher Guest"/>
    <s v="Christopher Guest"/>
    <s v="Fred Willard"/>
    <s v="United States"/>
    <n v="10000000"/>
    <n v="20789556"/>
    <s v="Castle Rock Entertainment"/>
    <n v="90"/>
  </r>
  <r>
    <s v="The Whole Nine Yards"/>
    <s v="R"/>
    <x v="3"/>
    <x v="20"/>
    <s v="February 18, 2000 (United States)"/>
    <n v="6.7"/>
    <x v="583"/>
    <s v="Jonathan Lynn"/>
    <s v="Mitchell Kapner"/>
    <s v="Bruce Willis"/>
    <s v="United States"/>
    <n v="41300000"/>
    <n v="106371651"/>
    <s v="Franchise Pictures"/>
    <n v="98"/>
  </r>
  <r>
    <s v="Chocolat"/>
    <s v="PG-13"/>
    <x v="0"/>
    <x v="20"/>
    <s v="January 19, 2001 (United States)"/>
    <n v="7.2"/>
    <x v="623"/>
    <s v="Lasse Hallström"/>
    <s v="Joanne Harris"/>
    <s v="Juliette Binoche"/>
    <s v="United Kingdom"/>
    <n v="25000000"/>
    <n v="152699976"/>
    <s v="Miramax"/>
    <n v="121"/>
  </r>
  <r>
    <s v="Billy Elliot"/>
    <s v="R"/>
    <x v="0"/>
    <x v="20"/>
    <s v="November 10, 2000 (United States)"/>
    <n v="7.7"/>
    <x v="298"/>
    <s v="Stephen Daldry"/>
    <s v="Lee Hall"/>
    <s v="Jamie Bell"/>
    <s v="United Kingdom"/>
    <n v="5000000"/>
    <n v="109283018"/>
    <s v="StudioCanal"/>
    <n v="110"/>
  </r>
  <r>
    <s v="Amores Perros"/>
    <s v="R"/>
    <x v="0"/>
    <x v="20"/>
    <s v="April 13, 2001 (United States)"/>
    <n v="8.1"/>
    <x v="621"/>
    <s v="Alejandro G. Iñárritu"/>
    <s v="Guillermo Arriaga"/>
    <s v="Emilio Echevarría"/>
    <s v="Mexico"/>
    <n v="2000000"/>
    <n v="20908467"/>
    <s v="Altavista Films"/>
    <n v="154"/>
  </r>
  <r>
    <s v="Me, Myself &amp; Irene"/>
    <s v="R"/>
    <x v="3"/>
    <x v="20"/>
    <s v="June 23, 2000 (United States)"/>
    <n v="6.6"/>
    <x v="628"/>
    <s v="Bobby Farrelly"/>
    <s v="Peter Farrelly"/>
    <s v="Jim Carrey"/>
    <s v="United States"/>
    <n v="51000000"/>
    <n v="149270999"/>
    <s v="Twentieth Century Fox"/>
    <n v="116"/>
  </r>
  <r>
    <s v="U-571"/>
    <s v="PG-13"/>
    <x v="2"/>
    <x v="20"/>
    <s v="April 21, 2000 (United States)"/>
    <n v="6.6"/>
    <x v="385"/>
    <s v="Jonathan Mostow"/>
    <s v="Jonathan Mostow"/>
    <s v="Matthew McConaughey"/>
    <s v="France"/>
    <n v="62000000"/>
    <n v="127666415"/>
    <s v="Universal Pictures"/>
    <n v="116"/>
  </r>
  <r>
    <s v="Bedazzled"/>
    <s v="PG-13"/>
    <x v="3"/>
    <x v="20"/>
    <s v="October 20, 2000 (United States)"/>
    <n v="6"/>
    <x v="574"/>
    <s v="Harold Ramis"/>
    <s v="Peter Cook"/>
    <s v="Brendan Fraser"/>
    <s v="United States"/>
    <n v="48000000"/>
    <n v="90383208"/>
    <s v="Twentieth Century Fox"/>
    <n v="93"/>
  </r>
  <r>
    <s v="The Road to El Dorado"/>
    <s v="PG"/>
    <x v="10"/>
    <x v="20"/>
    <s v="March 31, 2000 (United States)"/>
    <n v="6.9"/>
    <x v="288"/>
    <s v="Bibo Bergeron"/>
    <s v="Terry Rossio"/>
    <s v="Kevin Kline"/>
    <s v="United States"/>
    <n v="95000000"/>
    <n v="76432727"/>
    <s v="DreamWorks Animation"/>
    <n v="89"/>
  </r>
  <r>
    <s v="Scarlet Diva"/>
    <s v="R"/>
    <x v="0"/>
    <x v="20"/>
    <s v="May 26, 2000 (Italy)"/>
    <n v="5"/>
    <x v="48"/>
    <s v="Asia Argento"/>
    <s v="Asia Argento"/>
    <s v="Asia Argento"/>
    <s v="Italy"/>
    <n v="0"/>
    <n v="18062"/>
    <s v="Opera Film (II)"/>
    <n v="90"/>
  </r>
  <r>
    <s v="Dinosaur"/>
    <s v="PG"/>
    <x v="10"/>
    <x v="20"/>
    <s v="May 19, 2000 (United States)"/>
    <n v="6.5"/>
    <x v="96"/>
    <s v="Eric Leighton"/>
    <s v="Thom Enriquez"/>
    <s v="D.B. Sweeney"/>
    <s v="United States"/>
    <n v="127500000"/>
    <n v="349822765"/>
    <s v="Walt Disney Pictures"/>
    <n v="82"/>
  </r>
  <r>
    <s v="How the Grinch Stole Christmas"/>
    <s v="PG"/>
    <x v="3"/>
    <x v="20"/>
    <s v="November 17, 2000 (United States)"/>
    <n v="6.2"/>
    <x v="629"/>
    <s v="Ron Howard"/>
    <s v="Dr. Seuss"/>
    <s v="Jim Carrey"/>
    <s v="United States"/>
    <n v="123000000"/>
    <n v="363597184"/>
    <s v="Universal Pictures"/>
    <n v="104"/>
  </r>
  <r>
    <s v="Dancer in the Dark"/>
    <s v="R"/>
    <x v="6"/>
    <x v="20"/>
    <s v="October 6, 2000 (United States)"/>
    <n v="8"/>
    <x v="537"/>
    <s v="Lars von Trier"/>
    <s v="Lars von Trier"/>
    <s v="Björk"/>
    <s v="Denmark"/>
    <n v="12800000"/>
    <n v="40059672"/>
    <s v="Zentropa Entertainments"/>
    <n v="140"/>
  </r>
  <r>
    <s v="What Women Want"/>
    <s v="PG-13"/>
    <x v="3"/>
    <x v="20"/>
    <s v="December 15, 2000 (United States)"/>
    <n v="6.4"/>
    <x v="630"/>
    <s v="Nancy Meyers"/>
    <s v="Josh Goldsmith"/>
    <s v="Mel Gibson"/>
    <s v="United States"/>
    <n v="70000000"/>
    <n v="374111707"/>
    <s v="Paramount Pictures"/>
    <n v="127"/>
  </r>
  <r>
    <s v="The Gift"/>
    <s v="R"/>
    <x v="0"/>
    <x v="20"/>
    <s v="January 19, 2001 (United States)"/>
    <n v="6.7"/>
    <x v="1"/>
    <s v="Sam Raimi"/>
    <s v="Billy Bob Thornton"/>
    <s v="Cate Blanchett"/>
    <s v="United States"/>
    <n v="10000000"/>
    <n v="44567606"/>
    <s v="Lakeshore Entertainment"/>
    <n v="111"/>
  </r>
  <r>
    <s v="The Family Man"/>
    <s v="PG-13"/>
    <x v="3"/>
    <x v="20"/>
    <s v="December 22, 2000 (United States)"/>
    <n v="6.8"/>
    <x v="537"/>
    <s v="Brett Ratner"/>
    <s v="David Diamond"/>
    <s v="Nicolas Cage"/>
    <s v="United States"/>
    <n v="60000000"/>
    <n v="124745083"/>
    <s v="Universal Pictures"/>
    <n v="125"/>
  </r>
  <r>
    <s v="Mission to Mars"/>
    <s v="PG"/>
    <x v="1"/>
    <x v="20"/>
    <s v="March 10, 2000 (United States)"/>
    <n v="5.7"/>
    <x v="245"/>
    <s v="Brian De Palma"/>
    <s v="Lowell Cannon"/>
    <s v="Tim Robbins"/>
    <s v="United States"/>
    <n v="100000000"/>
    <n v="110983407"/>
    <s v="Touchstone Pictures"/>
    <n v="114"/>
  </r>
  <r>
    <s v="The Replacements"/>
    <s v="PG-13"/>
    <x v="3"/>
    <x v="20"/>
    <s v="August 11, 2000 (United States)"/>
    <n v="6.6"/>
    <x v="89"/>
    <s v="Howard Deutch"/>
    <s v="Vince McKewin"/>
    <s v="Keanu Reeves"/>
    <s v="United States"/>
    <n v="50000000"/>
    <n v="50054511"/>
    <s v="Bel Air Entertainment"/>
    <n v="118"/>
  </r>
  <r>
    <s v="Next Friday"/>
    <s v="R"/>
    <x v="3"/>
    <x v="20"/>
    <s v="January 12, 2000 (United States)"/>
    <n v="6.2"/>
    <x v="100"/>
    <s v="Steve Carr"/>
    <s v="Ice Cube"/>
    <s v="Ice Cube"/>
    <s v="United States"/>
    <n v="11000000"/>
    <n v="59827328"/>
    <s v="New Line Cinema"/>
    <n v="98"/>
  </r>
  <r>
    <s v="Under Suspicion"/>
    <s v="R"/>
    <x v="6"/>
    <x v="20"/>
    <s v="November 15, 2000 (France)"/>
    <n v="6.5"/>
    <x v="301"/>
    <s v="Stephen Hopkins"/>
    <s v="John Wainwright"/>
    <s v="Morgan Freeman"/>
    <s v="France"/>
    <n v="25000000"/>
    <n v="1308242"/>
    <s v="Revelations Entertainment"/>
    <n v="110"/>
  </r>
  <r>
    <s v="Little Nicky"/>
    <s v="PG-13"/>
    <x v="3"/>
    <x v="20"/>
    <s v="November 10, 2000 (United States)"/>
    <n v="5.3"/>
    <x v="8"/>
    <s v="Steven Brill"/>
    <s v="Tim Herlihy"/>
    <s v="Adam Sandler"/>
    <s v="United States"/>
    <n v="85000000"/>
    <n v="58292295"/>
    <s v="Avery Pix"/>
    <n v="90"/>
  </r>
  <r>
    <s v="Boiler Room"/>
    <s v="R"/>
    <x v="6"/>
    <x v="20"/>
    <s v="February 18, 2000 (United States)"/>
    <n v="7"/>
    <x v="92"/>
    <s v="Ben Younger"/>
    <s v="Ben Younger"/>
    <s v="Giovanni Ribisi"/>
    <s v="United States"/>
    <n v="7000000"/>
    <n v="28780255"/>
    <s v="New Line Cinema"/>
    <n v="120"/>
  </r>
  <r>
    <s v="Where the Heart Is"/>
    <s v="PG-13"/>
    <x v="3"/>
    <x v="20"/>
    <s v="April 28, 2000 (United States)"/>
    <n v="6.7"/>
    <x v="76"/>
    <s v="Matt Williams"/>
    <s v="Lowell Ganz"/>
    <s v="Natalie Portman"/>
    <s v="United States"/>
    <n v="15000000"/>
    <n v="40863718"/>
    <s v="Twentieth Century Fox"/>
    <n v="120"/>
  </r>
  <r>
    <s v="Frequency"/>
    <s v="PG-13"/>
    <x v="6"/>
    <x v="20"/>
    <s v="April 28, 2000 (United States)"/>
    <n v="7.3"/>
    <x v="410"/>
    <s v="Gregory Hoblit"/>
    <s v="Toby Emmerich"/>
    <s v="Dennis Quaid"/>
    <s v="United States"/>
    <n v="31000000"/>
    <n v="68106245"/>
    <s v="New Line Cinema"/>
    <n v="118"/>
  </r>
  <r>
    <s v="Men of Honor"/>
    <s v="R"/>
    <x v="5"/>
    <x v="20"/>
    <s v="November 10, 2000 (United States)"/>
    <n v="7.2"/>
    <x v="613"/>
    <s v="George Tillman Jr."/>
    <s v="Scott Marshall Smith"/>
    <s v="Cuba Gooding Jr."/>
    <s v="United States"/>
    <n v="32000000"/>
    <n v="82343495"/>
    <s v="Fox 2000 Pictures"/>
    <n v="129"/>
  </r>
  <r>
    <s v="28 Days"/>
    <s v="PG-13"/>
    <x v="3"/>
    <x v="20"/>
    <s v="April 14, 2000 (United States)"/>
    <n v="6.1"/>
    <x v="247"/>
    <s v="Betty Thomas"/>
    <s v="Susannah Grant"/>
    <s v="Sandra Bullock"/>
    <s v="United States"/>
    <n v="43000000"/>
    <n v="62198945"/>
    <s v="Columbia Pictures"/>
    <n v="103"/>
  </r>
  <r>
    <s v="Love &amp; Basketball"/>
    <s v="PG-13"/>
    <x v="0"/>
    <x v="20"/>
    <s v="April 21, 2000 (United States)"/>
    <n v="7.2"/>
    <x v="20"/>
    <s v="Gina Prince-Bythewood"/>
    <s v="Gina Prince-Bythewood"/>
    <s v="Sanaa Lathan"/>
    <s v="United States"/>
    <n v="20000000"/>
    <n v="27728118"/>
    <s v="40 Acres &amp; A Mule Filmworks"/>
    <n v="124"/>
  </r>
  <r>
    <s v="Shanghai Noon"/>
    <s v="PG-13"/>
    <x v="2"/>
    <x v="20"/>
    <s v="May 26, 2000 (United States)"/>
    <n v="6.6"/>
    <x v="514"/>
    <s v="Tom Dey"/>
    <s v="Miles Millar"/>
    <s v="Jackie Chan"/>
    <s v="United States"/>
    <n v="55000000"/>
    <n v="99274467"/>
    <s v="Touchstone Pictures"/>
    <n v="110"/>
  </r>
  <r>
    <s v="The Little Vampire"/>
    <s v="PG"/>
    <x v="1"/>
    <x v="20"/>
    <s v="October 27, 2000 (United States)"/>
    <n v="5.8"/>
    <x v="158"/>
    <s v="Uli Edel"/>
    <s v="Angela Sommer-Bodenburg"/>
    <s v="Jonathan Lipnicki"/>
    <s v="Germany"/>
    <n v="35000000"/>
    <n v="27965865"/>
    <s v="Avrora Media"/>
    <n v="95"/>
  </r>
  <r>
    <s v="Quills"/>
    <s v="R"/>
    <x v="5"/>
    <x v="20"/>
    <s v="January 19, 2001 (United Kingdom)"/>
    <n v="7.3"/>
    <x v="134"/>
    <s v="Philip Kaufman"/>
    <s v="Doug Wright"/>
    <s v="Geoffrey Rush"/>
    <s v="United Kingdom"/>
    <n v="13500000"/>
    <n v="17989227"/>
    <s v="Fox Searchlight Pictures"/>
    <n v="124"/>
  </r>
  <r>
    <s v="Pay It Forward"/>
    <s v="PG-13"/>
    <x v="0"/>
    <x v="20"/>
    <s v="October 20, 2000 (United States)"/>
    <n v="7.2"/>
    <x v="583"/>
    <s v="Mimi Leder"/>
    <s v="Catherine Ryan Hyde"/>
    <s v="Kevin Spacey"/>
    <s v="United States"/>
    <n v="40000000"/>
    <n v="55707411"/>
    <s v="Warner Bros."/>
    <n v="123"/>
  </r>
  <r>
    <s v="Vertical Limit"/>
    <s v="PG-13"/>
    <x v="2"/>
    <x v="20"/>
    <s v="December 8, 2000 (United States)"/>
    <n v="5.9"/>
    <x v="89"/>
    <s v="Martin Campbell"/>
    <s v="Robert King"/>
    <s v="Scott Glenn"/>
    <s v="United States"/>
    <n v="75000000"/>
    <n v="215663859"/>
    <s v="Columbia Pictures"/>
    <n v="124"/>
  </r>
  <r>
    <s v="The Flintstones in Viva Rock Vegas"/>
    <s v="PG"/>
    <x v="3"/>
    <x v="20"/>
    <s v="April 28, 2000 (United States)"/>
    <n v="3.7"/>
    <x v="22"/>
    <s v="Brian Levant"/>
    <s v="William Hanna"/>
    <s v="Mark Addy"/>
    <s v="United States"/>
    <n v="83000000"/>
    <n v="59468275"/>
    <s v="Universal Pictures"/>
    <n v="90"/>
  </r>
  <r>
    <s v="Baise-moi"/>
    <s v="Not Rated"/>
    <x v="6"/>
    <x v="20"/>
    <s v="June 28, 2000 (France)"/>
    <n v="4.5"/>
    <x v="27"/>
    <s v="Virginie Despentes"/>
    <s v="Virginie Despentes"/>
    <s v="Raffaëla Anderson"/>
    <s v="France"/>
    <n v="0"/>
    <n v="940944"/>
    <s v="Canal+"/>
    <n v="77"/>
  </r>
  <r>
    <s v="Reindeer Games"/>
    <s v="R"/>
    <x v="2"/>
    <x v="20"/>
    <s v="February 25, 2000 (United States)"/>
    <n v="5.8"/>
    <x v="100"/>
    <s v="John Frankenheimer"/>
    <s v="Ehren Kruger"/>
    <s v="Ben Affleck"/>
    <s v="United States"/>
    <n v="42000000"/>
    <n v="32168970"/>
    <s v="Dimension Films"/>
    <n v="104"/>
  </r>
  <r>
    <s v="Dracula 2000"/>
    <s v="R"/>
    <x v="2"/>
    <x v="20"/>
    <s v="December 22, 2000 (United States)"/>
    <n v="4.9000000000000004"/>
    <x v="24"/>
    <s v="Patrick Lussier"/>
    <s v="Joel Soisson"/>
    <s v="Gerard Butler"/>
    <s v="United States"/>
    <n v="54000000"/>
    <n v="47053625"/>
    <s v="Dimension Films"/>
    <n v="99"/>
  </r>
  <r>
    <s v="102 Dalmatians"/>
    <s v="G"/>
    <x v="1"/>
    <x v="20"/>
    <s v="November 22, 2000 (United States)"/>
    <n v="4.9000000000000004"/>
    <x v="248"/>
    <s v="Kevin Lima"/>
    <s v="Dodie Smith"/>
    <s v="Glenn Close"/>
    <s v="United States"/>
    <n v="85000000"/>
    <n v="183611771"/>
    <s v="Cruella Productions"/>
    <n v="100"/>
  </r>
  <r>
    <s v="Red Planet"/>
    <s v="PG-13"/>
    <x v="2"/>
    <x v="20"/>
    <s v="November 10, 2000 (United States)"/>
    <n v="5.7"/>
    <x v="96"/>
    <s v="Antony Hoffman"/>
    <s v="Chuck Pfarrer"/>
    <s v="Val Kilmer"/>
    <s v="United States"/>
    <n v="80000000"/>
    <n v="33463969"/>
    <s v="Warner Bros."/>
    <n v="106"/>
  </r>
  <r>
    <s v="Dungeons &amp; Dragons"/>
    <s v="PG-13"/>
    <x v="2"/>
    <x v="20"/>
    <s v="December 8, 2000 (United States)"/>
    <n v="3.7"/>
    <x v="76"/>
    <s v="Courtney Solomon"/>
    <s v="Topper Lilien"/>
    <s v="Justin Whalin"/>
    <s v="United States"/>
    <n v="45000000"/>
    <n v="33978694"/>
    <s v="New Line Cinema"/>
    <n v="107"/>
  </r>
  <r>
    <s v="Get Carter"/>
    <s v="R"/>
    <x v="2"/>
    <x v="20"/>
    <s v="October 6, 2000 (United States)"/>
    <n v="5.2"/>
    <x v="24"/>
    <s v="Stephen Kay"/>
    <s v="Ted Lewis"/>
    <s v="Sylvester Stallone"/>
    <s v="United States"/>
    <n v="63600000"/>
    <n v="19412993"/>
    <s v="Morgan Creek Entertainment"/>
    <n v="102"/>
  </r>
  <r>
    <s v="Wonder Boys"/>
    <s v="R"/>
    <x v="3"/>
    <x v="20"/>
    <s v="February 25, 2000 (United States)"/>
    <n v="7.3"/>
    <x v="243"/>
    <s v="Curtis Hanson"/>
    <s v="Michael Chabon"/>
    <s v="Michael Douglas"/>
    <s v="United States"/>
    <n v="55000000"/>
    <n v="33426588"/>
    <s v="Mutual Film Company"/>
    <n v="107"/>
  </r>
  <r>
    <s v="Shaft"/>
    <s v="R"/>
    <x v="2"/>
    <x v="20"/>
    <s v="June 16, 2000 (United States)"/>
    <n v="6"/>
    <x v="186"/>
    <s v="John Singleton"/>
    <s v="Ernest Tidyman"/>
    <s v="Samuel L. Jackson"/>
    <s v="Germany"/>
    <n v="46000000"/>
    <n v="107626125"/>
    <s v="Paramount Pictures"/>
    <n v="99"/>
  </r>
  <r>
    <s v="Finding Forrester"/>
    <s v="PG-13"/>
    <x v="0"/>
    <x v="20"/>
    <s v="January 12, 2001 (United States)"/>
    <n v="7.3"/>
    <x v="515"/>
    <s v="Gus Van Sant"/>
    <s v="Mike Rich"/>
    <s v="Sean Connery"/>
    <s v="United States"/>
    <n v="43000000"/>
    <n v="80049764"/>
    <s v="Columbia Pictures"/>
    <n v="136"/>
  </r>
  <r>
    <s v="The Legend of Bagger Vance"/>
    <s v="PG-13"/>
    <x v="0"/>
    <x v="20"/>
    <s v="November 3, 2000 (United States)"/>
    <n v="6.7"/>
    <x v="11"/>
    <s v="Robert Redford"/>
    <s v="Steven Pressfield"/>
    <s v="Will Smith"/>
    <s v="United States"/>
    <n v="80000000"/>
    <n v="39459427"/>
    <s v="Twentieth Century Fox"/>
    <n v="126"/>
  </r>
  <r>
    <s v="Titan A.E."/>
    <s v="PG"/>
    <x v="10"/>
    <x v="20"/>
    <s v="June 16, 2000 (United States)"/>
    <n v="6.6"/>
    <x v="83"/>
    <s v="Don Bluth"/>
    <s v="Hans Bauer"/>
    <s v="Matt Damon"/>
    <s v="United States"/>
    <n v="75000000"/>
    <n v="36754634"/>
    <s v="David Kirschner Productions"/>
    <n v="94"/>
  </r>
  <r>
    <s v="Snow Day"/>
    <s v="PG"/>
    <x v="1"/>
    <x v="20"/>
    <s v="February 11, 2000 (United States)"/>
    <n v="5.0999999999999996"/>
    <x v="23"/>
    <s v="Chris Koch"/>
    <s v="Will McRobb"/>
    <s v="Chevy Chase"/>
    <s v="United States"/>
    <n v="13000000"/>
    <n v="62464731"/>
    <s v="MFF Feature Film Productions"/>
    <n v="89"/>
  </r>
  <r>
    <s v="The Watcher"/>
    <s v="R"/>
    <x v="6"/>
    <x v="20"/>
    <s v="September 8, 2000 (United States)"/>
    <n v="5.3"/>
    <x v="19"/>
    <s v="Joe Charbanic"/>
    <s v="Darcy Meyers"/>
    <s v="James Spader"/>
    <s v="United States"/>
    <n v="30000000"/>
    <n v="47267829"/>
    <s v="Lewitt / Eberts Productions"/>
    <n v="97"/>
  </r>
  <r>
    <s v="The Skulls"/>
    <s v="PG-13"/>
    <x v="2"/>
    <x v="20"/>
    <s v="March 31, 2000 (United States)"/>
    <n v="5.6"/>
    <x v="189"/>
    <s v="Rob Cohen"/>
    <s v="John Pogue"/>
    <s v="Joshua Jackson"/>
    <s v="United States"/>
    <n v="35000000"/>
    <n v="50802120"/>
    <s v="Universal Pictures"/>
    <n v="106"/>
  </r>
  <r>
    <s v="Romeo Must Die"/>
    <s v="R"/>
    <x v="2"/>
    <x v="20"/>
    <s v="March 22, 2000 (United States)"/>
    <n v="6.1"/>
    <x v="86"/>
    <s v="Andrzej Bartkowiak"/>
    <s v="Mitchell Kapner"/>
    <s v="Jet Li"/>
    <s v="United States"/>
    <n v="25000000"/>
    <n v="91036760"/>
    <s v="Warner Bros."/>
    <n v="115"/>
  </r>
  <r>
    <s v="Big Momma's House"/>
    <s v="PG-13"/>
    <x v="2"/>
    <x v="20"/>
    <s v="June 2, 2000 (United States)"/>
    <n v="5.2"/>
    <x v="342"/>
    <s v="Raja Gosnell"/>
    <s v="Darryl Quarles"/>
    <s v="Martin Lawrence"/>
    <s v="Germany"/>
    <n v="30000000"/>
    <n v="173959438"/>
    <s v="Twentieth Century Fox"/>
    <n v="99"/>
  </r>
  <r>
    <s v="Drowning Mona"/>
    <s v="PG-13"/>
    <x v="3"/>
    <x v="20"/>
    <s v="March 3, 2000 (United States)"/>
    <n v="5.7"/>
    <x v="21"/>
    <s v="Nick Gomez"/>
    <s v="Peter Steinfeld"/>
    <s v="Danny DeVito"/>
    <s v="United States"/>
    <n v="37000000"/>
    <n v="15910104"/>
    <s v="Code Entertainment"/>
    <n v="96"/>
  </r>
  <r>
    <s v="Chopper"/>
    <s v="R"/>
    <x v="5"/>
    <x v="20"/>
    <s v="August 3, 2000 (Australia)"/>
    <n v="7.2"/>
    <x v="14"/>
    <s v="Andrew Dominik"/>
    <s v="Mark Brandon Read"/>
    <s v="Eric Bana"/>
    <s v="Australia"/>
    <n v="0"/>
    <n v="238471"/>
    <s v="Australian Film Finance Corporation (AFFC)"/>
    <n v="94"/>
  </r>
  <r>
    <s v="Keeping the Faith"/>
    <s v="PG-13"/>
    <x v="3"/>
    <x v="20"/>
    <s v="April 14, 2000 (United States)"/>
    <n v="6.4"/>
    <x v="152"/>
    <s v="Edward Norton"/>
    <s v="Stuart Blumberg"/>
    <s v="Ben Stiller"/>
    <s v="United States"/>
    <n v="29000000"/>
    <n v="59945183"/>
    <s v="Spyglass Entertainment"/>
    <n v="128"/>
  </r>
  <r>
    <s v="Center Stage"/>
    <s v="PG-13"/>
    <x v="0"/>
    <x v="20"/>
    <s v="May 12, 2000 (United States)"/>
    <n v="6.7"/>
    <x v="97"/>
    <s v="Nicholas Hytner"/>
    <s v="Carol Heikkinen"/>
    <s v="Amanda Schull"/>
    <s v="United States"/>
    <n v="29000000"/>
    <n v="26385941"/>
    <s v="Columbia Pictures"/>
    <n v="115"/>
  </r>
  <r>
    <s v="Dancing at the Blue Iguana"/>
    <s v="R"/>
    <x v="0"/>
    <x v="20"/>
    <s v="October 11, 2001 (Israel)"/>
    <n v="5.7"/>
    <x v="44"/>
    <s v="Michael Radford"/>
    <s v="Michael Radford"/>
    <s v="Charlotte Ayanna"/>
    <s v="United States"/>
    <n v="0"/>
    <n v="122121"/>
    <s v="Moonstone Entertainment"/>
    <n v="123"/>
  </r>
  <r>
    <s v="Book of Shadows: Blair Witch 2"/>
    <s v="R"/>
    <x v="1"/>
    <x v="20"/>
    <s v="October 27, 2000 (United States)"/>
    <n v="4"/>
    <x v="248"/>
    <s v="Joe Berlinger"/>
    <s v="Daniel Myrick"/>
    <s v="Jeffrey Donovan"/>
    <s v="United States"/>
    <n v="15000000"/>
    <n v="47737094"/>
    <s v="Artisan Entertainment"/>
    <n v="90"/>
  </r>
  <r>
    <s v="Rules of Engagement"/>
    <s v="R"/>
    <x v="0"/>
    <x v="20"/>
    <s v="April 7, 2000 (United States)"/>
    <n v="6.4"/>
    <x v="147"/>
    <s v="William Friedkin"/>
    <s v="Jim Webb"/>
    <s v="Tommy Lee Jones"/>
    <s v="United Kingdom"/>
    <n v="60000000"/>
    <n v="71732303"/>
    <s v="Seven Arts Pictures"/>
    <n v="128"/>
  </r>
  <r>
    <s v="Thirteen Days"/>
    <s v="PG-13"/>
    <x v="0"/>
    <x v="20"/>
    <s v="January 12, 2001 (United States)"/>
    <n v="7.3"/>
    <x v="292"/>
    <s v="Roger Donaldson"/>
    <s v="David Self"/>
    <s v="Kevin Costner"/>
    <s v="United States"/>
    <n v="80000000"/>
    <n v="66579890"/>
    <s v="New Line Cinema"/>
    <n v="145"/>
  </r>
  <r>
    <s v="You Can Count on Me"/>
    <s v="R"/>
    <x v="0"/>
    <x v="20"/>
    <s v="December 22, 2000 (United States)"/>
    <n v="7.5"/>
    <x v="17"/>
    <s v="Kenneth Lonergan"/>
    <s v="Kenneth Lonergan"/>
    <s v="Laura Linney"/>
    <s v="United States"/>
    <n v="1200000"/>
    <n v="11242521"/>
    <s v="Hart Sharp Entertainment"/>
    <n v="111"/>
  </r>
  <r>
    <s v="The Kid"/>
    <s v="PG"/>
    <x v="3"/>
    <x v="20"/>
    <s v="July 7, 2000 (United States)"/>
    <n v="6.1"/>
    <x v="135"/>
    <s v="Jon Turteltaub"/>
    <s v="Audrey Wells"/>
    <s v="Bruce Willis"/>
    <s v="United States"/>
    <n v="65000000"/>
    <n v="110317580"/>
    <s v="Chester Films Inc."/>
    <n v="104"/>
  </r>
  <r>
    <s v="All the Pretty Horses"/>
    <s v="PG-13"/>
    <x v="0"/>
    <x v="20"/>
    <s v="December 25, 2000 (United States)"/>
    <n v="5.8"/>
    <x v="38"/>
    <s v="Billy Bob Thornton"/>
    <s v="Cormac McCarthy"/>
    <s v="Matt Damon"/>
    <s v="United States"/>
    <n v="57000000"/>
    <n v="18133495"/>
    <s v="Columbia Pictures"/>
    <n v="116"/>
  </r>
  <r>
    <s v="Hanging Up"/>
    <s v="PG-13"/>
    <x v="3"/>
    <x v="20"/>
    <s v="February 18, 2000 (United States)"/>
    <n v="4.9000000000000004"/>
    <x v="23"/>
    <s v="Diane Keaton"/>
    <s v="Delia Ephron"/>
    <s v="Diane Keaton"/>
    <s v="Germany"/>
    <n v="60000000"/>
    <n v="51880044"/>
    <s v="Columbia Pictures"/>
    <n v="94"/>
  </r>
  <r>
    <s v="Yi Yi"/>
    <s v="Not Rated"/>
    <x v="0"/>
    <x v="20"/>
    <s v="December 16, 2000 (Japan)"/>
    <n v="8.1999999999999993"/>
    <x v="22"/>
    <s v="Edward Yang"/>
    <s v="Edward Yang"/>
    <s v="Nien-Jen Wu"/>
    <s v="Taiwan"/>
    <n v="0"/>
    <n v="1196218"/>
    <s v="1+2 Seisaku Iinkai"/>
    <n v="173"/>
  </r>
  <r>
    <s v="The Dish"/>
    <s v="PG-13"/>
    <x v="3"/>
    <x v="20"/>
    <s v="May 4, 2001 (United States)"/>
    <n v="7.2"/>
    <x v="29"/>
    <s v="Rob Sitch"/>
    <s v="Santo Cilauro"/>
    <s v="Sam Neill"/>
    <s v="Australia"/>
    <n v="0"/>
    <n v="16575074"/>
    <s v="Working Dog"/>
    <n v="101"/>
  </r>
  <r>
    <s v="Supernova"/>
    <s v="PG-13"/>
    <x v="4"/>
    <x v="20"/>
    <s v="January 14, 2000 (United States)"/>
    <n v="4.9000000000000004"/>
    <x v="27"/>
    <s v="Walter Hill"/>
    <s v="William Malone"/>
    <s v="James Spader"/>
    <s v="United States"/>
    <n v="90000000"/>
    <n v="14828081"/>
    <s v="Hammerhead Productions"/>
    <n v="90"/>
  </r>
  <r>
    <s v="Loser"/>
    <s v="PG-13"/>
    <x v="3"/>
    <x v="20"/>
    <s v="July 21, 2000 (United States)"/>
    <n v="5.3"/>
    <x v="15"/>
    <s v="Amy Heckerling"/>
    <s v="Amy Heckerling"/>
    <s v="Jason Biggs"/>
    <s v="United States"/>
    <n v="20000000"/>
    <n v="18404706"/>
    <s v="Branti Film Productions"/>
    <n v="98"/>
  </r>
  <r>
    <s v="Down to You"/>
    <s v="PG-13"/>
    <x v="3"/>
    <x v="20"/>
    <s v="January 21, 2000 (United States)"/>
    <n v="5"/>
    <x v="30"/>
    <s v="Kris Isacsson"/>
    <s v="Kris Isacsson"/>
    <s v="Freddie Prinze Jr."/>
    <s v="United States"/>
    <n v="11000000"/>
    <n v="24419914"/>
    <s v="Open City Films"/>
    <n v="91"/>
  </r>
  <r>
    <s v="The Way of the Gun"/>
    <s v="R"/>
    <x v="2"/>
    <x v="20"/>
    <s v="September 8, 2000 (United States)"/>
    <n v="6.7"/>
    <x v="76"/>
    <s v="Christopher McQuarrie"/>
    <s v="Christopher McQuarrie"/>
    <s v="Ryan Phillippe"/>
    <s v="United States"/>
    <n v="8500000"/>
    <n v="13200972"/>
    <s v="Artisan Entertainment"/>
    <n v="119"/>
  </r>
  <r>
    <s v="The Adventures of Rocky &amp; Bullwinkle"/>
    <s v="PG"/>
    <x v="10"/>
    <x v="20"/>
    <s v="June 30, 2000 (United States)"/>
    <n v="4.2"/>
    <x v="20"/>
    <s v="Des McAnuff"/>
    <s v="Jay Ward"/>
    <s v="Robert De Niro"/>
    <s v="United States"/>
    <n v="76000000"/>
    <n v="35134820"/>
    <s v="Capella International"/>
    <n v="92"/>
  </r>
  <r>
    <s v="Cecil B. Demented"/>
    <s v="R"/>
    <x v="3"/>
    <x v="20"/>
    <s v="September 1, 2000 (United States)"/>
    <n v="6.2"/>
    <x v="21"/>
    <s v="John Waters"/>
    <s v="John Waters"/>
    <s v="Melanie Griffith"/>
    <s v="United States"/>
    <n v="10000000"/>
    <n v="1961544"/>
    <s v="Artic Productions LLC"/>
    <n v="87"/>
  </r>
  <r>
    <s v="Nutty Professor II: the Klumps"/>
    <s v="PG-13"/>
    <x v="3"/>
    <x v="20"/>
    <s v="July 28, 2000 (United States)"/>
    <n v="4.4000000000000004"/>
    <x v="13"/>
    <s v="Peter Segal"/>
    <s v="Jerry Lewis"/>
    <s v="Eddie Murphy"/>
    <s v="United States"/>
    <n v="84000000"/>
    <n v="166339890"/>
    <s v="Universal Pictures"/>
    <n v="106"/>
  </r>
  <r>
    <s v="The Crimson Rivers"/>
    <s v="R"/>
    <x v="6"/>
    <x v="20"/>
    <s v="July 13, 2001 (United States)"/>
    <n v="6.9"/>
    <x v="83"/>
    <s v="Mathieu Kassovitz"/>
    <s v="Jean-Christophe Grangé"/>
    <s v="Jean Reno"/>
    <s v="France"/>
    <n v="14000000"/>
    <n v="60103680"/>
    <s v="Légende Films"/>
    <n v="106"/>
  </r>
  <r>
    <s v="Proof of Life"/>
    <s v="R"/>
    <x v="2"/>
    <x v="20"/>
    <s v="December 8, 2000 (United States)"/>
    <n v="6.3"/>
    <x v="96"/>
    <s v="Taylor Hackford"/>
    <s v="Tony Gilroy"/>
    <s v="Meg Ryan"/>
    <s v="United States"/>
    <n v="65000000"/>
    <n v="62761005"/>
    <s v="Castle Rock Entertainment"/>
    <n v="135"/>
  </r>
  <r>
    <s v="Bamboozled"/>
    <s v="R"/>
    <x v="3"/>
    <x v="20"/>
    <s v="October 20, 2000 (United States)"/>
    <n v="6.6"/>
    <x v="35"/>
    <s v="Spike Lee"/>
    <s v="Spike Lee"/>
    <s v="Damon Wayans"/>
    <s v="United States"/>
    <n v="10000000"/>
    <n v="2463650"/>
    <s v="New Line Cinema"/>
    <n v="135"/>
  </r>
  <r>
    <s v="Shadow of the Vampire"/>
    <s v="R"/>
    <x v="0"/>
    <x v="20"/>
    <s v="January 26, 2001 (United States)"/>
    <n v="6.9"/>
    <x v="80"/>
    <s v="E. Elias Merhige"/>
    <s v="Steven Katz"/>
    <s v="John Malkovich"/>
    <s v="United Kingdom"/>
    <n v="8000000"/>
    <n v="11155214"/>
    <s v="Saturn Films"/>
    <n v="92"/>
  </r>
  <r>
    <s v="Thomas and the Magic Railroad"/>
    <s v="G"/>
    <x v="1"/>
    <x v="20"/>
    <s v="July 26, 2000 (United States)"/>
    <n v="4.2"/>
    <x v="41"/>
    <s v="Britt Allcroft"/>
    <s v="Britt Allcroft"/>
    <s v="Alec Baldwin"/>
    <s v="United Kingdom"/>
    <n v="19000000"/>
    <n v="19748009"/>
    <s v="Gullane Pictures"/>
    <n v="85"/>
  </r>
  <r>
    <s v="Tigerland"/>
    <s v="R"/>
    <x v="0"/>
    <x v="20"/>
    <s v="May 24, 2001 (Germany)"/>
    <n v="7"/>
    <x v="244"/>
    <s v="Joel Schumacher"/>
    <s v="Ross Klavan"/>
    <s v="Colin Farrell"/>
    <s v="United States"/>
    <n v="10000000"/>
    <n v="148701"/>
    <s v="Haft Entertainment"/>
    <n v="101"/>
  </r>
  <r>
    <s v="Return to Me"/>
    <s v="PG"/>
    <x v="3"/>
    <x v="20"/>
    <s v="April 7, 2000 (United States)"/>
    <n v="6.9"/>
    <x v="20"/>
    <s v="Bonnie Hunt"/>
    <s v="Bonnie Hunt"/>
    <s v="David Duchovny"/>
    <s v="United States"/>
    <n v="24000000"/>
    <n v="36609995"/>
    <s v="Metro-Goldwyn-Mayer (MGM)"/>
    <n v="115"/>
  </r>
  <r>
    <s v="Boys and Girls"/>
    <s v="PG-13"/>
    <x v="3"/>
    <x v="20"/>
    <s v="June 16, 2000 (United States)"/>
    <n v="5.4"/>
    <x v="29"/>
    <s v="Robert Iscove"/>
    <s v="Andrew Lowery"/>
    <s v="Freddie Prinze Jr."/>
    <s v="United States"/>
    <n v="35000000"/>
    <n v="25850615"/>
    <s v="Punch 21 Productions"/>
    <n v="94"/>
  </r>
  <r>
    <s v="Whatever It Takes"/>
    <s v="PG-13"/>
    <x v="3"/>
    <x v="20"/>
    <s v="March 24, 2000 (United States)"/>
    <n v="5.5"/>
    <x v="9"/>
    <s v="David Raynr"/>
    <s v="Mark Schwahn"/>
    <s v="Shane West"/>
    <s v="United States"/>
    <n v="32000000"/>
    <n v="9902115"/>
    <s v="Columbia Pictures"/>
    <n v="94"/>
  </r>
  <r>
    <s v="Chuck &amp; Buck"/>
    <s v="R"/>
    <x v="3"/>
    <x v="20"/>
    <s v="August 4, 2000 (United States)"/>
    <n v="6.6"/>
    <x v="50"/>
    <s v="Miguel Arteta"/>
    <s v="Mike White"/>
    <s v="Mike White"/>
    <s v="United States"/>
    <n v="250000"/>
    <n v="1182065"/>
    <s v="Artisan Entertainment"/>
    <n v="96"/>
  </r>
  <r>
    <s v="Autumn in New York"/>
    <s v="PG-13"/>
    <x v="0"/>
    <x v="20"/>
    <s v="August 11, 2000 (United States)"/>
    <n v="5.6"/>
    <x v="151"/>
    <s v="Joan Chen"/>
    <s v="Allison Burnett"/>
    <s v="Richard Gere"/>
    <s v="United States"/>
    <n v="65000000"/>
    <n v="90726668"/>
    <s v="Metro-Goldwyn-Mayer (MGM)"/>
    <n v="103"/>
  </r>
  <r>
    <s v="Pollock"/>
    <s v="R"/>
    <x v="5"/>
    <x v="20"/>
    <s v="March 23, 2001 (United States)"/>
    <n v="7"/>
    <x v="15"/>
    <s v="Ed Harris"/>
    <s v="Steven Naifeh"/>
    <s v="Ed Harris"/>
    <s v="United States"/>
    <n v="6000000"/>
    <n v="10994533"/>
    <s v="Brant-Allen"/>
    <n v="122"/>
  </r>
  <r>
    <s v="The Art of War"/>
    <s v="R"/>
    <x v="2"/>
    <x v="20"/>
    <s v="August 25, 2000 (United States)"/>
    <n v="5.7"/>
    <x v="17"/>
    <s v="Christian Duguay"/>
    <s v="Wayne Beach"/>
    <s v="Wesley Snipes"/>
    <s v="United States"/>
    <n v="60000000"/>
    <n v="40400425"/>
    <s v="Morgan Creek Entertainment"/>
    <n v="117"/>
  </r>
  <r>
    <s v="Before Night Falls"/>
    <s v="R"/>
    <x v="5"/>
    <x v="20"/>
    <s v="February 23, 2001 (United States)"/>
    <n v="7.2"/>
    <x v="33"/>
    <s v="Julian Schnabel"/>
    <s v="Cunningham O'Keefe"/>
    <s v="Javier Bardem"/>
    <s v="United States"/>
    <n v="0"/>
    <n v="8601053"/>
    <s v="El Mar Pictures"/>
    <n v="133"/>
  </r>
  <r>
    <s v="Left Behind: The Movie"/>
    <s v="PG-13"/>
    <x v="2"/>
    <x v="20"/>
    <s v="February 2, 2001 (United States)"/>
    <n v="4.5"/>
    <x v="299"/>
    <s v="Vic Sarin"/>
    <s v="Alan B. McElroy"/>
    <s v="Kirk Cameron"/>
    <s v="Canada"/>
    <n v="4000000"/>
    <n v="4224065"/>
    <s v="Cloud Ten Pictures"/>
    <n v="96"/>
  </r>
  <r>
    <s v="Love &amp; Sex"/>
    <s v="R"/>
    <x v="3"/>
    <x v="20"/>
    <s v="July 14, 2000 (Spain)"/>
    <n v="6.2"/>
    <x v="50"/>
    <s v="Valerie Breiman"/>
    <s v="Valerie Breiman"/>
    <s v="Famke Janssen"/>
    <s v="United States"/>
    <n v="0"/>
    <n v="580372"/>
    <s v="Behaviour Worldwide"/>
    <n v="82"/>
  </r>
  <r>
    <s v="Psycho Beach Party"/>
    <s v="Unrated"/>
    <x v="3"/>
    <x v="20"/>
    <s v="September 7, 2001 (United States)"/>
    <n v="6.2"/>
    <x v="37"/>
    <s v="Robert Lee King"/>
    <s v="Charles Busch"/>
    <s v="Lauren Ambrose"/>
    <s v="Australia"/>
    <n v="1500000"/>
    <n v="268117"/>
    <s v="New Oz Productions"/>
    <n v="95"/>
  </r>
  <r>
    <s v="Bait"/>
    <s v="R"/>
    <x v="2"/>
    <x v="20"/>
    <s v="September 15, 2000 (United States)"/>
    <n v="5.8"/>
    <x v="35"/>
    <s v="Antoine Fuqua"/>
    <s v="Andrew Scheinman"/>
    <s v="Jamie Foxx"/>
    <s v="Canada"/>
    <n v="51000000"/>
    <n v="15471969"/>
    <s v="Castle Rock Entertainment"/>
    <n v="119"/>
  </r>
  <r>
    <s v="Saving Grace"/>
    <s v="R"/>
    <x v="3"/>
    <x v="20"/>
    <s v="September 1, 2000 (United States)"/>
    <n v="6.9"/>
    <x v="10"/>
    <s v="Nigel Cole"/>
    <s v="Mark Crowdy"/>
    <s v="Brenda Blethyn"/>
    <s v="United Kingdom"/>
    <n v="10000000"/>
    <n v="28741330"/>
    <s v="Portman Entertainment Group"/>
    <n v="93"/>
  </r>
  <r>
    <s v="Hamlet"/>
    <s v="R"/>
    <x v="0"/>
    <x v="20"/>
    <s v="June 23, 2000 (United States)"/>
    <n v="6"/>
    <x v="299"/>
    <s v="Michael Almereyda"/>
    <s v="William Shakespeare"/>
    <s v="Ethan Hawke"/>
    <s v="United States"/>
    <n v="2000000"/>
    <n v="2046433"/>
    <s v="double A Films"/>
    <n v="112"/>
  </r>
  <r>
    <s v="The Isle"/>
    <s v="Not Rated"/>
    <x v="0"/>
    <x v="20"/>
    <s v="April 22, 2000 (South Korea)"/>
    <n v="7"/>
    <x v="38"/>
    <s v="Kim Ki-duk"/>
    <s v="Kim Ki-duk"/>
    <s v="Jung Suh"/>
    <s v="South Korea"/>
    <n v="1000000"/>
    <n v="24963"/>
    <s v="Myung Film Company Ltd."/>
    <n v="90"/>
  </r>
  <r>
    <s v="Water Drops on Burning Rocks"/>
    <s v="Not Rated"/>
    <x v="3"/>
    <x v="20"/>
    <s v="March 15, 2000 (France)"/>
    <n v="6.8"/>
    <x v="350"/>
    <s v="François Ozon"/>
    <s v="Rainer Werner Fassbinder"/>
    <s v="Bernard Giraudeau"/>
    <s v="France"/>
    <n v="0"/>
    <m/>
    <s v="Fidélité Productions"/>
    <n v="82"/>
  </r>
  <r>
    <s v="Greenfingers"/>
    <s v="R"/>
    <x v="3"/>
    <x v="20"/>
    <s v="September 14, 2001 (United Kingdom)"/>
    <n v="6.8"/>
    <x v="106"/>
    <s v="Joel Hershman"/>
    <s v="Joel Hershman"/>
    <s v="Clive Owen"/>
    <s v="United Kingdom"/>
    <n v="0"/>
    <n v="1961054"/>
    <s v="Boneyard Entertainment"/>
    <n v="91"/>
  </r>
  <r>
    <s v="Highlander: Endgame"/>
    <s v="R"/>
    <x v="2"/>
    <x v="20"/>
    <s v="September 1, 2000 (United States)"/>
    <n v="4.5999999999999996"/>
    <x v="20"/>
    <s v="Douglas Aarniokoski"/>
    <s v="Gregory Widen"/>
    <s v="Christopher Lambert"/>
    <s v="United Kingdom"/>
    <n v="25000000"/>
    <n v="15843608"/>
    <s v="Davis-Panzer Productions"/>
    <n v="87"/>
  </r>
  <r>
    <s v="Dr. T &amp; the Women"/>
    <s v="R"/>
    <x v="3"/>
    <x v="20"/>
    <s v="October 13, 2000 (United States)"/>
    <n v="4.5999999999999996"/>
    <x v="10"/>
    <s v="Robert Altman"/>
    <s v="Anne Rapp"/>
    <s v="Richard Gere"/>
    <s v="United States"/>
    <n v="23000000"/>
    <n v="22844291"/>
    <s v="Artisan Entertainment"/>
    <n v="122"/>
  </r>
  <r>
    <s v="The Yards"/>
    <s v="R"/>
    <x v="6"/>
    <x v="20"/>
    <s v="April 27, 2000 (Singapore)"/>
    <n v="6.4"/>
    <x v="20"/>
    <s v="James Gray"/>
    <s v="James Gray"/>
    <s v="Mark Wahlberg"/>
    <s v="United States"/>
    <n v="24000000"/>
    <n v="924036"/>
    <s v="Miramax"/>
    <n v="115"/>
  </r>
  <r>
    <s v="Urban Legends: Final Cut"/>
    <s v="R"/>
    <x v="4"/>
    <x v="20"/>
    <s v="September 22, 2000 (United States)"/>
    <n v="4.3"/>
    <x v="29"/>
    <s v="John Ottman"/>
    <s v="Silvio Horta"/>
    <s v="Jennifer Morrison"/>
    <s v="Canada"/>
    <n v="14000000"/>
    <n v="38574362"/>
    <s v="Phoenix Pictures"/>
    <n v="97"/>
  </r>
  <r>
    <s v="Woman on Top"/>
    <s v="R"/>
    <x v="3"/>
    <x v="20"/>
    <s v="September 22, 2000 (United States)"/>
    <n v="5.3"/>
    <x v="9"/>
    <s v="Fina Torres"/>
    <s v="Vera Blasi"/>
    <s v="Penélope Cruz"/>
    <s v="United States"/>
    <n v="8000000"/>
    <n v="10194274"/>
    <s v="Fox Searchlight Pictures"/>
    <n v="92"/>
  </r>
  <r>
    <s v="Ready to Rumble"/>
    <s v="PG-13"/>
    <x v="3"/>
    <x v="20"/>
    <s v="April 7, 2000 (United States)"/>
    <n v="5.4"/>
    <x v="21"/>
    <s v="Brian Robbins"/>
    <s v="Steven Brill"/>
    <s v="David Arquette"/>
    <s v="United States"/>
    <n v="24000000"/>
    <n v="12452362"/>
    <s v="Bel Air Entertainment"/>
    <n v="107"/>
  </r>
  <r>
    <s v="Vampire Hunter D: Bloodlust"/>
    <s v="R"/>
    <x v="10"/>
    <x v="20"/>
    <s v="September 28, 2001 (United States)"/>
    <n v="7.7"/>
    <x v="12"/>
    <s v="Jack Fletcher"/>
    <s v="Hideyuki Kikuchi"/>
    <s v="Andrew Philpot"/>
    <s v="Japan"/>
    <n v="0"/>
    <n v="151086"/>
    <s v="Madhouse"/>
    <n v="103"/>
  </r>
  <r>
    <s v="Werckmeister Harmonies"/>
    <m/>
    <x v="0"/>
    <x v="20"/>
    <s v="February 1, 2001 (Hungary)"/>
    <n v="8.1999999999999993"/>
    <x v="38"/>
    <s v="Béla Tarr"/>
    <s v="László Krasznahorkai"/>
    <s v="Lars Rudolph"/>
    <s v="Hungary"/>
    <n v="0"/>
    <n v="25461"/>
    <s v="13 Productions"/>
    <n v="145"/>
  </r>
  <r>
    <s v="The Ladies Man"/>
    <s v="R"/>
    <x v="3"/>
    <x v="20"/>
    <s v="October 13, 2000 (United States)"/>
    <n v="5.2"/>
    <x v="38"/>
    <s v="Reginald Hudlin"/>
    <s v="Tim Meadows"/>
    <s v="Tim Meadows"/>
    <s v="United States"/>
    <n v="24000000"/>
    <n v="13743212"/>
    <s v="Broadway Pictures"/>
    <n v="84"/>
  </r>
  <r>
    <s v="The Contender"/>
    <s v="R"/>
    <x v="0"/>
    <x v="20"/>
    <s v="October 13, 2000 (United States)"/>
    <n v="6.9"/>
    <x v="301"/>
    <s v="Rod Lurie"/>
    <s v="Rod Lurie"/>
    <s v="Joan Allen"/>
    <s v="United States"/>
    <n v="20000000"/>
    <n v="22428990"/>
    <s v="Cinerenta Medienbeteiligungs KG"/>
    <n v="126"/>
  </r>
  <r>
    <s v="Nine Queens"/>
    <s v="R"/>
    <x v="6"/>
    <x v="20"/>
    <s v="August 31, 2000 (Argentina)"/>
    <n v="7.9"/>
    <x v="92"/>
    <s v="Fabián Bielinsky"/>
    <s v="Fabián Bielinsky"/>
    <s v="Ricardo Darín"/>
    <s v="Argentina"/>
    <n v="1500000"/>
    <n v="12413888"/>
    <s v="FX Sound"/>
    <n v="114"/>
  </r>
  <r>
    <s v="The Broken Hearts Club: A Romantic Comedy"/>
    <s v="R"/>
    <x v="3"/>
    <x v="20"/>
    <s v="October 20, 2000 (United States)"/>
    <n v="7"/>
    <x v="98"/>
    <s v="Greg Berlanti"/>
    <s v="Greg Berlanti"/>
    <s v="Timothy Olyphant"/>
    <s v="United States"/>
    <n v="1000000"/>
    <n v="2019121"/>
    <s v="Banner Entertainment"/>
    <n v="94"/>
  </r>
  <r>
    <s v="The in Crowd"/>
    <s v="PG-13"/>
    <x v="0"/>
    <x v="20"/>
    <s v="July 19, 2000 (United States)"/>
    <n v="4.7"/>
    <x v="109"/>
    <s v="Mary Lambert"/>
    <s v="Mark Gibson"/>
    <s v="Lori Heuring"/>
    <s v="United States"/>
    <n v="24000000"/>
    <n v="5280035"/>
    <s v="Morgan Creek Entertainment"/>
    <n v="105"/>
  </r>
  <r>
    <s v="Girlfight"/>
    <s v="R"/>
    <x v="0"/>
    <x v="20"/>
    <s v="October 6, 2000 (United States)"/>
    <n v="6.8"/>
    <x v="108"/>
    <s v="Karyn Kusama"/>
    <s v="Karyn Kusama"/>
    <s v="Michelle Rodriguez"/>
    <s v="United States"/>
    <n v="1000000"/>
    <n v="1666028"/>
    <s v="Green/Renzi"/>
    <n v="110"/>
  </r>
  <r>
    <s v="Beautiful Creatures"/>
    <s v="R"/>
    <x v="3"/>
    <x v="20"/>
    <s v="January 19, 2001 (United Kingdom)"/>
    <n v="5.8"/>
    <x v="112"/>
    <s v="Bill Eagles"/>
    <s v="Simon Donald"/>
    <s v="Rachel Weisz"/>
    <s v="United Kingdom"/>
    <n v="0"/>
    <n v="313768"/>
    <s v="Arts Council of England"/>
    <n v="86"/>
  </r>
  <r>
    <s v="Gossip"/>
    <s v="R"/>
    <x v="0"/>
    <x v="20"/>
    <s v="April 21, 2000 (United States)"/>
    <n v="5.9"/>
    <x v="30"/>
    <s v="Davis Guggenheim"/>
    <s v="Gregory Poirier"/>
    <s v="James Marsden"/>
    <s v="United States"/>
    <n v="24000000"/>
    <n v="12591270"/>
    <s v="NPV Entertainment"/>
    <n v="90"/>
  </r>
  <r>
    <s v="Waking the Dead"/>
    <s v="R"/>
    <x v="0"/>
    <x v="20"/>
    <s v="March 24, 2000 (United States)"/>
    <n v="6.5"/>
    <x v="194"/>
    <s v="Keith Gordon"/>
    <s v="Scott Spencer"/>
    <s v="Billy Crudup"/>
    <s v="United States"/>
    <n v="8500000"/>
    <n v="270745"/>
    <s v="Polygram Filmed Entertainment"/>
    <n v="105"/>
  </r>
  <r>
    <s v="My Dog Skip"/>
    <s v="PG"/>
    <x v="3"/>
    <x v="20"/>
    <s v="March 3, 2000 (United States)"/>
    <n v="7"/>
    <x v="20"/>
    <s v="Jay Russell"/>
    <s v="Willie Morris"/>
    <s v="Frankie Muniz"/>
    <s v="United States"/>
    <n v="6000000"/>
    <n v="35547761"/>
    <s v="Alcon Entertainment"/>
    <n v="95"/>
  </r>
  <r>
    <s v="Under the Sand"/>
    <s v="Unrated"/>
    <x v="0"/>
    <x v="20"/>
    <s v="May 4, 2001 (United States)"/>
    <n v="7.1"/>
    <x v="420"/>
    <s v="François Ozon"/>
    <s v="François Ozon"/>
    <s v="Charlotte Rampling"/>
    <s v="France"/>
    <n v="0"/>
    <n v="6531687"/>
    <s v="Fidélité Productions"/>
    <n v="92"/>
  </r>
  <r>
    <s v="O Fantasma"/>
    <s v="Unrated"/>
    <x v="0"/>
    <x v="20"/>
    <s v="October 20, 2000 (Portugal)"/>
    <n v="5.8"/>
    <x v="195"/>
    <s v="João Pedro Rodrigues"/>
    <s v="João Pedro Rodrigues"/>
    <s v="Ricardo Meneses"/>
    <s v="Portugal"/>
    <n v="0"/>
    <n v="126783"/>
    <s v="Rosa Filmes"/>
    <n v="87"/>
  </r>
  <r>
    <s v="Hey Ram"/>
    <s v="Not Rated"/>
    <x v="6"/>
    <x v="20"/>
    <s v="February 18, 2000 (India)"/>
    <n v="7.9"/>
    <x v="23"/>
    <s v="Kamal Haasan"/>
    <s v="H. Banerjee"/>
    <s v="Kamal Haasan"/>
    <s v="India"/>
    <n v="0"/>
    <n v="274675"/>
    <s v="Raajkamal Films International"/>
    <n v="186"/>
  </r>
  <r>
    <s v="Duets"/>
    <s v="R"/>
    <x v="3"/>
    <x v="20"/>
    <s v="September 15, 2000 (United States)"/>
    <n v="6.1"/>
    <x v="299"/>
    <s v="Bruce Paltrow"/>
    <s v="John Byrum"/>
    <s v="Huey Lewis"/>
    <s v="United States"/>
    <n v="21000000"/>
    <n v="6620242"/>
    <s v="Hollywood Pictures"/>
    <n v="112"/>
  </r>
  <r>
    <s v="The Weight of Water"/>
    <s v="R"/>
    <x v="6"/>
    <x v="20"/>
    <s v="July 31, 2002 (France)"/>
    <n v="5.9"/>
    <x v="32"/>
    <s v="Kathryn Bigelow"/>
    <s v="Anita Shreve"/>
    <s v="Catherine McCormack"/>
    <s v="United States"/>
    <n v="16000000"/>
    <n v="321279"/>
    <s v="StudioCanal"/>
    <n v="114"/>
  </r>
  <r>
    <s v="Lucky Numbers"/>
    <s v="R"/>
    <x v="3"/>
    <x v="20"/>
    <s v="October 27, 2000 (United States)"/>
    <n v="5"/>
    <x v="107"/>
    <s v="Nora Ephron"/>
    <s v="Adam Resnick"/>
    <s v="John Travolta"/>
    <s v="France"/>
    <n v="63000000"/>
    <n v="10890222"/>
    <s v="Paramount Pictures"/>
    <n v="105"/>
  </r>
  <r>
    <s v="Animal Factory"/>
    <s v="R"/>
    <x v="6"/>
    <x v="20"/>
    <s v="August 1, 2000 (Spain)"/>
    <n v="6.6"/>
    <x v="38"/>
    <s v="Steve Buscemi"/>
    <s v="Edward Bunker"/>
    <s v="Willem Dafoe"/>
    <s v="United States"/>
    <n v="3600000"/>
    <n v="43805"/>
    <s v="Animal Productions LLC"/>
    <n v="94"/>
  </r>
  <r>
    <s v="Bless the Child"/>
    <s v="R"/>
    <x v="6"/>
    <x v="20"/>
    <s v="August 11, 2000 (United States)"/>
    <n v="5.0999999999999996"/>
    <x v="21"/>
    <s v="Chuck Russell"/>
    <s v="Cathy Cash Spellman"/>
    <s v="Kim Basinger"/>
    <s v="United States"/>
    <n v="65000000"/>
    <n v="40443010"/>
    <s v="Paramount Pictures"/>
    <n v="107"/>
  </r>
  <r>
    <s v="The Man Who Cried"/>
    <s v="R"/>
    <x v="0"/>
    <x v="20"/>
    <s v="December 8, 2000 (United Kingdom)"/>
    <n v="6.2"/>
    <x v="30"/>
    <s v="Sally Potter"/>
    <s v="Sally Potter"/>
    <s v="Christina Ricci"/>
    <s v="United Kingdom"/>
    <n v="0"/>
    <n v="1322763"/>
    <s v="Canal+"/>
    <n v="100"/>
  </r>
  <r>
    <s v="State and Main"/>
    <s v="R"/>
    <x v="3"/>
    <x v="20"/>
    <s v="January 12, 2001 (United States)"/>
    <n v="6.8"/>
    <x v="16"/>
    <s v="David Mamet"/>
    <s v="David Mamet"/>
    <s v="Philip Seymour Hoffman"/>
    <s v="France"/>
    <n v="0"/>
    <n v="9206279"/>
    <s v="Filmtown Entertainment"/>
    <n v="105"/>
  </r>
  <r>
    <s v="Rugrats in Paris"/>
    <s v="G"/>
    <x v="10"/>
    <x v="20"/>
    <s v="November 17, 2000 (United States)"/>
    <n v="6.2"/>
    <x v="23"/>
    <s v="Stig Bergqvist"/>
    <s v="J. David Stem"/>
    <s v="Christine Cavanaugh"/>
    <s v="Germany"/>
    <n v="30000000"/>
    <n v="103291131"/>
    <s v="Paramount Pictures"/>
    <n v="78"/>
  </r>
  <r>
    <s v="Code Unknown"/>
    <s v="Not Rated"/>
    <x v="0"/>
    <x v="20"/>
    <s v="November 30, 2001 (United States)"/>
    <n v="7.2"/>
    <x v="38"/>
    <s v="Michael Haneke"/>
    <s v="Michael Haneke"/>
    <s v="Juliette Binoche"/>
    <s v="France"/>
    <n v="0"/>
    <n v="95242"/>
    <s v="Arte France Cinéma"/>
    <n v="118"/>
  </r>
  <r>
    <s v="Maelstrom"/>
    <s v="R"/>
    <x v="0"/>
    <x v="20"/>
    <s v="September 15, 2000 (Canada)"/>
    <n v="6.9"/>
    <x v="258"/>
    <s v="Denis Villeneuve"/>
    <s v="Denis Villeneuve"/>
    <s v="Marie-Josée Croze"/>
    <s v="Canada"/>
    <n v="0"/>
    <n v="254380"/>
    <s v="Max Films Productions"/>
    <n v="87"/>
  </r>
  <r>
    <s v="Gangster No. 1"/>
    <s v="R"/>
    <x v="6"/>
    <x v="20"/>
    <s v="June 9, 2000 (United Kingdom)"/>
    <n v="6.7"/>
    <x v="38"/>
    <s v="Paul McGuigan"/>
    <s v="Johnny Ferguson"/>
    <s v="Malcolm McDowell"/>
    <s v="United Kingdom"/>
    <n v="0"/>
    <n v="30915"/>
    <s v="FilmFour"/>
    <n v="103"/>
  </r>
  <r>
    <s v="Taxi 2"/>
    <s v="Not Rated"/>
    <x v="2"/>
    <x v="20"/>
    <s v="October 6, 2000 (United States)"/>
    <n v="6.5"/>
    <x v="134"/>
    <s v="Gérard Krawczyk"/>
    <s v="Luc Besson"/>
    <s v="Samy Naceri"/>
    <s v="France"/>
    <n v="0"/>
    <n v="60726164"/>
    <s v="ARP Sélection"/>
    <n v="88"/>
  </r>
  <r>
    <s v="Small Time Crooks"/>
    <s v="PG"/>
    <x v="3"/>
    <x v="20"/>
    <s v="May 19, 2000 (United States)"/>
    <n v="6.7"/>
    <x v="100"/>
    <s v="Woody Allen"/>
    <s v="Woody Allen"/>
    <s v="Woody Allen"/>
    <s v="United States"/>
    <n v="25000000"/>
    <n v="29934477"/>
    <s v="Dreamworks Pictures"/>
    <n v="94"/>
  </r>
  <r>
    <s v="Songs from the Second Floor"/>
    <s v="Not Rated"/>
    <x v="3"/>
    <x v="20"/>
    <s v="October 6, 2000 (Sweden)"/>
    <n v="7.6"/>
    <x v="10"/>
    <s v="Roy Andersson"/>
    <s v="Roy Andersson"/>
    <s v="Lars Nordh"/>
    <s v="Sweden"/>
    <n v="0"/>
    <n v="80334"/>
    <s v="Arte France Cinéma"/>
    <n v="98"/>
  </r>
  <r>
    <s v="Bounce"/>
    <s v="PG-13"/>
    <x v="0"/>
    <x v="20"/>
    <s v="November 17, 2000 (United States)"/>
    <n v="5.7"/>
    <x v="20"/>
    <s v="Don Roos"/>
    <s v="Don Roos"/>
    <s v="Ben Affleck"/>
    <s v="United States"/>
    <n v="35000000"/>
    <n v="53425292"/>
    <s v="Miramax"/>
    <n v="106"/>
  </r>
  <r>
    <s v="Bread and Tulips"/>
    <s v="PG-13"/>
    <x v="3"/>
    <x v="20"/>
    <s v="November 2, 2001 (United States)"/>
    <n v="7.3"/>
    <x v="299"/>
    <s v="Silvio Soldini"/>
    <s v="Silvio Soldini"/>
    <s v="Licia Maglietta"/>
    <s v="Italy"/>
    <n v="0"/>
    <n v="9719848"/>
    <s v="Monogatari"/>
    <n v="114"/>
  </r>
  <r>
    <s v="Brother"/>
    <m/>
    <x v="6"/>
    <x v="20"/>
    <s v="January 27, 2001 (Japan)"/>
    <n v="7.1"/>
    <x v="22"/>
    <s v="Takeshi Kitano"/>
    <s v="Takeshi Kitano"/>
    <s v="Takeshi Kitano"/>
    <s v="United States"/>
    <n v="10000000"/>
    <n v="15250594"/>
    <s v="Recorded Picture Company (RPC)"/>
    <n v="114"/>
  </r>
  <r>
    <s v="Love, Honor and Obey"/>
    <s v="R"/>
    <x v="3"/>
    <x v="20"/>
    <s v="February 9, 2001 (United States)"/>
    <n v="6.5"/>
    <x v="49"/>
    <s v="Dominic Anciano"/>
    <s v="Dominic Anciano"/>
    <s v="Sadie Frost"/>
    <s v="United Kingdom"/>
    <n v="0"/>
    <n v="1400"/>
    <s v="British Broadcasting Corporation (BBC)"/>
    <n v="103"/>
  </r>
  <r>
    <s v="Nurse Betty"/>
    <s v="R"/>
    <x v="3"/>
    <x v="20"/>
    <s v="September 8, 2000 (United States)"/>
    <n v="6.2"/>
    <x v="24"/>
    <s v="Neil LaBute"/>
    <s v="John C. Richards"/>
    <s v="Renée Zellweger"/>
    <s v="Germany"/>
    <n v="35000000"/>
    <n v="29364989"/>
    <s v="Gramercy Pictures (I)"/>
    <n v="110"/>
  </r>
  <r>
    <s v="The House of Mirth"/>
    <s v="PG"/>
    <x v="11"/>
    <x v="20"/>
    <s v="October 13, 2000 (United Kingdom)"/>
    <n v="7"/>
    <x v="200"/>
    <s v="Terence Davies"/>
    <s v="Edith Wharton"/>
    <s v="Gillian Anderson"/>
    <s v="United Kingdom"/>
    <n v="10000000"/>
    <n v="5164404"/>
    <s v="Three Rivers Production"/>
    <n v="135"/>
  </r>
  <r>
    <s v="Beautiful"/>
    <s v="PG-13"/>
    <x v="3"/>
    <x v="20"/>
    <s v="September 29, 2000 (United States)"/>
    <n v="5.6"/>
    <x v="44"/>
    <s v="Sally Field"/>
    <s v="Jon Bernstein"/>
    <s v="Minnie Driver"/>
    <s v="United States"/>
    <n v="14000000"/>
    <n v="3169930"/>
    <s v="Destination Films"/>
    <n v="112"/>
  </r>
  <r>
    <s v="Here on Earth"/>
    <s v="PG-13"/>
    <x v="0"/>
    <x v="20"/>
    <s v="March 24, 2000 (United States)"/>
    <n v="5.2"/>
    <x v="419"/>
    <s v="Mark Piznarski"/>
    <s v="Michael Seitzman"/>
    <s v="Chris Klein"/>
    <s v="United States"/>
    <n v="15000000"/>
    <n v="10873148"/>
    <s v="Fox 2000 Pictures"/>
    <n v="96"/>
  </r>
  <r>
    <s v="The Million Dollar Hotel"/>
    <s v="R"/>
    <x v="0"/>
    <x v="20"/>
    <s v="February 10, 2000 (Germany)"/>
    <n v="5.9"/>
    <x v="16"/>
    <s v="Wim Wenders"/>
    <s v="Nicholas Klein"/>
    <s v="Jeremy Davies"/>
    <s v="Germany"/>
    <n v="8000000"/>
    <n v="105983"/>
    <s v="Icon Entertainment International"/>
    <n v="122"/>
  </r>
  <r>
    <s v="The Tigger Movie"/>
    <s v="G"/>
    <x v="10"/>
    <x v="20"/>
    <s v="February 11, 2000 (United States)"/>
    <n v="6.4"/>
    <x v="10"/>
    <s v="Jun Falkenstein"/>
    <s v="Eddie Guzelian"/>
    <s v="Jim Cummings"/>
    <s v="United States"/>
    <n v="30000000"/>
    <n v="96159800"/>
    <s v="Disney Television Animation"/>
    <n v="77"/>
  </r>
  <r>
    <s v="What Planet Are You From?"/>
    <s v="R"/>
    <x v="3"/>
    <x v="20"/>
    <s v="March 3, 2000 (United States)"/>
    <n v="5.6"/>
    <x v="32"/>
    <s v="Mike Nichols"/>
    <s v="Garry Shandling"/>
    <s v="Garry Shandling"/>
    <s v="United States"/>
    <n v="60000000"/>
    <n v="14145677"/>
    <s v="Brillstein-Grey Entertainment"/>
    <n v="105"/>
  </r>
  <r>
    <s v="Sade"/>
    <m/>
    <x v="5"/>
    <x v="20"/>
    <s v="August 23, 2000 (France)"/>
    <n v="6.1"/>
    <x v="118"/>
    <s v="Benoît Jacquot"/>
    <s v="Serge Bramly"/>
    <s v="Daniel Auteuil"/>
    <s v="France"/>
    <n v="0"/>
    <n v="100544"/>
    <s v="Alicéléo"/>
    <n v="100"/>
  </r>
  <r>
    <s v="Committed"/>
    <s v="R"/>
    <x v="3"/>
    <x v="20"/>
    <s v="April 18, 2000 (Canada)"/>
    <n v="5.0999999999999996"/>
    <x v="44"/>
    <s v="Lisa Krueger"/>
    <s v="Lisa Krueger"/>
    <s v="Heather Graham"/>
    <s v="United States"/>
    <n v="3000000"/>
    <n v="40361"/>
    <s v="Miramax"/>
    <n v="98"/>
  </r>
  <r>
    <s v="Tillsammans"/>
    <s v="R"/>
    <x v="3"/>
    <x v="20"/>
    <s v="September 21, 2001 (United States)"/>
    <n v="7.4"/>
    <x v="16"/>
    <s v="Lukas Moodysson"/>
    <s v="Lukas Moodysson"/>
    <s v="Lisa Lindgren"/>
    <s v="Sweden"/>
    <n v="0"/>
    <n v="14596148"/>
    <s v="Memfis Film"/>
    <n v="106"/>
  </r>
  <r>
    <s v="Harrison's Flowers"/>
    <s v="R"/>
    <x v="0"/>
    <x v="20"/>
    <s v="March 15, 2002 (United States)"/>
    <n v="7.1"/>
    <x v="159"/>
    <s v="Élie Chouraqui"/>
    <s v="Isabel Ellsen"/>
    <s v="Andie MacDowell"/>
    <s v="France"/>
    <n v="8000000"/>
    <n v="3033646"/>
    <s v="7 Films Cinéma"/>
    <n v="121"/>
  </r>
  <r>
    <s v="The Specials"/>
    <s v="R"/>
    <x v="2"/>
    <x v="20"/>
    <s v="September 18, 2000 (United States)"/>
    <n v="5.8"/>
    <x v="155"/>
    <s v="Craig Mazin"/>
    <s v="James Gunn"/>
    <s v="Rob Lowe"/>
    <s v="United States"/>
    <n v="1000000"/>
    <n v="13276"/>
    <s v="Brillstein-Grey Entertainment"/>
    <n v="82"/>
  </r>
  <r>
    <s v="Love's Labour's Lost"/>
    <s v="PG"/>
    <x v="11"/>
    <x v="20"/>
    <s v="March 31, 2000 (United Kingdom)"/>
    <n v="6"/>
    <x v="109"/>
    <s v="Kenneth Branagh"/>
    <s v="William Shakespeare"/>
    <s v="Alessandro Nivola"/>
    <s v="United Kingdom"/>
    <n v="13000000"/>
    <n v="299792"/>
    <s v="Pathé Pictures International"/>
    <n v="93"/>
  </r>
  <r>
    <s v="Lost Souls"/>
    <s v="R"/>
    <x v="0"/>
    <x v="20"/>
    <s v="October 13, 2000 (United States)"/>
    <n v="4.8"/>
    <x v="35"/>
    <s v="Janusz Kaminski"/>
    <s v="Pierce Gardner"/>
    <s v="Winona Ryder"/>
    <s v="United States"/>
    <n v="50000000"/>
    <n v="31355910"/>
    <s v="Prufrock Pictures"/>
    <n v="97"/>
  </r>
  <r>
    <s v="The Golden Bowl"/>
    <s v="R"/>
    <x v="0"/>
    <x v="20"/>
    <s v="May 25, 2001 (United States)"/>
    <n v="5.9"/>
    <x v="90"/>
    <s v="James Ivory"/>
    <s v="Henry James"/>
    <s v="Uma Thurman"/>
    <s v="United States"/>
    <n v="15000000"/>
    <n v="5753678"/>
    <s v="Merchant Ivory Productions"/>
    <n v="130"/>
  </r>
  <r>
    <s v="Digimon: The Movie"/>
    <s v="PG"/>
    <x v="10"/>
    <x v="20"/>
    <s v="October 6, 2000 (United States)"/>
    <n v="6.1"/>
    <x v="256"/>
    <s v="Directors"/>
    <s v="Akiyoshi Hongo"/>
    <s v="Lara Jill Miller"/>
    <s v="United States"/>
    <n v="5000000"/>
    <n v="16643191"/>
    <s v="Saban Entertainment"/>
    <n v="82"/>
  </r>
  <r>
    <s v="Kaho Naa... Pyaar Hai"/>
    <s v="Not Rated"/>
    <x v="2"/>
    <x v="20"/>
    <s v="January 14, 2000 (India)"/>
    <n v="6.9"/>
    <x v="21"/>
    <s v="Rakesh Roshan"/>
    <s v="Rakesh Roshan"/>
    <s v="Hrithik Roshan"/>
    <s v="India"/>
    <n v="0"/>
    <m/>
    <s v="Film Kraft"/>
    <n v="172"/>
  </r>
  <r>
    <s v="Sordid Lives"/>
    <s v="R"/>
    <x v="3"/>
    <x v="20"/>
    <s v="May 11, 2001 (United States)"/>
    <n v="6.8"/>
    <x v="46"/>
    <s v="Del Shores"/>
    <s v="Del Shores"/>
    <s v="Delta Burke"/>
    <s v="United States"/>
    <n v="0"/>
    <n v="1111273"/>
    <s v="Daly-Harris Productions"/>
    <n v="111"/>
  </r>
  <r>
    <s v="The Monkey's Mask"/>
    <s v="R"/>
    <x v="6"/>
    <x v="20"/>
    <s v="May 10, 2001 (Australia)"/>
    <n v="5.0999999999999996"/>
    <x v="56"/>
    <s v="Samantha Lang"/>
    <s v="Anne Kennedy"/>
    <s v="Susie Porter"/>
    <s v="Australia"/>
    <n v="0"/>
    <n v="6831"/>
    <s v="Arenafilm"/>
    <n v="93"/>
  </r>
  <r>
    <s v="Suzhou River"/>
    <m/>
    <x v="0"/>
    <x v="20"/>
    <s v="October 11, 2000 (France)"/>
    <n v="7.4"/>
    <x v="109"/>
    <s v="Ye Lou"/>
    <s v="Ye Lou"/>
    <s v="Xun Zhou"/>
    <s v="Germany"/>
    <n v="0"/>
    <m/>
    <s v="Coproduction Office"/>
    <n v="83"/>
  </r>
  <r>
    <s v="The Next Best Thing"/>
    <s v="PG-13"/>
    <x v="3"/>
    <x v="20"/>
    <s v="March 3, 2000 (United States)"/>
    <n v="4.7"/>
    <x v="35"/>
    <s v="John Schlesinger"/>
    <s v="Tom Ropelewski"/>
    <s v="Madonna"/>
    <s v="United States"/>
    <n v="25000000"/>
    <n v="24362772"/>
    <s v="Lakeshore Entertainment"/>
    <n v="108"/>
  </r>
  <r>
    <s v="Ed Gein"/>
    <s v="Not Rated"/>
    <x v="5"/>
    <x v="20"/>
    <s v="July 20, 2001 (United Kingdom)"/>
    <n v="5.5"/>
    <x v="25"/>
    <s v="Chuck Parello"/>
    <s v="Stephen Johnston"/>
    <s v="Steve Railsback"/>
    <s v="United States"/>
    <n v="0"/>
    <m/>
    <s v="Tartan Films"/>
    <n v="89"/>
  </r>
  <r>
    <s v="Gun Shy"/>
    <s v="R"/>
    <x v="3"/>
    <x v="20"/>
    <s v="March 9, 2000 (Australia)"/>
    <n v="5.7"/>
    <x v="256"/>
    <s v="Eric Blakeney"/>
    <s v="Eric Blakeney"/>
    <s v="Liam Neeson"/>
    <s v="United States"/>
    <n v="14000000"/>
    <n v="3284444"/>
    <s v="Hollywood Pictures"/>
    <n v="101"/>
  </r>
  <r>
    <s v="Big Eden"/>
    <s v="PG-13"/>
    <x v="3"/>
    <x v="20"/>
    <s v="April 18, 2000 (United States)"/>
    <n v="7.3"/>
    <x v="90"/>
    <s v="Thomas Bezucha"/>
    <s v="Thomas Bezucha"/>
    <s v="Arye Gross"/>
    <s v="United States"/>
    <n v="0"/>
    <n v="512451"/>
    <s v="Chaiken Films"/>
    <n v="118"/>
  </r>
  <r>
    <s v="Harry Potter and the Sorcerer's Stone"/>
    <s v="PG"/>
    <x v="1"/>
    <x v="21"/>
    <s v="November 16, 2001 (United States)"/>
    <n v="7.6"/>
    <x v="631"/>
    <s v="Chris Columbus"/>
    <s v="J.K. Rowling"/>
    <s v="Daniel Radcliffe"/>
    <s v="United Kingdom"/>
    <n v="125000000"/>
    <n v="1006968171"/>
    <s v="Warner Bros."/>
    <n v="152"/>
  </r>
  <r>
    <s v="The Fast and the Furious"/>
    <s v="PG-13"/>
    <x v="2"/>
    <x v="21"/>
    <s v="June 22, 2001 (United States)"/>
    <n v="6.8"/>
    <x v="632"/>
    <s v="Rob Cohen"/>
    <s v="Ken Li"/>
    <s v="Vin Diesel"/>
    <s v="United States"/>
    <n v="38000000"/>
    <n v="207305509"/>
    <s v="Universal Pictures"/>
    <n v="106"/>
  </r>
  <r>
    <s v="The Lord of the Rings: The Fellowship of the Ring"/>
    <s v="PG-13"/>
    <x v="2"/>
    <x v="21"/>
    <s v="December 19, 2001 (United States)"/>
    <n v="8.8000000000000007"/>
    <x v="595"/>
    <s v="Peter Jackson"/>
    <s v="J.R.R. Tolkien"/>
    <s v="Elijah Wood"/>
    <s v="New Zealand"/>
    <n v="93000000"/>
    <n v="897690072"/>
    <s v="New Line Cinema"/>
    <n v="178"/>
  </r>
  <r>
    <s v="Legally Blonde"/>
    <s v="PG-13"/>
    <x v="3"/>
    <x v="21"/>
    <s v="July 13, 2001 (United States)"/>
    <n v="6.3"/>
    <x v="612"/>
    <s v="Robert Luketic"/>
    <s v="Amanda Brown"/>
    <s v="Reese Witherspoon"/>
    <s v="United States"/>
    <n v="18000000"/>
    <n v="141774679"/>
    <s v="Metro-Goldwyn-Mayer (MGM)"/>
    <n v="96"/>
  </r>
  <r>
    <s v="Mulholland Dr."/>
    <s v="R"/>
    <x v="0"/>
    <x v="21"/>
    <s v="October 19, 2001 (United States)"/>
    <n v="7.9"/>
    <x v="633"/>
    <s v="David Lynch"/>
    <s v="David Lynch"/>
    <s v="Naomi Watts"/>
    <s v="France"/>
    <n v="15000000"/>
    <n v="20263646"/>
    <s v="Les Films Alain Sarde"/>
    <n v="147"/>
  </r>
  <r>
    <s v="Monsters, Inc."/>
    <s v="G"/>
    <x v="10"/>
    <x v="21"/>
    <s v="November 2, 2001 (United States)"/>
    <n v="8.1"/>
    <x v="634"/>
    <s v="Pete Docter"/>
    <s v="Pete Docter"/>
    <s v="Billy Crystal"/>
    <s v="United States"/>
    <n v="115000000"/>
    <n v="579707738"/>
    <s v="Pixar Animation Studios"/>
    <n v="92"/>
  </r>
  <r>
    <s v="Spirited Away"/>
    <s v="PG"/>
    <x v="10"/>
    <x v="21"/>
    <s v="March 28, 2003 (United States)"/>
    <n v="8.6"/>
    <x v="635"/>
    <s v="Hayao Miyazaki"/>
    <s v="Hayao Miyazaki"/>
    <s v="Daveigh Chase"/>
    <s v="Japan"/>
    <n v="19000000"/>
    <n v="355475245"/>
    <s v="Tokuma Shoten"/>
    <n v="125"/>
  </r>
  <r>
    <s v="Donnie Darko"/>
    <s v="R"/>
    <x v="0"/>
    <x v="21"/>
    <s v="January 19, 2001 (Mexico)"/>
    <n v="8"/>
    <x v="636"/>
    <s v="Richard Kelly"/>
    <s v="Richard Kelly"/>
    <s v="Jake Gyllenhaal"/>
    <s v="United States"/>
    <n v="6000000"/>
    <n v="6981586"/>
    <s v="Pandora Cinema"/>
    <n v="113"/>
  </r>
  <r>
    <s v="Not Another Teen Movie"/>
    <s v="R"/>
    <x v="3"/>
    <x v="21"/>
    <s v="December 14, 2001 (United States)"/>
    <n v="5.7"/>
    <x v="143"/>
    <s v="Joel Gallen"/>
    <s v="Mike Bender"/>
    <s v="Chyler Leigh"/>
    <s v="United States"/>
    <n v="15000000"/>
    <n v="66468985"/>
    <s v="Columbia Pictures"/>
    <n v="89"/>
  </r>
  <r>
    <s v="Scary Movie 2"/>
    <s v="R"/>
    <x v="3"/>
    <x v="21"/>
    <s v="July 4, 2001 (United States)"/>
    <n v="5.3"/>
    <x v="390"/>
    <s v="Keenen Ivory Wayans"/>
    <s v="Shawn Wayans"/>
    <s v="Anna Faris"/>
    <s v="United States"/>
    <n v="45000000"/>
    <n v="141220678"/>
    <s v="Dimension Films"/>
    <n v="83"/>
  </r>
  <r>
    <s v="Ocean's Eleven"/>
    <s v="PG-13"/>
    <x v="6"/>
    <x v="21"/>
    <s v="December 7, 2001 (United States)"/>
    <n v="7.7"/>
    <x v="637"/>
    <s v="Steven Soderbergh"/>
    <s v="George Clayton Johnson"/>
    <s v="George Clooney"/>
    <s v="United States"/>
    <n v="85000000"/>
    <n v="450717150"/>
    <s v="Warner Bros."/>
    <n v="116"/>
  </r>
  <r>
    <s v="Shrek"/>
    <s v="PG"/>
    <x v="10"/>
    <x v="21"/>
    <s v="May 18, 2001 (United States)"/>
    <n v="7.9"/>
    <x v="638"/>
    <s v="Andrew Adamson"/>
    <s v="William Steig"/>
    <s v="Mike Myers"/>
    <s v="United States"/>
    <n v="60000000"/>
    <n v="487853320"/>
    <s v="DreamWorks Animation"/>
    <n v="90"/>
  </r>
  <r>
    <s v="Black Hawk Down"/>
    <s v="R"/>
    <x v="0"/>
    <x v="21"/>
    <s v="January 18, 2002 (United States)"/>
    <n v="7.7"/>
    <x v="639"/>
    <s v="Ridley Scott"/>
    <s v="Mark Bowden"/>
    <s v="Josh Hartnett"/>
    <s v="United States"/>
    <n v="92000000"/>
    <n v="172989651"/>
    <s v="Revolution Studios"/>
    <n v="144"/>
  </r>
  <r>
    <s v="A Beautiful Mind"/>
    <s v="PG-13"/>
    <x v="5"/>
    <x v="21"/>
    <s v="January 4, 2002 (United States)"/>
    <n v="8.1999999999999993"/>
    <x v="640"/>
    <s v="Ron Howard"/>
    <s v="Akiva Goldsman"/>
    <s v="Russell Crowe"/>
    <s v="United States"/>
    <n v="58000000"/>
    <n v="316791257"/>
    <s v="Universal Pictures"/>
    <n v="135"/>
  </r>
  <r>
    <s v="The Mummy Returns"/>
    <s v="PG-13"/>
    <x v="2"/>
    <x v="21"/>
    <s v="May 4, 2001 (United States)"/>
    <n v="6.4"/>
    <x v="641"/>
    <s v="Stephen Sommers"/>
    <s v="Stephen Sommers"/>
    <s v="Brendan Fraser"/>
    <s v="United States"/>
    <n v="98000000"/>
    <n v="443280904"/>
    <s v="Universal Pictures"/>
    <n v="130"/>
  </r>
  <r>
    <s v="Pearl Harbor"/>
    <s v="PG-13"/>
    <x v="2"/>
    <x v="21"/>
    <s v="May 25, 2001 (United States)"/>
    <n v="6.2"/>
    <x v="626"/>
    <s v="Michael Bay"/>
    <s v="Randall Wallace"/>
    <s v="Ben Affleck"/>
    <s v="United States"/>
    <n v="140000000"/>
    <n v="449220945"/>
    <s v="Touchstone Pictures"/>
    <n v="183"/>
  </r>
  <r>
    <s v="The Royal Tenenbaums"/>
    <s v="R"/>
    <x v="3"/>
    <x v="21"/>
    <s v="January 4, 2002 (United States)"/>
    <n v="7.6"/>
    <x v="584"/>
    <s v="Wes Anderson"/>
    <s v="Wes Anderson"/>
    <s v="Gene Hackman"/>
    <s v="United States"/>
    <n v="21000000"/>
    <n v="71444482"/>
    <s v="Touchstone Pictures"/>
    <n v="110"/>
  </r>
  <r>
    <s v="Amélie"/>
    <s v="R"/>
    <x v="3"/>
    <x v="21"/>
    <s v="February 8, 2002 (United States)"/>
    <n v="8.3000000000000007"/>
    <x v="642"/>
    <s v="Jean-Pierre Jeunet"/>
    <s v="Guillaume Laurant"/>
    <s v="Audrey Tautou"/>
    <s v="France"/>
    <n v="10000000"/>
    <n v="173997108"/>
    <s v="Claudie Ossard Productions"/>
    <n v="122"/>
  </r>
  <r>
    <s v="Training Day"/>
    <s v="R"/>
    <x v="6"/>
    <x v="21"/>
    <s v="October 5, 2001 (United States)"/>
    <n v="7.7"/>
    <x v="578"/>
    <s v="Antoine Fuqua"/>
    <s v="David Ayer"/>
    <s v="Denzel Washington"/>
    <s v="United States"/>
    <n v="45000000"/>
    <n v="104876233"/>
    <s v="Warner Bros."/>
    <n v="122"/>
  </r>
  <r>
    <s v="A.I. Artificial Intelligence"/>
    <s v="PG-13"/>
    <x v="0"/>
    <x v="21"/>
    <s v="June 29, 2001 (United States)"/>
    <n v="7.2"/>
    <x v="542"/>
    <s v="Steven Spielberg"/>
    <s v="Brian Aldiss"/>
    <s v="Haley Joel Osment"/>
    <s v="United States"/>
    <n v="100000000"/>
    <n v="235926552"/>
    <s v="Warner Bros."/>
    <n v="146"/>
  </r>
  <r>
    <s v="Ghost World"/>
    <s v="R"/>
    <x v="3"/>
    <x v="21"/>
    <s v="September 21, 2001 (United States)"/>
    <n v="7.3"/>
    <x v="138"/>
    <s v="Terry Zwigoff"/>
    <s v="Daniel Clowes"/>
    <s v="Steve Buscemi"/>
    <s v="United States"/>
    <n v="7000000"/>
    <n v="8764007"/>
    <s v="United Artists"/>
    <n v="111"/>
  </r>
  <r>
    <s v="Super Troopers"/>
    <s v="R"/>
    <x v="3"/>
    <x v="21"/>
    <s v="February 15, 2002 (United States)"/>
    <n v="7.1"/>
    <x v="128"/>
    <s v="Jay Chandrasekhar"/>
    <s v="Jay Chandrasekhar"/>
    <s v="Jay Chandrasekhar"/>
    <s v="United States"/>
    <n v="3000000"/>
    <n v="23182223"/>
    <s v="Fox Searchlight Pictures"/>
    <n v="100"/>
  </r>
  <r>
    <s v="A Knight's Tale"/>
    <s v="PG-13"/>
    <x v="2"/>
    <x v="21"/>
    <s v="May 11, 2001 (United States)"/>
    <n v="6.9"/>
    <x v="382"/>
    <s v="Brian Helgeland"/>
    <s v="Brian Helgeland"/>
    <s v="Heath Ledger"/>
    <s v="United States"/>
    <n v="65000000"/>
    <n v="117487473"/>
    <s v="Columbia Pictures"/>
    <n v="132"/>
  </r>
  <r>
    <s v="Blow"/>
    <s v="R"/>
    <x v="5"/>
    <x v="21"/>
    <s v="April 6, 2001 (United States)"/>
    <n v="7.6"/>
    <x v="555"/>
    <s v="Ted Demme"/>
    <s v="Bruce Porter"/>
    <s v="Johnny Depp"/>
    <s v="United States"/>
    <n v="53000000"/>
    <n v="83282296"/>
    <s v="Apostle"/>
    <n v="124"/>
  </r>
  <r>
    <s v="Hannibal"/>
    <s v="R"/>
    <x v="6"/>
    <x v="21"/>
    <s v="February 9, 2001 (United States)"/>
    <n v="6.8"/>
    <x v="643"/>
    <s v="Ridley Scott"/>
    <s v="Thomas Harris"/>
    <s v="Anthony Hopkins"/>
    <s v="United States"/>
    <n v="87000000"/>
    <n v="351692268"/>
    <s v="Metro-Goldwyn-Mayer (MGM)"/>
    <n v="131"/>
  </r>
  <r>
    <s v="The Princess Diaries"/>
    <s v="G"/>
    <x v="3"/>
    <x v="21"/>
    <s v="August 3, 2001 (United States)"/>
    <n v="6.4"/>
    <x v="538"/>
    <s v="Garry Marshall"/>
    <s v="Meg Cabot"/>
    <s v="Julie Andrews"/>
    <s v="United States"/>
    <n v="26000000"/>
    <n v="165335153"/>
    <s v="Walt Disney Pictures"/>
    <n v="111"/>
  </r>
  <r>
    <s v="Moulin Rouge!"/>
    <s v="PG-13"/>
    <x v="0"/>
    <x v="21"/>
    <s v="June 1, 2001 (United States)"/>
    <n v="7.6"/>
    <x v="644"/>
    <s v="Baz Luhrmann"/>
    <s v="Baz Luhrmann"/>
    <s v="Nicole Kidman"/>
    <s v="Australia"/>
    <n v="50000000"/>
    <n v="184935320"/>
    <s v="Twentieth Century Fox"/>
    <n v="127"/>
  </r>
  <r>
    <s v="Vanilla Sky"/>
    <s v="R"/>
    <x v="7"/>
    <x v="21"/>
    <s v="December 14, 2001 (United States)"/>
    <n v="6.9"/>
    <x v="645"/>
    <s v="Cameron Crowe"/>
    <s v="Alejandro Amenábar"/>
    <s v="Tom Cruise"/>
    <s v="United States"/>
    <n v="68000000"/>
    <n v="203388341"/>
    <s v="Paramount Pictures"/>
    <n v="136"/>
  </r>
  <r>
    <s v="Thir13en Ghosts"/>
    <s v="R"/>
    <x v="7"/>
    <x v="21"/>
    <s v="October 26, 2001 (United States)"/>
    <n v="5.6"/>
    <x v="296"/>
    <s v="Steve Beck"/>
    <s v="Robb White"/>
    <s v="Tony Shalhoub"/>
    <s v="United States"/>
    <n v="42000000"/>
    <n v="68467960"/>
    <s v="Warner Bros."/>
    <n v="91"/>
  </r>
  <r>
    <s v="Planet of the Apes"/>
    <s v="PG-13"/>
    <x v="2"/>
    <x v="21"/>
    <s v="July 27, 2001 (United States)"/>
    <n v="5.7"/>
    <x v="646"/>
    <s v="Tim Burton"/>
    <s v="Pierre Boulle"/>
    <s v="Mark Wahlberg"/>
    <s v="United States"/>
    <n v="100000000"/>
    <n v="362211740"/>
    <s v="Twentieth Century Fox"/>
    <n v="119"/>
  </r>
  <r>
    <s v="The Others"/>
    <s v="PG-13"/>
    <x v="4"/>
    <x v="21"/>
    <s v="August 10, 2001 (United States)"/>
    <n v="7.6"/>
    <x v="429"/>
    <s v="Alejandro Amenábar"/>
    <s v="Alejandro Amenábar"/>
    <s v="Nicole Kidman"/>
    <s v="Spain"/>
    <n v="17000000"/>
    <n v="209947037"/>
    <s v="Cruise/Wagner Productions"/>
    <n v="104"/>
  </r>
  <r>
    <s v="Joe Dirt"/>
    <s v="PG-13"/>
    <x v="1"/>
    <x v="21"/>
    <s v="April 11, 2001 (United States)"/>
    <n v="6"/>
    <x v="239"/>
    <s v="Dennie Gordon"/>
    <s v="David Spade"/>
    <s v="David Spade"/>
    <s v="United States"/>
    <n v="17700000"/>
    <n v="30987695"/>
    <s v="Columbia Pictures"/>
    <n v="91"/>
  </r>
  <r>
    <s v="Atlantis: The Lost Empire"/>
    <s v="PG"/>
    <x v="10"/>
    <x v="21"/>
    <s v="June 15, 2001 (United States)"/>
    <n v="6.9"/>
    <x v="566"/>
    <s v="Gary Trousdale"/>
    <s v="Tab Murphy"/>
    <s v="Michael J. Fox"/>
    <s v="United States"/>
    <n v="120000000"/>
    <n v="186053725"/>
    <s v="Walt Disney Animation Studios"/>
    <n v="95"/>
  </r>
  <r>
    <s v="Rat Race"/>
    <s v="PG-13"/>
    <x v="2"/>
    <x v="21"/>
    <s v="August 17, 2001 (United States)"/>
    <n v="6.4"/>
    <x v="389"/>
    <s v="Jerry Zucker"/>
    <s v="Andy Breckman"/>
    <s v="Breckin Meyer"/>
    <s v="United States"/>
    <n v="48000000"/>
    <n v="85498534"/>
    <s v="Paramount Pictures"/>
    <n v="112"/>
  </r>
  <r>
    <s v="Summer Catch"/>
    <s v="PG-13"/>
    <x v="3"/>
    <x v="21"/>
    <s v="August 24, 2001 (United States)"/>
    <n v="5.0999999999999996"/>
    <x v="30"/>
    <s v="Michael Tollin"/>
    <s v="Kevin Falls"/>
    <s v="Freddie Prinze Jr."/>
    <s v="United States"/>
    <n v="34000000"/>
    <n v="19772447"/>
    <s v="Warner Bros."/>
    <n v="104"/>
  </r>
  <r>
    <s v="Wet Hot American Summer"/>
    <s v="R"/>
    <x v="3"/>
    <x v="21"/>
    <s v="August 31, 2001 (Canada)"/>
    <n v="6.6"/>
    <x v="292"/>
    <s v="David Wain"/>
    <s v="Michael Showalter"/>
    <s v="Janeane Garofalo"/>
    <s v="United States"/>
    <n v="5000000"/>
    <n v="295206"/>
    <s v="Eureka Pictures"/>
    <n v="97"/>
  </r>
  <r>
    <s v="Shallow Hal"/>
    <s v="PG-13"/>
    <x v="3"/>
    <x v="21"/>
    <s v="November 9, 2001 (United States)"/>
    <n v="5.9"/>
    <x v="298"/>
    <s v="Bobby Farrelly"/>
    <s v="Sean Moynihan"/>
    <s v="Jack Black"/>
    <s v="United States"/>
    <n v="40000000"/>
    <n v="141069860"/>
    <s v="Twentieth Century Fox"/>
    <n v="114"/>
  </r>
  <r>
    <s v="Zoolander"/>
    <s v="PG-13"/>
    <x v="3"/>
    <x v="21"/>
    <s v="September 28, 2001 (United States)"/>
    <n v="6.5"/>
    <x v="647"/>
    <s v="Ben Stiller"/>
    <s v="Drake Sather"/>
    <s v="Ben Stiller"/>
    <s v="Germany"/>
    <n v="28000000"/>
    <n v="60780981"/>
    <s v="Paramount Pictures"/>
    <n v="90"/>
  </r>
  <r>
    <s v="Jurassic Park III"/>
    <s v="PG-13"/>
    <x v="2"/>
    <x v="21"/>
    <s v="July 18, 2001 (United States)"/>
    <n v="5.9"/>
    <x v="525"/>
    <s v="Joe Johnston"/>
    <s v="Michael Crichton"/>
    <s v="Sam Neill"/>
    <s v="United States"/>
    <n v="93000000"/>
    <n v="368780809"/>
    <s v="Universal Pictures"/>
    <n v="92"/>
  </r>
  <r>
    <s v="Enemy at the Gates"/>
    <s v="R"/>
    <x v="0"/>
    <x v="21"/>
    <s v="March 16, 2001 (United States)"/>
    <n v="7.6"/>
    <x v="549"/>
    <s v="Jean-Jacques Annaud"/>
    <s v="Jean-Jacques Annaud"/>
    <s v="Jude Law"/>
    <s v="Ireland"/>
    <n v="68000000"/>
    <n v="96976270"/>
    <s v="Paramount Pictures"/>
    <n v="131"/>
  </r>
  <r>
    <s v="Gosford Park"/>
    <s v="R"/>
    <x v="3"/>
    <x v="21"/>
    <s v="January 18, 2002 (United States)"/>
    <n v="7.2"/>
    <x v="342"/>
    <s v="Robert Altman"/>
    <s v="Julian Fellowes"/>
    <s v="Maggie Smith"/>
    <s v="United States"/>
    <n v="19800000"/>
    <n v="87754044"/>
    <s v="USA Films"/>
    <n v="131"/>
  </r>
  <r>
    <s v="Swordfish"/>
    <s v="R"/>
    <x v="2"/>
    <x v="21"/>
    <s v="June 8, 2001 (United States)"/>
    <n v="6.5"/>
    <x v="144"/>
    <s v="Dominic Sena"/>
    <s v="Skip Woods"/>
    <s v="John Travolta"/>
    <s v="United States"/>
    <n v="102000000"/>
    <n v="147080413"/>
    <s v="Hollywood Licensing Group"/>
    <n v="99"/>
  </r>
  <r>
    <s v="Jeepers Creepers"/>
    <s v="R"/>
    <x v="4"/>
    <x v="21"/>
    <s v="August 31, 2001 (United States)"/>
    <n v="6.2"/>
    <x v="138"/>
    <s v="Victor Salva"/>
    <s v="Victor Salva"/>
    <s v="Gina Philips"/>
    <s v="United States"/>
    <n v="10000000"/>
    <n v="59371303"/>
    <s v="United Artists"/>
    <n v="90"/>
  </r>
  <r>
    <s v="Sex and Lucía"/>
    <s v="TV-MA"/>
    <x v="0"/>
    <x v="21"/>
    <s v="August 24, 2001 (Spain)"/>
    <n v="7.1"/>
    <x v="248"/>
    <s v="Julio Medem"/>
    <s v="Julio Medem"/>
    <s v="Paz Vega"/>
    <s v="Spain"/>
    <n v="0"/>
    <n v="7640680"/>
    <s v="Alicia Produce"/>
    <n v="128"/>
  </r>
  <r>
    <s v="Hardball"/>
    <s v="R"/>
    <x v="0"/>
    <x v="21"/>
    <s v="September 14, 2001 (United States)"/>
    <n v="6.4"/>
    <x v="17"/>
    <s v="Brian Robbins"/>
    <s v="Daniel Coyle"/>
    <s v="Keanu Reeves"/>
    <s v="Germany"/>
    <n v="32000000"/>
    <n v="44102389"/>
    <s v="Paramount Pictures"/>
    <n v="106"/>
  </r>
  <r>
    <s v="Evolution"/>
    <s v="PG-13"/>
    <x v="3"/>
    <x v="21"/>
    <s v="June 8, 2001 (United States)"/>
    <n v="6.1"/>
    <x v="514"/>
    <s v="Ivan Reitman"/>
    <s v="Don Jakoby"/>
    <s v="David Duchovny"/>
    <s v="United States"/>
    <n v="80000000"/>
    <n v="98376292"/>
    <s v="Columbia Pictures"/>
    <n v="101"/>
  </r>
  <r>
    <s v="Original Sin"/>
    <s v="R"/>
    <x v="0"/>
    <x v="21"/>
    <s v="August 3, 2001 (United States)"/>
    <n v="6.1"/>
    <x v="292"/>
    <s v="Michael Cristofer"/>
    <s v="Cornell Woolrich"/>
    <s v="Antonio Banderas"/>
    <s v="France"/>
    <n v="42000000"/>
    <n v="35402320"/>
    <s v="Metro-Goldwyn-Mayer (MGM)"/>
    <n v="116"/>
  </r>
  <r>
    <s v="Monster's Ball"/>
    <m/>
    <x v="0"/>
    <x v="21"/>
    <s v="March 1, 2002 (United States)"/>
    <n v="7"/>
    <x v="515"/>
    <s v="Marc Forster"/>
    <s v="Milo Addica"/>
    <s v="Billy Bob Thornton"/>
    <s v="United States"/>
    <n v="4000000"/>
    <n v="45011434"/>
    <s v="Lee Daniels Entertainment"/>
    <n v="111"/>
  </r>
  <r>
    <s v="Spy Kids"/>
    <s v="PG"/>
    <x v="2"/>
    <x v="21"/>
    <s v="March 30, 2001 (United States)"/>
    <n v="5.5"/>
    <x v="389"/>
    <s v="Robert Rodriguez"/>
    <s v="Robert Rodriguez"/>
    <s v="Alexa PenaVega"/>
    <s v="United States"/>
    <n v="35000000"/>
    <n v="147934180"/>
    <s v="Dimension Films"/>
    <n v="88"/>
  </r>
  <r>
    <s v="Behind Enemy Lines"/>
    <s v="PG-13"/>
    <x v="2"/>
    <x v="21"/>
    <s v="November 30, 2001 (United States)"/>
    <n v="6.4"/>
    <x v="143"/>
    <s v="John Moore"/>
    <s v="Jim Thomas"/>
    <s v="Gene Hackman"/>
    <s v="United States"/>
    <n v="40000000"/>
    <n v="91753202"/>
    <s v="Twentieth Century Fox"/>
    <n v="106"/>
  </r>
  <r>
    <s v="Intimacy"/>
    <s v="Unrated"/>
    <x v="0"/>
    <x v="21"/>
    <s v="March 28, 2001 (France)"/>
    <n v="6.1"/>
    <x v="23"/>
    <s v="Patrice Chéreau"/>
    <s v="Hanif Kureishi"/>
    <s v="Mark Rylance"/>
    <s v="France"/>
    <n v="0"/>
    <n v="2672527"/>
    <s v="Téléma"/>
    <n v="119"/>
  </r>
  <r>
    <s v="Bully"/>
    <s v="TV-MA"/>
    <x v="5"/>
    <x v="21"/>
    <s v="December 12, 2001 (France)"/>
    <n v="6.9"/>
    <x v="251"/>
    <s v="Larry Clark"/>
    <s v="Jim Schutze"/>
    <s v="Brad Renfro"/>
    <s v="United States"/>
    <n v="0"/>
    <n v="704808"/>
    <s v="StudioCanal"/>
    <n v="108"/>
  </r>
  <r>
    <s v="Bridget Jones's Diary"/>
    <s v="R"/>
    <x v="3"/>
    <x v="21"/>
    <s v="April 13, 2001 (United States)"/>
    <n v="6.7"/>
    <x v="591"/>
    <s v="Sharon Maguire"/>
    <s v="Helen Fielding"/>
    <s v="Renée Zellweger"/>
    <s v="United Kingdom"/>
    <n v="25000000"/>
    <n v="281995610"/>
    <s v="Miramax"/>
    <n v="97"/>
  </r>
  <r>
    <s v="I Am Sam"/>
    <s v="PG-13"/>
    <x v="0"/>
    <x v="21"/>
    <s v="January 25, 2002 (United States)"/>
    <n v="7.6"/>
    <x v="648"/>
    <s v="Jessie Nelson"/>
    <s v="Kristine Johnson"/>
    <s v="Sean Penn"/>
    <s v="United States"/>
    <n v="22000000"/>
    <n v="97818139"/>
    <s v="New Line Cinema"/>
    <n v="132"/>
  </r>
  <r>
    <s v="The Last Castle"/>
    <s v="R"/>
    <x v="2"/>
    <x v="21"/>
    <s v="October 19, 2001 (United States)"/>
    <n v="7"/>
    <x v="186"/>
    <s v="Rod Lurie"/>
    <s v="David Scarpa"/>
    <s v="Robert Redford"/>
    <s v="United States"/>
    <n v="72000000"/>
    <n v="27642707"/>
    <s v="Dreamworks Pictures"/>
    <n v="131"/>
  </r>
  <r>
    <s v="The Piano Teacher"/>
    <s v="R"/>
    <x v="0"/>
    <x v="21"/>
    <s v="September 5, 2001 (France)"/>
    <n v="7.5"/>
    <x v="83"/>
    <s v="Michael Haneke"/>
    <s v="Michael Haneke"/>
    <s v="Isabelle Huppert"/>
    <s v="France"/>
    <n v="0"/>
    <n v="6766381"/>
    <s v="ARTE"/>
    <n v="131"/>
  </r>
  <r>
    <s v="Spy Game"/>
    <s v="R"/>
    <x v="2"/>
    <x v="21"/>
    <s v="November 21, 2001 (United States)"/>
    <n v="7.1"/>
    <x v="592"/>
    <s v="Tony Scott"/>
    <s v="Michael Frost Beckner"/>
    <s v="Robert Redford"/>
    <s v="United States"/>
    <n v="115000000"/>
    <n v="143049560"/>
    <s v="Universal Pictures"/>
    <n v="126"/>
  </r>
  <r>
    <s v="Lara Croft: Tomb Raider"/>
    <s v="PG-13"/>
    <x v="2"/>
    <x v="21"/>
    <s v="June 15, 2001 (United States)"/>
    <n v="5.8"/>
    <x v="435"/>
    <s v="Simon West"/>
    <s v="Sara B. Cooper"/>
    <s v="Angelina Jolie"/>
    <s v="United States"/>
    <n v="115000000"/>
    <n v="274703340"/>
    <s v="Paramount Pictures"/>
    <n v="100"/>
  </r>
  <r>
    <s v="American Pie 2"/>
    <s v="R"/>
    <x v="3"/>
    <x v="21"/>
    <s v="August 10, 2001 (United States)"/>
    <n v="6.4"/>
    <x v="431"/>
    <s v="J.B. Rogers"/>
    <s v="Adam Herz"/>
    <s v="Jason Biggs"/>
    <s v="United States"/>
    <n v="30000000"/>
    <n v="287553595"/>
    <s v="LivePlanet"/>
    <n v="108"/>
  </r>
  <r>
    <s v="Frailty"/>
    <s v="R"/>
    <x v="6"/>
    <x v="21"/>
    <s v="April 12, 2002 (United States)"/>
    <n v="7.2"/>
    <x v="385"/>
    <s v="Bill Paxton"/>
    <s v="Brent Hanley"/>
    <s v="Bill Paxton"/>
    <s v="United States"/>
    <n v="11000000"/>
    <n v="17423030"/>
    <s v="David Kirschner Productions"/>
    <n v="100"/>
  </r>
  <r>
    <s v="Along Came a Spider"/>
    <s v="R"/>
    <x v="0"/>
    <x v="21"/>
    <s v="April 6, 2001 (United States)"/>
    <n v="6.4"/>
    <x v="385"/>
    <s v="Lee Tamahori"/>
    <s v="James Patterson"/>
    <s v="Morgan Freeman"/>
    <s v="United States"/>
    <n v="60000000"/>
    <n v="105178561"/>
    <s v="Paramount Pictures"/>
    <n v="104"/>
  </r>
  <r>
    <s v="Rush Hour 2"/>
    <s v="PG-13"/>
    <x v="2"/>
    <x v="21"/>
    <s v="August 3, 2001 (United States)"/>
    <n v="6.6"/>
    <x v="232"/>
    <s v="Brett Ratner"/>
    <s v="Ross LaManna"/>
    <s v="Jackie Chan"/>
    <s v="Hong Kong"/>
    <n v="90000000"/>
    <n v="347325802"/>
    <s v="New Line Cinema"/>
    <n v="90"/>
  </r>
  <r>
    <s v="Save the Last Dance"/>
    <s v="PG-13"/>
    <x v="0"/>
    <x v="21"/>
    <s v="January 12, 2001 (United States)"/>
    <n v="6.2"/>
    <x v="83"/>
    <s v="Thomas Carter"/>
    <s v="Duane Adler"/>
    <s v="Julia Stiles"/>
    <s v="United States"/>
    <n v="13000000"/>
    <n v="131706809"/>
    <s v="Cort/Madden Productions"/>
    <n v="112"/>
  </r>
  <r>
    <s v="Domestic Disturbance"/>
    <s v="PG-13"/>
    <x v="6"/>
    <x v="21"/>
    <s v="November 2, 2001 (United States)"/>
    <n v="5.6"/>
    <x v="151"/>
    <s v="Harold Becker"/>
    <s v="Lewis Colick"/>
    <s v="John Travolta"/>
    <s v="United States"/>
    <n v="75000000"/>
    <n v="54249294"/>
    <s v="Paramount Pictures"/>
    <n v="89"/>
  </r>
  <r>
    <s v="Riding in Cars with Boys"/>
    <s v="PG-13"/>
    <x v="5"/>
    <x v="21"/>
    <s v="October 19, 2001 (United States)"/>
    <n v="6.5"/>
    <x v="15"/>
    <s v="Penny Marshall"/>
    <s v="Beverly D'Onofrio"/>
    <s v="Drew Barrymore"/>
    <s v="United States"/>
    <n v="48000000"/>
    <n v="35743308"/>
    <s v="Columbia Pictures"/>
    <n v="132"/>
  </r>
  <r>
    <s v="The Animal"/>
    <s v="PG-13"/>
    <x v="3"/>
    <x v="21"/>
    <s v="June 1, 2001 (United States)"/>
    <n v="4.8"/>
    <x v="343"/>
    <s v="Luke Greenfield"/>
    <s v="Tom Brady"/>
    <s v="Rob Schneider"/>
    <s v="United States"/>
    <n v="47000000"/>
    <n v="85191134"/>
    <s v="Revolution Studios"/>
    <n v="84"/>
  </r>
  <r>
    <s v="How High"/>
    <s v="R"/>
    <x v="3"/>
    <x v="21"/>
    <s v="December 21, 2001 (United States)"/>
    <n v="6.3"/>
    <x v="292"/>
    <s v="Jesse Dylan"/>
    <s v="Dustin Lee Abraham"/>
    <s v="Method Man"/>
    <s v="United States"/>
    <n v="20000000"/>
    <n v="31283740"/>
    <s v="Jersey Films"/>
    <n v="93"/>
  </r>
  <r>
    <s v="Joy Ride"/>
    <s v="R"/>
    <x v="2"/>
    <x v="21"/>
    <s v="October 5, 2001 (United States)"/>
    <n v="6.6"/>
    <x v="18"/>
    <s v="John Dahl"/>
    <s v="Clay Tarver"/>
    <s v="Steve Zahn"/>
    <s v="United States"/>
    <n v="23000000"/>
    <n v="36642838"/>
    <s v="New Regency Productions"/>
    <n v="97"/>
  </r>
  <r>
    <s v="3000 Miles to Graceland"/>
    <s v="R"/>
    <x v="2"/>
    <x v="21"/>
    <s v="February 23, 2001 (United States)"/>
    <n v="6"/>
    <x v="147"/>
    <s v="Demian Lichtenstein"/>
    <s v="Richard Recco"/>
    <s v="Kurt Russell"/>
    <s v="United States"/>
    <n v="62000000"/>
    <n v="18720175"/>
    <s v="Franchise Pictures"/>
    <n v="125"/>
  </r>
  <r>
    <s v="The Score"/>
    <s v="R"/>
    <x v="2"/>
    <x v="21"/>
    <s v="July 13, 2001 (United States)"/>
    <n v="6.8"/>
    <x v="495"/>
    <s v="Frank Oz"/>
    <s v="Daniel E. Taylor"/>
    <s v="Robert De Niro"/>
    <s v="Germany"/>
    <n v="68000000"/>
    <n v="114252154"/>
    <s v="Paramount Pictures"/>
    <n v="124"/>
  </r>
  <r>
    <s v="Jason X"/>
    <s v="R"/>
    <x v="2"/>
    <x v="21"/>
    <s v="April 26, 2002 (United States)"/>
    <n v="4.4000000000000004"/>
    <x v="134"/>
    <s v="James Isaac"/>
    <s v="Victor Miller"/>
    <s v="Kane Hodder"/>
    <s v="Canada"/>
    <n v="11000000"/>
    <n v="17077882"/>
    <s v="New Line Cinema"/>
    <n v="92"/>
  </r>
  <r>
    <s v="Jay and Silent Bob Strike Back"/>
    <s v="R"/>
    <x v="3"/>
    <x v="21"/>
    <s v="August 24, 2001 (United States)"/>
    <n v="6.8"/>
    <x v="294"/>
    <s v="Kevin Smith"/>
    <s v="Kevin Smith"/>
    <s v="Jason Mewes"/>
    <s v="United States"/>
    <n v="22000000"/>
    <n v="33788161"/>
    <s v="Dimension Films"/>
    <n v="104"/>
  </r>
  <r>
    <s v="The Mexican"/>
    <s v="R"/>
    <x v="1"/>
    <x v="21"/>
    <s v="March 2, 2001 (United States)"/>
    <n v="6.1"/>
    <x v="537"/>
    <s v="Gore Verbinski"/>
    <s v="J.H. Wyman"/>
    <s v="Brad Pitt"/>
    <s v="United States"/>
    <n v="57000000"/>
    <n v="147845033"/>
    <s v="Dreamworks Pictures"/>
    <n v="123"/>
  </r>
  <r>
    <s v="From Hell"/>
    <s v="R"/>
    <x v="4"/>
    <x v="21"/>
    <s v="October 19, 2001 (United States)"/>
    <n v="6.8"/>
    <x v="592"/>
    <s v="Albert Hughes"/>
    <s v="Alan Moore"/>
    <s v="Johnny Depp"/>
    <s v="United States"/>
    <n v="35000000"/>
    <n v="74558115"/>
    <s v="Twentieth Century Fox"/>
    <n v="122"/>
  </r>
  <r>
    <s v="Crocodile Dundee in Los Angeles"/>
    <s v="PG"/>
    <x v="2"/>
    <x v="21"/>
    <s v="April 20, 2001 (United States)"/>
    <n v="4.8"/>
    <x v="33"/>
    <s v="Simon Wincer"/>
    <s v="Paul Hogan"/>
    <s v="Paul Hogan"/>
    <s v="Australia"/>
    <n v="21150000"/>
    <n v="39438674"/>
    <s v="Bungalow Productions"/>
    <n v="95"/>
  </r>
  <r>
    <s v="Heist"/>
    <s v="R"/>
    <x v="2"/>
    <x v="21"/>
    <s v="November 9, 2001 (United States)"/>
    <n v="6.5"/>
    <x v="87"/>
    <s v="David Mamet"/>
    <s v="David Mamet"/>
    <s v="Gene Hackman"/>
    <s v="Canada"/>
    <n v="39000000"/>
    <n v="28510652"/>
    <s v="Morgan Creek Entertainment"/>
    <n v="109"/>
  </r>
  <r>
    <s v="Serendipity"/>
    <s v="PG-13"/>
    <x v="3"/>
    <x v="21"/>
    <s v="October 5, 2001 (United States)"/>
    <n v="6.9"/>
    <x v="501"/>
    <s v="Peter Chelsom"/>
    <s v="Marc Klein"/>
    <s v="John Cusack"/>
    <s v="United States"/>
    <n v="28000000"/>
    <n v="77516304"/>
    <s v="Miramax"/>
    <n v="90"/>
  </r>
  <r>
    <s v="Brotherhood of the Wolf"/>
    <s v="R"/>
    <x v="2"/>
    <x v="21"/>
    <s v="January 25, 2002 (United States)"/>
    <n v="7"/>
    <x v="436"/>
    <s v="Christophe Gans"/>
    <s v="Stéphane Cabel"/>
    <s v="Samuel Le Bihan"/>
    <s v="France"/>
    <n v="29000000"/>
    <n v="70752904"/>
    <s v="Metropolitan Filmexport"/>
    <n v="142"/>
  </r>
  <r>
    <s v="The Pledge"/>
    <s v="R"/>
    <x v="6"/>
    <x v="21"/>
    <s v="January 19, 2001 (United States)"/>
    <n v="6.8"/>
    <x v="292"/>
    <s v="Sean Penn"/>
    <s v="Friedrich Dürrenmatt"/>
    <s v="Jack Nicholson"/>
    <s v="United States"/>
    <n v="35000000"/>
    <n v="29419291"/>
    <s v="Morgan Creek Entertainment"/>
    <n v="124"/>
  </r>
  <r>
    <s v="American Outlaws"/>
    <s v="PG-13"/>
    <x v="2"/>
    <x v="21"/>
    <s v="August 17, 2001 (United States)"/>
    <n v="6"/>
    <x v="21"/>
    <s v="Les Mayfield"/>
    <s v="Roderick Taylor"/>
    <s v="Colin Farrell"/>
    <s v="United States"/>
    <n v="35000000"/>
    <n v="13678913"/>
    <s v="Morgan Creek Entertainment"/>
    <n v="94"/>
  </r>
  <r>
    <s v="Ghosts of Mars"/>
    <s v="R"/>
    <x v="2"/>
    <x v="21"/>
    <s v="August 24, 2001 (United States)"/>
    <n v="4.9000000000000004"/>
    <x v="134"/>
    <s v="John Carpenter"/>
    <s v="Larry Sulkis"/>
    <s v="Natasha Henstridge"/>
    <s v="United States"/>
    <n v="28000000"/>
    <n v="14010832"/>
    <s v="Screen Gems"/>
    <n v="98"/>
  </r>
  <r>
    <s v="The Man Who Wasn't There"/>
    <s v="R"/>
    <x v="6"/>
    <x v="21"/>
    <s v="November 16, 2001 (United States)"/>
    <n v="7.5"/>
    <x v="501"/>
    <s v="Joel Coen"/>
    <s v="Joel Coen"/>
    <s v="Billy Bob Thornton"/>
    <s v="United States"/>
    <n v="20000000"/>
    <n v="18916623"/>
    <s v="Good Machine"/>
    <n v="116"/>
  </r>
  <r>
    <s v="Rock Star"/>
    <s v="R"/>
    <x v="0"/>
    <x v="21"/>
    <s v="September 7, 2001 (United States)"/>
    <n v="6.3"/>
    <x v="82"/>
    <s v="Stephen Herek"/>
    <s v="John Stockwell"/>
    <s v="Mark Wahlberg"/>
    <s v="United States"/>
    <n v="57000000"/>
    <n v="19334145"/>
    <s v="Warner Bros."/>
    <n v="105"/>
  </r>
  <r>
    <s v="Osmosis Jones"/>
    <s v="PG"/>
    <x v="10"/>
    <x v="21"/>
    <s v="August 10, 2001 (United States)"/>
    <n v="6.3"/>
    <x v="24"/>
    <s v="Bobby Farrelly"/>
    <s v="Marc Hyman"/>
    <s v="Laurence Fishburne"/>
    <s v="United States"/>
    <n v="70000000"/>
    <n v="14026418"/>
    <s v="Warner Bros."/>
    <n v="95"/>
  </r>
  <r>
    <s v="Fat Girl"/>
    <s v="Not Rated"/>
    <x v="0"/>
    <x v="21"/>
    <s v="March 7, 2001 (France)"/>
    <n v="6.5"/>
    <x v="35"/>
    <s v="Catherine Breillat"/>
    <s v="Catherine Breillat"/>
    <s v="Anaïs Reboux"/>
    <s v="France"/>
    <n v="0"/>
    <n v="765705"/>
    <s v="Arte France Cinéma"/>
    <n v="86"/>
  </r>
  <r>
    <s v="Saving Silverman"/>
    <s v="PG-13"/>
    <x v="3"/>
    <x v="21"/>
    <s v="February 9, 2001 (United States)"/>
    <n v="5.9"/>
    <x v="244"/>
    <s v="Dennis Dugan"/>
    <s v="Hank Nelken"/>
    <s v="Jason Biggs"/>
    <s v="United States"/>
    <n v="22000000"/>
    <n v="26086706"/>
    <s v="Columbia Pictures"/>
    <n v="90"/>
  </r>
  <r>
    <s v="The Glass House"/>
    <s v="PG-13"/>
    <x v="6"/>
    <x v="21"/>
    <s v="September 14, 2001 (United States)"/>
    <n v="5.8"/>
    <x v="87"/>
    <s v="Daniel Sackheim"/>
    <s v="Wesley Strick"/>
    <s v="Diane Lane"/>
    <s v="United States"/>
    <n v="30000000"/>
    <n v="23619609"/>
    <s v="Columbia Pictures"/>
    <n v="106"/>
  </r>
  <r>
    <s v="The Wedding Planner"/>
    <s v="PG-13"/>
    <x v="3"/>
    <x v="21"/>
    <s v="January 26, 2001 (United States)"/>
    <n v="5.3"/>
    <x v="146"/>
    <s v="Adam Shankman"/>
    <s v="Pamela Falk"/>
    <s v="Jennifer Lopez"/>
    <s v="Germany"/>
    <n v="35000000"/>
    <n v="94728529"/>
    <s v="Columbia Pictures"/>
    <n v="103"/>
  </r>
  <r>
    <s v="Heartbreakers"/>
    <s v="PG-13"/>
    <x v="3"/>
    <x v="21"/>
    <s v="March 23, 2001 (United States)"/>
    <n v="6.2"/>
    <x v="134"/>
    <s v="David Mirkin"/>
    <s v="Robert Dunn"/>
    <s v="Sigourney Weaver"/>
    <s v="United States"/>
    <n v="35000000"/>
    <n v="57756408"/>
    <s v="Davis Entertainment"/>
    <n v="123"/>
  </r>
  <r>
    <s v="Session 9"/>
    <s v="R"/>
    <x v="4"/>
    <x v="21"/>
    <s v="September 14, 2001 (Italy)"/>
    <n v="6.4"/>
    <x v="96"/>
    <s v="Brad Anderson"/>
    <s v="Brad Anderson"/>
    <s v="David Caruso"/>
    <s v="United States"/>
    <n v="1500000"/>
    <n v="1612259"/>
    <s v="USA Films"/>
    <n v="97"/>
  </r>
  <r>
    <s v="Out Cold"/>
    <s v="PG-13"/>
    <x v="3"/>
    <x v="21"/>
    <s v="November 21, 2001 (United States)"/>
    <n v="6.3"/>
    <x v="27"/>
    <s v="Brendan Malloy"/>
    <s v="Jon Zack"/>
    <s v="Flex Alexander"/>
    <s v="United States"/>
    <n v="24000000"/>
    <n v="14782676"/>
    <s v="Touchstone Pictures"/>
    <n v="89"/>
  </r>
  <r>
    <s v="Hedwig and the Angry Inch"/>
    <s v="R"/>
    <x v="3"/>
    <x v="21"/>
    <s v="August 31, 2001 (United States)"/>
    <n v="7.7"/>
    <x v="24"/>
    <s v="John Cameron Mitchell"/>
    <s v="John Cameron Mitchell"/>
    <s v="John Cameron Mitchell"/>
    <s v="United States"/>
    <n v="6000000"/>
    <n v="3645107"/>
    <s v="Killer Films"/>
    <n v="95"/>
  </r>
  <r>
    <s v="Baby Boy"/>
    <s v="R"/>
    <x v="6"/>
    <x v="21"/>
    <s v="June 27, 2001 (United States)"/>
    <n v="6.4"/>
    <x v="21"/>
    <s v="John Singleton"/>
    <s v="John Singleton"/>
    <s v="Alexsandra Wright"/>
    <s v="United States"/>
    <n v="16000000"/>
    <n v="29381649"/>
    <s v="Columbia Pictures"/>
    <n v="130"/>
  </r>
  <r>
    <s v="K-PAX"/>
    <s v="PG-13"/>
    <x v="0"/>
    <x v="21"/>
    <s v="October 26, 2001 (United States)"/>
    <n v="7.4"/>
    <x v="511"/>
    <s v="Iain Softley"/>
    <s v="Gene Brewer"/>
    <s v="Kevin Spacey"/>
    <s v="United States"/>
    <n v="68000000"/>
    <n v="65001485"/>
    <s v="IMF Internationale Medien und Film GmbH &amp; Co. 2. Produktions KG"/>
    <n v="120"/>
  </r>
  <r>
    <s v="Freddy Got Fingered"/>
    <s v="R"/>
    <x v="3"/>
    <x v="21"/>
    <s v="April 20, 2001 (United States)"/>
    <n v="4.5999999999999996"/>
    <x v="81"/>
    <s v="Tom Green"/>
    <s v="Tom Green"/>
    <s v="Tom Green"/>
    <s v="United States"/>
    <n v="14000000"/>
    <n v="14343028"/>
    <s v="New Regency Productions"/>
    <n v="87"/>
  </r>
  <r>
    <s v="Pulse"/>
    <s v="R"/>
    <x v="4"/>
    <x v="21"/>
    <s v="November 9, 2005 (United States)"/>
    <n v="6.6"/>
    <x v="10"/>
    <s v="Kiyoshi Kurosawa"/>
    <s v="Kiyoshi Kurosawa"/>
    <s v="Haruhiko Katô"/>
    <s v="Japan"/>
    <n v="0"/>
    <n v="318451"/>
    <s v="Daiei Eiga"/>
    <n v="119"/>
  </r>
  <r>
    <s v="Sweet November"/>
    <s v="PG-13"/>
    <x v="0"/>
    <x v="21"/>
    <s v="February 16, 2001 (United States)"/>
    <n v="6.7"/>
    <x v="95"/>
    <s v="Pat O'Connor"/>
    <s v="Herman Raucher"/>
    <s v="Keanu Reeves"/>
    <s v="United States"/>
    <n v="40000000"/>
    <n v="65754228"/>
    <s v="Warner Bros."/>
    <n v="119"/>
  </r>
  <r>
    <s v="Kate &amp; Leopold"/>
    <s v="PG-13"/>
    <x v="3"/>
    <x v="21"/>
    <s v="December 25, 2001 (United States)"/>
    <n v="6.4"/>
    <x v="499"/>
    <s v="James Mangold"/>
    <s v="Steven Rogers"/>
    <s v="Meg Ryan"/>
    <s v="United States"/>
    <n v="48000000"/>
    <n v="76019048"/>
    <s v="Konrad Pictures"/>
    <n v="118"/>
  </r>
  <r>
    <s v="Don't Say a Word"/>
    <s v="R"/>
    <x v="0"/>
    <x v="21"/>
    <s v="September 28, 2001 (United States)"/>
    <n v="6.3"/>
    <x v="152"/>
    <s v="Gary Fleder"/>
    <s v="Andrew Klavan"/>
    <s v="Michael Douglas"/>
    <s v="United States"/>
    <n v="50000000"/>
    <n v="100020092"/>
    <s v="New Regency Productions"/>
    <n v="113"/>
  </r>
  <r>
    <s v="Ali"/>
    <s v="R"/>
    <x v="5"/>
    <x v="21"/>
    <s v="December 25, 2001 (United States)"/>
    <n v="6.8"/>
    <x v="470"/>
    <s v="Michael Mann"/>
    <s v="Gregory Allen Howard"/>
    <s v="Will Smith"/>
    <s v="United States"/>
    <n v="107000000"/>
    <n v="87812729"/>
    <s v="Columbia Pictures"/>
    <n v="157"/>
  </r>
  <r>
    <s v="Life as a House"/>
    <s v="R"/>
    <x v="0"/>
    <x v="21"/>
    <s v="November 9, 2001 (United States)"/>
    <n v="7.5"/>
    <x v="348"/>
    <s v="Irwin Winkler"/>
    <s v="Mark Andrus"/>
    <s v="Hayden Christensen"/>
    <s v="United States"/>
    <n v="27000000"/>
    <n v="23903791"/>
    <s v="Winkler Films"/>
    <n v="125"/>
  </r>
  <r>
    <s v="Ichi the Killer"/>
    <m/>
    <x v="2"/>
    <x v="21"/>
    <s v="December 22, 2001 (Japan)"/>
    <n v="7"/>
    <x v="239"/>
    <s v="Takashi Miike"/>
    <s v="Sakichi Sato"/>
    <s v="Tadanobu Asano"/>
    <s v="Japan"/>
    <n v="1400000"/>
    <n v="80631"/>
    <s v="Omega Project"/>
    <n v="129"/>
  </r>
  <r>
    <s v="Tomcats"/>
    <s v="R"/>
    <x v="3"/>
    <x v="21"/>
    <s v="March 30, 2001 (United States)"/>
    <n v="5.4"/>
    <x v="10"/>
    <s v="Gregory Poirier"/>
    <s v="Gregory Poirier"/>
    <s v="Shannon Elizabeth"/>
    <s v="United States"/>
    <n v="11000000"/>
    <n v="23430766"/>
    <s v="Revolution Studios"/>
    <n v="95"/>
  </r>
  <r>
    <s v="Bandits"/>
    <s v="PG-13"/>
    <x v="3"/>
    <x v="21"/>
    <s v="October 12, 2001 (United States)"/>
    <n v="6.5"/>
    <x v="18"/>
    <s v="Barry Levinson"/>
    <s v="Harley Peyton"/>
    <s v="Bruce Willis"/>
    <s v="United States"/>
    <n v="75000000"/>
    <n v="67631903"/>
    <s v="Metro-Goldwyn-Mayer (MGM)"/>
    <n v="123"/>
  </r>
  <r>
    <s v="Monkeybone"/>
    <s v="PG-13"/>
    <x v="10"/>
    <x v="21"/>
    <s v="February 23, 2001 (United States)"/>
    <n v="4.8"/>
    <x v="27"/>
    <s v="Henry Selick"/>
    <s v="Kaja Blackley"/>
    <s v="Brendan Fraser"/>
    <s v="United States"/>
    <n v="75000000"/>
    <n v="7622365"/>
    <s v="Twentieth Century Fox"/>
    <n v="93"/>
  </r>
  <r>
    <s v="In the Bedroom"/>
    <s v="R"/>
    <x v="6"/>
    <x v="21"/>
    <s v="February 8, 2002 (United States)"/>
    <n v="7.4"/>
    <x v="100"/>
    <s v="Todd Field"/>
    <s v="Andre Dubus"/>
    <s v="Tom Wilkinson"/>
    <s v="United States"/>
    <n v="1700000"/>
    <n v="44763181"/>
    <s v="Good Machine"/>
    <n v="131"/>
  </r>
  <r>
    <s v="Pootie Tang"/>
    <s v="PG-13"/>
    <x v="2"/>
    <x v="21"/>
    <s v="June 29, 2001 (United States)"/>
    <n v="5.3"/>
    <x v="21"/>
    <s v="Louis C.K."/>
    <s v="Louis C.K."/>
    <s v="Chris Rock"/>
    <s v="United States"/>
    <n v="7000000"/>
    <n v="3313583"/>
    <s v="Paramount Pictures"/>
    <n v="81"/>
  </r>
  <r>
    <s v="Waking Life"/>
    <s v="R"/>
    <x v="10"/>
    <x v="21"/>
    <s v="March 7, 2002 (Australia)"/>
    <n v="7.8"/>
    <x v="243"/>
    <s v="Richard Linklater"/>
    <s v="Richard Linklater"/>
    <s v="Ethan Hawke"/>
    <s v="United States"/>
    <n v="0"/>
    <n v="3176880"/>
    <s v="Fox Searchlight Pictures"/>
    <n v="99"/>
  </r>
  <r>
    <s v="Bubble Boy"/>
    <s v="PG-13"/>
    <x v="1"/>
    <x v="21"/>
    <s v="August 24, 2001 (United States)"/>
    <n v="5.6"/>
    <x v="189"/>
    <s v="Blair Hayes"/>
    <s v="Cinco Paul"/>
    <s v="Jake Gyllenhaal"/>
    <s v="United States"/>
    <n v="13000000"/>
    <n v="5007898"/>
    <s v="Bandeira Entertainment"/>
    <n v="84"/>
  </r>
  <r>
    <s v="Josie and the Pussycats"/>
    <s v="PG-13"/>
    <x v="3"/>
    <x v="21"/>
    <s v="April 11, 2001 (United States)"/>
    <n v="5.5"/>
    <x v="22"/>
    <s v="Harry Elfont"/>
    <s v="Deborah Kaplan"/>
    <s v="Rachael Leigh Cook"/>
    <s v="Canada"/>
    <n v="39000000"/>
    <n v="14866015"/>
    <s v="Universal Pictures"/>
    <n v="98"/>
  </r>
  <r>
    <s v="The Devil's Backbone"/>
    <s v="R"/>
    <x v="0"/>
    <x v="21"/>
    <s v="April 20, 2001 (Spain)"/>
    <n v="7.4"/>
    <x v="148"/>
    <s v="Guillermo del Toro"/>
    <s v="Guillermo del Toro"/>
    <s v="Marisa Paredes"/>
    <s v="Spain"/>
    <n v="4500000"/>
    <n v="6582065"/>
    <s v="El Deseo"/>
    <n v="106"/>
  </r>
  <r>
    <s v="Shaolin Soccer"/>
    <s v="PG"/>
    <x v="2"/>
    <x v="21"/>
    <s v="July 5, 2001 (China)"/>
    <n v="7.3"/>
    <x v="250"/>
    <s v="Stephen Chow"/>
    <s v="Stephen Chow"/>
    <s v="Stephen Chow"/>
    <s v="Hong Kong"/>
    <n v="10000000"/>
    <n v="42776760"/>
    <s v="Star Overseas"/>
    <n v="87"/>
  </r>
  <r>
    <s v="Jimmy Neutron: Boy Genius"/>
    <s v="G"/>
    <x v="10"/>
    <x v="21"/>
    <s v="December 21, 2001 (United States)"/>
    <n v="6"/>
    <x v="76"/>
    <s v="John A. Davis"/>
    <s v="John A. Davis"/>
    <s v="Debi Derryberry"/>
    <s v="United States"/>
    <n v="30000000"/>
    <n v="102992536"/>
    <s v="Paramount Pictures"/>
    <n v="82"/>
  </r>
  <r>
    <s v="Driven"/>
    <s v="PG-13"/>
    <x v="2"/>
    <x v="21"/>
    <s v="April 27, 2001 (United States)"/>
    <n v="4.5999999999999996"/>
    <x v="80"/>
    <s v="Renny Harlin"/>
    <s v="Jan Skrentny"/>
    <s v="Sylvester Stallone"/>
    <s v="United States"/>
    <n v="94000000"/>
    <n v="54744738"/>
    <s v="Franchise Pictures"/>
    <n v="116"/>
  </r>
  <r>
    <s v="Get Over It"/>
    <s v="PG-13"/>
    <x v="3"/>
    <x v="21"/>
    <s v="March 9, 2001 (United States)"/>
    <n v="5.7"/>
    <x v="10"/>
    <s v="Tommy O'Haver"/>
    <s v="R. Lee Fleming Jr."/>
    <s v="Kirsten Dunst"/>
    <s v="United States"/>
    <n v="22000000"/>
    <n v="19900366"/>
    <s v="Miramax"/>
    <n v="87"/>
  </r>
  <r>
    <s v="Cowboy Bebop: The Movie"/>
    <m/>
    <x v="10"/>
    <x v="21"/>
    <s v="May 16, 2003 (United States)"/>
    <n v="7.9"/>
    <x v="141"/>
    <s v="Directors"/>
    <s v="Keiko Nobumoto"/>
    <s v="Beau Billingslea"/>
    <s v="Japan"/>
    <n v="0"/>
    <n v="3007903"/>
    <s v="Bandai Visual Company"/>
    <n v="115"/>
  </r>
  <r>
    <s v="An American Rhapsody"/>
    <s v="PG-13"/>
    <x v="0"/>
    <x v="21"/>
    <s v="February 28, 2002 (Hungary)"/>
    <n v="6.7"/>
    <x v="41"/>
    <s v="Éva Gárdos"/>
    <s v="Éva Gárdos"/>
    <s v="Nastassja Kinski"/>
    <s v="United States"/>
    <n v="0"/>
    <n v="970676"/>
    <s v="Fireworks Pictures"/>
    <n v="106"/>
  </r>
  <r>
    <s v="Exit Wounds"/>
    <s v="R"/>
    <x v="2"/>
    <x v="21"/>
    <s v="March 16, 2001 (United States)"/>
    <n v="5.6"/>
    <x v="24"/>
    <s v="Andrzej Bartkowiak"/>
    <s v="Ed Horowitz"/>
    <s v="Steven Seagal"/>
    <s v="United States"/>
    <n v="50000000"/>
    <n v="79958599"/>
    <s v="Warner Bros."/>
    <n v="101"/>
  </r>
  <r>
    <s v="Manic"/>
    <s v="R"/>
    <x v="0"/>
    <x v="21"/>
    <s v="May 23, 2003 (United States)"/>
    <n v="7.2"/>
    <x v="149"/>
    <s v="Jordan Melamed"/>
    <s v="Michael Bacall"/>
    <s v="Joseph Gordon-Levitt"/>
    <s v="United States"/>
    <n v="0"/>
    <n v="69958"/>
    <s v="Manic LLC"/>
    <n v="100"/>
  </r>
  <r>
    <s v="Lagaan: Once Upon a Time in India"/>
    <s v="PG"/>
    <x v="0"/>
    <x v="21"/>
    <s v="June 15, 2001 (United States)"/>
    <n v="8.1"/>
    <x v="4"/>
    <s v="Ashutosh Gowariker"/>
    <s v="Ashutosh Gowariker"/>
    <s v="Aamir Khan"/>
    <s v="India"/>
    <n v="0"/>
    <n v="1724806"/>
    <s v="Aamir Khan Productions"/>
    <n v="224"/>
  </r>
  <r>
    <s v="The Majestic"/>
    <s v="PG"/>
    <x v="0"/>
    <x v="21"/>
    <s v="December 21, 2001 (United States)"/>
    <n v="6.9"/>
    <x v="239"/>
    <s v="Frank Darabont"/>
    <s v="Michael Sloane"/>
    <s v="Jim Carrey"/>
    <s v="United States"/>
    <n v="72000000"/>
    <n v="37317673"/>
    <s v="Castle Rock Entertainment"/>
    <n v="152"/>
  </r>
  <r>
    <s v="Valentine"/>
    <s v="R"/>
    <x v="4"/>
    <x v="21"/>
    <s v="February 2, 2001 (United States)"/>
    <n v="4.8"/>
    <x v="19"/>
    <s v="Jamie Blanks"/>
    <s v="Tom Savage"/>
    <s v="Denise Richards"/>
    <s v="Canada"/>
    <n v="29000000"/>
    <n v="36684136"/>
    <s v="Warner Bros."/>
    <n v="96"/>
  </r>
  <r>
    <s v="Final Fantasy: The Spirits Within"/>
    <s v="PG-13"/>
    <x v="10"/>
    <x v="21"/>
    <s v="July 11, 2001 (United States)"/>
    <n v="6.4"/>
    <x v="296"/>
    <s v="Hironobu Sakaguchi"/>
    <s v="Hironobu Sakaguchi"/>
    <s v="Alec Baldwin"/>
    <s v="United States"/>
    <n v="137000000"/>
    <n v="85131830"/>
    <s v="Chris Lee Productions"/>
    <n v="106"/>
  </r>
  <r>
    <s v="The One"/>
    <s v="PG-13"/>
    <x v="2"/>
    <x v="21"/>
    <s v="November 2, 2001 (United States)"/>
    <n v="5.9"/>
    <x v="295"/>
    <s v="James Wong"/>
    <s v="Glen Morgan"/>
    <s v="Jet Li"/>
    <s v="United States"/>
    <n v="49000000"/>
    <n v="74005691"/>
    <s v="Revolution Studios"/>
    <n v="87"/>
  </r>
  <r>
    <s v="Lost and Delirious"/>
    <s v="R"/>
    <x v="0"/>
    <x v="21"/>
    <s v="September 20, 2001 (Israel)"/>
    <n v="6.9"/>
    <x v="20"/>
    <s v="Léa Pool"/>
    <s v="Susan Swan"/>
    <s v="Piper Perabo"/>
    <s v="Canada"/>
    <n v="0"/>
    <n v="396897"/>
    <s v="Cité-Amérique"/>
    <n v="103"/>
  </r>
  <r>
    <s v="Sugar &amp; Spice"/>
    <s v="PG-13"/>
    <x v="3"/>
    <x v="21"/>
    <s v="January 26, 2001 (United States)"/>
    <n v="5.7"/>
    <x v="21"/>
    <s v="Francine McDougall"/>
    <s v="Mandy Nelson"/>
    <s v="Marla Sokoloff"/>
    <s v="United States"/>
    <n v="27000000"/>
    <n v="16923761"/>
    <s v="New Line Cinema"/>
    <n v="81"/>
  </r>
  <r>
    <s v="Cats &amp; Dogs"/>
    <s v="PG"/>
    <x v="2"/>
    <x v="21"/>
    <s v="July 4, 2001 (United States)"/>
    <n v="5.0999999999999996"/>
    <x v="188"/>
    <s v="Lawrence Guterman"/>
    <s v="John Requa"/>
    <s v="Alec Baldwin"/>
    <s v="United States"/>
    <n v="60000000"/>
    <n v="200687492"/>
    <s v="Warner Bros."/>
    <n v="87"/>
  </r>
  <r>
    <s v="Hearts in Atlantis"/>
    <s v="PG-13"/>
    <x v="0"/>
    <x v="21"/>
    <s v="September 28, 2001 (United States)"/>
    <n v="6.9"/>
    <x v="14"/>
    <s v="Scott Hicks"/>
    <s v="Stephen King"/>
    <s v="Anthony Hopkins"/>
    <s v="United States"/>
    <n v="31000000"/>
    <n v="30919415"/>
    <s v="Castle Rock Entertainment"/>
    <n v="101"/>
  </r>
  <r>
    <s v="America's Sweethearts"/>
    <s v="PG-13"/>
    <x v="3"/>
    <x v="21"/>
    <s v="July 20, 2001 (United States)"/>
    <n v="5.7"/>
    <x v="292"/>
    <s v="Joe Roth"/>
    <s v="Billy Crystal"/>
    <s v="Julia Roberts"/>
    <s v="United States"/>
    <n v="46000000"/>
    <n v="138307673"/>
    <s v="Revolution Studios"/>
    <n v="102"/>
  </r>
  <r>
    <s v="Kiss of the Dragon"/>
    <s v="R"/>
    <x v="2"/>
    <x v="21"/>
    <s v="July 6, 2001 (United States)"/>
    <n v="6.6"/>
    <x v="243"/>
    <s v="Chris Nahon"/>
    <s v="Jet Li"/>
    <s v="Jet Li"/>
    <s v="France"/>
    <n v="25000000"/>
    <n v="64437847"/>
    <s v="Twentieth Century Fox"/>
    <n v="98"/>
  </r>
  <r>
    <s v="Captain Corelli's Mandolin"/>
    <s v="R"/>
    <x v="0"/>
    <x v="21"/>
    <s v="August 17, 2001 (United States)"/>
    <n v="5.9"/>
    <x v="24"/>
    <s v="John Madden"/>
    <s v="Shawn Slovo"/>
    <s v="Nicolas Cage"/>
    <s v="United Kingdom"/>
    <n v="57000000"/>
    <n v="62112895"/>
    <s v="Universal Pictures"/>
    <n v="131"/>
  </r>
  <r>
    <s v="The Believer"/>
    <s v="R"/>
    <x v="0"/>
    <x v="21"/>
    <s v="August 23, 2001 (Russia)"/>
    <n v="7.1"/>
    <x v="14"/>
    <s v="Henry Bean"/>
    <s v="Henry Bean"/>
    <s v="Ryan Gosling"/>
    <s v="United States"/>
    <n v="1500000"/>
    <n v="1309316"/>
    <s v="Fuller Films"/>
    <n v="98"/>
  </r>
  <r>
    <s v="Dil Chahta Hai"/>
    <s v="Not Rated"/>
    <x v="3"/>
    <x v="21"/>
    <s v="August 10, 2001 (India)"/>
    <n v="8.1"/>
    <x v="86"/>
    <s v="Farhan Akhtar"/>
    <s v="Kassim Jagmagia"/>
    <s v="Aamir Khan"/>
    <s v="India"/>
    <n v="0"/>
    <n v="316221"/>
    <s v="Excel Entertainment"/>
    <n v="183"/>
  </r>
  <r>
    <s v="Someone Like You"/>
    <s v="PG-13"/>
    <x v="3"/>
    <x v="21"/>
    <s v="March 30, 2001 (United States)"/>
    <n v="6.1"/>
    <x v="33"/>
    <s v="Tony Goldwyn"/>
    <s v="Laura Zigman"/>
    <s v="Ashley Judd"/>
    <s v="United States"/>
    <n v="23000000"/>
    <n v="38689940"/>
    <s v="Fox 2000 Pictures"/>
    <n v="97"/>
  </r>
  <r>
    <s v="Mean Machine"/>
    <s v="R"/>
    <x v="3"/>
    <x v="21"/>
    <s v="December 26, 2001 (United Kingdom)"/>
    <n v="6.5"/>
    <x v="14"/>
    <s v="Barry Skolnick"/>
    <s v="Tracy Keenan Wynn"/>
    <s v="Vinnie Jones"/>
    <s v="United Kingdom"/>
    <n v="0"/>
    <n v="7310206"/>
    <s v="Paramount Pictures"/>
    <n v="99"/>
  </r>
  <r>
    <s v="Enigma"/>
    <s v="R"/>
    <x v="0"/>
    <x v="21"/>
    <s v="June 7, 2002 (United States)"/>
    <n v="6.4"/>
    <x v="20"/>
    <s v="Michael Apted"/>
    <s v="Robert Harris"/>
    <s v="Dougray Scott"/>
    <s v="United Kingdom"/>
    <n v="0"/>
    <n v="15713204"/>
    <s v="Manhattan Pictures International"/>
    <n v="119"/>
  </r>
  <r>
    <s v="The Experiment"/>
    <s v="R"/>
    <x v="0"/>
    <x v="21"/>
    <s v="March 8, 2001 (Germany)"/>
    <n v="7.7"/>
    <x v="411"/>
    <s v="Oliver Hirschbiegel"/>
    <s v="Mario Giordano"/>
    <s v="Moritz Bleibtreu"/>
    <s v="Germany"/>
    <n v="0"/>
    <n v="13782896"/>
    <s v="Typhoon"/>
    <n v="120"/>
  </r>
  <r>
    <s v="Millennium Actress"/>
    <s v="PG"/>
    <x v="10"/>
    <x v="21"/>
    <s v="September 14, 2002 (Japan)"/>
    <n v="7.9"/>
    <x v="151"/>
    <s v="Satoshi Kon"/>
    <s v="Satoshi Kon"/>
    <s v="Miyoko Shôji"/>
    <s v="Japan"/>
    <n v="0"/>
    <n v="262891"/>
    <s v="Bandai Visual Company"/>
    <n v="87"/>
  </r>
  <r>
    <s v="The Tailor of Panama"/>
    <s v="R"/>
    <x v="3"/>
    <x v="21"/>
    <s v="March 30, 2001 (United States)"/>
    <n v="6.2"/>
    <x v="101"/>
    <s v="John Boorman"/>
    <s v="John le Carré"/>
    <s v="Pierce Brosnan"/>
    <s v="United States"/>
    <n v="21000000"/>
    <n v="28008462"/>
    <s v="Columbia Pictures"/>
    <n v="109"/>
  </r>
  <r>
    <s v="Formula 51"/>
    <s v="R"/>
    <x v="2"/>
    <x v="21"/>
    <s v="October 18, 2002 (United States)"/>
    <n v="6.3"/>
    <x v="293"/>
    <s v="Ronny Yu"/>
    <s v="Stel Pavlou"/>
    <s v="Samuel L. Jackson"/>
    <s v="United Kingdom"/>
    <n v="27000000"/>
    <n v="12881605"/>
    <s v="Alliance Atlantis Communications"/>
    <n v="93"/>
  </r>
  <r>
    <s v="15 Minutes"/>
    <s v="R"/>
    <x v="2"/>
    <x v="21"/>
    <s v="March 9, 2001 (United States)"/>
    <n v="6.1"/>
    <x v="13"/>
    <s v="John Herzfeld"/>
    <s v="John Herzfeld"/>
    <s v="Robert De Niro"/>
    <s v="United States"/>
    <n v="60000000"/>
    <n v="56359980"/>
    <s v="New Line Cinema"/>
    <n v="120"/>
  </r>
  <r>
    <s v="Iris"/>
    <s v="R"/>
    <x v="5"/>
    <x v="21"/>
    <s v="March 29, 2002 (United States)"/>
    <n v="7"/>
    <x v="10"/>
    <s v="Richard Eyre"/>
    <s v="John Bayley"/>
    <s v="Judi Dench"/>
    <s v="United Kingdom"/>
    <n v="5500000"/>
    <n v="16153953"/>
    <s v="British Broadcasting Corporation (BBC)"/>
    <n v="91"/>
  </r>
  <r>
    <s v="Nowhere in Africa"/>
    <s v="R"/>
    <x v="5"/>
    <x v="21"/>
    <s v="May 16, 2003 (United States)"/>
    <n v="7.5"/>
    <x v="38"/>
    <s v="Caroline Link"/>
    <s v="Caroline Link"/>
    <s v="Juliane Köhler"/>
    <s v="Germany"/>
    <n v="0"/>
    <n v="24322180"/>
    <s v="BKM, kulturelle Filmförderung des Bundes"/>
    <n v="141"/>
  </r>
  <r>
    <s v="Crazy/Beautiful"/>
    <s v="PG-13"/>
    <x v="0"/>
    <x v="21"/>
    <s v="June 29, 2001 (United States)"/>
    <n v="6.4"/>
    <x v="33"/>
    <s v="John Stockwell"/>
    <s v="Phil Hay"/>
    <s v="Kirsten Dunst"/>
    <s v="United States"/>
    <n v="13000000"/>
    <n v="19937988"/>
    <s v="Touchstone Pictures"/>
    <n v="99"/>
  </r>
  <r>
    <s v="Angel Eyes"/>
    <s v="R"/>
    <x v="0"/>
    <x v="21"/>
    <s v="May 18, 2001 (United States)"/>
    <n v="5.6"/>
    <x v="301"/>
    <s v="Luis Mandoki"/>
    <s v="Gerald Di Pego"/>
    <s v="Jennifer Lopez"/>
    <s v="United States"/>
    <n v="53000000"/>
    <n v="29715606"/>
    <s v="Franchise Pictures"/>
    <n v="102"/>
  </r>
  <r>
    <s v="No Man's Land"/>
    <s v="R"/>
    <x v="3"/>
    <x v="21"/>
    <s v="September 19, 2001 (France)"/>
    <n v="7.9"/>
    <x v="147"/>
    <s v="Danis Tanovic"/>
    <s v="Danis Tanovic"/>
    <s v="Branko Djuric"/>
    <s v="France"/>
    <n v="0"/>
    <n v="4858869"/>
    <s v="Noé Productions"/>
    <n v="98"/>
  </r>
  <r>
    <s v="Kabhi Khushi Kabhie Gham..."/>
    <s v="Not Rated"/>
    <x v="0"/>
    <x v="21"/>
    <s v="December 14, 2001 (United States)"/>
    <n v="7.4"/>
    <x v="247"/>
    <s v="Karan Johar"/>
    <s v="Karan Johar"/>
    <s v="Shah Rukh Khan"/>
    <s v="India"/>
    <n v="7500000"/>
    <n v="11334547"/>
    <s v="Dharma Productions"/>
    <n v="210"/>
  </r>
  <r>
    <s v="Buffalo Soldiers"/>
    <s v="R"/>
    <x v="3"/>
    <x v="21"/>
    <s v="October 31, 2002 (Germany)"/>
    <n v="6.8"/>
    <x v="33"/>
    <s v="Gregor Jordan"/>
    <s v="Robert O'Connor"/>
    <s v="Joaquin Phoenix"/>
    <s v="United Kingdom"/>
    <n v="15000000"/>
    <n v="2300684"/>
    <s v="FilmFour"/>
    <n v="98"/>
  </r>
  <r>
    <s v="The Anniversary Party"/>
    <s v="R"/>
    <x v="3"/>
    <x v="21"/>
    <s v="June 29, 2001 (United States)"/>
    <n v="6.3"/>
    <x v="140"/>
    <s v="Alan Cumming"/>
    <s v="Jennifer Jason Leigh"/>
    <s v="Alan Cumming"/>
    <s v="United States"/>
    <n v="0"/>
    <n v="4931888"/>
    <s v="Fine Line Features"/>
    <n v="115"/>
  </r>
  <r>
    <s v="Blow Dry"/>
    <s v="R"/>
    <x v="3"/>
    <x v="21"/>
    <s v="March 30, 2001 (United Kingdom)"/>
    <n v="6.3"/>
    <x v="140"/>
    <s v="Paddy Breathnach"/>
    <s v="Simon Beaufoy"/>
    <s v="Alan Rickman"/>
    <s v="United States"/>
    <n v="0"/>
    <n v="830286"/>
    <s v="IMF Internationale Medien und Film GmbH &amp; Co. Produktions KG"/>
    <n v="94"/>
  </r>
  <r>
    <s v="The Musketeer"/>
    <s v="PG-13"/>
    <x v="2"/>
    <x v="21"/>
    <s v="September 7, 2001 (United States)"/>
    <n v="4.8"/>
    <x v="21"/>
    <s v="Peter Hyams"/>
    <s v="Alexandre Dumas"/>
    <s v="Justin Chambers"/>
    <s v="Germany"/>
    <n v="40000000"/>
    <n v="32533802"/>
    <s v="Centurion"/>
    <n v="104"/>
  </r>
  <r>
    <s v="O"/>
    <s v="R"/>
    <x v="0"/>
    <x v="21"/>
    <s v="August 31, 2001 (United States)"/>
    <n v="6.1"/>
    <x v="97"/>
    <s v="Tim Blake Nelson"/>
    <s v="William Shakespeare"/>
    <s v="Mekhi Phifer"/>
    <s v="United States"/>
    <n v="5000000"/>
    <n v="19260537"/>
    <s v="Chickie the Cop"/>
    <n v="95"/>
  </r>
  <r>
    <s v="Birthday Girl"/>
    <s v="R"/>
    <x v="3"/>
    <x v="21"/>
    <s v="February 1, 2002 (United States)"/>
    <n v="6.1"/>
    <x v="151"/>
    <s v="Jez Butterworth"/>
    <s v="Tom Butterworth"/>
    <s v="Nicole Kidman"/>
    <s v="United Kingdom"/>
    <n v="13000000"/>
    <n v="16171098"/>
    <s v="FilmFour"/>
    <n v="93"/>
  </r>
  <r>
    <s v="Human Nature"/>
    <s v="R"/>
    <x v="3"/>
    <x v="21"/>
    <s v="September 12, 2001 (France)"/>
    <n v="6.4"/>
    <x v="10"/>
    <s v="Michel Gondry"/>
    <s v="Charlie Kaufman"/>
    <s v="Tim Robbins"/>
    <s v="France"/>
    <n v="0"/>
    <n v="1574660"/>
    <s v="Fine Line Features"/>
    <n v="96"/>
  </r>
  <r>
    <s v="Made"/>
    <s v="R"/>
    <x v="3"/>
    <x v="21"/>
    <s v="August 31, 2001 (United States)"/>
    <n v="6.4"/>
    <x v="10"/>
    <s v="Jon Favreau"/>
    <s v="Jon Favreau"/>
    <s v="Vince Vaughn"/>
    <s v="United States"/>
    <n v="5000000"/>
    <n v="5480653"/>
    <s v="Artisan Entertainment"/>
    <n v="95"/>
  </r>
  <r>
    <s v="One Night at McCool's"/>
    <s v="R"/>
    <x v="3"/>
    <x v="21"/>
    <s v="April 27, 2001 (United States)"/>
    <n v="6.1"/>
    <x v="17"/>
    <s v="Harald Zwart"/>
    <s v="Stan Seidel"/>
    <s v="Liv Tyler"/>
    <s v="United States"/>
    <n v="18000000"/>
    <n v="13578186"/>
    <s v="October Films"/>
    <n v="93"/>
  </r>
  <r>
    <s v="Dr. Dolittle 2"/>
    <s v="PG"/>
    <x v="3"/>
    <x v="21"/>
    <s v="June 22, 2001 (United States)"/>
    <n v="4.7"/>
    <x v="82"/>
    <s v="Steve Carr"/>
    <s v="Hugh Lofting"/>
    <s v="Eddie Murphy"/>
    <s v="United States"/>
    <n v="70000000"/>
    <n v="176104344"/>
    <s v="Twentieth Century Fox"/>
    <n v="8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x v="0"/>
    <x v="0"/>
    <s v="June 13, 1980 "/>
    <x v="0"/>
    <x v="0"/>
    <n v="8.4"/>
    <n v="927000"/>
    <s v="Stanley Kubrick"/>
    <s v="Stephen King"/>
    <s v="Jack Nicholson"/>
    <s v="United Kingdom"/>
    <n v="19000000"/>
    <n v="46998772"/>
    <s v="Warner Bros."/>
    <n v="146"/>
  </r>
  <r>
    <x v="1"/>
    <x v="0"/>
    <s v="July 2, 1980 "/>
    <x v="1"/>
    <x v="0"/>
    <n v="5.8"/>
    <n v="65000"/>
    <s v="Randal Kleiser"/>
    <s v="Henry De Vere Stacpoole"/>
    <s v="Brooke Shields"/>
    <s v="United States"/>
    <n v="4500000"/>
    <n v="58853106"/>
    <s v="Columbia Pictures"/>
    <n v="104"/>
  </r>
  <r>
    <x v="2"/>
    <x v="0"/>
    <s v="June 20, 1980 "/>
    <x v="0"/>
    <x v="0"/>
    <n v="8.6999999999999993"/>
    <n v="1200000"/>
    <s v="Irvin Kershner"/>
    <s v="Leigh Brackett"/>
    <s v="Mark Hamill"/>
    <s v="United States"/>
    <n v="18000000"/>
    <n v="538375067"/>
    <s v="Lucasfilm"/>
    <n v="124"/>
  </r>
  <r>
    <x v="3"/>
    <x v="0"/>
    <s v="July 2, 1980 "/>
    <x v="1"/>
    <x v="0"/>
    <n v="7.7"/>
    <n v="221000"/>
    <s v="Jim Abrahams"/>
    <s v="Jim Abrahams"/>
    <s v="Robert Hays"/>
    <s v="United States"/>
    <n v="3500000"/>
    <n v="83453539"/>
    <s v="Paramount Pictures"/>
    <n v="88"/>
  </r>
  <r>
    <x v="3"/>
    <x v="0"/>
    <s v="July 25, 1980 "/>
    <x v="1"/>
    <x v="0"/>
    <n v="7.3"/>
    <n v="108000"/>
    <s v="Harold Ramis"/>
    <s v="Brian Doyle-Murray"/>
    <s v="Chevy Chase"/>
    <s v="United States"/>
    <n v="6000000"/>
    <n v="39846344"/>
    <s v="Orion Pictures"/>
    <n v="98"/>
  </r>
  <r>
    <x v="4"/>
    <x v="0"/>
    <s v="May 9, 1980 "/>
    <x v="2"/>
    <x v="0"/>
    <n v="6.4"/>
    <n v="123000"/>
    <s v="Sean S. Cunningham"/>
    <s v="Victor Miller"/>
    <s v="Betsy Palmer"/>
    <s v="United States"/>
    <n v="550000"/>
    <n v="39754601"/>
    <s v="Paramount Pictures"/>
    <n v="95"/>
  </r>
  <r>
    <x v="2"/>
    <x v="0"/>
    <s v="June 20, 1980 "/>
    <x v="0"/>
    <x v="0"/>
    <n v="7.9"/>
    <n v="188000"/>
    <s v="John Landis"/>
    <s v="Dan Aykroyd"/>
    <s v="John Belushi"/>
    <s v="United States"/>
    <n v="27000000"/>
    <n v="115229890"/>
    <s v="Universal Pictures"/>
    <n v="133"/>
  </r>
  <r>
    <x v="5"/>
    <x v="0"/>
    <s v="December 19, 1980 "/>
    <x v="3"/>
    <x v="0"/>
    <n v="8.1999999999999993"/>
    <n v="330000"/>
    <s v="Martin Scorsese"/>
    <s v="Jake LaMotta"/>
    <s v="Robert De Niro"/>
    <s v="United States"/>
    <n v="18000000"/>
    <n v="23402427"/>
    <s v="Chartoff-Winkler Productions"/>
    <n v="129"/>
  </r>
  <r>
    <x v="2"/>
    <x v="0"/>
    <s v="June 19, 1981 "/>
    <x v="0"/>
    <x v="0"/>
    <n v="6.8"/>
    <n v="101000"/>
    <s v="Richard Lester"/>
    <s v="Jerry Siegel"/>
    <s v="Gene Hackman"/>
    <s v="United States"/>
    <n v="54000000"/>
    <n v="108185706"/>
    <s v="Dovemead Films"/>
    <n v="127"/>
  </r>
  <r>
    <x v="5"/>
    <x v="0"/>
    <s v="May 16, 1980 "/>
    <x v="2"/>
    <x v="0"/>
    <n v="7"/>
    <n v="10000"/>
    <s v="Walter Hill"/>
    <s v="Bill Bryden"/>
    <s v="David Carradine"/>
    <s v="United States"/>
    <n v="10000000"/>
    <n v="15795189"/>
    <s v="United Artists"/>
    <n v="100"/>
  </r>
  <r>
    <x v="2"/>
    <x v="0"/>
    <s v="December 17, 1980 "/>
    <x v="3"/>
    <x v="0"/>
    <n v="6.1"/>
    <n v="18000"/>
    <s v="Buddy Van Horn"/>
    <s v="Stanford Sherman"/>
    <s v="Clint Eastwood"/>
    <s v="United States"/>
    <n v="15000000"/>
    <n v="70687344"/>
    <s v="The Malpaso Company"/>
    <n v="116"/>
  </r>
  <r>
    <x v="1"/>
    <x v="0"/>
    <s v="October 26, 1984 "/>
    <x v="4"/>
    <x v="0"/>
    <n v="7.3"/>
    <n v="54000"/>
    <s v="Jamie Uys"/>
    <s v="Jamie Uys"/>
    <s v="N!xau"/>
    <s v="South Africa"/>
    <n v="5000000"/>
    <n v="30031783"/>
    <s v="C.A.T. Films"/>
    <n v="109"/>
  </r>
  <r>
    <x v="1"/>
    <x v="0"/>
    <s v="December 12, 1980 "/>
    <x v="3"/>
    <x v="0"/>
    <n v="5.3"/>
    <n v="30000"/>
    <s v="Robert Altman"/>
    <s v="Jules Feiffer"/>
    <s v="Robin Williams"/>
    <s v="United States"/>
    <n v="20000000"/>
    <n v="49823037"/>
    <s v="Paramount Pictures"/>
    <n v="114"/>
  </r>
  <r>
    <x v="0"/>
    <x v="0"/>
    <s v="September 19, 1980 "/>
    <x v="5"/>
    <x v="0"/>
    <n v="7.7"/>
    <n v="49000"/>
    <s v="Robert Redford"/>
    <s v="Judith Guest"/>
    <s v="Donald Sutherland"/>
    <s v="United States"/>
    <n v="6000000"/>
    <n v="54766923"/>
    <s v="Paramount Pictures"/>
    <n v="124"/>
  </r>
  <r>
    <x v="6"/>
    <x v="0"/>
    <s v="July 25, 1980 "/>
    <x v="1"/>
    <x v="0"/>
    <n v="7.1"/>
    <n v="37000"/>
    <s v="Brian De Palma"/>
    <s v="Brian De Palma"/>
    <s v="Michael Caine"/>
    <s v="United States"/>
    <n v="6500000"/>
    <n v="31899000"/>
    <s v="Filmways Pictures"/>
    <n v="104"/>
  </r>
  <r>
    <x v="0"/>
    <x v="0"/>
    <s v="October 3, 1980 "/>
    <x v="4"/>
    <x v="0"/>
    <n v="7.2"/>
    <n v="27000"/>
    <s v="Jeannot Szwarc"/>
    <s v="Richard Matheson"/>
    <s v="Christopher Reeve"/>
    <s v="United States"/>
    <n v="5100000"/>
    <n v="9709597"/>
    <s v="Rastar Pictures"/>
    <n v="103"/>
  </r>
  <r>
    <x v="0"/>
    <x v="0"/>
    <s v="May 16, 1980 "/>
    <x v="2"/>
    <x v="0"/>
    <n v="6.6"/>
    <n v="21000"/>
    <s v="Alan Parker"/>
    <s v="Christopher Gore"/>
    <s v="Eddie Barth"/>
    <s v="United States"/>
    <n v="0"/>
    <n v="21202829"/>
    <s v="Metro-Goldwyn-Mayer (MGM)"/>
    <n v="134"/>
  </r>
  <r>
    <x v="3"/>
    <x v="0"/>
    <s v="December 19, 1980 "/>
    <x v="3"/>
    <x v="0"/>
    <n v="6.9"/>
    <n v="29000"/>
    <s v="Colin Higgins"/>
    <s v="Patricia Resnick"/>
    <s v="Jane Fonda"/>
    <s v="United States"/>
    <n v="10000000"/>
    <n v="103300686"/>
    <s v="IPC Films"/>
    <n v="109"/>
  </r>
  <r>
    <x v="4"/>
    <x v="0"/>
    <s v="February 8, 1980 "/>
    <x v="6"/>
    <x v="0"/>
    <n v="6.8"/>
    <n v="66000"/>
    <s v="John Carpenter"/>
    <s v="John Carpenter"/>
    <s v="Adrienne Barbeau"/>
    <s v="United States"/>
    <n v="1000000"/>
    <n v="21448782"/>
    <s v="AVCO Embassy Pictures"/>
    <n v="89"/>
  </r>
  <r>
    <x v="3"/>
    <x v="0"/>
    <s v="December 12, 1980 "/>
    <x v="3"/>
    <x v="0"/>
    <n v="6.8"/>
    <n v="26000"/>
    <s v="Sidney Poitier"/>
    <s v="Bruce Jay Friedman"/>
    <s v="Gene Wilder"/>
    <s v="United States"/>
    <n v="0"/>
    <n v="101300000"/>
    <s v="Columbia Pictures"/>
    <n v="111"/>
  </r>
  <r>
    <x v="6"/>
    <x v="0"/>
    <s v="February 15, 1980 "/>
    <x v="6"/>
    <x v="0"/>
    <n v="6.5"/>
    <n v="20000"/>
    <s v="William Friedkin"/>
    <s v="William Friedkin"/>
    <s v="Al Pacino"/>
    <s v="West Germany"/>
    <n v="11000000"/>
    <n v="19814523"/>
    <s v="Lorimar Film Entertainment"/>
    <n v="102"/>
  </r>
  <r>
    <x v="1"/>
    <x v="0"/>
    <s v="April 24, 1981 "/>
    <x v="7"/>
    <x v="0"/>
    <n v="6.8"/>
    <n v="14000"/>
    <s v="Michael Cimino"/>
    <s v="Michael Cimino"/>
    <s v="Kris Kristofferson"/>
    <s v="United States"/>
    <n v="44000000"/>
    <n v="3484523"/>
    <s v="Partisan Productions"/>
    <n v="219"/>
  </r>
  <r>
    <x v="2"/>
    <x v="0"/>
    <s v="August 1, 1980 "/>
    <x v="8"/>
    <x v="0"/>
    <n v="6.7"/>
    <n v="22000"/>
    <s v="Don Taylor"/>
    <s v="Thomas Hunter"/>
    <s v="Kirk Douglas"/>
    <s v="United States"/>
    <n v="12000000"/>
    <n v="16647800"/>
    <s v="Bryna Productions"/>
    <n v="103"/>
  </r>
  <r>
    <x v="7"/>
    <x v="0"/>
    <s v="August 8, 1980 "/>
    <x v="8"/>
    <x v="0"/>
    <n v="5.3"/>
    <n v="12000"/>
    <s v="Robert Greenwald"/>
    <s v="Richard Christian Danus"/>
    <s v="Olivia Newton-John"/>
    <s v="United States"/>
    <n v="20000000"/>
    <n v="22762571"/>
    <s v="Universal Pictures"/>
    <n v="96"/>
  </r>
  <r>
    <x v="0"/>
    <x v="0"/>
    <s v="June 6, 1980 "/>
    <x v="0"/>
    <x v="0"/>
    <n v="6.4"/>
    <n v="14000"/>
    <s v="James Bridges"/>
    <s v="Aaron Latham"/>
    <s v="John Travolta"/>
    <s v="United States"/>
    <n v="0"/>
    <n v="46918287"/>
    <s v="Paramount Pictures"/>
    <n v="132"/>
  </r>
  <r>
    <x v="4"/>
    <x v="0"/>
    <s v="December 25, 1980 "/>
    <x v="3"/>
    <x v="0"/>
    <n v="6.9"/>
    <n v="33000"/>
    <s v="Ken Russell"/>
    <s v="Paddy Chayefsky"/>
    <s v="William Hurt"/>
    <s v="United States"/>
    <n v="0"/>
    <n v="19853892"/>
    <s v="Warner Bros."/>
    <n v="102"/>
  </r>
  <r>
    <x v="3"/>
    <x v="0"/>
    <s v="March 21, 1980 "/>
    <x v="9"/>
    <x v="0"/>
    <n v="6.5"/>
    <n v="5100"/>
    <s v="Ron Maxwell"/>
    <s v="Kimi Peck"/>
    <s v="Tatum O'Neal"/>
    <s v="United States"/>
    <n v="0"/>
    <n v="34326249"/>
    <s v="Stephen Friedman/Kings Road Productions"/>
    <n v="96"/>
  </r>
  <r>
    <x v="2"/>
    <x v="0"/>
    <s v="August 1, 1980 "/>
    <x v="8"/>
    <x v="0"/>
    <n v="5"/>
    <n v="4100"/>
    <s v="Jerry Jameson"/>
    <s v="Adam Kennedy"/>
    <s v="Jason Robards"/>
    <s v="United Kingdom"/>
    <n v="36000000"/>
    <m/>
    <s v="ITC Films"/>
    <n v="115"/>
  </r>
  <r>
    <x v="6"/>
    <x v="0"/>
    <s v="June 20, 1980 "/>
    <x v="0"/>
    <x v="0"/>
    <n v="7.2"/>
    <n v="17000"/>
    <s v="Stuart Rosenberg"/>
    <s v="W.D. Richter"/>
    <s v="Robert Redford"/>
    <s v="United States"/>
    <n v="9000000"/>
    <n v="37121708"/>
    <s v="Twentieth Century Fox"/>
    <n v="131"/>
  </r>
  <r>
    <x v="6"/>
    <x v="0"/>
    <s v="February 1, 1980 "/>
    <x v="6"/>
    <x v="0"/>
    <n v="6.2"/>
    <n v="22000"/>
    <s v="Paul Schrader"/>
    <s v="Paul Schrader"/>
    <s v="Richard Gere"/>
    <s v="United States"/>
    <n v="4800000"/>
    <n v="22743674"/>
    <s v="Paramount Pictures"/>
    <n v="117"/>
  </r>
  <r>
    <x v="3"/>
    <x v="0"/>
    <s v="September 26, 1980 "/>
    <x v="5"/>
    <x v="0"/>
    <n v="7.1"/>
    <n v="8900"/>
    <s v="Tony Bill"/>
    <s v="Alan Ormsby"/>
    <s v="Chris Makepeace"/>
    <s v="United States"/>
    <n v="0"/>
    <n v="22482952"/>
    <s v="Twentieth Century Fox"/>
    <n v="102"/>
  </r>
  <r>
    <x v="4"/>
    <x v="0"/>
    <s v="July 18, 1980 "/>
    <x v="1"/>
    <x v="0"/>
    <n v="5.4"/>
    <n v="16000"/>
    <s v="Paul Lynch"/>
    <s v="William Gray"/>
    <s v="Leslie Nielsen"/>
    <s v="Canada"/>
    <n v="0"/>
    <n v="14796236"/>
    <s v="Guardian Trust Company"/>
    <n v="92"/>
  </r>
  <r>
    <x v="2"/>
    <x v="0"/>
    <s v="August 15, 1980 "/>
    <x v="8"/>
    <x v="0"/>
    <n v="5.3"/>
    <n v="15000"/>
    <s v="Hal Needham"/>
    <s v="Hal Needham"/>
    <s v="Burt Reynolds"/>
    <s v="United States"/>
    <n v="0"/>
    <n v="66132626"/>
    <s v="Universal Pictures"/>
    <n v="100"/>
  </r>
  <r>
    <x v="0"/>
    <x v="0"/>
    <s v="April 24, 1981 "/>
    <x v="7"/>
    <x v="0"/>
    <n v="6.1"/>
    <n v="604"/>
    <s v="Lamont Johnson"/>
    <s v="David Eyre"/>
    <s v="Scott Glenn"/>
    <s v="United States"/>
    <n v="5100000"/>
    <n v="534816"/>
    <s v="Cattle Annie Productions"/>
    <n v="97"/>
  </r>
  <r>
    <x v="3"/>
    <x v="0"/>
    <s v="December 19, 1980 "/>
    <x v="3"/>
    <x v="0"/>
    <n v="6.7"/>
    <n v="9100"/>
    <s v="Jay Sandrich"/>
    <s v="Neil Simon"/>
    <s v="Goldie Hawn"/>
    <s v="United States"/>
    <n v="0"/>
    <n v="43995918"/>
    <s v="Rastar Films"/>
    <n v="102"/>
  </r>
  <r>
    <x v="3"/>
    <x v="0"/>
    <s v="October 10, 1980 "/>
    <x v="4"/>
    <x v="0"/>
    <n v="6.2"/>
    <n v="24000"/>
    <s v="Howard Zieff"/>
    <s v="Nancy Meyers"/>
    <s v="Goldie Hawn"/>
    <s v="United States"/>
    <n v="10000000"/>
    <n v="69847348"/>
    <s v="Warner Bros."/>
    <n v="109"/>
  </r>
  <r>
    <x v="3"/>
    <x v="0"/>
    <s v="May 30, 1980 "/>
    <x v="2"/>
    <x v="0"/>
    <n v="6.3"/>
    <n v="4300"/>
    <s v="Floyd Mutrux"/>
    <s v="Floyd Mutrux"/>
    <s v="Tony Danza"/>
    <s v="United States"/>
    <n v="4000000"/>
    <n v="10000000"/>
    <s v="PolyGram Filmed Entertainment"/>
    <n v="91"/>
  </r>
  <r>
    <x v="3"/>
    <x v="0"/>
    <s v="October 24, 1980 "/>
    <x v="4"/>
    <x v="0"/>
    <n v="6"/>
    <n v="11000"/>
    <s v="Kevin Connor"/>
    <s v="Robert Jaffe"/>
    <s v="Rory Calhoun"/>
    <s v="United States"/>
    <n v="3000000"/>
    <n v="6342668"/>
    <s v="Camp Hill"/>
    <n v="101"/>
  </r>
  <r>
    <x v="0"/>
    <x v="0"/>
    <s v="December 19, 1980 "/>
    <x v="3"/>
    <x v="0"/>
    <n v="5.9"/>
    <n v="4000"/>
    <s v="Richard Fleischer"/>
    <s v="Samson Raphaelson"/>
    <s v="Laurence Olivier"/>
    <s v="United States"/>
    <n v="0"/>
    <n v="27118000"/>
    <s v="EMI Films"/>
    <n v="115"/>
  </r>
  <r>
    <x v="5"/>
    <x v="0"/>
    <s v="March 7, 1980 "/>
    <x v="9"/>
    <x v="0"/>
    <n v="7.5"/>
    <n v="17000"/>
    <s v="Michael Apted"/>
    <s v="Thomas Rickman"/>
    <s v="Sissy Spacek"/>
    <s v="United States"/>
    <n v="0"/>
    <n v="67182787"/>
    <s v="Universal Pictures"/>
    <n v="124"/>
  </r>
  <r>
    <x v="8"/>
    <x v="0"/>
    <s v="October 9, 1981 "/>
    <x v="4"/>
    <x v="0"/>
    <n v="6.3"/>
    <n v="5700"/>
    <s v="John Hough"/>
    <s v="Brian Clemens"/>
    <s v="Bette Davis"/>
    <s v="United States"/>
    <n v="0"/>
    <n v="5000000"/>
    <s v="Walt Disney Productions"/>
    <n v="84"/>
  </r>
  <r>
    <x v="0"/>
    <x v="0"/>
    <s v="July 3, 1980 "/>
    <x v="1"/>
    <x v="1"/>
    <n v="7.9"/>
    <n v="13000"/>
    <s v="Bruce Beresford"/>
    <s v="Jonathan Hardy"/>
    <s v="Edward Woodward"/>
    <s v="Australia"/>
    <n v="0"/>
    <m/>
    <s v="The South Australian Film Corporation"/>
    <n v="107"/>
  </r>
  <r>
    <x v="2"/>
    <x v="0"/>
    <s v="June 27, 1980 "/>
    <x v="0"/>
    <x v="0"/>
    <n v="7.1"/>
    <n v="9000"/>
    <s v="Richard Rush"/>
    <s v="Lawrence B. Marcus"/>
    <s v="Peter O'Toole"/>
    <s v="United States"/>
    <n v="3500000"/>
    <n v="7063886"/>
    <s v="Melvin Simon Productions"/>
    <n v="131"/>
  </r>
  <r>
    <x v="5"/>
    <x v="0"/>
    <s v="April 25, 1980 "/>
    <x v="7"/>
    <x v="0"/>
    <n v="6.6"/>
    <n v="11000"/>
    <s v="Art Linson"/>
    <s v="Hunter S. Thompson"/>
    <s v="Peter Boyle"/>
    <s v="United States"/>
    <n v="0"/>
    <n v="6659377"/>
    <s v="Universal Pictures"/>
    <n v="99"/>
  </r>
  <r>
    <x v="4"/>
    <x v="0"/>
    <s v="October 31, 1980 "/>
    <x v="4"/>
    <x v="0"/>
    <n v="4.8"/>
    <n v="2000"/>
    <s v="Mike Newell"/>
    <s v="Allan Scott"/>
    <s v="Charlton Heston"/>
    <s v="United Kingdom"/>
    <n v="0"/>
    <n v="8415112"/>
    <s v="EMI Films"/>
    <n v="101"/>
  </r>
  <r>
    <x v="3"/>
    <x v="0"/>
    <s v="July 18, 1980 "/>
    <x v="1"/>
    <x v="0"/>
    <n v="6.1"/>
    <n v="12000"/>
    <s v="Tommy Chong"/>
    <s v="Tommy Chong"/>
    <s v="Cheech Marin"/>
    <s v="United States"/>
    <n v="0"/>
    <n v="41675194"/>
    <s v="Universal Pictures"/>
    <n v="99"/>
  </r>
  <r>
    <x v="2"/>
    <x v="0"/>
    <s v="June 13, 1980 "/>
    <x v="0"/>
    <x v="0"/>
    <n v="5.3"/>
    <n v="3900"/>
    <s v="Michael Ritchie"/>
    <s v="Peter Benchley"/>
    <s v="Michael Caine"/>
    <s v="United States"/>
    <n v="22000000"/>
    <n v="15716828"/>
    <s v="Universal Pictures"/>
    <n v="109"/>
  </r>
  <r>
    <x v="4"/>
    <x v="0"/>
    <s v="November 7, 1980 "/>
    <x v="10"/>
    <x v="0"/>
    <n v="4.5999999999999996"/>
    <n v="3900"/>
    <s v="Ulli Lommel"/>
    <s v="Ulli Lommel"/>
    <s v="Suzanna Love"/>
    <s v="United States"/>
    <n v="300000"/>
    <m/>
    <s v="The Jerry Gross Organization"/>
    <n v="82"/>
  </r>
  <r>
    <x v="2"/>
    <x v="0"/>
    <s v="May 9, 1980 "/>
    <x v="2"/>
    <x v="0"/>
    <n v="5.0999999999999996"/>
    <n v="3100"/>
    <s v="Clive Donner"/>
    <s v="Mel Brooks"/>
    <s v="Don Adams"/>
    <s v="United States"/>
    <n v="15000000"/>
    <n v="14662035"/>
    <s v="Universal Pictures"/>
    <n v="94"/>
  </r>
  <r>
    <x v="5"/>
    <x v="0"/>
    <s v="May 16, 1981 "/>
    <x v="2"/>
    <x v="2"/>
    <n v="8.3000000000000007"/>
    <n v="15000"/>
    <s v="Moustapha Akkad"/>
    <s v="David Butler"/>
    <s v="Anthony Quinn"/>
    <s v="Libya"/>
    <n v="35000000"/>
    <m/>
    <s v="Falcon International Productions"/>
    <n v="173"/>
  </r>
  <r>
    <x v="3"/>
    <x v="0"/>
    <s v="September 26, 1980 "/>
    <x v="5"/>
    <x v="0"/>
    <n v="7.3"/>
    <n v="22000"/>
    <s v="Woody Allen"/>
    <s v="Woody Allen"/>
    <s v="Woody Allen"/>
    <s v="United States"/>
    <n v="10000000"/>
    <n v="10389003"/>
    <s v="Jack Rollins &amp; Charles H. Joffe Productions"/>
    <n v="89"/>
  </r>
  <r>
    <x v="3"/>
    <x v="0"/>
    <s v="September 19, 1980 "/>
    <x v="5"/>
    <x v="0"/>
    <n v="6.8"/>
    <n v="4500"/>
    <s v="Jonathan Demme"/>
    <s v="Bo Goldman"/>
    <s v="Paul Le Mat"/>
    <s v="United States"/>
    <n v="7000000"/>
    <n v="4309490"/>
    <s v="Universal Pictures"/>
    <n v="95"/>
  </r>
  <r>
    <x v="5"/>
    <x v="0"/>
    <s v="June 20, 1980 "/>
    <x v="0"/>
    <x v="0"/>
    <n v="4.2"/>
    <n v="3700"/>
    <s v="Nancy Walker"/>
    <s v="Bronte Woodard"/>
    <s v="Ray Simpson"/>
    <s v="United States"/>
    <n v="20000000"/>
    <m/>
    <s v="EMI Films"/>
    <n v="124"/>
  </r>
  <r>
    <x v="2"/>
    <x v="0"/>
    <s v="June 11, 1980 "/>
    <x v="0"/>
    <x v="0"/>
    <n v="6.1"/>
    <n v="11000"/>
    <s v="Clint Eastwood"/>
    <s v="Dennis Hackin"/>
    <s v="Clint Eastwood"/>
    <s v="United States"/>
    <n v="6500000"/>
    <n v="24265659"/>
    <s v="Warner Bros."/>
    <n v="116"/>
  </r>
  <r>
    <x v="3"/>
    <x v="0"/>
    <s v="April 8, 1981 "/>
    <x v="7"/>
    <x v="0"/>
    <n v="7"/>
    <n v="6700"/>
    <s v="Federico Fellini"/>
    <s v="Federico Fellini"/>
    <s v="Marcello Mastroianni"/>
    <s v="Italy"/>
    <n v="0"/>
    <n v="12516"/>
    <s v="Opera Film Produzione"/>
    <n v="139"/>
  </r>
  <r>
    <x v="3"/>
    <x v="0"/>
    <s v="November 21, 1980 "/>
    <x v="10"/>
    <x v="0"/>
    <n v="6.7"/>
    <n v="2900"/>
    <s v="Lang Elliott"/>
    <s v="Tim Conway"/>
    <s v="Tim Conway"/>
    <s v="United States"/>
    <n v="0"/>
    <m/>
    <s v="Tri Star Productions"/>
    <n v="91"/>
  </r>
  <r>
    <x v="2"/>
    <x v="0"/>
    <s v="March 28, 1980 "/>
    <x v="9"/>
    <x v="0"/>
    <n v="4.5999999999999996"/>
    <n v="2600"/>
    <s v="James Goldstone"/>
    <s v="Gordon Thomas"/>
    <s v="Paul Newman"/>
    <s v="United States"/>
    <n v="20000000"/>
    <n v="3763988"/>
    <s v="International Cinema"/>
    <n v="121"/>
  </r>
  <r>
    <x v="3"/>
    <x v="0"/>
    <s v="July 11, 1980 "/>
    <x v="1"/>
    <x v="0"/>
    <n v="5.4"/>
    <n v="2400"/>
    <s v="Joe Camp"/>
    <s v="Rod Browning"/>
    <s v="Chevy Chase"/>
    <s v="United States"/>
    <n v="6000000"/>
    <n v="6216067"/>
    <s v="Mulberry Square Productions"/>
    <n v="103"/>
  </r>
  <r>
    <x v="2"/>
    <x v="0"/>
    <s v="August 15, 1980 "/>
    <x v="8"/>
    <x v="0"/>
    <n v="5.0999999999999996"/>
    <n v="5200"/>
    <s v="Eric Karson"/>
    <s v="Leigh Chapman"/>
    <s v="Chuck Norris"/>
    <s v="United States"/>
    <n v="4000000"/>
    <n v="18971000"/>
    <s v="American Cinema Productions"/>
    <n v="103"/>
  </r>
  <r>
    <x v="9"/>
    <x v="0"/>
    <s v="March 13, 1981 "/>
    <x v="9"/>
    <x v="3"/>
    <n v="5.3"/>
    <n v="2400"/>
    <s v="James L. Conway"/>
    <s v="Ken Pettus"/>
    <s v="Darren McGavin"/>
    <s v="United States"/>
    <n v="11000000"/>
    <m/>
    <s v="Sunn Classic Pictures"/>
    <n v="97"/>
  </r>
  <r>
    <x v="1"/>
    <x v="0"/>
    <s v="June 25, 1980 "/>
    <x v="0"/>
    <x v="0"/>
    <n v="5"/>
    <n v="5300"/>
    <s v="Vincent McEveety"/>
    <s v="Don Tait"/>
    <s v="Charles Martin Smith"/>
    <s v="United States"/>
    <n v="0"/>
    <n v="18000000"/>
    <s v="Walt Disney Productions"/>
    <n v="100"/>
  </r>
  <r>
    <x v="0"/>
    <x v="0"/>
    <s v="December 3, 1980 "/>
    <x v="3"/>
    <x v="0"/>
    <n v="6.7"/>
    <n v="1900"/>
    <s v="Joel Oliansky"/>
    <s v="Joel Oliansky"/>
    <s v="Richard Dreyfuss"/>
    <s v="United States"/>
    <n v="0"/>
    <n v="14287755"/>
    <s v="Rastar Films"/>
    <n v="123"/>
  </r>
  <r>
    <x v="3"/>
    <x v="0"/>
    <s v="February 5, 1981 "/>
    <x v="6"/>
    <x v="4"/>
    <n v="5.5"/>
    <n v="875"/>
    <s v="Claudia Weill"/>
    <s v="Eleanor Bergstein"/>
    <s v="Jill Clayburgh"/>
    <s v="United States"/>
    <n v="0"/>
    <m/>
    <s v="Rastar Films"/>
    <n v="91"/>
  </r>
  <r>
    <x v="0"/>
    <x v="0"/>
    <s v="July 18, 1980 "/>
    <x v="1"/>
    <x v="0"/>
    <n v="6.3"/>
    <n v="1400"/>
    <s v="Jerry Schatzberg"/>
    <s v="Gösta Stevens"/>
    <s v="Willie Nelson"/>
    <s v="United States"/>
    <n v="0"/>
    <n v="17815212"/>
    <s v="Major Studio Partners"/>
    <n v="119"/>
  </r>
  <r>
    <x v="0"/>
    <x v="0"/>
    <s v="September 26, 1980 "/>
    <x v="5"/>
    <x v="0"/>
    <n v="7.3"/>
    <n v="2800"/>
    <s v="Daniel Petrie"/>
    <s v="Lewis John Carlino"/>
    <s v="Ellen Burstyn"/>
    <s v="United States"/>
    <n v="0"/>
    <n v="3910019"/>
    <s v="Universal Pictures"/>
    <n v="103"/>
  </r>
  <r>
    <x v="3"/>
    <x v="0"/>
    <s v="February 1, 1980 "/>
    <x v="6"/>
    <x v="0"/>
    <n v="6.3"/>
    <n v="2000"/>
    <s v="Anne Bancroft"/>
    <s v="Anne Bancroft"/>
    <s v="Dom DeLuise"/>
    <s v="United States"/>
    <n v="0"/>
    <n v="7653061"/>
    <s v="Brooksfilms"/>
    <n v="93"/>
  </r>
  <r>
    <x v="3"/>
    <x v="0"/>
    <s v="February 11, 1980 "/>
    <x v="6"/>
    <x v="5"/>
    <n v="8.1"/>
    <n v="12000"/>
    <s v="Vladimir Menshov"/>
    <s v="Valentin Chernykh"/>
    <s v="Vera Alentova"/>
    <s v="Soviet Union"/>
    <n v="900000"/>
    <m/>
    <s v="Mosfilm"/>
    <n v="150"/>
  </r>
  <r>
    <x v="3"/>
    <x v="0"/>
    <s v="August 8, 1980 "/>
    <x v="8"/>
    <x v="0"/>
    <n v="5.0999999999999996"/>
    <n v="2000"/>
    <s v="Piers Haggard"/>
    <s v="Rudy Dochtermann"/>
    <s v="Peter Sellers"/>
    <s v="United States"/>
    <n v="0"/>
    <n v="10697276"/>
    <s v="Braun Entertainment Group"/>
    <n v="100"/>
  </r>
  <r>
    <x v="3"/>
    <x v="0"/>
    <s v="March 28, 1980 "/>
    <x v="9"/>
    <x v="0"/>
    <n v="6.6"/>
    <n v="915"/>
    <s v="Bill Persky"/>
    <s v="Cyra McFadden"/>
    <s v="Martin Mull"/>
    <s v="United States"/>
    <n v="0"/>
    <n v="9870727"/>
    <s v="Paramount Pictures"/>
    <n v="86"/>
  </r>
  <r>
    <x v="3"/>
    <x v="0"/>
    <s v="February 8, 1980 "/>
    <x v="6"/>
    <x v="0"/>
    <n v="6"/>
    <n v="1500"/>
    <s v="Martin Davidson"/>
    <s v="AJ Carothers"/>
    <s v="John Ritter"/>
    <s v="United States"/>
    <n v="0"/>
    <n v="15934737"/>
    <s v="Kings Road Entertainment"/>
    <n v="98"/>
  </r>
  <r>
    <x v="3"/>
    <x v="0"/>
    <s v="June 13, 1980 "/>
    <x v="0"/>
    <x v="0"/>
    <n v="4.7"/>
    <n v="1800"/>
    <s v="Gary Weis"/>
    <s v="Guy Thomas"/>
    <s v="Dudley Moore"/>
    <s v="United States"/>
    <n v="0"/>
    <n v="14155617"/>
    <s v="Columbia Pictures"/>
    <n v="103"/>
  </r>
  <r>
    <x v="10"/>
    <x v="0"/>
    <s v="May 30, 1980 "/>
    <x v="2"/>
    <x v="0"/>
    <n v="7.3"/>
    <n v="2900"/>
    <s v="Bill Melendez"/>
    <s v="Charles M. Schulz"/>
    <s v="Scott Beach"/>
    <s v="United States"/>
    <n v="0"/>
    <n v="2013193"/>
    <s v="Lee Mendelson Film Productions"/>
    <n v="75"/>
  </r>
  <r>
    <x v="3"/>
    <x v="0"/>
    <s v="September 26, 1980 "/>
    <x v="5"/>
    <x v="0"/>
    <n v="5.5"/>
    <n v="965"/>
    <s v="Marty Feldman"/>
    <s v="Marty Feldman"/>
    <s v="Marty Feldman"/>
    <s v="United States"/>
    <n v="0"/>
    <n v="5215015"/>
    <s v="Universal Pictures"/>
    <n v="97"/>
  </r>
  <r>
    <x v="3"/>
    <x v="0"/>
    <s v="June 13, 1980 "/>
    <x v="0"/>
    <x v="0"/>
    <n v="5.2"/>
    <n v="1100"/>
    <s v="Alan Rudolph"/>
    <s v="Big Boy Medlin"/>
    <s v="Meat Loaf"/>
    <s v="United States"/>
    <n v="0"/>
    <n v="4226370"/>
    <s v="Alive Enterprises"/>
    <n v="106"/>
  </r>
  <r>
    <x v="3"/>
    <x v="0"/>
    <s v="January 18, 1980 "/>
    <x v="11"/>
    <x v="0"/>
    <n v="5.5"/>
    <n v="585"/>
    <s v="Sidney Lumet"/>
    <s v="Jay Presson Allen"/>
    <s v="Ali MacGraw"/>
    <s v="United States"/>
    <n v="0"/>
    <n v="2086905"/>
    <s v="Warner Bros."/>
    <n v="112"/>
  </r>
  <r>
    <x v="1"/>
    <x v="0"/>
    <s v="June 25, 1980 "/>
    <x v="0"/>
    <x v="0"/>
    <n v="5.8"/>
    <n v="1300"/>
    <s v="Charles Jarrott"/>
    <s v="Ernest K. Gann"/>
    <s v="Elliott Gould"/>
    <s v="United States"/>
    <n v="6000000"/>
    <n v="11000000"/>
    <s v="Walt Disney Productions"/>
    <n v="97"/>
  </r>
  <r>
    <x v="3"/>
    <x v="0"/>
    <s v="March 21, 1980 "/>
    <x v="9"/>
    <x v="0"/>
    <n v="6.3"/>
    <n v="1400"/>
    <s v="Walter Bernstein"/>
    <s v="Damon Runyon"/>
    <s v="Walter Matthau"/>
    <s v="United States"/>
    <n v="0"/>
    <n v="6321392"/>
    <s v="Universal Pictures"/>
    <n v="103"/>
  </r>
  <r>
    <x v="3"/>
    <x v="0"/>
    <s v="August 15, 1980 "/>
    <x v="8"/>
    <x v="0"/>
    <n v="5.9"/>
    <n v="415"/>
    <s v="Paul Mazursky"/>
    <s v="Jean Gruault"/>
    <s v="Michael Ontkean"/>
    <s v="United States"/>
    <n v="5500000"/>
    <n v="4400000"/>
    <s v="Twentieth Century Fox"/>
    <n v="115"/>
  </r>
  <r>
    <x v="0"/>
    <x v="0"/>
    <d v="1980-11-01T00:00:00"/>
    <x v="12"/>
    <x v="6"/>
    <n v="7.4"/>
    <n v="1300"/>
    <s v="Franco Rosso"/>
    <s v="Franco Rosso"/>
    <s v="David N. Haynes"/>
    <s v="United Kingdom"/>
    <n v="0"/>
    <n v="109749"/>
    <s v="Diversity Music"/>
    <n v="95"/>
  </r>
  <r>
    <x v="1"/>
    <x v="0"/>
    <s v="November 18, 1983 "/>
    <x v="10"/>
    <x v="7"/>
    <n v="6.9"/>
    <n v="1000"/>
    <s v="Kieth Merrill"/>
    <s v="Ray Goldrup"/>
    <s v="Trevor Howard"/>
    <s v="United States"/>
    <n v="3000000"/>
    <m/>
    <s v="Santa Fe International"/>
    <n v="108"/>
  </r>
  <r>
    <x v="0"/>
    <x v="0"/>
    <s v="September 9, 1980 "/>
    <x v="5"/>
    <x v="0"/>
    <n v="4"/>
    <n v="546"/>
    <s v="John Huston"/>
    <s v="Gary Sherman"/>
    <s v="Paul Michael Glaser"/>
    <s v="Canada"/>
    <n v="5100000"/>
    <n v="59167"/>
    <s v="Borough Park Productions"/>
    <n v="94"/>
  </r>
  <r>
    <x v="0"/>
    <x v="0"/>
    <s v="January 18, 1980 "/>
    <x v="11"/>
    <x v="0"/>
    <n v="4.8"/>
    <n v="643"/>
    <s v="Gordon Willis"/>
    <s v="Barry Siegel"/>
    <s v="Talia Shire"/>
    <s v="United States"/>
    <n v="0"/>
    <n v="2128395"/>
    <s v="Mike Lobell Productions"/>
    <n v="96"/>
  </r>
  <r>
    <x v="3"/>
    <x v="0"/>
    <s v="October 24, 1980 "/>
    <x v="4"/>
    <x v="0"/>
    <n v="5.2"/>
    <n v="351"/>
    <s v="Jack Smight"/>
    <s v="Martin Donovan"/>
    <s v="Shirley MacLaine"/>
    <s v="United States"/>
    <n v="0"/>
    <n v="2806659"/>
    <s v="Time Life Films"/>
    <n v="97"/>
  </r>
  <r>
    <x v="10"/>
    <x v="0"/>
    <s v="March 19, 1980 "/>
    <x v="9"/>
    <x v="8"/>
    <n v="7.9"/>
    <n v="4800"/>
    <s v="Paul Grimault"/>
    <s v="Hans Christian Andersen"/>
    <s v="Jean Martin"/>
    <s v="France"/>
    <n v="0"/>
    <n v="167451"/>
    <s v="Les Films Paul Grimault"/>
    <n v="83"/>
  </r>
  <r>
    <x v="3"/>
    <x v="0"/>
    <s v="October 3, 1980 "/>
    <x v="4"/>
    <x v="0"/>
    <n v="5.2"/>
    <n v="2100"/>
    <s v="Gilbert Cates"/>
    <s v="Josh Greenfeld"/>
    <s v="George Burns"/>
    <s v="United States"/>
    <n v="0"/>
    <n v="14504277"/>
    <s v="Warner Bros."/>
    <n v="94"/>
  </r>
  <r>
    <x v="3"/>
    <x v="0"/>
    <s v="August 15, 1980 "/>
    <x v="8"/>
    <x v="0"/>
    <n v="6.5"/>
    <n v="269"/>
    <s v="Michael Pressman"/>
    <s v="David Shaber"/>
    <s v="Frank Langella"/>
    <s v="United States"/>
    <n v="0"/>
    <n v="804713"/>
    <s v="Herb Jaffe"/>
    <n v="105"/>
  </r>
  <r>
    <x v="3"/>
    <x v="0"/>
    <s v="February 15, 1981 "/>
    <x v="6"/>
    <x v="0"/>
    <n v="5.8"/>
    <n v="1900"/>
    <s v="Édouard Molinaro"/>
    <s v="Jean Poiret"/>
    <s v="Michel Serrault"/>
    <s v="France"/>
    <n v="0"/>
    <n v="6950125"/>
    <s v="Da.Ma. Cinematografica"/>
    <n v="102"/>
  </r>
  <r>
    <x v="3"/>
    <x v="0"/>
    <s v="May 23, 1980 "/>
    <x v="2"/>
    <x v="0"/>
    <n v="4.3"/>
    <n v="740"/>
    <s v="Chuck Barris"/>
    <s v="Chuck Barris"/>
    <s v="Chuck Barris"/>
    <s v="United States"/>
    <n v="0"/>
    <n v="6621520"/>
    <s v="Chuck Barris Productions"/>
    <n v="89"/>
  </r>
  <r>
    <x v="3"/>
    <x v="0"/>
    <s v="March 28, 1980 "/>
    <x v="9"/>
    <x v="0"/>
    <n v="6.8"/>
    <n v="599"/>
    <s v="Mike Nichols"/>
    <s v="Anne Beatts"/>
    <s v="Gilda Radner"/>
    <s v="United States"/>
    <n v="0"/>
    <n v="2261507"/>
    <s v="Broadway Productions"/>
    <n v="96"/>
  </r>
  <r>
    <x v="3"/>
    <x v="0"/>
    <s v="August 8, 1980 "/>
    <x v="8"/>
    <x v="0"/>
    <n v="6.5"/>
    <n v="211"/>
    <s v="Larry Peerce"/>
    <s v="Hollis Hodges"/>
    <s v="Treat Williams"/>
    <s v="United States"/>
    <n v="0"/>
    <n v="1175855"/>
    <s v="Metro-Goldwyn-Mayer (MGM)"/>
    <n v="105"/>
  </r>
  <r>
    <x v="3"/>
    <x v="0"/>
    <s v="December 25, 1980 "/>
    <x v="3"/>
    <x v="0"/>
    <n v="4.3"/>
    <n v="593"/>
    <s v="Buck Henry"/>
    <s v="Buck Henry"/>
    <s v="Bob Newhart"/>
    <s v="United States"/>
    <n v="0"/>
    <n v="15198912"/>
    <s v="F.F. Associates"/>
    <n v="97"/>
  </r>
  <r>
    <x v="2"/>
    <x v="0"/>
    <s v="July 9, 1982 "/>
    <x v="1"/>
    <x v="0"/>
    <n v="6.7"/>
    <n v="230"/>
    <s v="Wing-Cho Yip"/>
    <s v="Hsin-Yi Chang"/>
    <s v="Ka-Yan Leung"/>
    <s v="Hong Kong"/>
    <n v="0"/>
    <m/>
    <s v="East Asia Film Company"/>
    <n v="89"/>
  </r>
  <r>
    <x v="2"/>
    <x v="1"/>
    <s v="June 12, 1981 "/>
    <x v="0"/>
    <x v="0"/>
    <n v="8.4"/>
    <n v="905000"/>
    <s v="Steven Spielberg"/>
    <s v="Lawrence Kasdan"/>
    <s v="Harrison Ford"/>
    <s v="United States"/>
    <n v="18000000"/>
    <n v="389925971"/>
    <s v="Paramount Pictures"/>
    <n v="115"/>
  </r>
  <r>
    <x v="6"/>
    <x v="1"/>
    <s v="August 28, 1981 "/>
    <x v="8"/>
    <x v="0"/>
    <n v="7.4"/>
    <n v="32000"/>
    <s v="Lawrence Kasdan"/>
    <s v="Lawrence Kasdan"/>
    <s v="William Hurt"/>
    <s v="United States"/>
    <n v="0"/>
    <n v="24058838"/>
    <s v="The Ladd Company"/>
    <n v="113"/>
  </r>
  <r>
    <x v="3"/>
    <x v="1"/>
    <s v="August 21, 1981 "/>
    <x v="8"/>
    <x v="0"/>
    <n v="7.5"/>
    <n v="97000"/>
    <s v="John Landis"/>
    <s v="John Landis"/>
    <s v="David Naughton"/>
    <s v="United Kingdom"/>
    <n v="10000000"/>
    <n v="30669378"/>
    <s v="Polygram Pictures"/>
    <n v="97"/>
  </r>
  <r>
    <x v="2"/>
    <x v="1"/>
    <s v="July 10, 1981 "/>
    <x v="1"/>
    <x v="0"/>
    <n v="7.2"/>
    <n v="131000"/>
    <s v="John Carpenter"/>
    <s v="John Carpenter"/>
    <s v="Kurt Russell"/>
    <s v="United States"/>
    <n v="6000000"/>
    <n v="25244626"/>
    <s v="AVCO Embassy Pictures"/>
    <n v="99"/>
  </r>
  <r>
    <x v="4"/>
    <x v="1"/>
    <s v="April 15, 1983 "/>
    <x v="7"/>
    <x v="0"/>
    <n v="7.5"/>
    <n v="192000"/>
    <s v="Sam Raimi"/>
    <s v="Sam Raimi"/>
    <s v="Bruce Campbell"/>
    <s v="United States"/>
    <n v="350000"/>
    <n v="2956630"/>
    <s v="Renaissance Pictures"/>
    <n v="85"/>
  </r>
  <r>
    <x v="3"/>
    <x v="1"/>
    <s v="March 19, 1982 "/>
    <x v="9"/>
    <x v="0"/>
    <n v="6.2"/>
    <n v="40000"/>
    <s v="Bob Clark"/>
    <s v="Bob Clark"/>
    <s v="Dan Monahan"/>
    <s v="Canada"/>
    <n v="2500000"/>
    <n v="111289673"/>
    <s v="Astral Bellevue Pathé"/>
    <n v="94"/>
  </r>
  <r>
    <x v="6"/>
    <x v="1"/>
    <s v="July 24, 1981 "/>
    <x v="1"/>
    <x v="0"/>
    <n v="7.4"/>
    <n v="47000"/>
    <s v="Brian De Palma"/>
    <s v="Brian De Palma"/>
    <s v="John Travolta"/>
    <s v="United States"/>
    <n v="18000000"/>
    <n v="12000000"/>
    <s v="Filmways Pictures"/>
    <n v="108"/>
  </r>
  <r>
    <x v="2"/>
    <x v="1"/>
    <s v="June 12, 1981 "/>
    <x v="0"/>
    <x v="0"/>
    <n v="6.9"/>
    <n v="42000"/>
    <s v="Desmond Davis"/>
    <s v="Beverley Cross"/>
    <s v="Laurence Olivier"/>
    <s v="United Kingdom"/>
    <n v="15000000"/>
    <n v="41092328"/>
    <s v="Charles H. Schneer Productions"/>
    <n v="118"/>
  </r>
  <r>
    <x v="1"/>
    <x v="1"/>
    <s v="April 10, 1981 "/>
    <x v="7"/>
    <x v="0"/>
    <n v="7.4"/>
    <n v="59000"/>
    <s v="John Boorman"/>
    <s v="Thomas Malory"/>
    <s v="Nigel Terry"/>
    <s v="United Kingdom"/>
    <n v="11000000"/>
    <n v="34971136"/>
    <s v="Cinema '84"/>
    <n v="140"/>
  </r>
  <r>
    <x v="2"/>
    <x v="1"/>
    <s v="May 21, 1982 "/>
    <x v="2"/>
    <x v="0"/>
    <n v="7.6"/>
    <n v="170000"/>
    <s v="George Miller"/>
    <s v="Terry Hayes"/>
    <s v="Mel Gibson"/>
    <s v="Australia"/>
    <n v="3000000"/>
    <n v="23668369"/>
    <s v="Kennedy Miller Productions"/>
    <n v="96"/>
  </r>
  <r>
    <x v="1"/>
    <x v="1"/>
    <s v="February 10, 1982 "/>
    <x v="6"/>
    <x v="0"/>
    <n v="8.3000000000000007"/>
    <n v="237000"/>
    <s v="Wolfgang Petersen"/>
    <s v="Wolfgang Petersen"/>
    <s v="Jürgen Prochnow"/>
    <s v="West Germany"/>
    <n v="0"/>
    <n v="11487676"/>
    <s v="Bavaria Film"/>
    <n v="149"/>
  </r>
  <r>
    <x v="3"/>
    <x v="1"/>
    <s v="June 26, 1981 "/>
    <x v="0"/>
    <x v="0"/>
    <n v="6.9"/>
    <n v="68000"/>
    <s v="Ivan Reitman"/>
    <s v="Len Blum"/>
    <s v="Bill Murray"/>
    <s v="United States"/>
    <n v="10000000"/>
    <n v="85297000"/>
    <s v="Columbia Pictures"/>
    <n v="106"/>
  </r>
  <r>
    <x v="0"/>
    <x v="1"/>
    <s v="October 28, 1983 "/>
    <x v="4"/>
    <x v="0"/>
    <n v="7.4"/>
    <n v="27000"/>
    <s v="Andrzej Zulawski"/>
    <s v="Andrzej Zulawski"/>
    <s v="Isabelle Adjani"/>
    <s v="France"/>
    <n v="0"/>
    <n v="1113538"/>
    <s v="Gaumont"/>
    <n v="124"/>
  </r>
  <r>
    <x v="2"/>
    <x v="1"/>
    <s v="June 19, 1981 "/>
    <x v="0"/>
    <x v="0"/>
    <n v="6.2"/>
    <n v="34000"/>
    <s v="Hal Needham"/>
    <s v="Brock Yates"/>
    <s v="Burt Reynolds"/>
    <s v="United States"/>
    <n v="18000000"/>
    <n v="72179579"/>
    <s v="Golden Harvest Company"/>
    <n v="95"/>
  </r>
  <r>
    <x v="2"/>
    <x v="1"/>
    <s v="March 27, 1981 "/>
    <x v="9"/>
    <x v="0"/>
    <n v="7.4"/>
    <n v="27000"/>
    <s v="Michael Mann"/>
    <s v="Frank Hohimer"/>
    <s v="James Caan"/>
    <s v="United States"/>
    <n v="5500000"/>
    <n v="11492915"/>
    <s v="Mann/Caan Productions"/>
    <n v="123"/>
  </r>
  <r>
    <x v="0"/>
    <x v="1"/>
    <s v="July 17, 1981 "/>
    <x v="1"/>
    <x v="0"/>
    <n v="4.9000000000000004"/>
    <n v="7600"/>
    <s v="Franco Zeffirelli"/>
    <s v="Scott Spencer"/>
    <s v="Brooke Shields"/>
    <s v="United States"/>
    <n v="0"/>
    <n v="32492674"/>
    <s v="PolyGram Filmed Entertainment"/>
    <n v="116"/>
  </r>
  <r>
    <x v="1"/>
    <x v="1"/>
    <s v="November 6, 1981 "/>
    <x v="10"/>
    <x v="0"/>
    <n v="7"/>
    <n v="60000"/>
    <s v="Terry Gilliam"/>
    <s v="Michael Palin"/>
    <s v="Sean Connery"/>
    <s v="United Kingdom"/>
    <n v="5000000"/>
    <n v="42368025"/>
    <s v="HandMade Films"/>
    <n v="110"/>
  </r>
  <r>
    <x v="3"/>
    <x v="1"/>
    <s v="May 22, 1981 "/>
    <x v="2"/>
    <x v="0"/>
    <n v="6.8"/>
    <n v="4200"/>
    <s v="Alan Alda"/>
    <s v="Alan Alda"/>
    <s v="Alan Alda"/>
    <s v="United States"/>
    <n v="0"/>
    <n v="50427646"/>
    <s v="Universal Pictures"/>
    <n v="107"/>
  </r>
  <r>
    <x v="4"/>
    <x v="1"/>
    <s v="May 1, 1981 "/>
    <x v="2"/>
    <x v="0"/>
    <n v="6.1"/>
    <n v="61000"/>
    <s v="Steve Miner"/>
    <s v="Ron Kurz"/>
    <s v="Betsy Palmer"/>
    <s v="United States"/>
    <n v="1250000"/>
    <n v="21722776"/>
    <s v="Georgetown Productions Inc."/>
    <n v="87"/>
  </r>
  <r>
    <x v="4"/>
    <x v="1"/>
    <s v="January 14, 1981 "/>
    <x v="11"/>
    <x v="0"/>
    <n v="6.8"/>
    <n v="51000"/>
    <s v="David Cronenberg"/>
    <s v="David Cronenberg"/>
    <s v="Jennifer O'Neill"/>
    <s v="Canada"/>
    <n v="0"/>
    <n v="14225876"/>
    <s v="Canadian Film Development Corporation (CFDC)"/>
    <n v="103"/>
  </r>
  <r>
    <x v="2"/>
    <x v="1"/>
    <s v="June 26, 1981 "/>
    <x v="0"/>
    <x v="0"/>
    <n v="6.7"/>
    <n v="94000"/>
    <s v="John Glen"/>
    <s v="Richard Maibaum"/>
    <s v="Roger Moore"/>
    <s v="United Kingdom"/>
    <n v="28000000"/>
    <n v="54813222"/>
    <s v="Eon Productions"/>
    <n v="127"/>
  </r>
  <r>
    <x v="4"/>
    <x v="1"/>
    <s v="October 30, 1981 "/>
    <x v="4"/>
    <x v="0"/>
    <n v="6.5"/>
    <n v="77000"/>
    <s v="Rick Rosenthal"/>
    <s v="John Carpenter"/>
    <s v="Jamie Lee Curtis"/>
    <s v="United States"/>
    <n v="2500000"/>
    <n v="25533818"/>
    <s v="Dino De Laurentiis Company"/>
    <n v="92"/>
  </r>
  <r>
    <x v="0"/>
    <x v="1"/>
    <s v="December 25, 1981 "/>
    <x v="3"/>
    <x v="0"/>
    <n v="6.8"/>
    <n v="17000"/>
    <s v="Harold Becker"/>
    <s v="Darryl Ponicsan"/>
    <s v="George C. Scott"/>
    <s v="United States"/>
    <n v="14000000"/>
    <n v="35856053"/>
    <s v="Major Studio Partners"/>
    <n v="126"/>
  </r>
  <r>
    <x v="5"/>
    <x v="1"/>
    <s v="December 25, 1981 "/>
    <x v="3"/>
    <x v="0"/>
    <n v="7.3"/>
    <n v="21000"/>
    <s v="Warren Beatty"/>
    <s v="Warren Beatty"/>
    <s v="Warren Beatty"/>
    <s v="United States"/>
    <n v="32000000"/>
    <n v="40382659"/>
    <s v="Barclays Mercantile Industrial Finance"/>
    <n v="195"/>
  </r>
  <r>
    <x v="0"/>
    <x v="1"/>
    <s v="February 12, 1982 "/>
    <x v="6"/>
    <x v="0"/>
    <n v="7.6"/>
    <n v="29000"/>
    <s v="Mark Rydell"/>
    <s v="Ernest Thompson"/>
    <s v="Katharine Hepburn"/>
    <s v="United States"/>
    <n v="0"/>
    <n v="119285432"/>
    <s v="IPC Films"/>
    <n v="109"/>
  </r>
  <r>
    <x v="10"/>
    <x v="1"/>
    <s v="July 10, 1981 "/>
    <x v="1"/>
    <x v="0"/>
    <n v="7.3"/>
    <n v="87000"/>
    <s v="Directors"/>
    <s v="Daniel P. Mannix"/>
    <s v="Mickey Rooney"/>
    <s v="United States"/>
    <n v="12000000"/>
    <n v="63456988"/>
    <s v="Walt Disney Animation Studios"/>
    <n v="83"/>
  </r>
  <r>
    <x v="5"/>
    <x v="1"/>
    <s v="April 9, 1982 "/>
    <x v="7"/>
    <x v="0"/>
    <n v="7.2"/>
    <n v="56000"/>
    <s v="Hugh Hudson"/>
    <s v="Colin Welland"/>
    <s v="Ben Cross"/>
    <s v="United Kingdom"/>
    <n v="5500000"/>
    <n v="59303359"/>
    <s v="Enigma Productions"/>
    <n v="125"/>
  </r>
  <r>
    <x v="0"/>
    <x v="1"/>
    <s v="December 18, 1981 "/>
    <x v="3"/>
    <x v="0"/>
    <n v="6.9"/>
    <n v="12000"/>
    <s v="Sydney Pollack"/>
    <s v="Kurt Luedtke"/>
    <s v="Paul Newman"/>
    <s v="United States"/>
    <n v="12000000"/>
    <n v="40716963"/>
    <s v="Columbia Pictures"/>
    <n v="116"/>
  </r>
  <r>
    <x v="1"/>
    <x v="1"/>
    <s v="July 24, 1981 "/>
    <x v="1"/>
    <x v="0"/>
    <n v="3.4"/>
    <n v="5300"/>
    <s v="John Derek"/>
    <s v="Tom Rowe"/>
    <s v="Bo Derek"/>
    <s v="United States"/>
    <n v="6500000"/>
    <n v="36565280"/>
    <s v="Metro-Goldwyn-Mayer (MGM)"/>
    <n v="115"/>
  </r>
  <r>
    <x v="0"/>
    <x v="1"/>
    <s v="July 31, 1981 "/>
    <x v="1"/>
    <x v="0"/>
    <n v="6.7"/>
    <n v="29000"/>
    <s v="John Huston"/>
    <s v="Yabo Yablonsky"/>
    <s v="Michael Caine"/>
    <s v="United Kingdom"/>
    <n v="10000000"/>
    <n v="10853418"/>
    <s v="Lorimar Film Entertainment"/>
    <n v="116"/>
  </r>
  <r>
    <x v="3"/>
    <x v="1"/>
    <s v="July 17, 1981 "/>
    <x v="1"/>
    <x v="0"/>
    <n v="6.9"/>
    <n v="27000"/>
    <s v="Steve Gordon"/>
    <s v="Steve Gordon"/>
    <s v="Dudley Moore"/>
    <s v="United States"/>
    <n v="7000000"/>
    <n v="95461682"/>
    <s v="Orion Pictures"/>
    <n v="97"/>
  </r>
  <r>
    <x v="5"/>
    <x v="1"/>
    <s v="October 11, 1981 "/>
    <x v="4"/>
    <x v="0"/>
    <n v="7.8"/>
    <n v="19000"/>
    <s v="Louis Malle"/>
    <s v="Wallace Shawn"/>
    <s v="Andre Gregory"/>
    <s v="United States"/>
    <n v="0"/>
    <n v="5073"/>
    <s v="Saga Productions Inc."/>
    <n v="110"/>
  </r>
  <r>
    <x v="3"/>
    <x v="1"/>
    <s v="April 17, 1981 "/>
    <x v="7"/>
    <x v="0"/>
    <n v="5.8"/>
    <n v="7300"/>
    <s v="Carl Gottlieb"/>
    <s v="Rudy De Luca"/>
    <s v="Ringo Starr"/>
    <s v="United States"/>
    <n v="0"/>
    <n v="15965924"/>
    <s v="Estudios Churubusco Azteca S.A."/>
    <n v="91"/>
  </r>
  <r>
    <x v="4"/>
    <x v="1"/>
    <s v="October 9, 1981 "/>
    <x v="4"/>
    <x v="0"/>
    <n v="6.6"/>
    <n v="11000"/>
    <s v="Gary Sherman"/>
    <s v="Jeff Millar"/>
    <s v="James Farentino"/>
    <s v="United States"/>
    <n v="3000000"/>
    <m/>
    <s v="Aspen Productions (I)"/>
    <n v="94"/>
  </r>
  <r>
    <x v="3"/>
    <x v="1"/>
    <s v="June 12, 1981 "/>
    <x v="0"/>
    <x v="0"/>
    <n v="6.9"/>
    <n v="47000"/>
    <s v="Mel Brooks"/>
    <s v="Mel Brooks"/>
    <s v="Mel Brooks"/>
    <s v="United States"/>
    <n v="11000000"/>
    <n v="31672907"/>
    <s v="Brooksfilms"/>
    <n v="92"/>
  </r>
  <r>
    <x v="4"/>
    <x v="1"/>
    <s v="April 10, 1981 "/>
    <x v="7"/>
    <x v="0"/>
    <n v="6.6"/>
    <n v="32000"/>
    <s v="Joe Dante"/>
    <s v="Gary Brandner"/>
    <s v="Dee Wallace"/>
    <s v="United States"/>
    <n v="1000000"/>
    <n v="17985893"/>
    <s v="Embassy Pictures"/>
    <n v="91"/>
  </r>
  <r>
    <x v="2"/>
    <x v="1"/>
    <s v="June 26, 1981 "/>
    <x v="0"/>
    <x v="0"/>
    <n v="6.7"/>
    <n v="16000"/>
    <s v="Matthew Robbins"/>
    <s v="Hal Barwood"/>
    <s v="Peter MacNicol"/>
    <s v="United Kingdom"/>
    <n v="18000000"/>
    <n v="14110013"/>
    <s v="Paramount Pictures"/>
    <n v="109"/>
  </r>
  <r>
    <x v="6"/>
    <x v="1"/>
    <s v="February 10, 1982 "/>
    <x v="6"/>
    <x v="8"/>
    <n v="6.9"/>
    <n v="5300"/>
    <s v="Ivan Passer"/>
    <s v="Newton Thornburg"/>
    <s v="Jeff Bridges"/>
    <s v="United States"/>
    <n v="3000000"/>
    <n v="1752634"/>
    <s v="Gurian Entertainment"/>
    <n v="109"/>
  </r>
  <r>
    <x v="1"/>
    <x v="1"/>
    <s v="February 12, 1982 "/>
    <x v="6"/>
    <x v="0"/>
    <n v="7.3"/>
    <n v="21000"/>
    <s v="Jean-Jacques Annaud"/>
    <s v="Gérard Brach"/>
    <s v="Everett McGill"/>
    <s v="Canada"/>
    <n v="12500000"/>
    <n v="20962615"/>
    <s v="International Cinema Corporation (ICC)"/>
    <n v="100"/>
  </r>
  <r>
    <x v="4"/>
    <x v="1"/>
    <s v="March 20, 1981 "/>
    <x v="9"/>
    <x v="0"/>
    <n v="5.6"/>
    <n v="19000"/>
    <s v="Graham Baker"/>
    <s v="David Seltzer"/>
    <s v="Sam Neill"/>
    <s v="United Kingdom"/>
    <n v="5000000"/>
    <n v="20471382"/>
    <s v="Twentieth Century Fox"/>
    <n v="108"/>
  </r>
  <r>
    <x v="5"/>
    <x v="1"/>
    <s v="September 25, 1981 "/>
    <x v="5"/>
    <x v="0"/>
    <n v="6.7"/>
    <n v="15000"/>
    <s v="Frank Perry"/>
    <s v="Christina Crawford"/>
    <s v="Faye Dunaway"/>
    <s v="United States"/>
    <n v="5000000"/>
    <n v="19032261"/>
    <s v="Paramount Pictures"/>
    <n v="129"/>
  </r>
  <r>
    <x v="3"/>
    <x v="1"/>
    <s v="June 10, 1981 "/>
    <x v="0"/>
    <x v="0"/>
    <n v="5.2"/>
    <n v="3400"/>
    <s v="Alan Myerson"/>
    <s v="Dan Greenburg"/>
    <s v="Sylvia Kristel"/>
    <s v="United States"/>
    <n v="2800000"/>
    <n v="26279000"/>
    <s v="Barry &amp; Enright Productions"/>
    <n v="87"/>
  </r>
  <r>
    <x v="6"/>
    <x v="1"/>
    <s v="March 20, 1981 "/>
    <x v="9"/>
    <x v="0"/>
    <n v="6.6"/>
    <n v="22000"/>
    <s v="Bob Rafelson"/>
    <s v="David Mamet"/>
    <s v="Jack Nicholson"/>
    <s v="West Germany"/>
    <n v="12000000"/>
    <n v="12376625"/>
    <s v="CIP Filmproduktion GmbH"/>
    <n v="122"/>
  </r>
  <r>
    <x v="0"/>
    <x v="1"/>
    <s v="December 25, 1981 "/>
    <x v="3"/>
    <x v="0"/>
    <n v="7.3"/>
    <n v="9000"/>
    <s v="Milos Forman"/>
    <s v="E.L. Doctorow"/>
    <s v="James Cagney"/>
    <s v="United States"/>
    <n v="0"/>
    <n v="14920781"/>
    <s v="Dino De Laurentiis Company"/>
    <n v="155"/>
  </r>
  <r>
    <x v="4"/>
    <x v="1"/>
    <s v="August 14, 1981 "/>
    <x v="8"/>
    <x v="0"/>
    <n v="5.6"/>
    <n v="5200"/>
    <s v="Wes Craven"/>
    <s v="Glenn M. Benest"/>
    <s v="Maren Jensen"/>
    <s v="United States"/>
    <n v="2500000"/>
    <n v="8279042"/>
    <s v="PolyGram Filmed Entertainment"/>
    <n v="100"/>
  </r>
  <r>
    <x v="6"/>
    <x v="1"/>
    <s v="February 13, 1981 "/>
    <x v="6"/>
    <x v="0"/>
    <n v="6"/>
    <n v="4500"/>
    <s v="Peter Yates"/>
    <s v="Steve Tesich"/>
    <s v="William Hurt"/>
    <s v="United States"/>
    <n v="8500000"/>
    <n v="6400000"/>
    <s v="Twentieth Century Fox"/>
    <n v="103"/>
  </r>
  <r>
    <x v="1"/>
    <x v="1"/>
    <s v="August 28, 1981 "/>
    <x v="8"/>
    <x v="0"/>
    <n v="7.4"/>
    <n v="38000"/>
    <s v="Peter Weir"/>
    <s v="David Williamson"/>
    <s v="Mel Gibson"/>
    <s v="Australia"/>
    <n v="0"/>
    <n v="5732587"/>
    <s v="R&amp;R Films"/>
    <n v="110"/>
  </r>
  <r>
    <x v="2"/>
    <x v="1"/>
    <s v="May 22, 1981 "/>
    <x v="2"/>
    <x v="0"/>
    <n v="6.6"/>
    <n v="28000"/>
    <s v="Peter Hyams"/>
    <s v="Peter Hyams"/>
    <s v="Sean Connery"/>
    <s v="United Kingdom"/>
    <n v="16000000"/>
    <n v="17374595"/>
    <s v="The Ladd Company"/>
    <n v="109"/>
  </r>
  <r>
    <x v="2"/>
    <x v="1"/>
    <s v="September 25, 1981 "/>
    <x v="5"/>
    <x v="0"/>
    <n v="7.2"/>
    <n v="17000"/>
    <s v="Walter Hill"/>
    <s v="Michael Kane"/>
    <s v="Keith Carradine"/>
    <s v="United States"/>
    <n v="0"/>
    <m/>
    <s v="Cinema Group Ventures"/>
    <n v="106"/>
  </r>
  <r>
    <x v="3"/>
    <x v="1"/>
    <s v="July 1, 1981 "/>
    <x v="1"/>
    <x v="0"/>
    <n v="6.4"/>
    <n v="5700"/>
    <s v="Blake Edwards"/>
    <s v="Blake Edwards"/>
    <s v="Julie Andrews"/>
    <s v="United States"/>
    <n v="12000000"/>
    <n v="14867086"/>
    <s v="Artista Management"/>
    <n v="122"/>
  </r>
  <r>
    <x v="4"/>
    <x v="1"/>
    <s v="November 11, 1983 "/>
    <x v="10"/>
    <x v="0"/>
    <n v="6.8"/>
    <n v="21000"/>
    <s v="Lucio Fulci"/>
    <s v="Dardano Sacchetti"/>
    <s v="Catriona MacColl"/>
    <s v="Italy"/>
    <n v="400000"/>
    <n v="123843"/>
    <s v="Fulvia Film"/>
    <n v="87"/>
  </r>
  <r>
    <x v="0"/>
    <x v="1"/>
    <s v="December 18, 1981 "/>
    <x v="3"/>
    <x v="0"/>
    <n v="6.3"/>
    <n v="7900"/>
    <s v="John Irvin"/>
    <s v="Peter Straub"/>
    <s v="Craig Wasson"/>
    <s v="United States"/>
    <n v="0"/>
    <n v="23371905"/>
    <s v="Universal Pictures"/>
    <n v="110"/>
  </r>
  <r>
    <x v="4"/>
    <x v="1"/>
    <s v="February 11, 1981 "/>
    <x v="6"/>
    <x v="0"/>
    <n v="6.3"/>
    <n v="19000"/>
    <s v="George Mihalka"/>
    <s v="Stephen A. Miller"/>
    <s v="Paul Kelman"/>
    <s v="Canada"/>
    <n v="0"/>
    <n v="5672031"/>
    <s v="Canadian Film Development Corporation (CFDC)"/>
    <n v="90"/>
  </r>
  <r>
    <x v="4"/>
    <x v="1"/>
    <s v="March 13, 1981 "/>
    <x v="9"/>
    <x v="0"/>
    <n v="5.9"/>
    <n v="13000"/>
    <s v="Tobe Hooper"/>
    <s v="Lawrence J. Block"/>
    <s v="Elizabeth Berridge"/>
    <s v="United States"/>
    <n v="0"/>
    <n v="7886857"/>
    <s v="Universal Pictures"/>
    <n v="96"/>
  </r>
  <r>
    <x v="0"/>
    <x v="1"/>
    <s v="February 11, 1982 "/>
    <x v="6"/>
    <x v="0"/>
    <n v="6.5"/>
    <n v="5700"/>
    <s v="Francis Ford Coppola"/>
    <s v="Armyan Bernstein"/>
    <s v="Frederic Forrest"/>
    <s v="United States"/>
    <n v="26000000"/>
    <n v="636796"/>
    <s v="Zoetrope Studios"/>
    <n v="107"/>
  </r>
  <r>
    <x v="0"/>
    <x v="1"/>
    <s v="October 16, 1981 "/>
    <x v="4"/>
    <x v="0"/>
    <n v="7"/>
    <n v="13000"/>
    <s v="Karel Reisz"/>
    <s v="John Fowles"/>
    <s v="Meryl Streep"/>
    <s v="United Kingdom"/>
    <n v="0"/>
    <n v="26890068"/>
    <s v="Juniper Films"/>
    <n v="124"/>
  </r>
  <r>
    <x v="1"/>
    <x v="1"/>
    <s v="June 26, 1981 "/>
    <x v="0"/>
    <x v="0"/>
    <n v="7.2"/>
    <n v="14000"/>
    <s v="Jim Henson"/>
    <s v="Tom Patchett"/>
    <s v="Jim Henson"/>
    <s v="United Kingdom"/>
    <n v="0"/>
    <n v="31206251"/>
    <s v="Henson Associates (HA)"/>
    <n v="97"/>
  </r>
  <r>
    <x v="6"/>
    <x v="1"/>
    <s v="September 25, 1981 "/>
    <x v="5"/>
    <x v="0"/>
    <n v="6.3"/>
    <n v="7500"/>
    <s v="Ulu Grosbard"/>
    <s v="John Gregory Dunne"/>
    <s v="Robert De Niro"/>
    <s v="United States"/>
    <n v="10000000"/>
    <n v="12850276"/>
    <s v="Chartoff-Winkler Productions"/>
    <n v="108"/>
  </r>
  <r>
    <x v="0"/>
    <x v="1"/>
    <s v="October 30, 1981 "/>
    <x v="4"/>
    <x v="0"/>
    <n v="6.1"/>
    <n v="4900"/>
    <s v="Michael Crichton"/>
    <s v="Michael Crichton"/>
    <s v="Albert Finney"/>
    <s v="United States"/>
    <n v="8000000"/>
    <m/>
    <s v="The Ladd Company"/>
    <n v="93"/>
  </r>
  <r>
    <x v="2"/>
    <x v="1"/>
    <s v="April 10, 1981 "/>
    <x v="7"/>
    <x v="0"/>
    <n v="6.4"/>
    <n v="18000"/>
    <s v="Bruce Malmuth"/>
    <s v="David Shaber"/>
    <s v="Sylvester Stallone"/>
    <s v="United States"/>
    <n v="5000000"/>
    <n v="19905359"/>
    <s v="Universal Pictures"/>
    <n v="99"/>
  </r>
  <r>
    <x v="3"/>
    <x v="1"/>
    <s v="June 5, 1981 "/>
    <x v="0"/>
    <x v="0"/>
    <n v="6.2"/>
    <n v="7100"/>
    <s v="Tommy Chong"/>
    <s v="Tommy Chong"/>
    <s v="Cheech Marin"/>
    <s v="United States"/>
    <n v="0"/>
    <n v="37000000"/>
    <s v="C &amp; C Brown Production"/>
    <n v="88"/>
  </r>
  <r>
    <x v="2"/>
    <x v="1"/>
    <s v="December 18, 1981 "/>
    <x v="3"/>
    <x v="0"/>
    <n v="6.3"/>
    <n v="5600"/>
    <s v="Burt Reynolds"/>
    <s v="William Diehl"/>
    <s v="Burt Reynolds"/>
    <s v="United States"/>
    <n v="0"/>
    <n v="35610100"/>
    <s v="Deliverance Productions"/>
    <n v="122"/>
  </r>
  <r>
    <x v="3"/>
    <x v="1"/>
    <s v="December 18, 1981 "/>
    <x v="3"/>
    <x v="0"/>
    <n v="5.6"/>
    <n v="7600"/>
    <s v="John G. Avildsen"/>
    <s v="Thomas Berger"/>
    <s v="John Belushi"/>
    <s v="United States"/>
    <n v="8500000"/>
    <n v="29916207"/>
    <s v="Columbia Pictures"/>
    <n v="94"/>
  </r>
  <r>
    <x v="3"/>
    <x v="1"/>
    <s v="December 10, 1981 "/>
    <x v="3"/>
    <x v="1"/>
    <n v="5.9"/>
    <n v="1300"/>
    <s v="Bruce Beresford"/>
    <s v="Margaret Kelly"/>
    <s v="Nell Schofield"/>
    <s v="Australia"/>
    <n v="0"/>
    <n v="237000"/>
    <s v="Limelight Productions (II)"/>
    <n v="87"/>
  </r>
  <r>
    <x v="11"/>
    <x v="1"/>
    <s v="July 24, 1981 "/>
    <x v="1"/>
    <x v="0"/>
    <n v="7.1"/>
    <n v="9900"/>
    <s v="Richard Marquand"/>
    <s v="Ken Follett"/>
    <s v="Donald Sutherland"/>
    <s v="United Kingdom"/>
    <n v="0"/>
    <n v="17583634"/>
    <s v="Kings Road Entertainment"/>
    <n v="112"/>
  </r>
  <r>
    <x v="4"/>
    <x v="1"/>
    <s v="July 24, 1981 "/>
    <x v="1"/>
    <x v="0"/>
    <n v="6.3"/>
    <n v="9400"/>
    <s v="Michael Wadleigh"/>
    <s v="Whitley Strieber"/>
    <s v="Albert Finney"/>
    <s v="United States"/>
    <n v="17000000"/>
    <n v="10626725"/>
    <s v="Orion Pictures"/>
    <n v="115"/>
  </r>
  <r>
    <x v="3"/>
    <x v="1"/>
    <s v="August 7, 1981 "/>
    <x v="8"/>
    <x v="0"/>
    <n v="5.5"/>
    <n v="4400"/>
    <s v="Mickey Rose"/>
    <s v="Mickey Rose"/>
    <s v="Kristen Riter"/>
    <s v="United States"/>
    <n v="0"/>
    <n v="5165432"/>
    <s v="Allen Smithee Classic Films"/>
    <n v="86"/>
  </r>
  <r>
    <x v="6"/>
    <x v="1"/>
    <s v="August 26, 1981 "/>
    <x v="8"/>
    <x v="0"/>
    <n v="7.5"/>
    <n v="7600"/>
    <s v="Sidney Lumet"/>
    <s v="Jay Presson Allen"/>
    <s v="Treat Williams"/>
    <s v="United States"/>
    <n v="8600000"/>
    <n v="8124257"/>
    <s v="Orion Pictures"/>
    <n v="167"/>
  </r>
  <r>
    <x v="0"/>
    <x v="1"/>
    <s v="April 24, 1981 "/>
    <x v="7"/>
    <x v="0"/>
    <n v="5.5"/>
    <n v="5700"/>
    <s v="Oliver Stone"/>
    <s v="Marc Brandel"/>
    <s v="Michael Caine"/>
    <s v="United States"/>
    <n v="0"/>
    <n v="2447576"/>
    <s v="Orion Pictures"/>
    <n v="104"/>
  </r>
  <r>
    <x v="3"/>
    <x v="1"/>
    <s v="September 18, 1981 "/>
    <x v="5"/>
    <x v="0"/>
    <n v="6.2"/>
    <n v="4800"/>
    <s v="Michael Apted"/>
    <s v="Lawrence Kasdan"/>
    <s v="John Belushi"/>
    <s v="United States"/>
    <n v="0"/>
    <n v="15578237"/>
    <s v="Universal Pictures"/>
    <n v="103"/>
  </r>
  <r>
    <x v="12"/>
    <x v="1"/>
    <s v="April 23, 1982 "/>
    <x v="7"/>
    <x v="0"/>
    <n v="7.2"/>
    <n v="12000"/>
    <s v="Jean-Jacques Beineix"/>
    <s v="Daniel Odier"/>
    <s v="Wilhelmenia Fernandez"/>
    <s v="France"/>
    <n v="0"/>
    <n v="110014"/>
    <s v="Les Films Galaxie"/>
    <n v="117"/>
  </r>
  <r>
    <x v="4"/>
    <x v="1"/>
    <s v="January 29, 1982 "/>
    <x v="11"/>
    <x v="0"/>
    <n v="5.8"/>
    <n v="2600"/>
    <s v="Piers Haggard"/>
    <s v="Alan Scholefield"/>
    <s v="Klaus Kinski"/>
    <s v="United Kingdom"/>
    <n v="0"/>
    <n v="5229643"/>
    <s v="Morison Film Group"/>
    <n v="92"/>
  </r>
  <r>
    <x v="6"/>
    <x v="1"/>
    <s v="February 6, 1981 "/>
    <x v="6"/>
    <x v="0"/>
    <n v="6.7"/>
    <n v="5800"/>
    <s v="Daniel Petrie"/>
    <s v="Heywood Gould"/>
    <s v="Paul Newman"/>
    <s v="United States"/>
    <n v="0"/>
    <n v="29200000"/>
    <s v="Time Life Films"/>
    <n v="125"/>
  </r>
  <r>
    <x v="4"/>
    <x v="1"/>
    <s v="March 27, 1981 "/>
    <x v="9"/>
    <x v="0"/>
    <n v="6"/>
    <n v="2400"/>
    <s v="Ken Wiederhorn"/>
    <s v="Ron Kurz"/>
    <s v="Lauren Tewes"/>
    <s v="United States"/>
    <n v="800000"/>
    <n v="1118634"/>
    <s v="Georgetown Productions Inc."/>
    <n v="84"/>
  </r>
  <r>
    <x v="2"/>
    <x v="1"/>
    <s v="July 17, 1981 "/>
    <x v="1"/>
    <x v="0"/>
    <n v="6.2"/>
    <n v="4100"/>
    <s v="Peter Medak"/>
    <s v="Hal Dresner"/>
    <s v="George Hamilton"/>
    <s v="United States"/>
    <n v="0"/>
    <m/>
    <s v="Melvin Simon Productions"/>
    <n v="93"/>
  </r>
  <r>
    <x v="3"/>
    <x v="1"/>
    <s v="July 31, 1981 "/>
    <x v="1"/>
    <x v="0"/>
    <n v="5.4"/>
    <n v="2600"/>
    <s v="Steve Rash"/>
    <s v="Fred Bauer"/>
    <s v="Chevy Chase"/>
    <s v="United States"/>
    <n v="20000000"/>
    <n v="18826490"/>
    <s v="Innovisions"/>
    <n v="98"/>
  </r>
  <r>
    <x v="3"/>
    <x v="1"/>
    <s v="September 25, 1981 "/>
    <x v="5"/>
    <x v="0"/>
    <n v="5.6"/>
    <n v="2600"/>
    <s v="Michael Schultz"/>
    <s v="Stanley Shapiro"/>
    <s v="George Segal"/>
    <s v="United States"/>
    <n v="6000000"/>
    <n v="9566593"/>
    <s v="DeHaven/Shapiro Productions"/>
    <n v="92"/>
  </r>
  <r>
    <x v="3"/>
    <x v="1"/>
    <s v="January 30, 1981 "/>
    <x v="11"/>
    <x v="0"/>
    <n v="5.5"/>
    <n v="4500"/>
    <s v="Joel Schumacher"/>
    <s v="Richard Matheson"/>
    <s v="Lily Tomlin"/>
    <s v="United States"/>
    <n v="0"/>
    <n v="20259961"/>
    <s v="Lija Productions"/>
    <n v="88"/>
  </r>
  <r>
    <x v="0"/>
    <x v="1"/>
    <s v="June 5, 1981 "/>
    <x v="0"/>
    <x v="0"/>
    <n v="6"/>
    <n v="891"/>
    <s v="Ron Maxwell"/>
    <s v="Bob Bonney"/>
    <s v="Kristy McNichol"/>
    <s v="United States"/>
    <n v="0"/>
    <n v="14923752"/>
    <s v="Viacom Enterprises"/>
    <n v="112"/>
  </r>
  <r>
    <x v="0"/>
    <x v="1"/>
    <s v="October 25, 1981 "/>
    <x v="4"/>
    <x v="0"/>
    <n v="6.3"/>
    <n v="1300"/>
    <s v="James Ivory"/>
    <s v="Jean Rhys"/>
    <s v="Isabelle Adjani"/>
    <s v="United Kingdom"/>
    <n v="0"/>
    <n v="12042"/>
    <s v="Merchant Ivory Productions"/>
    <n v="101"/>
  </r>
  <r>
    <x v="4"/>
    <x v="1"/>
    <s v="May 1, 1981 "/>
    <x v="2"/>
    <x v="0"/>
    <n v="4.9000000000000004"/>
    <n v="3600"/>
    <s v="Herb Freed"/>
    <s v="Anne Marisse"/>
    <s v="Christopher George"/>
    <s v="United States"/>
    <n v="250000"/>
    <m/>
    <s v="Baughn/Freed Productions"/>
    <n v="96"/>
  </r>
  <r>
    <x v="3"/>
    <x v="1"/>
    <s v="December 25, 1981 "/>
    <x v="3"/>
    <x v="0"/>
    <n v="5.0999999999999996"/>
    <n v="4900"/>
    <s v="Ken Shapiro"/>
    <s v="Ken Shapiro"/>
    <s v="Chevy Chase"/>
    <s v="United States"/>
    <n v="8000000"/>
    <n v="26154211"/>
    <s v="Twentieth Century Fox"/>
    <n v="93"/>
  </r>
  <r>
    <x v="0"/>
    <x v="1"/>
    <s v="January 1, 1982 "/>
    <x v="11"/>
    <x v="0"/>
    <n v="6.5"/>
    <n v="5300"/>
    <s v="Herbert Ross"/>
    <s v="Dennis Potter"/>
    <s v="Steve Martin"/>
    <s v="United States"/>
    <n v="22000000"/>
    <n v="9171289"/>
    <s v="Metro-Goldwyn-Mayer (MGM)"/>
    <n v="108"/>
  </r>
  <r>
    <x v="10"/>
    <x v="1"/>
    <s v="February 13, 1981 "/>
    <x v="6"/>
    <x v="0"/>
    <n v="7.2"/>
    <n v="4400"/>
    <s v="Ralph Bakshi"/>
    <s v="Ronni Kern"/>
    <s v="Mews Small"/>
    <s v="United States"/>
    <n v="1500000"/>
    <m/>
    <s v="Bakshi Productions"/>
    <n v="96"/>
  </r>
  <r>
    <x v="2"/>
    <x v="1"/>
    <s v="May 22, 1981 "/>
    <x v="2"/>
    <x v="0"/>
    <n v="5.0999999999999996"/>
    <n v="2000"/>
    <s v="William A. Fraker"/>
    <s v="Ivan Goff"/>
    <s v="Klinton Spilsbury"/>
    <s v="United States"/>
    <n v="18000000"/>
    <n v="12617845"/>
    <s v="Eaves Movie Ranch"/>
    <n v="98"/>
  </r>
  <r>
    <x v="1"/>
    <x v="1"/>
    <s v="February 11, 1981 "/>
    <x v="6"/>
    <x v="0"/>
    <n v="5.2"/>
    <n v="1300"/>
    <s v="Franklin J. Schaffner"/>
    <s v="John Byrum"/>
    <s v="Lesley-Anne Down"/>
    <s v="United Kingdom"/>
    <n v="14000000"/>
    <n v="2022771"/>
    <s v="Orion Pictures"/>
    <n v="118"/>
  </r>
  <r>
    <x v="4"/>
    <x v="1"/>
    <s v="September 11, 1981 "/>
    <x v="5"/>
    <x v="0"/>
    <n v="5.6"/>
    <n v="2400"/>
    <s v="Ken Hughes"/>
    <s v="Ruth Avergon"/>
    <s v="Leonard Mann"/>
    <s v="United States"/>
    <n v="0"/>
    <n v="1169875"/>
    <s v="Lorimar Productions"/>
    <n v="88"/>
  </r>
  <r>
    <x v="2"/>
    <x v="1"/>
    <s v="August 14, 1981 "/>
    <x v="8"/>
    <x v="0"/>
    <n v="5.5"/>
    <n v="3600"/>
    <s v="Steve Carver"/>
    <s v="James Bruner"/>
    <s v="Chuck Norris"/>
    <s v="United States"/>
    <n v="3800000"/>
    <m/>
    <s v="Adams Apple Film Company"/>
    <n v="106"/>
  </r>
  <r>
    <x v="0"/>
    <x v="1"/>
    <s v="January 1, 1982 "/>
    <x v="11"/>
    <x v="0"/>
    <n v="6.8"/>
    <n v="1100"/>
    <s v="Luis Valdez"/>
    <s v="Luis Valdez"/>
    <s v="Daniel Valdez"/>
    <s v="United States"/>
    <n v="2700000"/>
    <n v="3256082"/>
    <s v="Universal Pictures"/>
    <n v="103"/>
  </r>
  <r>
    <x v="0"/>
    <x v="1"/>
    <s v="October 9, 1981 "/>
    <x v="4"/>
    <x v="0"/>
    <n v="5.9"/>
    <n v="1600"/>
    <s v="George Cukor"/>
    <s v="Gerald Ayres"/>
    <s v="Jacqueline Bisset"/>
    <s v="United States"/>
    <n v="0"/>
    <n v="14492125"/>
    <s v="Jaquet"/>
    <n v="117"/>
  </r>
  <r>
    <x v="3"/>
    <x v="1"/>
    <s v="December 11, 1981 "/>
    <x v="3"/>
    <x v="0"/>
    <n v="6.5"/>
    <n v="4500"/>
    <s v="Billy Wilder"/>
    <s v="Francis Veber"/>
    <s v="Jack Lemmon"/>
    <s v="United States"/>
    <n v="10000000"/>
    <n v="7258543"/>
    <s v="Heron Productions"/>
    <n v="96"/>
  </r>
  <r>
    <x v="3"/>
    <x v="1"/>
    <s v="May 22, 1981 "/>
    <x v="2"/>
    <x v="0"/>
    <n v="6.1"/>
    <n v="2900"/>
    <s v="Oz Scott"/>
    <s v="Lonne Elder III"/>
    <s v="Richard Pryor"/>
    <s v="United States"/>
    <n v="11000000"/>
    <n v="31261269"/>
    <s v="Universal Pictures"/>
    <n v="94"/>
  </r>
  <r>
    <x v="3"/>
    <x v="1"/>
    <s v="March 13, 1981 "/>
    <x v="9"/>
    <x v="0"/>
    <n v="7"/>
    <n v="3600"/>
    <s v="Albert Brooks"/>
    <s v="Albert Brooks"/>
    <s v="Albert Brooks"/>
    <s v="United States"/>
    <n v="0"/>
    <n v="2863642"/>
    <s v="Columbia Pictures"/>
    <n v="93"/>
  </r>
  <r>
    <x v="3"/>
    <x v="1"/>
    <s v="December 18, 1981 "/>
    <x v="3"/>
    <x v="0"/>
    <n v="4.3"/>
    <n v="1300"/>
    <s v="Allan Arkush"/>
    <s v="John Hill"/>
    <s v="Andy Kaufman"/>
    <s v="United States"/>
    <n v="12000000"/>
    <n v="2154696"/>
    <s v="Universal Pictures"/>
    <n v="78"/>
  </r>
  <r>
    <x v="1"/>
    <x v="1"/>
    <s v="March 13, 1981 "/>
    <x v="9"/>
    <x v="0"/>
    <n v="5.6"/>
    <n v="829"/>
    <s v="Martin Ritt"/>
    <s v="Gary DeVore"/>
    <s v="Sally Field"/>
    <s v="United States"/>
    <n v="0"/>
    <n v="11809387"/>
    <s v="CBS Theatrical Films"/>
    <n v="94"/>
  </r>
  <r>
    <x v="3"/>
    <x v="1"/>
    <s v="May 15, 1981 "/>
    <x v="2"/>
    <x v="0"/>
    <n v="5"/>
    <n v="761"/>
    <s v="Gus Trikonis"/>
    <s v="Barry Schneider"/>
    <s v="Robert Hays"/>
    <s v="United States"/>
    <n v="3500000"/>
    <n v="17569027"/>
    <s v="Cinema Group Ventures"/>
    <n v="100"/>
  </r>
  <r>
    <x v="0"/>
    <x v="1"/>
    <s v="September 18, 1981 "/>
    <x v="5"/>
    <x v="0"/>
    <n v="6.8"/>
    <n v="1400"/>
    <s v="Jack Fisk"/>
    <s v="William D. Wittliff"/>
    <s v="Sissy Spacek"/>
    <s v="United States"/>
    <n v="0"/>
    <n v="1976198"/>
    <s v="Universal Pictures"/>
    <n v="94"/>
  </r>
  <r>
    <x v="3"/>
    <x v="1"/>
    <s v="January 22, 1982 "/>
    <x v="11"/>
    <x v="0"/>
    <n v="7.3"/>
    <n v="2700"/>
    <s v="John Badham"/>
    <s v="Brian Clark"/>
    <s v="Richard Dreyfuss"/>
    <s v="United States"/>
    <n v="13000000"/>
    <n v="8206145"/>
    <s v="Metro-Goldwyn-Mayer (MGM)"/>
    <n v="119"/>
  </r>
  <r>
    <x v="0"/>
    <x v="1"/>
    <s v="September 17, 1982 "/>
    <x v="5"/>
    <x v="0"/>
    <n v="2.7"/>
    <n v="659"/>
    <s v="Terence Young"/>
    <s v="Robin Moore"/>
    <s v="Laurence Olivier"/>
    <s v="South Korea"/>
    <n v="46000000"/>
    <n v="5200986"/>
    <s v="One Way Productions"/>
    <n v="140"/>
  </r>
  <r>
    <x v="3"/>
    <x v="1"/>
    <s v="March 6, 1981 "/>
    <x v="9"/>
    <x v="0"/>
    <n v="5.5"/>
    <n v="1700"/>
    <s v="Jean-Claude Tramont"/>
    <s v="W.D. Richter"/>
    <s v="Gene Hackman"/>
    <s v="United States"/>
    <n v="14000000"/>
    <n v="4454295"/>
    <s v="Universal Pictures"/>
    <n v="87"/>
  </r>
  <r>
    <x v="1"/>
    <x v="1"/>
    <s v="November 13, 1981 "/>
    <x v="10"/>
    <x v="0"/>
    <n v="5.6"/>
    <n v="1100"/>
    <s v="Roger Spottiswoode"/>
    <s v="J.D. Reed"/>
    <s v="Robert Duvall"/>
    <s v="United States"/>
    <n v="12000000"/>
    <n v="3702028"/>
    <s v="PolyGram Pictures"/>
    <n v="100"/>
  </r>
  <r>
    <x v="0"/>
    <x v="1"/>
    <s v="December 11, 1981 "/>
    <x v="3"/>
    <x v="0"/>
    <n v="5.4"/>
    <n v="1100"/>
    <s v="Alan J. Pakula"/>
    <s v="Howard Kohn"/>
    <s v="Jane Fonda"/>
    <s v="United States"/>
    <n v="16000000"/>
    <n v="10851261"/>
    <s v="IPC Films"/>
    <n v="116"/>
  </r>
  <r>
    <x v="3"/>
    <x v="1"/>
    <s v="September 25, 1981 "/>
    <x v="5"/>
    <x v="0"/>
    <n v="6.5"/>
    <n v="1300"/>
    <s v="Glenn Jordan"/>
    <s v="Neil Simon"/>
    <s v="Marsha Mason"/>
    <s v="United States"/>
    <n v="0"/>
    <n v="25524778"/>
    <s v="Columbia Pictures"/>
    <n v="120"/>
  </r>
  <r>
    <x v="2"/>
    <x v="1"/>
    <s v="August 21, 1981 "/>
    <x v="8"/>
    <x v="0"/>
    <n v="5.2"/>
    <n v="928"/>
    <s v="John Schlesinger"/>
    <s v="Edward Clinton"/>
    <s v="David Rasche"/>
    <s v="United States"/>
    <n v="24000000"/>
    <n v="2004742"/>
    <s v="EMI Films"/>
    <n v="107"/>
  </r>
  <r>
    <x v="3"/>
    <x v="1"/>
    <s v="October 2, 1981 "/>
    <x v="4"/>
    <x v="0"/>
    <n v="4.9000000000000004"/>
    <n v="920"/>
    <s v="David Steinberg"/>
    <s v="Charlie Peters"/>
    <s v="Burt Reynolds"/>
    <s v="United States"/>
    <n v="0"/>
    <n v="18838812"/>
    <s v="Paramount Pictures"/>
    <n v="94"/>
  </r>
  <r>
    <x v="2"/>
    <x v="1"/>
    <s v="May 1, 1981 "/>
    <x v="2"/>
    <x v="0"/>
    <n v="5.5"/>
    <n v="384"/>
    <s v="Noel Nosseck"/>
    <s v="David Barry"/>
    <s v="Harry Hamlin"/>
    <s v="United States"/>
    <n v="2000000"/>
    <n v="1791147"/>
    <s v="PolyGram Pictures"/>
    <n v="90"/>
  </r>
  <r>
    <x v="4"/>
    <x v="1"/>
    <s v="January 1, 1981 "/>
    <x v="11"/>
    <x v="0"/>
    <n v="2.9"/>
    <n v="674"/>
    <s v="Byron Quisenberry"/>
    <s v="Byron Quisenberry"/>
    <s v="Pepper Martin"/>
    <s v="United States"/>
    <n v="0"/>
    <m/>
    <s v="Calendar International Pictures"/>
    <n v="82"/>
  </r>
  <r>
    <x v="3"/>
    <x v="1"/>
    <s v="March 6, 1981 "/>
    <x v="9"/>
    <x v="0"/>
    <n v="5"/>
    <n v="1200"/>
    <s v="Steven Hilliard Stern"/>
    <s v="Mary Rodgers"/>
    <s v="Elliott Gould"/>
    <s v="United States"/>
    <n v="0"/>
    <n v="16000000"/>
    <s v="Walt Disney Productions"/>
    <n v="96"/>
  </r>
  <r>
    <x v="6"/>
    <x v="1"/>
    <s v="February 12, 1982 "/>
    <x v="6"/>
    <x v="0"/>
    <n v="5.8"/>
    <n v="782"/>
    <s v="Charles Jarrott"/>
    <s v="Robert Littell"/>
    <s v="John Savage"/>
    <s v="Canada"/>
    <n v="0"/>
    <n v="6892098"/>
    <s v="Balkan Productions"/>
    <n v="112"/>
  </r>
  <r>
    <x v="3"/>
    <x v="1"/>
    <d v="1905-06-03T00:00:00"/>
    <x v="13"/>
    <x v="0"/>
    <n v="5.0999999999999996"/>
    <n v="101"/>
    <s v="E.W. Swackhamer"/>
    <s v="Barry Rosen"/>
    <s v="Leif Garrett"/>
    <s v="United States"/>
    <n v="0"/>
    <m/>
    <s v="Greentree"/>
    <n v="100"/>
  </r>
  <r>
    <x v="13"/>
    <x v="1"/>
    <s v="July 24, 1981 "/>
    <x v="1"/>
    <x v="0"/>
    <n v="5.0999999999999996"/>
    <n v="499"/>
    <s v="Ferdinando Baldi"/>
    <s v="Wolfe Lowenthal"/>
    <s v="Tony Anthony"/>
    <s v="Italy"/>
    <n v="0"/>
    <n v="12000000"/>
    <s v="Lupo-Anthony-Quintano Productions"/>
    <n v="91"/>
  </r>
  <r>
    <x v="1"/>
    <x v="1"/>
    <s v="March 24, 1982 "/>
    <x v="9"/>
    <x v="8"/>
    <n v="6.9"/>
    <n v="1100"/>
    <s v="Jacques Rivette"/>
    <s v="Bulle Ogier"/>
    <s v="Bulle Ogier"/>
    <s v="France"/>
    <n v="0"/>
    <n v="17110"/>
    <s v="Les Films du Losange"/>
    <n v="129"/>
  </r>
  <r>
    <x v="0"/>
    <x v="1"/>
    <s v="October 23, 1981 "/>
    <x v="4"/>
    <x v="9"/>
    <n v="6.3"/>
    <n v="228"/>
    <s v="Allan King"/>
    <s v="Olive Frederickson"/>
    <s v="Ellen Burstyn"/>
    <s v="Canada"/>
    <n v="0"/>
    <n v="1622898"/>
    <s v="Universal Pictures"/>
    <n v="94"/>
  </r>
  <r>
    <x v="3"/>
    <x v="2"/>
    <s v="August 13, 1982 "/>
    <x v="8"/>
    <x v="0"/>
    <n v="7.2"/>
    <n v="98000"/>
    <s v="Amy Heckerling"/>
    <s v="Cameron Crowe"/>
    <s v="Sean Penn"/>
    <s v="United States"/>
    <n v="4500000"/>
    <n v="27092880"/>
    <s v="Universal Pictures"/>
    <n v="90"/>
  </r>
  <r>
    <x v="2"/>
    <x v="2"/>
    <s v="June 25, 1982 "/>
    <x v="0"/>
    <x v="0"/>
    <n v="8.1"/>
    <n v="710000"/>
    <s v="Ridley Scott"/>
    <s v="Hampton Fancher"/>
    <s v="Harrison Ford"/>
    <s v="United States"/>
    <n v="28000000"/>
    <n v="41676878"/>
    <s v="The Ladd Company"/>
    <n v="117"/>
  </r>
  <r>
    <x v="4"/>
    <x v="2"/>
    <s v="June 25, 1982 "/>
    <x v="0"/>
    <x v="0"/>
    <n v="8.1"/>
    <n v="382000"/>
    <s v="John Carpenter"/>
    <s v="Bill Lancaster"/>
    <s v="Kurt Russell"/>
    <s v="United States"/>
    <n v="15000000"/>
    <n v="19632053"/>
    <s v="Universal Pictures"/>
    <n v="109"/>
  </r>
  <r>
    <x v="2"/>
    <x v="2"/>
    <s v="May 14, 1982 "/>
    <x v="2"/>
    <x v="0"/>
    <n v="6.9"/>
    <n v="141000"/>
    <s v="John Milius"/>
    <s v="Robert E. Howard"/>
    <s v="Arnold Schwarzenegger"/>
    <s v="United States"/>
    <n v="20000000"/>
    <n v="68851475"/>
    <s v="Universal Pictures"/>
    <n v="129"/>
  </r>
  <r>
    <x v="8"/>
    <x v="2"/>
    <s v="June 11, 1982 "/>
    <x v="0"/>
    <x v="0"/>
    <n v="7.8"/>
    <n v="381000"/>
    <s v="Steven Spielberg"/>
    <s v="Melissa Mathison"/>
    <s v="Henry Thomas"/>
    <s v="United States"/>
    <n v="10500000"/>
    <n v="792910554"/>
    <s v="Universal Pictures"/>
    <n v="115"/>
  </r>
  <r>
    <x v="2"/>
    <x v="2"/>
    <s v="October 22, 1982 "/>
    <x v="4"/>
    <x v="0"/>
    <n v="7.7"/>
    <n v="234000"/>
    <s v="Ted Kotcheff"/>
    <s v="David Morrell"/>
    <s v="Sylvester Stallone"/>
    <s v="United States"/>
    <n v="15000000"/>
    <n v="125212904"/>
    <s v="Anabasis N.V."/>
    <n v="93"/>
  </r>
  <r>
    <x v="0"/>
    <x v="2"/>
    <s v="August 13, 1982 "/>
    <x v="8"/>
    <x v="0"/>
    <n v="7"/>
    <n v="52000"/>
    <s v="Taylor Hackford"/>
    <s v="Douglas Day Stewart"/>
    <s v="Richard Gere"/>
    <s v="United States"/>
    <n v="7500000"/>
    <n v="129795554"/>
    <s v="Lorimar Film Entertainment"/>
    <n v="124"/>
  </r>
  <r>
    <x v="3"/>
    <x v="2"/>
    <s v="June 11, 1982 "/>
    <x v="0"/>
    <x v="0"/>
    <n v="4.4000000000000004"/>
    <n v="34000"/>
    <s v="Patricia Birch"/>
    <s v="Ken Finkleman"/>
    <s v="Michelle Pfeiffer"/>
    <s v="United States"/>
    <n v="13200000"/>
    <n v="15171476"/>
    <s v="Paramount Pictures"/>
    <n v="115"/>
  </r>
  <r>
    <x v="3"/>
    <x v="2"/>
    <s v="June 18, 1982 "/>
    <x v="0"/>
    <x v="0"/>
    <n v="6.6"/>
    <n v="41000"/>
    <s v="John Huston"/>
    <s v="Carol Sobieski"/>
    <s v="Aileen Quinn"/>
    <s v="United States"/>
    <n v="50000000"/>
    <n v="57063861"/>
    <s v="Columbia Pictures"/>
    <n v="127"/>
  </r>
  <r>
    <x v="4"/>
    <x v="2"/>
    <s v="June 4, 1982 "/>
    <x v="0"/>
    <x v="0"/>
    <n v="7.3"/>
    <n v="148000"/>
    <s v="Tobe Hooper"/>
    <s v="Steven Spielberg"/>
    <s v="JoBeth Williams"/>
    <s v="United States"/>
    <n v="10700000"/>
    <n v="77142388"/>
    <s v="Metro-Goldwyn-Mayer (MGM)"/>
    <n v="114"/>
  </r>
  <r>
    <x v="2"/>
    <x v="2"/>
    <s v="December 8, 1982 "/>
    <x v="3"/>
    <x v="0"/>
    <n v="6.9"/>
    <n v="73000"/>
    <s v="Walter Hill"/>
    <s v="Roger Spottiswoode"/>
    <s v="Nick Nolte"/>
    <s v="United States"/>
    <n v="12000000"/>
    <n v="78868508"/>
    <s v="Paramount Pictures"/>
    <n v="96"/>
  </r>
  <r>
    <x v="2"/>
    <x v="2"/>
    <s v="June 4, 1982 "/>
    <x v="0"/>
    <x v="0"/>
    <n v="7.7"/>
    <n v="115000"/>
    <s v="Nicholas Meyer"/>
    <s v="Gene Roddenberry"/>
    <s v="William Shatner"/>
    <s v="United States"/>
    <n v="11200000"/>
    <n v="78912963"/>
    <s v="Paramount Pictures"/>
    <n v="113"/>
  </r>
  <r>
    <x v="1"/>
    <x v="2"/>
    <s v="May 7, 1982 "/>
    <x v="2"/>
    <x v="0"/>
    <n v="4.9000000000000004"/>
    <n v="2500"/>
    <s v="Stuart Gillard"/>
    <s v="Stuart Gillard"/>
    <s v="Willie Aames"/>
    <s v="Canada"/>
    <n v="0"/>
    <n v="5588800"/>
    <s v="Embassy Pictures"/>
    <n v="100"/>
  </r>
  <r>
    <x v="3"/>
    <x v="2"/>
    <s v="July 30, 1982 "/>
    <x v="1"/>
    <x v="0"/>
    <n v="6.3"/>
    <n v="8100"/>
    <s v="Boaz Davidson"/>
    <s v="Boaz Davidson"/>
    <s v="Lawrence Monoson"/>
    <s v="United States"/>
    <n v="0"/>
    <n v="5829781"/>
    <s v="Cannon Group"/>
    <n v="92"/>
  </r>
  <r>
    <x v="0"/>
    <x v="2"/>
    <s v="March 4, 1983 "/>
    <x v="9"/>
    <x v="0"/>
    <n v="7.6"/>
    <n v="44000"/>
    <s v="Alan J. Pakula"/>
    <s v="William Styron"/>
    <s v="Meryl Streep"/>
    <s v="United Kingdom"/>
    <n v="12000000"/>
    <n v="30036000"/>
    <s v="Incorporated Television Company (ITC)"/>
    <n v="150"/>
  </r>
  <r>
    <x v="5"/>
    <x v="2"/>
    <s v="February 25, 1983 "/>
    <x v="6"/>
    <x v="0"/>
    <n v="8"/>
    <n v="220000"/>
    <s v="Richard Attenborough"/>
    <s v="John Briley"/>
    <s v="Ben Kingsley"/>
    <s v="United Kingdom"/>
    <n v="22000000"/>
    <n v="52767889"/>
    <s v="International Film Investors"/>
    <n v="191"/>
  </r>
  <r>
    <x v="3"/>
    <x v="2"/>
    <s v="December 17, 1982 "/>
    <x v="3"/>
    <x v="0"/>
    <n v="7.4"/>
    <n v="100000"/>
    <s v="Sydney Pollack"/>
    <s v="Don McGuire"/>
    <s v="Dustin Hoffman"/>
    <s v="United States"/>
    <n v="21000000"/>
    <n v="177200000"/>
    <s v="Columbia Pictures"/>
    <n v="116"/>
  </r>
  <r>
    <x v="2"/>
    <x v="2"/>
    <s v="July 9, 1982 "/>
    <x v="1"/>
    <x v="0"/>
    <n v="6.8"/>
    <n v="115000"/>
    <s v="Steven Lisberger"/>
    <s v="Steven Lisberger"/>
    <s v="Jeff Bridges"/>
    <s v="United States"/>
    <n v="17000000"/>
    <n v="33000525"/>
    <s v="Walt Disney Productions"/>
    <n v="96"/>
  </r>
  <r>
    <x v="10"/>
    <x v="2"/>
    <s v="July 16, 1982 "/>
    <x v="1"/>
    <x v="0"/>
    <n v="7.6"/>
    <n v="37000"/>
    <s v="Don Bluth"/>
    <s v="Robert C. O'Brien"/>
    <s v="Elizabeth Hartman"/>
    <s v="United States"/>
    <n v="7000000"/>
    <n v="14665733"/>
    <s v="Aurora"/>
    <n v="82"/>
  </r>
  <r>
    <x v="3"/>
    <x v="2"/>
    <s v="February 18, 1983 "/>
    <x v="6"/>
    <x v="10"/>
    <n v="7.8"/>
    <n v="94000"/>
    <s v="Martin Scorsese"/>
    <s v="Paul D. Zimmerman"/>
    <s v="Robert De Niro"/>
    <s v="United States"/>
    <n v="20000000"/>
    <n v="2536242"/>
    <s v="Embassy International Pictures"/>
    <n v="109"/>
  </r>
  <r>
    <x v="0"/>
    <x v="2"/>
    <s v="May 28, 1982 "/>
    <x v="2"/>
    <x v="0"/>
    <n v="6.8"/>
    <n v="179000"/>
    <s v="Sylvester Stallone"/>
    <s v="Sylvester Stallone"/>
    <s v="Sylvester Stallone"/>
    <s v="United States"/>
    <n v="17000000"/>
    <n v="125052686"/>
    <s v="Chartoff-Winkler Productions"/>
    <n v="99"/>
  </r>
  <r>
    <x v="2"/>
    <x v="2"/>
    <s v="August 20, 1982 "/>
    <x v="8"/>
    <x v="0"/>
    <n v="6.2"/>
    <n v="22000"/>
    <s v="Don Coscarelli"/>
    <s v="Don Coscarelli"/>
    <s v="Marc Singer"/>
    <s v="United States"/>
    <n v="8000000"/>
    <n v="14056528"/>
    <s v="Leisure Investment Company"/>
    <n v="118"/>
  </r>
  <r>
    <x v="3"/>
    <x v="2"/>
    <s v="November 12, 1982 "/>
    <x v="10"/>
    <x v="0"/>
    <n v="6.9"/>
    <n v="44000"/>
    <s v="George A. Romero"/>
    <s v="Stephen King"/>
    <s v="Hal Holbrook"/>
    <s v="United States"/>
    <n v="8000000"/>
    <n v="21028755"/>
    <s v="United Film Distribution Company (UFDC)"/>
    <n v="120"/>
  </r>
  <r>
    <x v="1"/>
    <x v="2"/>
    <s v="November 5, 1982 "/>
    <x v="10"/>
    <x v="0"/>
    <n v="7.3"/>
    <n v="8200"/>
    <s v="George Miller"/>
    <s v="A.B. 'Banjo' Paterson"/>
    <s v="Kirk Douglas"/>
    <s v="Australia"/>
    <n v="3500000"/>
    <n v="20659423"/>
    <s v="Cambridge Productions"/>
    <n v="102"/>
  </r>
  <r>
    <x v="0"/>
    <x v="2"/>
    <s v="September 17, 1982 "/>
    <x v="5"/>
    <x v="0"/>
    <n v="8"/>
    <n v="78000"/>
    <s v="Alan Parker"/>
    <s v="Roger Waters"/>
    <s v="Bob Geldof"/>
    <s v="United Kingdom"/>
    <n v="12000000"/>
    <n v="22265763"/>
    <s v="Goldcrest Films International"/>
    <n v="95"/>
  </r>
  <r>
    <x v="7"/>
    <x v="2"/>
    <s v="April 2, 1982 "/>
    <x v="7"/>
    <x v="0"/>
    <n v="6.2"/>
    <n v="20000"/>
    <s v="Paul Schrader"/>
    <s v="DeWitt Bodeen"/>
    <s v="Nastassja Kinski"/>
    <s v="United States"/>
    <n v="18000000"/>
    <n v="7000000"/>
    <s v="RKO Pictures"/>
    <n v="118"/>
  </r>
  <r>
    <x v="0"/>
    <x v="2"/>
    <s v="December 17, 1982 "/>
    <x v="3"/>
    <x v="7"/>
    <n v="8.1"/>
    <n v="59000"/>
    <s v="Ingmar Bergman"/>
    <s v="Ingmar Bergman"/>
    <s v="Bertil Guve"/>
    <s v="Sweden"/>
    <n v="6000000"/>
    <n v="6795771"/>
    <s v="Cinematograph AB"/>
    <n v="188"/>
  </r>
  <r>
    <x v="4"/>
    <x v="2"/>
    <s v="August 13, 1982 "/>
    <x v="8"/>
    <x v="0"/>
    <n v="5.7"/>
    <n v="49000"/>
    <s v="Steve Miner"/>
    <s v="Martin Kitrosser"/>
    <s v="Dana Kimmell"/>
    <s v="United States"/>
    <n v="2300000"/>
    <n v="36690067"/>
    <s v="Paramount Pictures"/>
    <n v="95"/>
  </r>
  <r>
    <x v="2"/>
    <x v="2"/>
    <s v="June 18, 1982 "/>
    <x v="0"/>
    <x v="0"/>
    <n v="6"/>
    <n v="26000"/>
    <s v="Clint Eastwood"/>
    <s v="Alex Lasker"/>
    <s v="Clint Eastwood"/>
    <s v="United States"/>
    <n v="18000000"/>
    <n v="46708276"/>
    <s v="Major Studio Partners"/>
    <n v="136"/>
  </r>
  <r>
    <x v="4"/>
    <x v="2"/>
    <s v="October 22, 1982 "/>
    <x v="4"/>
    <x v="0"/>
    <n v="5"/>
    <n v="45000"/>
    <s v="Tommy Lee Wallace"/>
    <s v="Tommy Lee Wallace"/>
    <s v="Tom Atkins"/>
    <s v="United States"/>
    <n v="2500000"/>
    <n v="14400000"/>
    <s v="Dino De Laurentiis Company"/>
    <n v="98"/>
  </r>
  <r>
    <x v="1"/>
    <x v="2"/>
    <s v="December 17, 1982 "/>
    <x v="3"/>
    <x v="0"/>
    <n v="7.2"/>
    <n v="63000"/>
    <s v="Jim Henson"/>
    <s v="David Odell"/>
    <s v="Jim Henson"/>
    <s v="United Kingdom"/>
    <n v="15000000"/>
    <n v="41630431"/>
    <s v="Incorporated Television Company (ITC)"/>
    <n v="93"/>
  </r>
  <r>
    <x v="0"/>
    <x v="2"/>
    <s v="December 17, 1982 "/>
    <x v="3"/>
    <x v="0"/>
    <n v="7.7"/>
    <n v="37000"/>
    <s v="Sidney Lumet"/>
    <s v="Barry Reed"/>
    <s v="Paul Newman"/>
    <s v="United States"/>
    <n v="16000000"/>
    <n v="53993738"/>
    <s v="Twentieth Century Fox"/>
    <n v="129"/>
  </r>
  <r>
    <x v="4"/>
    <x v="2"/>
    <s v="September 23, 1983 "/>
    <x v="5"/>
    <x v="0"/>
    <n v="6.1"/>
    <n v="9300"/>
    <s v="Juan Piquer Simón"/>
    <s v="Dick Randall"/>
    <s v="Christopher George"/>
    <s v="Spain"/>
    <n v="300000"/>
    <n v="2032311"/>
    <s v="Almena Films"/>
    <n v="85"/>
  </r>
  <r>
    <x v="3"/>
    <x v="2"/>
    <s v="September 3, 1982 "/>
    <x v="5"/>
    <x v="0"/>
    <n v="4.9000000000000004"/>
    <n v="6500"/>
    <s v="Robert J. Rosenthal"/>
    <s v="Bruce Rubin"/>
    <s v="Scott Baio"/>
    <s v="United States"/>
    <n v="0"/>
    <n v="16897768"/>
    <s v="Embassy Pictures"/>
    <n v="98"/>
  </r>
  <r>
    <x v="3"/>
    <x v="2"/>
    <s v="July 16, 1982 "/>
    <x v="1"/>
    <x v="0"/>
    <n v="5.9"/>
    <n v="2800"/>
    <s v="Daniel Petrie"/>
    <s v="Mike Marvin"/>
    <s v="Kenny Rogers"/>
    <s v="United States"/>
    <n v="0"/>
    <n v="20225989"/>
    <s v="Twentieth Century Fox"/>
    <n v="108"/>
  </r>
  <r>
    <x v="3"/>
    <x v="2"/>
    <s v="July 23, 1982 "/>
    <x v="1"/>
    <x v="0"/>
    <n v="7.2"/>
    <n v="25000"/>
    <s v="George Roy Hill"/>
    <s v="John Irving"/>
    <s v="Robin Williams"/>
    <s v="United States"/>
    <n v="17000000"/>
    <n v="29712172"/>
    <s v="Pan Arts"/>
    <n v="136"/>
  </r>
  <r>
    <x v="3"/>
    <x v="2"/>
    <s v="May 21, 1982 "/>
    <x v="2"/>
    <x v="0"/>
    <n v="7.1"/>
    <n v="19000"/>
    <s v="Barry Levinson"/>
    <s v="Barry Levinson"/>
    <s v="Steve Guttenberg"/>
    <s v="United States"/>
    <n v="5000000"/>
    <n v="14099953"/>
    <s v="Metro-Goldwyn-Mayer (MGM)"/>
    <n v="110"/>
  </r>
  <r>
    <x v="3"/>
    <x v="2"/>
    <s v="July 23, 1982 "/>
    <x v="1"/>
    <x v="0"/>
    <n v="6"/>
    <n v="10000"/>
    <s v="Colin Higgins"/>
    <s v="Larry L. King"/>
    <s v="Burt Reynolds"/>
    <s v="United States"/>
    <n v="35000000"/>
    <n v="69701637"/>
    <s v="Universal Pictures"/>
    <n v="114"/>
  </r>
  <r>
    <x v="0"/>
    <x v="2"/>
    <s v="February 18, 1983 "/>
    <x v="6"/>
    <x v="0"/>
    <n v="7.1"/>
    <n v="20000"/>
    <s v="Peter Weir"/>
    <s v="David Williamson"/>
    <s v="Mel Gibson"/>
    <s v="Australia"/>
    <n v="13000000"/>
    <n v="10278575"/>
    <s v="Metro-Goldwyn-Mayer (MGM)"/>
    <n v="115"/>
  </r>
  <r>
    <x v="3"/>
    <x v="2"/>
    <s v="July 30, 1982 "/>
    <x v="1"/>
    <x v="0"/>
    <n v="6.6"/>
    <n v="15000"/>
    <s v="Ron Howard"/>
    <s v="Lowell Ganz"/>
    <s v="Henry Winkler"/>
    <s v="United States"/>
    <n v="0"/>
    <n v="21095638"/>
    <s v="Major Studio Partners"/>
    <n v="106"/>
  </r>
  <r>
    <x v="3"/>
    <x v="2"/>
    <s v="July 16, 1982 "/>
    <x v="1"/>
    <x v="0"/>
    <n v="5.7"/>
    <n v="3900"/>
    <s v="Randal Kleiser"/>
    <s v="Randal Kleiser"/>
    <s v="Peter Gallagher"/>
    <s v="United States"/>
    <n v="0"/>
    <n v="4968000"/>
    <s v="Filmways Pictures"/>
    <n v="98"/>
  </r>
  <r>
    <x v="3"/>
    <x v="2"/>
    <s v="March 19, 1982 "/>
    <x v="9"/>
    <x v="0"/>
    <n v="7.6"/>
    <n v="20000"/>
    <s v="Blake Edwards"/>
    <s v="Blake Edwards"/>
    <s v="Julie Andrews"/>
    <s v="United Kingdom"/>
    <n v="0"/>
    <n v="28229046"/>
    <s v="Metro-Goldwyn-Mayer (MGM)"/>
    <n v="134"/>
  </r>
  <r>
    <x v="10"/>
    <x v="2"/>
    <s v="November 19, 1982 "/>
    <x v="10"/>
    <x v="0"/>
    <n v="7.4"/>
    <n v="25000"/>
    <s v="Jules Bass"/>
    <s v="Peter S. Beagle"/>
    <s v="Jeff Bridges"/>
    <s v="United Kingdom"/>
    <n v="3500000"/>
    <n v="6455330"/>
    <s v="Rankin/Bass Productions"/>
    <n v="92"/>
  </r>
  <r>
    <x v="0"/>
    <x v="2"/>
    <s v="February 4, 1983 "/>
    <x v="6"/>
    <x v="0"/>
    <n v="6.7"/>
    <n v="15000"/>
    <s v="Sidney J. Furie"/>
    <s v="Frank De Felitta"/>
    <s v="Barbara Hershey"/>
    <s v="United States"/>
    <n v="9000000"/>
    <n v="13277558"/>
    <s v="American Cinema Productions"/>
    <n v="125"/>
  </r>
  <r>
    <x v="3"/>
    <x v="2"/>
    <s v="December 10, 1982 "/>
    <x v="3"/>
    <x v="0"/>
    <n v="6.2"/>
    <n v="50000"/>
    <s v="Ken Finkleman"/>
    <s v="Ken Finkleman"/>
    <s v="Robert Hays"/>
    <s v="United States"/>
    <n v="15000000"/>
    <n v="27150534"/>
    <s v="Paramount Pictures"/>
    <n v="85"/>
  </r>
  <r>
    <x v="3"/>
    <x v="2"/>
    <s v="December 10, 1982 "/>
    <x v="3"/>
    <x v="0"/>
    <n v="5.8"/>
    <n v="11000"/>
    <s v="Richard Donner"/>
    <s v="Francis Veber"/>
    <s v="Richard Pryor"/>
    <s v="United States"/>
    <n v="17000000"/>
    <n v="47118057"/>
    <s v="Columbia Pictures"/>
    <n v="102"/>
  </r>
  <r>
    <x v="4"/>
    <x v="2"/>
    <s v="July 28, 1983 "/>
    <x v="1"/>
    <x v="11"/>
    <n v="6"/>
    <n v="7800"/>
    <s v="Mark Rosman"/>
    <s v="Mark Rosman"/>
    <s v="Kate McNeil"/>
    <s v="United States"/>
    <n v="425000"/>
    <n v="10604986"/>
    <s v="VAE Productions"/>
    <n v="91"/>
  </r>
  <r>
    <x v="6"/>
    <x v="2"/>
    <s v="March 5, 1982 "/>
    <x v="9"/>
    <x v="0"/>
    <n v="7.1"/>
    <n v="15000"/>
    <s v="Guy Hamilton"/>
    <s v="Anthony Shaffer"/>
    <s v="Peter Ustinov"/>
    <s v="United Kingdom"/>
    <n v="10000000"/>
    <n v="6110670"/>
    <s v="EMI Films"/>
    <n v="117"/>
  </r>
  <r>
    <x v="2"/>
    <x v="2"/>
    <s v="April 30, 1982 "/>
    <x v="7"/>
    <x v="0"/>
    <n v="5.6"/>
    <n v="5700"/>
    <s v="Albert Pyun"/>
    <s v="Tom Karnowski"/>
    <s v="Lee Horsley"/>
    <s v="United States"/>
    <n v="0"/>
    <n v="39103425"/>
    <s v="Sorcerer Productions"/>
    <n v="99"/>
  </r>
  <r>
    <x v="2"/>
    <x v="2"/>
    <s v="February 19, 1982 "/>
    <x v="6"/>
    <x v="0"/>
    <n v="6"/>
    <n v="15000"/>
    <s v="Michael Winner"/>
    <s v="David Engelbach"/>
    <s v="Charles Bronson"/>
    <s v="United States"/>
    <n v="2000000"/>
    <n v="16100000"/>
    <s v="Golan-Globus Productions"/>
    <n v="89"/>
  </r>
  <r>
    <x v="2"/>
    <x v="2"/>
    <s v="April 2, 1982 "/>
    <x v="7"/>
    <x v="0"/>
    <n v="5.5"/>
    <n v="5300"/>
    <s v="Michael Miller"/>
    <s v="Joseph Fraley"/>
    <s v="Chuck Norris"/>
    <s v="United States"/>
    <n v="4500000"/>
    <n v="10490791"/>
    <s v="Columbia Pictures"/>
    <n v="103"/>
  </r>
  <r>
    <x v="2"/>
    <x v="2"/>
    <s v="June 25, 1982 "/>
    <x v="0"/>
    <x v="0"/>
    <n v="3.7"/>
    <n v="3400"/>
    <s v="Hal Needham"/>
    <s v="Bob Kachler"/>
    <s v="Barry Bostwick"/>
    <s v="Hong Kong"/>
    <n v="20000000"/>
    <n v="5675599"/>
    <s v="Golden Harvest Company"/>
    <n v="99"/>
  </r>
  <r>
    <x v="0"/>
    <x v="2"/>
    <s v="June 26, 1982 "/>
    <x v="0"/>
    <x v="2"/>
    <n v="6.3"/>
    <n v="2600"/>
    <s v="Robert Towne"/>
    <s v="Robert Towne"/>
    <s v="Mariel Hemingway"/>
    <s v="United States"/>
    <n v="16000000"/>
    <n v="5672311"/>
    <s v="The Geffen Company"/>
    <n v="128"/>
  </r>
  <r>
    <x v="3"/>
    <x v="2"/>
    <s v="May 21, 1982 "/>
    <x v="2"/>
    <x v="0"/>
    <n v="6.9"/>
    <n v="21000"/>
    <s v="Carl Reiner"/>
    <s v="Carl Reiner"/>
    <s v="Steve Martin"/>
    <s v="United States"/>
    <n v="9000000"/>
    <n v="18196170"/>
    <s v="Aspen Film Society"/>
    <n v="88"/>
  </r>
  <r>
    <x v="4"/>
    <x v="2"/>
    <s v="September 24, 1982 "/>
    <x v="5"/>
    <x v="0"/>
    <n v="5.5"/>
    <n v="11000"/>
    <s v="Damiano Damiani"/>
    <s v="Tommy Lee Wallace"/>
    <s v="James Olson"/>
    <s v="Mexico"/>
    <n v="5000000"/>
    <n v="12534817"/>
    <s v="Dino De Laurentiis Company"/>
    <n v="104"/>
  </r>
  <r>
    <x v="5"/>
    <x v="2"/>
    <s v="March 12, 1982 "/>
    <x v="9"/>
    <x v="0"/>
    <n v="7.7"/>
    <n v="19000"/>
    <s v="Costa-Gavras"/>
    <s v="Costa-Gavras"/>
    <s v="Jack Lemmon"/>
    <s v="United States"/>
    <n v="9500000"/>
    <n v="14000000"/>
    <s v="PolyGram Filmed Entertainment"/>
    <n v="122"/>
  </r>
  <r>
    <x v="5"/>
    <x v="2"/>
    <s v="March 11, 1983 "/>
    <x v="9"/>
    <x v="1"/>
    <n v="7.3"/>
    <n v="7300"/>
    <s v="Graeme Clifford"/>
    <s v="Eric Bergren"/>
    <s v="Jessica Lange"/>
    <s v="United States"/>
    <n v="0"/>
    <m/>
    <s v="Brooksfilms"/>
    <n v="140"/>
  </r>
  <r>
    <x v="14"/>
    <x v="2"/>
    <s v="January 29, 1982 "/>
    <x v="11"/>
    <x v="0"/>
    <n v="4.9000000000000004"/>
    <n v="1100"/>
    <s v="David Schmoeller"/>
    <s v="David Schmoeller"/>
    <s v="Morgan Fairchild"/>
    <s v="United States"/>
    <n v="0"/>
    <n v="11378339"/>
    <s v="The Romantic Venture"/>
    <n v="104"/>
  </r>
  <r>
    <x v="3"/>
    <x v="2"/>
    <s v="February 12, 1982 "/>
    <x v="6"/>
    <x v="0"/>
    <n v="6.7"/>
    <n v="3500"/>
    <s v="David S. Ward"/>
    <s v="John Steinbeck"/>
    <s v="Nick Nolte"/>
    <s v="United States"/>
    <n v="11300000"/>
    <n v="5301539"/>
    <s v="Chai Productions"/>
    <n v="120"/>
  </r>
  <r>
    <x v="3"/>
    <x v="2"/>
    <s v="March 19, 1982 "/>
    <x v="9"/>
    <x v="0"/>
    <n v="7"/>
    <n v="13000"/>
    <s v="Sidney Lumet"/>
    <s v="Ira Levin"/>
    <s v="Michael Caine"/>
    <s v="United States"/>
    <n v="0"/>
    <n v="19282134"/>
    <s v="Warner Bros."/>
    <n v="116"/>
  </r>
  <r>
    <x v="0"/>
    <x v="2"/>
    <s v="July 30, 1982 "/>
    <x v="1"/>
    <x v="0"/>
    <n v="6.5"/>
    <n v="2000"/>
    <s v="Tim Hunter"/>
    <s v="S.E. Hinton"/>
    <s v="Matt Dillon"/>
    <s v="United States"/>
    <n v="0"/>
    <n v="7400000"/>
    <s v="Walt Disney Productions"/>
    <n v="103"/>
  </r>
  <r>
    <x v="4"/>
    <x v="2"/>
    <s v="November 19, 1982 "/>
    <x v="10"/>
    <x v="0"/>
    <n v="3.6"/>
    <n v="1700"/>
    <s v="Tom Kennedy"/>
    <s v="Jason Williams"/>
    <s v="Ben Murphy"/>
    <s v="United States"/>
    <n v="750000"/>
    <m/>
    <s v="Byzantine Productions"/>
    <n v="83"/>
  </r>
  <r>
    <x v="6"/>
    <x v="2"/>
    <s v="April 22, 1982 "/>
    <x v="7"/>
    <x v="12"/>
    <n v="5.9"/>
    <n v="1500"/>
    <s v="Richard T. Heffron"/>
    <s v="Mickey Spillane"/>
    <s v="Armand Assante"/>
    <s v="United States"/>
    <n v="0"/>
    <n v="1515578"/>
    <s v="American Cinema Productions"/>
    <n v="111"/>
  </r>
  <r>
    <x v="3"/>
    <x v="2"/>
    <s v="September 24, 1982 "/>
    <x v="5"/>
    <x v="0"/>
    <n v="6.5"/>
    <n v="2200"/>
    <s v="Paul Mazursky"/>
    <s v="Paul Mazursky"/>
    <s v="John Cassavetes"/>
    <s v="United States"/>
    <n v="13000000"/>
    <n v="5005245"/>
    <s v="Columbia Pictures"/>
    <n v="140"/>
  </r>
  <r>
    <x v="3"/>
    <x v="2"/>
    <s v="July 16, 1982 "/>
    <x v="1"/>
    <x v="0"/>
    <n v="5.5"/>
    <n v="3000"/>
    <s v="Garry Marshall"/>
    <s v="Michael Elias"/>
    <s v="Michael McKean"/>
    <s v="United States"/>
    <n v="0"/>
    <n v="30688860"/>
    <s v="ABC Motion Pictures"/>
    <n v="96"/>
  </r>
  <r>
    <x v="3"/>
    <x v="2"/>
    <s v="October 8, 1982 "/>
    <x v="4"/>
    <x v="0"/>
    <n v="7.4"/>
    <n v="9000"/>
    <s v="Richard Benjamin"/>
    <s v="Norman Steinberg"/>
    <s v="Peter O'Toole"/>
    <s v="United States"/>
    <n v="0"/>
    <n v="20123620"/>
    <s v="Metro-Goldwyn-Mayer (MGM)"/>
    <n v="92"/>
  </r>
  <r>
    <x v="6"/>
    <x v="2"/>
    <s v="November 19, 1982 "/>
    <x v="10"/>
    <x v="0"/>
    <n v="6.1"/>
    <n v="4300"/>
    <s v="Robert Benton"/>
    <s v="Robert Benton"/>
    <s v="Roy Scheider"/>
    <s v="United States"/>
    <n v="10000000"/>
    <n v="5979947"/>
    <s v="United Artists"/>
    <n v="93"/>
  </r>
  <r>
    <x v="4"/>
    <x v="2"/>
    <s v="March 12, 1982 "/>
    <x v="9"/>
    <x v="0"/>
    <n v="3.9"/>
    <n v="2300"/>
    <s v="Charles Band"/>
    <s v="Alan J. Adler"/>
    <s v="Robert Glaudini"/>
    <s v="United States"/>
    <n v="800000"/>
    <n v="2270"/>
    <s v="Embassy Pictures"/>
    <n v="85"/>
  </r>
  <r>
    <x v="0"/>
    <x v="2"/>
    <s v="March 5, 1982 "/>
    <x v="9"/>
    <x v="0"/>
    <n v="6.9"/>
    <n v="2500"/>
    <s v="Arthur Hiller"/>
    <s v="Barry Sandler"/>
    <s v="Michael Ontkean"/>
    <s v="United States"/>
    <n v="0"/>
    <n v="11897978"/>
    <s v="IndieProd Company Productions"/>
    <n v="113"/>
  </r>
  <r>
    <x v="3"/>
    <x v="2"/>
    <s v="December 15, 1982 "/>
    <x v="3"/>
    <x v="0"/>
    <n v="6.6"/>
    <n v="8200"/>
    <s v="Clint Eastwood"/>
    <s v="Clancy Carlile"/>
    <s v="Clint Eastwood"/>
    <s v="United States"/>
    <n v="2000000"/>
    <n v="4484991"/>
    <s v="The Malpaso Company"/>
    <n v="122"/>
  </r>
  <r>
    <x v="4"/>
    <x v="2"/>
    <s v="February 12, 1982 "/>
    <x v="6"/>
    <x v="0"/>
    <n v="5.6"/>
    <n v="3700"/>
    <s v="Philippe Mora"/>
    <s v="Tom Holland"/>
    <s v="Ronny Cox"/>
    <s v="United States"/>
    <n v="0"/>
    <n v="7742572"/>
    <s v="Katzka"/>
    <n v="98"/>
  </r>
  <r>
    <x v="3"/>
    <x v="2"/>
    <s v="April 6, 1983 "/>
    <x v="7"/>
    <x v="8"/>
    <n v="7.2"/>
    <n v="4200"/>
    <s v="Robert Altman"/>
    <s v="Ed Graczyk"/>
    <s v="Cher"/>
    <s v="United States"/>
    <n v="850000"/>
    <n v="840958"/>
    <s v="Sandcastle 5 Productions"/>
    <n v="109"/>
  </r>
  <r>
    <x v="2"/>
    <x v="2"/>
    <s v="September 16, 1983 "/>
    <x v="5"/>
    <x v="0"/>
    <n v="6.4"/>
    <n v="3000"/>
    <s v="Ian Sharp"/>
    <s v="George Markstein"/>
    <s v="Lewis Collins"/>
    <s v="Switzerland"/>
    <n v="6000000"/>
    <n v="2666873"/>
    <s v="Richmond Light Horse Productions"/>
    <n v="125"/>
  </r>
  <r>
    <x v="3"/>
    <x v="2"/>
    <s v="December 17, 1982 "/>
    <x v="3"/>
    <x v="0"/>
    <n v="5"/>
    <n v="9800"/>
    <s v="Blake Edwards"/>
    <s v="Blake Edwards"/>
    <s v="Peter Sellers"/>
    <s v="United Kingdom"/>
    <n v="6000000"/>
    <n v="9056073"/>
    <s v="United Artists"/>
    <n v="96"/>
  </r>
  <r>
    <x v="0"/>
    <x v="2"/>
    <s v="October 22, 1982 "/>
    <x v="4"/>
    <x v="0"/>
    <n v="6"/>
    <n v="1800"/>
    <s v="Roger Christian"/>
    <s v="Thomas Baum"/>
    <s v="Kathryn Harrold"/>
    <s v="United Kingdom"/>
    <n v="0"/>
    <n v="1054328"/>
    <s v="Paramount Pictures"/>
    <n v="91"/>
  </r>
  <r>
    <x v="6"/>
    <x v="2"/>
    <s v="February 12, 1982 "/>
    <x v="6"/>
    <x v="0"/>
    <n v="6.4"/>
    <n v="6100"/>
    <s v="Tony Richardson"/>
    <s v="Deric Washburn"/>
    <s v="Jack Nicholson"/>
    <s v="United States"/>
    <n v="22000000"/>
    <n v="6118683"/>
    <s v="Efer Productions"/>
    <n v="108"/>
  </r>
  <r>
    <x v="3"/>
    <x v="2"/>
    <s v="December 22, 1982 "/>
    <x v="3"/>
    <x v="0"/>
    <n v="6"/>
    <n v="1900"/>
    <s v="Robert Mulligan"/>
    <s v="Bruno Barreto"/>
    <s v="Sally Field"/>
    <s v="United States"/>
    <n v="0"/>
    <n v="15782759"/>
    <s v="Twentieth Century Fox"/>
    <n v="101"/>
  </r>
  <r>
    <x v="3"/>
    <x v="2"/>
    <s v="July 16, 1982 "/>
    <x v="1"/>
    <x v="0"/>
    <n v="6.6"/>
    <n v="19000"/>
    <s v="Woody Allen"/>
    <s v="Woody Allen"/>
    <s v="Woody Allen"/>
    <s v="United States"/>
    <n v="0"/>
    <n v="9077269"/>
    <s v="Jack Rollins &amp; Charles H. Joffe Productions"/>
    <n v="88"/>
  </r>
  <r>
    <x v="2"/>
    <x v="2"/>
    <s v="January 22, 1982 "/>
    <x v="11"/>
    <x v="0"/>
    <n v="6.5"/>
    <n v="2000"/>
    <s v="Gary Sherman"/>
    <s v="Sandy Howard"/>
    <s v="Season Hubley"/>
    <s v="United Kingdom"/>
    <n v="0"/>
    <n v="13253583"/>
    <s v="AVCO Embassy Pictures"/>
    <n v="97"/>
  </r>
  <r>
    <x v="3"/>
    <x v="2"/>
    <s v="December 17, 1982 "/>
    <x v="3"/>
    <x v="0"/>
    <n v="5.5"/>
    <n v="2700"/>
    <s v="Norman Jewison"/>
    <s v="Valerie Curtin"/>
    <s v="Burt Reynolds"/>
    <s v="United States"/>
    <n v="15000000"/>
    <n v="36821203"/>
    <s v="Warner Bros."/>
    <n v="116"/>
  </r>
  <r>
    <x v="0"/>
    <x v="2"/>
    <s v="February 19, 1982 "/>
    <x v="6"/>
    <x v="0"/>
    <n v="6.9"/>
    <n v="2500"/>
    <s v="Alan Parker"/>
    <s v="Bo Goldman"/>
    <s v="Albert Finney"/>
    <s v="United States"/>
    <n v="12000000"/>
    <n v="9217530"/>
    <s v="Metro-Goldwyn-Mayer (MGM)"/>
    <n v="124"/>
  </r>
  <r>
    <x v="3"/>
    <x v="2"/>
    <s v="June 30, 1983 "/>
    <x v="0"/>
    <x v="1"/>
    <n v="5.0999999999999996"/>
    <n v="684"/>
    <s v="Hal Ashby"/>
    <s v="Al Schwartz"/>
    <s v="Jon Voight"/>
    <s v="United States"/>
    <n v="17000000"/>
    <n v="946461"/>
    <s v="Lorimar Productions"/>
    <n v="105"/>
  </r>
  <r>
    <x v="13"/>
    <x v="2"/>
    <s v="February 19, 1982 "/>
    <x v="6"/>
    <x v="0"/>
    <n v="6.4"/>
    <n v="1500"/>
    <s v="Fred Schepisi"/>
    <s v="William D. Wittliff"/>
    <s v="Willie Nelson"/>
    <s v="United States"/>
    <n v="11000000"/>
    <n v="1736123"/>
    <s v="Incorporated Television Company (ITC)"/>
    <n v="90"/>
  </r>
  <r>
    <x v="4"/>
    <x v="2"/>
    <s v="May 28, 1982 "/>
    <x v="2"/>
    <x v="0"/>
    <n v="5.7"/>
    <n v="3800"/>
    <s v="Jean-Claude Lord"/>
    <s v="Brian Taggert"/>
    <s v="Michael Ironside"/>
    <s v="Canada"/>
    <n v="0"/>
    <n v="13258670"/>
    <s v="Canadian Film Development Corporation (CFDC)"/>
    <n v="103"/>
  </r>
  <r>
    <x v="3"/>
    <x v="2"/>
    <s v="April 2, 1982 "/>
    <x v="7"/>
    <x v="0"/>
    <n v="4.9000000000000004"/>
    <n v="501"/>
    <s v="Bruce Paltrow"/>
    <s v="Robert De Laurentiis"/>
    <s v="Tim Matheson"/>
    <s v="United States"/>
    <n v="0"/>
    <n v="2370376"/>
    <s v="Company Four"/>
    <n v="95"/>
  </r>
  <r>
    <x v="3"/>
    <x v="2"/>
    <s v="October 29, 1982 "/>
    <x v="4"/>
    <x v="0"/>
    <n v="4.7"/>
    <n v="2000"/>
    <s v="Michael Miller"/>
    <s v="John Hughes"/>
    <s v="Gerrit Graham"/>
    <s v="United States"/>
    <n v="0"/>
    <n v="10054150"/>
    <s v="ABC Motion Pictures"/>
    <n v="84"/>
  </r>
  <r>
    <x v="2"/>
    <x v="2"/>
    <s v="June 4, 1982 "/>
    <x v="0"/>
    <x v="0"/>
    <n v="5.6"/>
    <n v="2400"/>
    <s v="Sidney Poitier"/>
    <s v="Henry Rosenbaum"/>
    <s v="Gene Wilder"/>
    <s v="United States"/>
    <n v="0"/>
    <n v="9823934"/>
    <s v="Columbia Pictures"/>
    <n v="110"/>
  </r>
  <r>
    <x v="3"/>
    <x v="2"/>
    <s v="June 18, 1982 "/>
    <x v="0"/>
    <x v="0"/>
    <n v="6.2"/>
    <n v="5100"/>
    <s v="Arthur Hiller"/>
    <s v="Israel Horovitz"/>
    <s v="Al Pacino"/>
    <s v="United States"/>
    <n v="0"/>
    <n v="13111101"/>
    <s v="Twentieth Century Fox"/>
    <n v="110"/>
  </r>
  <r>
    <x v="0"/>
    <x v="2"/>
    <s v="October 3, 1982 "/>
    <x v="4"/>
    <x v="0"/>
    <n v="6.5"/>
    <n v="768"/>
    <s v="Ted Kotcheff"/>
    <s v="Scott Spencer"/>
    <s v="Michael O'Keefe"/>
    <s v="Canada"/>
    <n v="0"/>
    <n v="263635"/>
    <s v="PolyGram Filmed Entertainment"/>
    <n v="110"/>
  </r>
  <r>
    <x v="2"/>
    <x v="2"/>
    <s v="July 23, 1982 "/>
    <x v="1"/>
    <x v="0"/>
    <n v="6.3"/>
    <n v="2000"/>
    <s v="John Frankenheimer"/>
    <s v="Richard Maxwell"/>
    <s v="Scott Glenn"/>
    <s v="United States"/>
    <n v="0"/>
    <n v="2977706"/>
    <s v="CBS Theatrical Films"/>
    <n v="108"/>
  </r>
  <r>
    <x v="2"/>
    <x v="2"/>
    <s v="August 27, 1982 "/>
    <x v="8"/>
    <x v="0"/>
    <n v="5.3"/>
    <n v="1100"/>
    <s v="James Glickenhaus"/>
    <s v="James Glickenhaus"/>
    <s v="Ken Wahl"/>
    <s v="United States"/>
    <n v="4000000"/>
    <n v="6328816"/>
    <s v="James Glickenhaus"/>
    <n v="96"/>
  </r>
  <r>
    <x v="3"/>
    <x v="2"/>
    <s v="May 14, 1982 "/>
    <x v="2"/>
    <x v="0"/>
    <n v="5.7"/>
    <n v="1800"/>
    <s v="Richard Brooks"/>
    <s v="Charles McCarry"/>
    <s v="Sean Connery"/>
    <s v="United States"/>
    <n v="10000000"/>
    <n v="3583513"/>
    <s v="Columbia Pictures"/>
    <n v="117"/>
  </r>
  <r>
    <x v="0"/>
    <x v="2"/>
    <s v="December 17, 1982 "/>
    <x v="3"/>
    <x v="0"/>
    <n v="5.7"/>
    <n v="818"/>
    <s v="Tony Bill"/>
    <s v="Fred Mustard Stewart"/>
    <s v="Dudley Moore"/>
    <s v="United States"/>
    <n v="0"/>
    <n v="6668025"/>
    <s v="PolyGram Pictures"/>
    <n v="107"/>
  </r>
  <r>
    <x v="0"/>
    <x v="2"/>
    <s v="February 18, 1983 "/>
    <x v="6"/>
    <x v="0"/>
    <n v="7"/>
    <n v="3000"/>
    <s v="Wim Wenders"/>
    <s v="Robert Kramer"/>
    <s v="Allen Garfield"/>
    <s v="West Germany"/>
    <n v="0"/>
    <n v="3700"/>
    <s v="Gray City"/>
    <n v="121"/>
  </r>
  <r>
    <x v="9"/>
    <x v="2"/>
    <s v="October 1, 1982 "/>
    <x v="4"/>
    <x v="0"/>
    <n v="6.2"/>
    <n v="1100"/>
    <s v="Jerry Belson"/>
    <s v="Monica Mcgowan Johnson"/>
    <s v="Mark Blankfield"/>
    <s v="United States"/>
    <n v="5000000"/>
    <n v="3792188"/>
    <s v="Paramount Pictures"/>
    <n v="87"/>
  </r>
  <r>
    <x v="2"/>
    <x v="2"/>
    <s v="July 30, 1982 "/>
    <x v="1"/>
    <x v="0"/>
    <n v="5.6"/>
    <n v="2900"/>
    <s v="James Fargo"/>
    <s v="Franklin Thompson"/>
    <s v="Chuck Norris"/>
    <s v="United States"/>
    <n v="5000000"/>
    <n v="6660333"/>
    <s v="Metro-Goldwyn-Mayer (MGM)"/>
    <n v="90"/>
  </r>
  <r>
    <x v="3"/>
    <x v="2"/>
    <s v="November 5, 1982 "/>
    <x v="10"/>
    <x v="0"/>
    <n v="6.2"/>
    <n v="2100"/>
    <s v="Richard Loncraine"/>
    <s v="Michael Palin"/>
    <s v="Michael Palin"/>
    <s v="United Kingdom"/>
    <n v="0"/>
    <n v="7241180"/>
    <s v="HandMade Films"/>
    <n v="90"/>
  </r>
  <r>
    <x v="3"/>
    <x v="2"/>
    <s v="May 28, 1982 "/>
    <x v="2"/>
    <x v="0"/>
    <n v="6.2"/>
    <n v="683"/>
    <s v="Caleb Deschanel"/>
    <s v="David Wagoner"/>
    <s v="Raul Julia"/>
    <s v="United States"/>
    <n v="0"/>
    <n v="143369"/>
    <s v="Zoetrope Studios"/>
    <n v="94"/>
  </r>
  <r>
    <x v="0"/>
    <x v="2"/>
    <s v="February 5, 1982 "/>
    <x v="6"/>
    <x v="0"/>
    <n v="6.5"/>
    <n v="1300"/>
    <s v="Delbert Mann"/>
    <s v="John McGreevey"/>
    <s v="John Hurt"/>
    <s v="United Kingdom"/>
    <n v="10000000"/>
    <n v="8000000"/>
    <s v="Walt Disney Productions"/>
    <n v="107"/>
  </r>
  <r>
    <x v="0"/>
    <x v="2"/>
    <s v="September 10, 1982 "/>
    <x v="5"/>
    <x v="0"/>
    <n v="5.9"/>
    <n v="914"/>
    <s v="Alan Rudolph"/>
    <s v="Judd Klinger"/>
    <s v="Robert Urich"/>
    <s v="United States"/>
    <n v="0"/>
    <n v="1474249"/>
    <s v="Alive Enterprises"/>
    <n v="97"/>
  </r>
  <r>
    <x v="2"/>
    <x v="2"/>
    <s v="August 4, 1982 "/>
    <x v="8"/>
    <x v="0"/>
    <n v="6"/>
    <n v="3100"/>
    <s v="Thomas K. Avildsen"/>
    <s v="Cheech Marin"/>
    <s v="Toni Attell"/>
    <s v="United States"/>
    <n v="7000000"/>
    <n v="21134374"/>
    <s v="C &amp; C Brown Production"/>
    <n v="90"/>
  </r>
  <r>
    <x v="3"/>
    <x v="2"/>
    <s v="August 27, 1982 "/>
    <x v="8"/>
    <x v="0"/>
    <n v="3.5"/>
    <n v="322"/>
    <s v="James Beshears"/>
    <s v="Maurice Peterson"/>
    <s v="Joan Collins"/>
    <s v="United States"/>
    <n v="0"/>
    <n v="2914328"/>
    <s v="Jensen Farley Pictures"/>
    <n v="90"/>
  </r>
  <r>
    <x v="3"/>
    <x v="2"/>
    <s v="October 22, 1982 "/>
    <x v="4"/>
    <x v="0"/>
    <n v="4.7"/>
    <n v="984"/>
    <s v="Don Siegel"/>
    <s v="Frank D. Gilroy"/>
    <s v="Bette Midler"/>
    <s v="United States"/>
    <n v="13400000"/>
    <n v="2869638"/>
    <s v="Herb Jaffe"/>
    <n v="103"/>
  </r>
  <r>
    <x v="5"/>
    <x v="2"/>
    <s v="August 26, 1983 "/>
    <x v="8"/>
    <x v="0"/>
    <n v="7.4"/>
    <n v="4100"/>
    <s v="Daniel Vigne"/>
    <s v="Jean-Claude Carrière"/>
    <s v="Gérard Depardieu"/>
    <s v="France"/>
    <n v="0"/>
    <n v="3723036"/>
    <s v="S.F.P.C."/>
    <n v="112"/>
  </r>
  <r>
    <x v="2"/>
    <x v="2"/>
    <s v="November 12, 1982 "/>
    <x v="10"/>
    <x v="0"/>
    <n v="5.7"/>
    <n v="1500"/>
    <s v="Elliott Hong"/>
    <s v="David Randolph"/>
    <s v="Johnny Yune"/>
    <s v="United States"/>
    <n v="0"/>
    <n v="16894678"/>
    <s v="Gold Pine Productions"/>
    <n v="87"/>
  </r>
  <r>
    <x v="3"/>
    <x v="2"/>
    <s v="April 2, 1982 "/>
    <x v="7"/>
    <x v="0"/>
    <n v="5.8"/>
    <n v="1400"/>
    <s v="Michael Pressman"/>
    <s v="Robert Boris"/>
    <s v="Richard Pryor"/>
    <s v="United States"/>
    <n v="0"/>
    <n v="23671186"/>
    <s v="Paramount Pictures"/>
    <n v="97"/>
  </r>
  <r>
    <x v="6"/>
    <x v="2"/>
    <s v="September 17, 1982 "/>
    <x v="5"/>
    <x v="0"/>
    <n v="6.5"/>
    <n v="3000"/>
    <s v="Wim Wenders"/>
    <s v="Joe Gores"/>
    <s v="Frederic Forrest"/>
    <s v="United States"/>
    <n v="0"/>
    <n v="42914"/>
    <s v="Orion Pictures"/>
    <n v="97"/>
  </r>
  <r>
    <x v="0"/>
    <x v="2"/>
    <d v="1905-06-04T00:00:00"/>
    <x v="13"/>
    <x v="2"/>
    <n v="6.1"/>
    <n v="1000"/>
    <s v="Fred Zinnemann"/>
    <s v="Michael Austin"/>
    <s v="Sean Connery"/>
    <s v="United States"/>
    <n v="15000000"/>
    <n v="199078"/>
    <s v="Cable and Wireless Finance"/>
    <n v="108"/>
  </r>
  <r>
    <x v="6"/>
    <x v="2"/>
    <s v="April 2, 1982 "/>
    <x v="7"/>
    <x v="0"/>
    <n v="4.4000000000000004"/>
    <n v="538"/>
    <s v="Jamaa Fanaka"/>
    <s v="Jamaa Fanaka"/>
    <s v="Leon Isaac Kennedy"/>
    <s v="United States"/>
    <n v="0"/>
    <n v="3178542"/>
    <s v="Bob-Bea Productions"/>
    <n v="108"/>
  </r>
  <r>
    <x v="5"/>
    <x v="2"/>
    <s v="April 23, 1982 "/>
    <x v="7"/>
    <x v="0"/>
    <n v="6.8"/>
    <n v="785"/>
    <s v="Eric Till"/>
    <s v="Stuart Gillard"/>
    <s v="Marc Singer"/>
    <s v="Canada"/>
    <n v="0"/>
    <n v="8693512"/>
    <s v="Cypress Grove"/>
    <n v="103"/>
  </r>
  <r>
    <x v="3"/>
    <x v="2"/>
    <s v="April 30, 1982 "/>
    <x v="7"/>
    <x v="0"/>
    <n v="5.3"/>
    <n v="1200"/>
    <s v="James Burrows"/>
    <s v="Francis Veber"/>
    <s v="Ryan O'Neal"/>
    <s v="United States"/>
    <n v="6000000"/>
    <n v="6062898"/>
    <s v="Paramount Pictures"/>
    <n v="93"/>
  </r>
  <r>
    <x v="3"/>
    <x v="2"/>
    <s v="March 12, 1982 "/>
    <x v="9"/>
    <x v="0"/>
    <n v="7.7"/>
    <n v="3900"/>
    <s v="Joe Layton"/>
    <s v="Paul Mooney"/>
    <s v="Richard Pryor"/>
    <s v="United States"/>
    <n v="0"/>
    <n v="36299720"/>
    <s v="Columbia Pictures"/>
    <n v="82"/>
  </r>
  <r>
    <x v="10"/>
    <x v="2"/>
    <s v="November 19, 1982 "/>
    <x v="10"/>
    <x v="0"/>
    <n v="7.1"/>
    <n v="1800"/>
    <s v="Directors"/>
    <s v="John W. Dunn"/>
    <s v="Mel Blanc"/>
    <s v="United States"/>
    <n v="0"/>
    <n v="78350"/>
    <s v="Warner Bros. Animation"/>
    <n v="74"/>
  </r>
  <r>
    <x v="6"/>
    <x v="2"/>
    <s v="October 22, 1982 "/>
    <x v="4"/>
    <x v="0"/>
    <n v="5.0999999999999996"/>
    <n v="838"/>
    <s v="Frank Perry"/>
    <s v="Jack-Alain Léger"/>
    <s v="Christopher Reeve"/>
    <s v="United States"/>
    <n v="0"/>
    <n v="12408066"/>
    <s v="Frank Yablans Presentations"/>
    <n v="121"/>
  </r>
  <r>
    <x v="3"/>
    <x v="2"/>
    <s v="September 24, 1982 "/>
    <x v="5"/>
    <x v="0"/>
    <n v="3.9"/>
    <n v="653"/>
    <s v="Franklin J. Schaffner"/>
    <s v="Anne Piper"/>
    <s v="Luciano Pavarotti"/>
    <s v="United States"/>
    <n v="19000000"/>
    <n v="2279543"/>
    <s v="Metro-Goldwyn-Mayer (MGM)"/>
    <n v="110"/>
  </r>
  <r>
    <x v="3"/>
    <x v="2"/>
    <s v="March 26, 1982 "/>
    <x v="9"/>
    <x v="0"/>
    <n v="6.2"/>
    <n v="895"/>
    <s v="Herbert Ross"/>
    <s v="Neil Simon"/>
    <s v="Walter Matthau"/>
    <s v="United States"/>
    <n v="0"/>
    <n v="6968359"/>
    <s v="Twentieth Century Fox"/>
    <n v="108"/>
  </r>
  <r>
    <x v="0"/>
    <x v="2"/>
    <s v="February 18, 1983 "/>
    <x v="6"/>
    <x v="13"/>
    <n v="7.2"/>
    <n v="1300"/>
    <s v="Franco Zeffirelli"/>
    <s v="Francesco Maria Piave"/>
    <s v="Teresa Stratas"/>
    <s v="Netherlands"/>
    <n v="0"/>
    <n v="3783329"/>
    <s v="Accent Films B.V."/>
    <n v="109"/>
  </r>
  <r>
    <x v="2"/>
    <x v="2"/>
    <s v="May 21, 1982 "/>
    <x v="2"/>
    <x v="0"/>
    <n v="6.1"/>
    <n v="460"/>
    <s v="Lewis Teague"/>
    <s v="Thomas Hedley Jr."/>
    <s v="Tom Skerritt"/>
    <s v="United States"/>
    <n v="0"/>
    <n v="3355948"/>
    <s v="Permut Presentations"/>
    <n v="98"/>
  </r>
  <r>
    <x v="9"/>
    <x v="2"/>
    <s v="July 16, 1982 "/>
    <x v="1"/>
    <x v="12"/>
    <n v="5.8"/>
    <n v="665"/>
    <s v="Wolf Gremm"/>
    <s v="Robert Katz"/>
    <s v="Rainer Werner Fassbinder"/>
    <s v="West Germany"/>
    <n v="0"/>
    <n v="22440"/>
    <s v="Regina Ziegler Filmproduktion"/>
    <n v="106"/>
  </r>
  <r>
    <x v="10"/>
    <x v="2"/>
    <s v="October 6, 1982 "/>
    <x v="4"/>
    <x v="0"/>
    <n v="6.8"/>
    <n v="352"/>
    <s v="Fumihiko Takayama"/>
    <s v="Yoshimitsu Banno"/>
    <s v="Aileen Quinn"/>
    <s v="United States"/>
    <n v="0"/>
    <m/>
    <s v="Alan Enterprises"/>
    <n v="78"/>
  </r>
  <r>
    <x v="10"/>
    <x v="2"/>
    <s v="November 19, 1982 "/>
    <x v="10"/>
    <x v="0"/>
    <n v="6.3"/>
    <n v="256"/>
    <s v="Robert Taylor"/>
    <s v="Joseph Barbera"/>
    <s v="Lorne Greene"/>
    <s v="United States"/>
    <n v="0"/>
    <n v="5124391"/>
    <s v="Hanna-Barbera Productions"/>
    <n v="94"/>
  </r>
  <r>
    <x v="6"/>
    <x v="2"/>
    <s v="October 15, 1982 "/>
    <x v="4"/>
    <x v="0"/>
    <n v="5.7"/>
    <n v="253"/>
    <s v="Larry Peerce"/>
    <s v="Anne Gerard"/>
    <s v="Amy Madigan"/>
    <s v="United States"/>
    <n v="0"/>
    <m/>
    <s v="The Ladd Company"/>
    <n v="96"/>
  </r>
  <r>
    <x v="3"/>
    <x v="2"/>
    <s v="October 21, 1983 "/>
    <x v="4"/>
    <x v="0"/>
    <n v="3.8"/>
    <n v="651"/>
    <s v="John Wintergate"/>
    <s v="John Wintergate"/>
    <s v="John Wintergate"/>
    <s v="United States"/>
    <n v="10000"/>
    <m/>
    <s v="Blustarr"/>
    <n v="98"/>
  </r>
  <r>
    <x v="0"/>
    <x v="2"/>
    <s v="December 22, 1982 "/>
    <x v="3"/>
    <x v="6"/>
    <n v="7"/>
    <n v="240"/>
    <s v="Peter Duffell"/>
    <s v="June Roberts"/>
    <s v="Elizabeth Edmonds"/>
    <s v="United Kingdom"/>
    <n v="0"/>
    <m/>
    <s v="Channel Four Film"/>
    <n v="80"/>
  </r>
  <r>
    <x v="3"/>
    <x v="2"/>
    <d v="1982-10-01T00:00:00"/>
    <x v="14"/>
    <x v="0"/>
    <n v="6.7"/>
    <n v="75"/>
    <s v="Peter Markle"/>
    <s v="Peter Markle"/>
    <s v="Bill Schoppert"/>
    <s v="United States"/>
    <n v="435000"/>
    <m/>
    <s v="Blueline Productions"/>
    <n v="90"/>
  </r>
  <r>
    <x v="3"/>
    <x v="2"/>
    <s v="October 21, 1982 "/>
    <x v="4"/>
    <x v="1"/>
    <n v="6.8"/>
    <n v="336"/>
    <s v="Paul Cox"/>
    <s v="Paul Cox"/>
    <s v="Wendy Hughes"/>
    <s v="Australia"/>
    <n v="0"/>
    <n v="777087"/>
    <s v="Adam Packer Film Productions"/>
    <n v="106"/>
  </r>
  <r>
    <x v="6"/>
    <x v="3"/>
    <s v="December 9, 1983 "/>
    <x v="3"/>
    <x v="0"/>
    <n v="8.3000000000000007"/>
    <n v="766000"/>
    <s v="Brian De Palma"/>
    <s v="Oliver Stone"/>
    <s v="Al Pacino"/>
    <s v="United States"/>
    <n v="25000000"/>
    <n v="65884703"/>
    <s v="Universal Pictures"/>
    <n v="170"/>
  </r>
  <r>
    <x v="6"/>
    <x v="3"/>
    <s v="March 25, 1983 "/>
    <x v="9"/>
    <x v="0"/>
    <n v="7.1"/>
    <n v="78000"/>
    <s v="Francis Ford Coppola"/>
    <s v="Kathleen Rowell"/>
    <s v="C. Thomas Howell"/>
    <s v="United States"/>
    <n v="10000000"/>
    <n v="25697647"/>
    <s v="Zoetrope Studios"/>
    <n v="91"/>
  </r>
  <r>
    <x v="2"/>
    <x v="3"/>
    <s v="May 25, 1983 "/>
    <x v="2"/>
    <x v="0"/>
    <n v="8.3000000000000007"/>
    <n v="973000"/>
    <s v="Richard Marquand"/>
    <s v="Lawrence Kasdan"/>
    <s v="Mark Hamill"/>
    <s v="United States"/>
    <n v="32500000"/>
    <n v="475106177"/>
    <s v="Lucasfilm"/>
    <n v="131"/>
  </r>
  <r>
    <x v="3"/>
    <x v="3"/>
    <s v="August 5, 1983 "/>
    <x v="8"/>
    <x v="0"/>
    <n v="6.8"/>
    <n v="83000"/>
    <s v="Paul Brickman"/>
    <s v="Paul Brickman"/>
    <s v="Tom Cruise"/>
    <s v="United States"/>
    <n v="6200000"/>
    <n v="63541777"/>
    <s v="The Geffen Company"/>
    <n v="99"/>
  </r>
  <r>
    <x v="1"/>
    <x v="3"/>
    <s v="July 29, 1983 "/>
    <x v="1"/>
    <x v="0"/>
    <n v="7.4"/>
    <n v="100000"/>
    <s v="Harold Ramis"/>
    <s v="John Hughes"/>
    <s v="Chevy Chase"/>
    <s v="United States"/>
    <n v="15000000"/>
    <n v="61399552"/>
    <s v="National Lampoon"/>
    <n v="98"/>
  </r>
  <r>
    <x v="3"/>
    <x v="3"/>
    <s v="June 8, 1983 "/>
    <x v="0"/>
    <x v="0"/>
    <n v="7.5"/>
    <n v="141000"/>
    <s v="John Landis"/>
    <s v="Timothy Harris"/>
    <s v="Eddie Murphy"/>
    <s v="United States"/>
    <n v="15000000"/>
    <n v="90404800"/>
    <s v="Cinema Group Ventures"/>
    <n v="116"/>
  </r>
  <r>
    <x v="2"/>
    <x v="3"/>
    <s v="June 17, 1983 "/>
    <x v="0"/>
    <x v="0"/>
    <n v="5"/>
    <n v="66000"/>
    <s v="Richard Lester"/>
    <s v="Jerry Siegel"/>
    <s v="Christopher Reeve"/>
    <s v="France"/>
    <n v="39000000"/>
    <n v="59950623"/>
    <s v="Dovemead Films"/>
    <n v="125"/>
  </r>
  <r>
    <x v="3"/>
    <x v="3"/>
    <s v="September 30, 1983 "/>
    <x v="5"/>
    <x v="0"/>
    <n v="7.2"/>
    <n v="34000"/>
    <s v="Lawrence Kasdan"/>
    <s v="Lawrence Kasdan"/>
    <s v="Tom Berenger"/>
    <s v="United States"/>
    <n v="8000000"/>
    <n v="56399659"/>
    <s v="Columbia Pictures"/>
    <n v="105"/>
  </r>
  <r>
    <x v="0"/>
    <x v="3"/>
    <s v="July 15, 1983 "/>
    <x v="1"/>
    <x v="0"/>
    <n v="4.7"/>
    <n v="15000"/>
    <s v="Sylvester Stallone"/>
    <s v="Nik Cohn"/>
    <s v="John Travolta"/>
    <s v="United States"/>
    <n v="22000000"/>
    <n v="64892670"/>
    <s v="Paramount Pictures"/>
    <n v="93"/>
  </r>
  <r>
    <x v="1"/>
    <x v="3"/>
    <s v="July 22, 1983 "/>
    <x v="1"/>
    <x v="0"/>
    <n v="3.7"/>
    <n v="41000"/>
    <s v="Joe Alves"/>
    <s v="Peter Benchley"/>
    <s v="Dennis Quaid"/>
    <s v="United States"/>
    <n v="20500000"/>
    <n v="87987055"/>
    <s v="Universal Pictures"/>
    <n v="99"/>
  </r>
  <r>
    <x v="4"/>
    <x v="3"/>
    <s v="December 9, 1983 "/>
    <x v="3"/>
    <x v="0"/>
    <n v="6.7"/>
    <n v="75000"/>
    <s v="John Carpenter"/>
    <s v="Stephen King"/>
    <s v="Keith Gordon"/>
    <s v="United States"/>
    <n v="9700000"/>
    <n v="21017849"/>
    <s v="Columbia Pictures"/>
    <n v="110"/>
  </r>
  <r>
    <x v="4"/>
    <x v="3"/>
    <s v="November 18, 1983 "/>
    <x v="10"/>
    <x v="0"/>
    <n v="6.3"/>
    <n v="28000"/>
    <s v="Robert Hiltzik"/>
    <s v="Robert Hiltzik"/>
    <s v="Felissa Rose"/>
    <s v="United States"/>
    <n v="350000"/>
    <m/>
    <s v="American Eagle Films"/>
    <n v="84"/>
  </r>
  <r>
    <x v="0"/>
    <x v="3"/>
    <s v="April 15, 1983 "/>
    <x v="7"/>
    <x v="0"/>
    <n v="6.2"/>
    <n v="50000"/>
    <s v="Adrian Lyne"/>
    <s v="Thomas Hedley Jr."/>
    <s v="Jennifer Beals"/>
    <s v="United States"/>
    <n v="4000000"/>
    <n v="92921203"/>
    <s v="Paramount Pictures"/>
    <n v="95"/>
  </r>
  <r>
    <x v="2"/>
    <x v="3"/>
    <s v="June 3, 1983 "/>
    <x v="0"/>
    <x v="0"/>
    <n v="7.1"/>
    <n v="93000"/>
    <s v="John Badham"/>
    <s v="Lawrence Lasker"/>
    <s v="Matthew Broderick"/>
    <s v="United States"/>
    <n v="12000000"/>
    <n v="79567667"/>
    <s v="United Artists"/>
    <n v="114"/>
  </r>
  <r>
    <x v="1"/>
    <x v="3"/>
    <s v="February 17, 1984 "/>
    <x v="6"/>
    <x v="0"/>
    <n v="7.8"/>
    <n v="57000"/>
    <s v="Philip Kaufman"/>
    <s v="Philip Kaufman"/>
    <s v="Sam Shepard"/>
    <s v="United States"/>
    <n v="27000000"/>
    <n v="21192315"/>
    <s v="The Ladd Company"/>
    <n v="193"/>
  </r>
  <r>
    <x v="2"/>
    <x v="3"/>
    <s v="July 29, 1983 "/>
    <x v="1"/>
    <x v="0"/>
    <n v="6.1"/>
    <n v="31000"/>
    <s v="Peter Yates"/>
    <s v="Stanford Sherman"/>
    <s v="Ken Marshall"/>
    <s v="United Kingdom"/>
    <n v="47000000"/>
    <n v="16916617"/>
    <s v="Columbia Pictures"/>
    <n v="121"/>
  </r>
  <r>
    <x v="3"/>
    <x v="3"/>
    <s v="March 25, 1983 "/>
    <x v="9"/>
    <x v="0"/>
    <n v="4.9000000000000004"/>
    <n v="2800"/>
    <s v="Sean S. Cunningham"/>
    <s v="David Smilow"/>
    <s v="David Knell"/>
    <s v="United States"/>
    <n v="0"/>
    <n v="24071666"/>
    <s v="Columbia Pictures"/>
    <n v="102"/>
  </r>
  <r>
    <x v="0"/>
    <x v="3"/>
    <s v="October 21, 1983 "/>
    <x v="4"/>
    <x v="0"/>
    <n v="7.2"/>
    <n v="65000"/>
    <s v="David Cronenberg"/>
    <s v="Jeffrey Boam"/>
    <s v="Christopher Walken"/>
    <s v="United States"/>
    <n v="10000000"/>
    <n v="20766616"/>
    <s v="Dino De Laurentiis Company"/>
    <n v="103"/>
  </r>
  <r>
    <x v="2"/>
    <x v="3"/>
    <s v="June 10, 1983 "/>
    <x v="0"/>
    <x v="0"/>
    <n v="6.5"/>
    <n v="98000"/>
    <s v="John Glen"/>
    <s v="George MacDonald Fraser"/>
    <s v="Roger Moore"/>
    <s v="United Kingdom"/>
    <n v="27500000"/>
    <n v="67893619"/>
    <s v="United Artists"/>
    <n v="131"/>
  </r>
  <r>
    <x v="3"/>
    <x v="3"/>
    <s v="July 29, 1983 "/>
    <x v="1"/>
    <x v="0"/>
    <n v="5.3"/>
    <n v="6100"/>
    <s v="Noel Black"/>
    <s v="Dan Greenburg"/>
    <s v="Phoebe Cates"/>
    <s v="United States"/>
    <n v="3500000"/>
    <n v="14049540"/>
    <s v="Unity Productions"/>
    <n v="89"/>
  </r>
  <r>
    <x v="3"/>
    <x v="3"/>
    <s v="April 29, 1983 "/>
    <x v="7"/>
    <x v="0"/>
    <n v="6.4"/>
    <n v="14000"/>
    <s v="Martha Coolidge"/>
    <s v="Andrew Lane"/>
    <s v="Nicolas Cage"/>
    <s v="United States"/>
    <n v="350000"/>
    <n v="17343596"/>
    <s v="Atlantic Entertainment Group"/>
    <n v="99"/>
  </r>
  <r>
    <x v="6"/>
    <x v="3"/>
    <s v="October 21, 1983 "/>
    <x v="4"/>
    <x v="0"/>
    <n v="7.2"/>
    <n v="32000"/>
    <s v="Francis Ford Coppola"/>
    <s v="S.E. Hinton"/>
    <s v="Matt Dillon"/>
    <s v="United States"/>
    <n v="10000000"/>
    <n v="2494480"/>
    <s v="Zoetrope Studios"/>
    <n v="94"/>
  </r>
  <r>
    <x v="4"/>
    <x v="3"/>
    <s v="February 4, 1983 "/>
    <x v="6"/>
    <x v="0"/>
    <n v="7.2"/>
    <n v="86000"/>
    <s v="David Cronenberg"/>
    <s v="David Cronenberg"/>
    <s v="James Woods"/>
    <s v="Canada"/>
    <n v="5952000"/>
    <n v="2120439"/>
    <s v="Filmplan International"/>
    <n v="87"/>
  </r>
  <r>
    <x v="3"/>
    <x v="3"/>
    <s v="December 9, 1983 "/>
    <x v="3"/>
    <x v="0"/>
    <n v="7.4"/>
    <n v="57000"/>
    <s v="James L. Brooks"/>
    <s v="Larry McMurtry"/>
    <s v="Shirley MacLaine"/>
    <s v="United States"/>
    <n v="8000000"/>
    <n v="108423749"/>
    <s v="Paramount Pictures"/>
    <n v="132"/>
  </r>
  <r>
    <x v="4"/>
    <x v="3"/>
    <s v="June 24, 1983 "/>
    <x v="0"/>
    <x v="0"/>
    <n v="6.5"/>
    <n v="34000"/>
    <s v="Directors"/>
    <s v="John Landis"/>
    <s v="Dan Aykroyd"/>
    <s v="United States"/>
    <n v="10000000"/>
    <n v="29450919"/>
    <s v="Amblin Entertainment"/>
    <n v="101"/>
  </r>
  <r>
    <x v="2"/>
    <x v="3"/>
    <s v="October 7, 1983 "/>
    <x v="4"/>
    <x v="0"/>
    <n v="6.2"/>
    <n v="63000"/>
    <s v="Irvin Kershner"/>
    <s v="Kevin McClory"/>
    <s v="Sean Connery"/>
    <s v="United Kingdom"/>
    <n v="36000000"/>
    <n v="55432841"/>
    <s v="TaliaFilm II Productions"/>
    <n v="134"/>
  </r>
  <r>
    <x v="3"/>
    <x v="3"/>
    <s v="November 18, 1983 "/>
    <x v="10"/>
    <x v="0"/>
    <n v="7.9"/>
    <n v="134000"/>
    <s v="Bob Clark"/>
    <s v="Jean Shepherd"/>
    <s v="Peter Billingsley"/>
    <s v="United States"/>
    <n v="3300000"/>
    <n v="20653717"/>
    <s v="Metro-Goldwyn-Mayer (MGM)"/>
    <n v="93"/>
  </r>
  <r>
    <x v="4"/>
    <x v="3"/>
    <s v="August 12, 1983 "/>
    <x v="8"/>
    <x v="0"/>
    <n v="6.1"/>
    <n v="41000"/>
    <s v="Lewis Teague"/>
    <s v="Stephen King"/>
    <s v="Dee Wallace"/>
    <s v="United States"/>
    <n v="5000000"/>
    <n v="21156152"/>
    <s v="Sunn Classic Pictures"/>
    <n v="93"/>
  </r>
  <r>
    <x v="2"/>
    <x v="3"/>
    <s v="December 9, 1983 "/>
    <x v="3"/>
    <x v="0"/>
    <n v="6.6"/>
    <n v="42000"/>
    <s v="Clint Eastwood"/>
    <s v="Harry Julian Fink"/>
    <s v="Clint Eastwood"/>
    <s v="United States"/>
    <n v="22000000"/>
    <n v="67642693"/>
    <s v="Warner Bros."/>
    <n v="117"/>
  </r>
  <r>
    <x v="0"/>
    <x v="3"/>
    <s v="April 29, 1983 "/>
    <x v="7"/>
    <x v="0"/>
    <n v="6.7"/>
    <n v="24000"/>
    <s v="Tony Scott"/>
    <s v="James Costigan"/>
    <s v="Catherine Deneuve"/>
    <s v="United Kingdom"/>
    <n v="0"/>
    <n v="5988322"/>
    <s v="Metro-Goldwyn-Mayer (MGM)"/>
    <n v="97"/>
  </r>
  <r>
    <x v="3"/>
    <x v="3"/>
    <s v="August 19, 1983 "/>
    <x v="8"/>
    <x v="0"/>
    <n v="6.6"/>
    <n v="22000"/>
    <s v="Stan Dragoti"/>
    <s v="John Hughes"/>
    <s v="Michael Keaton"/>
    <s v="United States"/>
    <n v="0"/>
    <n v="64783827"/>
    <s v="Sherwood Productions"/>
    <n v="91"/>
  </r>
  <r>
    <x v="2"/>
    <x v="3"/>
    <s v="May 13, 1983 "/>
    <x v="2"/>
    <x v="0"/>
    <n v="6.4"/>
    <n v="18000"/>
    <s v="John Badham"/>
    <s v="Dan O'Bannon"/>
    <s v="Roy Scheider"/>
    <s v="United States"/>
    <n v="22000000"/>
    <n v="42313354"/>
    <s v="Columbia Pictures"/>
    <n v="109"/>
  </r>
  <r>
    <x v="2"/>
    <x v="3"/>
    <s v="May 13, 1983 "/>
    <x v="2"/>
    <x v="0"/>
    <n v="5.9"/>
    <n v="8700"/>
    <s v="Jim McBride"/>
    <s v="François Truffaut"/>
    <s v="Richard Gere"/>
    <s v="United States"/>
    <n v="7500000"/>
    <n v="19910002"/>
    <s v="Breathless Associates"/>
    <n v="100"/>
  </r>
  <r>
    <x v="6"/>
    <x v="3"/>
    <s v="June 3, 1983 "/>
    <x v="0"/>
    <x v="0"/>
    <n v="6.5"/>
    <n v="25000"/>
    <s v="Richard Franklin"/>
    <s v="Tom Holland"/>
    <s v="Anthony Perkins"/>
    <s v="United States"/>
    <n v="5000000"/>
    <n v="34725000"/>
    <s v="Universal Pictures"/>
    <n v="113"/>
  </r>
  <r>
    <x v="3"/>
    <x v="3"/>
    <s v="March 17, 1983 "/>
    <x v="9"/>
    <x v="6"/>
    <n v="7.4"/>
    <n v="22000"/>
    <s v="Bill Forsyth"/>
    <s v="Bill Forsyth"/>
    <s v="Burt Lancaster"/>
    <s v="United Kingdom"/>
    <n v="0"/>
    <n v="5899678"/>
    <s v="Enigma Productions"/>
    <n v="111"/>
  </r>
  <r>
    <x v="6"/>
    <x v="3"/>
    <s v="March 25, 1983 "/>
    <x v="9"/>
    <x v="0"/>
    <n v="7.2"/>
    <n v="14000"/>
    <s v="Rick Rosenthal"/>
    <s v="Richard Di Lello"/>
    <s v="Sean Penn"/>
    <s v="United States"/>
    <n v="0"/>
    <n v="9190819"/>
    <s v="EMI Films"/>
    <n v="123"/>
  </r>
  <r>
    <x v="5"/>
    <x v="3"/>
    <s v="January 27, 1984 "/>
    <x v="11"/>
    <x v="0"/>
    <n v="7.2"/>
    <n v="19000"/>
    <s v="Mike Nichols"/>
    <s v="Nora Ephron"/>
    <s v="Meryl Streep"/>
    <s v="United States"/>
    <n v="10000000"/>
    <n v="35615609"/>
    <s v="ABC Motion Pictures"/>
    <n v="131"/>
  </r>
  <r>
    <x v="0"/>
    <x v="3"/>
    <s v="October 21, 1983 "/>
    <x v="4"/>
    <x v="0"/>
    <n v="5.9"/>
    <n v="16000"/>
    <s v="Michael Chapman"/>
    <s v="Michael Kane"/>
    <s v="Tom Cruise"/>
    <s v="United States"/>
    <n v="5600000"/>
    <n v="17233166"/>
    <s v="Lucille Ball Productions"/>
    <n v="91"/>
  </r>
  <r>
    <x v="0"/>
    <x v="3"/>
    <s v="December 16, 1983 "/>
    <x v="3"/>
    <x v="0"/>
    <n v="5.7"/>
    <n v="11000"/>
    <s v="Michael Mann"/>
    <s v="F. Paul Wilson"/>
    <s v="Scott Glenn"/>
    <s v="United Kingdom"/>
    <n v="11000000"/>
    <n v="4218594"/>
    <s v="Paramount Pictures"/>
    <n v="96"/>
  </r>
  <r>
    <x v="3"/>
    <x v="3"/>
    <s v="April 22, 1983 "/>
    <x v="7"/>
    <x v="0"/>
    <n v="5.2"/>
    <n v="3300"/>
    <s v="George Bowers"/>
    <s v="Joe Roberts"/>
    <s v="Matt Lattanzi"/>
    <s v="United States"/>
    <n v="0"/>
    <n v="22587834"/>
    <s v="Marimark Productions"/>
    <n v="97"/>
  </r>
  <r>
    <x v="0"/>
    <x v="3"/>
    <s v="January 6, 1984 "/>
    <x v="11"/>
    <x v="0"/>
    <n v="6.6"/>
    <n v="13000"/>
    <s v="Barbra Streisand"/>
    <s v="Jack Rosenthal"/>
    <s v="Barbra Streisand"/>
    <s v="United Kingdom"/>
    <n v="12000000"/>
    <n v="40218899"/>
    <s v="Ladbroke"/>
    <n v="133"/>
  </r>
  <r>
    <x v="10"/>
    <x v="3"/>
    <s v="August 26, 1983 "/>
    <x v="8"/>
    <x v="0"/>
    <n v="6.6"/>
    <n v="10000"/>
    <s v="Ralph Bakshi"/>
    <s v="Ralph Bakshi"/>
    <s v="Randy Norton"/>
    <s v="United States"/>
    <n v="1200000"/>
    <n v="760883"/>
    <s v="Polyc International BV"/>
    <n v="81"/>
  </r>
  <r>
    <x v="0"/>
    <x v="3"/>
    <s v="September 23, 1983 "/>
    <x v="5"/>
    <x v="0"/>
    <n v="6.9"/>
    <n v="6900"/>
    <s v="Martin Davidson"/>
    <s v="Martin Davidson"/>
    <s v="Tom Berenger"/>
    <s v="United States"/>
    <n v="0"/>
    <n v="4786789"/>
    <s v="Aurora"/>
    <n v="95"/>
  </r>
  <r>
    <x v="2"/>
    <x v="3"/>
    <s v="June 24, 1983 "/>
    <x v="0"/>
    <x v="0"/>
    <n v="6"/>
    <n v="7500"/>
    <s v="Mel Damski"/>
    <s v="Graham Chapman"/>
    <s v="Graham Chapman"/>
    <s v="United Kingdom"/>
    <n v="6500000"/>
    <n v="4300000"/>
    <s v="Seagoat Films"/>
    <n v="96"/>
  </r>
  <r>
    <x v="3"/>
    <x v="3"/>
    <s v="March 31, 1983 "/>
    <x v="9"/>
    <x v="0"/>
    <n v="7.5"/>
    <n v="115000"/>
    <s v="Terry Jones"/>
    <s v="Graham Chapman"/>
    <s v="John Cleese"/>
    <s v="United Kingdom"/>
    <n v="9000000"/>
    <n v="14949697"/>
    <s v="Celandine Films"/>
    <n v="107"/>
  </r>
  <r>
    <x v="0"/>
    <x v="3"/>
    <d v="1992-03-01T00:00:00"/>
    <x v="15"/>
    <x v="0"/>
    <n v="8.1"/>
    <n v="24000"/>
    <s v="Andrei Tarkovsky"/>
    <s v="Andrei Tarkovsky"/>
    <s v="Oleg Yankovskiy"/>
    <s v="Italy"/>
    <n v="0"/>
    <n v="55269"/>
    <s v="Rai 2"/>
    <n v="125"/>
  </r>
  <r>
    <x v="3"/>
    <x v="3"/>
    <s v="January 13, 1984 "/>
    <x v="11"/>
    <x v="0"/>
    <n v="5"/>
    <n v="3200"/>
    <s v="Peter Markle"/>
    <s v="Mike Marvin"/>
    <s v="David Naughton"/>
    <s v="United States"/>
    <n v="0"/>
    <n v="20307325"/>
    <s v="Edward S. Feldman Productions"/>
    <n v="96"/>
  </r>
  <r>
    <x v="2"/>
    <x v="3"/>
    <s v="August 12, 1983 "/>
    <x v="8"/>
    <x v="0"/>
    <n v="3.5"/>
    <n v="8200"/>
    <s v="Dick Lowry"/>
    <s v="Stuart Birnbaum"/>
    <s v="Jackie Gleason"/>
    <s v="United States"/>
    <n v="0"/>
    <n v="5678950"/>
    <s v="Universal Pictures"/>
    <n v="85"/>
  </r>
  <r>
    <x v="2"/>
    <x v="3"/>
    <s v="September 16, 1983 "/>
    <x v="5"/>
    <x v="0"/>
    <n v="4.5999999999999996"/>
    <n v="4600"/>
    <s v="James Sbardellati"/>
    <s v="Howard R. Cohen"/>
    <s v="Rick Hill"/>
    <s v="United States"/>
    <n v="457000"/>
    <n v="11919250"/>
    <s v="Aries Cinematográfica Argentina"/>
    <n v="80"/>
  </r>
  <r>
    <x v="3"/>
    <x v="3"/>
    <s v="June 24, 1983 "/>
    <x v="0"/>
    <x v="0"/>
    <n v="5"/>
    <n v="11000"/>
    <s v="Bob Clark"/>
    <s v="Roger Swaybill"/>
    <s v="Dan Monahan"/>
    <s v="Canada"/>
    <n v="6500000"/>
    <n v="33759266"/>
    <s v="Astral Bellevue Pathé"/>
    <n v="98"/>
  </r>
  <r>
    <x v="7"/>
    <x v="3"/>
    <s v="April 29, 1983 "/>
    <x v="7"/>
    <x v="0"/>
    <n v="6.8"/>
    <n v="8600"/>
    <s v="Jack Clayton"/>
    <s v="Ray Bradbury"/>
    <s v="Jason Robards"/>
    <s v="United States"/>
    <n v="19000000"/>
    <n v="8400000"/>
    <s v="Walt Disney Productions"/>
    <n v="95"/>
  </r>
  <r>
    <x v="0"/>
    <x v="3"/>
    <s v="March 4, 1983 "/>
    <x v="9"/>
    <x v="9"/>
    <n v="7.4"/>
    <n v="9700"/>
    <s v="Bruce Beresford"/>
    <s v="Horton Foote"/>
    <s v="Robert Duvall"/>
    <s v="United States"/>
    <n v="0"/>
    <n v="8443124"/>
    <s v="Antron Media Production"/>
    <n v="92"/>
  </r>
  <r>
    <x v="5"/>
    <x v="3"/>
    <s v="February 3, 1984 "/>
    <x v="6"/>
    <x v="0"/>
    <n v="6.7"/>
    <n v="6000"/>
    <s v="Bob Fosse"/>
    <s v="Teresa Carpenter"/>
    <s v="Mariel Hemingway"/>
    <s v="United States"/>
    <n v="12000000"/>
    <n v="6472990"/>
    <s v="The Ladd Company"/>
    <n v="103"/>
  </r>
  <r>
    <x v="6"/>
    <x v="3"/>
    <s v="December 16, 1983 "/>
    <x v="3"/>
    <x v="0"/>
    <n v="6.7"/>
    <n v="13000"/>
    <s v="Michael Apted"/>
    <s v="Martin Cruz Smith"/>
    <s v="William Hurt"/>
    <s v="United States"/>
    <n v="15000000"/>
    <n v="15856028"/>
    <s v="Eagle Associates."/>
    <n v="128"/>
  </r>
  <r>
    <x v="2"/>
    <x v="3"/>
    <s v="April 15, 1983 "/>
    <x v="7"/>
    <x v="0"/>
    <n v="6.3"/>
    <n v="11000"/>
    <s v="Steve Carver"/>
    <s v="B.J. Nelson"/>
    <s v="Chuck Norris"/>
    <s v="United States"/>
    <n v="5000000"/>
    <n v="12232628"/>
    <s v="1818 Productions"/>
    <n v="107"/>
  </r>
  <r>
    <x v="3"/>
    <x v="3"/>
    <s v="August 19, 1983 "/>
    <x v="8"/>
    <x v="0"/>
    <n v="6.3"/>
    <n v="8200"/>
    <s v="James Signorelli"/>
    <s v="Rodney Dangerfield"/>
    <s v="Rodney Dangerfield"/>
    <s v="United States"/>
    <n v="0"/>
    <n v="29309766"/>
    <s v="Easy Money Associates"/>
    <n v="95"/>
  </r>
  <r>
    <x v="0"/>
    <x v="3"/>
    <s v="September 2, 1983 "/>
    <x v="5"/>
    <x v="0"/>
    <n v="7.3"/>
    <n v="16000"/>
    <s v="Nagisa Ôshima"/>
    <s v="Lourens van der Post"/>
    <s v="David Bowie"/>
    <s v="United Kingdom"/>
    <n v="0"/>
    <n v="2306560"/>
    <s v="National Film Trustee Company"/>
    <n v="123"/>
  </r>
  <r>
    <x v="3"/>
    <x v="3"/>
    <s v="April 22, 1983 "/>
    <x v="7"/>
    <x v="0"/>
    <n v="4.9000000000000004"/>
    <n v="4200"/>
    <s v="Curtis Hanson"/>
    <s v="Bill Norton"/>
    <s v="Tom Cruise"/>
    <s v="Canada"/>
    <n v="7000000"/>
    <n v="1246141"/>
    <s v="Tiberius Film Productions"/>
    <n v="100"/>
  </r>
  <r>
    <x v="3"/>
    <x v="3"/>
    <s v="April 1, 1983 "/>
    <x v="7"/>
    <x v="0"/>
    <n v="4.7"/>
    <n v="3000"/>
    <s v="Rafal Zielinski"/>
    <s v="Linda Shayne"/>
    <s v="Peter Keleghan"/>
    <s v="Canada"/>
    <n v="800000"/>
    <n v="2082215"/>
    <s v="Millenium"/>
    <n v="80"/>
  </r>
  <r>
    <x v="9"/>
    <x v="3"/>
    <s v="September 30, 1983 "/>
    <x v="5"/>
    <x v="0"/>
    <n v="6.4"/>
    <n v="11000"/>
    <s v="Douglas Trumbull"/>
    <s v="Bruce Joel Rubin"/>
    <s v="Christopher Walken"/>
    <s v="United States"/>
    <n v="15000000"/>
    <n v="10219460"/>
    <s v="JF Productions"/>
    <n v="106"/>
  </r>
  <r>
    <x v="3"/>
    <x v="3"/>
    <s v="June 3, 1983 "/>
    <x v="0"/>
    <x v="0"/>
    <n v="6.4"/>
    <n v="25000"/>
    <s v="Carl Reiner"/>
    <s v="George Gipe"/>
    <s v="Steve Martin"/>
    <s v="United States"/>
    <n v="0"/>
    <n v="10353438"/>
    <s v="Aspen Film Society"/>
    <n v="93"/>
  </r>
  <r>
    <x v="2"/>
    <x v="3"/>
    <s v="January 13, 1984 "/>
    <x v="11"/>
    <x v="0"/>
    <n v="5.7"/>
    <n v="2900"/>
    <s v="Robert Vincent O'Neil"/>
    <s v="Robert Vincent O'Neil"/>
    <s v="Cliff Gorman"/>
    <s v="United States"/>
    <n v="3000000"/>
    <n v="17488564"/>
    <s v="Adams Apple Film Company"/>
    <n v="94"/>
  </r>
  <r>
    <x v="6"/>
    <x v="3"/>
    <s v="March 11, 1983 "/>
    <x v="9"/>
    <x v="0"/>
    <n v="6.3"/>
    <n v="7200"/>
    <s v="J. Lee Thompson"/>
    <s v="William Roberts"/>
    <s v="Charles Bronson"/>
    <s v="United States"/>
    <n v="4520000"/>
    <n v="7175592"/>
    <s v="Cannon Films"/>
    <n v="101"/>
  </r>
  <r>
    <x v="2"/>
    <x v="3"/>
    <s v="December 16, 1983 "/>
    <x v="3"/>
    <x v="0"/>
    <n v="6.4"/>
    <n v="9300"/>
    <s v="Ted Kotcheff"/>
    <s v="Joe Gayton"/>
    <s v="Gene Hackman"/>
    <s v="United States"/>
    <n v="14500000"/>
    <n v="30503151"/>
    <s v="Paramount Pictures"/>
    <n v="105"/>
  </r>
  <r>
    <x v="3"/>
    <x v="3"/>
    <s v="May 6, 1983 "/>
    <x v="2"/>
    <x v="0"/>
    <n v="5.2"/>
    <n v="5400"/>
    <s v="Michael Pressman"/>
    <s v="Bruce Jay Friedman"/>
    <s v="Dan Aykroyd"/>
    <s v="United States"/>
    <n v="0"/>
    <n v="10375893"/>
    <s v="Black Rhino Productions"/>
    <n v="89"/>
  </r>
  <r>
    <x v="4"/>
    <x v="3"/>
    <s v="September 2, 1983 "/>
    <x v="5"/>
    <x v="0"/>
    <n v="5.2"/>
    <n v="1900"/>
    <s v="Howard Avedis"/>
    <s v="Howard Avedis"/>
    <s v="Mary Beth McDonough"/>
    <s v="United States"/>
    <n v="250000"/>
    <n v="4319001"/>
    <s v="Hickmar Productions"/>
    <n v="93"/>
  </r>
  <r>
    <x v="2"/>
    <x v="3"/>
    <s v="July 1, 1983 "/>
    <x v="1"/>
    <x v="0"/>
    <n v="4.9000000000000004"/>
    <n v="3700"/>
    <s v="Hal Needham"/>
    <s v="William Neely"/>
    <s v="Burt Reynolds"/>
    <s v="United States"/>
    <n v="0"/>
    <n v="13000000"/>
    <s v="Universal Pictures"/>
    <n v="96"/>
  </r>
  <r>
    <x v="1"/>
    <x v="3"/>
    <s v="March 2, 1984 "/>
    <x v="9"/>
    <x v="0"/>
    <n v="5"/>
    <n v="1500"/>
    <s v="Andrew V. McLaglen"/>
    <s v="Menahem Golan"/>
    <s v="Brooke Shields"/>
    <s v="United Kingdom"/>
    <n v="25000000"/>
    <n v="1402962"/>
    <s v="Cabal Film"/>
    <n v="111"/>
  </r>
  <r>
    <x v="3"/>
    <x v="3"/>
    <s v="December 16, 1983 "/>
    <x v="3"/>
    <x v="0"/>
    <n v="4.7"/>
    <n v="3900"/>
    <s v="John Herzfeld"/>
    <s v="John Herzfeld"/>
    <s v="John Travolta"/>
    <s v="United States"/>
    <n v="14000000"/>
    <n v="23646952"/>
    <s v="Twentieth Century Fox"/>
    <n v="88"/>
  </r>
  <r>
    <x v="2"/>
    <x v="3"/>
    <s v="May 27, 1983 "/>
    <x v="2"/>
    <x v="0"/>
    <n v="5"/>
    <n v="2100"/>
    <s v="Paul Nicholas"/>
    <s v="Aaron Butler"/>
    <s v="Linda Blair"/>
    <s v="United States"/>
    <n v="1250000"/>
    <n v="6149983"/>
    <s v="Heat GBR"/>
    <n v="95"/>
  </r>
  <r>
    <x v="2"/>
    <x v="3"/>
    <s v="May 20, 1983 "/>
    <x v="2"/>
    <x v="0"/>
    <n v="5.5"/>
    <n v="5500"/>
    <s v="Lamont Johnson"/>
    <s v="Stewart Harding"/>
    <s v="Peter Strauss"/>
    <s v="United States"/>
    <n v="14400000"/>
    <n v="16478265"/>
    <s v="Columbia Pictures"/>
    <n v="90"/>
  </r>
  <r>
    <x v="1"/>
    <x v="3"/>
    <s v="March 18, 1983 "/>
    <x v="9"/>
    <x v="0"/>
    <n v="6.1"/>
    <n v="5100"/>
    <s v="Brian G. Hutton"/>
    <s v="Jon Cleary"/>
    <s v="Tom Selleck"/>
    <s v="United States"/>
    <n v="19000000"/>
    <n v="28445927"/>
    <s v="City Films"/>
    <n v="105"/>
  </r>
  <r>
    <x v="1"/>
    <x v="3"/>
    <s v="January 27, 1984 "/>
    <x v="11"/>
    <x v="0"/>
    <n v="7.5"/>
    <n v="7800"/>
    <s v="Carroll Ballard"/>
    <s v="Farley Mowat"/>
    <s v="Charles Martin Smith"/>
    <s v="United States"/>
    <n v="0"/>
    <n v="29600000"/>
    <s v="Walt Disney Pictures"/>
    <n v="105"/>
  </r>
  <r>
    <x v="3"/>
    <x v="3"/>
    <s v="February 18, 1983 "/>
    <x v="6"/>
    <x v="0"/>
    <n v="7.1"/>
    <n v="3300"/>
    <s v="Wilford Leach"/>
    <s v="W.S. Gilbert"/>
    <s v="Kevin Kline"/>
    <s v="United Kingdom"/>
    <n v="0"/>
    <n v="694497"/>
    <s v="Universal Pictures"/>
    <n v="112"/>
  </r>
  <r>
    <x v="10"/>
    <x v="3"/>
    <s v="July 24, 1987 "/>
    <x v="1"/>
    <x v="0"/>
    <n v="6.5"/>
    <n v="3400"/>
    <s v="Clive Smith"/>
    <s v="Patrick Loubert"/>
    <s v="Don Francks"/>
    <s v="Canada"/>
    <n v="8000000"/>
    <n v="30379"/>
    <s v="Nelvana"/>
    <n v="77"/>
  </r>
  <r>
    <x v="1"/>
    <x v="3"/>
    <s v="August 26, 1983 "/>
    <x v="8"/>
    <x v="0"/>
    <n v="4"/>
    <n v="3600"/>
    <s v="Luigi Cozzi"/>
    <s v="Luigi Cozzi"/>
    <s v="Lou Ferrigno"/>
    <s v="Italy"/>
    <n v="2500000"/>
    <n v="10676194"/>
    <s v="Cannon Films Inc."/>
    <n v="98"/>
  </r>
  <r>
    <x v="3"/>
    <x v="3"/>
    <s v="October 28, 1983 "/>
    <x v="4"/>
    <x v="0"/>
    <n v="7.2"/>
    <n v="13000"/>
    <s v="Lewis Gilbert"/>
    <s v="Willy Russell"/>
    <s v="Michael Caine"/>
    <s v="United Kingdom"/>
    <n v="0"/>
    <n v="14648076"/>
    <s v="Acorn Pictures"/>
    <n v="110"/>
  </r>
  <r>
    <x v="0"/>
    <x v="3"/>
    <s v="November 18, 1983 "/>
    <x v="10"/>
    <x v="0"/>
    <n v="4.3"/>
    <n v="1200"/>
    <s v="John G. Avildsen"/>
    <s v="Joan Tewkesbury"/>
    <s v="Christopher Atkins"/>
    <s v="United States"/>
    <n v="0"/>
    <n v="5563663"/>
    <m/>
    <n v="83"/>
  </r>
  <r>
    <x v="0"/>
    <x v="3"/>
    <s v="October 21, 1983 "/>
    <x v="4"/>
    <x v="0"/>
    <n v="7"/>
    <n v="7200"/>
    <s v="Roger Spottiswoode"/>
    <s v="Ron Shelton"/>
    <s v="Nick Nolte"/>
    <s v="United States"/>
    <n v="9500000"/>
    <n v="5696391"/>
    <s v="Cinema '84"/>
    <n v="128"/>
  </r>
  <r>
    <x v="4"/>
    <x v="3"/>
    <s v="November 18, 1983 "/>
    <x v="10"/>
    <x v="0"/>
    <n v="4.0999999999999996"/>
    <n v="6000"/>
    <s v="Richard Fleischer"/>
    <s v="David Ambrose"/>
    <s v="Tony Roberts"/>
    <s v="Mexico"/>
    <n v="6000000"/>
    <n v="6333135"/>
    <s v="De Laurentiis Entertainment Group (DEG)"/>
    <n v="105"/>
  </r>
  <r>
    <x v="0"/>
    <x v="3"/>
    <s v="January 5, 1984 "/>
    <x v="11"/>
    <x v="4"/>
    <n v="7"/>
    <n v="5800"/>
    <s v="Lynne Littman"/>
    <s v="Carol Amen"/>
    <s v="Jane Alexander"/>
    <s v="United States"/>
    <n v="0"/>
    <n v="2044892"/>
    <s v="Paramount Pictures"/>
    <n v="90"/>
  </r>
  <r>
    <x v="2"/>
    <x v="3"/>
    <s v="November 4, 1983 "/>
    <x v="10"/>
    <x v="0"/>
    <n v="5.9"/>
    <n v="8200"/>
    <s v="Sam Peckinpah"/>
    <s v="Robert Ludlum"/>
    <s v="Rutger Hauer"/>
    <s v="United States"/>
    <n v="6500000"/>
    <n v="6486797"/>
    <s v="Osterman Weekend Associates"/>
    <n v="103"/>
  </r>
  <r>
    <x v="2"/>
    <x v="3"/>
    <s v="September 16, 1983 "/>
    <x v="5"/>
    <x v="0"/>
    <n v="6.1"/>
    <n v="4700"/>
    <s v="Sam Firstenberg"/>
    <s v="James R. Silke"/>
    <s v="Shô Kosugi"/>
    <s v="United States"/>
    <n v="700000"/>
    <n v="13168027"/>
    <s v="Cannon Films"/>
    <n v="90"/>
  </r>
  <r>
    <x v="3"/>
    <x v="3"/>
    <s v="August 25, 1983 "/>
    <x v="8"/>
    <x v="4"/>
    <n v="7.7"/>
    <n v="41000"/>
    <s v="Woody Allen"/>
    <s v="Woody Allen"/>
    <s v="Woody Allen"/>
    <s v="United States"/>
    <n v="0"/>
    <n v="11798616"/>
    <s v="Jack Rollins &amp; Charles H. Joffe Productions"/>
    <n v="79"/>
  </r>
  <r>
    <x v="0"/>
    <x v="3"/>
    <s v="September 9, 1983 "/>
    <x v="5"/>
    <x v="14"/>
    <n v="6.5"/>
    <n v="458"/>
    <s v="Robert Mandel"/>
    <s v="Alice Hoffman"/>
    <s v="Kathleen Quinlan"/>
    <s v="United States"/>
    <n v="0"/>
    <m/>
    <s v="Warner Bros."/>
    <n v="110"/>
  </r>
  <r>
    <x v="2"/>
    <x v="3"/>
    <s v="January 18, 1985 "/>
    <x v="11"/>
    <x v="0"/>
    <n v="4.5999999999999996"/>
    <n v="2300"/>
    <s v="Enzo G. Castellari"/>
    <s v="Tito Carpi"/>
    <s v="Mark Gregory"/>
    <s v="Italy"/>
    <n v="0"/>
    <m/>
    <s v="Fulvia Film"/>
    <n v="89"/>
  </r>
  <r>
    <x v="3"/>
    <x v="3"/>
    <s v="December 16, 1983 "/>
    <x v="3"/>
    <x v="0"/>
    <n v="6.8"/>
    <n v="10000"/>
    <s v="Alan Johnson"/>
    <s v="Thomas Meehan"/>
    <s v="Mel Brooks"/>
    <s v="United States"/>
    <n v="9000000"/>
    <n v="13030214"/>
    <s v="Brooksfilms"/>
    <n v="107"/>
  </r>
  <r>
    <x v="0"/>
    <x v="3"/>
    <s v="May 20, 1983 "/>
    <x v="2"/>
    <x v="6"/>
    <n v="6"/>
    <n v="3100"/>
    <s v="Nicolas Roeg"/>
    <s v="Marshall Houts"/>
    <s v="Gene Hackman"/>
    <s v="United Kingdom"/>
    <n v="0"/>
    <n v="123572"/>
    <s v="Recorded Picture Company (RPC)"/>
    <n v="130"/>
  </r>
  <r>
    <x v="1"/>
    <x v="3"/>
    <s v="October 28, 1983 "/>
    <x v="4"/>
    <x v="0"/>
    <n v="4.7"/>
    <n v="1100"/>
    <s v="Michael Winner"/>
    <s v="Leslie Arliss"/>
    <s v="Faye Dunaway"/>
    <s v="United Kingdom"/>
    <n v="8000000"/>
    <n v="724912"/>
    <s v="Golan-Globus Productions"/>
    <n v="98"/>
  </r>
  <r>
    <x v="3"/>
    <x v="3"/>
    <s v="May 6, 1983 "/>
    <x v="2"/>
    <x v="0"/>
    <n v="5.6"/>
    <n v="7400"/>
    <s v="Tommy Chong"/>
    <s v="Tommy Chong"/>
    <s v="Cheech Marin"/>
    <s v="United States"/>
    <n v="0"/>
    <n v="15543710"/>
    <s v="Paramount Pictures"/>
    <n v="91"/>
  </r>
  <r>
    <x v="2"/>
    <x v="3"/>
    <s v="August 19, 1983 "/>
    <x v="8"/>
    <x v="0"/>
    <n v="4.4000000000000004"/>
    <n v="2900"/>
    <s v="Antonio Margheriti"/>
    <s v="Juan Zanotto"/>
    <s v="Reb Brown"/>
    <s v="Italy"/>
    <n v="0"/>
    <n v="2810199"/>
    <s v="Diamant Film"/>
    <n v="88"/>
  </r>
  <r>
    <x v="4"/>
    <x v="3"/>
    <s v="November 24, 1983 "/>
    <x v="10"/>
    <x v="0"/>
    <n v="6.1"/>
    <n v="2900"/>
    <s v="George P. Cosmatos"/>
    <s v="Chauncey G. Parker III"/>
    <s v="Peter Weller"/>
    <s v="Canada"/>
    <n v="4000000"/>
    <n v="1080470"/>
    <s v="Warner Bros."/>
    <n v="88"/>
  </r>
  <r>
    <x v="3"/>
    <x v="3"/>
    <s v="August 12, 1983 "/>
    <x v="8"/>
    <x v="0"/>
    <n v="4.3"/>
    <n v="5700"/>
    <s v="Blake Edwards"/>
    <s v="Blake Edwards"/>
    <s v="David Niven"/>
    <s v="United Kingdom"/>
    <n v="11000000"/>
    <n v="4491986"/>
    <s v="United Artists"/>
    <n v="109"/>
  </r>
  <r>
    <x v="2"/>
    <x v="3"/>
    <s v="December 16, 1983 "/>
    <x v="3"/>
    <x v="0"/>
    <n v="5.5"/>
    <n v="4400"/>
    <s v="Joel Schumacher"/>
    <s v="Topper Carew"/>
    <s v="Max Gail"/>
    <s v="United States"/>
    <n v="8000000"/>
    <n v="16134627"/>
    <s v="RKO Pictures"/>
    <n v="100"/>
  </r>
  <r>
    <x v="0"/>
    <x v="3"/>
    <s v="September 30, 1983 "/>
    <x v="5"/>
    <x v="0"/>
    <n v="5.7"/>
    <n v="1200"/>
    <s v="John Mackenzie"/>
    <s v="Graham Greene"/>
    <s v="Michael Caine"/>
    <s v="United Kingdom"/>
    <n v="11800000"/>
    <n v="5997566"/>
    <s v="World Film Services"/>
    <n v="104"/>
  </r>
  <r>
    <x v="3"/>
    <x v="3"/>
    <s v="June 22, 1983 "/>
    <x v="0"/>
    <x v="0"/>
    <n v="5.8"/>
    <n v="4700"/>
    <s v="Michael Ritchie"/>
    <s v="Michael Leeson"/>
    <s v="Walter Matthau"/>
    <s v="United States"/>
    <n v="12000000"/>
    <n v="14000000"/>
    <s v="Rastar Films"/>
    <n v="103"/>
  </r>
  <r>
    <x v="0"/>
    <x v="3"/>
    <s v="September 30, 1983 "/>
    <x v="5"/>
    <x v="0"/>
    <n v="3"/>
    <n v="938"/>
    <s v="Peter Sasdy"/>
    <s v="Harold Robbins"/>
    <s v="Pia Zadora"/>
    <s v="United States"/>
    <n v="5000000"/>
    <n v="1223200"/>
    <s v="Harold Robbins International Company"/>
    <n v="92"/>
  </r>
  <r>
    <x v="6"/>
    <x v="3"/>
    <s v="August 5, 1983 "/>
    <x v="8"/>
    <x v="0"/>
    <n v="6.3"/>
    <n v="6500"/>
    <s v="Peter Hyams"/>
    <s v="Roderick Taylor"/>
    <s v="Michael Douglas"/>
    <s v="United States"/>
    <n v="0"/>
    <n v="5555305"/>
    <s v="Twentieth Century Fox"/>
    <n v="109"/>
  </r>
  <r>
    <x v="0"/>
    <x v="3"/>
    <s v="December 6, 1983 "/>
    <x v="3"/>
    <x v="0"/>
    <n v="7.6"/>
    <n v="4900"/>
    <s v="Peter Yates"/>
    <s v="Ronald Harwood"/>
    <s v="Albert Finney"/>
    <s v="United Kingdom"/>
    <n v="0"/>
    <n v="5310748"/>
    <s v="Columbia Pictures"/>
    <n v="118"/>
  </r>
  <r>
    <x v="14"/>
    <x v="3"/>
    <s v="February 18, 1983 "/>
    <x v="6"/>
    <x v="0"/>
    <n v="6.6"/>
    <n v="2600"/>
    <s v="Franc Roddam"/>
    <s v="Pat Conroy"/>
    <s v="David Keith"/>
    <s v="United States"/>
    <n v="0"/>
    <n v="11787127"/>
    <s v="Paramount Pictures"/>
    <n v="102"/>
  </r>
  <r>
    <x v="5"/>
    <x v="3"/>
    <s v="October 27, 1983 "/>
    <x v="4"/>
    <x v="15"/>
    <n v="7"/>
    <n v="1700"/>
    <s v="Martin Ritt"/>
    <s v="Marjorie Kinnan Rawlings"/>
    <s v="Mary Steenburgen"/>
    <s v="United States"/>
    <n v="0"/>
    <m/>
    <s v="Thorn EMI Screen Entertainment"/>
    <n v="127"/>
  </r>
  <r>
    <x v="3"/>
    <x v="3"/>
    <s v="December 16, 1983 "/>
    <x v="3"/>
    <x v="0"/>
    <n v="5.3"/>
    <n v="2200"/>
    <s v="Blake Edwards"/>
    <s v="Blake Edwards"/>
    <s v="Burt Reynolds"/>
    <s v="United States"/>
    <n v="19000000"/>
    <n v="10964740"/>
    <s v="Delphi Films"/>
    <n v="110"/>
  </r>
  <r>
    <x v="4"/>
    <x v="3"/>
    <s v="September 9, 1983 "/>
    <x v="5"/>
    <x v="0"/>
    <n v="5.8"/>
    <n v="3000"/>
    <s v="Joseph Sargent"/>
    <s v="Christopher Crowe"/>
    <s v="Cristina Raines"/>
    <s v="United States"/>
    <n v="6000000"/>
    <n v="6670680"/>
    <s v="Universal Pictures"/>
    <n v="99"/>
  </r>
  <r>
    <x v="3"/>
    <x v="3"/>
    <s v="November 4, 1983 "/>
    <x v="10"/>
    <x v="0"/>
    <n v="4.5999999999999996"/>
    <n v="3600"/>
    <s v="William Friedkin"/>
    <s v="Paul Brickman"/>
    <s v="Chevy Chase"/>
    <s v="United States"/>
    <n v="10000000"/>
    <n v="10369581"/>
    <s v="Warner Bros."/>
    <n v="99"/>
  </r>
  <r>
    <x v="2"/>
    <x v="3"/>
    <s v="March 25, 1983 "/>
    <x v="9"/>
    <x v="0"/>
    <n v="5.7"/>
    <n v="1100"/>
    <s v="Jeff Kanew"/>
    <s v="James McLendon"/>
    <s v="Kirk Douglas"/>
    <s v="United States"/>
    <n v="5000000"/>
    <n v="1262691"/>
    <s v="Universal Pictures"/>
    <n v="95"/>
  </r>
  <r>
    <x v="3"/>
    <x v="3"/>
    <s v="March 25, 1983 "/>
    <x v="9"/>
    <x v="0"/>
    <n v="6.6"/>
    <n v="3300"/>
    <s v="Herbert Ross"/>
    <s v="Neil Simon"/>
    <s v="Jason Robards"/>
    <s v="United States"/>
    <n v="0"/>
    <n v="17613720"/>
    <s v="Twentieth Century Fox"/>
    <n v="98"/>
  </r>
  <r>
    <x v="3"/>
    <x v="3"/>
    <s v="February 18, 1983 "/>
    <x v="6"/>
    <x v="0"/>
    <n v="4.9000000000000004"/>
    <n v="2100"/>
    <s v="Jeremy Kagan"/>
    <s v="David S. Ward"/>
    <s v="Jackie Gleason"/>
    <s v="United States"/>
    <n v="0"/>
    <n v="6347072"/>
    <s v="Universal Pictures"/>
    <n v="101"/>
  </r>
  <r>
    <x v="3"/>
    <x v="3"/>
    <s v="March 4, 1983 "/>
    <x v="9"/>
    <x v="0"/>
    <n v="6.3"/>
    <n v="1700"/>
    <s v="John Sayles"/>
    <s v="Amy Robinson"/>
    <s v="Rosanna Arquette"/>
    <s v="United States"/>
    <n v="3000000"/>
    <n v="1867792"/>
    <s v="Double Play"/>
    <n v="105"/>
  </r>
  <r>
    <x v="0"/>
    <x v="3"/>
    <d v="1983-01-01T00:00:00"/>
    <x v="16"/>
    <x v="6"/>
    <n v="6.6"/>
    <n v="1600"/>
    <s v="James Ivory"/>
    <s v="Ruth Prawer Jhabvala"/>
    <s v="Julie Christie"/>
    <s v="United Kingdom"/>
    <n v="0"/>
    <n v="1772889"/>
    <s v="Merchant Ivory Productions"/>
    <n v="130"/>
  </r>
  <r>
    <x v="3"/>
    <x v="3"/>
    <s v="September 30, 1983 "/>
    <x v="5"/>
    <x v="0"/>
    <n v="5.2"/>
    <n v="1700"/>
    <s v="David Steinberg"/>
    <s v="Dana Olsen"/>
    <s v="John Candy"/>
    <s v="Canada"/>
    <n v="0"/>
    <m/>
    <s v="Les Productions Mutuelles Ltée"/>
    <n v="85"/>
  </r>
  <r>
    <x v="0"/>
    <x v="3"/>
    <s v="February 10, 1984 "/>
    <x v="6"/>
    <x v="6"/>
    <n v="6.6"/>
    <n v="1200"/>
    <s v="Sidney Lumet"/>
    <s v="E.L. Doctorow"/>
    <s v="Timothy Hutton"/>
    <s v="United Kingdom"/>
    <n v="0"/>
    <n v="687475"/>
    <s v="Paramount Pictures"/>
    <n v="130"/>
  </r>
  <r>
    <x v="5"/>
    <x v="3"/>
    <s v="April 1, 1983 "/>
    <x v="7"/>
    <x v="0"/>
    <n v="6.7"/>
    <n v="1300"/>
    <s v="Jonathan Kaplan"/>
    <s v="Ken Friedman"/>
    <s v="Bonnie Bedelia"/>
    <s v="United States"/>
    <n v="0"/>
    <n v="272278"/>
    <s v="Aurora"/>
    <n v="113"/>
  </r>
  <r>
    <x v="0"/>
    <x v="3"/>
    <s v="April 27, 1984 "/>
    <x v="7"/>
    <x v="0"/>
    <n v="5.9"/>
    <n v="701"/>
    <s v="Amy Holden Jones"/>
    <s v="Amy Holden Jones"/>
    <s v="Jamie Lee Curtis"/>
    <s v="United States"/>
    <n v="550000"/>
    <n v="5269990"/>
    <s v="Millenium"/>
    <n v="88"/>
  </r>
  <r>
    <x v="3"/>
    <x v="3"/>
    <s v="August 5, 1983 "/>
    <x v="8"/>
    <x v="0"/>
    <n v="6.7"/>
    <n v="1100"/>
    <s v="Allan Arkush"/>
    <s v="Danny Opatoshu"/>
    <s v="Malcolm McDowell"/>
    <s v="United States"/>
    <n v="5500000"/>
    <n v="1645711"/>
    <s v="D &amp; P Productions"/>
    <n v="92"/>
  </r>
  <r>
    <x v="2"/>
    <x v="3"/>
    <s v="November 18, 1983 "/>
    <x v="10"/>
    <x v="0"/>
    <n v="6.2"/>
    <n v="2100"/>
    <s v="Ferdinand Fairfax"/>
    <s v="Lloyd Phillips"/>
    <s v="Tommy Lee Jones"/>
    <s v="New Zealand"/>
    <n v="12000000"/>
    <n v="1963756"/>
    <s v="Phillips Whitehouse Productions"/>
    <n v="99"/>
  </r>
  <r>
    <x v="4"/>
    <x v="3"/>
    <s v="September 16, 1983 "/>
    <x v="5"/>
    <x v="0"/>
    <n v="5.5"/>
    <n v="2700"/>
    <s v="Michael Laughlin"/>
    <s v="Bill Condon"/>
    <s v="Paul Le Mat"/>
    <s v="United States"/>
    <n v="0"/>
    <n v="1362303"/>
    <s v="EMI Films"/>
    <n v="94"/>
  </r>
  <r>
    <x v="1"/>
    <x v="3"/>
    <s v="March 25, 1983 "/>
    <x v="9"/>
    <x v="0"/>
    <n v="6"/>
    <n v="2100"/>
    <s v="Robert Dalva"/>
    <s v="Walter Farley"/>
    <s v="Kelly Reno"/>
    <s v="United States"/>
    <n v="0"/>
    <n v="12049514"/>
    <s v="Zoetrope Studios"/>
    <n v="103"/>
  </r>
  <r>
    <x v="2"/>
    <x v="3"/>
    <s v="August 19, 1983 "/>
    <x v="8"/>
    <x v="0"/>
    <n v="3.8"/>
    <n v="1600"/>
    <s v="Charles Band"/>
    <s v="Alan J. Adler"/>
    <s v="Jeffrey Byron"/>
    <s v="United States"/>
    <n v="0"/>
    <n v="5301085"/>
    <s v="Albert Band International Productions Inc."/>
    <n v="84"/>
  </r>
  <r>
    <x v="3"/>
    <x v="3"/>
    <d v="1983-08-01T00:00:00"/>
    <x v="17"/>
    <x v="0"/>
    <n v="3.7"/>
    <n v="208"/>
    <s v="William Olsen"/>
    <s v="William Olsen"/>
    <s v="Martin Yost"/>
    <s v="United States"/>
    <n v="220000"/>
    <n v="975414"/>
    <s v="Seventh Avenue Films"/>
    <n v="96"/>
  </r>
  <r>
    <x v="0"/>
    <x v="3"/>
    <s v="September 8, 1983 "/>
    <x v="5"/>
    <x v="15"/>
    <n v="6.8"/>
    <n v="1600"/>
    <s v="John Sayles"/>
    <s v="John Sayles"/>
    <s v="Linda Griffiths"/>
    <s v="United States"/>
    <n v="300000"/>
    <n v="1530839"/>
    <s v="Winwood Productions"/>
    <n v="110"/>
  </r>
  <r>
    <x v="3"/>
    <x v="3"/>
    <s v="April 15, 1983 "/>
    <x v="7"/>
    <x v="0"/>
    <n v="5.8"/>
    <n v="115"/>
    <s v="Bryan Forbes"/>
    <s v="Gwen Davis"/>
    <s v="David Niven"/>
    <s v="United Kingdom"/>
    <n v="0"/>
    <m/>
    <s v="Golden Harvest Company"/>
    <n v="89"/>
  </r>
  <r>
    <x v="3"/>
    <x v="3"/>
    <s v="February 18, 1983 "/>
    <x v="6"/>
    <x v="0"/>
    <n v="5.2"/>
    <n v="747"/>
    <s v="Marshall Brickman"/>
    <s v="Marshall Brickman"/>
    <s v="Dudley Moore"/>
    <s v="United States"/>
    <n v="10100000"/>
    <n v="10171304"/>
    <s v="The Ladd Company"/>
    <n v="95"/>
  </r>
  <r>
    <x v="5"/>
    <x v="3"/>
    <s v="November 4, 1983 "/>
    <x v="10"/>
    <x v="0"/>
    <n v="6.7"/>
    <n v="659"/>
    <s v="Donald Shebib"/>
    <s v="Henry Bean"/>
    <s v="Robby Benson"/>
    <s v="Canada"/>
    <n v="8000000"/>
    <n v="3000000"/>
    <s v="Englander Productions"/>
    <n v="106"/>
  </r>
  <r>
    <x v="0"/>
    <x v="3"/>
    <s v="April 22, 1983 "/>
    <x v="7"/>
    <x v="0"/>
    <n v="5.0999999999999996"/>
    <n v="786"/>
    <s v="James Toback"/>
    <s v="James Toback"/>
    <s v="Nastassja Kinski"/>
    <s v="United States"/>
    <n v="0"/>
    <n v="1818910"/>
    <s v="United Artists"/>
    <n v="100"/>
  </r>
  <r>
    <x v="3"/>
    <x v="3"/>
    <s v="March 11, 1983 "/>
    <x v="9"/>
    <x v="0"/>
    <n v="5.3"/>
    <n v="456"/>
    <s v="Michael Tuchner"/>
    <s v="Jeffrey Price"/>
    <s v="Margot Kidder"/>
    <s v="United States"/>
    <n v="5000000"/>
    <n v="4304286"/>
    <s v="Walt Disney Productions"/>
    <n v="91"/>
  </r>
  <r>
    <x v="2"/>
    <x v="3"/>
    <s v="September 2, 1983 "/>
    <x v="5"/>
    <x v="0"/>
    <n v="4.3"/>
    <n v="617"/>
    <s v="Cirio H. Santiago"/>
    <s v="Howard R. Cohen"/>
    <s v="Steve Sandor"/>
    <s v="Philippines"/>
    <n v="0"/>
    <n v="1723487"/>
    <s v="Cinema Vehicle Services"/>
    <n v="86"/>
  </r>
  <r>
    <x v="2"/>
    <x v="3"/>
    <s v="August 12, 1983 "/>
    <x v="8"/>
    <x v="0"/>
    <n v="3.8"/>
    <n v="513"/>
    <s v="Bruce Malmuth"/>
    <s v="Stanford Sherman"/>
    <s v="Steve Guttenberg"/>
    <s v="United States"/>
    <n v="0"/>
    <n v="2443487"/>
    <s v="Paramount Pictures"/>
    <n v="111"/>
  </r>
  <r>
    <x v="0"/>
    <x v="3"/>
    <s v="March 10, 1983 "/>
    <x v="9"/>
    <x v="1"/>
    <n v="6.1"/>
    <n v="681"/>
    <s v="Robert Lieberman"/>
    <s v="David Seltzer"/>
    <s v="Jon Voight"/>
    <s v="United States"/>
    <n v="0"/>
    <n v="2439705"/>
    <s v="CBS Theatrical Films"/>
    <n v="122"/>
  </r>
  <r>
    <x v="3"/>
    <x v="3"/>
    <s v="October 7, 1983 "/>
    <x v="4"/>
    <x v="0"/>
    <n v="5.2"/>
    <n v="786"/>
    <s v="Arthur Hiller"/>
    <s v="Bernard Slade"/>
    <s v="Dudley Moore"/>
    <s v="United States"/>
    <n v="0"/>
    <n v="6857733"/>
    <s v="Metrocolor"/>
    <n v="103"/>
  </r>
  <r>
    <x v="2"/>
    <x v="3"/>
    <s v="August 28, 1983 "/>
    <x v="8"/>
    <x v="0"/>
    <n v="4.7"/>
    <n v="460"/>
    <s v="Lawrence David Foldes"/>
    <s v="Russell W. Colgin"/>
    <s v="Ernest Borgnine"/>
    <s v="United States"/>
    <n v="0"/>
    <m/>
    <s v="Star Cinema"/>
    <n v="105"/>
  </r>
  <r>
    <x v="0"/>
    <x v="3"/>
    <s v="September 7, 1983 "/>
    <x v="5"/>
    <x v="8"/>
    <n v="6.1"/>
    <n v="368"/>
    <s v="Dick Richards"/>
    <s v="Erich Segal"/>
    <s v="Martin Sheen"/>
    <s v="United States"/>
    <n v="0"/>
    <n v="2314561"/>
    <s v="Gaylord Productions"/>
    <n v="99"/>
  </r>
  <r>
    <x v="0"/>
    <x v="3"/>
    <s v="September 7, 1983 "/>
    <x v="5"/>
    <x v="8"/>
    <n v="6.3"/>
    <n v="661"/>
    <s v="Costa-Gavras"/>
    <s v="Franco Solinas"/>
    <s v="Jill Clayburgh"/>
    <s v="Israel"/>
    <n v="0"/>
    <m/>
    <s v="K.G. Productions"/>
    <n v="111"/>
  </r>
  <r>
    <x v="6"/>
    <x v="3"/>
    <d v="1984-02-01T00:00:00"/>
    <x v="18"/>
    <x v="0"/>
    <n v="4.9000000000000004"/>
    <n v="360"/>
    <s v="Terry Bedford"/>
    <s v="Trevor Preston"/>
    <s v="Peter Coyote"/>
    <s v="United Kingdom"/>
    <n v="0"/>
    <n v="108128"/>
    <s v="Jennie and Company"/>
    <n v="89"/>
  </r>
  <r>
    <x v="0"/>
    <x v="3"/>
    <s v="March 8, 1985 "/>
    <x v="9"/>
    <x v="12"/>
    <n v="6"/>
    <n v="235"/>
    <s v="Roland Klick"/>
    <s v="Karen Jaehne-Lathan"/>
    <s v="Dennis Hopper"/>
    <s v="West Germany"/>
    <n v="100000"/>
    <m/>
    <m/>
    <n v="92"/>
  </r>
  <r>
    <x v="3"/>
    <x v="3"/>
    <s v="October 28, 1983 "/>
    <x v="4"/>
    <x v="0"/>
    <n v="7.3"/>
    <n v="2200"/>
    <s v="Richard Pryor"/>
    <s v="Paul Mooney"/>
    <s v="Richard Pryor"/>
    <s v="United States"/>
    <n v="0"/>
    <n v="16156776"/>
    <s v="Columbia Pictures"/>
    <n v="83"/>
  </r>
  <r>
    <x v="2"/>
    <x v="3"/>
    <s v="July 15, 1983 "/>
    <x v="1"/>
    <x v="0"/>
    <n v="4.9000000000000004"/>
    <n v="300"/>
    <s v="Paul Aaron"/>
    <s v="Ken Barnett"/>
    <s v="Wings Hauser"/>
    <s v="United States"/>
    <n v="3000000"/>
    <m/>
    <s v="Force Productions"/>
    <n v="95"/>
  </r>
  <r>
    <x v="0"/>
    <x v="3"/>
    <d v="1985-03-01T00:00:00"/>
    <x v="19"/>
    <x v="0"/>
    <n v="7.2"/>
    <n v="826"/>
    <s v="Charles Burnett"/>
    <s v="Charles Burnett"/>
    <s v="Everett Silas"/>
    <s v="United States"/>
    <n v="50000"/>
    <n v="26177"/>
    <s v="Charles Burnett Productions"/>
    <n v="115"/>
  </r>
  <r>
    <x v="3"/>
    <x v="3"/>
    <s v="April 29, 1983 "/>
    <x v="7"/>
    <x v="0"/>
    <n v="5.4"/>
    <n v="169"/>
    <s v="Richard Michaels"/>
    <s v="Kevin Sellers"/>
    <s v="Harry Hamlin"/>
    <s v="United States"/>
    <n v="0"/>
    <m/>
    <s v="Lantana"/>
    <n v="96"/>
  </r>
  <r>
    <x v="2"/>
    <x v="3"/>
    <s v="September 23, 1983 "/>
    <x v="5"/>
    <x v="0"/>
    <n v="4.5"/>
    <n v="131"/>
    <s v="David Nelson"/>
    <s v="Ernest Tidyman"/>
    <s v="Jan-Michael Vincent"/>
    <s v="United States"/>
    <n v="0"/>
    <m/>
    <m/>
    <n v="92"/>
  </r>
  <r>
    <x v="14"/>
    <x v="3"/>
    <s v="November 18, 1983 "/>
    <x v="10"/>
    <x v="0"/>
    <n v="5.4"/>
    <n v="182"/>
    <s v="Paul Lynch"/>
    <s v="Herbert Kastle"/>
    <s v="Richard Beymer"/>
    <s v="Canada"/>
    <n v="2500000"/>
    <m/>
    <s v="Filmline Productions"/>
    <n v="95"/>
  </r>
  <r>
    <x v="3"/>
    <x v="3"/>
    <s v="October 31, 1983 "/>
    <x v="4"/>
    <x v="0"/>
    <n v="5"/>
    <n v="275"/>
    <s v="Mark Pirro"/>
    <s v="Mark Pirro"/>
    <s v="Mark Pirro"/>
    <s v="United States"/>
    <n v="3000"/>
    <m/>
    <s v="Pirromount Pictures"/>
    <n v="80"/>
  </r>
  <r>
    <x v="0"/>
    <x v="3"/>
    <s v="January 29, 1986 "/>
    <x v="11"/>
    <x v="0"/>
    <n v="6.7"/>
    <n v="51"/>
    <s v="David Drury"/>
    <s v="Ray Connolly"/>
    <s v="James Aubrey"/>
    <s v="United Kingdom"/>
    <n v="0"/>
    <m/>
    <s v="Channel Four Films"/>
    <n v="84"/>
  </r>
  <r>
    <x v="0"/>
    <x v="3"/>
    <s v="August 19, 1983 "/>
    <x v="8"/>
    <x v="0"/>
    <n v="5.3"/>
    <n v="313"/>
    <s v="Frank Zuniga"/>
    <s v="Donald G. Payne"/>
    <s v="Steve Railsback"/>
    <s v="United States"/>
    <n v="0"/>
    <n v="6666725"/>
    <s v="The Samuel Goldwyn Company"/>
    <n v="94"/>
  </r>
  <r>
    <x v="15"/>
    <x v="3"/>
    <s v="February 15, 1983 "/>
    <x v="6"/>
    <x v="9"/>
    <n v="8.3000000000000007"/>
    <n v="79"/>
    <s v="Tom Logan"/>
    <s v="Tom Logan"/>
    <m/>
    <s v="Canada"/>
    <n v="323562"/>
    <m/>
    <s v="CTV"/>
    <n v="55"/>
  </r>
  <r>
    <x v="2"/>
    <x v="4"/>
    <s v="October 26, 1984 "/>
    <x v="4"/>
    <x v="0"/>
    <n v="8"/>
    <n v="812000"/>
    <s v="James Cameron"/>
    <s v="James Cameron"/>
    <s v="Arnold Schwarzenegger"/>
    <s v="United Kingdom"/>
    <n v="6400000"/>
    <n v="78371200"/>
    <s v="Cinema '84"/>
    <n v="107"/>
  </r>
  <r>
    <x v="2"/>
    <x v="4"/>
    <s v="December 14, 1984 "/>
    <x v="3"/>
    <x v="0"/>
    <n v="6.5"/>
    <n v="132000"/>
    <s v="David Lynch"/>
    <s v="Frank Herbert"/>
    <s v="Kyle MacLachlan"/>
    <s v="United States"/>
    <n v="40000000"/>
    <n v="30925690"/>
    <s v="Dino De Laurentiis Company"/>
    <n v="137"/>
  </r>
  <r>
    <x v="2"/>
    <x v="4"/>
    <s v="June 8, 1984 "/>
    <x v="0"/>
    <x v="0"/>
    <n v="7.8"/>
    <n v="365000"/>
    <s v="Ivan Reitman"/>
    <s v="Dan Aykroyd"/>
    <s v="Bill Murray"/>
    <s v="United States"/>
    <n v="30000000"/>
    <n v="296187079"/>
    <s v="Columbia Pictures"/>
    <n v="105"/>
  </r>
  <r>
    <x v="2"/>
    <x v="4"/>
    <s v="June 22, 1984 "/>
    <x v="0"/>
    <x v="0"/>
    <n v="7.3"/>
    <n v="205000"/>
    <s v="John G. Avildsen"/>
    <s v="Robert Mark Kamen"/>
    <s v="Ralph Macchio"/>
    <s v="United States"/>
    <n v="8000000"/>
    <n v="91119319"/>
    <s v="Columbia Pictures"/>
    <n v="126"/>
  </r>
  <r>
    <x v="6"/>
    <x v="4"/>
    <s v="June 1, 1984 "/>
    <x v="0"/>
    <x v="0"/>
    <n v="8.4"/>
    <n v="321000"/>
    <s v="Sergio Leone"/>
    <s v="Harry Grey"/>
    <s v="Robert De Niro"/>
    <s v="Italy"/>
    <n v="30000000"/>
    <n v="5473212"/>
    <s v="The Ladd Company"/>
    <n v="229"/>
  </r>
  <r>
    <x v="3"/>
    <x v="4"/>
    <s v="March 23, 1984 "/>
    <x v="9"/>
    <x v="0"/>
    <n v="6.7"/>
    <n v="118000"/>
    <s v="Hugh Wilson"/>
    <s v="Neal Israel"/>
    <s v="Steve Guttenberg"/>
    <s v="United States"/>
    <n v="4500000"/>
    <n v="81198894"/>
    <s v="The Ladd Company"/>
    <n v="96"/>
  </r>
  <r>
    <x v="2"/>
    <x v="4"/>
    <s v="May 23, 1984 "/>
    <x v="2"/>
    <x v="0"/>
    <n v="7.5"/>
    <n v="459000"/>
    <s v="Steven Spielberg"/>
    <s v="Willard Huyck"/>
    <s v="Harrison Ford"/>
    <s v="United States"/>
    <n v="28000000"/>
    <n v="333107271"/>
    <s v="Paramount Pictures"/>
    <n v="118"/>
  </r>
  <r>
    <x v="6"/>
    <x v="4"/>
    <s v="October 26, 1984 "/>
    <x v="4"/>
    <x v="0"/>
    <n v="6.8"/>
    <n v="30000"/>
    <s v="Brian De Palma"/>
    <s v="Robert J. Avrech"/>
    <s v="Craig Wasson"/>
    <s v="United States"/>
    <n v="10000000"/>
    <n v="8801940"/>
    <s v="Columbia Pictures"/>
    <n v="114"/>
  </r>
  <r>
    <x v="4"/>
    <x v="4"/>
    <s v="November 16, 1984 "/>
    <x v="10"/>
    <x v="0"/>
    <n v="7.5"/>
    <n v="212000"/>
    <s v="Wes Craven"/>
    <s v="Wes Craven"/>
    <s v="Heather Langenkamp"/>
    <s v="United States"/>
    <n v="1800000"/>
    <n v="25507137"/>
    <s v="New Line Cinema"/>
    <n v="91"/>
  </r>
  <r>
    <x v="5"/>
    <x v="4"/>
    <s v="September 19, 1984 "/>
    <x v="5"/>
    <x v="0"/>
    <n v="8.3000000000000007"/>
    <n v="377000"/>
    <s v="Milos Forman"/>
    <s v="Peter Shaffer"/>
    <s v="F. Murray Abraham"/>
    <s v="United States"/>
    <n v="18000000"/>
    <n v="52066791"/>
    <s v="AMLF"/>
    <n v="160"/>
  </r>
  <r>
    <x v="2"/>
    <x v="4"/>
    <s v="December 5, 1984 "/>
    <x v="3"/>
    <x v="0"/>
    <n v="7.3"/>
    <n v="171000"/>
    <s v="Martin Brest"/>
    <s v="Daniel Petrie Jr."/>
    <s v="Eddie Murphy"/>
    <s v="United States"/>
    <n v="14000000"/>
    <n v="316360478"/>
    <s v="Paramount Pictures"/>
    <n v="105"/>
  </r>
  <r>
    <x v="2"/>
    <x v="4"/>
    <s v="August 10, 1984 "/>
    <x v="8"/>
    <x v="0"/>
    <n v="6.4"/>
    <n v="53000"/>
    <s v="John Milius"/>
    <s v="Kevin Reynolds"/>
    <s v="Patrick Swayze"/>
    <s v="United States"/>
    <n v="17000000"/>
    <n v="38376497"/>
    <s v="United Artists"/>
    <n v="114"/>
  </r>
  <r>
    <x v="1"/>
    <x v="4"/>
    <s v="July 20, 1984 "/>
    <x v="1"/>
    <x v="0"/>
    <n v="7.4"/>
    <n v="135000"/>
    <s v="Wolfgang Petersen"/>
    <s v="Wolfgang Petersen"/>
    <s v="Noah Hathaway"/>
    <s v="West Germany"/>
    <n v="27000000"/>
    <n v="20251411"/>
    <s v="Constantin Film"/>
    <n v="102"/>
  </r>
  <r>
    <x v="0"/>
    <x v="4"/>
    <s v="February 17, 1984 "/>
    <x v="6"/>
    <x v="0"/>
    <n v="6.6"/>
    <n v="73000"/>
    <s v="Herbert Ross"/>
    <s v="Dean Pitchford"/>
    <s v="Kevin Bacon"/>
    <s v="United States"/>
    <n v="8200000"/>
    <n v="80039064"/>
    <s v="Paramount Pictures"/>
    <n v="107"/>
  </r>
  <r>
    <x v="3"/>
    <x v="4"/>
    <s v="August 10, 1984 "/>
    <x v="8"/>
    <x v="0"/>
    <n v="6.6"/>
    <n v="50000"/>
    <s v="Jeff Kanew"/>
    <s v="Tim Metcalfe"/>
    <s v="Robert Carradine"/>
    <s v="United States"/>
    <n v="8000000"/>
    <n v="40874452"/>
    <s v="Twentieth Century Fox"/>
    <n v="90"/>
  </r>
  <r>
    <x v="3"/>
    <x v="4"/>
    <s v="June 8, 1984 "/>
    <x v="0"/>
    <x v="0"/>
    <n v="7.3"/>
    <n v="204000"/>
    <s v="Joe Dante"/>
    <s v="Chris Columbus"/>
    <s v="Zach Galligan"/>
    <s v="United States"/>
    <n v="11000000"/>
    <n v="153633143"/>
    <s v="Warner Bros."/>
    <n v="106"/>
  </r>
  <r>
    <x v="2"/>
    <x v="4"/>
    <s v="March 30, 1984 "/>
    <x v="9"/>
    <x v="0"/>
    <n v="6.9"/>
    <n v="86000"/>
    <s v="Robert Zemeckis"/>
    <s v="Diane Thomas"/>
    <s v="Michael Douglas"/>
    <s v="Mexico"/>
    <n v="10000000"/>
    <n v="86572238"/>
    <s v="Twentieth Century Fox"/>
    <n v="106"/>
  </r>
  <r>
    <x v="2"/>
    <x v="4"/>
    <s v="June 1, 1984 "/>
    <x v="0"/>
    <x v="0"/>
    <n v="6.7"/>
    <n v="19000"/>
    <s v="Walter Hill"/>
    <s v="Walter Hill"/>
    <s v="Michael Paré"/>
    <s v="United States"/>
    <n v="14500000"/>
    <n v="8089290"/>
    <s v="Universal Pictures"/>
    <n v="93"/>
  </r>
  <r>
    <x v="3"/>
    <x v="4"/>
    <s v="May 4, 1984 "/>
    <x v="2"/>
    <x v="0"/>
    <n v="7"/>
    <n v="108000"/>
    <s v="John Hughes"/>
    <s v="John Hughes"/>
    <s v="Molly Ringwald"/>
    <s v="United States"/>
    <n v="6500000"/>
    <n v="23686027"/>
    <s v="Universal Pictures"/>
    <n v="93"/>
  </r>
  <r>
    <x v="0"/>
    <x v="4"/>
    <s v="August 23, 1984 "/>
    <x v="8"/>
    <x v="6"/>
    <n v="8.1"/>
    <n v="96000"/>
    <s v="Wim Wenders"/>
    <s v="L.M. Kit Carson"/>
    <s v="Harry Dean Stanton"/>
    <s v="West Germany"/>
    <n v="0"/>
    <n v="2207548"/>
    <s v="Road Movies Filmproduktion"/>
    <n v="145"/>
  </r>
  <r>
    <x v="3"/>
    <x v="4"/>
    <s v="March 2, 1984 "/>
    <x v="9"/>
    <x v="0"/>
    <n v="7.9"/>
    <n v="132000"/>
    <s v="Rob Reiner"/>
    <s v="Christopher Guest"/>
    <s v="Rob Reiner"/>
    <s v="United States"/>
    <n v="2500000"/>
    <n v="4736202"/>
    <s v="Spinal Tap Prod."/>
    <n v="82"/>
  </r>
  <r>
    <x v="0"/>
    <x v="4"/>
    <s v="March 22, 1985 "/>
    <x v="9"/>
    <x v="0"/>
    <n v="7.1"/>
    <n v="68000"/>
    <s v="Michael Radford"/>
    <s v="Michael Radford"/>
    <s v="John Hurt"/>
    <s v="United Kingdom"/>
    <n v="0"/>
    <n v="8430492"/>
    <s v="Virgin"/>
    <n v="113"/>
  </r>
  <r>
    <x v="3"/>
    <x v="4"/>
    <s v="June 8, 1984 "/>
    <x v="0"/>
    <x v="0"/>
    <n v="7.2"/>
    <n v="62000"/>
    <s v="Jim Abrahams"/>
    <s v="Jim Abrahams"/>
    <s v="Val Kilmer"/>
    <s v="United Kingdom"/>
    <n v="9000000"/>
    <n v="20458340"/>
    <s v="Kingsmere Properties"/>
    <n v="90"/>
  </r>
  <r>
    <x v="2"/>
    <x v="4"/>
    <s v="June 29, 1984 "/>
    <x v="0"/>
    <x v="0"/>
    <n v="5.9"/>
    <n v="77000"/>
    <s v="Richard Fleischer"/>
    <s v="Robert E. Howard"/>
    <s v="Arnold Schwarzenegger"/>
    <s v="United States"/>
    <n v="18000000"/>
    <n v="31042035"/>
    <s v="Dino De Laurentiis Company"/>
    <n v="103"/>
  </r>
  <r>
    <x v="4"/>
    <x v="4"/>
    <s v="March 9, 1984 "/>
    <x v="9"/>
    <x v="0"/>
    <n v="5.6"/>
    <n v="49000"/>
    <s v="Fritz Kiersch"/>
    <s v="Stephen King"/>
    <s v="Peter Horton"/>
    <s v="United States"/>
    <n v="800000"/>
    <n v="14568989"/>
    <s v="Hal Roach Studios"/>
    <n v="92"/>
  </r>
  <r>
    <x v="2"/>
    <x v="4"/>
    <s v="July 13, 1984 "/>
    <x v="1"/>
    <x v="0"/>
    <n v="6.8"/>
    <n v="39000"/>
    <s v="Nick Castle"/>
    <s v="Jonathan R. Betuel"/>
    <s v="Lance Guest"/>
    <s v="United States"/>
    <n v="15000000"/>
    <n v="28733290"/>
    <s v="Lorimar Film Entertainment"/>
    <n v="101"/>
  </r>
  <r>
    <x v="3"/>
    <x v="4"/>
    <s v="March 9, 1984 "/>
    <x v="9"/>
    <x v="0"/>
    <n v="6.3"/>
    <n v="71000"/>
    <s v="Ron Howard"/>
    <s v="Brian Grazer"/>
    <s v="Tom Hanks"/>
    <s v="United States"/>
    <n v="8000000"/>
    <n v="69821334"/>
    <s v="Touchstone Pictures"/>
    <n v="111"/>
  </r>
  <r>
    <x v="6"/>
    <x v="4"/>
    <s v="January 18, 1985 "/>
    <x v="11"/>
    <x v="0"/>
    <n v="7.6"/>
    <n v="91000"/>
    <s v="Joel Coen"/>
    <s v="Joel Coen"/>
    <s v="John Getz"/>
    <s v="United States"/>
    <n v="1500000"/>
    <n v="4228292"/>
    <s v="River Road Productions"/>
    <n v="99"/>
  </r>
  <r>
    <x v="0"/>
    <x v="4"/>
    <s v="May 11, 1984 "/>
    <x v="2"/>
    <x v="0"/>
    <n v="7.5"/>
    <n v="46000"/>
    <s v="Barry Levinson"/>
    <s v="Bernard Malamud"/>
    <s v="Robert Redford"/>
    <s v="United States"/>
    <n v="28000000"/>
    <n v="47951979"/>
    <s v="TriStar Pictures"/>
    <n v="138"/>
  </r>
  <r>
    <x v="3"/>
    <x v="4"/>
    <s v="June 29, 1984 "/>
    <x v="0"/>
    <x v="0"/>
    <n v="6.3"/>
    <n v="36000"/>
    <s v="Neal Israel"/>
    <s v="Bob Israel"/>
    <s v="Tom Hanks"/>
    <s v="United States"/>
    <n v="5000000"/>
    <n v="38435947"/>
    <s v="Bachelor Party Productions"/>
    <n v="105"/>
  </r>
  <r>
    <x v="10"/>
    <x v="4"/>
    <s v="November 25, 1987 "/>
    <x v="10"/>
    <x v="0"/>
    <n v="8.1"/>
    <n v="157000"/>
    <s v="Hayao Miyazaki"/>
    <s v="Hayao Miyazaki"/>
    <s v="Sumi Shimamoto"/>
    <s v="Japan"/>
    <n v="1000000"/>
    <n v="8736506"/>
    <s v="Nibariki"/>
    <n v="117"/>
  </r>
  <r>
    <x v="4"/>
    <x v="4"/>
    <s v="April 13, 1984 "/>
    <x v="7"/>
    <x v="0"/>
    <n v="6"/>
    <n v="47000"/>
    <s v="Joseph Zito"/>
    <s v="Victor Miller"/>
    <s v="Erich Anderson"/>
    <s v="United States"/>
    <n v="2600000"/>
    <n v="32980880"/>
    <s v="Paramount Pictures"/>
    <n v="91"/>
  </r>
  <r>
    <x v="3"/>
    <x v="4"/>
    <s v="May 4, 1984 "/>
    <x v="2"/>
    <x v="0"/>
    <n v="4.9000000000000004"/>
    <n v="3200"/>
    <s v="Mark Griffiths"/>
    <s v="Steve Greene"/>
    <s v="Grant Cramer"/>
    <s v="United States"/>
    <n v="0"/>
    <n v="7121719"/>
    <s v="Chroma III Productions"/>
    <n v="88"/>
  </r>
  <r>
    <x v="2"/>
    <x v="4"/>
    <s v="March 2, 1984 "/>
    <x v="9"/>
    <x v="0"/>
    <n v="5.9"/>
    <n v="11000"/>
    <s v="Taylor Hackford"/>
    <s v="Eric Hughes"/>
    <s v="Rachel Ward"/>
    <s v="United States"/>
    <n v="13000000"/>
    <n v="21689062"/>
    <s v="Columbia Pictures"/>
    <n v="128"/>
  </r>
  <r>
    <x v="2"/>
    <x v="4"/>
    <s v="November 21, 1984 "/>
    <x v="10"/>
    <x v="0"/>
    <n v="4.4000000000000004"/>
    <n v="19000"/>
    <s v="Jeannot Szwarc"/>
    <s v="David Odell"/>
    <s v="Helen Slater"/>
    <s v="United Kingdom"/>
    <n v="35000000"/>
    <n v="14296438"/>
    <s v="Artistry Limited"/>
    <n v="124"/>
  </r>
  <r>
    <x v="1"/>
    <x v="4"/>
    <s v="May 4, 1984 "/>
    <x v="2"/>
    <x v="0"/>
    <n v="7"/>
    <n v="25000"/>
    <s v="Roger Donaldson"/>
    <s v="Robert Bolt"/>
    <s v="Mel Gibson"/>
    <s v="United Kingdom"/>
    <n v="25000000"/>
    <n v="8613462"/>
    <s v="Dino De Laurentiis Company"/>
    <n v="132"/>
  </r>
  <r>
    <x v="2"/>
    <x v="4"/>
    <s v="May 11, 1984 "/>
    <x v="2"/>
    <x v="0"/>
    <n v="6.1"/>
    <n v="30000"/>
    <s v="Mark L. Lester"/>
    <s v="Stephen King"/>
    <s v="Drew Barrymore"/>
    <s v="United States"/>
    <n v="15000000"/>
    <n v="17080167"/>
    <s v="Dino De Laurentiis Company"/>
    <n v="114"/>
  </r>
  <r>
    <x v="4"/>
    <x v="4"/>
    <s v="August 31, 1984 "/>
    <x v="8"/>
    <x v="0"/>
    <n v="5.6"/>
    <n v="11000"/>
    <s v="Douglas Cheek"/>
    <s v="Parnell Hall"/>
    <s v="John Heard"/>
    <s v="United States"/>
    <n v="1250000"/>
    <n v="4654423"/>
    <s v="C.H.U.D. Productions"/>
    <n v="88"/>
  </r>
  <r>
    <x v="3"/>
    <x v="4"/>
    <s v="August 15, 1984 "/>
    <x v="8"/>
    <x v="0"/>
    <n v="6"/>
    <n v="15000"/>
    <s v="Gene Wilder"/>
    <s v="Jean-Loup Dabadie"/>
    <s v="Gene Wilder"/>
    <s v="United States"/>
    <n v="9000000"/>
    <n v="25348610"/>
    <s v="Orion Pictures"/>
    <n v="87"/>
  </r>
  <r>
    <x v="2"/>
    <x v="4"/>
    <s v="December 14, 1984 "/>
    <x v="3"/>
    <x v="0"/>
    <n v="5.9"/>
    <n v="12000"/>
    <s v="Michael Crichton"/>
    <s v="Michael Crichton"/>
    <s v="Tom Selleck"/>
    <s v="United States"/>
    <n v="0"/>
    <n v="6770587"/>
    <s v="TriStar Pictures"/>
    <n v="99"/>
  </r>
  <r>
    <x v="1"/>
    <x v="4"/>
    <s v="October 5, 1984 "/>
    <x v="4"/>
    <x v="9"/>
    <n v="6.4"/>
    <n v="25000"/>
    <s v="W.D. Richter"/>
    <s v="Earl Mac Rauch"/>
    <s v="Peter Weller"/>
    <s v="United States"/>
    <n v="0"/>
    <n v="6254148"/>
    <s v="Sherwood Productions"/>
    <n v="103"/>
  </r>
  <r>
    <x v="2"/>
    <x v="4"/>
    <s v="June 1, 1984 "/>
    <x v="0"/>
    <x v="0"/>
    <n v="6.7"/>
    <n v="76000"/>
    <s v="Leonard Nimoy"/>
    <s v="Gene Roddenberry"/>
    <s v="William Shatner"/>
    <s v="United States"/>
    <n v="17000000"/>
    <n v="76471046"/>
    <s v="Paramount Pictures"/>
    <n v="105"/>
  </r>
  <r>
    <x v="2"/>
    <x v="4"/>
    <s v="March 2, 1984 "/>
    <x v="9"/>
    <x v="0"/>
    <n v="6.9"/>
    <n v="35000"/>
    <s v="Alex Cox"/>
    <s v="Alex Cox"/>
    <s v="Harry Dean Stanton"/>
    <s v="United States"/>
    <n v="1500000"/>
    <n v="129000"/>
    <s v="Edge City Productions"/>
    <n v="92"/>
  </r>
  <r>
    <x v="1"/>
    <x v="4"/>
    <s v="December 7, 1984 "/>
    <x v="3"/>
    <x v="0"/>
    <n v="6.8"/>
    <n v="50000"/>
    <s v="Peter Hyams"/>
    <s v="Arthur C. Clarke"/>
    <s v="Roy Scheider"/>
    <s v="United States"/>
    <n v="28000000"/>
    <n v="40400657"/>
    <s v="Metro-Goldwyn-Mayer (MGM)"/>
    <n v="116"/>
  </r>
  <r>
    <x v="5"/>
    <x v="4"/>
    <s v="February 1, 1985 "/>
    <x v="6"/>
    <x v="0"/>
    <n v="7.8"/>
    <n v="53000"/>
    <s v="Roland Joffé"/>
    <s v="Bruce Robinson"/>
    <s v="Sam Waterston"/>
    <s v="United Kingdom"/>
    <n v="14400000"/>
    <n v="34700291"/>
    <s v="Goldcrest Films International"/>
    <n v="141"/>
  </r>
  <r>
    <x v="6"/>
    <x v="4"/>
    <s v="December 14, 1984 "/>
    <x v="3"/>
    <x v="0"/>
    <n v="6.5"/>
    <n v="17000"/>
    <s v="Francis Ford Coppola"/>
    <s v="William Kennedy"/>
    <s v="Richard Gere"/>
    <s v="United States"/>
    <n v="58000000"/>
    <n v="25928721"/>
    <s v="Zoetrope Studios"/>
    <n v="127"/>
  </r>
  <r>
    <x v="11"/>
    <x v="4"/>
    <s v="December 14, 1984 "/>
    <x v="3"/>
    <x v="0"/>
    <n v="7"/>
    <n v="44000"/>
    <s v="John Carpenter"/>
    <s v="Bruce A. Evans"/>
    <s v="Jeff Bridges"/>
    <s v="United States"/>
    <n v="22000000"/>
    <n v="28744356"/>
    <s v="Columbia Pictures"/>
    <n v="115"/>
  </r>
  <r>
    <x v="3"/>
    <x v="4"/>
    <s v="November 16, 1984 "/>
    <x v="10"/>
    <x v="0"/>
    <n v="6.4"/>
    <n v="19000"/>
    <s v="Thom Eberhardt"/>
    <s v="Thom Eberhardt"/>
    <s v="Catherine Mary Stewart"/>
    <s v="United States"/>
    <n v="700000"/>
    <n v="14418922"/>
    <s v="Atlantic Entertainment Group"/>
    <n v="95"/>
  </r>
  <r>
    <x v="3"/>
    <x v="4"/>
    <s v="February 17, 1984 "/>
    <x v="6"/>
    <x v="0"/>
    <n v="5.8"/>
    <n v="10000"/>
    <s v="Stanley Donen"/>
    <s v="Charlie Peters"/>
    <s v="Michael Caine"/>
    <s v="United States"/>
    <n v="0"/>
    <n v="18644570"/>
    <s v="Sherwood Productions"/>
    <n v="100"/>
  </r>
  <r>
    <x v="2"/>
    <x v="4"/>
    <s v="August 17, 1984 "/>
    <x v="8"/>
    <x v="0"/>
    <n v="6.3"/>
    <n v="14000"/>
    <s v="Joseph Ruben"/>
    <s v="David Loughery"/>
    <s v="Dennis Quaid"/>
    <s v="United States"/>
    <n v="0"/>
    <n v="12145169"/>
    <s v="Zupnik-Curtis Enterprises"/>
    <n v="99"/>
  </r>
  <r>
    <x v="0"/>
    <x v="4"/>
    <s v="October 19, 1984 "/>
    <x v="4"/>
    <x v="0"/>
    <n v="6.4"/>
    <n v="6600"/>
    <s v="Ken Russell"/>
    <s v="Barry Sandler"/>
    <s v="Kathleen Turner"/>
    <s v="United States"/>
    <n v="0"/>
    <n v="2912945"/>
    <s v="New World Pictures"/>
    <n v="107"/>
  </r>
  <r>
    <x v="1"/>
    <x v="4"/>
    <s v="August 3, 1984 "/>
    <x v="8"/>
    <x v="0"/>
    <n v="6.1"/>
    <n v="15000"/>
    <s v="Stewart Raffill"/>
    <s v="Michael Janover"/>
    <s v="Michael Paré"/>
    <s v="United States"/>
    <n v="21000000"/>
    <n v="8103330"/>
    <s v="New World Pictures"/>
    <n v="102"/>
  </r>
  <r>
    <x v="0"/>
    <x v="4"/>
    <s v="October 5, 1984 "/>
    <x v="4"/>
    <x v="0"/>
    <n v="7.4"/>
    <n v="11000"/>
    <s v="Robert Benton"/>
    <s v="Robert Benton"/>
    <s v="Sally Field"/>
    <s v="United States"/>
    <n v="0"/>
    <n v="34901614"/>
    <s v="Delphi II Productions"/>
    <n v="111"/>
  </r>
  <r>
    <x v="3"/>
    <x v="4"/>
    <s v="August 31, 1984 "/>
    <x v="8"/>
    <x v="0"/>
    <n v="3"/>
    <n v="5100"/>
    <s v="John Derek"/>
    <s v="John Derek"/>
    <s v="Bo Derek"/>
    <s v="United States"/>
    <n v="7000000"/>
    <n v="8914881"/>
    <s v="City Films"/>
    <n v="105"/>
  </r>
  <r>
    <x v="2"/>
    <x v="4"/>
    <s v="June 29, 1984 "/>
    <x v="0"/>
    <x v="0"/>
    <n v="5.0999999999999996"/>
    <n v="15000"/>
    <s v="Hal Needham"/>
    <s v="Brock Yates"/>
    <s v="Burt Reynolds"/>
    <s v="Hong Kong"/>
    <n v="20000000"/>
    <n v="28078073"/>
    <s v="Arcafin B.V."/>
    <n v="108"/>
  </r>
  <r>
    <x v="3"/>
    <x v="4"/>
    <s v="October 4, 1984 "/>
    <x v="4"/>
    <x v="6"/>
    <n v="7.5"/>
    <n v="36000"/>
    <s v="Jim Jarmusch"/>
    <s v="Jim Jarmusch"/>
    <s v="John Lurie"/>
    <s v="United States"/>
    <n v="90000"/>
    <n v="2436000"/>
    <s v="Cinesthesia Productions"/>
    <n v="89"/>
  </r>
  <r>
    <x v="2"/>
    <x v="4"/>
    <s v="March 16, 1984 "/>
    <x v="9"/>
    <x v="0"/>
    <n v="5.7"/>
    <n v="10000"/>
    <s v="Stewart Raffill"/>
    <s v="Stewart Raffill"/>
    <s v="Robert Urich"/>
    <s v="United States"/>
    <n v="9000000"/>
    <n v="14255801"/>
    <s v="Metro-Goldwyn-Mayer (MGM)"/>
    <n v="91"/>
  </r>
  <r>
    <x v="1"/>
    <x v="4"/>
    <s v="February 1, 1985 "/>
    <x v="6"/>
    <x v="0"/>
    <n v="7.3"/>
    <n v="18000"/>
    <s v="David Lean"/>
    <s v="E.M. Forster"/>
    <s v="Judy Davis"/>
    <s v="United Kingdom"/>
    <n v="16000000"/>
    <n v="27201487"/>
    <s v="EMI Films"/>
    <n v="164"/>
  </r>
  <r>
    <x v="0"/>
    <x v="4"/>
    <s v="July 27, 1984 "/>
    <x v="1"/>
    <x v="0"/>
    <n v="6.5"/>
    <n v="20000"/>
    <s v="Albert Magnoli"/>
    <s v="Albert Magnoli"/>
    <s v="Prince"/>
    <s v="United States"/>
    <n v="7200000"/>
    <n v="70263155"/>
    <s v="Warner Bros."/>
    <n v="111"/>
  </r>
  <r>
    <x v="3"/>
    <x v="4"/>
    <s v="March 9, 1984 "/>
    <x v="9"/>
    <x v="0"/>
    <n v="6"/>
    <n v="8000"/>
    <s v="Tony Richardson"/>
    <s v="John Irving"/>
    <s v="Rob Lowe"/>
    <s v="United Kingdom"/>
    <n v="7500000"/>
    <n v="5142858"/>
    <s v="Filmline Productions"/>
    <n v="109"/>
  </r>
  <r>
    <x v="6"/>
    <x v="4"/>
    <s v="March 8, 1985 "/>
    <x v="9"/>
    <x v="0"/>
    <n v="7.1"/>
    <n v="7700"/>
    <s v="Stephen Frears"/>
    <s v="Peter Prince"/>
    <s v="Freddie Stuart"/>
    <s v="United Kingdom"/>
    <n v="0"/>
    <n v="876775"/>
    <s v="Zenith Entertainment"/>
    <n v="98"/>
  </r>
  <r>
    <x v="1"/>
    <x v="4"/>
    <s v="August 17, 1984 "/>
    <x v="8"/>
    <x v="0"/>
    <n v="4.9000000000000004"/>
    <n v="4600"/>
    <s v="John Guillermin"/>
    <s v="David Newman"/>
    <s v="Tanya Roberts"/>
    <s v="United Kingdom"/>
    <n v="25000000"/>
    <n v="5778353"/>
    <s v="Colgems Productions Ltd."/>
    <n v="117"/>
  </r>
  <r>
    <x v="2"/>
    <x v="4"/>
    <s v="November 16, 1984 "/>
    <x v="10"/>
    <x v="0"/>
    <n v="5.5"/>
    <n v="14000"/>
    <s v="Joseph Zito"/>
    <s v="Arthur Silver"/>
    <s v="Chuck Norris"/>
    <s v="United States"/>
    <n v="2550000"/>
    <n v="22812411"/>
    <s v="The Cannon Group"/>
    <n v="101"/>
  </r>
  <r>
    <x v="1"/>
    <x v="4"/>
    <s v="March 30, 1984 "/>
    <x v="9"/>
    <x v="0"/>
    <n v="6.4"/>
    <n v="18000"/>
    <s v="Hugh Hudson"/>
    <s v="Edgar Rice Burroughs"/>
    <s v="Christopher Lambert"/>
    <s v="United Kingdom"/>
    <n v="30000000"/>
    <n v="45858563"/>
    <s v="Warner Bros."/>
    <n v="143"/>
  </r>
  <r>
    <x v="1"/>
    <x v="4"/>
    <s v="July 13, 1984 "/>
    <x v="1"/>
    <x v="0"/>
    <n v="6.9"/>
    <n v="20000"/>
    <s v="Frank Oz"/>
    <s v="Tom Patchett"/>
    <s v="Jim Henson"/>
    <s v="United States"/>
    <n v="0"/>
    <n v="25534703"/>
    <s v="Henson Associates (HA)"/>
    <n v="94"/>
  </r>
  <r>
    <x v="3"/>
    <x v="4"/>
    <s v="September 28, 1984 "/>
    <x v="5"/>
    <x v="0"/>
    <n v="6.1"/>
    <n v="2500"/>
    <s v="Art Linson"/>
    <s v="Cameron Crowe"/>
    <s v="Chris Penn"/>
    <s v="United States"/>
    <n v="0"/>
    <n v="11020375"/>
    <s v="Universal Pictures"/>
    <n v="96"/>
  </r>
  <r>
    <x v="0"/>
    <x v="4"/>
    <s v="November 21, 1984 "/>
    <x v="10"/>
    <x v="0"/>
    <n v="6.5"/>
    <n v="13000"/>
    <s v="Ulu Grosbard"/>
    <s v="Michael Cristofer"/>
    <s v="Robert De Niro"/>
    <s v="United States"/>
    <n v="12000000"/>
    <n v="11129057"/>
    <s v="Paramount Pictures"/>
    <n v="106"/>
  </r>
  <r>
    <x v="2"/>
    <x v="4"/>
    <s v="January 25, 1985 "/>
    <x v="11"/>
    <x v="0"/>
    <n v="5.3"/>
    <n v="2700"/>
    <s v="Just Jaeckin"/>
    <s v="Just Jaeckin"/>
    <s v="Tawny Kitaen"/>
    <s v="France"/>
    <n v="0"/>
    <n v="1337274"/>
    <s v="Films de L'Alma"/>
    <n v="87"/>
  </r>
  <r>
    <x v="3"/>
    <x v="4"/>
    <s v="May 4, 1984 "/>
    <x v="2"/>
    <x v="0"/>
    <n v="5.8"/>
    <n v="6000"/>
    <s v="Joel Silberg"/>
    <s v="Charles Parker"/>
    <s v="Lucinda Dickey"/>
    <s v="United States"/>
    <n v="0"/>
    <n v="38682707"/>
    <s v="Golan-Globus Productions"/>
    <n v="90"/>
  </r>
  <r>
    <x v="0"/>
    <x v="4"/>
    <s v="December 21, 1984 "/>
    <x v="3"/>
    <x v="0"/>
    <n v="7.3"/>
    <n v="22000"/>
    <s v="Alan Parker"/>
    <s v="William Wharton"/>
    <s v="Matthew Modine"/>
    <s v="United States"/>
    <n v="12000000"/>
    <n v="1455045"/>
    <s v="A&amp;M Films"/>
    <n v="120"/>
  </r>
  <r>
    <x v="0"/>
    <x v="4"/>
    <s v="April 19, 1985 "/>
    <x v="7"/>
    <x v="0"/>
    <n v="6.7"/>
    <n v="15000"/>
    <s v="Neil Jordan"/>
    <s v="Angela Carter"/>
    <s v="Sarah Patterson"/>
    <s v="United Kingdom"/>
    <n v="2000000"/>
    <n v="4389334"/>
    <s v="Incorporated Television Company (ITC)"/>
    <n v="95"/>
  </r>
  <r>
    <x v="3"/>
    <x v="4"/>
    <s v="January 18, 1985 "/>
    <x v="11"/>
    <x v="0"/>
    <n v="4.2"/>
    <n v="8400"/>
    <s v="Luca Bercovici"/>
    <s v="Luca Bercovici"/>
    <s v="Peter Liapis"/>
    <s v="United States"/>
    <n v="5500000"/>
    <m/>
    <s v="Empire Pictures"/>
    <n v="81"/>
  </r>
  <r>
    <x v="3"/>
    <x v="4"/>
    <s v="July 20, 1984 "/>
    <x v="1"/>
    <x v="0"/>
    <n v="6.5"/>
    <n v="7100"/>
    <s v="Steve Barron"/>
    <s v="Rusty Lemorande"/>
    <s v="Lenny von Dohlen"/>
    <s v="United States"/>
    <n v="0"/>
    <n v="2193612"/>
    <s v="Virgin"/>
    <n v="95"/>
  </r>
  <r>
    <x v="2"/>
    <x v="4"/>
    <s v="August 10, 1984 "/>
    <x v="8"/>
    <x v="0"/>
    <n v="6.6"/>
    <n v="7000"/>
    <s v="Richard Franklin"/>
    <s v="Tom Holland"/>
    <s v="Henry Thomas"/>
    <s v="United States"/>
    <n v="0"/>
    <m/>
    <s v="Universal Pictures"/>
    <n v="101"/>
  </r>
  <r>
    <x v="3"/>
    <x v="4"/>
    <s v="March 23, 1984 "/>
    <x v="9"/>
    <x v="0"/>
    <n v="6.7"/>
    <n v="4200"/>
    <s v="Richard Benjamin"/>
    <s v="Steve Kloves"/>
    <s v="Sean Penn"/>
    <s v="United States"/>
    <n v="6500000"/>
    <n v="6045647"/>
    <s v="Jaffe-Lansing"/>
    <n v="108"/>
  </r>
  <r>
    <x v="4"/>
    <x v="4"/>
    <s v="November 9, 1984 "/>
    <x v="10"/>
    <x v="0"/>
    <n v="5.9"/>
    <n v="14000"/>
    <s v="Charles E. Sellier Jr."/>
    <s v="Paul Caimi"/>
    <s v="Lilyan Chauvin"/>
    <s v="United States"/>
    <n v="1065000"/>
    <n v="2491460"/>
    <s v="TriStar Pictures"/>
    <n v="79"/>
  </r>
  <r>
    <x v="2"/>
    <x v="4"/>
    <s v="June 22, 1984 "/>
    <x v="0"/>
    <x v="0"/>
    <n v="6.7"/>
    <n v="8000"/>
    <s v="Stuart Rosenberg"/>
    <s v="Vincent Patrick"/>
    <s v="Eric Roberts"/>
    <s v="United States"/>
    <n v="8000000"/>
    <n v="6836201"/>
    <s v="United Artists"/>
    <n v="121"/>
  </r>
  <r>
    <x v="3"/>
    <x v="4"/>
    <s v="September 21, 1984 "/>
    <x v="5"/>
    <x v="0"/>
    <n v="6.7"/>
    <n v="17000"/>
    <s v="Carl Reiner"/>
    <s v="Edwin Davis"/>
    <s v="Steve Martin"/>
    <s v="United States"/>
    <n v="0"/>
    <n v="36403064"/>
    <s v="Kings Road Entertainment"/>
    <n v="93"/>
  </r>
  <r>
    <x v="0"/>
    <x v="4"/>
    <s v="August 3, 1984 "/>
    <x v="8"/>
    <x v="0"/>
    <n v="5.4"/>
    <n v="1800"/>
    <s v="Randal Kleiser"/>
    <s v="Ken Hixon"/>
    <s v="Jamie Lee Curtis"/>
    <s v="United States"/>
    <n v="0"/>
    <n v="4743119"/>
    <s v="CBS Theatrical Films"/>
    <n v="97"/>
  </r>
  <r>
    <x v="3"/>
    <x v="4"/>
    <s v="April 6, 1984 "/>
    <x v="7"/>
    <x v="0"/>
    <n v="4.0999999999999996"/>
    <n v="983"/>
    <s v="Hy Averback"/>
    <s v="Stu Krieger"/>
    <s v="Lisa Hartman"/>
    <s v="United Kingdom"/>
    <n v="0"/>
    <n v="10530000"/>
    <s v="Incorporated Television Company (ITC)"/>
    <n v="94"/>
  </r>
  <r>
    <x v="3"/>
    <x v="4"/>
    <s v="February 3, 1984 "/>
    <x v="6"/>
    <x v="0"/>
    <n v="6.3"/>
    <n v="1900"/>
    <s v="James Foley"/>
    <s v="Chris Columbus"/>
    <s v="Aidan Quinn"/>
    <s v="United States"/>
    <n v="0"/>
    <n v="8289916"/>
    <s v="Edgar J. Scherick Associates"/>
    <n v="90"/>
  </r>
  <r>
    <x v="6"/>
    <x v="4"/>
    <s v="August 17, 1984 "/>
    <x v="8"/>
    <x v="0"/>
    <n v="6.3"/>
    <n v="16000"/>
    <s v="Richard Tuggle"/>
    <s v="Richard Tuggle"/>
    <s v="Clint Eastwood"/>
    <s v="United States"/>
    <n v="0"/>
    <n v="48143579"/>
    <s v="The Malpaso Company"/>
    <n v="114"/>
  </r>
  <r>
    <x v="3"/>
    <x v="4"/>
    <s v="June 22, 1984 "/>
    <x v="0"/>
    <x v="0"/>
    <n v="3.9"/>
    <n v="7000"/>
    <s v="Bob Clark"/>
    <s v="Phil Alden Robinson"/>
    <s v="Sylvester Stallone"/>
    <s v="United States"/>
    <n v="28000000"/>
    <n v="21435321"/>
    <s v="Twentieth Century Fox"/>
    <n v="111"/>
  </r>
  <r>
    <x v="3"/>
    <x v="4"/>
    <s v="December 21, 1984 "/>
    <x v="3"/>
    <x v="0"/>
    <n v="6.2"/>
    <n v="5000"/>
    <s v="Garry Marshall"/>
    <s v="Neal Marshall"/>
    <s v="Matt Dillon"/>
    <s v="United States"/>
    <n v="0"/>
    <n v="23859382"/>
    <s v="ABC Motion Pictures"/>
    <n v="100"/>
  </r>
  <r>
    <x v="3"/>
    <x v="4"/>
    <s v="April 6, 1984 "/>
    <x v="7"/>
    <x v="0"/>
    <n v="5.6"/>
    <n v="3300"/>
    <s v="Robert Butler"/>
    <s v="Jim Kouf"/>
    <s v="Tim Matheson"/>
    <s v="United States"/>
    <n v="0"/>
    <n v="11708269"/>
    <s v="Orion Pictures"/>
    <n v="96"/>
  </r>
  <r>
    <x v="0"/>
    <x v="4"/>
    <s v="April 13, 1984 "/>
    <x v="7"/>
    <x v="0"/>
    <n v="5.9"/>
    <n v="4400"/>
    <s v="Jonathan Demme"/>
    <s v="Nancy Dowd"/>
    <s v="Goldie Hawn"/>
    <s v="United States"/>
    <n v="15000000"/>
    <n v="6650206"/>
    <s v="Warner Bros."/>
    <n v="100"/>
  </r>
  <r>
    <x v="0"/>
    <x v="4"/>
    <s v="June 8, 1984 "/>
    <x v="0"/>
    <x v="0"/>
    <n v="6.5"/>
    <n v="3600"/>
    <s v="Stan Lathan"/>
    <s v="Steven Hager"/>
    <s v="Rae Dawn Chong"/>
    <s v="United States"/>
    <n v="9500000"/>
    <n v="16595791"/>
    <s v="Orion Pictures"/>
    <n v="105"/>
  </r>
  <r>
    <x v="3"/>
    <x v="4"/>
    <s v="August 3, 1984 "/>
    <x v="8"/>
    <x v="0"/>
    <n v="3.7"/>
    <n v="705"/>
    <s v="Martha Coolidge"/>
    <s v="Kathleen Rowell"/>
    <s v="Cameron Dye"/>
    <s v="United States"/>
    <n v="0"/>
    <n v="4463841"/>
    <s v="Paramount Pictures"/>
    <n v="93"/>
  </r>
  <r>
    <x v="3"/>
    <x v="4"/>
    <s v="December 21, 1984 "/>
    <x v="3"/>
    <x v="0"/>
    <n v="5.0999999999999996"/>
    <n v="3900"/>
    <s v="Sam Firstenberg"/>
    <s v="Charles Parker"/>
    <s v="Lucinda Dickey"/>
    <s v="United States"/>
    <n v="0"/>
    <n v="15101131"/>
    <s v="TriStar Pictures"/>
    <n v="94"/>
  </r>
  <r>
    <x v="0"/>
    <x v="4"/>
    <s v="October 19, 1984 "/>
    <x v="4"/>
    <x v="0"/>
    <n v="6.6"/>
    <n v="5100"/>
    <s v="John Byrum"/>
    <s v="W. Somerset Maugham"/>
    <s v="Bill Murray"/>
    <s v="United Kingdom"/>
    <n v="13000000"/>
    <n v="6551987"/>
    <s v="Columbia Pictures"/>
    <n v="128"/>
  </r>
  <r>
    <x v="2"/>
    <x v="4"/>
    <s v="March 16, 1984 "/>
    <x v="9"/>
    <x v="0"/>
    <n v="5.8"/>
    <n v="4100"/>
    <s v="Marvin J. Chomsky"/>
    <s v="Dan Gordon"/>
    <s v="James Garner"/>
    <s v="United States"/>
    <n v="0"/>
    <n v="11302884"/>
    <s v="Lorimar Film Entertainment"/>
    <n v="113"/>
  </r>
  <r>
    <x v="3"/>
    <x v="4"/>
    <s v="April 6, 1984 "/>
    <x v="7"/>
    <x v="0"/>
    <n v="6.5"/>
    <n v="11000"/>
    <s v="Paul Mazursky"/>
    <s v="Paul Mazursky"/>
    <s v="Robin Williams"/>
    <s v="United States"/>
    <n v="13000000"/>
    <n v="25068724"/>
    <s v="Bavaria Film"/>
    <n v="115"/>
  </r>
  <r>
    <x v="2"/>
    <x v="4"/>
    <s v="September 14, 1984 "/>
    <x v="5"/>
    <x v="0"/>
    <n v="5.4"/>
    <n v="4200"/>
    <s v="Sam Firstenberg"/>
    <s v="James R. Silke"/>
    <s v="Shô Kosugi"/>
    <s v="United States"/>
    <n v="0"/>
    <n v="7610785"/>
    <s v="Golan-Globus Productions"/>
    <n v="92"/>
  </r>
  <r>
    <x v="1"/>
    <x v="4"/>
    <s v="September 7, 1984 "/>
    <x v="5"/>
    <x v="0"/>
    <n v="4.3"/>
    <n v="1700"/>
    <s v="John C. Broderick"/>
    <s v="John C. Broderick"/>
    <s v="David Carradine"/>
    <s v="United States"/>
    <n v="0"/>
    <n v="2886225"/>
    <s v="Aries Cinematográfica Argentina"/>
    <n v="81"/>
  </r>
  <r>
    <x v="2"/>
    <x v="4"/>
    <s v="September 21, 1984 "/>
    <x v="5"/>
    <x v="0"/>
    <n v="6"/>
    <n v="3600"/>
    <s v="J. Lee Thompson"/>
    <s v="R. Lance Hill"/>
    <s v="Charles Bronson"/>
    <s v="Mexico"/>
    <n v="4600000"/>
    <n v="13102025"/>
    <s v="Capricorn"/>
    <n v="90"/>
  </r>
  <r>
    <x v="0"/>
    <x v="4"/>
    <s v="October 26, 1984 "/>
    <x v="4"/>
    <x v="0"/>
    <n v="6.2"/>
    <n v="2300"/>
    <s v="Michael Apted"/>
    <s v="Ron Koslow"/>
    <s v="Teri Garr"/>
    <s v="United States"/>
    <n v="8000000"/>
    <n v="6250994"/>
    <s v="Paramount Pictures"/>
    <n v="103"/>
  </r>
  <r>
    <x v="1"/>
    <x v="4"/>
    <s v="May 2, 1986 "/>
    <x v="2"/>
    <x v="0"/>
    <n v="5.7"/>
    <n v="2100"/>
    <s v="Ruggero Deodato"/>
    <s v="Cesare Frugoni"/>
    <s v="Lisa Blount"/>
    <s v="Italy"/>
    <n v="0"/>
    <m/>
    <s v="Racing Pictures"/>
    <n v="90"/>
  </r>
  <r>
    <x v="3"/>
    <x v="4"/>
    <s v="October 5, 1984 "/>
    <x v="4"/>
    <x v="0"/>
    <n v="6.1"/>
    <n v="4000"/>
    <s v="Arthur Hiller"/>
    <s v="W.R. McKinney"/>
    <s v="Nick Nolte"/>
    <s v="United States"/>
    <n v="9000000"/>
    <n v="27774237"/>
    <s v="United Artists"/>
    <n v="107"/>
  </r>
  <r>
    <x v="0"/>
    <x v="4"/>
    <s v="May 18, 1987 "/>
    <x v="2"/>
    <x v="14"/>
    <n v="8.3000000000000007"/>
    <n v="4100"/>
    <s v="Tengiz Abuladze"/>
    <s v="Tengiz Abuladze"/>
    <s v="Avtandil Makharadze"/>
    <s v="Soviet Union"/>
    <n v="0"/>
    <m/>
    <s v="Georgian-Film"/>
    <n v="153"/>
  </r>
  <r>
    <x v="0"/>
    <x v="4"/>
    <s v="January 11, 1985 "/>
    <x v="11"/>
    <x v="0"/>
    <n v="6.3"/>
    <n v="6500"/>
    <s v="Mark Rydell"/>
    <s v="Robert Dillon"/>
    <s v="Mel Gibson"/>
    <s v="United States"/>
    <n v="18000000"/>
    <n v="11489982"/>
    <s v="Universal Pictures"/>
    <n v="124"/>
  </r>
  <r>
    <x v="4"/>
    <x v="4"/>
    <s v="November 16, 1984 "/>
    <x v="10"/>
    <x v="0"/>
    <n v="6"/>
    <n v="6100"/>
    <s v="Russell Mulcahy"/>
    <s v="Everett De Roche"/>
    <s v="Gregory Harrison"/>
    <s v="Australia"/>
    <n v="0"/>
    <n v="150463"/>
    <s v="UAA Films"/>
    <n v="95"/>
  </r>
  <r>
    <x v="6"/>
    <x v="4"/>
    <s v="November 2, 1984 "/>
    <x v="10"/>
    <x v="0"/>
    <n v="7.2"/>
    <n v="9300"/>
    <s v="Norman Jewison"/>
    <s v="Charles Fuller"/>
    <s v="Howard E. Rollins Jr."/>
    <s v="United States"/>
    <n v="6000000"/>
    <n v="21821347"/>
    <s v="Columbia Pictures"/>
    <n v="101"/>
  </r>
  <r>
    <x v="3"/>
    <x v="4"/>
    <s v="October 10, 1984 "/>
    <x v="4"/>
    <x v="0"/>
    <n v="6.7"/>
    <n v="1900"/>
    <s v="Bill Forsyth"/>
    <s v="Bill Forsyth"/>
    <s v="Bill Paterson"/>
    <s v="United Kingdom"/>
    <n v="0"/>
    <n v="1057368"/>
    <s v="Lake (Comfort and Joy)"/>
    <n v="106"/>
  </r>
  <r>
    <x v="3"/>
    <x v="4"/>
    <s v="July 27, 1984 "/>
    <x v="1"/>
    <x v="0"/>
    <n v="3.7"/>
    <n v="2300"/>
    <s v="Ken Wiederhorn"/>
    <s v="Martin Kitrosser"/>
    <s v="Richard Mulligan"/>
    <s v="United States"/>
    <n v="0"/>
    <n v="5410972"/>
    <s v="TriStar Pictures"/>
    <n v="87"/>
  </r>
  <r>
    <x v="2"/>
    <x v="4"/>
    <s v="February 17, 1984 "/>
    <x v="6"/>
    <x v="0"/>
    <n v="5.9"/>
    <n v="2200"/>
    <s v="Roger Young"/>
    <s v="David Taylor"/>
    <s v="Tom Selleck"/>
    <s v="United States"/>
    <n v="0"/>
    <n v="17513452"/>
    <s v="Golden Harvest Company"/>
    <n v="100"/>
  </r>
  <r>
    <x v="3"/>
    <x v="4"/>
    <s v="September 28, 1984 "/>
    <x v="5"/>
    <x v="0"/>
    <n v="5.8"/>
    <n v="2900"/>
    <s v="Charles Shyer"/>
    <s v="Nancy Meyers"/>
    <s v="Ryan O'Neal"/>
    <s v="United States"/>
    <n v="6000000"/>
    <n v="12414210"/>
    <s v="Hemdale"/>
    <n v="113"/>
  </r>
  <r>
    <x v="2"/>
    <x v="4"/>
    <s v="December 7, 1984 "/>
    <x v="3"/>
    <x v="0"/>
    <n v="5.5"/>
    <n v="9300"/>
    <s v="Richard Benjamin"/>
    <s v="Blake Edwards"/>
    <s v="Clint Eastwood"/>
    <s v="United States"/>
    <n v="25000000"/>
    <n v="38348988"/>
    <s v="Warner Bros."/>
    <n v="93"/>
  </r>
  <r>
    <x v="0"/>
    <x v="4"/>
    <s v="June 13, 1984 "/>
    <x v="0"/>
    <x v="0"/>
    <n v="7"/>
    <n v="5100"/>
    <s v="John Huston"/>
    <s v="Malcolm Lowry"/>
    <s v="Albert Finney"/>
    <s v="Mexico"/>
    <n v="0"/>
    <n v="2556800"/>
    <s v="Conacite Uno"/>
    <n v="112"/>
  </r>
  <r>
    <x v="0"/>
    <x v="4"/>
    <s v="April 13, 1984 "/>
    <x v="7"/>
    <x v="0"/>
    <n v="6.1"/>
    <n v="5300"/>
    <s v="Fred Schepisi"/>
    <s v="Chip Proser"/>
    <s v="Timothy Hutton"/>
    <s v="United States"/>
    <n v="0"/>
    <n v="7343032"/>
    <s v="Universal Pictures"/>
    <n v="100"/>
  </r>
  <r>
    <x v="2"/>
    <x v="4"/>
    <s v="August 31, 1984 "/>
    <x v="8"/>
    <x v="0"/>
    <n v="6.4"/>
    <n v="2300"/>
    <s v="William Tannen"/>
    <s v="George LaFountaine"/>
    <s v="Kris Kristofferson"/>
    <s v="United States"/>
    <n v="10000000"/>
    <n v="3854833"/>
    <s v="HBO Pictures"/>
    <n v="93"/>
  </r>
  <r>
    <x v="0"/>
    <x v="4"/>
    <s v="October 19, 1984 "/>
    <x v="4"/>
    <x v="0"/>
    <n v="6.1"/>
    <n v="2000"/>
    <s v="George Roy Hill"/>
    <s v="Loring Mandel"/>
    <s v="Diane Keaton"/>
    <s v="United States"/>
    <n v="0"/>
    <n v="7828841"/>
    <s v="Bavaria Film"/>
    <n v="130"/>
  </r>
  <r>
    <x v="3"/>
    <x v="4"/>
    <s v="March 1, 1985 "/>
    <x v="9"/>
    <x v="0"/>
    <n v="6.4"/>
    <n v="3000"/>
    <s v="Paul Bartel"/>
    <s v="Philip John Taylor"/>
    <s v="Tab Hunter"/>
    <s v="United States"/>
    <n v="3000000"/>
    <n v="727639"/>
    <s v="Fox Run Productions Inc."/>
    <n v="84"/>
  </r>
  <r>
    <x v="3"/>
    <x v="4"/>
    <s v="October 4, 1984 "/>
    <x v="4"/>
    <x v="0"/>
    <n v="4.8"/>
    <n v="619"/>
    <s v="Jim Sotos"/>
    <s v="Larry Anderson"/>
    <s v="Michael Zorek"/>
    <s v="United States"/>
    <n v="0"/>
    <n v="2732684"/>
    <s v="Spectrum Cinema Productions"/>
    <n v="85"/>
  </r>
  <r>
    <x v="3"/>
    <x v="4"/>
    <s v="August 24, 1984 "/>
    <x v="8"/>
    <x v="0"/>
    <n v="5.3"/>
    <n v="3000"/>
    <s v="Robert Boris"/>
    <s v="Robert Boris"/>
    <s v="Rob Lowe"/>
    <s v="United Kingdom"/>
    <n v="0"/>
    <n v="8793152"/>
    <s v="Baltic Industrial Finance"/>
    <n v="97"/>
  </r>
  <r>
    <x v="6"/>
    <x v="4"/>
    <s v="October 19, 1984 "/>
    <x v="4"/>
    <x v="0"/>
    <n v="5.8"/>
    <n v="1600"/>
    <s v="Douglas Day Stewart"/>
    <s v="Douglas Day Stewart"/>
    <s v="Steven Bauer"/>
    <s v="United States"/>
    <n v="9000000"/>
    <n v="10435015"/>
    <s v="Don Simpson/Jerry Bruckheimer Films"/>
    <n v="100"/>
  </r>
  <r>
    <x v="3"/>
    <x v="4"/>
    <s v="September 14, 1984 "/>
    <x v="5"/>
    <x v="0"/>
    <n v="6.8"/>
    <n v="5700"/>
    <s v="John Sayles"/>
    <s v="John Sayles"/>
    <s v="Joe Morton"/>
    <s v="United States"/>
    <n v="350000"/>
    <n v="3677209"/>
    <s v="Anarchist's Convention Films"/>
    <n v="108"/>
  </r>
  <r>
    <x v="3"/>
    <x v="4"/>
    <s v="November 9, 1984 "/>
    <x v="10"/>
    <x v="0"/>
    <n v="5.5"/>
    <n v="2000"/>
    <s v="Jerry Schatzberg"/>
    <s v="Craig Bolotin"/>
    <s v="Jon Cryer"/>
    <s v="United States"/>
    <n v="0"/>
    <n v="4994094"/>
    <s v="Delphi II Productions"/>
    <n v="102"/>
  </r>
  <r>
    <x v="3"/>
    <x v="4"/>
    <s v="January 27, 1984 "/>
    <x v="11"/>
    <x v="0"/>
    <n v="7.4"/>
    <n v="24000"/>
    <s v="Woody Allen"/>
    <s v="Woody Allen"/>
    <s v="Woody Allen"/>
    <s v="United States"/>
    <n v="8000000"/>
    <n v="10600497"/>
    <s v="Orion Pictures"/>
    <n v="84"/>
  </r>
  <r>
    <x v="3"/>
    <x v="4"/>
    <s v="July 20, 1984 "/>
    <x v="1"/>
    <x v="0"/>
    <n v="3.8"/>
    <n v="5600"/>
    <s v="Willard Huyck"/>
    <s v="Robert Grossbach"/>
    <s v="Dudley Moore"/>
    <s v="United States"/>
    <n v="18000000"/>
    <n v="19265302"/>
    <s v="Cinema Group Ventures"/>
    <n v="94"/>
  </r>
  <r>
    <x v="3"/>
    <x v="4"/>
    <s v="December 21, 1984 "/>
    <x v="3"/>
    <x v="0"/>
    <n v="6"/>
    <n v="2800"/>
    <s v="Blake Edwards"/>
    <s v="Jonathan Reynolds"/>
    <s v="Dudley Moore"/>
    <s v="United States"/>
    <n v="15100000"/>
    <n v="26080861"/>
    <s v="BBE"/>
    <n v="118"/>
  </r>
  <r>
    <x v="3"/>
    <x v="4"/>
    <s v="December 21, 1984 "/>
    <x v="3"/>
    <x v="0"/>
    <n v="5.5"/>
    <n v="4600"/>
    <s v="Herbert Ross"/>
    <s v="Buck Henry"/>
    <s v="Goldie Hawn"/>
    <s v="United States"/>
    <n v="12000000"/>
    <n v="26186631"/>
    <s v="Hawn / Sylbert Movie Company"/>
    <n v="96"/>
  </r>
  <r>
    <x v="2"/>
    <x v="4"/>
    <s v="September 14, 1984 "/>
    <x v="5"/>
    <x v="0"/>
    <n v="4.5"/>
    <n v="2000"/>
    <s v="Mark Buntzman"/>
    <s v="Mark Buntzman"/>
    <s v="Robert Ginty"/>
    <s v="United States"/>
    <n v="0"/>
    <n v="3739406"/>
    <s v="The Cannon Group"/>
    <n v="89"/>
  </r>
  <r>
    <x v="3"/>
    <x v="4"/>
    <s v="October 26, 1984 "/>
    <x v="4"/>
    <x v="0"/>
    <n v="6.6"/>
    <n v="1400"/>
    <s v="Rick Rosenthal"/>
    <s v="Ann Biderman"/>
    <s v="JoBeth Williams"/>
    <s v="United States"/>
    <n v="0"/>
    <n v="5021751"/>
    <s v="CBS Theatrical Films"/>
    <n v="105"/>
  </r>
  <r>
    <x v="3"/>
    <x v="4"/>
    <s v="January 27, 1984 "/>
    <x v="11"/>
    <x v="0"/>
    <n v="6.3"/>
    <n v="6800"/>
    <s v="Arthur Hiller"/>
    <s v="Ed. Weinberger"/>
    <s v="Steve Martin"/>
    <s v="United States"/>
    <n v="0"/>
    <n v="5718573"/>
    <s v="Universal Pictures"/>
    <n v="90"/>
  </r>
  <r>
    <x v="3"/>
    <x v="4"/>
    <s v="August 29, 1984 "/>
    <x v="8"/>
    <x v="0"/>
    <n v="6.8"/>
    <n v="2600"/>
    <s v="Alan Rudolph"/>
    <s v="Alan Rudolph"/>
    <s v="Geneviève Bujold"/>
    <s v="United States"/>
    <n v="700000"/>
    <n v="2490233"/>
    <s v="Tartan Productions"/>
    <n v="106"/>
  </r>
  <r>
    <x v="3"/>
    <x v="4"/>
    <s v="May 18, 1984 "/>
    <x v="2"/>
    <x v="0"/>
    <n v="5.7"/>
    <n v="1300"/>
    <s v="Dorian Walker"/>
    <s v="Gene Quintano"/>
    <s v="Judd Nelson"/>
    <s v="United States"/>
    <n v="0"/>
    <n v="4561346"/>
    <s v="The Cannon Group"/>
    <n v="105"/>
  </r>
  <r>
    <x v="3"/>
    <x v="4"/>
    <s v="August 29, 1984 "/>
    <x v="8"/>
    <x v="8"/>
    <n v="7.4"/>
    <n v="4200"/>
    <s v="Éric Rohmer"/>
    <s v="Éric Rohmer"/>
    <s v="Pascale Ogier"/>
    <s v="France"/>
    <n v="0"/>
    <n v="15726"/>
    <s v="Les Films du Losange"/>
    <n v="101"/>
  </r>
  <r>
    <x v="3"/>
    <x v="4"/>
    <s v="February 10, 1984 "/>
    <x v="6"/>
    <x v="0"/>
    <n v="6"/>
    <n v="2600"/>
    <s v="Howard Zieff"/>
    <s v="Preston Sturges"/>
    <s v="Dudley Moore"/>
    <s v="United States"/>
    <n v="12000000"/>
    <n v="19928200"/>
    <s v="Twentieth Century Fox"/>
    <n v="96"/>
  </r>
  <r>
    <x v="4"/>
    <x v="4"/>
    <s v="September 28, 1984 "/>
    <x v="5"/>
    <x v="0"/>
    <n v="5.9"/>
    <n v="1300"/>
    <s v="Graham Baker"/>
    <s v="Nicholas Kazan"/>
    <s v="Tim Matheson"/>
    <s v="United States"/>
    <n v="10000000"/>
    <n v="2773433"/>
    <s v="ABC Motion Pictures"/>
    <n v="91"/>
  </r>
  <r>
    <x v="0"/>
    <x v="4"/>
    <s v="February 8, 1985 "/>
    <x v="6"/>
    <x v="0"/>
    <n v="6.1"/>
    <n v="3000"/>
    <s v="Gillian Armstrong"/>
    <s v="Ron Nyswaner"/>
    <s v="Diane Keaton"/>
    <s v="United States"/>
    <n v="11000000"/>
    <n v="4385312"/>
    <s v="Edgar J. Scherick Associates"/>
    <n v="110"/>
  </r>
  <r>
    <x v="3"/>
    <x v="4"/>
    <s v="October 12, 1984 "/>
    <x v="4"/>
    <x v="0"/>
    <n v="6.4"/>
    <n v="1500"/>
    <s v="Sidney Lumet"/>
    <s v="Larry Grusin"/>
    <s v="Anne Bancroft"/>
    <s v="United States"/>
    <n v="0"/>
    <n v="1493782"/>
    <s v="United Artists"/>
    <n v="103"/>
  </r>
  <r>
    <x v="0"/>
    <x v="4"/>
    <s v="September 29, 1984 "/>
    <x v="5"/>
    <x v="0"/>
    <n v="6.7"/>
    <n v="1800"/>
    <s v="Richard Pearce"/>
    <s v="William D. Wittliff"/>
    <s v="Jessica Lange"/>
    <s v="United States"/>
    <n v="0"/>
    <n v="9640000"/>
    <s v="Far West"/>
    <n v="105"/>
  </r>
  <r>
    <x v="3"/>
    <x v="4"/>
    <s v="July 27, 1984 "/>
    <x v="1"/>
    <x v="0"/>
    <n v="4.7"/>
    <n v="3900"/>
    <s v="Tommy Chong"/>
    <s v="Tommy Chong"/>
    <s v="Cheech Marin"/>
    <s v="United States"/>
    <n v="0"/>
    <n v="3772785"/>
    <s v="Orion Pictures"/>
    <n v="82"/>
  </r>
  <r>
    <x v="0"/>
    <x v="4"/>
    <s v="August 31, 1984 "/>
    <x v="8"/>
    <x v="12"/>
    <n v="5.8"/>
    <n v="816"/>
    <s v="Sidney J. Furie"/>
    <s v="Rick Natkin"/>
    <s v="Ken Wahl"/>
    <s v="United States"/>
    <n v="0"/>
    <n v="2075282"/>
    <s v="The Ladd Company"/>
    <n v="116"/>
  </r>
  <r>
    <x v="0"/>
    <x v="4"/>
    <s v="October 23, 1984 "/>
    <x v="4"/>
    <x v="0"/>
    <n v="5.2"/>
    <n v="1400"/>
    <s v="Peter Webb"/>
    <s v="Paul McCartney"/>
    <s v="Paul McCartney"/>
    <s v="United Kingdom"/>
    <n v="9000000"/>
    <n v="1393501"/>
    <s v="MPL Communications"/>
    <n v="108"/>
  </r>
  <r>
    <x v="0"/>
    <x v="4"/>
    <s v="October 14, 1984 "/>
    <x v="4"/>
    <x v="0"/>
    <n v="6.3"/>
    <n v="599"/>
    <s v="Alan Rudolph"/>
    <s v="Bud Shrake"/>
    <s v="Willie Nelson"/>
    <s v="United States"/>
    <n v="0"/>
    <n v="865915"/>
    <s v="TriStar Pictures"/>
    <n v="94"/>
  </r>
  <r>
    <x v="3"/>
    <x v="4"/>
    <s v="May 18, 1984 "/>
    <x v="2"/>
    <x v="0"/>
    <n v="5.4"/>
    <n v="856"/>
    <s v="Richard Lester"/>
    <s v="Charles Dennis"/>
    <s v="Michael O'Keefe"/>
    <s v="United States"/>
    <n v="7000000"/>
    <n v="1467396"/>
    <s v="CBS Theatrical Films"/>
    <n v="96"/>
  </r>
  <r>
    <x v="0"/>
    <x v="4"/>
    <s v="October 5, 1984 "/>
    <x v="4"/>
    <x v="6"/>
    <n v="6.3"/>
    <n v="1800"/>
    <s v="James Ivory"/>
    <s v="Henry James"/>
    <s v="Christopher Reeve"/>
    <s v="United Kingdom"/>
    <n v="0"/>
    <n v="1009700"/>
    <s v="Merchant Ivory Productions"/>
    <n v="122"/>
  </r>
  <r>
    <x v="0"/>
    <x v="4"/>
    <s v="September 28, 1984 "/>
    <x v="5"/>
    <x v="0"/>
    <n v="3.7"/>
    <n v="446"/>
    <s v="Marcelo Epstein"/>
    <s v="Desmond Nakano"/>
    <s v="Lorenzo Lamas"/>
    <s v="United States"/>
    <n v="0"/>
    <n v="1689501"/>
    <s v="New World Pictures"/>
    <n v="93"/>
  </r>
  <r>
    <x v="1"/>
    <x v="4"/>
    <s v="September 28, 1984 "/>
    <x v="5"/>
    <x v="0"/>
    <n v="6.3"/>
    <n v="866"/>
    <s v="Thomas Rickman"/>
    <s v="Thomas Rickman"/>
    <s v="Tommy Lee Jones"/>
    <s v="United States"/>
    <n v="0"/>
    <n v="1142944"/>
    <s v="Cinema Group Ventures"/>
    <n v="93"/>
  </r>
  <r>
    <x v="3"/>
    <x v="4"/>
    <s v="November 16, 1984 "/>
    <x v="10"/>
    <x v="0"/>
    <n v="5.9"/>
    <n v="807"/>
    <s v="Édouard Molinaro"/>
    <s v="Allan Burns"/>
    <s v="Kristy McNichol"/>
    <s v="United States"/>
    <n v="0"/>
    <n v="7889694"/>
    <s v="Metro-Goldwyn-Mayer (MGM)"/>
    <n v="94"/>
  </r>
  <r>
    <x v="0"/>
    <x v="4"/>
    <s v="September 21, 1984 "/>
    <x v="5"/>
    <x v="0"/>
    <n v="5.7"/>
    <n v="634"/>
    <s v="Richard Marquand"/>
    <s v="Janice Lee Graham"/>
    <s v="Karen Allen"/>
    <s v="United States"/>
    <n v="0"/>
    <n v="4239154"/>
    <s v="United Artists"/>
    <n v="95"/>
  </r>
  <r>
    <x v="1"/>
    <x v="4"/>
    <s v="February 17, 1984 "/>
    <x v="6"/>
    <x v="0"/>
    <n v="5.2"/>
    <n v="1200"/>
    <s v="Louis Malle"/>
    <s v="Jeffrey Alan Fiskin"/>
    <s v="Donald Sutherland"/>
    <s v="United States"/>
    <n v="12000000"/>
    <n v="129268"/>
    <s v="Universal Pictures"/>
    <n v="91"/>
  </r>
  <r>
    <x v="3"/>
    <x v="4"/>
    <s v="February 14, 1986 "/>
    <x v="6"/>
    <x v="0"/>
    <n v="7.9"/>
    <n v="2700"/>
    <s v="Paolo Taviani"/>
    <s v="Luigi Pirandello"/>
    <s v="Margarita Lozano"/>
    <s v="Italy"/>
    <n v="0"/>
    <m/>
    <s v="Filmtre"/>
    <n v="187"/>
  </r>
  <r>
    <x v="0"/>
    <x v="4"/>
    <s v="March 30, 1984 "/>
    <x v="9"/>
    <x v="0"/>
    <n v="6"/>
    <n v="440"/>
    <s v="Jerry Schatzberg"/>
    <s v="Florence Montgomery"/>
    <s v="Gene Hackman"/>
    <s v="Italy"/>
    <n v="0"/>
    <n v="1525532"/>
    <s v="ACCENT Films"/>
    <n v="91"/>
  </r>
  <r>
    <x v="0"/>
    <x v="4"/>
    <s v="March 9, 1984 "/>
    <x v="9"/>
    <x v="0"/>
    <n v="5.8"/>
    <n v="822"/>
    <s v="James Bridges"/>
    <s v="James Bridges"/>
    <s v="Debra Winger"/>
    <s v="United States"/>
    <n v="6300000"/>
    <n v="1059966"/>
    <s v="Skyewiay"/>
    <n v="109"/>
  </r>
  <r>
    <x v="0"/>
    <x v="4"/>
    <s v="January 20, 1984 "/>
    <x v="11"/>
    <x v="0"/>
    <n v="5.7"/>
    <n v="794"/>
    <s v="Glenn Jordan"/>
    <s v="Mary Agnes Donoghue"/>
    <s v="Richard Dreyfuss"/>
    <s v="United States"/>
    <n v="0"/>
    <n v="1820049"/>
    <s v="Twentieth Century Fox"/>
    <n v="110"/>
  </r>
  <r>
    <x v="3"/>
    <x v="4"/>
    <s v="March 1, 1985 "/>
    <x v="9"/>
    <x v="0"/>
    <n v="6.5"/>
    <n v="2600"/>
    <s v="Malcolm Mowbray"/>
    <s v="Alan Bennett"/>
    <s v="Michael Palin"/>
    <s v="United Kingdom"/>
    <n v="0"/>
    <n v="2527088"/>
    <s v="HandMade Films"/>
    <n v="92"/>
  </r>
  <r>
    <x v="3"/>
    <x v="4"/>
    <s v="January 20, 1984 "/>
    <x v="11"/>
    <x v="0"/>
    <n v="4.5"/>
    <n v="212"/>
    <s v="Rob Cohen"/>
    <s v="Larry Cohen"/>
    <s v="Robert Hays"/>
    <s v="United Kingdom"/>
    <n v="0"/>
    <n v="526805"/>
    <s v="Angeles Cinema Investors"/>
    <n v="92"/>
  </r>
  <r>
    <x v="3"/>
    <x v="4"/>
    <s v="November 9, 1984 "/>
    <x v="10"/>
    <x v="0"/>
    <n v="5.4"/>
    <n v="2400"/>
    <s v="Paul Bogart"/>
    <s v="Andrew Bergman"/>
    <s v="George Burns"/>
    <s v="United States"/>
    <n v="0"/>
    <n v="21538850"/>
    <s v="Warner Bros."/>
    <n v="97"/>
  </r>
  <r>
    <x v="0"/>
    <x v="4"/>
    <s v="February 15, 1985 "/>
    <x v="6"/>
    <x v="0"/>
    <n v="6.3"/>
    <n v="653"/>
    <s v="Daniel Petrie"/>
    <s v="Daniel Petrie"/>
    <s v="Liv Ullmann"/>
    <s v="Canada"/>
    <n v="0"/>
    <n v="162364"/>
    <s v="International Cinema Corporation (ICC)"/>
    <n v="107"/>
  </r>
  <r>
    <x v="0"/>
    <x v="4"/>
    <s v="February 1, 1985 "/>
    <x v="6"/>
    <x v="0"/>
    <n v="5.2"/>
    <n v="733"/>
    <s v="Lawrence Dane"/>
    <s v="Lawrence Dane"/>
    <s v="Cynthia Dale"/>
    <s v="Canada"/>
    <n v="0"/>
    <n v="1839623"/>
    <s v="Producers Sales Organization (PSO)"/>
    <n v="90"/>
  </r>
  <r>
    <x v="0"/>
    <x v="4"/>
    <s v="September 28, 1984 "/>
    <x v="5"/>
    <x v="0"/>
    <n v="5.9"/>
    <n v="456"/>
    <s v="Bobby Roth"/>
    <s v="Bobby Roth"/>
    <s v="Peter Coyote"/>
    <s v="United States"/>
    <n v="0"/>
    <n v="148750"/>
    <s v="Jethro Films Production"/>
    <n v="98"/>
  </r>
  <r>
    <x v="5"/>
    <x v="4"/>
    <s v="April 20, 1984 "/>
    <x v="7"/>
    <x v="0"/>
    <n v="6.5"/>
    <n v="586"/>
    <s v="John Irvin"/>
    <s v="Bob Champion"/>
    <s v="John Hurt"/>
    <s v="United Kingdom"/>
    <n v="0"/>
    <n v="200498"/>
    <s v="Archerwest"/>
    <n v="106"/>
  </r>
  <r>
    <x v="0"/>
    <x v="4"/>
    <s v="April 11, 1984 "/>
    <x v="7"/>
    <x v="8"/>
    <n v="7.6"/>
    <n v="2500"/>
    <s v="Bertrand Tavernier"/>
    <s v="Pierre Bost"/>
    <s v="Louis Ducreux"/>
    <s v="France"/>
    <n v="0"/>
    <n v="2411143"/>
    <s v="Films A2"/>
    <n v="90"/>
  </r>
  <r>
    <x v="0"/>
    <x v="4"/>
    <s v="December 14, 1984 "/>
    <x v="3"/>
    <x v="0"/>
    <n v="6.6"/>
    <n v="952"/>
    <s v="Glenn Jordan"/>
    <s v="Bill C. Davis"/>
    <s v="Jack Lemmon"/>
    <s v="United States"/>
    <n v="0"/>
    <n v="1945658"/>
    <s v="David Foster Productions"/>
    <n v="99"/>
  </r>
  <r>
    <x v="0"/>
    <x v="4"/>
    <s v="January 1, 1986 "/>
    <x v="11"/>
    <x v="16"/>
    <n v="5.8"/>
    <n v="262"/>
    <s v="Armyan Bernstein"/>
    <s v="Armyan Bernstein"/>
    <s v="John Shea"/>
    <s v="United States"/>
    <n v="0"/>
    <n v="343890"/>
    <s v="CBS Theatrical Films"/>
    <n v="103"/>
  </r>
  <r>
    <x v="3"/>
    <x v="4"/>
    <s v="November 2, 1984 "/>
    <x v="10"/>
    <x v="0"/>
    <n v="5.3"/>
    <n v="241"/>
    <s v="Rod Amateau"/>
    <s v="Chip Hand"/>
    <s v="Greg Bradford"/>
    <s v="United States"/>
    <n v="0"/>
    <m/>
    <s v="Delphi II Productions"/>
    <n v="93"/>
  </r>
  <r>
    <x v="5"/>
    <x v="4"/>
    <s v="September 28, 1984 "/>
    <x v="5"/>
    <x v="0"/>
    <n v="6.1"/>
    <n v="270"/>
    <s v="Richard C. Sarafian"/>
    <s v="Michael Kane"/>
    <s v="Gary Busey"/>
    <s v="United States"/>
    <n v="221000"/>
    <n v="2687148"/>
    <m/>
    <n v="110"/>
  </r>
  <r>
    <x v="3"/>
    <x v="4"/>
    <s v="February 3, 1984 "/>
    <x v="6"/>
    <x v="0"/>
    <n v="3.8"/>
    <n v="424"/>
    <s v="Lawrence Bassoff"/>
    <s v="Lawrence Bassoff"/>
    <s v="Patrick Houser"/>
    <s v="United States"/>
    <n v="0"/>
    <n v="21058033"/>
    <s v="Marimark Productions"/>
    <n v="88"/>
  </r>
  <r>
    <x v="3"/>
    <x v="4"/>
    <s v="March 2, 1984 "/>
    <x v="9"/>
    <x v="0"/>
    <n v="5.7"/>
    <n v="1400"/>
    <s v="Menahem Golan"/>
    <s v="Arnold Somkin"/>
    <s v="Elliott Gould"/>
    <s v="United States"/>
    <n v="0"/>
    <n v="837914"/>
    <s v="City Films"/>
    <n v="108"/>
  </r>
  <r>
    <x v="0"/>
    <x v="4"/>
    <s v="April 23, 1986 "/>
    <x v="7"/>
    <x v="0"/>
    <n v="6.9"/>
    <n v="94"/>
    <s v="Ken Cameron"/>
    <s v="Ken Cameron"/>
    <s v="Steve Bisley"/>
    <s v="Australia"/>
    <n v="0"/>
    <m/>
    <s v="Filmtrex"/>
    <n v="95"/>
  </r>
  <r>
    <x v="3"/>
    <x v="4"/>
    <s v="April 19, 1985 "/>
    <x v="7"/>
    <x v="0"/>
    <n v="5.7"/>
    <n v="184"/>
    <s v="Károly Makk"/>
    <s v="Frank Cucci"/>
    <s v="Christopher Plummer"/>
    <s v="Hungary"/>
    <n v="0"/>
    <m/>
    <s v="Hungarofilm"/>
    <n v="90"/>
  </r>
  <r>
    <x v="0"/>
    <x v="4"/>
    <s v="February 14, 1986 "/>
    <x v="6"/>
    <x v="0"/>
    <n v="7.3"/>
    <n v="67"/>
    <s v="Roy Battersby"/>
    <s v="Alan Janes"/>
    <s v="Reece Dinsdale"/>
    <s v="United Kingdom"/>
    <n v="0"/>
    <n v="2729"/>
    <s v="Enigma Productions"/>
    <n v="89"/>
  </r>
  <r>
    <x v="3"/>
    <x v="4"/>
    <s v="March 29, 1985 "/>
    <x v="9"/>
    <x v="0"/>
    <n v="5.0999999999999996"/>
    <n v="216"/>
    <s v="Adam Brooks"/>
    <s v="Adam Brooks"/>
    <s v="Brooke Adams"/>
    <s v="United States"/>
    <n v="1000000"/>
    <n v="95000"/>
    <s v="Almost You"/>
    <n v="96"/>
  </r>
  <r>
    <x v="10"/>
    <x v="4"/>
    <s v="June 8, 1984 "/>
    <x v="0"/>
    <x v="0"/>
    <n v="5.0999999999999996"/>
    <n v="73"/>
    <s v="Ippei Kuri"/>
    <s v="Donald Paonessa"/>
    <s v="Danielle Romeo"/>
    <s v="United States"/>
    <n v="0"/>
    <m/>
    <s v="Century Video Corporation"/>
    <n v="98"/>
  </r>
  <r>
    <x v="3"/>
    <x v="4"/>
    <s v="November 2, 1984 "/>
    <x v="10"/>
    <x v="0"/>
    <n v="5.0999999999999996"/>
    <n v="172"/>
    <s v="Gene Taft"/>
    <s v="Gene Taft"/>
    <s v="Nick Mancuso"/>
    <s v="United States"/>
    <n v="0"/>
    <m/>
    <s v="Delphi II Productions"/>
    <n v="85"/>
  </r>
  <r>
    <x v="3"/>
    <x v="4"/>
    <s v="April 19, 1985 "/>
    <x v="7"/>
    <x v="0"/>
    <n v="6.2"/>
    <n v="105"/>
    <s v="Gérard Lauzier"/>
    <s v="Gérard Lauzier"/>
    <s v="Guy Marchand"/>
    <s v="France"/>
    <n v="0"/>
    <n v="127426"/>
    <s v="Gaumont International"/>
    <n v="90"/>
  </r>
  <r>
    <x v="3"/>
    <x v="5"/>
    <s v="August 2, 1985 "/>
    <x v="8"/>
    <x v="0"/>
    <n v="6.6"/>
    <n v="83000"/>
    <s v="John Hughes"/>
    <s v="John Hughes"/>
    <s v="Anthony Michael Hall"/>
    <s v="United States"/>
    <n v="7500000"/>
    <n v="38934048"/>
    <s v="Universal Pictures"/>
    <n v="94"/>
  </r>
  <r>
    <x v="1"/>
    <x v="5"/>
    <s v="June 7, 1985 "/>
    <x v="0"/>
    <x v="0"/>
    <n v="7.8"/>
    <n v="252000"/>
    <s v="Richard Donner"/>
    <s v="Chris Columbus"/>
    <s v="Sean Astin"/>
    <s v="United States"/>
    <n v="19000000"/>
    <n v="63980721"/>
    <s v="Warner Bros."/>
    <n v="114"/>
  </r>
  <r>
    <x v="1"/>
    <x v="5"/>
    <s v="July 3, 1985 "/>
    <x v="1"/>
    <x v="0"/>
    <n v="8.5"/>
    <n v="1100000"/>
    <s v="Robert Zemeckis"/>
    <s v="Robert Zemeckis"/>
    <s v="Michael J. Fox"/>
    <s v="United States"/>
    <n v="19000000"/>
    <n v="381906762"/>
    <s v="Universal Pictures"/>
    <n v="116"/>
  </r>
  <r>
    <x v="2"/>
    <x v="5"/>
    <s v="November 1, 1985 "/>
    <x v="10"/>
    <x v="0"/>
    <n v="7.3"/>
    <n v="31000"/>
    <s v="William Friedkin"/>
    <s v="Gerald Petievich"/>
    <s v="William Petersen"/>
    <s v="United States"/>
    <n v="6000000"/>
    <n v="17307019"/>
    <s v="SLM Production Group"/>
    <n v="116"/>
  </r>
  <r>
    <x v="3"/>
    <x v="5"/>
    <s v="December 13, 1985 "/>
    <x v="3"/>
    <x v="0"/>
    <n v="7.3"/>
    <n v="88000"/>
    <s v="Jonathan Lynn"/>
    <s v="John Landis"/>
    <s v="Eileen Brennan"/>
    <s v="United States"/>
    <n v="15000000"/>
    <n v="14643997"/>
    <s v="Paramount Pictures"/>
    <n v="94"/>
  </r>
  <r>
    <x v="3"/>
    <x v="5"/>
    <s v="February 15, 1985 "/>
    <x v="6"/>
    <x v="0"/>
    <n v="7.8"/>
    <n v="367000"/>
    <s v="John Hughes"/>
    <s v="John Hughes"/>
    <s v="Emilio Estevez"/>
    <s v="United States"/>
    <n v="1000000"/>
    <n v="51525171"/>
    <s v="Universal Pictures"/>
    <n v="97"/>
  </r>
  <r>
    <x v="3"/>
    <x v="5"/>
    <s v="June 21, 1985 "/>
    <x v="0"/>
    <x v="0"/>
    <n v="6.7"/>
    <n v="59000"/>
    <s v="Ron Howard"/>
    <s v="Tom Benedek"/>
    <s v="Don Ameche"/>
    <s v="United States"/>
    <n v="17500000"/>
    <n v="85313124"/>
    <s v="Twentieth Century Fox"/>
    <n v="117"/>
  </r>
  <r>
    <x v="2"/>
    <x v="5"/>
    <s v="May 22, 1985 "/>
    <x v="2"/>
    <x v="0"/>
    <n v="6.5"/>
    <n v="159000"/>
    <s v="George P. Cosmatos"/>
    <s v="David Morrell"/>
    <s v="Sylvester Stallone"/>
    <s v="United States"/>
    <n v="44000000"/>
    <n v="300400432"/>
    <s v="Estudios Churubusco Azteca S.A."/>
    <n v="96"/>
  </r>
  <r>
    <x v="5"/>
    <x v="5"/>
    <s v="March 22, 1985 "/>
    <x v="9"/>
    <x v="0"/>
    <n v="7.2"/>
    <n v="27000"/>
    <s v="Peter Bogdanovich"/>
    <s v="Anna Hamilton Phelan"/>
    <s v="Cher"/>
    <s v="United States"/>
    <n v="8000000"/>
    <n v="48230162"/>
    <s v="Universal Pictures"/>
    <n v="120"/>
  </r>
  <r>
    <x v="1"/>
    <x v="5"/>
    <s v="April 18, 1986 "/>
    <x v="7"/>
    <x v="0"/>
    <n v="6.4"/>
    <n v="62000"/>
    <s v="Ridley Scott"/>
    <s v="William Hjortsberg"/>
    <s v="Tom Cruise"/>
    <s v="United States"/>
    <n v="24500000"/>
    <n v="15502112"/>
    <s v="Legend Production Company"/>
    <n v="94"/>
  </r>
  <r>
    <x v="3"/>
    <x v="5"/>
    <s v="August 16, 1985 "/>
    <x v="8"/>
    <x v="0"/>
    <n v="7.3"/>
    <n v="56000"/>
    <s v="Dan O'Bannon"/>
    <s v="Rudy Ricci"/>
    <s v="Clu Gulager"/>
    <s v="United States"/>
    <n v="4000000"/>
    <n v="14237880"/>
    <s v="Cinema '84"/>
    <n v="91"/>
  </r>
  <r>
    <x v="0"/>
    <x v="5"/>
    <s v="June 28, 1985 "/>
    <x v="0"/>
    <x v="0"/>
    <n v="6.4"/>
    <n v="38000"/>
    <s v="Joel Schumacher"/>
    <s v="Joel Schumacher"/>
    <s v="Demi Moore"/>
    <s v="United States"/>
    <n v="10000000"/>
    <n v="37803872"/>
    <s v="Columbia Pictures"/>
    <n v="110"/>
  </r>
  <r>
    <x v="0"/>
    <x v="5"/>
    <s v="December 18, 1985 "/>
    <x v="3"/>
    <x v="0"/>
    <n v="7.9"/>
    <n v="191000"/>
    <s v="Terry Gilliam"/>
    <s v="Terry Gilliam"/>
    <s v="Jonathan Pryce"/>
    <s v="United Kingdom"/>
    <n v="15000000"/>
    <n v="9949953"/>
    <s v="Embassy International Pictures"/>
    <n v="132"/>
  </r>
  <r>
    <x v="0"/>
    <x v="5"/>
    <s v="June 28, 1985 "/>
    <x v="0"/>
    <x v="0"/>
    <n v="7.3"/>
    <n v="55000"/>
    <s v="Clint Eastwood"/>
    <s v="Michael Butler"/>
    <s v="Clint Eastwood"/>
    <s v="United States"/>
    <n v="6900000"/>
    <n v="41410568"/>
    <s v="The Malpaso Company"/>
    <n v="115"/>
  </r>
  <r>
    <x v="3"/>
    <x v="5"/>
    <s v="August 23, 1985 "/>
    <x v="8"/>
    <x v="0"/>
    <n v="6.1"/>
    <n v="48000"/>
    <s v="Rod Daniel"/>
    <s v="Jeph Loeb"/>
    <s v="Michael J. Fox"/>
    <s v="United States"/>
    <n v="0"/>
    <n v="33086611"/>
    <s v="Atlantic Entertainment Group"/>
    <n v="91"/>
  </r>
  <r>
    <x v="3"/>
    <x v="5"/>
    <s v="August 7, 1985 "/>
    <x v="8"/>
    <x v="0"/>
    <n v="7"/>
    <n v="31000"/>
    <s v="Martha Coolidge"/>
    <s v="Neal Israel"/>
    <s v="Val Kilmer"/>
    <s v="United States"/>
    <n v="8000000"/>
    <n v="12952019"/>
    <s v="Delphi III Productions"/>
    <n v="108"/>
  </r>
  <r>
    <x v="2"/>
    <x v="5"/>
    <s v="October 4, 1985 "/>
    <x v="4"/>
    <x v="0"/>
    <n v="6.7"/>
    <n v="150000"/>
    <s v="Mark L. Lester"/>
    <s v="Jeph Loeb"/>
    <s v="Arnold Schwarzenegger"/>
    <s v="United States"/>
    <n v="10000000"/>
    <n v="57491000"/>
    <s v="SLM Production Group"/>
    <n v="90"/>
  </r>
  <r>
    <x v="6"/>
    <x v="5"/>
    <s v="February 8, 1985 "/>
    <x v="6"/>
    <x v="0"/>
    <n v="7.4"/>
    <n v="89000"/>
    <s v="Peter Weir"/>
    <s v="William Kelley"/>
    <s v="Harrison Ford"/>
    <s v="United States"/>
    <n v="12000000"/>
    <n v="68706993"/>
    <s v="Paramount Pictures"/>
    <n v="112"/>
  </r>
  <r>
    <x v="0"/>
    <x v="5"/>
    <s v="February 7, 1986 "/>
    <x v="6"/>
    <x v="0"/>
    <n v="7.8"/>
    <n v="81000"/>
    <s v="Steven Spielberg"/>
    <s v="Menno Meyjes"/>
    <s v="Danny Glover"/>
    <s v="United States"/>
    <n v="15000000"/>
    <n v="98467863"/>
    <s v="Amblin Entertainment"/>
    <n v="154"/>
  </r>
  <r>
    <x v="2"/>
    <x v="5"/>
    <s v="July 10, 1985 "/>
    <x v="1"/>
    <x v="0"/>
    <n v="7.2"/>
    <n v="40000"/>
    <s v="Lawrence Kasdan"/>
    <s v="Lawrence Kasdan"/>
    <s v="Kevin Kline"/>
    <s v="United States"/>
    <n v="26000000"/>
    <n v="32192570"/>
    <s v="Columbia Pictures"/>
    <n v="133"/>
  </r>
  <r>
    <x v="0"/>
    <x v="5"/>
    <s v="November 27, 1985 "/>
    <x v="10"/>
    <x v="0"/>
    <n v="6.9"/>
    <n v="192000"/>
    <s v="Sylvester Stallone"/>
    <s v="Sylvester Stallone"/>
    <s v="Sylvester Stallone"/>
    <s v="United States"/>
    <n v="30000000"/>
    <n v="300473716"/>
    <s v="United Artists"/>
    <n v="91"/>
  </r>
  <r>
    <x v="3"/>
    <x v="5"/>
    <s v="October 11, 1985 "/>
    <x v="4"/>
    <x v="0"/>
    <n v="7.1"/>
    <n v="42000"/>
    <s v="Savage Steve Holland"/>
    <s v="Savage Steve Holland"/>
    <s v="John Cusack"/>
    <s v="United States"/>
    <n v="0"/>
    <n v="10297601"/>
    <s v="A&amp;M Films"/>
    <n v="97"/>
  </r>
  <r>
    <x v="2"/>
    <x v="5"/>
    <s v="June 1, 1985 "/>
    <x v="0"/>
    <x v="2"/>
    <n v="8.1999999999999993"/>
    <n v="117000"/>
    <s v="Akira Kurosawa"/>
    <s v="Akira Kurosawa"/>
    <s v="Tatsuya Nakadai"/>
    <s v="Japan"/>
    <n v="11500000"/>
    <n v="4164283"/>
    <s v="Greenwich Film Productions"/>
    <n v="162"/>
  </r>
  <r>
    <x v="1"/>
    <x v="5"/>
    <s v="April 12, 1985 "/>
    <x v="7"/>
    <x v="0"/>
    <n v="7"/>
    <n v="44000"/>
    <s v="Richard Donner"/>
    <s v="Edward Khmara"/>
    <s v="Matthew Broderick"/>
    <s v="United States"/>
    <n v="20000000"/>
    <n v="18432000"/>
    <s v="Twentieth Century Fox"/>
    <n v="121"/>
  </r>
  <r>
    <x v="0"/>
    <x v="5"/>
    <s v="April 11, 1986 "/>
    <x v="7"/>
    <x v="6"/>
    <n v="7.3"/>
    <n v="41000"/>
    <s v="James Ivory"/>
    <s v="E.M. Forster"/>
    <s v="Maggie Smith"/>
    <s v="United Kingdom"/>
    <n v="3000000"/>
    <n v="21041453"/>
    <s v="Goldcrest Films International"/>
    <n v="117"/>
  </r>
  <r>
    <x v="2"/>
    <x v="5"/>
    <s v="July 3, 1985 "/>
    <x v="1"/>
    <x v="0"/>
    <n v="5.0999999999999996"/>
    <n v="39000"/>
    <s v="Richard Fleischer"/>
    <s v="Robert E. Howard"/>
    <s v="Arnold Schwarzenegger"/>
    <s v="United States"/>
    <n v="17900000"/>
    <n v="6951415"/>
    <s v="Dino De Laurentiis Company"/>
    <n v="89"/>
  </r>
  <r>
    <x v="7"/>
    <x v="5"/>
    <s v="August 2, 1985 "/>
    <x v="8"/>
    <x v="0"/>
    <n v="7.1"/>
    <n v="63000"/>
    <s v="Tom Holland"/>
    <s v="Tom Holland"/>
    <s v="Chris Sarandon"/>
    <s v="United States"/>
    <n v="9000000"/>
    <n v="24922237"/>
    <s v="Columbia Pictures"/>
    <n v="106"/>
  </r>
  <r>
    <x v="1"/>
    <x v="5"/>
    <s v="July 12, 1985 "/>
    <x v="1"/>
    <x v="0"/>
    <n v="6.5"/>
    <n v="20000"/>
    <s v="Joe Dante"/>
    <s v="Eric Luke"/>
    <s v="Ethan Hawke"/>
    <s v="United States"/>
    <n v="25000000"/>
    <n v="9873044"/>
    <s v="Paramount Pictures"/>
    <n v="109"/>
  </r>
  <r>
    <x v="1"/>
    <x v="5"/>
    <s v="August 30, 1985 "/>
    <x v="8"/>
    <x v="0"/>
    <n v="6.7"/>
    <n v="17000"/>
    <s v="Paul Verhoeven"/>
    <s v="Gerard Soeteman"/>
    <s v="Rutger Hauer"/>
    <s v="Netherlands"/>
    <n v="6500000"/>
    <m/>
    <s v="Riverside Pictures"/>
    <n v="126"/>
  </r>
  <r>
    <x v="2"/>
    <x v="5"/>
    <s v="July 10, 1985 "/>
    <x v="1"/>
    <x v="0"/>
    <n v="6.3"/>
    <n v="129000"/>
    <s v="George Miller"/>
    <s v="Terry Hayes"/>
    <s v="Mel Gibson"/>
    <s v="Australia"/>
    <n v="10000000"/>
    <n v="36230219"/>
    <s v="Kennedy Miller Productions"/>
    <n v="107"/>
  </r>
  <r>
    <x v="3"/>
    <x v="5"/>
    <s v="October 11, 1985 "/>
    <x v="4"/>
    <x v="0"/>
    <n v="7.7"/>
    <n v="63000"/>
    <s v="Martin Scorsese"/>
    <s v="Joseph Minion"/>
    <s v="Griffin Dunne"/>
    <s v="United States"/>
    <n v="4500000"/>
    <n v="10609321"/>
    <s v="The Geffen Company"/>
    <n v="97"/>
  </r>
  <r>
    <x v="2"/>
    <x v="5"/>
    <s v="May 24, 1985 "/>
    <x v="2"/>
    <x v="0"/>
    <n v="6.3"/>
    <n v="91000"/>
    <s v="John Glen"/>
    <s v="Richard Maibaum"/>
    <s v="Roger Moore"/>
    <s v="United Kingdom"/>
    <n v="30000000"/>
    <n v="50327960"/>
    <s v="Eon Productions"/>
    <n v="131"/>
  </r>
  <r>
    <x v="3"/>
    <x v="5"/>
    <s v="May 31, 1985 "/>
    <x v="2"/>
    <x v="0"/>
    <n v="6.9"/>
    <n v="49000"/>
    <s v="Michael Ritchie"/>
    <s v="Gregory McDonald"/>
    <s v="Chevy Chase"/>
    <s v="United States"/>
    <n v="8000000"/>
    <n v="59612888"/>
    <s v="Universal Pictures"/>
    <n v="98"/>
  </r>
  <r>
    <x v="0"/>
    <x v="5"/>
    <s v="June 7, 1985 "/>
    <x v="0"/>
    <x v="0"/>
    <n v="4.5"/>
    <n v="4800"/>
    <s v="James Bridges"/>
    <s v="Aaron Latham"/>
    <s v="John Travolta"/>
    <s v="United States"/>
    <n v="19000000"/>
    <n v="12918858"/>
    <s v="Columbia Pictures"/>
    <n v="115"/>
  </r>
  <r>
    <x v="4"/>
    <x v="5"/>
    <s v="November 1, 1985 "/>
    <x v="10"/>
    <x v="0"/>
    <n v="5.5"/>
    <n v="63000"/>
    <s v="Jack Sholder"/>
    <s v="David Chaskin"/>
    <s v="Robert Englund"/>
    <s v="United States"/>
    <n v="3000000"/>
    <n v="29999213"/>
    <s v="New Line Cinema"/>
    <n v="87"/>
  </r>
  <r>
    <x v="3"/>
    <x v="5"/>
    <s v="August 9, 1985 "/>
    <x v="8"/>
    <x v="0"/>
    <n v="6.3"/>
    <n v="15000"/>
    <s v="Carl Reiner"/>
    <s v="Jeremy Stevens"/>
    <s v="John Candy"/>
    <s v="United States"/>
    <n v="0"/>
    <n v="24689703"/>
    <s v="Paramount Pictures"/>
    <n v="87"/>
  </r>
  <r>
    <x v="2"/>
    <x v="5"/>
    <s v="June 21, 1985 "/>
    <x v="0"/>
    <x v="0"/>
    <n v="6.2"/>
    <n v="24000"/>
    <s v="Tobe Hooper"/>
    <s v="Colin Wilson"/>
    <s v="Steve Railsback"/>
    <s v="United Kingdom"/>
    <n v="25000000"/>
    <n v="11603545"/>
    <s v="Golan-Globus Productions"/>
    <n v="101"/>
  </r>
  <r>
    <x v="1"/>
    <x v="5"/>
    <s v="August 9, 1985 "/>
    <x v="8"/>
    <x v="0"/>
    <n v="7"/>
    <n v="50000"/>
    <s v="Tim Burton"/>
    <s v="Phil Hartman"/>
    <s v="Paul Reubens"/>
    <s v="United States"/>
    <n v="6000000"/>
    <n v="40940662"/>
    <s v="Warner Bros."/>
    <n v="91"/>
  </r>
  <r>
    <x v="5"/>
    <x v="5"/>
    <s v="December 20, 1985 "/>
    <x v="3"/>
    <x v="0"/>
    <n v="7.2"/>
    <n v="75000"/>
    <s v="Sydney Pollack"/>
    <s v="Karen Blixen"/>
    <s v="Meryl Streep"/>
    <s v="United States"/>
    <n v="31000000"/>
    <n v="227514205"/>
    <s v="Mirage Enterprises"/>
    <n v="161"/>
  </r>
  <r>
    <x v="4"/>
    <x v="5"/>
    <s v="July 19, 1985 "/>
    <x v="1"/>
    <x v="0"/>
    <n v="7.1"/>
    <n v="65000"/>
    <s v="George A. Romero"/>
    <s v="George A. Romero"/>
    <s v="Lori Cardille"/>
    <s v="United States"/>
    <n v="3500000"/>
    <n v="5000000"/>
    <s v="United Film Distribution Company (UFDC)"/>
    <n v="101"/>
  </r>
  <r>
    <x v="3"/>
    <x v="5"/>
    <s v="April 26, 1985 "/>
    <x v="7"/>
    <x v="0"/>
    <n v="6.5"/>
    <n v="15000"/>
    <s v="Lisa Gottlieb"/>
    <s v="Dennis Feldman"/>
    <s v="Joyce Hyser"/>
    <s v="United States"/>
    <n v="0"/>
    <n v="11528900"/>
    <s v="Columbia Pictures"/>
    <n v="100"/>
  </r>
  <r>
    <x v="1"/>
    <x v="5"/>
    <s v="July 26, 1985 "/>
    <x v="1"/>
    <x v="0"/>
    <n v="6.2"/>
    <n v="60000"/>
    <s v="Amy Heckerling"/>
    <s v="John Hughes"/>
    <s v="Chevy Chase"/>
    <s v="United States"/>
    <n v="17000000"/>
    <n v="49364621"/>
    <s v="National Lampoon"/>
    <n v="95"/>
  </r>
  <r>
    <x v="1"/>
    <x v="5"/>
    <s v="December 6, 1985 "/>
    <x v="3"/>
    <x v="0"/>
    <n v="6.4"/>
    <n v="45000"/>
    <s v="John Landis"/>
    <s v="Dan Aykroyd"/>
    <s v="Chevy Chase"/>
    <s v="United States"/>
    <n v="22000000"/>
    <n v="60088980"/>
    <s v="Warner Bros."/>
    <n v="102"/>
  </r>
  <r>
    <x v="3"/>
    <x v="5"/>
    <s v="February 28, 1986 "/>
    <x v="6"/>
    <x v="0"/>
    <n v="6.2"/>
    <n v="24000"/>
    <s v="Steve Miner"/>
    <s v="Fred Dekker"/>
    <s v="William Katt"/>
    <s v="United States"/>
    <n v="3000000"/>
    <n v="19444631"/>
    <s v="New World Pictures"/>
    <n v="93"/>
  </r>
  <r>
    <x v="3"/>
    <x v="5"/>
    <s v="March 29, 1985 "/>
    <x v="9"/>
    <x v="0"/>
    <n v="5.8"/>
    <n v="53000"/>
    <s v="Jerry Paris"/>
    <s v="Neal Israel"/>
    <s v="Steve Guttenberg"/>
    <s v="United States"/>
    <n v="7600000"/>
    <n v="55600000"/>
    <s v="Warner Bros."/>
    <n v="87"/>
  </r>
  <r>
    <x v="10"/>
    <x v="5"/>
    <s v="July 24, 1985 "/>
    <x v="1"/>
    <x v="0"/>
    <n v="6.4"/>
    <n v="33000"/>
    <s v="Ted Berman"/>
    <s v="Lloyd Alexander"/>
    <s v="Grant Bardsley"/>
    <s v="United States"/>
    <n v="44000000"/>
    <n v="21288692"/>
    <s v="Walt Disney Pictures"/>
    <n v="80"/>
  </r>
  <r>
    <x v="4"/>
    <x v="5"/>
    <s v="March 22, 1985 "/>
    <x v="9"/>
    <x v="0"/>
    <n v="4.8"/>
    <n v="35000"/>
    <s v="Danny Steinmann"/>
    <s v="Martin Kitrosser"/>
    <s v="Melanie Kinnaman"/>
    <s v="United States"/>
    <n v="2200000"/>
    <n v="21930418"/>
    <s v="Georgetown Productions Inc."/>
    <n v="92"/>
  </r>
  <r>
    <x v="2"/>
    <x v="5"/>
    <s v="January 17, 1986 "/>
    <x v="11"/>
    <x v="0"/>
    <n v="7.2"/>
    <n v="28000"/>
    <s v="Andrey Konchalovskiy"/>
    <s v="Djordje Milicevic"/>
    <s v="Jon Voight"/>
    <s v="United States"/>
    <n v="9000000"/>
    <n v="7683620"/>
    <s v="Golan-Globus Productions"/>
    <n v="111"/>
  </r>
  <r>
    <x v="3"/>
    <x v="5"/>
    <s v="October 18, 1985 "/>
    <x v="4"/>
    <x v="0"/>
    <n v="7.2"/>
    <n v="59000"/>
    <s v="Stuart Gordon"/>
    <s v="H.P. Lovecraft"/>
    <s v="Jeffrey Combs"/>
    <s v="United States"/>
    <n v="900000"/>
    <n v="2023414"/>
    <s v="Empire Pictures"/>
    <n v="104"/>
  </r>
  <r>
    <x v="3"/>
    <x v="5"/>
    <s v="May 22, 1985 "/>
    <x v="2"/>
    <x v="0"/>
    <n v="6.5"/>
    <n v="36000"/>
    <s v="Walter Hill"/>
    <s v="George Barr McCutcheon"/>
    <s v="Richard Pryor"/>
    <s v="United States"/>
    <n v="20000000"/>
    <n v="45833132"/>
    <s v="Universal Pictures"/>
    <n v="102"/>
  </r>
  <r>
    <x v="2"/>
    <x v="5"/>
    <s v="March 22, 1985 "/>
    <x v="9"/>
    <x v="0"/>
    <n v="6.9"/>
    <n v="13000"/>
    <s v="Michael Schultz"/>
    <s v="Louis Venosta"/>
    <s v="Taimak"/>
    <s v="United States"/>
    <n v="10000000"/>
    <n v="25754284"/>
    <s v="Delphi III Productions"/>
    <n v="109"/>
  </r>
  <r>
    <x v="2"/>
    <x v="5"/>
    <s v="July 19, 1985 "/>
    <x v="1"/>
    <x v="0"/>
    <n v="6.6"/>
    <n v="9200"/>
    <s v="Matthew Robbins"/>
    <s v="Mark Rosenthal"/>
    <s v="Helen Slater"/>
    <s v="United States"/>
    <n v="0"/>
    <n v="3099497"/>
    <s v="Gomillion Studios"/>
    <n v="96"/>
  </r>
  <r>
    <x v="3"/>
    <x v="5"/>
    <s v="April 12, 1985 "/>
    <x v="7"/>
    <x v="0"/>
    <n v="6"/>
    <n v="22000"/>
    <s v="Susan Seidelman"/>
    <s v="Leora Barish"/>
    <s v="Rosanna Arquette"/>
    <s v="United States"/>
    <n v="4500000"/>
    <n v="27398584"/>
    <s v="Orion Pictures"/>
    <n v="104"/>
  </r>
  <r>
    <x v="3"/>
    <x v="5"/>
    <s v="April 12, 1985 "/>
    <x v="7"/>
    <x v="0"/>
    <n v="6"/>
    <n v="10000"/>
    <s v="Alan Metter"/>
    <s v="Amy Spies"/>
    <s v="Biff Yeager"/>
    <s v="United States"/>
    <n v="0"/>
    <n v="6326051"/>
    <s v="New World Pictures"/>
    <n v="90"/>
  </r>
  <r>
    <x v="0"/>
    <x v="5"/>
    <s v="February 15, 1985 "/>
    <x v="6"/>
    <x v="0"/>
    <n v="6.6"/>
    <n v="8100"/>
    <s v="Harold Becker"/>
    <s v="Terry Davis"/>
    <s v="Matthew Modine"/>
    <s v="United States"/>
    <n v="0"/>
    <n v="12993175"/>
    <s v="Warner Bros."/>
    <n v="107"/>
  </r>
  <r>
    <x v="0"/>
    <x v="5"/>
    <s v="October 4, 1985 "/>
    <x v="4"/>
    <x v="0"/>
    <n v="6.5"/>
    <n v="14000"/>
    <s v="Richard Marquand"/>
    <s v="Joe Eszterhas"/>
    <s v="Jeff Bridges"/>
    <s v="United States"/>
    <n v="15000000"/>
    <n v="40491165"/>
    <s v="Columbia Pictures"/>
    <n v="108"/>
  </r>
  <r>
    <x v="2"/>
    <x v="5"/>
    <s v="December 20, 1985 "/>
    <x v="3"/>
    <x v="0"/>
    <n v="6.9"/>
    <n v="45000"/>
    <s v="Wolfgang Petersen"/>
    <s v="Barry Longyear"/>
    <s v="Dennis Quaid"/>
    <s v="United States"/>
    <n v="40000000"/>
    <n v="12303411"/>
    <s v="Twentieth Century Fox"/>
    <n v="108"/>
  </r>
  <r>
    <x v="2"/>
    <x v="5"/>
    <s v="January 11, 1985 "/>
    <x v="11"/>
    <x v="0"/>
    <n v="6.1"/>
    <n v="4400"/>
    <s v="Fritz Kiersch"/>
    <s v="Jette Rinck"/>
    <s v="James Spader"/>
    <s v="United States"/>
    <n v="0"/>
    <n v="9369329"/>
    <s v="New World Pictures"/>
    <n v="112"/>
  </r>
  <r>
    <x v="1"/>
    <x v="5"/>
    <s v="August 16, 1985 "/>
    <x v="8"/>
    <x v="0"/>
    <n v="5.5"/>
    <n v="8900"/>
    <s v="Nicholas Meyer"/>
    <s v="Keith Critchlow"/>
    <s v="Tom Hanks"/>
    <s v="United States"/>
    <n v="0"/>
    <n v="19875740"/>
    <s v="HBO Pictures"/>
    <n v="107"/>
  </r>
  <r>
    <x v="2"/>
    <x v="5"/>
    <s v="December 11, 1985 "/>
    <x v="3"/>
    <x v="0"/>
    <n v="6.1"/>
    <n v="53000"/>
    <s v="Lewis Teague"/>
    <s v="Mark Rosenthal"/>
    <s v="Michael Douglas"/>
    <s v="United States"/>
    <n v="25000000"/>
    <n v="96773200"/>
    <s v="SLM Production Group"/>
    <n v="106"/>
  </r>
  <r>
    <x v="3"/>
    <x v="5"/>
    <s v="November 15, 1985 "/>
    <x v="10"/>
    <x v="0"/>
    <n v="5.5"/>
    <n v="14000"/>
    <s v="Howard Storm"/>
    <s v="Dimitri Villard"/>
    <s v="Lauren Hutton"/>
    <s v="United States"/>
    <n v="3200000"/>
    <n v="10000000"/>
    <s v="Night Life Inc."/>
    <n v="94"/>
  </r>
  <r>
    <x v="3"/>
    <x v="5"/>
    <s v="May 3, 1985 "/>
    <x v="2"/>
    <x v="0"/>
    <n v="5.3"/>
    <n v="7900"/>
    <s v="George Bowers"/>
    <s v="Gordon Mitchell"/>
    <s v="Rob Morrow"/>
    <s v="United States"/>
    <n v="0"/>
    <n v="331816"/>
    <s v="Delphi III Productions"/>
    <n v="82"/>
  </r>
  <r>
    <x v="2"/>
    <x v="5"/>
    <s v="December 14, 1985 "/>
    <x v="3"/>
    <x v="17"/>
    <n v="7.6"/>
    <n v="31000"/>
    <s v="Jackie Chan"/>
    <s v="Jackie Chan"/>
    <s v="Jackie Chan"/>
    <s v="Hong Kong"/>
    <n v="0"/>
    <n v="113164"/>
    <s v="Golden Way Films Ltd."/>
    <n v="100"/>
  </r>
  <r>
    <x v="2"/>
    <x v="5"/>
    <s v="February 22, 1985 "/>
    <x v="6"/>
    <x v="0"/>
    <n v="6.5"/>
    <n v="11000"/>
    <s v="John Landis"/>
    <s v="Ron Koslow"/>
    <s v="Jeff Goldblum"/>
    <s v="United States"/>
    <n v="8000000"/>
    <n v="7562164"/>
    <s v="Universal Pictures"/>
    <n v="115"/>
  </r>
  <r>
    <x v="3"/>
    <x v="5"/>
    <s v="March 1, 1985 "/>
    <x v="9"/>
    <x v="0"/>
    <n v="7"/>
    <n v="20000"/>
    <s v="Rob Reiner"/>
    <s v="Steve Bloom"/>
    <s v="John Cusack"/>
    <s v="United States"/>
    <n v="4500000"/>
    <n v="18135531"/>
    <s v="Embassy Pictures"/>
    <n v="95"/>
  </r>
  <r>
    <x v="0"/>
    <x v="5"/>
    <s v="December 6, 1985 "/>
    <x v="3"/>
    <x v="0"/>
    <n v="6.7"/>
    <n v="6900"/>
    <s v="Taylor Hackford"/>
    <s v="James Goldman"/>
    <s v="Mikhail Baryshnikov"/>
    <s v="United States"/>
    <n v="20000000"/>
    <n v="42160849"/>
    <s v="Columbia Pictures"/>
    <n v="136"/>
  </r>
  <r>
    <x v="3"/>
    <x v="5"/>
    <s v="February 8, 1985 "/>
    <x v="6"/>
    <x v="0"/>
    <n v="6.5"/>
    <n v="5900"/>
    <s v="Mel Damski"/>
    <s v="Noel Black"/>
    <s v="Doug McKeon"/>
    <s v="United States"/>
    <n v="0"/>
    <n v="8692426"/>
    <s v="Twentieth Century Fox"/>
    <n v="97"/>
  </r>
  <r>
    <x v="4"/>
    <x v="5"/>
    <s v="October 11, 1985 "/>
    <x v="4"/>
    <x v="0"/>
    <n v="6.4"/>
    <n v="25000"/>
    <s v="Daniel Attias"/>
    <s v="Stephen King"/>
    <s v="Gary Busey"/>
    <s v="United States"/>
    <n v="7000000"/>
    <n v="12361866"/>
    <s v="Dino De Laurentiis Company"/>
    <n v="95"/>
  </r>
  <r>
    <x v="0"/>
    <x v="5"/>
    <s v="July 26, 1985 "/>
    <x v="1"/>
    <x v="0"/>
    <n v="7.4"/>
    <n v="15000"/>
    <s v="Hector Babenco"/>
    <s v="Manuel Puig"/>
    <s v="William Hurt"/>
    <s v="Brazil"/>
    <n v="0"/>
    <n v="17009654"/>
    <s v="HB Filmes"/>
    <n v="120"/>
  </r>
  <r>
    <x v="3"/>
    <x v="5"/>
    <s v="April 4, 1986 "/>
    <x v="7"/>
    <x v="0"/>
    <n v="6.9"/>
    <n v="15000"/>
    <s v="Stephen Frears"/>
    <s v="Hanif Kureishi"/>
    <s v="Saeed Jaffrey"/>
    <s v="United Kingdom"/>
    <n v="0"/>
    <n v="2455535"/>
    <s v="Working Title Films"/>
    <n v="97"/>
  </r>
  <r>
    <x v="1"/>
    <x v="5"/>
    <s v="December 4, 1985 "/>
    <x v="3"/>
    <x v="0"/>
    <n v="6.8"/>
    <n v="20000"/>
    <s v="Barry Levinson"/>
    <s v="Arthur Conan Doyle"/>
    <s v="Nicholas Rowe"/>
    <s v="United States"/>
    <n v="18000000"/>
    <n v="19739575"/>
    <s v="Amblin Entertainment"/>
    <n v="109"/>
  </r>
  <r>
    <x v="0"/>
    <x v="5"/>
    <s v="November 15, 1985 "/>
    <x v="10"/>
    <x v="0"/>
    <n v="6.5"/>
    <n v="2200"/>
    <s v="Joyce Chopra"/>
    <s v="Joyce Carol Oates"/>
    <s v="Treat Williams"/>
    <s v="United Kingdom"/>
    <n v="2400000"/>
    <n v="16785"/>
    <s v="American Playhouse"/>
    <n v="92"/>
  </r>
  <r>
    <x v="3"/>
    <x v="5"/>
    <s v="March 22, 1985 "/>
    <x v="9"/>
    <x v="0"/>
    <n v="4.8"/>
    <n v="8100"/>
    <s v="James Komack"/>
    <s v="Bob Clark"/>
    <s v="Dan Monahan"/>
    <s v="United States"/>
    <n v="9000000"/>
    <n v="20518905"/>
    <s v="Melvin Simon Productions"/>
    <n v="92"/>
  </r>
  <r>
    <x v="2"/>
    <x v="5"/>
    <s v="August 16, 1985 "/>
    <x v="8"/>
    <x v="0"/>
    <n v="6.9"/>
    <n v="14000"/>
    <s v="Michael Cimino"/>
    <s v="Robert Daley"/>
    <s v="Mickey Rourke"/>
    <s v="United States"/>
    <n v="24000000"/>
    <n v="18707466"/>
    <s v="Dino De Laurentiis Company"/>
    <n v="134"/>
  </r>
  <r>
    <x v="3"/>
    <x v="5"/>
    <s v="June 14, 1985 "/>
    <x v="0"/>
    <x v="0"/>
    <n v="6.7"/>
    <n v="23000"/>
    <s v="John Huston"/>
    <s v="Richard Condon"/>
    <s v="Jack Nicholson"/>
    <s v="United States"/>
    <n v="0"/>
    <n v="26657534"/>
    <s v="ABC Motion Pictures"/>
    <n v="130"/>
  </r>
  <r>
    <x v="0"/>
    <x v="5"/>
    <s v="October 18, 1985 "/>
    <x v="4"/>
    <x v="0"/>
    <n v="6.8"/>
    <n v="25000"/>
    <s v="Geoff Murphy"/>
    <s v="Craig Harrison"/>
    <s v="Bruno Lawrence"/>
    <s v="New Zealand"/>
    <n v="1000000"/>
    <n v="2123135"/>
    <s v="Cinepro"/>
    <n v="91"/>
  </r>
  <r>
    <x v="3"/>
    <x v="5"/>
    <d v="1987-09-01T00:00:00"/>
    <x v="20"/>
    <x v="0"/>
    <n v="8"/>
    <n v="17000"/>
    <s v="Jûzô Itami"/>
    <s v="Jûzô Itami"/>
    <s v="Ken Watanabe"/>
    <s v="Japan"/>
    <n v="0"/>
    <n v="444213"/>
    <s v="Itami Productions"/>
    <n v="114"/>
  </r>
  <r>
    <x v="4"/>
    <x v="5"/>
    <s v="March 19, 1986 "/>
    <x v="9"/>
    <x v="8"/>
    <n v="4.3"/>
    <n v="3400"/>
    <s v="William Malone"/>
    <s v="William Malone"/>
    <s v="Stan Ivar"/>
    <s v="United States"/>
    <n v="750000"/>
    <m/>
    <s v="Trans World Entertainment (TWE)"/>
    <n v="97"/>
  </r>
  <r>
    <x v="3"/>
    <x v="5"/>
    <s v="June 14, 1985 "/>
    <x v="0"/>
    <x v="0"/>
    <n v="6.6"/>
    <n v="6600"/>
    <s v="David Greenwalt"/>
    <s v="Jim Kouf"/>
    <s v="C. Thomas Howell"/>
    <s v="United States"/>
    <n v="0"/>
    <n v="8622757"/>
    <s v="Orion Pictures"/>
    <n v="90"/>
  </r>
  <r>
    <x v="2"/>
    <x v="5"/>
    <s v="May 2, 1986 "/>
    <x v="2"/>
    <x v="0"/>
    <n v="5.7"/>
    <n v="16000"/>
    <s v="Corey Yuen"/>
    <s v="See-Yuen Ng"/>
    <s v="Kurt McKinney"/>
    <s v="United States"/>
    <n v="0"/>
    <n v="4662137"/>
    <s v="Seasonal Film Corporation"/>
    <n v="85"/>
  </r>
  <r>
    <x v="8"/>
    <x v="5"/>
    <s v="June 14, 1985 "/>
    <x v="0"/>
    <x v="0"/>
    <n v="6.3"/>
    <n v="12000"/>
    <s v="Simon Wincer"/>
    <s v="David Ambrose"/>
    <s v="Mary Beth Hurt"/>
    <s v="United Kingdom"/>
    <n v="0"/>
    <n v="7840873"/>
    <s v="Paramount Pictures"/>
    <n v="99"/>
  </r>
  <r>
    <x v="5"/>
    <x v="5"/>
    <s v="September 20, 1985 "/>
    <x v="5"/>
    <x v="0"/>
    <n v="8"/>
    <n v="10000"/>
    <s v="Paul Schrader"/>
    <s v="Paul Schrader"/>
    <s v="Ken Ogata"/>
    <s v="United States"/>
    <n v="5000000"/>
    <n v="569996"/>
    <s v="Zoetrope Studios"/>
    <n v="120"/>
  </r>
  <r>
    <x v="0"/>
    <x v="5"/>
    <s v="December 20, 1985 "/>
    <x v="3"/>
    <x v="0"/>
    <n v="6.2"/>
    <n v="9300"/>
    <s v="Richard Attenborough"/>
    <s v="Arnold Schulman"/>
    <s v="Michael Douglas"/>
    <s v="United States"/>
    <n v="27000000"/>
    <n v="14202899"/>
    <s v="Embassy Pictures"/>
    <n v="113"/>
  </r>
  <r>
    <x v="3"/>
    <x v="5"/>
    <s v="April 12, 1985 "/>
    <x v="7"/>
    <x v="0"/>
    <n v="6.3"/>
    <n v="23000"/>
    <s v="Lewis Teague"/>
    <s v="Stephen King"/>
    <s v="Drew Barrymore"/>
    <s v="United States"/>
    <n v="7000000"/>
    <n v="13086298"/>
    <s v="Dino De Laurentiis Company"/>
    <n v="94"/>
  </r>
  <r>
    <x v="3"/>
    <x v="5"/>
    <s v="January 31, 1986 "/>
    <x v="11"/>
    <x v="0"/>
    <n v="7"/>
    <n v="5600"/>
    <s v="Martin Ritt"/>
    <s v="Max Schott"/>
    <s v="Sally Field"/>
    <s v="United States"/>
    <n v="13000000"/>
    <n v="30867525"/>
    <s v="Columbia Pictures"/>
    <n v="107"/>
  </r>
  <r>
    <x v="3"/>
    <x v="5"/>
    <s v="February 8, 1985 "/>
    <x v="6"/>
    <x v="0"/>
    <n v="6.9"/>
    <n v="4100"/>
    <s v="Michael Dinner"/>
    <s v="Charles Purpura"/>
    <s v="Donald Sutherland"/>
    <s v="United States"/>
    <n v="0"/>
    <n v="6070794"/>
    <s v="HBO Pictures"/>
    <n v="104"/>
  </r>
  <r>
    <x v="0"/>
    <x v="5"/>
    <s v="August 16, 1985 "/>
    <x v="8"/>
    <x v="0"/>
    <n v="6.5"/>
    <n v="5700"/>
    <s v="John Badham"/>
    <s v="Steve Tesich"/>
    <s v="Kevin Costner"/>
    <s v="United States"/>
    <n v="0"/>
    <n v="1420355"/>
    <s v="WW Production"/>
    <n v="113"/>
  </r>
  <r>
    <x v="1"/>
    <x v="5"/>
    <s v="September 27, 1985 "/>
    <x v="5"/>
    <x v="0"/>
    <n v="7"/>
    <n v="5600"/>
    <s v="Jeremy Kagan"/>
    <s v="Jeanne Rosenberg"/>
    <s v="Meredith Salenger"/>
    <s v="United States"/>
    <n v="0"/>
    <n v="9708373"/>
    <s v="Walt Disney Pictures"/>
    <n v="101"/>
  </r>
  <r>
    <x v="3"/>
    <x v="5"/>
    <d v="1986-03-01T00:00:00"/>
    <x v="21"/>
    <x v="0"/>
    <n v="6.5"/>
    <n v="1800"/>
    <s v="Alan Rudolph"/>
    <s v="Alan Rudolph"/>
    <s v="Kris Kristofferson"/>
    <s v="United States"/>
    <n v="0"/>
    <n v="19632"/>
    <s v="Pfeiffer/Blocker Production"/>
    <n v="111"/>
  </r>
  <r>
    <x v="3"/>
    <x v="5"/>
    <s v="January 25, 1985 "/>
    <x v="11"/>
    <x v="0"/>
    <n v="6.7"/>
    <n v="7500"/>
    <s v="Kevin Reynolds"/>
    <s v="Kevin Reynolds"/>
    <s v="Kevin Costner"/>
    <s v="United States"/>
    <n v="7000000"/>
    <n v="91666"/>
    <s v="Warner Bros."/>
    <n v="91"/>
  </r>
  <r>
    <x v="2"/>
    <x v="5"/>
    <s v="May 3, 1985 "/>
    <x v="2"/>
    <x v="0"/>
    <n v="6.2"/>
    <n v="7000"/>
    <s v="Jeff Kanew"/>
    <s v="Paul G. Hensler"/>
    <s v="Anthony Edwards"/>
    <s v="United States"/>
    <n v="0"/>
    <n v="10806919"/>
    <s v="Universal Pictures"/>
    <n v="101"/>
  </r>
  <r>
    <x v="2"/>
    <x v="5"/>
    <s v="November 1, 1985 "/>
    <x v="10"/>
    <x v="0"/>
    <n v="5.9"/>
    <n v="14000"/>
    <s v="Michael Winner"/>
    <s v="Don Jakoby"/>
    <s v="Charles Bronson"/>
    <s v="United States"/>
    <n v="9000000"/>
    <n v="16116878"/>
    <s v="The Cannon Group"/>
    <n v="92"/>
  </r>
  <r>
    <x v="2"/>
    <x v="5"/>
    <s v="November 22, 1985 "/>
    <x v="10"/>
    <x v="0"/>
    <n v="5.2"/>
    <n v="13000"/>
    <s v="J. Lee Thompson"/>
    <s v="H. Rider Haggard"/>
    <s v="Richard Chamberlain"/>
    <s v="United States"/>
    <n v="12500000"/>
    <n v="15057465"/>
    <s v="The Cannon Group"/>
    <n v="100"/>
  </r>
  <r>
    <x v="2"/>
    <x v="5"/>
    <s v="August 30, 1985 "/>
    <x v="8"/>
    <x v="0"/>
    <n v="5.5"/>
    <n v="14000"/>
    <s v="Sam Firstenberg"/>
    <s v="Paul De Mielche"/>
    <s v="Michael Dudikoff"/>
    <s v="United States"/>
    <n v="1000000"/>
    <n v="10499694"/>
    <s v="The Cannon Group"/>
    <n v="95"/>
  </r>
  <r>
    <x v="2"/>
    <x v="5"/>
    <s v="July 3, 1985 "/>
    <x v="1"/>
    <x v="0"/>
    <n v="6.9"/>
    <n v="9600"/>
    <s v="John Boorman"/>
    <s v="Rospo Pallenberg"/>
    <s v="Powers Boothe"/>
    <s v="United Kingdom"/>
    <n v="0"/>
    <n v="24468550"/>
    <s v="Christel Films"/>
    <n v="114"/>
  </r>
  <r>
    <x v="2"/>
    <x v="5"/>
    <s v="October 18, 1985 "/>
    <x v="4"/>
    <x v="0"/>
    <n v="5.7"/>
    <n v="3100"/>
    <s v="John Frankenheimer"/>
    <s v="Robert Ludlum"/>
    <s v="Michael Caine"/>
    <s v="United Kingdom"/>
    <n v="0"/>
    <n v="393825"/>
    <s v="Edie &amp; Ely Landau Inc."/>
    <n v="112"/>
  </r>
  <r>
    <x v="5"/>
    <x v="5"/>
    <s v="February 8, 1985 "/>
    <x v="6"/>
    <x v="0"/>
    <n v="6.8"/>
    <n v="11000"/>
    <s v="John Schlesinger"/>
    <s v="Robert Lindsey"/>
    <s v="Timothy Hutton"/>
    <s v="United Kingdom"/>
    <n v="12000000"/>
    <n v="17130087"/>
    <s v="Hemdale"/>
    <n v="131"/>
  </r>
  <r>
    <x v="3"/>
    <x v="5"/>
    <s v="November 8, 1985 "/>
    <x v="10"/>
    <x v="0"/>
    <n v="5"/>
    <n v="6900"/>
    <s v="Rudy De Luca"/>
    <s v="Rudy De Luca"/>
    <s v="Jeff Goldblum"/>
    <s v="Yugoslavia"/>
    <n v="3000000"/>
    <n v="7196872"/>
    <s v="Balcor Film Investors"/>
    <n v="93"/>
  </r>
  <r>
    <x v="0"/>
    <x v="5"/>
    <s v="March 7, 1986 "/>
    <x v="9"/>
    <x v="0"/>
    <n v="7"/>
    <n v="5500"/>
    <s v="Donna Deitch"/>
    <s v="Jane Rule"/>
    <s v="Helen Shaver"/>
    <s v="United States"/>
    <n v="1250000"/>
    <n v="2492088"/>
    <s v="Desert Hearts Productions"/>
    <n v="91"/>
  </r>
  <r>
    <x v="3"/>
    <x v="5"/>
    <s v="July 26, 1985 "/>
    <x v="1"/>
    <x v="0"/>
    <n v="6.3"/>
    <n v="4600"/>
    <s v="Cary Medoway"/>
    <s v="Cary Medoway"/>
    <s v="Lewis Smith"/>
    <s v="United States"/>
    <n v="0"/>
    <n v="3852271"/>
    <s v="Engelberg-Sumner-Cheikes"/>
    <n v="90"/>
  </r>
  <r>
    <x v="3"/>
    <x v="5"/>
    <s v="April 19, 1985 "/>
    <x v="7"/>
    <x v="0"/>
    <n v="7.7"/>
    <n v="48000"/>
    <s v="Woody Allen"/>
    <s v="Woody Allen"/>
    <s v="Mia Farrow"/>
    <s v="United States"/>
    <n v="15000000"/>
    <n v="10631333"/>
    <s v="Jack Rollins &amp; Charles H. Joffe Productions"/>
    <n v="82"/>
  </r>
  <r>
    <x v="3"/>
    <x v="5"/>
    <s v="July 19, 1985 "/>
    <x v="1"/>
    <x v="0"/>
    <n v="5.7"/>
    <n v="15000"/>
    <s v="Stan Dragoti"/>
    <s v="Francis Veber"/>
    <s v="Tom Hanks"/>
    <s v="United States"/>
    <n v="16000000"/>
    <n v="8645411"/>
    <s v="Twentieth Century Fox"/>
    <n v="92"/>
  </r>
  <r>
    <x v="0"/>
    <x v="5"/>
    <s v="May 1, 1987 "/>
    <x v="2"/>
    <x v="0"/>
    <n v="7.6"/>
    <n v="19000"/>
    <s v="Lasse Hallström"/>
    <s v="Reidar Jönsson"/>
    <s v="Anton Glanzelius"/>
    <s v="Sweden"/>
    <n v="0"/>
    <n v="8349284"/>
    <s v="Svensk Filmindustri (SF)"/>
    <n v="101"/>
  </r>
  <r>
    <x v="2"/>
    <x v="5"/>
    <s v="August 9, 1985 "/>
    <x v="8"/>
    <x v="0"/>
    <n v="6"/>
    <n v="5500"/>
    <s v="Jonathan R. Betuel"/>
    <s v="Jonathan R. Betuel"/>
    <s v="John Stockwell"/>
    <s v="United States"/>
    <n v="0"/>
    <n v="4122748"/>
    <s v="Touchstone Pictures"/>
    <n v="94"/>
  </r>
  <r>
    <x v="3"/>
    <x v="5"/>
    <s v="May 9, 1985 "/>
    <x v="2"/>
    <x v="0"/>
    <n v="6.1"/>
    <n v="1500"/>
    <s v="Linda Feferman"/>
    <s v="Jane Bernstein"/>
    <s v="Jennifer Connelly"/>
    <s v="United States"/>
    <n v="0"/>
    <m/>
    <s v="Fifteen"/>
    <n v="88"/>
  </r>
  <r>
    <x v="3"/>
    <x v="5"/>
    <s v="April 12, 1985 "/>
    <x v="7"/>
    <x v="0"/>
    <n v="5.3"/>
    <n v="2200"/>
    <s v="James Frawley"/>
    <s v="Lindsay Harrison"/>
    <s v="Stephen Geoffreys"/>
    <s v="United States"/>
    <n v="0"/>
    <n v="3333306"/>
    <s v="New World Pictures"/>
    <n v="94"/>
  </r>
  <r>
    <x v="6"/>
    <x v="5"/>
    <s v="January 18, 1985 "/>
    <x v="11"/>
    <x v="0"/>
    <n v="6.1"/>
    <n v="2900"/>
    <s v="Sean S. Cunningham"/>
    <s v="Stephen Gyllenhaal"/>
    <s v="Shannon Presby"/>
    <s v="United States"/>
    <n v="0"/>
    <n v="199108"/>
    <s v="Columbia Pictures"/>
    <n v="110"/>
  </r>
  <r>
    <x v="3"/>
    <x v="5"/>
    <s v="November 14, 1985 "/>
    <x v="10"/>
    <x v="12"/>
    <n v="4.7"/>
    <n v="1400"/>
    <s v="Herb Freed"/>
    <s v="Ben Zelig"/>
    <s v="Betsy Russell"/>
    <s v="United States"/>
    <n v="0"/>
    <n v="14100000"/>
    <s v="Marimark Productions"/>
    <n v="91"/>
  </r>
  <r>
    <x v="2"/>
    <x v="5"/>
    <s v="September 27, 1985 "/>
    <x v="5"/>
    <x v="0"/>
    <n v="5.5"/>
    <n v="9200"/>
    <s v="Joseph Zito"/>
    <s v="James Bruner"/>
    <s v="Chuck Norris"/>
    <s v="United States"/>
    <n v="10000000"/>
    <n v="17536256"/>
    <s v="Cannon Films"/>
    <n v="107"/>
  </r>
  <r>
    <x v="1"/>
    <x v="5"/>
    <s v="December 25, 1985 "/>
    <x v="3"/>
    <x v="0"/>
    <n v="5.3"/>
    <n v="6500"/>
    <s v="Hugh Hudson"/>
    <s v="Robert Dillon"/>
    <s v="Al Pacino"/>
    <s v="United Kingdom"/>
    <n v="28000000"/>
    <n v="358574"/>
    <s v="Goldcrest Films International"/>
    <n v="126"/>
  </r>
  <r>
    <x v="3"/>
    <x v="5"/>
    <s v="February 8, 1985 "/>
    <x v="6"/>
    <x v="0"/>
    <n v="7"/>
    <n v="8200"/>
    <s v="Albert Brooks"/>
    <s v="Albert Brooks"/>
    <s v="Albert Brooks"/>
    <s v="United States"/>
    <n v="0"/>
    <n v="10179000"/>
    <s v="The Geffen Company"/>
    <n v="91"/>
  </r>
  <r>
    <x v="14"/>
    <x v="5"/>
    <s v="November 6, 1985 "/>
    <x v="10"/>
    <x v="0"/>
    <n v="6.6"/>
    <n v="14000"/>
    <s v="Luc Besson"/>
    <s v="Luc Besson"/>
    <s v="Christopher Lambert"/>
    <s v="France"/>
    <n v="0"/>
    <n v="390659"/>
    <s v="Les Films du Loup"/>
    <n v="104"/>
  </r>
  <r>
    <x v="3"/>
    <x v="5"/>
    <s v="April 19, 1985 "/>
    <x v="7"/>
    <x v="0"/>
    <n v="5.7"/>
    <n v="3800"/>
    <s v="Neal Israel"/>
    <s v="Neal Israel"/>
    <s v="John Murray"/>
    <s v="United States"/>
    <n v="0"/>
    <n v="10627754"/>
    <s v="SLM Production Group"/>
    <n v="90"/>
  </r>
  <r>
    <x v="4"/>
    <x v="5"/>
    <s v="March 7, 1986 "/>
    <x v="9"/>
    <x v="0"/>
    <n v="5.3"/>
    <n v="4000"/>
    <s v="John McTiernan"/>
    <s v="John McTiernan"/>
    <s v="Lesley-Anne Down"/>
    <s v="United States"/>
    <n v="0"/>
    <n v="2278264"/>
    <s v="Cinema VII"/>
    <n v="91"/>
  </r>
  <r>
    <x v="0"/>
    <x v="5"/>
    <s v="May 14, 1986 "/>
    <x v="2"/>
    <x v="8"/>
    <n v="6.1"/>
    <n v="2400"/>
    <s v="Robert Altman"/>
    <s v="Sam Shepard"/>
    <s v="Sam Shepard"/>
    <s v="United States"/>
    <n v="0"/>
    <n v="836156"/>
    <s v="Cinema '84"/>
    <n v="106"/>
  </r>
  <r>
    <x v="1"/>
    <x v="5"/>
    <s v="March 22, 1985 "/>
    <x v="9"/>
    <x v="0"/>
    <n v="5.0999999999999996"/>
    <n v="3100"/>
    <s v="Bill Norton"/>
    <s v="Clifford Green"/>
    <s v="William Katt"/>
    <s v="United States"/>
    <n v="0"/>
    <n v="14972297"/>
    <s v="Silver Screen Partners II"/>
    <n v="95"/>
  </r>
  <r>
    <x v="2"/>
    <x v="5"/>
    <s v="May 3, 1985 "/>
    <x v="2"/>
    <x v="0"/>
    <n v="6.1"/>
    <n v="7300"/>
    <s v="Andrew Davis"/>
    <s v="Michael Butler"/>
    <s v="Chuck Norris"/>
    <s v="United States"/>
    <n v="7000000"/>
    <n v="20345361"/>
    <s v="Orion Pictures"/>
    <n v="101"/>
  </r>
  <r>
    <x v="3"/>
    <x v="5"/>
    <s v="April 25, 1986 "/>
    <x v="7"/>
    <x v="0"/>
    <n v="5.7"/>
    <n v="5300"/>
    <s v="Sam Raimi"/>
    <s v="Ethan Coen"/>
    <s v="Louise Lasser"/>
    <s v="United States"/>
    <n v="3000000"/>
    <n v="5101"/>
    <s v="Columbia Pictures"/>
    <n v="83"/>
  </r>
  <r>
    <x v="2"/>
    <x v="5"/>
    <s v="May 3, 1985 "/>
    <x v="2"/>
    <x v="0"/>
    <n v="4.4000000000000004"/>
    <n v="3900"/>
    <s v="Robert Clouse"/>
    <s v="Charles Robert Carner"/>
    <s v="Kurt Thomas"/>
    <s v="United States"/>
    <n v="0"/>
    <n v="5730596"/>
    <s v="Metro-Goldwyn-Mayer (MGM)"/>
    <n v="90"/>
  </r>
  <r>
    <x v="5"/>
    <x v="5"/>
    <s v="October 11, 1985 "/>
    <x v="4"/>
    <x v="0"/>
    <n v="7.1"/>
    <n v="4400"/>
    <s v="Karel Reisz"/>
    <s v="Robert Getchell"/>
    <s v="Jessica Lange"/>
    <s v="United States"/>
    <n v="0"/>
    <n v="9085049"/>
    <s v="HBO Pictures"/>
    <n v="115"/>
  </r>
  <r>
    <x v="3"/>
    <x v="5"/>
    <s v="March 29, 1985 "/>
    <x v="9"/>
    <x v="0"/>
    <n v="4.5"/>
    <n v="1000"/>
    <s v="Hal Ashby"/>
    <s v="Neil Simon"/>
    <s v="Michael O'Keefe"/>
    <s v="United States"/>
    <n v="0"/>
    <n v="1878561"/>
    <s v="Rastar Films"/>
    <n v="105"/>
  </r>
  <r>
    <x v="2"/>
    <x v="5"/>
    <s v="January 11, 1985 "/>
    <x v="11"/>
    <x v="0"/>
    <n v="4.8"/>
    <n v="1400"/>
    <s v="Robert Vincent O'Neil"/>
    <s v="Robert Vincent O'Neil"/>
    <s v="Betsy Russell"/>
    <s v="United States"/>
    <n v="0"/>
    <n v="5622787"/>
    <s v="Avenging Venture"/>
    <n v="93"/>
  </r>
  <r>
    <x v="1"/>
    <x v="5"/>
    <s v="November 27, 1985 "/>
    <x v="10"/>
    <x v="0"/>
    <n v="6.3"/>
    <n v="12000"/>
    <s v="Jeannot Szwarc"/>
    <s v="David Newman"/>
    <s v="Dudley Moore"/>
    <s v="United Kingdom"/>
    <n v="50000000"/>
    <n v="23717291"/>
    <s v="GGG"/>
    <n v="107"/>
  </r>
  <r>
    <x v="6"/>
    <x v="5"/>
    <s v="November 8, 1985 "/>
    <x v="10"/>
    <x v="0"/>
    <n v="6.2"/>
    <n v="2200"/>
    <s v="Christopher Cain"/>
    <s v="S.E. Hinton"/>
    <s v="Emilio Estevez"/>
    <s v="United States"/>
    <n v="0"/>
    <n v="8630068"/>
    <s v="Media Ventures"/>
    <n v="102"/>
  </r>
  <r>
    <x v="0"/>
    <x v="5"/>
    <s v="September 27, 1985 "/>
    <x v="5"/>
    <x v="0"/>
    <n v="6.6"/>
    <n v="6900"/>
    <s v="Norman Jewison"/>
    <s v="John Pielmeier"/>
    <s v="Jane Fonda"/>
    <s v="United States"/>
    <n v="10000000"/>
    <n v="25627836"/>
    <s v="Columbia Pictures"/>
    <n v="98"/>
  </r>
  <r>
    <x v="3"/>
    <x v="5"/>
    <s v="May 10, 1985 "/>
    <x v="2"/>
    <x v="0"/>
    <n v="6.5"/>
    <n v="2100"/>
    <s v="Hugh Wilson"/>
    <s v="Hugh Wilson"/>
    <s v="Tom Berenger"/>
    <s v="United States"/>
    <n v="0"/>
    <n v="6090497"/>
    <s v="Paramount Pictures"/>
    <n v="88"/>
  </r>
  <r>
    <x v="10"/>
    <x v="5"/>
    <s v="July 26, 1985 "/>
    <x v="1"/>
    <x v="0"/>
    <n v="7.4"/>
    <n v="2700"/>
    <s v="Will Vinton"/>
    <s v="Susan Shadburne"/>
    <s v="James Whitmore"/>
    <s v="United States"/>
    <n v="0"/>
    <n v="849915"/>
    <s v="Atlantic"/>
    <n v="86"/>
  </r>
  <r>
    <x v="2"/>
    <x v="5"/>
    <s v="April 26, 1985 "/>
    <x v="7"/>
    <x v="0"/>
    <n v="5.7"/>
    <n v="1900"/>
    <s v="Burt Reynolds"/>
    <s v="Elmore Leonard"/>
    <s v="Burt Reynolds"/>
    <s v="United States"/>
    <n v="22000000"/>
    <n v="8489518"/>
    <s v="Universal Pictures"/>
    <n v="109"/>
  </r>
  <r>
    <x v="7"/>
    <x v="5"/>
    <s v="August 16, 1985 "/>
    <x v="8"/>
    <x v="0"/>
    <n v="5.3"/>
    <n v="2900"/>
    <s v="Franc Roddam"/>
    <s v="Lloyd Fonvielle"/>
    <s v="Sting"/>
    <s v="United Kingdom"/>
    <n v="13000000"/>
    <n v="3558669"/>
    <s v="Colgems Productions Ltd."/>
    <n v="118"/>
  </r>
  <r>
    <x v="3"/>
    <x v="5"/>
    <s v="September 20, 1985 "/>
    <x v="5"/>
    <x v="0"/>
    <n v="4.5"/>
    <n v="1800"/>
    <s v="Mike Hodges"/>
    <s v="Griff Rhys Jones"/>
    <s v="Mel Smith"/>
    <s v="United Kingdom"/>
    <n v="0"/>
    <n v="441137"/>
    <s v="Calendar Productions"/>
    <n v="90"/>
  </r>
  <r>
    <x v="2"/>
    <x v="5"/>
    <s v="August 23, 1985 "/>
    <x v="8"/>
    <x v="0"/>
    <n v="6.2"/>
    <n v="6100"/>
    <s v="Directors"/>
    <s v="Reuben Bercovitch"/>
    <s v="Raymond Burr"/>
    <s v="Japan"/>
    <n v="2000000"/>
    <n v="4116395"/>
    <s v="Toho Company"/>
    <n v="87"/>
  </r>
  <r>
    <x v="0"/>
    <x v="5"/>
    <s v="September 20, 1985 "/>
    <x v="5"/>
    <x v="0"/>
    <n v="6"/>
    <n v="2800"/>
    <s v="Fred Schepisi"/>
    <s v="David Hare"/>
    <s v="Meryl Streep"/>
    <s v="United Kingdom"/>
    <n v="10000000"/>
    <n v="6148000"/>
    <s v="Pressman Productions"/>
    <n v="121"/>
  </r>
  <r>
    <x v="1"/>
    <x v="5"/>
    <s v="March 29, 1985 "/>
    <x v="9"/>
    <x v="0"/>
    <n v="5.3"/>
    <n v="2100"/>
    <s v="Bruce Beresford"/>
    <s v="Andrew Birkin"/>
    <s v="Richard Gere"/>
    <s v="United Kingdom"/>
    <n v="22000000"/>
    <n v="5111099"/>
    <s v="Barclays Mercantile Industrial Finance"/>
    <n v="114"/>
  </r>
  <r>
    <x v="0"/>
    <x v="5"/>
    <s v="January 24, 1986 "/>
    <x v="11"/>
    <x v="0"/>
    <n v="7.5"/>
    <n v="4300"/>
    <s v="Peter Masterson"/>
    <s v="Horton Foote"/>
    <s v="Geraldine Page"/>
    <s v="United States"/>
    <n v="0"/>
    <n v="7491903"/>
    <s v="Bountiful Film Partners"/>
    <n v="108"/>
  </r>
  <r>
    <x v="2"/>
    <x v="5"/>
    <s v="March 1, 1985 "/>
    <x v="9"/>
    <x v="0"/>
    <n v="5.3"/>
    <n v="7900"/>
    <s v="Lance Hool"/>
    <s v="Steve Bing"/>
    <s v="Chuck Norris"/>
    <s v="United States"/>
    <n v="2410000"/>
    <n v="10755447"/>
    <s v="The Cannon Group"/>
    <n v="100"/>
  </r>
  <r>
    <x v="2"/>
    <x v="5"/>
    <s v="August 23, 1985 "/>
    <x v="8"/>
    <x v="0"/>
    <n v="5.7"/>
    <n v="4200"/>
    <s v="James Glickenhaus"/>
    <s v="James Glickenhaus"/>
    <s v="Jackie Chan"/>
    <s v="Hong Kong"/>
    <n v="5000000"/>
    <n v="981817"/>
    <s v="Eurasia Investments"/>
    <n v="91"/>
  </r>
  <r>
    <x v="6"/>
    <x v="5"/>
    <s v="February 15, 1985 "/>
    <x v="6"/>
    <x v="0"/>
    <n v="6.1"/>
    <n v="3800"/>
    <s v="Phillip Borsos"/>
    <s v="John Katzenbach"/>
    <s v="Kurt Russell"/>
    <s v="United States"/>
    <n v="7000000"/>
    <n v="4349446"/>
    <s v="David Foster Productions"/>
    <n v="103"/>
  </r>
  <r>
    <x v="3"/>
    <x v="5"/>
    <s v="February 15, 1985 "/>
    <x v="6"/>
    <x v="0"/>
    <n v="6"/>
    <n v="3700"/>
    <s v="Bob Clark"/>
    <s v="James Gregory Kingston"/>
    <s v="Timothy Hutton"/>
    <s v="United States"/>
    <n v="0"/>
    <n v="3594997"/>
    <s v="Interscope Communications"/>
    <n v="102"/>
  </r>
  <r>
    <x v="0"/>
    <x v="5"/>
    <s v="November 8, 1985 "/>
    <x v="10"/>
    <x v="0"/>
    <n v="7.8"/>
    <n v="8800"/>
    <s v="Luis Puenzo"/>
    <s v="Aída Bortnik"/>
    <s v="Norma Aleandro"/>
    <s v="Argentina"/>
    <n v="0"/>
    <n v="69832"/>
    <s v="Historias Cinematograficas Cinemania"/>
    <n v="112"/>
  </r>
  <r>
    <x v="3"/>
    <x v="5"/>
    <s v="October 25, 1985 "/>
    <x v="4"/>
    <x v="0"/>
    <n v="6.5"/>
    <n v="2900"/>
    <s v="Michael Schultz"/>
    <s v="Ralph Farquhar"/>
    <s v="Sheila E."/>
    <s v="United States"/>
    <n v="3000000"/>
    <n v="11052713"/>
    <s v="Crystalite Productions"/>
    <n v="97"/>
  </r>
  <r>
    <x v="10"/>
    <x v="5"/>
    <s v="March 22, 1985 "/>
    <x v="9"/>
    <x v="0"/>
    <n v="7.3"/>
    <n v="2600"/>
    <s v="Directors"/>
    <s v="Larry DiTillio"/>
    <s v="John Erwin"/>
    <s v="United States"/>
    <n v="2000000"/>
    <n v="7660857"/>
    <s v="Filmation Associates"/>
    <n v="100"/>
  </r>
  <r>
    <x v="0"/>
    <x v="5"/>
    <s v="August 23, 1985 "/>
    <x v="8"/>
    <x v="0"/>
    <n v="6.1"/>
    <n v="2300"/>
    <s v="Hal Barwood"/>
    <s v="Hal Barwood"/>
    <s v="Sam Waterston"/>
    <s v="United States"/>
    <n v="0"/>
    <n v="1918117"/>
    <s v="SLM Production Group"/>
    <n v="99"/>
  </r>
  <r>
    <x v="3"/>
    <x v="5"/>
    <s v="September 20, 1985 "/>
    <x v="5"/>
    <x v="0"/>
    <n v="6.2"/>
    <n v="3000"/>
    <s v="Ivan Passer"/>
    <s v="Jeremy Leven"/>
    <s v="Peter O'Toole"/>
    <s v="United States"/>
    <n v="0"/>
    <n v="5349607"/>
    <s v="Kings Road Entertainment"/>
    <n v="107"/>
  </r>
  <r>
    <x v="0"/>
    <x v="5"/>
    <d v="1905-06-07T00:00:00"/>
    <x v="13"/>
    <x v="18"/>
    <n v="7.7"/>
    <n v="2500"/>
    <s v="Edward Yang"/>
    <s v="T'ien-wen Chu"/>
    <s v="Chin Tsai"/>
    <s v="Taiwan"/>
    <n v="0"/>
    <n v="35336"/>
    <s v="Evergreen Film Company"/>
    <n v="119"/>
  </r>
  <r>
    <x v="0"/>
    <x v="5"/>
    <s v="October 11, 1985 "/>
    <x v="4"/>
    <x v="0"/>
    <n v="7.8"/>
    <n v="9000"/>
    <s v="Emir Kusturica"/>
    <s v="Abdulah Sidran"/>
    <s v="Moreno D'E Bartolli"/>
    <s v="Yugoslavia"/>
    <n v="0"/>
    <n v="34751"/>
    <s v="Centar Film"/>
    <n v="136"/>
  </r>
  <r>
    <x v="1"/>
    <x v="5"/>
    <s v="March 15, 1985 "/>
    <x v="9"/>
    <x v="0"/>
    <n v="5.5"/>
    <n v="1200"/>
    <s v="George Miller"/>
    <s v="Ernest K. Gann"/>
    <s v="Christopher Reeve"/>
    <s v="United States"/>
    <n v="0"/>
    <n v="1304192"/>
    <s v="United Artists"/>
    <n v="96"/>
  </r>
  <r>
    <x v="10"/>
    <x v="5"/>
    <s v="November 22, 1985 "/>
    <x v="10"/>
    <x v="0"/>
    <n v="6.5"/>
    <n v="2100"/>
    <s v="Steven Hahn"/>
    <s v="Jeffrey Scott"/>
    <s v="Joe Colligan"/>
    <s v="South Korea"/>
    <n v="15000000"/>
    <n v="3360800"/>
    <s v="Young Sung Production Co."/>
    <n v="100"/>
  </r>
  <r>
    <x v="3"/>
    <x v="5"/>
    <s v="September 27, 1985 "/>
    <x v="5"/>
    <x v="0"/>
    <n v="5.4"/>
    <n v="993"/>
    <s v="Paul Aaron"/>
    <s v="Jack Finney"/>
    <s v="Glenn Close"/>
    <s v="United States"/>
    <n v="0"/>
    <n v="2564278"/>
    <s v="Aurora"/>
    <n v="98"/>
  </r>
  <r>
    <x v="2"/>
    <x v="5"/>
    <s v="March 15, 1985 "/>
    <x v="9"/>
    <x v="0"/>
    <n v="4.5"/>
    <n v="1800"/>
    <s v="Paul Donovan"/>
    <s v="Paul Donovan"/>
    <s v="Lenore Zann"/>
    <s v="Canada"/>
    <n v="0"/>
    <n v="1057064"/>
    <s v="New World Pictures"/>
    <n v="88"/>
  </r>
  <r>
    <x v="10"/>
    <x v="5"/>
    <s v="March 29, 1985 "/>
    <x v="9"/>
    <x v="0"/>
    <n v="5.7"/>
    <n v="5200"/>
    <s v="Arna Selznick"/>
    <s v="Peter Sauder"/>
    <s v="Georgia Engel"/>
    <s v="Canada"/>
    <n v="2000000"/>
    <n v="22934622"/>
    <s v="Nelvana"/>
    <n v="77"/>
  </r>
  <r>
    <x v="0"/>
    <x v="5"/>
    <s v="March 15, 1985 "/>
    <x v="9"/>
    <x v="0"/>
    <n v="6.4"/>
    <n v="404"/>
    <s v="Tim Hunter"/>
    <s v="Carol Sobieski"/>
    <s v="Richard Farnsworth"/>
    <s v="United States"/>
    <n v="0"/>
    <n v="385687"/>
    <s v="Columbia Pictures"/>
    <n v="104"/>
  </r>
  <r>
    <x v="2"/>
    <x v="5"/>
    <s v="September 19, 1986 "/>
    <x v="5"/>
    <x v="0"/>
    <n v="5.6"/>
    <n v="1600"/>
    <s v="Albert Pyun"/>
    <s v="Albert Pyun"/>
    <s v="John Stockwell"/>
    <s v="Mexico"/>
    <n v="0"/>
    <n v="220038"/>
    <s v="ITM Productions"/>
    <n v="98"/>
  </r>
  <r>
    <x v="0"/>
    <x v="5"/>
    <s v="November 8, 1985 "/>
    <x v="10"/>
    <x v="0"/>
    <n v="6.5"/>
    <n v="1000"/>
    <s v="Bud Yorkin"/>
    <s v="Colin Welland"/>
    <s v="Gene Hackman"/>
    <s v="United States"/>
    <n v="8000000"/>
    <n v="8402424"/>
    <s v="Bud Yorkin Productions"/>
    <n v="111"/>
  </r>
  <r>
    <x v="5"/>
    <x v="5"/>
    <s v="August 9, 1985 "/>
    <x v="8"/>
    <x v="0"/>
    <n v="6.7"/>
    <n v="2500"/>
    <s v="Mike Newell"/>
    <s v="Shelagh Delaney"/>
    <s v="Miranda Richardson"/>
    <s v="United Kingdom"/>
    <n v="0"/>
    <n v="2174622"/>
    <s v="Goldcrest Films International"/>
    <n v="96"/>
  </r>
  <r>
    <x v="1"/>
    <x v="5"/>
    <s v="April 18, 1986 "/>
    <x v="7"/>
    <x v="0"/>
    <n v="6.1"/>
    <n v="2300"/>
    <s v="Dick Clement"/>
    <s v="Dick Clement"/>
    <s v="Michael Caine"/>
    <s v="United Kingdom"/>
    <n v="0"/>
    <n v="1256862"/>
    <s v="HandMade Films"/>
    <n v="115"/>
  </r>
  <r>
    <x v="8"/>
    <x v="5"/>
    <s v="November 22, 1985 "/>
    <x v="10"/>
    <x v="0"/>
    <n v="6.5"/>
    <n v="3400"/>
    <s v="Phillip Borsos"/>
    <s v="Thomas Meehan"/>
    <s v="Mary Steenburgen"/>
    <s v="Canada"/>
    <n v="0"/>
    <n v="13677222"/>
    <s v="Walt Disney Pictures"/>
    <n v="89"/>
  </r>
  <r>
    <x v="3"/>
    <x v="5"/>
    <s v="July 25, 1986 "/>
    <x v="1"/>
    <x v="0"/>
    <n v="5.8"/>
    <n v="610"/>
    <s v="Robert Dornhelm"/>
    <s v="Michael Ventura"/>
    <s v="Susan Dey"/>
    <s v="United States"/>
    <n v="0"/>
    <m/>
    <s v="Sascha-Verleih"/>
    <n v="88"/>
  </r>
  <r>
    <x v="3"/>
    <x v="5"/>
    <d v="1905-06-07T00:00:00"/>
    <x v="13"/>
    <x v="0"/>
    <n v="5.4"/>
    <n v="1200"/>
    <s v="Robert Altman"/>
    <s v="Tod Carroll"/>
    <s v="Daniel Jenkins"/>
    <s v="United States"/>
    <n v="7000000"/>
    <n v="29815"/>
    <s v="Metro-Goldwyn-Mayer (MGM)"/>
    <n v="109"/>
  </r>
  <r>
    <x v="0"/>
    <x v="5"/>
    <s v="February 11, 1987 "/>
    <x v="6"/>
    <x v="0"/>
    <n v="6.2"/>
    <n v="511"/>
    <s v="Mike Newell"/>
    <s v="Peter Prince"/>
    <s v="Anthony Hopkins"/>
    <s v="United Kingdom"/>
    <n v="0"/>
    <n v="421201"/>
    <s v="Channel Four Films"/>
    <n v="90"/>
  </r>
  <r>
    <x v="0"/>
    <x v="5"/>
    <s v="November 22, 1985 "/>
    <x v="10"/>
    <x v="0"/>
    <n v="4.0999999999999996"/>
    <n v="243"/>
    <s v="Richard Brooks"/>
    <s v="Richard Brooks"/>
    <s v="Ryan O'Neal"/>
    <s v="United States"/>
    <n v="7000000"/>
    <n v="618847"/>
    <s v="Metro-Goldwyn-Mayer (MGM)"/>
    <n v="96"/>
  </r>
  <r>
    <x v="6"/>
    <x v="5"/>
    <s v="October 4, 1985 "/>
    <x v="4"/>
    <x v="0"/>
    <n v="6.1"/>
    <n v="1100"/>
    <s v="Freddie Francis"/>
    <s v="Dylan Thomas"/>
    <s v="Timothy Dalton"/>
    <s v="United Kingdom"/>
    <n v="0"/>
    <n v="147070"/>
    <s v="Brooksfilms"/>
    <n v="93"/>
  </r>
  <r>
    <x v="3"/>
    <x v="5"/>
    <s v="January 3, 1986 "/>
    <x v="11"/>
    <x v="0"/>
    <n v="5.4"/>
    <n v="1400"/>
    <s v="Ken Finkleman"/>
    <s v="Ken Finkleman"/>
    <s v="Judge Reinhold"/>
    <s v="United States"/>
    <n v="0"/>
    <n v="3393807"/>
    <s v="Guber-Peters Company"/>
    <n v="90"/>
  </r>
  <r>
    <x v="0"/>
    <x v="5"/>
    <s v="December 21, 1985 "/>
    <x v="3"/>
    <x v="2"/>
    <n v="7"/>
    <n v="1400"/>
    <s v="Peter Yates"/>
    <s v="Nicholas Gage"/>
    <s v="Kate Nelligan"/>
    <s v="United States"/>
    <n v="0"/>
    <n v="305102"/>
    <s v="CBS Entertainment Production"/>
    <n v="114"/>
  </r>
  <r>
    <x v="5"/>
    <x v="5"/>
    <s v="October 4, 1985 "/>
    <x v="4"/>
    <x v="0"/>
    <n v="6.8"/>
    <n v="1500"/>
    <s v="Gavin Millar"/>
    <s v="Dennis Potter"/>
    <s v="Coral Browne"/>
    <s v="United Kingdom"/>
    <n v="0"/>
    <n v="1215923"/>
    <s v="PfH Ltd."/>
    <n v="94"/>
  </r>
  <r>
    <x v="14"/>
    <x v="5"/>
    <s v="November 21, 1986 "/>
    <x v="10"/>
    <x v="0"/>
    <n v="6.5"/>
    <n v="2100"/>
    <s v="David Drury"/>
    <s v="Martin Stellman"/>
    <s v="Gabriel Byrne"/>
    <s v="United Kingdom"/>
    <n v="0"/>
    <n v="750000"/>
    <s v="The Rank Organisation"/>
    <n v="96"/>
  </r>
  <r>
    <x v="3"/>
    <x v="5"/>
    <s v="November 22, 1985 "/>
    <x v="10"/>
    <x v="0"/>
    <n v="4.5999999999999996"/>
    <n v="1200"/>
    <s v="Harvey Miller"/>
    <s v="Steven Horowitz"/>
    <s v="Steve Guttenberg"/>
    <s v="United States"/>
    <n v="0"/>
    <n v="2685453"/>
    <s v="Lantana Productions"/>
    <n v="98"/>
  </r>
  <r>
    <x v="0"/>
    <x v="5"/>
    <s v="July 19, 1985 "/>
    <x v="1"/>
    <x v="0"/>
    <n v="6.8"/>
    <n v="1400"/>
    <s v="David Hare"/>
    <s v="David Hare"/>
    <s v="Vanessa Redgrave"/>
    <s v="United Kingdom"/>
    <n v="0"/>
    <n v="1299985"/>
    <s v="Film Four International"/>
    <n v="102"/>
  </r>
  <r>
    <x v="3"/>
    <x v="5"/>
    <s v="August 30, 1985 "/>
    <x v="8"/>
    <x v="0"/>
    <n v="5.9"/>
    <n v="953"/>
    <s v="Frank Perry"/>
    <s v="Susan Isaacs"/>
    <s v="Susan Sarandon"/>
    <s v="United States"/>
    <n v="0"/>
    <n v="12531831"/>
    <s v="Blackhawk Productions"/>
    <n v="99"/>
  </r>
  <r>
    <x v="10"/>
    <x v="5"/>
    <s v="November 15, 1985 "/>
    <x v="10"/>
    <x v="0"/>
    <n v="6.9"/>
    <n v="1100"/>
    <s v="Bernard Deyriès"/>
    <s v="Jean Chalopin"/>
    <s v="Bettina Bush"/>
    <s v="United States"/>
    <n v="0"/>
    <n v="4889971"/>
    <s v="DIC Entertainment"/>
    <n v="85"/>
  </r>
  <r>
    <x v="2"/>
    <x v="5"/>
    <s v="April 3, 1985 "/>
    <x v="7"/>
    <x v="0"/>
    <n v="6"/>
    <n v="1100"/>
    <s v="Louis Malle"/>
    <s v="Alice Arlen"/>
    <s v="Amy Madigan"/>
    <s v="United States"/>
    <n v="5000000"/>
    <m/>
    <s v="Delphi IV Productions"/>
    <n v="98"/>
  </r>
  <r>
    <x v="3"/>
    <x v="5"/>
    <s v="April 25, 1986 "/>
    <x v="7"/>
    <x v="0"/>
    <n v="6.6"/>
    <n v="3400"/>
    <s v="Coline Serreau"/>
    <s v="Coline Serreau"/>
    <s v="Roland Giraud"/>
    <s v="France"/>
    <n v="0"/>
    <n v="2052466"/>
    <s v="Flach Film"/>
    <n v="106"/>
  </r>
  <r>
    <x v="2"/>
    <x v="5"/>
    <s v="May 9, 1986 "/>
    <x v="2"/>
    <x v="0"/>
    <n v="5.0999999999999996"/>
    <n v="386"/>
    <s v="Raju Patel"/>
    <s v="T. Michael Harry"/>
    <s v="John Rhys-Davies"/>
    <s v="United Kingdom"/>
    <n v="0"/>
    <m/>
    <s v="Film Corporation of Kenya"/>
    <n v="97"/>
  </r>
  <r>
    <x v="0"/>
    <x v="5"/>
    <s v="May 10, 1985 "/>
    <x v="2"/>
    <x v="0"/>
    <n v="4.0999999999999996"/>
    <n v="434"/>
    <s v="Joel Silberg"/>
    <s v="Adam Friedman"/>
    <s v="Mario Van Peebles"/>
    <s v="United States"/>
    <n v="2000000"/>
    <n v="2864844"/>
    <s v="Cannon Pictures"/>
    <n v="92"/>
  </r>
  <r>
    <x v="0"/>
    <x v="5"/>
    <s v="October 24, 1985 "/>
    <x v="4"/>
    <x v="19"/>
    <n v="7.6"/>
    <n v="804"/>
    <s v="Jovan Acin"/>
    <s v="Jovan Acin"/>
    <s v="Gala Videnovic"/>
    <s v="Yugoslavia"/>
    <n v="0"/>
    <m/>
    <s v="CFS Avala Film"/>
    <n v="112"/>
  </r>
  <r>
    <x v="2"/>
    <x v="5"/>
    <s v="March 1, 1985 "/>
    <x v="9"/>
    <x v="0"/>
    <n v="5.2"/>
    <n v="487"/>
    <s v="Stephen Gyllenhaal"/>
    <s v="Michael Jacobs"/>
    <s v="Tatum O'Neal"/>
    <s v="United States"/>
    <n v="0"/>
    <n v="1381091"/>
    <s v="Entertainment Events"/>
    <n v="87"/>
  </r>
  <r>
    <x v="3"/>
    <x v="5"/>
    <s v="February 21, 1986 "/>
    <x v="6"/>
    <x v="0"/>
    <n v="6.9"/>
    <n v="1300"/>
    <s v="Ray Lawrence"/>
    <s v="Ray Lawrence"/>
    <s v="Barry Otto"/>
    <s v="Australia"/>
    <n v="0"/>
    <m/>
    <s v="Window III Productions"/>
    <n v="112"/>
  </r>
  <r>
    <x v="2"/>
    <x v="5"/>
    <s v="September 27, 1985 "/>
    <x v="5"/>
    <x v="0"/>
    <n v="5.9"/>
    <n v="934"/>
    <s v="Jonathan Sanger"/>
    <s v="Ronald Bass"/>
    <s v="Ed Harris"/>
    <s v="United States"/>
    <n v="0"/>
    <n v="561548"/>
    <s v="Metro-Goldwyn-Mayer (MGM)"/>
    <n v="95"/>
  </r>
  <r>
    <x v="5"/>
    <x v="5"/>
    <s v="October 4, 1985 "/>
    <x v="4"/>
    <x v="0"/>
    <n v="7.5"/>
    <n v="2800"/>
    <s v="István Szabó"/>
    <s v="István Szabó"/>
    <s v="Klaus Maria Brandauer"/>
    <s v="Yugoslavia"/>
    <n v="0"/>
    <n v="2357"/>
    <s v="Manfred Durniok Filmproduktion"/>
    <n v="144"/>
  </r>
  <r>
    <x v="2"/>
    <x v="5"/>
    <s v="May 30, 1986 "/>
    <x v="2"/>
    <x v="0"/>
    <n v="5"/>
    <n v="301"/>
    <s v="Gary Hudson"/>
    <s v="Charles Davis"/>
    <s v="Forrest Tucker"/>
    <s v="United States"/>
    <n v="0"/>
    <m/>
    <s v="Lynn-Davis Productions"/>
    <n v="90"/>
  </r>
  <r>
    <x v="5"/>
    <x v="5"/>
    <s v="September 27, 1985 "/>
    <x v="5"/>
    <x v="0"/>
    <n v="6.7"/>
    <n v="861"/>
    <s v="Roger Donaldson"/>
    <s v="Peter Maas"/>
    <s v="Sissy Spacek"/>
    <s v="United States"/>
    <n v="0"/>
    <n v="2507995"/>
    <s v="Dino De Laurentiis Company"/>
    <n v="112"/>
  </r>
  <r>
    <x v="3"/>
    <x v="5"/>
    <s v="March 31, 1988 "/>
    <x v="9"/>
    <x v="13"/>
    <n v="4.2"/>
    <n v="468"/>
    <s v="William Asher"/>
    <s v="Charles Grodin"/>
    <s v="Walter Matthau"/>
    <s v="United States"/>
    <n v="0"/>
    <n v="372438"/>
    <s v="Asher-Grodin Productions"/>
    <n v="80"/>
  </r>
  <r>
    <x v="3"/>
    <x v="5"/>
    <s v="February 14, 1986 "/>
    <x v="6"/>
    <x v="0"/>
    <n v="4.7"/>
    <n v="760"/>
    <s v="Georges Lautner"/>
    <s v="Philippe Nicaud"/>
    <s v="Michel Serrault"/>
    <s v="France"/>
    <n v="0"/>
    <n v="345280"/>
    <s v="Columbia Films"/>
    <n v="87"/>
  </r>
  <r>
    <x v="0"/>
    <x v="5"/>
    <s v="September 13, 1985 "/>
    <x v="5"/>
    <x v="0"/>
    <n v="6.1"/>
    <n v="122"/>
    <s v="Michael Pearce"/>
    <s v="Fionnula Flanagan"/>
    <s v="Fionnula Flanagan"/>
    <s v="Ireland"/>
    <n v="0"/>
    <m/>
    <s v="The Rejoycing Company"/>
    <n v="88"/>
  </r>
  <r>
    <x v="3"/>
    <x v="5"/>
    <s v="February 14, 1986 "/>
    <x v="6"/>
    <x v="0"/>
    <n v="6.9"/>
    <n v="726"/>
    <s v="John Irvin"/>
    <s v="Russell Hoban"/>
    <s v="Glenda Jackson"/>
    <s v="United Kingdom"/>
    <n v="0"/>
    <n v="2156772"/>
    <s v="Britannic"/>
    <n v="97"/>
  </r>
  <r>
    <x v="3"/>
    <x v="5"/>
    <s v="October 24, 1985 "/>
    <x v="4"/>
    <x v="13"/>
    <n v="6.4"/>
    <n v="701"/>
    <s v="Ettore Scola"/>
    <s v="Ruggero Maccari"/>
    <s v="Jack Lemmon"/>
    <s v="Italy"/>
    <n v="0"/>
    <m/>
    <s v="Filmauro"/>
    <n v="104"/>
  </r>
  <r>
    <x v="3"/>
    <x v="5"/>
    <s v="October 25, 1985 "/>
    <x v="4"/>
    <x v="0"/>
    <n v="5.3"/>
    <n v="128"/>
    <s v="Roger L. Simon"/>
    <s v="Renée Missel"/>
    <s v="Raphael Sbarge"/>
    <s v="United States"/>
    <n v="0"/>
    <m/>
    <s v="The Mount Company (II)"/>
    <n v="83"/>
  </r>
  <r>
    <x v="2"/>
    <x v="5"/>
    <s v="September 13, 1985 "/>
    <x v="5"/>
    <x v="0"/>
    <n v="4.8"/>
    <n v="134"/>
    <s v="Sig Shore"/>
    <s v="Sig Shore"/>
    <s v="Denise Coward"/>
    <s v="United States"/>
    <n v="0"/>
    <m/>
    <s v="Lodestar Productions"/>
    <n v="90"/>
  </r>
  <r>
    <x v="3"/>
    <x v="5"/>
    <s v="February 20, 1987 "/>
    <x v="6"/>
    <x v="0"/>
    <n v="5.0999999999999996"/>
    <n v="351"/>
    <s v="Daniel Vigne"/>
    <s v="Élisabeth Rappeneau"/>
    <s v="Gérard Depardieu"/>
    <s v="France"/>
    <n v="0"/>
    <m/>
    <s v="Hachette Première"/>
    <n v="97"/>
  </r>
  <r>
    <x v="3"/>
    <x v="5"/>
    <s v="September 20, 1985 "/>
    <x v="5"/>
    <x v="0"/>
    <n v="6.6"/>
    <n v="545"/>
    <s v="Ted Kotcheff"/>
    <s v="Mordecai Richler"/>
    <s v="James Woods"/>
    <s v="Canada"/>
    <n v="0"/>
    <n v="542420"/>
    <s v="Films RSL"/>
    <n v="119"/>
  </r>
  <r>
    <x v="0"/>
    <x v="5"/>
    <s v="May 2, 1986 "/>
    <x v="2"/>
    <x v="0"/>
    <n v="6.8"/>
    <n v="214"/>
    <s v="Rob Nilsson"/>
    <s v="Roy Kissin"/>
    <s v="Bruce Dern"/>
    <s v="United States"/>
    <n v="0"/>
    <m/>
    <s v="Alliance Communications Corporation"/>
    <n v="95"/>
  </r>
  <r>
    <x v="3"/>
    <x v="5"/>
    <s v="July 5, 1985 "/>
    <x v="1"/>
    <x v="6"/>
    <n v="6.3"/>
    <n v="155"/>
    <s v="Cary Parker"/>
    <s v="Cary Parker"/>
    <s v="John Gordon Sinclair"/>
    <s v="United Kingdom"/>
    <n v="0"/>
    <n v="202428"/>
    <s v="Antonine Films"/>
    <n v="84"/>
  </r>
  <r>
    <x v="10"/>
    <x v="5"/>
    <s v="May 24, 1985 "/>
    <x v="2"/>
    <x v="0"/>
    <n v="6.9"/>
    <n v="207"/>
    <s v="Bernard Deyriès"/>
    <s v="Heywood Kling"/>
    <s v="Jimmy Keegan"/>
    <s v="United States"/>
    <n v="0"/>
    <n v="6565359"/>
    <s v="ABC Entertainment"/>
    <n v="72"/>
  </r>
  <r>
    <x v="1"/>
    <x v="5"/>
    <s v="October 4, 1985 "/>
    <x v="4"/>
    <x v="0"/>
    <n v="6.6"/>
    <n v="192"/>
    <s v="Ian Mune"/>
    <s v="Ronald Hugh Morrieson"/>
    <s v="Peter Bland"/>
    <s v="New Zealand"/>
    <n v="0"/>
    <m/>
    <s v="Mirage Films"/>
    <n v="101"/>
  </r>
  <r>
    <x v="0"/>
    <x v="5"/>
    <s v="October 9, 1985 "/>
    <x v="4"/>
    <x v="8"/>
    <n v="6.5"/>
    <n v="339"/>
    <s v="Jacques Rivette"/>
    <s v="Pascal Bonitzer"/>
    <s v="Fabienne Babe"/>
    <s v="France"/>
    <n v="0"/>
    <m/>
    <s v="La Cecilia"/>
    <n v="130"/>
  </r>
  <r>
    <x v="3"/>
    <x v="5"/>
    <s v="February 21, 1986 "/>
    <x v="6"/>
    <x v="0"/>
    <n v="6.6"/>
    <n v="91"/>
    <s v="Brian Gilbert"/>
    <s v="Brian Gilbert"/>
    <s v="Jane Snowden"/>
    <s v="United Kingdom"/>
    <n v="0"/>
    <m/>
    <s v="Enigma Productions"/>
    <n v="90"/>
  </r>
  <r>
    <x v="14"/>
    <x v="5"/>
    <s v="November 20, 1985 "/>
    <x v="10"/>
    <x v="8"/>
    <n v="4.5999999999999996"/>
    <n v="100"/>
    <s v="Patrick Jamain"/>
    <s v="Robert Geoffrion"/>
    <s v="Nathalie Baye"/>
    <s v="France"/>
    <n v="0"/>
    <m/>
    <s v="Malofilm"/>
    <n v="98"/>
  </r>
  <r>
    <x v="0"/>
    <x v="5"/>
    <s v="June 6, 1986 "/>
    <x v="0"/>
    <x v="0"/>
    <n v="6.9"/>
    <n v="397"/>
    <s v="Mehdi Charef"/>
    <s v="Mehdi Charef"/>
    <s v="Kader Boukhanef"/>
    <s v="France"/>
    <n v="0"/>
    <m/>
    <s v="Centre national du cinéma et de l'image animée (CNC)"/>
    <n v="110"/>
  </r>
  <r>
    <x v="3"/>
    <x v="5"/>
    <s v="April 25, 1986 "/>
    <x v="7"/>
    <x v="0"/>
    <n v="6.4"/>
    <n v="166"/>
    <s v="Roy Battersby"/>
    <s v="Kenneth Eastaugh"/>
    <s v="Barry Jackson"/>
    <s v="United Kingdom"/>
    <n v="0"/>
    <m/>
    <s v="Enigma Productions"/>
    <n v="91"/>
  </r>
  <r>
    <x v="0"/>
    <x v="5"/>
    <s v="March 7, 1986 "/>
    <x v="9"/>
    <x v="0"/>
    <n v="5.4"/>
    <n v="51"/>
    <s v="Petru Popescu"/>
    <s v="Petru Popescu"/>
    <s v="Bonnie Bedelia"/>
    <s v="United States"/>
    <n v="0"/>
    <m/>
    <s v="Angeles"/>
    <n v="91"/>
  </r>
  <r>
    <x v="0"/>
    <x v="5"/>
    <s v="July 18, 1986 "/>
    <x v="1"/>
    <x v="0"/>
    <n v="5.6"/>
    <n v="139"/>
    <s v="Caroline Huppert"/>
    <s v="Caroline Huppert"/>
    <s v="Isabelle Huppert"/>
    <s v="France"/>
    <n v="0"/>
    <m/>
    <s v="Les Films de la Tour"/>
    <n v="88"/>
  </r>
  <r>
    <x v="2"/>
    <x v="6"/>
    <s v="May 16, 1986 "/>
    <x v="2"/>
    <x v="0"/>
    <n v="6.9"/>
    <n v="306000"/>
    <s v="Tony Scott"/>
    <s v="Jim Cash"/>
    <s v="Tom Cruise"/>
    <s v="United States"/>
    <n v="15000000"/>
    <n v="357288178"/>
    <s v="Paramount Pictures"/>
    <n v="110"/>
  </r>
  <r>
    <x v="2"/>
    <x v="6"/>
    <s v="July 18, 1986 "/>
    <x v="1"/>
    <x v="0"/>
    <n v="8.3000000000000007"/>
    <n v="668000"/>
    <s v="James Cameron"/>
    <s v="James Cameron"/>
    <s v="Sigourney Weaver"/>
    <s v="United Kingdom"/>
    <n v="18500000"/>
    <n v="131060248"/>
    <s v="Twentieth Century Fox"/>
    <n v="137"/>
  </r>
  <r>
    <x v="1"/>
    <x v="6"/>
    <s v="August 22, 1986 "/>
    <x v="8"/>
    <x v="0"/>
    <n v="8.1"/>
    <n v="374000"/>
    <s v="Rob Reiner"/>
    <s v="Stephen King"/>
    <s v="Wil Wheaton"/>
    <s v="United States"/>
    <n v="8000000"/>
    <n v="52287414"/>
    <s v="Columbia Pictures"/>
    <n v="89"/>
  </r>
  <r>
    <x v="3"/>
    <x v="6"/>
    <s v="June 11, 1986 "/>
    <x v="0"/>
    <x v="0"/>
    <n v="7.8"/>
    <n v="330000"/>
    <s v="John Hughes"/>
    <s v="John Hughes"/>
    <s v="Matthew Broderick"/>
    <s v="United States"/>
    <n v="6000000"/>
    <n v="70720215"/>
    <s v="Paramount Pictures"/>
    <n v="103"/>
  </r>
  <r>
    <x v="2"/>
    <x v="6"/>
    <s v="September 26, 1986 "/>
    <x v="5"/>
    <x v="0"/>
    <n v="6.6"/>
    <n v="96000"/>
    <s v="Peter Faiman"/>
    <s v="Paul Hogan"/>
    <s v="Paul Hogan"/>
    <s v="Australia"/>
    <n v="8800000"/>
    <n v="328203506"/>
    <s v="Rimfire Films"/>
    <n v="97"/>
  </r>
  <r>
    <x v="1"/>
    <x v="6"/>
    <s v="June 27, 1986 "/>
    <x v="0"/>
    <x v="0"/>
    <n v="7.4"/>
    <n v="127000"/>
    <s v="Jim Henson"/>
    <s v="Dennis Lee"/>
    <s v="David Bowie"/>
    <s v="United Kingdom"/>
    <n v="25000000"/>
    <n v="13915874"/>
    <s v="Henson Associates (HA)"/>
    <n v="101"/>
  </r>
  <r>
    <x v="2"/>
    <x v="6"/>
    <s v="March 7, 1986 "/>
    <x v="9"/>
    <x v="0"/>
    <n v="7.1"/>
    <n v="127000"/>
    <s v="Russell Mulcahy"/>
    <s v="Gregory Widen"/>
    <s v="Christopher Lambert"/>
    <s v="United Kingdom"/>
    <n v="16000000"/>
    <n v="5900712"/>
    <s v="Thorn EMI Screen Entertainment"/>
    <n v="116"/>
  </r>
  <r>
    <x v="2"/>
    <x v="6"/>
    <s v="July 2, 1986 "/>
    <x v="1"/>
    <x v="0"/>
    <n v="7.3"/>
    <n v="128000"/>
    <s v="John Carpenter"/>
    <s v="Gary Goldman"/>
    <s v="Kurt Russell"/>
    <s v="United States"/>
    <n v="25000000"/>
    <n v="11100577"/>
    <s v="Twentieth Century Fox"/>
    <n v="99"/>
  </r>
  <r>
    <x v="3"/>
    <x v="6"/>
    <s v="February 28, 1986 "/>
    <x v="6"/>
    <x v="0"/>
    <n v="6.8"/>
    <n v="76000"/>
    <s v="Howard Deutch"/>
    <s v="John Hughes"/>
    <s v="Molly Ringwald"/>
    <s v="United States"/>
    <n v="9000000"/>
    <n v="40479480"/>
    <s v="Paramount Pictures"/>
    <n v="97"/>
  </r>
  <r>
    <x v="0"/>
    <x v="6"/>
    <s v="February 6, 1987 "/>
    <x v="6"/>
    <x v="0"/>
    <n v="8.1"/>
    <n v="389000"/>
    <s v="Oliver Stone"/>
    <s v="Oliver Stone"/>
    <s v="Charlie Sheen"/>
    <s v="United States"/>
    <n v="6000000"/>
    <n v="138545632"/>
    <s v="Hemdale"/>
    <n v="120"/>
  </r>
  <r>
    <x v="0"/>
    <x v="6"/>
    <s v="October 23, 1986 "/>
    <x v="4"/>
    <x v="13"/>
    <n v="7.7"/>
    <n v="186000"/>
    <s v="David Lynch"/>
    <s v="David Lynch"/>
    <s v="Isabella Rossellini"/>
    <s v="United States"/>
    <n v="6000000"/>
    <n v="8618766"/>
    <s v="De Laurentiis Entertainment Group (DEG)"/>
    <n v="120"/>
  </r>
  <r>
    <x v="6"/>
    <x v="6"/>
    <s v="August 15, 1986 "/>
    <x v="8"/>
    <x v="0"/>
    <n v="7.2"/>
    <n v="68000"/>
    <s v="Michael Mann"/>
    <s v="Thomas Harris"/>
    <s v="William Petersen"/>
    <s v="United States"/>
    <n v="15000000"/>
    <n v="8621783"/>
    <s v="De Laurentiis Entertainment Group (DEG)"/>
    <n v="120"/>
  </r>
  <r>
    <x v="2"/>
    <x v="6"/>
    <s v="August 1, 1986 "/>
    <x v="8"/>
    <x v="0"/>
    <n v="4.7"/>
    <n v="44000"/>
    <s v="Willard Huyck"/>
    <s v="Steve Gerber"/>
    <s v="Lea Thompson"/>
    <s v="United States"/>
    <n v="37000000"/>
    <n v="37962774"/>
    <s v="Universal Pictures"/>
    <n v="110"/>
  </r>
  <r>
    <x v="0"/>
    <x v="6"/>
    <s v="August 15, 1986 "/>
    <x v="8"/>
    <x v="0"/>
    <n v="7.6"/>
    <n v="165000"/>
    <s v="David Cronenberg"/>
    <s v="George Langelaan"/>
    <s v="Jeff Goldblum"/>
    <s v="United States"/>
    <n v="15000000"/>
    <n v="60629159"/>
    <s v="SLM Production Group"/>
    <n v="96"/>
  </r>
  <r>
    <x v="3"/>
    <x v="6"/>
    <s v="December 19, 1986 "/>
    <x v="3"/>
    <x v="0"/>
    <n v="7"/>
    <n v="68000"/>
    <s v="Frank Oz"/>
    <s v="Howard Ashman"/>
    <s v="Rick Moranis"/>
    <s v="United States"/>
    <n v="25000000"/>
    <n v="38983045"/>
    <s v="The Geffen Company"/>
    <n v="94"/>
  </r>
  <r>
    <x v="1"/>
    <x v="6"/>
    <s v="November 26, 1986 "/>
    <x v="10"/>
    <x v="0"/>
    <n v="6.6"/>
    <n v="28000"/>
    <s v="Peter Weir"/>
    <s v="Paul Theroux"/>
    <s v="Harrison Ford"/>
    <s v="United States"/>
    <n v="25000000"/>
    <n v="14302779"/>
    <s v="The Saul Zaentz Company"/>
    <n v="117"/>
  </r>
  <r>
    <x v="2"/>
    <x v="6"/>
    <s v="June 20, 1986 "/>
    <x v="0"/>
    <x v="0"/>
    <n v="6.1"/>
    <n v="82000"/>
    <s v="John G. Avildsen"/>
    <s v="Robert Mark Kamen"/>
    <s v="Pat Morita"/>
    <s v="United States"/>
    <n v="0"/>
    <n v="115103979"/>
    <s v="Columbia Pictures"/>
    <n v="113"/>
  </r>
  <r>
    <x v="6"/>
    <x v="6"/>
    <s v="May 8, 1987 "/>
    <x v="2"/>
    <x v="0"/>
    <n v="7"/>
    <n v="17000"/>
    <s v="Tim Hunter"/>
    <s v="Neal Jimenez"/>
    <s v="Crispin Glover"/>
    <s v="United States"/>
    <n v="1900000"/>
    <n v="4600000"/>
    <s v="Hemdale"/>
    <n v="99"/>
  </r>
  <r>
    <x v="0"/>
    <x v="6"/>
    <s v="February 21, 1986 "/>
    <x v="6"/>
    <x v="0"/>
    <n v="6"/>
    <n v="39000"/>
    <s v="Adrian Lyne"/>
    <s v="Elizabeth McNeill"/>
    <s v="Mickey Rourke"/>
    <s v="United States"/>
    <n v="17000000"/>
    <n v="6735922"/>
    <s v="Producers Sales Organization (PSO)"/>
    <n v="117"/>
  </r>
  <r>
    <x v="2"/>
    <x v="6"/>
    <s v="December 12, 1986 "/>
    <x v="3"/>
    <x v="0"/>
    <n v="6"/>
    <n v="53000"/>
    <s v="Michael Ritchie"/>
    <s v="Dennis Feldman"/>
    <s v="Eddie Murphy"/>
    <s v="United States"/>
    <n v="25000000"/>
    <n v="79817937"/>
    <s v="Paramount Pictures"/>
    <n v="94"/>
  </r>
  <r>
    <x v="2"/>
    <x v="6"/>
    <s v="November 26, 1986 "/>
    <x v="10"/>
    <x v="0"/>
    <n v="7.3"/>
    <n v="81000"/>
    <s v="Leonard Nimoy"/>
    <s v="Gene Roddenberry"/>
    <s v="William Shatner"/>
    <s v="United States"/>
    <n v="25000000"/>
    <n v="109713132"/>
    <s v="Paramount Pictures"/>
    <n v="119"/>
  </r>
  <r>
    <x v="3"/>
    <x v="6"/>
    <s v="May 9, 1986 "/>
    <x v="2"/>
    <x v="0"/>
    <n v="6.7"/>
    <n v="58000"/>
    <s v="John Badham"/>
    <s v="S.S. Wilson"/>
    <s v="Ally Sheedy"/>
    <s v="United States"/>
    <n v="15000000"/>
    <n v="40697761"/>
    <s v="TriStar Pictures"/>
    <n v="98"/>
  </r>
  <r>
    <x v="2"/>
    <x v="6"/>
    <s v="February 14, 1986 "/>
    <x v="6"/>
    <x v="0"/>
    <n v="5.6"/>
    <n v="19000"/>
    <s v="Menahem Golan"/>
    <s v="James Bruner"/>
    <s v="Chuck Norris"/>
    <s v="United States"/>
    <n v="12000000"/>
    <n v="17768900"/>
    <s v="Golan-Globus Productions"/>
    <n v="125"/>
  </r>
  <r>
    <x v="6"/>
    <x v="6"/>
    <s v="September 24, 1986 "/>
    <x v="5"/>
    <x v="0"/>
    <n v="7.7"/>
    <n v="104000"/>
    <s v="Jean-Jacques Annaud"/>
    <s v="Umberto Eco"/>
    <s v="Sean Connery"/>
    <s v="West Germany"/>
    <n v="0"/>
    <n v="7153487"/>
    <s v="Constantin Film"/>
    <n v="130"/>
  </r>
  <r>
    <x v="2"/>
    <x v="6"/>
    <s v="November 21, 1986 "/>
    <x v="10"/>
    <x v="0"/>
    <n v="6"/>
    <n v="15000"/>
    <s v="Mike Marvin"/>
    <s v="Mike Marvin"/>
    <s v="Charlie Sheen"/>
    <s v="United States"/>
    <n v="2700000"/>
    <n v="3500000"/>
    <s v="New Century Entertainment Corporation"/>
    <n v="93"/>
  </r>
  <r>
    <x v="0"/>
    <x v="6"/>
    <s v="October 17, 1986 "/>
    <x v="4"/>
    <x v="0"/>
    <n v="7"/>
    <n v="77000"/>
    <s v="Martin Scorsese"/>
    <s v="Walter Tevis"/>
    <s v="Paul Newman"/>
    <s v="United States"/>
    <n v="13800000"/>
    <n v="52293982"/>
    <s v="Touchstone Pictures"/>
    <n v="119"/>
  </r>
  <r>
    <x v="0"/>
    <x v="6"/>
    <s v="February 27, 1987 "/>
    <x v="6"/>
    <x v="0"/>
    <n v="7.5"/>
    <n v="44000"/>
    <s v="David Anspaugh"/>
    <s v="Angelo Pizzo"/>
    <s v="Gene Hackman"/>
    <s v="United Kingdom"/>
    <n v="6000000"/>
    <n v="28607524"/>
    <s v="Cinema '84"/>
    <n v="114"/>
  </r>
  <r>
    <x v="0"/>
    <x v="6"/>
    <s v="December 5, 1986 "/>
    <x v="3"/>
    <x v="0"/>
    <n v="6.9"/>
    <n v="41000"/>
    <s v="Clint Eastwood"/>
    <s v="James Carabatsos"/>
    <s v="Clint Eastwood"/>
    <s v="United States"/>
    <n v="15000000"/>
    <n v="42724017"/>
    <s v="Jay Weston Productions"/>
    <n v="130"/>
  </r>
  <r>
    <x v="1"/>
    <x v="6"/>
    <s v="August 1, 1986 "/>
    <x v="8"/>
    <x v="0"/>
    <n v="6.9"/>
    <n v="45000"/>
    <s v="Randal Kleiser"/>
    <s v="Mark H. Baker"/>
    <s v="Joey Cramer"/>
    <s v="United States"/>
    <n v="9000000"/>
    <n v="18564613"/>
    <s v="Walt Disney Pictures"/>
    <n v="90"/>
  </r>
  <r>
    <x v="2"/>
    <x v="6"/>
    <s v="May 23, 1986 "/>
    <x v="2"/>
    <x v="0"/>
    <n v="5.8"/>
    <n v="69000"/>
    <s v="George P. Cosmatos"/>
    <s v="Paula Gosling"/>
    <s v="Sylvester Stallone"/>
    <s v="United States"/>
    <n v="25000000"/>
    <n v="49042224"/>
    <s v="Warner Bros."/>
    <n v="87"/>
  </r>
  <r>
    <x v="3"/>
    <x v="6"/>
    <s v="October 10, 1986 "/>
    <x v="4"/>
    <x v="0"/>
    <n v="6.4"/>
    <n v="34000"/>
    <s v="Francis Ford Coppola"/>
    <s v="Jerry Leichtling"/>
    <s v="Kathleen Turner"/>
    <s v="United States"/>
    <n v="18000000"/>
    <n v="41488348"/>
    <s v="TriStar Pictures"/>
    <n v="103"/>
  </r>
  <r>
    <x v="1"/>
    <x v="6"/>
    <s v="October 31, 1986 "/>
    <x v="4"/>
    <x v="0"/>
    <n v="7.4"/>
    <n v="57000"/>
    <s v="Roland Joffé"/>
    <s v="Robert Bolt"/>
    <s v="Robert De Niro"/>
    <s v="United Kingdom"/>
    <n v="24500000"/>
    <n v="17502499"/>
    <s v="Warner Bros."/>
    <n v="125"/>
  </r>
  <r>
    <x v="0"/>
    <x v="6"/>
    <s v="March 20, 1987 "/>
    <x v="9"/>
    <x v="0"/>
    <n v="6.6"/>
    <n v="780"/>
    <s v="Lizzie Borden"/>
    <s v="Lizzie Borden"/>
    <s v="Louise Smith"/>
    <s v="United States"/>
    <n v="0"/>
    <n v="1777378"/>
    <s v="Alternate Current"/>
    <n v="93"/>
  </r>
  <r>
    <x v="0"/>
    <x v="6"/>
    <s v="January 31, 1986 "/>
    <x v="11"/>
    <x v="0"/>
    <n v="6.2"/>
    <n v="13000"/>
    <s v="Peter Markle"/>
    <s v="Peter Markle"/>
    <s v="Rob Lowe"/>
    <s v="United States"/>
    <n v="0"/>
    <n v="15448384"/>
    <s v="Blueline Productions"/>
    <n v="110"/>
  </r>
  <r>
    <x v="3"/>
    <x v="6"/>
    <s v="December 12, 1986 "/>
    <x v="3"/>
    <x v="0"/>
    <n v="6.5"/>
    <n v="70000"/>
    <s v="John Landis"/>
    <s v="Steve Martin"/>
    <s v="Steve Martin"/>
    <s v="United States"/>
    <n v="25000000"/>
    <n v="39246734"/>
    <s v="L.A. Films"/>
    <n v="104"/>
  </r>
  <r>
    <x v="2"/>
    <x v="6"/>
    <s v="July 25, 1986 "/>
    <x v="1"/>
    <x v="0"/>
    <n v="5.5"/>
    <n v="31000"/>
    <s v="Stephen King"/>
    <s v="Stephen King"/>
    <s v="Emilio Estevez"/>
    <s v="United States"/>
    <n v="10000000"/>
    <n v="7433663"/>
    <s v="De Laurentiis Entertainment Group (DEG)"/>
    <n v="98"/>
  </r>
  <r>
    <x v="3"/>
    <x v="6"/>
    <s v="March 28, 1986 "/>
    <x v="9"/>
    <x v="0"/>
    <n v="6.9"/>
    <n v="15000"/>
    <s v="David Seltzer"/>
    <s v="David Seltzer"/>
    <s v="Corey Haim"/>
    <s v="United States"/>
    <n v="6000000"/>
    <n v="8200000"/>
    <s v="Lawrence Gordon Productions"/>
    <n v="100"/>
  </r>
  <r>
    <x v="4"/>
    <x v="6"/>
    <s v="August 1, 1986 "/>
    <x v="8"/>
    <x v="0"/>
    <n v="6"/>
    <n v="40000"/>
    <s v="Tom McLoughlin"/>
    <s v="Tom McLoughlin"/>
    <s v="Thom Mathews"/>
    <s v="United States"/>
    <n v="3000000"/>
    <n v="19472057"/>
    <s v="Paramount Pictures"/>
    <n v="86"/>
  </r>
  <r>
    <x v="3"/>
    <x v="6"/>
    <s v="March 26, 1986 "/>
    <x v="9"/>
    <x v="0"/>
    <n v="6.4"/>
    <n v="54000"/>
    <s v="Richard Benjamin"/>
    <s v="David Giler"/>
    <s v="Tom Hanks"/>
    <s v="United States"/>
    <n v="10000000"/>
    <n v="54999651"/>
    <s v="Amblin Entertainment"/>
    <n v="91"/>
  </r>
  <r>
    <x v="3"/>
    <x v="6"/>
    <s v="June 13, 1986 "/>
    <x v="0"/>
    <x v="0"/>
    <n v="6.6"/>
    <n v="29000"/>
    <s v="Alan Metter"/>
    <s v="Rodney Dangerfield"/>
    <s v="Rodney Dangerfield"/>
    <s v="United States"/>
    <n v="11000000"/>
    <n v="91258000"/>
    <s v="Orion Pictures"/>
    <n v="96"/>
  </r>
  <r>
    <x v="0"/>
    <x v="6"/>
    <s v="November 7, 1986 "/>
    <x v="10"/>
    <x v="0"/>
    <n v="7.4"/>
    <n v="19000"/>
    <s v="Jean-Jacques Beineix"/>
    <s v="Philippe Djian"/>
    <s v="Jean-Hugues Anglade"/>
    <s v="France"/>
    <n v="0"/>
    <n v="2016851"/>
    <s v="Gaumont"/>
    <n v="185"/>
  </r>
  <r>
    <x v="3"/>
    <x v="6"/>
    <s v="July 2, 1986 "/>
    <x v="1"/>
    <x v="0"/>
    <n v="6.2"/>
    <n v="15000"/>
    <s v="Edward Zwick"/>
    <s v="David Mamet"/>
    <s v="Rob Lowe"/>
    <s v="United States"/>
    <n v="8500000"/>
    <n v="38702310"/>
    <s v="TriStar Pictures"/>
    <n v="113"/>
  </r>
  <r>
    <x v="3"/>
    <x v="6"/>
    <s v="April 11, 1986 "/>
    <x v="7"/>
    <x v="0"/>
    <n v="6.1"/>
    <n v="32000"/>
    <s v="Stephen Herek"/>
    <s v="Domonic Muir"/>
    <s v="Dee Wallace"/>
    <s v="United States"/>
    <n v="2000000"/>
    <n v="13167232"/>
    <s v="New Line Cinema"/>
    <n v="86"/>
  </r>
  <r>
    <x v="3"/>
    <x v="6"/>
    <s v="August 22, 1986 "/>
    <x v="8"/>
    <x v="0"/>
    <n v="5.6"/>
    <n v="29000"/>
    <s v="Tobe Hooper"/>
    <s v="L.M. Kit Carson"/>
    <s v="Dennis Hopper"/>
    <s v="United States"/>
    <n v="4700000"/>
    <n v="8025872"/>
    <s v="Cannon Films"/>
    <n v="101"/>
  </r>
  <r>
    <x v="2"/>
    <x v="6"/>
    <s v="January 17, 1986 "/>
    <x v="11"/>
    <x v="0"/>
    <n v="5.5"/>
    <n v="14000"/>
    <s v="Sidney J. Furie"/>
    <s v="Kevin Alyn Elders"/>
    <s v="Louis Gossett Jr."/>
    <s v="United States"/>
    <n v="0"/>
    <n v="24159872"/>
    <s v="TriStar Pictures"/>
    <n v="117"/>
  </r>
  <r>
    <x v="3"/>
    <x v="6"/>
    <s v="August 8, 1986 "/>
    <x v="8"/>
    <x v="0"/>
    <n v="6.4"/>
    <n v="14000"/>
    <s v="Savage Steve Holland"/>
    <s v="Savage Steve Holland"/>
    <s v="John Cusack"/>
    <s v="United States"/>
    <n v="0"/>
    <n v="13431806"/>
    <s v="A&amp;M Films"/>
    <n v="93"/>
  </r>
  <r>
    <x v="4"/>
    <x v="6"/>
    <s v="October 24, 1986 "/>
    <x v="4"/>
    <x v="0"/>
    <n v="6.7"/>
    <n v="24000"/>
    <s v="Stuart Gordon"/>
    <s v="H.P. Lovecraft"/>
    <s v="Jeffrey Combs"/>
    <s v="United States"/>
    <n v="4500000"/>
    <n v="1261000"/>
    <s v="Empire Pictures"/>
    <n v="85"/>
  </r>
  <r>
    <x v="5"/>
    <x v="6"/>
    <s v="November 7, 1986 "/>
    <x v="10"/>
    <x v="0"/>
    <n v="7"/>
    <n v="30000"/>
    <s v="Alex Cox"/>
    <s v="Alex Cox"/>
    <s v="Gary Oldman"/>
    <s v="United Kingdom"/>
    <n v="4000000"/>
    <n v="2850707"/>
    <s v="Initial Pictures"/>
    <n v="112"/>
  </r>
  <r>
    <x v="5"/>
    <x v="6"/>
    <s v="September 7, 1990 "/>
    <x v="5"/>
    <x v="0"/>
    <n v="7"/>
    <n v="33000"/>
    <s v="John McNaughton"/>
    <s v="Richard Fire"/>
    <s v="Michael Rooker"/>
    <s v="United States"/>
    <n v="111000"/>
    <n v="609939"/>
    <s v="Maljack Productions"/>
    <n v="83"/>
  </r>
  <r>
    <x v="6"/>
    <x v="6"/>
    <s v="June 13, 1986 "/>
    <x v="0"/>
    <x v="0"/>
    <n v="7.3"/>
    <n v="14000"/>
    <s v="Neil Jordan"/>
    <s v="Neil Jordan"/>
    <s v="Bob Hoskins"/>
    <s v="United Kingdom"/>
    <n v="0"/>
    <n v="5794184"/>
    <s v="HandMade Films"/>
    <n v="104"/>
  </r>
  <r>
    <x v="3"/>
    <x v="6"/>
    <s v="March 21, 1986 "/>
    <x v="9"/>
    <x v="0"/>
    <n v="5.4"/>
    <n v="43000"/>
    <s v="Jerry Paris"/>
    <s v="Neal Israel"/>
    <s v="Steve Guttenberg"/>
    <s v="Canada"/>
    <n v="0"/>
    <n v="43579163"/>
    <s v="Police Academy Productions"/>
    <n v="83"/>
  </r>
  <r>
    <x v="3"/>
    <x v="6"/>
    <s v="August 22, 1986 "/>
    <x v="8"/>
    <x v="0"/>
    <n v="6.8"/>
    <n v="22000"/>
    <s v="Fred Dekker"/>
    <s v="Fred Dekker"/>
    <s v="Jason Lively"/>
    <s v="United States"/>
    <n v="5000000"/>
    <n v="591366"/>
    <s v="TriStar Pictures"/>
    <n v="88"/>
  </r>
  <r>
    <x v="0"/>
    <x v="6"/>
    <s v="May 9, 1986 "/>
    <x v="2"/>
    <x v="7"/>
    <n v="8.1"/>
    <n v="26000"/>
    <s v="Andrei Tarkovsky"/>
    <s v="Andrei Tarkovsky"/>
    <s v="Erland Josephson"/>
    <s v="Sweden"/>
    <n v="0"/>
    <n v="167292"/>
    <s v="Svenska Filminstitutet (SFI)"/>
    <n v="149"/>
  </r>
  <r>
    <x v="2"/>
    <x v="6"/>
    <s v="February 21, 1986 "/>
    <x v="6"/>
    <x v="0"/>
    <n v="7.2"/>
    <n v="45000"/>
    <s v="Robert Harmon"/>
    <s v="Eric Red"/>
    <s v="Rutger Hauer"/>
    <s v="United States"/>
    <n v="6000000"/>
    <n v="5844868"/>
    <s v="HBO Pictures"/>
    <n v="97"/>
  </r>
  <r>
    <x v="0"/>
    <x v="6"/>
    <s v="March 28, 1986 "/>
    <x v="9"/>
    <x v="0"/>
    <n v="6.9"/>
    <n v="5600"/>
    <s v="Hal Needham"/>
    <s v="Sam Bernard"/>
    <s v="Bart Conner"/>
    <s v="United States"/>
    <n v="0"/>
    <n v="2015882"/>
    <s v="TaliaFilm II Productions"/>
    <n v="91"/>
  </r>
  <r>
    <x v="10"/>
    <x v="6"/>
    <s v="November 21, 1986 "/>
    <x v="10"/>
    <x v="0"/>
    <n v="6.9"/>
    <n v="50000"/>
    <s v="Don Bluth"/>
    <s v="Judy Freudberg"/>
    <s v="Dom DeLuise"/>
    <s v="United States"/>
    <n v="0"/>
    <n v="84542002"/>
    <s v="Universal Pictures"/>
    <n v="80"/>
  </r>
  <r>
    <x v="1"/>
    <x v="6"/>
    <s v="June 6, 1986 "/>
    <x v="0"/>
    <x v="0"/>
    <n v="5.7"/>
    <n v="13000"/>
    <s v="Harry Winer"/>
    <s v="Clifford Green"/>
    <s v="Kate Capshaw"/>
    <s v="United States"/>
    <n v="18000000"/>
    <n v="9697739"/>
    <s v="ABC Motion Pictures"/>
    <n v="107"/>
  </r>
  <r>
    <x v="2"/>
    <x v="6"/>
    <s v="June 6, 1986 "/>
    <x v="0"/>
    <x v="0"/>
    <n v="5.6"/>
    <n v="32000"/>
    <s v="John Irvin"/>
    <s v="Luciano Vincenzoni"/>
    <s v="Arnold Schwarzenegger"/>
    <s v="United States"/>
    <n v="8500000"/>
    <n v="16209459"/>
    <s v="De Laurentiis Entertainment Group (DEG)"/>
    <n v="106"/>
  </r>
  <r>
    <x v="3"/>
    <x v="6"/>
    <s v="March 14, 1986 "/>
    <x v="9"/>
    <x v="0"/>
    <n v="7.9"/>
    <n v="68000"/>
    <s v="Woody Allen"/>
    <s v="Woody Allen"/>
    <s v="Mia Farrow"/>
    <s v="United States"/>
    <n v="6400000"/>
    <n v="40084041"/>
    <s v="Orion Pictures"/>
    <n v="107"/>
  </r>
  <r>
    <x v="10"/>
    <x v="6"/>
    <s v="July 2, 1986 "/>
    <x v="1"/>
    <x v="0"/>
    <n v="7.2"/>
    <n v="46000"/>
    <s v="Directors"/>
    <s v="Peter Young"/>
    <s v="Vincent Price"/>
    <s v="United States"/>
    <n v="14000000"/>
    <n v="38625550"/>
    <s v="Walt Disney Pictures"/>
    <n v="74"/>
  </r>
  <r>
    <x v="3"/>
    <x v="6"/>
    <s v="June 27, 1986 "/>
    <x v="0"/>
    <x v="0"/>
    <n v="6.9"/>
    <n v="27000"/>
    <s v="Jim Abrahams"/>
    <s v="Dale Launer"/>
    <s v="Bette Midler"/>
    <s v="United States"/>
    <n v="13000000"/>
    <n v="71624879"/>
    <s v="Touchstone Pictures"/>
    <n v="93"/>
  </r>
  <r>
    <x v="10"/>
    <x v="6"/>
    <s v="August 8, 1986 "/>
    <x v="8"/>
    <x v="0"/>
    <n v="7.3"/>
    <n v="38000"/>
    <s v="Nelson Shin"/>
    <s v="Ron Friedman"/>
    <s v="Orson Welles"/>
    <s v="United States"/>
    <n v="6000000"/>
    <n v="5860601"/>
    <s v="Sunbow Productions"/>
    <n v="84"/>
  </r>
  <r>
    <x v="3"/>
    <x v="6"/>
    <s v="February 14, 1986 "/>
    <x v="6"/>
    <x v="0"/>
    <n v="6.1"/>
    <n v="12000"/>
    <s v="Michael Ritchie"/>
    <s v="Ezra Sacks"/>
    <s v="Goldie Hawn"/>
    <s v="United States"/>
    <n v="0"/>
    <n v="26285544"/>
    <s v="Hawn / Sylbert Movie Company"/>
    <n v="106"/>
  </r>
  <r>
    <x v="3"/>
    <x v="6"/>
    <s v="January 17, 1986 "/>
    <x v="11"/>
    <x v="0"/>
    <n v="4.5"/>
    <n v="9500"/>
    <s v="John Carl Buechler"/>
    <s v="John Carl Buechler"/>
    <s v="Michael Moriarty"/>
    <s v="Italy"/>
    <n v="1100000"/>
    <n v="5450815"/>
    <s v="Empire Pictures"/>
    <n v="82"/>
  </r>
  <r>
    <x v="6"/>
    <x v="6"/>
    <s v="April 18, 1986 "/>
    <x v="7"/>
    <x v="0"/>
    <n v="7"/>
    <n v="15000"/>
    <s v="James Foley"/>
    <s v="Elliott Lewitt"/>
    <s v="Sean Penn"/>
    <s v="United States"/>
    <n v="6500000"/>
    <n v="2347000"/>
    <s v="Hemdale"/>
    <n v="111"/>
  </r>
  <r>
    <x v="0"/>
    <x v="6"/>
    <s v="August 15, 1986 "/>
    <x v="8"/>
    <x v="0"/>
    <n v="6.5"/>
    <n v="5600"/>
    <s v="Nick Castle"/>
    <s v="Nick Castle"/>
    <s v="Lucy Deakins"/>
    <s v="United States"/>
    <n v="0"/>
    <n v="7177431"/>
    <s v="Lorimar Film Partners"/>
    <n v="114"/>
  </r>
  <r>
    <x v="3"/>
    <x v="6"/>
    <s v="November 7, 1986 "/>
    <x v="10"/>
    <x v="0"/>
    <n v="6.9"/>
    <n v="17000"/>
    <s v="Jonathan Demme"/>
    <s v="E. Max Frye"/>
    <s v="Jeff Daniels"/>
    <s v="United States"/>
    <n v="7000000"/>
    <n v="8362969"/>
    <s v="Religioso Primitiva"/>
    <n v="114"/>
  </r>
  <r>
    <x v="3"/>
    <x v="6"/>
    <s v="July 25, 1986 "/>
    <x v="1"/>
    <x v="0"/>
    <n v="6.1"/>
    <n v="10000"/>
    <s v="Mike Nichols"/>
    <s v="Nora Ephron"/>
    <s v="Meryl Streep"/>
    <s v="United States"/>
    <n v="20000000"/>
    <n v="25314189"/>
    <s v="Paramount Pictures"/>
    <n v="108"/>
  </r>
  <r>
    <x v="0"/>
    <x v="6"/>
    <s v="March 14, 1986 "/>
    <x v="9"/>
    <x v="0"/>
    <n v="7.1"/>
    <n v="15000"/>
    <s v="Walter Hill"/>
    <s v="John Fusco"/>
    <s v="Ralph Macchio"/>
    <s v="United States"/>
    <n v="0"/>
    <n v="5839031"/>
    <s v="Columbia Pictures"/>
    <n v="99"/>
  </r>
  <r>
    <x v="1"/>
    <x v="6"/>
    <s v="January 17, 1986 "/>
    <x v="11"/>
    <x v="0"/>
    <n v="5.4"/>
    <n v="6200"/>
    <s v="Michael Chapman"/>
    <s v="Jean M. Auel"/>
    <s v="Daryl Hannah"/>
    <s v="United States"/>
    <n v="15000000"/>
    <n v="1953732"/>
    <s v="Warner Bros."/>
    <n v="98"/>
  </r>
  <r>
    <x v="3"/>
    <x v="6"/>
    <s v="August 8, 1986 "/>
    <x v="8"/>
    <x v="0"/>
    <n v="6.8"/>
    <n v="13000"/>
    <s v="Spike Lee"/>
    <s v="Spike Lee"/>
    <s v="Tracy Camilla Johns"/>
    <s v="United States"/>
    <n v="175000"/>
    <n v="7137502"/>
    <s v="40 Acres &amp; A Mule Filmworks"/>
    <n v="84"/>
  </r>
  <r>
    <x v="2"/>
    <x v="6"/>
    <s v="June 27, 1986 "/>
    <x v="0"/>
    <x v="0"/>
    <n v="6.5"/>
    <n v="12000"/>
    <s v="Peter Hyams"/>
    <s v="Gary DeVore"/>
    <s v="Gregory Hines"/>
    <s v="United States"/>
    <n v="0"/>
    <n v="38500726"/>
    <s v="Metro-Goldwyn-Mayer (MGM)"/>
    <n v="107"/>
  </r>
  <r>
    <x v="2"/>
    <x v="6"/>
    <s v="April 25, 1986 "/>
    <x v="7"/>
    <x v="0"/>
    <n v="5.8"/>
    <n v="4700"/>
    <s v="Hal Ashby"/>
    <s v="Lawrence Block"/>
    <s v="Jeff Bridges"/>
    <s v="United States"/>
    <n v="18000000"/>
    <n v="1305114"/>
    <s v="Producers Sales Organization (PSO)"/>
    <n v="115"/>
  </r>
  <r>
    <x v="3"/>
    <x v="6"/>
    <s v="October 24, 1986 "/>
    <x v="4"/>
    <x v="0"/>
    <n v="5.3"/>
    <n v="7800"/>
    <s v="Steve Miner"/>
    <s v="Carol Black"/>
    <s v="C. Thomas Howell"/>
    <s v="United States"/>
    <n v="0"/>
    <n v="27820000"/>
    <s v="Balcor Film Investors"/>
    <n v="104"/>
  </r>
  <r>
    <x v="3"/>
    <x v="6"/>
    <s v="September 25, 1986 "/>
    <x v="5"/>
    <x v="9"/>
    <n v="7.7"/>
    <n v="49000"/>
    <s v="Jim Jarmusch"/>
    <s v="Jim Jarmusch"/>
    <s v="Tom Waits"/>
    <s v="United States"/>
    <n v="1100000"/>
    <n v="1504286"/>
    <s v="Island Pictures"/>
    <n v="107"/>
  </r>
  <r>
    <x v="4"/>
    <x v="6"/>
    <s v="May 23, 1986 "/>
    <x v="2"/>
    <x v="0"/>
    <n v="5.7"/>
    <n v="26000"/>
    <s v="Brian Gibson"/>
    <s v="Mark Victor"/>
    <s v="JoBeth Williams"/>
    <s v="United States"/>
    <n v="19000000"/>
    <n v="40996665"/>
    <s v="Freddie Fields Productions"/>
    <n v="91"/>
  </r>
  <r>
    <x v="6"/>
    <x v="6"/>
    <s v="November 26, 1986 "/>
    <x v="10"/>
    <x v="8"/>
    <n v="7.3"/>
    <n v="7500"/>
    <s v="Leos Carax"/>
    <s v="Leos Carax"/>
    <s v="Michel Piccoli"/>
    <s v="Switzerland"/>
    <n v="0"/>
    <n v="58731"/>
    <s v="Les Films Plain Chant"/>
    <n v="105"/>
  </r>
  <r>
    <x v="4"/>
    <x v="6"/>
    <s v="July 2, 1986 "/>
    <x v="1"/>
    <x v="0"/>
    <n v="5.4"/>
    <n v="14000"/>
    <s v="Anthony Perkins"/>
    <s v="Charles Edward Pogue"/>
    <s v="Anthony Perkins"/>
    <s v="United States"/>
    <n v="0"/>
    <n v="14481606"/>
    <s v="Universal Pictures"/>
    <n v="93"/>
  </r>
  <r>
    <x v="2"/>
    <x v="6"/>
    <s v="January 30, 1987 "/>
    <x v="11"/>
    <x v="0"/>
    <n v="4.5999999999999996"/>
    <n v="9000"/>
    <s v="Gary Nelson"/>
    <s v="H. Rider Haggard"/>
    <s v="Richard Chamberlain"/>
    <s v="United States"/>
    <n v="13000000"/>
    <n v="3751699"/>
    <s v="Golan-Globus Productions"/>
    <n v="99"/>
  </r>
  <r>
    <x v="1"/>
    <x v="6"/>
    <s v="August 25, 1989 "/>
    <x v="8"/>
    <x v="0"/>
    <n v="7"/>
    <n v="11000"/>
    <s v="Masanori Hata"/>
    <s v="Masanori Hata"/>
    <s v="Kyôko Koizumi"/>
    <s v="Japan"/>
    <n v="0"/>
    <n v="13299749"/>
    <s v="Fuji Television Network"/>
    <n v="76"/>
  </r>
  <r>
    <x v="5"/>
    <x v="6"/>
    <s v="August 29, 1986 "/>
    <x v="8"/>
    <x v="0"/>
    <n v="6.6"/>
    <n v="5500"/>
    <s v="Derek Jarman"/>
    <s v="Derek Jarman"/>
    <s v="Noam Almaz"/>
    <s v="United Kingdom"/>
    <n v="0"/>
    <n v="5478"/>
    <s v="British Film Institute (BFI)"/>
    <n v="93"/>
  </r>
  <r>
    <x v="0"/>
    <x v="6"/>
    <s v="October 31, 1986 "/>
    <x v="4"/>
    <x v="0"/>
    <n v="7.2"/>
    <n v="15000"/>
    <s v="Randa Haines"/>
    <s v="Mark Medoff"/>
    <s v="William Hurt"/>
    <s v="United States"/>
    <n v="10500000"/>
    <n v="31853080"/>
    <s v="Paramount Pictures"/>
    <n v="119"/>
  </r>
  <r>
    <x v="4"/>
    <x v="6"/>
    <s v="June 6, 1986 "/>
    <x v="0"/>
    <x v="0"/>
    <n v="5.6"/>
    <n v="8200"/>
    <s v="Tobe Hooper"/>
    <s v="Richard Blake"/>
    <s v="Karen Black"/>
    <s v="United States"/>
    <n v="12000000"/>
    <n v="4884663"/>
    <s v="Cannon Pictures"/>
    <n v="100"/>
  </r>
  <r>
    <x v="0"/>
    <x v="6"/>
    <s v="March 7, 1986 "/>
    <x v="9"/>
    <x v="20"/>
    <n v="7"/>
    <n v="11000"/>
    <s v="Pedro Almodóvar"/>
    <s v="Pedro Almodóvar"/>
    <s v="Assumpta Serna"/>
    <s v="Spain"/>
    <n v="0"/>
    <n v="286126"/>
    <s v="Compañía Iberoamericana de TV"/>
    <n v="110"/>
  </r>
  <r>
    <x v="3"/>
    <x v="6"/>
    <s v="January 31, 1986 "/>
    <x v="11"/>
    <x v="0"/>
    <n v="6.2"/>
    <n v="16000"/>
    <s v="Paul Mazursky"/>
    <s v="René Fauchois"/>
    <s v="Nick Nolte"/>
    <s v="United States"/>
    <n v="14000000"/>
    <n v="62134225"/>
    <s v="Touchstone Pictures"/>
    <n v="103"/>
  </r>
  <r>
    <x v="4"/>
    <x v="6"/>
    <s v="March 28, 1986 "/>
    <x v="9"/>
    <x v="0"/>
    <n v="6.2"/>
    <n v="15000"/>
    <s v="Fred Walton"/>
    <s v="Danilo Bach"/>
    <s v="Deborah Foreman"/>
    <s v="United States"/>
    <n v="5000000"/>
    <n v="12947763"/>
    <s v="Paramount Pictures"/>
    <n v="89"/>
  </r>
  <r>
    <x v="3"/>
    <x v="6"/>
    <s v="August 21, 1987 "/>
    <x v="8"/>
    <x v="0"/>
    <n v="6.5"/>
    <n v="12000"/>
    <s v="Jim McBride"/>
    <s v="Daniel Petrie Jr."/>
    <s v="Dennis Quaid"/>
    <s v="United States"/>
    <n v="8500000"/>
    <n v="17685307"/>
    <s v="Kings Road Entertainment"/>
    <n v="102"/>
  </r>
  <r>
    <x v="2"/>
    <x v="6"/>
    <s v="July 18, 1986 "/>
    <x v="1"/>
    <x v="0"/>
    <n v="6.1"/>
    <n v="8100"/>
    <s v="Roman Polanski"/>
    <s v="John Brownjohn"/>
    <s v="Walter Matthau"/>
    <s v="France"/>
    <n v="40000000"/>
    <n v="1641825"/>
    <s v="Carthago Films S.a.r.l."/>
    <n v="121"/>
  </r>
  <r>
    <x v="6"/>
    <x v="6"/>
    <s v="December 19, 1986 "/>
    <x v="3"/>
    <x v="0"/>
    <n v="5.7"/>
    <n v="7000"/>
    <s v="Richard Pearce"/>
    <s v="James Carabatsos"/>
    <s v="Richard Gere"/>
    <s v="United States"/>
    <n v="14000000"/>
    <n v="12303904"/>
    <s v="TriStar Pictures"/>
    <n v="106"/>
  </r>
  <r>
    <x v="5"/>
    <x v="6"/>
    <s v="February 7, 1986 "/>
    <x v="6"/>
    <x v="0"/>
    <n v="7.1"/>
    <n v="6300"/>
    <s v="Trevor Nunn"/>
    <s v="Chris Bryant"/>
    <s v="Helena Bonham Carter"/>
    <s v="United Kingdom"/>
    <n v="8500000"/>
    <n v="277646"/>
    <s v="Capital Equipment Leasing"/>
    <n v="136"/>
  </r>
  <r>
    <x v="3"/>
    <x v="6"/>
    <s v="July 11, 1986 "/>
    <x v="1"/>
    <x v="0"/>
    <n v="5.0999999999999996"/>
    <n v="5900"/>
    <s v="Harold Ramis"/>
    <s v="Harry Shearer"/>
    <s v="Robin Williams"/>
    <s v="United States"/>
    <n v="15000000"/>
    <n v="12308521"/>
    <s v="Warner Bros."/>
    <n v="96"/>
  </r>
  <r>
    <x v="0"/>
    <x v="6"/>
    <s v="December 4, 1987 "/>
    <x v="3"/>
    <x v="0"/>
    <n v="8"/>
    <n v="21000"/>
    <s v="Claude Berri"/>
    <s v="Claude Berri"/>
    <s v="Yves Montand"/>
    <s v="Switzerland"/>
    <n v="0"/>
    <n v="3940542"/>
    <s v="DD Productions"/>
    <n v="113"/>
  </r>
  <r>
    <x v="0"/>
    <x v="6"/>
    <s v="April 10, 1987 "/>
    <x v="7"/>
    <x v="0"/>
    <n v="5.7"/>
    <n v="7400"/>
    <s v="Ken Russell"/>
    <s v="Stephen Volk"/>
    <s v="Gabriel Byrne"/>
    <s v="United Kingdom"/>
    <n v="0"/>
    <n v="916172"/>
    <s v="Virgin Vision"/>
    <n v="87"/>
  </r>
  <r>
    <x v="2"/>
    <x v="6"/>
    <s v="August 15, 1986 "/>
    <x v="8"/>
    <x v="0"/>
    <n v="5.7"/>
    <n v="11000"/>
    <s v="Mark L. Lester"/>
    <s v="Brian Grazer"/>
    <s v="John Candy"/>
    <s v="United States"/>
    <n v="12000000"/>
    <n v="15945534"/>
    <s v="Columbia Pictures"/>
    <n v="88"/>
  </r>
  <r>
    <x v="2"/>
    <x v="6"/>
    <s v="February 7, 1986 "/>
    <x v="6"/>
    <x v="0"/>
    <n v="6.7"/>
    <n v="18000"/>
    <s v="Robert Mandel"/>
    <s v="Robert T. Megginson"/>
    <s v="Bryan Brown"/>
    <s v="United States"/>
    <n v="10000000"/>
    <n v="20603715"/>
    <s v="Orion Pictures"/>
    <n v="109"/>
  </r>
  <r>
    <x v="2"/>
    <x v="6"/>
    <s v="December 19, 1986 "/>
    <x v="3"/>
    <x v="0"/>
    <n v="3.9"/>
    <n v="5600"/>
    <s v="John Guillermin"/>
    <s v="Ronald Shusett"/>
    <s v="Brian Kerwin"/>
    <s v="United States"/>
    <n v="10000000"/>
    <n v="4711220"/>
    <s v="Toho Company"/>
    <n v="105"/>
  </r>
  <r>
    <x v="1"/>
    <x v="6"/>
    <s v="September 11, 1987 "/>
    <x v="5"/>
    <x v="0"/>
    <n v="5.8"/>
    <n v="3100"/>
    <s v="Nicolas Roeg"/>
    <s v="Lucy Irvine"/>
    <s v="Oliver Reed"/>
    <s v="United Kingdom"/>
    <n v="0"/>
    <m/>
    <s v="Cannon Screen Entertainment"/>
    <n v="117"/>
  </r>
  <r>
    <x v="3"/>
    <x v="6"/>
    <s v="April 18, 1986 "/>
    <x v="7"/>
    <x v="0"/>
    <n v="5.7"/>
    <n v="5500"/>
    <s v="Brian De Palma"/>
    <s v="George Gallo"/>
    <s v="Danny DeVito"/>
    <s v="United States"/>
    <n v="13000000"/>
    <n v="8475466"/>
    <s v="Metro-Goldwyn-Mayer (MGM)"/>
    <n v="100"/>
  </r>
  <r>
    <x v="2"/>
    <x v="6"/>
    <s v="November 26, 1986 "/>
    <x v="10"/>
    <x v="0"/>
    <n v="4.8"/>
    <n v="4100"/>
    <s v="Alan Johnson"/>
    <s v="Walon Green"/>
    <s v="Richard Jordan"/>
    <s v="United States"/>
    <n v="25000000"/>
    <n v="1579260"/>
    <s v="Brooksfilms"/>
    <n v="94"/>
  </r>
  <r>
    <x v="9"/>
    <x v="6"/>
    <s v="June 13, 1986 "/>
    <x v="0"/>
    <x v="0"/>
    <n v="6.2"/>
    <n v="5600"/>
    <s v="Marshall Brickman"/>
    <s v="Marshall Brickman"/>
    <s v="John Lithgow"/>
    <s v="United States"/>
    <n v="18000000"/>
    <n v="3900000"/>
    <s v="Gladden Entertainment"/>
    <n v="117"/>
  </r>
  <r>
    <x v="3"/>
    <x v="6"/>
    <s v="October 24, 1986 "/>
    <x v="4"/>
    <x v="0"/>
    <n v="5.8"/>
    <n v="6200"/>
    <s v="Charles Martin Smith"/>
    <s v="Rhet Topham"/>
    <s v="Marc Price"/>
    <s v="United States"/>
    <n v="0"/>
    <n v="6797218"/>
    <s v="De Laurentiis Entertainment Group (DEG)"/>
    <n v="98"/>
  </r>
  <r>
    <x v="3"/>
    <x v="6"/>
    <s v="May 21, 1987 "/>
    <x v="2"/>
    <x v="0"/>
    <n v="5.2"/>
    <n v="976"/>
    <s v="Hal Needham"/>
    <s v="Shel Lytton"/>
    <s v="Dirk Benedict"/>
    <s v="United States"/>
    <n v="0"/>
    <m/>
    <s v="Hemdale"/>
    <n v="92"/>
  </r>
  <r>
    <x v="3"/>
    <x v="6"/>
    <s v="October 10, 1986 "/>
    <x v="4"/>
    <x v="0"/>
    <n v="5.9"/>
    <n v="19000"/>
    <s v="Penny Marshall"/>
    <s v="David Franzoni"/>
    <s v="Whoopi Goldberg"/>
    <s v="United States"/>
    <n v="0"/>
    <n v="29844101"/>
    <s v="Lawrence Gordon Productions"/>
    <n v="105"/>
  </r>
  <r>
    <x v="0"/>
    <x v="6"/>
    <s v="May 9, 1986 "/>
    <x v="2"/>
    <x v="0"/>
    <n v="6.5"/>
    <n v="1500"/>
    <s v="Duncan Gibbins"/>
    <s v="Bill Phillips"/>
    <s v="Craig Sheffer"/>
    <s v="United States"/>
    <n v="0"/>
    <n v="4636169"/>
    <s v="Paramount Pictures"/>
    <n v="103"/>
  </r>
  <r>
    <x v="3"/>
    <x v="6"/>
    <s v="March 14, 1986 "/>
    <x v="9"/>
    <x v="0"/>
    <n v="6.3"/>
    <n v="12000"/>
    <s v="Ron Howard"/>
    <s v="Edwin Blum"/>
    <s v="Michael Keaton"/>
    <s v="United States"/>
    <n v="18000000"/>
    <n v="36611610"/>
    <s v="Paramount Pictures"/>
    <n v="111"/>
  </r>
  <r>
    <x v="3"/>
    <x v="6"/>
    <s v="October 10, 1986 "/>
    <x v="4"/>
    <x v="0"/>
    <n v="7.2"/>
    <n v="6100"/>
    <s v="David Byrne"/>
    <s v="Stephen Tobolowsky"/>
    <s v="David Byrne"/>
    <s v="United States"/>
    <n v="0"/>
    <n v="2545459"/>
    <s v="Gary Kurfirst Pictures"/>
    <n v="89"/>
  </r>
  <r>
    <x v="10"/>
    <x v="6"/>
    <s v="March 11, 1988 "/>
    <x v="9"/>
    <x v="0"/>
    <n v="7.7"/>
    <n v="10000"/>
    <s v="Jimmy T. Murakami"/>
    <s v="Raymond Briggs"/>
    <s v="Peggy Ashcroft"/>
    <s v="United Kingdom"/>
    <n v="0"/>
    <n v="5274"/>
    <s v="Meltdown Productions"/>
    <n v="84"/>
  </r>
  <r>
    <x v="2"/>
    <x v="6"/>
    <s v="April 18, 1986 "/>
    <x v="7"/>
    <x v="0"/>
    <n v="6"/>
    <n v="5100"/>
    <s v="J. Lee Thompson"/>
    <s v="Gail Morgan Hickman"/>
    <s v="Charles Bronson"/>
    <s v="United States"/>
    <n v="6000000"/>
    <n v="9947631"/>
    <s v="Cannon Group"/>
    <n v="100"/>
  </r>
  <r>
    <x v="0"/>
    <x v="6"/>
    <s v="October 10, 1986 "/>
    <x v="4"/>
    <x v="0"/>
    <n v="5.6"/>
    <n v="6900"/>
    <s v="Wes Craven"/>
    <s v="Diana Henstell"/>
    <s v="Matthew Labyorteaux"/>
    <s v="United States"/>
    <n v="0"/>
    <n v="8988731"/>
    <s v="Warner Bros."/>
    <n v="91"/>
  </r>
  <r>
    <x v="3"/>
    <x v="6"/>
    <s v="August 28, 1987 "/>
    <x v="8"/>
    <x v="0"/>
    <n v="8"/>
    <n v="24000"/>
    <s v="Claude Berri"/>
    <s v="Claude Berri"/>
    <s v="Yves Montand"/>
    <s v="Switzerland"/>
    <n v="0"/>
    <n v="4940939"/>
    <s v="DD Productions"/>
    <n v="120"/>
  </r>
  <r>
    <x v="6"/>
    <x v="6"/>
    <s v="August 22, 1986 "/>
    <x v="8"/>
    <x v="0"/>
    <n v="5.4"/>
    <n v="2200"/>
    <s v="Tom DeSimone"/>
    <s v="Tom DeSimone"/>
    <s v="Linda Carol"/>
    <s v="United States"/>
    <n v="0"/>
    <n v="2510433"/>
    <s v="Balcor Film Investors"/>
    <n v="94"/>
  </r>
  <r>
    <x v="2"/>
    <x v="6"/>
    <s v="April 11, 1986 "/>
    <x v="7"/>
    <x v="0"/>
    <n v="6.2"/>
    <n v="2800"/>
    <s v="Paul Michael Glaser"/>
    <s v="Leo Garen"/>
    <s v="Stephen Lang"/>
    <s v="United States"/>
    <n v="8700000"/>
    <n v="4865912"/>
    <s v="Delphi V Productions"/>
    <n v="109"/>
  </r>
  <r>
    <x v="3"/>
    <x v="6"/>
    <s v="July 18, 1986 "/>
    <x v="1"/>
    <x v="0"/>
    <n v="5.9"/>
    <n v="5100"/>
    <s v="Richard Wenk"/>
    <s v="Donald P. Borchers"/>
    <s v="Chris Makepeace"/>
    <s v="United States"/>
    <n v="3300000"/>
    <n v="4941117"/>
    <s v="New World Pictures"/>
    <n v="93"/>
  </r>
  <r>
    <x v="3"/>
    <x v="6"/>
    <s v="July 30, 1986 "/>
    <x v="1"/>
    <x v="0"/>
    <n v="5.9"/>
    <n v="6600"/>
    <s v="Garry Marshall"/>
    <s v="Garry Marshall"/>
    <s v="Tom Hanks"/>
    <s v="United States"/>
    <n v="0"/>
    <n v="32324557"/>
    <s v="Delphi Films"/>
    <n v="118"/>
  </r>
  <r>
    <x v="3"/>
    <x v="6"/>
    <s v="February 14, 1986 "/>
    <x v="6"/>
    <x v="0"/>
    <n v="5.7"/>
    <n v="6600"/>
    <s v="Ted Nicolaou"/>
    <s v="Ted Nicolaou"/>
    <s v="Diane Franklin"/>
    <s v="United States"/>
    <n v="0"/>
    <n v="320256"/>
    <s v="Empire Pictures"/>
    <n v="85"/>
  </r>
  <r>
    <x v="6"/>
    <x v="6"/>
    <s v="February 14, 1986 "/>
    <x v="6"/>
    <x v="0"/>
    <n v="5.7"/>
    <n v="4500"/>
    <s v="Thomas Michael Donnelly"/>
    <s v="Thomas Michael Donnelly"/>
    <s v="Kevin Bacon"/>
    <s v="United States"/>
    <n v="0"/>
    <n v="7634909"/>
    <s v="Columbia Pictures"/>
    <n v="105"/>
  </r>
  <r>
    <x v="6"/>
    <x v="6"/>
    <s v="November 7, 1986 "/>
    <x v="10"/>
    <x v="0"/>
    <n v="6.4"/>
    <n v="5400"/>
    <s v="John Frankenheimer"/>
    <s v="Elmore Leonard"/>
    <s v="Roy Scheider"/>
    <s v="United States"/>
    <n v="0"/>
    <n v="5186646"/>
    <s v="Cannon Group"/>
    <n v="110"/>
  </r>
  <r>
    <x v="2"/>
    <x v="6"/>
    <s v="January 10, 1986 "/>
    <x v="11"/>
    <x v="0"/>
    <n v="5.5"/>
    <n v="5400"/>
    <s v="Harley Cokeliss"/>
    <s v="John Carpenter"/>
    <s v="Tommy Lee Jones"/>
    <s v="United States"/>
    <n v="0"/>
    <n v="6637565"/>
    <s v="New World Pictures"/>
    <n v="100"/>
  </r>
  <r>
    <x v="0"/>
    <x v="6"/>
    <s v="August 22, 1986 "/>
    <x v="8"/>
    <x v="0"/>
    <n v="6.3"/>
    <n v="3500"/>
    <s v="Robert M. Young"/>
    <s v="William Mastrosimone"/>
    <s v="Farrah Fawcett"/>
    <s v="United States"/>
    <n v="0"/>
    <n v="13418091"/>
    <s v="Atlantic Entertainment Group"/>
    <n v="89"/>
  </r>
  <r>
    <x v="0"/>
    <x v="6"/>
    <s v="September 19, 1986 "/>
    <x v="5"/>
    <x v="0"/>
    <n v="4.7"/>
    <n v="790"/>
    <s v="Peter Medak"/>
    <s v="Leonard Michaels"/>
    <s v="David Dukes"/>
    <s v="United States"/>
    <n v="0"/>
    <n v="2556361"/>
    <s v="Atlantic Entertainment Group"/>
    <n v="101"/>
  </r>
  <r>
    <x v="3"/>
    <x v="6"/>
    <s v="July 25, 1986 "/>
    <x v="1"/>
    <x v="0"/>
    <n v="5.7"/>
    <n v="6900"/>
    <s v="Gene Wilder"/>
    <s v="Gene Wilder"/>
    <s v="Gene Wilder"/>
    <s v="United Kingdom"/>
    <n v="13000000"/>
    <n v="8033397"/>
    <s v="Orion Pictures"/>
    <n v="82"/>
  </r>
  <r>
    <x v="0"/>
    <x v="6"/>
    <s v="August 29, 1986 "/>
    <x v="8"/>
    <x v="0"/>
    <n v="7.7"/>
    <n v="7700"/>
    <s v="Éric Rohmer"/>
    <s v="Marie Rivière"/>
    <s v="Marie Rivière"/>
    <s v="France"/>
    <n v="0"/>
    <n v="63137"/>
    <s v="Ministère de la Culture et de la Communication"/>
    <n v="99"/>
  </r>
  <r>
    <x v="3"/>
    <x v="6"/>
    <s v="October 3, 1986 "/>
    <x v="4"/>
    <x v="0"/>
    <n v="6.2"/>
    <n v="6800"/>
    <s v="Jeff Kanew"/>
    <s v="James Orr"/>
    <s v="Burt Lancaster"/>
    <s v="United States"/>
    <n v="10000000"/>
    <n v="21458229"/>
    <s v="Touchstone Pictures"/>
    <n v="104"/>
  </r>
  <r>
    <x v="2"/>
    <x v="6"/>
    <s v="January 31, 1986 "/>
    <x v="11"/>
    <x v="0"/>
    <n v="4.9000000000000004"/>
    <n v="1900"/>
    <s v="Peter Manoogian"/>
    <s v="Paul De Meo"/>
    <s v="Andrew Prine"/>
    <s v="United States"/>
    <n v="0"/>
    <n v="4601256"/>
    <s v="Empire Pictures"/>
    <n v="96"/>
  </r>
  <r>
    <x v="3"/>
    <x v="6"/>
    <s v="January 31, 1986 "/>
    <x v="11"/>
    <x v="0"/>
    <n v="6"/>
    <n v="6800"/>
    <s v="Roger Spottiswoode"/>
    <s v="Ron Shelton"/>
    <s v="Robin Williams"/>
    <s v="United States"/>
    <n v="12000000"/>
    <n v="7817314"/>
    <s v="Cinema Group Ventures"/>
    <n v="104"/>
  </r>
  <r>
    <x v="2"/>
    <x v="6"/>
    <s v="November 21, 1986 "/>
    <x v="10"/>
    <x v="0"/>
    <n v="5.0999999999999996"/>
    <n v="6300"/>
    <s v="J. Lee Thompson"/>
    <s v="Robert Gosnell"/>
    <s v="Chuck Norris"/>
    <s v="United States"/>
    <n v="8000000"/>
    <n v="11949484"/>
    <s v="Cannon Group"/>
    <n v="105"/>
  </r>
  <r>
    <x v="3"/>
    <x v="6"/>
    <s v="November 7, 1986 "/>
    <x v="10"/>
    <x v="0"/>
    <n v="5.8"/>
    <n v="1300"/>
    <s v="Jerry Kramer"/>
    <s v="Laurie Craig"/>
    <s v="Daphne Zuniga"/>
    <s v="United States"/>
    <n v="0"/>
    <n v="604849"/>
    <m/>
    <n v="84"/>
  </r>
  <r>
    <x v="4"/>
    <x v="6"/>
    <s v="March 13, 1987 "/>
    <x v="9"/>
    <x v="0"/>
    <n v="5.7"/>
    <n v="6600"/>
    <s v="Kevin Tenney"/>
    <s v="Kevin Tenney"/>
    <s v="Todd Allen"/>
    <s v="United Kingdom"/>
    <n v="2000000"/>
    <n v="7369373"/>
    <s v="Paragon Arts International"/>
    <n v="98"/>
  </r>
  <r>
    <x v="3"/>
    <x v="6"/>
    <s v="October 10, 1986 "/>
    <x v="4"/>
    <x v="0"/>
    <n v="6.6"/>
    <n v="12000"/>
    <s v="Christopher Morahan"/>
    <s v="Michael Frayn"/>
    <s v="John Cleese"/>
    <s v="United Kingdom"/>
    <n v="0"/>
    <n v="1476356"/>
    <s v="Thorn EMI Screen Entertainment"/>
    <n v="96"/>
  </r>
  <r>
    <x v="3"/>
    <x v="6"/>
    <s v="June 20, 1986 "/>
    <x v="0"/>
    <x v="0"/>
    <n v="6"/>
    <n v="10000"/>
    <s v="Ivan Reitman"/>
    <s v="Ivan Reitman"/>
    <s v="Robert Redford"/>
    <s v="United States"/>
    <n v="40000000"/>
    <n v="93151591"/>
    <s v="Universal Pictures"/>
    <n v="116"/>
  </r>
  <r>
    <x v="4"/>
    <x v="6"/>
    <s v="September 19, 1986 "/>
    <x v="5"/>
    <x v="0"/>
    <n v="5.9"/>
    <n v="2800"/>
    <s v="Richard Franklin"/>
    <s v="Lee David Zlotoff"/>
    <s v="Terence Stamp"/>
    <s v="United Kingdom"/>
    <n v="0"/>
    <n v="1720450"/>
    <s v="Cannon Screen Entertainment"/>
    <n v="103"/>
  </r>
  <r>
    <x v="5"/>
    <x v="6"/>
    <s v="May 2, 1986 "/>
    <x v="2"/>
    <x v="0"/>
    <n v="6.4"/>
    <n v="1600"/>
    <s v="Richard Pryor"/>
    <s v="Rocco Urbisci"/>
    <s v="Richard Pryor"/>
    <s v="United States"/>
    <n v="14000000"/>
    <n v="18034150"/>
    <s v="Columbia Pictures"/>
    <n v="97"/>
  </r>
  <r>
    <x v="2"/>
    <x v="6"/>
    <s v="January 16, 1987 "/>
    <x v="11"/>
    <x v="0"/>
    <n v="6"/>
    <n v="4700"/>
    <s v="Gary Sherman"/>
    <s v="Michael Patrick Goodman"/>
    <s v="Rutger Hauer"/>
    <s v="United States"/>
    <n v="0"/>
    <n v="7555000"/>
    <s v="New World Pictures"/>
    <n v="106"/>
  </r>
  <r>
    <x v="0"/>
    <x v="6"/>
    <s v="June 27, 1986 "/>
    <x v="0"/>
    <x v="0"/>
    <n v="4.8"/>
    <n v="1400"/>
    <s v="Albert Magnoli"/>
    <s v="Evan Archerd"/>
    <s v="Mitchell Gaylord"/>
    <s v="United States"/>
    <n v="0"/>
    <n v="4845724"/>
    <s v="Lorimar Productions"/>
    <n v="102"/>
  </r>
  <r>
    <x v="6"/>
    <x v="6"/>
    <s v="December 25, 1986 "/>
    <x v="3"/>
    <x v="0"/>
    <n v="6"/>
    <n v="6200"/>
    <s v="Sidney Lumet"/>
    <s v="James Cresson"/>
    <s v="Jane Fonda"/>
    <s v="United States"/>
    <n v="15000000"/>
    <n v="25147055"/>
    <s v="American Filmworks"/>
    <n v="103"/>
  </r>
  <r>
    <x v="3"/>
    <x v="6"/>
    <s v="January 23, 1987 "/>
    <x v="11"/>
    <x v="0"/>
    <n v="6.4"/>
    <n v="3800"/>
    <s v="Bruce Beresford"/>
    <s v="Beth Henley"/>
    <s v="Diane Keaton"/>
    <s v="United States"/>
    <n v="20000000"/>
    <n v="22905522"/>
    <s v="De Laurentiis Entertainment Group (DEG)"/>
    <n v="105"/>
  </r>
  <r>
    <x v="3"/>
    <x v="6"/>
    <s v="July 2, 1986 "/>
    <x v="1"/>
    <x v="0"/>
    <n v="5"/>
    <n v="3200"/>
    <s v="Prince"/>
    <s v="Becky Johnston"/>
    <s v="Prince"/>
    <s v="United States"/>
    <n v="0"/>
    <n v="10090429"/>
    <s v="Warner Bros."/>
    <n v="100"/>
  </r>
  <r>
    <x v="3"/>
    <x v="6"/>
    <s v="November 5, 1986 "/>
    <x v="10"/>
    <x v="0"/>
    <n v="7.1"/>
    <n v="2100"/>
    <s v="Nadia Tass"/>
    <s v="David Parker"/>
    <s v="Colin Friels"/>
    <s v="Australia"/>
    <n v="0"/>
    <m/>
    <s v="Cascade Films"/>
    <n v="85"/>
  </r>
  <r>
    <x v="3"/>
    <x v="6"/>
    <s v="January 9, 1987 "/>
    <x v="11"/>
    <x v="0"/>
    <n v="3.5"/>
    <n v="2200"/>
    <s v="George Mendeluk"/>
    <s v="Janis Allen"/>
    <s v="Sally Kellerman"/>
    <s v="Canada"/>
    <n v="0"/>
    <n v="2147228"/>
    <s v="TMS Pictures"/>
    <n v="96"/>
  </r>
  <r>
    <x v="0"/>
    <x v="6"/>
    <s v="May 22, 1987 "/>
    <x v="2"/>
    <x v="0"/>
    <n v="5.8"/>
    <n v="1400"/>
    <s v="Marco Bellocchio"/>
    <s v="Marco Bellocchio"/>
    <s v="Maruschka Detmers"/>
    <s v="Italy"/>
    <n v="0"/>
    <n v="546904"/>
    <s v="L.P. Film"/>
    <n v="114"/>
  </r>
  <r>
    <x v="0"/>
    <x v="6"/>
    <s v="April 18, 1986 "/>
    <x v="7"/>
    <x v="0"/>
    <n v="5.6"/>
    <n v="3200"/>
    <s v="Julien Temple"/>
    <s v="Colin MacInnes"/>
    <s v="Patsy Kensit"/>
    <s v="United Kingdom"/>
    <n v="0"/>
    <n v="930211"/>
    <s v="Goldcrest Films International"/>
    <n v="108"/>
  </r>
  <r>
    <x v="3"/>
    <x v="6"/>
    <s v="November 28, 1986 "/>
    <x v="10"/>
    <x v="0"/>
    <n v="4.7"/>
    <n v="1800"/>
    <s v="Jeffrey Delman"/>
    <s v="Jeffrey Delman"/>
    <s v="Scott Valentine"/>
    <s v="United States"/>
    <n v="0"/>
    <n v="2750741"/>
    <s v="Scary Stuff"/>
    <n v="93"/>
  </r>
  <r>
    <x v="2"/>
    <x v="6"/>
    <s v="September 12, 1986 "/>
    <x v="5"/>
    <x v="0"/>
    <n v="5.8"/>
    <n v="2600"/>
    <s v="Sam Firstenberg"/>
    <s v="James Booth"/>
    <s v="Michael Dudikoff"/>
    <s v="United States"/>
    <n v="4000000"/>
    <n v="4679650"/>
    <s v="The Cannon Group"/>
    <n v="104"/>
  </r>
  <r>
    <x v="2"/>
    <x v="6"/>
    <s v="March 13, 1987 "/>
    <x v="9"/>
    <x v="0"/>
    <n v="5.6"/>
    <n v="1900"/>
    <s v="Dick Richards"/>
    <s v="William Goldman"/>
    <s v="Burt Reynolds"/>
    <s v="United States"/>
    <n v="17000000"/>
    <n v="2793214"/>
    <s v="Escalante Productions"/>
    <n v="101"/>
  </r>
  <r>
    <x v="3"/>
    <x v="6"/>
    <s v="May 16, 1986 "/>
    <x v="2"/>
    <x v="0"/>
    <n v="5.8"/>
    <n v="2600"/>
    <s v="Alan Alda"/>
    <s v="Alan Alda"/>
    <s v="Alan Alda"/>
    <s v="United States"/>
    <n v="0"/>
    <n v="14205021"/>
    <s v="Universal Pictures"/>
    <n v="106"/>
  </r>
  <r>
    <x v="3"/>
    <x v="6"/>
    <s v="May 9, 1986 "/>
    <x v="2"/>
    <x v="0"/>
    <n v="5.0999999999999996"/>
    <n v="1800"/>
    <s v="William Fruet"/>
    <s v="Barney Cohen"/>
    <s v="Martin Hewitt"/>
    <s v="Canada"/>
    <n v="0"/>
    <m/>
    <s v="Marquis"/>
    <n v="91"/>
  </r>
  <r>
    <x v="2"/>
    <x v="6"/>
    <s v="July 25, 1986 "/>
    <x v="1"/>
    <x v="0"/>
    <n v="5.4"/>
    <n v="1400"/>
    <s v="Richard Tuggle"/>
    <s v="Tony Kayden"/>
    <s v="Anthony Michael Hall"/>
    <s v="United States"/>
    <n v="0"/>
    <n v="5099316"/>
    <s v="Columbia Pictures"/>
    <n v="93"/>
  </r>
  <r>
    <x v="6"/>
    <x v="6"/>
    <s v="January 2, 1987 "/>
    <x v="11"/>
    <x v="0"/>
    <n v="5.7"/>
    <n v="3100"/>
    <s v="Emilio Estevez"/>
    <s v="Emilio Estevez"/>
    <s v="Emilio Estevez"/>
    <s v="United States"/>
    <n v="0"/>
    <n v="5715174"/>
    <s v="Gladden Entertainment"/>
    <n v="109"/>
  </r>
  <r>
    <x v="1"/>
    <x v="6"/>
    <s v="August 29, 1986 "/>
    <x v="8"/>
    <x v="0"/>
    <n v="3.2"/>
    <n v="5000"/>
    <s v="Jim Goddard"/>
    <s v="John Kohn"/>
    <s v="Sean Penn"/>
    <s v="United Kingdom"/>
    <n v="17000000"/>
    <n v="2315683"/>
    <s v="HandMade Films"/>
    <n v="97"/>
  </r>
  <r>
    <x v="0"/>
    <x v="6"/>
    <s v="January 31, 1986 "/>
    <x v="11"/>
    <x v="0"/>
    <n v="5.7"/>
    <n v="2700"/>
    <s v="Sidney Lumet"/>
    <s v="David Himmelstein"/>
    <s v="Richard Gere"/>
    <s v="United States"/>
    <n v="16000000"/>
    <n v="3800000"/>
    <s v="Lorimar Productions"/>
    <n v="111"/>
  </r>
  <r>
    <x v="2"/>
    <x v="6"/>
    <s v="August 8, 1986 "/>
    <x v="8"/>
    <x v="0"/>
    <n v="4.7"/>
    <n v="1400"/>
    <s v="Blake Edwards"/>
    <s v="Blake Edwards"/>
    <s v="Ted Danson"/>
    <s v="United States"/>
    <n v="0"/>
    <n v="6029824"/>
    <s v="Blake Edwards"/>
    <n v="90"/>
  </r>
  <r>
    <x v="2"/>
    <x v="6"/>
    <s v="October 31, 1986 "/>
    <x v="4"/>
    <x v="0"/>
    <n v="5.2"/>
    <n v="1200"/>
    <s v="Director"/>
    <s v="Mark Feldberg"/>
    <s v="Michael Schoeffling"/>
    <s v="United States"/>
    <n v="0"/>
    <n v="140980"/>
    <s v="Delphi V Productions"/>
    <n v="102"/>
  </r>
  <r>
    <x v="3"/>
    <x v="6"/>
    <s v="January 24, 1986 "/>
    <x v="11"/>
    <x v="0"/>
    <n v="5.6"/>
    <n v="1900"/>
    <s v="David Beaird"/>
    <s v="David Beaird"/>
    <s v="Deborah Foreman"/>
    <s v="United States"/>
    <n v="0"/>
    <n v="4781448"/>
    <s v="Marimark Productions"/>
    <n v="97"/>
  </r>
  <r>
    <x v="1"/>
    <x v="6"/>
    <s v="January 29, 1988 "/>
    <x v="11"/>
    <x v="0"/>
    <n v="5.7"/>
    <n v="2800"/>
    <s v="John Hough"/>
    <s v="W.E. Johns"/>
    <s v="Neil Dickson"/>
    <s v="United Kingdom"/>
    <n v="0"/>
    <m/>
    <s v="Compact Yellowbill"/>
    <n v="108"/>
  </r>
  <r>
    <x v="0"/>
    <x v="6"/>
    <s v="September 26, 1986 "/>
    <x v="5"/>
    <x v="0"/>
    <n v="5.4"/>
    <n v="2500"/>
    <s v="Bob Swaim"/>
    <s v="Edward Behr"/>
    <s v="Sigourney Weaver"/>
    <s v="United Kingdom"/>
    <n v="0"/>
    <n v="1131399"/>
    <s v="Centurion"/>
    <n v="90"/>
  </r>
  <r>
    <x v="0"/>
    <x v="6"/>
    <s v="November 14, 1986 "/>
    <x v="10"/>
    <x v="0"/>
    <n v="5.9"/>
    <n v="2300"/>
    <s v="Moshé Mizrahi"/>
    <s v="Moshé Mizrahi"/>
    <s v="Tom Hanks"/>
    <s v="Israel"/>
    <n v="0"/>
    <n v="278623"/>
    <s v="Delphi V Productions"/>
    <n v="98"/>
  </r>
  <r>
    <x v="3"/>
    <x v="6"/>
    <s v="November 14, 1986 "/>
    <x v="10"/>
    <x v="0"/>
    <n v="7.2"/>
    <n v="8000"/>
    <s v="Denys Arcand"/>
    <s v="Denys Arcand"/>
    <s v="Dominique Michel"/>
    <s v="Canada"/>
    <n v="0"/>
    <n v="1915792"/>
    <s v="Corporation Image M &amp; M"/>
    <n v="101"/>
  </r>
  <r>
    <x v="3"/>
    <x v="6"/>
    <s v="September 12, 1986 "/>
    <x v="5"/>
    <x v="0"/>
    <n v="3.2"/>
    <n v="1100"/>
    <s v="Mark Griffiths"/>
    <s v="Mark Griffiths"/>
    <s v="James Karen"/>
    <s v="United States"/>
    <n v="0"/>
    <n v="78068"/>
    <s v="Chroma III Productions"/>
    <n v="88"/>
  </r>
  <r>
    <x v="5"/>
    <x v="6"/>
    <s v="January 17, 1986 "/>
    <x v="11"/>
    <x v="0"/>
    <n v="5.3"/>
    <n v="1100"/>
    <s v="Charles Jarrott"/>
    <s v="Douglas Bowie"/>
    <s v="Nicolas Cage"/>
    <s v="Canada"/>
    <n v="0"/>
    <n v="275000"/>
    <s v="Canadian Broadcasting Corporation (CBC)"/>
    <n v="100"/>
  </r>
  <r>
    <x v="3"/>
    <x v="6"/>
    <s v="December 25, 1986 "/>
    <x v="3"/>
    <x v="0"/>
    <n v="6.8"/>
    <n v="3400"/>
    <s v="Gene Saks"/>
    <s v="Neil Simon"/>
    <s v="Blythe Danner"/>
    <s v="United States"/>
    <n v="18000000"/>
    <n v="11957943"/>
    <s v="Rastar Pictures"/>
    <n v="108"/>
  </r>
  <r>
    <x v="3"/>
    <x v="6"/>
    <s v="January 17, 1986 "/>
    <x v="11"/>
    <x v="0"/>
    <n v="5.4"/>
    <n v="565"/>
    <s v="Paul Bartel"/>
    <s v="Tim Conway"/>
    <s v="Tim Conway"/>
    <s v="United States"/>
    <n v="0"/>
    <m/>
    <s v="Orion Pictures"/>
    <n v="89"/>
  </r>
  <r>
    <x v="3"/>
    <x v="6"/>
    <s v="November 14, 1986 "/>
    <x v="10"/>
    <x v="0"/>
    <n v="5.6"/>
    <n v="454"/>
    <s v="Paul Schneider"/>
    <s v="Alan Friedman"/>
    <s v="Pamela Adlon"/>
    <s v="United States"/>
    <n v="0"/>
    <n v="277405"/>
    <s v="Griffon Productions"/>
    <n v="86"/>
  </r>
  <r>
    <x v="3"/>
    <x v="6"/>
    <s v="March 28, 1986 "/>
    <x v="9"/>
    <x v="0"/>
    <n v="7.3"/>
    <n v="4900"/>
    <s v="Federico Fellini"/>
    <s v="Federico Fellini"/>
    <s v="Marcello Mastroianni"/>
    <s v="Italy"/>
    <n v="0"/>
    <n v="837623"/>
    <s v="Produzioni Europee Associate (PEA)"/>
    <n v="125"/>
  </r>
  <r>
    <x v="0"/>
    <x v="6"/>
    <s v="October 3, 1986 "/>
    <x v="4"/>
    <x v="0"/>
    <n v="7.4"/>
    <n v="4700"/>
    <s v="Bertrand Tavernier"/>
    <s v="David Rayfiel"/>
    <s v="Dexter Gordon"/>
    <s v="United States"/>
    <n v="0"/>
    <n v="3272593"/>
    <s v="Little Bear"/>
    <n v="133"/>
  </r>
  <r>
    <x v="0"/>
    <x v="6"/>
    <s v="April 25, 1986 "/>
    <x v="7"/>
    <x v="0"/>
    <n v="5.9"/>
    <n v="906"/>
    <s v="Jack Fisk"/>
    <s v="Naomi Foner"/>
    <s v="Sissy Spacek"/>
    <s v="United States"/>
    <n v="10000000"/>
    <n v="4743287"/>
    <s v="Rastar Films"/>
    <n v="88"/>
  </r>
  <r>
    <x v="0"/>
    <x v="6"/>
    <s v="February 19, 1986 "/>
    <x v="6"/>
    <x v="0"/>
    <n v="7.2"/>
    <n v="2800"/>
    <s v="Bill Sherwood"/>
    <s v="Bill Sherwood"/>
    <s v="John Bolger"/>
    <s v="United States"/>
    <n v="0"/>
    <m/>
    <s v="Rondo Productions"/>
    <n v="90"/>
  </r>
  <r>
    <x v="3"/>
    <x v="6"/>
    <s v="August 22, 1986 "/>
    <x v="8"/>
    <x v="0"/>
    <n v="5.9"/>
    <n v="783"/>
    <s v="John Byrum"/>
    <s v="Steve Zacharias"/>
    <s v="Michael O'Keefe"/>
    <s v="United States"/>
    <n v="0"/>
    <m/>
    <s v="Paramount Pictures"/>
    <n v="88"/>
  </r>
  <r>
    <x v="1"/>
    <x v="6"/>
    <s v="November 7, 1986 "/>
    <x v="10"/>
    <x v="0"/>
    <n v="5.6"/>
    <n v="1600"/>
    <s v="Daryl Duke"/>
    <s v="John Briley"/>
    <s v="Bryan Brown"/>
    <s v="United States"/>
    <n v="25000000"/>
    <n v="4007250"/>
    <s v="De Laurentiis Entertainment Group (DEG)"/>
    <n v="127"/>
  </r>
  <r>
    <x v="10"/>
    <x v="6"/>
    <s v="June 6, 1986 "/>
    <x v="0"/>
    <x v="0"/>
    <n v="6"/>
    <n v="2500"/>
    <s v="Directors"/>
    <s v="George Arthur Bloom"/>
    <s v="Danny DeVito"/>
    <s v="United States"/>
    <n v="0"/>
    <n v="5958456"/>
    <s v="Sunbow Productions"/>
    <n v="86"/>
  </r>
  <r>
    <x v="3"/>
    <x v="6"/>
    <s v="October 3, 1986 "/>
    <x v="4"/>
    <x v="0"/>
    <n v="4.2"/>
    <n v="616"/>
    <s v="Bob Weinstein"/>
    <s v="Bob Weinstein"/>
    <s v="Daniel Jordano"/>
    <s v="United States"/>
    <n v="0"/>
    <n v="2669366"/>
    <s v="Miramax"/>
    <n v="102"/>
  </r>
  <r>
    <x v="0"/>
    <x v="6"/>
    <s v="January 29, 1987 "/>
    <x v="11"/>
    <x v="1"/>
    <n v="7.6"/>
    <n v="2100"/>
    <s v="Tom Moore"/>
    <s v="Marsha Norman"/>
    <s v="Sissy Spacek"/>
    <s v="United States"/>
    <n v="0"/>
    <n v="441863"/>
    <s v="Aaron Spelling Productions"/>
    <n v="96"/>
  </r>
  <r>
    <x v="2"/>
    <x v="6"/>
    <s v="May 30, 1986 "/>
    <x v="2"/>
    <x v="0"/>
    <n v="5.2"/>
    <n v="879"/>
    <s v="Andrew Lane"/>
    <s v="Wayne Crawford"/>
    <s v="Wayne Crawford"/>
    <s v="United States"/>
    <n v="0"/>
    <n v="1943751"/>
    <s v="Balcor Film Investors"/>
    <n v="105"/>
  </r>
  <r>
    <x v="2"/>
    <x v="6"/>
    <s v="March 7, 1986 "/>
    <x v="9"/>
    <x v="0"/>
    <n v="5.2"/>
    <n v="543"/>
    <s v="Paul Nicholas"/>
    <s v="Paul Nicholas"/>
    <s v="Shari Shattuck"/>
    <s v="United States"/>
    <n v="0"/>
    <n v="3136701"/>
    <s v="The Cannon Group"/>
    <n v="97"/>
  </r>
  <r>
    <x v="2"/>
    <x v="6"/>
    <s v="May 2, 1986 "/>
    <x v="2"/>
    <x v="0"/>
    <n v="4.4000000000000004"/>
    <n v="1100"/>
    <s v="Michelle Manning"/>
    <s v="Ross Macdonald"/>
    <s v="Judd Nelson"/>
    <s v="United States"/>
    <n v="10000000"/>
    <n v="6947787"/>
    <s v="Paramount Pictures"/>
    <n v="83"/>
  </r>
  <r>
    <x v="3"/>
    <x v="6"/>
    <s v="October 10, 1986 "/>
    <x v="4"/>
    <x v="0"/>
    <n v="6"/>
    <n v="1400"/>
    <s v="Blake Edwards"/>
    <s v="Milton Wexler"/>
    <s v="Jack Lemmon"/>
    <s v="United States"/>
    <n v="0"/>
    <n v="4079895"/>
    <s v="Blake Edwards"/>
    <n v="102"/>
  </r>
  <r>
    <x v="2"/>
    <x v="6"/>
    <s v="October 31, 1986 "/>
    <x v="4"/>
    <x v="0"/>
    <n v="4.5999999999999996"/>
    <n v="258"/>
    <s v="Zoran Perisic"/>
    <s v="Thom Keyes"/>
    <s v="Scott McGinnis"/>
    <s v="United Kingdom"/>
    <n v="18000000"/>
    <n v="2295500"/>
    <s v="J&amp;M Entertainment"/>
    <n v="105"/>
  </r>
  <r>
    <x v="3"/>
    <x v="6"/>
    <s v="October 1, 1986 "/>
    <x v="4"/>
    <x v="0"/>
    <n v="7"/>
    <n v="2700"/>
    <s v="Bertrand Blier"/>
    <s v="Bertrand Blier"/>
    <s v="Gérard Depardieu"/>
    <s v="France"/>
    <n v="0"/>
    <n v="925952"/>
    <s v="Ciné Valse"/>
    <n v="84"/>
  </r>
  <r>
    <x v="6"/>
    <x v="6"/>
    <s v="April 2, 1986 "/>
    <x v="7"/>
    <x v="8"/>
    <n v="4.9000000000000004"/>
    <n v="503"/>
    <s v="Alan J. Pakula"/>
    <s v="Jon Boorstin"/>
    <s v="Kristy McNichol"/>
    <s v="United States"/>
    <n v="0"/>
    <n v="502237"/>
    <s v="Metro-Goldwyn-Mayer (MGM)"/>
    <n v="104"/>
  </r>
  <r>
    <x v="2"/>
    <x v="6"/>
    <s v="May 9, 1986 "/>
    <x v="2"/>
    <x v="0"/>
    <n v="5.6"/>
    <n v="1200"/>
    <s v="Albert Pyun"/>
    <s v="Scott Fields"/>
    <s v="John Stockwell"/>
    <s v="United States"/>
    <n v="0"/>
    <n v="2390525"/>
    <s v="Golan-Globus Productions"/>
    <n v="95"/>
  </r>
  <r>
    <x v="14"/>
    <x v="6"/>
    <s v="July 10, 1987 "/>
    <x v="1"/>
    <x v="0"/>
    <n v="6.2"/>
    <n v="2000"/>
    <s v="Simon Langton"/>
    <s v="Julian Bond"/>
    <s v="Michael Caine"/>
    <s v="United Kingdom"/>
    <n v="0"/>
    <n v="1500000"/>
    <s v="Portreeve"/>
    <n v="100"/>
  </r>
  <r>
    <x v="10"/>
    <x v="6"/>
    <s v="March 21, 1986 "/>
    <x v="9"/>
    <x v="0"/>
    <n v="5.5"/>
    <n v="2200"/>
    <s v="Dale Schott"/>
    <s v="Peter Sauder"/>
    <s v="Maxine Miller"/>
    <s v="Canada"/>
    <n v="0"/>
    <n v="8540346"/>
    <s v="Nelvana"/>
    <n v="76"/>
  </r>
  <r>
    <x v="2"/>
    <x v="6"/>
    <s v="February 14, 1986 "/>
    <x v="6"/>
    <x v="0"/>
    <n v="4.8"/>
    <n v="153"/>
    <s v="Dominic Orlando"/>
    <s v="Leon Isaac Kennedy"/>
    <s v="Leon Isaac Kennedy"/>
    <s v="United States"/>
    <n v="0"/>
    <n v="601451"/>
    <s v="Grace"/>
    <n v="87"/>
  </r>
  <r>
    <x v="2"/>
    <x v="6"/>
    <s v="December 19, 1986 "/>
    <x v="3"/>
    <x v="21"/>
    <n v="4.0999999999999996"/>
    <n v="1900"/>
    <s v="Renny Harlin"/>
    <s v="Renny Harlin"/>
    <s v="Mike Norris"/>
    <s v="United States"/>
    <n v="3401376"/>
    <n v="3388020"/>
    <s v="Cinema Group Ventures"/>
    <n v="95"/>
  </r>
  <r>
    <x v="0"/>
    <x v="6"/>
    <s v="April 18, 1986 "/>
    <x v="7"/>
    <x v="0"/>
    <n v="6.6"/>
    <n v="937"/>
    <s v="Eugene Corr"/>
    <s v="Linda Remy"/>
    <s v="Jon Voight"/>
    <s v="United States"/>
    <n v="0"/>
    <n v="416393"/>
    <s v="Carson Productions"/>
    <n v="105"/>
  </r>
  <r>
    <x v="3"/>
    <x v="6"/>
    <s v="August 22, 1986 "/>
    <x v="8"/>
    <x v="0"/>
    <n v="5.7"/>
    <n v="818"/>
    <s v="Robert Mandel"/>
    <s v="Alan Ormsby"/>
    <s v="Michael Keaton"/>
    <s v="United States"/>
    <n v="0"/>
    <n v="1254040"/>
    <s v="Kings Road Entertainment"/>
    <n v="101"/>
  </r>
  <r>
    <x v="0"/>
    <x v="6"/>
    <s v="March 13, 1987 "/>
    <x v="9"/>
    <x v="0"/>
    <n v="7.7"/>
    <n v="3800"/>
    <s v="Eliseo Subiela"/>
    <s v="Eliseo Subiela"/>
    <s v="Lorenzo Quinteros"/>
    <s v="Argentina"/>
    <n v="600000"/>
    <m/>
    <s v="Cinequanon"/>
    <n v="105"/>
  </r>
  <r>
    <x v="8"/>
    <x v="6"/>
    <s v="November 26, 1986 "/>
    <x v="10"/>
    <x v="0"/>
    <n v="7.2"/>
    <n v="1000"/>
    <s v="Carroll Ballard"/>
    <s v="Kent Stowell"/>
    <s v="Hugh Duncan Bigney Mitchell"/>
    <s v="United States"/>
    <n v="0"/>
    <n v="781727"/>
    <s v="Hyperion Pictures"/>
    <n v="89"/>
  </r>
  <r>
    <x v="0"/>
    <x v="6"/>
    <d v="1986-10-01T00:00:00"/>
    <x v="22"/>
    <x v="0"/>
    <n v="6.7"/>
    <n v="377"/>
    <s v="Bruce Beresford"/>
    <s v="Bruce Beresford"/>
    <s v="Kristina Nehm"/>
    <s v="Australia"/>
    <n v="0"/>
    <m/>
    <s v="Fringe Dwellers Productions"/>
    <n v="98"/>
  </r>
  <r>
    <x v="0"/>
    <x v="6"/>
    <s v="March 21, 1986 "/>
    <x v="9"/>
    <x v="0"/>
    <n v="5.9"/>
    <n v="735"/>
    <s v="Allan Burns"/>
    <s v="Allan Burns"/>
    <s v="Mary Tyler Moore"/>
    <s v="United States"/>
    <n v="0"/>
    <n v="6408791"/>
    <s v="MTM Enterprises"/>
    <n v="110"/>
  </r>
  <r>
    <x v="5"/>
    <x v="6"/>
    <s v="September 5, 1986 "/>
    <x v="5"/>
    <x v="14"/>
    <n v="6"/>
    <n v="367"/>
    <s v="Henning Carlsen"/>
    <s v="Henning Carlsen"/>
    <s v="Donald Sutherland"/>
    <s v="Denmark"/>
    <n v="0"/>
    <n v="583800"/>
    <s v="Caméras Continentales"/>
    <n v="90"/>
  </r>
  <r>
    <x v="2"/>
    <x v="6"/>
    <s v="April 4, 1986 "/>
    <x v="7"/>
    <x v="0"/>
    <n v="5"/>
    <n v="533"/>
    <s v="Gideon Amir"/>
    <s v="Malcolm Barbour"/>
    <s v="David Carradine"/>
    <s v="United States"/>
    <n v="0"/>
    <n v="2497233"/>
    <m/>
    <n v="90"/>
  </r>
  <r>
    <x v="2"/>
    <x v="6"/>
    <s v="October 3, 1986 "/>
    <x v="4"/>
    <x v="0"/>
    <n v="5"/>
    <n v="592"/>
    <s v="Fred Olen Ray"/>
    <s v="T.L. Lankford"/>
    <s v="David Carradine"/>
    <s v="United States"/>
    <n v="1500000"/>
    <m/>
    <s v="Cinetel Films"/>
    <n v="86"/>
  </r>
  <r>
    <x v="0"/>
    <x v="6"/>
    <d v="1987-02-01T00:00:00"/>
    <x v="23"/>
    <x v="0"/>
    <n v="6.8"/>
    <n v="840"/>
    <s v="Andrey Konchalovskiy"/>
    <s v="Tom Kempinski"/>
    <s v="Julie Andrews"/>
    <s v="United States"/>
    <n v="0"/>
    <n v="8736"/>
    <s v="Golan-Globus Productions"/>
    <n v="107"/>
  </r>
  <r>
    <x v="2"/>
    <x v="6"/>
    <s v="August 29, 1986 "/>
    <x v="8"/>
    <x v="0"/>
    <n v="5.3"/>
    <n v="453"/>
    <s v="Paul Lynch"/>
    <s v="John Sheppard"/>
    <s v="Jonathan Crombie"/>
    <s v="Canada"/>
    <n v="0"/>
    <n v="2995527"/>
    <s v="Simcom Limited"/>
    <n v="90"/>
  </r>
  <r>
    <x v="0"/>
    <x v="6"/>
    <s v="December 12, 1986 "/>
    <x v="3"/>
    <x v="0"/>
    <n v="5.8"/>
    <n v="525"/>
    <s v="Jerrold Freedman"/>
    <s v="Richard Wesley"/>
    <s v="Victor Love"/>
    <s v="United States"/>
    <n v="2000000"/>
    <n v="1301121"/>
    <s v="American Playhouse"/>
    <n v="111"/>
  </r>
  <r>
    <x v="0"/>
    <x v="6"/>
    <s v="February 6, 1986 "/>
    <x v="6"/>
    <x v="15"/>
    <n v="7.2"/>
    <n v="3100"/>
    <s v="Fons Rademakers"/>
    <s v="Gerard Soeteman"/>
    <s v="Derek de Lint"/>
    <s v="Netherlands"/>
    <n v="0"/>
    <n v="512403"/>
    <s v="Fons Rademakers Produktie"/>
    <n v="144"/>
  </r>
  <r>
    <x v="3"/>
    <x v="6"/>
    <s v="November 7, 1986 "/>
    <x v="10"/>
    <x v="0"/>
    <n v="5.5"/>
    <n v="754"/>
    <s v="Evelyn Purcell"/>
    <s v="Beth Henley"/>
    <s v="Rosanna Arquette"/>
    <s v="United States"/>
    <n v="0"/>
    <n v="563358"/>
    <s v="Island Pictures"/>
    <n v="107"/>
  </r>
  <r>
    <x v="0"/>
    <x v="6"/>
    <s v="February 6, 1987 "/>
    <x v="6"/>
    <x v="0"/>
    <n v="3.7"/>
    <n v="922"/>
    <s v="Deran Sarafian"/>
    <s v="Deran Sarafian"/>
    <s v="Dennis Christopher"/>
    <s v="United States"/>
    <n v="0"/>
    <m/>
    <s v="Continental Motion Pictures"/>
    <n v="90"/>
  </r>
  <r>
    <x v="2"/>
    <x v="6"/>
    <d v="1986-04-01T00:00:00"/>
    <x v="24"/>
    <x v="0"/>
    <n v="4"/>
    <n v="437"/>
    <s v="Frank Harris"/>
    <s v="Leo Fong"/>
    <s v="Leo Fong"/>
    <s v="United States"/>
    <n v="0"/>
    <m/>
    <s v="Action Communications"/>
    <n v="90"/>
  </r>
  <r>
    <x v="0"/>
    <x v="6"/>
    <s v="August 15, 1986 "/>
    <x v="8"/>
    <x v="0"/>
    <n v="5.9"/>
    <n v="675"/>
    <s v="Claude Lelouch"/>
    <s v="Claude Lelouch"/>
    <s v="Anouk Aimée"/>
    <s v="France"/>
    <n v="0"/>
    <m/>
    <s v="Les Films 13"/>
    <n v="102"/>
  </r>
  <r>
    <x v="1"/>
    <x v="7"/>
    <s v="October 9, 1987 "/>
    <x v="4"/>
    <x v="0"/>
    <n v="8.1"/>
    <n v="402000"/>
    <s v="Rob Reiner"/>
    <s v="William Goldman"/>
    <s v="Cary Elwes"/>
    <s v="United Kingdom"/>
    <n v="16000000"/>
    <n v="30902642"/>
    <s v="Act III Communications"/>
    <n v="98"/>
  </r>
  <r>
    <x v="3"/>
    <x v="7"/>
    <s v="July 31, 1987 "/>
    <x v="1"/>
    <x v="0"/>
    <n v="7.3"/>
    <n v="128000"/>
    <s v="Joel Schumacher"/>
    <s v="Jan Fischer"/>
    <s v="Jason Patric"/>
    <s v="United States"/>
    <n v="0"/>
    <n v="32388898"/>
    <s v="Warner Bros."/>
    <n v="97"/>
  </r>
  <r>
    <x v="0"/>
    <x v="7"/>
    <s v="July 10, 1987 "/>
    <x v="1"/>
    <x v="0"/>
    <n v="8.3000000000000007"/>
    <n v="691000"/>
    <s v="Stanley Kubrick"/>
    <s v="Stanley Kubrick"/>
    <s v="Matthew Modine"/>
    <s v="United Kingdom"/>
    <n v="30000000"/>
    <n v="46357676"/>
    <s v="Natant"/>
    <n v="116"/>
  </r>
  <r>
    <x v="2"/>
    <x v="7"/>
    <s v="June 12, 1987 "/>
    <x v="0"/>
    <x v="0"/>
    <n v="7.8"/>
    <n v="381000"/>
    <s v="John McTiernan"/>
    <s v="Jim Thomas"/>
    <s v="Arnold Schwarzenegger"/>
    <s v="United States"/>
    <n v="15000000"/>
    <n v="98268458"/>
    <s v="Twentieth Century Fox"/>
    <n v="107"/>
  </r>
  <r>
    <x v="2"/>
    <x v="7"/>
    <s v="July 17, 1987 "/>
    <x v="1"/>
    <x v="0"/>
    <n v="7.5"/>
    <n v="240000"/>
    <s v="Paul Verhoeven"/>
    <s v="Edward Neumeier"/>
    <s v="Peter Weller"/>
    <s v="United States"/>
    <n v="13000000"/>
    <n v="53424681"/>
    <s v="Orion Pictures"/>
    <n v="102"/>
  </r>
  <r>
    <x v="0"/>
    <x v="7"/>
    <s v="August 21, 1987 "/>
    <x v="8"/>
    <x v="0"/>
    <n v="7"/>
    <n v="211000"/>
    <s v="Emile Ardolino"/>
    <s v="Eleanor Bergstein"/>
    <s v="Patrick Swayze"/>
    <s v="United States"/>
    <n v="6000000"/>
    <n v="214577242"/>
    <s v="Great American Films Limited Partnership"/>
    <n v="100"/>
  </r>
  <r>
    <x v="1"/>
    <x v="7"/>
    <s v="July 3, 1987 "/>
    <x v="1"/>
    <x v="0"/>
    <n v="6.9"/>
    <n v="40000"/>
    <s v="Chris Columbus"/>
    <s v="David Simkins"/>
    <s v="Elisabeth Shue"/>
    <s v="United States"/>
    <n v="7000000"/>
    <n v="34368475"/>
    <s v="Touchstone Pictures"/>
    <n v="102"/>
  </r>
  <r>
    <x v="6"/>
    <x v="7"/>
    <s v="June 3, 1987 "/>
    <x v="0"/>
    <x v="0"/>
    <n v="7.9"/>
    <n v="289000"/>
    <s v="Brian De Palma"/>
    <s v="David Mamet"/>
    <s v="Kevin Costner"/>
    <s v="United States"/>
    <n v="25000000"/>
    <n v="76270454"/>
    <s v="Paramount Pictures"/>
    <n v="119"/>
  </r>
  <r>
    <x v="1"/>
    <x v="7"/>
    <s v="June 24, 1987 "/>
    <x v="0"/>
    <x v="0"/>
    <n v="7.1"/>
    <n v="176000"/>
    <s v="Mel Brooks"/>
    <s v="Mel Brooks"/>
    <s v="Mel Brooks"/>
    <s v="United States"/>
    <n v="22700000"/>
    <n v="38119483"/>
    <s v="Brooksfilms"/>
    <n v="96"/>
  </r>
  <r>
    <x v="3"/>
    <x v="7"/>
    <s v="April 17, 1987 "/>
    <x v="7"/>
    <x v="0"/>
    <n v="7.3"/>
    <n v="130000"/>
    <s v="Joel Coen"/>
    <s v="Ethan Coen"/>
    <s v="Nicolas Cage"/>
    <s v="United States"/>
    <n v="6000000"/>
    <n v="29180280"/>
    <s v="Circle Films"/>
    <n v="94"/>
  </r>
  <r>
    <x v="2"/>
    <x v="7"/>
    <s v="March 6, 1987 "/>
    <x v="9"/>
    <x v="0"/>
    <n v="7.6"/>
    <n v="243000"/>
    <s v="Richard Donner"/>
    <s v="Shane Black"/>
    <s v="Mel Gibson"/>
    <s v="United States"/>
    <n v="15000000"/>
    <n v="120207127"/>
    <s v="Warner Bros."/>
    <n v="109"/>
  </r>
  <r>
    <x v="2"/>
    <x v="7"/>
    <s v="January 8, 1988 "/>
    <x v="11"/>
    <x v="6"/>
    <n v="7"/>
    <n v="35000"/>
    <s v="Kathryn Bigelow"/>
    <s v="Kathryn Bigelow"/>
    <s v="Adrian Pasdar"/>
    <s v="United States"/>
    <n v="5000000"/>
    <n v="3369307"/>
    <s v="F/M"/>
    <n v="94"/>
  </r>
  <r>
    <x v="3"/>
    <x v="7"/>
    <s v="February 13, 1987 "/>
    <x v="6"/>
    <x v="0"/>
    <n v="5.9"/>
    <n v="30000"/>
    <s v="Michael Gottlieb"/>
    <s v="Edward Rugoff"/>
    <s v="Andrew McCarthy"/>
    <s v="United States"/>
    <n v="6000000"/>
    <n v="42721196"/>
    <s v="Gladden Entertainment"/>
    <n v="90"/>
  </r>
  <r>
    <x v="2"/>
    <x v="7"/>
    <s v="August 7, 1987 "/>
    <x v="8"/>
    <x v="0"/>
    <n v="5.4"/>
    <n v="38000"/>
    <s v="Gary Goddard"/>
    <s v="David Odell"/>
    <s v="Dolph Lundgren"/>
    <s v="United States"/>
    <n v="22000000"/>
    <n v="17336370"/>
    <s v="Golan-Globus Productions"/>
    <n v="106"/>
  </r>
  <r>
    <x v="0"/>
    <x v="7"/>
    <s v="September 18, 1987 "/>
    <x v="5"/>
    <x v="0"/>
    <n v="6.9"/>
    <n v="79000"/>
    <s v="Adrian Lyne"/>
    <s v="James Dearden"/>
    <s v="Michael Douglas"/>
    <s v="United States"/>
    <n v="14000000"/>
    <n v="320145693"/>
    <s v="Paramount Pictures"/>
    <n v="119"/>
  </r>
  <r>
    <x v="4"/>
    <x v="7"/>
    <s v="September 18, 1987 "/>
    <x v="5"/>
    <x v="0"/>
    <n v="7"/>
    <n v="108000"/>
    <s v="Clive Barker"/>
    <s v="Clive Barker"/>
    <s v="Andrew Robinson"/>
    <s v="United Kingdom"/>
    <n v="0"/>
    <n v="14575193"/>
    <s v="New World Pictures"/>
    <n v="94"/>
  </r>
  <r>
    <x v="2"/>
    <x v="7"/>
    <s v="December 25, 1987 "/>
    <x v="3"/>
    <x v="0"/>
    <n v="7.7"/>
    <n v="119000"/>
    <s v="Steven Spielberg"/>
    <s v="Tom Stoppard"/>
    <s v="Christian Bale"/>
    <s v="United States"/>
    <n v="35000000"/>
    <n v="22238696"/>
    <s v="Amblin Entertainment"/>
    <n v="153"/>
  </r>
  <r>
    <x v="2"/>
    <x v="7"/>
    <s v="August 14, 1987 "/>
    <x v="8"/>
    <x v="0"/>
    <n v="7.1"/>
    <n v="37000"/>
    <s v="Roger Donaldson"/>
    <s v="Kenneth Fearing"/>
    <s v="Kevin Costner"/>
    <s v="United States"/>
    <n v="15000000"/>
    <n v="35509515"/>
    <s v="Orion Pictures"/>
    <n v="114"/>
  </r>
  <r>
    <x v="3"/>
    <x v="7"/>
    <s v="June 12, 1987 "/>
    <x v="0"/>
    <x v="0"/>
    <n v="6.6"/>
    <n v="65000"/>
    <s v="George Miller"/>
    <s v="John Updike"/>
    <s v="Jack Nicholson"/>
    <s v="United States"/>
    <n v="22000000"/>
    <n v="63766510"/>
    <s v="Warner Bros."/>
    <n v="118"/>
  </r>
  <r>
    <x v="0"/>
    <x v="7"/>
    <s v="February 27, 1987 "/>
    <x v="6"/>
    <x v="0"/>
    <n v="7.1"/>
    <n v="29000"/>
    <s v="Howard Deutch"/>
    <s v="John Hughes"/>
    <s v="Eric Stoltz"/>
    <s v="United States"/>
    <n v="0"/>
    <n v="18553948"/>
    <s v="Hughes Entertainment"/>
    <n v="95"/>
  </r>
  <r>
    <x v="2"/>
    <x v="7"/>
    <s v="November 13, 1987 "/>
    <x v="10"/>
    <x v="0"/>
    <n v="6.7"/>
    <n v="144000"/>
    <s v="Paul Michael Glaser"/>
    <s v="Stephen King"/>
    <s v="Arnold Schwarzenegger"/>
    <s v="United States"/>
    <n v="27000000"/>
    <n v="38122105"/>
    <s v="TAFT Entertainment Pictures"/>
    <n v="101"/>
  </r>
  <r>
    <x v="6"/>
    <x v="7"/>
    <s v="February 6, 1987 "/>
    <x v="6"/>
    <x v="0"/>
    <n v="6.4"/>
    <n v="9000"/>
    <s v="Bob Rafelson"/>
    <s v="Ronald Bass"/>
    <s v="Debra Winger"/>
    <s v="United States"/>
    <n v="10500000"/>
    <n v="25205460"/>
    <s v="Amercent Films"/>
    <n v="102"/>
  </r>
  <r>
    <x v="4"/>
    <x v="7"/>
    <s v="March 6, 1987 "/>
    <x v="9"/>
    <x v="0"/>
    <n v="7.3"/>
    <n v="83000"/>
    <s v="Alan Parker"/>
    <s v="William Hjortsberg"/>
    <s v="Mickey Rourke"/>
    <s v="United Kingdom"/>
    <n v="17000000"/>
    <n v="17186348"/>
    <s v="Carolco International N.V."/>
    <n v="113"/>
  </r>
  <r>
    <x v="3"/>
    <x v="7"/>
    <s v="January 15, 1988 "/>
    <x v="11"/>
    <x v="0"/>
    <n v="7.1"/>
    <n v="53000"/>
    <s v="Norman Jewison"/>
    <s v="John Patrick Shanley"/>
    <s v="Cher"/>
    <s v="United States"/>
    <n v="15000000"/>
    <n v="80642217"/>
    <s v="Metro-Goldwyn-Mayer (MGM)"/>
    <n v="102"/>
  </r>
  <r>
    <x v="1"/>
    <x v="7"/>
    <s v="July 17, 1987 "/>
    <x v="1"/>
    <x v="0"/>
    <n v="3"/>
    <n v="42000"/>
    <s v="Joseph Sargent"/>
    <s v="Peter Benchley"/>
    <s v="Lorraine Gary"/>
    <s v="United States"/>
    <n v="23000000"/>
    <n v="51881013"/>
    <s v="Universal Pictures"/>
    <n v="89"/>
  </r>
  <r>
    <x v="6"/>
    <x v="7"/>
    <s v="December 11, 1987 "/>
    <x v="3"/>
    <x v="0"/>
    <n v="7.4"/>
    <n v="147000"/>
    <s v="Oliver Stone"/>
    <s v="Stanley Weiser"/>
    <s v="Charlie Sheen"/>
    <s v="United States"/>
    <n v="15000000"/>
    <n v="43848069"/>
    <s v="Twentieth Century Fox"/>
    <n v="126"/>
  </r>
  <r>
    <x v="5"/>
    <x v="7"/>
    <s v="January 15, 1988 "/>
    <x v="11"/>
    <x v="0"/>
    <n v="7.3"/>
    <n v="131000"/>
    <s v="Barry Levinson"/>
    <s v="Mitch Markowitz"/>
    <s v="Robin Williams"/>
    <s v="United States"/>
    <n v="13000000"/>
    <n v="123922370"/>
    <s v="Touchstone Pictures"/>
    <n v="121"/>
  </r>
  <r>
    <x v="7"/>
    <x v="7"/>
    <s v="February 27, 1987 "/>
    <x v="6"/>
    <x v="0"/>
    <n v="6.6"/>
    <n v="73000"/>
    <s v="Chuck Russell"/>
    <s v="Wes Craven"/>
    <s v="Heather Langenkamp"/>
    <s v="United States"/>
    <n v="4500000"/>
    <n v="44793222"/>
    <s v="New Line Cinema"/>
    <n v="96"/>
  </r>
  <r>
    <x v="3"/>
    <x v="7"/>
    <s v="November 25, 1987 "/>
    <x v="10"/>
    <x v="0"/>
    <n v="7.6"/>
    <n v="128000"/>
    <s v="John Hughes"/>
    <s v="John Hughes"/>
    <s v="Steve Martin"/>
    <s v="United States"/>
    <n v="30000000"/>
    <n v="49530280"/>
    <s v="Paramount Pictures"/>
    <n v="93"/>
  </r>
  <r>
    <x v="3"/>
    <x v="7"/>
    <s v="August 14, 1987 "/>
    <x v="8"/>
    <x v="0"/>
    <n v="6.8"/>
    <n v="34000"/>
    <s v="Steve Rash"/>
    <s v="Michael Swerdlick"/>
    <s v="Patrick Dempsey"/>
    <s v="United States"/>
    <n v="0"/>
    <n v="31623833"/>
    <s v="Touchstone Pictures"/>
    <n v="94"/>
  </r>
  <r>
    <x v="3"/>
    <x v="7"/>
    <s v="December 16, 1987 "/>
    <x v="3"/>
    <x v="0"/>
    <n v="6.9"/>
    <n v="55000"/>
    <s v="Garry Marshall"/>
    <s v="Leslie Dixon"/>
    <s v="Goldie Hawn"/>
    <s v="United States"/>
    <n v="22000000"/>
    <n v="26713187"/>
    <s v="Metro-Goldwyn-Mayer (MGM)"/>
    <n v="112"/>
  </r>
  <r>
    <x v="2"/>
    <x v="7"/>
    <s v="May 20, 1987 "/>
    <x v="2"/>
    <x v="0"/>
    <n v="6.5"/>
    <n v="111000"/>
    <s v="Tony Scott"/>
    <s v="Danilo Bach"/>
    <s v="Eddie Murphy"/>
    <s v="United States"/>
    <n v="28000000"/>
    <n v="299965036"/>
    <s v="Paramount Pictures"/>
    <n v="100"/>
  </r>
  <r>
    <x v="2"/>
    <x v="7"/>
    <s v="July 24, 1987 "/>
    <x v="1"/>
    <x v="0"/>
    <n v="3.7"/>
    <n v="44000"/>
    <s v="Sidney J. Furie"/>
    <s v="Jerry Siegel"/>
    <s v="Christopher Reeve"/>
    <s v="United Kingdom"/>
    <n v="17000000"/>
    <n v="15681020"/>
    <s v="Cannon Films"/>
    <n v="90"/>
  </r>
  <r>
    <x v="3"/>
    <x v="7"/>
    <s v="April 10, 1987 "/>
    <x v="7"/>
    <x v="0"/>
    <n v="6.5"/>
    <n v="31000"/>
    <s v="Herbert Ross"/>
    <s v="Jim Cash"/>
    <s v="Michael J. Fox"/>
    <s v="United States"/>
    <n v="12000000"/>
    <n v="110996879"/>
    <s v="Rastar Pictures"/>
    <n v="111"/>
  </r>
  <r>
    <x v="3"/>
    <x v="7"/>
    <s v="June 19, 1987 "/>
    <x v="0"/>
    <x v="0"/>
    <n v="7.6"/>
    <n v="41000"/>
    <s v="Bruce Robinson"/>
    <s v="Bruce Robinson"/>
    <s v="Richard E. Grant"/>
    <s v="United Kingdom"/>
    <n v="0"/>
    <n v="1628359"/>
    <s v="Cineplex Odeon Films"/>
    <n v="107"/>
  </r>
  <r>
    <x v="3"/>
    <x v="7"/>
    <s v="March 13, 1987 "/>
    <x v="9"/>
    <x v="0"/>
    <n v="7.7"/>
    <n v="152000"/>
    <s v="Sam Raimi"/>
    <s v="Sam Raimi"/>
    <s v="Bruce Campbell"/>
    <s v="United States"/>
    <n v="3600000"/>
    <n v="5923798"/>
    <s v="Renaissance Pictures"/>
    <n v="84"/>
  </r>
  <r>
    <x v="3"/>
    <x v="7"/>
    <s v="July 22, 1987 "/>
    <x v="1"/>
    <x v="0"/>
    <n v="6.6"/>
    <n v="18000"/>
    <s v="Carl Reiner"/>
    <s v="Stuart Birnbaum"/>
    <s v="Mark Harmon"/>
    <s v="United States"/>
    <n v="0"/>
    <n v="35659098"/>
    <s v="Paramount Pictures"/>
    <n v="97"/>
  </r>
  <r>
    <x v="2"/>
    <x v="7"/>
    <s v="July 1, 1987 "/>
    <x v="1"/>
    <x v="0"/>
    <n v="6.8"/>
    <n v="56000"/>
    <s v="Joe Dante"/>
    <s v="Chip Proser"/>
    <s v="Dennis Quaid"/>
    <s v="United States"/>
    <n v="27000000"/>
    <n v="25893810"/>
    <s v="Warner Bros."/>
    <n v="120"/>
  </r>
  <r>
    <x v="2"/>
    <x v="7"/>
    <s v="July 31, 1987 "/>
    <x v="1"/>
    <x v="0"/>
    <n v="6.7"/>
    <n v="91000"/>
    <s v="John Glen"/>
    <s v="Richard Maibaum"/>
    <s v="Timothy Dalton"/>
    <s v="United Kingdom"/>
    <n v="40000000"/>
    <n v="51186259"/>
    <s v="Eon Productions"/>
    <n v="130"/>
  </r>
  <r>
    <x v="2"/>
    <x v="7"/>
    <s v="February 13, 1987 "/>
    <x v="6"/>
    <x v="0"/>
    <n v="5.8"/>
    <n v="51000"/>
    <s v="Menahem Golan"/>
    <s v="Gary Conway"/>
    <s v="Sylvester Stallone"/>
    <s v="United States"/>
    <n v="25000000"/>
    <n v="16057580"/>
    <s v="The Cannon Group"/>
    <n v="93"/>
  </r>
  <r>
    <x v="5"/>
    <x v="7"/>
    <s v="April 15, 1988 "/>
    <x v="7"/>
    <x v="0"/>
    <n v="7.7"/>
    <n v="97000"/>
    <s v="Bernardo Bertolucci"/>
    <s v="Mark Peploe"/>
    <s v="John Lone"/>
    <s v="United Kingdom"/>
    <n v="0"/>
    <n v="43993869"/>
    <s v="Recorded Picture Company (RPC)"/>
    <n v="163"/>
  </r>
  <r>
    <x v="6"/>
    <x v="7"/>
    <s v="November 6, 1987 "/>
    <x v="10"/>
    <x v="0"/>
    <n v="6.4"/>
    <n v="19000"/>
    <s v="Marek Kanievska"/>
    <s v="Bret Easton Ellis"/>
    <s v="Andrew McCarthy"/>
    <s v="United States"/>
    <n v="0"/>
    <n v="12396383"/>
    <s v="Twentieth Century Fox"/>
    <n v="98"/>
  </r>
  <r>
    <x v="3"/>
    <x v="7"/>
    <s v="November 25, 1987 "/>
    <x v="10"/>
    <x v="0"/>
    <n v="6.1"/>
    <n v="50000"/>
    <s v="Leonard Nimoy"/>
    <s v="Coline Serreau"/>
    <s v="Tom Selleck"/>
    <s v="United States"/>
    <n v="11000000"/>
    <n v="167780960"/>
    <s v="Touchstone Pictures"/>
    <n v="102"/>
  </r>
  <r>
    <x v="5"/>
    <x v="7"/>
    <s v="July 24, 1987 "/>
    <x v="1"/>
    <x v="0"/>
    <n v="6.9"/>
    <n v="30000"/>
    <s v="Luis Valdez"/>
    <s v="Luis Valdez"/>
    <s v="Lou Diamond Phillips"/>
    <s v="United States"/>
    <n v="6500000"/>
    <n v="54215416"/>
    <s v="Columbia Pictures"/>
    <n v="108"/>
  </r>
  <r>
    <x v="3"/>
    <x v="7"/>
    <s v="July 10, 1987 "/>
    <x v="1"/>
    <x v="0"/>
    <n v="5.0999999999999996"/>
    <n v="14000"/>
    <s v="Joe Roth"/>
    <s v="Tim Metcalfe"/>
    <s v="Robert Carradine"/>
    <s v="United States"/>
    <n v="0"/>
    <n v="30063289"/>
    <s v="Twentieth Century Fox"/>
    <n v="88"/>
  </r>
  <r>
    <x v="2"/>
    <x v="7"/>
    <s v="August 14, 1987 "/>
    <x v="8"/>
    <x v="0"/>
    <n v="7"/>
    <n v="30000"/>
    <s v="Fred Dekker"/>
    <s v="Shane Black"/>
    <s v="Andre Gower"/>
    <s v="United States"/>
    <n v="12000000"/>
    <n v="3769990"/>
    <s v="TAFT Entertainment Pictures"/>
    <n v="79"/>
  </r>
  <r>
    <x v="4"/>
    <x v="7"/>
    <s v="October 23, 1987 "/>
    <x v="4"/>
    <x v="0"/>
    <n v="6.7"/>
    <n v="39000"/>
    <s v="John Carpenter"/>
    <s v="John Carpenter"/>
    <s v="Donald Pleasence"/>
    <s v="United States"/>
    <n v="3000000"/>
    <n v="14182492"/>
    <s v="Alive Films"/>
    <n v="102"/>
  </r>
  <r>
    <x v="0"/>
    <x v="7"/>
    <s v="May 6, 1988 "/>
    <x v="2"/>
    <x v="0"/>
    <n v="8"/>
    <n v="67000"/>
    <s v="Wim Wenders"/>
    <s v="Wim Wenders"/>
    <s v="Bruno Ganz"/>
    <s v="West Germany"/>
    <n v="0"/>
    <n v="3404057"/>
    <s v="Road Movies Filmproduktion"/>
    <n v="128"/>
  </r>
  <r>
    <x v="0"/>
    <x v="7"/>
    <s v="September 18, 1987 "/>
    <x v="5"/>
    <x v="0"/>
    <n v="7.7"/>
    <n v="17000"/>
    <s v="James Ivory"/>
    <s v="E.M. Forster"/>
    <s v="James Wilby"/>
    <s v="United Kingdom"/>
    <n v="0"/>
    <n v="2642567"/>
    <s v="Merchant Ivory Productions"/>
    <n v="140"/>
  </r>
  <r>
    <x v="3"/>
    <x v="7"/>
    <s v="December 25, 1987 "/>
    <x v="3"/>
    <x v="0"/>
    <n v="7.2"/>
    <n v="28000"/>
    <s v="James L. Brooks"/>
    <s v="James L. Brooks"/>
    <s v="William Hurt"/>
    <s v="United States"/>
    <n v="20000000"/>
    <n v="67331309"/>
    <s v="Amercent Films"/>
    <n v="133"/>
  </r>
  <r>
    <x v="3"/>
    <x v="7"/>
    <s v="June 5, 1987 "/>
    <x v="0"/>
    <x v="0"/>
    <n v="6"/>
    <n v="32000"/>
    <s v="William Dear"/>
    <s v="William Dear"/>
    <s v="John Lithgow"/>
    <s v="United States"/>
    <n v="10000000"/>
    <n v="49998613"/>
    <s v="Amblin Entertainment"/>
    <n v="110"/>
  </r>
  <r>
    <x v="7"/>
    <x v="7"/>
    <s v="May 1, 1987 "/>
    <x v="2"/>
    <x v="0"/>
    <n v="6.1"/>
    <n v="23000"/>
    <s v="Michael Gornick"/>
    <s v="Stephen King"/>
    <s v="George Kennedy"/>
    <s v="United States"/>
    <n v="3500000"/>
    <n v="14000000"/>
    <s v="New World Pictures"/>
    <n v="92"/>
  </r>
  <r>
    <x v="3"/>
    <x v="7"/>
    <s v="April 3, 1987 "/>
    <x v="7"/>
    <x v="0"/>
    <n v="5"/>
    <n v="41000"/>
    <s v="Jim Drake"/>
    <s v="Neal Israel"/>
    <s v="Steve Guttenberg"/>
    <s v="United States"/>
    <n v="0"/>
    <n v="28061343"/>
    <s v="Warner Bros."/>
    <n v="88"/>
  </r>
  <r>
    <x v="4"/>
    <x v="7"/>
    <s v="June 5, 1987 "/>
    <x v="0"/>
    <x v="0"/>
    <n v="6.8"/>
    <n v="14000"/>
    <s v="Joseph Ruben"/>
    <s v="Carolyn Lefcourt"/>
    <s v="Terry O'Quinn"/>
    <s v="United Kingdom"/>
    <n v="0"/>
    <n v="2488740"/>
    <s v="Incorporated Television Company (ITC)"/>
    <n v="89"/>
  </r>
  <r>
    <x v="3"/>
    <x v="7"/>
    <s v="May 6, 1988 "/>
    <x v="2"/>
    <x v="0"/>
    <n v="6.1"/>
    <n v="3300"/>
    <s v="Jimmy Huston"/>
    <s v="Tab Murphy"/>
    <s v="Robert Sean Leonard"/>
    <s v="United States"/>
    <n v="0"/>
    <n v="174380"/>
    <s v="Kings Road Entertainment"/>
    <n v="89"/>
  </r>
  <r>
    <x v="0"/>
    <x v="7"/>
    <s v="November 20, 1987 "/>
    <x v="10"/>
    <x v="0"/>
    <n v="5.7"/>
    <n v="9500"/>
    <s v="Jeffrey Bloom"/>
    <s v="Virginia C. Andrews"/>
    <s v="Louise Fletcher"/>
    <s v="United States"/>
    <n v="0"/>
    <n v="15151736"/>
    <s v="New World Pictures"/>
    <n v="93"/>
  </r>
  <r>
    <x v="3"/>
    <x v="7"/>
    <s v="December 18, 1987 "/>
    <x v="3"/>
    <x v="0"/>
    <n v="6.7"/>
    <n v="32000"/>
    <s v="Matthew Robbins"/>
    <s v="Mick Garris"/>
    <s v="Hume Cronyn"/>
    <s v="United States"/>
    <n v="25000000"/>
    <n v="65088797"/>
    <s v="Universal Pictures"/>
    <n v="106"/>
  </r>
  <r>
    <x v="3"/>
    <x v="7"/>
    <s v="June 19, 1987 "/>
    <x v="0"/>
    <x v="0"/>
    <n v="6.6"/>
    <n v="42000"/>
    <s v="Fred Schepisi"/>
    <s v="Edmond Rostand"/>
    <s v="Steve Martin"/>
    <s v="United States"/>
    <n v="12000000"/>
    <n v="40050884"/>
    <s v="Columbia Pictures Industries"/>
    <n v="107"/>
  </r>
  <r>
    <x v="3"/>
    <x v="7"/>
    <s v="June 26, 1987 "/>
    <x v="0"/>
    <x v="0"/>
    <n v="6"/>
    <n v="33000"/>
    <s v="Tom Mankiewicz"/>
    <s v="Dan Aykroyd"/>
    <s v="Dan Aykroyd"/>
    <s v="United States"/>
    <n v="20000000"/>
    <n v="66673516"/>
    <s v="Applied Action"/>
    <n v="106"/>
  </r>
  <r>
    <x v="3"/>
    <x v="7"/>
    <s v="December 11, 1987 "/>
    <x v="3"/>
    <x v="0"/>
    <n v="6.3"/>
    <n v="35000"/>
    <s v="Danny DeVito"/>
    <s v="Stu Silver"/>
    <s v="Danny DeVito"/>
    <s v="United States"/>
    <n v="14000000"/>
    <n v="57915972"/>
    <s v="Orion Pictures"/>
    <n v="88"/>
  </r>
  <r>
    <x v="3"/>
    <x v="7"/>
    <s v="September 18, 1987 "/>
    <x v="5"/>
    <x v="0"/>
    <n v="6.2"/>
    <n v="10000"/>
    <s v="Directors"/>
    <s v="Michael Barrie"/>
    <s v="Rosanna Arquette"/>
    <s v="United States"/>
    <n v="0"/>
    <n v="548696"/>
    <s v="Universal Pictures"/>
    <n v="85"/>
  </r>
  <r>
    <x v="3"/>
    <x v="7"/>
    <s v="November 20, 1987 "/>
    <x v="10"/>
    <x v="0"/>
    <n v="3.4"/>
    <n v="11000"/>
    <s v="Christopher Leitch"/>
    <s v="Jeph Loeb"/>
    <s v="Jason Bateman"/>
    <s v="United States"/>
    <n v="3000000"/>
    <n v="7888703"/>
    <s v="Atlantic Entertainment Group"/>
    <n v="95"/>
  </r>
  <r>
    <x v="3"/>
    <x v="7"/>
    <s v="October 30, 1987 "/>
    <x v="4"/>
    <x v="0"/>
    <n v="6.3"/>
    <n v="14000"/>
    <s v="Charles Shyer"/>
    <s v="Nancy Meyers"/>
    <s v="Diane Keaton"/>
    <s v="United States"/>
    <n v="0"/>
    <n v="26712476"/>
    <s v="United Artists"/>
    <n v="110"/>
  </r>
  <r>
    <x v="5"/>
    <x v="7"/>
    <s v="February 13, 1987 "/>
    <x v="6"/>
    <x v="0"/>
    <n v="7.5"/>
    <n v="9500"/>
    <s v="David Hugh Jones"/>
    <s v="Helene Hanff"/>
    <s v="Anne Bancroft"/>
    <s v="United Kingdom"/>
    <n v="0"/>
    <n v="1083486"/>
    <s v="Brooksfilms"/>
    <n v="100"/>
  </r>
  <r>
    <x v="7"/>
    <x v="7"/>
    <s v="May 15, 1987 "/>
    <x v="2"/>
    <x v="0"/>
    <n v="6.1"/>
    <n v="16000"/>
    <s v="Tibor Takács"/>
    <s v="Michael Nankin"/>
    <s v="Stephen Dorff"/>
    <s v="Canada"/>
    <n v="0"/>
    <n v="13539458"/>
    <s v="New Century Entertainment"/>
    <n v="85"/>
  </r>
  <r>
    <x v="3"/>
    <x v="7"/>
    <s v="May 22, 1987 "/>
    <x v="2"/>
    <x v="0"/>
    <n v="5.5"/>
    <n v="11000"/>
    <s v="John R. Cherry III"/>
    <s v="John R. Cherry III"/>
    <s v="Jim Varney"/>
    <s v="United States"/>
    <n v="3500000"/>
    <n v="23509382"/>
    <s v="Emshell Producers"/>
    <n v="92"/>
  </r>
  <r>
    <x v="3"/>
    <x v="7"/>
    <s v="September 15, 1987 "/>
    <x v="5"/>
    <x v="0"/>
    <n v="5.8"/>
    <n v="2600"/>
    <s v="Directors"/>
    <s v="Robert Altman"/>
    <s v="John Hurt"/>
    <s v="United Kingdom"/>
    <n v="0"/>
    <n v="1028679"/>
    <s v="Lightyear Entertainment"/>
    <n v="90"/>
  </r>
  <r>
    <x v="2"/>
    <x v="7"/>
    <s v="August 28, 1987 "/>
    <x v="8"/>
    <x v="0"/>
    <n v="6.7"/>
    <n v="24000"/>
    <s v="John Irvin"/>
    <s v="James Carabatsos"/>
    <s v="Anthony Barrile"/>
    <s v="United States"/>
    <n v="0"/>
    <n v="13839404"/>
    <s v="RKO Pictures"/>
    <n v="110"/>
  </r>
  <r>
    <x v="2"/>
    <x v="7"/>
    <s v="February 5, 1988 "/>
    <x v="6"/>
    <x v="0"/>
    <n v="5.6"/>
    <n v="9100"/>
    <s v="Steve De Jarnatt"/>
    <s v="Lloyd Fonvielle"/>
    <s v="Melanie Griffith"/>
    <s v="United States"/>
    <n v="10000000"/>
    <m/>
    <s v="Orion Pictures"/>
    <n v="99"/>
  </r>
  <r>
    <x v="4"/>
    <x v="7"/>
    <s v="October 30, 1987 "/>
    <x v="4"/>
    <x v="0"/>
    <n v="7"/>
    <n v="18000"/>
    <s v="Jack Sholder"/>
    <s v="Jim Kouf"/>
    <s v="Kyle MacLachlan"/>
    <s v="United States"/>
    <n v="5000000"/>
    <n v="9747988"/>
    <s v="Heron Communications"/>
    <n v="97"/>
  </r>
  <r>
    <x v="6"/>
    <x v="7"/>
    <s v="January 16, 1987 "/>
    <x v="11"/>
    <x v="0"/>
    <n v="6.4"/>
    <n v="5100"/>
    <s v="Curtis Hanson"/>
    <s v="Anne Holden"/>
    <s v="Steve Guttenberg"/>
    <s v="United States"/>
    <n v="8300000"/>
    <n v="12640385"/>
    <s v="De Laurentiis Entertainment Group (DEG)"/>
    <n v="112"/>
  </r>
  <r>
    <x v="3"/>
    <x v="7"/>
    <s v="October 16, 1987 "/>
    <x v="4"/>
    <x v="0"/>
    <n v="7.2"/>
    <n v="19000"/>
    <s v="Barbet Schroeder"/>
    <s v="Charles Bukowski"/>
    <s v="Mickey Rourke"/>
    <s v="United States"/>
    <n v="3000000"/>
    <n v="3221568"/>
    <s v="Golan-Globus Productions"/>
    <n v="100"/>
  </r>
  <r>
    <x v="7"/>
    <x v="7"/>
    <s v="July 31, 1987 "/>
    <x v="1"/>
    <x v="0"/>
    <n v="5.5"/>
    <n v="3300"/>
    <s v="Amy Holden Jones"/>
    <s v="Amy Holden Jones"/>
    <s v="Ally Sheedy"/>
    <s v="United States"/>
    <n v="3000000"/>
    <n v="9868521"/>
    <s v="Vista Organization"/>
    <n v="93"/>
  </r>
  <r>
    <x v="3"/>
    <x v="7"/>
    <s v="March 27, 1987 "/>
    <x v="9"/>
    <x v="0"/>
    <n v="6"/>
    <n v="21000"/>
    <s v="Blake Edwards"/>
    <s v="Dale Launer"/>
    <s v="Kim Basinger"/>
    <s v="United States"/>
    <n v="18000000"/>
    <n v="39337581"/>
    <s v="TriStar Pictures"/>
    <n v="95"/>
  </r>
  <r>
    <x v="0"/>
    <x v="7"/>
    <s v="February 12, 1988 "/>
    <x v="6"/>
    <x v="0"/>
    <n v="8"/>
    <n v="32000"/>
    <s v="Louis Malle"/>
    <s v="Louis Malle"/>
    <s v="Gaspard Manesse"/>
    <s v="France"/>
    <n v="0"/>
    <n v="4575613"/>
    <s v="Nouvelles Éditions de Films (NEF)"/>
    <n v="104"/>
  </r>
  <r>
    <x v="3"/>
    <x v="7"/>
    <s v="May 29, 1987 "/>
    <x v="2"/>
    <x v="6"/>
    <n v="6.5"/>
    <n v="3600"/>
    <s v="Alan Clarke"/>
    <s v="Andrea Dunbar"/>
    <s v="Siobhan Finneran"/>
    <s v="United Kingdom"/>
    <n v="0"/>
    <n v="124167"/>
    <s v="British Screen Productions"/>
    <n v="93"/>
  </r>
  <r>
    <x v="3"/>
    <x v="7"/>
    <s v="February 19, 1988 "/>
    <x v="6"/>
    <x v="0"/>
    <n v="7.3"/>
    <n v="13000"/>
    <s v="John Boorman"/>
    <s v="John Boorman"/>
    <s v="Sarah Miles"/>
    <s v="United Kingdom"/>
    <n v="0"/>
    <n v="10021120"/>
    <s v="Columbia Pictures"/>
    <n v="113"/>
  </r>
  <r>
    <x v="6"/>
    <x v="7"/>
    <s v="October 23, 1987 "/>
    <x v="4"/>
    <x v="0"/>
    <n v="6.1"/>
    <n v="4400"/>
    <s v="Peter Werner"/>
    <s v="Dick Wolf"/>
    <s v="Charlie Sheen"/>
    <s v="United States"/>
    <n v="8000000"/>
    <n v="2877571"/>
    <s v="Orion Pictures"/>
    <n v="106"/>
  </r>
  <r>
    <x v="2"/>
    <x v="7"/>
    <s v="May 15, 1987 "/>
    <x v="2"/>
    <x v="0"/>
    <n v="4.5"/>
    <n v="11000"/>
    <s v="Elaine May"/>
    <s v="Elaine May"/>
    <s v="Warren Beatty"/>
    <s v="United States"/>
    <n v="55000000"/>
    <n v="14375181"/>
    <s v="Columbia Pictures"/>
    <n v="107"/>
  </r>
  <r>
    <x v="3"/>
    <x v="7"/>
    <s v="September 18, 1987 "/>
    <x v="5"/>
    <x v="0"/>
    <n v="4.8"/>
    <n v="1300"/>
    <s v="Norman Mailer"/>
    <s v="Norman Mailer"/>
    <s v="Ryan O'Neal"/>
    <s v="United States"/>
    <n v="5000000"/>
    <n v="858250"/>
    <s v="Golan-Globus Productions"/>
    <n v="110"/>
  </r>
  <r>
    <x v="2"/>
    <x v="7"/>
    <s v="August 5, 1987 "/>
    <x v="8"/>
    <x v="0"/>
    <n v="6.6"/>
    <n v="24000"/>
    <s v="John Badham"/>
    <s v="Jim Kouf"/>
    <s v="Richard Dreyfuss"/>
    <s v="United States"/>
    <n v="0"/>
    <n v="65673233"/>
    <s v="Touchstone Pictures"/>
    <n v="117"/>
  </r>
  <r>
    <x v="0"/>
    <x v="7"/>
    <s v="March 4, 1988 "/>
    <x v="9"/>
    <x v="0"/>
    <n v="7.8"/>
    <n v="19000"/>
    <s v="Gabriel Axel"/>
    <s v="Karen Blixen"/>
    <s v="Stéphane Audran"/>
    <s v="Denmark"/>
    <n v="0"/>
    <n v="4637920"/>
    <s v="Panorama Film A/S"/>
    <n v="103"/>
  </r>
  <r>
    <x v="1"/>
    <x v="7"/>
    <s v="August 22, 1987 "/>
    <x v="8"/>
    <x v="0"/>
    <n v="2.6"/>
    <n v="7600"/>
    <s v="Rod Amateau"/>
    <s v="Linda Palmer"/>
    <s v="Anthony Newley"/>
    <s v="United States"/>
    <n v="1000000"/>
    <n v="1576615"/>
    <s v="Atlantic Entertainment Group"/>
    <n v="100"/>
  </r>
  <r>
    <x v="3"/>
    <x v="7"/>
    <s v="January 30, 1987 "/>
    <x v="11"/>
    <x v="0"/>
    <n v="7.5"/>
    <n v="32000"/>
    <s v="Woody Allen"/>
    <s v="Woody Allen"/>
    <s v="Mia Farrow"/>
    <s v="United States"/>
    <n v="16000000"/>
    <n v="14792779"/>
    <s v="Jack Rollins &amp; Charles H. Joffe Productions"/>
    <n v="88"/>
  </r>
  <r>
    <x v="3"/>
    <x v="7"/>
    <s v="April 22, 1988 "/>
    <x v="7"/>
    <x v="0"/>
    <n v="7.4"/>
    <n v="13000"/>
    <s v="Percy Adlon"/>
    <s v="Eleonore Adlon"/>
    <s v="Marianne Sägebrecht"/>
    <s v="West Germany"/>
    <n v="0"/>
    <n v="3731829"/>
    <s v="Pelemele Film"/>
    <n v="95"/>
  </r>
  <r>
    <x v="3"/>
    <x v="7"/>
    <s v="April 17, 1987 "/>
    <x v="7"/>
    <x v="0"/>
    <n v="6.1"/>
    <n v="10000"/>
    <s v="Jonathan Kaplan"/>
    <s v="Lawrence Lasker"/>
    <s v="Matthew Broderick"/>
    <s v="United States"/>
    <n v="18000000"/>
    <n v="21589395"/>
    <s v="Amercent Films"/>
    <n v="108"/>
  </r>
  <r>
    <x v="3"/>
    <x v="7"/>
    <s v="October 9, 1987 "/>
    <x v="4"/>
    <x v="0"/>
    <n v="7.1"/>
    <n v="11000"/>
    <s v="Phil Joanou"/>
    <s v="Richard Christian Matheson"/>
    <s v="Casey Siemaszko"/>
    <s v="United States"/>
    <n v="6000000"/>
    <n v="3685862"/>
    <s v="Aaron Spelling Productions"/>
    <n v="101"/>
  </r>
  <r>
    <x v="2"/>
    <x v="7"/>
    <s v="March 20, 1987 "/>
    <x v="9"/>
    <x v="0"/>
    <n v="5"/>
    <n v="3600"/>
    <s v="Ruggero Deodato"/>
    <s v="Alberto Piferi"/>
    <s v="David Paul"/>
    <s v="Italy"/>
    <n v="4000000"/>
    <n v="800000"/>
    <s v="Canon Italia S.r.l."/>
    <n v="87"/>
  </r>
  <r>
    <x v="2"/>
    <x v="7"/>
    <s v="August 14, 1987 "/>
    <x v="8"/>
    <x v="0"/>
    <n v="6.5"/>
    <n v="2500"/>
    <s v="William Phelps"/>
    <s v="William Phelps"/>
    <s v="Matt Adler"/>
    <s v="United States"/>
    <n v="0"/>
    <n v="3832228"/>
    <s v="Finnegan/Pinchuk Productions"/>
    <n v="96"/>
  </r>
  <r>
    <x v="6"/>
    <x v="7"/>
    <s v="June 10, 1987 "/>
    <x v="0"/>
    <x v="0"/>
    <n v="6.1"/>
    <n v="6500"/>
    <s v="John Schlesinger"/>
    <s v="Nicholas Conde"/>
    <s v="Martin Sheen"/>
    <s v="United States"/>
    <n v="13000000"/>
    <n v="18753438"/>
    <s v="Orion Pictures"/>
    <n v="114"/>
  </r>
  <r>
    <x v="3"/>
    <x v="7"/>
    <s v="August 28, 1987 "/>
    <x v="8"/>
    <x v="0"/>
    <n v="5.4"/>
    <n v="10000"/>
    <s v="Ethan Wiley"/>
    <s v="Fred Dekker"/>
    <s v="Arye Gross"/>
    <s v="United States"/>
    <n v="0"/>
    <n v="7800000"/>
    <s v="New World Pictures"/>
    <n v="88"/>
  </r>
  <r>
    <x v="2"/>
    <x v="7"/>
    <s v="November 6, 1987 "/>
    <x v="10"/>
    <x v="0"/>
    <n v="5.4"/>
    <n v="9100"/>
    <s v="J. Lee Thompson"/>
    <s v="Brian Garfield"/>
    <s v="Charles Bronson"/>
    <s v="United States"/>
    <n v="5000000"/>
    <n v="6880310"/>
    <s v="Golan-Globus Productions"/>
    <n v="99"/>
  </r>
  <r>
    <x v="6"/>
    <x v="7"/>
    <s v="October 14, 1987 "/>
    <x v="4"/>
    <x v="0"/>
    <n v="7.3"/>
    <n v="21000"/>
    <s v="David Mamet"/>
    <s v="David Mamet"/>
    <s v="Lindsay Crouse"/>
    <s v="United States"/>
    <n v="0"/>
    <n v="2585639"/>
    <s v="Filmhaus"/>
    <n v="102"/>
  </r>
  <r>
    <x v="5"/>
    <x v="7"/>
    <s v="November 6, 1987 "/>
    <x v="10"/>
    <x v="0"/>
    <n v="7.4"/>
    <n v="13000"/>
    <s v="Richard Attenborough"/>
    <s v="John Briley"/>
    <s v="Denzel Washington"/>
    <s v="United Kingdom"/>
    <n v="29000000"/>
    <n v="5899797"/>
    <s v="Universal Pictures"/>
    <n v="157"/>
  </r>
  <r>
    <x v="2"/>
    <x v="7"/>
    <s v="September 4, 1987 "/>
    <x v="5"/>
    <x v="8"/>
    <n v="5.9"/>
    <n v="1900"/>
    <s v="Élie Chouraqui"/>
    <s v="A.J. Quinnell"/>
    <s v="Scott Glenn"/>
    <s v="France"/>
    <n v="0"/>
    <n v="519596"/>
    <s v="7 Films Cinéma"/>
    <n v="92"/>
  </r>
  <r>
    <x v="2"/>
    <x v="7"/>
    <s v="January 9, 1987 "/>
    <x v="11"/>
    <x v="0"/>
    <n v="5.2"/>
    <n v="3000"/>
    <s v="Peter R. Hunt"/>
    <s v="Richard Sale"/>
    <s v="Charles Bronson"/>
    <s v="United States"/>
    <n v="5000000"/>
    <n v="6075793"/>
    <s v="The Cannon Group"/>
    <n v="88"/>
  </r>
  <r>
    <x v="3"/>
    <x v="7"/>
    <s v="September 18, 1987 "/>
    <x v="5"/>
    <x v="0"/>
    <n v="5.3"/>
    <n v="6600"/>
    <s v="James Toback"/>
    <s v="James Toback"/>
    <s v="Molly Ringwald"/>
    <s v="United States"/>
    <n v="15000000"/>
    <n v="13290368"/>
    <s v="Amercent Films"/>
    <n v="81"/>
  </r>
  <r>
    <x v="3"/>
    <x v="7"/>
    <s v="August 7, 1987 "/>
    <x v="8"/>
    <x v="0"/>
    <n v="5.9"/>
    <n v="2800"/>
    <s v="Lyndall Hobbs"/>
    <s v="James Komack"/>
    <s v="Frankie Avalon"/>
    <s v="United States"/>
    <n v="0"/>
    <n v="13110903"/>
    <s v="Paramount Pictures"/>
    <n v="92"/>
  </r>
  <r>
    <x v="6"/>
    <x v="7"/>
    <s v="October 9, 1987 "/>
    <x v="4"/>
    <x v="0"/>
    <n v="6.1"/>
    <n v="9700"/>
    <s v="Ridley Scott"/>
    <s v="Howard Franklin"/>
    <s v="Tom Berenger"/>
    <s v="United States"/>
    <n v="12800000"/>
    <n v="10278549"/>
    <s v="Columbia Pictures"/>
    <n v="106"/>
  </r>
  <r>
    <x v="3"/>
    <x v="7"/>
    <s v="August 21, 1987 "/>
    <x v="8"/>
    <x v="0"/>
    <n v="6"/>
    <n v="5600"/>
    <s v="Cheech Marin"/>
    <s v="Cheech Marin"/>
    <s v="Cheech Marin"/>
    <s v="United States"/>
    <n v="0"/>
    <n v="17355263"/>
    <s v="Clear Type"/>
    <n v="85"/>
  </r>
  <r>
    <x v="0"/>
    <x v="7"/>
    <s v="February 12, 1988 "/>
    <x v="6"/>
    <x v="0"/>
    <n v="6.7"/>
    <n v="8600"/>
    <s v="Hector Babenco"/>
    <s v="William Kennedy"/>
    <s v="Jack Nicholson"/>
    <s v="United States"/>
    <n v="27000000"/>
    <n v="7393346"/>
    <s v="Home Box Office (HBO)"/>
    <n v="143"/>
  </r>
  <r>
    <x v="3"/>
    <x v="7"/>
    <s v="August 7, 1987 "/>
    <x v="8"/>
    <x v="0"/>
    <n v="4.8"/>
    <n v="9600"/>
    <s v="James Foley"/>
    <s v="Andrew Smith"/>
    <s v="Madonna"/>
    <s v="United States"/>
    <n v="17000000"/>
    <n v="7305209"/>
    <s v="The Guber-Peters Company"/>
    <n v="92"/>
  </r>
  <r>
    <x v="2"/>
    <x v="7"/>
    <s v="April 24, 1987 "/>
    <x v="7"/>
    <x v="0"/>
    <n v="6.6"/>
    <n v="6400"/>
    <s v="Walter Hill"/>
    <s v="John Milius"/>
    <s v="Nick Nolte"/>
    <s v="United States"/>
    <n v="22000000"/>
    <n v="11307844"/>
    <s v="Carolco Pictures"/>
    <n v="104"/>
  </r>
  <r>
    <x v="0"/>
    <x v="7"/>
    <s v="August 28, 1987 "/>
    <x v="8"/>
    <x v="0"/>
    <n v="7.9"/>
    <n v="7500"/>
    <s v="John Sayles"/>
    <s v="John Sayles"/>
    <s v="Chris Cooper"/>
    <s v="United States"/>
    <n v="4000000"/>
    <n v="1680358"/>
    <s v="Cinecom Entertainment Group"/>
    <n v="135"/>
  </r>
  <r>
    <x v="0"/>
    <x v="7"/>
    <s v="December 21, 1988 "/>
    <x v="3"/>
    <x v="0"/>
    <n v="7.8"/>
    <n v="10000"/>
    <s v="Bille August"/>
    <s v="Martin Andersen Nexø"/>
    <s v="Pelle Hvenegaard"/>
    <s v="Denmark"/>
    <n v="0"/>
    <n v="2063688"/>
    <s v="Per Holst Filmproduktion"/>
    <n v="157"/>
  </r>
  <r>
    <x v="6"/>
    <x v="7"/>
    <s v="October 23, 1987 "/>
    <x v="4"/>
    <x v="0"/>
    <n v="6.6"/>
    <n v="9600"/>
    <s v="Peter Yates"/>
    <s v="Eric Roth"/>
    <s v="Cher"/>
    <s v="United States"/>
    <n v="14500000"/>
    <n v="18782400"/>
    <s v="TriStar Pictures"/>
    <n v="121"/>
  </r>
  <r>
    <x v="14"/>
    <x v="7"/>
    <s v="August 28, 1987 "/>
    <x v="8"/>
    <x v="0"/>
    <n v="6.6"/>
    <n v="9200"/>
    <s v="John Mackenzie"/>
    <s v="George Axelrod"/>
    <s v="Michael Caine"/>
    <s v="United Kingdom"/>
    <n v="6000000"/>
    <n v="12423831"/>
    <s v="Fourth Protocol"/>
    <n v="119"/>
  </r>
  <r>
    <x v="10"/>
    <x v="7"/>
    <s v="May 22, 1987 "/>
    <x v="2"/>
    <x v="0"/>
    <n v="7.2"/>
    <n v="5200"/>
    <s v="Janice Karman"/>
    <s v="Janice Karman"/>
    <s v="Ross Bagdasarian Jr."/>
    <s v="United States"/>
    <n v="0"/>
    <n v="6804312"/>
    <s v="Bagdasarian Productions"/>
    <n v="77"/>
  </r>
  <r>
    <x v="3"/>
    <x v="7"/>
    <s v="May 1, 1987 "/>
    <x v="2"/>
    <x v="0"/>
    <n v="4.2"/>
    <n v="1200"/>
    <s v="Tamar Simon Hoffs"/>
    <s v="Tamar Simon Hoffs"/>
    <s v="Susanna Hoffs"/>
    <s v="United States"/>
    <n v="0"/>
    <n v="2700000"/>
    <s v="Aurora Productions LLC"/>
    <n v="108"/>
  </r>
  <r>
    <x v="4"/>
    <x v="7"/>
    <s v="October 16, 1987 "/>
    <x v="4"/>
    <x v="0"/>
    <n v="5.7"/>
    <n v="5600"/>
    <s v="Bruce Pittman"/>
    <s v="Ron Oliver"/>
    <s v="Lisa Schrage"/>
    <s v="Canada"/>
    <n v="0"/>
    <n v="2683519"/>
    <s v="British Columbia Television"/>
    <n v="97"/>
  </r>
  <r>
    <x v="3"/>
    <x v="7"/>
    <s v="November 6, 1987 "/>
    <x v="10"/>
    <x v="0"/>
    <n v="6.4"/>
    <n v="3500"/>
    <s v="Bob Giraldi"/>
    <s v="Joe Menosky"/>
    <s v="Jon Cryer"/>
    <s v="United States"/>
    <n v="7000000"/>
    <n v="7019441"/>
    <s v="De Laurentiis Entertainment Group (DEG)"/>
    <n v="98"/>
  </r>
  <r>
    <x v="1"/>
    <x v="7"/>
    <s v="July 10, 1987 "/>
    <x v="1"/>
    <x v="0"/>
    <n v="6.2"/>
    <n v="5200"/>
    <s v="Jeff Bleckner"/>
    <s v="Manya Starr"/>
    <s v="Kevin Bacon"/>
    <s v="United States"/>
    <n v="0"/>
    <n v="300859"/>
    <s v="Columbia Pictures"/>
    <n v="90"/>
  </r>
  <r>
    <x v="3"/>
    <x v="7"/>
    <s v="November 6, 1987 "/>
    <x v="10"/>
    <x v="0"/>
    <n v="6.4"/>
    <n v="3200"/>
    <s v="Alan Rudolph"/>
    <s v="Bruce A. Evans"/>
    <s v="Timothy Hutton"/>
    <s v="United States"/>
    <n v="13000000"/>
    <n v="4572845"/>
    <s v="Lorimar Motion Pictures"/>
    <n v="103"/>
  </r>
  <r>
    <x v="2"/>
    <x v="7"/>
    <s v="September 25, 1987 "/>
    <x v="5"/>
    <x v="0"/>
    <n v="6.5"/>
    <n v="5000"/>
    <s v="John Flynn"/>
    <s v="Larry Cohen"/>
    <s v="James Woods"/>
    <s v="United States"/>
    <n v="0"/>
    <n v="4278150"/>
    <s v="Hemdale"/>
    <n v="95"/>
  </r>
  <r>
    <x v="3"/>
    <x v="7"/>
    <s v="November 20, 1987 "/>
    <x v="10"/>
    <x v="0"/>
    <n v="5.7"/>
    <n v="2600"/>
    <s v="Tom McLoughlin"/>
    <s v="Tom McLoughlin"/>
    <s v="Michael E. Knight"/>
    <s v="United States"/>
    <n v="8000000"/>
    <n v="1988962"/>
    <s v="De Laurentiis Entertainment Group (DEG)"/>
    <n v="105"/>
  </r>
  <r>
    <x v="3"/>
    <x v="7"/>
    <s v="March 6, 1987 "/>
    <x v="9"/>
    <x v="0"/>
    <n v="4.7"/>
    <n v="1300"/>
    <s v="Lawrence Bassoff"/>
    <s v="Lawrence Bassoff"/>
    <s v="John Allen Nelson"/>
    <s v="United States"/>
    <n v="0"/>
    <n v="1749956"/>
    <s v="Marimark Productions"/>
    <n v="102"/>
  </r>
  <r>
    <x v="2"/>
    <x v="7"/>
    <s v="September 25, 1987 "/>
    <x v="5"/>
    <x v="0"/>
    <n v="6.1"/>
    <n v="3900"/>
    <s v="Dennis Feldman"/>
    <s v="Dennis Feldman"/>
    <s v="Jim Belushi"/>
    <s v="United States"/>
    <n v="0"/>
    <n v="873903"/>
    <s v="United Artists"/>
    <n v="85"/>
  </r>
  <r>
    <x v="3"/>
    <x v="7"/>
    <s v="January 16, 1987 "/>
    <x v="11"/>
    <x v="0"/>
    <n v="5.4"/>
    <n v="3200"/>
    <s v="Michael Apted"/>
    <s v="Denis Hamill"/>
    <s v="Richard Pryor"/>
    <s v="United States"/>
    <n v="14000000"/>
    <n v="20240502"/>
    <s v="Paramount Pictures"/>
    <n v="97"/>
  </r>
  <r>
    <x v="0"/>
    <x v="7"/>
    <s v="December 4, 1987 "/>
    <x v="3"/>
    <x v="6"/>
    <n v="6.9"/>
    <n v="1500"/>
    <s v="Pat O'Connor"/>
    <s v="Simon Gray"/>
    <s v="Colin Firth"/>
    <s v="United Kingdom"/>
    <n v="0"/>
    <m/>
    <s v="Channel Four Films"/>
    <n v="96"/>
  </r>
  <r>
    <x v="3"/>
    <x v="7"/>
    <s v="January 30, 1987 "/>
    <x v="11"/>
    <x v="0"/>
    <n v="6.2"/>
    <n v="7600"/>
    <s v="Arthur Hiller"/>
    <s v="Leslie Dixon"/>
    <s v="Shelley Long"/>
    <s v="United States"/>
    <n v="0"/>
    <n v="52864741"/>
    <s v="Touchstone Pictures"/>
    <n v="99"/>
  </r>
  <r>
    <x v="3"/>
    <x v="7"/>
    <s v="October 2, 1987 "/>
    <x v="4"/>
    <x v="0"/>
    <n v="5.2"/>
    <n v="5700"/>
    <s v="Rod Daniel"/>
    <s v="Lorne Cameron"/>
    <s v="Dudley Moore"/>
    <s v="United States"/>
    <n v="10500000"/>
    <n v="34377585"/>
    <s v="Imagine Films Entertainment"/>
    <n v="100"/>
  </r>
  <r>
    <x v="2"/>
    <x v="7"/>
    <s v="March 31, 1988 "/>
    <x v="9"/>
    <x v="22"/>
    <n v="5.0999999999999996"/>
    <n v="4700"/>
    <s v="Lance Hool"/>
    <s v="Doug Lefler"/>
    <s v="Patrick Swayze"/>
    <s v="United States"/>
    <n v="3520000"/>
    <n v="562187"/>
    <s v="Independent Film Centre"/>
    <n v="100"/>
  </r>
  <r>
    <x v="3"/>
    <x v="7"/>
    <s v="March 13, 1987 "/>
    <x v="9"/>
    <x v="0"/>
    <n v="6.6"/>
    <n v="8000"/>
    <s v="Barry Levinson"/>
    <s v="Barry Levinson"/>
    <s v="Richard Dreyfuss"/>
    <s v="United States"/>
    <n v="11000000"/>
    <n v="25411386"/>
    <s v="Touchstone Pictures"/>
    <n v="112"/>
  </r>
  <r>
    <x v="0"/>
    <x v="7"/>
    <s v="September 25, 1987 "/>
    <x v="5"/>
    <x v="0"/>
    <n v="5.9"/>
    <n v="1800"/>
    <s v="Ben Bolt"/>
    <s v="Clark Howard"/>
    <s v="Matt Dillon"/>
    <s v="United States"/>
    <n v="0"/>
    <n v="1733017"/>
    <s v="Albacore Productions Inc."/>
    <n v="109"/>
  </r>
  <r>
    <x v="0"/>
    <x v="7"/>
    <s v="February 6, 1987 "/>
    <x v="6"/>
    <x v="0"/>
    <n v="5.6"/>
    <n v="2600"/>
    <s v="Paul Schrader"/>
    <s v="Paul Schrader"/>
    <s v="Michael J. Fox"/>
    <s v="United States"/>
    <n v="0"/>
    <n v="10489617"/>
    <s v="TAFT Entertainment Pictures"/>
    <n v="107"/>
  </r>
  <r>
    <x v="6"/>
    <x v="7"/>
    <s v="December 8, 1987 "/>
    <x v="3"/>
    <x v="6"/>
    <n v="5.8"/>
    <n v="4000"/>
    <s v="Renny Harlin"/>
    <s v="Irwin Yablans"/>
    <s v="Lane Smith"/>
    <s v="United States"/>
    <n v="4000000"/>
    <n v="345704"/>
    <s v="Empire Pictures"/>
    <n v="102"/>
  </r>
  <r>
    <x v="3"/>
    <x v="7"/>
    <s v="July 24, 1987 "/>
    <x v="1"/>
    <x v="0"/>
    <n v="6.8"/>
    <n v="2700"/>
    <s v="David Leland"/>
    <s v="David Leland"/>
    <s v="Emily Lloyd"/>
    <s v="United Kingdom"/>
    <n v="0"/>
    <n v="3283832"/>
    <s v="Channel Four Films"/>
    <n v="88"/>
  </r>
  <r>
    <x v="10"/>
    <x v="7"/>
    <s v="September 20, 1989 "/>
    <x v="5"/>
    <x v="0"/>
    <n v="7.1"/>
    <n v="4500"/>
    <s v="René Laloux"/>
    <s v="René Laloux"/>
    <s v="Glenn Close"/>
    <s v="France"/>
    <n v="0"/>
    <n v="370698"/>
    <s v="Col.Ima.Son"/>
    <n v="78"/>
  </r>
  <r>
    <x v="6"/>
    <x v="7"/>
    <s v="March 20, 1987 "/>
    <x v="9"/>
    <x v="0"/>
    <n v="6.4"/>
    <n v="2900"/>
    <s v="Jerry Schatzberg"/>
    <s v="David Freeman"/>
    <s v="Christopher Reeve"/>
    <s v="United States"/>
    <n v="5000000"/>
    <n v="1119112"/>
    <s v="Golan-Globus Productions"/>
    <n v="97"/>
  </r>
  <r>
    <x v="4"/>
    <x v="7"/>
    <s v="September 14, 1988 "/>
    <x v="5"/>
    <x v="20"/>
    <n v="5.0999999999999996"/>
    <n v="2900"/>
    <s v="David Keith"/>
    <s v="David Chaskin"/>
    <s v="Wil Wheaton"/>
    <s v="Italy"/>
    <n v="0"/>
    <n v="1930001"/>
    <s v="Trans World Entertainment (TWE)"/>
    <n v="92"/>
  </r>
  <r>
    <x v="14"/>
    <x v="7"/>
    <d v="1905-06-09T00:00:00"/>
    <x v="13"/>
    <x v="0"/>
    <n v="6.1"/>
    <n v="2300"/>
    <s v="Peter Yates"/>
    <s v="Walter Bernstein"/>
    <s v="Kelly McGillis"/>
    <s v="United States"/>
    <n v="14000000"/>
    <n v="459824"/>
    <s v="Orion Pictures"/>
    <n v="101"/>
  </r>
  <r>
    <x v="0"/>
    <x v="7"/>
    <s v="August 19, 1987 "/>
    <x v="8"/>
    <x v="8"/>
    <n v="7.3"/>
    <n v="4400"/>
    <s v="Lindsay Anderson"/>
    <s v="David Berry"/>
    <s v="Bette Davis"/>
    <s v="United States"/>
    <n v="0"/>
    <n v="1338198"/>
    <s v="Alive Films"/>
    <n v="90"/>
  </r>
  <r>
    <x v="5"/>
    <x v="7"/>
    <s v="May 8, 1987 "/>
    <x v="2"/>
    <x v="0"/>
    <n v="7.3"/>
    <n v="5700"/>
    <s v="Stephen Frears"/>
    <s v="John Lahr"/>
    <s v="Gary Oldman"/>
    <s v="United Kingdom"/>
    <n v="0"/>
    <n v="1672927"/>
    <s v="Zenith Entertainment"/>
    <n v="105"/>
  </r>
  <r>
    <x v="2"/>
    <x v="7"/>
    <s v="September 18, 1987 "/>
    <x v="5"/>
    <x v="0"/>
    <n v="6.3"/>
    <n v="9300"/>
    <s v="Christopher Cain"/>
    <s v="Frank Deese"/>
    <s v="Jim Belushi"/>
    <s v="United States"/>
    <n v="11000000"/>
    <n v="19734940"/>
    <s v="TriStar Pictures"/>
    <n v="109"/>
  </r>
  <r>
    <x v="2"/>
    <x v="7"/>
    <s v="May 1, 1987 "/>
    <x v="2"/>
    <x v="0"/>
    <n v="4.9000000000000004"/>
    <n v="8200"/>
    <s v="Sam Firstenberg"/>
    <s v="Avi Kleinberger"/>
    <s v="Michael Dudikoff"/>
    <s v="United States"/>
    <n v="350000"/>
    <n v="4000000"/>
    <s v="Golan-Globus Productions"/>
    <n v="90"/>
  </r>
  <r>
    <x v="3"/>
    <x v="7"/>
    <s v="February 5, 1988 "/>
    <x v="6"/>
    <x v="7"/>
    <n v="7.2"/>
    <n v="2300"/>
    <s v="Bill Forsyth"/>
    <s v="Marilynne Robinson"/>
    <s v="Christine Lahti"/>
    <s v="United States"/>
    <n v="0"/>
    <n v="1083282"/>
    <s v="Columbia Pictures"/>
    <n v="116"/>
  </r>
  <r>
    <x v="2"/>
    <x v="7"/>
    <s v="September 11, 1987 "/>
    <x v="5"/>
    <x v="0"/>
    <n v="6.3"/>
    <n v="4800"/>
    <s v="Mike Hodges"/>
    <s v="Jack Higgins"/>
    <s v="Mickey Rourke"/>
    <s v="United Kingdom"/>
    <n v="6000000"/>
    <n v="1432687"/>
    <s v="The Samuel Goldwyn Company"/>
    <n v="107"/>
  </r>
  <r>
    <x v="6"/>
    <x v="7"/>
    <s v="October 2, 1987 "/>
    <x v="4"/>
    <x v="0"/>
    <n v="5.3"/>
    <n v="1400"/>
    <s v="Wayne Wang"/>
    <s v="Don Keith Opper"/>
    <s v="Tom Hulce"/>
    <s v="United Kingdom"/>
    <n v="4500000"/>
    <n v="406881"/>
    <s v="Zenith Entertainment"/>
    <n v="92"/>
  </r>
  <r>
    <x v="0"/>
    <x v="7"/>
    <s v="October 30, 1992 "/>
    <x v="4"/>
    <x v="0"/>
    <n v="6.2"/>
    <n v="2000"/>
    <s v="William Friedkin"/>
    <s v="William P. Wood"/>
    <s v="Michael Biehn"/>
    <s v="United States"/>
    <n v="7500000"/>
    <n v="796368"/>
    <s v="De Laurentiis Entertainment Group (DEG)"/>
    <n v="97"/>
  </r>
  <r>
    <x v="2"/>
    <x v="7"/>
    <s v="October 23, 1987 "/>
    <x v="4"/>
    <x v="0"/>
    <n v="5.4"/>
    <n v="4800"/>
    <s v="Michael Cimino"/>
    <s v="Mario Puzo"/>
    <s v="Christopher Lambert"/>
    <s v="United States"/>
    <n v="9000000"/>
    <n v="5406879"/>
    <s v="Gladden Entertainment"/>
    <n v="115"/>
  </r>
  <r>
    <x v="4"/>
    <x v="7"/>
    <s v="April 10, 1987 "/>
    <x v="7"/>
    <x v="0"/>
    <n v="3.8"/>
    <n v="6400"/>
    <s v="Lee Harry"/>
    <s v="Michael Hickey"/>
    <s v="Eric Freeman"/>
    <s v="United States"/>
    <n v="100000"/>
    <m/>
    <s v="Silent Night Releasing Corporation"/>
    <n v="88"/>
  </r>
  <r>
    <x v="4"/>
    <x v="7"/>
    <s v="October 2, 1987 "/>
    <x v="4"/>
    <x v="0"/>
    <n v="4"/>
    <n v="2100"/>
    <s v="David DeCoteau"/>
    <s v="Dave Eisenstark"/>
    <s v="Linnea Quigley"/>
    <s v="United States"/>
    <n v="75000"/>
    <m/>
    <s v="Titan Productions"/>
    <n v="72"/>
  </r>
  <r>
    <x v="4"/>
    <x v="7"/>
    <s v="November 21, 1987 "/>
    <x v="10"/>
    <x v="2"/>
    <n v="5.0999999999999996"/>
    <n v="1600"/>
    <s v="Tom Daley"/>
    <s v="Warren Chaney"/>
    <s v="Deborah Winters"/>
    <s v="United States"/>
    <n v="2000000"/>
    <n v="1083395"/>
    <s v="H.I.T. Films"/>
    <n v="87"/>
  </r>
  <r>
    <x v="4"/>
    <x v="7"/>
    <s v="April 7, 1988 "/>
    <x v="7"/>
    <x v="1"/>
    <n v="4.3"/>
    <n v="1100"/>
    <s v="Robert Collector"/>
    <s v="George R.R. Martin"/>
    <s v="Catherine Mary Stewart"/>
    <s v="United States"/>
    <n v="0"/>
    <n v="1149470"/>
    <s v="Vista Organization"/>
    <n v="89"/>
  </r>
  <r>
    <x v="2"/>
    <x v="7"/>
    <s v="October 30, 1987 "/>
    <x v="4"/>
    <x v="0"/>
    <n v="5.4"/>
    <n v="3400"/>
    <s v="Tom Holland"/>
    <s v="Bill Svanoe"/>
    <s v="Whoopi Goldberg"/>
    <s v="United States"/>
    <n v="0"/>
    <n v="12046526"/>
    <s v="Metro-Goldwyn-Mayer (MGM)"/>
    <n v="104"/>
  </r>
  <r>
    <x v="0"/>
    <x v="7"/>
    <s v="November 11, 1987 "/>
    <x v="10"/>
    <x v="0"/>
    <n v="5.6"/>
    <n v="2100"/>
    <s v="Mary Lambert"/>
    <s v="Patrice Chaplin"/>
    <s v="Ellen Barkin"/>
    <s v="United States"/>
    <n v="0"/>
    <n v="700000"/>
    <s v="Lorimar Motion Pictures"/>
    <n v="97"/>
  </r>
  <r>
    <x v="2"/>
    <x v="7"/>
    <s v="December 18, 1987 "/>
    <x v="3"/>
    <x v="0"/>
    <n v="2.2000000000000002"/>
    <n v="7900"/>
    <s v="Paul Weiland"/>
    <s v="Jonathan Reynolds"/>
    <s v="Bill Cosby"/>
    <s v="United States"/>
    <n v="24000000"/>
    <n v="4615255"/>
    <s v="Columbia Pictures"/>
    <n v="85"/>
  </r>
  <r>
    <x v="3"/>
    <x v="7"/>
    <s v="July 15, 1988 "/>
    <x v="1"/>
    <x v="0"/>
    <n v="7.6"/>
    <n v="4300"/>
    <s v="Éric Rohmer"/>
    <s v="Éric Rohmer"/>
    <s v="Emmanuelle Chaulet"/>
    <s v="France"/>
    <n v="0"/>
    <n v="824024"/>
    <s v="Les Films du Losange"/>
    <n v="103"/>
  </r>
  <r>
    <x v="6"/>
    <x v="7"/>
    <s v="May 6, 1988 "/>
    <x v="2"/>
    <x v="0"/>
    <n v="6.3"/>
    <n v="2600"/>
    <s v="Michael Radford"/>
    <s v="James Fox"/>
    <s v="Sarah Miles"/>
    <s v="United Kingdom"/>
    <n v="5300000"/>
    <n v="3107551"/>
    <s v="Columbia Pictures"/>
    <n v="107"/>
  </r>
  <r>
    <x v="4"/>
    <x v="7"/>
    <s v="June 19, 1987 "/>
    <x v="0"/>
    <x v="6"/>
    <n v="6.2"/>
    <n v="2200"/>
    <s v="Donald Cammell"/>
    <s v="China Kong"/>
    <s v="David Keith"/>
    <s v="United Kingdom"/>
    <n v="0"/>
    <m/>
    <s v="Mrs. White's Productions"/>
    <n v="110"/>
  </r>
  <r>
    <x v="3"/>
    <x v="7"/>
    <s v="May 8, 1987 "/>
    <x v="2"/>
    <x v="0"/>
    <n v="5.8"/>
    <n v="3500"/>
    <s v="Steven Lisberger"/>
    <s v="Steven Lisberger"/>
    <s v="John Cusack"/>
    <s v="United States"/>
    <n v="0"/>
    <n v="4215849"/>
    <s v="RKO Pictures"/>
    <n v="93"/>
  </r>
  <r>
    <x v="3"/>
    <x v="7"/>
    <s v="March 20, 1987 "/>
    <x v="9"/>
    <x v="0"/>
    <n v="7"/>
    <n v="5200"/>
    <s v="Robert Townsend"/>
    <s v="Dom Irrera"/>
    <s v="Robert Townsend"/>
    <s v="United States"/>
    <n v="100000"/>
    <n v="5228617"/>
    <s v="Conquering Unicorn"/>
    <n v="78"/>
  </r>
  <r>
    <x v="0"/>
    <x v="7"/>
    <s v="December 18, 1987 "/>
    <x v="3"/>
    <x v="0"/>
    <n v="7.3"/>
    <n v="7300"/>
    <s v="John Huston"/>
    <s v="James Joyce"/>
    <s v="Anjelica Huston"/>
    <s v="United Kingdom"/>
    <n v="0"/>
    <n v="4370078"/>
    <s v="Vestron Pictures"/>
    <n v="83"/>
  </r>
  <r>
    <x v="0"/>
    <x v="7"/>
    <s v="May 8, 1987 "/>
    <x v="2"/>
    <x v="0"/>
    <n v="6.4"/>
    <n v="5200"/>
    <s v="Francis Ford Coppola"/>
    <s v="Nicholas Proffitt"/>
    <s v="James Caan"/>
    <s v="United States"/>
    <n v="0"/>
    <n v="5262047"/>
    <s v="TriStar Pictures"/>
    <n v="111"/>
  </r>
  <r>
    <x v="0"/>
    <x v="7"/>
    <s v="December 11, 1987 "/>
    <x v="3"/>
    <x v="0"/>
    <n v="6.6"/>
    <n v="6000"/>
    <s v="Martin Ritt"/>
    <s v="Tom Topor"/>
    <s v="Barbra Streisand"/>
    <s v="United States"/>
    <n v="25000000"/>
    <n v="30950002"/>
    <s v="Warner Bros."/>
    <n v="116"/>
  </r>
  <r>
    <x v="3"/>
    <x v="7"/>
    <s v="July 19, 1989 "/>
    <x v="1"/>
    <x v="0"/>
    <n v="7.6"/>
    <n v="2200"/>
    <s v="Éric Rohmer"/>
    <s v="Éric Rohmer"/>
    <s v="Joëlle Miquel"/>
    <s v="France"/>
    <n v="0"/>
    <n v="22039"/>
    <s v="Compagnie Eric Rohmer (CER)"/>
    <n v="99"/>
  </r>
  <r>
    <x v="3"/>
    <x v="7"/>
    <s v="April 17, 1987 "/>
    <x v="7"/>
    <x v="0"/>
    <n v="4.8"/>
    <n v="1400"/>
    <s v="Melvin Frank"/>
    <s v="Robert Klane"/>
    <s v="Christopher Lloyd"/>
    <s v="United States"/>
    <n v="0"/>
    <m/>
    <s v="Metro-Goldwyn-Mayer (MGM)"/>
    <n v="86"/>
  </r>
  <r>
    <x v="3"/>
    <x v="7"/>
    <s v="November 13, 1987 "/>
    <x v="10"/>
    <x v="0"/>
    <n v="5.7"/>
    <n v="999"/>
    <s v="Armyan Bernstein"/>
    <s v="Armyan Bernstein"/>
    <s v="Martin Short"/>
    <s v="United States"/>
    <n v="0"/>
    <n v="1025762"/>
    <s v="Northern"/>
    <n v="90"/>
  </r>
  <r>
    <x v="5"/>
    <x v="7"/>
    <s v="December 4, 1987 "/>
    <x v="3"/>
    <x v="0"/>
    <n v="6.6"/>
    <n v="3300"/>
    <s v="Alex Cox"/>
    <s v="Rudy Wurlitzer"/>
    <s v="Ed Harris"/>
    <s v="United States"/>
    <n v="5800000"/>
    <m/>
    <s v="In-Cine Compañía Industrial Cinematográfica"/>
    <n v="94"/>
  </r>
  <r>
    <x v="2"/>
    <x v="7"/>
    <s v="May 1, 1987 "/>
    <x v="2"/>
    <x v="0"/>
    <n v="5.7"/>
    <n v="2800"/>
    <s v="Harley Cokeliss"/>
    <s v="Christopher Frank"/>
    <s v="Burt Reynolds"/>
    <s v="United States"/>
    <n v="10000000"/>
    <n v="3060858"/>
    <s v="Orion Pictures"/>
    <n v="92"/>
  </r>
  <r>
    <x v="3"/>
    <x v="7"/>
    <s v="April 3, 1987 "/>
    <x v="7"/>
    <x v="0"/>
    <n v="5.4"/>
    <n v="2500"/>
    <s v="Susan Seidelman"/>
    <s v="Floyd Byars"/>
    <s v="John Malkovich"/>
    <s v="United States"/>
    <n v="0"/>
    <n v="1584970"/>
    <s v="Barry &amp; Enright Productions"/>
    <n v="98"/>
  </r>
  <r>
    <x v="3"/>
    <x v="7"/>
    <s v="February 20, 1987 "/>
    <x v="6"/>
    <x v="0"/>
    <n v="4.3"/>
    <n v="3100"/>
    <s v="Bill Froehlich"/>
    <s v="Bill Froehlich"/>
    <s v="Lori Lethin"/>
    <s v="United States"/>
    <n v="0"/>
    <n v="1189709"/>
    <s v="Balcor Film Investors"/>
    <n v="95"/>
  </r>
  <r>
    <x v="2"/>
    <x v="7"/>
    <s v="June 26, 1987 "/>
    <x v="0"/>
    <x v="0"/>
    <n v="5.7"/>
    <n v="2300"/>
    <s v="Alex Cox"/>
    <s v="Alex Cox"/>
    <s v="Sy Richardson"/>
    <s v="United Kingdom"/>
    <n v="1000000"/>
    <n v="210200"/>
    <s v="Commies From Mars Corporation"/>
    <n v="86"/>
  </r>
  <r>
    <x v="3"/>
    <x v="7"/>
    <s v="November 6, 1987 "/>
    <x v="10"/>
    <x v="0"/>
    <n v="5.3"/>
    <n v="3200"/>
    <s v="Frank Perry"/>
    <s v="Susan Isaacs"/>
    <s v="Shelley Long"/>
    <s v="United States"/>
    <n v="0"/>
    <n v="20419446"/>
    <s v="Touchstone Pictures"/>
    <n v="96"/>
  </r>
  <r>
    <x v="0"/>
    <x v="7"/>
    <s v="January 22, 1988 "/>
    <x v="11"/>
    <x v="0"/>
    <n v="5.7"/>
    <n v="1200"/>
    <s v="Michael Hoffman"/>
    <s v="Michael Hoffman"/>
    <s v="Jason Gedrick"/>
    <s v="United States"/>
    <n v="0"/>
    <n v="316199"/>
    <s v="Great American Films Limited Partnership"/>
    <n v="102"/>
  </r>
  <r>
    <x v="0"/>
    <x v="7"/>
    <s v="February 6, 1987 "/>
    <x v="6"/>
    <x v="0"/>
    <n v="6.2"/>
    <n v="3700"/>
    <s v="Arthur Penn"/>
    <s v="Marc Shmuger"/>
    <s v="Mary Steenburgen"/>
    <s v="United States"/>
    <n v="0"/>
    <n v="2413427"/>
    <s v="Metro-Goldwyn-Mayer (MGM)"/>
    <n v="100"/>
  </r>
  <r>
    <x v="1"/>
    <x v="7"/>
    <s v="January 27, 1989 "/>
    <x v="11"/>
    <x v="0"/>
    <n v="5.0999999999999996"/>
    <n v="1600"/>
    <s v="Corey Yuen"/>
    <s v="Maria Elena Cellino"/>
    <s v="Loren Avedon"/>
    <s v="Hong Kong"/>
    <n v="0"/>
    <m/>
    <s v="Seasonal Film Corporation"/>
    <n v="92"/>
  </r>
  <r>
    <x v="3"/>
    <x v="7"/>
    <s v="April 24, 1987 "/>
    <x v="7"/>
    <x v="0"/>
    <n v="4.5999999999999996"/>
    <n v="1200"/>
    <s v="Charlie Loventhal"/>
    <s v="Leslie Ray"/>
    <s v="Scott Valentine"/>
    <s v="United States"/>
    <n v="0"/>
    <n v="3922273"/>
    <s v="New Line Cinema"/>
    <n v="90"/>
  </r>
  <r>
    <x v="6"/>
    <x v="7"/>
    <s v="September 25, 1987 "/>
    <x v="5"/>
    <x v="0"/>
    <n v="6.2"/>
    <n v="1700"/>
    <s v="Abel Ferrara"/>
    <s v="Nicholas St. John"/>
    <s v="James Russo"/>
    <s v="United States"/>
    <n v="0"/>
    <n v="1262091"/>
    <s v="Great American Films Limited Partnership"/>
    <n v="90"/>
  </r>
  <r>
    <x v="6"/>
    <x v="7"/>
    <d v="1988-05-01T00:00:00"/>
    <x v="25"/>
    <x v="6"/>
    <n v="6.2"/>
    <n v="3100"/>
    <s v="Tony Bill"/>
    <s v="John Patrick Shanley"/>
    <s v="Jodie Foster"/>
    <s v="United Kingdom"/>
    <n v="5500000"/>
    <n v="969205"/>
    <s v="Cineplex Odeon Films"/>
    <n v="90"/>
  </r>
  <r>
    <x v="2"/>
    <x v="7"/>
    <s v="July 10, 1987 "/>
    <x v="1"/>
    <x v="0"/>
    <n v="4.7"/>
    <n v="1100"/>
    <s v="Roger Young"/>
    <s v="Daniel Taplitz"/>
    <s v="Michael Keaton"/>
    <s v="United States"/>
    <n v="19000000"/>
    <n v="2228951"/>
    <s v="TriStar Pictures"/>
    <n v="101"/>
  </r>
  <r>
    <x v="3"/>
    <x v="7"/>
    <s v="August 7, 1987 "/>
    <x v="8"/>
    <x v="0"/>
    <n v="5.5"/>
    <n v="3800"/>
    <s v="Robert Benton"/>
    <s v="Robert Benton"/>
    <s v="Jeff Bridges"/>
    <s v="United States"/>
    <n v="12000000"/>
    <n v="5669831"/>
    <s v="TriStar Pictures"/>
    <n v="83"/>
  </r>
  <r>
    <x v="3"/>
    <x v="7"/>
    <s v="May 15, 1987 "/>
    <x v="2"/>
    <x v="0"/>
    <n v="6.4"/>
    <n v="1400"/>
    <s v="Terry Jones"/>
    <s v="David Leland"/>
    <s v="Julie Walters"/>
    <s v="United Kingdom"/>
    <n v="19897678"/>
    <n v="1744164"/>
    <s v="British Screen Productions"/>
    <n v="105"/>
  </r>
  <r>
    <x v="2"/>
    <x v="7"/>
    <s v="June 5, 1987 "/>
    <x v="0"/>
    <x v="0"/>
    <n v="4.5"/>
    <n v="882"/>
    <s v="Fred Olen Ray"/>
    <s v="Paul Garson"/>
    <s v="Heather Thomas"/>
    <s v="United States"/>
    <n v="0"/>
    <m/>
    <s v="Cinetel Films"/>
    <n v="89"/>
  </r>
  <r>
    <x v="0"/>
    <x v="7"/>
    <s v="July 24, 1987 "/>
    <x v="1"/>
    <x v="23"/>
    <n v="5.3"/>
    <n v="997"/>
    <s v="Bill Norton"/>
    <s v="Richard Martini"/>
    <s v="Charlie Sheen"/>
    <s v="United States"/>
    <n v="0"/>
    <n v="1539000"/>
    <s v="Vista Organization"/>
    <n v="88"/>
  </r>
  <r>
    <x v="0"/>
    <x v="7"/>
    <s v="October 21, 1988 "/>
    <x v="4"/>
    <x v="0"/>
    <n v="7.3"/>
    <n v="1000"/>
    <s v="Christine Edzard"/>
    <s v="Charles Dickens"/>
    <s v="Derek Jacobi"/>
    <s v="United Kingdom"/>
    <n v="0"/>
    <n v="1025228"/>
    <s v="Sands"/>
    <n v="357"/>
  </r>
  <r>
    <x v="0"/>
    <x v="7"/>
    <s v="October 17, 1987 "/>
    <x v="4"/>
    <x v="0"/>
    <n v="7.4"/>
    <n v="2000"/>
    <s v="John Duigan"/>
    <s v="John Duigan"/>
    <s v="Noah Taylor"/>
    <s v="Australia"/>
    <n v="0"/>
    <n v="213901"/>
    <s v="Kennedy Miller Productions"/>
    <n v="103"/>
  </r>
  <r>
    <x v="0"/>
    <x v="7"/>
    <s v="October 16, 1987 "/>
    <x v="4"/>
    <x v="6"/>
    <n v="7"/>
    <n v="5500"/>
    <s v="Peter Greenaway"/>
    <s v="Peter Greenaway"/>
    <s v="Brian Dennehy"/>
    <s v="United Kingdom"/>
    <n v="0"/>
    <m/>
    <s v="Callender Company"/>
    <n v="119"/>
  </r>
  <r>
    <x v="3"/>
    <x v="7"/>
    <s v="March 4, 1988 "/>
    <x v="9"/>
    <x v="0"/>
    <n v="6.1"/>
    <n v="512"/>
    <s v="David Beaird"/>
    <s v="Joel Cohen"/>
    <s v="Bill Paxton"/>
    <s v="United States"/>
    <n v="0"/>
    <n v="169785"/>
    <s v="The Vista Organisation"/>
    <n v="93"/>
  </r>
  <r>
    <x v="3"/>
    <x v="7"/>
    <s v="September 16, 1987 "/>
    <x v="5"/>
    <x v="0"/>
    <n v="6.2"/>
    <n v="905"/>
    <s v="Phil Alden Robinson"/>
    <s v="Robert Kosberg"/>
    <s v="Patrick Dempsey"/>
    <s v="United States"/>
    <n v="7000000"/>
    <n v="999382"/>
    <s v="Kings Road Entertainment"/>
    <n v="98"/>
  </r>
  <r>
    <x v="3"/>
    <x v="7"/>
    <s v="October 9, 1987 "/>
    <x v="4"/>
    <x v="0"/>
    <n v="5.4"/>
    <n v="872"/>
    <s v="Jerry Belson"/>
    <s v="Jerry Belson"/>
    <s v="Sally Field"/>
    <s v="United States"/>
    <n v="15000000"/>
    <n v="5711976"/>
    <s v="The Cannon Group"/>
    <n v="105"/>
  </r>
  <r>
    <x v="3"/>
    <x v="7"/>
    <s v="November 6, 1992 "/>
    <x v="10"/>
    <x v="0"/>
    <n v="7"/>
    <n v="2500"/>
    <s v="Federico Fellini"/>
    <s v="Federico Fellini"/>
    <s v="Sergio Rubini"/>
    <s v="Italy"/>
    <n v="0"/>
    <n v="138608"/>
    <s v="Aljosha"/>
    <n v="105"/>
  </r>
  <r>
    <x v="0"/>
    <x v="7"/>
    <s v="January 9, 1988 "/>
    <x v="11"/>
    <x v="2"/>
    <n v="5.9"/>
    <n v="878"/>
    <s v="Daniel Petrie"/>
    <s v="Alan Hines"/>
    <s v="Jason Robards"/>
    <s v="United States"/>
    <n v="0"/>
    <n v="225358"/>
    <s v="Island Pictures"/>
    <n v="112"/>
  </r>
  <r>
    <x v="0"/>
    <x v="7"/>
    <s v="March 11, 1988 "/>
    <x v="9"/>
    <x v="0"/>
    <n v="6.7"/>
    <n v="1200"/>
    <s v="Andrey Konchalovskiy"/>
    <s v="Andrey Konchalovskiy"/>
    <s v="Jill Clayburgh"/>
    <s v="United States"/>
    <n v="0"/>
    <m/>
    <s v="The Cannon Group"/>
    <n v="118"/>
  </r>
  <r>
    <x v="0"/>
    <x v="7"/>
    <d v="1987-09-01T00:00:00"/>
    <x v="20"/>
    <x v="0"/>
    <n v="5.9"/>
    <n v="541"/>
    <s v="Diane Kurys"/>
    <s v="Diane Kurys"/>
    <s v="Peter Coyote"/>
    <s v="France"/>
    <n v="0"/>
    <n v="949451"/>
    <s v="Alexandre Films"/>
    <n v="125"/>
  </r>
  <r>
    <x v="3"/>
    <x v="7"/>
    <s v="August 14, 1987 "/>
    <x v="8"/>
    <x v="0"/>
    <n v="5"/>
    <n v="2100"/>
    <s v="Michael Schultz"/>
    <s v="Mark Feldberg"/>
    <s v="Darren Robinson"/>
    <s v="United States"/>
    <n v="0"/>
    <n v="10348437"/>
    <s v="Warner Bros."/>
    <n v="86"/>
  </r>
  <r>
    <x v="4"/>
    <x v="7"/>
    <s v="January 8, 1988 "/>
    <x v="11"/>
    <x v="0"/>
    <n v="6.7"/>
    <n v="3500"/>
    <s v="Bigas Luna"/>
    <s v="Bigas Luna"/>
    <s v="Zelda Rubinstein"/>
    <s v="Spain"/>
    <n v="0"/>
    <m/>
    <s v="Luna Films"/>
    <n v="89"/>
  </r>
  <r>
    <x v="0"/>
    <x v="7"/>
    <s v="December 18, 1987 "/>
    <x v="3"/>
    <x v="0"/>
    <n v="6.5"/>
    <n v="9300"/>
    <s v="Woody Allen"/>
    <s v="Woody Allen"/>
    <s v="Elaine Stritch"/>
    <s v="United States"/>
    <n v="10000000"/>
    <n v="486434"/>
    <s v="Jack Rollins &amp; Charles H. Joffe Productions"/>
    <n v="83"/>
  </r>
  <r>
    <x v="3"/>
    <x v="7"/>
    <s v="November 6, 1987 "/>
    <x v="10"/>
    <x v="0"/>
    <n v="7.4"/>
    <n v="3000"/>
    <s v="Nikita Mikhalkov"/>
    <s v="Aleksandr Adabashyan"/>
    <s v="Marcello Mastroianni"/>
    <s v="Italy"/>
    <n v="0"/>
    <n v="2201428"/>
    <s v="Excelsior Film-TV"/>
    <n v="118"/>
  </r>
  <r>
    <x v="3"/>
    <x v="7"/>
    <s v="March 20, 1987 "/>
    <x v="9"/>
    <x v="0"/>
    <n v="5.2"/>
    <n v="4200"/>
    <s v="Hugh Wilson"/>
    <s v="Lawrence Block"/>
    <s v="Whoopi Goldberg"/>
    <s v="Canada"/>
    <n v="0"/>
    <n v="16337355"/>
    <s v="Nelvana"/>
    <n v="103"/>
  </r>
  <r>
    <x v="4"/>
    <x v="7"/>
    <s v="January 30, 1987 "/>
    <x v="11"/>
    <x v="9"/>
    <n v="5.6"/>
    <n v="1700"/>
    <s v="Stephen Carpenter"/>
    <s v="Stephen Carpenter"/>
    <s v="Rod Steiger"/>
    <s v="United States"/>
    <n v="0"/>
    <n v="2407024"/>
    <s v="Kindred Limited Partnership"/>
    <n v="91"/>
  </r>
  <r>
    <x v="0"/>
    <x v="7"/>
    <s v="February 5, 1988 "/>
    <x v="6"/>
    <x v="0"/>
    <n v="5.6"/>
    <n v="771"/>
    <s v="Peter Del Monte"/>
    <s v="Peter Del Monte"/>
    <s v="Kathleen Turner"/>
    <s v="Italy"/>
    <n v="0"/>
    <n v="901364"/>
    <s v="RAI Radiotelevisione Italiana"/>
    <n v="98"/>
  </r>
  <r>
    <x v="0"/>
    <x v="7"/>
    <s v="November 6, 1987 "/>
    <x v="10"/>
    <x v="0"/>
    <n v="5.6"/>
    <n v="1400"/>
    <s v="Rick Rosenthal"/>
    <s v="Sheldon Lettich"/>
    <s v="Whip Hubley"/>
    <s v="United States"/>
    <n v="0"/>
    <n v="2189047"/>
    <s v="New Century Entertainment Corporation"/>
    <n v="99"/>
  </r>
  <r>
    <x v="0"/>
    <x v="7"/>
    <s v="February 9, 1988 "/>
    <x v="6"/>
    <x v="0"/>
    <n v="5.4"/>
    <n v="834"/>
    <s v="Bill Condon"/>
    <s v="Bill Condon"/>
    <s v="Eric Stoltz"/>
    <s v="United States"/>
    <n v="4000000"/>
    <n v="743445"/>
    <s v="New World Entertainment Films"/>
    <n v="91"/>
  </r>
  <r>
    <x v="3"/>
    <x v="7"/>
    <s v="February 6, 1987 "/>
    <x v="6"/>
    <x v="0"/>
    <n v="6.2"/>
    <n v="2200"/>
    <s v="Bob Clark"/>
    <s v="Bob Clark"/>
    <s v="Judd Nelson"/>
    <s v="United States"/>
    <n v="0"/>
    <n v="9518342"/>
    <s v="De Laurentiis Entertainment Group (DEG)"/>
    <n v="111"/>
  </r>
  <r>
    <x v="2"/>
    <x v="7"/>
    <s v="February 20, 1987 "/>
    <x v="6"/>
    <x v="0"/>
    <n v="4.9000000000000004"/>
    <n v="862"/>
    <s v="Terry Leonard"/>
    <s v="John Gatliff"/>
    <s v="Fred Dryer"/>
    <s v="United States"/>
    <n v="0"/>
    <n v="4546244"/>
    <s v="Balcor Film Investors"/>
    <n v="91"/>
  </r>
  <r>
    <x v="2"/>
    <x v="7"/>
    <s v="April 9, 1988 "/>
    <x v="7"/>
    <x v="2"/>
    <n v="4.5"/>
    <n v="697"/>
    <s v="Dorothy Ann Puzo"/>
    <s v="Lisa M. Hansen"/>
    <s v="Brad Davis"/>
    <s v="United States"/>
    <n v="0"/>
    <n v="285885"/>
    <s v="Cinetel Films"/>
    <n v="91"/>
  </r>
  <r>
    <x v="3"/>
    <x v="7"/>
    <s v="June 12, 1987 "/>
    <x v="0"/>
    <x v="0"/>
    <n v="5.0999999999999996"/>
    <n v="390"/>
    <s v="Richard Fleischer"/>
    <s v="Tim Metcalfe"/>
    <s v="Eddie Deezen"/>
    <s v="United States"/>
    <n v="10000000"/>
    <n v="989033"/>
    <s v="De Laurentiis Entertainment Group (DEG)"/>
    <n v="95"/>
  </r>
  <r>
    <x v="0"/>
    <x v="7"/>
    <s v="May 27, 1987 "/>
    <x v="2"/>
    <x v="8"/>
    <n v="7.1"/>
    <n v="1900"/>
    <s v="Paul Newman"/>
    <s v="Tennessee Williams"/>
    <s v="Joanne Woodward"/>
    <s v="United States"/>
    <n v="0"/>
    <n v="895904"/>
    <s v="Cineplex Odeon Films"/>
    <n v="134"/>
  </r>
  <r>
    <x v="0"/>
    <x v="7"/>
    <s v="November 28, 1987 "/>
    <x v="10"/>
    <x v="0"/>
    <n v="6.5"/>
    <n v="639"/>
    <s v="Yurek Bogayevicz"/>
    <s v="Yurek Bogayevicz"/>
    <s v="Sally Kirkland"/>
    <s v="United States"/>
    <n v="0"/>
    <n v="1236848"/>
    <s v="Magnus Films"/>
    <n v="100"/>
  </r>
  <r>
    <x v="2"/>
    <x v="8"/>
    <s v="July 20, 1988 "/>
    <x v="1"/>
    <x v="0"/>
    <n v="8.1999999999999993"/>
    <n v="810000"/>
    <s v="John McTiernan"/>
    <s v="Roderick Thorp"/>
    <s v="Bruce Willis"/>
    <s v="United States"/>
    <n v="28000000"/>
    <n v="141603197"/>
    <s v="Twentieth Century Fox"/>
    <n v="132"/>
  </r>
  <r>
    <x v="2"/>
    <x v="8"/>
    <s v="July 20, 1988 "/>
    <x v="1"/>
    <x v="0"/>
    <n v="7.5"/>
    <n v="79000"/>
    <s v="Martin Brest"/>
    <s v="George Gallo"/>
    <s v="Robert De Niro"/>
    <s v="United States"/>
    <n v="30000000"/>
    <n v="81613606"/>
    <s v="Universal Pictures"/>
    <n v="126"/>
  </r>
  <r>
    <x v="3"/>
    <x v="8"/>
    <s v="March 30, 1988 "/>
    <x v="9"/>
    <x v="0"/>
    <n v="7.5"/>
    <n v="270000"/>
    <s v="Tim Burton"/>
    <s v="Michael McDowell"/>
    <s v="Alec Baldwin"/>
    <s v="United States"/>
    <n v="15000000"/>
    <n v="74270074"/>
    <s v="The Geffen Company"/>
    <n v="92"/>
  </r>
  <r>
    <x v="3"/>
    <x v="8"/>
    <s v="June 3, 1988 "/>
    <x v="0"/>
    <x v="0"/>
    <n v="7.3"/>
    <n v="205000"/>
    <s v="Penny Marshall"/>
    <s v="Gary Ross"/>
    <s v="Tom Hanks"/>
    <s v="United States"/>
    <n v="18000000"/>
    <n v="151927281"/>
    <s v="American Entertainment Partners II L.P."/>
    <n v="104"/>
  </r>
  <r>
    <x v="0"/>
    <x v="8"/>
    <s v="December 16, 1988 "/>
    <x v="3"/>
    <x v="0"/>
    <n v="8"/>
    <n v="483000"/>
    <s v="Barry Levinson"/>
    <s v="Barry Morrow"/>
    <s v="Dustin Hoffman"/>
    <s v="United States"/>
    <n v="25000000"/>
    <n v="354825435"/>
    <s v="United Artists"/>
    <n v="133"/>
  </r>
  <r>
    <x v="6"/>
    <x v="8"/>
    <s v="September 9, 1988 "/>
    <x v="5"/>
    <x v="0"/>
    <n v="7.7"/>
    <n v="15000"/>
    <s v="Sidney Lumet"/>
    <s v="Naomi Foner"/>
    <s v="River Phoenix"/>
    <s v="United States"/>
    <n v="7000000"/>
    <n v="2847941"/>
    <s v="Double Play"/>
    <n v="116"/>
  </r>
  <r>
    <x v="2"/>
    <x v="8"/>
    <s v="November 4, 1988 "/>
    <x v="10"/>
    <x v="0"/>
    <n v="7.3"/>
    <n v="117000"/>
    <s v="John Carpenter"/>
    <s v="Ray Nelson"/>
    <s v="Roddy Piper"/>
    <s v="United States"/>
    <n v="4000000"/>
    <n v="13008928"/>
    <s v="Alive Films"/>
    <n v="94"/>
  </r>
  <r>
    <x v="2"/>
    <x v="8"/>
    <s v="May 20, 1988 "/>
    <x v="2"/>
    <x v="0"/>
    <n v="7.3"/>
    <n v="103000"/>
    <s v="Ron Howard"/>
    <s v="George Lucas"/>
    <s v="Val Kilmer"/>
    <s v="United Kingdom"/>
    <n v="35000000"/>
    <n v="57269863"/>
    <s v="Metro-Goldwyn-Mayer (MGM)"/>
    <n v="126"/>
  </r>
  <r>
    <x v="2"/>
    <x v="8"/>
    <s v="May 25, 1988 "/>
    <x v="2"/>
    <x v="0"/>
    <n v="5.6"/>
    <n v="55000"/>
    <s v="John Cornell"/>
    <s v="Paul Hogan"/>
    <s v="Paul Hogan"/>
    <s v="Australia"/>
    <n v="14000000"/>
    <n v="239606210"/>
    <s v="Paramount Pictures"/>
    <n v="108"/>
  </r>
  <r>
    <x v="3"/>
    <x v="8"/>
    <s v="March 31, 1989 "/>
    <x v="9"/>
    <x v="0"/>
    <n v="7.2"/>
    <n v="92000"/>
    <s v="Michael Lehmann"/>
    <s v="Daniel Waters"/>
    <s v="Winona Ryder"/>
    <s v="United States"/>
    <n v="3000000"/>
    <n v="1163969"/>
    <s v="New World Pictures"/>
    <n v="103"/>
  </r>
  <r>
    <x v="3"/>
    <x v="8"/>
    <s v="June 29, 1988 "/>
    <x v="0"/>
    <x v="0"/>
    <n v="7.1"/>
    <n v="196000"/>
    <s v="John Landis"/>
    <s v="Eddie Murphy"/>
    <s v="Eddie Murphy"/>
    <s v="United States"/>
    <n v="39000000"/>
    <n v="288752301"/>
    <s v="Paramount Pictures"/>
    <n v="117"/>
  </r>
  <r>
    <x v="10"/>
    <x v="8"/>
    <s v="June 22, 1988 "/>
    <x v="0"/>
    <x v="0"/>
    <n v="7.7"/>
    <n v="187000"/>
    <s v="Robert Zemeckis"/>
    <s v="Gary K. Wolf"/>
    <s v="Bob Hoskins"/>
    <s v="United States"/>
    <n v="70000000"/>
    <n v="329803958"/>
    <s v="Touchstone Pictures"/>
    <n v="104"/>
  </r>
  <r>
    <x v="3"/>
    <x v="8"/>
    <s v="October 21, 1988 "/>
    <x v="4"/>
    <x v="0"/>
    <n v="6.3"/>
    <n v="27000"/>
    <s v="Donald Petrie"/>
    <s v="Amy Holden Jones"/>
    <s v="Annabeth Gish"/>
    <s v="United States"/>
    <n v="6000000"/>
    <n v="12793213"/>
    <s v="Night Life Inc."/>
    <n v="104"/>
  </r>
  <r>
    <x v="10"/>
    <x v="8"/>
    <s v="July 16, 1988 "/>
    <x v="1"/>
    <x v="2"/>
    <n v="8"/>
    <n v="171000"/>
    <s v="Katsuhiro Ôtomo"/>
    <s v="Katsuhiro Ôtomo"/>
    <s v="Mitsuo Iwata"/>
    <s v="Japan"/>
    <n v="0"/>
    <n v="2562351"/>
    <s v="Akira Committee Company Ltd."/>
    <n v="124"/>
  </r>
  <r>
    <x v="0"/>
    <x v="8"/>
    <s v="February 23, 1990 "/>
    <x v="6"/>
    <x v="0"/>
    <n v="8.5"/>
    <n v="239000"/>
    <s v="Giuseppe Tornatore"/>
    <s v="Giuseppe Tornatore"/>
    <s v="Philippe Noiret"/>
    <s v="Italy"/>
    <n v="5000000"/>
    <n v="13019063"/>
    <s v="Cristaldifilm"/>
    <n v="155"/>
  </r>
  <r>
    <x v="6"/>
    <x v="8"/>
    <s v="January 27, 1989 "/>
    <x v="11"/>
    <x v="0"/>
    <n v="7.8"/>
    <n v="91000"/>
    <s v="Alan Parker"/>
    <s v="Chris Gerolmo"/>
    <s v="Gene Hackman"/>
    <s v="United States"/>
    <n v="15000000"/>
    <n v="34603943"/>
    <s v="Orion Pictures"/>
    <n v="128"/>
  </r>
  <r>
    <x v="7"/>
    <x v="8"/>
    <s v="November 9, 1988 "/>
    <x v="10"/>
    <x v="0"/>
    <n v="6.6"/>
    <n v="91000"/>
    <s v="Tom Holland"/>
    <s v="Don Mancini"/>
    <s v="Catherine Hicks"/>
    <s v="United States"/>
    <n v="9000000"/>
    <n v="44196684"/>
    <s v="United Artists"/>
    <n v="87"/>
  </r>
  <r>
    <x v="3"/>
    <x v="8"/>
    <s v="December 9, 1988 "/>
    <x v="3"/>
    <x v="0"/>
    <n v="6.1"/>
    <n v="117000"/>
    <s v="Ivan Reitman"/>
    <s v="William Davies"/>
    <s v="Arnold Schwarzenegger"/>
    <s v="United States"/>
    <n v="15000000"/>
    <n v="216614388"/>
    <s v="Universal Pictures"/>
    <n v="107"/>
  </r>
  <r>
    <x v="3"/>
    <x v="8"/>
    <s v="December 2, 1988 "/>
    <x v="3"/>
    <x v="0"/>
    <n v="7.6"/>
    <n v="158000"/>
    <s v="David Zucker"/>
    <s v="Jerry Zucker"/>
    <s v="Leslie Nielsen"/>
    <s v="United States"/>
    <n v="12000000"/>
    <n v="78756177"/>
    <s v="Paramount Pictures"/>
    <n v="85"/>
  </r>
  <r>
    <x v="3"/>
    <x v="8"/>
    <s v="June 17, 1988 "/>
    <x v="0"/>
    <x v="0"/>
    <n v="6.6"/>
    <n v="41000"/>
    <s v="Howard Deutch"/>
    <s v="John Hughes"/>
    <s v="Dan Aykroyd"/>
    <s v="United States"/>
    <n v="24000000"/>
    <n v="43455230"/>
    <s v="Universal Pictures"/>
    <n v="91"/>
  </r>
  <r>
    <x v="3"/>
    <x v="8"/>
    <s v="July 29, 1988 "/>
    <x v="1"/>
    <x v="0"/>
    <n v="5.9"/>
    <n v="81000"/>
    <s v="Roger Donaldson"/>
    <s v="Heywood Gould"/>
    <s v="Tom Cruise"/>
    <s v="United States"/>
    <n v="20000000"/>
    <n v="171504781"/>
    <s v="Touchstone Pictures"/>
    <n v="104"/>
  </r>
  <r>
    <x v="10"/>
    <x v="8"/>
    <s v="July 13, 1990 "/>
    <x v="1"/>
    <x v="0"/>
    <n v="8.1999999999999993"/>
    <n v="304000"/>
    <s v="Hayao Miyazaki"/>
    <s v="Hayao Miyazaki"/>
    <s v="Hitoshi Takagi"/>
    <s v="Japan"/>
    <n v="3700000"/>
    <n v="30550920"/>
    <s v="Tokuma Japan Communications"/>
    <n v="86"/>
  </r>
  <r>
    <x v="2"/>
    <x v="8"/>
    <s v="August 12, 1988 "/>
    <x v="8"/>
    <x v="0"/>
    <n v="6.9"/>
    <n v="57000"/>
    <s v="Christopher Cain"/>
    <s v="John Fusco"/>
    <s v="Emilio Estevez"/>
    <s v="United States"/>
    <n v="13000000"/>
    <n v="45661556"/>
    <s v="Morgan Creek Entertainment"/>
    <n v="107"/>
  </r>
  <r>
    <x v="3"/>
    <x v="8"/>
    <s v="July 29, 1988 "/>
    <x v="1"/>
    <x v="0"/>
    <n v="7.5"/>
    <n v="135000"/>
    <s v="Charles Crichton"/>
    <s v="John Cleese"/>
    <s v="John Cleese"/>
    <s v="United Kingdom"/>
    <n v="7500000"/>
    <n v="62493712"/>
    <s v="Metro-Goldwyn-Mayer (MGM)"/>
    <n v="108"/>
  </r>
  <r>
    <x v="3"/>
    <x v="8"/>
    <s v="December 21, 1988 "/>
    <x v="3"/>
    <x v="0"/>
    <n v="6.8"/>
    <n v="54000"/>
    <s v="Mike Nichols"/>
    <s v="Kevin Wade"/>
    <s v="Melanie Griffith"/>
    <s v="United States"/>
    <n v="28000000"/>
    <n v="102953112"/>
    <s v="Twentieth Century Fox"/>
    <n v="113"/>
  </r>
  <r>
    <x v="2"/>
    <x v="8"/>
    <s v="April 29, 1988 "/>
    <x v="7"/>
    <x v="0"/>
    <n v="6.8"/>
    <n v="79000"/>
    <s v="Newt Arnold"/>
    <s v="Sheldon Lettich"/>
    <s v="Jean-Claude Van Damme"/>
    <s v="United States"/>
    <n v="1100000"/>
    <n v="11806119"/>
    <s v="Cannon International"/>
    <n v="92"/>
  </r>
  <r>
    <x v="0"/>
    <x v="8"/>
    <s v="August 12, 1988 "/>
    <x v="8"/>
    <x v="9"/>
    <n v="7.5"/>
    <n v="54000"/>
    <s v="Martin Scorsese"/>
    <s v="Nikos Kazantzakis"/>
    <s v="Willem Dafoe"/>
    <s v="Canada"/>
    <n v="7000000"/>
    <n v="8865702"/>
    <s v="Universal Pictures"/>
    <n v="164"/>
  </r>
  <r>
    <x v="3"/>
    <x v="8"/>
    <s v="August 19, 1988 "/>
    <x v="8"/>
    <x v="0"/>
    <n v="6.2"/>
    <n v="16000"/>
    <s v="Jonathan Demme"/>
    <s v="Barry Strugatz"/>
    <s v="Michelle Pfeiffer"/>
    <s v="United States"/>
    <n v="10000000"/>
    <n v="21486757"/>
    <s v="Orion Pictures"/>
    <n v="104"/>
  </r>
  <r>
    <x v="10"/>
    <x v="8"/>
    <s v="November 18, 1988 "/>
    <x v="10"/>
    <x v="0"/>
    <n v="7.4"/>
    <n v="82000"/>
    <s v="Don Bluth"/>
    <s v="Stu Krieger"/>
    <s v="Pat Hingle"/>
    <s v="United States"/>
    <n v="12500000"/>
    <n v="84460846"/>
    <s v="Lucasfilm"/>
    <n v="69"/>
  </r>
  <r>
    <x v="2"/>
    <x v="8"/>
    <s v="May 25, 1988 "/>
    <x v="2"/>
    <x v="0"/>
    <n v="5.8"/>
    <n v="125000"/>
    <s v="Peter MacDonald"/>
    <s v="David Morrell"/>
    <s v="Sylvester Stallone"/>
    <s v="United States"/>
    <n v="63000000"/>
    <n v="189015611"/>
    <s v="Carolco Pictures"/>
    <n v="102"/>
  </r>
  <r>
    <x v="6"/>
    <x v="8"/>
    <s v="October 14, 1988 "/>
    <x v="4"/>
    <x v="0"/>
    <n v="7.2"/>
    <n v="33000"/>
    <s v="Jonathan Kaplan"/>
    <s v="Tom Topor"/>
    <s v="Kelly McGillis"/>
    <s v="Canada"/>
    <n v="13000000"/>
    <n v="32078318"/>
    <s v="Paramount Pictures"/>
    <n v="111"/>
  </r>
  <r>
    <x v="0"/>
    <x v="8"/>
    <s v="February 24, 1989 "/>
    <x v="6"/>
    <x v="0"/>
    <n v="7.6"/>
    <n v="66000"/>
    <s v="Stephen Frears"/>
    <s v="Christopher Hampton"/>
    <s v="Glenn Close"/>
    <s v="United States"/>
    <n v="14000000"/>
    <n v="34670720"/>
    <s v="Lorimar Film Entertainment"/>
    <n v="119"/>
  </r>
  <r>
    <x v="3"/>
    <x v="8"/>
    <s v="May 12, 1989 "/>
    <x v="2"/>
    <x v="0"/>
    <n v="5.4"/>
    <n v="21000"/>
    <s v="Julien Temple"/>
    <s v="Julie Brown"/>
    <s v="Geena Davis"/>
    <s v="United Kingdom"/>
    <n v="10000000"/>
    <n v="3916303"/>
    <s v="De Laurentiis Entertainment Group (DEG)"/>
    <n v="100"/>
  </r>
  <r>
    <x v="3"/>
    <x v="8"/>
    <s v="February 26, 1988 "/>
    <x v="6"/>
    <x v="0"/>
    <n v="7"/>
    <n v="20000"/>
    <s v="John Waters"/>
    <s v="John Waters"/>
    <s v="Sonny Bono"/>
    <s v="United States"/>
    <n v="2000000"/>
    <n v="6673032"/>
    <s v="New Line Cinema"/>
    <n v="92"/>
  </r>
  <r>
    <x v="0"/>
    <x v="8"/>
    <s v="September 23, 1988 "/>
    <x v="5"/>
    <x v="0"/>
    <n v="7.3"/>
    <n v="43000"/>
    <s v="David Cronenberg"/>
    <s v="David Cronenberg"/>
    <s v="Jeremy Irons"/>
    <s v="Canada"/>
    <n v="13000000"/>
    <n v="8038508"/>
    <s v="Morgan Creek Entertainment"/>
    <n v="116"/>
  </r>
  <r>
    <x v="3"/>
    <x v="8"/>
    <s v="June 15, 1988 "/>
    <x v="0"/>
    <x v="0"/>
    <n v="7.1"/>
    <n v="49000"/>
    <s v="Ron Shelton"/>
    <s v="Ron Shelton"/>
    <s v="Kevin Costner"/>
    <s v="United States"/>
    <n v="7000000"/>
    <n v="50888729"/>
    <s v="The Mount Company"/>
    <n v="108"/>
  </r>
  <r>
    <x v="1"/>
    <x v="8"/>
    <s v="August 19, 1988 "/>
    <x v="8"/>
    <x v="0"/>
    <n v="7.6"/>
    <n v="49000"/>
    <s v="Luc Besson"/>
    <s v="Luc Besson"/>
    <s v="Jean-Marc Barr"/>
    <s v="France"/>
    <n v="0"/>
    <n v="3975244"/>
    <s v="Gaumont"/>
    <n v="168"/>
  </r>
  <r>
    <x v="0"/>
    <x v="8"/>
    <s v="February 5, 1988 "/>
    <x v="6"/>
    <x v="0"/>
    <n v="7.3"/>
    <n v="35000"/>
    <s v="Philip Kaufman"/>
    <s v="Milan Kundera"/>
    <s v="Daniel Day-Lewis"/>
    <s v="Sweden"/>
    <n v="17000000"/>
    <n v="10006806"/>
    <s v="The Saul Zaentz Company"/>
    <n v="171"/>
  </r>
  <r>
    <x v="4"/>
    <x v="8"/>
    <s v="August 5, 1988 "/>
    <x v="8"/>
    <x v="0"/>
    <n v="6.5"/>
    <n v="34000"/>
    <s v="Chuck Russell"/>
    <s v="Theodore Simonson"/>
    <s v="Shawnee Smith"/>
    <s v="United States"/>
    <n v="19000000"/>
    <n v="8247943"/>
    <s v="TriStar Pictures"/>
    <n v="95"/>
  </r>
  <r>
    <x v="10"/>
    <x v="8"/>
    <s v="November 18, 1988 "/>
    <x v="10"/>
    <x v="0"/>
    <n v="6.7"/>
    <n v="45000"/>
    <s v="George Scribner"/>
    <s v="Jim Cox"/>
    <s v="Joey Lawrence"/>
    <s v="United States"/>
    <n v="31000000"/>
    <n v="74151346"/>
    <s v="Walt Disney Animation Studios"/>
    <n v="74"/>
  </r>
  <r>
    <x v="0"/>
    <x v="8"/>
    <s v="April 29, 1988 "/>
    <x v="7"/>
    <x v="0"/>
    <n v="5.0999999999999996"/>
    <n v="5200"/>
    <s v="Zalman King"/>
    <s v="Zalman King"/>
    <s v="Sherilyn Fenn"/>
    <s v="United States"/>
    <n v="0"/>
    <n v="1547397"/>
    <s v="DDM Film Corporation"/>
    <n v="104"/>
  </r>
  <r>
    <x v="3"/>
    <x v="8"/>
    <s v="January 13, 1989 "/>
    <x v="11"/>
    <x v="0"/>
    <n v="6.9"/>
    <n v="24000"/>
    <s v="Garry Marshall"/>
    <s v="Iris Rainer"/>
    <s v="Bette Midler"/>
    <s v="United States"/>
    <n v="20000000"/>
    <n v="57041866"/>
    <s v="All Girl Productions"/>
    <n v="123"/>
  </r>
  <r>
    <x v="2"/>
    <x v="8"/>
    <s v="June 17, 1988 "/>
    <x v="0"/>
    <x v="0"/>
    <n v="6.1"/>
    <n v="67000"/>
    <s v="Walter Hill"/>
    <s v="Walter Hill"/>
    <s v="Arnold Schwarzenegger"/>
    <s v="United States"/>
    <n v="29000000"/>
    <n v="34994648"/>
    <s v="Carolco Pictures"/>
    <n v="104"/>
  </r>
  <r>
    <x v="4"/>
    <x v="8"/>
    <s v="August 19, 1988 "/>
    <x v="8"/>
    <x v="0"/>
    <n v="5.7"/>
    <n v="51000"/>
    <s v="Renny Harlin"/>
    <s v="Wes Craven"/>
    <s v="Robert Englund"/>
    <s v="United States"/>
    <n v="13000000"/>
    <n v="49369899"/>
    <s v="New Line Cinema"/>
    <n v="93"/>
  </r>
  <r>
    <x v="0"/>
    <x v="8"/>
    <s v="January 6, 1989 "/>
    <x v="11"/>
    <x v="0"/>
    <n v="6.8"/>
    <n v="15000"/>
    <s v="Lawrence Kasdan"/>
    <s v="Anne Tyler"/>
    <s v="William Hurt"/>
    <s v="United States"/>
    <n v="0"/>
    <n v="32632093"/>
    <s v="Warner Bros."/>
    <n v="121"/>
  </r>
  <r>
    <x v="1"/>
    <x v="8"/>
    <s v="March 10, 1989 "/>
    <x v="9"/>
    <x v="0"/>
    <n v="7.2"/>
    <n v="52000"/>
    <s v="Terry Gilliam"/>
    <s v="Charles McKeown"/>
    <s v="John Neville"/>
    <s v="United Kingdom"/>
    <n v="46630000"/>
    <n v="8083123"/>
    <s v="Prominent Features"/>
    <n v="126"/>
  </r>
  <r>
    <x v="3"/>
    <x v="8"/>
    <s v="May 27, 1988 "/>
    <x v="2"/>
    <x v="0"/>
    <n v="6.2"/>
    <n v="34000"/>
    <s v="Stephen Chiodo"/>
    <s v="Charles Chiodo"/>
    <s v="Grant Cramer"/>
    <s v="United States"/>
    <n v="2000000"/>
    <m/>
    <s v="Sarlui / Diamant"/>
    <n v="88"/>
  </r>
  <r>
    <x v="4"/>
    <x v="8"/>
    <s v="October 21, 1988 "/>
    <x v="4"/>
    <x v="0"/>
    <n v="5.9"/>
    <n v="45000"/>
    <s v="Dwight H. Little"/>
    <s v="Dhani Lipsius"/>
    <s v="Donald Pleasence"/>
    <s v="United States"/>
    <n v="5000000"/>
    <n v="17768757"/>
    <s v="Trancas International Films"/>
    <n v="88"/>
  </r>
  <r>
    <x v="3"/>
    <x v="8"/>
    <s v="September 30, 1988 "/>
    <x v="5"/>
    <x v="0"/>
    <n v="6.6"/>
    <n v="14000"/>
    <s v="James Signorelli"/>
    <s v="Sam Egan"/>
    <s v="Cassandra Peterson"/>
    <s v="United States"/>
    <n v="7500000"/>
    <n v="5596267"/>
    <s v="NBC Productions"/>
    <n v="96"/>
  </r>
  <r>
    <x v="1"/>
    <x v="8"/>
    <s v="August 12, 1988 "/>
    <x v="8"/>
    <x v="0"/>
    <n v="3.4"/>
    <n v="12000"/>
    <s v="Stewart Raffill"/>
    <s v="Stewart Raffill"/>
    <s v="Christine Ebersole"/>
    <s v="United States"/>
    <n v="13000000"/>
    <n v="6424112"/>
    <s v="Mac and Me Joint Venture"/>
    <n v="99"/>
  </r>
  <r>
    <x v="2"/>
    <x v="8"/>
    <s v="April 22, 1988 "/>
    <x v="7"/>
    <x v="0"/>
    <n v="6"/>
    <n v="30000"/>
    <s v="Andrew Davis"/>
    <s v="Andrew Davis"/>
    <s v="Steven Seagal"/>
    <s v="United States"/>
    <n v="7500000"/>
    <n v="18869631"/>
    <s v="Warner Bros."/>
    <n v="99"/>
  </r>
  <r>
    <x v="3"/>
    <x v="8"/>
    <s v="November 23, 1988 "/>
    <x v="10"/>
    <x v="0"/>
    <n v="7"/>
    <n v="90000"/>
    <s v="Richard Donner"/>
    <s v="Mitch Glazer"/>
    <s v="Bill Murray"/>
    <s v="United States"/>
    <n v="32000000"/>
    <n v="60329001"/>
    <s v="Paramount Pictures"/>
    <n v="101"/>
  </r>
  <r>
    <x v="2"/>
    <x v="8"/>
    <s v="July 13, 1988 "/>
    <x v="1"/>
    <x v="0"/>
    <n v="6.3"/>
    <n v="42000"/>
    <s v="Buddy Van Horn"/>
    <s v="Harry Julian Fink"/>
    <s v="Clint Eastwood"/>
    <s v="United States"/>
    <n v="31000000"/>
    <n v="37903295"/>
    <s v="Warner Bros."/>
    <n v="91"/>
  </r>
  <r>
    <x v="2"/>
    <x v="8"/>
    <s v="January 11, 1989 "/>
    <x v="11"/>
    <x v="0"/>
    <n v="6.6"/>
    <n v="13000"/>
    <s v="Keenen Ivory Wayans"/>
    <s v="Keenen Ivory Wayans"/>
    <s v="Keenen Ivory Wayans"/>
    <s v="United States"/>
    <n v="3000000"/>
    <n v="13030057"/>
    <s v="Front Films"/>
    <n v="88"/>
  </r>
  <r>
    <x v="7"/>
    <x v="8"/>
    <s v="January 13, 1989 "/>
    <x v="11"/>
    <x v="0"/>
    <n v="6.2"/>
    <n v="21000"/>
    <s v="Stan Winston"/>
    <s v="Ed Justin"/>
    <s v="Lance Henriksen"/>
    <s v="United States"/>
    <n v="3500000"/>
    <n v="4385516"/>
    <s v="De Laurentiis Entertainment Group (DEG)"/>
    <n v="86"/>
  </r>
  <r>
    <x v="3"/>
    <x v="8"/>
    <s v="December 14, 1988 "/>
    <x v="3"/>
    <x v="0"/>
    <n v="7.4"/>
    <n v="67000"/>
    <s v="Frank Oz"/>
    <s v="Dale Launer"/>
    <s v="Steve Martin"/>
    <s v="United States"/>
    <n v="0"/>
    <n v="42039085"/>
    <s v="Orion Pictures"/>
    <n v="110"/>
  </r>
  <r>
    <x v="4"/>
    <x v="8"/>
    <s v="May 13, 1988 "/>
    <x v="2"/>
    <x v="0"/>
    <n v="5.3"/>
    <n v="34000"/>
    <s v="John Carl Buechler"/>
    <s v="Daryl Haney"/>
    <s v="Terry Kiser"/>
    <s v="United States"/>
    <n v="2800000"/>
    <n v="19170001"/>
    <s v="Paramount Pictures"/>
    <n v="88"/>
  </r>
  <r>
    <x v="3"/>
    <x v="8"/>
    <s v="July 6, 1988 "/>
    <x v="1"/>
    <x v="0"/>
    <n v="6.3"/>
    <n v="19000"/>
    <s v="Greg Beeman"/>
    <s v="Neil Tolkin"/>
    <s v="Corey Haim"/>
    <s v="United States"/>
    <n v="8000000"/>
    <n v="22433275"/>
    <s v="Twentieth Century Fox"/>
    <n v="88"/>
  </r>
  <r>
    <x v="4"/>
    <x v="8"/>
    <s v="December 23, 1988 "/>
    <x v="3"/>
    <x v="0"/>
    <n v="6.5"/>
    <n v="44000"/>
    <s v="Tony Randel"/>
    <s v="Peter Atkins"/>
    <s v="Doug Bradley"/>
    <s v="United Kingdom"/>
    <n v="3000000"/>
    <n v="12090735"/>
    <s v="New World Pictures"/>
    <n v="97"/>
  </r>
  <r>
    <x v="6"/>
    <x v="8"/>
    <s v="February 26, 1988 "/>
    <x v="6"/>
    <x v="0"/>
    <n v="6.9"/>
    <n v="51000"/>
    <s v="Roman Polanski"/>
    <s v="Roman Polanski"/>
    <s v="Harrison Ford"/>
    <s v="France"/>
    <n v="20000000"/>
    <n v="17637950"/>
    <s v="Warner Bros."/>
    <n v="120"/>
  </r>
  <r>
    <x v="2"/>
    <x v="8"/>
    <s v="April 29, 1988 "/>
    <x v="7"/>
    <x v="0"/>
    <n v="6.7"/>
    <n v="25000"/>
    <s v="Dennis Hopper"/>
    <s v="Michael Schiffer"/>
    <s v="Sean Penn"/>
    <s v="United States"/>
    <n v="6000000"/>
    <n v="46616067"/>
    <s v="Orion Pictures"/>
    <n v="120"/>
  </r>
  <r>
    <x v="3"/>
    <x v="8"/>
    <s v="December 9, 1988 "/>
    <x v="3"/>
    <x v="0"/>
    <n v="5.4"/>
    <n v="25000"/>
    <s v="Richard Benjamin"/>
    <s v="Jerico Stone"/>
    <s v="Dan Aykroyd"/>
    <s v="United States"/>
    <n v="20000000"/>
    <n v="13854000"/>
    <s v="Weintraub Entertainment Group"/>
    <n v="105"/>
  </r>
  <r>
    <x v="5"/>
    <x v="8"/>
    <s v="November 11, 1988 "/>
    <x v="10"/>
    <x v="0"/>
    <n v="6.9"/>
    <n v="9600"/>
    <s v="Fred Schepisi"/>
    <s v="John Bryson"/>
    <s v="Meryl Streep"/>
    <s v="Australia"/>
    <n v="15000000"/>
    <n v="6908797"/>
    <s v="Cannon Entertainment"/>
    <n v="120"/>
  </r>
  <r>
    <x v="3"/>
    <x v="8"/>
    <s v="October 21, 1988 "/>
    <x v="4"/>
    <x v="0"/>
    <n v="5.9"/>
    <n v="10000"/>
    <s v="Ken Russell"/>
    <s v="Ken Russell"/>
    <s v="Amanda Donohoe"/>
    <s v="United Kingdom"/>
    <n v="2500000"/>
    <n v="1189315"/>
    <s v="White Lair"/>
    <n v="93"/>
  </r>
  <r>
    <x v="3"/>
    <x v="8"/>
    <s v="November 18, 1988 "/>
    <x v="10"/>
    <x v="0"/>
    <n v="5.8"/>
    <n v="8900"/>
    <s v="Neil Jordan"/>
    <s v="Neil Jordan"/>
    <s v="Peter O'Toole"/>
    <s v="Ireland"/>
    <n v="17000000"/>
    <n v="8578231"/>
    <s v="Vision PDG"/>
    <n v="99"/>
  </r>
  <r>
    <x v="3"/>
    <x v="8"/>
    <s v="June 16, 1989 "/>
    <x v="0"/>
    <x v="13"/>
    <n v="6"/>
    <n v="15000"/>
    <s v="Robert Bierman"/>
    <s v="Joseph Minion"/>
    <s v="Nicolas Cage"/>
    <s v="United States"/>
    <n v="2000000"/>
    <n v="725131"/>
    <s v="Hemdale"/>
    <n v="103"/>
  </r>
  <r>
    <x v="3"/>
    <x v="8"/>
    <s v="January 15, 1988 "/>
    <x v="11"/>
    <x v="0"/>
    <n v="5.8"/>
    <n v="19000"/>
    <s v="Ken Wiederhorn"/>
    <s v="Ken Wiederhorn"/>
    <s v="James Karen"/>
    <s v="United States"/>
    <n v="6200000"/>
    <n v="9205924"/>
    <s v="Lorimar Motion Pictures"/>
    <n v="89"/>
  </r>
  <r>
    <x v="1"/>
    <x v="8"/>
    <s v="July 29, 1988 "/>
    <x v="1"/>
    <x v="0"/>
    <n v="5.9"/>
    <n v="4000"/>
    <s v="Ken Annakin"/>
    <s v="Astrid Lindgren"/>
    <s v="Tami Erin"/>
    <s v="Sweden"/>
    <n v="5000000"/>
    <n v="3569939"/>
    <s v="Columbia Pictures"/>
    <n v="100"/>
  </r>
  <r>
    <x v="0"/>
    <x v="8"/>
    <s v="June 29, 1989 "/>
    <x v="0"/>
    <x v="1"/>
    <n v="7.2"/>
    <n v="19000"/>
    <s v="John Sayles"/>
    <s v="Eliot Asinof"/>
    <s v="John Cusack"/>
    <s v="United States"/>
    <n v="6000000"/>
    <n v="5680515"/>
    <s v="Orion Pictures"/>
    <n v="119"/>
  </r>
  <r>
    <x v="5"/>
    <x v="8"/>
    <s v="March 11, 1988 "/>
    <x v="9"/>
    <x v="0"/>
    <n v="7.3"/>
    <n v="17000"/>
    <s v="Ramón Menéndez"/>
    <s v="Ramón Menéndez"/>
    <s v="Edward James Olmos"/>
    <s v="United States"/>
    <n v="0"/>
    <n v="13994920"/>
    <s v="American Playhouse"/>
    <n v="103"/>
  </r>
  <r>
    <x v="2"/>
    <x v="8"/>
    <s v="May 13, 1988 "/>
    <x v="2"/>
    <x v="0"/>
    <n v="6"/>
    <n v="15000"/>
    <s v="William Lustig"/>
    <s v="Larry Cohen"/>
    <s v="Tom Atkins"/>
    <s v="United States"/>
    <n v="1100000"/>
    <n v="671382"/>
    <s v="Shapiro-Glickenhaus Entertainment"/>
    <n v="85"/>
  </r>
  <r>
    <x v="3"/>
    <x v="8"/>
    <s v="November 11, 1988 "/>
    <x v="10"/>
    <x v="0"/>
    <n v="7.6"/>
    <n v="37000"/>
    <s v="Pedro Almodóvar"/>
    <s v="Pedro Almodóvar"/>
    <s v="Carmen Maura"/>
    <s v="Spain"/>
    <n v="700000"/>
    <n v="7263129"/>
    <s v="Laurenfilm"/>
    <n v="88"/>
  </r>
  <r>
    <x v="3"/>
    <x v="8"/>
    <s v="February 5, 1988 "/>
    <x v="6"/>
    <x v="0"/>
    <n v="5.9"/>
    <n v="12000"/>
    <s v="John Hughes"/>
    <s v="John Hughes"/>
    <s v="Kevin Bacon"/>
    <s v="United States"/>
    <n v="20000000"/>
    <n v="16031707"/>
    <s v="Paramount Pictures"/>
    <n v="106"/>
  </r>
  <r>
    <x v="3"/>
    <x v="8"/>
    <s v="March 18, 1988 "/>
    <x v="9"/>
    <x v="0"/>
    <n v="4.5999999999999996"/>
    <n v="33000"/>
    <s v="Alan Myerson"/>
    <s v="Neal Israel"/>
    <s v="Bubba Smith"/>
    <s v="United States"/>
    <n v="0"/>
    <n v="19510371"/>
    <s v="Warner Bros."/>
    <n v="90"/>
  </r>
  <r>
    <x v="6"/>
    <x v="8"/>
    <s v="December 2, 1988 "/>
    <x v="3"/>
    <x v="0"/>
    <n v="6.1"/>
    <n v="30000"/>
    <s v="Robert Towne"/>
    <s v="Robert Towne"/>
    <s v="Mel Gibson"/>
    <s v="United States"/>
    <n v="23000000"/>
    <n v="41292551"/>
    <s v="Cinema City Films"/>
    <n v="115"/>
  </r>
  <r>
    <x v="3"/>
    <x v="8"/>
    <s v="October 14, 1988 "/>
    <x v="4"/>
    <x v="0"/>
    <n v="6.2"/>
    <n v="14000"/>
    <s v="Kevin Tenney"/>
    <s v="Joe Augustyn"/>
    <s v="Cathy Podewell"/>
    <s v="United States"/>
    <n v="1200000"/>
    <n v="3109904"/>
    <s v="Blue Rider Pictures"/>
    <n v="90"/>
  </r>
  <r>
    <x v="3"/>
    <x v="8"/>
    <s v="March 25, 1988 "/>
    <x v="9"/>
    <x v="0"/>
    <n v="6.6"/>
    <n v="15000"/>
    <s v="Mike Nichols"/>
    <s v="Neil Simon"/>
    <s v="Matthew Broderick"/>
    <s v="United States"/>
    <n v="20000000"/>
    <n v="51684798"/>
    <s v="Rastar Pictures"/>
    <n v="106"/>
  </r>
  <r>
    <x v="3"/>
    <x v="8"/>
    <s v="July 21, 1989 "/>
    <x v="1"/>
    <x v="0"/>
    <n v="6.4"/>
    <n v="4000"/>
    <s v="Zelda Barron"/>
    <s v="Lanier Laney"/>
    <s v="Phoebe Cates"/>
    <s v="United Kingdom"/>
    <n v="5000000"/>
    <n v="6957975"/>
    <s v="Palace Pictures"/>
    <n v="98"/>
  </r>
  <r>
    <x v="1"/>
    <x v="8"/>
    <s v="November 23, 1988 "/>
    <x v="10"/>
    <x v="0"/>
    <n v="5.4"/>
    <n v="16000"/>
    <s v="Daniel Petrie"/>
    <s v="David Saperstein"/>
    <s v="Don Ameche"/>
    <s v="United States"/>
    <n v="17500000"/>
    <n v="25024919"/>
    <s v="Zanuck/Brown Productions"/>
    <n v="116"/>
  </r>
  <r>
    <x v="4"/>
    <x v="8"/>
    <s v="June 10, 1988 "/>
    <x v="0"/>
    <x v="0"/>
    <n v="4.7"/>
    <n v="17000"/>
    <s v="Gary Sherman"/>
    <s v="Gary Sherman"/>
    <s v="Heather O'Rourke"/>
    <s v="United States"/>
    <n v="10500000"/>
    <n v="14114488"/>
    <s v="Metro-Goldwyn-Mayer (MGM)"/>
    <n v="98"/>
  </r>
  <r>
    <x v="3"/>
    <x v="8"/>
    <s v="June 17, 1988 "/>
    <x v="0"/>
    <x v="0"/>
    <n v="6.2"/>
    <n v="12000"/>
    <s v="Anthony Hickox"/>
    <s v="Anthony Hickox"/>
    <s v="Zach Galligan"/>
    <s v="United States"/>
    <n v="3000000"/>
    <n v="808114"/>
    <s v="Palla"/>
    <n v="95"/>
  </r>
  <r>
    <x v="3"/>
    <x v="8"/>
    <s v="June 3, 1988 "/>
    <x v="0"/>
    <x v="0"/>
    <n v="6.2"/>
    <n v="20000"/>
    <s v="George Roy Hill"/>
    <s v="Jay Cronley"/>
    <s v="Chevy Chase"/>
    <s v="United States"/>
    <n v="19000000"/>
    <n v="25537221"/>
    <s v="Cornelius Productions"/>
    <n v="101"/>
  </r>
  <r>
    <x v="6"/>
    <x v="8"/>
    <s v="May 2, 2008 "/>
    <x v="2"/>
    <x v="0"/>
    <n v="7"/>
    <n v="9000"/>
    <s v="Kar-Wai Wong"/>
    <s v="Jeffrey Lau"/>
    <s v="Andy Lau"/>
    <s v="Hong Kong"/>
    <n v="0"/>
    <n v="13133"/>
    <s v="In-Gear Film Production"/>
    <n v="102"/>
  </r>
  <r>
    <x v="3"/>
    <x v="8"/>
    <s v="May 19, 1989 "/>
    <x v="2"/>
    <x v="0"/>
    <n v="5.9"/>
    <n v="12000"/>
    <s v="Tommy Lee Wallace"/>
    <s v="Tom Holland"/>
    <s v="William Ragsdale"/>
    <s v="United States"/>
    <n v="7500000"/>
    <n v="2983784"/>
    <s v="Vista Organization"/>
    <n v="104"/>
  </r>
  <r>
    <x v="3"/>
    <x v="8"/>
    <s v="July 22, 1988 "/>
    <x v="1"/>
    <x v="0"/>
    <n v="3.8"/>
    <n v="15000"/>
    <s v="Allan Arkush"/>
    <s v="Brian Doyle-Murray"/>
    <s v="Jackie Mason"/>
    <s v="United States"/>
    <n v="20000000"/>
    <n v="11798302"/>
    <s v="The Guber-Peters Company"/>
    <n v="98"/>
  </r>
  <r>
    <x v="3"/>
    <x v="8"/>
    <s v="February 12, 1988 "/>
    <x v="6"/>
    <x v="0"/>
    <n v="6"/>
    <n v="6700"/>
    <s v="Spike Lee"/>
    <s v="Spike Lee"/>
    <s v="Laurence Fishburne"/>
    <s v="United States"/>
    <n v="6500000"/>
    <n v="14545844"/>
    <s v="Columbia Pictures"/>
    <n v="121"/>
  </r>
  <r>
    <x v="3"/>
    <x v="8"/>
    <s v="March 25, 1988 "/>
    <x v="9"/>
    <x v="0"/>
    <n v="4.5999999999999996"/>
    <n v="6300"/>
    <s v="Bud S. Smith"/>
    <s v="Steve Zacharias"/>
    <s v="Anthony Michael Hall"/>
    <s v="United States"/>
    <n v="22000000"/>
    <n v="17550399"/>
    <s v="Zacharias-Buhai Productions"/>
    <n v="91"/>
  </r>
  <r>
    <x v="2"/>
    <x v="8"/>
    <s v="February 26, 1988 "/>
    <x v="6"/>
    <x v="0"/>
    <n v="5.5"/>
    <n v="1600"/>
    <s v="Francis Megahy"/>
    <s v="David Ambrose"/>
    <s v="Pierce Brosnan"/>
    <s v="United Kingdom"/>
    <n v="0"/>
    <n v="159969"/>
    <s v="United British Artists (UBA)"/>
    <n v="96"/>
  </r>
  <r>
    <x v="3"/>
    <x v="8"/>
    <s v="July 6, 1988 "/>
    <x v="1"/>
    <x v="0"/>
    <n v="5.7"/>
    <n v="24000"/>
    <s v="Kenneth Johnson"/>
    <s v="S.S. Wilson"/>
    <s v="Fisher Stevens"/>
    <s v="United States"/>
    <n v="15000000"/>
    <n v="21630088"/>
    <s v="TriStar Pictures"/>
    <n v="110"/>
  </r>
  <r>
    <x v="7"/>
    <x v="8"/>
    <s v="February 5, 1988 "/>
    <x v="6"/>
    <x v="0"/>
    <n v="6.5"/>
    <n v="23000"/>
    <s v="Wes Craven"/>
    <s v="Wade Davis"/>
    <s v="Bill Pullman"/>
    <s v="United States"/>
    <n v="7000000"/>
    <n v="19595031"/>
    <s v="Universal Pictures"/>
    <n v="98"/>
  </r>
  <r>
    <x v="3"/>
    <x v="8"/>
    <s v="February 26, 1988 "/>
    <x v="6"/>
    <x v="0"/>
    <n v="5.5"/>
    <n v="2600"/>
    <s v="William Richert"/>
    <s v="William Richert"/>
    <s v="River Phoenix"/>
    <s v="United States"/>
    <n v="0"/>
    <n v="6264058"/>
    <s v="Island Pictures"/>
    <n v="90"/>
  </r>
  <r>
    <x v="2"/>
    <x v="8"/>
    <s v="June 10, 1988 "/>
    <x v="0"/>
    <x v="0"/>
    <n v="6"/>
    <n v="17000"/>
    <s v="Peter Hyams"/>
    <s v="Larry Ferguson"/>
    <s v="Sean Connery"/>
    <s v="United States"/>
    <n v="0"/>
    <n v="20324096"/>
    <s v="Paramount Pictures"/>
    <n v="97"/>
  </r>
  <r>
    <x v="3"/>
    <x v="8"/>
    <s v="June 10, 1988 "/>
    <x v="0"/>
    <x v="0"/>
    <n v="6.4"/>
    <n v="13000"/>
    <s v="Jim Abrahams"/>
    <s v="Dori Pierson"/>
    <s v="Bette Midler"/>
    <s v="United States"/>
    <n v="0"/>
    <n v="40150487"/>
    <s v="Touchstone Pictures"/>
    <n v="97"/>
  </r>
  <r>
    <x v="0"/>
    <x v="8"/>
    <s v="July 29, 1988 "/>
    <x v="1"/>
    <x v="0"/>
    <n v="6.2"/>
    <n v="11000"/>
    <s v="George A. Romero"/>
    <s v="Michael Stewart"/>
    <s v="Jason Beghe"/>
    <s v="United States"/>
    <n v="7000000"/>
    <n v="5344577"/>
    <s v="Orion Pictures"/>
    <n v="113"/>
  </r>
  <r>
    <x v="0"/>
    <x v="8"/>
    <s v="April 1, 1988 "/>
    <x v="7"/>
    <x v="0"/>
    <n v="5.9"/>
    <n v="14000"/>
    <s v="Carl Schultz"/>
    <s v="Ellen Green"/>
    <s v="Demi Moore"/>
    <s v="United States"/>
    <n v="0"/>
    <n v="18875011"/>
    <s v="TriStar Pictures"/>
    <n v="97"/>
  </r>
  <r>
    <x v="3"/>
    <x v="8"/>
    <s v="February 9, 1990 "/>
    <x v="6"/>
    <x v="0"/>
    <n v="8.1999999999999993"/>
    <n v="29000"/>
    <s v="Emir Kusturica"/>
    <s v="Emir Kusturica"/>
    <s v="Davor Dujmovic"/>
    <s v="Yugoslavia"/>
    <n v="0"/>
    <m/>
    <s v="Forum Sarajevo"/>
    <n v="142"/>
  </r>
  <r>
    <x v="0"/>
    <x v="8"/>
    <s v="March 11, 1988 "/>
    <x v="9"/>
    <x v="0"/>
    <n v="6.1"/>
    <n v="3500"/>
    <s v="Bob Swaim"/>
    <s v="Dick Wolf"/>
    <s v="Rob Lowe"/>
    <s v="United States"/>
    <n v="12000000"/>
    <n v="15855828"/>
    <s v="Metro-Goldwyn-Mayer (MGM)"/>
    <n v="91"/>
  </r>
  <r>
    <x v="2"/>
    <x v="8"/>
    <s v="July 8, 1988 "/>
    <x v="1"/>
    <x v="0"/>
    <n v="6.5"/>
    <n v="14000"/>
    <s v="Don Coscarelli"/>
    <s v="Don Coscarelli"/>
    <s v="James Le Gros"/>
    <s v="United States"/>
    <n v="3000000"/>
    <n v="7282851"/>
    <s v="Spacegate Productions"/>
    <n v="97"/>
  </r>
  <r>
    <x v="5"/>
    <x v="8"/>
    <s v="August 12, 1988 "/>
    <x v="8"/>
    <x v="0"/>
    <n v="6.9"/>
    <n v="17000"/>
    <s v="Francis Ford Coppola"/>
    <s v="Arnold Schulman"/>
    <s v="Jeff Bridges"/>
    <s v="United States"/>
    <n v="23000000"/>
    <n v="19652638"/>
    <s v="Lucasfilm"/>
    <n v="110"/>
  </r>
  <r>
    <x v="2"/>
    <x v="8"/>
    <s v="February 12, 1988 "/>
    <x v="6"/>
    <x v="0"/>
    <n v="5.4"/>
    <n v="10000"/>
    <s v="Craig R. Baxley"/>
    <s v="Robert Reneau"/>
    <s v="Carl Weathers"/>
    <s v="United States"/>
    <n v="7000000"/>
    <n v="20256975"/>
    <s v="Lorimar Film Entertainment"/>
    <n v="96"/>
  </r>
  <r>
    <x v="0"/>
    <x v="8"/>
    <s v="April 1, 1988 "/>
    <x v="7"/>
    <x v="0"/>
    <n v="5.7"/>
    <n v="7600"/>
    <s v="James Bridges"/>
    <s v="Jay McInerney"/>
    <s v="Michael J. Fox"/>
    <s v="United States"/>
    <n v="25000000"/>
    <n v="16118077"/>
    <s v="United Artists"/>
    <n v="107"/>
  </r>
  <r>
    <x v="2"/>
    <x v="8"/>
    <s v="February 12, 1988 "/>
    <x v="6"/>
    <x v="0"/>
    <n v="6.8"/>
    <n v="12000"/>
    <s v="Roger Spottiswoode"/>
    <s v="Harv Zimmel"/>
    <s v="Sidney Poitier"/>
    <s v="United States"/>
    <n v="15000000"/>
    <n v="29300090"/>
    <s v="Touchstone Pictures"/>
    <n v="110"/>
  </r>
  <r>
    <x v="1"/>
    <x v="8"/>
    <s v="September 7, 1988 "/>
    <x v="5"/>
    <x v="8"/>
    <n v="7.3"/>
    <n v="9100"/>
    <s v="Kevin Reynolds"/>
    <s v="William Mastrosimone"/>
    <s v="George Dzundza"/>
    <s v="United States"/>
    <n v="8000000"/>
    <n v="161004"/>
    <s v="A&amp;M Films"/>
    <n v="111"/>
  </r>
  <r>
    <x v="7"/>
    <x v="8"/>
    <s v="April 22, 1988 "/>
    <x v="7"/>
    <x v="0"/>
    <n v="6.7"/>
    <n v="6400"/>
    <s v="Frank LaLoggia"/>
    <s v="Frank LaLoggia"/>
    <s v="Lukas Haas"/>
    <s v="United States"/>
    <n v="4700000"/>
    <n v="1705139"/>
    <s v="New Sky Communications Inc."/>
    <n v="113"/>
  </r>
  <r>
    <x v="5"/>
    <x v="8"/>
    <s v="October 7, 1988 "/>
    <x v="4"/>
    <x v="0"/>
    <n v="7"/>
    <n v="25000"/>
    <s v="Michael Apted"/>
    <s v="Harold T.P. Hayes"/>
    <s v="Sigourney Weaver"/>
    <s v="United States"/>
    <n v="22000000"/>
    <n v="61149479"/>
    <s v="Universal Pictures"/>
    <n v="129"/>
  </r>
  <r>
    <x v="2"/>
    <x v="8"/>
    <s v="October 7, 1988 "/>
    <x v="4"/>
    <x v="0"/>
    <n v="6.3"/>
    <n v="15000"/>
    <s v="Graham Baker"/>
    <s v="Rockne S. O'Bannon"/>
    <s v="James Caan"/>
    <s v="United States"/>
    <n v="16000000"/>
    <n v="32155047"/>
    <s v="American Entertainment Partners II L.P."/>
    <n v="91"/>
  </r>
  <r>
    <x v="6"/>
    <x v="8"/>
    <s v="August 26, 1988 "/>
    <x v="8"/>
    <x v="0"/>
    <n v="6.3"/>
    <n v="5800"/>
    <s v="Costa-Gavras"/>
    <s v="Joe Eszterhas"/>
    <s v="Debra Winger"/>
    <s v="Japan"/>
    <n v="19000000"/>
    <n v="25816139"/>
    <s v="United Artists"/>
    <n v="127"/>
  </r>
  <r>
    <x v="2"/>
    <x v="8"/>
    <s v="May 19, 1989 "/>
    <x v="2"/>
    <x v="0"/>
    <n v="7"/>
    <n v="9800"/>
    <s v="Steve De Jarnatt"/>
    <s v="Steve De Jarnatt"/>
    <s v="Anthony Edwards"/>
    <s v="United States"/>
    <n v="3700000"/>
    <n v="1145404"/>
    <s v="Hemdale"/>
    <n v="87"/>
  </r>
  <r>
    <x v="3"/>
    <x v="8"/>
    <s v="November 23, 1988 "/>
    <x v="10"/>
    <x v="0"/>
    <n v="5.9"/>
    <n v="3600"/>
    <s v="David Green"/>
    <s v="Colin Shindler"/>
    <s v="Phil Collins"/>
    <s v="United Kingdom"/>
    <n v="0"/>
    <n v="540000"/>
    <s v="The Movie Group"/>
    <n v="102"/>
  </r>
  <r>
    <x v="1"/>
    <x v="8"/>
    <s v="July 22, 1988 "/>
    <x v="1"/>
    <x v="0"/>
    <n v="5.0999999999999996"/>
    <n v="8800"/>
    <s v="Randal Kleiser"/>
    <s v="Paul Reubens"/>
    <s v="Paul Reubens"/>
    <s v="United States"/>
    <n v="0"/>
    <n v="15122324"/>
    <s v="Paramount Pictures"/>
    <n v="86"/>
  </r>
  <r>
    <x v="3"/>
    <x v="8"/>
    <s v="January 15, 1988 "/>
    <x v="11"/>
    <x v="0"/>
    <n v="5.9"/>
    <n v="4500"/>
    <s v="John G. Avildsen"/>
    <s v="Tim Kazurinsky"/>
    <s v="Molly Ringwald"/>
    <s v="United States"/>
    <n v="0"/>
    <n v="17514553"/>
    <s v="TriStar Pictures"/>
    <n v="90"/>
  </r>
  <r>
    <x v="6"/>
    <x v="8"/>
    <s v="April 27, 1988 "/>
    <x v="7"/>
    <x v="8"/>
    <n v="6.2"/>
    <n v="4200"/>
    <s v="Michael Winner"/>
    <s v="Agatha Christie"/>
    <s v="Peter Ustinov"/>
    <s v="United States"/>
    <n v="6000000"/>
    <n v="960040"/>
    <s v="Golan-Globus Productions"/>
    <n v="102"/>
  </r>
  <r>
    <x v="3"/>
    <x v="8"/>
    <s v="September 9, 1988 "/>
    <x v="5"/>
    <x v="0"/>
    <n v="5.8"/>
    <n v="3100"/>
    <s v="Michael Hoffman"/>
    <s v="Rupert Walters"/>
    <s v="Patrick Dempsey"/>
    <s v="United Kingdom"/>
    <n v="0"/>
    <n v="401421"/>
    <s v="Metro-Goldwyn-Mayer (MGM)"/>
    <n v="94"/>
  </r>
  <r>
    <x v="3"/>
    <x v="8"/>
    <s v="April 29, 1988 "/>
    <x v="7"/>
    <x v="0"/>
    <n v="5.5"/>
    <n v="14000"/>
    <s v="Mick Garris"/>
    <s v="David Twohy"/>
    <s v="Scott Grimes"/>
    <s v="United States"/>
    <n v="4500000"/>
    <n v="3813293"/>
    <s v="New Line Cinema"/>
    <n v="86"/>
  </r>
  <r>
    <x v="2"/>
    <x v="8"/>
    <s v="May 6, 1988 "/>
    <x v="2"/>
    <x v="0"/>
    <n v="6"/>
    <n v="7200"/>
    <s v="Mark Goldblatt"/>
    <s v="Terry Black"/>
    <s v="Treat Williams"/>
    <s v="United States"/>
    <n v="5000000"/>
    <n v="3588626"/>
    <s v="New World Pictures"/>
    <n v="86"/>
  </r>
  <r>
    <x v="0"/>
    <x v="8"/>
    <s v="January 13, 1989 "/>
    <x v="11"/>
    <x v="0"/>
    <n v="7.3"/>
    <n v="13000"/>
    <s v="Oliver Stone"/>
    <s v="Stephen Singular"/>
    <s v="Eric Bogosian"/>
    <s v="United States"/>
    <n v="4000000"/>
    <n v="3468572"/>
    <s v="Cineplex Odeon Films"/>
    <n v="110"/>
  </r>
  <r>
    <x v="3"/>
    <x v="8"/>
    <s v="February 12, 1988 "/>
    <x v="6"/>
    <x v="0"/>
    <n v="4.9000000000000004"/>
    <n v="3400"/>
    <s v="Joan Freeman"/>
    <s v="Charles Purpura"/>
    <s v="Justine Bateman"/>
    <s v="United States"/>
    <n v="0"/>
    <n v="8253123"/>
    <s v="National Broadcasting Company (NBC)"/>
    <n v="92"/>
  </r>
  <r>
    <x v="1"/>
    <x v="8"/>
    <s v="October 27, 1989 "/>
    <x v="4"/>
    <x v="0"/>
    <n v="7.7"/>
    <n v="17000"/>
    <s v="Jean-Jacques Annaud"/>
    <s v="James Oliver Curwood"/>
    <s v="Tchéky Karyo"/>
    <s v="France"/>
    <n v="0"/>
    <n v="31753898"/>
    <s v="Price"/>
    <n v="96"/>
  </r>
  <r>
    <x v="3"/>
    <x v="8"/>
    <s v="March 18, 1988 "/>
    <x v="9"/>
    <x v="0"/>
    <n v="6.9"/>
    <n v="6000"/>
    <s v="Robert Redford"/>
    <s v="John Nichols"/>
    <s v="Rubén Blades"/>
    <s v="United States"/>
    <n v="22000000"/>
    <n v="13825794"/>
    <s v="Esparza"/>
    <n v="117"/>
  </r>
  <r>
    <x v="3"/>
    <x v="8"/>
    <s v="April 8, 1988 "/>
    <x v="7"/>
    <x v="0"/>
    <n v="5.7"/>
    <n v="4400"/>
    <s v="Paul Flaherty"/>
    <s v="Josh Goldstein"/>
    <s v="Charlie Schlatter"/>
    <s v="United States"/>
    <n v="0"/>
    <n v="2567099"/>
    <s v="New World Entertainment Films"/>
    <n v="93"/>
  </r>
  <r>
    <x v="3"/>
    <x v="8"/>
    <s v="March 11, 1988 "/>
    <x v="9"/>
    <x v="0"/>
    <n v="5.9"/>
    <n v="9300"/>
    <s v="Brian Gilbert"/>
    <s v="Dick Clement"/>
    <s v="Judge Reinhold"/>
    <s v="United States"/>
    <n v="0"/>
    <n v="13664060"/>
    <s v="Columbia Pictures"/>
    <n v="98"/>
  </r>
  <r>
    <x v="0"/>
    <x v="8"/>
    <s v="November 18, 1988 "/>
    <x v="10"/>
    <x v="0"/>
    <n v="5.0999999999999996"/>
    <n v="1700"/>
    <s v="David Anspaugh"/>
    <s v="Larry Ketron"/>
    <s v="Molly Ringwald"/>
    <s v="United States"/>
    <n v="14000000"/>
    <n v="6640346"/>
    <s v="Weintraub Entertainment Group"/>
    <n v="105"/>
  </r>
  <r>
    <x v="0"/>
    <x v="8"/>
    <s v="October 21, 1988 "/>
    <x v="4"/>
    <x v="0"/>
    <n v="6.5"/>
    <n v="8300"/>
    <s v="Peter Markle"/>
    <s v="William C. Anderson"/>
    <s v="Gene Hackman"/>
    <s v="United States"/>
    <n v="0"/>
    <n v="3966256"/>
    <s v="TriStar Pictures"/>
    <n v="105"/>
  </r>
  <r>
    <x v="3"/>
    <x v="8"/>
    <s v="April 22, 1988 "/>
    <x v="7"/>
    <x v="0"/>
    <n v="5"/>
    <n v="3800"/>
    <s v="Geneviève Robert"/>
    <s v="Wendy Goldman"/>
    <s v="Lea Thompson"/>
    <s v="United States"/>
    <n v="0"/>
    <n v="12277096"/>
    <s v="Jascat"/>
    <n v="97"/>
  </r>
  <r>
    <x v="6"/>
    <x v="8"/>
    <s v="May 6, 1988 "/>
    <x v="2"/>
    <x v="0"/>
    <n v="5.9"/>
    <n v="3000"/>
    <s v="Rowdy Herrington"/>
    <s v="Rowdy Herrington"/>
    <s v="James Spader"/>
    <s v="United States"/>
    <n v="1000000"/>
    <m/>
    <s v="Cinema Group"/>
    <n v="97"/>
  </r>
  <r>
    <x v="5"/>
    <x v="8"/>
    <s v="September 30, 1988 "/>
    <x v="5"/>
    <x v="0"/>
    <n v="7.2"/>
    <n v="12000"/>
    <s v="Clint Eastwood"/>
    <s v="Joel Oliansky"/>
    <s v="Forest Whitaker"/>
    <s v="United States"/>
    <n v="9000000"/>
    <n v="2181286"/>
    <s v="The Malpaso Company"/>
    <n v="161"/>
  </r>
  <r>
    <x v="0"/>
    <x v="8"/>
    <s v="August 26, 1988 "/>
    <x v="8"/>
    <x v="0"/>
    <n v="6.7"/>
    <n v="4200"/>
    <s v="Steven Kampmann"/>
    <s v="Steven Kampmann"/>
    <s v="Mark Harmon"/>
    <s v="United States"/>
    <n v="0"/>
    <n v="7467504"/>
    <s v="The Mount Company"/>
    <n v="98"/>
  </r>
  <r>
    <x v="6"/>
    <x v="8"/>
    <s v="October 7, 1988 "/>
    <x v="4"/>
    <x v="0"/>
    <n v="8"/>
    <n v="8800"/>
    <s v="Mira Nair"/>
    <s v="Mira Nair"/>
    <s v="Shafiq Syed"/>
    <s v="United States"/>
    <n v="0"/>
    <n v="2080758"/>
    <s v="Mirabai Films"/>
    <n v="113"/>
  </r>
  <r>
    <x v="3"/>
    <x v="8"/>
    <s v="August 4, 1989 "/>
    <x v="8"/>
    <x v="0"/>
    <n v="5.2"/>
    <n v="8500"/>
    <s v="Yahoo Serious"/>
    <s v="Yahoo Serious"/>
    <s v="Yahoo Serious"/>
    <s v="Australia"/>
    <n v="0"/>
    <n v="11536599"/>
    <s v="Warner Bros."/>
    <n v="91"/>
  </r>
  <r>
    <x v="3"/>
    <x v="8"/>
    <s v="October 7, 1988 "/>
    <x v="4"/>
    <x v="0"/>
    <n v="5.9"/>
    <n v="8200"/>
    <s v="David Seltzer"/>
    <s v="David Seltzer"/>
    <s v="Sally Field"/>
    <s v="United States"/>
    <n v="15000000"/>
    <n v="21042667"/>
    <s v="Columbia Pictures"/>
    <n v="128"/>
  </r>
  <r>
    <x v="1"/>
    <x v="8"/>
    <s v="April 15, 1988 "/>
    <x v="7"/>
    <x v="0"/>
    <n v="6.6"/>
    <n v="2400"/>
    <s v="Geoff Burrowes"/>
    <s v="John Dixon"/>
    <s v="Tom Burlinson"/>
    <s v="Australia"/>
    <n v="0"/>
    <n v="13687027"/>
    <s v="Burrowes Film Group"/>
    <n v="99"/>
  </r>
  <r>
    <x v="3"/>
    <x v="8"/>
    <s v="March 4, 1988 "/>
    <x v="9"/>
    <x v="0"/>
    <n v="6.2"/>
    <n v="5300"/>
    <s v="Alan Metter"/>
    <s v="Andy Breckman"/>
    <s v="Richard Pryor"/>
    <s v="United States"/>
    <n v="0"/>
    <n v="10815378"/>
    <s v="Warner Bros."/>
    <n v="89"/>
  </r>
  <r>
    <x v="3"/>
    <x v="8"/>
    <s v="March 4, 1988 "/>
    <x v="9"/>
    <x v="0"/>
    <n v="4.3"/>
    <n v="1800"/>
    <s v="Roger Vadim"/>
    <s v="R.J. Stewart"/>
    <s v="Rebecca De Mornay"/>
    <s v="United States"/>
    <n v="0"/>
    <n v="717376"/>
    <s v="Vestron Pictures"/>
    <n v="100"/>
  </r>
  <r>
    <x v="3"/>
    <x v="8"/>
    <s v="May 25, 1989 "/>
    <x v="2"/>
    <x v="13"/>
    <n v="7.4"/>
    <n v="4800"/>
    <s v="Mike Leigh"/>
    <s v="Mike Leigh"/>
    <s v="Phil Davis"/>
    <s v="United Kingdom"/>
    <n v="0"/>
    <n v="1192322"/>
    <s v="Portman Productions"/>
    <n v="108"/>
  </r>
  <r>
    <x v="0"/>
    <x v="8"/>
    <s v="March 18, 1988 "/>
    <x v="9"/>
    <x v="0"/>
    <n v="6"/>
    <n v="5100"/>
    <s v="Richard Benjamin"/>
    <s v="John Hill"/>
    <s v="Sidney Poitier"/>
    <s v="United States"/>
    <n v="15000000"/>
    <n v="1733070"/>
    <s v="Columbia Pictures"/>
    <n v="98"/>
  </r>
  <r>
    <x v="5"/>
    <x v="8"/>
    <s v="December 21, 1989 "/>
    <x v="3"/>
    <x v="0"/>
    <n v="7.3"/>
    <n v="6400"/>
    <s v="Bruno Nuytten"/>
    <s v="Reine-Marie Paris"/>
    <s v="Isabelle Adjani"/>
    <s v="France"/>
    <n v="0"/>
    <n v="3331297"/>
    <s v="Les Films Christian Fechner"/>
    <n v="175"/>
  </r>
  <r>
    <x v="3"/>
    <x v="8"/>
    <s v="December 14, 1988 "/>
    <x v="3"/>
    <x v="0"/>
    <n v="7.7"/>
    <n v="6800"/>
    <s v="Paul Bogart"/>
    <s v="Harvey Fierstein"/>
    <s v="Anne Bancroft"/>
    <s v="United States"/>
    <n v="0"/>
    <n v="4870903"/>
    <s v="New Line Cinema"/>
    <n v="120"/>
  </r>
  <r>
    <x v="1"/>
    <x v="8"/>
    <s v="August 5, 1988 "/>
    <x v="8"/>
    <x v="0"/>
    <n v="5.7"/>
    <n v="3900"/>
    <s v="Ken Kwapis"/>
    <s v="Deborah Blum"/>
    <s v="Cyndi Lauper"/>
    <s v="United States"/>
    <n v="18000000"/>
    <n v="1883811"/>
    <s v="Imagine Entertainment"/>
    <n v="99"/>
  </r>
  <r>
    <x v="11"/>
    <x v="8"/>
    <s v="January 6, 1989 "/>
    <x v="11"/>
    <x v="0"/>
    <n v="6"/>
    <n v="1200"/>
    <s v="Catherine Breillat"/>
    <s v="Catherine Breillat"/>
    <s v="Delphine Zentout"/>
    <s v="France"/>
    <n v="0"/>
    <m/>
    <s v="CB Films"/>
    <n v="88"/>
  </r>
  <r>
    <x v="16"/>
    <x v="8"/>
    <s v="March 18, 1988 "/>
    <x v="9"/>
    <x v="0"/>
    <n v="6.2"/>
    <n v="9700"/>
    <s v="Annabel Jankel"/>
    <s v="Charles Edward Pogue"/>
    <s v="Dennis Quaid"/>
    <s v="United States"/>
    <n v="0"/>
    <n v="12706478"/>
    <s v="Bigelow Productions"/>
    <n v="96"/>
  </r>
  <r>
    <x v="2"/>
    <x v="8"/>
    <s v="January 22, 1988 "/>
    <x v="11"/>
    <x v="0"/>
    <n v="4.9000000000000004"/>
    <n v="6000"/>
    <s v="Aaron Norris"/>
    <s v="Arthur Silver"/>
    <s v="Chuck Norris"/>
    <s v="United States"/>
    <n v="0"/>
    <n v="6193901"/>
    <s v="The Cannon Group"/>
    <n v="103"/>
  </r>
  <r>
    <x v="2"/>
    <x v="8"/>
    <s v="April 21, 1989 "/>
    <x v="7"/>
    <x v="0"/>
    <n v="5.2"/>
    <n v="8400"/>
    <s v="Joseph Zito"/>
    <s v="Robert Abramoff"/>
    <s v="Dolph Lundgren"/>
    <s v="United States"/>
    <n v="16000000"/>
    <n v="4192440"/>
    <s v="Abramoff Production"/>
    <n v="105"/>
  </r>
  <r>
    <x v="3"/>
    <x v="8"/>
    <d v="1991-06-01T00:00:00"/>
    <x v="26"/>
    <x v="0"/>
    <n v="7.2"/>
    <n v="8300"/>
    <s v="Peter Greenaway"/>
    <s v="Peter Greenaway"/>
    <s v="Bernard Hill"/>
    <s v="United Kingdom"/>
    <n v="0"/>
    <n v="424773"/>
    <s v="Film Four International"/>
    <n v="118"/>
  </r>
  <r>
    <x v="2"/>
    <x v="8"/>
    <s v="December 2, 1988 "/>
    <x v="3"/>
    <x v="0"/>
    <n v="5.4"/>
    <n v="4000"/>
    <s v="Jon Hess"/>
    <s v="Dean R. Koontz"/>
    <s v="Corey Haim"/>
    <s v="Canada"/>
    <n v="0"/>
    <n v="940173"/>
    <s v="Concorde Pictures"/>
    <n v="91"/>
  </r>
  <r>
    <x v="0"/>
    <x v="8"/>
    <s v="September 2, 1988 "/>
    <x v="5"/>
    <x v="0"/>
    <n v="6.6"/>
    <n v="1800"/>
    <s v="Daniel Petrie"/>
    <s v="Amos Poe"/>
    <s v="Burt Lancaster"/>
    <s v="United States"/>
    <n v="3000000"/>
    <n v="187349"/>
    <s v="Columbia Pictures"/>
    <n v="99"/>
  </r>
  <r>
    <x v="4"/>
    <x v="8"/>
    <s v="April 22, 1988 "/>
    <x v="7"/>
    <x v="0"/>
    <n v="5"/>
    <n v="1700"/>
    <s v="Camilo Vila"/>
    <s v="Philip Yordan"/>
    <s v="Ben Cross"/>
    <s v="United States"/>
    <n v="0"/>
    <n v="6337299"/>
    <s v="Vestron Pictures"/>
    <n v="102"/>
  </r>
  <r>
    <x v="3"/>
    <x v="8"/>
    <s v="May 20, 1988 "/>
    <x v="2"/>
    <x v="0"/>
    <n v="4.9000000000000004"/>
    <n v="2200"/>
    <s v="Jim Wynorski"/>
    <s v="R.J. Robertson"/>
    <s v="Traci Lords"/>
    <s v="United States"/>
    <n v="210000"/>
    <m/>
    <s v="Miracle Pictures"/>
    <n v="81"/>
  </r>
  <r>
    <x v="3"/>
    <x v="8"/>
    <s v="March 25, 1988 "/>
    <x v="9"/>
    <x v="0"/>
    <n v="5.8"/>
    <n v="497"/>
    <s v="Alan Alda"/>
    <s v="Alan Alda"/>
    <s v="Alan Alda"/>
    <s v="United States"/>
    <n v="0"/>
    <n v="7721852"/>
    <s v="Paramount Pictures"/>
    <n v="104"/>
  </r>
  <r>
    <x v="0"/>
    <x v="8"/>
    <s v="November 18, 1988 "/>
    <x v="10"/>
    <x v="0"/>
    <n v="5.8"/>
    <n v="3600"/>
    <s v="Ernest Thompson"/>
    <s v="Ernest Thompson"/>
    <s v="Robert Downey Jr."/>
    <s v="United States"/>
    <n v="7000000"/>
    <n v="5979011"/>
    <s v="Atlantic Entertainment Group"/>
    <n v="95"/>
  </r>
  <r>
    <x v="3"/>
    <x v="8"/>
    <s v="July 8, 1988 "/>
    <x v="1"/>
    <x v="0"/>
    <n v="4.5999999999999996"/>
    <n v="6100"/>
    <s v="Bud Yorkin"/>
    <s v="Steve Gordon"/>
    <s v="Dudley Moore"/>
    <s v="United States"/>
    <n v="0"/>
    <n v="14681192"/>
    <s v="Warner Bros."/>
    <n v="113"/>
  </r>
  <r>
    <x v="2"/>
    <x v="8"/>
    <s v="September 17, 1988 "/>
    <x v="5"/>
    <x v="0"/>
    <n v="5.5"/>
    <n v="2600"/>
    <s v="J. Lee Thompson"/>
    <s v="Rex Burns"/>
    <s v="Charles Bronson"/>
    <s v="United States"/>
    <n v="0"/>
    <n v="3074681"/>
    <s v="The Cannon Group"/>
    <n v="91"/>
  </r>
  <r>
    <x v="3"/>
    <x v="8"/>
    <s v="October 7, 1988 "/>
    <x v="4"/>
    <x v="0"/>
    <n v="5.7"/>
    <n v="994"/>
    <s v="Henry Winkler"/>
    <s v="Eric Roth"/>
    <s v="Billy Crystal"/>
    <s v="United States"/>
    <n v="12000000"/>
    <n v="3965604"/>
    <s v="Metro-Goldwyn-Mayer (MGM)"/>
    <n v="105"/>
  </r>
  <r>
    <x v="0"/>
    <x v="8"/>
    <d v="1989-05-01T00:00:00"/>
    <x v="27"/>
    <x v="0"/>
    <n v="7.3"/>
    <n v="3100"/>
    <s v="Claire Denis"/>
    <s v="Claire Denis"/>
    <s v="Isaach De Bankolé"/>
    <s v="France"/>
    <n v="0"/>
    <n v="2319801"/>
    <s v="Caroline Productions"/>
    <n v="105"/>
  </r>
  <r>
    <x v="3"/>
    <x v="8"/>
    <s v="January 15, 1988 "/>
    <x v="11"/>
    <x v="0"/>
    <n v="5.8"/>
    <n v="4800"/>
    <s v="Michael Ritchie"/>
    <s v="Ken Kolb"/>
    <s v="Dan Aykroyd"/>
    <s v="United States"/>
    <n v="19000000"/>
    <n v="11005304"/>
    <s v="Orion Pictures"/>
    <n v="97"/>
  </r>
  <r>
    <x v="3"/>
    <x v="8"/>
    <s v="October 21, 1988 "/>
    <x v="4"/>
    <x v="0"/>
    <n v="7"/>
    <n v="9800"/>
    <s v="Thom Eberhardt"/>
    <s v="Gary Murphy"/>
    <s v="Michael Caine"/>
    <s v="United Kingdom"/>
    <n v="0"/>
    <n v="8539181"/>
    <s v="Incorporated Television Company (ITC)"/>
    <n v="107"/>
  </r>
  <r>
    <x v="4"/>
    <x v="8"/>
    <s v="April 8, 1988 "/>
    <x v="7"/>
    <x v="0"/>
    <n v="5.6"/>
    <n v="3600"/>
    <s v="Andrew Fleming"/>
    <s v="Andrew Fleming"/>
    <s v="Jennifer Rubin"/>
    <s v="United States"/>
    <n v="4000000"/>
    <n v="9797098"/>
    <s v="No Frills Film Production"/>
    <n v="80"/>
  </r>
  <r>
    <x v="0"/>
    <x v="8"/>
    <s v="November 18, 1988 "/>
    <x v="10"/>
    <x v="0"/>
    <n v="7.3"/>
    <n v="13000"/>
    <s v="Woody Allen"/>
    <s v="Woody Allen"/>
    <s v="Gena Rowlands"/>
    <s v="United States"/>
    <n v="10000000"/>
    <n v="1562749"/>
    <s v="Jack Rollins &amp; Charles H. Joffe Productions"/>
    <n v="81"/>
  </r>
  <r>
    <x v="0"/>
    <x v="8"/>
    <s v="February 17, 1989 "/>
    <x v="6"/>
    <x v="0"/>
    <n v="6.7"/>
    <n v="5500"/>
    <s v="Bernard Rose"/>
    <s v="Catherine Storr"/>
    <s v="Charlotte Burke"/>
    <s v="United Kingdom"/>
    <n v="0"/>
    <n v="241278"/>
    <s v="Working Title Films"/>
    <n v="92"/>
  </r>
  <r>
    <x v="6"/>
    <x v="8"/>
    <s v="April 29, 1988 "/>
    <x v="7"/>
    <x v="0"/>
    <n v="5.7"/>
    <n v="3900"/>
    <s v="Blake Edwards"/>
    <s v="Rod Amateau"/>
    <s v="Bruce Willis"/>
    <s v="United States"/>
    <n v="16000000"/>
    <n v="4594452"/>
    <s v="Cecchi Gori Group Tiger Cinematografica"/>
    <n v="102"/>
  </r>
  <r>
    <x v="6"/>
    <x v="8"/>
    <s v="March 11, 1988 "/>
    <x v="9"/>
    <x v="0"/>
    <n v="6.4"/>
    <n v="4800"/>
    <s v="James B. Harris"/>
    <s v="James Ellroy"/>
    <s v="James Woods"/>
    <s v="United States"/>
    <n v="3000000"/>
    <n v="1984315"/>
    <s v="Atlantic Entertainment Group"/>
    <n v="110"/>
  </r>
  <r>
    <x v="4"/>
    <x v="8"/>
    <s v="March 4, 1988 "/>
    <x v="9"/>
    <x v="0"/>
    <n v="5.4"/>
    <n v="2300"/>
    <s v="Paul Golding"/>
    <s v="Paul Golding"/>
    <s v="Cliff De Young"/>
    <s v="United States"/>
    <n v="6000000"/>
    <n v="40397"/>
    <s v="Aspen Film Society"/>
    <n v="91"/>
  </r>
  <r>
    <x v="6"/>
    <x v="8"/>
    <d v="1988-05-01T00:00:00"/>
    <x v="25"/>
    <x v="0"/>
    <n v="6.2"/>
    <n v="3800"/>
    <s v="Mike Figgis"/>
    <s v="Mike Figgis"/>
    <s v="Melanie Griffith"/>
    <s v="United Kingdom"/>
    <n v="4000000"/>
    <n v="1791328"/>
    <s v="Atlantic Entertainment Group"/>
    <n v="93"/>
  </r>
  <r>
    <x v="0"/>
    <x v="8"/>
    <s v="March 3, 1989 "/>
    <x v="9"/>
    <x v="0"/>
    <n v="5.4"/>
    <n v="1200"/>
    <s v="Matthew Chapman"/>
    <s v="Matthew Chapman"/>
    <s v="Jennifer Jason Leigh"/>
    <s v="United States"/>
    <n v="0"/>
    <m/>
    <s v="Virgin Vision"/>
    <n v="93"/>
  </r>
  <r>
    <x v="3"/>
    <x v="8"/>
    <s v="March 4, 1988 "/>
    <x v="9"/>
    <x v="0"/>
    <n v="5.9"/>
    <n v="3500"/>
    <s v="Ted Kotcheff"/>
    <s v="Ben Hecht"/>
    <s v="Kathleen Turner"/>
    <s v="United States"/>
    <n v="18000000"/>
    <n v="9129999"/>
    <s v="TriStar Pictures"/>
    <n v="105"/>
  </r>
  <r>
    <x v="2"/>
    <x v="8"/>
    <s v="September 16, 1988 "/>
    <x v="5"/>
    <x v="0"/>
    <n v="5.7"/>
    <n v="1300"/>
    <s v="Gary Sinise"/>
    <s v="Chris Gerolmo"/>
    <s v="Richard Gere"/>
    <s v="United States"/>
    <n v="0"/>
    <n v="188964"/>
    <s v="Cinecom Pictures"/>
    <n v="108"/>
  </r>
  <r>
    <x v="0"/>
    <x v="8"/>
    <s v="August 10, 1988 "/>
    <x v="8"/>
    <x v="0"/>
    <n v="6.7"/>
    <n v="5700"/>
    <s v="Glenn Gordon Caron"/>
    <s v="Tod Carroll"/>
    <s v="Michael Keaton"/>
    <s v="United States"/>
    <n v="0"/>
    <n v="8674093"/>
    <s v="Imagine Films Entertainment"/>
    <n v="124"/>
  </r>
  <r>
    <x v="3"/>
    <x v="8"/>
    <s v="September 16, 1988 "/>
    <x v="5"/>
    <x v="0"/>
    <n v="6.9"/>
    <n v="3900"/>
    <s v="Joan Micklin Silver"/>
    <s v="Susan Sandler"/>
    <s v="Amy Irving"/>
    <s v="United States"/>
    <n v="4000000"/>
    <n v="16262415"/>
    <s v="Warner Bros."/>
    <n v="97"/>
  </r>
  <r>
    <x v="3"/>
    <x v="8"/>
    <s v="October 21, 1988 "/>
    <x v="4"/>
    <x v="0"/>
    <n v="7"/>
    <n v="3400"/>
    <s v="David Mamet"/>
    <s v="David Mamet"/>
    <s v="Don Ameche"/>
    <s v="United States"/>
    <n v="0"/>
    <n v="3527886"/>
    <s v="Columbia Pictures"/>
    <n v="100"/>
  </r>
  <r>
    <x v="6"/>
    <x v="8"/>
    <s v="September 23, 1988 "/>
    <x v="5"/>
    <x v="0"/>
    <n v="5.5"/>
    <n v="997"/>
    <s v="David Stevens"/>
    <s v="Spencer Eastman"/>
    <s v="Matt Dillon"/>
    <s v="United States"/>
    <n v="0"/>
    <n v="2432536"/>
    <s v="Trans World Entertainment (TWE)"/>
    <n v="108"/>
  </r>
  <r>
    <x v="3"/>
    <x v="8"/>
    <s v="August 26, 1988 "/>
    <x v="8"/>
    <x v="0"/>
    <n v="4.4000000000000004"/>
    <n v="3100"/>
    <s v="Michael Dinner"/>
    <s v="Stephen Neigher"/>
    <s v="Bobcat Goldthwait"/>
    <s v="United States"/>
    <n v="0"/>
    <n v="6436211"/>
    <s v="Warner Bros."/>
    <n v="83"/>
  </r>
  <r>
    <x v="2"/>
    <x v="8"/>
    <s v="May 6, 1988 "/>
    <x v="2"/>
    <x v="0"/>
    <n v="6"/>
    <n v="3000"/>
    <s v="James Glickenhaus"/>
    <s v="James Glickenhaus"/>
    <s v="Peter Weller"/>
    <s v="United States"/>
    <n v="6000000"/>
    <n v="10068039"/>
    <s v="Shapiro-Glickenhaus Entertainment"/>
    <n v="97"/>
  </r>
  <r>
    <x v="3"/>
    <x v="8"/>
    <s v="March 24, 1989 "/>
    <x v="9"/>
    <x v="0"/>
    <n v="5.0999999999999996"/>
    <n v="4900"/>
    <s v="Robert Englund"/>
    <s v="Rhet Topham"/>
    <s v="Stephen Geoffreys"/>
    <s v="United States"/>
    <n v="0"/>
    <n v="2955917"/>
    <s v="Cinetel Films"/>
    <n v="92"/>
  </r>
  <r>
    <x v="0"/>
    <x v="8"/>
    <d v="1988-08-01T00:00:00"/>
    <x v="28"/>
    <x v="0"/>
    <n v="6.8"/>
    <n v="1200"/>
    <s v="James Dearden"/>
    <s v="James Dearden"/>
    <s v="Ben Kingsley"/>
    <s v="United Kingdom"/>
    <n v="0"/>
    <n v="1451857"/>
    <s v="Avenue Pictures"/>
    <n v="104"/>
  </r>
  <r>
    <x v="0"/>
    <x v="8"/>
    <s v="November 4, 1988 "/>
    <x v="10"/>
    <x v="0"/>
    <n v="6.2"/>
    <n v="3000"/>
    <s v="Taylor Hackford"/>
    <s v="Frank Deford"/>
    <s v="Jessica Lange"/>
    <s v="United States"/>
    <n v="22000000"/>
    <n v="12638294"/>
    <s v="New Visions"/>
    <n v="127"/>
  </r>
  <r>
    <x v="3"/>
    <x v="8"/>
    <s v="September 30, 1988 "/>
    <x v="5"/>
    <x v="0"/>
    <n v="5.7"/>
    <n v="1200"/>
    <s v="Chris Columbus"/>
    <s v="Chris Columbus"/>
    <s v="David Keith"/>
    <s v="United States"/>
    <n v="13000000"/>
    <n v="5509417"/>
    <s v="Silver Screen Partners III"/>
    <n v="97"/>
  </r>
  <r>
    <x v="0"/>
    <x v="8"/>
    <s v="November 18, 1988 "/>
    <x v="10"/>
    <x v="0"/>
    <n v="6.7"/>
    <n v="2100"/>
    <s v="Keith Gordon"/>
    <s v="Robert Cormier"/>
    <s v="John Glover"/>
    <s v="United States"/>
    <n v="0"/>
    <n v="303624"/>
    <s v="Management Company Entertainment Group (MCEG)"/>
    <n v="100"/>
  </r>
  <r>
    <x v="3"/>
    <x v="8"/>
    <s v="July 13, 1988 "/>
    <x v="1"/>
    <x v="0"/>
    <n v="5.4"/>
    <n v="688"/>
    <s v="David Beaird"/>
    <s v="Richard Christian Matheson"/>
    <s v="George Newbern"/>
    <s v="United States"/>
    <n v="0"/>
    <n v="344375"/>
    <s v="United Artists"/>
    <n v="81"/>
  </r>
  <r>
    <x v="2"/>
    <x v="8"/>
    <s v="November 11, 1988 "/>
    <x v="10"/>
    <x v="0"/>
    <n v="3.8"/>
    <n v="4700"/>
    <s v="Sidney J. Furie"/>
    <s v="Kevin Alyn Elders"/>
    <s v="Louis Gossett Jr."/>
    <s v="Canada"/>
    <n v="0"/>
    <n v="10497324"/>
    <s v="Carolco Pictures"/>
    <n v="105"/>
  </r>
  <r>
    <x v="14"/>
    <x v="8"/>
    <d v="1988-10-01T00:00:00"/>
    <x v="29"/>
    <x v="0"/>
    <n v="4.9000000000000004"/>
    <n v="309"/>
    <s v="William Webb"/>
    <s v="Richard Brandes"/>
    <s v="Richard Hatch"/>
    <s v="United States"/>
    <n v="0"/>
    <m/>
    <s v="Westwind"/>
    <n v="91"/>
  </r>
  <r>
    <x v="0"/>
    <x v="8"/>
    <s v="October 14, 1988 "/>
    <x v="4"/>
    <x v="0"/>
    <n v="5.4"/>
    <n v="1500"/>
    <s v="Pen Densham"/>
    <s v="Tom Ropelewski"/>
    <s v="Joanna Pacula"/>
    <s v="Canada"/>
    <n v="6000000"/>
    <n v="1869148"/>
    <s v="TriStar Pictures"/>
    <n v="101"/>
  </r>
  <r>
    <x v="0"/>
    <x v="8"/>
    <s v="September 23, 1988 "/>
    <x v="5"/>
    <x v="0"/>
    <n v="5.8"/>
    <n v="2200"/>
    <s v="Janet Greek"/>
    <s v="Tracy Tormé"/>
    <s v="Tim Daly"/>
    <s v="United States"/>
    <n v="6000000"/>
    <n v="657446"/>
    <s v="Metro-Goldwyn-Mayer (MGM)"/>
    <n v="99"/>
  </r>
  <r>
    <x v="5"/>
    <x v="8"/>
    <s v="September 23, 1988 "/>
    <x v="5"/>
    <x v="0"/>
    <n v="6.3"/>
    <n v="1700"/>
    <s v="Paul Schrader"/>
    <s v="Patricia Hearst"/>
    <s v="Natasha Richardson"/>
    <s v="United Kingdom"/>
    <n v="0"/>
    <n v="1223326"/>
    <s v="Atlantic Entertainment Group"/>
    <n v="108"/>
  </r>
  <r>
    <x v="0"/>
    <x v="8"/>
    <s v="June 24, 1988 "/>
    <x v="0"/>
    <x v="0"/>
    <n v="6.6"/>
    <n v="1900"/>
    <s v="Charles Sturridge"/>
    <s v="Evelyn Waugh"/>
    <s v="James Wilby"/>
    <s v="United Kingdom"/>
    <n v="0"/>
    <n v="1560700"/>
    <s v="Handful of Dust"/>
    <n v="118"/>
  </r>
  <r>
    <x v="6"/>
    <x v="8"/>
    <s v="April 28, 1989 "/>
    <x v="7"/>
    <x v="0"/>
    <n v="5.7"/>
    <n v="3800"/>
    <s v="Martin Campbell"/>
    <s v="Mark Kasdan"/>
    <s v="Gary Oldman"/>
    <s v="United States"/>
    <n v="0"/>
    <n v="9974446"/>
    <s v="Hemdale"/>
    <n v="117"/>
  </r>
  <r>
    <x v="0"/>
    <x v="8"/>
    <s v="July 23, 1988 "/>
    <x v="1"/>
    <x v="11"/>
    <n v="7.3"/>
    <n v="998"/>
    <s v="Piers Haggard"/>
    <s v="John Galsworthy"/>
    <s v="Imogen Stubbs"/>
    <s v="United Kingdom"/>
    <n v="0"/>
    <m/>
    <s v="Incorporated Television Company (ITC)"/>
    <n v="95"/>
  </r>
  <r>
    <x v="0"/>
    <x v="8"/>
    <d v="1988-10-01T00:00:00"/>
    <x v="29"/>
    <x v="0"/>
    <n v="5.4"/>
    <n v="1600"/>
    <s v="Aaron Norris"/>
    <s v="Andrew Deutsch"/>
    <s v="Tony Pierce"/>
    <s v="United States"/>
    <n v="0"/>
    <n v="1348771"/>
    <s v="Cannon International"/>
    <n v="97"/>
  </r>
  <r>
    <x v="0"/>
    <x v="8"/>
    <s v="September 29, 1989 "/>
    <x v="5"/>
    <x v="0"/>
    <n v="5.4"/>
    <n v="613"/>
    <s v="Gordon Hessler"/>
    <s v="Richard Adams"/>
    <s v="Meg Tilly"/>
    <s v="United Kingdom"/>
    <n v="0"/>
    <n v="747013"/>
    <s v="Panorama"/>
    <n v="119"/>
  </r>
  <r>
    <x v="0"/>
    <x v="8"/>
    <s v="April 22, 1988 "/>
    <x v="7"/>
    <x v="0"/>
    <n v="6.4"/>
    <n v="1900"/>
    <s v="Marisa Silver"/>
    <s v="Jarre Fees"/>
    <s v="Alan Boyce"/>
    <s v="United States"/>
    <n v="8000000"/>
    <n v="1893139"/>
    <s v="Paramount Pictures"/>
    <n v="91"/>
  </r>
  <r>
    <x v="2"/>
    <x v="8"/>
    <s v="August 26, 1988 "/>
    <x v="8"/>
    <x v="0"/>
    <n v="5.3"/>
    <n v="3500"/>
    <s v="William Tannen"/>
    <s v="Michael Blodgett"/>
    <s v="Chuck Norris"/>
    <s v="United States"/>
    <n v="0"/>
    <n v="5301200"/>
    <s v="Golan-Globus Productions"/>
    <n v="96"/>
  </r>
  <r>
    <x v="3"/>
    <x v="8"/>
    <s v="May 13, 1988 "/>
    <x v="2"/>
    <x v="0"/>
    <n v="4.2"/>
    <n v="949"/>
    <s v="Peter Bogdanovich"/>
    <s v="Michael Kaplan"/>
    <s v="Rob Lowe"/>
    <s v="United States"/>
    <n v="13000000"/>
    <n v="259019"/>
    <s v="Crescent Moon"/>
    <n v="102"/>
  </r>
  <r>
    <x v="0"/>
    <x v="8"/>
    <s v="July 12, 1988 "/>
    <x v="1"/>
    <x v="0"/>
    <n v="5.9"/>
    <n v="2000"/>
    <s v="Nicolas Roeg"/>
    <s v="Dennis Potter"/>
    <s v="Theresa Russell"/>
    <s v="United Kingdom"/>
    <n v="5000000"/>
    <n v="429028"/>
    <s v="HandMade Films"/>
    <n v="90"/>
  </r>
  <r>
    <x v="0"/>
    <x v="8"/>
    <s v="November 16, 1988 "/>
    <x v="10"/>
    <x v="8"/>
    <n v="7.4"/>
    <n v="3900"/>
    <s v="Terence Davies"/>
    <s v="Terence Davies"/>
    <s v="Pete Postlethwaite"/>
    <s v="United Kingdom"/>
    <n v="0"/>
    <n v="771745"/>
    <s v="British Film Institute (BFI)"/>
    <n v="84"/>
  </r>
  <r>
    <x v="3"/>
    <x v="8"/>
    <s v="November 11, 1988 "/>
    <x v="10"/>
    <x v="0"/>
    <n v="5.6"/>
    <n v="10000"/>
    <s v="John R. Cherry III"/>
    <s v="Ed Turner"/>
    <s v="Jim Varney"/>
    <s v="United States"/>
    <n v="6000000"/>
    <n v="28202109"/>
    <s v="Touchstone Pictures"/>
    <n v="95"/>
  </r>
  <r>
    <x v="3"/>
    <x v="8"/>
    <s v="October 28, 1988 "/>
    <x v="4"/>
    <x v="0"/>
    <n v="5.4"/>
    <n v="3000"/>
    <s v="Daniel Goldberg"/>
    <s v="Len Blum"/>
    <s v="Rebecca De Mornay"/>
    <s v="United States"/>
    <n v="0"/>
    <n v="3838793"/>
    <s v="Warner Bros."/>
    <n v="82"/>
  </r>
  <r>
    <x v="3"/>
    <x v="8"/>
    <s v="September 9, 1988 "/>
    <x v="5"/>
    <x v="0"/>
    <n v="6"/>
    <n v="5500"/>
    <s v="Paul Mazursky"/>
    <s v="Charles G. Booth"/>
    <s v="Richard Dreyfuss"/>
    <s v="United States"/>
    <n v="20000000"/>
    <n v="11444204"/>
    <s v="Universal Pictures"/>
    <n v="103"/>
  </r>
  <r>
    <x v="5"/>
    <x v="8"/>
    <d v="1988-06-01T00:00:00"/>
    <x v="25"/>
    <x v="0"/>
    <n v="6.5"/>
    <n v="1500"/>
    <s v="Ken Russell"/>
    <s v="Oscar Wilde"/>
    <s v="Glenda Jackson"/>
    <s v="United Kingdom"/>
    <n v="0"/>
    <m/>
    <s v="Jolly Russell Productions"/>
    <n v="89"/>
  </r>
  <r>
    <x v="2"/>
    <x v="8"/>
    <s v="March 11, 1988 "/>
    <x v="9"/>
    <x v="0"/>
    <n v="6.2"/>
    <n v="2700"/>
    <s v="Christopher Crowe"/>
    <s v="Christopher Crowe"/>
    <s v="Willem Dafoe"/>
    <s v="United States"/>
    <n v="12000000"/>
    <n v="7242035"/>
    <s v="Twentieth Century Fox"/>
    <n v="102"/>
  </r>
  <r>
    <x v="3"/>
    <x v="8"/>
    <s v="October 21, 1988 "/>
    <x v="4"/>
    <x v="0"/>
    <n v="5.7"/>
    <n v="3900"/>
    <s v="Bill Fishman"/>
    <s v="Bill Fishman"/>
    <s v="John Cusack"/>
    <s v="United States"/>
    <n v="3000000"/>
    <n v="343786"/>
    <s v="Front Films"/>
    <n v="93"/>
  </r>
  <r>
    <x v="0"/>
    <x v="8"/>
    <s v="September 15, 1989 "/>
    <x v="5"/>
    <x v="6"/>
    <n v="7"/>
    <n v="3700"/>
    <s v="Martin Donovan"/>
    <s v="Martin Donovan"/>
    <s v="Hart Bochner"/>
    <s v="United Kingdom"/>
    <n v="4000000"/>
    <n v="1267578"/>
    <s v="Producers Representative Organization"/>
    <n v="124"/>
  </r>
  <r>
    <x v="0"/>
    <x v="8"/>
    <s v="November 4, 1988 "/>
    <x v="10"/>
    <x v="0"/>
    <n v="5.7"/>
    <n v="1500"/>
    <s v="Leonard Nimoy"/>
    <s v="Michael Bortman"/>
    <s v="Diane Keaton"/>
    <s v="United States"/>
    <n v="14000000"/>
    <n v="4764606"/>
    <s v="Touchstone Pictures"/>
    <n v="103"/>
  </r>
  <r>
    <x v="2"/>
    <x v="9"/>
    <s v="May 24, 1989 "/>
    <x v="2"/>
    <x v="0"/>
    <n v="8.1999999999999993"/>
    <n v="707000"/>
    <s v="Steven Spielberg"/>
    <s v="Jeffrey Boam"/>
    <s v="Harrison Ford"/>
    <s v="United States"/>
    <n v="48000000"/>
    <n v="474171806"/>
    <s v="Paramount Pictures"/>
    <n v="127"/>
  </r>
  <r>
    <x v="2"/>
    <x v="9"/>
    <s v="May 19, 1989 "/>
    <x v="2"/>
    <x v="0"/>
    <n v="6.6"/>
    <n v="66000"/>
    <s v="Rowdy Herrington"/>
    <s v="R. Lance Hill"/>
    <s v="Patrick Swayze"/>
    <s v="United States"/>
    <n v="17000000"/>
    <n v="30050028"/>
    <s v="Silver Pictures"/>
    <n v="114"/>
  </r>
  <r>
    <x v="2"/>
    <x v="9"/>
    <s v="June 23, 1989 "/>
    <x v="0"/>
    <x v="0"/>
    <n v="7.5"/>
    <n v="346000"/>
    <s v="Tim Burton"/>
    <s v="Bob Kane"/>
    <s v="Michael Keaton"/>
    <s v="United States"/>
    <n v="35000000"/>
    <n v="411508343"/>
    <s v="Warner Bros."/>
    <n v="126"/>
  </r>
  <r>
    <x v="1"/>
    <x v="9"/>
    <s v="February 17, 1989 "/>
    <x v="6"/>
    <x v="0"/>
    <n v="7"/>
    <n v="123000"/>
    <s v="Stephen Herek"/>
    <s v="Chris Matheson"/>
    <s v="Keanu Reeves"/>
    <s v="United States"/>
    <n v="10000000"/>
    <n v="40508994"/>
    <s v="De Laurentiis Entertainment Group (DEG)"/>
    <n v="90"/>
  </r>
  <r>
    <x v="0"/>
    <x v="9"/>
    <s v="May 5, 1989 "/>
    <x v="2"/>
    <x v="0"/>
    <n v="7.5"/>
    <n v="111000"/>
    <s v="Phil Alden Robinson"/>
    <s v="W.P. Kinsella"/>
    <s v="Kevin Costner"/>
    <s v="United States"/>
    <n v="0"/>
    <n v="84431625"/>
    <s v="Gordon Company"/>
    <n v="107"/>
  </r>
  <r>
    <x v="3"/>
    <x v="9"/>
    <s v="June 9, 1989 "/>
    <x v="0"/>
    <x v="0"/>
    <n v="8.1"/>
    <n v="442000"/>
    <s v="Peter Weir"/>
    <s v="Tom Schulman"/>
    <s v="Robin Williams"/>
    <s v="United States"/>
    <n v="16400000"/>
    <n v="235860116"/>
    <s v="Touchstone Pictures"/>
    <n v="128"/>
  </r>
  <r>
    <x v="10"/>
    <x v="9"/>
    <s v="November 17, 1989 "/>
    <x v="10"/>
    <x v="0"/>
    <n v="7.6"/>
    <n v="244000"/>
    <s v="Ron Clements"/>
    <s v="John Musker"/>
    <s v="Jodi Benson"/>
    <s v="United States"/>
    <n v="40000000"/>
    <n v="211343479"/>
    <s v="Walt Disney Pictures"/>
    <n v="83"/>
  </r>
  <r>
    <x v="1"/>
    <x v="9"/>
    <s v="August 9, 1989 "/>
    <x v="8"/>
    <x v="0"/>
    <n v="7.5"/>
    <n v="167000"/>
    <s v="James Cameron"/>
    <s v="James Cameron"/>
    <s v="Ed Harris"/>
    <s v="United States"/>
    <n v="70000000"/>
    <n v="90000098"/>
    <s v="Twentieth Century Fox"/>
    <n v="140"/>
  </r>
  <r>
    <x v="1"/>
    <x v="9"/>
    <s v="November 22, 1989 "/>
    <x v="10"/>
    <x v="0"/>
    <n v="7.8"/>
    <n v="494000"/>
    <s v="Robert Zemeckis"/>
    <s v="Robert Zemeckis"/>
    <s v="Michael J. Fox"/>
    <s v="United States"/>
    <n v="40000000"/>
    <n v="332500002"/>
    <s v="Universal Pictures"/>
    <n v="108"/>
  </r>
  <r>
    <x v="3"/>
    <x v="9"/>
    <s v="July 21, 1989 "/>
    <x v="1"/>
    <x v="0"/>
    <n v="8"/>
    <n v="94000"/>
    <s v="Spike Lee"/>
    <s v="Spike Lee"/>
    <s v="Danny Aiello"/>
    <s v="United States"/>
    <n v="6500000"/>
    <n v="37295445"/>
    <s v="40 Acres &amp; A Mule Filmworks"/>
    <n v="120"/>
  </r>
  <r>
    <x v="1"/>
    <x v="9"/>
    <s v="June 23, 1989 "/>
    <x v="0"/>
    <x v="0"/>
    <n v="6.4"/>
    <n v="146000"/>
    <s v="Joe Johnston"/>
    <s v="Stuart Gordon"/>
    <s v="Rick Moranis"/>
    <s v="United States"/>
    <n v="18000000"/>
    <n v="222724172"/>
    <s v="Walt Disney Pictures"/>
    <n v="93"/>
  </r>
  <r>
    <x v="3"/>
    <x v="9"/>
    <s v="July 28, 1989 "/>
    <x v="1"/>
    <x v="0"/>
    <n v="6.2"/>
    <n v="66000"/>
    <s v="Roger Spottiswoode"/>
    <s v="Dennis Shryack"/>
    <s v="Tom Hanks"/>
    <s v="United States"/>
    <n v="13000000"/>
    <n v="71079915"/>
    <s v="Touchstone Pictures"/>
    <n v="97"/>
  </r>
  <r>
    <x v="1"/>
    <x v="9"/>
    <s v="July 5, 1989 "/>
    <x v="1"/>
    <x v="0"/>
    <n v="6.4"/>
    <n v="51000"/>
    <s v="Ted Kotcheff"/>
    <s v="Robert Klane"/>
    <s v="Andrew McCarthy"/>
    <s v="United States"/>
    <n v="0"/>
    <n v="30218387"/>
    <s v="Gladden Entertainment"/>
    <n v="97"/>
  </r>
  <r>
    <x v="2"/>
    <x v="9"/>
    <s v="June 30, 1989 "/>
    <x v="0"/>
    <x v="0"/>
    <n v="5.3"/>
    <n v="56000"/>
    <s v="John G. Avildsen"/>
    <s v="Robert Mark Kamen"/>
    <s v="Ralph Macchio"/>
    <s v="United States"/>
    <n v="0"/>
    <n v="38956288"/>
    <s v="Columbia Pictures"/>
    <n v="112"/>
  </r>
  <r>
    <x v="0"/>
    <x v="9"/>
    <s v="September 22, 1989 "/>
    <x v="5"/>
    <x v="0"/>
    <n v="7.2"/>
    <n v="52000"/>
    <s v="Steven Soderbergh"/>
    <s v="Steven Soderbergh"/>
    <s v="James Spader"/>
    <s v="United States"/>
    <n v="1200000"/>
    <n v="24741667"/>
    <s v="Outlaw Productions (I)"/>
    <n v="100"/>
  </r>
  <r>
    <x v="3"/>
    <x v="9"/>
    <s v="July 21, 1989 "/>
    <x v="1"/>
    <x v="0"/>
    <n v="7.6"/>
    <n v="201000"/>
    <s v="Rob Reiner"/>
    <s v="Nora Ephron"/>
    <s v="Billy Crystal"/>
    <s v="United States"/>
    <n v="16000000"/>
    <n v="93232006"/>
    <s v="Castle Rock Entertainment"/>
    <n v="95"/>
  </r>
  <r>
    <x v="3"/>
    <x v="9"/>
    <s v="April 7, 1989 "/>
    <x v="7"/>
    <x v="0"/>
    <n v="7.2"/>
    <n v="64000"/>
    <s v="David S. Ward"/>
    <s v="David S. Ward"/>
    <s v="Tom Berenger"/>
    <s v="United States"/>
    <n v="11000000"/>
    <n v="49797148"/>
    <s v="Mirage Enterprises"/>
    <n v="107"/>
  </r>
  <r>
    <x v="3"/>
    <x v="9"/>
    <s v="November 22, 1989 "/>
    <x v="10"/>
    <x v="0"/>
    <n v="7.3"/>
    <n v="50000"/>
    <s v="Herbert Ross"/>
    <s v="Robert Harling"/>
    <s v="Shirley MacLaine"/>
    <s v="United States"/>
    <n v="15000000"/>
    <n v="96759512"/>
    <s v="TriStar Pictures"/>
    <n v="117"/>
  </r>
  <r>
    <x v="7"/>
    <x v="9"/>
    <s v="April 21, 1989 "/>
    <x v="7"/>
    <x v="0"/>
    <n v="6.6"/>
    <n v="97000"/>
    <s v="Mary Lambert"/>
    <s v="Stephen King"/>
    <s v="Dale Midkiff"/>
    <s v="United States"/>
    <n v="11500000"/>
    <n v="57470138"/>
    <s v="Paramount Pictures"/>
    <n v="103"/>
  </r>
  <r>
    <x v="3"/>
    <x v="9"/>
    <s v="August 16, 1989 "/>
    <x v="8"/>
    <x v="0"/>
    <n v="7"/>
    <n v="88000"/>
    <s v="John Hughes"/>
    <s v="John Hughes"/>
    <s v="John Candy"/>
    <s v="United States"/>
    <n v="15000000"/>
    <n v="79258538"/>
    <s v="Universal Pictures"/>
    <n v="100"/>
  </r>
  <r>
    <x v="2"/>
    <x v="9"/>
    <s v="June 16, 1989 "/>
    <x v="0"/>
    <x v="0"/>
    <n v="6.6"/>
    <n v="187000"/>
    <s v="Ivan Reitman"/>
    <s v="Dan Aykroyd"/>
    <s v="Bill Murray"/>
    <s v="United States"/>
    <n v="37000000"/>
    <n v="215394738"/>
    <s v="Columbia Pictures"/>
    <n v="108"/>
  </r>
  <r>
    <x v="2"/>
    <x v="9"/>
    <s v="December 22, 1989 "/>
    <x v="3"/>
    <x v="0"/>
    <n v="6.4"/>
    <n v="98000"/>
    <s v="Andrey Konchalovskiy"/>
    <s v="Randy Feldman"/>
    <s v="Sylvester Stallone"/>
    <s v="United States"/>
    <n v="55000000"/>
    <n v="63408614"/>
    <s v="Warner Bros."/>
    <n v="104"/>
  </r>
  <r>
    <x v="5"/>
    <x v="9"/>
    <s v="January 5, 1990 "/>
    <x v="11"/>
    <x v="0"/>
    <n v="7.2"/>
    <n v="101000"/>
    <s v="Oliver Stone"/>
    <s v="Ron Kovic"/>
    <s v="Tom Cruise"/>
    <s v="United States"/>
    <n v="14000000"/>
    <n v="161001698"/>
    <s v="Ixtlan"/>
    <n v="145"/>
  </r>
  <r>
    <x v="5"/>
    <x v="9"/>
    <s v="February 16, 1990 "/>
    <x v="6"/>
    <x v="0"/>
    <n v="7.8"/>
    <n v="126000"/>
    <s v="Edward Zwick"/>
    <s v="Kevin Jarre"/>
    <s v="Matthew Broderick"/>
    <s v="United States"/>
    <n v="18000000"/>
    <n v="26979166"/>
    <s v="TriStar Pictures"/>
    <n v="122"/>
  </r>
  <r>
    <x v="3"/>
    <x v="9"/>
    <s v="August 2, 1989 "/>
    <x v="8"/>
    <x v="0"/>
    <n v="7"/>
    <n v="46000"/>
    <s v="Ron Howard"/>
    <s v="Lowell Ganz"/>
    <s v="Steve Martin"/>
    <s v="United States"/>
    <n v="20000000"/>
    <n v="126297830"/>
    <s v="Imagine Entertainment"/>
    <n v="124"/>
  </r>
  <r>
    <x v="2"/>
    <x v="9"/>
    <s v="July 7, 1989 "/>
    <x v="1"/>
    <x v="0"/>
    <n v="7.2"/>
    <n v="166000"/>
    <s v="Richard Donner"/>
    <s v="Jeffrey Boam"/>
    <s v="Mel Gibson"/>
    <s v="United States"/>
    <n v="28000000"/>
    <n v="227853986"/>
    <s v="Warner Bros."/>
    <n v="114"/>
  </r>
  <r>
    <x v="3"/>
    <x v="9"/>
    <s v="December 1, 1989 "/>
    <x v="3"/>
    <x v="0"/>
    <n v="7.6"/>
    <n v="164000"/>
    <s v="Jeremiah S. Chechik"/>
    <s v="John Hughes"/>
    <s v="Chevy Chase"/>
    <s v="United States"/>
    <n v="27000000"/>
    <n v="73594646"/>
    <s v="Warner Bros."/>
    <n v="97"/>
  </r>
  <r>
    <x v="3"/>
    <x v="9"/>
    <s v="February 17, 1989 "/>
    <x v="6"/>
    <x v="0"/>
    <n v="6.9"/>
    <n v="71000"/>
    <s v="Joe Dante"/>
    <s v="Dana Olsen"/>
    <s v="Tom Hanks"/>
    <s v="United States"/>
    <n v="18000000"/>
    <n v="49101993"/>
    <s v="Imagine Entertainment"/>
    <n v="102"/>
  </r>
  <r>
    <x v="3"/>
    <x v="9"/>
    <s v="April 14, 1989 "/>
    <x v="7"/>
    <x v="0"/>
    <n v="7.3"/>
    <n v="85000"/>
    <s v="Cameron Crowe"/>
    <s v="Cameron Crowe"/>
    <s v="John Cusack"/>
    <s v="United States"/>
    <n v="0"/>
    <n v="21515196"/>
    <s v="Gracie Films"/>
    <n v="100"/>
  </r>
  <r>
    <x v="2"/>
    <x v="9"/>
    <s v="July 14, 1989 "/>
    <x v="1"/>
    <x v="0"/>
    <n v="6.6"/>
    <n v="97000"/>
    <s v="John Glen"/>
    <s v="Michael G. Wilson"/>
    <s v="Timothy Dalton"/>
    <s v="United Kingdom"/>
    <n v="32000000"/>
    <n v="156167015"/>
    <s v="Danjaq"/>
    <n v="133"/>
  </r>
  <r>
    <x v="3"/>
    <x v="9"/>
    <s v="August 30, 1989 "/>
    <x v="8"/>
    <x v="0"/>
    <n v="7.2"/>
    <n v="7400"/>
    <s v="Lewis Gilbert"/>
    <s v="Willy Russell"/>
    <s v="Pauline Collins"/>
    <s v="United Kingdom"/>
    <n v="0"/>
    <n v="6056912"/>
    <s v="Paramount Pictures"/>
    <n v="108"/>
  </r>
  <r>
    <x v="3"/>
    <x v="9"/>
    <s v="November 17, 1989 "/>
    <x v="10"/>
    <x v="0"/>
    <n v="6.1"/>
    <n v="21000"/>
    <s v="Eddie Murphy"/>
    <s v="Eddie Murphy"/>
    <s v="Eddie Murphy"/>
    <s v="United States"/>
    <n v="30000000"/>
    <n v="60864870"/>
    <s v="Eddie Murphy Productions"/>
    <n v="116"/>
  </r>
  <r>
    <x v="2"/>
    <x v="9"/>
    <s v="August 4, 1989 "/>
    <x v="8"/>
    <x v="0"/>
    <n v="6.4"/>
    <n v="39000"/>
    <s v="John Flynn"/>
    <s v="Richard Smith"/>
    <s v="Sylvester Stallone"/>
    <s v="United States"/>
    <n v="24000000"/>
    <n v="22099847"/>
    <s v="White Eagle"/>
    <n v="109"/>
  </r>
  <r>
    <x v="6"/>
    <x v="9"/>
    <s v="April 6, 1990 "/>
    <x v="7"/>
    <x v="0"/>
    <n v="7.6"/>
    <n v="36000"/>
    <s v="Peter Greenaway"/>
    <s v="Peter Greenaway"/>
    <s v="Richard Bohringer"/>
    <s v="Netherlands"/>
    <n v="0"/>
    <n v="7724701"/>
    <s v="Allarts"/>
    <n v="124"/>
  </r>
  <r>
    <x v="2"/>
    <x v="9"/>
    <s v="January 11, 1991 "/>
    <x v="11"/>
    <x v="0"/>
    <n v="6.2"/>
    <n v="16000"/>
    <s v="Steve Miner"/>
    <s v="David Twohy"/>
    <s v="Julian Sands"/>
    <s v="United States"/>
    <n v="7000000"/>
    <n v="9094451"/>
    <s v="New World Pictures"/>
    <n v="103"/>
  </r>
  <r>
    <x v="3"/>
    <x v="9"/>
    <s v="May 12, 1989 "/>
    <x v="2"/>
    <x v="0"/>
    <n v="6.9"/>
    <n v="50000"/>
    <s v="Arthur Hiller"/>
    <s v="Earl Barret"/>
    <s v="Richard Pryor"/>
    <s v="United States"/>
    <n v="18000000"/>
    <n v="46908987"/>
    <s v="TriStar Pictures"/>
    <n v="103"/>
  </r>
  <r>
    <x v="2"/>
    <x v="9"/>
    <s v="August 18, 1989 "/>
    <x v="8"/>
    <x v="0"/>
    <n v="7.1"/>
    <n v="42000"/>
    <s v="Brian De Palma"/>
    <s v="Daniel Lang"/>
    <s v="Michael J. Fox"/>
    <s v="United States"/>
    <n v="22500000"/>
    <n v="18671317"/>
    <s v="Art Linson Productions"/>
    <n v="113"/>
  </r>
  <r>
    <x v="2"/>
    <x v="9"/>
    <s v="August 25, 1989 "/>
    <x v="8"/>
    <x v="0"/>
    <n v="6.4"/>
    <n v="9100"/>
    <s v="Andrew Davis"/>
    <s v="John Bishop"/>
    <s v="Gene Hackman"/>
    <s v="United States"/>
    <n v="18000000"/>
    <n v="10647219"/>
    <s v="Orion Pictures"/>
    <n v="108"/>
  </r>
  <r>
    <x v="5"/>
    <x v="9"/>
    <s v="March 30, 1990 "/>
    <x v="9"/>
    <x v="0"/>
    <n v="7.9"/>
    <n v="70000"/>
    <s v="Jim Sheridan"/>
    <s v="Shane Connaughton"/>
    <s v="Daniel Day-Lewis"/>
    <s v="Ireland"/>
    <n v="0"/>
    <n v="14743391"/>
    <s v="Ferndale Films"/>
    <n v="103"/>
  </r>
  <r>
    <x v="3"/>
    <x v="9"/>
    <s v="December 8, 1989 "/>
    <x v="3"/>
    <x v="0"/>
    <n v="6.8"/>
    <n v="50000"/>
    <s v="Danny DeVito"/>
    <s v="Warren Adler"/>
    <s v="Michael Douglas"/>
    <s v="United States"/>
    <n v="26000000"/>
    <n v="160188546"/>
    <s v="Twentieth Century Fox"/>
    <n v="116"/>
  </r>
  <r>
    <x v="0"/>
    <x v="9"/>
    <s v="April 27, 1990 "/>
    <x v="7"/>
    <x v="0"/>
    <n v="4.5999999999999996"/>
    <n v="12000"/>
    <s v="Zalman King"/>
    <s v="Patricia Louisianna Knop"/>
    <s v="Mickey Rourke"/>
    <s v="United States"/>
    <n v="0"/>
    <n v="11060485"/>
    <s v="Vision PDG"/>
    <n v="105"/>
  </r>
  <r>
    <x v="1"/>
    <x v="9"/>
    <s v="August 25, 1989 "/>
    <x v="8"/>
    <x v="0"/>
    <n v="6.1"/>
    <n v="12000"/>
    <s v="Richard Greenberg"/>
    <s v="Terry Rossio"/>
    <s v="Fred Savage"/>
    <s v="United States"/>
    <n v="0"/>
    <n v="793775"/>
    <s v="Davis Entertainment"/>
    <n v="100"/>
  </r>
  <r>
    <x v="1"/>
    <x v="9"/>
    <s v="December 15, 1989 "/>
    <x v="3"/>
    <x v="0"/>
    <n v="6.1"/>
    <n v="14000"/>
    <s v="Todd Holland"/>
    <s v="David Chisholm"/>
    <s v="Fred Savage"/>
    <s v="United States"/>
    <n v="6000000"/>
    <n v="14278900"/>
    <s v="Carolco Pictures"/>
    <n v="100"/>
  </r>
  <r>
    <x v="3"/>
    <x v="9"/>
    <s v="July 21, 1989 "/>
    <x v="1"/>
    <x v="0"/>
    <n v="7"/>
    <n v="27000"/>
    <s v="Jay Levey"/>
    <s v="'Weird Al' Yankovic"/>
    <s v="'Weird Al' Yankovic"/>
    <s v="United States"/>
    <n v="5000000"/>
    <n v="6157157"/>
    <s v="Cinecorp SAC"/>
    <n v="97"/>
  </r>
  <r>
    <x v="3"/>
    <x v="9"/>
    <s v="October 13, 1989 "/>
    <x v="4"/>
    <x v="0"/>
    <n v="5.9"/>
    <n v="78000"/>
    <s v="Amy Heckerling"/>
    <s v="Amy Heckerling"/>
    <s v="John Travolta"/>
    <s v="United States"/>
    <n v="7500000"/>
    <n v="296999813"/>
    <s v="TriStar Pictures"/>
    <n v="93"/>
  </r>
  <r>
    <x v="2"/>
    <x v="9"/>
    <s v="June 9, 1989 "/>
    <x v="0"/>
    <x v="0"/>
    <n v="5.5"/>
    <n v="57000"/>
    <s v="William Shatner"/>
    <s v="Gene Roddenberry"/>
    <s v="William Shatner"/>
    <s v="United States"/>
    <n v="27800000"/>
    <n v="52210049"/>
    <s v="Paramount Pictures"/>
    <n v="107"/>
  </r>
  <r>
    <x v="3"/>
    <x v="9"/>
    <s v="January 22, 1990 "/>
    <x v="11"/>
    <x v="20"/>
    <n v="7"/>
    <n v="26000"/>
    <s v="Pedro Almodóvar"/>
    <s v="Pedro Almodóvar"/>
    <s v="Victoria Abril"/>
    <s v="Spain"/>
    <n v="0"/>
    <n v="4088140"/>
    <s v="El Deseo"/>
    <n v="101"/>
  </r>
  <r>
    <x v="10"/>
    <x v="9"/>
    <s v="November 17, 1989 "/>
    <x v="10"/>
    <x v="0"/>
    <n v="6.8"/>
    <n v="38000"/>
    <s v="Don Bluth"/>
    <s v="Don Bluth"/>
    <s v="Dom DeLuise"/>
    <s v="Ireland"/>
    <n v="13800000"/>
    <n v="27100027"/>
    <s v="Goldcrest Films International"/>
    <n v="84"/>
  </r>
  <r>
    <x v="2"/>
    <x v="9"/>
    <s v="April 7, 1989 "/>
    <x v="7"/>
    <x v="0"/>
    <n v="5.0999999999999996"/>
    <n v="30000"/>
    <s v="Albert Pyun"/>
    <s v="Albert Pyun"/>
    <s v="Jean-Claude Van Damme"/>
    <s v="United States"/>
    <n v="500000"/>
    <n v="10166459"/>
    <s v="Cannon Entertainment"/>
    <n v="86"/>
  </r>
  <r>
    <x v="0"/>
    <x v="9"/>
    <s v="December 22, 1989 "/>
    <x v="3"/>
    <x v="0"/>
    <n v="6.4"/>
    <n v="29000"/>
    <s v="Steven Spielberg"/>
    <s v="Jerry Belson"/>
    <s v="Richard Dreyfuss"/>
    <s v="United States"/>
    <n v="31000000"/>
    <n v="74134790"/>
    <s v="Universal Pictures"/>
    <n v="122"/>
  </r>
  <r>
    <x v="1"/>
    <x v="9"/>
    <s v="March 17, 1989 "/>
    <x v="9"/>
    <x v="0"/>
    <n v="5.8"/>
    <n v="19000"/>
    <s v="George P. Cosmatos"/>
    <s v="David Webb Peoples"/>
    <s v="Peter Weller"/>
    <s v="United States"/>
    <n v="25000000"/>
    <n v="15704614"/>
    <s v="Filmauro"/>
    <n v="98"/>
  </r>
  <r>
    <x v="2"/>
    <x v="9"/>
    <s v="November 10, 1989 "/>
    <x v="10"/>
    <x v="0"/>
    <n v="6.4"/>
    <n v="13000"/>
    <s v="Robert Radler"/>
    <s v="Phillip Rhee"/>
    <s v="Eric Roberts"/>
    <s v="United States"/>
    <n v="5000000"/>
    <n v="1700000"/>
    <s v="The Movie Group"/>
    <n v="97"/>
  </r>
  <r>
    <x v="4"/>
    <x v="9"/>
    <s v="April 7, 1989 "/>
    <x v="7"/>
    <x v="0"/>
    <n v="6.8"/>
    <n v="38000"/>
    <s v="Phillip Noyce"/>
    <s v="Terry Hayes"/>
    <s v="Nicole Kidman"/>
    <s v="Australia"/>
    <n v="10400000"/>
    <n v="7825009"/>
    <s v="Kennedy Miller Productions"/>
    <n v="96"/>
  </r>
  <r>
    <x v="2"/>
    <x v="9"/>
    <s v="September 8, 1989 "/>
    <x v="5"/>
    <x v="0"/>
    <n v="6.5"/>
    <n v="52000"/>
    <s v="Mark DiSalle"/>
    <s v="Mark DiSalle"/>
    <s v="Jean-Claude Van Damme"/>
    <s v="United States"/>
    <n v="1500000"/>
    <n v="14697005"/>
    <s v="Kings Road Entertainment"/>
    <n v="97"/>
  </r>
  <r>
    <x v="2"/>
    <x v="9"/>
    <s v="September 22, 1989 "/>
    <x v="5"/>
    <x v="0"/>
    <n v="6.6"/>
    <n v="51000"/>
    <s v="Ridley Scott"/>
    <s v="Craig Bolotin"/>
    <s v="Michael Douglas"/>
    <s v="United States"/>
    <n v="30000000"/>
    <n v="134212055"/>
    <s v="Paramount Pictures"/>
    <n v="125"/>
  </r>
  <r>
    <x v="1"/>
    <x v="9"/>
    <s v="March 24, 1989 "/>
    <x v="9"/>
    <x v="0"/>
    <n v="5.8"/>
    <n v="9600"/>
    <s v="Jeff Kanew"/>
    <s v="Ava Ostern Fries"/>
    <s v="Shelley Long"/>
    <s v="United States"/>
    <n v="18000000"/>
    <n v="8508843"/>
    <s v="Weintraub Entertainment Group"/>
    <n v="105"/>
  </r>
  <r>
    <x v="0"/>
    <x v="9"/>
    <s v="January 26, 1990 "/>
    <x v="11"/>
    <x v="0"/>
    <n v="7.4"/>
    <n v="102000"/>
    <s v="Bruce Beresford"/>
    <s v="Alfred Uhry"/>
    <s v="Morgan Freeman"/>
    <s v="United States"/>
    <n v="7500000"/>
    <n v="145793296"/>
    <s v="The Zanuck Company"/>
    <n v="99"/>
  </r>
  <r>
    <x v="6"/>
    <x v="9"/>
    <s v="October 20, 1989 "/>
    <x v="4"/>
    <x v="0"/>
    <n v="7.3"/>
    <n v="34000"/>
    <s v="Gus Van Sant"/>
    <s v="James Fogle"/>
    <s v="Matt Dillon"/>
    <s v="United States"/>
    <n v="2500000"/>
    <n v="4729352"/>
    <s v="Avenue Pictures"/>
    <n v="101"/>
  </r>
  <r>
    <x v="7"/>
    <x v="9"/>
    <s v="August 11, 1989 "/>
    <x v="8"/>
    <x v="0"/>
    <n v="5.0999999999999996"/>
    <n v="42000"/>
    <s v="Stephen Hopkins"/>
    <s v="Wes Craven"/>
    <s v="Robert Englund"/>
    <s v="United States"/>
    <n v="6000000"/>
    <n v="22168359"/>
    <s v="New Line Cinema"/>
    <n v="89"/>
  </r>
  <r>
    <x v="3"/>
    <x v="9"/>
    <s v="March 3, 1989 "/>
    <x v="9"/>
    <x v="0"/>
    <n v="5.8"/>
    <n v="6500"/>
    <s v="Marc Rocco"/>
    <s v="Daniel Jay Franklin"/>
    <s v="Corey Feldman"/>
    <s v="United States"/>
    <n v="0"/>
    <n v="5552441"/>
    <s v="Lightning Pictures"/>
    <n v="114"/>
  </r>
  <r>
    <x v="4"/>
    <x v="9"/>
    <s v="October 13, 1989 "/>
    <x v="4"/>
    <x v="0"/>
    <n v="5.0999999999999996"/>
    <n v="36000"/>
    <s v="Dominique Othenin-Girard"/>
    <s v="John Carpenter"/>
    <s v="Donald Pleasence"/>
    <s v="United States"/>
    <n v="5000000"/>
    <n v="11642254"/>
    <s v="Magnum Pictures Inc."/>
    <n v="96"/>
  </r>
  <r>
    <x v="2"/>
    <x v="9"/>
    <s v="January 13, 1989 "/>
    <x v="11"/>
    <x v="0"/>
    <n v="5.4"/>
    <n v="11000"/>
    <s v="Sean S. Cunningham"/>
    <s v="Lewis Abernathy"/>
    <s v="Greg Evigan"/>
    <s v="United States"/>
    <n v="8000000"/>
    <n v="8143225"/>
    <s v="Carolco Entertainment"/>
    <n v="99"/>
  </r>
  <r>
    <x v="6"/>
    <x v="9"/>
    <s v="September 15, 1989 "/>
    <x v="5"/>
    <x v="0"/>
    <n v="6.8"/>
    <n v="39000"/>
    <s v="Harold Becker"/>
    <s v="Richard Price"/>
    <s v="Al Pacino"/>
    <s v="United States"/>
    <n v="19000000"/>
    <n v="110879513"/>
    <s v="Universal Pictures"/>
    <n v="113"/>
  </r>
  <r>
    <x v="3"/>
    <x v="9"/>
    <s v="March 3, 1989 "/>
    <x v="9"/>
    <x v="0"/>
    <n v="6.1"/>
    <n v="4200"/>
    <s v="Blake Edwards"/>
    <s v="Blake Edwards"/>
    <s v="John Ritter"/>
    <s v="United States"/>
    <n v="9000000"/>
    <n v="19674852"/>
    <s v="Beco Films"/>
    <n v="101"/>
  </r>
  <r>
    <x v="2"/>
    <x v="9"/>
    <s v="April 28, 1989 "/>
    <x v="7"/>
    <x v="0"/>
    <n v="6"/>
    <n v="32000"/>
    <s v="Rod Daniel"/>
    <s v="Steven Siegel"/>
    <s v="Jim Belushi"/>
    <s v="United States"/>
    <n v="17000000"/>
    <n v="78247647"/>
    <s v="Gordon Company"/>
    <n v="101"/>
  </r>
  <r>
    <x v="0"/>
    <x v="9"/>
    <s v="March 3, 1989 "/>
    <x v="9"/>
    <x v="0"/>
    <n v="7.4"/>
    <n v="19000"/>
    <s v="John G. Avildsen"/>
    <s v="Michael Schiffer"/>
    <s v="Morgan Freeman"/>
    <s v="United States"/>
    <n v="10000000"/>
    <n v="31906454"/>
    <s v="Norman Twain Productions"/>
    <n v="108"/>
  </r>
  <r>
    <x v="2"/>
    <x v="9"/>
    <s v="November 8, 1989 "/>
    <x v="10"/>
    <x v="0"/>
    <n v="7.5"/>
    <n v="29000"/>
    <s v="Kenneth Branagh"/>
    <s v="William Shakespeare"/>
    <s v="Kenneth Branagh"/>
    <s v="United Kingdom"/>
    <n v="9000000"/>
    <n v="10161099"/>
    <s v="Renaissance Films"/>
    <n v="137"/>
  </r>
  <r>
    <x v="3"/>
    <x v="9"/>
    <s v="April 14, 1989 "/>
    <x v="7"/>
    <x v="0"/>
    <n v="5.4"/>
    <n v="4100"/>
    <s v="Stan Dragoti"/>
    <s v="Seth Winston"/>
    <s v="Tony Danza"/>
    <s v="United States"/>
    <n v="0"/>
    <n v="12065892"/>
    <s v="Weintraub Entertainment Group"/>
    <n v="90"/>
  </r>
  <r>
    <x v="1"/>
    <x v="9"/>
    <s v="July 28, 1989 "/>
    <x v="1"/>
    <x v="0"/>
    <n v="4.5999999999999996"/>
    <n v="35000"/>
    <s v="Rob Hedden"/>
    <s v="Rob Hedden"/>
    <s v="Jensen Daggett"/>
    <s v="Canada"/>
    <n v="5000000"/>
    <n v="14343976"/>
    <s v="Paramount Pictures"/>
    <n v="100"/>
  </r>
  <r>
    <x v="3"/>
    <x v="9"/>
    <s v="April 28, 1989 "/>
    <x v="7"/>
    <x v="0"/>
    <n v="6.1"/>
    <n v="8600"/>
    <s v="Dorian Walker"/>
    <s v="Robin Menken"/>
    <s v="Robyn Lively"/>
    <s v="United States"/>
    <n v="0"/>
    <n v="27843"/>
    <s v="Trans World Entertainment (TWE)"/>
    <n v="90"/>
  </r>
  <r>
    <x v="0"/>
    <x v="9"/>
    <s v="November 17, 1989 "/>
    <x v="10"/>
    <x v="0"/>
    <n v="7"/>
    <n v="13000"/>
    <s v="Milos Forman"/>
    <s v="Choderlos de Laclos"/>
    <s v="Colin Firth"/>
    <s v="France"/>
    <n v="33000000"/>
    <n v="1132112"/>
    <s v="Renn Productions"/>
    <n v="137"/>
  </r>
  <r>
    <x v="0"/>
    <x v="9"/>
    <s v="April 28, 1989 "/>
    <x v="7"/>
    <x v="0"/>
    <n v="6.5"/>
    <n v="4800"/>
    <s v="Michael Caton-Jones"/>
    <s v="Michael Thomas"/>
    <s v="John Hurt"/>
    <s v="United Kingdom"/>
    <n v="7000000"/>
    <n v="8800000"/>
    <s v="British Screen Productions"/>
    <n v="106"/>
  </r>
  <r>
    <x v="3"/>
    <x v="9"/>
    <s v="October 13, 1989 "/>
    <x v="4"/>
    <x v="0"/>
    <n v="6.9"/>
    <n v="22000"/>
    <s v="Steve Kloves"/>
    <s v="Steve Kloves"/>
    <s v="Jeff Bridges"/>
    <s v="United States"/>
    <n v="13000000"/>
    <n v="18428904"/>
    <s v="Gladden Entertainment"/>
    <n v="114"/>
  </r>
  <r>
    <x v="3"/>
    <x v="9"/>
    <s v="October 27, 1989 "/>
    <x v="4"/>
    <x v="0"/>
    <n v="5.5"/>
    <n v="15000"/>
    <s v="Wes Craven"/>
    <s v="Wes Craven"/>
    <s v="Michael Murphy"/>
    <s v="United States"/>
    <n v="5000000"/>
    <n v="16554699"/>
    <s v="Alive Films"/>
    <n v="109"/>
  </r>
  <r>
    <x v="2"/>
    <x v="9"/>
    <s v="October 20, 1989 "/>
    <x v="4"/>
    <x v="0"/>
    <n v="5.8"/>
    <n v="9700"/>
    <s v="John Irvin"/>
    <s v="Michael Jenning"/>
    <s v="Patrick Swayze"/>
    <s v="United States"/>
    <n v="12000000"/>
    <n v="15942628"/>
    <s v="Lorimar Film Entertainment"/>
    <n v="108"/>
  </r>
  <r>
    <x v="0"/>
    <x v="9"/>
    <s v="February 10, 1989 "/>
    <x v="6"/>
    <x v="0"/>
    <n v="5.0999999999999996"/>
    <n v="22000"/>
    <s v="Chris Walas"/>
    <s v="Mick Garris"/>
    <s v="Eric Stoltz"/>
    <s v="United States"/>
    <n v="0"/>
    <n v="38903179"/>
    <s v="Brooksfilms"/>
    <n v="105"/>
  </r>
  <r>
    <x v="3"/>
    <x v="9"/>
    <s v="December 8, 1989 "/>
    <x v="3"/>
    <x v="0"/>
    <n v="5.6"/>
    <n v="17000"/>
    <s v="Susan Seidelman"/>
    <s v="Fay Weldon"/>
    <s v="Meryl Streep"/>
    <s v="United States"/>
    <n v="0"/>
    <n v="15351421"/>
    <s v="Orion Pictures"/>
    <n v="99"/>
  </r>
  <r>
    <x v="3"/>
    <x v="9"/>
    <s v="November 17, 1989 "/>
    <x v="10"/>
    <x v="0"/>
    <n v="7.6"/>
    <n v="26000"/>
    <s v="Jim Jarmusch"/>
    <s v="Jim Jarmusch"/>
    <s v="Masatoshi Nagase"/>
    <s v="Japan"/>
    <n v="2800000"/>
    <n v="1544973"/>
    <s v="JVC Entertainment Networks"/>
    <n v="110"/>
  </r>
  <r>
    <x v="5"/>
    <x v="9"/>
    <s v="December 13, 1989 "/>
    <x v="3"/>
    <x v="0"/>
    <n v="6"/>
    <n v="3600"/>
    <s v="Ron Shelton"/>
    <s v="Blaze Starr"/>
    <s v="Paul Newman"/>
    <s v="United States"/>
    <n v="22000000"/>
    <n v="19131246"/>
    <s v="Touchstone Pictures"/>
    <n v="120"/>
  </r>
  <r>
    <x v="2"/>
    <x v="9"/>
    <s v="May 26, 1989 "/>
    <x v="2"/>
    <x v="0"/>
    <n v="6.2"/>
    <n v="1400"/>
    <s v="Ken Russell"/>
    <s v="Ken Russell"/>
    <s v="Sammi Davis"/>
    <s v="United Kingdom"/>
    <n v="11987578"/>
    <n v="444055"/>
    <s v="Vestron Pictures"/>
    <n v="113"/>
  </r>
  <r>
    <x v="2"/>
    <x v="9"/>
    <s v="January 13, 1989 "/>
    <x v="11"/>
    <x v="0"/>
    <n v="6.3"/>
    <n v="7400"/>
    <s v="Graeme Clifford"/>
    <s v="Michael Tolkin"/>
    <s v="Christian Slater"/>
    <s v="United States"/>
    <n v="10000000"/>
    <n v="2777280"/>
    <s v="David Foster Productions"/>
    <n v="105"/>
  </r>
  <r>
    <x v="3"/>
    <x v="9"/>
    <s v="March 17, 1989 "/>
    <x v="9"/>
    <x v="0"/>
    <n v="6.1"/>
    <n v="20000"/>
    <s v="Michael Ritchie"/>
    <s v="Gregory McDonald"/>
    <s v="Chevy Chase"/>
    <s v="United States"/>
    <n v="8000000"/>
    <n v="39450960"/>
    <s v="Universal Pictures"/>
    <n v="95"/>
  </r>
  <r>
    <x v="5"/>
    <x v="9"/>
    <s v="November 10, 1989 "/>
    <x v="10"/>
    <x v="0"/>
    <n v="5.6"/>
    <n v="5900"/>
    <s v="Philippe Mora"/>
    <s v="Whitley Strieber"/>
    <s v="Christopher Walken"/>
    <s v="United States"/>
    <n v="5000000"/>
    <n v="1919653"/>
    <s v="Allied Vision"/>
    <n v="107"/>
  </r>
  <r>
    <x v="3"/>
    <x v="9"/>
    <s v="September 22, 1989 "/>
    <x v="5"/>
    <x v="0"/>
    <n v="6.2"/>
    <n v="13000"/>
    <s v="Terry Jones"/>
    <s v="Terry Jones"/>
    <s v="Tim Robbins"/>
    <s v="United Kingdom"/>
    <n v="0"/>
    <n v="1932642"/>
    <s v="KB Erik the Viking"/>
    <n v="107"/>
  </r>
  <r>
    <x v="3"/>
    <x v="9"/>
    <s v="November 3, 1989 "/>
    <x v="10"/>
    <x v="0"/>
    <n v="7.9"/>
    <n v="56000"/>
    <s v="Woody Allen"/>
    <s v="Woody Allen"/>
    <s v="Martin Landau"/>
    <s v="United States"/>
    <n v="19000000"/>
    <n v="18254702"/>
    <s v="Jack Rollins &amp; Charles H. Joffe Productions"/>
    <n v="104"/>
  </r>
  <r>
    <x v="2"/>
    <x v="9"/>
    <s v="October 6, 1989 "/>
    <x v="4"/>
    <x v="0"/>
    <n v="6.5"/>
    <n v="6300"/>
    <s v="Peter Yates"/>
    <s v="Larry Brothers"/>
    <s v="Tom Selleck"/>
    <s v="United States"/>
    <n v="0"/>
    <n v="20047604"/>
    <s v="Interscope Communications"/>
    <n v="113"/>
  </r>
  <r>
    <x v="3"/>
    <x v="9"/>
    <s v="August 18, 1989 "/>
    <x v="8"/>
    <x v="0"/>
    <n v="6.8"/>
    <n v="5300"/>
    <s v="Joe Pytka"/>
    <s v="Jay Cronley"/>
    <s v="Richard Dreyfuss"/>
    <s v="United States"/>
    <n v="18000000"/>
    <n v="4973285"/>
    <s v="Alleged Productions"/>
    <n v="90"/>
  </r>
  <r>
    <x v="3"/>
    <x v="9"/>
    <s v="April 28, 1989 "/>
    <x v="7"/>
    <x v="0"/>
    <n v="6.1"/>
    <n v="7500"/>
    <s v="Joan Micklin Silver"/>
    <s v="Robin Schiff"/>
    <s v="Patrick Dempsey"/>
    <s v="United States"/>
    <n v="0"/>
    <n v="3960327"/>
    <s v="Crescent Film Enterprises"/>
    <n v="98"/>
  </r>
  <r>
    <x v="2"/>
    <x v="9"/>
    <s v="October 27, 1989 "/>
    <x v="4"/>
    <x v="0"/>
    <n v="6.3"/>
    <n v="4600"/>
    <s v="John Dahl"/>
    <s v="John Dahl"/>
    <s v="Val Kilmer"/>
    <s v="United States"/>
    <n v="4000000"/>
    <n v="283694"/>
    <s v="Incorporated Television Company (ITC)"/>
    <n v="94"/>
  </r>
  <r>
    <x v="3"/>
    <x v="9"/>
    <s v="April 13, 1990 "/>
    <x v="7"/>
    <x v="0"/>
    <n v="6.9"/>
    <n v="16000"/>
    <s v="Jamie Uys"/>
    <s v="Jamie Uys"/>
    <s v="N!xau"/>
    <s v="South Africa"/>
    <n v="0"/>
    <n v="6291444"/>
    <s v="Elrina Investment"/>
    <n v="98"/>
  </r>
  <r>
    <x v="0"/>
    <x v="9"/>
    <s v="August 25, 1989 "/>
    <x v="8"/>
    <x v="0"/>
    <n v="5.8"/>
    <n v="6100"/>
    <s v="Michael Anderson"/>
    <s v="John Varley"/>
    <s v="Kris Kristofferson"/>
    <s v="United States"/>
    <n v="0"/>
    <n v="5777099"/>
    <s v="First Millenium Partnership"/>
    <n v="108"/>
  </r>
  <r>
    <x v="3"/>
    <x v="9"/>
    <s v="March 10, 1989 "/>
    <x v="9"/>
    <x v="0"/>
    <n v="6.5"/>
    <n v="11000"/>
    <s v="Emile Ardolino"/>
    <s v="Perry Howze"/>
    <s v="Cybill Shepherd"/>
    <s v="United States"/>
    <n v="16000000"/>
    <n v="16278590"/>
    <s v="TriStar Pictures"/>
    <n v="108"/>
  </r>
  <r>
    <x v="3"/>
    <x v="9"/>
    <s v="April 7, 1989 "/>
    <x v="7"/>
    <x v="0"/>
    <n v="6.5"/>
    <n v="13000"/>
    <s v="Howard Zieff"/>
    <s v="Jon Connolly"/>
    <s v="Michael Keaton"/>
    <s v="United States"/>
    <n v="15000000"/>
    <n v="28890240"/>
    <s v="Universal Pictures"/>
    <n v="113"/>
  </r>
  <r>
    <x v="0"/>
    <x v="9"/>
    <s v="May 4, 1990 "/>
    <x v="2"/>
    <x v="0"/>
    <n v="6.8"/>
    <n v="5900"/>
    <s v="Uli Edel"/>
    <s v="Hubert Selby Jr."/>
    <s v="Jennifer Jason Leigh"/>
    <s v="United Kingdom"/>
    <n v="0"/>
    <n v="1730005"/>
    <s v="Allied Filmmakers"/>
    <n v="102"/>
  </r>
  <r>
    <x v="10"/>
    <x v="9"/>
    <s v="August 21, 1992 "/>
    <x v="8"/>
    <x v="0"/>
    <n v="7.1"/>
    <n v="7000"/>
    <s v="Masami Hata"/>
    <s v="Chris Columbus"/>
    <s v="Gabriel Damon"/>
    <s v="Japan"/>
    <n v="35000000"/>
    <n v="1368000"/>
    <s v="TMS Entertainment"/>
    <n v="85"/>
  </r>
  <r>
    <x v="2"/>
    <x v="9"/>
    <s v="February 3, 1989 "/>
    <x v="6"/>
    <x v="0"/>
    <n v="5.5"/>
    <n v="2900"/>
    <s v="J. Lee Thompson"/>
    <s v="Harold Nebenzal"/>
    <s v="Charles Bronson"/>
    <s v="United States"/>
    <n v="5000000"/>
    <n v="3416846"/>
    <s v="Golan-Globus Productions"/>
    <n v="97"/>
  </r>
  <r>
    <x v="5"/>
    <x v="9"/>
    <s v="June 30, 1989 "/>
    <x v="0"/>
    <x v="0"/>
    <n v="6.2"/>
    <n v="16000"/>
    <s v="Jim McBride"/>
    <s v="Myra Lewis"/>
    <s v="Dennis Quaid"/>
    <s v="United States"/>
    <n v="0"/>
    <n v="13741060"/>
    <s v="Orion Pictures"/>
    <n v="108"/>
  </r>
  <r>
    <x v="3"/>
    <x v="9"/>
    <s v="March 10, 1989 "/>
    <x v="9"/>
    <x v="0"/>
    <n v="6.4"/>
    <n v="17000"/>
    <s v="Woody Allen"/>
    <s v="Richard Price"/>
    <s v="Woody Allen"/>
    <s v="United States"/>
    <n v="15000000"/>
    <n v="10763469"/>
    <s v="Touchstone Pictures"/>
    <n v="124"/>
  </r>
  <r>
    <x v="3"/>
    <x v="9"/>
    <s v="February 10, 1989 "/>
    <x v="6"/>
    <x v="0"/>
    <n v="6.3"/>
    <n v="4300"/>
    <s v="Joel Schumacher"/>
    <s v="Jean-Charles Tacchella"/>
    <s v="Ted Danson"/>
    <s v="United States"/>
    <n v="13000000"/>
    <n v="22026369"/>
    <s v="Paramount Pictures"/>
    <n v="113"/>
  </r>
  <r>
    <x v="2"/>
    <x v="9"/>
    <s v="March 16, 1990 "/>
    <x v="9"/>
    <x v="0"/>
    <n v="6.4"/>
    <n v="16000"/>
    <s v="Phillip Noyce"/>
    <s v="Ryôzô Kasahara"/>
    <s v="Rutger Hauer"/>
    <s v="United States"/>
    <n v="10000000"/>
    <n v="2692037"/>
    <s v="TriStar Pictures"/>
    <n v="86"/>
  </r>
  <r>
    <x v="2"/>
    <x v="9"/>
    <s v="May 12, 1989 "/>
    <x v="2"/>
    <x v="0"/>
    <n v="4.7"/>
    <n v="4400"/>
    <s v="Jim Wynorski"/>
    <s v="Neil Cuthbert"/>
    <s v="Dick Durock"/>
    <s v="United States"/>
    <n v="4000000"/>
    <n v="192816"/>
    <s v="Lightyear Entertainment"/>
    <n v="88"/>
  </r>
  <r>
    <x v="2"/>
    <x v="9"/>
    <s v="January 13, 1989 "/>
    <x v="11"/>
    <x v="0"/>
    <n v="5.6"/>
    <n v="6700"/>
    <s v="Pat O'Connor"/>
    <s v="John Patrick Shanley"/>
    <s v="Kevin Kline"/>
    <s v="United States"/>
    <n v="0"/>
    <n v="4611062"/>
    <s v="Metro-Goldwyn-Mayer (MGM)"/>
    <n v="97"/>
  </r>
  <r>
    <x v="3"/>
    <x v="9"/>
    <s v="December 15, 1989 "/>
    <x v="3"/>
    <x v="0"/>
    <n v="6.1"/>
    <n v="22000"/>
    <s v="Neil Jordan"/>
    <s v="David Mamet"/>
    <s v="Robert De Niro"/>
    <s v="United States"/>
    <n v="20000000"/>
    <n v="10555348"/>
    <s v="Paramount Pictures"/>
    <n v="106"/>
  </r>
  <r>
    <x v="6"/>
    <x v="9"/>
    <s v="September 29, 1989 "/>
    <x v="5"/>
    <x v="0"/>
    <n v="6.1"/>
    <n v="9200"/>
    <s v="Walter Hill"/>
    <s v="John Godey"/>
    <s v="Mickey Rourke"/>
    <s v="United States"/>
    <n v="20000000"/>
    <n v="7237794"/>
    <s v="Carolco Pictures"/>
    <n v="94"/>
  </r>
  <r>
    <x v="3"/>
    <x v="9"/>
    <s v="February 3, 1989 "/>
    <x v="6"/>
    <x v="0"/>
    <n v="5.9"/>
    <n v="15000"/>
    <s v="Paul Flaherty"/>
    <s v="Robert Conte"/>
    <s v="John Candy"/>
    <s v="United States"/>
    <n v="0"/>
    <n v="10982364"/>
    <s v="TriStar Pictures"/>
    <n v="94"/>
  </r>
  <r>
    <x v="2"/>
    <x v="9"/>
    <s v="February 17, 1989 "/>
    <x v="6"/>
    <x v="0"/>
    <n v="6"/>
    <n v="5200"/>
    <s v="Carl Schenkel"/>
    <s v="Albert Z. Carr"/>
    <s v="Denzel Washington"/>
    <s v="United States"/>
    <n v="0"/>
    <n v="4557214"/>
    <s v="A&amp;M Films"/>
    <n v="98"/>
  </r>
  <r>
    <x v="5"/>
    <x v="9"/>
    <s v="October 20, 1989 "/>
    <x v="4"/>
    <x v="0"/>
    <n v="6.5"/>
    <n v="7200"/>
    <s v="Roland Joffé"/>
    <s v="Bruce Robinson"/>
    <s v="Paul Newman"/>
    <s v="United States"/>
    <n v="30000000"/>
    <n v="3563162"/>
    <s v="Paramount Pictures"/>
    <n v="127"/>
  </r>
  <r>
    <x v="3"/>
    <x v="9"/>
    <s v="March 10, 1989 "/>
    <x v="9"/>
    <x v="0"/>
    <n v="4.4000000000000004"/>
    <n v="29000"/>
    <s v="Peter Bonerz"/>
    <s v="Neal Israel"/>
    <s v="Bubba Smith"/>
    <s v="United States"/>
    <n v="12000000"/>
    <n v="11567217"/>
    <s v="Warner Bros."/>
    <n v="84"/>
  </r>
  <r>
    <x v="3"/>
    <x v="9"/>
    <s v="February 3, 1989 "/>
    <x v="6"/>
    <x v="0"/>
    <n v="5.8"/>
    <n v="6900"/>
    <s v="Bruce Beresford"/>
    <s v="Charlie Peters"/>
    <s v="Tom Selleck"/>
    <s v="United States"/>
    <n v="0"/>
    <n v="18699037"/>
    <s v="Warner Bros."/>
    <n v="94"/>
  </r>
  <r>
    <x v="2"/>
    <x v="9"/>
    <s v="February 23, 1990 "/>
    <x v="6"/>
    <x v="0"/>
    <n v="6.5"/>
    <n v="6500"/>
    <s v="David Webb Peoples"/>
    <s v="David Webb Peoples"/>
    <s v="Rutger Hauer"/>
    <s v="Australia"/>
    <n v="0"/>
    <n v="882290"/>
    <s v="Kings Road Entertainment"/>
    <n v="90"/>
  </r>
  <r>
    <x v="2"/>
    <x v="9"/>
    <s v="May 26, 1989 "/>
    <x v="2"/>
    <x v="0"/>
    <n v="5.4"/>
    <n v="11000"/>
    <s v="Buddy Van Horn"/>
    <s v="John Eskow"/>
    <s v="Clint Eastwood"/>
    <s v="United States"/>
    <n v="19000000"/>
    <n v="12143484"/>
    <s v="Malpaso Productions"/>
    <n v="122"/>
  </r>
  <r>
    <x v="2"/>
    <x v="9"/>
    <s v="January 27, 1989 "/>
    <x v="11"/>
    <x v="0"/>
    <n v="6.2"/>
    <n v="11000"/>
    <s v="Francis Veber"/>
    <s v="Francis Veber"/>
    <s v="Nick Nolte"/>
    <s v="United States"/>
    <n v="15000000"/>
    <n v="40586886"/>
    <s v="Touchstone Pictures"/>
    <n v="96"/>
  </r>
  <r>
    <x v="2"/>
    <x v="9"/>
    <s v="November 21, 1990 "/>
    <x v="10"/>
    <x v="0"/>
    <n v="5.4"/>
    <n v="6000"/>
    <s v="Stuart Gordon"/>
    <s v="Stuart Gordon"/>
    <s v="Gary Graham"/>
    <s v="United States"/>
    <n v="10000000"/>
    <n v="1272977"/>
    <s v="Empire Pictures"/>
    <n v="85"/>
  </r>
  <r>
    <x v="2"/>
    <x v="9"/>
    <s v="June 2, 1989 "/>
    <x v="0"/>
    <x v="0"/>
    <n v="4.4000000000000004"/>
    <n v="6000"/>
    <s v="Thomas J. Wright"/>
    <s v="Dennis Hackin"/>
    <s v="Hulk Hogan"/>
    <s v="United States"/>
    <n v="8000000"/>
    <n v="16093651"/>
    <s v="New Line Cinema"/>
    <n v="93"/>
  </r>
  <r>
    <x v="6"/>
    <x v="9"/>
    <s v="December 15, 1989 "/>
    <x v="3"/>
    <x v="0"/>
    <n v="5.7"/>
    <n v="12000"/>
    <s v="Sidney Lumet"/>
    <s v="Vincent Patrick"/>
    <s v="Sean Connery"/>
    <s v="United States"/>
    <n v="0"/>
    <n v="12195695"/>
    <s v="TriStar Pictures"/>
    <n v="110"/>
  </r>
  <r>
    <x v="3"/>
    <x v="9"/>
    <s v="February 3, 1989 "/>
    <x v="6"/>
    <x v="0"/>
    <n v="4.3"/>
    <n v="1800"/>
    <s v="Larry Cohen"/>
    <s v="Larry Cohen"/>
    <s v="Bette Davis"/>
    <s v="United States"/>
    <n v="2500000"/>
    <m/>
    <s v="Larco Productions"/>
    <n v="90"/>
  </r>
  <r>
    <x v="5"/>
    <x v="9"/>
    <s v="April 20, 1990 "/>
    <x v="7"/>
    <x v="0"/>
    <n v="6.3"/>
    <n v="1900"/>
    <s v="Mick Jackson"/>
    <s v="James Cresson"/>
    <s v="Gary Oldman"/>
    <s v="United States"/>
    <n v="0"/>
    <n v="259486"/>
    <s v="Hemdale"/>
    <n v="98"/>
  </r>
  <r>
    <x v="4"/>
    <x v="9"/>
    <s v="November 3, 1989 "/>
    <x v="10"/>
    <x v="0"/>
    <n v="5.7"/>
    <n v="3700"/>
    <s v="Jeff Burr"/>
    <s v="Carolyn Lefcourt"/>
    <s v="Terry O'Quinn"/>
    <s v="United Kingdom"/>
    <n v="1500000"/>
    <n v="1519796"/>
    <s v="Incorporated Television Company (ITC)"/>
    <n v="93"/>
  </r>
  <r>
    <x v="0"/>
    <x v="9"/>
    <s v="August 18, 1989 "/>
    <x v="8"/>
    <x v="0"/>
    <n v="6.2"/>
    <n v="2800"/>
    <s v="Jean-Claude Lord"/>
    <s v="P.F. Kluge"/>
    <s v="Michael Paré"/>
    <s v="Canada"/>
    <n v="0"/>
    <n v="536508"/>
    <s v="Scotti Brothers Pictures (I)"/>
    <n v="104"/>
  </r>
  <r>
    <x v="3"/>
    <x v="9"/>
    <s v="December 15, 1989 "/>
    <x v="3"/>
    <x v="10"/>
    <n v="6.2"/>
    <n v="4800"/>
    <s v="Christopher Guest"/>
    <s v="Michael Varhol"/>
    <s v="Kevin Bacon"/>
    <s v="United States"/>
    <n v="5000000"/>
    <n v="117463"/>
    <s v="Aspen Film Society"/>
    <n v="100"/>
  </r>
  <r>
    <x v="3"/>
    <x v="9"/>
    <s v="January 27, 1989 "/>
    <x v="11"/>
    <x v="0"/>
    <n v="6.1"/>
    <n v="6800"/>
    <s v="Bob Balaban"/>
    <s v="Christopher Hawthorne"/>
    <s v="Randy Quaid"/>
    <s v="Canada"/>
    <n v="3000000"/>
    <n v="870532"/>
    <s v="Great American Films Limited Partnership"/>
    <n v="81"/>
  </r>
  <r>
    <x v="0"/>
    <x v="9"/>
    <s v="March 10, 1989 "/>
    <x v="9"/>
    <x v="0"/>
    <n v="6.3"/>
    <n v="5600"/>
    <s v="David Hugh Jones"/>
    <s v="Stephen Metcalfe"/>
    <s v="Robert De Niro"/>
    <s v="United States"/>
    <n v="0"/>
    <n v="2049769"/>
    <s v="Kings Road Entertainment"/>
    <n v="102"/>
  </r>
  <r>
    <x v="3"/>
    <x v="9"/>
    <s v="November 10, 1989 "/>
    <x v="10"/>
    <x v="0"/>
    <n v="6.3"/>
    <n v="4700"/>
    <s v="Gary David Goldberg"/>
    <s v="William Wharton"/>
    <s v="Jack Lemmon"/>
    <s v="United States"/>
    <n v="19000000"/>
    <n v="27503037"/>
    <s v="Amblin Entertainment"/>
    <n v="117"/>
  </r>
  <r>
    <x v="2"/>
    <x v="9"/>
    <s v="April 21, 1989 "/>
    <x v="7"/>
    <x v="0"/>
    <n v="4.5"/>
    <n v="3200"/>
    <s v="Jim Drake"/>
    <s v="Michael Short"/>
    <s v="Peter Boyle"/>
    <s v="Canada"/>
    <n v="18000000"/>
    <n v="3077361"/>
    <s v="Canadian International Studios VIII"/>
    <n v="94"/>
  </r>
  <r>
    <x v="3"/>
    <x v="9"/>
    <s v="March 29, 1990 "/>
    <x v="9"/>
    <x v="12"/>
    <n v="6.9"/>
    <n v="5700"/>
    <s v="Bruce Robinson"/>
    <s v="Bruce Robinson"/>
    <s v="Richard E. Grant"/>
    <s v="United Kingdom"/>
    <n v="0"/>
    <n v="418053"/>
    <s v="HandMade Films"/>
    <n v="90"/>
  </r>
  <r>
    <x v="0"/>
    <x v="9"/>
    <s v="October 20, 1989 "/>
    <x v="4"/>
    <x v="4"/>
    <n v="6"/>
    <n v="1700"/>
    <s v="Gary Sherman"/>
    <s v="Gary Sherman"/>
    <s v="Staci Keanan"/>
    <s v="United States"/>
    <n v="0"/>
    <n v="4347648"/>
    <s v="Gary Sherman Productions"/>
    <n v="95"/>
  </r>
  <r>
    <x v="3"/>
    <x v="9"/>
    <s v="March 3, 1989 "/>
    <x v="9"/>
    <x v="0"/>
    <n v="5.5"/>
    <n v="703"/>
    <s v="Malcolm Mowbray"/>
    <s v="Leonard Glasser"/>
    <s v="John Lithgow"/>
    <s v="United States"/>
    <n v="0"/>
    <n v="294266"/>
    <s v="Braunstein and Hamady Productions"/>
    <n v="92"/>
  </r>
  <r>
    <x v="0"/>
    <x v="9"/>
    <s v="May 1, 1990 "/>
    <x v="2"/>
    <x v="24"/>
    <n v="7.6"/>
    <n v="5400"/>
    <s v="Norman René"/>
    <s v="Craig Lucas"/>
    <s v="Stephen Caffrey"/>
    <s v="United States"/>
    <n v="3000000"/>
    <n v="4609953"/>
    <s v="American Playhouse"/>
    <n v="96"/>
  </r>
  <r>
    <x v="10"/>
    <x v="9"/>
    <s v="May 28, 1993 "/>
    <x v="2"/>
    <x v="0"/>
    <n v="5.6"/>
    <n v="2200"/>
    <s v="John Howley"/>
    <s v="Martha Moran"/>
    <s v="Edward Asner"/>
    <s v="United States"/>
    <n v="0"/>
    <n v="3299382"/>
    <s v="Filmation Associates"/>
    <n v="75"/>
  </r>
  <r>
    <x v="0"/>
    <x v="9"/>
    <s v="August 25, 1989 "/>
    <x v="8"/>
    <x v="0"/>
    <n v="5.2"/>
    <n v="677"/>
    <s v="Martin Davidson"/>
    <s v="Anne Rivers Siddons"/>
    <s v="Ally Sheedy"/>
    <s v="United States"/>
    <n v="8000000"/>
    <n v="1097333"/>
    <m/>
    <n v="95"/>
  </r>
  <r>
    <x v="3"/>
    <x v="9"/>
    <s v="February 10, 1989 "/>
    <x v="6"/>
    <x v="0"/>
    <n v="6.5"/>
    <n v="1500"/>
    <s v="Nick Castle"/>
    <s v="Nick Castle"/>
    <s v="Gregory Hines"/>
    <s v="United States"/>
    <n v="0"/>
    <n v="9114702"/>
    <s v="Beco Films"/>
    <n v="111"/>
  </r>
  <r>
    <x v="0"/>
    <x v="9"/>
    <s v="September 20, 1989 "/>
    <x v="5"/>
    <x v="0"/>
    <n v="7"/>
    <n v="5300"/>
    <s v="Euzhan Palcy"/>
    <s v="André P. Brink"/>
    <s v="Donald Sutherland"/>
    <s v="United States"/>
    <n v="9000000"/>
    <n v="3766879"/>
    <s v="Davros Films"/>
    <n v="106"/>
  </r>
  <r>
    <x v="0"/>
    <x v="9"/>
    <s v="November 3, 1989 "/>
    <x v="10"/>
    <x v="0"/>
    <n v="5.5"/>
    <n v="3800"/>
    <s v="Dwight H. Little"/>
    <s v="Gaston Leroux"/>
    <s v="Robert Englund"/>
    <s v="United States"/>
    <n v="0"/>
    <n v="3953745"/>
    <s v="21st Century Film Corporation"/>
    <n v="93"/>
  </r>
  <r>
    <x v="3"/>
    <x v="9"/>
    <s v="January 13, 1989 "/>
    <x v="11"/>
    <x v="0"/>
    <n v="4.8"/>
    <n v="2300"/>
    <s v="Dave Thomas"/>
    <s v="Steven Greene"/>
    <s v="John Travolta"/>
    <s v="Canada"/>
    <n v="0"/>
    <n v="169203"/>
    <s v="Paramount Pictures"/>
    <n v="94"/>
  </r>
  <r>
    <x v="5"/>
    <x v="9"/>
    <s v="December 23, 1989 "/>
    <x v="3"/>
    <x v="11"/>
    <n v="6.8"/>
    <n v="2300"/>
    <s v="Robert M. Young"/>
    <s v="Shimon Arama"/>
    <s v="Willem Dafoe"/>
    <s v="United States"/>
    <n v="0"/>
    <n v="408839"/>
    <s v="Nova International Films"/>
    <n v="120"/>
  </r>
  <r>
    <x v="3"/>
    <x v="9"/>
    <s v="November 8, 1990 "/>
    <x v="10"/>
    <x v="1"/>
    <n v="7.3"/>
    <n v="5000"/>
    <s v="Hal Hartley"/>
    <s v="Hal Hartley"/>
    <s v="Adrienne Shelly"/>
    <s v="United States"/>
    <n v="75000"/>
    <m/>
    <s v="Action Features"/>
    <n v="90"/>
  </r>
  <r>
    <x v="6"/>
    <x v="9"/>
    <s v="February 17, 1989 "/>
    <x v="6"/>
    <x v="0"/>
    <n v="6.7"/>
    <n v="4500"/>
    <s v="Joseph Ruben"/>
    <s v="Wesley Strick"/>
    <s v="James Woods"/>
    <s v="United States"/>
    <n v="0"/>
    <n v="8742750"/>
    <s v="Columbia Pictures"/>
    <n v="108"/>
  </r>
  <r>
    <x v="4"/>
    <x v="9"/>
    <s v="April 28, 1989 "/>
    <x v="7"/>
    <x v="0"/>
    <n v="5"/>
    <n v="3600"/>
    <s v="James Isaac"/>
    <s v="Allyn Warner"/>
    <s v="Lance Henriksen"/>
    <s v="United States"/>
    <n v="3000000"/>
    <n v="1738897"/>
    <s v="Sean S. Cunningham Films"/>
    <n v="95"/>
  </r>
  <r>
    <x v="3"/>
    <x v="9"/>
    <s v="September 21, 1990 "/>
    <x v="5"/>
    <x v="0"/>
    <n v="6.2"/>
    <n v="4500"/>
    <s v="Mel Smith"/>
    <s v="Richard Curtis"/>
    <s v="Jeff Goldblum"/>
    <s v="United Kingdom"/>
    <n v="0"/>
    <n v="510712"/>
    <s v="London Weekend Television (LWT)"/>
    <n v="92"/>
  </r>
  <r>
    <x v="2"/>
    <x v="9"/>
    <s v="February 24, 1989 "/>
    <x v="6"/>
    <x v="0"/>
    <n v="5.0999999999999996"/>
    <n v="6200"/>
    <s v="Michael Herz"/>
    <s v="Lloyd Kaufman"/>
    <s v="Ron Fazio"/>
    <s v="United States"/>
    <n v="2300000"/>
    <n v="792966"/>
    <s v="Lorimar Film Entertainment"/>
    <n v="102"/>
  </r>
  <r>
    <x v="2"/>
    <x v="9"/>
    <s v="March 24, 1989 "/>
    <x v="9"/>
    <x v="0"/>
    <n v="6.1"/>
    <n v="3500"/>
    <s v="John Frankenheimer"/>
    <s v="Robert Foster"/>
    <s v="Don Johnson"/>
    <s v="United States"/>
    <n v="14500000"/>
    <n v="8125592"/>
    <s v="Lorimar Film Entertainment"/>
    <n v="102"/>
  </r>
  <r>
    <x v="6"/>
    <x v="9"/>
    <s v="January 19, 1990 "/>
    <x v="11"/>
    <x v="0"/>
    <n v="7.4"/>
    <n v="7200"/>
    <s v="Costa-Gavras"/>
    <s v="Joe Eszterhas"/>
    <s v="Jessica Lange"/>
    <s v="United States"/>
    <n v="0"/>
    <n v="6263883"/>
    <s v="Carolco Pictures"/>
    <n v="124"/>
  </r>
  <r>
    <x v="0"/>
    <x v="9"/>
    <s v="October 20, 1989 "/>
    <x v="4"/>
    <x v="0"/>
    <n v="6.1"/>
    <n v="3600"/>
    <s v="Thom Eberhardt"/>
    <s v="Mark Spragg"/>
    <s v="Matthew Modine"/>
    <s v="United States"/>
    <n v="8500000"/>
    <n v="11604598"/>
    <s v="Hill/Rosenman"/>
    <n v="109"/>
  </r>
  <r>
    <x v="2"/>
    <x v="9"/>
    <s v="July 16, 1999 "/>
    <x v="1"/>
    <x v="0"/>
    <n v="7.2"/>
    <n v="11000"/>
    <s v="Takeshi Kitano"/>
    <s v="Hisashi Nozawa"/>
    <s v="Takeshi Kitano"/>
    <s v="Japan"/>
    <n v="0"/>
    <m/>
    <s v="Bandai Media Department"/>
    <n v="103"/>
  </r>
  <r>
    <x v="2"/>
    <x v="9"/>
    <s v="June 2, 1989 "/>
    <x v="0"/>
    <x v="0"/>
    <n v="5.4"/>
    <n v="3300"/>
    <s v="Jack Sholder"/>
    <s v="David Rich"/>
    <s v="Kiefer Sutherland"/>
    <s v="United States"/>
    <n v="16000000"/>
    <n v="9015164"/>
    <s v="Morgan Creek Entertainment"/>
    <n v="106"/>
  </r>
  <r>
    <x v="0"/>
    <x v="9"/>
    <s v="March 31, 1989 "/>
    <x v="9"/>
    <x v="0"/>
    <n v="6.9"/>
    <n v="716"/>
    <s v="Richard Baskin"/>
    <s v="Dean Pitchford"/>
    <s v="Lorraine Bracco"/>
    <s v="United States"/>
    <n v="11500000"/>
    <n v="2260616"/>
    <s v="TriStar Pictures"/>
    <n v="98"/>
  </r>
  <r>
    <x v="3"/>
    <x v="9"/>
    <s v="September 28, 1989 "/>
    <x v="5"/>
    <x v="1"/>
    <n v="6.8"/>
    <n v="3500"/>
    <s v="Jane Campion"/>
    <s v="Gerard Lee"/>
    <s v="Geneviève Lemon"/>
    <s v="Australia"/>
    <n v="0"/>
    <n v="938562"/>
    <s v="Arenafilm"/>
    <n v="97"/>
  </r>
  <r>
    <x v="0"/>
    <x v="9"/>
    <s v="May 5, 1989 "/>
    <x v="2"/>
    <x v="0"/>
    <n v="5.3"/>
    <n v="1000"/>
    <s v="Douglas Day Stewart"/>
    <s v="Douglas Day Stewart"/>
    <s v="Kirk Cameron"/>
    <s v="United States"/>
    <n v="0"/>
    <n v="4299023"/>
    <s v="Weintraub Entertainment Group"/>
    <n v="107"/>
  </r>
  <r>
    <x v="3"/>
    <x v="9"/>
    <s v="January 19, 1990 "/>
    <x v="11"/>
    <x v="7"/>
    <n v="6"/>
    <n v="2000"/>
    <s v="Thomas Schlamme"/>
    <s v="Beth Henley"/>
    <s v="Holly Hunter"/>
    <s v="United States"/>
    <n v="0"/>
    <n v="1852655"/>
    <s v="Corsair Pictures"/>
    <n v="102"/>
  </r>
  <r>
    <x v="0"/>
    <x v="9"/>
    <s v="May 12, 1989 "/>
    <x v="2"/>
    <x v="0"/>
    <n v="6.1"/>
    <n v="1900"/>
    <s v="Damian Harris"/>
    <s v="Damian Harris"/>
    <s v="Dexter Fletcher"/>
    <s v="United Kingdom"/>
    <n v="0"/>
    <n v="201468"/>
    <s v="Initial Film and Television"/>
    <n v="95"/>
  </r>
  <r>
    <x v="5"/>
    <x v="9"/>
    <s v="August 25, 1989 "/>
    <x v="8"/>
    <x v="0"/>
    <n v="3.7"/>
    <n v="790"/>
    <s v="Larry Peerce"/>
    <s v="Bob Woodward"/>
    <s v="Michael Chiklis"/>
    <s v="United States"/>
    <n v="0"/>
    <n v="1089000"/>
    <s v="FM Entertainment"/>
    <n v="112"/>
  </r>
  <r>
    <x v="0"/>
    <x v="9"/>
    <s v="May 5, 1989 "/>
    <x v="2"/>
    <x v="0"/>
    <n v="6"/>
    <n v="881"/>
    <s v="Hugh Hudson"/>
    <s v="Michael Weller"/>
    <s v="Donald Sutherland"/>
    <s v="United States"/>
    <n v="0"/>
    <n v="1247946"/>
    <m/>
    <n v="116"/>
  </r>
  <r>
    <x v="0"/>
    <x v="9"/>
    <s v="May 25, 1990 "/>
    <x v="2"/>
    <x v="0"/>
    <n v="7.5"/>
    <n v="6800"/>
    <s v="Denys Arcand"/>
    <s v="Denys Arcand"/>
    <s v="Lothaire Bluteau"/>
    <s v="Canada"/>
    <n v="0"/>
    <n v="1601612"/>
    <s v="Max Films Productions"/>
    <n v="120"/>
  </r>
  <r>
    <x v="2"/>
    <x v="9"/>
    <s v="March 17, 1989 "/>
    <x v="9"/>
    <x v="0"/>
    <n v="4.8"/>
    <n v="490"/>
    <s v="Robert Wise"/>
    <s v="Allan A. Goldstein"/>
    <s v="Jason Gedrick"/>
    <s v="United States"/>
    <n v="0"/>
    <n v="2043889"/>
    <s v="Koch Company"/>
    <n v="98"/>
  </r>
  <r>
    <x v="4"/>
    <x v="9"/>
    <s v="November 3, 1989 "/>
    <x v="10"/>
    <x v="0"/>
    <n v="5.5"/>
    <n v="1700"/>
    <s v="Jim Wheat"/>
    <s v="Ken Wheat"/>
    <s v="Jillian McWhirter"/>
    <s v="United States"/>
    <n v="3000000"/>
    <n v="76325"/>
    <s v="High Bar Productions"/>
    <n v="90"/>
  </r>
  <r>
    <x v="2"/>
    <x v="9"/>
    <s v="April 14, 1989 "/>
    <x v="7"/>
    <x v="0"/>
    <n v="6.3"/>
    <n v="2200"/>
    <s v="Jim Kouf"/>
    <s v="Jim Kouf"/>
    <s v="Hoyt Axton"/>
    <s v="United States"/>
    <n v="0"/>
    <n v="7723506"/>
    <s v="Kouf/Bigelow Productions"/>
    <n v="98"/>
  </r>
  <r>
    <x v="3"/>
    <x v="9"/>
    <d v="1989-03-01T00:00:00"/>
    <x v="30"/>
    <x v="0"/>
    <n v="5.7"/>
    <n v="917"/>
    <s v="James Ivory"/>
    <s v="Tama Janowitz"/>
    <s v="Bernadette Peters"/>
    <s v="United States"/>
    <n v="0"/>
    <n v="463972"/>
    <s v="TriStar Pictures"/>
    <n v="124"/>
  </r>
  <r>
    <x v="2"/>
    <x v="9"/>
    <s v="October 13, 1989 "/>
    <x v="4"/>
    <x v="0"/>
    <n v="5"/>
    <n v="201"/>
    <s v="Michael Schroeder"/>
    <s v="John Crowther"/>
    <s v="Stephen Shellen"/>
    <s v="United States"/>
    <n v="5000000"/>
    <m/>
    <s v="Metro-Goldwyn-Mayer (MGM)"/>
    <n v="95"/>
  </r>
  <r>
    <x v="3"/>
    <x v="9"/>
    <s v="January 13, 1990 "/>
    <x v="11"/>
    <x v="2"/>
    <n v="7.1"/>
    <n v="1500"/>
    <s v="Ildikó Enyedi"/>
    <s v="Ildikó Enyedi"/>
    <s v="Dorota Segda"/>
    <s v="Hungary"/>
    <n v="0"/>
    <m/>
    <s v="Budapest Stúdió Vállalat"/>
    <n v="104"/>
  </r>
  <r>
    <x v="3"/>
    <x v="9"/>
    <d v="1989-07-01T00:00:00"/>
    <x v="27"/>
    <x v="0"/>
    <n v="6"/>
    <n v="1200"/>
    <s v="Paul Bartel"/>
    <s v="Paul Bartel"/>
    <s v="Jacqueline Bisset"/>
    <s v="United States"/>
    <n v="0"/>
    <n v="2156471"/>
    <s v="North Street Films"/>
    <n v="103"/>
  </r>
  <r>
    <x v="4"/>
    <x v="9"/>
    <s v="January 20, 1989 "/>
    <x v="11"/>
    <x v="0"/>
    <n v="4.8"/>
    <n v="1600"/>
    <s v="Thierry Notz"/>
    <s v="Thomas McKelvey Cleaver"/>
    <s v="Andrew Stevens"/>
    <s v="United States"/>
    <n v="0"/>
    <n v="858591"/>
    <s v="Concorde Pictures"/>
    <n v="88"/>
  </r>
  <r>
    <x v="2"/>
    <x v="9"/>
    <s v="March 3, 1989 "/>
    <x v="9"/>
    <x v="0"/>
    <n v="6.3"/>
    <n v="2700"/>
    <s v="John Milius"/>
    <s v="Pierre Schoendoerffer"/>
    <s v="Nick Nolte"/>
    <s v="United States"/>
    <n v="20000000"/>
    <n v="2420917"/>
    <s v="Cine Location Services"/>
    <n v="117"/>
  </r>
  <r>
    <x v="0"/>
    <x v="9"/>
    <s v="April 21, 1989 "/>
    <x v="7"/>
    <x v="0"/>
    <n v="5.8"/>
    <n v="849"/>
    <s v="Alan J. Pakula"/>
    <s v="Alan J. Pakula"/>
    <s v="Jeff Bridges"/>
    <s v="United States"/>
    <n v="0"/>
    <n v="4795009"/>
    <s v="Lorimar Film Entertainment"/>
    <n v="119"/>
  </r>
  <r>
    <x v="7"/>
    <x v="9"/>
    <s v="April 7, 1989 "/>
    <x v="7"/>
    <x v="0"/>
    <n v="6"/>
    <n v="2900"/>
    <s v="Tibor Takács"/>
    <s v="David Chaskin"/>
    <s v="Jenny Wright"/>
    <s v="Canada"/>
    <n v="0"/>
    <m/>
    <s v="Trans World Entertainment (TWE)"/>
    <n v="89"/>
  </r>
  <r>
    <x v="0"/>
    <x v="9"/>
    <s v="October 27, 1989 "/>
    <x v="4"/>
    <x v="0"/>
    <n v="6"/>
    <n v="1500"/>
    <s v="Jonathan Kaplan"/>
    <s v="Barbara Benedek"/>
    <s v="Glenn Close"/>
    <s v="United States"/>
    <n v="14000000"/>
    <n v="5932613"/>
    <s v="Columbia Pictures"/>
    <n v="95"/>
  </r>
  <r>
    <x v="0"/>
    <x v="9"/>
    <s v="September 29, 1989 "/>
    <x v="5"/>
    <x v="0"/>
    <n v="5.9"/>
    <n v="2700"/>
    <s v="Norman Jewison"/>
    <s v="Bobbie Ann Mason"/>
    <s v="Emily Lloyd"/>
    <s v="United States"/>
    <n v="18000000"/>
    <n v="3531971"/>
    <s v="Warner Bros."/>
    <n v="120"/>
  </r>
  <r>
    <x v="0"/>
    <x v="9"/>
    <s v="April 14, 1989 "/>
    <x v="7"/>
    <x v="0"/>
    <n v="6.2"/>
    <n v="1300"/>
    <s v="Ted Kotcheff"/>
    <s v="John Ehle"/>
    <s v="Kurt Russell"/>
    <s v="United States"/>
    <n v="0"/>
    <n v="2023282"/>
    <s v="Castle Rock Entertainment"/>
    <n v="110"/>
  </r>
  <r>
    <x v="3"/>
    <x v="9"/>
    <s v="December 13, 1989 "/>
    <x v="3"/>
    <x v="0"/>
    <n v="6.6"/>
    <n v="2100"/>
    <s v="Paul Mazursky"/>
    <s v="Isaac Bashevis Singer"/>
    <s v="Ron Silver"/>
    <s v="United States"/>
    <n v="9500000"/>
    <n v="7754571"/>
    <s v="Morgan Creek Entertainment"/>
    <n v="119"/>
  </r>
  <r>
    <x v="2"/>
    <x v="9"/>
    <s v="February 24, 1989 "/>
    <x v="6"/>
    <x v="0"/>
    <n v="3.6"/>
    <n v="5000"/>
    <s v="Cedric Sundstrom"/>
    <s v="Avi Kleinberger"/>
    <s v="David Bradley"/>
    <s v="United States"/>
    <n v="0"/>
    <n v="902152"/>
    <s v="Breton Film Productions"/>
    <n v="89"/>
  </r>
  <r>
    <x v="6"/>
    <x v="9"/>
    <s v="January 27, 1989 "/>
    <x v="11"/>
    <x v="0"/>
    <n v="5.0999999999999996"/>
    <n v="1600"/>
    <s v="Michael Crichton"/>
    <s v="Steve Ransohoff"/>
    <s v="Burt Reynolds"/>
    <s v="United States"/>
    <n v="17000000"/>
    <n v="3560932"/>
    <s v="Columbia Pictures"/>
    <n v="99"/>
  </r>
  <r>
    <x v="3"/>
    <x v="9"/>
    <s v="October 27, 1989 "/>
    <x v="4"/>
    <x v="0"/>
    <n v="5.8"/>
    <n v="1600"/>
    <s v="Will Mackenzie"/>
    <s v="Dan Lewandowski"/>
    <s v="Mark Harmon"/>
    <s v="United States"/>
    <n v="0"/>
    <n v="3690328"/>
    <s v="A&amp;M Films"/>
    <n v="103"/>
  </r>
  <r>
    <x v="4"/>
    <x v="9"/>
    <s v="April 14, 1989 "/>
    <x v="7"/>
    <x v="0"/>
    <n v="5.2"/>
    <n v="1300"/>
    <s v="Gérard Kikoïne"/>
    <s v="J.P. Félix"/>
    <s v="Anthony Perkins"/>
    <s v="United Kingdom"/>
    <n v="0"/>
    <m/>
    <s v="Allied Vision"/>
    <n v="85"/>
  </r>
  <r>
    <x v="1"/>
    <x v="9"/>
    <s v="April 15, 1992 "/>
    <x v="7"/>
    <x v="0"/>
    <n v="4.8"/>
    <n v="1000"/>
    <s v="Robert Ellis Miller"/>
    <s v="Noreen Stone"/>
    <s v="Brooke Shields"/>
    <s v="United States"/>
    <n v="16000000"/>
    <n v="67878"/>
    <s v="AM/PM Entertainment"/>
    <n v="93"/>
  </r>
  <r>
    <x v="3"/>
    <x v="9"/>
    <s v="May 19, 1989 "/>
    <x v="2"/>
    <x v="0"/>
    <n v="5.8"/>
    <n v="2100"/>
    <s v="Savage Steve Holland"/>
    <s v="Terrel Seltzer"/>
    <s v="Anthony Edwards"/>
    <s v="United States"/>
    <n v="10000000"/>
    <n v="1642239"/>
    <s v="Twentieth Century Fox"/>
    <n v="86"/>
  </r>
  <r>
    <x v="6"/>
    <x v="9"/>
    <s v="January 26, 1990 "/>
    <x v="11"/>
    <x v="0"/>
    <n v="4.5"/>
    <n v="274"/>
    <s v="Andrew Lane"/>
    <s v="Alan Moskowitz"/>
    <s v="Zach Galligan"/>
    <s v="United States"/>
    <n v="0"/>
    <m/>
    <s v="Gibraltar Entertainment"/>
    <n v="92"/>
  </r>
  <r>
    <x v="1"/>
    <x v="9"/>
    <s v="October 6, 1989 "/>
    <x v="4"/>
    <x v="0"/>
    <n v="5.8"/>
    <n v="1800"/>
    <s v="Luis Puenzo"/>
    <s v="Carlos Fuentes"/>
    <s v="Jane Fonda"/>
    <s v="United States"/>
    <n v="34000000"/>
    <n v="3574256"/>
    <s v="Columbia Pictures"/>
    <n v="119"/>
  </r>
  <r>
    <x v="6"/>
    <x v="9"/>
    <s v="August 30, 1989 "/>
    <x v="8"/>
    <x v="0"/>
    <n v="5.9"/>
    <n v="1400"/>
    <s v="William Lustig"/>
    <s v="Phil Alden Robinson"/>
    <s v="Judd Nelson"/>
    <s v="United States"/>
    <n v="4000000"/>
    <n v="6985999"/>
    <s v="Cinetel Films"/>
    <n v="92"/>
  </r>
  <r>
    <x v="1"/>
    <x v="9"/>
    <s v="August 18, 1989 "/>
    <x v="8"/>
    <x v="0"/>
    <n v="6"/>
    <n v="943"/>
    <s v="Jeff Blyth"/>
    <s v="Alan Caillou"/>
    <s v="Keith Coogan"/>
    <s v="United States"/>
    <n v="5000000"/>
    <n v="8153677"/>
    <s v="Silver Screen Partners III"/>
    <n v="83"/>
  </r>
  <r>
    <x v="6"/>
    <x v="9"/>
    <d v="1990-06-01T00:00:00"/>
    <x v="31"/>
    <x v="0"/>
    <n v="7.6"/>
    <n v="6100"/>
    <s v="Patrice Leconte"/>
    <s v="Georges Simenon"/>
    <s v="Michel Blanc"/>
    <s v="France"/>
    <n v="0"/>
    <n v="1417030"/>
    <s v="Cinéa"/>
    <n v="81"/>
  </r>
  <r>
    <x v="0"/>
    <x v="9"/>
    <s v="November 17, 1989 "/>
    <x v="10"/>
    <x v="0"/>
    <n v="6.4"/>
    <n v="4800"/>
    <s v="John D. Hancock"/>
    <s v="Greg Taylor"/>
    <s v="Sam Elliott"/>
    <s v="United States"/>
    <n v="0"/>
    <n v="18587135"/>
    <s v="Cineplex Odeon Films"/>
    <n v="103"/>
  </r>
  <r>
    <x v="3"/>
    <x v="9"/>
    <d v="1990-04-01T00:00:00"/>
    <x v="32"/>
    <x v="0"/>
    <n v="6.8"/>
    <n v="2600"/>
    <s v="Bertrand Blier"/>
    <s v="Bertrand Blier"/>
    <s v="Gérard Depardieu"/>
    <s v="France"/>
    <n v="0"/>
    <n v="1776440"/>
    <s v="Ciné Valse"/>
    <n v="91"/>
  </r>
  <r>
    <x v="3"/>
    <x v="9"/>
    <s v="May 5, 1989 "/>
    <x v="2"/>
    <x v="0"/>
    <n v="6.4"/>
    <n v="659"/>
    <s v="Randal Kleiser"/>
    <s v="Elizabeth Jane Howard"/>
    <s v="Jesse Birdsall"/>
    <s v="United Kingdom"/>
    <n v="0"/>
    <n v="960385"/>
    <s v="Management Company Entertainment Group (MCEG)"/>
    <n v="102"/>
  </r>
  <r>
    <x v="3"/>
    <x v="9"/>
    <s v="August 16, 1989 "/>
    <x v="8"/>
    <x v="0"/>
    <n v="4.8"/>
    <n v="1200"/>
    <s v="David Greenwalt"/>
    <s v="Neil Levy"/>
    <s v="Cheech Marin"/>
    <s v="United States"/>
    <n v="10000000"/>
    <n v="3169719"/>
    <s v="Aaron Russo Entertainment"/>
    <n v="100"/>
  </r>
  <r>
    <x v="3"/>
    <x v="9"/>
    <s v="August 23, 1989 "/>
    <x v="8"/>
    <x v="0"/>
    <n v="5.4"/>
    <n v="1200"/>
    <s v="Susan Seidelman"/>
    <s v="Nora Ephron"/>
    <s v="Peter Falk"/>
    <s v="United States"/>
    <n v="0"/>
    <n v="1869417"/>
    <s v="Lorimar Film Entertainment"/>
    <n v="94"/>
  </r>
  <r>
    <x v="3"/>
    <x v="9"/>
    <s v="November 3, 1989 "/>
    <x v="10"/>
    <x v="0"/>
    <n v="5.5"/>
    <n v="1200"/>
    <s v="Howard Brookner"/>
    <s v="Howard Brookner"/>
    <s v="Josef Sommer"/>
    <s v="United States"/>
    <n v="4000000"/>
    <n v="43671"/>
    <s v="American Playhouse Theatrical Films"/>
    <n v="93"/>
  </r>
  <r>
    <x v="2"/>
    <x v="9"/>
    <s v="November 24, 1989 "/>
    <x v="10"/>
    <x v="0"/>
    <n v="4.4000000000000004"/>
    <n v="4300"/>
    <s v="Michael Herz"/>
    <s v="Lloyd Kaufman"/>
    <s v="Ron Fazio"/>
    <s v="United States"/>
    <n v="0"/>
    <n v="363561"/>
    <s v="Troma Entertainment"/>
    <n v="102"/>
  </r>
  <r>
    <x v="2"/>
    <x v="9"/>
    <s v="September 29, 1989 "/>
    <x v="5"/>
    <x v="0"/>
    <n v="4.3"/>
    <n v="1100"/>
    <s v="Steve Carver"/>
    <s v="Alistair MacLean"/>
    <s v="Michael Dudikoff"/>
    <s v="United States"/>
    <n v="0"/>
    <m/>
    <s v="Breton Film Productions"/>
    <n v="107"/>
  </r>
  <r>
    <x v="3"/>
    <x v="9"/>
    <s v="November 10, 1989 "/>
    <x v="10"/>
    <x v="0"/>
    <n v="6.2"/>
    <n v="761"/>
    <s v="Lee Grant"/>
    <s v="Monte Merrick"/>
    <s v="Sean Astin"/>
    <s v="United States"/>
    <n v="0"/>
    <n v="4348025"/>
    <m/>
    <n v="91"/>
  </r>
  <r>
    <x v="3"/>
    <x v="9"/>
    <s v="April 28, 1989 "/>
    <x v="7"/>
    <x v="0"/>
    <n v="4.5"/>
    <n v="653"/>
    <s v="Michael A. Simpson"/>
    <s v="Scott B. Sowers"/>
    <s v="Clark Brandon"/>
    <s v="United States"/>
    <n v="0"/>
    <m/>
    <s v="Double Helix Films"/>
    <n v="92"/>
  </r>
  <r>
    <x v="3"/>
    <x v="9"/>
    <s v="April 20, 1990 "/>
    <x v="7"/>
    <x v="0"/>
    <n v="3.1"/>
    <n v="666"/>
    <s v="David Odell"/>
    <s v="Fredric Brown"/>
    <s v="Randy Quaid"/>
    <s v="United States"/>
    <n v="0"/>
    <n v="129778"/>
    <s v="Edward R. Pressman Productions"/>
    <n v="89"/>
  </r>
  <r>
    <x v="6"/>
    <x v="9"/>
    <s v="September 15, 1989 "/>
    <x v="5"/>
    <x v="0"/>
    <n v="4.9000000000000004"/>
    <n v="710"/>
    <s v="Peter Masterson"/>
    <s v="Spencer Eastman"/>
    <s v="Roy Scheider"/>
    <s v="United States"/>
    <n v="0"/>
    <n v="337812"/>
    <s v="Epic Productions"/>
    <n v="95"/>
  </r>
  <r>
    <x v="5"/>
    <x v="9"/>
    <s v="August 25, 1989 "/>
    <x v="8"/>
    <x v="0"/>
    <n v="7.2"/>
    <n v="2100"/>
    <s v="John Duigan"/>
    <s v="John Sacret Young"/>
    <s v="Raul Julia"/>
    <s v="United States"/>
    <n v="0"/>
    <n v="1316495"/>
    <s v="Paulist Pictures"/>
    <n v="102"/>
  </r>
  <r>
    <x v="0"/>
    <x v="9"/>
    <s v="April 7, 1989 "/>
    <x v="7"/>
    <x v="0"/>
    <n v="6.9"/>
    <n v="1700"/>
    <s v="Patrick Sheane Duncan"/>
    <s v="Patrick Sheane Duncan"/>
    <s v="Jonathan Emerson"/>
    <s v="United States"/>
    <n v="0"/>
    <m/>
    <s v="Charlie Mopic"/>
    <n v="95"/>
  </r>
  <r>
    <x v="3"/>
    <x v="9"/>
    <d v="1990-05-01T00:00:00"/>
    <x v="32"/>
    <x v="0"/>
    <n v="5.8"/>
    <n v="877"/>
    <s v="Percy Adlon"/>
    <s v="Christopher Doherty"/>
    <s v="Marianne Sägebrecht"/>
    <s v="United States"/>
    <n v="0"/>
    <n v="574080"/>
    <s v="Bayerischer Rundfunk (BR)"/>
    <n v="94"/>
  </r>
  <r>
    <x v="3"/>
    <x v="9"/>
    <s v="September 15, 1989 "/>
    <x v="5"/>
    <x v="0"/>
    <n v="6"/>
    <n v="696"/>
    <s v="Nancy Savoca"/>
    <s v="Nancy Savoca"/>
    <s v="Annabella Sciorra"/>
    <s v="United States"/>
    <n v="0"/>
    <n v="1354268"/>
    <s v="United Artists"/>
    <n v="104"/>
  </r>
  <r>
    <x v="3"/>
    <x v="9"/>
    <s v="November 3, 1989 "/>
    <x v="10"/>
    <x v="0"/>
    <n v="4.4000000000000004"/>
    <n v="1300"/>
    <s v="Joel Zwick"/>
    <s v="Tom Schulman"/>
    <s v="John Larroquette"/>
    <s v="United States"/>
    <n v="0"/>
    <n v="5368865"/>
    <s v="Lorimar Film Entertainment"/>
    <n v="83"/>
  </r>
  <r>
    <x v="3"/>
    <x v="9"/>
    <s v="November 3, 1989 "/>
    <x v="10"/>
    <x v="6"/>
    <n v="5.6"/>
    <n v="776"/>
    <s v="Michael Winner"/>
    <s v="Alan Ayckbourn"/>
    <s v="Jeremy Irons"/>
    <s v="United Kingdom"/>
    <n v="0"/>
    <n v="216373"/>
    <s v="Curzon Films"/>
    <n v="92"/>
  </r>
  <r>
    <x v="3"/>
    <x v="9"/>
    <s v="August 31, 1990 "/>
    <x v="8"/>
    <x v="0"/>
    <n v="5"/>
    <n v="694"/>
    <s v="Joyce Chopra"/>
    <s v="Jeremy Pikser"/>
    <s v="Diane Keaton"/>
    <s v="United States"/>
    <n v="9000000"/>
    <n v="3473905"/>
    <s v="Lightyear Entertainment"/>
    <n v="93"/>
  </r>
  <r>
    <x v="1"/>
    <x v="9"/>
    <s v="October 13, 1989 "/>
    <x v="4"/>
    <x v="0"/>
    <n v="6.1"/>
    <n v="1400"/>
    <s v="Bill Forsyth"/>
    <s v="John Sayles"/>
    <s v="Burt Reynolds"/>
    <s v="United States"/>
    <n v="6000000"/>
    <n v="1877618"/>
    <s v="Act III Communications"/>
    <n v="94"/>
  </r>
  <r>
    <x v="2"/>
    <x v="9"/>
    <s v="November 10, 1989 "/>
    <x v="10"/>
    <x v="0"/>
    <n v="5.5"/>
    <n v="353"/>
    <s v="Michael Fischa"/>
    <s v="Blake Schaffer"/>
    <s v="Jim Brown"/>
    <s v="United States"/>
    <n v="0"/>
    <n v="862551"/>
    <s v="Silverman Entertainment"/>
    <n v="90"/>
  </r>
  <r>
    <x v="5"/>
    <x v="10"/>
    <s v="September 21, 1990 "/>
    <x v="5"/>
    <x v="0"/>
    <n v="8.6999999999999993"/>
    <n v="1100000"/>
    <s v="Martin Scorsese"/>
    <s v="Nicholas Pileggi"/>
    <s v="Robert De Niro"/>
    <s v="United States"/>
    <n v="25000000"/>
    <n v="46963277"/>
    <s v="Warner Bros."/>
    <n v="146"/>
  </r>
  <r>
    <x v="6"/>
    <x v="10"/>
    <s v="December 25, 1990 "/>
    <x v="3"/>
    <x v="0"/>
    <n v="7.6"/>
    <n v="370000"/>
    <s v="Francis Ford Coppola"/>
    <s v="Mario Puzo"/>
    <s v="Al Pacino"/>
    <s v="United States"/>
    <n v="54000000"/>
    <n v="136861392"/>
    <s v="Paramount Pictures"/>
    <n v="162"/>
  </r>
  <r>
    <x v="2"/>
    <x v="10"/>
    <s v="June 1, 1990 "/>
    <x v="0"/>
    <x v="0"/>
    <n v="7.5"/>
    <n v="310000"/>
    <s v="Paul Verhoeven"/>
    <s v="Philip K. Dick"/>
    <s v="Arnold Schwarzenegger"/>
    <s v="United States"/>
    <n v="65000000"/>
    <n v="261317921"/>
    <s v="Carolco Pictures"/>
    <n v="113"/>
  </r>
  <r>
    <x v="3"/>
    <x v="10"/>
    <s v="March 23, 1990 "/>
    <x v="9"/>
    <x v="0"/>
    <n v="7"/>
    <n v="299000"/>
    <s v="Garry Marshall"/>
    <s v="J.F. Lawton"/>
    <s v="Richard Gere"/>
    <s v="United States"/>
    <n v="14000000"/>
    <n v="463406268"/>
    <s v="Touchstone Pictures"/>
    <n v="119"/>
  </r>
  <r>
    <x v="3"/>
    <x v="10"/>
    <s v="November 16, 1990 "/>
    <x v="10"/>
    <x v="0"/>
    <n v="7.6"/>
    <n v="501000"/>
    <s v="Chris Columbus"/>
    <s v="John Hughes"/>
    <s v="Macaulay Culkin"/>
    <s v="United States"/>
    <n v="18000000"/>
    <n v="476684675"/>
    <s v="Hughes Entertainment"/>
    <n v="103"/>
  </r>
  <r>
    <x v="0"/>
    <x v="10"/>
    <s v="July 13, 1990 "/>
    <x v="1"/>
    <x v="0"/>
    <n v="7.1"/>
    <n v="203000"/>
    <s v="Jerry Zucker"/>
    <s v="Bruce Joel Rubin"/>
    <s v="Patrick Swayze"/>
    <s v="United States"/>
    <n v="22000000"/>
    <n v="505703557"/>
    <s v="Paramount Pictures"/>
    <n v="127"/>
  </r>
  <r>
    <x v="1"/>
    <x v="10"/>
    <s v="November 21, 1990 "/>
    <x v="10"/>
    <x v="0"/>
    <n v="8"/>
    <n v="247000"/>
    <s v="Kevin Costner"/>
    <s v="Michael Blake"/>
    <s v="Kevin Costner"/>
    <s v="United States"/>
    <n v="22000000"/>
    <n v="424208848"/>
    <s v="Tig Productions"/>
    <n v="181"/>
  </r>
  <r>
    <x v="3"/>
    <x v="10"/>
    <s v="January 19, 1990 "/>
    <x v="11"/>
    <x v="0"/>
    <n v="7.1"/>
    <n v="126000"/>
    <s v="Ron Underwood"/>
    <s v="S.S. Wilson"/>
    <s v="Kevin Bacon"/>
    <s v="United States"/>
    <n v="11000000"/>
    <n v="16667084"/>
    <s v="Universal Pictures"/>
    <n v="96"/>
  </r>
  <r>
    <x v="2"/>
    <x v="10"/>
    <s v="July 3, 1990 "/>
    <x v="1"/>
    <x v="0"/>
    <n v="7.1"/>
    <n v="344000"/>
    <s v="Renny Harlin"/>
    <s v="Steven E. de Souza"/>
    <s v="Bruce Willis"/>
    <s v="United States"/>
    <n v="70000000"/>
    <n v="240031274"/>
    <s v="Twentieth Century Fox"/>
    <n v="124"/>
  </r>
  <r>
    <x v="0"/>
    <x v="10"/>
    <s v="November 30, 1990 "/>
    <x v="10"/>
    <x v="0"/>
    <n v="7.8"/>
    <n v="191000"/>
    <s v="Rob Reiner"/>
    <s v="Stephen King"/>
    <s v="James Caan"/>
    <s v="United States"/>
    <n v="20000000"/>
    <n v="61276872"/>
    <s v="Castle Rock Entertainment"/>
    <n v="107"/>
  </r>
  <r>
    <x v="2"/>
    <x v="10"/>
    <s v="December 21, 1990 "/>
    <x v="3"/>
    <x v="0"/>
    <n v="6.2"/>
    <n v="140000"/>
    <s v="Ivan Reitman"/>
    <s v="Murray Salem"/>
    <s v="Arnold Schwarzenegger"/>
    <s v="United States"/>
    <n v="15000000"/>
    <n v="201957688"/>
    <s v="Universal Pictures"/>
    <n v="111"/>
  </r>
  <r>
    <x v="3"/>
    <x v="10"/>
    <s v="December 21, 1990 "/>
    <x v="3"/>
    <x v="0"/>
    <n v="5.6"/>
    <n v="22000"/>
    <s v="Brian De Palma"/>
    <s v="Michael Cristofer"/>
    <s v="Tom Hanks"/>
    <s v="United States"/>
    <n v="47000000"/>
    <n v="15691192"/>
    <s v="Warner Bros."/>
    <n v="125"/>
  </r>
  <r>
    <x v="2"/>
    <x v="10"/>
    <s v="March 30, 1990 "/>
    <x v="9"/>
    <x v="0"/>
    <n v="6.8"/>
    <n v="88000"/>
    <s v="Steve Barron"/>
    <s v="Kevin Eastman"/>
    <s v="Judith Hoag"/>
    <s v="United States"/>
    <n v="13500000"/>
    <n v="201965915"/>
    <s v="888 Productions"/>
    <n v="93"/>
  </r>
  <r>
    <x v="0"/>
    <x v="10"/>
    <s v="December 14, 1990 "/>
    <x v="3"/>
    <x v="0"/>
    <n v="7.9"/>
    <n v="456000"/>
    <s v="Tim Burton"/>
    <s v="Tim Burton"/>
    <s v="Johnny Depp"/>
    <s v="United States"/>
    <n v="20000000"/>
    <n v="86024005"/>
    <s v="Twentieth Century Fox"/>
    <n v="105"/>
  </r>
  <r>
    <x v="2"/>
    <x v="10"/>
    <s v="March 2, 1990 "/>
    <x v="9"/>
    <x v="0"/>
    <n v="7.6"/>
    <n v="186000"/>
    <s v="John McTiernan"/>
    <s v="Tom Clancy"/>
    <s v="Sean Connery"/>
    <s v="United States"/>
    <n v="30000000"/>
    <n v="200512643"/>
    <s v="Paramount Pictures"/>
    <n v="135"/>
  </r>
  <r>
    <x v="2"/>
    <x v="10"/>
    <s v="June 15, 1990 "/>
    <x v="0"/>
    <x v="0"/>
    <n v="6.1"/>
    <n v="59000"/>
    <s v="Warren Beatty"/>
    <s v="Chester Gould"/>
    <s v="Warren Beatty"/>
    <s v="United States"/>
    <n v="47000000"/>
    <n v="162738726"/>
    <s v="Touchstone Pictures"/>
    <n v="105"/>
  </r>
  <r>
    <x v="5"/>
    <x v="10"/>
    <s v="January 11, 1991 "/>
    <x v="11"/>
    <x v="0"/>
    <n v="7.8"/>
    <n v="130000"/>
    <s v="Penny Marshall"/>
    <s v="Oliver Sacks"/>
    <s v="Robert De Niro"/>
    <s v="United States"/>
    <n v="31000000"/>
    <n v="52096475"/>
    <s v="Columbia Pictures"/>
    <n v="121"/>
  </r>
  <r>
    <x v="0"/>
    <x v="10"/>
    <s v="March 9, 1990 "/>
    <x v="9"/>
    <x v="0"/>
    <n v="6"/>
    <n v="9100"/>
    <s v="Volker Schlöndorff"/>
    <s v="Margaret Atwood"/>
    <s v="Natasha Richardson"/>
    <s v="United States"/>
    <n v="0"/>
    <n v="4960385"/>
    <s v="Bioskop Film"/>
    <n v="108"/>
  </r>
  <r>
    <x v="3"/>
    <x v="10"/>
    <s v="August 17, 1990 "/>
    <x v="8"/>
    <x v="0"/>
    <n v="7.2"/>
    <n v="86000"/>
    <s v="David Lynch"/>
    <s v="Barry Gifford"/>
    <s v="Nicolas Cage"/>
    <s v="United States"/>
    <n v="9500000"/>
    <n v="14561425"/>
    <s v="PolyGram Filmed Entertainment"/>
    <n v="125"/>
  </r>
  <r>
    <x v="2"/>
    <x v="10"/>
    <s v="November 21, 1990 "/>
    <x v="10"/>
    <x v="0"/>
    <n v="6.3"/>
    <n v="151000"/>
    <s v="Stephen Hopkins"/>
    <s v="Jim Thomas"/>
    <s v="Danny Glover"/>
    <s v="United States"/>
    <n v="35000000"/>
    <n v="57120318"/>
    <s v="Davis Entertainment"/>
    <n v="108"/>
  </r>
  <r>
    <x v="2"/>
    <x v="10"/>
    <s v="June 22, 1990 "/>
    <x v="0"/>
    <x v="0"/>
    <n v="5.8"/>
    <n v="83000"/>
    <s v="Irvin Kershner"/>
    <s v="Edward Neumeier"/>
    <s v="Peter Weller"/>
    <s v="United States"/>
    <n v="25000000"/>
    <n v="45681173"/>
    <s v="Orion Pictures"/>
    <n v="117"/>
  </r>
  <r>
    <x v="1"/>
    <x v="10"/>
    <s v="August 24, 1990 "/>
    <x v="8"/>
    <x v="0"/>
    <n v="6.9"/>
    <n v="46000"/>
    <s v="Nicolas Roeg"/>
    <s v="Roald Dahl"/>
    <s v="Anjelica Huston"/>
    <s v="United Kingdom"/>
    <n v="0"/>
    <n v="10360553"/>
    <s v="Lorimar Film Entertainment"/>
    <n v="91"/>
  </r>
  <r>
    <x v="0"/>
    <x v="10"/>
    <s v="November 2, 1990 "/>
    <x v="10"/>
    <x v="0"/>
    <n v="7.5"/>
    <n v="101000"/>
    <s v="Adrian Lyne"/>
    <s v="Bruce Joel Rubin"/>
    <s v="Tim Robbins"/>
    <s v="United States"/>
    <n v="25000000"/>
    <n v="26118851"/>
    <s v="Carolco Pictures"/>
    <n v="113"/>
  </r>
  <r>
    <x v="1"/>
    <x v="10"/>
    <s v="May 25, 1990 "/>
    <x v="2"/>
    <x v="0"/>
    <n v="7.4"/>
    <n v="416000"/>
    <s v="Robert Zemeckis"/>
    <s v="Robert Zemeckis"/>
    <s v="Michael J. Fox"/>
    <s v="United States"/>
    <n v="40000000"/>
    <n v="245077583"/>
    <s v="Universal Pictures"/>
    <n v="118"/>
  </r>
  <r>
    <x v="2"/>
    <x v="10"/>
    <s v="August 24, 1990 "/>
    <x v="8"/>
    <x v="0"/>
    <n v="6.4"/>
    <n v="60000"/>
    <s v="Sam Raimi"/>
    <s v="Sam Raimi"/>
    <s v="Liam Neeson"/>
    <s v="United States"/>
    <n v="14000000"/>
    <n v="48878502"/>
    <s v="Renaissance Pictures"/>
    <n v="96"/>
  </r>
  <r>
    <x v="6"/>
    <x v="10"/>
    <s v="October 26, 1990 "/>
    <x v="4"/>
    <x v="0"/>
    <n v="6.4"/>
    <n v="11000"/>
    <s v="Dennis Hopper"/>
    <s v="Charles Williams"/>
    <s v="Don Johnson"/>
    <s v="United States"/>
    <n v="13000000"/>
    <n v="1293976"/>
    <s v="Orion Pictures"/>
    <n v="130"/>
  </r>
  <r>
    <x v="3"/>
    <x v="10"/>
    <s v="April 6, 1990 "/>
    <x v="7"/>
    <x v="0"/>
    <n v="6.5"/>
    <n v="57000"/>
    <s v="John Waters"/>
    <s v="John Waters"/>
    <s v="Johnny Depp"/>
    <s v="United States"/>
    <n v="11000000"/>
    <n v="8266343"/>
    <s v="Universal Pictures"/>
    <n v="85"/>
  </r>
  <r>
    <x v="16"/>
    <x v="10"/>
    <s v="July 27, 1990 "/>
    <x v="1"/>
    <x v="0"/>
    <n v="6.9"/>
    <n v="39000"/>
    <s v="Alan J. Pakula"/>
    <s v="Scott Turow"/>
    <s v="Harrison Ford"/>
    <s v="United States"/>
    <n v="22000000"/>
    <n v="221303188"/>
    <s v="Warner Bros."/>
    <n v="127"/>
  </r>
  <r>
    <x v="3"/>
    <x v="10"/>
    <s v="July 18, 1990 "/>
    <x v="1"/>
    <x v="0"/>
    <n v="6.4"/>
    <n v="65000"/>
    <s v="Frank Marshall"/>
    <s v="Don Jakoby"/>
    <s v="Jeff Daniels"/>
    <s v="United States"/>
    <n v="22000000"/>
    <n v="53208180"/>
    <s v="Hollywood Pictures"/>
    <n v="109"/>
  </r>
  <r>
    <x v="2"/>
    <x v="10"/>
    <s v="June 27, 1990 "/>
    <x v="0"/>
    <x v="0"/>
    <n v="6.1"/>
    <n v="81000"/>
    <s v="Tony Scott"/>
    <s v="Robert Towne"/>
    <s v="Tom Cruise"/>
    <s v="United States"/>
    <n v="60000000"/>
    <n v="157920733"/>
    <s v="Don Simpson/Jerry Bruckheimer Films"/>
    <n v="107"/>
  </r>
  <r>
    <x v="6"/>
    <x v="10"/>
    <s v="January 5, 1991 "/>
    <x v="11"/>
    <x v="0"/>
    <n v="7"/>
    <n v="34000"/>
    <s v="Abel Ferrara"/>
    <s v="Nicholas St. John"/>
    <s v="Christopher Walken"/>
    <s v="Italy"/>
    <n v="5300000"/>
    <n v="2554476"/>
    <s v="Reteitalia"/>
    <n v="103"/>
  </r>
  <r>
    <x v="3"/>
    <x v="10"/>
    <s v="June 15, 1990 "/>
    <x v="0"/>
    <x v="0"/>
    <n v="6.4"/>
    <n v="95000"/>
    <s v="Joe Dante"/>
    <s v="Chris Columbus"/>
    <s v="Zach Galligan"/>
    <s v="United States"/>
    <n v="50000000"/>
    <n v="41482207"/>
    <s v="Warner Bros."/>
    <n v="106"/>
  </r>
  <r>
    <x v="0"/>
    <x v="10"/>
    <s v="November 16, 1990 "/>
    <x v="10"/>
    <x v="0"/>
    <n v="5.3"/>
    <n v="130000"/>
    <s v="John G. Avildsen"/>
    <s v="Sylvester Stallone"/>
    <s v="Sylvester Stallone"/>
    <s v="United States"/>
    <n v="42000000"/>
    <n v="119946358"/>
    <s v="United Artists"/>
    <n v="104"/>
  </r>
  <r>
    <x v="2"/>
    <x v="10"/>
    <s v="August 1, 1990 "/>
    <x v="8"/>
    <x v="0"/>
    <n v="6.5"/>
    <n v="32000"/>
    <s v="Geoff Murphy"/>
    <s v="John Fusco"/>
    <s v="Emilio Estevez"/>
    <s v="United States"/>
    <n v="20000000"/>
    <n v="44143410"/>
    <s v="Morgan Creek Entertainment"/>
    <n v="104"/>
  </r>
  <r>
    <x v="6"/>
    <x v="10"/>
    <s v="October 5, 1990 "/>
    <x v="4"/>
    <x v="0"/>
    <n v="7.7"/>
    <n v="128000"/>
    <s v="Joel Coen"/>
    <s v="Joel Coen"/>
    <s v="Gabriel Byrne"/>
    <s v="United States"/>
    <n v="14000000"/>
    <n v="5080409"/>
    <s v="Circle Films"/>
    <n v="115"/>
  </r>
  <r>
    <x v="2"/>
    <x v="10"/>
    <s v="February 16, 1990 "/>
    <x v="6"/>
    <x v="0"/>
    <n v="6.2"/>
    <n v="17000"/>
    <s v="Tony Scott"/>
    <s v="Jim Harrison"/>
    <s v="Kevin Costner"/>
    <s v="United States"/>
    <n v="22000000"/>
    <n v="15645616"/>
    <s v="New World Pictures"/>
    <n v="124"/>
  </r>
  <r>
    <x v="1"/>
    <x v="10"/>
    <s v="March 16, 1990 "/>
    <x v="9"/>
    <x v="0"/>
    <n v="6.4"/>
    <n v="28000"/>
    <s v="Harry Hook"/>
    <s v="William Golding"/>
    <s v="Balthazar Getty"/>
    <s v="United States"/>
    <n v="0"/>
    <n v="13985225"/>
    <s v="Castle Rock Entertainment"/>
    <n v="90"/>
  </r>
  <r>
    <x v="2"/>
    <x v="10"/>
    <d v="1991-04-01T00:00:00"/>
    <x v="26"/>
    <x v="0"/>
    <n v="7.3"/>
    <n v="69000"/>
    <s v="Luc Besson"/>
    <s v="Luc Besson"/>
    <s v="Anne Parillaud"/>
    <s v="France"/>
    <n v="0"/>
    <n v="5017971"/>
    <s v="Gaumont"/>
    <n v="117"/>
  </r>
  <r>
    <x v="3"/>
    <x v="10"/>
    <s v="December 14, 1990 "/>
    <x v="3"/>
    <x v="0"/>
    <n v="6.7"/>
    <n v="30000"/>
    <s v="Richard Benjamin"/>
    <s v="Patty Dann"/>
    <s v="Cher"/>
    <s v="United States"/>
    <n v="20000000"/>
    <n v="35419397"/>
    <s v="Orion Pictures"/>
    <n v="110"/>
  </r>
  <r>
    <x v="4"/>
    <x v="10"/>
    <s v="November 9, 1990 "/>
    <x v="10"/>
    <x v="0"/>
    <n v="5.9"/>
    <n v="47000"/>
    <s v="John Lafia"/>
    <s v="Don Mancini"/>
    <s v="Alex Vincent"/>
    <s v="United States"/>
    <n v="13000000"/>
    <n v="35763605"/>
    <s v="Universal Pictures"/>
    <n v="84"/>
  </r>
  <r>
    <x v="3"/>
    <x v="10"/>
    <s v="March 9, 1990 "/>
    <x v="9"/>
    <x v="0"/>
    <n v="5.8"/>
    <n v="35000"/>
    <s v="John Patrick Shanley"/>
    <s v="John Patrick Shanley"/>
    <s v="Tom Hanks"/>
    <s v="United States"/>
    <n v="25000000"/>
    <n v="39404261"/>
    <s v="Warner Bros."/>
    <n v="102"/>
  </r>
  <r>
    <x v="3"/>
    <x v="10"/>
    <s v="July 5, 1991 "/>
    <x v="1"/>
    <x v="0"/>
    <n v="7.1"/>
    <n v="20000"/>
    <s v="Richard Linklater"/>
    <s v="Richard Linklater"/>
    <s v="Richard Linklater"/>
    <s v="United States"/>
    <n v="23000"/>
    <n v="1228108"/>
    <s v="Detour Filmproduction"/>
    <n v="97"/>
  </r>
  <r>
    <x v="0"/>
    <x v="10"/>
    <s v="August 10, 1990 "/>
    <x v="8"/>
    <x v="0"/>
    <n v="6.6"/>
    <n v="82000"/>
    <s v="Joel Schumacher"/>
    <s v="Peter Filardi"/>
    <s v="Kiefer Sutherland"/>
    <s v="United States"/>
    <n v="26000000"/>
    <n v="61489265"/>
    <s v="Columbia Pictures"/>
    <n v="115"/>
  </r>
  <r>
    <x v="6"/>
    <x v="10"/>
    <s v="December 15, 1990 "/>
    <x v="3"/>
    <x v="17"/>
    <n v="7.5"/>
    <n v="19000"/>
    <s v="Kar-Wai Wong"/>
    <s v="Jeffrey Lau"/>
    <s v="Leslie Cheung"/>
    <s v="Hong Kong"/>
    <n v="0"/>
    <n v="3106052"/>
    <s v="In-Gear Film"/>
    <n v="94"/>
  </r>
  <r>
    <x v="0"/>
    <x v="10"/>
    <s v="August 17, 1990 "/>
    <x v="8"/>
    <x v="0"/>
    <n v="6.4"/>
    <n v="27000"/>
    <s v="William Peter Blatty"/>
    <s v="William Peter Blatty"/>
    <s v="George C. Scott"/>
    <s v="United States"/>
    <n v="0"/>
    <n v="39024251"/>
    <s v="Morgan Creek Entertainment"/>
    <n v="110"/>
  </r>
  <r>
    <x v="2"/>
    <x v="10"/>
    <s v="October 19, 1990 "/>
    <x v="4"/>
    <x v="0"/>
    <n v="6.9"/>
    <n v="21000"/>
    <s v="Simon Wincer"/>
    <s v="John Hill"/>
    <s v="Tom Selleck"/>
    <s v="Australia"/>
    <n v="20000000"/>
    <n v="21413105"/>
    <s v="Pathé Entertainment"/>
    <n v="119"/>
  </r>
  <r>
    <x v="2"/>
    <x v="10"/>
    <s v="February 16, 1990 "/>
    <x v="6"/>
    <x v="0"/>
    <n v="6.5"/>
    <n v="21000"/>
    <s v="Clive Barker"/>
    <s v="Clive Barker"/>
    <s v="Craig Sheffer"/>
    <s v="United States"/>
    <n v="11000000"/>
    <n v="8862354"/>
    <s v="Morgan Creek Entertainment"/>
    <n v="102"/>
  </r>
  <r>
    <x v="6"/>
    <x v="10"/>
    <s v="August 10, 1990 "/>
    <x v="8"/>
    <x v="0"/>
    <n v="6.2"/>
    <n v="12000"/>
    <s v="Jack Nicholson"/>
    <s v="Robert Towne"/>
    <s v="Jack Nicholson"/>
    <s v="United States"/>
    <n v="19000000"/>
    <n v="10005969"/>
    <s v="88 Productions"/>
    <n v="137"/>
  </r>
  <r>
    <x v="2"/>
    <x v="10"/>
    <s v="January 11, 1991 "/>
    <x v="11"/>
    <x v="0"/>
    <n v="6.2"/>
    <n v="34000"/>
    <s v="Sheldon Lettich"/>
    <s v="Stefani Warren"/>
    <s v="Jean-Claude Van Damme"/>
    <s v="United States"/>
    <n v="6000000"/>
    <n v="24271196"/>
    <s v="Imperial Entertainment Corporation"/>
    <n v="108"/>
  </r>
  <r>
    <x v="6"/>
    <x v="10"/>
    <s v="January 12, 1990 "/>
    <x v="11"/>
    <x v="0"/>
    <n v="6.5"/>
    <n v="18000"/>
    <s v="Mike Figgis"/>
    <s v="Henry Bean"/>
    <s v="Richard Gere"/>
    <s v="United States"/>
    <n v="15000000"/>
    <n v="27734391"/>
    <s v="Paramount Pictures"/>
    <n v="115"/>
  </r>
  <r>
    <x v="3"/>
    <x v="10"/>
    <s v="November 21, 1990 "/>
    <x v="10"/>
    <x v="0"/>
    <n v="5.5"/>
    <n v="23000"/>
    <s v="Emile Ardolino"/>
    <s v="Coline Serreau"/>
    <s v="Tom Selleck"/>
    <s v="United States"/>
    <n v="0"/>
    <n v="71609321"/>
    <s v="Touchstone Pictures"/>
    <n v="104"/>
  </r>
  <r>
    <x v="3"/>
    <x v="10"/>
    <s v="July 27, 1990 "/>
    <x v="1"/>
    <x v="0"/>
    <n v="5.4"/>
    <n v="29000"/>
    <s v="Dennis Dugan"/>
    <s v="Scott Alexander"/>
    <s v="Michael Oliver"/>
    <s v="United States"/>
    <n v="10000000"/>
    <n v="72270891"/>
    <s v="Universal Pictures"/>
    <n v="81"/>
  </r>
  <r>
    <x v="6"/>
    <x v="10"/>
    <s v="January 25, 1991 "/>
    <x v="11"/>
    <x v="0"/>
    <n v="6.9"/>
    <n v="26000"/>
    <s v="Stephen Frears"/>
    <s v="Jim Thompson"/>
    <s v="Anjelica Huston"/>
    <s v="United States"/>
    <n v="0"/>
    <n v="13446769"/>
    <s v="Cineplex Odeon Films"/>
    <n v="110"/>
  </r>
  <r>
    <x v="3"/>
    <x v="10"/>
    <s v="August 17, 1990 "/>
    <x v="8"/>
    <x v="0"/>
    <n v="6.3"/>
    <n v="19000"/>
    <s v="Herbert Ross"/>
    <s v="Nora Ephron"/>
    <s v="Steve Martin"/>
    <s v="United States"/>
    <n v="0"/>
    <n v="23591472"/>
    <s v="Hawn / Sylbert Movie Company"/>
    <n v="97"/>
  </r>
  <r>
    <x v="10"/>
    <x v="10"/>
    <s v="November 16, 1990 "/>
    <x v="10"/>
    <x v="0"/>
    <n v="6.9"/>
    <n v="40000"/>
    <s v="Hendel Butoy"/>
    <s v="Jim Cox"/>
    <s v="Bob Newhart"/>
    <s v="United States"/>
    <n v="30000000"/>
    <n v="27931461"/>
    <s v="Silver Screen Partners IV"/>
    <n v="77"/>
  </r>
  <r>
    <x v="3"/>
    <x v="10"/>
    <s v="March 9, 1990 "/>
    <x v="9"/>
    <x v="0"/>
    <n v="6.5"/>
    <n v="14000"/>
    <s v="Reginald Hudlin"/>
    <s v="Reginald Hudlin"/>
    <s v="Christopher Reid"/>
    <s v="United States"/>
    <n v="2500000"/>
    <n v="26385627"/>
    <s v="Jackson/McHenry Company,The"/>
    <n v="100"/>
  </r>
  <r>
    <x v="2"/>
    <x v="10"/>
    <s v="June 8, 1990 "/>
    <x v="0"/>
    <x v="0"/>
    <n v="5.9"/>
    <n v="40000"/>
    <s v="Walter Hill"/>
    <s v="John Fasano"/>
    <s v="Eddie Murphy"/>
    <s v="United States"/>
    <n v="38000000"/>
    <n v="153518974"/>
    <s v="Paramount Pictures"/>
    <n v="93"/>
  </r>
  <r>
    <x v="4"/>
    <x v="10"/>
    <s v="October 19, 1990 "/>
    <x v="4"/>
    <x v="0"/>
    <n v="6.9"/>
    <n v="40000"/>
    <s v="Tom Savini"/>
    <s v="John A. Russo"/>
    <s v="Tony Todd"/>
    <s v="United States"/>
    <n v="4200000"/>
    <n v="5835247"/>
    <s v="21st Century Film Corporation"/>
    <n v="92"/>
  </r>
  <r>
    <x v="14"/>
    <x v="10"/>
    <s v="September 28, 1990 "/>
    <x v="5"/>
    <x v="0"/>
    <n v="6.4"/>
    <n v="19000"/>
    <s v="John Schlesinger"/>
    <s v="Daniel Pyne"/>
    <s v="Melanie Griffith"/>
    <s v="United States"/>
    <n v="18000000"/>
    <n v="44926706"/>
    <s v="Morgan Creek Entertainment"/>
    <n v="102"/>
  </r>
  <r>
    <x v="3"/>
    <x v="10"/>
    <s v="September 14, 1990 "/>
    <x v="5"/>
    <x v="0"/>
    <n v="6.7"/>
    <n v="16000"/>
    <s v="Mike Nichols"/>
    <s v="Carrie Fisher"/>
    <s v="Meryl Streep"/>
    <s v="United States"/>
    <n v="22000000"/>
    <n v="39071603"/>
    <s v="Columbia Pictures"/>
    <n v="101"/>
  </r>
  <r>
    <x v="5"/>
    <x v="10"/>
    <s v="October 5, 1990 "/>
    <x v="4"/>
    <x v="0"/>
    <n v="6.3"/>
    <n v="13000"/>
    <s v="Philip Kaufman"/>
    <s v="Anaïs Nin"/>
    <s v="Fred Ward"/>
    <s v="United States"/>
    <n v="0"/>
    <n v="23472449"/>
    <s v="Universal Pictures"/>
    <n v="136"/>
  </r>
  <r>
    <x v="2"/>
    <x v="10"/>
    <s v="February 9, 1990 "/>
    <x v="6"/>
    <x v="0"/>
    <n v="5.8"/>
    <n v="28000"/>
    <s v="Bruce Malmuth"/>
    <s v="Steven McKay"/>
    <s v="Steven Seagal"/>
    <s v="United States"/>
    <n v="10000000"/>
    <n v="47410827"/>
    <s v="Warner Bros."/>
    <n v="96"/>
  </r>
  <r>
    <x v="3"/>
    <x v="10"/>
    <s v="August 22, 1990 "/>
    <x v="8"/>
    <x v="0"/>
    <n v="7.2"/>
    <n v="27000"/>
    <s v="Allan Moyle"/>
    <s v="Allan Moyle"/>
    <s v="Christian Slater"/>
    <s v="Canada"/>
    <n v="0"/>
    <n v="11541758"/>
    <s v="New Line Cinema"/>
    <n v="102"/>
  </r>
  <r>
    <x v="0"/>
    <x v="10"/>
    <s v="January 18, 1991 "/>
    <x v="11"/>
    <x v="0"/>
    <n v="6.7"/>
    <n v="22000"/>
    <s v="Franco Zeffirelli"/>
    <s v="William Shakespeare"/>
    <s v="Mel Gibson"/>
    <s v="United States"/>
    <n v="0"/>
    <n v="20710451"/>
    <s v="Icon Productions"/>
    <n v="135"/>
  </r>
  <r>
    <x v="1"/>
    <x v="10"/>
    <s v="February 8, 1991 "/>
    <x v="6"/>
    <x v="0"/>
    <n v="5.2"/>
    <n v="25000"/>
    <s v="George Miller"/>
    <s v="Karin Howard"/>
    <s v="Jonathan Brandis"/>
    <s v="Germany"/>
    <n v="36000000"/>
    <n v="17373527"/>
    <s v="Warner Bros."/>
    <n v="89"/>
  </r>
  <r>
    <x v="2"/>
    <x v="10"/>
    <s v="August 24, 1990 "/>
    <x v="8"/>
    <x v="0"/>
    <n v="6"/>
    <n v="23000"/>
    <s v="Emilio Estevez"/>
    <s v="Emilio Estevez"/>
    <s v="Charlie Sheen"/>
    <s v="United States"/>
    <n v="0"/>
    <n v="16247964"/>
    <s v="Epic Productions"/>
    <n v="98"/>
  </r>
  <r>
    <x v="4"/>
    <x v="10"/>
    <s v="January 12, 1990 "/>
    <x v="11"/>
    <x v="0"/>
    <n v="5.0999999999999996"/>
    <n v="15000"/>
    <s v="Jeff Burr"/>
    <s v="Kim Henkel"/>
    <s v="Kate Hodge"/>
    <s v="United States"/>
    <n v="2000000"/>
    <n v="5765562"/>
    <s v="Nicolas Entertainment"/>
    <n v="85"/>
  </r>
  <r>
    <x v="5"/>
    <x v="10"/>
    <s v="November 9, 1990 "/>
    <x v="10"/>
    <x v="0"/>
    <n v="7.2"/>
    <n v="15000"/>
    <s v="Barbet Schroeder"/>
    <s v="Alan Dershowitz"/>
    <s v="Jeremy Irons"/>
    <s v="United States"/>
    <n v="0"/>
    <n v="15445131"/>
    <s v="Sovereign Pictures"/>
    <n v="111"/>
  </r>
  <r>
    <x v="3"/>
    <x v="10"/>
    <s v="June 1, 1990 "/>
    <x v="0"/>
    <x v="0"/>
    <n v="6.2"/>
    <n v="9400"/>
    <s v="Frank Henenlotter"/>
    <s v="Robert Martin"/>
    <s v="James Lorinz"/>
    <s v="United States"/>
    <n v="2500000"/>
    <n v="205068"/>
    <s v="Levins-Henenlotter"/>
    <n v="85"/>
  </r>
  <r>
    <x v="2"/>
    <x v="10"/>
    <s v="September 14, 1990 "/>
    <x v="5"/>
    <x v="0"/>
    <n v="7.2"/>
    <n v="21000"/>
    <s v="Phil Joanou"/>
    <s v="Dennis McIntyre"/>
    <s v="Sean Penn"/>
    <s v="United Kingdom"/>
    <n v="18000000"/>
    <n v="1911542"/>
    <s v="Cinehaus"/>
    <n v="134"/>
  </r>
  <r>
    <x v="2"/>
    <x v="10"/>
    <s v="May 18, 1990 "/>
    <x v="2"/>
    <x v="0"/>
    <n v="6"/>
    <n v="42000"/>
    <s v="John Badham"/>
    <s v="Louis Venosta"/>
    <s v="Mel Gibson"/>
    <s v="United States"/>
    <n v="20000000"/>
    <n v="138697012"/>
    <s v="Universal Pictures"/>
    <n v="110"/>
  </r>
  <r>
    <x v="2"/>
    <x v="10"/>
    <s v="October 12, 1990 "/>
    <x v="4"/>
    <x v="0"/>
    <n v="6.9"/>
    <n v="27000"/>
    <s v="Michael Caton-Jones"/>
    <s v="Monte Merrick"/>
    <s v="Matthew Modine"/>
    <s v="United Kingdom"/>
    <n v="23000000"/>
    <n v="27441977"/>
    <s v="Enigma Productions"/>
    <n v="107"/>
  </r>
  <r>
    <x v="2"/>
    <x v="10"/>
    <s v="July 11, 1990 "/>
    <x v="1"/>
    <x v="0"/>
    <n v="6.4"/>
    <n v="17000"/>
    <s v="Renny Harlin"/>
    <s v="Daniel Waters"/>
    <s v="Andrew Dice Clay"/>
    <s v="United States"/>
    <n v="20000000"/>
    <n v="21413502"/>
    <s v="Twentieth Century Fox"/>
    <n v="104"/>
  </r>
  <r>
    <x v="2"/>
    <x v="10"/>
    <s v="October 5, 1990 "/>
    <x v="4"/>
    <x v="0"/>
    <n v="6"/>
    <n v="21000"/>
    <s v="Dwight H. Little"/>
    <s v="Michael Grais"/>
    <s v="Steven Seagal"/>
    <s v="United States"/>
    <n v="12000000"/>
    <n v="57968936"/>
    <s v="Victor &amp; Grais"/>
    <n v="93"/>
  </r>
  <r>
    <x v="3"/>
    <x v="10"/>
    <s v="September 7, 1990 "/>
    <x v="5"/>
    <x v="0"/>
    <n v="4.5999999999999996"/>
    <n v="2500"/>
    <s v="Sally Mattison"/>
    <s v="Catherine Cyran"/>
    <s v="Keely Christian"/>
    <s v="United States"/>
    <n v="350000"/>
    <n v="1242995"/>
    <s v="Concorde Pictures"/>
    <n v="87"/>
  </r>
  <r>
    <x v="0"/>
    <x v="10"/>
    <s v="August 24, 1990 "/>
    <x v="8"/>
    <x v="0"/>
    <n v="7.8"/>
    <n v="25000"/>
    <s v="Akira Kurosawa"/>
    <s v="Akira Kurosawa"/>
    <s v="Akira Terao"/>
    <s v="Japan"/>
    <n v="12000000"/>
    <n v="2970161"/>
    <s v="Warner Bros."/>
    <n v="119"/>
  </r>
  <r>
    <x v="2"/>
    <x v="10"/>
    <s v="August 10, 1990 "/>
    <x v="8"/>
    <x v="0"/>
    <n v="5.8"/>
    <n v="27000"/>
    <s v="Roger Spottiswoode"/>
    <s v="Christopher Robbins"/>
    <s v="Mel Gibson"/>
    <s v="United States"/>
    <n v="35000000"/>
    <n v="33461269"/>
    <s v="Carolco Pictures"/>
    <n v="113"/>
  </r>
  <r>
    <x v="3"/>
    <x v="10"/>
    <s v="April 6, 1990 "/>
    <x v="7"/>
    <x v="0"/>
    <n v="6.4"/>
    <n v="14000"/>
    <s v="Lawrence Kasdan"/>
    <s v="John Kostmayer"/>
    <s v="Kevin Kline"/>
    <s v="United States"/>
    <n v="0"/>
    <n v="16186793"/>
    <s v="Chestnut Hill Productions"/>
    <n v="97"/>
  </r>
  <r>
    <x v="2"/>
    <x v="10"/>
    <s v="May 11, 1990 "/>
    <x v="2"/>
    <x v="0"/>
    <n v="5.9"/>
    <n v="7000"/>
    <s v="Mark L. Lester"/>
    <s v="Mark L. Lester"/>
    <s v="Bradley Gregg"/>
    <s v="United States"/>
    <n v="5200000"/>
    <n v="2459895"/>
    <s v="Lightning Pictures"/>
    <n v="99"/>
  </r>
  <r>
    <x v="2"/>
    <x v="10"/>
    <s v="September 14, 1990 "/>
    <x v="5"/>
    <x v="0"/>
    <n v="5.7"/>
    <n v="18000"/>
    <s v="Deran Sarafian"/>
    <s v="David S. Goyer"/>
    <s v="Jean-Claude Van Damme"/>
    <s v="United States"/>
    <n v="4000000"/>
    <n v="16853487"/>
    <s v="Cannon Films"/>
    <n v="89"/>
  </r>
  <r>
    <x v="0"/>
    <x v="10"/>
    <s v="October 26, 1990 "/>
    <x v="4"/>
    <x v="0"/>
    <n v="6.5"/>
    <n v="7700"/>
    <s v="Luis Mandoki"/>
    <s v="Glenn Savan"/>
    <s v="Susan Sarandon"/>
    <s v="United States"/>
    <n v="0"/>
    <n v="17487531"/>
    <s v="Universal Pictures"/>
    <n v="103"/>
  </r>
  <r>
    <x v="5"/>
    <x v="10"/>
    <s v="October 30, 1991 "/>
    <x v="4"/>
    <x v="8"/>
    <n v="8.3000000000000007"/>
    <n v="17000"/>
    <s v="Abbas Kiarostami"/>
    <s v="Abbas Kiarostami"/>
    <s v="Hossain Sabzian"/>
    <s v="Iran"/>
    <n v="0"/>
    <m/>
    <s v="Kanun parvaresh fekri"/>
    <n v="98"/>
  </r>
  <r>
    <x v="3"/>
    <x v="10"/>
    <s v="July 13, 1990 "/>
    <x v="1"/>
    <x v="0"/>
    <n v="6.8"/>
    <n v="20000"/>
    <s v="Howard Franklin"/>
    <s v="Jay Cronley"/>
    <s v="Bill Murray"/>
    <s v="United States"/>
    <n v="15000000"/>
    <n v="15260154"/>
    <s v="Devoted Productions"/>
    <n v="89"/>
  </r>
  <r>
    <x v="9"/>
    <x v="10"/>
    <s v="September 14, 1990 "/>
    <x v="5"/>
    <x v="0"/>
    <n v="6"/>
    <n v="13000"/>
    <s v="Richard Stanley"/>
    <s v="Steve MacManus"/>
    <s v="Dylan McDermott"/>
    <s v="United Kingdom"/>
    <n v="1500000"/>
    <n v="5728953"/>
    <s v="Palace Pictures"/>
    <n v="94"/>
  </r>
  <r>
    <x v="3"/>
    <x v="10"/>
    <s v="October 12, 1990 "/>
    <x v="4"/>
    <x v="0"/>
    <n v="6.4"/>
    <n v="12000"/>
    <s v="James Orr"/>
    <s v="James Orr"/>
    <s v="Jim Belushi"/>
    <s v="United States"/>
    <n v="20000000"/>
    <n v="15379253"/>
    <s v="Laurence Mark Productions"/>
    <n v="110"/>
  </r>
  <r>
    <x v="3"/>
    <x v="10"/>
    <s v="July 27, 1990 "/>
    <x v="1"/>
    <x v="0"/>
    <n v="6.5"/>
    <n v="19000"/>
    <s v="Andrew Bergman"/>
    <s v="Andrew Bergman"/>
    <s v="Marlon Brando"/>
    <s v="United States"/>
    <n v="12000000"/>
    <n v="21460601"/>
    <s v="TriStar Pictures"/>
    <n v="102"/>
  </r>
  <r>
    <x v="2"/>
    <x v="10"/>
    <s v="March 16, 1990 "/>
    <x v="9"/>
    <x v="0"/>
    <n v="5.7"/>
    <n v="13000"/>
    <s v="Kathryn Bigelow"/>
    <s v="Kathryn Bigelow"/>
    <s v="Jamie Lee Curtis"/>
    <s v="United States"/>
    <n v="0"/>
    <n v="8217997"/>
    <s v="Lightning Pictures"/>
    <n v="102"/>
  </r>
  <r>
    <x v="5"/>
    <x v="10"/>
    <s v="November 9, 1990 "/>
    <x v="10"/>
    <x v="0"/>
    <n v="6.6"/>
    <n v="7900"/>
    <s v="Peter Medak"/>
    <s v="Philip Ridley"/>
    <s v="Gary Kemp"/>
    <s v="United Kingdom"/>
    <n v="0"/>
    <n v="2060847"/>
    <s v="Fugitive TV Productions"/>
    <n v="115"/>
  </r>
  <r>
    <x v="2"/>
    <x v="10"/>
    <s v="July 20, 1990 "/>
    <x v="1"/>
    <x v="0"/>
    <n v="5.6"/>
    <n v="16000"/>
    <s v="Lewis Teague"/>
    <s v="Chuck Pfarrer"/>
    <s v="Charlie Sheen"/>
    <s v="United States"/>
    <n v="20000000"/>
    <n v="25069101"/>
    <s v="Orion Pictures"/>
    <n v="113"/>
  </r>
  <r>
    <x v="4"/>
    <x v="10"/>
    <s v="October 26, 1990 "/>
    <x v="4"/>
    <x v="0"/>
    <n v="4.9000000000000004"/>
    <n v="10000"/>
    <s v="Ralph S. Singleton"/>
    <s v="Stephen King"/>
    <s v="David Andrews"/>
    <s v="United States"/>
    <n v="10500000"/>
    <n v="11582891"/>
    <s v="Paramount Pictures"/>
    <n v="89"/>
  </r>
  <r>
    <x v="1"/>
    <x v="10"/>
    <s v="December 12, 1990 "/>
    <x v="3"/>
    <x v="0"/>
    <n v="6.8"/>
    <n v="12000"/>
    <s v="Bernardo Bertolucci"/>
    <s v="Paul Bowles"/>
    <s v="Debra Winger"/>
    <s v="United Kingdom"/>
    <n v="25000000"/>
    <n v="2075084"/>
    <s v="Recorded Picture Company (RPC)"/>
    <n v="138"/>
  </r>
  <r>
    <x v="2"/>
    <x v="10"/>
    <s v="September 28, 1990 "/>
    <x v="5"/>
    <x v="0"/>
    <n v="6.1"/>
    <n v="11000"/>
    <s v="Craig R. Baxley"/>
    <s v="Jonathan Tydor"/>
    <s v="Dolph Lundgren"/>
    <s v="United States"/>
    <n v="7000000"/>
    <n v="4348368"/>
    <s v="Vision PDG"/>
    <n v="91"/>
  </r>
  <r>
    <x v="0"/>
    <x v="10"/>
    <d v="1991-04-01T00:00:00"/>
    <x v="26"/>
    <x v="0"/>
    <n v="6.3"/>
    <n v="5000"/>
    <s v="Paul Schrader"/>
    <s v="Ian McEwan"/>
    <s v="Christopher Walken"/>
    <s v="United States"/>
    <n v="0"/>
    <n v="1244381"/>
    <s v="Erre Produzioni"/>
    <n v="107"/>
  </r>
  <r>
    <x v="0"/>
    <x v="10"/>
    <s v="August 3, 1990 "/>
    <x v="8"/>
    <x v="0"/>
    <n v="6.6"/>
    <n v="12000"/>
    <s v="Spike Lee"/>
    <s v="Spike Lee"/>
    <s v="Denzel Washington"/>
    <s v="United States"/>
    <n v="10000000"/>
    <n v="16153593"/>
    <s v="Universal Pictures"/>
    <n v="130"/>
  </r>
  <r>
    <x v="3"/>
    <x v="10"/>
    <s v="October 12, 1990 "/>
    <x v="4"/>
    <x v="0"/>
    <n v="5.9"/>
    <n v="5000"/>
    <s v="Jim Abrahams"/>
    <s v="Karen Leigh Hopkins"/>
    <s v="Winona Ryder"/>
    <s v="United Kingdom"/>
    <n v="0"/>
    <n v="3989297"/>
    <s v="Incorporated Television Company (ITC)"/>
    <n v="95"/>
  </r>
  <r>
    <x v="0"/>
    <x v="10"/>
    <s v="March 9, 1990 "/>
    <x v="9"/>
    <x v="0"/>
    <n v="6.3"/>
    <n v="7700"/>
    <s v="Curtis Hanson"/>
    <s v="David Koepp"/>
    <s v="Rob Lowe"/>
    <s v="United States"/>
    <n v="7000000"/>
    <n v="12626043"/>
    <s v="Epic Productions"/>
    <n v="99"/>
  </r>
  <r>
    <x v="3"/>
    <x v="10"/>
    <s v="December 14, 1990 "/>
    <x v="3"/>
    <x v="0"/>
    <n v="4.7"/>
    <n v="45000"/>
    <s v="Amy Heckerling"/>
    <s v="Amy Heckerling"/>
    <s v="John Travolta"/>
    <s v="United States"/>
    <n v="0"/>
    <n v="47789074"/>
    <s v="TriStar Pictures"/>
    <n v="81"/>
  </r>
  <r>
    <x v="3"/>
    <x v="10"/>
    <s v="February 8, 1991 "/>
    <x v="6"/>
    <x v="0"/>
    <n v="7.4"/>
    <n v="21000"/>
    <s v="Tom Stoppard"/>
    <s v="Tom Stoppard"/>
    <s v="Gary Oldman"/>
    <s v="United Kingdom"/>
    <n v="0"/>
    <n v="739104"/>
    <s v="Brandenberg"/>
    <n v="117"/>
  </r>
  <r>
    <x v="3"/>
    <x v="10"/>
    <s v="May 4, 1990 "/>
    <x v="2"/>
    <x v="0"/>
    <n v="6.3"/>
    <n v="16000"/>
    <s v="John Harrison"/>
    <s v="Michael McDowell"/>
    <s v="Debbie Harry"/>
    <s v="United States"/>
    <n v="3500000"/>
    <n v="16324573"/>
    <s v="Paramount Pictures"/>
    <n v="93"/>
  </r>
  <r>
    <x v="2"/>
    <x v="10"/>
    <s v="December 7, 1990 "/>
    <x v="3"/>
    <x v="0"/>
    <n v="5.9"/>
    <n v="26000"/>
    <s v="Clint Eastwood"/>
    <s v="Boaz Yakin"/>
    <s v="Clint Eastwood"/>
    <s v="United States"/>
    <n v="10000000"/>
    <n v="21633874"/>
    <s v="Warner Bros."/>
    <n v="120"/>
  </r>
  <r>
    <x v="3"/>
    <x v="10"/>
    <s v="February 1, 1991 "/>
    <x v="6"/>
    <x v="0"/>
    <n v="6.2"/>
    <n v="23000"/>
    <s v="Peter Weir"/>
    <s v="Peter Weir"/>
    <s v="Gérard Depardieu"/>
    <s v="France"/>
    <n v="12500000"/>
    <n v="29888235"/>
    <s v="Touchstone Pictures"/>
    <n v="107"/>
  </r>
  <r>
    <x v="3"/>
    <x v="10"/>
    <s v="August 3, 1990 "/>
    <x v="8"/>
    <x v="0"/>
    <n v="7.4"/>
    <n v="10000"/>
    <s v="Whit Stillman"/>
    <s v="Whit Stillman"/>
    <s v="Carolyn Farina"/>
    <s v="United States"/>
    <n v="230000"/>
    <n v="2960492"/>
    <s v="Westerly Films"/>
    <n v="98"/>
  </r>
  <r>
    <x v="0"/>
    <x v="10"/>
    <s v="November 14, 1990 "/>
    <x v="10"/>
    <x v="8"/>
    <n v="7.6"/>
    <n v="15000"/>
    <s v="Agnieszka Holland"/>
    <s v="Agnieszka Holland"/>
    <s v="Solomon Perel"/>
    <s v="Germany"/>
    <n v="0"/>
    <n v="5575738"/>
    <s v="Bayerischer Rundfunk (BR)"/>
    <n v="112"/>
  </r>
  <r>
    <x v="3"/>
    <x v="10"/>
    <s v="December 1, 1990 "/>
    <x v="3"/>
    <x v="0"/>
    <n v="7.5"/>
    <n v="23000"/>
    <s v="Jean-Paul Rappeneau"/>
    <s v="Edmond Rostand"/>
    <s v="Gérard Depardieu"/>
    <s v="France"/>
    <n v="0"/>
    <n v="5822041"/>
    <s v="Caméra One"/>
    <n v="137"/>
  </r>
  <r>
    <x v="3"/>
    <x v="10"/>
    <s v="December 19, 1990 "/>
    <x v="3"/>
    <x v="0"/>
    <n v="5.6"/>
    <n v="4200"/>
    <s v="John Cornell"/>
    <s v="Paul Hogan"/>
    <s v="Paul Hogan"/>
    <s v="United States"/>
    <n v="25000000"/>
    <n v="6939946"/>
    <s v="Ironbark Films"/>
    <n v="95"/>
  </r>
  <r>
    <x v="0"/>
    <x v="10"/>
    <s v="January 19, 1990 "/>
    <x v="11"/>
    <x v="0"/>
    <n v="5.0999999999999996"/>
    <n v="1100"/>
    <s v="Karel Reisz"/>
    <s v="Arthur Miller"/>
    <s v="Debra Winger"/>
    <s v="United Kingdom"/>
    <n v="19000000"/>
    <n v="1372350"/>
    <s v="Recorded Picture Company (RPC)"/>
    <n v="97"/>
  </r>
  <r>
    <x v="3"/>
    <x v="10"/>
    <s v="May 24, 1991 "/>
    <x v="2"/>
    <x v="0"/>
    <n v="7.2"/>
    <n v="7600"/>
    <s v="Anthony Minghella"/>
    <s v="Anthony Minghella"/>
    <s v="Juliet Stevenson"/>
    <s v="United Kingdom"/>
    <n v="0"/>
    <n v="1554742"/>
    <s v="British Broadcasting Corporation (BBC)"/>
    <n v="106"/>
  </r>
  <r>
    <x v="0"/>
    <x v="10"/>
    <s v="December 14, 1990 "/>
    <x v="3"/>
    <x v="0"/>
    <n v="6.1"/>
    <n v="7400"/>
    <s v="Sydney Pollack"/>
    <s v="Judith Rascoe"/>
    <s v="Robert Redford"/>
    <s v="United States"/>
    <n v="40000000"/>
    <n v="9645440"/>
    <s v="Mirage Enterprises"/>
    <n v="144"/>
  </r>
  <r>
    <x v="10"/>
    <x v="10"/>
    <s v="August 3, 1990 "/>
    <x v="8"/>
    <x v="0"/>
    <n v="6.9"/>
    <n v="26000"/>
    <s v="Bob Hathcock"/>
    <s v="Alan Burnett"/>
    <s v="Alan Young"/>
    <s v="France"/>
    <n v="0"/>
    <n v="18115724"/>
    <s v="Disney Television Animation"/>
    <n v="74"/>
  </r>
  <r>
    <x v="0"/>
    <x v="10"/>
    <s v="December 21, 1990 "/>
    <x v="3"/>
    <x v="0"/>
    <n v="6.1"/>
    <n v="15000"/>
    <s v="Fred Schepisi"/>
    <s v="John le Carré"/>
    <s v="Sean Connery"/>
    <s v="United States"/>
    <n v="21800000"/>
    <n v="22997992"/>
    <s v="Pathé Entertainment"/>
    <n v="123"/>
  </r>
  <r>
    <x v="3"/>
    <x v="10"/>
    <d v="1991-12-01T00:00:00"/>
    <x v="33"/>
    <x v="0"/>
    <n v="7.5"/>
    <n v="9500"/>
    <s v="Mike Leigh"/>
    <s v="Mike Leigh"/>
    <s v="Alison Steadman"/>
    <s v="United Kingdom"/>
    <n v="0"/>
    <n v="1516414"/>
    <s v="British Screen Productions"/>
    <n v="103"/>
  </r>
  <r>
    <x v="10"/>
    <x v="10"/>
    <s v="July 6, 1990 "/>
    <x v="1"/>
    <x v="0"/>
    <n v="5.6"/>
    <n v="4900"/>
    <s v="Joseph Barbera"/>
    <s v="Dennis Marks"/>
    <s v="George O'Hanlon"/>
    <s v="United States"/>
    <n v="0"/>
    <n v="20305841"/>
    <s v="Hanna-Barbera Productions"/>
    <n v="82"/>
  </r>
  <r>
    <x v="1"/>
    <x v="10"/>
    <s v="September 14, 1990 "/>
    <x v="5"/>
    <x v="0"/>
    <n v="6.6"/>
    <n v="11000"/>
    <s v="Clint Eastwood"/>
    <s v="Peter Viertel"/>
    <s v="Clint Eastwood"/>
    <s v="United States"/>
    <n v="24000000"/>
    <n v="2319124"/>
    <s v="Malpaso Productions"/>
    <n v="112"/>
  </r>
  <r>
    <x v="0"/>
    <x v="10"/>
    <s v="October 19, 1990 "/>
    <x v="4"/>
    <x v="0"/>
    <n v="7.2"/>
    <n v="5900"/>
    <s v="Barry Levinson"/>
    <s v="Barry Levinson"/>
    <s v="Aidan Quinn"/>
    <s v="United States"/>
    <n v="20000000"/>
    <n v="15779578"/>
    <s v="TriStar Pictures"/>
    <n v="128"/>
  </r>
  <r>
    <x v="2"/>
    <x v="10"/>
    <s v="September 21, 1990 "/>
    <x v="5"/>
    <x v="0"/>
    <n v="6.6"/>
    <n v="8400"/>
    <s v="Peter Hyams"/>
    <s v="Peter Hyams"/>
    <s v="Gene Hackman"/>
    <s v="United States"/>
    <n v="0"/>
    <n v="10873237"/>
    <s v="Carolco Pictures"/>
    <n v="97"/>
  </r>
  <r>
    <x v="3"/>
    <x v="10"/>
    <s v="May 18, 1990 "/>
    <x v="2"/>
    <x v="0"/>
    <n v="5.7"/>
    <n v="14000"/>
    <s v="Roger Donaldson"/>
    <s v="Ken Friedman"/>
    <s v="Robin Williams"/>
    <s v="United States"/>
    <n v="0"/>
    <n v="27627310"/>
    <s v="Orion Pictures"/>
    <n v="97"/>
  </r>
  <r>
    <x v="3"/>
    <x v="10"/>
    <s v="August 17, 1990 "/>
    <x v="8"/>
    <x v="0"/>
    <n v="6.5"/>
    <n v="8100"/>
    <s v="Arthur Hiller"/>
    <s v="Jill Mazursky"/>
    <s v="Jim Belushi"/>
    <s v="United States"/>
    <n v="0"/>
    <n v="20005435"/>
    <s v="Hollywood Pictures"/>
    <n v="108"/>
  </r>
  <r>
    <x v="0"/>
    <x v="10"/>
    <s v="September 28, 1990 "/>
    <x v="5"/>
    <x v="0"/>
    <n v="6"/>
    <n v="2500"/>
    <s v="Peter Bogdanovich"/>
    <s v="Larry McMurtry"/>
    <s v="Jeff Bridges"/>
    <s v="United States"/>
    <n v="0"/>
    <n v="2268181"/>
    <s v="Cine-Source"/>
    <n v="123"/>
  </r>
  <r>
    <x v="0"/>
    <x v="10"/>
    <s v="April 27, 1990 "/>
    <x v="7"/>
    <x v="0"/>
    <n v="5.4"/>
    <n v="5300"/>
    <s v="William Friedkin"/>
    <s v="Dan Greenburg"/>
    <s v="Jenny Seagrove"/>
    <s v="United States"/>
    <n v="0"/>
    <n v="17037887"/>
    <s v="Universal Pictures"/>
    <n v="92"/>
  </r>
  <r>
    <x v="3"/>
    <x v="10"/>
    <s v="September 14, 1990 "/>
    <x v="5"/>
    <x v="0"/>
    <n v="4.8"/>
    <n v="8300"/>
    <s v="Bob Logan"/>
    <s v="Bob Logan"/>
    <s v="Leslie Nielsen"/>
    <s v="United States"/>
    <n v="0"/>
    <n v="1382462"/>
    <s v="Carolco Pictures"/>
    <n v="80"/>
  </r>
  <r>
    <x v="2"/>
    <x v="10"/>
    <s v="May 25, 1990 "/>
    <x v="2"/>
    <x v="0"/>
    <n v="4.8"/>
    <n v="6000"/>
    <s v="David Green"/>
    <s v="Step Tyner"/>
    <s v="Nicolas Cage"/>
    <s v="United States"/>
    <n v="22000000"/>
    <n v="14760451"/>
    <s v="Nova International Films"/>
    <n v="85"/>
  </r>
  <r>
    <x v="3"/>
    <x v="10"/>
    <s v="April 20, 1990 "/>
    <x v="7"/>
    <x v="0"/>
    <n v="6.4"/>
    <n v="8000"/>
    <s v="George Armitage"/>
    <s v="Charles Willeford"/>
    <s v="Fred Ward"/>
    <s v="United States"/>
    <n v="0"/>
    <n v="9888167"/>
    <s v="Tristes Tropiques"/>
    <n v="97"/>
  </r>
  <r>
    <x v="0"/>
    <x v="10"/>
    <d v="1991-03-01T00:00:00"/>
    <x v="34"/>
    <x v="0"/>
    <n v="7.4"/>
    <n v="5800"/>
    <s v="Jim Sheridan"/>
    <s v="Jim Sheridan"/>
    <s v="Richard Harris"/>
    <s v="Ireland"/>
    <n v="0"/>
    <n v="1494399"/>
    <s v="Granada Television"/>
    <n v="107"/>
  </r>
  <r>
    <x v="6"/>
    <x v="10"/>
    <s v="August 24, 1990 "/>
    <x v="8"/>
    <x v="0"/>
    <n v="6.6"/>
    <n v="3300"/>
    <s v="James Foley"/>
    <s v="Jim Thompson"/>
    <s v="Jason Patric"/>
    <s v="United States"/>
    <n v="0"/>
    <n v="2678414"/>
    <s v="Avenue Pictures"/>
    <n v="114"/>
  </r>
  <r>
    <x v="3"/>
    <x v="10"/>
    <s v="January 10, 1991 "/>
    <x v="11"/>
    <x v="4"/>
    <n v="6.6"/>
    <n v="14000"/>
    <s v="Woody Allen"/>
    <s v="Woody Allen"/>
    <s v="Mia Farrow"/>
    <s v="United States"/>
    <n v="12000000"/>
    <n v="7331647"/>
    <s v="Jack Rollins &amp; Charles H. Joffe Productions"/>
    <n v="106"/>
  </r>
  <r>
    <x v="3"/>
    <x v="10"/>
    <s v="March 30, 1990 "/>
    <x v="9"/>
    <x v="0"/>
    <n v="5.5"/>
    <n v="1900"/>
    <s v="Peter Israelson"/>
    <s v="David Thoreau"/>
    <s v="C. Thomas Howell"/>
    <s v="United States"/>
    <n v="6000000"/>
    <m/>
    <s v="Aurora"/>
    <n v="100"/>
  </r>
  <r>
    <x v="6"/>
    <x v="10"/>
    <s v="April 6, 1990 "/>
    <x v="7"/>
    <x v="0"/>
    <n v="5.7"/>
    <n v="3800"/>
    <s v="Robert Resnikoff"/>
    <s v="Robert Resnikoff"/>
    <s v="Lou Diamond Phillips"/>
    <s v="United States"/>
    <n v="10000000"/>
    <n v="22424195"/>
    <s v="Interscope Communications"/>
    <n v="98"/>
  </r>
  <r>
    <x v="2"/>
    <x v="10"/>
    <s v="August 24, 1990 "/>
    <x v="8"/>
    <x v="0"/>
    <n v="4.9000000000000004"/>
    <n v="6900"/>
    <s v="Aaron Norris"/>
    <s v="James Bruner"/>
    <s v="Chuck Norris"/>
    <s v="United States"/>
    <n v="0"/>
    <n v="6698361"/>
    <s v="Cannon Films"/>
    <n v="111"/>
  </r>
  <r>
    <x v="2"/>
    <x v="10"/>
    <s v="October 5, 1990 "/>
    <x v="4"/>
    <x v="0"/>
    <n v="5.4"/>
    <n v="7200"/>
    <s v="Michael Cimino"/>
    <s v="Joseph Hayes"/>
    <s v="Mickey Rourke"/>
    <s v="United States"/>
    <n v="18000000"/>
    <n v="2742912"/>
    <s v="Dino De Laurentiis Company"/>
    <n v="105"/>
  </r>
  <r>
    <x v="0"/>
    <x v="10"/>
    <d v="1991-04-01T00:00:00"/>
    <x v="26"/>
    <x v="0"/>
    <n v="7.7"/>
    <n v="7800"/>
    <s v="Yimou Zhang"/>
    <s v="Heng Liu"/>
    <s v="Gong Li"/>
    <s v="China"/>
    <n v="0"/>
    <n v="1986433"/>
    <s v="China Film Co-Production Corporation"/>
    <n v="95"/>
  </r>
  <r>
    <x v="0"/>
    <x v="10"/>
    <s v="February 15, 1991 "/>
    <x v="6"/>
    <x v="0"/>
    <n v="6.5"/>
    <n v="5300"/>
    <s v="Martin Sheen"/>
    <s v="Dennis Shryack"/>
    <s v="Charlie Sheen"/>
    <s v="United States"/>
    <n v="4000000"/>
    <n v="2070871"/>
    <s v="The Movie Group"/>
    <n v="97"/>
  </r>
  <r>
    <x v="4"/>
    <x v="10"/>
    <s v="January 19, 1990 "/>
    <x v="11"/>
    <x v="0"/>
    <n v="6"/>
    <n v="4100"/>
    <s v="Adam Simon"/>
    <s v="Charles Beaumont"/>
    <s v="Bill Pullman"/>
    <s v="United States"/>
    <n v="2000000"/>
    <n v="1627955"/>
    <s v="Concorde Pictures"/>
    <n v="85"/>
  </r>
  <r>
    <x v="3"/>
    <x v="10"/>
    <s v="October 3, 1990 "/>
    <x v="4"/>
    <x v="8"/>
    <n v="7.3"/>
    <n v="9200"/>
    <s v="Patrice Leconte"/>
    <s v="Claude Klotz"/>
    <s v="Jean Rochefort"/>
    <s v="France"/>
    <n v="0"/>
    <n v="1217084"/>
    <s v="Lambart Productions"/>
    <n v="82"/>
  </r>
  <r>
    <x v="3"/>
    <x v="10"/>
    <s v="April 6, 1990 "/>
    <x v="7"/>
    <x v="0"/>
    <n v="5.4"/>
    <n v="9000"/>
    <s v="John R. Cherry III"/>
    <s v="Charlie Cohen"/>
    <s v="Jim Varney"/>
    <s v="United States"/>
    <n v="9000000"/>
    <n v="25029569"/>
    <s v="Silver Screen Partners IV"/>
    <n v="81"/>
  </r>
  <r>
    <x v="3"/>
    <x v="10"/>
    <s v="February 16, 1990 "/>
    <x v="6"/>
    <x v="0"/>
    <n v="5.5"/>
    <n v="3000"/>
    <s v="Tom Ropelewski"/>
    <s v="Tom Ropelewski"/>
    <s v="Richard Alexander"/>
    <s v="United States"/>
    <n v="0"/>
    <m/>
    <s v="Orion Pictures"/>
    <n v="90"/>
  </r>
  <r>
    <x v="2"/>
    <x v="10"/>
    <s v="June 1, 1990 "/>
    <x v="0"/>
    <x v="0"/>
    <n v="5.6"/>
    <n v="945"/>
    <s v="Mark Griffiths"/>
    <s v="Gary Paulsen"/>
    <s v="Jared Rushton"/>
    <s v="United States"/>
    <n v="0"/>
    <n v="1494969"/>
    <s v="Concorde Pictures"/>
    <n v="82"/>
  </r>
  <r>
    <x v="0"/>
    <x v="10"/>
    <s v="April 12, 1991 "/>
    <x v="7"/>
    <x v="10"/>
    <n v="7.3"/>
    <n v="3500"/>
    <s v="Richard Pearce"/>
    <s v="John Cork"/>
    <s v="Sissy Spacek"/>
    <s v="United States"/>
    <n v="0"/>
    <n v="4873620"/>
    <s v="Dave Bell Associates"/>
    <n v="97"/>
  </r>
  <r>
    <x v="1"/>
    <x v="10"/>
    <s v="February 23, 1990 "/>
    <x v="6"/>
    <x v="0"/>
    <n v="7.2"/>
    <n v="3500"/>
    <s v="Bob Rafelson"/>
    <s v="William Harrison"/>
    <s v="Patrick Bergin"/>
    <s v="United States"/>
    <n v="19000000"/>
    <n v="4011793"/>
    <s v="Carolco Pictures"/>
    <n v="136"/>
  </r>
  <r>
    <x v="4"/>
    <x v="10"/>
    <s v="October 25, 1991 "/>
    <x v="4"/>
    <x v="0"/>
    <n v="6.1"/>
    <n v="6400"/>
    <s v="Dario Argento"/>
    <s v="Edgar Allan Poe"/>
    <s v="Adrienne Barbeau"/>
    <s v="Italy"/>
    <n v="9000000"/>
    <n v="349618"/>
    <s v="ADC Films"/>
    <n v="120"/>
  </r>
  <r>
    <x v="0"/>
    <x v="10"/>
    <s v="January 18, 1991 "/>
    <x v="11"/>
    <x v="6"/>
    <n v="6.6"/>
    <n v="2800"/>
    <s v="James Ivory"/>
    <s v="Evan S. Connell"/>
    <s v="Paul Newman"/>
    <s v="United Kingdom"/>
    <n v="0"/>
    <n v="7698010"/>
    <s v="Cineplex Odeon Films"/>
    <n v="126"/>
  </r>
  <r>
    <x v="3"/>
    <x v="10"/>
    <s v="September 20, 1991 "/>
    <x v="5"/>
    <x v="6"/>
    <n v="7.4"/>
    <n v="9400"/>
    <s v="Hal Hartley"/>
    <s v="Hal Hartley"/>
    <s v="Adrienne Shelly"/>
    <s v="United Kingdom"/>
    <n v="700000"/>
    <n v="357400"/>
    <s v="Channel Four Films"/>
    <n v="107"/>
  </r>
  <r>
    <x v="3"/>
    <x v="10"/>
    <s v="April 13, 1990 "/>
    <x v="7"/>
    <x v="0"/>
    <n v="6"/>
    <n v="4200"/>
    <s v="Tony Bill"/>
    <s v="Mitch Markowitz"/>
    <s v="Dudley Moore"/>
    <s v="United States"/>
    <n v="0"/>
    <n v="13236513"/>
    <s v="Paramount Pictures"/>
    <n v="90"/>
  </r>
  <r>
    <x v="3"/>
    <x v="10"/>
    <s v="March 23, 1990 "/>
    <x v="9"/>
    <x v="0"/>
    <n v="6.7"/>
    <n v="4500"/>
    <s v="Jan Egleson"/>
    <s v="Simon Brett"/>
    <s v="Michael Caine"/>
    <s v="United States"/>
    <n v="12000000"/>
    <n v="3417056"/>
    <s v="Brigand Films"/>
    <n v="88"/>
  </r>
  <r>
    <x v="3"/>
    <x v="10"/>
    <s v="September 21, 1990 "/>
    <x v="5"/>
    <x v="0"/>
    <n v="5.8"/>
    <n v="2600"/>
    <s v="Malcolm Mowbray"/>
    <s v="Sarah Bird"/>
    <s v="Steve Guttenberg"/>
    <s v="United Kingdom"/>
    <n v="6700000"/>
    <n v="1171762"/>
    <s v="Hemdale"/>
    <n v="101"/>
  </r>
  <r>
    <x v="0"/>
    <x v="10"/>
    <s v="November 2, 1990 "/>
    <x v="10"/>
    <x v="0"/>
    <n v="5.5"/>
    <n v="3600"/>
    <s v="Roger Corman"/>
    <s v="Brian Aldiss"/>
    <s v="John Hurt"/>
    <s v="United States"/>
    <n v="11500000"/>
    <n v="334748"/>
    <s v="The Mount Company"/>
    <n v="85"/>
  </r>
  <r>
    <x v="3"/>
    <x v="10"/>
    <s v="March 30, 1990 "/>
    <x v="9"/>
    <x v="0"/>
    <n v="6"/>
    <n v="7700"/>
    <s v="Jonathan Lynn"/>
    <s v="Jonathan Lynn"/>
    <s v="Eric Idle"/>
    <s v="United Kingdom"/>
    <n v="0"/>
    <n v="10959015"/>
    <s v="HandMade Films"/>
    <n v="89"/>
  </r>
  <r>
    <x v="6"/>
    <x v="10"/>
    <s v="April 27, 1990 "/>
    <x v="7"/>
    <x v="0"/>
    <n v="6.6"/>
    <n v="5600"/>
    <s v="Sidney Lumet"/>
    <s v="Edwin Torres"/>
    <s v="Nick Nolte"/>
    <s v="United States"/>
    <n v="0"/>
    <n v="11207891"/>
    <s v="Regency International Pictures"/>
    <n v="132"/>
  </r>
  <r>
    <x v="5"/>
    <x v="10"/>
    <s v="September 20, 1990 "/>
    <x v="5"/>
    <x v="1"/>
    <n v="7.5"/>
    <n v="6900"/>
    <s v="Jane Campion"/>
    <s v="Janet Frame"/>
    <s v="Kerry Fox"/>
    <s v="New Zealand"/>
    <n v="0"/>
    <n v="1055995"/>
    <s v="Hibiscus Films"/>
    <n v="158"/>
  </r>
  <r>
    <x v="0"/>
    <x v="10"/>
    <s v="February 9, 1990 "/>
    <x v="6"/>
    <x v="0"/>
    <n v="6.4"/>
    <n v="7300"/>
    <s v="Martin Ritt"/>
    <s v="Pat Barker"/>
    <s v="Jane Fonda"/>
    <s v="United States"/>
    <n v="23000000"/>
    <n v="5820015"/>
    <s v="Metro-Goldwyn-Mayer (MGM)"/>
    <n v="104"/>
  </r>
  <r>
    <x v="2"/>
    <x v="10"/>
    <s v="February 2, 1990 "/>
    <x v="6"/>
    <x v="0"/>
    <n v="6.2"/>
    <n v="5100"/>
    <s v="Franco Amurri"/>
    <s v="David Loughery"/>
    <s v="Dennis Hopper"/>
    <s v="United States"/>
    <n v="0"/>
    <n v="6488114"/>
    <s v="Paramount Pictures"/>
    <n v="108"/>
  </r>
  <r>
    <x v="3"/>
    <x v="10"/>
    <s v="February 23, 1990 "/>
    <x v="6"/>
    <x v="0"/>
    <n v="6.7"/>
    <n v="2400"/>
    <s v="Paul Brickman"/>
    <s v="Barbara Benedek"/>
    <s v="Jessica Lange"/>
    <s v="United States"/>
    <n v="0"/>
    <n v="6070725"/>
    <s v="The Geffen Company"/>
    <n v="115"/>
  </r>
  <r>
    <x v="2"/>
    <x v="10"/>
    <s v="January 12, 1990 "/>
    <x v="11"/>
    <x v="0"/>
    <n v="5.2"/>
    <n v="3400"/>
    <s v="Richard Correll"/>
    <s v="Steven Long Mitchell"/>
    <s v="Roger Rose"/>
    <s v="United States"/>
    <n v="0"/>
    <n v="8533973"/>
    <s v="Epic Productions"/>
    <n v="91"/>
  </r>
  <r>
    <x v="3"/>
    <x v="10"/>
    <s v="June 29, 1990 "/>
    <x v="0"/>
    <x v="0"/>
    <n v="4.4000000000000004"/>
    <n v="7500"/>
    <s v="Sidney Poitier"/>
    <s v="Brent Maddock"/>
    <s v="Bill Cosby"/>
    <s v="United States"/>
    <n v="0"/>
    <n v="25421633"/>
    <s v="Universal Pictures"/>
    <n v="83"/>
  </r>
  <r>
    <x v="3"/>
    <x v="10"/>
    <s v="February 1, 1991 "/>
    <x v="6"/>
    <x v="0"/>
    <n v="6.2"/>
    <n v="1100"/>
    <s v="Robert Shaye"/>
    <s v="William Kotzwinkle"/>
    <s v="Chris Young"/>
    <s v="United States"/>
    <n v="0"/>
    <n v="1382259"/>
    <s v="New Line Cinema"/>
    <n v="82"/>
  </r>
  <r>
    <x v="0"/>
    <x v="10"/>
    <d v="1991-01-01T00:00:00"/>
    <x v="34"/>
    <x v="0"/>
    <n v="6.9"/>
    <n v="3700"/>
    <s v="Ken Loach"/>
    <s v="Jim Allen"/>
    <s v="Frances McDormand"/>
    <s v="United Kingdom"/>
    <n v="0"/>
    <n v="1232210"/>
    <s v="Hemdale"/>
    <n v="108"/>
  </r>
  <r>
    <x v="0"/>
    <x v="10"/>
    <s v="May 31, 1991 "/>
    <x v="2"/>
    <x v="0"/>
    <n v="7.7"/>
    <n v="3700"/>
    <s v="Giuseppe Tornatore"/>
    <s v="Massimo De Rita"/>
    <s v="Marcello Mastroianni"/>
    <s v="Italy"/>
    <n v="0"/>
    <n v="1745470"/>
    <s v="Erre Produzioni"/>
    <n v="118"/>
  </r>
  <r>
    <x v="1"/>
    <x v="10"/>
    <s v="April 27, 1990 "/>
    <x v="7"/>
    <x v="0"/>
    <n v="5.3"/>
    <n v="3300"/>
    <s v="Patrick Read Johnson"/>
    <s v="Patrick Read Johnson"/>
    <s v="Douglas Barr"/>
    <s v="United States"/>
    <n v="3000000"/>
    <n v="15369573"/>
    <s v="Silver Screen Partners IV"/>
    <n v="100"/>
  </r>
  <r>
    <x v="3"/>
    <x v="10"/>
    <s v="February 1, 1991 "/>
    <x v="6"/>
    <x v="0"/>
    <n v="5.5"/>
    <n v="2200"/>
    <s v="Michael Lehmann"/>
    <s v="Michael Lehmann"/>
    <s v="Ed Begley Jr."/>
    <s v="United States"/>
    <n v="5000000"/>
    <n v="485772"/>
    <s v="Cinemarque Entertainment"/>
    <n v="90"/>
  </r>
  <r>
    <x v="3"/>
    <x v="10"/>
    <s v="June 22, 1990 "/>
    <x v="0"/>
    <x v="0"/>
    <n v="5.6"/>
    <n v="3500"/>
    <s v="Alan Alda"/>
    <s v="Alan Alda"/>
    <s v="Alan Alda"/>
    <s v="United States"/>
    <n v="0"/>
    <n v="19740070"/>
    <s v="Touchstone Pictures"/>
    <n v="94"/>
  </r>
  <r>
    <x v="4"/>
    <x v="10"/>
    <s v="May 11, 1990 "/>
    <x v="2"/>
    <x v="0"/>
    <n v="4.7"/>
    <n v="1400"/>
    <s v="James Bond III"/>
    <s v="James Bond III"/>
    <s v="James Bond III"/>
    <s v="United States"/>
    <n v="0"/>
    <n v="2218579"/>
    <s v="Bonded Filmworks"/>
    <n v="95"/>
  </r>
  <r>
    <x v="3"/>
    <x v="10"/>
    <s v="February 2, 1990 "/>
    <x v="6"/>
    <x v="0"/>
    <n v="5.6"/>
    <n v="3300"/>
    <s v="James D. Parriott"/>
    <s v="James D. Parriott"/>
    <s v="Bob Hoskins"/>
    <s v="United States"/>
    <n v="0"/>
    <n v="4134992"/>
    <s v="New Line Cinema"/>
    <n v="100"/>
  </r>
  <r>
    <x v="1"/>
    <x v="10"/>
    <d v="1991-08-01T00:00:00"/>
    <x v="35"/>
    <x v="0"/>
    <n v="7.6"/>
    <n v="6200"/>
    <s v="Yves Robert"/>
    <s v="Louis Nucéra"/>
    <s v="Philippe Caubère"/>
    <s v="France"/>
    <n v="0"/>
    <n v="1730856"/>
    <s v="Gaumont"/>
    <n v="105"/>
  </r>
  <r>
    <x v="5"/>
    <x v="10"/>
    <s v="November 16, 1990 "/>
    <x v="10"/>
    <x v="0"/>
    <n v="6.9"/>
    <n v="3700"/>
    <s v="Robert Altman"/>
    <s v="Julian Mitchell"/>
    <s v="Tim Roth"/>
    <s v="France"/>
    <n v="0"/>
    <n v="2231274"/>
    <s v="Belbo Films"/>
    <n v="138"/>
  </r>
  <r>
    <x v="2"/>
    <x v="10"/>
    <s v="January 19, 1990 "/>
    <x v="11"/>
    <x v="0"/>
    <n v="5.7"/>
    <n v="712"/>
    <s v="Katt Shea"/>
    <s v="Andy Ruben"/>
    <s v="Christina Applegate"/>
    <s v="United States"/>
    <n v="0"/>
    <n v="1510053"/>
    <m/>
    <n v="85"/>
  </r>
  <r>
    <x v="0"/>
    <x v="10"/>
    <s v="February 2, 1990 "/>
    <x v="6"/>
    <x v="0"/>
    <n v="6.2"/>
    <n v="2400"/>
    <s v="John Erman"/>
    <s v="Olive Higgins Prouty"/>
    <s v="Bette Midler"/>
    <s v="United States"/>
    <n v="0"/>
    <n v="20240128"/>
    <s v="The Samuel Goldwyn Company"/>
    <n v="109"/>
  </r>
  <r>
    <x v="0"/>
    <x v="10"/>
    <s v="March 16, 1990 "/>
    <x v="9"/>
    <x v="0"/>
    <n v="3.9"/>
    <n v="1500"/>
    <s v="Greydon Clark"/>
    <s v="Menahem Golan"/>
    <s v="Laura Harring"/>
    <s v="United States"/>
    <n v="0"/>
    <n v="1823154"/>
    <s v="21st Century Film Corporation"/>
    <n v="97"/>
  </r>
  <r>
    <x v="2"/>
    <x v="10"/>
    <s v="February 9, 1990 "/>
    <x v="6"/>
    <x v="0"/>
    <n v="4.9000000000000004"/>
    <n v="4500"/>
    <s v="Bob Clark"/>
    <s v="Richard Christian Matheson"/>
    <s v="Gene Hackman"/>
    <s v="United States"/>
    <n v="15000000"/>
    <n v="5585154"/>
    <s v="TriStar Pictures"/>
    <n v="94"/>
  </r>
  <r>
    <x v="3"/>
    <x v="10"/>
    <s v="April 4, 1990 "/>
    <x v="7"/>
    <x v="8"/>
    <n v="7.2"/>
    <n v="4000"/>
    <s v="Éric Rohmer"/>
    <s v="Éric Rohmer"/>
    <s v="Anne Teyssèdre"/>
    <s v="France"/>
    <n v="0"/>
    <n v="20554"/>
    <s v="Compagnie Eric Rohmer (CER)"/>
    <n v="108"/>
  </r>
  <r>
    <x v="0"/>
    <x v="10"/>
    <s v="October 12, 1990 "/>
    <x v="4"/>
    <x v="0"/>
    <n v="7.2"/>
    <n v="2200"/>
    <s v="Charles Burnett"/>
    <s v="Charles Burnett"/>
    <s v="Danny Glover"/>
    <s v="United States"/>
    <n v="0"/>
    <n v="1161135"/>
    <s v="SVS Films"/>
    <n v="102"/>
  </r>
  <r>
    <x v="3"/>
    <x v="10"/>
    <s v="February 23, 1990 "/>
    <x v="6"/>
    <x v="0"/>
    <n v="6"/>
    <n v="1500"/>
    <s v="John Boorman"/>
    <s v="Telsche Boorman"/>
    <s v="Dabney Coleman"/>
    <s v="United States"/>
    <n v="15000000"/>
    <n v="1106475"/>
    <s v="Touchstone Pictures"/>
    <n v="107"/>
  </r>
  <r>
    <x v="3"/>
    <x v="10"/>
    <s v="March 9, 1990 "/>
    <x v="9"/>
    <x v="0"/>
    <n v="5.7"/>
    <n v="1200"/>
    <s v="Alan Rudolph"/>
    <s v="Alan Rudolph"/>
    <s v="Tom Berenger"/>
    <s v="United States"/>
    <n v="0"/>
    <n v="1436308"/>
    <s v="David Blocker Productions"/>
    <n v="97"/>
  </r>
  <r>
    <x v="2"/>
    <x v="10"/>
    <s v="November 19, 1999 "/>
    <x v="10"/>
    <x v="0"/>
    <n v="6.8"/>
    <n v="6300"/>
    <s v="Takeshi Kitano"/>
    <s v="Takeshi Kitano"/>
    <s v="Takeshi Kitano"/>
    <s v="Japan"/>
    <n v="0"/>
    <m/>
    <s v="Bandai Visual Company"/>
    <n v="96"/>
  </r>
  <r>
    <x v="2"/>
    <x v="10"/>
    <s v="January 12, 1990 "/>
    <x v="11"/>
    <x v="0"/>
    <n v="5.7"/>
    <n v="1800"/>
    <s v="Richard Benjamin"/>
    <s v="Nat Mauldin"/>
    <s v="Anthony Edwards"/>
    <s v="United States"/>
    <n v="10000000"/>
    <n v="2346150"/>
    <s v="Pacific Western"/>
    <n v="96"/>
  </r>
  <r>
    <x v="3"/>
    <x v="10"/>
    <s v="May 4, 1990 "/>
    <x v="2"/>
    <x v="0"/>
    <n v="6.4"/>
    <n v="2200"/>
    <s v="Gregg Champion"/>
    <s v="John Blumenthal"/>
    <s v="Dabney Coleman"/>
    <s v="United States"/>
    <n v="0"/>
    <n v="4010647"/>
    <s v="Gladden Entertainment"/>
    <n v="97"/>
  </r>
  <r>
    <x v="2"/>
    <x v="10"/>
    <s v="March 8, 1991 "/>
    <x v="9"/>
    <x v="0"/>
    <n v="4"/>
    <n v="4600"/>
    <s v="Cedric Sundstrom"/>
    <s v="Gideon Amir"/>
    <s v="Michael Dudikoff"/>
    <s v="United States"/>
    <n v="0"/>
    <n v="358047"/>
    <s v="The Cannon Group"/>
    <n v="99"/>
  </r>
  <r>
    <x v="7"/>
    <x v="10"/>
    <s v="February 28, 1992 "/>
    <x v="6"/>
    <x v="0"/>
    <n v="4.8"/>
    <n v="2000"/>
    <s v="Tibor Takács"/>
    <s v="Michael Nankin"/>
    <s v="Louis Tripp"/>
    <s v="Canada"/>
    <n v="6500000"/>
    <n v="2032973"/>
    <s v="Vision PDG"/>
    <n v="93"/>
  </r>
  <r>
    <x v="0"/>
    <x v="10"/>
    <d v="1991-01-01T00:00:00"/>
    <x v="34"/>
    <x v="0"/>
    <n v="6.7"/>
    <n v="2600"/>
    <s v="Alan Parker"/>
    <s v="Alan Parker"/>
    <s v="Dennis Quaid"/>
    <s v="United States"/>
    <n v="17500000"/>
    <n v="947306"/>
    <s v="Twentieth Century Fox"/>
    <n v="138"/>
  </r>
  <r>
    <x v="0"/>
    <x v="10"/>
    <d v="1905-06-12T00:00:00"/>
    <x v="36"/>
    <x v="0"/>
    <n v="6.4"/>
    <n v="840"/>
    <s v="Derek Jarman"/>
    <m/>
    <s v="Tilda Swinton"/>
    <s v="United Kingdom"/>
    <n v="0"/>
    <n v="5006"/>
    <s v="Basilisk Communications"/>
    <n v="92"/>
  </r>
  <r>
    <x v="0"/>
    <x v="10"/>
    <s v="March 16, 1990 "/>
    <x v="9"/>
    <x v="0"/>
    <n v="3.5"/>
    <n v="979"/>
    <s v="Joel Silberg"/>
    <s v="Joel Silberg"/>
    <s v="J. Eddie Peck"/>
    <s v="United States"/>
    <n v="0"/>
    <n v="4263112"/>
    <s v="Cannon Films"/>
    <n v="104"/>
  </r>
  <r>
    <x v="3"/>
    <x v="10"/>
    <s v="August 31, 1990 "/>
    <x v="8"/>
    <x v="0"/>
    <n v="5.7"/>
    <n v="1200"/>
    <s v="Director"/>
    <s v="Grant Morris"/>
    <s v="Cheech Marin"/>
    <s v="Australia"/>
    <n v="0"/>
    <m/>
    <s v="Unity Pictures"/>
    <n v="90"/>
  </r>
  <r>
    <x v="3"/>
    <x v="10"/>
    <d v="1990-07-01T00:00:00"/>
    <x v="31"/>
    <x v="0"/>
    <n v="7.3"/>
    <n v="2900"/>
    <s v="Louis Malle"/>
    <s v="Louis Malle"/>
    <s v="Miou-Miou"/>
    <s v="France"/>
    <n v="0"/>
    <n v="1576702"/>
    <s v="Nouvelles Éditions de Films (NEF)"/>
    <n v="107"/>
  </r>
  <r>
    <x v="2"/>
    <x v="10"/>
    <s v="March 9, 1990 "/>
    <x v="9"/>
    <x v="0"/>
    <n v="5.8"/>
    <n v="1200"/>
    <s v="John Mackenzie"/>
    <s v="Jere Cunningham"/>
    <s v="Brian Dennehy"/>
    <s v="United States"/>
    <n v="12000000"/>
    <n v="1531489"/>
    <s v="Orion Pictures"/>
    <n v="106"/>
  </r>
  <r>
    <x v="0"/>
    <x v="10"/>
    <d v="1905-06-12T00:00:00"/>
    <x v="36"/>
    <x v="9"/>
    <n v="7.7"/>
    <n v="995"/>
    <s v="Cynthia Scott"/>
    <s v="Gloria Demers"/>
    <s v="Alice Diabo"/>
    <s v="Canada"/>
    <n v="0"/>
    <m/>
    <s v="National Film Board of Canada (NFB)"/>
    <n v="101"/>
  </r>
  <r>
    <x v="3"/>
    <x v="10"/>
    <s v="March 30, 1990 "/>
    <x v="9"/>
    <x v="0"/>
    <n v="6"/>
    <n v="2900"/>
    <s v="Donald Petrie"/>
    <s v="Mitchel Katlin"/>
    <s v="Dana Carvey"/>
    <s v="United States"/>
    <n v="0"/>
    <n v="11359129"/>
    <s v="Imagine Films Entertainment"/>
    <n v="103"/>
  </r>
  <r>
    <x v="3"/>
    <x v="10"/>
    <s v="September 21, 1990 "/>
    <x v="5"/>
    <x v="0"/>
    <n v="4.9000000000000004"/>
    <n v="1300"/>
    <s v="Leonard Nimoy"/>
    <s v="Bob Greene"/>
    <s v="Gene Wilder"/>
    <s v="United States"/>
    <n v="0"/>
    <n v="8141292"/>
    <s v="Duffy Films"/>
    <n v="101"/>
  </r>
  <r>
    <x v="0"/>
    <x v="10"/>
    <s v="November 2, 1990 "/>
    <x v="10"/>
    <x v="0"/>
    <n v="4.5"/>
    <n v="1800"/>
    <s v="Prince"/>
    <s v="Prince"/>
    <s v="Prince"/>
    <s v="United States"/>
    <n v="7500000"/>
    <n v="4562778"/>
    <s v="Paisley Park Films"/>
    <n v="90"/>
  </r>
  <r>
    <x v="3"/>
    <x v="10"/>
    <s v="March 9, 1990 "/>
    <x v="9"/>
    <x v="0"/>
    <n v="6.7"/>
    <n v="2300"/>
    <s v="Joe Roth"/>
    <s v="Mike Binder"/>
    <s v="Patrick Dempsey"/>
    <s v="United States"/>
    <n v="0"/>
    <n v="715983"/>
    <s v="Morgan Creek Entertainment"/>
    <n v="99"/>
  </r>
  <r>
    <x v="3"/>
    <x v="10"/>
    <s v="October 26, 1990 "/>
    <x v="4"/>
    <x v="0"/>
    <n v="5.4"/>
    <n v="2500"/>
    <s v="Carl Reiner"/>
    <s v="Martha Goldhirsh"/>
    <s v="Kirstie Alley"/>
    <s v="United States"/>
    <n v="16000000"/>
    <n v="17854933"/>
    <s v="Castle Rock Entertainment"/>
    <n v="87"/>
  </r>
  <r>
    <x v="0"/>
    <x v="10"/>
    <s v="April 13, 1990 "/>
    <x v="7"/>
    <x v="0"/>
    <n v="5.4"/>
    <n v="703"/>
    <s v="Marisa Silver"/>
    <s v="Larry Ketron"/>
    <s v="Adrian Pasdar"/>
    <s v="United States"/>
    <n v="0"/>
    <n v="1224605"/>
    <s v="Twentieth Century Fox"/>
    <n v="103"/>
  </r>
  <r>
    <x v="0"/>
    <x v="10"/>
    <s v="March 9, 1990 "/>
    <x v="9"/>
    <x v="0"/>
    <n v="4.3"/>
    <n v="406"/>
    <s v="Kristine Peterson"/>
    <s v="Jackson Barr"/>
    <s v="Marc Singer"/>
    <s v="United States"/>
    <n v="0"/>
    <n v="2415312"/>
    <s v="Concorde-New Horizons"/>
    <n v="84"/>
  </r>
  <r>
    <x v="4"/>
    <x v="10"/>
    <s v="February 9, 1990 "/>
    <x v="6"/>
    <x v="0"/>
    <n v="4.4000000000000004"/>
    <n v="694"/>
    <s v="Jim Wynorski"/>
    <s v="Edgar Allan Poe"/>
    <s v="Nicole Eggert"/>
    <s v="United States"/>
    <n v="0"/>
    <n v="1547867"/>
    <s v="Concorde-New Horizons"/>
    <n v="82"/>
  </r>
  <r>
    <x v="0"/>
    <x v="10"/>
    <s v="March 23, 1990 "/>
    <x v="9"/>
    <x v="0"/>
    <n v="5.6"/>
    <n v="1400"/>
    <s v="John Frankenheimer"/>
    <s v="Stephen Peters"/>
    <s v="Roy Scheider"/>
    <s v="United States"/>
    <n v="0"/>
    <n v="1305887"/>
    <s v="Kodiak Films"/>
    <n v="91"/>
  </r>
  <r>
    <x v="3"/>
    <x v="10"/>
    <s v="November 2, 1990 "/>
    <x v="10"/>
    <x v="0"/>
    <n v="6.2"/>
    <n v="1700"/>
    <s v="Jon Amiel"/>
    <s v="Mario Vargas Llosa"/>
    <s v="Barbara Hershey"/>
    <s v="United States"/>
    <n v="11000000"/>
    <n v="1794001"/>
    <s v="Odyssey"/>
    <n v="107"/>
  </r>
  <r>
    <x v="6"/>
    <x v="10"/>
    <s v="April 6, 1990 "/>
    <x v="7"/>
    <x v="0"/>
    <n v="5.7"/>
    <n v="1200"/>
    <s v="Sondra Locke"/>
    <s v="John DeMarco"/>
    <s v="Theresa Russell"/>
    <s v="United States"/>
    <n v="9000000"/>
    <n v="2544504"/>
    <s v="Warner Bros."/>
    <n v="109"/>
  </r>
  <r>
    <x v="0"/>
    <x v="10"/>
    <s v="November 21, 1990 "/>
    <x v="10"/>
    <x v="8"/>
    <n v="7"/>
    <n v="930"/>
    <s v="Christian Vincent"/>
    <s v="Christian Vincent"/>
    <s v="Fabrice Luchini"/>
    <s v="France"/>
    <n v="0"/>
    <m/>
    <s v="France 3 Cinéma"/>
    <n v="94"/>
  </r>
  <r>
    <x v="2"/>
    <x v="10"/>
    <s v="February 8, 1991 "/>
    <x v="6"/>
    <x v="0"/>
    <n v="7"/>
    <n v="958"/>
    <s v="Haruki Kadokawa"/>
    <s v="Haruki Kadokawa"/>
    <s v="Takaaki Enoki"/>
    <s v="Japan"/>
    <n v="42000000"/>
    <m/>
    <s v="Haruki Kadokawa Films"/>
    <n v="125"/>
  </r>
  <r>
    <x v="6"/>
    <x v="10"/>
    <s v="August 31, 1990 "/>
    <x v="8"/>
    <x v="6"/>
    <n v="5.8"/>
    <n v="1000"/>
    <s v="David Leland"/>
    <s v="William McIlvanney"/>
    <s v="Kenny Ireland"/>
    <s v="United Kingdom"/>
    <n v="0"/>
    <n v="59227"/>
    <s v="Palace Pictures"/>
    <n v="93"/>
  </r>
  <r>
    <x v="0"/>
    <x v="10"/>
    <s v="December 20, 1991 "/>
    <x v="3"/>
    <x v="0"/>
    <n v="7.6"/>
    <n v="3000"/>
    <s v="Bernt Amadeus Capra"/>
    <s v="Bernt Amadeus Capra"/>
    <s v="Liv Ullmann"/>
    <s v="United States"/>
    <n v="0"/>
    <n v="774048"/>
    <s v="Atlas"/>
    <n v="112"/>
  </r>
  <r>
    <x v="3"/>
    <x v="10"/>
    <d v="1991-03-01T00:00:00"/>
    <x v="34"/>
    <x v="0"/>
    <n v="7.3"/>
    <n v="2500"/>
    <s v="Michael Verhoeven"/>
    <s v="Michael Verhoeven"/>
    <s v="Lena Stolze"/>
    <s v="West Germany"/>
    <n v="0"/>
    <n v="2293625"/>
    <s v="Filmverlag der Autoren"/>
    <n v="92"/>
  </r>
  <r>
    <x v="3"/>
    <x v="10"/>
    <s v="September 1, 1990 "/>
    <x v="5"/>
    <x v="9"/>
    <n v="6.5"/>
    <n v="1300"/>
    <s v="Guy Maddin"/>
    <s v="John B. Harvie"/>
    <s v="Michael Gottli"/>
    <s v="Canada"/>
    <n v="0"/>
    <m/>
    <s v="Cinephile"/>
    <n v="90"/>
  </r>
  <r>
    <x v="2"/>
    <x v="11"/>
    <s v="July 3, 1991 "/>
    <x v="1"/>
    <x v="0"/>
    <n v="8.5"/>
    <n v="1000000"/>
    <s v="James Cameron"/>
    <s v="James Cameron"/>
    <s v="Arnold Schwarzenegger"/>
    <s v="United States"/>
    <n v="102000000"/>
    <n v="520881154"/>
    <s v="Carolco Pictures"/>
    <n v="137"/>
  </r>
  <r>
    <x v="2"/>
    <x v="11"/>
    <s v="July 12, 1991 "/>
    <x v="1"/>
    <x v="0"/>
    <n v="7.3"/>
    <n v="166000"/>
    <s v="Kathryn Bigelow"/>
    <s v="Rick King"/>
    <s v="Patrick Swayze"/>
    <s v="United States"/>
    <n v="24000000"/>
    <n v="83531958"/>
    <s v="Largo Entertainment"/>
    <n v="122"/>
  </r>
  <r>
    <x v="6"/>
    <x v="11"/>
    <s v="February 14, 1991 "/>
    <x v="6"/>
    <x v="0"/>
    <n v="8.6"/>
    <n v="1300000"/>
    <s v="Jonathan Demme"/>
    <s v="Thomas Harris"/>
    <s v="Jodie Foster"/>
    <s v="United States"/>
    <n v="19000000"/>
    <n v="272742922"/>
    <s v="Strong Heart/Demme Production"/>
    <n v="118"/>
  </r>
  <r>
    <x v="1"/>
    <x v="11"/>
    <s v="December 11, 1991 "/>
    <x v="3"/>
    <x v="0"/>
    <n v="6.8"/>
    <n v="240000"/>
    <s v="Steven Spielberg"/>
    <s v="J.M. Barrie"/>
    <s v="Dustin Hoffman"/>
    <s v="United States"/>
    <n v="70000000"/>
    <n v="300854823"/>
    <s v="Amblin Entertainment"/>
    <n v="142"/>
  </r>
  <r>
    <x v="6"/>
    <x v="11"/>
    <s v="July 12, 1991 "/>
    <x v="1"/>
    <x v="0"/>
    <n v="7.8"/>
    <n v="130000"/>
    <s v="John Singleton"/>
    <s v="John Singleton"/>
    <s v="Cuba Gooding Jr."/>
    <s v="United States"/>
    <n v="6500000"/>
    <n v="57529070"/>
    <s v="Columbia Pictures"/>
    <n v="112"/>
  </r>
  <r>
    <x v="6"/>
    <x v="11"/>
    <s v="November 15, 1991 "/>
    <x v="10"/>
    <x v="0"/>
    <n v="7.3"/>
    <n v="180000"/>
    <s v="Martin Scorsese"/>
    <s v="John D. MacDonald"/>
    <s v="Robert De Niro"/>
    <s v="United States"/>
    <n v="35000000"/>
    <n v="182291969"/>
    <s v="Amblin Entertainment"/>
    <n v="128"/>
  </r>
  <r>
    <x v="3"/>
    <x v="11"/>
    <s v="March 29, 1991 "/>
    <x v="9"/>
    <x v="0"/>
    <n v="5.9"/>
    <n v="12000"/>
    <s v="Bryan Gordon"/>
    <s v="John Hughes"/>
    <s v="Frank Whaley"/>
    <s v="United States"/>
    <n v="0"/>
    <n v="11336986"/>
    <s v="Hughes Entertainment"/>
    <n v="83"/>
  </r>
  <r>
    <x v="3"/>
    <x v="11"/>
    <s v="November 22, 1991 "/>
    <x v="10"/>
    <x v="0"/>
    <n v="6.9"/>
    <n v="140000"/>
    <s v="Barry Sonnenfeld"/>
    <s v="Charles Addams"/>
    <s v="Anjelica Huston"/>
    <s v="United States"/>
    <n v="30000000"/>
    <n v="191502426"/>
    <s v="Orion Pictures"/>
    <n v="99"/>
  </r>
  <r>
    <x v="1"/>
    <x v="11"/>
    <s v="May 24, 1991 "/>
    <x v="2"/>
    <x v="0"/>
    <n v="7.5"/>
    <n v="142000"/>
    <s v="Ridley Scott"/>
    <s v="Callie Khouri"/>
    <s v="Susan Sarandon"/>
    <s v="United States"/>
    <n v="16500000"/>
    <n v="45456285"/>
    <s v="Pathé Entertainment"/>
    <n v="130"/>
  </r>
  <r>
    <x v="0"/>
    <x v="11"/>
    <s v="June 8, 2001 "/>
    <x v="0"/>
    <x v="25"/>
    <n v="7.6"/>
    <n v="118000"/>
    <s v="Alfonso Cuarón"/>
    <s v="Carlos Cuarón"/>
    <s v="Maribel Verdú"/>
    <s v="Mexico"/>
    <n v="2000000"/>
    <n v="33616692"/>
    <s v="Anhelo Producciones"/>
    <n v="106"/>
  </r>
  <r>
    <x v="2"/>
    <x v="11"/>
    <s v="June 14, 1991 "/>
    <x v="0"/>
    <x v="0"/>
    <n v="6.9"/>
    <n v="182000"/>
    <s v="Kevin Reynolds"/>
    <s v="Pen Densham"/>
    <s v="Kevin Costner"/>
    <s v="United States"/>
    <n v="48000000"/>
    <n v="390493908"/>
    <s v="Warner Bros."/>
    <n v="143"/>
  </r>
  <r>
    <x v="5"/>
    <x v="11"/>
    <s v="March 1, 1991 "/>
    <x v="9"/>
    <x v="0"/>
    <n v="7.2"/>
    <n v="86000"/>
    <s v="Oliver Stone"/>
    <s v="Randall Jahnson"/>
    <s v="Val Kilmer"/>
    <s v="United States"/>
    <n v="38000000"/>
    <n v="34416893"/>
    <s v="Bill Graham Films"/>
    <n v="140"/>
  </r>
  <r>
    <x v="10"/>
    <x v="11"/>
    <s v="November 22, 1991 "/>
    <x v="10"/>
    <x v="0"/>
    <n v="8"/>
    <n v="424000"/>
    <s v="Gary Trousdale"/>
    <s v="Linda Woolverton"/>
    <s v="Paige O'Hara"/>
    <s v="United States"/>
    <n v="25000000"/>
    <n v="424967620"/>
    <s v="Walt Disney Pictures"/>
    <n v="84"/>
  </r>
  <r>
    <x v="0"/>
    <x v="11"/>
    <s v="January 24, 1992 "/>
    <x v="11"/>
    <x v="0"/>
    <n v="7.7"/>
    <n v="69000"/>
    <s v="Jon Avnet"/>
    <s v="Fannie Flagg"/>
    <s v="Kathy Bates"/>
    <s v="United States"/>
    <n v="11000000"/>
    <n v="119418501"/>
    <s v="Universal Pictures"/>
    <n v="130"/>
  </r>
  <r>
    <x v="0"/>
    <x v="11"/>
    <s v="December 20, 1991 "/>
    <x v="3"/>
    <x v="0"/>
    <n v="8"/>
    <n v="146000"/>
    <s v="Oliver Stone"/>
    <s v="Jim Garrison"/>
    <s v="Kevin Costner"/>
    <s v="United States"/>
    <n v="40000000"/>
    <n v="205405498"/>
    <s v="Warner Bros."/>
    <n v="189"/>
  </r>
  <r>
    <x v="2"/>
    <x v="11"/>
    <s v="June 21, 1991 "/>
    <x v="0"/>
    <x v="0"/>
    <n v="6.5"/>
    <n v="55000"/>
    <s v="Joe Johnston"/>
    <s v="Dave Stevens"/>
    <s v="Billy Campbell"/>
    <s v="United States"/>
    <n v="35000000"/>
    <n v="46704056"/>
    <s v="Walt Disney Pictures"/>
    <n v="108"/>
  </r>
  <r>
    <x v="3"/>
    <x v="11"/>
    <s v="November 27, 1991 "/>
    <x v="10"/>
    <x v="0"/>
    <n v="6.9"/>
    <n v="75000"/>
    <s v="Howard Zieff"/>
    <s v="Laurice Elehwany"/>
    <s v="Anna Chlumsky"/>
    <s v="United States"/>
    <n v="17000000"/>
    <n v="59489799"/>
    <s v="Columbia Pictures"/>
    <n v="102"/>
  </r>
  <r>
    <x v="2"/>
    <x v="11"/>
    <s v="May 24, 1991 "/>
    <x v="2"/>
    <x v="0"/>
    <n v="6.7"/>
    <n v="74000"/>
    <s v="Ron Howard"/>
    <s v="Gregory Widen"/>
    <s v="Kurt Russell"/>
    <s v="United States"/>
    <n v="40000000"/>
    <n v="152368585"/>
    <s v="Imagine Films Entertainment"/>
    <n v="137"/>
  </r>
  <r>
    <x v="1"/>
    <x v="11"/>
    <s v="July 19, 1991 "/>
    <x v="1"/>
    <x v="0"/>
    <n v="6.3"/>
    <n v="72000"/>
    <s v="Peter Hewitt"/>
    <s v="Chris Matheson"/>
    <s v="Keanu Reeves"/>
    <s v="United States"/>
    <n v="20000000"/>
    <n v="38039850"/>
    <s v="Nelson Entertainment"/>
    <n v="93"/>
  </r>
  <r>
    <x v="3"/>
    <x v="11"/>
    <s v="December 20, 1991 "/>
    <x v="3"/>
    <x v="0"/>
    <n v="6.5"/>
    <n v="71000"/>
    <s v="Charles Shyer"/>
    <s v="Frances Goodrich"/>
    <s v="Steve Martin"/>
    <s v="United States"/>
    <n v="0"/>
    <n v="89325780"/>
    <s v="Touchstone Pictures"/>
    <n v="105"/>
  </r>
  <r>
    <x v="3"/>
    <x v="11"/>
    <s v="June 7, 1991 "/>
    <x v="0"/>
    <x v="0"/>
    <n v="6.8"/>
    <n v="51000"/>
    <s v="Ron Underwood"/>
    <s v="Lowell Ganz"/>
    <s v="Billy Crystal"/>
    <s v="United States"/>
    <n v="27000000"/>
    <n v="179033791"/>
    <s v="Castle Rock Entertainment"/>
    <n v="113"/>
  </r>
  <r>
    <x v="3"/>
    <x v="11"/>
    <s v="June 7, 1991 "/>
    <x v="0"/>
    <x v="0"/>
    <n v="6.3"/>
    <n v="29000"/>
    <s v="Stephen Herek"/>
    <s v="Neil Landau"/>
    <s v="Christina Applegate"/>
    <s v="United States"/>
    <n v="0"/>
    <n v="25196249"/>
    <s v="Home Box Office (HBO)"/>
    <n v="102"/>
  </r>
  <r>
    <x v="3"/>
    <x v="11"/>
    <s v="September 27, 1991 "/>
    <x v="5"/>
    <x v="0"/>
    <n v="7.5"/>
    <n v="81000"/>
    <s v="Terry Gilliam"/>
    <s v="Richard LaGravenese"/>
    <s v="Jeff Bridges"/>
    <s v="United States"/>
    <n v="24000000"/>
    <n v="41895491"/>
    <s v="TriStar Pictures"/>
    <n v="137"/>
  </r>
  <r>
    <x v="3"/>
    <x v="11"/>
    <s v="November 30, 1991 "/>
    <x v="10"/>
    <x v="17"/>
    <n v="5.6"/>
    <n v="2200"/>
    <s v="Michael Mak"/>
    <s v="Alexander Lee"/>
    <s v="Lawrence Ng"/>
    <s v="Hong Kong"/>
    <n v="0"/>
    <m/>
    <s v="Golden Harvest Company"/>
    <n v="99"/>
  </r>
  <r>
    <x v="0"/>
    <x v="11"/>
    <s v="February 8, 1991 "/>
    <x v="6"/>
    <x v="0"/>
    <n v="6.3"/>
    <n v="52000"/>
    <s v="Joseph Ruben"/>
    <s v="Nancy Price"/>
    <s v="Julia Roberts"/>
    <s v="United States"/>
    <n v="19000000"/>
    <n v="174999005"/>
    <s v="Twentieth Century Fox"/>
    <n v="99"/>
  </r>
  <r>
    <x v="0"/>
    <x v="11"/>
    <s v="September 4, 1991 "/>
    <x v="5"/>
    <x v="8"/>
    <n v="7.6"/>
    <n v="7500"/>
    <s v="Jacques Rivette"/>
    <s v="Pascal Bonitzer"/>
    <s v="Michel Piccoli"/>
    <s v="France"/>
    <n v="0"/>
    <n v="403056"/>
    <s v="Pierre Grise Productions"/>
    <n v="238"/>
  </r>
  <r>
    <x v="1"/>
    <x v="11"/>
    <s v="August 2, 1991 "/>
    <x v="8"/>
    <x v="0"/>
    <n v="5.2"/>
    <n v="19000"/>
    <s v="William A. Graham"/>
    <s v="Henry De Vere Stacpoole"/>
    <s v="Brian Krause"/>
    <s v="United States"/>
    <n v="11000000"/>
    <n v="2807854"/>
    <s v="Columbia Pictures"/>
    <n v="102"/>
  </r>
  <r>
    <x v="2"/>
    <x v="11"/>
    <s v="December 13, 1991 "/>
    <x v="3"/>
    <x v="0"/>
    <n v="7"/>
    <n v="95000"/>
    <s v="Tony Scott"/>
    <s v="Shane Black"/>
    <s v="Bruce Willis"/>
    <s v="United States"/>
    <n v="43000000"/>
    <n v="59509925"/>
    <s v="Geffen Pictures"/>
    <n v="105"/>
  </r>
  <r>
    <x v="2"/>
    <x v="11"/>
    <s v="December 6, 1991 "/>
    <x v="3"/>
    <x v="0"/>
    <n v="7.2"/>
    <n v="72000"/>
    <s v="Nicholas Meyer"/>
    <s v="Gene Roddenberry"/>
    <s v="William Shatner"/>
    <s v="United States"/>
    <n v="30000000"/>
    <n v="96888996"/>
    <s v="Paramount Pictures"/>
    <n v="110"/>
  </r>
  <r>
    <x v="0"/>
    <x v="11"/>
    <s v="July 20, 1991 "/>
    <x v="1"/>
    <x v="2"/>
    <n v="7"/>
    <n v="53000"/>
    <s v="Gus Van Sant"/>
    <s v="Gus Van Sant"/>
    <s v="River Phoenix"/>
    <s v="United States"/>
    <n v="2500000"/>
    <n v="6401336"/>
    <s v="New Line Cinema"/>
    <n v="104"/>
  </r>
  <r>
    <x v="3"/>
    <x v="11"/>
    <s v="May 24, 1991 "/>
    <x v="2"/>
    <x v="0"/>
    <n v="5.9"/>
    <n v="27000"/>
    <s v="Ate de Jong"/>
    <s v="Elizabeth Livingston"/>
    <s v="Phoebe Cates"/>
    <s v="United States"/>
    <n v="6788000"/>
    <n v="13878411"/>
    <s v="PolyGram Filmed Entertainment"/>
    <n v="103"/>
  </r>
  <r>
    <x v="2"/>
    <x v="11"/>
    <s v="July 31, 1991 "/>
    <x v="1"/>
    <x v="0"/>
    <n v="6.8"/>
    <n v="102000"/>
    <s v="Jim Abrahams"/>
    <s v="Jim Abrahams"/>
    <s v="Charlie Sheen"/>
    <s v="United States"/>
    <n v="26000000"/>
    <n v="181096164"/>
    <s v="Twentieth Century Fox"/>
    <n v="84"/>
  </r>
  <r>
    <x v="2"/>
    <x v="11"/>
    <s v="May 24, 1991 "/>
    <x v="2"/>
    <x v="0"/>
    <n v="5.8"/>
    <n v="54000"/>
    <s v="Michael Lehmann"/>
    <s v="Bruce Willis"/>
    <s v="Bruce Willis"/>
    <s v="United States"/>
    <n v="65000000"/>
    <n v="17218080"/>
    <s v="TriStar Pictures"/>
    <n v="100"/>
  </r>
  <r>
    <x v="0"/>
    <x v="11"/>
    <s v="December 25, 1991 "/>
    <x v="3"/>
    <x v="0"/>
    <n v="6.7"/>
    <n v="17000"/>
    <s v="Barbra Streisand"/>
    <s v="Pat Conroy"/>
    <s v="Barbra Streisand"/>
    <s v="United States"/>
    <n v="30000000"/>
    <n v="74787599"/>
    <s v="Columbia Pictures"/>
    <n v="132"/>
  </r>
  <r>
    <x v="3"/>
    <x v="11"/>
    <s v="August 21, 1991 "/>
    <x v="8"/>
    <x v="0"/>
    <n v="7.7"/>
    <n v="116000"/>
    <s v="Joel Coen"/>
    <s v="Joel Coen"/>
    <s v="John Turturro"/>
    <s v="United Kingdom"/>
    <n v="9000000"/>
    <n v="6153939"/>
    <s v="Circle Films"/>
    <n v="116"/>
  </r>
  <r>
    <x v="3"/>
    <x v="11"/>
    <s v="February 15, 1991 "/>
    <x v="6"/>
    <x v="0"/>
    <n v="5.0999999999999996"/>
    <n v="23000"/>
    <s v="Dan Aykroyd"/>
    <s v="Peter Aykroyd"/>
    <s v="Chevy Chase"/>
    <s v="United States"/>
    <n v="40000000"/>
    <n v="8479793"/>
    <s v="Applied Action"/>
    <n v="94"/>
  </r>
  <r>
    <x v="3"/>
    <x v="11"/>
    <s v="May 17, 1991 "/>
    <x v="2"/>
    <x v="0"/>
    <n v="7"/>
    <n v="65000"/>
    <s v="Frank Oz"/>
    <s v="Alvin Sargent"/>
    <s v="Bill Murray"/>
    <s v="United States"/>
    <n v="35000000"/>
    <n v="63707829"/>
    <s v="Touchstone Pictures"/>
    <n v="99"/>
  </r>
  <r>
    <x v="0"/>
    <x v="11"/>
    <s v="April 24, 1992 "/>
    <x v="7"/>
    <x v="6"/>
    <n v="7"/>
    <n v="48000"/>
    <s v="David Cronenberg"/>
    <s v="William S. Burroughs"/>
    <s v="Peter Weller"/>
    <s v="Canada"/>
    <n v="16000000"/>
    <n v="2641357"/>
    <s v="Recorded Picture Company (RPC)"/>
    <n v="115"/>
  </r>
  <r>
    <x v="2"/>
    <x v="11"/>
    <s v="March 22, 1991 "/>
    <x v="9"/>
    <x v="0"/>
    <n v="6"/>
    <n v="53000"/>
    <s v="Michael Pressman"/>
    <s v="Kevin Eastman"/>
    <s v="Paige Turco"/>
    <s v="United States"/>
    <n v="25000000"/>
    <n v="78656813"/>
    <s v="Golden Harvest Company"/>
    <n v="88"/>
  </r>
  <r>
    <x v="3"/>
    <x v="11"/>
    <s v="June 28, 1991 "/>
    <x v="0"/>
    <x v="0"/>
    <n v="6.9"/>
    <n v="108000"/>
    <s v="David Zucker"/>
    <s v="Jim Abrahams"/>
    <s v="Leslie Nielsen"/>
    <s v="United States"/>
    <n v="23000000"/>
    <n v="86930411"/>
    <s v="Paramount Pictures"/>
    <n v="85"/>
  </r>
  <r>
    <x v="2"/>
    <x v="11"/>
    <s v="August 9, 1991 "/>
    <x v="8"/>
    <x v="0"/>
    <n v="5.6"/>
    <n v="39000"/>
    <s v="Sheldon Lettich"/>
    <s v="Sheldon Lettich"/>
    <s v="Jean-Claude Van Damme"/>
    <s v="United States"/>
    <n v="15000000"/>
    <n v="30102717"/>
    <s v="Stone Group Pictures"/>
    <n v="110"/>
  </r>
  <r>
    <x v="3"/>
    <x v="11"/>
    <s v="September 13, 1991 "/>
    <x v="5"/>
    <x v="0"/>
    <n v="7.6"/>
    <n v="34000"/>
    <s v="Alan Parker"/>
    <s v="Roddy Doyle"/>
    <s v="Robert Arkins"/>
    <s v="Ireland"/>
    <n v="12000000"/>
    <n v="14919570"/>
    <s v="Beacon Communications"/>
    <n v="118"/>
  </r>
  <r>
    <x v="0"/>
    <x v="11"/>
    <s v="October 4, 1991 "/>
    <x v="4"/>
    <x v="0"/>
    <n v="7.3"/>
    <n v="16000"/>
    <s v="Robert Mulligan"/>
    <s v="Jenny Wingfield"/>
    <s v="Sam Waterston"/>
    <s v="United States"/>
    <n v="0"/>
    <n v="2853801"/>
    <s v="Metro-Goldwyn-Mayer (MGM)"/>
    <n v="99"/>
  </r>
  <r>
    <x v="0"/>
    <x v="11"/>
    <s v="November 22, 1991 "/>
    <x v="10"/>
    <x v="0"/>
    <n v="7.8"/>
    <n v="44000"/>
    <s v="Krzysztof Kieslowski"/>
    <s v="Krzysztof Kieslowski"/>
    <s v="Irène Jacob"/>
    <s v="France"/>
    <n v="0"/>
    <n v="2175939"/>
    <s v="Sidéral Productions"/>
    <n v="98"/>
  </r>
  <r>
    <x v="2"/>
    <x v="11"/>
    <s v="March 8, 1991 "/>
    <x v="9"/>
    <x v="0"/>
    <n v="6.7"/>
    <n v="33000"/>
    <s v="Mario Van Peebles"/>
    <s v="Thomas Lee Wright"/>
    <s v="Wesley Snipes"/>
    <s v="United States"/>
    <n v="8000000"/>
    <n v="47624353"/>
    <s v="Warner Bros."/>
    <n v="97"/>
  </r>
  <r>
    <x v="2"/>
    <x v="11"/>
    <s v="April 26, 1991 "/>
    <x v="7"/>
    <x v="0"/>
    <n v="6.6"/>
    <n v="20000"/>
    <s v="Daniel Petrie Jr."/>
    <s v="William P. Kennedy"/>
    <s v="Sean Astin"/>
    <s v="United States"/>
    <n v="10000000"/>
    <n v="15073942"/>
    <s v="TriStar Pictures"/>
    <n v="111"/>
  </r>
  <r>
    <x v="3"/>
    <x v="11"/>
    <s v="November 1, 1991 "/>
    <x v="10"/>
    <x v="0"/>
    <n v="6.4"/>
    <n v="32000"/>
    <s v="Wes Craven"/>
    <s v="Wes Craven"/>
    <s v="Brandon Quintin Adams"/>
    <s v="United States"/>
    <n v="6000000"/>
    <n v="31347154"/>
    <s v="Universal Pictures"/>
    <n v="102"/>
  </r>
  <r>
    <x v="0"/>
    <x v="11"/>
    <s v="July 10, 1991 "/>
    <x v="1"/>
    <x v="0"/>
    <n v="6.7"/>
    <n v="30000"/>
    <s v="Mike Nichols"/>
    <s v="J.J. Abrams"/>
    <s v="Harrison Ford"/>
    <s v="United States"/>
    <n v="25000000"/>
    <n v="43001500"/>
    <s v="Paramount Pictures"/>
    <n v="108"/>
  </r>
  <r>
    <x v="5"/>
    <x v="11"/>
    <s v="December 20, 1991 "/>
    <x v="3"/>
    <x v="0"/>
    <n v="6.8"/>
    <n v="27000"/>
    <s v="Barry Levinson"/>
    <s v="James Toback"/>
    <s v="Warren Beatty"/>
    <s v="United States"/>
    <n v="30000000"/>
    <n v="49114016"/>
    <s v="TriStar Pictures"/>
    <n v="136"/>
  </r>
  <r>
    <x v="3"/>
    <x v="11"/>
    <s v="August 2, 1991 "/>
    <x v="8"/>
    <x v="0"/>
    <n v="6.2"/>
    <n v="34000"/>
    <s v="Michael Caton-Jones"/>
    <s v="Neil B. Shulman"/>
    <s v="Michael J. Fox"/>
    <s v="United States"/>
    <n v="20000000"/>
    <n v="54830779"/>
    <s v="Warner Bros."/>
    <n v="104"/>
  </r>
  <r>
    <x v="3"/>
    <x v="11"/>
    <s v="April 3, 1992 "/>
    <x v="7"/>
    <x v="0"/>
    <n v="7.6"/>
    <n v="82000"/>
    <s v="Marc Caro"/>
    <s v="Jean-Pierre Jeunet"/>
    <s v="Marie-Laure Dougnac"/>
    <s v="France"/>
    <n v="0"/>
    <n v="1794187"/>
    <s v="Constellation"/>
    <n v="99"/>
  </r>
  <r>
    <x v="3"/>
    <x v="11"/>
    <s v="December 12, 1991 "/>
    <x v="3"/>
    <x v="26"/>
    <n v="7.7"/>
    <n v="57000"/>
    <s v="Jim Jarmusch"/>
    <s v="Jim Jarmusch"/>
    <s v="Winona Ryder"/>
    <s v="France"/>
    <n v="3500000"/>
    <n v="2023808"/>
    <s v="Victor Company of Japan (JVC)"/>
    <n v="129"/>
  </r>
  <r>
    <x v="4"/>
    <x v="11"/>
    <s v="August 30, 1991 "/>
    <x v="8"/>
    <x v="0"/>
    <n v="5.0999999999999996"/>
    <n v="37000"/>
    <s v="Jack Bender"/>
    <s v="Don Mancini"/>
    <s v="Justin Whalin"/>
    <s v="United Kingdom"/>
    <n v="13000000"/>
    <n v="20560255"/>
    <s v="Universal Pictures"/>
    <n v="90"/>
  </r>
  <r>
    <x v="7"/>
    <x v="11"/>
    <s v="September 13, 1991 "/>
    <x v="5"/>
    <x v="0"/>
    <n v="4.9000000000000004"/>
    <n v="43000"/>
    <s v="Rachel Talalay"/>
    <s v="Wes Craven"/>
    <s v="Robert Englund"/>
    <s v="United States"/>
    <n v="11000000"/>
    <n v="34872033"/>
    <s v="New Line Cinema"/>
    <n v="89"/>
  </r>
  <r>
    <x v="3"/>
    <x v="11"/>
    <s v="April 26, 1991 "/>
    <x v="7"/>
    <x v="0"/>
    <n v="6.5"/>
    <n v="30000"/>
    <s v="John Landis"/>
    <s v="Claude Magnier"/>
    <s v="Sylvester Stallone"/>
    <s v="United States"/>
    <n v="35000000"/>
    <n v="23562716"/>
    <s v="Joseph S. Vecchio Entertainment"/>
    <n v="109"/>
  </r>
  <r>
    <x v="0"/>
    <x v="11"/>
    <s v="July 2, 1999 "/>
    <x v="1"/>
    <x v="0"/>
    <n v="7.6"/>
    <n v="13000"/>
    <s v="Leos Carax"/>
    <s v="Leos Carax"/>
    <s v="Juliette Binoche"/>
    <s v="France"/>
    <n v="28000000"/>
    <n v="29679"/>
    <s v="Films A2"/>
    <n v="125"/>
  </r>
  <r>
    <x v="2"/>
    <x v="11"/>
    <s v="November 1, 1991 "/>
    <x v="10"/>
    <x v="0"/>
    <n v="4.2"/>
    <n v="44000"/>
    <s v="Russell Mulcahy"/>
    <s v="Gregory Widen"/>
    <s v="Christopher Lambert"/>
    <s v="United Kingdom"/>
    <n v="30000000"/>
    <n v="15556340"/>
    <s v="Davis-Panzer Productions"/>
    <n v="91"/>
  </r>
  <r>
    <x v="2"/>
    <x v="11"/>
    <s v="May 17, 1991 "/>
    <x v="2"/>
    <x v="0"/>
    <n v="6"/>
    <n v="7300"/>
    <s v="Craig R. Baxley"/>
    <s v="Walter Doniger"/>
    <s v="Brian Bosworth"/>
    <s v="United States"/>
    <n v="17000000"/>
    <n v="9151887"/>
    <s v="Stone Group Pictures"/>
    <n v="92"/>
  </r>
  <r>
    <x v="0"/>
    <x v="11"/>
    <s v="May 24, 1991 "/>
    <x v="2"/>
    <x v="0"/>
    <n v="7.2"/>
    <n v="5000"/>
    <s v="Steve Miner"/>
    <s v="Matt Williams"/>
    <s v="Gabrielle Anwar"/>
    <s v="United States"/>
    <n v="0"/>
    <n v="7294835"/>
    <s v="Walt Disney Pictures"/>
    <n v="88"/>
  </r>
  <r>
    <x v="2"/>
    <x v="11"/>
    <s v="August 23, 1991 "/>
    <x v="8"/>
    <x v="0"/>
    <n v="6.1"/>
    <n v="17000"/>
    <s v="Mark L. Lester"/>
    <s v="Stephen Glantz"/>
    <s v="Dolph Lundgren"/>
    <s v="United States"/>
    <n v="8000000"/>
    <n v="2275557"/>
    <s v="Little Tokyo Productions"/>
    <n v="79"/>
  </r>
  <r>
    <x v="0"/>
    <x v="11"/>
    <s v="June 7, 1991 "/>
    <x v="0"/>
    <x v="0"/>
    <n v="6.6"/>
    <n v="17000"/>
    <s v="Spike Lee"/>
    <s v="Spike Lee"/>
    <s v="Wesley Snipes"/>
    <s v="United States"/>
    <n v="14000000"/>
    <n v="43882682"/>
    <s v="Universal Pictures"/>
    <n v="132"/>
  </r>
  <r>
    <x v="2"/>
    <x v="11"/>
    <s v="August 23, 1991 "/>
    <x v="8"/>
    <x v="0"/>
    <n v="6.1"/>
    <n v="19000"/>
    <s v="Simon Wincer"/>
    <s v="Don Michael Paul"/>
    <s v="Mickey Rourke"/>
    <s v="United States"/>
    <n v="23000000"/>
    <n v="7434726"/>
    <s v="Krisjair"/>
    <n v="98"/>
  </r>
  <r>
    <x v="0"/>
    <x v="11"/>
    <s v="January 11, 1991 "/>
    <x v="11"/>
    <x v="0"/>
    <n v="6.4"/>
    <n v="13000"/>
    <s v="Brian Gilbert"/>
    <s v="Betty Mahmoody"/>
    <s v="Sally Field"/>
    <s v="United States"/>
    <n v="0"/>
    <n v="14789113"/>
    <s v="Pathé Entertainment"/>
    <n v="116"/>
  </r>
  <r>
    <x v="3"/>
    <x v="11"/>
    <s v="April 5, 1991 "/>
    <x v="7"/>
    <x v="0"/>
    <n v="7.2"/>
    <n v="18000"/>
    <s v="Albert Brooks"/>
    <s v="Albert Brooks"/>
    <s v="Albert Brooks"/>
    <s v="United States"/>
    <n v="0"/>
    <n v="16371128"/>
    <s v="Geffen Pictures"/>
    <n v="112"/>
  </r>
  <r>
    <x v="2"/>
    <x v="11"/>
    <s v="January 18, 1991 "/>
    <x v="11"/>
    <x v="0"/>
    <n v="5.8"/>
    <n v="6600"/>
    <s v="John Milius"/>
    <s v="Stephen Coonts"/>
    <s v="Danny Glover"/>
    <s v="United States"/>
    <n v="35000000"/>
    <n v="14587732"/>
    <s v="Paramount Pictures"/>
    <n v="115"/>
  </r>
  <r>
    <x v="3"/>
    <x v="11"/>
    <s v="July 3, 1991 "/>
    <x v="1"/>
    <x v="0"/>
    <n v="4.9000000000000004"/>
    <n v="21000"/>
    <s v="Brian Levant"/>
    <s v="Scott Alexander"/>
    <s v="John Ritter"/>
    <s v="United States"/>
    <n v="15000000"/>
    <n v="32704700"/>
    <s v="Universal Pictures"/>
    <n v="90"/>
  </r>
  <r>
    <x v="2"/>
    <x v="11"/>
    <s v="March 8, 1991 "/>
    <x v="9"/>
    <x v="0"/>
    <n v="6.4"/>
    <n v="19000"/>
    <s v="John Badham"/>
    <s v="Lem Dobbs"/>
    <s v="Michael J. Fox"/>
    <s v="United States"/>
    <n v="24000000"/>
    <n v="65595485"/>
    <s v="Universal Pictures"/>
    <n v="111"/>
  </r>
  <r>
    <x v="2"/>
    <x v="11"/>
    <s v="October 4, 1991 "/>
    <x v="4"/>
    <x v="0"/>
    <n v="6.2"/>
    <n v="17000"/>
    <s v="Russell Mulcahy"/>
    <s v="Fred Dekker"/>
    <s v="Denzel Washington"/>
    <s v="United States"/>
    <n v="0"/>
    <n v="21756163"/>
    <s v="Home Box Office (HBO)"/>
    <n v="102"/>
  </r>
  <r>
    <x v="3"/>
    <x v="11"/>
    <s v="February 8, 1991 "/>
    <x v="6"/>
    <x v="0"/>
    <n v="6.7"/>
    <n v="30000"/>
    <s v="Mick Jackson"/>
    <s v="Steve Martin"/>
    <s v="Steve Martin"/>
    <s v="United States"/>
    <n v="0"/>
    <n v="28862081"/>
    <s v="Carolco Pictures"/>
    <n v="95"/>
  </r>
  <r>
    <x v="2"/>
    <x v="11"/>
    <s v="January 17, 1992 "/>
    <x v="11"/>
    <x v="0"/>
    <n v="6.8"/>
    <n v="8200"/>
    <s v="Lili Fini Zanuck"/>
    <s v="Kim Wozencraft"/>
    <s v="Jason Patric"/>
    <s v="United States"/>
    <n v="17000000"/>
    <n v="7241350"/>
    <s v="Metro-Goldwyn-Mayer (MGM)"/>
    <n v="120"/>
  </r>
  <r>
    <x v="6"/>
    <x v="11"/>
    <s v="August 30, 1991 "/>
    <x v="8"/>
    <x v="0"/>
    <n v="6.9"/>
    <n v="27000"/>
    <s v="Kenneth Branagh"/>
    <s v="Scott Frank"/>
    <s v="Kenneth Branagh"/>
    <s v="United States"/>
    <n v="15000000"/>
    <n v="38016380"/>
    <s v="Paramount Pictures"/>
    <n v="107"/>
  </r>
  <r>
    <x v="2"/>
    <x v="11"/>
    <s v="April 12, 1991 "/>
    <x v="7"/>
    <x v="0"/>
    <n v="6.1"/>
    <n v="22000"/>
    <s v="John Flynn"/>
    <s v="R. Lance Hill"/>
    <s v="Steven Seagal"/>
    <s v="United States"/>
    <n v="14000000"/>
    <n v="39673161"/>
    <s v="Arnold Kopelson Productions"/>
    <n v="91"/>
  </r>
  <r>
    <x v="10"/>
    <x v="11"/>
    <s v="February 26, 2016 "/>
    <x v="6"/>
    <x v="0"/>
    <n v="7.6"/>
    <n v="29000"/>
    <s v="Isao Takahata"/>
    <s v="Hotaru Okamoto"/>
    <s v="Miki Imai"/>
    <s v="Japan"/>
    <n v="0"/>
    <n v="545825"/>
    <s v="Nippon Television Network (NTV)"/>
    <n v="118"/>
  </r>
  <r>
    <x v="0"/>
    <x v="11"/>
    <s v="September 20, 1991 "/>
    <x v="5"/>
    <x v="0"/>
    <n v="7"/>
    <n v="8600"/>
    <s v="Sean Penn"/>
    <s v="Sean Penn"/>
    <s v="David Morse"/>
    <s v="United States"/>
    <n v="7000000"/>
    <n v="191125"/>
    <s v="Columbia Pictures"/>
    <n v="127"/>
  </r>
  <r>
    <x v="10"/>
    <x v="11"/>
    <s v="November 22, 1991 "/>
    <x v="10"/>
    <x v="0"/>
    <n v="6.5"/>
    <n v="24000"/>
    <s v="Phil Nibbelink"/>
    <s v="Flint Dille"/>
    <s v="James Stewart"/>
    <s v="United States"/>
    <n v="0"/>
    <n v="40766041"/>
    <s v="Universal Pictures"/>
    <n v="75"/>
  </r>
  <r>
    <x v="3"/>
    <x v="11"/>
    <s v="July 26, 1991 "/>
    <x v="1"/>
    <x v="0"/>
    <n v="5.9"/>
    <n v="9800"/>
    <s v="Mel Brooks"/>
    <s v="Mel Brooks"/>
    <s v="Mel Brooks"/>
    <s v="United States"/>
    <n v="13000000"/>
    <n v="4102526"/>
    <s v="Brooksfilms"/>
    <n v="92"/>
  </r>
  <r>
    <x v="3"/>
    <x v="11"/>
    <s v="October 11, 1991 "/>
    <x v="4"/>
    <x v="0"/>
    <n v="6.7"/>
    <n v="30000"/>
    <s v="Garry Marshall"/>
    <s v="Terrence McNally"/>
    <s v="Al Pacino"/>
    <s v="United States"/>
    <n v="29000000"/>
    <n v="22773535"/>
    <s v="Paramount Pictures"/>
    <n v="118"/>
  </r>
  <r>
    <x v="6"/>
    <x v="11"/>
    <s v="January 17, 1992 "/>
    <x v="11"/>
    <x v="0"/>
    <n v="6.9"/>
    <n v="15000"/>
    <s v="Lawrence Kasdan"/>
    <s v="Lawrence Kasdan"/>
    <s v="Danny Glover"/>
    <s v="United States"/>
    <n v="0"/>
    <n v="40991329"/>
    <s v="Twentieth Century Fox"/>
    <n v="134"/>
  </r>
  <r>
    <x v="0"/>
    <x v="11"/>
    <s v="November 22, 1991 "/>
    <x v="10"/>
    <x v="0"/>
    <n v="6.3"/>
    <n v="3100"/>
    <s v="Stephen Poliakoff"/>
    <s v="Stephen Poliakoff"/>
    <s v="Alan Rickman"/>
    <s v="United Kingdom"/>
    <n v="0"/>
    <n v="135893"/>
    <s v="Film Four International"/>
    <n v="108"/>
  </r>
  <r>
    <x v="6"/>
    <x v="11"/>
    <s v="August 28, 1991 "/>
    <x v="8"/>
    <x v="8"/>
    <n v="7"/>
    <n v="6500"/>
    <s v="David Mamet"/>
    <s v="David Mamet"/>
    <s v="Joe Mantegna"/>
    <s v="United States"/>
    <n v="0"/>
    <n v="2971661"/>
    <s v="Pressman Film"/>
    <n v="102"/>
  </r>
  <r>
    <x v="3"/>
    <x v="11"/>
    <s v="May 31, 1991 "/>
    <x v="2"/>
    <x v="0"/>
    <n v="6.6"/>
    <n v="15000"/>
    <s v="Michael Hoffman"/>
    <s v="Robert Harling"/>
    <s v="Sally Field"/>
    <s v="United States"/>
    <n v="25000000"/>
    <n v="36489888"/>
    <s v="Paramount Pictures"/>
    <n v="97"/>
  </r>
  <r>
    <x v="3"/>
    <x v="11"/>
    <s v="October 25, 1991 "/>
    <x v="4"/>
    <x v="0"/>
    <n v="5.9"/>
    <n v="21000"/>
    <s v="John Hughes"/>
    <s v="John Hughes"/>
    <s v="Jim Belushi"/>
    <s v="United States"/>
    <n v="25000000"/>
    <n v="33691313"/>
    <s v="Warner Bros."/>
    <n v="101"/>
  </r>
  <r>
    <x v="0"/>
    <x v="11"/>
    <s v="October 4, 1991 "/>
    <x v="4"/>
    <x v="0"/>
    <n v="6.3"/>
    <n v="5000"/>
    <s v="Michael Tolkin"/>
    <s v="Michael Tolkin"/>
    <s v="Mimi Rogers"/>
    <s v="United States"/>
    <n v="0"/>
    <n v="1277404"/>
    <s v="New Line Cinema"/>
    <n v="100"/>
  </r>
  <r>
    <x v="3"/>
    <x v="11"/>
    <s v="May 17, 1991 "/>
    <x v="2"/>
    <x v="0"/>
    <n v="4.4000000000000004"/>
    <n v="5800"/>
    <s v="Stewart Raffill"/>
    <s v="Edward Rugoff"/>
    <s v="Kristy Swanson"/>
    <s v="United States"/>
    <n v="13000000"/>
    <n v="3752428"/>
    <s v="Gladden Entertainment"/>
    <n v="95"/>
  </r>
  <r>
    <x v="10"/>
    <x v="11"/>
    <s v="April 3, 1992 "/>
    <x v="7"/>
    <x v="0"/>
    <n v="6.1"/>
    <n v="8800"/>
    <s v="Don Bluth"/>
    <s v="Don Bluth"/>
    <s v="Glen Campbell"/>
    <s v="Ireland"/>
    <n v="18000000"/>
    <n v="11657385"/>
    <s v="Goldcrest Films International"/>
    <n v="77"/>
  </r>
  <r>
    <x v="3"/>
    <x v="11"/>
    <s v="September 27, 1991 "/>
    <x v="5"/>
    <x v="0"/>
    <n v="6.2"/>
    <n v="11000"/>
    <s v="Stan Dragoti"/>
    <s v="Rick Natkin"/>
    <s v="Scott Bakula"/>
    <s v="United States"/>
    <n v="13500000"/>
    <n v="26255594"/>
    <s v="Paramount Pictures"/>
    <n v="108"/>
  </r>
  <r>
    <x v="3"/>
    <x v="11"/>
    <s v="October 18, 1991 "/>
    <x v="4"/>
    <x v="0"/>
    <n v="2.9"/>
    <n v="9100"/>
    <s v="David Kellogg"/>
    <s v="David Stenn"/>
    <s v="Vanilla Ice"/>
    <s v="United States"/>
    <n v="6000000"/>
    <n v="1193062"/>
    <s v="Alive Films"/>
    <n v="91"/>
  </r>
  <r>
    <x v="0"/>
    <x v="11"/>
    <s v="May 8, 1992 "/>
    <x v="2"/>
    <x v="0"/>
    <n v="4"/>
    <n v="1500"/>
    <s v="Zalman King"/>
    <s v="Zalman King"/>
    <s v="Nina Siemaszko"/>
    <s v="United States"/>
    <n v="0"/>
    <n v="573904"/>
    <s v="Vision PDG"/>
    <n v="111"/>
  </r>
  <r>
    <x v="3"/>
    <x v="11"/>
    <s v="May 10, 1991 "/>
    <x v="2"/>
    <x v="0"/>
    <n v="5.8"/>
    <n v="9100"/>
    <s v="Blake Edwards"/>
    <s v="Blake Edwards"/>
    <s v="Ellen Barkin"/>
    <s v="United States"/>
    <n v="14000000"/>
    <n v="15545943"/>
    <s v="Beco Films"/>
    <n v="103"/>
  </r>
  <r>
    <x v="1"/>
    <x v="11"/>
    <s v="January 18, 1991 "/>
    <x v="11"/>
    <x v="0"/>
    <n v="6.7"/>
    <n v="20000"/>
    <s v="Randal Kleiser"/>
    <s v="Jack London"/>
    <s v="Ethan Hawke"/>
    <s v="United States"/>
    <n v="14000000"/>
    <n v="34793160"/>
    <s v="Walt Disney Pictures"/>
    <n v="107"/>
  </r>
  <r>
    <x v="2"/>
    <x v="11"/>
    <s v="December 25, 1991 "/>
    <x v="3"/>
    <x v="0"/>
    <n v="6.8"/>
    <n v="9500"/>
    <s v="Wim Wenders"/>
    <s v="Peter Carey"/>
    <s v="William Hurt"/>
    <s v="Germany"/>
    <n v="23000000"/>
    <n v="829625"/>
    <s v="Argos Films"/>
    <n v="158"/>
  </r>
  <r>
    <x v="3"/>
    <x v="11"/>
    <s v="May 24, 1991 "/>
    <x v="2"/>
    <x v="0"/>
    <n v="6.4"/>
    <n v="10000"/>
    <s v="Chris Columbus"/>
    <s v="Chris Columbus"/>
    <s v="John Candy"/>
    <s v="United States"/>
    <n v="0"/>
    <n v="25092802"/>
    <s v="Twentieth Century Fox"/>
    <n v="104"/>
  </r>
  <r>
    <x v="3"/>
    <x v="11"/>
    <s v="July 19, 1991 "/>
    <x v="1"/>
    <x v="0"/>
    <n v="6.5"/>
    <n v="12000"/>
    <s v="Peter Faiman"/>
    <s v="John Hughes"/>
    <s v="Ed O'Neill"/>
    <s v="United States"/>
    <n v="17000000"/>
    <n v="4603929"/>
    <s v="Twentieth Century Fox"/>
    <n v="107"/>
  </r>
  <r>
    <x v="6"/>
    <x v="11"/>
    <s v="October 11, 1991 "/>
    <x v="4"/>
    <x v="0"/>
    <n v="6.5"/>
    <n v="8900"/>
    <s v="Wolfgang Petersen"/>
    <s v="Richard Neely"/>
    <s v="Tom Berenger"/>
    <s v="United States"/>
    <n v="22000000"/>
    <n v="11511031"/>
    <s v="Capella International"/>
    <n v="98"/>
  </r>
  <r>
    <x v="0"/>
    <x v="11"/>
    <s v="December 18, 1991 "/>
    <x v="3"/>
    <x v="13"/>
    <n v="8.1"/>
    <n v="30000"/>
    <s v="Yimou Zhang"/>
    <s v="Tong Su"/>
    <s v="Gong Li"/>
    <s v="China"/>
    <n v="0"/>
    <n v="2603061"/>
    <s v="ERA International"/>
    <n v="125"/>
  </r>
  <r>
    <x v="2"/>
    <x v="11"/>
    <s v="October 4, 1991 "/>
    <x v="4"/>
    <x v="0"/>
    <n v="4.5"/>
    <n v="9600"/>
    <s v="Burt Kennedy"/>
    <s v="Frank A. Cappello"/>
    <s v="Hulk Hogan"/>
    <s v="United States"/>
    <n v="0"/>
    <n v="6948859"/>
    <s v="New Line Cinema"/>
    <n v="90"/>
  </r>
  <r>
    <x v="3"/>
    <x v="11"/>
    <s v="February 1, 1991 "/>
    <x v="6"/>
    <x v="0"/>
    <n v="5.8"/>
    <n v="4200"/>
    <s v="Mark Herrier"/>
    <s v="Mitchell Smith"/>
    <s v="Jill Schoelen"/>
    <s v="United States"/>
    <n v="0"/>
    <n v="4205000"/>
    <s v="Movie Partners"/>
    <n v="91"/>
  </r>
  <r>
    <x v="6"/>
    <x v="11"/>
    <s v="July 26, 1991 "/>
    <x v="1"/>
    <x v="0"/>
    <n v="6"/>
    <n v="8600"/>
    <s v="Michael Karbelnikoff"/>
    <s v="Michael Mahern"/>
    <s v="Christian Slater"/>
    <s v="United States"/>
    <n v="23000000"/>
    <n v="20246790"/>
    <s v="Universal Pictures"/>
    <n v="104"/>
  </r>
  <r>
    <x v="2"/>
    <x v="11"/>
    <s v="July 18, 1997 "/>
    <x v="1"/>
    <x v="0"/>
    <n v="7.3"/>
    <n v="19000"/>
    <s v="Jackie Chan"/>
    <s v="Jackie Chan"/>
    <s v="Jackie Chan"/>
    <s v="Hong Kong"/>
    <n v="0"/>
    <n v="10405394"/>
    <s v="Golden Harvest Company"/>
    <n v="80"/>
  </r>
  <r>
    <x v="2"/>
    <x v="11"/>
    <s v="March 15, 1991 "/>
    <x v="9"/>
    <x v="0"/>
    <n v="5.8"/>
    <n v="6600"/>
    <s v="William Dear"/>
    <s v="Fred Dekker"/>
    <s v="Richard Grieco"/>
    <s v="United States"/>
    <n v="0"/>
    <n v="7788597"/>
    <s v="Warner Bros."/>
    <n v="88"/>
  </r>
  <r>
    <x v="3"/>
    <x v="11"/>
    <s v="October 25, 1991 "/>
    <x v="4"/>
    <x v="0"/>
    <n v="5.4"/>
    <n v="6800"/>
    <s v="Terry Hughes"/>
    <s v="Ezra Litwak"/>
    <s v="Demi Moore"/>
    <s v="United States"/>
    <n v="0"/>
    <n v="9689816"/>
    <s v="Paramount Pictures"/>
    <n v="107"/>
  </r>
  <r>
    <x v="0"/>
    <x v="11"/>
    <s v="June 21, 1991 "/>
    <x v="0"/>
    <x v="0"/>
    <n v="6.1"/>
    <n v="15000"/>
    <s v="Joel Schumacher"/>
    <s v="Marti Leimbach"/>
    <s v="Julia Roberts"/>
    <s v="United States"/>
    <n v="18000000"/>
    <n v="82264675"/>
    <s v="Fogwood Films"/>
    <n v="111"/>
  </r>
  <r>
    <x v="3"/>
    <x v="11"/>
    <s v="October 4, 1991 "/>
    <x v="4"/>
    <x v="0"/>
    <n v="7.4"/>
    <n v="8700"/>
    <s v="Nancy Savoca"/>
    <s v="Bob Comfort"/>
    <s v="River Phoenix"/>
    <s v="United States"/>
    <n v="0"/>
    <n v="394631"/>
    <s v="Warner Bros."/>
    <n v="94"/>
  </r>
  <r>
    <x v="0"/>
    <x v="11"/>
    <s v="October 18, 1991 "/>
    <x v="4"/>
    <x v="0"/>
    <n v="5.6"/>
    <n v="3500"/>
    <s v="Ken Russell"/>
    <s v="David Hines"/>
    <s v="Theresa Russell"/>
    <s v="United States"/>
    <n v="0"/>
    <n v="1008404"/>
    <s v="Cheap Date"/>
    <n v="85"/>
  </r>
  <r>
    <x v="3"/>
    <x v="11"/>
    <d v="1992-02-01T00:00:00"/>
    <x v="15"/>
    <x v="0"/>
    <n v="7"/>
    <n v="1600"/>
    <s v="Peter Chelsom"/>
    <s v="Peter Chelsom"/>
    <s v="Ned Beatty"/>
    <s v="Ireland"/>
    <n v="0"/>
    <n v="4313473"/>
    <s v="British Screen Productions"/>
    <n v="104"/>
  </r>
  <r>
    <x v="3"/>
    <x v="11"/>
    <s v="October 18, 1991 "/>
    <x v="4"/>
    <x v="0"/>
    <n v="6.2"/>
    <n v="8200"/>
    <s v="Norman Jewison"/>
    <s v="Jerry Sterner"/>
    <s v="Danny DeVito"/>
    <s v="United States"/>
    <n v="0"/>
    <n v="25682090"/>
    <s v="Warner Bros."/>
    <n v="103"/>
  </r>
  <r>
    <x v="3"/>
    <x v="11"/>
    <s v="August 9, 1991 "/>
    <x v="8"/>
    <x v="0"/>
    <n v="5.9"/>
    <n v="8000"/>
    <s v="Tom Mankiewicz"/>
    <s v="Lawrence J. Cohen"/>
    <s v="John Candy"/>
    <s v="United States"/>
    <n v="18000000"/>
    <n v="5546827"/>
    <s v="Metro-Goldwyn-Mayer (MGM)"/>
    <n v="96"/>
  </r>
  <r>
    <x v="0"/>
    <x v="11"/>
    <s v="November 14, 1992 "/>
    <x v="10"/>
    <x v="0"/>
    <n v="7.2"/>
    <n v="5800"/>
    <s v="John Duigan"/>
    <s v="John Duigan"/>
    <s v="Noah Taylor"/>
    <s v="Australia"/>
    <n v="0"/>
    <n v="2415396"/>
    <s v="Kennedy Miller Productions"/>
    <n v="99"/>
  </r>
  <r>
    <x v="4"/>
    <x v="11"/>
    <d v="1991-04-01T00:00:00"/>
    <x v="26"/>
    <x v="0"/>
    <n v="6"/>
    <n v="4400"/>
    <s v="Stuart Gordon"/>
    <s v="Edgar Allan Poe"/>
    <s v="Lance Henriksen"/>
    <s v="United States"/>
    <n v="2000000"/>
    <m/>
    <s v="Empire Pictures"/>
    <n v="97"/>
  </r>
  <r>
    <x v="3"/>
    <x v="11"/>
    <s v="December 20, 1991 "/>
    <x v="3"/>
    <x v="0"/>
    <n v="7.1"/>
    <n v="14000"/>
    <s v="Pedro Almodóvar"/>
    <s v="Pedro Almodóvar"/>
    <s v="Victoria Abril"/>
    <s v="Spain"/>
    <n v="0"/>
    <n v="1710057"/>
    <s v="Canal+"/>
    <n v="112"/>
  </r>
  <r>
    <x v="0"/>
    <x v="11"/>
    <s v="November 1, 1991 "/>
    <x v="10"/>
    <x v="0"/>
    <n v="6.6"/>
    <n v="14000"/>
    <s v="Jodie Foster"/>
    <s v="Scott Frank"/>
    <s v="Jodie Foster"/>
    <s v="United States"/>
    <n v="10000000"/>
    <n v="25010896"/>
    <s v="Orion Pictures"/>
    <n v="99"/>
  </r>
  <r>
    <x v="3"/>
    <x v="11"/>
    <s v="March 20, 1992 "/>
    <x v="9"/>
    <x v="0"/>
    <n v="6.7"/>
    <n v="16000"/>
    <s v="Woody Allen"/>
    <s v="Woody Allen"/>
    <s v="Woody Allen"/>
    <s v="United States"/>
    <n v="14000000"/>
    <n v="2735731"/>
    <s v="Jack Rollins &amp; Charles H. Joffe Productions"/>
    <n v="85"/>
  </r>
  <r>
    <x v="3"/>
    <x v="11"/>
    <s v="March 13, 1992 "/>
    <x v="9"/>
    <x v="0"/>
    <n v="5.6"/>
    <n v="4700"/>
    <s v="Bobcat Goldthwait"/>
    <s v="Bobcat Goldthwait"/>
    <s v="Bobcat Goldthwait"/>
    <s v="United States"/>
    <n v="1400000"/>
    <n v="115103"/>
    <s v="IRS Media"/>
    <n v="87"/>
  </r>
  <r>
    <x v="1"/>
    <x v="11"/>
    <s v="October 4, 1991 "/>
    <x v="4"/>
    <x v="0"/>
    <n v="7.1"/>
    <n v="6600"/>
    <s v="Bruce Beresford"/>
    <s v="Brian Moore"/>
    <s v="Lothaire Bluteau"/>
    <s v="Canada"/>
    <n v="0"/>
    <n v="8211952"/>
    <s v="Alliance Communications Corporation"/>
    <n v="101"/>
  </r>
  <r>
    <x v="6"/>
    <x v="11"/>
    <s v="November 1, 1991 "/>
    <x v="10"/>
    <x v="0"/>
    <n v="5.9"/>
    <n v="11000"/>
    <s v="Robert Benton"/>
    <s v="E.L. Doctorow"/>
    <s v="Dustin Hoffman"/>
    <s v="United States"/>
    <n v="48000000"/>
    <n v="15565363"/>
    <s v="Touchstone Pictures"/>
    <n v="106"/>
  </r>
  <r>
    <x v="0"/>
    <x v="11"/>
    <s v="June 27, 1991 "/>
    <x v="0"/>
    <x v="26"/>
    <n v="7.6"/>
    <n v="20000"/>
    <s v="Lars von Trier"/>
    <s v="Lars von Trier"/>
    <s v="Barbara Sukowa"/>
    <s v="Denmark"/>
    <n v="0"/>
    <n v="1015007"/>
    <s v="Alicéléo"/>
    <n v="112"/>
  </r>
  <r>
    <x v="0"/>
    <x v="11"/>
    <s v="August 16, 1991 "/>
    <x v="8"/>
    <x v="0"/>
    <n v="7"/>
    <n v="5200"/>
    <s v="Randa Haines"/>
    <s v="Ed Rosenbaum"/>
    <s v="William Hurt"/>
    <s v="United States"/>
    <n v="0"/>
    <n v="38120905"/>
    <s v="Touchstone Pictures"/>
    <n v="122"/>
  </r>
  <r>
    <x v="0"/>
    <x v="11"/>
    <s v="November 15, 1991 "/>
    <x v="10"/>
    <x v="0"/>
    <n v="6.9"/>
    <n v="9600"/>
    <s v="Steven Soderbergh"/>
    <s v="Lem Dobbs"/>
    <s v="Jeremy Irons"/>
    <s v="France"/>
    <n v="11000000"/>
    <n v="1059071"/>
    <s v="Baltimore Pictures"/>
    <n v="98"/>
  </r>
  <r>
    <x v="3"/>
    <x v="11"/>
    <s v="April 22, 1992 "/>
    <x v="7"/>
    <x v="8"/>
    <n v="5.8"/>
    <n v="3800"/>
    <s v="Tom DiCillo"/>
    <s v="Tom DiCillo"/>
    <s v="Brad Pitt"/>
    <s v="Switzerland"/>
    <n v="500000"/>
    <n v="90091"/>
    <s v="Arena"/>
    <n v="97"/>
  </r>
  <r>
    <x v="3"/>
    <x v="11"/>
    <s v="August 16, 1991 "/>
    <x v="8"/>
    <x v="0"/>
    <n v="6"/>
    <n v="2700"/>
    <s v="Jonathan Wacks"/>
    <s v="Parker Bennett"/>
    <s v="Ethan Hawke"/>
    <s v="United States"/>
    <n v="10000000"/>
    <n v="6166819"/>
    <s v="Orion Pictures"/>
    <n v="97"/>
  </r>
  <r>
    <x v="3"/>
    <x v="11"/>
    <s v="October 11, 1991 "/>
    <x v="4"/>
    <x v="0"/>
    <n v="5.8"/>
    <n v="11000"/>
    <s v="John R. Cherry III"/>
    <s v="John R. Cherry III"/>
    <s v="Jim Varney"/>
    <s v="United States"/>
    <n v="0"/>
    <n v="14143280"/>
    <s v="Touchstone Pictures"/>
    <n v="91"/>
  </r>
  <r>
    <x v="0"/>
    <x v="11"/>
    <s v="March 29, 1991 "/>
    <x v="9"/>
    <x v="0"/>
    <n v="7.6"/>
    <n v="3900"/>
    <s v="Robert Townsend"/>
    <s v="Robert Townsend"/>
    <s v="Robert Townsend"/>
    <s v="United States"/>
    <n v="0"/>
    <n v="8750400"/>
    <s v="Twentieth Century Fox"/>
    <n v="121"/>
  </r>
  <r>
    <x v="0"/>
    <x v="11"/>
    <s v="February 5, 1992 "/>
    <x v="6"/>
    <x v="0"/>
    <n v="6.7"/>
    <n v="4800"/>
    <s v="Mira Nair"/>
    <s v="Sooni Taraporevala"/>
    <s v="Denzel Washington"/>
    <s v="United States"/>
    <n v="0"/>
    <n v="7308786"/>
    <s v="Black River Productions"/>
    <n v="118"/>
  </r>
  <r>
    <x v="3"/>
    <x v="11"/>
    <s v="April 5, 1991 "/>
    <x v="7"/>
    <x v="0"/>
    <n v="5.8"/>
    <n v="5300"/>
    <s v="Jerry Rees"/>
    <s v="Neil Simon"/>
    <s v="Kim Basinger"/>
    <s v="United States"/>
    <n v="26000000"/>
    <n v="12454768"/>
    <s v="Hollywood Pictures"/>
    <n v="115"/>
  </r>
  <r>
    <x v="3"/>
    <x v="11"/>
    <s v="February 22, 1991 "/>
    <x v="6"/>
    <x v="0"/>
    <n v="5.6"/>
    <n v="6100"/>
    <s v="Ken Kwapis"/>
    <s v="Brian Hohlfeld"/>
    <s v="Kevin Bacon"/>
    <s v="United States"/>
    <n v="0"/>
    <n v="9804775"/>
    <s v="Paramount Pictures"/>
    <n v="115"/>
  </r>
  <r>
    <x v="0"/>
    <x v="11"/>
    <s v="August 16, 1991 "/>
    <x v="8"/>
    <x v="7"/>
    <n v="6.4"/>
    <n v="4100"/>
    <s v="Todd Haynes"/>
    <s v="Jean Genet"/>
    <s v="Edith Meeks"/>
    <s v="United States"/>
    <n v="250000"/>
    <n v="787280"/>
    <s v="Bronze Eye Productions"/>
    <n v="85"/>
  </r>
  <r>
    <x v="3"/>
    <x v="11"/>
    <s v="February 15, 1991 "/>
    <x v="6"/>
    <x v="0"/>
    <n v="5.3"/>
    <n v="15000"/>
    <s v="David S. Ward"/>
    <s v="Emlyn Williams"/>
    <s v="John Goodman"/>
    <s v="United States"/>
    <n v="23000000"/>
    <n v="52487045"/>
    <s v="Universal Pictures"/>
    <n v="97"/>
  </r>
  <r>
    <x v="0"/>
    <x v="11"/>
    <s v="December 25, 1992 "/>
    <x v="3"/>
    <x v="7"/>
    <n v="7.4"/>
    <n v="6200"/>
    <s v="Mike Newell"/>
    <s v="Elizabeth von Arnim"/>
    <s v="Alfred Molina"/>
    <s v="United Kingdom"/>
    <n v="0"/>
    <n v="13200170"/>
    <s v="BBC Films"/>
    <n v="95"/>
  </r>
  <r>
    <x v="3"/>
    <x v="11"/>
    <s v="January 31, 1991 "/>
    <x v="11"/>
    <x v="13"/>
    <n v="7.5"/>
    <n v="14000"/>
    <s v="Gabriele Salvatores"/>
    <s v="Enzo Monteleone"/>
    <s v="Diego Abatantuono"/>
    <s v="Italy"/>
    <n v="0"/>
    <n v="4532791"/>
    <s v="A.M.A. Film"/>
    <n v="96"/>
  </r>
  <r>
    <x v="3"/>
    <x v="11"/>
    <s v="October 23, 1991 "/>
    <x v="4"/>
    <x v="0"/>
    <n v="5.3"/>
    <n v="6100"/>
    <s v="George Jackson"/>
    <s v="Reginald Hudlin"/>
    <s v="Christopher Reid"/>
    <s v="United States"/>
    <n v="5000000"/>
    <n v="19438638"/>
    <s v="Jackson/McHenry Company,The"/>
    <n v="94"/>
  </r>
  <r>
    <x v="6"/>
    <x v="11"/>
    <s v="September 27, 1991 "/>
    <x v="5"/>
    <x v="0"/>
    <n v="6.2"/>
    <n v="6700"/>
    <s v="Damian Harris"/>
    <s v="Mary Agnes Donoghue"/>
    <s v="Goldie Hawn"/>
    <s v="United States"/>
    <n v="0"/>
    <n v="28738096"/>
    <s v="Touchstone Pictures"/>
    <n v="104"/>
  </r>
  <r>
    <x v="2"/>
    <x v="11"/>
    <s v="March 15, 1991 "/>
    <x v="9"/>
    <x v="0"/>
    <n v="6"/>
    <n v="3800"/>
    <s v="Mark DiSalle"/>
    <s v="David C. Wilson"/>
    <s v="Jeff Speakman"/>
    <s v="United States"/>
    <n v="10000000"/>
    <n v="14061361"/>
    <s v="Paramount Pictures"/>
    <n v="83"/>
  </r>
  <r>
    <x v="0"/>
    <x v="11"/>
    <s v="March 15, 1991 "/>
    <x v="9"/>
    <x v="0"/>
    <n v="6.4"/>
    <n v="7000"/>
    <s v="Michael Apted"/>
    <s v="Carolyn Shelby"/>
    <s v="Gene Hackman"/>
    <s v="United States"/>
    <n v="0"/>
    <n v="28277918"/>
    <s v="Interscope Communications"/>
    <n v="110"/>
  </r>
  <r>
    <x v="6"/>
    <x v="11"/>
    <s v="February 28, 1992 "/>
    <x v="6"/>
    <x v="0"/>
    <n v="6.5"/>
    <n v="3800"/>
    <s v="Simon Moore"/>
    <s v="Simon Moore"/>
    <s v="Liam Neeson"/>
    <s v="United Kingdom"/>
    <n v="6000000"/>
    <n v="221295"/>
    <s v="Carnival Film &amp; Television"/>
    <n v="99"/>
  </r>
  <r>
    <x v="0"/>
    <x v="11"/>
    <s v="October 18, 1991 "/>
    <x v="4"/>
    <x v="6"/>
    <n v="6.8"/>
    <n v="2500"/>
    <s v="Derek Jarman"/>
    <s v="Christopher Marlowe"/>
    <s v="Steven Waddington"/>
    <s v="United Kingdom"/>
    <n v="0"/>
    <n v="706131"/>
    <s v="British Screen Productions"/>
    <n v="87"/>
  </r>
  <r>
    <x v="10"/>
    <x v="11"/>
    <s v="June 3, 1994 "/>
    <x v="0"/>
    <x v="0"/>
    <n v="6.8"/>
    <n v="2600"/>
    <s v="József Gémes"/>
    <s v="Robin Lyons"/>
    <s v="Claire Bloom"/>
    <s v="United Kingdom"/>
    <n v="10000000"/>
    <n v="2105078"/>
    <s v="Siriol Productions"/>
    <n v="82"/>
  </r>
  <r>
    <x v="0"/>
    <x v="11"/>
    <s v="September 20, 1991 "/>
    <x v="5"/>
    <x v="0"/>
    <n v="6.6"/>
    <n v="4700"/>
    <s v="Martha Coolidge"/>
    <s v="Calder Willingham"/>
    <s v="Laura Dern"/>
    <s v="United States"/>
    <n v="7500000"/>
    <n v="6266621"/>
    <s v="Carolco Pictures"/>
    <n v="112"/>
  </r>
  <r>
    <x v="3"/>
    <x v="11"/>
    <s v="May 8, 1992 "/>
    <x v="2"/>
    <x v="0"/>
    <n v="6.5"/>
    <n v="1800"/>
    <s v="Joan Micklin Silver"/>
    <s v="Frank Mugavero"/>
    <s v="Griffin Dunne"/>
    <s v="United States"/>
    <n v="0"/>
    <n v="271327"/>
    <s v="New Line Cinema"/>
    <n v="96"/>
  </r>
  <r>
    <x v="1"/>
    <x v="11"/>
    <s v="May 1, 1992 "/>
    <x v="2"/>
    <x v="0"/>
    <n v="6.2"/>
    <n v="6500"/>
    <s v="Franc Roddam"/>
    <s v="Patrick Meyers"/>
    <s v="Michael Biehn"/>
    <s v="United Kingdom"/>
    <n v="0"/>
    <n v="3106559"/>
    <s v="Paramount Pictures"/>
    <n v="104"/>
  </r>
  <r>
    <x v="0"/>
    <x v="11"/>
    <s v="August 30, 1991 "/>
    <x v="8"/>
    <x v="6"/>
    <n v="6.9"/>
    <n v="6100"/>
    <s v="Peter Greenaway"/>
    <s v="William Shakespeare"/>
    <s v="John Gielgud"/>
    <s v="United Kingdom"/>
    <n v="0"/>
    <n v="1750301"/>
    <s v="Allarts"/>
    <n v="124"/>
  </r>
  <r>
    <x v="3"/>
    <x v="11"/>
    <s v="August 9, 1991 "/>
    <x v="8"/>
    <x v="0"/>
    <n v="5.8"/>
    <n v="6700"/>
    <s v="Nadia Tass"/>
    <s v="Francis Veber"/>
    <s v="Martin Short"/>
    <s v="United States"/>
    <n v="17010000"/>
    <n v="24941969"/>
    <s v="Hivemind"/>
    <n v="96"/>
  </r>
  <r>
    <x v="2"/>
    <x v="11"/>
    <s v="May 10, 1991 "/>
    <x v="2"/>
    <x v="0"/>
    <n v="5.9"/>
    <n v="9000"/>
    <s v="Richard Franklin"/>
    <s v="Robert T. Megginson"/>
    <s v="Bryan Brown"/>
    <s v="United States"/>
    <n v="16400000"/>
    <n v="21082165"/>
    <s v="Orion Pictures"/>
    <n v="108"/>
  </r>
  <r>
    <x v="3"/>
    <x v="11"/>
    <d v="1992-07-01T00:00:00"/>
    <x v="37"/>
    <x v="0"/>
    <n v="6.7"/>
    <n v="3300"/>
    <s v="Atom Egoyan"/>
    <s v="Atom Egoyan"/>
    <s v="Elias Koteas"/>
    <s v="Canada"/>
    <n v="0"/>
    <n v="396573"/>
    <s v="Alliance Entertainment"/>
    <n v="102"/>
  </r>
  <r>
    <x v="16"/>
    <x v="11"/>
    <s v="April 19, 1991 "/>
    <x v="7"/>
    <x v="0"/>
    <n v="5.7"/>
    <n v="8400"/>
    <s v="Alan Rudolph"/>
    <s v="William Reilly"/>
    <s v="Demi Moore"/>
    <s v="United States"/>
    <n v="8000000"/>
    <n v="18784957"/>
    <s v="Columbia Pictures"/>
    <n v="103"/>
  </r>
  <r>
    <x v="3"/>
    <x v="11"/>
    <s v="July 26, 1991 "/>
    <x v="1"/>
    <x v="0"/>
    <n v="5.4"/>
    <n v="3700"/>
    <s v="Maurice Phillips"/>
    <s v="Ziggy Steinberg"/>
    <s v="Richard Pryor"/>
    <s v="United States"/>
    <n v="17000000"/>
    <n v="2865916"/>
    <s v="TriStar Pictures"/>
    <n v="98"/>
  </r>
  <r>
    <x v="3"/>
    <x v="11"/>
    <s v="November 27, 1991 "/>
    <x v="10"/>
    <x v="0"/>
    <n v="6.4"/>
    <n v="5300"/>
    <s v="Mark Rydell"/>
    <s v="Neal Jimenez"/>
    <s v="Bette Midler"/>
    <s v="United States"/>
    <n v="40000000"/>
    <n v="23202444"/>
    <s v="All Girl Productions"/>
    <n v="138"/>
  </r>
  <r>
    <x v="2"/>
    <x v="11"/>
    <s v="August 30, 1991 "/>
    <x v="8"/>
    <x v="0"/>
    <n v="4.0999999999999996"/>
    <n v="3000"/>
    <s v="Sylvio Tabet"/>
    <s v="Andre Norton"/>
    <s v="Marc Singer"/>
    <s v="United States"/>
    <n v="6000000"/>
    <n v="869325"/>
    <s v="Les Films 21"/>
    <n v="107"/>
  </r>
  <r>
    <x v="2"/>
    <x v="11"/>
    <s v="September 20, 1991 "/>
    <x v="5"/>
    <x v="0"/>
    <n v="4.8"/>
    <n v="1700"/>
    <s v="James Glickenhaus"/>
    <s v="James Glickenhaus"/>
    <s v="Christopher Walken"/>
    <s v="United States"/>
    <n v="0"/>
    <n v="456127"/>
    <s v="Marble Hall"/>
    <n v="102"/>
  </r>
  <r>
    <x v="2"/>
    <x v="11"/>
    <s v="January 18, 1991 "/>
    <x v="11"/>
    <x v="0"/>
    <n v="4.9000000000000004"/>
    <n v="2100"/>
    <s v="Duncan Gibbins"/>
    <s v="Duncan Gibbins"/>
    <s v="Gregory Hines"/>
    <s v="United States"/>
    <n v="13000000"/>
    <n v="5451119"/>
    <s v="Nelson Entertainment"/>
    <n v="99"/>
  </r>
  <r>
    <x v="3"/>
    <x v="11"/>
    <s v="May 3, 1991 "/>
    <x v="2"/>
    <x v="0"/>
    <n v="5.9"/>
    <n v="2000"/>
    <s v="Bill Duke"/>
    <s v="Chester Himes"/>
    <s v="Forest Whitaker"/>
    <s v="United Kingdom"/>
    <n v="8000000"/>
    <n v="10438504"/>
    <s v="Palace Pictures"/>
    <n v="115"/>
  </r>
  <r>
    <x v="0"/>
    <x v="11"/>
    <s v="December 20, 1991 "/>
    <x v="3"/>
    <x v="0"/>
    <n v="7.2"/>
    <n v="6400"/>
    <s v="Akira Kurosawa"/>
    <s v="Kiyoko Murata"/>
    <s v="Sachiko Murase"/>
    <s v="Japan"/>
    <n v="0"/>
    <n v="516431"/>
    <s v="Feature Film Enterprise II"/>
    <n v="98"/>
  </r>
  <r>
    <x v="2"/>
    <x v="11"/>
    <s v="June 14, 1991 "/>
    <x v="0"/>
    <x v="0"/>
    <n v="4.5"/>
    <n v="5400"/>
    <s v="Albert Pyun"/>
    <s v="Mark DiSalle"/>
    <s v="Sasha Mitchell"/>
    <s v="United States"/>
    <n v="0"/>
    <n v="1250712"/>
    <s v="Kings Road Entertainment"/>
    <n v="90"/>
  </r>
  <r>
    <x v="2"/>
    <x v="11"/>
    <s v="July 26, 1991 "/>
    <x v="1"/>
    <x v="0"/>
    <n v="5"/>
    <n v="4800"/>
    <s v="Jeff Kanew"/>
    <s v="Sara Paretsky"/>
    <s v="Kathleen Turner"/>
    <s v="United States"/>
    <n v="0"/>
    <n v="11128309"/>
    <s v="Hollywood Pictures"/>
    <n v="89"/>
  </r>
  <r>
    <x v="3"/>
    <x v="11"/>
    <s v="October 4, 1991 "/>
    <x v="4"/>
    <x v="0"/>
    <n v="5.6"/>
    <n v="5400"/>
    <s v="Rod Daniel"/>
    <s v="Sam Simon"/>
    <s v="Joe Pesci"/>
    <s v="United States"/>
    <n v="22000000"/>
    <n v="11000863"/>
    <s v="Largo Entertainment"/>
    <n v="95"/>
  </r>
  <r>
    <x v="0"/>
    <x v="11"/>
    <s v="March 20, 1992 "/>
    <x v="9"/>
    <x v="0"/>
    <n v="7.2"/>
    <n v="6300"/>
    <s v="Jocelyn Moorhouse"/>
    <s v="Jocelyn Moorhouse"/>
    <s v="Hugo Weaving"/>
    <s v="Australia"/>
    <n v="0"/>
    <n v="524668"/>
    <s v="House &amp; Moorhouse Films"/>
    <n v="86"/>
  </r>
  <r>
    <x v="0"/>
    <x v="11"/>
    <s v="December 6, 1991 "/>
    <x v="3"/>
    <x v="0"/>
    <n v="6.8"/>
    <n v="3100"/>
    <s v="Hector Babenco"/>
    <s v="Peter Matthiessen"/>
    <s v="Tom Berenger"/>
    <s v="United States"/>
    <n v="36000000"/>
    <n v="1345903"/>
    <s v="The Saul Zaentz Company"/>
    <n v="189"/>
  </r>
  <r>
    <x v="0"/>
    <x v="11"/>
    <s v="March 15, 1991 "/>
    <x v="9"/>
    <x v="0"/>
    <n v="6.3"/>
    <n v="5000"/>
    <s v="Herbert Ross"/>
    <s v="Kevin Wade"/>
    <s v="John Cusack"/>
    <s v="United States"/>
    <n v="20000000"/>
    <n v="418807"/>
    <s v="Paramount Pictures"/>
    <n v="111"/>
  </r>
  <r>
    <x v="5"/>
    <x v="11"/>
    <d v="1991-05-01T00:00:00"/>
    <x v="26"/>
    <x v="0"/>
    <n v="6.9"/>
    <n v="4800"/>
    <s v="James Lapine"/>
    <s v="Sarah Kernochan"/>
    <s v="Judy Davis"/>
    <s v="United States"/>
    <n v="0"/>
    <n v="4076211"/>
    <s v="C.L.G. Films"/>
    <n v="107"/>
  </r>
  <r>
    <x v="6"/>
    <x v="11"/>
    <s v="April 26, 1991 "/>
    <x v="7"/>
    <x v="0"/>
    <n v="5.7"/>
    <n v="5100"/>
    <s v="James Dearden"/>
    <s v="Ira Levin"/>
    <s v="Matt Dillon"/>
    <s v="United Kingdom"/>
    <n v="15000000"/>
    <n v="15429177"/>
    <s v="Universal Pictures"/>
    <n v="94"/>
  </r>
  <r>
    <x v="0"/>
    <x v="11"/>
    <s v="March 15, 1991 "/>
    <x v="9"/>
    <x v="0"/>
    <n v="6.5"/>
    <n v="8000"/>
    <s v="Irwin Winkler"/>
    <s v="Irwin Winkler"/>
    <s v="Robert De Niro"/>
    <s v="United States"/>
    <n v="0"/>
    <n v="9480198"/>
    <s v="Warner Bros."/>
    <n v="105"/>
  </r>
  <r>
    <x v="4"/>
    <x v="11"/>
    <s v="March 22, 1991 "/>
    <x v="9"/>
    <x v="0"/>
    <n v="5.2"/>
    <n v="2700"/>
    <s v="Frank De Felitta"/>
    <s v="Joyce Selznick"/>
    <s v="Sharon Stone"/>
    <s v="United States"/>
    <n v="0"/>
    <n v="2368"/>
    <s v="DDM Film Corporation"/>
    <n v="105"/>
  </r>
  <r>
    <x v="0"/>
    <x v="11"/>
    <s v="February 28, 1992 "/>
    <x v="6"/>
    <x v="0"/>
    <n v="6.4"/>
    <n v="2100"/>
    <s v="Charles Sturridge"/>
    <s v="E.M. Forster"/>
    <s v="Helena Bonham Carter"/>
    <s v="United Kingdom"/>
    <n v="0"/>
    <n v="1403033"/>
    <s v="Sovereign Pictures"/>
    <n v="116"/>
  </r>
  <r>
    <x v="5"/>
    <x v="11"/>
    <s v="December 18, 1991 "/>
    <x v="3"/>
    <x v="8"/>
    <n v="7.5"/>
    <n v="6800"/>
    <s v="Alain Corneau"/>
    <s v="Pascal Quignard"/>
    <s v="Gérard Depardieu"/>
    <s v="France"/>
    <n v="0"/>
    <n v="3089497"/>
    <s v="Film Par Film"/>
    <n v="115"/>
  </r>
  <r>
    <x v="2"/>
    <x v="11"/>
    <s v="October 25, 1991 "/>
    <x v="4"/>
    <x v="0"/>
    <n v="5.4"/>
    <n v="3700"/>
    <s v="Aaron Norris"/>
    <s v="Robert Geoffrion"/>
    <s v="Chuck Norris"/>
    <s v="United States"/>
    <n v="0"/>
    <n v="4654288"/>
    <s v="Cannon Pictures"/>
    <n v="95"/>
  </r>
  <r>
    <x v="1"/>
    <x v="11"/>
    <s v="August 9, 1991 "/>
    <x v="8"/>
    <x v="0"/>
    <n v="4.9000000000000004"/>
    <n v="2700"/>
    <s v="Matthew Robbins"/>
    <s v="Jim Strain"/>
    <s v="Cindy Williams"/>
    <s v="United States"/>
    <n v="10000000"/>
    <n v="8667684"/>
    <s v="TriStar Pictures"/>
    <n v="89"/>
  </r>
  <r>
    <x v="3"/>
    <x v="11"/>
    <s v="February 1, 1991 "/>
    <x v="6"/>
    <x v="0"/>
    <n v="5.9"/>
    <n v="1500"/>
    <s v="Steve Rash"/>
    <s v="Tony Spiridakis"/>
    <s v="Kevin Bacon"/>
    <s v="United States"/>
    <n v="0"/>
    <n v="612781"/>
    <s v="Carolco Pictures"/>
    <n v="100"/>
  </r>
  <r>
    <x v="4"/>
    <x v="11"/>
    <s v="August 2, 1991 "/>
    <x v="8"/>
    <x v="0"/>
    <n v="5.6"/>
    <n v="4100"/>
    <s v="Eric Red"/>
    <s v="Pierre Boileau"/>
    <s v="Jeff Fahey"/>
    <s v="United States"/>
    <n v="10000000"/>
    <n v="9188150"/>
    <s v="Paramount Pictures"/>
    <n v="88"/>
  </r>
  <r>
    <x v="2"/>
    <x v="11"/>
    <s v="May 3, 1991 "/>
    <x v="2"/>
    <x v="0"/>
    <n v="5.9"/>
    <n v="3900"/>
    <s v="Heywood Gould"/>
    <s v="Heywood Gould"/>
    <s v="Michael Keaton"/>
    <s v="United States"/>
    <n v="4000000"/>
    <n v="11276846"/>
    <s v="Hollywood Pictures"/>
    <n v="114"/>
  </r>
  <r>
    <x v="2"/>
    <x v="11"/>
    <s v="November 1, 1991 "/>
    <x v="10"/>
    <x v="0"/>
    <n v="5.6"/>
    <n v="2500"/>
    <s v="John Frankenheimer"/>
    <s v="Michael Mewshaw"/>
    <s v="Andrew McCarthy"/>
    <s v="United States"/>
    <n v="0"/>
    <n v="1182273"/>
    <s v="Initial Films"/>
    <n v="111"/>
  </r>
  <r>
    <x v="3"/>
    <x v="11"/>
    <s v="November 8, 1991 "/>
    <x v="10"/>
    <x v="0"/>
    <n v="5.5"/>
    <n v="1900"/>
    <s v="Kevin Hooks"/>
    <s v="Pam Gibson"/>
    <s v="Tommy Davidson"/>
    <s v="United States"/>
    <n v="0"/>
    <n v="7683267"/>
    <s v="Island World"/>
    <n v="83"/>
  </r>
  <r>
    <x v="3"/>
    <x v="11"/>
    <s v="November 6, 1992 "/>
    <x v="10"/>
    <x v="0"/>
    <n v="6.2"/>
    <n v="1700"/>
    <s v="Mark Joffe"/>
    <s v="Max Dann"/>
    <s v="Anthony Hopkins"/>
    <s v="Australia"/>
    <n v="0"/>
    <n v="179469"/>
    <s v="Australian Film Finance Corporation (AFFC)"/>
    <n v="85"/>
  </r>
  <r>
    <x v="3"/>
    <x v="11"/>
    <s v="November 8, 1991 "/>
    <x v="10"/>
    <x v="0"/>
    <n v="6"/>
    <n v="4600"/>
    <s v="Robert Lieberman"/>
    <s v="Thom Eberhardt"/>
    <s v="Harley Jane Kozak"/>
    <s v="United States"/>
    <n v="0"/>
    <n v="14812144"/>
    <s v="Paramount Pictures"/>
    <n v="92"/>
  </r>
  <r>
    <x v="3"/>
    <x v="11"/>
    <s v="November 1, 1991 "/>
    <x v="10"/>
    <x v="0"/>
    <n v="7.3"/>
    <n v="2700"/>
    <s v="George Gallo"/>
    <s v="Frank Pesce"/>
    <s v="Anthony LaPaglia"/>
    <s v="Japan"/>
    <n v="0"/>
    <n v="2120564"/>
    <s v="JVC Entertainment Networks"/>
    <n v="101"/>
  </r>
  <r>
    <x v="0"/>
    <x v="11"/>
    <s v="October 4, 1991 "/>
    <x v="4"/>
    <x v="0"/>
    <n v="5.3"/>
    <n v="1800"/>
    <s v="Jeffrey Hornaday"/>
    <s v="Joe Gayton"/>
    <s v="John Travolta"/>
    <s v="United States"/>
    <n v="0"/>
    <n v="3547684"/>
    <s v="Robert Simonds Productions"/>
    <n v="89"/>
  </r>
  <r>
    <x v="0"/>
    <x v="11"/>
    <s v="December 27, 1991 "/>
    <x v="3"/>
    <x v="0"/>
    <n v="6.6"/>
    <n v="2300"/>
    <s v="Julie Dash"/>
    <s v="Julie Dash"/>
    <s v="Cora Lee Day"/>
    <s v="United States"/>
    <n v="0"/>
    <n v="1689723"/>
    <s v="Geechee Girls"/>
    <n v="113"/>
  </r>
  <r>
    <x v="3"/>
    <x v="11"/>
    <s v="February 1, 1991 "/>
    <x v="6"/>
    <x v="0"/>
    <n v="6.5"/>
    <n v="4100"/>
    <s v="Lasse Hallström"/>
    <s v="Malia Scotch Marmo"/>
    <s v="Richard Dreyfuss"/>
    <s v="United States"/>
    <n v="16000000"/>
    <n v="14851083"/>
    <s v="Cinecom Entertainment Group"/>
    <n v="115"/>
  </r>
  <r>
    <x v="3"/>
    <x v="11"/>
    <s v="December 25, 1992 "/>
    <x v="3"/>
    <x v="25"/>
    <n v="6.9"/>
    <n v="3500"/>
    <s v="Alfonso Cuarón"/>
    <s v="Alfonso Cuarón"/>
    <s v="Daniel Giménez Cacho"/>
    <s v="Mexico"/>
    <n v="0"/>
    <n v="9915"/>
    <s v="Esperanto Filmoj"/>
    <n v="94"/>
  </r>
  <r>
    <x v="2"/>
    <x v="11"/>
    <s v="October 11, 1991 "/>
    <x v="4"/>
    <x v="0"/>
    <n v="5.0999999999999996"/>
    <n v="1100"/>
    <s v="Sidney J. Furie"/>
    <s v="Sidney J. Furie"/>
    <s v="Ken Wahl"/>
    <s v="United States"/>
    <n v="19000000"/>
    <n v="939277"/>
    <s v="Nelson Entertainment"/>
    <n v="96"/>
  </r>
  <r>
    <x v="2"/>
    <x v="11"/>
    <s v="February 1, 1991 "/>
    <x v="6"/>
    <x v="0"/>
    <n v="6.2"/>
    <n v="2600"/>
    <s v="Geoff Burrowes"/>
    <s v="Dennis Shryack"/>
    <s v="Patrick Dempsey"/>
    <s v="United States"/>
    <n v="16000000"/>
    <n v="4409328"/>
    <s v="Hollywood Pictures"/>
    <n v="91"/>
  </r>
  <r>
    <x v="0"/>
    <x v="11"/>
    <s v="October 4, 1991 "/>
    <x v="4"/>
    <x v="0"/>
    <n v="6.7"/>
    <n v="2700"/>
    <s v="Mary Agnes Donoghue"/>
    <s v="Mary Agnes Donoghue"/>
    <s v="Melanie Griffith"/>
    <s v="United States"/>
    <n v="0"/>
    <n v="18634643"/>
    <s v="Grand Highway Productions"/>
    <n v="111"/>
  </r>
  <r>
    <x v="0"/>
    <x v="11"/>
    <s v="December 25, 1991 "/>
    <x v="3"/>
    <x v="0"/>
    <n v="6.6"/>
    <n v="3600"/>
    <s v="Claude Chabrol"/>
    <s v="Gustave Flaubert"/>
    <s v="Isabelle Huppert"/>
    <s v="France"/>
    <n v="0"/>
    <n v="1942423"/>
    <s v="MK2 Productions"/>
    <n v="143"/>
  </r>
  <r>
    <x v="2"/>
    <x v="11"/>
    <s v="September 6, 1991 "/>
    <x v="5"/>
    <x v="0"/>
    <n v="5.6"/>
    <n v="2600"/>
    <s v="Nicholas Meyer"/>
    <s v="Nicholas Meyer"/>
    <s v="Gene Hackman"/>
    <s v="United States"/>
    <n v="18000000"/>
    <n v="1501785"/>
    <s v="Pathé Entertainment"/>
    <n v="98"/>
  </r>
  <r>
    <x v="0"/>
    <x v="11"/>
    <s v="June 28, 1991 "/>
    <x v="0"/>
    <x v="6"/>
    <n v="6"/>
    <n v="796"/>
    <s v="Robert M. Young"/>
    <s v="David Himmelstein"/>
    <s v="Edward James Olmos"/>
    <s v="United States"/>
    <n v="0"/>
    <n v="336396"/>
    <s v="Paramount Pictures"/>
    <n v="91"/>
  </r>
  <r>
    <x v="6"/>
    <x v="11"/>
    <s v="November 15, 1991 "/>
    <x v="10"/>
    <x v="6"/>
    <n v="7.3"/>
    <n v="2300"/>
    <s v="John Sayles"/>
    <s v="John Sayles"/>
    <s v="Vincent Spano"/>
    <s v="United States"/>
    <n v="3000000"/>
    <n v="1345015"/>
    <s v="Esperanza Films Inc."/>
    <n v="129"/>
  </r>
  <r>
    <x v="3"/>
    <x v="11"/>
    <s v="February 12, 1993 "/>
    <x v="6"/>
    <x v="0"/>
    <n v="7.1"/>
    <n v="4300"/>
    <s v="Ken Loach"/>
    <s v="Bill Jesse"/>
    <s v="Robert Carlyle"/>
    <s v="United Kingdom"/>
    <n v="0"/>
    <n v="295444"/>
    <s v="Parallax Pictures"/>
    <n v="95"/>
  </r>
  <r>
    <x v="3"/>
    <x v="11"/>
    <s v="April 12, 1991 "/>
    <x v="7"/>
    <x v="0"/>
    <n v="5.7"/>
    <n v="2000"/>
    <s v="Michael Lindsay-Hogg"/>
    <s v="Michael Lindsay-Hogg"/>
    <s v="John Malkovich"/>
    <s v="United Kingdom"/>
    <n v="0"/>
    <n v="5136759"/>
    <s v="Avenue Pictures"/>
    <n v="103"/>
  </r>
  <r>
    <x v="16"/>
    <x v="11"/>
    <d v="1991-11-01T00:00:00"/>
    <x v="33"/>
    <x v="0"/>
    <n v="5.9"/>
    <n v="1500"/>
    <s v="Mike Figgis"/>
    <s v="Mike Figgis"/>
    <s v="Kevin Anderson"/>
    <s v="United States"/>
    <n v="6900000"/>
    <n v="133645"/>
    <s v="Initial Entertainment Group (IEG)"/>
    <n v="112"/>
  </r>
  <r>
    <x v="0"/>
    <x v="11"/>
    <s v="January 31, 1992 "/>
    <x v="11"/>
    <x v="0"/>
    <n v="6.7"/>
    <n v="3100"/>
    <s v="Volker Schlöndorff"/>
    <s v="Max Frisch"/>
    <s v="Sam Shepard"/>
    <s v="Germany"/>
    <n v="0"/>
    <n v="516517"/>
    <s v="Bioskop Film"/>
    <n v="117"/>
  </r>
  <r>
    <x v="0"/>
    <x v="11"/>
    <s v="March 6, 1991 "/>
    <x v="9"/>
    <x v="0"/>
    <n v="7.1"/>
    <n v="2700"/>
    <s v="Radha Bharadwaj"/>
    <s v="Radha Bharadwaj"/>
    <s v="Madeleine Stowe"/>
    <s v="United States"/>
    <n v="4000000"/>
    <n v="259012"/>
    <s v="Imagine Entertainment"/>
    <n v="89"/>
  </r>
  <r>
    <x v="2"/>
    <x v="11"/>
    <s v="May 25, 1991 "/>
    <x v="2"/>
    <x v="11"/>
    <n v="5.4"/>
    <n v="1600"/>
    <s v="Avi Nesher"/>
    <s v="Avi Nesher"/>
    <s v="Michael Biehn"/>
    <s v="United States"/>
    <n v="6000000"/>
    <m/>
    <s v="Raffaella Productions"/>
    <n v="96"/>
  </r>
  <r>
    <x v="0"/>
    <x v="11"/>
    <s v="September 6, 1991 "/>
    <x v="5"/>
    <x v="0"/>
    <n v="6"/>
    <n v="945"/>
    <s v="Michael Bortman"/>
    <s v="Robert Boswell"/>
    <s v="Peter Berg"/>
    <s v="United States"/>
    <n v="0"/>
    <n v="30964"/>
    <s v="A&amp;M Films"/>
    <n v="113"/>
  </r>
  <r>
    <x v="0"/>
    <x v="11"/>
    <s v="March 29, 1991 "/>
    <x v="9"/>
    <x v="0"/>
    <n v="4.5999999999999996"/>
    <n v="1100"/>
    <s v="Rodman Flender"/>
    <s v="John Brancato"/>
    <s v="Brooke Adams"/>
    <s v="United States"/>
    <n v="0"/>
    <n v="1159578"/>
    <s v="Califilm"/>
    <n v="83"/>
  </r>
  <r>
    <x v="5"/>
    <x v="11"/>
    <s v="October 30, 1992 "/>
    <x v="4"/>
    <x v="0"/>
    <n v="7.2"/>
    <n v="2800"/>
    <s v="Maurice Pialat"/>
    <s v="Maurice Pialat"/>
    <s v="Jacques Dutronc"/>
    <s v="France"/>
    <n v="0"/>
    <n v="193205"/>
    <s v="Erato Films"/>
    <n v="158"/>
  </r>
  <r>
    <x v="0"/>
    <x v="11"/>
    <s v="September 20, 1991 "/>
    <x v="5"/>
    <x v="0"/>
    <n v="6.4"/>
    <n v="1700"/>
    <s v="W.D. Richter"/>
    <s v="Mark Andrus"/>
    <s v="Peter Berg"/>
    <s v="United States"/>
    <n v="14000000"/>
    <n v="8906823"/>
    <s v="Castle Rock Entertainment"/>
    <n v="99"/>
  </r>
  <r>
    <x v="2"/>
    <x v="11"/>
    <s v="April 12, 1991 "/>
    <x v="7"/>
    <x v="20"/>
    <n v="7"/>
    <n v="2800"/>
    <s v="Vicente Aranda"/>
    <s v="Álvaro del Amo"/>
    <s v="Victoria Abril"/>
    <s v="Spain"/>
    <n v="0"/>
    <n v="1407309"/>
    <s v="Pedro Costa Producciones Cinematográficas"/>
    <n v="103"/>
  </r>
  <r>
    <x v="3"/>
    <x v="11"/>
    <s v="October 24, 1991 "/>
    <x v="4"/>
    <x v="13"/>
    <n v="7.2"/>
    <n v="10000"/>
    <s v="Roberto Benigni"/>
    <s v="Roberto Benigni"/>
    <s v="Roberto Benigni"/>
    <s v="Italy"/>
    <n v="0"/>
    <n v="626057"/>
    <s v="Cecchi Gori Group Tiger Cinematografica"/>
    <n v="102"/>
  </r>
  <r>
    <x v="3"/>
    <x v="11"/>
    <s v="October 11, 1991 "/>
    <x v="4"/>
    <x v="0"/>
    <n v="6.4"/>
    <n v="1100"/>
    <s v="Lewis Gilbert"/>
    <s v="Richard Harris"/>
    <s v="Liza Minnelli"/>
    <s v="United States"/>
    <n v="0"/>
    <n v="246000"/>
    <s v="Paramount Pictures"/>
    <n v="106"/>
  </r>
  <r>
    <x v="5"/>
    <x v="11"/>
    <s v="December 25, 1991 "/>
    <x v="3"/>
    <x v="0"/>
    <n v="7.1"/>
    <n v="2000"/>
    <s v="Andrey Konchalovskiy"/>
    <s v="Andrey Konchalovskiy"/>
    <s v="Tom Hulce"/>
    <s v="Italy"/>
    <n v="0"/>
    <n v="93292"/>
    <s v="Numero Uno International"/>
    <n v="137"/>
  </r>
  <r>
    <x v="3"/>
    <x v="11"/>
    <s v="October 23, 1991 "/>
    <x v="4"/>
    <x v="8"/>
    <n v="6.1"/>
    <n v="2600"/>
    <s v="Gérard Lauzier"/>
    <s v="Gérard Lauzier"/>
    <s v="Gérard Depardieu"/>
    <s v="France"/>
    <n v="0"/>
    <m/>
    <s v="Film Par Film"/>
    <n v="105"/>
  </r>
  <r>
    <x v="16"/>
    <x v="11"/>
    <s v="August 23, 1991 "/>
    <x v="8"/>
    <x v="0"/>
    <n v="5.6"/>
    <n v="815"/>
    <s v="Martin Campbell"/>
    <s v="James Cresson"/>
    <s v="Barbara Hershey"/>
    <s v="United States"/>
    <n v="0"/>
    <n v="6413375"/>
    <s v="New Visions Pictures"/>
    <n v="104"/>
  </r>
  <r>
    <x v="6"/>
    <x v="12"/>
    <s v="September 2, 1992 "/>
    <x v="5"/>
    <x v="8"/>
    <n v="8.3000000000000007"/>
    <n v="943000"/>
    <s v="Quentin Tarantino"/>
    <s v="Quentin Tarantino"/>
    <s v="Harvey Keitel"/>
    <s v="United States"/>
    <n v="1200000"/>
    <n v="2913644"/>
    <s v="Live Entertainment"/>
    <n v="99"/>
  </r>
  <r>
    <x v="0"/>
    <x v="12"/>
    <s v="March 20, 1992 "/>
    <x v="9"/>
    <x v="0"/>
    <n v="7"/>
    <n v="186000"/>
    <s v="Paul Verhoeven"/>
    <s v="Joe Eszterhas"/>
    <s v="Michael Douglas"/>
    <s v="United States"/>
    <n v="49000000"/>
    <n v="352927224"/>
    <s v="Carolco Pictures"/>
    <n v="127"/>
  </r>
  <r>
    <x v="4"/>
    <x v="12"/>
    <s v="October 16, 1992 "/>
    <x v="4"/>
    <x v="0"/>
    <n v="6.6"/>
    <n v="74000"/>
    <s v="Bernard Rose"/>
    <s v="Clive Barker"/>
    <s v="Virginia Madsen"/>
    <s v="United States"/>
    <n v="6000000"/>
    <n v="25795897"/>
    <s v="Candyman Films"/>
    <n v="99"/>
  </r>
  <r>
    <x v="3"/>
    <x v="12"/>
    <s v="March 13, 1992 "/>
    <x v="9"/>
    <x v="0"/>
    <n v="7.6"/>
    <n v="112000"/>
    <s v="Jonathan Lynn"/>
    <s v="Dale Launer"/>
    <s v="Joe Pesci"/>
    <s v="United States"/>
    <n v="11000000"/>
    <n v="64088552"/>
    <s v="Twentieth Century Fox"/>
    <n v="120"/>
  </r>
  <r>
    <x v="2"/>
    <x v="12"/>
    <s v="September 25, 1992 "/>
    <x v="5"/>
    <x v="0"/>
    <n v="7.7"/>
    <n v="156000"/>
    <s v="Michael Mann"/>
    <s v="James Fenimore Cooper"/>
    <s v="Daniel Day-Lewis"/>
    <s v="United States"/>
    <n v="40000000"/>
    <n v="75505856"/>
    <s v="Morgan Creek Entertainment"/>
    <n v="112"/>
  </r>
  <r>
    <x v="4"/>
    <x v="12"/>
    <s v="November 13, 1992 "/>
    <x v="10"/>
    <x v="0"/>
    <n v="7.4"/>
    <n v="199000"/>
    <s v="Francis Ford Coppola"/>
    <s v="Bram Stoker"/>
    <s v="Gary Oldman"/>
    <s v="United Kingdom"/>
    <n v="40000000"/>
    <n v="215862692"/>
    <s v="American Zoetrope"/>
    <n v="128"/>
  </r>
  <r>
    <x v="0"/>
    <x v="12"/>
    <s v="August 7, 1992 "/>
    <x v="8"/>
    <x v="0"/>
    <n v="8.1999999999999993"/>
    <n v="385000"/>
    <s v="Clint Eastwood"/>
    <s v="David Webb Peoples"/>
    <s v="Clint Eastwood"/>
    <s v="United States"/>
    <n v="14400000"/>
    <n v="159157447"/>
    <s v="Warner Bros."/>
    <n v="130"/>
  </r>
  <r>
    <x v="0"/>
    <x v="12"/>
    <s v="December 11, 1992 "/>
    <x v="3"/>
    <x v="0"/>
    <n v="7.7"/>
    <n v="242000"/>
    <s v="Rob Reiner"/>
    <s v="Aaron Sorkin"/>
    <s v="Tom Cruise"/>
    <s v="United States"/>
    <n v="41000000"/>
    <n v="243240178"/>
    <s v="Columbia Pictures"/>
    <n v="138"/>
  </r>
  <r>
    <x v="3"/>
    <x v="12"/>
    <s v="July 1, 1992 "/>
    <x v="1"/>
    <x v="0"/>
    <n v="7.3"/>
    <n v="97000"/>
    <s v="Penny Marshall"/>
    <s v="Kim Wilson"/>
    <s v="Tom Hanks"/>
    <s v="United States"/>
    <n v="40000000"/>
    <n v="132440069"/>
    <s v="Columbia Pictures"/>
    <n v="128"/>
  </r>
  <r>
    <x v="2"/>
    <x v="12"/>
    <s v="November 25, 1992 "/>
    <x v="10"/>
    <x v="0"/>
    <n v="6.3"/>
    <n v="124000"/>
    <s v="Mick Jackson"/>
    <s v="Lawrence Kasdan"/>
    <s v="Kevin Costner"/>
    <s v="United States"/>
    <n v="25000000"/>
    <n v="411006740"/>
    <s v="Kasdan Pictures"/>
    <n v="129"/>
  </r>
  <r>
    <x v="0"/>
    <x v="12"/>
    <s v="January 8, 1993 "/>
    <x v="11"/>
    <x v="0"/>
    <n v="8"/>
    <n v="274000"/>
    <s v="Martin Brest"/>
    <s v="Giovanni Arpino"/>
    <s v="Al Pacino"/>
    <s v="United States"/>
    <n v="31000000"/>
    <n v="134095253"/>
    <s v="Universal Pictures"/>
    <n v="156"/>
  </r>
  <r>
    <x v="2"/>
    <x v="12"/>
    <s v="June 19, 1992 "/>
    <x v="0"/>
    <x v="0"/>
    <n v="7"/>
    <n v="280000"/>
    <s v="Tim Burton"/>
    <s v="Bob Kane"/>
    <s v="Michael Keaton"/>
    <s v="United States"/>
    <n v="80000000"/>
    <n v="266892996"/>
    <s v="Warner Bros."/>
    <n v="126"/>
  </r>
  <r>
    <x v="3"/>
    <x v="12"/>
    <s v="October 2, 1992 "/>
    <x v="4"/>
    <x v="0"/>
    <n v="6.6"/>
    <n v="62000"/>
    <s v="Stephen Herek"/>
    <s v="Steven Brill"/>
    <s v="Emilio Estevez"/>
    <s v="United States"/>
    <n v="10000000"/>
    <n v="50752337"/>
    <s v="Avnet/Kerner Productions"/>
    <n v="104"/>
  </r>
  <r>
    <x v="10"/>
    <x v="12"/>
    <s v="November 25, 1992 "/>
    <x v="10"/>
    <x v="0"/>
    <n v="8"/>
    <n v="382000"/>
    <s v="Ron Clements"/>
    <s v="Ron Clements"/>
    <s v="Scott Weinger"/>
    <s v="United States"/>
    <n v="28000000"/>
    <n v="504050219"/>
    <s v="Walt Disney Pictures"/>
    <n v="90"/>
  </r>
  <r>
    <x v="3"/>
    <x v="12"/>
    <s v="May 29, 1992 "/>
    <x v="2"/>
    <x v="0"/>
    <n v="6.4"/>
    <n v="91000"/>
    <s v="Emile Ardolino"/>
    <s v="Paul Rudnick"/>
    <s v="Whoopi Goldberg"/>
    <s v="United States"/>
    <n v="31000000"/>
    <n v="231605150"/>
    <s v="Touchstone Pictures"/>
    <n v="100"/>
  </r>
  <r>
    <x v="2"/>
    <x v="12"/>
    <s v="May 22, 1992 "/>
    <x v="2"/>
    <x v="0"/>
    <n v="6.5"/>
    <n v="284000"/>
    <s v="David Fincher"/>
    <s v="Dan O'Bannon"/>
    <s v="Sigourney Weaver"/>
    <s v="United States"/>
    <n v="50000000"/>
    <n v="159814498"/>
    <s v="Twentieth Century Fox"/>
    <n v="114"/>
  </r>
  <r>
    <x v="3"/>
    <x v="12"/>
    <s v="July 31, 1992 "/>
    <x v="1"/>
    <x v="0"/>
    <n v="6.6"/>
    <n v="108000"/>
    <s v="Robert Zemeckis"/>
    <s v="Martin Donovan"/>
    <s v="Meryl Streep"/>
    <s v="United States"/>
    <n v="55000000"/>
    <n v="149022650"/>
    <s v="Universal Pictures"/>
    <n v="104"/>
  </r>
  <r>
    <x v="1"/>
    <x v="12"/>
    <s v="May 22, 1992 "/>
    <x v="2"/>
    <x v="0"/>
    <n v="6.6"/>
    <n v="60000"/>
    <s v="Ron Howard"/>
    <s v="Bob Dolman"/>
    <s v="Tom Cruise"/>
    <s v="United States"/>
    <n v="60000000"/>
    <n v="137783840"/>
    <s v="Imagine Films Entertainment"/>
    <n v="140"/>
  </r>
  <r>
    <x v="6"/>
    <x v="12"/>
    <s v="February 19, 1993 "/>
    <x v="6"/>
    <x v="0"/>
    <n v="7.3"/>
    <n v="52000"/>
    <s v="Neil Jordan"/>
    <s v="Neil Jordan"/>
    <s v="Stephen Rea"/>
    <s v="United Kingdom"/>
    <n v="0"/>
    <n v="62548947"/>
    <s v="Palace Pictures"/>
    <n v="112"/>
  </r>
  <r>
    <x v="0"/>
    <x v="12"/>
    <s v="February 26, 1993 "/>
    <x v="6"/>
    <x v="0"/>
    <n v="7.4"/>
    <n v="30000"/>
    <s v="James Ivory"/>
    <s v="E.M. Forster"/>
    <s v="Anthony Hopkins"/>
    <s v="United Kingdom"/>
    <n v="0"/>
    <n v="26341736"/>
    <s v="Merchant Ivory Productions"/>
    <n v="142"/>
  </r>
  <r>
    <x v="2"/>
    <x v="12"/>
    <s v="October 9, 1992 "/>
    <x v="4"/>
    <x v="0"/>
    <n v="6.5"/>
    <n v="80000"/>
    <s v="Andrew Davis"/>
    <s v="J.F. Lawton"/>
    <s v="Steven Seagal"/>
    <s v="France"/>
    <n v="35000000"/>
    <n v="156563139"/>
    <s v="Warner Bros."/>
    <n v="103"/>
  </r>
  <r>
    <x v="2"/>
    <x v="12"/>
    <s v="April 15, 1992 "/>
    <x v="7"/>
    <x v="0"/>
    <n v="6.9"/>
    <n v="9500"/>
    <s v="Bill Duke"/>
    <s v="Michael Tolkin"/>
    <s v="Laurence Fishburne"/>
    <s v="United States"/>
    <n v="8000000"/>
    <n v="16639799"/>
    <s v="Image Organization"/>
    <n v="107"/>
  </r>
  <r>
    <x v="0"/>
    <x v="12"/>
    <s v="August 14, 1992 "/>
    <x v="8"/>
    <x v="0"/>
    <n v="6.4"/>
    <n v="34000"/>
    <s v="Barbet Schroeder"/>
    <s v="John Lutz"/>
    <s v="Bridget Fonda"/>
    <s v="United States"/>
    <n v="16000000"/>
    <n v="48017402"/>
    <s v="Columbia Pictures"/>
    <n v="107"/>
  </r>
  <r>
    <x v="10"/>
    <x v="12"/>
    <s v="July 10, 1992 "/>
    <x v="1"/>
    <x v="0"/>
    <n v="4.9000000000000004"/>
    <n v="22000"/>
    <s v="Ralph Bakshi"/>
    <s v="Michael Grais"/>
    <s v="Gabriel Byrne"/>
    <s v="United States"/>
    <n v="30000000"/>
    <n v="14110589"/>
    <s v="Bakshi Animation"/>
    <n v="102"/>
  </r>
  <r>
    <x v="6"/>
    <x v="12"/>
    <s v="October 2, 1992 "/>
    <x v="4"/>
    <x v="0"/>
    <n v="7.7"/>
    <n v="98000"/>
    <s v="James Foley"/>
    <s v="David Mamet"/>
    <s v="Al Pacino"/>
    <s v="United States"/>
    <n v="12500000"/>
    <n v="10725228"/>
    <s v="New Line Cinema"/>
    <n v="100"/>
  </r>
  <r>
    <x v="3"/>
    <x v="12"/>
    <s v="February 14, 1992 "/>
    <x v="6"/>
    <x v="0"/>
    <n v="7"/>
    <n v="148000"/>
    <s v="Penelope Spheeris"/>
    <s v="Mike Myers"/>
    <s v="Mike Myers"/>
    <s v="United States"/>
    <n v="20000000"/>
    <n v="183097323"/>
    <s v="Paramount Pictures"/>
    <n v="94"/>
  </r>
  <r>
    <x v="3"/>
    <x v="12"/>
    <s v="February 19, 1993 "/>
    <x v="6"/>
    <x v="0"/>
    <n v="7.5"/>
    <n v="166000"/>
    <s v="Sam Raimi"/>
    <s v="Sam Raimi"/>
    <s v="Bruce Campbell"/>
    <s v="United States"/>
    <n v="11000000"/>
    <n v="11502976"/>
    <s v="Dino De Laurentiis Company"/>
    <n v="81"/>
  </r>
  <r>
    <x v="0"/>
    <x v="12"/>
    <s v="October 30, 1992 "/>
    <x v="4"/>
    <x v="0"/>
    <n v="7.2"/>
    <n v="55000"/>
    <s v="Robert Redford"/>
    <s v="Norman Maclean"/>
    <s v="Craig Sheffer"/>
    <s v="United States"/>
    <n v="12000000"/>
    <n v="43440294"/>
    <s v="Allied Filmmakers"/>
    <n v="123"/>
  </r>
  <r>
    <x v="0"/>
    <x v="12"/>
    <s v="August 28, 1992 "/>
    <x v="8"/>
    <x v="0"/>
    <n v="7.3"/>
    <n v="89000"/>
    <s v="David Lynch"/>
    <s v="David Lynch"/>
    <s v="Sheryl Lee"/>
    <s v="France"/>
    <n v="10000000"/>
    <n v="4184990"/>
    <s v="New Line Cinema"/>
    <n v="134"/>
  </r>
  <r>
    <x v="0"/>
    <x v="12"/>
    <s v="October 2, 1992 "/>
    <x v="4"/>
    <x v="0"/>
    <n v="7.5"/>
    <n v="41000"/>
    <s v="Gary Sinise"/>
    <s v="John Steinbeck"/>
    <s v="John Malkovich"/>
    <s v="United States"/>
    <n v="0"/>
    <n v="5471088"/>
    <s v="Metro-Goldwyn-Mayer (MGM)"/>
    <n v="115"/>
  </r>
  <r>
    <x v="3"/>
    <x v="12"/>
    <s v="April 3, 1992 "/>
    <x v="7"/>
    <x v="0"/>
    <n v="5.7"/>
    <n v="68000"/>
    <s v="Brian Levant"/>
    <s v="John Hughes"/>
    <s v="Charles Grodin"/>
    <s v="United States"/>
    <n v="0"/>
    <n v="147214049"/>
    <s v="Universal Pictures"/>
    <n v="87"/>
  </r>
  <r>
    <x v="2"/>
    <x v="12"/>
    <s v="July 10, 1992 "/>
    <x v="1"/>
    <x v="0"/>
    <n v="6"/>
    <n v="85000"/>
    <s v="Roland Emmerich"/>
    <s v="Richard Rothstein"/>
    <s v="Jean-Claude Van Damme"/>
    <s v="United States"/>
    <n v="23000000"/>
    <n v="36299898"/>
    <s v="StudioCanal"/>
    <n v="102"/>
  </r>
  <r>
    <x v="2"/>
    <x v="12"/>
    <s v="July 31, 1992 "/>
    <x v="1"/>
    <x v="0"/>
    <n v="5.7"/>
    <n v="41000"/>
    <s v="Fran Rubel Kuzui"/>
    <s v="Joss Whedon"/>
    <s v="Kristy Swanson"/>
    <s v="United States"/>
    <n v="7000000"/>
    <n v="16624456"/>
    <s v="Twentieth Century Fox"/>
    <n v="86"/>
  </r>
  <r>
    <x v="7"/>
    <x v="12"/>
    <s v="April 10, 1992 "/>
    <x v="7"/>
    <x v="0"/>
    <n v="5.3"/>
    <n v="21000"/>
    <s v="Mick Garris"/>
    <s v="Stephen King"/>
    <s v="Brian Krause"/>
    <s v="United States"/>
    <n v="15000000"/>
    <n v="30524763"/>
    <s v="Columbia Pictures"/>
    <n v="91"/>
  </r>
  <r>
    <x v="5"/>
    <x v="12"/>
    <s v="January 8, 1993 "/>
    <x v="11"/>
    <x v="0"/>
    <n v="7.5"/>
    <n v="55000"/>
    <s v="Richard Attenborough"/>
    <s v="David Robinson"/>
    <s v="Robert Downey Jr."/>
    <s v="United Kingdom"/>
    <n v="31000000"/>
    <n v="9493259"/>
    <s v="Carolco Pictures"/>
    <n v="143"/>
  </r>
  <r>
    <x v="5"/>
    <x v="12"/>
    <s v="October 30, 1992 "/>
    <x v="4"/>
    <x v="0"/>
    <n v="6.9"/>
    <n v="20000"/>
    <s v="Jean-Jacques Annaud"/>
    <s v="Marguerite Duras"/>
    <s v="Jane March"/>
    <s v="France"/>
    <n v="0"/>
    <n v="5013090"/>
    <s v="Films A2"/>
    <n v="115"/>
  </r>
  <r>
    <x v="1"/>
    <x v="12"/>
    <s v="November 20, 1992 "/>
    <x v="10"/>
    <x v="0"/>
    <n v="6.8"/>
    <n v="318000"/>
    <s v="Chris Columbus"/>
    <s v="John Hughes"/>
    <s v="Macaulay Culkin"/>
    <s v="United States"/>
    <n v="28000000"/>
    <n v="358994850"/>
    <s v="Twentieth Century Fox"/>
    <n v="120"/>
  </r>
  <r>
    <x v="0"/>
    <x v="12"/>
    <s v="January 10, 1992 "/>
    <x v="11"/>
    <x v="0"/>
    <n v="6.6"/>
    <n v="40000"/>
    <s v="Curtis Hanson"/>
    <s v="Amanda Silver"/>
    <s v="Annabella Sciorra"/>
    <s v="United States"/>
    <n v="11700000"/>
    <n v="88036683"/>
    <s v="Hollywood Pictures"/>
    <n v="110"/>
  </r>
  <r>
    <x v="0"/>
    <x v="12"/>
    <s v="April 10, 1992 "/>
    <x v="7"/>
    <x v="0"/>
    <n v="6.9"/>
    <n v="19000"/>
    <s v="Kenny Ortega"/>
    <s v="Bob Tzudiker"/>
    <s v="Christian Bale"/>
    <s v="United States"/>
    <n v="15000000"/>
    <n v="2819485"/>
    <s v="Touchwood Pacific Partners 1"/>
    <n v="121"/>
  </r>
  <r>
    <x v="5"/>
    <x v="12"/>
    <s v="November 18, 1992 "/>
    <x v="10"/>
    <x v="0"/>
    <n v="7.7"/>
    <n v="89000"/>
    <s v="Spike Lee"/>
    <s v="Alex Haley"/>
    <s v="Denzel Washington"/>
    <s v="Japan"/>
    <n v="33000000"/>
    <n v="48169910"/>
    <s v="Largo International N.V."/>
    <n v="202"/>
  </r>
  <r>
    <x v="2"/>
    <x v="12"/>
    <s v="June 5, 1992 "/>
    <x v="0"/>
    <x v="0"/>
    <n v="6.9"/>
    <n v="106000"/>
    <s v="Phillip Noyce"/>
    <s v="Tom Clancy"/>
    <s v="Harrison Ford"/>
    <s v="United States"/>
    <n v="45000000"/>
    <n v="178051587"/>
    <s v="Mace Neufeld Productions"/>
    <n v="117"/>
  </r>
  <r>
    <x v="3"/>
    <x v="12"/>
    <s v="February 12, 1993 "/>
    <x v="6"/>
    <x v="0"/>
    <n v="7.5"/>
    <n v="93000"/>
    <s v="Peter Jackson"/>
    <s v="Stephen Sinclair"/>
    <s v="Timothy Balme"/>
    <s v="New Zealand"/>
    <n v="3000000"/>
    <n v="242623"/>
    <s v="WingNut Films"/>
    <n v="104"/>
  </r>
  <r>
    <x v="0"/>
    <x v="12"/>
    <s v="May 8, 1992 "/>
    <x v="2"/>
    <x v="0"/>
    <n v="5.4"/>
    <n v="18000"/>
    <s v="Katt Shea"/>
    <s v="Melissa Goddard"/>
    <s v="Drew Barrymore"/>
    <s v="United States"/>
    <n v="3000000"/>
    <n v="1829804"/>
    <s v="New Line Cinema"/>
    <n v="93"/>
  </r>
  <r>
    <x v="3"/>
    <x v="12"/>
    <s v="September 11, 1992 "/>
    <x v="5"/>
    <x v="0"/>
    <n v="7.1"/>
    <n v="54000"/>
    <s v="Phil Alden Robinson"/>
    <s v="Phil Alden Robinson"/>
    <s v="Robert Redford"/>
    <s v="United States"/>
    <n v="23000000"/>
    <n v="105232691"/>
    <s v="Parkes/Lasker productions"/>
    <n v="126"/>
  </r>
  <r>
    <x v="4"/>
    <x v="12"/>
    <s v="March 6, 1992 "/>
    <x v="9"/>
    <x v="0"/>
    <n v="5.4"/>
    <n v="34000"/>
    <s v="Brett Leonard"/>
    <s v="Stephen King"/>
    <s v="Jeff Fahey"/>
    <s v="United Kingdom"/>
    <n v="10000000"/>
    <n v="32100816"/>
    <s v="Allied Vision"/>
    <n v="108"/>
  </r>
  <r>
    <x v="3"/>
    <x v="12"/>
    <s v="May 8, 1992 "/>
    <x v="2"/>
    <x v="0"/>
    <n v="7.5"/>
    <n v="56000"/>
    <s v="Robert Altman"/>
    <s v="Michael Tolkin"/>
    <s v="Tim Robbins"/>
    <s v="United States"/>
    <n v="8000000"/>
    <n v="21706101"/>
    <s v="Avenue Pictures"/>
    <n v="124"/>
  </r>
  <r>
    <x v="3"/>
    <x v="12"/>
    <s v="May 22, 1992 "/>
    <x v="2"/>
    <x v="0"/>
    <n v="5.8"/>
    <n v="38000"/>
    <s v="Les Mayfield"/>
    <s v="George Zaloom"/>
    <s v="Sean Astin"/>
    <s v="United States"/>
    <n v="7000000"/>
    <n v="40693477"/>
    <s v="Encino Man Productions"/>
    <n v="88"/>
  </r>
  <r>
    <x v="3"/>
    <x v="12"/>
    <s v="March 27, 1992 "/>
    <x v="9"/>
    <x v="0"/>
    <n v="6.8"/>
    <n v="78000"/>
    <s v="Ron Shelton"/>
    <s v="Ron Shelton"/>
    <s v="Wesley Snipes"/>
    <s v="United States"/>
    <n v="0"/>
    <n v="90753806"/>
    <s v="Twentieth Century Fox"/>
    <n v="115"/>
  </r>
  <r>
    <x v="2"/>
    <x v="12"/>
    <s v="May 15, 1992 "/>
    <x v="2"/>
    <x v="0"/>
    <n v="6.7"/>
    <n v="160000"/>
    <s v="Richard Donner"/>
    <s v="Jeffrey Boam"/>
    <s v="Mel Gibson"/>
    <s v="United States"/>
    <n v="35000000"/>
    <n v="321731527"/>
    <s v="Warner Bros."/>
    <n v="118"/>
  </r>
  <r>
    <x v="5"/>
    <x v="12"/>
    <s v="March 13, 1992 "/>
    <x v="9"/>
    <x v="0"/>
    <n v="7.2"/>
    <n v="8600"/>
    <s v="Edward James Olmos"/>
    <s v="Floyd Mutrux"/>
    <s v="Edward James Olmos"/>
    <s v="United States"/>
    <n v="16000000"/>
    <n v="13086430"/>
    <s v="Hivemind"/>
    <n v="125"/>
  </r>
  <r>
    <x v="2"/>
    <x v="12"/>
    <s v="February 26, 1993 "/>
    <x v="6"/>
    <x v="0"/>
    <n v="6.9"/>
    <n v="64000"/>
    <s v="Robert Rodriguez"/>
    <s v="Robert Rodriguez"/>
    <s v="Carlos Gallardo"/>
    <s v="Mexico"/>
    <n v="7000"/>
    <n v="2040920"/>
    <s v="Columbia Pictures"/>
    <n v="81"/>
  </r>
  <r>
    <x v="0"/>
    <x v="12"/>
    <s v="March 18, 1994 "/>
    <x v="9"/>
    <x v="0"/>
    <n v="7.2"/>
    <n v="37000"/>
    <s v="Roman Polanski"/>
    <s v="Pascal Bruckner"/>
    <s v="Hugh Grant"/>
    <s v="France"/>
    <n v="5000000"/>
    <n v="1862805"/>
    <s v="Canal+"/>
    <n v="139"/>
  </r>
  <r>
    <x v="7"/>
    <x v="12"/>
    <s v="August 28, 1992 "/>
    <x v="8"/>
    <x v="0"/>
    <n v="4.9000000000000004"/>
    <n v="20000"/>
    <s v="Mary Lambert"/>
    <s v="Richard Outten"/>
    <s v="Edward Furlong"/>
    <s v="United States"/>
    <n v="8000000"/>
    <n v="17092453"/>
    <s v="Paramount Pictures"/>
    <n v="100"/>
  </r>
  <r>
    <x v="6"/>
    <x v="12"/>
    <s v="December 17, 1992 "/>
    <x v="3"/>
    <x v="4"/>
    <n v="7.1"/>
    <n v="40000"/>
    <s v="Abel Ferrara"/>
    <s v="Zoë Lund"/>
    <s v="Harvey Keitel"/>
    <s v="United States"/>
    <n v="1000000"/>
    <n v="2038916"/>
    <s v="Bad Lt. Productions"/>
    <n v="96"/>
  </r>
  <r>
    <x v="3"/>
    <x v="12"/>
    <s v="September 18, 1992 "/>
    <x v="5"/>
    <x v="0"/>
    <n v="6.7"/>
    <n v="28000"/>
    <s v="Cameron Crowe"/>
    <s v="Cameron Crowe"/>
    <s v="Bridget Fonda"/>
    <s v="United States"/>
    <n v="0"/>
    <n v="18471850"/>
    <s v="Warner Bros."/>
    <n v="99"/>
  </r>
  <r>
    <x v="10"/>
    <x v="12"/>
    <s v="April 10, 1992 "/>
    <x v="7"/>
    <x v="0"/>
    <n v="6.5"/>
    <n v="28000"/>
    <s v="Bill Kroyer"/>
    <s v="Jim Cox"/>
    <s v="Samantha Mathis"/>
    <s v="Australia"/>
    <n v="24000000"/>
    <n v="32710894"/>
    <s v="FAI Films"/>
    <n v="76"/>
  </r>
  <r>
    <x v="3"/>
    <x v="12"/>
    <s v="June 12, 1992 "/>
    <x v="0"/>
    <x v="0"/>
    <n v="6.1"/>
    <n v="23000"/>
    <s v="Frank Oz"/>
    <s v="Mark Stein"/>
    <s v="Steve Martin"/>
    <s v="United States"/>
    <n v="26000000"/>
    <n v="94900635"/>
    <s v="Imagine Entertainment"/>
    <n v="102"/>
  </r>
  <r>
    <x v="0"/>
    <x v="12"/>
    <s v="September 18, 1992 "/>
    <x v="5"/>
    <x v="0"/>
    <n v="6.9"/>
    <n v="23000"/>
    <s v="Robert Mandel"/>
    <s v="Dick Wolf"/>
    <s v="Brendan Fraser"/>
    <s v="United States"/>
    <n v="18000000"/>
    <n v="14715067"/>
    <s v="Paramount Pictures"/>
    <n v="106"/>
  </r>
  <r>
    <x v="5"/>
    <x v="12"/>
    <s v="December 25, 1992 "/>
    <x v="3"/>
    <x v="0"/>
    <n v="6.6"/>
    <n v="22000"/>
    <s v="Danny DeVito"/>
    <s v="David Mamet"/>
    <s v="Jack Nicholson"/>
    <s v="United States"/>
    <n v="35000000"/>
    <n v="29302121"/>
    <s v="Twentieth Century Fox"/>
    <n v="140"/>
  </r>
  <r>
    <x v="2"/>
    <x v="12"/>
    <s v="January 17, 1992 "/>
    <x v="11"/>
    <x v="0"/>
    <n v="7.1"/>
    <n v="25000"/>
    <s v="Ernest R. Dickerson"/>
    <s v="Ernest R. Dickerson"/>
    <s v="Omar Epps"/>
    <s v="United States"/>
    <n v="5000000"/>
    <n v="20146880"/>
    <s v="Island World"/>
    <n v="95"/>
  </r>
  <r>
    <x v="0"/>
    <x v="12"/>
    <s v="January 22, 1993 "/>
    <x v="11"/>
    <x v="0"/>
    <n v="6.8"/>
    <n v="17000"/>
    <s v="Louis Malle"/>
    <s v="David Hare"/>
    <s v="Jeremy Irons"/>
    <s v="United Kingdom"/>
    <n v="0"/>
    <n v="7532911"/>
    <s v="Nouvelles Éditions de Films (NEF)"/>
    <n v="111"/>
  </r>
  <r>
    <x v="0"/>
    <x v="12"/>
    <s v="December 16, 1992 "/>
    <x v="3"/>
    <x v="0"/>
    <n v="6.3"/>
    <n v="45000"/>
    <s v="Steve Miner"/>
    <s v="J.J. Abrams"/>
    <s v="Mel Gibson"/>
    <s v="United States"/>
    <n v="0"/>
    <n v="127956187"/>
    <s v="Warner Bros."/>
    <n v="102"/>
  </r>
  <r>
    <x v="3"/>
    <x v="12"/>
    <s v="January 15, 1993 "/>
    <x v="11"/>
    <x v="0"/>
    <n v="7.5"/>
    <n v="37000"/>
    <s v="Rémy Belvaux"/>
    <s v="Rémy Belvaux"/>
    <s v="Benoît Poelvoorde"/>
    <s v="Belgium"/>
    <n v="0"/>
    <n v="205569"/>
    <s v="Les Artistes Anonymes"/>
    <n v="95"/>
  </r>
  <r>
    <x v="2"/>
    <x v="12"/>
    <s v="August 7, 1992 "/>
    <x v="8"/>
    <x v="0"/>
    <n v="5.3"/>
    <n v="21000"/>
    <s v="Jon Turteltaub"/>
    <s v="Kenny Kim"/>
    <s v="Victor Wong"/>
    <s v="United States"/>
    <n v="6500000"/>
    <n v="29000301"/>
    <s v="Touchstone Pictures"/>
    <n v="84"/>
  </r>
  <r>
    <x v="4"/>
    <x v="12"/>
    <s v="September 11, 1992 "/>
    <x v="5"/>
    <x v="0"/>
    <n v="5.5"/>
    <n v="28000"/>
    <s v="Anthony Hickox"/>
    <s v="Peter Atkins"/>
    <s v="Terry Farrell"/>
    <s v="United States"/>
    <n v="5000000"/>
    <n v="12534961"/>
    <s v="Fifth Avenue Entertainment"/>
    <n v="97"/>
  </r>
  <r>
    <x v="0"/>
    <x v="12"/>
    <s v="January 15, 1993 "/>
    <x v="11"/>
    <x v="0"/>
    <n v="4.5"/>
    <n v="14000"/>
    <s v="Uli Edel"/>
    <s v="Brad Mirman"/>
    <s v="Madonna"/>
    <s v="Germany"/>
    <n v="30000000"/>
    <n v="13273595"/>
    <s v="Constantin Film"/>
    <n v="99"/>
  </r>
  <r>
    <x v="1"/>
    <x v="12"/>
    <s v="July 17, 1992 "/>
    <x v="1"/>
    <x v="0"/>
    <n v="4.9000000000000004"/>
    <n v="42000"/>
    <s v="Randal Kleiser"/>
    <s v="Stuart Gordon"/>
    <s v="Rick Moranis"/>
    <s v="United States"/>
    <n v="40000000"/>
    <n v="58662452"/>
    <s v="Touchwood Pacific Partners 1"/>
    <n v="89"/>
  </r>
  <r>
    <x v="1"/>
    <x v="12"/>
    <s v="September 18, 1992 "/>
    <x v="5"/>
    <x v="0"/>
    <n v="5.8"/>
    <n v="21000"/>
    <s v="Thom Eberhardt"/>
    <s v="John Dwyer"/>
    <s v="Kurt Russell"/>
    <s v="United States"/>
    <n v="24000000"/>
    <n v="22518097"/>
    <s v="Touchstone Pictures"/>
    <n v="100"/>
  </r>
  <r>
    <x v="3"/>
    <x v="12"/>
    <s v="March 27, 1992 "/>
    <x v="9"/>
    <x v="0"/>
    <n v="6.9"/>
    <n v="19000"/>
    <s v="Paul Michael Glaser"/>
    <s v="Tony Gilroy"/>
    <s v="D.B. Sweeney"/>
    <s v="United States"/>
    <n v="0"/>
    <n v="25105517"/>
    <s v="Metro-Goldwyn-Mayer (MGM)"/>
    <n v="101"/>
  </r>
  <r>
    <x v="2"/>
    <x v="12"/>
    <s v="November 6, 1992 "/>
    <x v="10"/>
    <x v="0"/>
    <n v="5.9"/>
    <n v="46000"/>
    <s v="Kevin Hooks"/>
    <s v="Stewart Raffill"/>
    <s v="Wesley Snipes"/>
    <s v="United States"/>
    <n v="15000000"/>
    <n v="44065653"/>
    <s v="Warner Bros."/>
    <n v="84"/>
  </r>
  <r>
    <x v="3"/>
    <x v="12"/>
    <s v="February 4, 1994 "/>
    <x v="6"/>
    <x v="0"/>
    <n v="6.4"/>
    <n v="13000"/>
    <s v="Bigas Luna"/>
    <s v="Cuca Canals"/>
    <s v="Penélope Cruz"/>
    <s v="Spain"/>
    <n v="0"/>
    <m/>
    <s v="Lolafilms"/>
    <n v="95"/>
  </r>
  <r>
    <x v="4"/>
    <x v="12"/>
    <s v="January 29, 1993 "/>
    <x v="11"/>
    <x v="0"/>
    <n v="4.3"/>
    <n v="7900"/>
    <s v="David Price"/>
    <s v="A L Katz"/>
    <s v="Terence Knox"/>
    <s v="United States"/>
    <n v="900000"/>
    <n v="6980986"/>
    <s v="Fifth Avenue Entertainment"/>
    <n v="92"/>
  </r>
  <r>
    <x v="3"/>
    <x v="12"/>
    <s v="March 27, 1992 "/>
    <x v="9"/>
    <x v="0"/>
    <n v="5.5"/>
    <n v="9100"/>
    <s v="Sidney J. Furie"/>
    <s v="Curtis Burch"/>
    <s v="Rodney Dangerfield"/>
    <s v="United States"/>
    <n v="0"/>
    <n v="14796494"/>
    <s v="Ladybugs"/>
    <n v="90"/>
  </r>
  <r>
    <x v="0"/>
    <x v="12"/>
    <s v="February 21, 1992 "/>
    <x v="6"/>
    <x v="0"/>
    <n v="7"/>
    <n v="13000"/>
    <s v="Richard Donner"/>
    <s v="David Mickey Evans"/>
    <s v="Lorraine Bracco"/>
    <s v="United States"/>
    <n v="35000000"/>
    <n v="4651977"/>
    <s v="Columbia Pictures"/>
    <n v="114"/>
  </r>
  <r>
    <x v="3"/>
    <x v="12"/>
    <s v="February 12, 1993 "/>
    <x v="6"/>
    <x v="0"/>
    <n v="7.2"/>
    <n v="26000"/>
    <s v="Baz Luhrmann"/>
    <s v="Baz Luhrmann"/>
    <s v="Paul Mercurio"/>
    <s v="Australia"/>
    <n v="0"/>
    <n v="11749595"/>
    <s v="Beyond Films"/>
    <n v="94"/>
  </r>
  <r>
    <x v="6"/>
    <x v="12"/>
    <s v="August 7, 1992 "/>
    <x v="8"/>
    <x v="0"/>
    <n v="6.1"/>
    <n v="15000"/>
    <s v="Brian De Palma"/>
    <s v="Brian De Palma"/>
    <s v="John Lithgow"/>
    <s v="United States"/>
    <n v="12000000"/>
    <n v="37170057"/>
    <s v="Pacific Western"/>
    <n v="92"/>
  </r>
  <r>
    <x v="5"/>
    <x v="12"/>
    <s v="June 9, 1993 "/>
    <x v="0"/>
    <x v="0"/>
    <n v="7.2"/>
    <n v="15000"/>
    <s v="Sally Potter"/>
    <s v="Virginia Woolf"/>
    <s v="Tilda Swinton"/>
    <s v="United Kingdom"/>
    <n v="4000000"/>
    <n v="5378172"/>
    <s v="Adventure Pictures"/>
    <n v="94"/>
  </r>
  <r>
    <x v="2"/>
    <x v="12"/>
    <s v="March 6, 1992 "/>
    <x v="9"/>
    <x v="0"/>
    <n v="6.5"/>
    <n v="8500"/>
    <s v="Rowdy Herrington"/>
    <s v="Djordje Milicevic"/>
    <s v="James Marshall"/>
    <s v="United States"/>
    <n v="20000000"/>
    <n v="9223441"/>
    <s v="Columbia Pictures"/>
    <n v="101"/>
  </r>
  <r>
    <x v="2"/>
    <x v="12"/>
    <s v="May 1, 1992 "/>
    <x v="2"/>
    <x v="0"/>
    <n v="6.2"/>
    <n v="13000"/>
    <s v="Tony Maylam"/>
    <s v="Gary Scott Thompson"/>
    <s v="Rutger Hauer"/>
    <s v="United Kingdom"/>
    <n v="7000000"/>
    <n v="5430822"/>
    <s v="Challenge Film Corporation"/>
    <n v="90"/>
  </r>
  <r>
    <x v="10"/>
    <x v="12"/>
    <s v="July 30, 1993 "/>
    <x v="1"/>
    <x v="0"/>
    <n v="5.4"/>
    <n v="10000"/>
    <s v="Phil Roman"/>
    <s v="Dennis Marks"/>
    <s v="Richard Kind"/>
    <s v="United States"/>
    <n v="8000000"/>
    <n v="3560469"/>
    <s v="Turner Pictures (I)"/>
    <n v="84"/>
  </r>
  <r>
    <x v="1"/>
    <x v="12"/>
    <s v="December 18, 1992 "/>
    <x v="3"/>
    <x v="0"/>
    <n v="5.0999999999999996"/>
    <n v="31000"/>
    <s v="Barry Levinson"/>
    <s v="Valerie Curtin"/>
    <s v="Robin Williams"/>
    <s v="United States"/>
    <n v="43000000"/>
    <n v="23278931"/>
    <s v="Baltimore Pictures"/>
    <n v="118"/>
  </r>
  <r>
    <x v="6"/>
    <x v="12"/>
    <s v="November 12, 1992 "/>
    <x v="10"/>
    <x v="1"/>
    <n v="6.8"/>
    <n v="38000"/>
    <s v="Geoffrey Wright"/>
    <s v="Geoffrey Wright"/>
    <s v="Russell Crowe"/>
    <s v="Australia"/>
    <n v="0"/>
    <n v="175340"/>
    <s v="Film Victoria"/>
    <n v="94"/>
  </r>
  <r>
    <x v="1"/>
    <x v="12"/>
    <s v="October 9, 1992 "/>
    <x v="4"/>
    <x v="0"/>
    <n v="6.5"/>
    <n v="29000"/>
    <s v="Ridley Scott"/>
    <s v="Rose Bosch"/>
    <s v="Gérard Depardieu"/>
    <s v="United Kingdom"/>
    <n v="47000000"/>
    <n v="7191399"/>
    <s v="Gaumont"/>
    <n v="154"/>
  </r>
  <r>
    <x v="0"/>
    <x v="12"/>
    <s v="October 23, 1992 "/>
    <x v="4"/>
    <x v="0"/>
    <n v="7"/>
    <n v="4100"/>
    <s v="Christopher Cain"/>
    <s v="Rex McGee"/>
    <s v="George Strait"/>
    <s v="United States"/>
    <n v="10000000"/>
    <n v="15164458"/>
    <s v="Warner Bros."/>
    <n v="112"/>
  </r>
  <r>
    <x v="3"/>
    <x v="12"/>
    <s v="July 1, 1992 "/>
    <x v="1"/>
    <x v="0"/>
    <n v="5.5"/>
    <n v="27000"/>
    <s v="Reginald Hudlin"/>
    <s v="Barry W. Blaustein"/>
    <s v="Eddie Murphy"/>
    <s v="United States"/>
    <n v="42000000"/>
    <n v="131052444"/>
    <s v="Paramount Pictures"/>
    <n v="117"/>
  </r>
  <r>
    <x v="0"/>
    <x v="12"/>
    <s v="March 27, 1992 "/>
    <x v="9"/>
    <x v="0"/>
    <n v="7.2"/>
    <n v="9500"/>
    <s v="John G. Avildsen"/>
    <s v="Bryce Courtenay"/>
    <s v="Stephen Dorff"/>
    <s v="Australia"/>
    <n v="18000000"/>
    <n v="2827107"/>
    <s v="Alcor Films"/>
    <n v="127"/>
  </r>
  <r>
    <x v="3"/>
    <x v="12"/>
    <s v="October 23, 1992 "/>
    <x v="4"/>
    <x v="0"/>
    <n v="5.2"/>
    <n v="5900"/>
    <s v="Manny Coto"/>
    <s v="Manny Coto"/>
    <s v="Larry Drake"/>
    <s v="United States"/>
    <n v="0"/>
    <n v="8403433"/>
    <s v="Dark Horse Entertainment"/>
    <n v="95"/>
  </r>
  <r>
    <x v="2"/>
    <x v="12"/>
    <s v="April 30, 1993 "/>
    <x v="7"/>
    <x v="0"/>
    <n v="5.0999999999999996"/>
    <n v="8000"/>
    <s v="Aaron Norris"/>
    <s v="Lou Illar"/>
    <s v="Chuck Norris"/>
    <s v="United States"/>
    <n v="0"/>
    <n v="17180393"/>
    <s v="Gallery Films"/>
    <n v="101"/>
  </r>
  <r>
    <x v="1"/>
    <x v="12"/>
    <s v="February 7, 1992 "/>
    <x v="6"/>
    <x v="0"/>
    <n v="6"/>
    <n v="22000"/>
    <s v="John McTiernan"/>
    <s v="Tom Schulman"/>
    <s v="Sean Connery"/>
    <s v="United States"/>
    <n v="40000000"/>
    <n v="45500797"/>
    <s v="Hollywood Pictures"/>
    <n v="106"/>
  </r>
  <r>
    <x v="3"/>
    <x v="12"/>
    <s v="August 28, 1992 "/>
    <x v="8"/>
    <x v="0"/>
    <n v="5.8"/>
    <n v="17000"/>
    <s v="Andrew Bergman"/>
    <s v="Andrew Bergman"/>
    <s v="James Caan"/>
    <s v="United States"/>
    <n v="25000000"/>
    <n v="35208854"/>
    <s v="Castle Rock Entertainment"/>
    <n v="96"/>
  </r>
  <r>
    <x v="6"/>
    <x v="12"/>
    <s v="April 3, 1992 "/>
    <x v="7"/>
    <x v="0"/>
    <n v="6.8"/>
    <n v="15000"/>
    <s v="Michael Apted"/>
    <s v="John Fusco"/>
    <s v="Val Kilmer"/>
    <s v="United States"/>
    <n v="15000000"/>
    <n v="22660758"/>
    <s v="TriStar Pictures"/>
    <n v="119"/>
  </r>
  <r>
    <x v="2"/>
    <x v="12"/>
    <s v="February 21, 1992 "/>
    <x v="6"/>
    <x v="0"/>
    <n v="4.3"/>
    <n v="39000"/>
    <s v="Roger Spottiswoode"/>
    <s v="Blake Snyder"/>
    <s v="Sylvester Stallone"/>
    <s v="United States"/>
    <n v="45000000"/>
    <n v="70611210"/>
    <s v="Northern Lights Entertainment"/>
    <n v="87"/>
  </r>
  <r>
    <x v="2"/>
    <x v="12"/>
    <s v="September 25, 1992 "/>
    <x v="5"/>
    <x v="0"/>
    <n v="6.2"/>
    <n v="9500"/>
    <s v="John Landis"/>
    <s v="Michael Wolk"/>
    <s v="Anne Parillaud"/>
    <s v="United States"/>
    <n v="20000000"/>
    <n v="4943279"/>
    <s v="Warner Bros."/>
    <n v="112"/>
  </r>
  <r>
    <x v="6"/>
    <x v="12"/>
    <s v="June 26, 1992 "/>
    <x v="0"/>
    <x v="0"/>
    <n v="6.3"/>
    <n v="15000"/>
    <s v="Jonathan Kaplan"/>
    <s v="George Putnam"/>
    <s v="Kurt Russell"/>
    <s v="Japan"/>
    <n v="0"/>
    <n v="57138719"/>
    <s v="Largo Entertainment"/>
    <n v="111"/>
  </r>
  <r>
    <x v="5"/>
    <x v="12"/>
    <s v="January 29, 1993 "/>
    <x v="11"/>
    <x v="0"/>
    <n v="7.3"/>
    <n v="21000"/>
    <s v="George Miller"/>
    <s v="George Miller"/>
    <s v="Nick Nolte"/>
    <s v="United States"/>
    <n v="30000000"/>
    <n v="7286388"/>
    <s v="Universal Pictures"/>
    <n v="129"/>
  </r>
  <r>
    <x v="0"/>
    <x v="12"/>
    <s v="February 7, 1992 "/>
    <x v="6"/>
    <x v="0"/>
    <n v="5.9"/>
    <n v="14000"/>
    <s v="Phil Joanou"/>
    <s v="Robert Berger"/>
    <s v="Richard Gere"/>
    <s v="United States"/>
    <n v="32000000"/>
    <n v="28590665"/>
    <s v="Warner Bros."/>
    <n v="124"/>
  </r>
  <r>
    <x v="6"/>
    <x v="12"/>
    <s v="May 8, 1992 "/>
    <x v="2"/>
    <x v="0"/>
    <n v="7.1"/>
    <n v="11000"/>
    <s v="Carl Franklin"/>
    <s v="Billy Bob Thornton"/>
    <s v="Bill Paxton"/>
    <s v="United States"/>
    <n v="0"/>
    <n v="1543112"/>
    <s v="IRS Media"/>
    <n v="105"/>
  </r>
  <r>
    <x v="1"/>
    <x v="12"/>
    <s v="August 14, 1992 "/>
    <x v="8"/>
    <x v="0"/>
    <n v="6.2"/>
    <n v="11000"/>
    <s v="Peter Hyams"/>
    <s v="Tom S. Parker"/>
    <s v="John Ritter"/>
    <s v="United States"/>
    <n v="25000000"/>
    <n v="10736401"/>
    <s v="Morgan Creek Entertainment"/>
    <n v="88"/>
  </r>
  <r>
    <x v="6"/>
    <x v="12"/>
    <s v="October 16, 1992 "/>
    <x v="4"/>
    <x v="0"/>
    <n v="5.7"/>
    <n v="7000"/>
    <s v="Alan J. Pakula"/>
    <s v="Matthew Chapman"/>
    <s v="Kevin Kline"/>
    <s v="United States"/>
    <n v="18000000"/>
    <n v="21591728"/>
    <s v="Hollywood Pictures"/>
    <n v="99"/>
  </r>
  <r>
    <x v="2"/>
    <x v="12"/>
    <s v="September 3, 1993 "/>
    <x v="5"/>
    <x v="0"/>
    <n v="5.9"/>
    <n v="28000"/>
    <s v="Stuart Gordon"/>
    <s v="Troy Neighbors"/>
    <s v="Christopher Lambert"/>
    <s v="Australia"/>
    <n v="8000000"/>
    <n v="6739141"/>
    <s v="Davis Entertainment"/>
    <n v="95"/>
  </r>
  <r>
    <x v="3"/>
    <x v="12"/>
    <s v="March 6, 1992 "/>
    <x v="9"/>
    <x v="0"/>
    <n v="5.9"/>
    <n v="4100"/>
    <s v="Eugene Levy"/>
    <s v="Rodolfo Sonego"/>
    <s v="John Candy"/>
    <s v="United States"/>
    <n v="18000000"/>
    <n v="8669847"/>
    <s v="Ascot Film"/>
    <n v="94"/>
  </r>
  <r>
    <x v="1"/>
    <x v="12"/>
    <s v="July 24, 1992 "/>
    <x v="1"/>
    <x v="0"/>
    <n v="5.4"/>
    <n v="4400"/>
    <s v="Greg Beeman"/>
    <s v="Chris Matheson"/>
    <s v="Teri Garr"/>
    <s v="United States"/>
    <n v="14000000"/>
    <n v="2034470"/>
    <s v="Home Box Office (HBO)"/>
    <n v="88"/>
  </r>
  <r>
    <x v="2"/>
    <x v="12"/>
    <s v="July 4, 1992 "/>
    <x v="1"/>
    <x v="17"/>
    <n v="6.9"/>
    <n v="20000"/>
    <s v="Stanley Tong"/>
    <s v="Edward Tang"/>
    <s v="Jackie Chan"/>
    <s v="Hong Kong"/>
    <n v="900000"/>
    <n v="16270600"/>
    <s v="Golden Harvest Company"/>
    <n v="91"/>
  </r>
  <r>
    <x v="6"/>
    <x v="12"/>
    <s v="November 6, 1992 "/>
    <x v="10"/>
    <x v="0"/>
    <n v="6.3"/>
    <n v="16000"/>
    <s v="Bruce Robinson"/>
    <s v="Bruce Robinson"/>
    <s v="Andy Garcia"/>
    <s v="Canada"/>
    <n v="20000000"/>
    <n v="11390479"/>
    <s v="Paramount Pictures"/>
    <n v="124"/>
  </r>
  <r>
    <x v="10"/>
    <x v="12"/>
    <s v="July 31, 1992 "/>
    <x v="1"/>
    <x v="0"/>
    <n v="5.8"/>
    <n v="4900"/>
    <s v="Bruce W. Smith"/>
    <s v="Robin Harris"/>
    <s v="Faizon Love"/>
    <s v="United States"/>
    <n v="0"/>
    <n v="8442162"/>
    <s v="Hyperion Pictures"/>
    <n v="72"/>
  </r>
  <r>
    <x v="3"/>
    <x v="12"/>
    <s v="February 28, 1992 "/>
    <x v="6"/>
    <x v="0"/>
    <n v="6"/>
    <n v="23000"/>
    <s v="John Carpenter"/>
    <s v="H.F. Saint"/>
    <s v="Chevy Chase"/>
    <s v="United States"/>
    <n v="40000000"/>
    <n v="14358033"/>
    <s v="Warner Bros."/>
    <n v="99"/>
  </r>
  <r>
    <x v="3"/>
    <x v="12"/>
    <s v="December 25, 1992 "/>
    <x v="3"/>
    <x v="0"/>
    <n v="7"/>
    <n v="11000"/>
    <s v="Kenneth Branagh"/>
    <s v="Rita Rudner"/>
    <s v="Hugh Laurie"/>
    <s v="United Kingdom"/>
    <n v="5000000"/>
    <n v="4058564"/>
    <s v="British Broadcasting Corporation (BBC)"/>
    <n v="101"/>
  </r>
  <r>
    <x v="2"/>
    <x v="12"/>
    <s v="January 17, 1992 "/>
    <x v="11"/>
    <x v="0"/>
    <n v="5.4"/>
    <n v="15000"/>
    <s v="Geoff Murphy"/>
    <s v="Robert Sheckley"/>
    <s v="Emilio Estevez"/>
    <s v="United States"/>
    <n v="30000000"/>
    <n v="17129026"/>
    <s v="Morgan Creek Entertainment"/>
    <n v="110"/>
  </r>
  <r>
    <x v="0"/>
    <x v="12"/>
    <s v="May 28, 1993 "/>
    <x v="2"/>
    <x v="0"/>
    <n v="7.1"/>
    <n v="17000"/>
    <s v="Alfonso Arau"/>
    <s v="Laura Esquivel"/>
    <s v="Marco Leonardi"/>
    <s v="Mexico"/>
    <n v="2000000"/>
    <n v="21744201"/>
    <s v="Consejo Nacional para la Cultura y las Artes (CONACULTA)"/>
    <n v="105"/>
  </r>
  <r>
    <x v="3"/>
    <x v="12"/>
    <s v="December 18, 1992 "/>
    <x v="3"/>
    <x v="0"/>
    <n v="6.1"/>
    <n v="13000"/>
    <s v="Richard Pearce"/>
    <s v="Janus Cercone"/>
    <s v="Steve Martin"/>
    <s v="United States"/>
    <n v="0"/>
    <n v="23369283"/>
    <s v="Paramount Pictures"/>
    <n v="108"/>
  </r>
  <r>
    <x v="3"/>
    <x v="12"/>
    <s v="March 20, 1992 "/>
    <x v="9"/>
    <x v="0"/>
    <n v="7.5"/>
    <n v="11000"/>
    <s v="Peter Bogdanovich"/>
    <s v="Michael Frayn"/>
    <s v="Michael Caine"/>
    <s v="United States"/>
    <n v="12000000"/>
    <n v="2280148"/>
    <s v="Touchstone Pictures"/>
    <n v="101"/>
  </r>
  <r>
    <x v="3"/>
    <x v="12"/>
    <s v="June 5, 1992 "/>
    <x v="0"/>
    <x v="0"/>
    <n v="6.1"/>
    <n v="7100"/>
    <s v="Randall Miller"/>
    <s v="Michael Swerdlick"/>
    <s v="Christopher Reid"/>
    <s v="United States"/>
    <n v="7500000"/>
    <n v="13272113"/>
    <s v="Warner Bros."/>
    <n v="98"/>
  </r>
  <r>
    <x v="0"/>
    <x v="12"/>
    <s v="August 14, 1992 "/>
    <x v="8"/>
    <x v="0"/>
    <n v="7"/>
    <n v="7000"/>
    <s v="Michael Ritchie"/>
    <s v="Leonard Wise"/>
    <s v="James Woods"/>
    <s v="United States"/>
    <n v="17000000"/>
    <n v="4836637"/>
    <s v="Metro-Goldwyn-Mayer (MGM)"/>
    <n v="98"/>
  </r>
  <r>
    <x v="0"/>
    <x v="12"/>
    <s v="December 23, 1992 "/>
    <x v="3"/>
    <x v="0"/>
    <n v="7.1"/>
    <n v="9500"/>
    <s v="Régis Wargnier"/>
    <s v="Erik Orsenna"/>
    <s v="Catherine Deneuve"/>
    <s v="France"/>
    <n v="0"/>
    <n v="5603158"/>
    <s v="Paradis Films"/>
    <n v="160"/>
  </r>
  <r>
    <x v="2"/>
    <x v="12"/>
    <s v="December 26, 1992 "/>
    <x v="3"/>
    <x v="2"/>
    <n v="5.4"/>
    <n v="5300"/>
    <s v="Albert Pyun"/>
    <s v="Rebecca Charles"/>
    <s v="Olivier Gruner"/>
    <s v="Denmark"/>
    <n v="0"/>
    <n v="2001124"/>
    <s v="Imperial Entertainment"/>
    <n v="95"/>
  </r>
  <r>
    <x v="2"/>
    <x v="12"/>
    <s v="January 10, 1992 "/>
    <x v="11"/>
    <x v="0"/>
    <n v="5.9"/>
    <n v="10000"/>
    <s v="Bruce A. Evans"/>
    <s v="Bruce A. Evans"/>
    <s v="Christian Slater"/>
    <s v="United States"/>
    <n v="10000000"/>
    <n v="21142815"/>
    <s v="Dino de Laurentiis Communications"/>
    <n v="102"/>
  </r>
  <r>
    <x v="0"/>
    <x v="12"/>
    <s v="January 31, 1992 "/>
    <x v="11"/>
    <x v="0"/>
    <n v="6.4"/>
    <n v="9400"/>
    <s v="David Seltzer"/>
    <s v="Susan Isaacs"/>
    <s v="Michael Douglas"/>
    <s v="United States"/>
    <n v="0"/>
    <n v="43838238"/>
    <s v="Twentieth Century Fox"/>
    <n v="132"/>
  </r>
  <r>
    <x v="2"/>
    <x v="12"/>
    <s v="July 24, 1992 "/>
    <x v="1"/>
    <x v="0"/>
    <n v="5.5"/>
    <n v="7200"/>
    <s v="Peter MacDonald"/>
    <s v="Damon Wayans"/>
    <s v="Damon Wayans"/>
    <s v="United States"/>
    <n v="10000000"/>
    <n v="40227006"/>
    <s v="Columbia Pictures"/>
    <n v="89"/>
  </r>
  <r>
    <x v="3"/>
    <x v="12"/>
    <s v="September 18, 1992 "/>
    <x v="5"/>
    <x v="0"/>
    <n v="7.5"/>
    <n v="28000"/>
    <s v="Woody Allen"/>
    <s v="Woody Allen"/>
    <s v="Woody Allen"/>
    <s v="United States"/>
    <n v="20000000"/>
    <n v="10555619"/>
    <s v="Jack Rollins &amp; Charles H. Joffe Productions"/>
    <n v="108"/>
  </r>
  <r>
    <x v="2"/>
    <x v="12"/>
    <s v="December 25, 1992 "/>
    <x v="3"/>
    <x v="0"/>
    <n v="6.3"/>
    <n v="10000"/>
    <s v="Walter Hill"/>
    <s v="Bob Gale"/>
    <s v="Bill Paxton"/>
    <s v="United States"/>
    <n v="14000000"/>
    <n v="13249535"/>
    <s v="Universal Pictures"/>
    <n v="101"/>
  </r>
  <r>
    <x v="3"/>
    <x v="12"/>
    <s v="November 13, 1992 "/>
    <x v="10"/>
    <x v="0"/>
    <n v="5.7"/>
    <n v="13000"/>
    <s v="Dale Launer"/>
    <s v="Dale Launer"/>
    <s v="Tate Donovan"/>
    <s v="United States"/>
    <n v="0"/>
    <n v="754935"/>
    <s v="Penta Pictures"/>
    <n v="92"/>
  </r>
  <r>
    <x v="2"/>
    <x v="12"/>
    <s v="August 21, 1992 "/>
    <x v="8"/>
    <x v="0"/>
    <n v="6.3"/>
    <n v="8600"/>
    <s v="Dwight H. Little"/>
    <s v="Cindy Cirile"/>
    <s v="Brandon Lee"/>
    <s v="United States"/>
    <n v="10000000"/>
    <n v="14356479"/>
    <s v="Twentieth Century Fox"/>
    <n v="95"/>
  </r>
  <r>
    <x v="2"/>
    <x v="12"/>
    <s v="September 11, 1992 "/>
    <x v="5"/>
    <x v="0"/>
    <n v="6.4"/>
    <n v="2600"/>
    <s v="Carroll Ballard"/>
    <s v="Jeff Benjamin"/>
    <s v="Matthew Modine"/>
    <s v="United States"/>
    <n v="29000000"/>
    <n v="5519569"/>
    <s v="American Zoetrope"/>
    <n v="126"/>
  </r>
  <r>
    <x v="3"/>
    <x v="12"/>
    <s v="October 2, 1992 "/>
    <x v="4"/>
    <x v="0"/>
    <n v="6.5"/>
    <n v="22000"/>
    <s v="Stephen Frears"/>
    <s v="Laura Ziskin"/>
    <s v="Dustin Hoffman"/>
    <s v="United States"/>
    <n v="42000000"/>
    <n v="19507345"/>
    <s v="Columbia Pictures"/>
    <n v="119"/>
  </r>
  <r>
    <x v="6"/>
    <x v="12"/>
    <s v="September 18, 1992 "/>
    <x v="5"/>
    <x v="0"/>
    <n v="6.8"/>
    <n v="5400"/>
    <s v="Stephen Milburn Anderson"/>
    <s v="Stephen Milburn Anderson"/>
    <s v="Glenn Plummer"/>
    <s v="United States"/>
    <n v="4000000"/>
    <n v="1373196"/>
    <s v="Enchantment Films Inc."/>
    <n v="98"/>
  </r>
  <r>
    <x v="3"/>
    <x v="12"/>
    <s v="December 11, 1992 "/>
    <x v="3"/>
    <x v="0"/>
    <n v="7.7"/>
    <n v="51000"/>
    <s v="Brian Henson"/>
    <s v="Charles Dickens"/>
    <s v="Michael Caine"/>
    <s v="United States"/>
    <n v="12000000"/>
    <n v="32574382"/>
    <s v="Walt Disney Pictures"/>
    <n v="85"/>
  </r>
  <r>
    <x v="0"/>
    <x v="12"/>
    <s v="June 4, 1993 "/>
    <x v="0"/>
    <x v="0"/>
    <n v="7.6"/>
    <n v="9300"/>
    <s v="Claude Sautet"/>
    <s v="Claude Sautet"/>
    <s v="Daniel Auteuil"/>
    <s v="France"/>
    <n v="0"/>
    <n v="1605437"/>
    <s v="Film Par Film"/>
    <n v="105"/>
  </r>
  <r>
    <x v="0"/>
    <x v="12"/>
    <s v="April 30, 1993 "/>
    <x v="7"/>
    <x v="0"/>
    <n v="6"/>
    <n v="3000"/>
    <s v="Ryû Murakami"/>
    <s v="Ryû Murakami"/>
    <s v="Miho Nikaido"/>
    <s v="Japan"/>
    <n v="0"/>
    <n v="277845"/>
    <s v="Cinemabrain"/>
    <n v="112"/>
  </r>
  <r>
    <x v="3"/>
    <x v="12"/>
    <s v="October 2, 1992 "/>
    <x v="4"/>
    <x v="0"/>
    <n v="6"/>
    <n v="10000"/>
    <s v="Fred Schepisi"/>
    <s v="Theo Pelletier"/>
    <s v="Tom Selleck"/>
    <s v="United States"/>
    <n v="40000000"/>
    <n v="20883046"/>
    <s v="DENTSU Music And Entertainment"/>
    <n v="108"/>
  </r>
  <r>
    <x v="11"/>
    <x v="12"/>
    <s v="January 24, 1992 "/>
    <x v="11"/>
    <x v="0"/>
    <n v="4.2"/>
    <n v="874"/>
    <s v="Lizzie Borden"/>
    <s v="Allan Moyle"/>
    <s v="Sean Young"/>
    <s v="United Kingdom"/>
    <n v="0"/>
    <n v="2287928"/>
    <s v="Sovereign Pictures"/>
    <n v="90"/>
  </r>
  <r>
    <x v="2"/>
    <x v="12"/>
    <s v="August 4, 1995 "/>
    <x v="8"/>
    <x v="0"/>
    <n v="6"/>
    <n v="2200"/>
    <s v="Clarence Fok"/>
    <s v="Jing Wong"/>
    <s v="Chingmy Yau"/>
    <s v="Hong Kong"/>
    <n v="0"/>
    <m/>
    <s v="Wong Jing's Workshop Ltd."/>
    <n v="89"/>
  </r>
  <r>
    <x v="6"/>
    <x v="12"/>
    <s v="May 8, 1992 "/>
    <x v="2"/>
    <x v="0"/>
    <n v="5.8"/>
    <n v="1800"/>
    <s v="Chris Menges"/>
    <s v="Scott Sommer"/>
    <s v="Goldie Hawn"/>
    <s v="United States"/>
    <n v="14000000"/>
    <n v="3052738"/>
    <s v="Hawn / Sylbert Movie Company"/>
    <n v="100"/>
  </r>
  <r>
    <x v="0"/>
    <x v="12"/>
    <s v="October 30, 1992 "/>
    <x v="4"/>
    <x v="0"/>
    <n v="6.6"/>
    <n v="2100"/>
    <s v="Stephen Gyllenhaal"/>
    <s v="Graham Swift"/>
    <s v="Jeremy Irons"/>
    <s v="United Kingdom"/>
    <n v="10000000"/>
    <n v="1100218"/>
    <s v="British Screen Productions"/>
    <n v="95"/>
  </r>
  <r>
    <x v="3"/>
    <x v="12"/>
    <s v="December 4, 1992 "/>
    <x v="3"/>
    <x v="0"/>
    <n v="5.9"/>
    <n v="15000"/>
    <s v="Jonathan Lynn"/>
    <s v="Marty Kaplan"/>
    <s v="Eddie Murphy"/>
    <s v="United States"/>
    <n v="50000000"/>
    <n v="46666502"/>
    <s v="Hollywood Pictures"/>
    <n v="112"/>
  </r>
  <r>
    <x v="2"/>
    <x v="12"/>
    <s v="April 24, 1992 "/>
    <x v="7"/>
    <x v="0"/>
    <n v="6"/>
    <n v="7300"/>
    <s v="Roger Donaldson"/>
    <s v="Daniel Pyne"/>
    <s v="Willem Dafoe"/>
    <s v="United States"/>
    <n v="22000000"/>
    <n v="9011574"/>
    <s v="Morgan Creek Entertainment"/>
    <n v="101"/>
  </r>
  <r>
    <x v="3"/>
    <x v="12"/>
    <s v="February 25, 1994 "/>
    <x v="6"/>
    <x v="0"/>
    <n v="7.1"/>
    <n v="9700"/>
    <s v="Fernando Trueba"/>
    <s v="Rafael Azcona"/>
    <s v="Fernando Fernán Gómez"/>
    <s v="Spain"/>
    <n v="0"/>
    <n v="5418216"/>
    <s v="Animatógrafo"/>
    <n v="109"/>
  </r>
  <r>
    <x v="6"/>
    <x v="12"/>
    <s v="September 25, 1992 "/>
    <x v="5"/>
    <x v="6"/>
    <n v="6.7"/>
    <n v="1600"/>
    <s v="Tom Kalin"/>
    <s v="Tom Kalin"/>
    <s v="Daniel Schlachet"/>
    <s v="United States"/>
    <n v="250000"/>
    <m/>
    <s v="American Playhouse"/>
    <n v="93"/>
  </r>
  <r>
    <x v="6"/>
    <x v="12"/>
    <s v="January 22, 1993 "/>
    <x v="11"/>
    <x v="0"/>
    <n v="6.1"/>
    <n v="8100"/>
    <s v="Carl Schenkel"/>
    <s v="Brad Mirman"/>
    <s v="Christopher Lambert"/>
    <s v="United States"/>
    <n v="9000000"/>
    <n v="923418"/>
    <s v="Cineplex Odeon Films"/>
    <n v="116"/>
  </r>
  <r>
    <x v="6"/>
    <x v="12"/>
    <s v="March 13, 1992 "/>
    <x v="9"/>
    <x v="6"/>
    <n v="6.8"/>
    <n v="6300"/>
    <s v="Paul Schrader"/>
    <s v="Paul Schrader"/>
    <s v="Willem Dafoe"/>
    <s v="United States"/>
    <n v="5000000"/>
    <n v="1055987"/>
    <s v="Carolco Pictures"/>
    <n v="103"/>
  </r>
  <r>
    <x v="0"/>
    <x v="12"/>
    <s v="April 24, 1992 "/>
    <x v="7"/>
    <x v="0"/>
    <n v="7.2"/>
    <n v="8500"/>
    <s v="Keith Gordon"/>
    <s v="William Wharton"/>
    <s v="Peter Berg"/>
    <s v="United States"/>
    <n v="5000000"/>
    <n v="1526697"/>
    <s v="A&amp;M Films"/>
    <n v="108"/>
  </r>
  <r>
    <x v="3"/>
    <x v="12"/>
    <s v="September 4, 1992 "/>
    <x v="5"/>
    <x v="0"/>
    <n v="7"/>
    <n v="13000"/>
    <s v="Tim Robbins"/>
    <s v="Tim Robbins"/>
    <s v="Tim Robbins"/>
    <s v="United States"/>
    <n v="0"/>
    <n v="4479470"/>
    <s v="Miramax"/>
    <n v="102"/>
  </r>
  <r>
    <x v="0"/>
    <x v="12"/>
    <s v="September 25, 1992 "/>
    <x v="5"/>
    <x v="0"/>
    <n v="6.3"/>
    <n v="1900"/>
    <s v="Darrell Roodt"/>
    <s v="Mbongeni Ngema"/>
    <s v="Whoopi Goldberg"/>
    <s v="South Africa"/>
    <n v="0"/>
    <n v="7306242"/>
    <s v="British Broadcasting Corporation (BBC)"/>
    <n v="117"/>
  </r>
  <r>
    <x v="0"/>
    <x v="12"/>
    <s v="May 7, 1993 "/>
    <x v="2"/>
    <x v="0"/>
    <n v="7.5"/>
    <n v="4300"/>
    <s v="Roeland Kerbosch"/>
    <s v="Don Bloch"/>
    <s v="Maarten Smit"/>
    <s v="Netherlands"/>
    <n v="0"/>
    <m/>
    <s v="Sigma Film Productions"/>
    <n v="92"/>
  </r>
  <r>
    <x v="3"/>
    <x v="12"/>
    <s v="August 13, 1992 "/>
    <x v="8"/>
    <x v="26"/>
    <n v="7.1"/>
    <n v="3400"/>
    <s v="Alexandre Rockwell"/>
    <s v="Sollace Mitchell"/>
    <s v="Steve Buscemi"/>
    <s v="United States"/>
    <n v="0"/>
    <n v="256249"/>
    <s v="Alliance Communications Corporation"/>
    <n v="93"/>
  </r>
  <r>
    <x v="6"/>
    <x v="12"/>
    <s v="July 17, 1992 "/>
    <x v="1"/>
    <x v="0"/>
    <n v="5.6"/>
    <n v="3600"/>
    <s v="Sidney Lumet"/>
    <s v="Robert J. Avrech"/>
    <s v="Melanie Griffith"/>
    <s v="United States"/>
    <n v="18000000"/>
    <n v="12282994"/>
    <s v="Hollywood Pictures"/>
    <n v="110"/>
  </r>
  <r>
    <x v="6"/>
    <x v="12"/>
    <s v="September 11, 1992 "/>
    <x v="5"/>
    <x v="0"/>
    <n v="6.6"/>
    <n v="3200"/>
    <s v="Marc Rocco"/>
    <s v="Michael Hitchcock"/>
    <s v="Dermot Mulroney"/>
    <s v="United States"/>
    <n v="3000000"/>
    <n v="390152"/>
    <s v="Cinetel Films"/>
    <n v="105"/>
  </r>
  <r>
    <x v="0"/>
    <x v="12"/>
    <s v="December 11, 1992 "/>
    <x v="3"/>
    <x v="0"/>
    <n v="7.4"/>
    <n v="5200"/>
    <s v="John Sayles"/>
    <s v="John Sayles"/>
    <s v="Mary McDonnell"/>
    <s v="United States"/>
    <n v="3330000"/>
    <n v="4814619"/>
    <s v="Atchafalaya"/>
    <n v="135"/>
  </r>
  <r>
    <x v="0"/>
    <x v="12"/>
    <s v="August 6, 1993 "/>
    <x v="8"/>
    <x v="0"/>
    <n v="6.6"/>
    <n v="2600"/>
    <s v="Craig Bolotin"/>
    <s v="Alice McDermott"/>
    <s v="C. Thomas Howell"/>
    <s v="France"/>
    <n v="0"/>
    <n v="20194"/>
    <s v="Alcor Films"/>
    <n v="89"/>
  </r>
  <r>
    <x v="0"/>
    <x v="12"/>
    <s v="July 10, 1992 "/>
    <x v="1"/>
    <x v="0"/>
    <n v="6.6"/>
    <n v="3700"/>
    <s v="Allison Anders"/>
    <s v="Allison Anders"/>
    <s v="Brooke Adams"/>
    <s v="United States"/>
    <n v="0"/>
    <n v="1342613"/>
    <s v="Cineville"/>
    <n v="101"/>
  </r>
  <r>
    <x v="6"/>
    <x v="12"/>
    <s v="May 7, 1993 "/>
    <x v="2"/>
    <x v="0"/>
    <n v="6.7"/>
    <n v="3200"/>
    <s v="Martin Bell"/>
    <s v="Peter Silverman"/>
    <s v="Jeff Bridges"/>
    <s v="United States"/>
    <n v="10000000"/>
    <n v="384048"/>
    <s v="Avenue Pictures"/>
    <n v="113"/>
  </r>
  <r>
    <x v="5"/>
    <x v="12"/>
    <s v="April 17, 1992 "/>
    <x v="7"/>
    <x v="0"/>
    <n v="5.9"/>
    <n v="9300"/>
    <s v="Arthur Hiller"/>
    <s v="John Fusco"/>
    <s v="John Goodman"/>
    <s v="United States"/>
    <n v="0"/>
    <n v="19930973"/>
    <s v="Universal Pictures"/>
    <n v="115"/>
  </r>
  <r>
    <x v="0"/>
    <x v="12"/>
    <s v="October 16, 1998 "/>
    <x v="4"/>
    <x v="0"/>
    <n v="6.6"/>
    <n v="745"/>
    <s v="Arnaud Desplechin"/>
    <s v="Arnaud Desplechin"/>
    <s v="Emmanuel Salinger"/>
    <s v="France"/>
    <n v="0"/>
    <m/>
    <s v="Why Not Productions"/>
    <n v="139"/>
  </r>
  <r>
    <x v="1"/>
    <x v="12"/>
    <s v="August 21, 1992 "/>
    <x v="8"/>
    <x v="0"/>
    <n v="4.5"/>
    <n v="2800"/>
    <s v="John Glen"/>
    <s v="Mario Puzo"/>
    <s v="Marlon Brando"/>
    <s v="United Kingdom"/>
    <n v="40000000"/>
    <n v="8251071"/>
    <s v="Christopher Columbus Productions"/>
    <n v="120"/>
  </r>
  <r>
    <x v="0"/>
    <x v="12"/>
    <s v="October 21, 1993 "/>
    <x v="4"/>
    <x v="1"/>
    <n v="5.0999999999999996"/>
    <n v="950"/>
    <s v="Nicole Conn"/>
    <s v="Nicole Conn"/>
    <s v="Trisha Todd"/>
    <s v="United States"/>
    <n v="130000"/>
    <m/>
    <s v="Demi-Monde Productions"/>
    <n v="107"/>
  </r>
  <r>
    <x v="3"/>
    <x v="12"/>
    <s v="July 10, 1992 "/>
    <x v="1"/>
    <x v="0"/>
    <n v="5.6"/>
    <n v="7700"/>
    <s v="Norman René"/>
    <s v="Craig Lucas"/>
    <s v="Meg Ryan"/>
    <s v="United States"/>
    <n v="0"/>
    <n v="22697691"/>
    <s v="Gruskoff/Levy Company"/>
    <n v="105"/>
  </r>
  <r>
    <x v="5"/>
    <x v="12"/>
    <s v="July 10, 1992 "/>
    <x v="1"/>
    <x v="0"/>
    <n v="7.8"/>
    <n v="3000"/>
    <s v="Bille August"/>
    <s v="Ingmar Bergman"/>
    <s v="Samuel Fröler"/>
    <s v="Sweden"/>
    <n v="0"/>
    <n v="1253106"/>
    <s v="SVT Drama"/>
    <n v="182"/>
  </r>
  <r>
    <x v="6"/>
    <x v="12"/>
    <s v="October 16, 1992 "/>
    <x v="4"/>
    <x v="0"/>
    <n v="6.5"/>
    <n v="3500"/>
    <s v="Howard Franklin"/>
    <s v="Howard Franklin"/>
    <s v="Joe Pesci"/>
    <s v="United States"/>
    <n v="15000000"/>
    <n v="3067917"/>
    <s v="Universal Pictures"/>
    <n v="99"/>
  </r>
  <r>
    <x v="3"/>
    <x v="12"/>
    <s v="March 13, 1992 "/>
    <x v="9"/>
    <x v="0"/>
    <n v="6.1"/>
    <n v="3100"/>
    <s v="Howard Deutch"/>
    <s v="Ron Cutler"/>
    <s v="Ray Liotta"/>
    <s v="United States"/>
    <n v="18000000"/>
    <n v="6375979"/>
    <s v="Orion Pictures"/>
    <n v="100"/>
  </r>
  <r>
    <x v="0"/>
    <x v="12"/>
    <s v="February 28, 1992 "/>
    <x v="6"/>
    <x v="0"/>
    <n v="6.4"/>
    <n v="5200"/>
    <s v="Arne Glimcher"/>
    <s v="Oscar Hijuelos"/>
    <s v="Armand Assante"/>
    <s v="France"/>
    <n v="15500000"/>
    <n v="6742168"/>
    <s v="Alcor Films"/>
    <n v="104"/>
  </r>
  <r>
    <x v="1"/>
    <x v="12"/>
    <s v="September 17, 1993 "/>
    <x v="5"/>
    <x v="0"/>
    <n v="7"/>
    <n v="2800"/>
    <s v="Mike Newell"/>
    <s v="Jim Sheridan"/>
    <s v="Gabriel Byrne"/>
    <s v="Ireland"/>
    <n v="0"/>
    <n v="4790801"/>
    <s v="Channel Four Films"/>
    <n v="97"/>
  </r>
  <r>
    <x v="0"/>
    <x v="12"/>
    <s v="April 22, 1992 "/>
    <x v="7"/>
    <x v="0"/>
    <n v="6.3"/>
    <n v="1100"/>
    <s v="Gillies MacKinnon"/>
    <s v="Shane Connaughton"/>
    <s v="Albert Finney"/>
    <s v="United States"/>
    <n v="0"/>
    <n v="4906900"/>
    <s v="Green Umbrella Ltd."/>
    <n v="117"/>
  </r>
  <r>
    <x v="0"/>
    <x v="12"/>
    <s v="April 17, 1992 "/>
    <x v="7"/>
    <x v="0"/>
    <n v="6.5"/>
    <n v="4900"/>
    <s v="Roland Joffé"/>
    <s v="Dominique Lapierre"/>
    <s v="Patrick Swayze"/>
    <s v="France"/>
    <n v="27000000"/>
    <n v="14683921"/>
    <s v="Allied Filmmakers"/>
    <n v="132"/>
  </r>
  <r>
    <x v="3"/>
    <x v="12"/>
    <s v="April 3, 1992 "/>
    <x v="7"/>
    <x v="0"/>
    <n v="5.8"/>
    <n v="3500"/>
    <s v="Barnet Kellman"/>
    <s v="Craig Bolotin"/>
    <s v="Dolly Parton"/>
    <s v="United States"/>
    <n v="0"/>
    <n v="21202099"/>
    <s v="Hollywood Pictures"/>
    <n v="91"/>
  </r>
  <r>
    <x v="6"/>
    <x v="12"/>
    <s v="August 4, 1994 "/>
    <x v="8"/>
    <x v="15"/>
    <n v="7.6"/>
    <n v="4000"/>
    <s v="Ming-liang Tsai"/>
    <s v="Ming-liang Tsai"/>
    <s v="Chao-jung Chen"/>
    <s v="Taiwan"/>
    <n v="0"/>
    <n v="28791"/>
    <s v="Central Motion Pictures"/>
    <n v="106"/>
  </r>
  <r>
    <x v="0"/>
    <x v="12"/>
    <s v="February 12, 1993 "/>
    <x v="6"/>
    <x v="0"/>
    <n v="6.6"/>
    <n v="3800"/>
    <s v="Jonathan Kaplan"/>
    <s v="Don Roos"/>
    <s v="Michelle Pfeiffer"/>
    <s v="United States"/>
    <n v="18000000"/>
    <n v="1014726"/>
    <s v="Orion Pictures"/>
    <n v="105"/>
  </r>
  <r>
    <x v="3"/>
    <x v="12"/>
    <s v="September 25, 1992 "/>
    <x v="5"/>
    <x v="0"/>
    <n v="5.9"/>
    <n v="4500"/>
    <s v="Billy Crystal"/>
    <s v="Billy Crystal"/>
    <s v="Billy Crystal"/>
    <s v="United States"/>
    <n v="43000000"/>
    <n v="13351357"/>
    <s v="Castle Rock Entertainment"/>
    <n v="119"/>
  </r>
  <r>
    <x v="2"/>
    <x v="12"/>
    <s v="April 9, 1999 "/>
    <x v="7"/>
    <x v="0"/>
    <n v="6.5"/>
    <n v="11000"/>
    <s v="Ringo Lam"/>
    <s v="Barry Wong"/>
    <s v="Jackie Chan"/>
    <s v="Hong Kong"/>
    <n v="10000000"/>
    <n v="8359717"/>
    <s v="Golden Way Films Ltd."/>
    <n v="104"/>
  </r>
  <r>
    <x v="2"/>
    <x v="12"/>
    <s v="June 12, 1992 "/>
    <x v="0"/>
    <x v="0"/>
    <n v="3.7"/>
    <n v="2700"/>
    <s v="John Glen"/>
    <s v="Kevin Alyn Elders"/>
    <s v="Louis Gossett Jr."/>
    <s v="United Kingdom"/>
    <n v="0"/>
    <n v="2517600"/>
    <s v="Carolco Pictures"/>
    <n v="98"/>
  </r>
  <r>
    <x v="3"/>
    <x v="12"/>
    <s v="August 21, 1992 "/>
    <x v="8"/>
    <x v="0"/>
    <n v="6.5"/>
    <n v="2900"/>
    <s v="Gregg Araki"/>
    <s v="Gregg Araki"/>
    <s v="Mike Dytri"/>
    <s v="United States"/>
    <n v="22769"/>
    <n v="692585"/>
    <s v="Desperate Pictures"/>
    <n v="81"/>
  </r>
  <r>
    <x v="6"/>
    <x v="12"/>
    <s v="November 6, 1992 "/>
    <x v="10"/>
    <x v="6"/>
    <n v="7.2"/>
    <n v="4100"/>
    <s v="Hal Hartley"/>
    <s v="Hal Hartley"/>
    <s v="Robert John Burke"/>
    <s v="Italy"/>
    <n v="3000000"/>
    <n v="143010"/>
    <s v="American Playhouse"/>
    <n v="105"/>
  </r>
  <r>
    <x v="6"/>
    <x v="12"/>
    <s v="September 9, 1993 "/>
    <x v="5"/>
    <x v="1"/>
    <n v="5.5"/>
    <n v="2200"/>
    <s v="Tamra Davis"/>
    <s v="Matthew Bright"/>
    <s v="Drew Barrymore"/>
    <s v="United States"/>
    <n v="800000"/>
    <n v="114516"/>
    <s v="Zeta Entertainment"/>
    <n v="97"/>
  </r>
  <r>
    <x v="3"/>
    <x v="12"/>
    <s v="May 1, 1992 "/>
    <x v="2"/>
    <x v="0"/>
    <n v="5.7"/>
    <n v="2500"/>
    <s v="Ted Kotcheff"/>
    <s v="Robert Klane"/>
    <s v="Tom Selleck"/>
    <s v="United States"/>
    <n v="15000000"/>
    <n v="6132924"/>
    <s v="Penta Pictures"/>
    <n v="107"/>
  </r>
  <r>
    <x v="3"/>
    <x v="12"/>
    <s v="April 2, 1993 "/>
    <x v="7"/>
    <x v="0"/>
    <n v="7.5"/>
    <n v="6700"/>
    <s v="Jean-Claude Lauzon"/>
    <s v="Jean-Claude Lauzon"/>
    <s v="Maxime Collin"/>
    <s v="Canada"/>
    <n v="0"/>
    <n v="611703"/>
    <s v="Alliance Films Corporation"/>
    <n v="107"/>
  </r>
  <r>
    <x v="3"/>
    <x v="12"/>
    <s v="October 23, 1992 "/>
    <x v="4"/>
    <x v="0"/>
    <n v="5.8"/>
    <n v="4600"/>
    <s v="Irwin Winkler"/>
    <s v="Gerald Kersh"/>
    <s v="Robert De Niro"/>
    <s v="United States"/>
    <n v="20000000"/>
    <n v="6202756"/>
    <s v="Penta Films"/>
    <n v="105"/>
  </r>
  <r>
    <x v="0"/>
    <x v="12"/>
    <s v="August 7, 1992 "/>
    <x v="8"/>
    <x v="0"/>
    <n v="5.6"/>
    <n v="2000"/>
    <s v="Christopher Crowe"/>
    <s v="Christopher Crowe"/>
    <s v="Annabella Sciorra"/>
    <s v="United States"/>
    <n v="18000000"/>
    <n v="11124511"/>
    <s v="Paramount Pictures"/>
    <n v="103"/>
  </r>
  <r>
    <x v="0"/>
    <x v="12"/>
    <s v="October 23, 1992 "/>
    <x v="4"/>
    <x v="0"/>
    <n v="6.3"/>
    <n v="1200"/>
    <s v="Anthony Drazan"/>
    <s v="Anthony Drazan"/>
    <s v="Michael Rapaport"/>
    <s v="United States"/>
    <n v="0"/>
    <n v="1557771"/>
    <s v="Ixtlan"/>
    <n v="100"/>
  </r>
  <r>
    <x v="3"/>
    <x v="12"/>
    <s v="April 26, 2019 "/>
    <x v="7"/>
    <x v="0"/>
    <n v="7.4"/>
    <n v="1000"/>
    <s v="Djibril Diop Mambéty"/>
    <s v="Friedrich Dürrenmatt"/>
    <s v="Mansour Diouf"/>
    <s v="Switzerland"/>
    <n v="0"/>
    <n v="24672"/>
    <s v="Thelma Film AG"/>
    <n v="110"/>
  </r>
  <r>
    <x v="0"/>
    <x v="12"/>
    <s v="January 29, 1992 "/>
    <x v="11"/>
    <x v="8"/>
    <n v="7.3"/>
    <n v="4400"/>
    <s v="Éric Rohmer"/>
    <s v="Éric Rohmer"/>
    <s v="Charlotte Véry"/>
    <s v="France"/>
    <n v="0"/>
    <n v="52431"/>
    <s v="Compagnie Eric Rohmer (CER)"/>
    <n v="114"/>
  </r>
  <r>
    <x v="3"/>
    <x v="12"/>
    <s v="July 17, 1992 "/>
    <x v="1"/>
    <x v="0"/>
    <n v="4.7"/>
    <n v="3000"/>
    <s v="Bob Rafelson"/>
    <s v="Carole Eastman"/>
    <s v="Jack Nicholson"/>
    <s v="United States"/>
    <n v="30000000"/>
    <n v="4096030"/>
    <s v="Penta Entertainment"/>
    <n v="100"/>
  </r>
  <r>
    <x v="6"/>
    <x v="12"/>
    <s v="August 20, 1993 "/>
    <x v="8"/>
    <x v="6"/>
    <n v="6.8"/>
    <n v="950"/>
    <s v="Nick Gomez"/>
    <s v="Nick Gomez"/>
    <s v="Peter Greene"/>
    <s v="United States"/>
    <n v="38000"/>
    <m/>
    <s v="Island World"/>
    <n v="100"/>
  </r>
  <r>
    <x v="3"/>
    <x v="12"/>
    <s v="April 17, 1992 "/>
    <x v="7"/>
    <x v="0"/>
    <n v="7.1"/>
    <n v="4100"/>
    <s v="Dennis Dugan"/>
    <s v="Pat Proft"/>
    <s v="John Turturro"/>
    <s v="United States"/>
    <n v="0"/>
    <n v="918239"/>
    <s v="Paramount Pictures"/>
    <n v="80"/>
  </r>
  <r>
    <x v="3"/>
    <x v="12"/>
    <s v="September 4, 1992 "/>
    <x v="5"/>
    <x v="0"/>
    <n v="5.3"/>
    <n v="1600"/>
    <s v="Francis Veber"/>
    <s v="Daniel Goldin"/>
    <s v="Matthew Broderick"/>
    <s v="United States"/>
    <n v="0"/>
    <n v="1659542"/>
    <s v="Interscope Communications"/>
    <n v="93"/>
  </r>
  <r>
    <x v="2"/>
    <x v="12"/>
    <s v="August 15, 1997 "/>
    <x v="8"/>
    <x v="0"/>
    <n v="6.4"/>
    <n v="4200"/>
    <s v="Shin'ya Tsukamoto"/>
    <s v="Shin'ya Tsukamoto"/>
    <s v="Tomorô Taguchi"/>
    <s v="Japan"/>
    <n v="0"/>
    <m/>
    <s v="F2"/>
    <n v="83"/>
  </r>
  <r>
    <x v="6"/>
    <x v="12"/>
    <s v="November 11, 1992 "/>
    <x v="10"/>
    <x v="0"/>
    <n v="5.2"/>
    <n v="1500"/>
    <s v="Andy Wolk"/>
    <s v="Jim Piddock"/>
    <s v="Jim Belushi"/>
    <s v="United States"/>
    <n v="0"/>
    <n v="3206714"/>
    <s v="The Samuel Goldwyn Company"/>
    <n v="105"/>
  </r>
  <r>
    <x v="0"/>
    <x v="12"/>
    <s v="September 30, 1992 "/>
    <x v="5"/>
    <x v="8"/>
    <n v="5.8"/>
    <n v="1100"/>
    <s v="Mark Frost"/>
    <s v="Frank Galbally"/>
    <s v="James Spader"/>
    <s v="United States"/>
    <n v="0"/>
    <n v="422503"/>
    <s v="Davis Entertainment"/>
    <n v="113"/>
  </r>
  <r>
    <x v="2"/>
    <x v="12"/>
    <s v="December 3, 1993 "/>
    <x v="3"/>
    <x v="0"/>
    <n v="5.2"/>
    <n v="683"/>
    <s v="Arthur Allan Seidelman"/>
    <s v="Mike Snyder"/>
    <s v="Michael Dudikoff"/>
    <s v="United States"/>
    <n v="0"/>
    <m/>
    <s v="Cannon Pictures"/>
    <n v="99"/>
  </r>
  <r>
    <x v="1"/>
    <x v="12"/>
    <s v="May 14, 1993 "/>
    <x v="2"/>
    <x v="0"/>
    <n v="7.1"/>
    <n v="3100"/>
    <s v="Vincent Ward"/>
    <s v="Louis Nowra"/>
    <s v="Jason Scott Lee"/>
    <s v="Australia"/>
    <n v="0"/>
    <n v="2806881"/>
    <s v="Australian Film Finance Corporation (AFFC)"/>
    <n v="109"/>
  </r>
  <r>
    <x v="16"/>
    <x v="12"/>
    <s v="October 29, 1993 "/>
    <x v="4"/>
    <x v="0"/>
    <n v="5"/>
    <n v="2100"/>
    <s v="Graeme Clifford"/>
    <s v="Robert Dillon"/>
    <s v="Andie MacDowell"/>
    <s v="United States"/>
    <n v="24000000"/>
    <n v="608866"/>
    <s v="Majestic Films International"/>
    <n v="90"/>
  </r>
  <r>
    <x v="0"/>
    <x v="12"/>
    <s v="May 13, 1992 "/>
    <x v="2"/>
    <x v="0"/>
    <n v="6.8"/>
    <n v="2600"/>
    <s v="Neal Jimenez"/>
    <s v="Neal Jimenez"/>
    <s v="Eric Stoltz"/>
    <s v="United States"/>
    <n v="2700000"/>
    <n v="1723319"/>
    <s v="No Frills Film Production"/>
    <n v="106"/>
  </r>
  <r>
    <x v="2"/>
    <x v="12"/>
    <s v="April 24, 1992 "/>
    <x v="7"/>
    <x v="0"/>
    <n v="5.8"/>
    <n v="1500"/>
    <s v="Peter Yates"/>
    <s v="William Goldman"/>
    <s v="Penelope Ann Miller"/>
    <s v="United States"/>
    <n v="0"/>
    <n v="2791515"/>
    <s v="Castle Rock Entertainment"/>
    <n v="91"/>
  </r>
  <r>
    <x v="0"/>
    <x v="12"/>
    <s v="February 21, 1992 "/>
    <x v="6"/>
    <x v="0"/>
    <n v="6.1"/>
    <n v="1100"/>
    <s v="Nora Ephron"/>
    <s v="Meg Wolitzer"/>
    <s v="Julie Kavner"/>
    <s v="United States"/>
    <n v="0"/>
    <n v="2922094"/>
    <s v="Twentieth Century Fox"/>
    <n v="105"/>
  </r>
  <r>
    <x v="3"/>
    <x v="12"/>
    <s v="July 24, 1992 "/>
    <x v="1"/>
    <x v="0"/>
    <n v="5.4"/>
    <n v="2100"/>
    <s v="Barry Primus"/>
    <s v="Barry Primus"/>
    <s v="Robert Wuhl"/>
    <s v="United States"/>
    <n v="0"/>
    <n v="1102469"/>
    <s v="Meir Teper"/>
    <n v="110"/>
  </r>
  <r>
    <x v="3"/>
    <x v="12"/>
    <s v="April 24, 1992 "/>
    <x v="7"/>
    <x v="0"/>
    <n v="5.8"/>
    <n v="1200"/>
    <s v="Charlie Peters"/>
    <s v="Charlie Peters"/>
    <s v="Bob Hoskins"/>
    <s v="United States"/>
    <n v="0"/>
    <n v="4030793"/>
    <s v="Hollywood Pictures"/>
    <n v="96"/>
  </r>
  <r>
    <x v="3"/>
    <x v="12"/>
    <s v="March 6, 1992 "/>
    <x v="9"/>
    <x v="0"/>
    <n v="5.5"/>
    <n v="2500"/>
    <s v="Mark Herman"/>
    <s v="Mark Herman"/>
    <s v="Bronson Pinchot"/>
    <s v="United Kingdom"/>
    <n v="0"/>
    <n v="3104545"/>
    <s v="Bellboy Films Limited"/>
    <n v="78"/>
  </r>
  <r>
    <x v="3"/>
    <x v="12"/>
    <s v="April 29, 1992 "/>
    <x v="7"/>
    <x v="0"/>
    <n v="6.6"/>
    <n v="1300"/>
    <s v="Edward Zwick"/>
    <s v="Ed Solomon"/>
    <s v="Christine Lahti"/>
    <s v="United States"/>
    <n v="0"/>
    <n v="1514114"/>
    <s v="Mirage Entertainment"/>
    <n v="110"/>
  </r>
  <r>
    <x v="3"/>
    <x v="12"/>
    <s v="August 6, 1993 "/>
    <x v="8"/>
    <x v="0"/>
    <n v="6.4"/>
    <n v="4500"/>
    <s v="Colin Nutley"/>
    <s v="Colin Nutley"/>
    <s v="Helena Bergström"/>
    <s v="Sweden"/>
    <n v="0"/>
    <n v="9481984"/>
    <s v="Memfis Film"/>
    <n v="127"/>
  </r>
  <r>
    <x v="5"/>
    <x v="12"/>
    <s v="May 28, 1993 "/>
    <x v="2"/>
    <x v="0"/>
    <n v="7.4"/>
    <n v="3000"/>
    <s v="Terence Davies"/>
    <s v="Terence Davies"/>
    <s v="Leigh McCormack"/>
    <s v="United Kingdom"/>
    <n v="0"/>
    <n v="22765"/>
    <s v="British Film Institute (BFI)"/>
    <n v="85"/>
  </r>
  <r>
    <x v="2"/>
    <x v="12"/>
    <s v="February 11, 1993 "/>
    <x v="6"/>
    <x v="17"/>
    <n v="6.8"/>
    <n v="6600"/>
    <s v="Hark Tsui"/>
    <s v="Tin-suen Chan"/>
    <s v="Jet Li"/>
    <s v="Hong Kong"/>
    <n v="0"/>
    <m/>
    <s v="Golden Harvest Company"/>
    <n v="109"/>
  </r>
  <r>
    <x v="1"/>
    <x v="12"/>
    <s v="March 5, 1993 "/>
    <x v="9"/>
    <x v="0"/>
    <n v="5.7"/>
    <n v="876"/>
    <s v="Jacques Dorfmann"/>
    <s v="Jacques Dorfmann"/>
    <s v="Lou Diamond Phillips"/>
    <s v="France"/>
    <n v="0"/>
    <n v="1434174"/>
    <s v="Vision International"/>
    <n v="112"/>
  </r>
  <r>
    <x v="3"/>
    <x v="12"/>
    <s v="August 21, 1992 "/>
    <x v="8"/>
    <x v="0"/>
    <n v="5.0999999999999996"/>
    <n v="1600"/>
    <s v="Allan Moyle"/>
    <s v="Grace Cary Bickley"/>
    <s v="Penelope Ann Miller"/>
    <s v="United States"/>
    <n v="13000000"/>
    <n v="3721911"/>
    <s v="In The Bag Productions"/>
    <n v="89"/>
  </r>
  <r>
    <x v="2"/>
    <x v="13"/>
    <s v="December 25, 1993 "/>
    <x v="3"/>
    <x v="0"/>
    <n v="7.8"/>
    <n v="132000"/>
    <s v="George P. Cosmatos"/>
    <s v="Kevin Jarre"/>
    <s v="Kurt Russell"/>
    <s v="United States"/>
    <n v="25000000"/>
    <n v="56505065"/>
    <s v="Hollywood Pictures"/>
    <n v="130"/>
  </r>
  <r>
    <x v="3"/>
    <x v="13"/>
    <s v="April 7, 1993 "/>
    <x v="7"/>
    <x v="0"/>
    <n v="7.8"/>
    <n v="82000"/>
    <s v="David Mickey Evans"/>
    <s v="David Mickey Evans"/>
    <s v="Tom Guiry"/>
    <s v="United States"/>
    <n v="0"/>
    <n v="34348443"/>
    <s v="Twentieth Century Fox"/>
    <n v="101"/>
  </r>
  <r>
    <x v="2"/>
    <x v="13"/>
    <s v="June 11, 1993 "/>
    <x v="0"/>
    <x v="0"/>
    <n v="8.1"/>
    <n v="894000"/>
    <s v="Steven Spielberg"/>
    <s v="Michael Crichton"/>
    <s v="Sam Neill"/>
    <s v="United States"/>
    <n v="63000000"/>
    <n v="1033928303"/>
    <s v="Universal Pictures"/>
    <n v="127"/>
  </r>
  <r>
    <x v="3"/>
    <x v="13"/>
    <s v="September 24, 1993 "/>
    <x v="5"/>
    <x v="0"/>
    <n v="7.6"/>
    <n v="171000"/>
    <s v="Richard Linklater"/>
    <s v="Richard Linklater"/>
    <s v="Jason London"/>
    <s v="United States"/>
    <n v="6900000"/>
    <n v="7993039"/>
    <s v="Gramercy Pictures (I)"/>
    <n v="102"/>
  </r>
  <r>
    <x v="5"/>
    <x v="13"/>
    <s v="February 4, 1994 "/>
    <x v="6"/>
    <x v="0"/>
    <n v="8.9"/>
    <n v="1200000"/>
    <s v="Steven Spielberg"/>
    <s v="Thomas Keneally"/>
    <s v="Liam Neeson"/>
    <s v="United States"/>
    <n v="22000000"/>
    <n v="322161245"/>
    <s v="Universal Pictures"/>
    <n v="195"/>
  </r>
  <r>
    <x v="6"/>
    <x v="13"/>
    <s v="September 10, 1993 "/>
    <x v="5"/>
    <x v="0"/>
    <n v="7.9"/>
    <n v="212000"/>
    <s v="Tony Scott"/>
    <s v="Quentin Tarantino"/>
    <s v="Christian Slater"/>
    <s v="United States"/>
    <n v="13000000"/>
    <n v="13088850"/>
    <s v="Morgan Creek Entertainment"/>
    <n v="119"/>
  </r>
  <r>
    <x v="3"/>
    <x v="13"/>
    <s v="February 4, 1994 "/>
    <x v="6"/>
    <x v="0"/>
    <n v="7.8"/>
    <n v="36000"/>
    <s v="Mike Leigh"/>
    <s v="Mike Leigh"/>
    <s v="David Thewlis"/>
    <s v="United Kingdom"/>
    <n v="0"/>
    <n v="1769305"/>
    <s v="Thin Man Films"/>
    <n v="132"/>
  </r>
  <r>
    <x v="1"/>
    <x v="13"/>
    <s v="July 28, 1993 "/>
    <x v="1"/>
    <x v="0"/>
    <n v="6.7"/>
    <n v="119000"/>
    <s v="Mel Brooks"/>
    <s v="J.D. Shapiro"/>
    <s v="Cary Elwes"/>
    <s v="France"/>
    <n v="20000000"/>
    <n v="35739755"/>
    <s v="Brooksfilms"/>
    <n v="104"/>
  </r>
  <r>
    <x v="6"/>
    <x v="13"/>
    <s v="October 1, 1993 "/>
    <x v="4"/>
    <x v="0"/>
    <n v="7.8"/>
    <n v="132000"/>
    <s v="Robert De Niro"/>
    <s v="Chazz Palminteri"/>
    <s v="Robert De Niro"/>
    <s v="United States"/>
    <n v="22000000"/>
    <n v="17287898"/>
    <s v="Price Entertainment"/>
    <n v="121"/>
  </r>
  <r>
    <x v="0"/>
    <x v="13"/>
    <s v="March 4, 1994 "/>
    <x v="9"/>
    <x v="0"/>
    <n v="7.7"/>
    <n v="221000"/>
    <s v="Lasse Hallström"/>
    <s v="Peter Hedges"/>
    <s v="Johnny Depp"/>
    <s v="United States"/>
    <n v="11000000"/>
    <n v="10032765"/>
    <s v="Paramount Pictures"/>
    <n v="118"/>
  </r>
  <r>
    <x v="3"/>
    <x v="13"/>
    <s v="July 16, 1993 "/>
    <x v="1"/>
    <x v="0"/>
    <n v="6.9"/>
    <n v="106000"/>
    <s v="Kenny Ortega"/>
    <s v="David Kirschner"/>
    <s v="Bette Midler"/>
    <s v="United States"/>
    <n v="28000000"/>
    <n v="44947705"/>
    <s v="Walt Disney Pictures"/>
    <n v="96"/>
  </r>
  <r>
    <x v="6"/>
    <x v="13"/>
    <s v="November 12, 1993 "/>
    <x v="10"/>
    <x v="0"/>
    <n v="7.9"/>
    <n v="206000"/>
    <s v="Brian De Palma"/>
    <s v="Edwin Torres"/>
    <s v="Al Pacino"/>
    <s v="United States"/>
    <n v="30000000"/>
    <n v="63848322"/>
    <s v="Universal Pictures"/>
    <n v="144"/>
  </r>
  <r>
    <x v="3"/>
    <x v="13"/>
    <s v="November 24, 1993 "/>
    <x v="10"/>
    <x v="0"/>
    <n v="7"/>
    <n v="252000"/>
    <s v="Chris Columbus"/>
    <s v="Anne Fine"/>
    <s v="Robin Williams"/>
    <s v="United States"/>
    <n v="25000000"/>
    <n v="441286195"/>
    <s v="Twentieth Century Fox"/>
    <n v="125"/>
  </r>
  <r>
    <x v="2"/>
    <x v="13"/>
    <s v="August 6, 1993 "/>
    <x v="8"/>
    <x v="0"/>
    <n v="7.8"/>
    <n v="275000"/>
    <s v="Andrew Davis"/>
    <s v="Jeb Stuart"/>
    <s v="Harrison Ford"/>
    <s v="United States"/>
    <n v="44000000"/>
    <n v="368875760"/>
    <s v="Warner Bros."/>
    <n v="130"/>
  </r>
  <r>
    <x v="2"/>
    <x v="13"/>
    <s v="October 8, 1993 "/>
    <x v="4"/>
    <x v="0"/>
    <n v="6.7"/>
    <n v="163000"/>
    <s v="Marco Brambilla"/>
    <s v="Peter M. Lenkov"/>
    <s v="Sylvester Stallone"/>
    <s v="United States"/>
    <n v="57000000"/>
    <n v="58055768"/>
    <s v="Warner Bros."/>
    <n v="115"/>
  </r>
  <r>
    <x v="3"/>
    <x v="13"/>
    <s v="June 25, 1993 "/>
    <x v="0"/>
    <x v="0"/>
    <n v="5.6"/>
    <n v="58000"/>
    <s v="Nick Castle"/>
    <s v="Hank Ketcham"/>
    <s v="Walter Matthau"/>
    <s v="United States"/>
    <n v="0"/>
    <n v="117270765"/>
    <s v="Warner Bros."/>
    <n v="94"/>
  </r>
  <r>
    <x v="2"/>
    <x v="13"/>
    <s v="February 26, 1993 "/>
    <x v="6"/>
    <x v="0"/>
    <n v="7.6"/>
    <n v="177000"/>
    <s v="Joel Schumacher"/>
    <s v="Ebbe Roe Smith"/>
    <s v="Michael Douglas"/>
    <s v="United States"/>
    <n v="25000000"/>
    <n v="40903593"/>
    <s v="Alcor Films"/>
    <n v="113"/>
  </r>
  <r>
    <x v="6"/>
    <x v="13"/>
    <s v="December 17, 1993 "/>
    <x v="3"/>
    <x v="0"/>
    <n v="6.6"/>
    <n v="81000"/>
    <s v="Alan J. Pakula"/>
    <s v="John Grisham"/>
    <s v="Julia Roberts"/>
    <s v="United States"/>
    <n v="45000000"/>
    <n v="195268056"/>
    <s v="Warner Bros."/>
    <n v="141"/>
  </r>
  <r>
    <x v="0"/>
    <x v="13"/>
    <s v="June 30, 1993 "/>
    <x v="0"/>
    <x v="0"/>
    <n v="6.8"/>
    <n v="124000"/>
    <s v="Sydney Pollack"/>
    <s v="John Grisham"/>
    <s v="Tom Cruise"/>
    <s v="United States"/>
    <n v="42000000"/>
    <n v="270248367"/>
    <s v="Davis Entertainment"/>
    <n v="154"/>
  </r>
  <r>
    <x v="2"/>
    <x v="13"/>
    <s v="June 18, 1993 "/>
    <x v="0"/>
    <x v="0"/>
    <n v="6.4"/>
    <n v="141000"/>
    <s v="John McTiernan"/>
    <s v="Zak Penn"/>
    <s v="Arnold Schwarzenegger"/>
    <s v="United States"/>
    <n v="85000000"/>
    <n v="137298489"/>
    <s v="Columbia Pictures"/>
    <n v="130"/>
  </r>
  <r>
    <x v="3"/>
    <x v="13"/>
    <s v="December 10, 1993 "/>
    <x v="3"/>
    <x v="0"/>
    <n v="5.6"/>
    <n v="50000"/>
    <s v="Bill Duke"/>
    <s v="James Orr"/>
    <s v="Whoopi Goldberg"/>
    <s v="United States"/>
    <n v="38000000"/>
    <n v="57319029"/>
    <s v="Touchstone Pictures"/>
    <n v="107"/>
  </r>
  <r>
    <x v="3"/>
    <x v="13"/>
    <s v="February 12, 1993 "/>
    <x v="6"/>
    <x v="0"/>
    <n v="8"/>
    <n v="589000"/>
    <s v="Harold Ramis"/>
    <s v="Danny Rubin"/>
    <s v="Bill Murray"/>
    <s v="United States"/>
    <n v="14600000"/>
    <n v="71074049"/>
    <s v="Columbia Pictures"/>
    <n v="101"/>
  </r>
  <r>
    <x v="0"/>
    <x v="13"/>
    <s v="January 14, 1994 "/>
    <x v="11"/>
    <x v="0"/>
    <n v="7.7"/>
    <n v="229000"/>
    <s v="Jonathan Demme"/>
    <s v="Ron Nyswaner"/>
    <s v="Tom Hanks"/>
    <s v="United States"/>
    <n v="26000000"/>
    <n v="206678440"/>
    <s v="TriStar Pictures"/>
    <n v="125"/>
  </r>
  <r>
    <x v="1"/>
    <x v="13"/>
    <s v="May 28, 1993 "/>
    <x v="2"/>
    <x v="0"/>
    <n v="4.0999999999999996"/>
    <n v="50000"/>
    <s v="Annabel Jankel"/>
    <s v="Parker Bennett"/>
    <s v="Bob Hoskins"/>
    <s v="United Kingdom"/>
    <n v="48000000"/>
    <n v="20915465"/>
    <s v="Allied Filmmakers"/>
    <n v="104"/>
  </r>
  <r>
    <x v="3"/>
    <x v="13"/>
    <s v="June 25, 1993 "/>
    <x v="0"/>
    <x v="0"/>
    <n v="6.8"/>
    <n v="165000"/>
    <s v="Nora Ephron"/>
    <s v="Jeff Arch"/>
    <s v="Tom Hanks"/>
    <s v="United States"/>
    <n v="21000000"/>
    <n v="227927165"/>
    <s v="TriStar Pictures"/>
    <n v="105"/>
  </r>
  <r>
    <x v="2"/>
    <x v="13"/>
    <s v="May 28, 1993 "/>
    <x v="2"/>
    <x v="0"/>
    <n v="6.4"/>
    <n v="122000"/>
    <s v="Renny Harlin"/>
    <s v="John Long"/>
    <s v="Sylvester Stallone"/>
    <s v="United States"/>
    <n v="70000000"/>
    <n v="255000211"/>
    <s v="Carolco Pictures"/>
    <n v="113"/>
  </r>
  <r>
    <x v="0"/>
    <x v="13"/>
    <s v="February 11, 1994 "/>
    <x v="6"/>
    <x v="0"/>
    <n v="7.6"/>
    <n v="81000"/>
    <s v="Jane Campion"/>
    <s v="Jane Campion"/>
    <s v="Holly Hunter"/>
    <s v="New Zealand"/>
    <n v="7000000"/>
    <n v="40185556"/>
    <s v="CiBy 2000"/>
    <n v="121"/>
  </r>
  <r>
    <x v="10"/>
    <x v="13"/>
    <s v="October 29, 1993 "/>
    <x v="4"/>
    <x v="0"/>
    <n v="8"/>
    <n v="306000"/>
    <s v="Henry Selick"/>
    <s v="Tim Burton"/>
    <s v="Danny Elfman"/>
    <s v="United States"/>
    <n v="18000000"/>
    <n v="91491247"/>
    <s v="Touchstone Pictures"/>
    <n v="76"/>
  </r>
  <r>
    <x v="3"/>
    <x v="13"/>
    <s v="July 7, 1993 "/>
    <x v="1"/>
    <x v="0"/>
    <n v="6.1"/>
    <n v="26000"/>
    <s v="Daniel Stern"/>
    <s v="Sam Harper"/>
    <s v="Thomas Ian Nicholas"/>
    <s v="United States"/>
    <n v="10000000"/>
    <n v="56500758"/>
    <s v="Twentieth Century Fox"/>
    <n v="103"/>
  </r>
  <r>
    <x v="6"/>
    <x v="13"/>
    <s v="April 30, 1993 "/>
    <x v="7"/>
    <x v="0"/>
    <n v="8"/>
    <n v="29000"/>
    <s v="Taylor Hackford"/>
    <s v="Ross Thomas"/>
    <s v="Damian Chapa"/>
    <s v="United States"/>
    <n v="35000000"/>
    <n v="4496583"/>
    <s v="Hollywood Pictures"/>
    <n v="180"/>
  </r>
  <r>
    <x v="5"/>
    <x v="13"/>
    <s v="February 25, 1994 "/>
    <x v="6"/>
    <x v="0"/>
    <n v="8.1"/>
    <n v="163000"/>
    <s v="Jim Sheridan"/>
    <s v="Gerry Conlon"/>
    <s v="Daniel Day-Lewis"/>
    <s v="Ireland"/>
    <n v="13000000"/>
    <n v="65796862"/>
    <s v="Hell's Kitchen Films"/>
    <n v="133"/>
  </r>
  <r>
    <x v="5"/>
    <x v="13"/>
    <s v="January 15, 1993 "/>
    <x v="11"/>
    <x v="0"/>
    <n v="7.1"/>
    <n v="53000"/>
    <s v="Frank Marshall"/>
    <s v="Piers Paul Read"/>
    <s v="Ethan Hawke"/>
    <s v="United States"/>
    <n v="32000000"/>
    <n v="36733909"/>
    <s v="Film Andes S.A."/>
    <n v="120"/>
  </r>
  <r>
    <x v="3"/>
    <x v="13"/>
    <s v="November 19, 1993 "/>
    <x v="10"/>
    <x v="0"/>
    <n v="6.8"/>
    <n v="84000"/>
    <s v="Barry Sonnenfeld"/>
    <s v="Charles Addams"/>
    <s v="Anjelica Huston"/>
    <s v="United States"/>
    <n v="47000000"/>
    <n v="48919043"/>
    <s v="Paramount Pictures"/>
    <n v="94"/>
  </r>
  <r>
    <x v="0"/>
    <x v="13"/>
    <s v="April 7, 1993 "/>
    <x v="7"/>
    <x v="0"/>
    <n v="6"/>
    <n v="66000"/>
    <s v="Adrian Lyne"/>
    <s v="Jack Engelhard"/>
    <s v="Robert Redford"/>
    <s v="United States"/>
    <n v="38000000"/>
    <n v="266614059"/>
    <s v="Paramount Pictures"/>
    <n v="117"/>
  </r>
  <r>
    <x v="2"/>
    <x v="13"/>
    <s v="July 9, 1993 "/>
    <x v="1"/>
    <x v="0"/>
    <n v="7.2"/>
    <n v="96000"/>
    <s v="Wolfgang Petersen"/>
    <s v="Jeff Maguire"/>
    <s v="Clint Eastwood"/>
    <s v="United States"/>
    <n v="40000000"/>
    <n v="176997168"/>
    <s v="Columbia Pictures"/>
    <n v="128"/>
  </r>
  <r>
    <x v="0"/>
    <x v="13"/>
    <s v="October 1, 1993 "/>
    <x v="4"/>
    <x v="0"/>
    <n v="7.2"/>
    <n v="56000"/>
    <s v="Martin Scorsese"/>
    <s v="Edith Wharton"/>
    <s v="Daniel Day-Lewis"/>
    <s v="United States"/>
    <n v="34000000"/>
    <n v="32255440"/>
    <s v="Columbia Pictures"/>
    <n v="139"/>
  </r>
  <r>
    <x v="6"/>
    <x v="13"/>
    <s v="May 26, 1993 "/>
    <x v="2"/>
    <x v="0"/>
    <n v="7.5"/>
    <n v="54000"/>
    <s v="Albert Hughes"/>
    <s v="Allen Hughes"/>
    <s v="Tyrin Turner"/>
    <s v="United States"/>
    <n v="3500000"/>
    <n v="27912072"/>
    <s v="New Line Cinema"/>
    <n v="97"/>
  </r>
  <r>
    <x v="0"/>
    <x v="13"/>
    <s v="October 8, 1993 "/>
    <x v="4"/>
    <x v="0"/>
    <n v="7.6"/>
    <n v="27000"/>
    <s v="Ron Maxwell"/>
    <s v="Michael Shaara"/>
    <s v="Tom Berenger"/>
    <s v="United States"/>
    <n v="25000000"/>
    <n v="10769960"/>
    <s v="TriStar Television"/>
    <n v="271"/>
  </r>
  <r>
    <x v="2"/>
    <x v="13"/>
    <s v="November 12, 1993 "/>
    <x v="10"/>
    <x v="0"/>
    <n v="6.4"/>
    <n v="52000"/>
    <s v="Stephen Herek"/>
    <s v="Alexandre Dumas"/>
    <s v="Charlie Sheen"/>
    <s v="Austria"/>
    <n v="30000000"/>
    <n v="53898845"/>
    <s v="Walt Disney Pictures"/>
    <n v="105"/>
  </r>
  <r>
    <x v="1"/>
    <x v="13"/>
    <s v="February 12, 1993 "/>
    <x v="6"/>
    <x v="0"/>
    <n v="6.9"/>
    <n v="43000"/>
    <s v="Duwayne Dunham"/>
    <s v="Sheila Burnford"/>
    <s v="Michael J. Fox"/>
    <s v="United States"/>
    <n v="0"/>
    <n v="41833324"/>
    <s v="Touchwood Pacific Partners 1"/>
    <n v="84"/>
  </r>
  <r>
    <x v="0"/>
    <x v="13"/>
    <s v="August 13, 1993 "/>
    <x v="8"/>
    <x v="0"/>
    <n v="7.3"/>
    <n v="38000"/>
    <s v="Agnieszka Holland"/>
    <s v="Frances Hodgson Burnett"/>
    <s v="Kate Maberly"/>
    <s v="United Kingdom"/>
    <n v="18000000"/>
    <n v="31181347"/>
    <s v="Warner Bros."/>
    <n v="101"/>
  </r>
  <r>
    <x v="1"/>
    <x v="13"/>
    <s v="July 16, 1993 "/>
    <x v="1"/>
    <x v="0"/>
    <n v="6"/>
    <n v="71000"/>
    <s v="Simon Wincer"/>
    <s v="Keith Walker"/>
    <s v="Jason James Richter"/>
    <s v="United States"/>
    <n v="20000000"/>
    <n v="153698625"/>
    <s v="Warner Bros. Family Entertainment"/>
    <n v="112"/>
  </r>
  <r>
    <x v="2"/>
    <x v="13"/>
    <s v="November 5, 1993 "/>
    <x v="10"/>
    <x v="0"/>
    <n v="4.0999999999999996"/>
    <n v="47000"/>
    <s v="Fred Dekker"/>
    <s v="Edward Neumeier"/>
    <s v="Robert John Burke"/>
    <s v="United States"/>
    <n v="22000000"/>
    <n v="10696210"/>
    <s v="Orion Pictures"/>
    <n v="104"/>
  </r>
  <r>
    <x v="0"/>
    <x v="13"/>
    <s v="November 19, 1993 "/>
    <x v="10"/>
    <x v="0"/>
    <n v="7.8"/>
    <n v="69000"/>
    <s v="James Ivory"/>
    <s v="Kazuo Ishiguro"/>
    <s v="Anthony Hopkins"/>
    <s v="United States"/>
    <n v="15000000"/>
    <n v="23237911"/>
    <s v="Columbia Pictures"/>
    <n v="134"/>
  </r>
  <r>
    <x v="2"/>
    <x v="13"/>
    <s v="August 20, 1993 "/>
    <x v="8"/>
    <x v="0"/>
    <n v="6.2"/>
    <n v="46000"/>
    <s v="John Woo"/>
    <s v="Chuck Pfarrer"/>
    <s v="Jean-Claude Van Damme"/>
    <s v="United States"/>
    <n v="18000000"/>
    <n v="74189677"/>
    <s v="Universal Pictures"/>
    <n v="97"/>
  </r>
  <r>
    <x v="5"/>
    <x v="13"/>
    <s v="March 12, 1993 "/>
    <x v="9"/>
    <x v="0"/>
    <n v="6.5"/>
    <n v="23000"/>
    <s v="Robert Lieberman"/>
    <s v="Travis Walton"/>
    <s v="D.B. Sweeney"/>
    <s v="United States"/>
    <n v="15000000"/>
    <n v="19885552"/>
    <s v="Paramount Pictures"/>
    <n v="109"/>
  </r>
  <r>
    <x v="1"/>
    <x v="13"/>
    <s v="October 1, 1993 "/>
    <x v="4"/>
    <x v="0"/>
    <n v="7"/>
    <n v="96000"/>
    <s v="Jon Turteltaub"/>
    <s v="Lynn Siefert"/>
    <s v="John Candy"/>
    <s v="United States"/>
    <n v="14000000"/>
    <n v="154856263"/>
    <s v="Walt Disney Pictures"/>
    <n v="98"/>
  </r>
  <r>
    <x v="3"/>
    <x v="13"/>
    <s v="May 7, 1993 "/>
    <x v="2"/>
    <x v="0"/>
    <n v="6.8"/>
    <n v="50000"/>
    <s v="Ivan Reitman"/>
    <s v="Gary Ross"/>
    <s v="Kevin Kline"/>
    <s v="United States"/>
    <n v="28000000"/>
    <n v="63270710"/>
    <s v="Warner Bros."/>
    <n v="110"/>
  </r>
  <r>
    <x v="6"/>
    <x v="13"/>
    <s v="September 3, 1993 "/>
    <x v="5"/>
    <x v="0"/>
    <n v="6.7"/>
    <n v="52000"/>
    <s v="Dominic Sena"/>
    <s v="Stephen Levy"/>
    <s v="Brad Pitt"/>
    <s v="United States"/>
    <n v="9000000"/>
    <n v="2395231"/>
    <s v="PolyGram Filmed Entertainment"/>
    <n v="117"/>
  </r>
  <r>
    <x v="3"/>
    <x v="13"/>
    <s v="April 16, 1993 "/>
    <x v="7"/>
    <x v="0"/>
    <n v="7.2"/>
    <n v="56000"/>
    <s v="Jeremiah S. Chechik"/>
    <s v="Barry Berman"/>
    <s v="Johnny Depp"/>
    <s v="United States"/>
    <n v="0"/>
    <n v="23261580"/>
    <s v="Metro-Goldwyn-Mayer (MGM)"/>
    <n v="98"/>
  </r>
  <r>
    <x v="0"/>
    <x v="13"/>
    <s v="May 21, 1993 "/>
    <x v="2"/>
    <x v="0"/>
    <n v="5"/>
    <n v="30000"/>
    <s v="Phillip Noyce"/>
    <s v="Ira Levin"/>
    <s v="Sharon Stone"/>
    <s v="United States"/>
    <n v="40000000"/>
    <n v="116300000"/>
    <s v="Paramount Pictures"/>
    <n v="107"/>
  </r>
  <r>
    <x v="5"/>
    <x v="13"/>
    <s v="October 22, 1993 "/>
    <x v="4"/>
    <x v="0"/>
    <n v="7.5"/>
    <n v="59000"/>
    <s v="David Anspaugh"/>
    <s v="Angelo Pizzo"/>
    <s v="Sean Astin"/>
    <s v="United States"/>
    <n v="0"/>
    <n v="22881563"/>
    <s v="TriStar Pictures"/>
    <n v="114"/>
  </r>
  <r>
    <x v="3"/>
    <x v="13"/>
    <s v="July 23, 1993 "/>
    <x v="1"/>
    <x v="0"/>
    <n v="5.3"/>
    <n v="52000"/>
    <s v="Steve Barron"/>
    <s v="Tom Davis"/>
    <s v="Dan Aykroyd"/>
    <s v="United States"/>
    <n v="33000000"/>
    <n v="21274717"/>
    <s v="Paramount Pictures"/>
    <n v="88"/>
  </r>
  <r>
    <x v="3"/>
    <x v="13"/>
    <s v="July 30, 1993 "/>
    <x v="1"/>
    <x v="0"/>
    <n v="6.5"/>
    <n v="36000"/>
    <s v="Thomas Schlamme"/>
    <s v="Robbie Fox"/>
    <s v="Mike Myers"/>
    <s v="United States"/>
    <n v="20000000"/>
    <n v="11585483"/>
    <s v="TriStar Pictures"/>
    <n v="93"/>
  </r>
  <r>
    <x v="2"/>
    <x v="13"/>
    <s v="May 21, 1993 "/>
    <x v="2"/>
    <x v="0"/>
    <n v="6.6"/>
    <n v="86000"/>
    <s v="Jim Abrahams"/>
    <s v="Jim Abrahams"/>
    <s v="Charlie Sheen"/>
    <s v="United States"/>
    <n v="25000000"/>
    <n v="133752825"/>
    <s v="Twentieth Century Fox"/>
    <n v="86"/>
  </r>
  <r>
    <x v="3"/>
    <x v="13"/>
    <s v="July 2, 1993 "/>
    <x v="1"/>
    <x v="0"/>
    <n v="7.3"/>
    <n v="46000"/>
    <s v="Kenneth Branagh"/>
    <s v="William Shakespeare"/>
    <s v="Kenneth Branagh"/>
    <s v="United Kingdom"/>
    <n v="11000000"/>
    <n v="22549338"/>
    <s v="Renaissance Films"/>
    <n v="111"/>
  </r>
  <r>
    <x v="0"/>
    <x v="13"/>
    <s v="April 2, 1993 "/>
    <x v="7"/>
    <x v="0"/>
    <n v="5.8"/>
    <n v="17000"/>
    <s v="Alan Shapiro"/>
    <s v="Alan Shapiro"/>
    <s v="Cary Elwes"/>
    <s v="United States"/>
    <n v="6000000"/>
    <n v="13609396"/>
    <s v="Morgan Creek Entertainment"/>
    <n v="89"/>
  </r>
  <r>
    <x v="2"/>
    <x v="13"/>
    <s v="February 5, 1993 "/>
    <x v="6"/>
    <x v="0"/>
    <n v="6.2"/>
    <n v="45000"/>
    <s v="Gene Quintano"/>
    <s v="Don Holley"/>
    <s v="Emilio Estevez"/>
    <s v="United States"/>
    <n v="13000000"/>
    <n v="27979399"/>
    <s v="New Line Cinema"/>
    <n v="84"/>
  </r>
  <r>
    <x v="5"/>
    <x v="13"/>
    <s v="April 23, 1993 "/>
    <x v="7"/>
    <x v="0"/>
    <n v="7.3"/>
    <n v="49000"/>
    <s v="Michael Caton-Jones"/>
    <s v="Tobias Wolff"/>
    <s v="Robert De Niro"/>
    <s v="United States"/>
    <n v="0"/>
    <n v="4104962"/>
    <s v="Knickerbocker Films"/>
    <n v="115"/>
  </r>
  <r>
    <x v="0"/>
    <x v="13"/>
    <s v="September 8, 1993 "/>
    <x v="5"/>
    <x v="8"/>
    <n v="7.9"/>
    <n v="93000"/>
    <s v="Krzysztof Kieslowski"/>
    <s v="Krzysztof Kieslowski"/>
    <s v="Juliette Binoche"/>
    <s v="France"/>
    <n v="0"/>
    <n v="1341154"/>
    <s v="MK2 Productions"/>
    <n v="94"/>
  </r>
  <r>
    <x v="3"/>
    <x v="13"/>
    <s v="December 25, 1993 "/>
    <x v="3"/>
    <x v="0"/>
    <n v="7"/>
    <n v="45000"/>
    <s v="Donald Petrie"/>
    <s v="Mark Steven Johnson"/>
    <s v="Jack Lemmon"/>
    <s v="United States"/>
    <n v="0"/>
    <n v="70172621"/>
    <s v="John Davis"/>
    <n v="103"/>
  </r>
  <r>
    <x v="6"/>
    <x v="13"/>
    <s v="November 24, 1993 "/>
    <x v="10"/>
    <x v="0"/>
    <n v="7.5"/>
    <n v="76000"/>
    <s v="Clint Eastwood"/>
    <s v="John Lee Hancock"/>
    <s v="Kevin Costner"/>
    <s v="United States"/>
    <n v="30000000"/>
    <n v="135130999"/>
    <s v="Warner Bros."/>
    <n v="138"/>
  </r>
  <r>
    <x v="3"/>
    <x v="13"/>
    <s v="January 8, 1993 "/>
    <x v="11"/>
    <x v="0"/>
    <n v="4.8"/>
    <n v="25000"/>
    <s v="Mark Jones"/>
    <s v="Mark Jones"/>
    <s v="Warwick Davis"/>
    <s v="United States"/>
    <n v="900000"/>
    <n v="8556940"/>
    <s v="Trimark Pictures"/>
    <n v="92"/>
  </r>
  <r>
    <x v="6"/>
    <x v="13"/>
    <s v="October 1, 1993 "/>
    <x v="4"/>
    <x v="0"/>
    <n v="6.4"/>
    <n v="24000"/>
    <s v="Harold Becker"/>
    <s v="Aaron Sorkin"/>
    <s v="Alec Baldwin"/>
    <s v="Canada"/>
    <n v="20000000"/>
    <n v="46405336"/>
    <s v="Castle Rock Entertainment"/>
    <n v="107"/>
  </r>
  <r>
    <x v="5"/>
    <x v="13"/>
    <s v="June 25, 1993 "/>
    <x v="0"/>
    <x v="0"/>
    <n v="7.3"/>
    <n v="18000"/>
    <s v="Brian Gibson"/>
    <s v="Tina Turner"/>
    <s v="Angela Bassett"/>
    <s v="United States"/>
    <n v="15000000"/>
    <n v="39100956"/>
    <s v="Touchstone Pictures"/>
    <n v="118"/>
  </r>
  <r>
    <x v="3"/>
    <x v="13"/>
    <s v="October 1, 1993 "/>
    <x v="4"/>
    <x v="13"/>
    <n v="7.7"/>
    <n v="43000"/>
    <s v="Robert Altman"/>
    <s v="Raymond Carver"/>
    <s v="Andie MacDowell"/>
    <s v="United States"/>
    <n v="0"/>
    <n v="6110979"/>
    <s v="Fine Line Features"/>
    <n v="188"/>
  </r>
  <r>
    <x v="3"/>
    <x v="13"/>
    <s v="July 2, 1993 "/>
    <x v="1"/>
    <x v="0"/>
    <n v="5.8"/>
    <n v="18000"/>
    <s v="Steve Rash"/>
    <s v="Patrick J. Clifton"/>
    <s v="Pauly Shore"/>
    <s v="United States"/>
    <n v="0"/>
    <n v="36448400"/>
    <s v="Hollywood Pictures"/>
    <n v="95"/>
  </r>
  <r>
    <x v="2"/>
    <x v="13"/>
    <s v="September 17, 1993 "/>
    <x v="5"/>
    <x v="0"/>
    <n v="5.9"/>
    <n v="41000"/>
    <s v="Rowdy Herrington"/>
    <s v="Rowdy Herrington"/>
    <s v="Bruce Willis"/>
    <s v="United States"/>
    <n v="30000000"/>
    <n v="24107867"/>
    <s v="Columbia Pictures"/>
    <n v="102"/>
  </r>
  <r>
    <x v="4"/>
    <x v="13"/>
    <s v="February 25, 1994 "/>
    <x v="6"/>
    <x v="10"/>
    <n v="5.9"/>
    <n v="14000"/>
    <s v="Brian Yuzna"/>
    <s v="John Penney"/>
    <s v="Kent McCord"/>
    <s v="United States"/>
    <n v="2000000"/>
    <n v="54207"/>
    <s v="Bandai Visual Company"/>
    <n v="97"/>
  </r>
  <r>
    <x v="5"/>
    <x v="13"/>
    <s v="August 11, 1993 "/>
    <x v="8"/>
    <x v="0"/>
    <n v="7.4"/>
    <n v="37000"/>
    <s v="Steven Zaillian"/>
    <s v="Fred Waitzkin"/>
    <s v="Joe Mantegna"/>
    <s v="United States"/>
    <n v="12000000"/>
    <n v="7266383"/>
    <s v="Mirage Enterprises"/>
    <n v="109"/>
  </r>
  <r>
    <x v="7"/>
    <x v="13"/>
    <s v="August 13, 1993 "/>
    <x v="8"/>
    <x v="0"/>
    <n v="4.2"/>
    <n v="29000"/>
    <s v="Adam Marcus"/>
    <s v="Jay Huguely"/>
    <s v="John D. LeMay"/>
    <s v="United States"/>
    <n v="3000000"/>
    <n v="15935068"/>
    <s v="New Line Cinema"/>
    <n v="87"/>
  </r>
  <r>
    <x v="3"/>
    <x v="13"/>
    <s v="January 29, 1993 "/>
    <x v="11"/>
    <x v="0"/>
    <n v="6.9"/>
    <n v="10000"/>
    <s v="Joe Dante"/>
    <s v="Jerico Stone"/>
    <s v="John Goodman"/>
    <s v="United States"/>
    <n v="13000000"/>
    <n v="9532895"/>
    <s v="Universal Pictures"/>
    <n v="99"/>
  </r>
  <r>
    <x v="0"/>
    <x v="13"/>
    <s v="September 24, 1993 "/>
    <x v="5"/>
    <x v="0"/>
    <n v="6.4"/>
    <n v="37000"/>
    <s v="Joseph Ruben"/>
    <s v="Ian McEwan"/>
    <s v="Macaulay Culkin"/>
    <s v="United States"/>
    <n v="17000000"/>
    <n v="60613008"/>
    <s v="Twentieth Century Fox"/>
    <n v="87"/>
  </r>
  <r>
    <x v="3"/>
    <x v="13"/>
    <s v="October 15, 1993 "/>
    <x v="4"/>
    <x v="0"/>
    <n v="5"/>
    <n v="18000"/>
    <s v="Penelope Spheeris"/>
    <s v="Paul Henning"/>
    <s v="Diedrich Bader"/>
    <s v="United States"/>
    <n v="25000000"/>
    <n v="57405220"/>
    <s v="Twentieth Century Fox"/>
    <n v="92"/>
  </r>
  <r>
    <x v="3"/>
    <x v="13"/>
    <s v="December 17, 1993 "/>
    <x v="3"/>
    <x v="0"/>
    <n v="4.9000000000000004"/>
    <n v="26000"/>
    <s v="Rod Daniel"/>
    <s v="John Hughes"/>
    <s v="Charles Grodin"/>
    <s v="United States"/>
    <n v="15000000"/>
    <n v="118243066"/>
    <s v="Northern Lights Entertainment"/>
    <n v="89"/>
  </r>
  <r>
    <x v="6"/>
    <x v="13"/>
    <d v="1994-09-01T00:00:00"/>
    <x v="38"/>
    <x v="0"/>
    <n v="6.5"/>
    <n v="20000"/>
    <s v="Roger Avary"/>
    <s v="Roger Avary"/>
    <s v="Eric Stoltz"/>
    <s v="France"/>
    <n v="1500000"/>
    <n v="418961"/>
    <s v="Davis-Films"/>
    <n v="96"/>
  </r>
  <r>
    <x v="7"/>
    <x v="13"/>
    <d v="1994-05-01T00:00:00"/>
    <x v="39"/>
    <x v="0"/>
    <n v="6.7"/>
    <n v="28000"/>
    <s v="Guillermo del Toro"/>
    <s v="Guillermo del Toro"/>
    <s v="Federico Luppi"/>
    <s v="Mexico"/>
    <n v="2000000"/>
    <n v="621392"/>
    <s v="CNCAIMC"/>
    <n v="94"/>
  </r>
  <r>
    <x v="0"/>
    <x v="13"/>
    <s v="December 10, 1993 "/>
    <x v="3"/>
    <x v="0"/>
    <n v="6.5"/>
    <n v="9900"/>
    <s v="Walter Hill"/>
    <s v="John Milius"/>
    <s v="Jason Patric"/>
    <s v="United States"/>
    <n v="35000000"/>
    <n v="18635620"/>
    <s v="Columbia Pictures"/>
    <n v="115"/>
  </r>
  <r>
    <x v="3"/>
    <x v="13"/>
    <s v="December 10, 1993 "/>
    <x v="3"/>
    <x v="0"/>
    <n v="6.2"/>
    <n v="79000"/>
    <s v="Stephen Surjik"/>
    <s v="Mike Myers"/>
    <s v="Mike Myers"/>
    <s v="United States"/>
    <n v="40000000"/>
    <n v="48198019"/>
    <s v="Paramount Pictures"/>
    <n v="95"/>
  </r>
  <r>
    <x v="2"/>
    <x v="13"/>
    <s v="March 19, 1993 "/>
    <x v="9"/>
    <x v="0"/>
    <n v="6.1"/>
    <n v="26000"/>
    <s v="John Badham"/>
    <s v="Luc Besson"/>
    <s v="Bridget Fonda"/>
    <s v="United States"/>
    <n v="0"/>
    <n v="30038362"/>
    <s v="Warner Bros."/>
    <n v="109"/>
  </r>
  <r>
    <x v="0"/>
    <x v="13"/>
    <s v="September 3, 1993 "/>
    <x v="5"/>
    <x v="0"/>
    <n v="4.7"/>
    <n v="12000"/>
    <s v="Jennifer Lynch"/>
    <s v="Philippe Caland"/>
    <s v="Julian Sands"/>
    <s v="United States"/>
    <n v="0"/>
    <n v="1796389"/>
    <s v="Mainline Pictures"/>
    <n v="107"/>
  </r>
  <r>
    <x v="6"/>
    <x v="13"/>
    <s v="February 4, 1994 "/>
    <x v="6"/>
    <x v="0"/>
    <n v="6.6"/>
    <n v="13000"/>
    <s v="Peter Medak"/>
    <s v="Hilary Henkin"/>
    <s v="Gary Oldman"/>
    <s v="United Kingdom"/>
    <n v="11500000"/>
    <n v="3275585"/>
    <s v="Polygram Filmed Entertainment"/>
    <n v="110"/>
  </r>
  <r>
    <x v="2"/>
    <x v="13"/>
    <s v="July 30, 1993 "/>
    <x v="1"/>
    <x v="0"/>
    <n v="6.3"/>
    <n v="43000"/>
    <s v="Philip Kaufman"/>
    <s v="Michael Crichton"/>
    <s v="Sean Connery"/>
    <s v="United States"/>
    <n v="35000000"/>
    <n v="107198790"/>
    <s v="Twentieth Century Fox"/>
    <n v="129"/>
  </r>
  <r>
    <x v="3"/>
    <x v="13"/>
    <s v="October 1, 1993 "/>
    <x v="4"/>
    <x v="0"/>
    <n v="6.2"/>
    <n v="13000"/>
    <s v="Barry Sonnenfeld"/>
    <s v="Mark Rosenthal"/>
    <s v="Michael J. Fox"/>
    <s v="United States"/>
    <n v="30000000"/>
    <n v="11146270"/>
    <s v="Universal Pictures"/>
    <n v="96"/>
  </r>
  <r>
    <x v="2"/>
    <x v="13"/>
    <s v="March 19, 1993 "/>
    <x v="9"/>
    <x v="0"/>
    <n v="4.8"/>
    <n v="32000"/>
    <s v="Stuart Gillard"/>
    <s v="Kevin Eastman"/>
    <s v="Elias Koteas"/>
    <s v="United States"/>
    <n v="21000000"/>
    <n v="42273609"/>
    <s v="Golden Harvest Company"/>
    <n v="96"/>
  </r>
  <r>
    <x v="4"/>
    <x v="13"/>
    <s v="February 18, 1994 "/>
    <x v="6"/>
    <x v="0"/>
    <n v="6"/>
    <n v="17000"/>
    <s v="Abel Ferrara"/>
    <s v="Jack Finney"/>
    <s v="Gabrielle Anwar"/>
    <s v="United States"/>
    <n v="13000000"/>
    <n v="428868"/>
    <s v="Dorset Productions"/>
    <n v="87"/>
  </r>
  <r>
    <x v="0"/>
    <x v="13"/>
    <s v="January 21, 1993 "/>
    <x v="11"/>
    <x v="26"/>
    <n v="7.5"/>
    <n v="32000"/>
    <s v="Joseph Vilsmaier"/>
    <s v="Jürgen Büscher"/>
    <s v="Dominique Horwitz"/>
    <s v="Germany"/>
    <n v="0"/>
    <n v="152972"/>
    <s v="B.A. Produktion"/>
    <n v="134"/>
  </r>
  <r>
    <x v="1"/>
    <x v="13"/>
    <s v="September 17, 1993 "/>
    <x v="5"/>
    <x v="0"/>
    <n v="6.3"/>
    <n v="6500"/>
    <s v="Rob Bowman"/>
    <s v="Bill Apablasa"/>
    <s v="Shane McDermott"/>
    <s v="United States"/>
    <n v="2600000"/>
    <n v="2850263"/>
    <s v="Icon Entertainment International"/>
    <n v="91"/>
  </r>
  <r>
    <x v="3"/>
    <x v="13"/>
    <s v="August 27, 1993 "/>
    <x v="8"/>
    <x v="0"/>
    <n v="6.4"/>
    <n v="7400"/>
    <s v="Peter Bogdanovich"/>
    <s v="Carol Heikkinen"/>
    <s v="River Phoenix"/>
    <s v="United States"/>
    <n v="14000000"/>
    <n v="1029721"/>
    <s v="Paramount Pictures"/>
    <n v="116"/>
  </r>
  <r>
    <x v="0"/>
    <x v="13"/>
    <s v="February 5, 1993 "/>
    <x v="6"/>
    <x v="0"/>
    <n v="6.3"/>
    <n v="24000"/>
    <s v="George Sluizer"/>
    <s v="Tim Krabbé"/>
    <s v="Jeff Bridges"/>
    <s v="United States"/>
    <n v="0"/>
    <n v="14543394"/>
    <s v="Twentieth Century Fox"/>
    <n v="109"/>
  </r>
  <r>
    <x v="0"/>
    <x v="13"/>
    <s v="April 1, 1994 "/>
    <x v="7"/>
    <x v="0"/>
    <n v="6.9"/>
    <n v="22000"/>
    <s v="Bille August"/>
    <s v="Isabel Allende"/>
    <s v="Jeremy Irons"/>
    <s v="Portugal"/>
    <n v="40000000"/>
    <n v="6265311"/>
    <s v="Constantin Film"/>
    <n v="140"/>
  </r>
  <r>
    <x v="3"/>
    <x v="13"/>
    <s v="September 10, 1993 "/>
    <x v="5"/>
    <x v="0"/>
    <n v="6.1"/>
    <n v="7700"/>
    <s v="Herbert Ross"/>
    <s v="Ian Abrams"/>
    <s v="Kathleen Turner"/>
    <s v="United States"/>
    <n v="0"/>
    <n v="12324660"/>
    <s v="Metro-Goldwyn-Mayer (MGM)"/>
    <n v="90"/>
  </r>
  <r>
    <x v="0"/>
    <x v="13"/>
    <s v="May 25, 1994 "/>
    <x v="2"/>
    <x v="0"/>
    <n v="6.1"/>
    <n v="16000"/>
    <s v="Bernardo Bertolucci"/>
    <s v="Bernardo Bertolucci"/>
    <s v="Keanu Reeves"/>
    <s v="France"/>
    <n v="35000000"/>
    <n v="4858139"/>
    <s v="CiBy 2000"/>
    <n v="123"/>
  </r>
  <r>
    <x v="2"/>
    <x v="13"/>
    <s v="May 7, 1993 "/>
    <x v="2"/>
    <x v="0"/>
    <n v="7"/>
    <n v="29000"/>
    <s v="Rob Cohen"/>
    <s v="Robert Clouse"/>
    <s v="Jason Scott Lee"/>
    <s v="United States"/>
    <n v="14000000"/>
    <n v="63513743"/>
    <s v="Raffaella De Laurentiis Productions"/>
    <n v="120"/>
  </r>
  <r>
    <x v="0"/>
    <x v="13"/>
    <s v="July 23, 1993 "/>
    <x v="1"/>
    <x v="0"/>
    <n v="6.1"/>
    <n v="13000"/>
    <s v="John Singleton"/>
    <s v="John Singleton"/>
    <s v="Janet Jackson"/>
    <s v="United States"/>
    <n v="14000000"/>
    <n v="27515786"/>
    <s v="Columbia Pictures"/>
    <n v="109"/>
  </r>
  <r>
    <x v="0"/>
    <x v="13"/>
    <s v="October 29, 1993 "/>
    <x v="4"/>
    <x v="0"/>
    <n v="7.7"/>
    <n v="16000"/>
    <s v="Wayne Wang"/>
    <s v="Amy Tan"/>
    <s v="Tamlyn Tomita"/>
    <s v="United States"/>
    <n v="11000000"/>
    <n v="32901136"/>
    <s v="Hollywood Pictures"/>
    <n v="139"/>
  </r>
  <r>
    <x v="0"/>
    <x v="13"/>
    <s v="February 11, 1994 "/>
    <x v="6"/>
    <x v="0"/>
    <n v="7.1"/>
    <n v="4500"/>
    <s v="Andrew Birkin"/>
    <s v="Andrew Birkin"/>
    <s v="Charlotte Gainsbourg"/>
    <s v="France"/>
    <n v="0"/>
    <n v="322975"/>
    <s v="British Broadcasting Corporation (BBC)"/>
    <n v="101"/>
  </r>
  <r>
    <x v="0"/>
    <x v="13"/>
    <s v="February 12, 1993 "/>
    <x v="6"/>
    <x v="0"/>
    <n v="6.8"/>
    <n v="13000"/>
    <s v="Tony Bill"/>
    <s v="Tom Sierchio"/>
    <s v="Christian Slater"/>
    <s v="United States"/>
    <n v="7500000"/>
    <n v="18898806"/>
    <s v="Metro-Goldwyn-Mayer (MGM)"/>
    <n v="102"/>
  </r>
  <r>
    <x v="10"/>
    <x v="13"/>
    <s v="December 25, 1993 "/>
    <x v="3"/>
    <x v="0"/>
    <n v="7.8"/>
    <n v="45000"/>
    <s v="Directors"/>
    <s v="Alan Burnett"/>
    <s v="Kevin Conroy"/>
    <s v="United States"/>
    <n v="6000000"/>
    <n v="5635204"/>
    <s v="Warner Bros. Animation"/>
    <n v="76"/>
  </r>
  <r>
    <x v="3"/>
    <x v="13"/>
    <s v="March 31, 1994 "/>
    <x v="9"/>
    <x v="1"/>
    <n v="6.4"/>
    <n v="6700"/>
    <s v="Tom Stern"/>
    <s v="Tim Burns"/>
    <s v="Brooke Shields"/>
    <s v="United States"/>
    <n v="11000000"/>
    <n v="29296"/>
    <s v="Chiodo Brothers Productions"/>
    <n v="80"/>
  </r>
  <r>
    <x v="0"/>
    <x v="13"/>
    <s v="March 5, 1993 "/>
    <x v="9"/>
    <x v="0"/>
    <n v="6.8"/>
    <n v="16000"/>
    <s v="Thomas Carter"/>
    <s v="Jonathan Marc Feldman"/>
    <s v="Robert Sean Leonard"/>
    <s v="United States"/>
    <n v="0"/>
    <n v="5632086"/>
    <s v="Hollywood Pictures"/>
    <n v="112"/>
  </r>
  <r>
    <x v="3"/>
    <x v="13"/>
    <s v="August 13, 1993 "/>
    <x v="8"/>
    <x v="0"/>
    <n v="7"/>
    <n v="17000"/>
    <s v="Ron Underwood"/>
    <s v="Gregory Hansen"/>
    <s v="Robert Downey Jr."/>
    <s v="United States"/>
    <n v="25000000"/>
    <n v="16589540"/>
    <s v="Universal Pictures"/>
    <n v="104"/>
  </r>
  <r>
    <x v="6"/>
    <x v="13"/>
    <s v="August 27, 1993 "/>
    <x v="8"/>
    <x v="0"/>
    <n v="6.3"/>
    <n v="24000"/>
    <s v="Fraser C. Heston"/>
    <s v="Stephen King"/>
    <s v="Max von Sydow"/>
    <s v="United States"/>
    <n v="0"/>
    <n v="15185672"/>
    <s v="Castle Rock Entertainment"/>
    <n v="120"/>
  </r>
  <r>
    <x v="0"/>
    <x v="13"/>
    <s v="November 5, 1993 "/>
    <x v="10"/>
    <x v="0"/>
    <n v="7"/>
    <n v="2500"/>
    <s v="Victor Nunez"/>
    <s v="Jane Austen"/>
    <s v="Ashley Judd"/>
    <s v="United States"/>
    <n v="800000"/>
    <n v="1001437"/>
    <s v="Full Crew/Say Yea"/>
    <n v="114"/>
  </r>
  <r>
    <x v="3"/>
    <x v="13"/>
    <s v="December 8, 1993 "/>
    <x v="3"/>
    <x v="0"/>
    <n v="6.8"/>
    <n v="20000"/>
    <s v="Fred Schepisi"/>
    <s v="John Guare"/>
    <s v="Will Smith"/>
    <s v="United States"/>
    <n v="12000000"/>
    <n v="6405918"/>
    <s v="Metro-Goldwyn-Mayer (MGM)"/>
    <n v="112"/>
  </r>
  <r>
    <x v="0"/>
    <x v="13"/>
    <s v="August 25, 1993 "/>
    <x v="8"/>
    <x v="0"/>
    <n v="6.7"/>
    <n v="28000"/>
    <s v="Mel Gibson"/>
    <s v="Isabelle Holland"/>
    <s v="Mel Gibson"/>
    <s v="United States"/>
    <n v="0"/>
    <n v="24760338"/>
    <s v="Icon Entertainment International"/>
    <n v="115"/>
  </r>
  <r>
    <x v="0"/>
    <x v="13"/>
    <s v="October 15, 1993 "/>
    <x v="4"/>
    <x v="0"/>
    <n v="8.1"/>
    <n v="26000"/>
    <s v="Kaige Chen"/>
    <s v="Pik-Wah Lee"/>
    <s v="Leslie Cheung"/>
    <s v="China"/>
    <n v="4000000"/>
    <n v="6122607"/>
    <s v="Tomson Films"/>
    <n v="171"/>
  </r>
  <r>
    <x v="2"/>
    <x v="13"/>
    <s v="January 29, 1993 "/>
    <x v="11"/>
    <x v="0"/>
    <n v="6.1"/>
    <n v="23000"/>
    <s v="Luis Llosa"/>
    <s v="Michael Frost Beckner"/>
    <s v="Tom Berenger"/>
    <s v="United States"/>
    <n v="0"/>
    <n v="18994653"/>
    <s v="Baltimore Pictures"/>
    <n v="98"/>
  </r>
  <r>
    <x v="2"/>
    <x v="13"/>
    <s v="October 15, 1993 "/>
    <x v="4"/>
    <x v="0"/>
    <n v="6.6"/>
    <n v="16000"/>
    <s v="Stephen Hopkins"/>
    <s v="Lewis Colick"/>
    <s v="Emilio Estevez"/>
    <s v="Japan"/>
    <n v="21000000"/>
    <n v="12526677"/>
    <s v="Largo Entertainment"/>
    <n v="110"/>
  </r>
  <r>
    <x v="5"/>
    <x v="13"/>
    <s v="January 14, 1994 "/>
    <x v="11"/>
    <x v="0"/>
    <n v="7.3"/>
    <n v="18000"/>
    <s v="Richard Attenborough"/>
    <s v="William Nicholson"/>
    <s v="Anthony Hopkins"/>
    <s v="United Kingdom"/>
    <n v="22000000"/>
    <n v="25842377"/>
    <s v="Price Entertainment"/>
    <n v="131"/>
  </r>
  <r>
    <x v="3"/>
    <x v="13"/>
    <s v="September 9, 1994 "/>
    <x v="5"/>
    <x v="0"/>
    <n v="7.3"/>
    <n v="42000"/>
    <s v="Emir Kusturica"/>
    <s v="David Atkins"/>
    <s v="Johnny Depp"/>
    <s v="France"/>
    <n v="19000000"/>
    <n v="112547"/>
    <s v="Canal+"/>
    <n v="142"/>
  </r>
  <r>
    <x v="2"/>
    <x v="13"/>
    <s v="January 15, 1993 "/>
    <x v="11"/>
    <x v="0"/>
    <n v="5.7"/>
    <n v="22000"/>
    <s v="Robert Harmon"/>
    <s v="Joe Eszterhas"/>
    <s v="Jean-Claude Van Damme"/>
    <s v="United States"/>
    <n v="15000000"/>
    <n v="22189039"/>
    <s v="Columbia Pictures"/>
    <n v="94"/>
  </r>
  <r>
    <x v="0"/>
    <x v="13"/>
    <s v="August 20, 1993 "/>
    <x v="8"/>
    <x v="0"/>
    <n v="7.4"/>
    <n v="7800"/>
    <s v="Steven Soderbergh"/>
    <s v="A.E. Hotchner"/>
    <s v="Jesse Bradford"/>
    <s v="United States"/>
    <n v="8000000"/>
    <n v="1214231"/>
    <s v="Wildwood Enterprises"/>
    <n v="103"/>
  </r>
  <r>
    <x v="3"/>
    <x v="13"/>
    <s v="March 5, 1993 "/>
    <x v="9"/>
    <x v="0"/>
    <n v="6.2"/>
    <n v="21000"/>
    <s v="John McNaughton"/>
    <s v="Richard Price"/>
    <s v="Robert De Niro"/>
    <s v="United States"/>
    <n v="19000000"/>
    <n v="11081586"/>
    <s v="Universal Pictures"/>
    <n v="97"/>
  </r>
  <r>
    <x v="10"/>
    <x v="13"/>
    <s v="November 24, 1993 "/>
    <x v="10"/>
    <x v="0"/>
    <n v="6.1"/>
    <n v="14000"/>
    <s v="Directors"/>
    <s v="John Patrick Shanley"/>
    <s v="John Goodman"/>
    <s v="United States"/>
    <n v="0"/>
    <n v="9317021"/>
    <s v="Universal Pictures"/>
    <n v="72"/>
  </r>
  <r>
    <x v="6"/>
    <x v="13"/>
    <s v="May 14, 1993 "/>
    <x v="2"/>
    <x v="13"/>
    <n v="7"/>
    <n v="21000"/>
    <s v="John Dahl"/>
    <s v="John Dahl"/>
    <s v="Nicolas Cage"/>
    <s v="United States"/>
    <n v="8000000"/>
    <n v="2502551"/>
    <s v="Propaganda Films"/>
    <n v="98"/>
  </r>
  <r>
    <x v="2"/>
    <x v="13"/>
    <s v="September 24, 1993 "/>
    <x v="5"/>
    <x v="0"/>
    <n v="6.5"/>
    <n v="9700"/>
    <s v="David S. Ward"/>
    <s v="David S. Ward"/>
    <s v="James Caan"/>
    <s v="United States"/>
    <n v="15000000"/>
    <n v="23032565"/>
    <s v="Touchstone Pictures"/>
    <n v="112"/>
  </r>
  <r>
    <x v="4"/>
    <x v="13"/>
    <s v="December 29, 1993 "/>
    <x v="3"/>
    <x v="0"/>
    <n v="4.5999999999999996"/>
    <n v="3400"/>
    <s v="Rachel Talalay"/>
    <s v="William Davies"/>
    <s v="Karen Allen"/>
    <s v="United States"/>
    <n v="12000000"/>
    <n v="5086909"/>
    <s v="Twentieth Century Fox"/>
    <n v="95"/>
  </r>
  <r>
    <x v="0"/>
    <x v="13"/>
    <s v="November 5, 1993 "/>
    <x v="10"/>
    <x v="0"/>
    <n v="7.1"/>
    <n v="22000"/>
    <s v="Peter Weir"/>
    <s v="Rafael Yglesias"/>
    <s v="Jeff Bridges"/>
    <s v="United States"/>
    <n v="0"/>
    <n v="6995302"/>
    <s v="Spring Creek Productions"/>
    <n v="122"/>
  </r>
  <r>
    <x v="3"/>
    <x v="13"/>
    <s v="August 18, 1993 "/>
    <x v="8"/>
    <x v="0"/>
    <n v="7.3"/>
    <n v="41000"/>
    <s v="Woody Allen"/>
    <s v="Woody Allen"/>
    <s v="Woody Allen"/>
    <s v="United States"/>
    <n v="13500000"/>
    <n v="11330911"/>
    <s v="TriStar Pictures"/>
    <n v="104"/>
  </r>
  <r>
    <x v="2"/>
    <x v="13"/>
    <s v="August 20, 1993 "/>
    <x v="8"/>
    <x v="0"/>
    <n v="5.0999999999999996"/>
    <n v="7700"/>
    <s v="Neal Israel"/>
    <s v="Dan Gordon"/>
    <s v="Ernie Reyes Sr."/>
    <s v="United States"/>
    <n v="0"/>
    <n v="4916135"/>
    <s v="New Line Cinema"/>
    <n v="87"/>
  </r>
  <r>
    <x v="1"/>
    <x v="13"/>
    <s v="July 9, 1993 "/>
    <x v="1"/>
    <x v="0"/>
    <n v="4.8"/>
    <n v="13000"/>
    <s v="Robert Klane"/>
    <s v="Robert Klane"/>
    <s v="Andrew McCarthy"/>
    <s v="United States"/>
    <n v="7000000"/>
    <n v="12741891"/>
    <s v="Artimm"/>
    <n v="97"/>
  </r>
  <r>
    <x v="3"/>
    <x v="13"/>
    <s v="July 12, 1996 "/>
    <x v="1"/>
    <x v="0"/>
    <n v="7.1"/>
    <n v="33000"/>
    <s v="Jean-Marie Poiré"/>
    <s v="Christian Clavier"/>
    <s v="Christian Clavier"/>
    <s v="France"/>
    <n v="0"/>
    <n v="659810"/>
    <s v="Alpilles Productions"/>
    <n v="107"/>
  </r>
  <r>
    <x v="1"/>
    <x v="13"/>
    <s v="April 2, 1993 "/>
    <x v="7"/>
    <x v="0"/>
    <n v="6.2"/>
    <n v="8000"/>
    <s v="Stephen Sommers"/>
    <s v="Mark Twain"/>
    <s v="Elijah Wood"/>
    <s v="United States"/>
    <n v="6500000"/>
    <n v="24103594"/>
    <s v="Steve White Productions"/>
    <n v="108"/>
  </r>
  <r>
    <x v="3"/>
    <x v="13"/>
    <s v="May 28, 1993 "/>
    <x v="2"/>
    <x v="0"/>
    <n v="5.0999999999999996"/>
    <n v="16000"/>
    <s v="Richard Benjamin"/>
    <s v="Marcia Brandwynne"/>
    <s v="Whoopi Goldberg"/>
    <s v="United States"/>
    <n v="22000000"/>
    <n v="104942695"/>
    <s v="Canal+"/>
    <n v="111"/>
  </r>
  <r>
    <x v="0"/>
    <x v="13"/>
    <s v="May 6, 1994 "/>
    <x v="2"/>
    <x v="0"/>
    <n v="6.2"/>
    <n v="4500"/>
    <s v="Nicholas Kazan"/>
    <s v="Nicholas Kazan"/>
    <s v="James Spader"/>
    <s v="United States"/>
    <n v="0"/>
    <n v="256264"/>
    <s v="PolyGram Filmed Entertainment"/>
    <n v="103"/>
  </r>
  <r>
    <x v="0"/>
    <x v="13"/>
    <s v="October 1, 1993 "/>
    <x v="4"/>
    <x v="0"/>
    <n v="6.8"/>
    <n v="9000"/>
    <s v="David Cronenberg"/>
    <s v="David Henry Hwang"/>
    <s v="Jeremy Irons"/>
    <s v="United States"/>
    <n v="0"/>
    <n v="1498795"/>
    <s v="Geffen Pictures"/>
    <n v="101"/>
  </r>
  <r>
    <x v="4"/>
    <x v="13"/>
    <s v="April 23, 1993 "/>
    <x v="7"/>
    <x v="0"/>
    <n v="6"/>
    <n v="16000"/>
    <s v="George A. Romero"/>
    <s v="Stephen King"/>
    <s v="Timothy Hutton"/>
    <s v="United States"/>
    <n v="15000000"/>
    <n v="10611160"/>
    <s v="Orion Pictures"/>
    <n v="122"/>
  </r>
  <r>
    <x v="2"/>
    <x v="13"/>
    <s v="August 27, 1993 "/>
    <x v="8"/>
    <x v="0"/>
    <n v="6.6"/>
    <n v="5900"/>
    <s v="Sheldon Lettich"/>
    <s v="Sheldon Lettich"/>
    <s v="Mark Dacascos"/>
    <s v="France"/>
    <n v="6000000"/>
    <n v="3283371"/>
    <s v="August Entertainment"/>
    <n v="99"/>
  </r>
  <r>
    <x v="0"/>
    <x v="13"/>
    <s v="November 12, 1993 "/>
    <x v="10"/>
    <x v="0"/>
    <n v="6.8"/>
    <n v="11000"/>
    <s v="Bruce Joel Rubin"/>
    <s v="Bruce Joel Rubin"/>
    <s v="Michael Keaton"/>
    <s v="United States"/>
    <n v="15000000"/>
    <n v="27804899"/>
    <s v="Capella Films"/>
    <n v="117"/>
  </r>
  <r>
    <x v="6"/>
    <x v="13"/>
    <s v="July 15, 1994 "/>
    <x v="1"/>
    <x v="0"/>
    <n v="6.5"/>
    <n v="2000"/>
    <s v="Allison Anders"/>
    <s v="Allison Anders"/>
    <s v="Angel Aviles"/>
    <s v="United States"/>
    <n v="0"/>
    <n v="3267313"/>
    <s v="Channel Four Films"/>
    <n v="92"/>
  </r>
  <r>
    <x v="3"/>
    <x v="13"/>
    <s v="November 5, 1993 "/>
    <x v="10"/>
    <x v="0"/>
    <n v="4.4000000000000004"/>
    <n v="28000"/>
    <s v="Tom Ropelewski"/>
    <s v="Tom Ropelewski"/>
    <s v="John Travolta"/>
    <s v="United States"/>
    <n v="22000000"/>
    <n v="10340263"/>
    <s v="TriStar Pictures"/>
    <n v="96"/>
  </r>
  <r>
    <x v="2"/>
    <x v="13"/>
    <s v="August 6, 1993 "/>
    <x v="8"/>
    <x v="0"/>
    <n v="5.2"/>
    <n v="7800"/>
    <s v="Robert Townsend"/>
    <s v="Robert Townsend"/>
    <s v="Robert Townsend"/>
    <s v="United States"/>
    <n v="20000000"/>
    <n v="8016708"/>
    <s v="Metro-Goldwyn-Mayer (MGM)"/>
    <n v="100"/>
  </r>
  <r>
    <x v="3"/>
    <x v="13"/>
    <s v="October 29, 1993 "/>
    <x v="4"/>
    <x v="0"/>
    <n v="5.8"/>
    <n v="7000"/>
    <s v="Carl Reiner"/>
    <s v="David O'Malley"/>
    <s v="Armand Assante"/>
    <s v="United States"/>
    <n v="0"/>
    <n v="7839327"/>
    <s v="Metro-Goldwyn-Mayer (MGM)"/>
    <n v="91"/>
  </r>
  <r>
    <x v="3"/>
    <x v="13"/>
    <s v="March 12, 1993 "/>
    <x v="9"/>
    <x v="0"/>
    <n v="6.3"/>
    <n v="9000"/>
    <s v="Tamra Davis"/>
    <s v="Chris Rock"/>
    <s v="Chris Rock"/>
    <s v="United States"/>
    <n v="6000000"/>
    <n v="17953778"/>
    <s v="Imagine Entertainment"/>
    <n v="89"/>
  </r>
  <r>
    <x v="3"/>
    <x v="13"/>
    <s v="September 3, 1993 "/>
    <x v="5"/>
    <x v="0"/>
    <n v="5.0999999999999996"/>
    <n v="2100"/>
    <s v="John Whitesell"/>
    <s v="Paul W. Shapiro"/>
    <s v="Jason Priestley"/>
    <s v="United States"/>
    <n v="13000000"/>
    <n v="2570550"/>
    <s v="Parkway Productions"/>
    <n v="90"/>
  </r>
  <r>
    <x v="2"/>
    <x v="13"/>
    <s v="January 7, 1994 "/>
    <x v="11"/>
    <x v="0"/>
    <n v="6.8"/>
    <n v="14000"/>
    <s v="Oliver Stone"/>
    <s v="Le Ly Hayslip"/>
    <s v="Hiep Thi Le"/>
    <s v="United States"/>
    <n v="33000000"/>
    <n v="5864949"/>
    <s v="Alcor Films"/>
    <n v="140"/>
  </r>
  <r>
    <x v="3"/>
    <x v="13"/>
    <s v="April 23, 1993 "/>
    <x v="7"/>
    <x v="0"/>
    <n v="6.6"/>
    <n v="5300"/>
    <s v="Mike Binder"/>
    <s v="Mike Binder"/>
    <s v="Alan Arkin"/>
    <s v="Canada"/>
    <n v="9000000"/>
    <n v="14904910"/>
    <s v="Outlaw Productions (I)"/>
    <n v="97"/>
  </r>
  <r>
    <x v="10"/>
    <x v="13"/>
    <s v="June 18, 1993 "/>
    <x v="0"/>
    <x v="0"/>
    <n v="6.5"/>
    <n v="5200"/>
    <s v="Charles Grosvenor"/>
    <s v="Rae Lambert"/>
    <s v="Michael Crawford"/>
    <s v="United Kingdom"/>
    <n v="13000000"/>
    <n v="6582052"/>
    <s v="Hanna-Barbera Productions"/>
    <n v="71"/>
  </r>
  <r>
    <x v="13"/>
    <x v="13"/>
    <s v="May 14, 1993 "/>
    <x v="2"/>
    <x v="0"/>
    <n v="5.5"/>
    <n v="4200"/>
    <s v="Mario Van Peebles"/>
    <s v="Sy Richardson"/>
    <s v="Mario Van Peebles"/>
    <s v="United Kingdom"/>
    <n v="10000000"/>
    <n v="18289763"/>
    <s v="PolyGram Filmed Entertainment"/>
    <n v="111"/>
  </r>
  <r>
    <x v="0"/>
    <x v="13"/>
    <s v="November 5, 1993 "/>
    <x v="10"/>
    <x v="0"/>
    <n v="6.2"/>
    <n v="5000"/>
    <s v="Steve Kloves"/>
    <s v="Steve Kloves"/>
    <s v="Dennis Quaid"/>
    <s v="United States"/>
    <n v="0"/>
    <n v="9709451"/>
    <s v="Mirage Enterprises"/>
    <n v="126"/>
  </r>
  <r>
    <x v="0"/>
    <x v="13"/>
    <s v="February 5, 1993 "/>
    <x v="6"/>
    <x v="0"/>
    <n v="6.2"/>
    <n v="20000"/>
    <s v="Jon Amiel"/>
    <s v="Daniel Vigne"/>
    <s v="Richard Gere"/>
    <s v="France"/>
    <n v="0"/>
    <n v="140081992"/>
    <s v="Canal+"/>
    <n v="114"/>
  </r>
  <r>
    <x v="3"/>
    <x v="13"/>
    <s v="May 20, 1994 "/>
    <x v="2"/>
    <x v="0"/>
    <n v="4.4000000000000004"/>
    <n v="7100"/>
    <s v="Gus Van Sant"/>
    <s v="Tom Robbins"/>
    <s v="Uma Thurman"/>
    <s v="United States"/>
    <n v="8000000"/>
    <n v="1708873"/>
    <s v="New Line Cinema"/>
    <n v="106"/>
  </r>
  <r>
    <x v="3"/>
    <x v="13"/>
    <s v="June 4, 1993 "/>
    <x v="0"/>
    <x v="0"/>
    <n v="5.6"/>
    <n v="5600"/>
    <s v="James Lapine"/>
    <s v="Marc Lawrence"/>
    <s v="Michael J. Fox"/>
    <s v="United States"/>
    <n v="0"/>
    <n v="12440858"/>
    <s v="Touchstone Pictures"/>
    <n v="91"/>
  </r>
  <r>
    <x v="2"/>
    <x v="13"/>
    <s v="March 5, 1993 "/>
    <x v="9"/>
    <x v="0"/>
    <n v="5.6"/>
    <n v="5400"/>
    <s v="Robert Radler"/>
    <s v="Max Strom"/>
    <s v="Eric Roberts"/>
    <s v="United States"/>
    <n v="7000000"/>
    <n v="6608687"/>
    <s v="Picture Securities"/>
    <n v="101"/>
  </r>
  <r>
    <x v="10"/>
    <x v="13"/>
    <s v="August 25, 1995 "/>
    <x v="8"/>
    <x v="0"/>
    <n v="7.1"/>
    <n v="3700"/>
    <s v="Richard Williams"/>
    <s v="Richard Williams"/>
    <s v="Vincent Price"/>
    <s v="United Kingdom"/>
    <n v="25000000"/>
    <n v="669276"/>
    <s v="Richard Williams Productions"/>
    <n v="90"/>
  </r>
  <r>
    <x v="3"/>
    <x v="13"/>
    <s v="August 6, 1993 "/>
    <x v="8"/>
    <x v="0"/>
    <n v="5.4"/>
    <n v="4300"/>
    <s v="Bob Balaban"/>
    <s v="Dean Lorey"/>
    <s v="Andrew Lowery"/>
    <s v="United States"/>
    <n v="12000000"/>
    <n v="3335984"/>
    <s v="Touchstone Pictures"/>
    <n v="85"/>
  </r>
  <r>
    <x v="2"/>
    <x v="13"/>
    <s v="September 24, 1993 "/>
    <x v="5"/>
    <x v="0"/>
    <n v="5.4"/>
    <n v="5700"/>
    <s v="Anthony Hickox"/>
    <s v="Kevin Rock"/>
    <s v="Julian Sands"/>
    <s v="United States"/>
    <n v="3000000"/>
    <n v="3902679"/>
    <s v="Trimark Pictures"/>
    <n v="98"/>
  </r>
  <r>
    <x v="0"/>
    <x v="13"/>
    <s v="January 28, 1994 "/>
    <x v="11"/>
    <x v="0"/>
    <n v="7.4"/>
    <n v="8300"/>
    <s v="Anh Hung Tran"/>
    <s v="Anh Hung Tran"/>
    <s v="Nu Yên-Khê Tran"/>
    <s v="Vietnam"/>
    <n v="0"/>
    <n v="1700992"/>
    <s v="Les Productions Lazennec"/>
    <n v="104"/>
  </r>
  <r>
    <x v="3"/>
    <x v="13"/>
    <s v="May 6, 1994 "/>
    <x v="2"/>
    <x v="0"/>
    <n v="6.5"/>
    <n v="13000"/>
    <s v="Pedro Almodóvar"/>
    <s v="Pedro Almodóvar"/>
    <s v="Peter Coyote"/>
    <s v="Spain"/>
    <n v="0"/>
    <n v="2019581"/>
    <s v="El Deseo"/>
    <n v="114"/>
  </r>
  <r>
    <x v="0"/>
    <x v="13"/>
    <s v="April 16, 1993 "/>
    <x v="7"/>
    <x v="0"/>
    <n v="5.7"/>
    <n v="1900"/>
    <s v="John Duigan"/>
    <s v="Jan Sharp"/>
    <s v="Karina Lombard"/>
    <s v="Australia"/>
    <n v="0"/>
    <n v="1614784"/>
    <s v="Laughing Kookaburra Productions"/>
    <n v="98"/>
  </r>
  <r>
    <x v="2"/>
    <x v="13"/>
    <s v="October 12, 2001 "/>
    <x v="4"/>
    <x v="0"/>
    <n v="7.5"/>
    <n v="16000"/>
    <s v="Woo-Ping Yuen"/>
    <s v="Tan Cheung"/>
    <s v="Rongguang Yu"/>
    <s v="Hong Kong"/>
    <n v="11000000"/>
    <n v="14694904"/>
    <s v="Film Workshop"/>
    <n v="85"/>
  </r>
  <r>
    <x v="2"/>
    <x v="13"/>
    <s v="October 8, 1993 "/>
    <x v="4"/>
    <x v="0"/>
    <n v="3.8"/>
    <n v="8900"/>
    <s v="Michael Gottlieb"/>
    <s v="Edward Rugoff"/>
    <s v="Hulk Hogan"/>
    <s v="United States"/>
    <n v="10000000"/>
    <n v="4348572"/>
    <s v="New Line Cinema"/>
    <n v="84"/>
  </r>
  <r>
    <x v="6"/>
    <x v="13"/>
    <s v="September 10, 1993 "/>
    <x v="5"/>
    <x v="0"/>
    <n v="5.5"/>
    <n v="8500"/>
    <s v="Russell Mulcahy"/>
    <s v="Desmond Lowden"/>
    <s v="Kim Basinger"/>
    <s v="United States"/>
    <n v="0"/>
    <n v="6484246"/>
    <s v="Bregman/Baer Productions"/>
    <n v="105"/>
  </r>
  <r>
    <x v="2"/>
    <x v="13"/>
    <s v="April 7, 1995 "/>
    <x v="7"/>
    <x v="0"/>
    <n v="4.3"/>
    <n v="5400"/>
    <s v="Sang-ok Shin"/>
    <s v="Alex S. Kim"/>
    <s v="Victor Wong"/>
    <s v="United States"/>
    <n v="0"/>
    <n v="413479"/>
    <s v="Sheen Productions"/>
    <n v="85"/>
  </r>
  <r>
    <x v="1"/>
    <x v="13"/>
    <s v="August 27, 1993 "/>
    <x v="8"/>
    <x v="0"/>
    <n v="4.9000000000000004"/>
    <n v="2900"/>
    <s v="Darrell Roodt"/>
    <s v="Scott Spencer"/>
    <s v="Patrick Swayze"/>
    <s v="United States"/>
    <n v="0"/>
    <n v="3418141"/>
    <s v="Hollywood Pictures"/>
    <n v="95"/>
  </r>
  <r>
    <x v="0"/>
    <x v="13"/>
    <s v="December 21, 1993 "/>
    <x v="3"/>
    <x v="0"/>
    <n v="7.3"/>
    <n v="7800"/>
    <s v="Wim Wenders"/>
    <s v="Wim Wenders"/>
    <s v="Otto Sander"/>
    <s v="Germany"/>
    <n v="10500000"/>
    <n v="810455"/>
    <s v="Road Movies Filmproduktion"/>
    <n v="140"/>
  </r>
  <r>
    <x v="0"/>
    <x v="13"/>
    <s v="November 19, 1993 "/>
    <x v="10"/>
    <x v="0"/>
    <n v="5.6"/>
    <n v="3600"/>
    <s v="Abel Ferrara"/>
    <s v="Nicholas St. John"/>
    <s v="Harvey Keitel"/>
    <s v="Italy"/>
    <n v="10000000"/>
    <n v="1261210"/>
    <s v="Cecchi Gori Europa N.V."/>
    <n v="108"/>
  </r>
  <r>
    <x v="6"/>
    <x v="13"/>
    <s v="October 8, 1993 "/>
    <x v="4"/>
    <x v="0"/>
    <n v="4"/>
    <n v="3000"/>
    <s v="Christopher Coppola"/>
    <s v="Christopher Coppola"/>
    <s v="Michael Biehn"/>
    <s v="United States"/>
    <n v="10000000"/>
    <n v="18369"/>
    <s v="Trimark Pictures"/>
    <n v="98"/>
  </r>
  <r>
    <x v="5"/>
    <x v="13"/>
    <s v="November 5, 1993 "/>
    <x v="10"/>
    <x v="0"/>
    <n v="7.1"/>
    <n v="3000"/>
    <s v="Tony Bill"/>
    <s v="Patrick Sheane Duncan"/>
    <s v="Kathy Bates"/>
    <s v="United States"/>
    <n v="12000000"/>
    <n v="1677807"/>
    <s v="A&amp;M Films"/>
    <n v="104"/>
  </r>
  <r>
    <x v="1"/>
    <x v="13"/>
    <s v="March 12, 1993 "/>
    <x v="9"/>
    <x v="0"/>
    <n v="6.6"/>
    <n v="3400"/>
    <s v="Mikael Salomon"/>
    <s v="Lourens van der Post"/>
    <s v="Reese Witherspoon"/>
    <s v="United States"/>
    <n v="0"/>
    <n v="12890752"/>
    <s v="Walt Disney Pictures"/>
    <n v="108"/>
  </r>
  <r>
    <x v="6"/>
    <x v="13"/>
    <s v="June 4, 1993 "/>
    <x v="0"/>
    <x v="0"/>
    <n v="5.6"/>
    <n v="4900"/>
    <s v="Sidney Lumet"/>
    <s v="Larry Cohen"/>
    <s v="Rebecca De Mornay"/>
    <s v="United States"/>
    <n v="12000000"/>
    <n v="22866222"/>
    <s v="Hollywood Pictures"/>
    <n v="107"/>
  </r>
  <r>
    <x v="3"/>
    <x v="13"/>
    <s v="August 4, 1993 "/>
    <x v="8"/>
    <x v="0"/>
    <n v="7.6"/>
    <n v="14000"/>
    <s v="Ang Lee"/>
    <s v="Ang Lee"/>
    <s v="Winston Chao"/>
    <s v="Taiwan"/>
    <n v="1000000"/>
    <n v="6933459"/>
    <s v="Ang Lee Productions"/>
    <n v="106"/>
  </r>
  <r>
    <x v="3"/>
    <x v="13"/>
    <s v="July 23, 1993 "/>
    <x v="1"/>
    <x v="0"/>
    <n v="5.6"/>
    <n v="13000"/>
    <s v="John Badham"/>
    <s v="Jim Kouf"/>
    <s v="Richard Dreyfuss"/>
    <s v="United States"/>
    <n v="0"/>
    <n v="20208496"/>
    <s v="Touchstone Pictures"/>
    <n v="108"/>
  </r>
  <r>
    <x v="0"/>
    <x v="13"/>
    <s v="January 22, 1993 "/>
    <x v="11"/>
    <x v="0"/>
    <n v="6"/>
    <n v="2800"/>
    <s v="Patrick Hasburgh"/>
    <s v="Patrick Hasburgh"/>
    <s v="Paul Gross"/>
    <s v="United States"/>
    <n v="14000000"/>
    <n v="8041049"/>
    <s v="Hollywood Pictures"/>
    <n v="113"/>
  </r>
  <r>
    <x v="0"/>
    <x v="13"/>
    <s v="August 24, 1994 "/>
    <x v="8"/>
    <x v="8"/>
    <n v="6.6"/>
    <n v="1800"/>
    <s v="Scott McGehee"/>
    <s v="Scott McGehee"/>
    <s v="Dennis Haysbert"/>
    <s v="United States"/>
    <n v="0"/>
    <n v="102780"/>
    <s v="Kino Korsakoff"/>
    <n v="96"/>
  </r>
  <r>
    <x v="6"/>
    <x v="13"/>
    <s v="January 26, 1994 "/>
    <x v="11"/>
    <x v="0"/>
    <n v="6.2"/>
    <n v="8000"/>
    <s v="Michael Apted"/>
    <s v="Dana Stevens"/>
    <s v="Madeleine Stowe"/>
    <s v="United States"/>
    <n v="11000000"/>
    <n v="16696219"/>
    <s v="New Line Cinema"/>
    <n v="106"/>
  </r>
  <r>
    <x v="0"/>
    <x v="13"/>
    <s v="March 4, 1994 "/>
    <x v="9"/>
    <x v="0"/>
    <n v="6.7"/>
    <n v="464"/>
    <s v="Jay Craven"/>
    <s v="Howard Frank Mosher"/>
    <s v="Rip Torn"/>
    <s v="United States"/>
    <n v="0"/>
    <n v="595505"/>
    <s v="Caledonia Pictures"/>
    <n v="106"/>
  </r>
  <r>
    <x v="6"/>
    <x v="13"/>
    <s v="February 25, 1994 "/>
    <x v="6"/>
    <x v="0"/>
    <n v="5.9"/>
    <n v="4300"/>
    <s v="Leon Ichaso"/>
    <s v="Barry Michael Cooper"/>
    <s v="Wesley Snipes"/>
    <s v="United States"/>
    <n v="10000000"/>
    <n v="18225518"/>
    <s v="Beacon Communications"/>
    <n v="123"/>
  </r>
  <r>
    <x v="3"/>
    <x v="13"/>
    <s v="November 19, 1993 "/>
    <x v="10"/>
    <x v="0"/>
    <n v="5.2"/>
    <n v="4100"/>
    <s v="John Lafia"/>
    <s v="John Lafia"/>
    <s v="Ally Sheedy"/>
    <s v="United States"/>
    <n v="6000000"/>
    <n v="12974636"/>
    <s v="New Line Cinema"/>
    <n v="87"/>
  </r>
  <r>
    <x v="0"/>
    <x v="13"/>
    <s v="October 8, 1993 "/>
    <x v="4"/>
    <x v="0"/>
    <n v="5.8"/>
    <n v="6900"/>
    <s v="Mike Figgis"/>
    <s v="Eric Roth"/>
    <s v="Richard Gere"/>
    <s v="United States"/>
    <n v="25000000"/>
    <n v="8345845"/>
    <s v="Rastar Productions"/>
    <n v="114"/>
  </r>
  <r>
    <x v="4"/>
    <x v="13"/>
    <s v="May 21, 1993 "/>
    <x v="2"/>
    <x v="0"/>
    <n v="3.6"/>
    <n v="3700"/>
    <s v="Adam Simon"/>
    <s v="John Brosnan"/>
    <s v="Diane Ladd"/>
    <s v="United States"/>
    <n v="850000"/>
    <n v="1753979"/>
    <s v="New Horizons Picture"/>
    <n v="83"/>
  </r>
  <r>
    <x v="3"/>
    <x v="13"/>
    <s v="October 15, 1993 "/>
    <x v="4"/>
    <x v="0"/>
    <n v="5.9"/>
    <n v="3200"/>
    <s v="Anthony Minghella"/>
    <s v="Amy Schor Ferris"/>
    <s v="Matt Dillon"/>
    <s v="United States"/>
    <n v="13000000"/>
    <n v="3125424"/>
    <s v="Night Life Inc."/>
    <n v="98"/>
  </r>
  <r>
    <x v="3"/>
    <x v="13"/>
    <s v="April 2, 1993 "/>
    <x v="7"/>
    <x v="0"/>
    <n v="4.0999999999999996"/>
    <n v="8300"/>
    <s v="Henry Winkler"/>
    <s v="Arne Olsen"/>
    <s v="Burt Reynolds"/>
    <s v="United States"/>
    <n v="14000000"/>
    <n v="40689691"/>
    <s v="Imagine Films Entertainment"/>
    <n v="97"/>
  </r>
  <r>
    <x v="0"/>
    <x v="13"/>
    <s v="April 17, 1993 "/>
    <x v="7"/>
    <x v="2"/>
    <n v="7.3"/>
    <n v="5100"/>
    <s v="Akira Kurosawa"/>
    <s v="Ishirô Honda"/>
    <s v="Tatsuo Matsumura"/>
    <s v="Japan"/>
    <n v="11900000"/>
    <n v="596"/>
    <s v="DENTSU Music And Entertainment"/>
    <n v="134"/>
  </r>
  <r>
    <x v="5"/>
    <x v="13"/>
    <s v="September 30, 1994 "/>
    <x v="5"/>
    <x v="0"/>
    <n v="7.3"/>
    <n v="7400"/>
    <s v="Nanni Moretti"/>
    <s v="Nanni Moretti"/>
    <s v="Nanni Moretti"/>
    <s v="Italy"/>
    <n v="0"/>
    <n v="225278"/>
    <s v="Sacher Film"/>
    <n v="100"/>
  </r>
  <r>
    <x v="3"/>
    <x v="13"/>
    <s v="April 2, 1993 "/>
    <x v="7"/>
    <x v="0"/>
    <n v="6.5"/>
    <n v="3900"/>
    <s v="Marshall Herskovitz"/>
    <s v="Dan McCall"/>
    <s v="Danny DeVito"/>
    <s v="United States"/>
    <n v="0"/>
    <n v="5145823"/>
    <s v="Twentieth Century Fox"/>
    <n v="99"/>
  </r>
  <r>
    <x v="3"/>
    <x v="13"/>
    <s v="September 10, 1993 "/>
    <x v="5"/>
    <x v="0"/>
    <n v="5.7"/>
    <n v="3700"/>
    <s v="Ramón Menéndez"/>
    <s v="Mark Bowden"/>
    <s v="John Cusack"/>
    <s v="United States"/>
    <n v="11000000"/>
    <n v="1039824"/>
    <s v="Permut Presentations"/>
    <n v="100"/>
  </r>
  <r>
    <x v="3"/>
    <x v="13"/>
    <s v="April 13, 1994 "/>
    <x v="7"/>
    <x v="0"/>
    <n v="5.6"/>
    <n v="1600"/>
    <s v="Daniel Algrant"/>
    <s v="Daniel Algrant"/>
    <s v="Eric Stoltz"/>
    <s v="United States"/>
    <n v="0"/>
    <n v="1038959"/>
    <s v="Some Film"/>
    <n v="95"/>
  </r>
  <r>
    <x v="3"/>
    <x v="13"/>
    <s v="August 27, 1993 "/>
    <x v="8"/>
    <x v="0"/>
    <n v="3.9"/>
    <n v="5000"/>
    <s v="Blake Edwards"/>
    <s v="Maurice Richlin"/>
    <s v="Roberto Benigni"/>
    <s v="Italy"/>
    <n v="25000000"/>
    <n v="2438031"/>
    <s v="Filmauro"/>
    <n v="93"/>
  </r>
  <r>
    <x v="2"/>
    <x v="13"/>
    <s v="June 24, 1993 "/>
    <x v="0"/>
    <x v="17"/>
    <n v="6.8"/>
    <n v="6100"/>
    <s v="Kirk Wong"/>
    <s v="Tin Nam Chun"/>
    <s v="Jackie Chan"/>
    <s v="Hong Kong"/>
    <n v="0"/>
    <n v="3741869"/>
    <s v="Golden Harvest Company"/>
    <n v="103"/>
  </r>
  <r>
    <x v="3"/>
    <x v="13"/>
    <s v="January 13, 1995 "/>
    <x v="11"/>
    <x v="6"/>
    <n v="6.4"/>
    <n v="3000"/>
    <s v="Gregg Araki"/>
    <s v="Gregg Araki"/>
    <s v="James Duval"/>
    <s v="United States"/>
    <n v="0"/>
    <n v="101071"/>
    <s v="Blurco"/>
    <n v="78"/>
  </r>
  <r>
    <x v="0"/>
    <x v="13"/>
    <s v="April 9, 1993 "/>
    <x v="7"/>
    <x v="0"/>
    <n v="5.7"/>
    <n v="2200"/>
    <s v="Michael Steinberg"/>
    <s v="Roger Hedden"/>
    <s v="Phoebe Cates"/>
    <s v="United States"/>
    <n v="2500000"/>
    <n v="764724"/>
    <s v="Fine Line Features"/>
    <n v="95"/>
  </r>
  <r>
    <x v="0"/>
    <x v="13"/>
    <s v="June 25, 1993 "/>
    <x v="0"/>
    <x v="0"/>
    <n v="6.2"/>
    <n v="2600"/>
    <s v="Michael Lessac"/>
    <s v="Michael Lessac"/>
    <s v="Kathleen Turner"/>
    <s v="Italy"/>
    <n v="0"/>
    <n v="322871"/>
    <s v="A&amp;M Films"/>
    <n v="109"/>
  </r>
  <r>
    <x v="3"/>
    <x v="13"/>
    <d v="1994-05-01T00:00:00"/>
    <x v="39"/>
    <x v="0"/>
    <n v="6.4"/>
    <n v="1100"/>
    <s v="Gurinder Chadha"/>
    <s v="Gurinder Chadha"/>
    <s v="Kim Vithana"/>
    <s v="United Kingdom"/>
    <n v="0"/>
    <n v="735162"/>
    <s v="Channel Four Films"/>
    <n v="101"/>
  </r>
  <r>
    <x v="0"/>
    <x v="13"/>
    <s v="January 27, 1995 "/>
    <x v="11"/>
    <x v="6"/>
    <n v="5.3"/>
    <n v="1100"/>
    <s v="Sam Shepard"/>
    <s v="Sam Shepard"/>
    <s v="Alan Bates"/>
    <s v="France"/>
    <n v="0"/>
    <n v="61274"/>
    <s v="Belbo Films"/>
    <n v="102"/>
  </r>
  <r>
    <x v="3"/>
    <x v="13"/>
    <s v="March 5, 1993 "/>
    <x v="9"/>
    <x v="0"/>
    <n v="5.7"/>
    <n v="8600"/>
    <s v="E. Max Frye"/>
    <s v="E. Max Frye"/>
    <s v="Nicolas Cage"/>
    <s v="United States"/>
    <n v="0"/>
    <n v="9745803"/>
    <s v="Castle Rock Entertainment"/>
    <n v="96"/>
  </r>
  <r>
    <x v="3"/>
    <x v="13"/>
    <s v="April 30, 1993 "/>
    <x v="7"/>
    <x v="0"/>
    <n v="5.5"/>
    <n v="4100"/>
    <s v="Robert Young"/>
    <s v="Eric Idle"/>
    <s v="Eric Idle"/>
    <s v="United Kingdom"/>
    <n v="0"/>
    <n v="3246063"/>
    <s v="Prominent Features"/>
    <n v="87"/>
  </r>
  <r>
    <x v="3"/>
    <x v="13"/>
    <s v="March 26, 1993 "/>
    <x v="9"/>
    <x v="0"/>
    <n v="5.2"/>
    <n v="3700"/>
    <s v="Luis Mandoki"/>
    <s v="Garson Kanin"/>
    <s v="Melanie Griffith"/>
    <s v="United States"/>
    <n v="0"/>
    <n v="17952857"/>
    <s v="Hollywood Pictures"/>
    <n v="100"/>
  </r>
  <r>
    <x v="0"/>
    <x v="13"/>
    <s v="March 18, 1994 "/>
    <x v="9"/>
    <x v="0"/>
    <n v="5.4"/>
    <n v="3000"/>
    <s v="Yves Simoneau"/>
    <s v="Bernard Taylor"/>
    <s v="Jamie Lee Curtis"/>
    <s v="United States"/>
    <n v="8000000"/>
    <n v="737548"/>
    <s v="Miramax"/>
    <n v="96"/>
  </r>
  <r>
    <x v="8"/>
    <x v="13"/>
    <s v="November 24, 1993 "/>
    <x v="10"/>
    <x v="0"/>
    <n v="5.9"/>
    <n v="1900"/>
    <s v="Emile Ardolino"/>
    <s v="Susan Cooper"/>
    <s v="Darci Kistler"/>
    <s v="United States"/>
    <n v="19000000"/>
    <n v="2119994"/>
    <s v="Krasnow Productions"/>
    <n v="92"/>
  </r>
  <r>
    <x v="2"/>
    <x v="13"/>
    <s v="June 4, 1994 "/>
    <x v="0"/>
    <x v="11"/>
    <n v="4.5"/>
    <n v="1900"/>
    <s v="Stephen Cornwell"/>
    <s v="Wallace C. Bennett"/>
    <s v="Brad Johnson"/>
    <s v="United States"/>
    <n v="5000000"/>
    <n v="2970"/>
    <s v="Trimark Pictures"/>
    <n v="97"/>
  </r>
  <r>
    <x v="5"/>
    <x v="13"/>
    <s v="December 3, 1993 "/>
    <x v="3"/>
    <x v="0"/>
    <n v="7.3"/>
    <n v="2100"/>
    <s v="Derek Jarman"/>
    <s v="Derek Jarman"/>
    <s v="Derek Jarman"/>
    <s v="United Kingdom"/>
    <n v="0"/>
    <m/>
    <s v="Channel 4 Television Corporation"/>
    <n v="79"/>
  </r>
  <r>
    <x v="3"/>
    <x v="13"/>
    <s v="June 3, 1994 "/>
    <x v="0"/>
    <x v="0"/>
    <n v="7.2"/>
    <n v="3900"/>
    <s v="Rusty Cundieff"/>
    <s v="Rusty Cundieff"/>
    <s v="Larry B. Scott"/>
    <s v="United States"/>
    <n v="999999"/>
    <n v="233824"/>
    <s v="Incorporated Television Company (ITC)"/>
    <n v="88"/>
  </r>
  <r>
    <x v="3"/>
    <x v="13"/>
    <s v="November 17, 1993 "/>
    <x v="10"/>
    <x v="0"/>
    <n v="6"/>
    <n v="1900"/>
    <s v="Jonathan Wacks"/>
    <s v="Chuck Hughes"/>
    <s v="Eric Christmas"/>
    <s v="United States"/>
    <n v="1800000"/>
    <m/>
    <s v="Incorporated Television Company (ITC)"/>
    <n v="93"/>
  </r>
  <r>
    <x v="2"/>
    <x v="13"/>
    <s v="April 16, 1993 "/>
    <x v="7"/>
    <x v="0"/>
    <n v="5"/>
    <n v="5700"/>
    <s v="James B. Harris"/>
    <s v="Gerald Petievich"/>
    <s v="Wesley Snipes"/>
    <s v="United States"/>
    <n v="9000000"/>
    <n v="10058318"/>
    <s v="StudioCanal"/>
    <n v="92"/>
  </r>
  <r>
    <x v="0"/>
    <x v="13"/>
    <s v="December 3, 1993 "/>
    <x v="3"/>
    <x v="0"/>
    <n v="5.8"/>
    <n v="1600"/>
    <s v="Stephen Gyllenhaal"/>
    <s v="Mary McGarry Morris"/>
    <s v="Debra Winger"/>
    <s v="United States"/>
    <n v="0"/>
    <n v="1497222"/>
    <s v="Island World"/>
    <n v="102"/>
  </r>
  <r>
    <x v="1"/>
    <x v="13"/>
    <s v="November 24, 1993 "/>
    <x v="10"/>
    <x v="0"/>
    <n v="5.7"/>
    <n v="1400"/>
    <s v="Billy Weber"/>
    <s v="Frank Deese"/>
    <s v="Jacob Tierney"/>
    <s v="United States"/>
    <n v="18000000"/>
    <n v="1640220"/>
    <s v="Castle Rock Entertainment"/>
    <n v="96"/>
  </r>
  <r>
    <x v="0"/>
    <x v="13"/>
    <s v="March 12, 1993 "/>
    <x v="9"/>
    <x v="0"/>
    <n v="6.2"/>
    <n v="2000"/>
    <s v="John Madden"/>
    <s v="Richard Nelson"/>
    <s v="Liam Neeson"/>
    <s v="United Kingdom"/>
    <n v="0"/>
    <n v="296081"/>
    <s v="American Playhouse"/>
    <n v="99"/>
  </r>
  <r>
    <x v="3"/>
    <x v="13"/>
    <s v="April 30, 1993 "/>
    <x v="7"/>
    <x v="0"/>
    <n v="6"/>
    <n v="2400"/>
    <s v="Warren Leight"/>
    <s v="Warren Leight"/>
    <s v="Matthew Broderick"/>
    <s v="United States"/>
    <n v="8000000"/>
    <n v="1884814"/>
    <s v="Miramax"/>
    <n v="99"/>
  </r>
  <r>
    <x v="0"/>
    <x v="14"/>
    <s v="October 14, 1994 "/>
    <x v="4"/>
    <x v="0"/>
    <n v="9.3000000000000007"/>
    <n v="2400000"/>
    <s v="Frank Darabont"/>
    <s v="Stephen King"/>
    <s v="Tim Robbins"/>
    <s v="United States"/>
    <n v="25000000"/>
    <n v="28817291"/>
    <s v="Castle Rock Entertainment"/>
    <n v="142"/>
  </r>
  <r>
    <x v="6"/>
    <x v="14"/>
    <s v="October 14, 1994 "/>
    <x v="4"/>
    <x v="0"/>
    <n v="8.9"/>
    <n v="1900000"/>
    <s v="Quentin Tarantino"/>
    <s v="Quentin Tarantino"/>
    <s v="John Travolta"/>
    <s v="United States"/>
    <n v="8000000"/>
    <n v="213928762"/>
    <s v="Miramax"/>
    <n v="154"/>
  </r>
  <r>
    <x v="0"/>
    <x v="14"/>
    <s v="July 6, 1994 "/>
    <x v="1"/>
    <x v="0"/>
    <n v="8.8000000000000007"/>
    <n v="1900000"/>
    <s v="Robert Zemeckis"/>
    <s v="Winston Groom"/>
    <s v="Tom Hanks"/>
    <s v="United States"/>
    <n v="55000000"/>
    <n v="678226133"/>
    <s v="Paramount Pictures"/>
    <n v="142"/>
  </r>
  <r>
    <x v="2"/>
    <x v="14"/>
    <s v="November 18, 1994 "/>
    <x v="10"/>
    <x v="0"/>
    <n v="8.5"/>
    <n v="1100000"/>
    <s v="Luc Besson"/>
    <s v="Luc Besson"/>
    <s v="Jean Reno"/>
    <s v="France"/>
    <n v="0"/>
    <n v="19552639"/>
    <s v="Gaumont"/>
    <n v="110"/>
  </r>
  <r>
    <x v="2"/>
    <x v="14"/>
    <s v="July 15, 1994 "/>
    <x v="1"/>
    <x v="0"/>
    <n v="7.2"/>
    <n v="243000"/>
    <s v="James Cameron"/>
    <s v="Claude Zidi"/>
    <s v="Arnold Schwarzenegger"/>
    <s v="United States"/>
    <n v="115000000"/>
    <n v="378882411"/>
    <s v="Twentieth Century Fox"/>
    <n v="141"/>
  </r>
  <r>
    <x v="10"/>
    <x v="14"/>
    <s v="June 24, 1994 "/>
    <x v="0"/>
    <x v="0"/>
    <n v="8.5"/>
    <n v="970000"/>
    <s v="Roger Allers"/>
    <s v="Irene Mecchi"/>
    <s v="Matthew Broderick"/>
    <s v="United States"/>
    <n v="45000000"/>
    <n v="1083720877"/>
    <s v="Walt Disney Pictures"/>
    <n v="88"/>
  </r>
  <r>
    <x v="2"/>
    <x v="14"/>
    <s v="July 29, 1994 "/>
    <x v="1"/>
    <x v="0"/>
    <n v="6.9"/>
    <n v="357000"/>
    <s v="Chuck Russell"/>
    <s v="Michael Fallon"/>
    <s v="Jim Carrey"/>
    <s v="United States"/>
    <n v="23000000"/>
    <n v="351583407"/>
    <s v="New Line Cinema"/>
    <n v="101"/>
  </r>
  <r>
    <x v="2"/>
    <x v="14"/>
    <s v="June 10, 1994 "/>
    <x v="0"/>
    <x v="0"/>
    <n v="7.2"/>
    <n v="339000"/>
    <s v="Jan de Bont"/>
    <s v="Graham Yost"/>
    <s v="Keanu Reeves"/>
    <s v="United States"/>
    <n v="30000000"/>
    <n v="350448145"/>
    <s v="The Mark Gordon Company"/>
    <n v="116"/>
  </r>
  <r>
    <x v="2"/>
    <x v="14"/>
    <s v="October 28, 1994 "/>
    <x v="4"/>
    <x v="0"/>
    <n v="7.1"/>
    <n v="180000"/>
    <s v="Roland Emmerich"/>
    <s v="Dean Devlin"/>
    <s v="Kurt Russell"/>
    <s v="United States"/>
    <n v="55000000"/>
    <n v="196567262"/>
    <s v="Canal+"/>
    <n v="116"/>
  </r>
  <r>
    <x v="3"/>
    <x v="14"/>
    <s v="August 5, 1994 "/>
    <x v="8"/>
    <x v="0"/>
    <n v="6.3"/>
    <n v="45000"/>
    <s v="Penelope Spheeris"/>
    <s v="Penelope Spheeris"/>
    <s v="Travis Tedford"/>
    <s v="United States"/>
    <n v="23000000"/>
    <n v="67308282"/>
    <s v="Universal Pictures"/>
    <n v="82"/>
  </r>
  <r>
    <x v="3"/>
    <x v="14"/>
    <s v="December 16, 1994 "/>
    <x v="3"/>
    <x v="0"/>
    <n v="7.3"/>
    <n v="361000"/>
    <s v="Peter Farrelly"/>
    <s v="Peter Farrelly"/>
    <s v="Jim Carrey"/>
    <s v="United States"/>
    <n v="17000000"/>
    <n v="247275374"/>
    <s v="New Line Cinema"/>
    <n v="107"/>
  </r>
  <r>
    <x v="0"/>
    <x v="14"/>
    <s v="January 13, 1995 "/>
    <x v="11"/>
    <x v="0"/>
    <n v="7.5"/>
    <n v="154000"/>
    <s v="Edward Zwick"/>
    <s v="Susan Shilliday"/>
    <s v="Brad Pitt"/>
    <s v="United States"/>
    <n v="30000000"/>
    <n v="160638883"/>
    <s v="TriStar Pictures"/>
    <n v="133"/>
  </r>
  <r>
    <x v="2"/>
    <x v="14"/>
    <s v="August 26, 1994 "/>
    <x v="8"/>
    <x v="0"/>
    <n v="7.3"/>
    <n v="222000"/>
    <s v="Oliver Stone"/>
    <s v="Quentin Tarantino"/>
    <s v="Woody Harrelson"/>
    <s v="United States"/>
    <n v="34000000"/>
    <n v="50283563"/>
    <s v="Warner Bros."/>
    <n v="118"/>
  </r>
  <r>
    <x v="2"/>
    <x v="14"/>
    <s v="May 13, 1994 "/>
    <x v="2"/>
    <x v="0"/>
    <n v="7.6"/>
    <n v="170000"/>
    <s v="Alex Proyas"/>
    <s v="James O'Barr"/>
    <s v="Brandon Lee"/>
    <s v="United States"/>
    <n v="23000000"/>
    <n v="50693129"/>
    <s v="Crowvision Inc."/>
    <n v="102"/>
  </r>
  <r>
    <x v="0"/>
    <x v="14"/>
    <s v="November 11, 1994 "/>
    <x v="10"/>
    <x v="0"/>
    <n v="7.5"/>
    <n v="301000"/>
    <s v="Neil Jordan"/>
    <s v="Anne Rice"/>
    <s v="Brad Pitt"/>
    <s v="United States"/>
    <n v="60000000"/>
    <n v="223664608"/>
    <s v="Geffen Pictures"/>
    <n v="123"/>
  </r>
  <r>
    <x v="3"/>
    <x v="14"/>
    <s v="April 15, 1994 "/>
    <x v="7"/>
    <x v="0"/>
    <n v="7.1"/>
    <n v="144000"/>
    <s v="Mike Newell"/>
    <s v="Richard Curtis"/>
    <s v="Hugh Grant"/>
    <s v="United Kingdom"/>
    <n v="4400000"/>
    <n v="245700832"/>
    <s v="PolyGram Filmed Entertainment"/>
    <n v="117"/>
  </r>
  <r>
    <x v="3"/>
    <x v="14"/>
    <s v="May 27, 1994 "/>
    <x v="2"/>
    <x v="0"/>
    <n v="4.9000000000000004"/>
    <n v="77000"/>
    <s v="Brian Levant"/>
    <s v="Tom S. Parker"/>
    <s v="John Goodman"/>
    <s v="United States"/>
    <n v="46000000"/>
    <n v="341631208"/>
    <s v="Universal Pictures"/>
    <n v="91"/>
  </r>
  <r>
    <x v="3"/>
    <x v="14"/>
    <s v="February 4, 1994 "/>
    <x v="6"/>
    <x v="0"/>
    <n v="6.9"/>
    <n v="284000"/>
    <s v="Tom Shadyac"/>
    <s v="Jack Bernstein"/>
    <s v="Jim Carrey"/>
    <s v="United States"/>
    <n v="15000000"/>
    <n v="107217396"/>
    <s v="Morgan Creek Entertainment"/>
    <n v="86"/>
  </r>
  <r>
    <x v="0"/>
    <x v="14"/>
    <s v="December 25, 1994 "/>
    <x v="3"/>
    <x v="0"/>
    <n v="7.3"/>
    <n v="54000"/>
    <s v="Gillian Armstrong"/>
    <s v="Louisa May Alcott"/>
    <s v="Susan Sarandon"/>
    <s v="United States"/>
    <n v="18000000"/>
    <n v="50083616"/>
    <s v="Columbia Pictures"/>
    <n v="115"/>
  </r>
  <r>
    <x v="2"/>
    <x v="14"/>
    <s v="December 23, 1994 "/>
    <x v="3"/>
    <x v="0"/>
    <n v="4"/>
    <n v="67000"/>
    <s v="Steven E. de Souza"/>
    <s v="Steven E. de Souza"/>
    <s v="Jean-Claude Van Damme"/>
    <s v="Japan"/>
    <n v="35000000"/>
    <n v="99431786"/>
    <s v="Capcom Entertainment"/>
    <n v="102"/>
  </r>
  <r>
    <x v="3"/>
    <x v="14"/>
    <s v="March 8, 1996 "/>
    <x v="9"/>
    <x v="0"/>
    <n v="8.1"/>
    <n v="69000"/>
    <s v="Kar-Wai Wong"/>
    <s v="Kar-Wai Wong"/>
    <s v="Brigitte Lin"/>
    <s v="Hong Kong"/>
    <n v="0"/>
    <n v="1432358"/>
    <s v="Jet Tone Production"/>
    <n v="102"/>
  </r>
  <r>
    <x v="2"/>
    <x v="14"/>
    <s v="August 3, 1994 "/>
    <x v="8"/>
    <x v="0"/>
    <n v="6.9"/>
    <n v="93000"/>
    <s v="Phillip Noyce"/>
    <s v="Tom Clancy"/>
    <s v="Harrison Ford"/>
    <s v="United States"/>
    <n v="62000000"/>
    <n v="215887717"/>
    <s v="Mace Neufeld Productions"/>
    <n v="141"/>
  </r>
  <r>
    <x v="3"/>
    <x v="14"/>
    <s v="March 25, 1994 "/>
    <x v="9"/>
    <x v="0"/>
    <n v="6.1"/>
    <n v="38000"/>
    <s v="Sam Weisman"/>
    <s v="Steven Brill"/>
    <s v="Emilio Estevez"/>
    <s v="United States"/>
    <n v="0"/>
    <n v="45610410"/>
    <s v="Avnet/Kerner Productions"/>
    <n v="106"/>
  </r>
  <r>
    <x v="5"/>
    <x v="14"/>
    <s v="October 14, 1994 "/>
    <x v="4"/>
    <x v="27"/>
    <n v="7.3"/>
    <n v="60000"/>
    <s v="Peter Jackson"/>
    <s v="Fran Walsh"/>
    <s v="Melanie Lynskey"/>
    <s v="New Zealand"/>
    <n v="5000000"/>
    <n v="3049135"/>
    <s v="WingNut Films"/>
    <n v="99"/>
  </r>
  <r>
    <x v="3"/>
    <x v="14"/>
    <s v="November 9, 1994 "/>
    <x v="10"/>
    <x v="8"/>
    <n v="7.7"/>
    <n v="214000"/>
    <s v="Kevin Smith"/>
    <s v="Kevin Smith"/>
    <s v="Brian O'Halloran"/>
    <s v="United States"/>
    <n v="27000"/>
    <n v="3151130"/>
    <s v="View Askew Productions"/>
    <n v="92"/>
  </r>
  <r>
    <x v="1"/>
    <x v="14"/>
    <s v="August 26, 1994 "/>
    <x v="8"/>
    <x v="0"/>
    <n v="6.1"/>
    <n v="9100"/>
    <s v="Jonathan Prince"/>
    <s v="Andrew Kurtzman"/>
    <s v="Jonathan Jackson"/>
    <s v="United States"/>
    <n v="0"/>
    <n v="10475705"/>
    <s v="Hollywood Pictures"/>
    <n v="96"/>
  </r>
  <r>
    <x v="2"/>
    <x v="14"/>
    <s v="May 20, 1994 "/>
    <x v="2"/>
    <x v="0"/>
    <n v="7"/>
    <n v="104000"/>
    <s v="Richard Donner"/>
    <s v="Roy Huggins"/>
    <s v="Mel Gibson"/>
    <s v="United States"/>
    <n v="75000000"/>
    <n v="183031272"/>
    <s v="Donner/Shuler-Donner Productions"/>
    <n v="127"/>
  </r>
  <r>
    <x v="1"/>
    <x v="14"/>
    <s v="June 24, 1994 "/>
    <x v="0"/>
    <x v="0"/>
    <n v="6.7"/>
    <n v="47000"/>
    <s v="Lawrence Kasdan"/>
    <s v="Dan Gordon"/>
    <s v="Kevin Costner"/>
    <s v="United States"/>
    <n v="63000000"/>
    <n v="25052000"/>
    <s v="Warner Bros."/>
    <n v="191"/>
  </r>
  <r>
    <x v="6"/>
    <x v="14"/>
    <s v="October 26, 1994 "/>
    <x v="4"/>
    <x v="0"/>
    <n v="7.1"/>
    <n v="22000"/>
    <s v="John Dahl"/>
    <s v="Steve Barancik"/>
    <s v="Linda Fiorentino"/>
    <s v="United Kingdom"/>
    <n v="2500000"/>
    <n v="5842603"/>
    <s v="Incorporated Television Company (ITC)"/>
    <n v="110"/>
  </r>
  <r>
    <x v="3"/>
    <x v="14"/>
    <s v="August 10, 1994 "/>
    <x v="8"/>
    <x v="0"/>
    <n v="7.5"/>
    <n v="48000"/>
    <s v="Stephan Elliott"/>
    <s v="Stephan Elliott"/>
    <s v="Hugo Weaving"/>
    <s v="Australia"/>
    <n v="0"/>
    <n v="11265402"/>
    <s v="PolyGram Filmed Entertainment"/>
    <n v="104"/>
  </r>
  <r>
    <x v="3"/>
    <x v="14"/>
    <s v="October 14, 1994 "/>
    <x v="4"/>
    <x v="0"/>
    <n v="6.4"/>
    <n v="27000"/>
    <s v="Duwayne Dunham"/>
    <s v="James Ferguson"/>
    <s v="Rick Moranis"/>
    <s v="United States"/>
    <n v="20000000"/>
    <n v="19306362"/>
    <s v="Warner Bros."/>
    <n v="107"/>
  </r>
  <r>
    <x v="5"/>
    <x v="14"/>
    <s v="October 7, 1994 "/>
    <x v="4"/>
    <x v="0"/>
    <n v="7.8"/>
    <n v="168000"/>
    <s v="Tim Burton"/>
    <s v="Rudolph Grey"/>
    <s v="Johnny Depp"/>
    <s v="United States"/>
    <n v="18000000"/>
    <n v="5887457"/>
    <s v="Touchstone Pictures"/>
    <n v="127"/>
  </r>
  <r>
    <x v="2"/>
    <x v="14"/>
    <s v="November 18, 1994 "/>
    <x v="10"/>
    <x v="0"/>
    <n v="6.6"/>
    <n v="78000"/>
    <s v="David Carson"/>
    <s v="Gene Roddenberry"/>
    <s v="Patrick Stewart"/>
    <s v="United States"/>
    <n v="35000000"/>
    <n v="118071125"/>
    <s v="Paramount Pictures"/>
    <n v="118"/>
  </r>
  <r>
    <x v="0"/>
    <x v="14"/>
    <s v="December 9, 1994 "/>
    <x v="3"/>
    <x v="0"/>
    <n v="6.1"/>
    <n v="48000"/>
    <s v="Barry Levinson"/>
    <s v="Michael Crichton"/>
    <s v="Michael Douglas"/>
    <s v="United States"/>
    <n v="55000000"/>
    <n v="214015089"/>
    <s v="Warner Bros."/>
    <n v="128"/>
  </r>
  <r>
    <x v="3"/>
    <x v="14"/>
    <s v="July 15, 1994 "/>
    <x v="1"/>
    <x v="0"/>
    <n v="6.2"/>
    <n v="30000"/>
    <s v="William Dear"/>
    <s v="Dorothy Kingsley"/>
    <s v="Danny Glover"/>
    <s v="United States"/>
    <n v="24000000"/>
    <n v="50236831"/>
    <s v="Caravan Pictures"/>
    <n v="102"/>
  </r>
  <r>
    <x v="0"/>
    <x v="14"/>
    <s v="February 3, 1995 "/>
    <x v="6"/>
    <x v="0"/>
    <n v="7.2"/>
    <n v="64000"/>
    <s v="John Carpenter"/>
    <s v="Michael De Luca"/>
    <s v="Sam Neill"/>
    <s v="United States"/>
    <n v="8000000"/>
    <n v="8924549"/>
    <s v="New Line Cinema"/>
    <n v="95"/>
  </r>
  <r>
    <x v="3"/>
    <x v="14"/>
    <s v="December 21, 1994 "/>
    <x v="3"/>
    <x v="0"/>
    <n v="5.4"/>
    <n v="66000"/>
    <s v="Donald Petrie"/>
    <s v="Neil Tolkin"/>
    <s v="Macaulay Culkin"/>
    <s v="United States"/>
    <n v="40000000"/>
    <n v="38087756"/>
    <s v="Warner Bros."/>
    <n v="95"/>
  </r>
  <r>
    <x v="2"/>
    <x v="14"/>
    <s v="May 25, 1994 "/>
    <x v="2"/>
    <x v="0"/>
    <n v="5.6"/>
    <n v="78000"/>
    <s v="John Landis"/>
    <s v="Danilo Bach"/>
    <s v="Eddie Murphy"/>
    <s v="United States"/>
    <n v="50000000"/>
    <n v="119208989"/>
    <s v="Paramount Pictures"/>
    <n v="104"/>
  </r>
  <r>
    <x v="3"/>
    <x v="14"/>
    <s v="February 18, 1994 "/>
    <x v="6"/>
    <x v="0"/>
    <n v="6.6"/>
    <n v="47000"/>
    <s v="Ben Stiller"/>
    <s v="Helen Childress"/>
    <s v="Winona Ryder"/>
    <s v="United States"/>
    <n v="11500000"/>
    <n v="33351557"/>
    <s v="Jersey Films"/>
    <n v="99"/>
  </r>
  <r>
    <x v="3"/>
    <x v="14"/>
    <s v="March 18, 1994 "/>
    <x v="9"/>
    <x v="0"/>
    <n v="6.5"/>
    <n v="100000"/>
    <s v="Peter Segal"/>
    <s v="Pat Proft"/>
    <s v="Leslie Nielsen"/>
    <s v="United States"/>
    <n v="30000000"/>
    <n v="51132598"/>
    <s v="Paramount Pictures"/>
    <n v="83"/>
  </r>
  <r>
    <x v="3"/>
    <x v="14"/>
    <s v="March 25, 1994 "/>
    <x v="9"/>
    <x v="0"/>
    <n v="5.9"/>
    <n v="10000"/>
    <s v="John Duigan"/>
    <s v="John Duigan"/>
    <s v="Hugh Grant"/>
    <s v="Australia"/>
    <n v="0"/>
    <n v="7770731"/>
    <s v="British Screen Finance Ltd."/>
    <n v="98"/>
  </r>
  <r>
    <x v="0"/>
    <x v="14"/>
    <s v="November 23, 1994 "/>
    <x v="10"/>
    <x v="0"/>
    <n v="8.1"/>
    <n v="94000"/>
    <s v="Krzysztof Kieslowski"/>
    <s v="Krzysztof Kieslowski"/>
    <s v="Irène Jacob"/>
    <s v="Switzerland"/>
    <n v="0"/>
    <n v="3581969"/>
    <s v="MK2 Productions"/>
    <n v="99"/>
  </r>
  <r>
    <x v="3"/>
    <x v="14"/>
    <s v="November 23, 1994 "/>
    <x v="10"/>
    <x v="0"/>
    <n v="4.5999999999999996"/>
    <n v="66000"/>
    <s v="Ivan Reitman"/>
    <s v="Kevin Wade"/>
    <s v="Arnold Schwarzenegger"/>
    <s v="United States"/>
    <n v="60000000"/>
    <n v="108431355"/>
    <s v="Universal Pictures"/>
    <n v="109"/>
  </r>
  <r>
    <x v="7"/>
    <x v="14"/>
    <s v="October 14, 1994 "/>
    <x v="4"/>
    <x v="0"/>
    <n v="6.5"/>
    <n v="53000"/>
    <s v="Wes Craven"/>
    <s v="Wes Craven"/>
    <s v="Heather Langenkamp"/>
    <s v="United States"/>
    <n v="8000000"/>
    <n v="19721741"/>
    <s v="New Line Cinema"/>
    <n v="112"/>
  </r>
  <r>
    <x v="1"/>
    <x v="14"/>
    <s v="July 1, 1994 "/>
    <x v="1"/>
    <x v="0"/>
    <n v="6.2"/>
    <n v="48000"/>
    <s v="Patrick Read Johnson"/>
    <s v="John Hughes"/>
    <s v="Lara Flynn Boyle"/>
    <s v="United States"/>
    <n v="48000000"/>
    <n v="16827402"/>
    <s v="Twentieth Century Fox"/>
    <n v="99"/>
  </r>
  <r>
    <x v="1"/>
    <x v="14"/>
    <s v="September 30, 1994 "/>
    <x v="5"/>
    <x v="0"/>
    <n v="6.4"/>
    <n v="43000"/>
    <s v="Curtis Hanson"/>
    <s v="Denis O'Neill"/>
    <s v="Meryl Streep"/>
    <s v="United States"/>
    <n v="45000000"/>
    <n v="94216343"/>
    <s v="Universal Pictures"/>
    <n v="111"/>
  </r>
  <r>
    <x v="3"/>
    <x v="14"/>
    <s v="August 5, 1994 "/>
    <x v="8"/>
    <x v="0"/>
    <n v="6.1"/>
    <n v="47000"/>
    <s v="Michael Lehmann"/>
    <s v="Rich Wilkes"/>
    <s v="Brendan Fraser"/>
    <s v="United States"/>
    <n v="0"/>
    <n v="5751882"/>
    <s v="Twentieth Century Fox"/>
    <n v="92"/>
  </r>
  <r>
    <x v="3"/>
    <x v="14"/>
    <s v="January 1, 1994 "/>
    <x v="11"/>
    <x v="26"/>
    <n v="3.3"/>
    <n v="21000"/>
    <s v="Kim Henkel"/>
    <s v="Kim Henkel"/>
    <s v="Renée Zellweger"/>
    <s v="United States"/>
    <n v="600000"/>
    <n v="185898"/>
    <s v="Ultra Muchos Productions"/>
    <n v="87"/>
  </r>
  <r>
    <x v="2"/>
    <x v="14"/>
    <s v="September 9, 1994 "/>
    <x v="5"/>
    <x v="0"/>
    <n v="4.5"/>
    <n v="28000"/>
    <s v="Christopher Cain"/>
    <s v="Robert Mark Kamen"/>
    <s v="Pat Morita"/>
    <s v="United States"/>
    <n v="12000000"/>
    <n v="15876353"/>
    <s v="Columbia Pictures"/>
    <n v="107"/>
  </r>
  <r>
    <x v="2"/>
    <x v="14"/>
    <s v="July 1, 1994 "/>
    <x v="1"/>
    <x v="0"/>
    <n v="6.2"/>
    <n v="29000"/>
    <s v="Stephen Hopkins"/>
    <s v="John Rice"/>
    <s v="Jeff Bridges"/>
    <s v="United States"/>
    <n v="28000000"/>
    <n v="30156002"/>
    <s v="Metro-Goldwyn-Mayer (MGM)"/>
    <n v="121"/>
  </r>
  <r>
    <x v="16"/>
    <x v="14"/>
    <s v="August 19, 1994 "/>
    <x v="8"/>
    <x v="0"/>
    <n v="5.2"/>
    <n v="23000"/>
    <s v="Richard Rush"/>
    <s v="Billy Ray"/>
    <s v="Bruce Willis"/>
    <s v="United States"/>
    <n v="40000000"/>
    <n v="19726050"/>
    <s v="Cinergi Pictures Entertainment"/>
    <n v="121"/>
  </r>
  <r>
    <x v="1"/>
    <x v="14"/>
    <s v="July 22, 1994 "/>
    <x v="1"/>
    <x v="0"/>
    <n v="4.5"/>
    <n v="13000"/>
    <s v="Rob Reiner"/>
    <s v="Alan Zweibel"/>
    <s v="Elijah Wood"/>
    <s v="United States"/>
    <n v="40000000"/>
    <n v="7182747"/>
    <s v="Castle Rock Entertainment"/>
    <n v="87"/>
  </r>
  <r>
    <x v="3"/>
    <x v="14"/>
    <s v="March 31, 1995 "/>
    <x v="9"/>
    <x v="0"/>
    <n v="7.2"/>
    <n v="37000"/>
    <s v="P.J. Hogan"/>
    <s v="P.J. Hogan"/>
    <s v="Toni Collette"/>
    <s v="Australia"/>
    <n v="9000000"/>
    <n v="15482277"/>
    <s v="CiBy 2000"/>
    <n v="106"/>
  </r>
  <r>
    <x v="6"/>
    <x v="14"/>
    <s v="July 20, 1994 "/>
    <x v="1"/>
    <x v="0"/>
    <n v="6.7"/>
    <n v="62000"/>
    <s v="Joel Schumacher"/>
    <s v="John Grisham"/>
    <s v="Susan Sarandon"/>
    <s v="United States"/>
    <n v="45000000"/>
    <n v="117615211"/>
    <s v="Warner Bros."/>
    <n v="119"/>
  </r>
  <r>
    <x v="3"/>
    <x v="14"/>
    <s v="February 11, 1994 "/>
    <x v="6"/>
    <x v="0"/>
    <n v="5.3"/>
    <n v="19000"/>
    <s v="Rupert Wainwright"/>
    <s v="Blake Snyder"/>
    <s v="Brian Bonsall"/>
    <s v="United States"/>
    <n v="0"/>
    <n v="30577969"/>
    <s v="Walt Disney Pictures"/>
    <n v="93"/>
  </r>
  <r>
    <x v="3"/>
    <x v="14"/>
    <s v="July 29, 1994 "/>
    <x v="1"/>
    <x v="0"/>
    <n v="6.4"/>
    <n v="37000"/>
    <s v="Andrew Bergman"/>
    <s v="Jane Anderson"/>
    <s v="Nicolas Cage"/>
    <s v="United States"/>
    <n v="20000000"/>
    <n v="37939757"/>
    <s v="TriStar Pictures"/>
    <n v="101"/>
  </r>
  <r>
    <x v="3"/>
    <x v="14"/>
    <s v="October 7, 1994 "/>
    <x v="4"/>
    <x v="0"/>
    <n v="6.5"/>
    <n v="21000"/>
    <s v="Norman Jewison"/>
    <s v="Diane Drake"/>
    <s v="Marisa Tomei"/>
    <s v="United States"/>
    <n v="0"/>
    <n v="20059210"/>
    <s v="TriStar Pictures"/>
    <n v="109"/>
  </r>
  <r>
    <x v="6"/>
    <x v="14"/>
    <s v="March 3, 1995 "/>
    <x v="9"/>
    <x v="0"/>
    <n v="7.9"/>
    <n v="32000"/>
    <s v="Lee Tamahori"/>
    <s v="Riwia Brown"/>
    <s v="Rena Owen"/>
    <s v="New Zealand"/>
    <n v="0"/>
    <n v="1608570"/>
    <s v="Communicado Productions"/>
    <n v="102"/>
  </r>
  <r>
    <x v="0"/>
    <x v="14"/>
    <s v="June 17, 1994 "/>
    <x v="0"/>
    <x v="0"/>
    <n v="6.2"/>
    <n v="54000"/>
    <s v="Mike Nichols"/>
    <s v="Jim Harrison"/>
    <s v="Jack Nicholson"/>
    <s v="United States"/>
    <n v="70000000"/>
    <n v="131002597"/>
    <s v="Columbia Pictures"/>
    <n v="125"/>
  </r>
  <r>
    <x v="0"/>
    <x v="14"/>
    <s v="November 4, 1994 "/>
    <x v="10"/>
    <x v="0"/>
    <n v="6.4"/>
    <n v="53000"/>
    <s v="Kenneth Branagh"/>
    <s v="Mary Shelley"/>
    <s v="Robert De Niro"/>
    <s v="United States"/>
    <n v="45000000"/>
    <n v="112006296"/>
    <s v="TriStar Pictures"/>
    <n v="123"/>
  </r>
  <r>
    <x v="3"/>
    <x v="14"/>
    <s v="October 14, 1994 "/>
    <x v="4"/>
    <x v="0"/>
    <n v="4.3"/>
    <n v="6600"/>
    <s v="Garry Marshall"/>
    <s v="Anne Rice"/>
    <s v="Dana Delany"/>
    <s v="United States"/>
    <n v="25000000"/>
    <n v="6841570"/>
    <s v="Savoy Pictures"/>
    <n v="113"/>
  </r>
  <r>
    <x v="1"/>
    <x v="14"/>
    <s v="December 25, 1994 "/>
    <x v="3"/>
    <x v="0"/>
    <n v="6"/>
    <n v="17000"/>
    <s v="Stephen Sommers"/>
    <s v="Rudyard Kipling"/>
    <s v="Jason Scott Lee"/>
    <s v="United States"/>
    <n v="27000000"/>
    <n v="43229904"/>
    <s v="Vegahom Europe"/>
    <n v="111"/>
  </r>
  <r>
    <x v="3"/>
    <x v="14"/>
    <s v="March 11, 1994 "/>
    <x v="9"/>
    <x v="0"/>
    <n v="7.2"/>
    <n v="78000"/>
    <s v="Joel Coen"/>
    <s v="Ethan Coen"/>
    <s v="Tim Robbins"/>
    <s v="United Kingdom"/>
    <n v="40000000"/>
    <n v="2816518"/>
    <s v="PolyGram Filmed Entertainment"/>
    <n v="111"/>
  </r>
  <r>
    <x v="2"/>
    <x v="14"/>
    <s v="September 16, 1994 "/>
    <x v="5"/>
    <x v="0"/>
    <n v="5.9"/>
    <n v="57000"/>
    <s v="Peter Hyams"/>
    <s v="Mark Verheiden"/>
    <s v="Jean-Claude Van Damme"/>
    <s v="United States"/>
    <n v="27000000"/>
    <n v="101646581"/>
    <s v="Largo Entertainment"/>
    <n v="99"/>
  </r>
  <r>
    <x v="3"/>
    <x v="14"/>
    <s v="November 11, 1994 "/>
    <x v="10"/>
    <x v="0"/>
    <n v="6.5"/>
    <n v="102000"/>
    <s v="John Pasquin"/>
    <s v="Leo Benvenuti"/>
    <s v="Tim Allen"/>
    <s v="United States"/>
    <n v="22000000"/>
    <n v="190539357"/>
    <s v="Walt Disney Pictures"/>
    <n v="97"/>
  </r>
  <r>
    <x v="2"/>
    <x v="14"/>
    <s v="October 7, 1994 "/>
    <x v="4"/>
    <x v="0"/>
    <n v="5.6"/>
    <n v="63000"/>
    <s v="Luis Llosa"/>
    <s v="John Shirley"/>
    <s v="Sylvester Stallone"/>
    <s v="United States"/>
    <n v="45000000"/>
    <n v="170362582"/>
    <s v="Warner Bros."/>
    <n v="110"/>
  </r>
  <r>
    <x v="10"/>
    <x v="14"/>
    <s v="November 23, 1994 "/>
    <x v="10"/>
    <x v="0"/>
    <n v="6.1"/>
    <n v="22000"/>
    <s v="Pixote Hunt"/>
    <s v="David Kirschner"/>
    <s v="Macaulay Culkin"/>
    <s v="United States"/>
    <n v="27000000"/>
    <n v="13670688"/>
    <s v="Twentieth Century Fox"/>
    <n v="80"/>
  </r>
  <r>
    <x v="6"/>
    <x v="14"/>
    <s v="February 10, 1995 "/>
    <x v="6"/>
    <x v="0"/>
    <n v="7.3"/>
    <n v="58000"/>
    <s v="Danny Boyle"/>
    <s v="John Hodge"/>
    <s v="Kerry Fox"/>
    <s v="United Kingdom"/>
    <n v="2500000"/>
    <n v="2079569"/>
    <s v="Channel Four Films"/>
    <n v="89"/>
  </r>
  <r>
    <x v="3"/>
    <x v="14"/>
    <s v="April 13, 1994 "/>
    <x v="7"/>
    <x v="0"/>
    <n v="6.8"/>
    <n v="28000"/>
    <s v="John Waters"/>
    <s v="John Waters"/>
    <s v="Kathleen Turner"/>
    <s v="United States"/>
    <n v="13000000"/>
    <n v="7820688"/>
    <s v="Savoy Pictures"/>
    <n v="95"/>
  </r>
  <r>
    <x v="2"/>
    <x v="14"/>
    <s v="April 22, 1994 "/>
    <x v="7"/>
    <x v="0"/>
    <n v="5.2"/>
    <n v="12000"/>
    <s v="Jonathan Kaplan"/>
    <s v="Albert S. Ruddy"/>
    <s v="Madeleine Stowe"/>
    <s v="United States"/>
    <n v="25000000"/>
    <n v="15240435"/>
    <s v="Twentieth Century Fox"/>
    <n v="99"/>
  </r>
  <r>
    <x v="2"/>
    <x v="14"/>
    <s v="July 1, 1994 "/>
    <x v="1"/>
    <x v="0"/>
    <n v="6.1"/>
    <n v="24000"/>
    <s v="Russell Mulcahy"/>
    <s v="Walter B. Gibson"/>
    <s v="Alec Baldwin"/>
    <s v="United States"/>
    <n v="25000000"/>
    <n v="48063435"/>
    <s v="Universal Pictures"/>
    <n v="108"/>
  </r>
  <r>
    <x v="0"/>
    <x v="14"/>
    <s v="May 13, 1994 "/>
    <x v="2"/>
    <x v="0"/>
    <n v="6.6"/>
    <n v="21000"/>
    <s v="Luis Mandoki"/>
    <s v="Ronald Bass"/>
    <s v="Meg Ryan"/>
    <s v="United States"/>
    <n v="0"/>
    <n v="50021959"/>
    <s v="Touchstone Pictures"/>
    <n v="126"/>
  </r>
  <r>
    <x v="0"/>
    <x v="14"/>
    <s v="September 16, 1994 "/>
    <x v="5"/>
    <x v="0"/>
    <n v="6.4"/>
    <n v="7000"/>
    <s v="Tony Richardson"/>
    <s v="Rama Laurie Stagner"/>
    <s v="Jessica Lange"/>
    <s v="United States"/>
    <n v="16000000"/>
    <n v="3359465"/>
    <s v="Orion Pictures"/>
    <n v="101"/>
  </r>
  <r>
    <x v="5"/>
    <x v="14"/>
    <s v="October 7, 1994 "/>
    <x v="4"/>
    <x v="0"/>
    <n v="7.5"/>
    <n v="66000"/>
    <s v="Robert Redford"/>
    <s v="Paul Attanasio"/>
    <s v="Ralph Fiennes"/>
    <s v="United States"/>
    <n v="31000000"/>
    <n v="24822619"/>
    <s v="Baltimore Pictures"/>
    <n v="133"/>
  </r>
  <r>
    <x v="2"/>
    <x v="14"/>
    <s v="April 15, 1994 "/>
    <x v="7"/>
    <x v="0"/>
    <n v="6.2"/>
    <n v="11000"/>
    <s v="Ernest R. Dickerson"/>
    <s v="Eric Bernt"/>
    <s v="Rutger Hauer"/>
    <s v="United States"/>
    <n v="7400000"/>
    <n v="7727256"/>
    <s v="New Line Cinema"/>
    <n v="96"/>
  </r>
  <r>
    <x v="3"/>
    <x v="14"/>
    <s v="February 4, 1994 "/>
    <x v="6"/>
    <x v="0"/>
    <n v="5.5"/>
    <n v="11000"/>
    <s v="Steve Miner"/>
    <s v="Gérard Lauzier"/>
    <s v="Gérard Depardieu"/>
    <s v="France"/>
    <n v="0"/>
    <n v="25479558"/>
    <s v="Touchstone Pictures"/>
    <n v="90"/>
  </r>
  <r>
    <x v="0"/>
    <x v="14"/>
    <s v="December 23, 1994 "/>
    <x v="3"/>
    <x v="0"/>
    <n v="6.5"/>
    <n v="28000"/>
    <s v="Michael Apted"/>
    <s v="Mark Handley"/>
    <s v="Jodie Foster"/>
    <s v="United States"/>
    <n v="24500000"/>
    <n v="106683817"/>
    <s v="Egg Pictures"/>
    <n v="112"/>
  </r>
  <r>
    <x v="3"/>
    <x v="14"/>
    <s v="June 10, 1994 "/>
    <x v="0"/>
    <x v="0"/>
    <n v="7.6"/>
    <n v="67000"/>
    <s v="Krzysztof Kieslowski"/>
    <s v="Krzysztof Kieslowski"/>
    <s v="Zbigniew Zamachowski"/>
    <s v="Switzerland"/>
    <n v="0"/>
    <n v="1237219"/>
    <s v="MK2 Productions"/>
    <n v="92"/>
  </r>
  <r>
    <x v="3"/>
    <x v="14"/>
    <s v="February 11, 1994 "/>
    <x v="6"/>
    <x v="0"/>
    <n v="5.3"/>
    <n v="19000"/>
    <s v="Howard Zieff"/>
    <s v="Laurice Elehwany"/>
    <s v="Dan Aykroyd"/>
    <s v="United States"/>
    <n v="0"/>
    <n v="17359799"/>
    <s v="Imagine Films Entertainment"/>
    <n v="99"/>
  </r>
  <r>
    <x v="2"/>
    <x v="14"/>
    <s v="April 22, 1994 "/>
    <x v="7"/>
    <x v="0"/>
    <n v="5.0999999999999996"/>
    <n v="5900"/>
    <s v="Dennis Hopper"/>
    <s v="Joe Batteer"/>
    <s v="Tom Berenger"/>
    <s v="United States"/>
    <n v="0"/>
    <n v="1596687"/>
    <s v="Morgan Creek Entertainment"/>
    <n v="102"/>
  </r>
  <r>
    <x v="2"/>
    <x v="14"/>
    <s v="February 11, 1994 "/>
    <x v="6"/>
    <x v="0"/>
    <n v="5.8"/>
    <n v="17000"/>
    <s v="Roger Donaldson"/>
    <s v="Jim Thompson"/>
    <s v="Alec Baldwin"/>
    <s v="United States"/>
    <n v="0"/>
    <n v="30057974"/>
    <s v="Universal Pictures"/>
    <n v="115"/>
  </r>
  <r>
    <x v="3"/>
    <x v="14"/>
    <s v="March 30, 1994 "/>
    <x v="9"/>
    <x v="0"/>
    <n v="5.6"/>
    <n v="25000"/>
    <s v="David S. Ward"/>
    <s v="David S. Ward"/>
    <s v="Charlie Sheen"/>
    <s v="United States"/>
    <n v="25000000"/>
    <n v="30626182"/>
    <s v="Warner Bros."/>
    <n v="105"/>
  </r>
  <r>
    <x v="6"/>
    <x v="14"/>
    <d v="1994-11-01T00:00:00"/>
    <x v="40"/>
    <x v="0"/>
    <n v="7.1"/>
    <n v="4500"/>
    <s v="Claude Chabrol"/>
    <s v="Claude Chabrol"/>
    <s v="Emmanuelle Béart"/>
    <s v="France"/>
    <n v="0"/>
    <n v="39003"/>
    <s v="MK2 Productions"/>
    <n v="102"/>
  </r>
  <r>
    <x v="3"/>
    <x v="14"/>
    <s v="April 7, 1995 "/>
    <x v="7"/>
    <x v="0"/>
    <n v="6.7"/>
    <n v="49000"/>
    <s v="Jeremy Leven"/>
    <s v="Lord Byron"/>
    <s v="Johnny Depp"/>
    <s v="United States"/>
    <n v="25000000"/>
    <n v="68792531"/>
    <s v="New Line Cinema"/>
    <n v="97"/>
  </r>
  <r>
    <x v="0"/>
    <x v="14"/>
    <s v="March 24, 1995 "/>
    <x v="9"/>
    <x v="0"/>
    <n v="7.1"/>
    <n v="19000"/>
    <s v="Atom Egoyan"/>
    <s v="Atom Egoyan"/>
    <s v="Bruce Greenwood"/>
    <s v="Canada"/>
    <n v="0"/>
    <n v="4221036"/>
    <s v="Alliance Entertainment"/>
    <n v="103"/>
  </r>
  <r>
    <x v="3"/>
    <x v="14"/>
    <s v="April 1, 1994 "/>
    <x v="7"/>
    <x v="0"/>
    <n v="5.5"/>
    <n v="7100"/>
    <s v="Paul Flaherty"/>
    <s v="William Porter"/>
    <s v="Martin Short"/>
    <s v="United States"/>
    <n v="19000000"/>
    <n v="7408745"/>
    <s v="Orion Pictures"/>
    <n v="90"/>
  </r>
  <r>
    <x v="10"/>
    <x v="14"/>
    <s v="March 30, 1994 "/>
    <x v="9"/>
    <x v="0"/>
    <n v="6.4"/>
    <n v="16000"/>
    <s v="Don Bluth"/>
    <s v="Hans Christian Andersen"/>
    <s v="Jodi Benson"/>
    <s v="Ireland"/>
    <n v="28000000"/>
    <n v="11373501"/>
    <s v="Don Bluth"/>
    <n v="86"/>
  </r>
  <r>
    <x v="2"/>
    <x v="14"/>
    <s v="November 4, 1994 "/>
    <x v="10"/>
    <x v="0"/>
    <n v="3.8"/>
    <n v="12000"/>
    <s v="James Yukich"/>
    <s v="Paul Dini"/>
    <s v="Robert Patrick"/>
    <s v="United States"/>
    <n v="7850000"/>
    <n v="2341309"/>
    <s v="Greenleaf Productions"/>
    <n v="96"/>
  </r>
  <r>
    <x v="0"/>
    <x v="14"/>
    <s v="January 27, 1995 "/>
    <x v="11"/>
    <x v="0"/>
    <n v="7.3"/>
    <n v="23000"/>
    <s v="Roman Polanski"/>
    <s v="Ariel Dorfman"/>
    <s v="Sigourney Weaver"/>
    <s v="United Kingdom"/>
    <n v="12000000"/>
    <n v="3103716"/>
    <s v="Fine Line Features"/>
    <n v="103"/>
  </r>
  <r>
    <x v="3"/>
    <x v="14"/>
    <s v="April 29, 1994 "/>
    <x v="7"/>
    <x v="0"/>
    <n v="6.6"/>
    <n v="12000"/>
    <s v="Hart Bochner"/>
    <s v="Adam Leff"/>
    <s v="Jeremy Piven"/>
    <s v="United States"/>
    <n v="8000000"/>
    <n v="4330020"/>
    <s v="Twentieth Century Fox"/>
    <n v="79"/>
  </r>
  <r>
    <x v="5"/>
    <x v="14"/>
    <s v="March 22, 1996 "/>
    <x v="9"/>
    <x v="0"/>
    <n v="7.7"/>
    <n v="34000"/>
    <s v="Michael Radford"/>
    <s v="Antonio Skármeta"/>
    <s v="Massimo Troisi"/>
    <s v="Italy"/>
    <n v="3000000"/>
    <n v="21898920"/>
    <s v="Cecchi Gori Group Tiger Cinematografica"/>
    <n v="108"/>
  </r>
  <r>
    <x v="5"/>
    <x v="14"/>
    <s v="February 25, 1994 "/>
    <x v="6"/>
    <x v="0"/>
    <n v="6.6"/>
    <n v="4900"/>
    <s v="John G. Avildsen"/>
    <s v="Monte Merrick"/>
    <s v="Luke Perry"/>
    <s v="United States"/>
    <n v="7000000"/>
    <n v="19623396"/>
    <s v="Jersey Films"/>
    <n v="105"/>
  </r>
  <r>
    <x v="5"/>
    <x v="14"/>
    <s v="December 28, 1994 "/>
    <x v="3"/>
    <x v="0"/>
    <n v="7.2"/>
    <n v="16000"/>
    <s v="Nicholas Hytner"/>
    <s v="Alan Bennett"/>
    <s v="Nigel Hawthorne"/>
    <s v="United Kingdom"/>
    <n v="65897768"/>
    <n v="15238689"/>
    <s v="The Samuel Goldwyn Company"/>
    <n v="110"/>
  </r>
  <r>
    <x v="0"/>
    <x v="14"/>
    <s v="May 10, 1996 "/>
    <x v="2"/>
    <x v="0"/>
    <n v="5.0999999999999996"/>
    <n v="2000"/>
    <s v="Betty Kaplan"/>
    <s v="Isabel Allende"/>
    <s v="Antonio Banderas"/>
    <s v="United States"/>
    <n v="0"/>
    <n v="1181182"/>
    <s v="Aleph Producciones S.A."/>
    <n v="103"/>
  </r>
  <r>
    <x v="3"/>
    <x v="14"/>
    <s v="January 13, 1995 "/>
    <x v="11"/>
    <x v="0"/>
    <n v="7.4"/>
    <n v="19000"/>
    <s v="Robert Benton"/>
    <s v="Richard Russo"/>
    <s v="Paul Newman"/>
    <s v="United States"/>
    <n v="20000000"/>
    <n v="39491975"/>
    <s v="Capella International"/>
    <n v="110"/>
  </r>
  <r>
    <x v="1"/>
    <x v="14"/>
    <s v="August 26, 1994 "/>
    <x v="8"/>
    <x v="0"/>
    <n v="4.8"/>
    <n v="5200"/>
    <s v="Peter Markle"/>
    <s v="Matthew Carlson"/>
    <s v="John Candy"/>
    <s v="United States"/>
    <n v="0"/>
    <n v="4412297"/>
    <s v="Carolco Pictures"/>
    <n v="107"/>
  </r>
  <r>
    <x v="0"/>
    <x v="14"/>
    <s v="February 3, 1995 "/>
    <x v="6"/>
    <x v="0"/>
    <n v="7.5"/>
    <n v="7400"/>
    <s v="John Sayles"/>
    <s v="Rosalie K. Fry"/>
    <s v="Jeni Courtney"/>
    <s v="United States"/>
    <n v="3000000"/>
    <n v="6159269"/>
    <s v="Jones Entertainment Group"/>
    <n v="103"/>
  </r>
  <r>
    <x v="6"/>
    <x v="14"/>
    <s v="March 23, 1994 "/>
    <x v="9"/>
    <x v="0"/>
    <n v="6.6"/>
    <n v="15000"/>
    <s v="Jeff Pollack"/>
    <s v="Jeff Pollack"/>
    <s v="Duane Martin"/>
    <s v="United States"/>
    <n v="3500000"/>
    <n v="16192320"/>
    <s v="New Line Cinema"/>
    <n v="96"/>
  </r>
  <r>
    <x v="3"/>
    <x v="14"/>
    <s v="March 4, 1994 "/>
    <x v="9"/>
    <x v="0"/>
    <n v="6.3"/>
    <n v="13000"/>
    <s v="Jonathan Lynn"/>
    <s v="Lowell Ganz"/>
    <s v="Michael J. Fox"/>
    <s v="United States"/>
    <n v="0"/>
    <n v="13137484"/>
    <s v="Imagine Entertainment"/>
    <n v="113"/>
  </r>
  <r>
    <x v="3"/>
    <x v="14"/>
    <s v="April 29, 1994 "/>
    <x v="7"/>
    <x v="0"/>
    <n v="6.7"/>
    <n v="14000"/>
    <s v="Alek Keshishian"/>
    <s v="William Mastrosimone"/>
    <s v="Joe Pesci"/>
    <s v="United States"/>
    <n v="0"/>
    <n v="20016254"/>
    <s v="Spring Creek Productions"/>
    <n v="101"/>
  </r>
  <r>
    <x v="3"/>
    <x v="14"/>
    <s v="August 26, 1994 "/>
    <x v="8"/>
    <x v="0"/>
    <n v="3.5"/>
    <n v="32000"/>
    <s v="Alan Metter"/>
    <s v="Neal Israel"/>
    <s v="G.W. Bailey"/>
    <s v="United States"/>
    <n v="6200000"/>
    <n v="126247"/>
    <s v="Warner Bros."/>
    <n v="83"/>
  </r>
  <r>
    <x v="3"/>
    <x v="14"/>
    <s v="June 29, 1994 "/>
    <x v="0"/>
    <x v="0"/>
    <n v="6.1"/>
    <n v="10000"/>
    <s v="Andrew Scheinman"/>
    <s v="Gregory K. Pincus"/>
    <s v="Luke Edwards"/>
    <s v="United States"/>
    <n v="0"/>
    <n v="12267790"/>
    <s v="Castle Rock Entertainment"/>
    <n v="119"/>
  </r>
  <r>
    <x v="2"/>
    <x v="14"/>
    <s v="February 18, 1994 "/>
    <x v="6"/>
    <x v="0"/>
    <n v="4.5999999999999996"/>
    <n v="23000"/>
    <s v="Steven Seagal"/>
    <s v="Ed Horowitz"/>
    <s v="Steven Seagal"/>
    <s v="United States"/>
    <n v="50000000"/>
    <n v="38590458"/>
    <s v="Seagal/Nasso Productions"/>
    <n v="101"/>
  </r>
  <r>
    <x v="3"/>
    <x v="14"/>
    <s v="December 25, 1994 "/>
    <x v="3"/>
    <x v="0"/>
    <n v="5.2"/>
    <n v="15000"/>
    <s v="Robert Altman"/>
    <s v="Robert Altman"/>
    <s v="Sophia Loren"/>
    <s v="United States"/>
    <n v="18000000"/>
    <n v="11300653"/>
    <s v="Etalon Film"/>
    <n v="133"/>
  </r>
  <r>
    <x v="3"/>
    <x v="14"/>
    <s v="February 24, 1995 "/>
    <x v="6"/>
    <x v="0"/>
    <n v="7.4"/>
    <n v="36000"/>
    <s v="Woody Allen"/>
    <s v="Woody Allen"/>
    <s v="John Cusack"/>
    <s v="United States"/>
    <n v="20000000"/>
    <n v="13383747"/>
    <s v="Miramax"/>
    <n v="98"/>
  </r>
  <r>
    <x v="5"/>
    <x v="14"/>
    <s v="December 9, 1994 "/>
    <x v="3"/>
    <x v="0"/>
    <n v="7.4"/>
    <n v="17000"/>
    <s v="Patrice Chéreau"/>
    <s v="Alexandre Dumas"/>
    <s v="Isabelle Adjani"/>
    <s v="France"/>
    <n v="0"/>
    <n v="1318578"/>
    <s v="Renn Productions"/>
    <n v="159"/>
  </r>
  <r>
    <x v="3"/>
    <x v="14"/>
    <s v="May 13, 1994 "/>
    <x v="2"/>
    <x v="0"/>
    <n v="7"/>
    <n v="9700"/>
    <s v="Spike Lee"/>
    <s v="Joie Lee"/>
    <s v="Alfre Woodard"/>
    <s v="United States"/>
    <n v="14000000"/>
    <n v="13642861"/>
    <s v="Universal Pictures"/>
    <n v="115"/>
  </r>
  <r>
    <x v="3"/>
    <x v="14"/>
    <s v="July 15, 1994 "/>
    <x v="1"/>
    <x v="0"/>
    <n v="6.3"/>
    <n v="6000"/>
    <s v="David O. Russell"/>
    <s v="David O. Russell"/>
    <s v="Jeremy Davies"/>
    <s v="United States"/>
    <n v="200000"/>
    <n v="1359736"/>
    <s v="Buckeye Films"/>
    <n v="100"/>
  </r>
  <r>
    <x v="2"/>
    <x v="14"/>
    <s v="October 20, 2000 "/>
    <x v="4"/>
    <x v="0"/>
    <n v="7.6"/>
    <n v="44000"/>
    <s v="Chia-Liang Liu"/>
    <s v="Edward Tang"/>
    <s v="Jackie Chan"/>
    <s v="Hong Kong"/>
    <n v="10000000"/>
    <n v="11555430"/>
    <s v="Golden Harvest Company"/>
    <n v="102"/>
  </r>
  <r>
    <x v="0"/>
    <x v="14"/>
    <s v="January 21, 1994 "/>
    <x v="11"/>
    <x v="0"/>
    <n v="5.4"/>
    <n v="7900"/>
    <s v="Mark Rydell"/>
    <s v="David Rayfiel"/>
    <s v="Richard Gere"/>
    <s v="United States"/>
    <n v="45000000"/>
    <n v="21355893"/>
    <s v="Paramount Pictures"/>
    <n v="98"/>
  </r>
  <r>
    <x v="0"/>
    <x v="14"/>
    <s v="July 14, 1995 "/>
    <x v="1"/>
    <x v="0"/>
    <n v="6.6"/>
    <n v="3200"/>
    <s v="Nancy Meckler"/>
    <s v="Wendy Kesselman"/>
    <s v="Julie Walters"/>
    <s v="United Kingdom"/>
    <n v="0"/>
    <n v="217881"/>
    <s v="British Screen Productions"/>
    <n v="86"/>
  </r>
  <r>
    <x v="8"/>
    <x v="14"/>
    <s v="November 18, 1994 "/>
    <x v="10"/>
    <x v="0"/>
    <n v="6.5"/>
    <n v="33000"/>
    <s v="Les Mayfield"/>
    <s v="Valentine Davies"/>
    <s v="Richard Attenborough"/>
    <s v="United States"/>
    <n v="0"/>
    <n v="46264384"/>
    <s v="Twentieth Century Fox"/>
    <n v="114"/>
  </r>
  <r>
    <x v="10"/>
    <x v="14"/>
    <s v="November 18, 1994 "/>
    <x v="10"/>
    <x v="0"/>
    <n v="6.5"/>
    <n v="23000"/>
    <s v="Richard Rich"/>
    <s v="Richard Rich"/>
    <s v="Jack Palance"/>
    <s v="United States"/>
    <n v="45000000"/>
    <n v="9771658"/>
    <s v="Nest Family Entertainment"/>
    <n v="90"/>
  </r>
  <r>
    <x v="3"/>
    <x v="14"/>
    <s v="April 8, 1994 "/>
    <x v="7"/>
    <x v="0"/>
    <n v="6.3"/>
    <n v="13000"/>
    <s v="Andrew Fleming"/>
    <s v="Andrew Fleming"/>
    <s v="Lara Flynn Boyle"/>
    <s v="United States"/>
    <n v="0"/>
    <n v="14815317"/>
    <s v="Motion Picture Corporation of America (MPCA)"/>
    <n v="93"/>
  </r>
  <r>
    <x v="0"/>
    <x v="14"/>
    <s v="November 4, 1994 "/>
    <x v="10"/>
    <x v="0"/>
    <n v="6.8"/>
    <n v="12000"/>
    <s v="Jon Avnet"/>
    <s v="Kathy McWorter"/>
    <s v="Elijah Wood"/>
    <s v="United States"/>
    <n v="0"/>
    <n v="16928556"/>
    <s v="Island World"/>
    <n v="126"/>
  </r>
  <r>
    <x v="2"/>
    <x v="14"/>
    <s v="March 4, 1994 "/>
    <x v="9"/>
    <x v="0"/>
    <n v="5.8"/>
    <n v="18000"/>
    <s v="Adam Rifkin"/>
    <s v="Adam Rifkin"/>
    <s v="Charlie Sheen"/>
    <s v="United States"/>
    <n v="0"/>
    <n v="7924955"/>
    <s v="Capitol Films"/>
    <n v="94"/>
  </r>
  <r>
    <x v="3"/>
    <x v="14"/>
    <s v="August 31, 1994 "/>
    <x v="8"/>
    <x v="0"/>
    <n v="5.6"/>
    <n v="12000"/>
    <s v="Richard Benjamin"/>
    <s v="John Mattson"/>
    <s v="Melanie Griffith"/>
    <s v="United States"/>
    <n v="0"/>
    <n v="18137661"/>
    <s v="Paramount Pictures"/>
    <n v="110"/>
  </r>
  <r>
    <x v="3"/>
    <x v="14"/>
    <s v="June 3, 1994 "/>
    <x v="0"/>
    <x v="0"/>
    <n v="6.2"/>
    <n v="17000"/>
    <s v="Penny Marshall"/>
    <s v="Jim Burnstein"/>
    <s v="Danny DeVito"/>
    <s v="United States"/>
    <n v="40000000"/>
    <n v="24332324"/>
    <s v="Cinergi Pictures Entertainment"/>
    <n v="128"/>
  </r>
  <r>
    <x v="3"/>
    <x v="14"/>
    <s v="January 20, 1995 "/>
    <x v="11"/>
    <x v="0"/>
    <n v="5.8"/>
    <n v="4800"/>
    <s v="Jefery Levy"/>
    <s v="Andrew Wellman"/>
    <s v="Stephen Dorff"/>
    <s v="United States"/>
    <n v="0"/>
    <n v="63513"/>
    <s v="Polygram Filmed Entertainment"/>
    <n v="96"/>
  </r>
  <r>
    <x v="6"/>
    <x v="14"/>
    <s v="September 28, 1994 "/>
    <x v="5"/>
    <x v="0"/>
    <n v="6.6"/>
    <n v="3800"/>
    <s v="Doug McHenry"/>
    <s v="Bobby Smith Jr."/>
    <s v="Allen Payne"/>
    <s v="United States"/>
    <n v="7000000"/>
    <n v="20851521"/>
    <s v="Jackson/McHenry Company,The"/>
    <n v="119"/>
  </r>
  <r>
    <x v="5"/>
    <x v="14"/>
    <s v="January 27, 1995 "/>
    <x v="11"/>
    <x v="0"/>
    <n v="7.4"/>
    <n v="24000"/>
    <s v="Bernard Rose"/>
    <s v="Bernard Rose"/>
    <s v="Gary Oldman"/>
    <s v="United Kingdom"/>
    <n v="0"/>
    <n v="9914409"/>
    <s v="Icon Entertainment International"/>
    <n v="121"/>
  </r>
  <r>
    <x v="3"/>
    <x v="14"/>
    <s v="August 3, 1994 "/>
    <x v="8"/>
    <x v="0"/>
    <n v="7.8"/>
    <n v="19000"/>
    <s v="Ang Lee"/>
    <s v="Ang Lee"/>
    <s v="Sihung Lung"/>
    <s v="Taiwan"/>
    <n v="0"/>
    <n v="7294403"/>
    <s v="Ang Lee Productions"/>
    <n v="124"/>
  </r>
  <r>
    <x v="0"/>
    <x v="14"/>
    <s v="February 18, 1994 "/>
    <x v="6"/>
    <x v="0"/>
    <n v="6.2"/>
    <n v="13000"/>
    <s v="William Friedkin"/>
    <s v="Ron Shelton"/>
    <s v="Nick Nolte"/>
    <s v="United States"/>
    <n v="0"/>
    <n v="23070663"/>
    <s v="Paramount Pictures"/>
    <n v="108"/>
  </r>
  <r>
    <x v="2"/>
    <x v="14"/>
    <s v="June 3, 1994 "/>
    <x v="0"/>
    <x v="0"/>
    <n v="5.9"/>
    <n v="7900"/>
    <s v="Gregg Champion"/>
    <s v="Robert C. Thompson"/>
    <s v="Woody Harrelson"/>
    <s v="United States"/>
    <n v="35000000"/>
    <n v="20280016"/>
    <s v="Imagine Entertainment"/>
    <n v="102"/>
  </r>
  <r>
    <x v="2"/>
    <x v="14"/>
    <s v="April 29, 1994 "/>
    <x v="7"/>
    <x v="0"/>
    <n v="6.1"/>
    <n v="19000"/>
    <s v="Martin Campbell"/>
    <s v="Richard Herley"/>
    <s v="Ray Liotta"/>
    <s v="United States"/>
    <n v="20000000"/>
    <n v="15339030"/>
    <s v="Columbia Pictures"/>
    <n v="118"/>
  </r>
  <r>
    <x v="3"/>
    <x v="14"/>
    <s v="October 28, 1994 "/>
    <x v="4"/>
    <x v="0"/>
    <n v="5.9"/>
    <n v="12000"/>
    <s v="Alan Parker"/>
    <s v="T. Coraghessan Boyle"/>
    <s v="Anthony Hopkins"/>
    <s v="United States"/>
    <n v="25000000"/>
    <n v="6562513"/>
    <s v="Beacon Communications"/>
    <n v="118"/>
  </r>
  <r>
    <x v="1"/>
    <x v="14"/>
    <s v="August 17, 1994 "/>
    <x v="8"/>
    <x v="0"/>
    <n v="5.7"/>
    <n v="6500"/>
    <s v="George Miller"/>
    <s v="Harry Goodridge"/>
    <s v="Tina Majorino"/>
    <s v="United States"/>
    <n v="0"/>
    <n v="16820893"/>
    <s v="Paramount Pictures"/>
    <n v="94"/>
  </r>
  <r>
    <x v="2"/>
    <x v="14"/>
    <s v="January 27, 1995 "/>
    <x v="11"/>
    <x v="0"/>
    <n v="4.5"/>
    <n v="20000"/>
    <s v="Andrew Morahan"/>
    <s v="Gregory Widen"/>
    <s v="Christopher Lambert"/>
    <s v="United Kingdom"/>
    <n v="26000000"/>
    <n v="12303080"/>
    <s v="Fallingcloud"/>
    <n v="99"/>
  </r>
  <r>
    <x v="3"/>
    <x v="14"/>
    <s v="April 26, 1996 "/>
    <x v="7"/>
    <x v="0"/>
    <n v="7.1"/>
    <n v="20000"/>
    <s v="Michele Soavi"/>
    <s v="Tiziano Sclavi"/>
    <s v="Rupert Everett"/>
    <s v="Italy"/>
    <n v="4000000"/>
    <n v="253986"/>
    <s v="Audifilm"/>
    <n v="105"/>
  </r>
  <r>
    <x v="2"/>
    <x v="14"/>
    <s v="May 26, 1995 "/>
    <x v="2"/>
    <x v="6"/>
    <n v="5.6"/>
    <n v="4000"/>
    <s v="Stephen Norrington"/>
    <s v="Stephen Norrington"/>
    <s v="Brad Dourif"/>
    <s v="United Kingdom"/>
    <n v="0"/>
    <n v="3129045"/>
    <s v="Entertainment Film Distributors"/>
    <n v="120"/>
  </r>
  <r>
    <x v="2"/>
    <x v="14"/>
    <s v="September 17, 1994 "/>
    <x v="5"/>
    <x v="17"/>
    <n v="7.1"/>
    <n v="14000"/>
    <s v="Kar-Wai Wong"/>
    <s v="Louis Cha"/>
    <s v="Brigitte Lin"/>
    <s v="Hong Kong"/>
    <n v="0"/>
    <n v="1977198"/>
    <s v="Jet Tone Production"/>
    <n v="100"/>
  </r>
  <r>
    <x v="3"/>
    <x v="14"/>
    <s v="April 22, 1994 "/>
    <x v="7"/>
    <x v="0"/>
    <n v="6.1"/>
    <n v="11000"/>
    <s v="John Flynn"/>
    <s v="Brian Owens"/>
    <s v="Edward Furlong"/>
    <s v="United Kingdom"/>
    <n v="0"/>
    <n v="4352094"/>
    <s v="Admire Productions Ltd."/>
    <n v="96"/>
  </r>
  <r>
    <x v="1"/>
    <x v="14"/>
    <s v="January 7, 1994 "/>
    <x v="11"/>
    <x v="0"/>
    <n v="5.3"/>
    <n v="8200"/>
    <s v="Adam Resnick"/>
    <s v="Chris Elliott"/>
    <s v="Chris Elliott"/>
    <s v="United States"/>
    <n v="9000000"/>
    <n v="3662459"/>
    <s v="Touchstone Pictures"/>
    <n v="80"/>
  </r>
  <r>
    <x v="3"/>
    <x v="14"/>
    <s v="March 11, 1994 "/>
    <x v="9"/>
    <x v="0"/>
    <n v="6.2"/>
    <n v="16000"/>
    <s v="Hugh Wilson"/>
    <s v="Hugh Wilson"/>
    <s v="Shirley MacLaine"/>
    <s v="United States"/>
    <n v="20000000"/>
    <n v="27058304"/>
    <s v="Channel Films"/>
    <n v="96"/>
  </r>
  <r>
    <x v="1"/>
    <x v="14"/>
    <s v="July 29, 1994 "/>
    <x v="1"/>
    <x v="0"/>
    <n v="6.6"/>
    <n v="9500"/>
    <s v="Caroline Thompson"/>
    <s v="Anna Sewell"/>
    <s v="Sean Bean"/>
    <s v="United Kingdom"/>
    <n v="0"/>
    <n v="4630377"/>
    <s v="Warner Bros."/>
    <n v="88"/>
  </r>
  <r>
    <x v="1"/>
    <x v="14"/>
    <s v="January 14, 1994 "/>
    <x v="11"/>
    <x v="0"/>
    <n v="6.6"/>
    <n v="7900"/>
    <s v="Charles Haid"/>
    <s v="John Michael Hayes"/>
    <s v="Mackenzie Astin"/>
    <s v="United States"/>
    <n v="0"/>
    <n v="21006361"/>
    <s v="Walt Disney Pictures"/>
    <n v="108"/>
  </r>
  <r>
    <x v="2"/>
    <x v="14"/>
    <s v="December 9, 1994 "/>
    <x v="3"/>
    <x v="0"/>
    <n v="5.6"/>
    <n v="19000"/>
    <s v="John Badham"/>
    <s v="Tony Griffin"/>
    <s v="Wesley Snipes"/>
    <s v="United States"/>
    <n v="45000000"/>
    <n v="28735315"/>
    <s v="Paramount Pictures"/>
    <n v="101"/>
  </r>
  <r>
    <x v="0"/>
    <x v="14"/>
    <s v="January 25, 1995 "/>
    <x v="11"/>
    <x v="8"/>
    <n v="7.8"/>
    <n v="7100"/>
    <s v="Abbas Kiarostami"/>
    <s v="Abbas Kiarostami"/>
    <s v="Mohamad Ali Keshavarz"/>
    <s v="Iran"/>
    <n v="0"/>
    <m/>
    <s v="Abbas Kiarostami Productions"/>
    <n v="103"/>
  </r>
  <r>
    <x v="0"/>
    <x v="14"/>
    <s v="December 16, 1994 "/>
    <x v="3"/>
    <x v="0"/>
    <n v="8.3000000000000007"/>
    <n v="17000"/>
    <s v="Yimou Zhang"/>
    <s v="Wei Lu"/>
    <s v="You Ge"/>
    <s v="China"/>
    <n v="0"/>
    <n v="2332728"/>
    <s v="ERA International"/>
    <n v="133"/>
  </r>
  <r>
    <x v="3"/>
    <x v="14"/>
    <s v="August 12, 1994 "/>
    <x v="8"/>
    <x v="0"/>
    <n v="5"/>
    <n v="13000"/>
    <s v="Daniel Petrie Jr."/>
    <s v="Steve Zacharias"/>
    <s v="Pauly Shore"/>
    <s v="United States"/>
    <n v="0"/>
    <n v="28881266"/>
    <s v="Hollywood Pictures"/>
    <n v="91"/>
  </r>
  <r>
    <x v="1"/>
    <x v="14"/>
    <s v="December 2, 1994 "/>
    <x v="3"/>
    <x v="0"/>
    <n v="5.9"/>
    <n v="13000"/>
    <s v="George Gallo"/>
    <s v="George Gallo"/>
    <s v="Nicolas Cage"/>
    <s v="United States"/>
    <n v="0"/>
    <n v="6017509"/>
    <s v="Permut Presentations"/>
    <n v="111"/>
  </r>
  <r>
    <x v="2"/>
    <x v="14"/>
    <s v="January 14, 1994 "/>
    <x v="11"/>
    <x v="0"/>
    <n v="4.9000000000000004"/>
    <n v="7200"/>
    <s v="Allan A. Goldstein"/>
    <s v="Brian Garfield"/>
    <s v="Charles Bronson"/>
    <s v="Canada"/>
    <n v="5000000"/>
    <n v="1702394"/>
    <s v="21st Century Films"/>
    <n v="95"/>
  </r>
  <r>
    <x v="3"/>
    <x v="14"/>
    <s v="June 10, 1994 "/>
    <x v="0"/>
    <x v="0"/>
    <n v="5.5"/>
    <n v="19000"/>
    <s v="Paul Weiland"/>
    <s v="Lowell Ganz"/>
    <s v="Billy Crystal"/>
    <s v="United States"/>
    <n v="40000000"/>
    <n v="43622150"/>
    <s v="Castle Rock Entertainment"/>
    <n v="116"/>
  </r>
  <r>
    <x v="3"/>
    <x v="14"/>
    <s v="August 26, 1994 "/>
    <x v="8"/>
    <x v="0"/>
    <n v="6.6"/>
    <n v="13000"/>
    <s v="Jessie Nelson"/>
    <s v="Jessie Nelson"/>
    <s v="Ray Liotta"/>
    <s v="United States"/>
    <n v="0"/>
    <n v="20164171"/>
    <s v="New Line Cinema"/>
    <n v="115"/>
  </r>
  <r>
    <x v="3"/>
    <x v="14"/>
    <s v="March 11, 1994 "/>
    <x v="9"/>
    <x v="0"/>
    <n v="6.9"/>
    <n v="24000"/>
    <s v="Ted Demme"/>
    <s v="Marie Weiss"/>
    <s v="Denis Leary"/>
    <s v="United States"/>
    <n v="11000000"/>
    <n v="11439193"/>
    <s v="Touchstone Pictures"/>
    <n v="96"/>
  </r>
  <r>
    <x v="3"/>
    <x v="14"/>
    <s v="December 25, 1994 "/>
    <x v="3"/>
    <x v="0"/>
    <n v="6.2"/>
    <n v="24000"/>
    <s v="Fred Schepisi"/>
    <s v="Andy Breckman"/>
    <s v="Tim Robbins"/>
    <s v="United States"/>
    <n v="25000000"/>
    <n v="26381221"/>
    <s v="Paramount Pictures"/>
    <n v="100"/>
  </r>
  <r>
    <x v="2"/>
    <x v="14"/>
    <s v="May 6, 1994 "/>
    <x v="2"/>
    <x v="0"/>
    <n v="4.5999999999999996"/>
    <n v="8600"/>
    <s v="Charles T. Kanganis"/>
    <s v="Sang-ok Shin"/>
    <s v="Victor Wong"/>
    <s v="United States"/>
    <n v="20000000"/>
    <n v="11798854"/>
    <s v="Ben-Ami/Leeds Productions"/>
    <n v="93"/>
  </r>
  <r>
    <x v="3"/>
    <x v="14"/>
    <s v="November 25, 1994 "/>
    <x v="10"/>
    <x v="10"/>
    <n v="2.7"/>
    <n v="9500"/>
    <s v="Adam Bernstein"/>
    <s v="Julia Sweeney"/>
    <s v="Julia Sweeney"/>
    <s v="United States"/>
    <n v="0"/>
    <n v="60822"/>
    <s v="Touchstone Pictures"/>
    <n v="77"/>
  </r>
  <r>
    <x v="3"/>
    <x v="14"/>
    <s v="April 29, 1994 "/>
    <x v="7"/>
    <x v="0"/>
    <n v="5.2"/>
    <n v="2700"/>
    <s v="Donald Petrie"/>
    <s v="Sara Parriott"/>
    <s v="Harley Jane Kozak"/>
    <s v="United States"/>
    <n v="13000000"/>
    <n v="3134381"/>
    <s v="Nelson Entertainment"/>
    <n v="97"/>
  </r>
  <r>
    <x v="3"/>
    <x v="14"/>
    <s v="March 25, 1994 "/>
    <x v="9"/>
    <x v="0"/>
    <n v="6.6"/>
    <n v="13000"/>
    <s v="Ron Howard"/>
    <s v="David Koepp"/>
    <s v="Michael Keaton"/>
    <s v="United States"/>
    <n v="6000000"/>
    <n v="48424341"/>
    <s v="Universal Pictures"/>
    <n v="112"/>
  </r>
  <r>
    <x v="2"/>
    <x v="14"/>
    <s v="September 23, 1994 "/>
    <x v="5"/>
    <x v="0"/>
    <n v="5.5"/>
    <n v="13000"/>
    <s v="Deran Sarafian"/>
    <s v="David Twohy"/>
    <s v="Charlie Sheen"/>
    <s v="United States"/>
    <n v="50000000"/>
    <n v="16487349"/>
    <s v="Hollywood Pictures"/>
    <n v="102"/>
  </r>
  <r>
    <x v="6"/>
    <x v="14"/>
    <s v="March 4, 1994 "/>
    <x v="9"/>
    <x v="0"/>
    <n v="6.3"/>
    <n v="6200"/>
    <s v="John Bailey"/>
    <s v="Roy Carlson"/>
    <s v="Ed Harris"/>
    <s v="United States"/>
    <n v="15000000"/>
    <n v="3038499"/>
    <s v="Tig Productions"/>
    <n v="99"/>
  </r>
  <r>
    <x v="3"/>
    <x v="14"/>
    <s v="April 15, 1994 "/>
    <x v="7"/>
    <x v="0"/>
    <n v="5.2"/>
    <n v="6400"/>
    <s v="Michael Ritchie"/>
    <s v="Bernie Somers"/>
    <s v="Chevy Chase"/>
    <s v="United States"/>
    <n v="0"/>
    <n v="11391093"/>
    <s v="TriStar Pictures"/>
    <n v="93"/>
  </r>
  <r>
    <x v="6"/>
    <x v="14"/>
    <s v="May 19, 1995 "/>
    <x v="2"/>
    <x v="0"/>
    <n v="6.7"/>
    <n v="7600"/>
    <s v="James Gray"/>
    <s v="James Gray"/>
    <s v="Tim Roth"/>
    <s v="United States"/>
    <n v="2300000"/>
    <n v="1095885"/>
    <s v="Fine Line Features"/>
    <n v="98"/>
  </r>
  <r>
    <x v="8"/>
    <x v="14"/>
    <s v="July 22, 1994 "/>
    <x v="1"/>
    <x v="0"/>
    <n v="5.9"/>
    <n v="5400"/>
    <s v="Daniel Petrie"/>
    <s v="Eric Knight"/>
    <s v="Helen Slater"/>
    <s v="United States"/>
    <n v="0"/>
    <n v="9979683"/>
    <s v="Broadway Pictures"/>
    <n v="94"/>
  </r>
  <r>
    <x v="1"/>
    <x v="14"/>
    <s v="March 18, 1994 "/>
    <x v="9"/>
    <x v="0"/>
    <n v="5.3"/>
    <n v="6500"/>
    <s v="Franco Amurri"/>
    <s v="Franco Amurri"/>
    <s v="Thora Birch"/>
    <s v="Japan"/>
    <n v="0"/>
    <n v="16453258"/>
    <s v="New Line Cinema"/>
    <n v="96"/>
  </r>
  <r>
    <x v="6"/>
    <x v="14"/>
    <s v="September 2, 1994 "/>
    <x v="5"/>
    <x v="0"/>
    <n v="7.6"/>
    <n v="12000"/>
    <s v="Boaz Yakin"/>
    <s v="Boaz Yakin"/>
    <s v="Sean Nelson"/>
    <s v="United States"/>
    <n v="3500000"/>
    <n v="8094616"/>
    <s v="Lumière Pictures"/>
    <n v="114"/>
  </r>
  <r>
    <x v="4"/>
    <x v="14"/>
    <s v="October 21, 1994 "/>
    <x v="4"/>
    <x v="0"/>
    <n v="5.9"/>
    <n v="8500"/>
    <s v="Stuart Orme"/>
    <s v="Robert A. Heinlein"/>
    <s v="Donald Sutherland"/>
    <s v="United States"/>
    <n v="0"/>
    <n v="8647042"/>
    <s v="Hollywood Pictures"/>
    <n v="109"/>
  </r>
  <r>
    <x v="3"/>
    <x v="14"/>
    <s v="September 30, 1994 "/>
    <x v="5"/>
    <x v="0"/>
    <n v="5.4"/>
    <n v="6000"/>
    <s v="Michael Ritchie"/>
    <s v="Roger Angell"/>
    <s v="Albert Brooks"/>
    <s v="United States"/>
    <n v="0"/>
    <n v="2694234"/>
    <s v="Santo Domingo Film &amp; Music Video"/>
    <n v="101"/>
  </r>
  <r>
    <x v="5"/>
    <x v="14"/>
    <s v="April 15, 1994 "/>
    <x v="7"/>
    <x v="0"/>
    <n v="6.7"/>
    <n v="5900"/>
    <s v="Iain Softley"/>
    <s v="Iain Softley"/>
    <s v="Stephen Dorff"/>
    <s v="United Kingdom"/>
    <n v="0"/>
    <n v="2392589"/>
    <s v="Channel Four Films"/>
    <n v="100"/>
  </r>
  <r>
    <x v="3"/>
    <x v="14"/>
    <s v="April 8, 1994 "/>
    <x v="7"/>
    <x v="0"/>
    <n v="4.5999999999999996"/>
    <n v="9300"/>
    <s v="Rodman Flender"/>
    <s v="Mark Jones"/>
    <s v="Warwick Davis"/>
    <s v="United States"/>
    <n v="2000000"/>
    <n v="2260622"/>
    <s v="Planet Productions"/>
    <n v="85"/>
  </r>
  <r>
    <x v="3"/>
    <x v="14"/>
    <s v="October 21, 1994 "/>
    <x v="4"/>
    <x v="0"/>
    <n v="6"/>
    <n v="4500"/>
    <s v="Glenn Gordon Caron"/>
    <s v="Mildred Cram"/>
    <s v="Warren Beatty"/>
    <s v="United States"/>
    <n v="60000000"/>
    <n v="18272894"/>
    <s v="Mulholland Productions"/>
    <n v="108"/>
  </r>
  <r>
    <x v="3"/>
    <x v="14"/>
    <s v="December 21, 1994 "/>
    <x v="3"/>
    <x v="0"/>
    <n v="5.4"/>
    <n v="11000"/>
    <s v="Nora Ephron"/>
    <s v="Nora Ephron"/>
    <s v="Steve Martin"/>
    <s v="United States"/>
    <n v="15000000"/>
    <n v="6821850"/>
    <s v="TriStar Pictures"/>
    <n v="97"/>
  </r>
  <r>
    <x v="0"/>
    <x v="14"/>
    <s v="October 28, 1994 "/>
    <x v="4"/>
    <x v="0"/>
    <n v="5.9"/>
    <n v="3700"/>
    <s v="Bruce Beresford"/>
    <s v="Akiva Goldsman"/>
    <s v="Richard Dreyfuss"/>
    <s v="United States"/>
    <n v="30000000"/>
    <n v="3180674"/>
    <s v="Kouf/Bigelow Productions"/>
    <n v="101"/>
  </r>
  <r>
    <x v="3"/>
    <x v="14"/>
    <s v="January 12, 1994 "/>
    <x v="11"/>
    <x v="0"/>
    <n v="4.7"/>
    <n v="4800"/>
    <s v="Eric Meza"/>
    <s v="Reginald Hudlin"/>
    <s v="Christopher Reid"/>
    <s v="United States"/>
    <n v="0"/>
    <n v="19281235"/>
    <s v="Jackson/McHenry Company,The"/>
    <n v="100"/>
  </r>
  <r>
    <x v="3"/>
    <x v="14"/>
    <s v="January 7, 1994 "/>
    <x v="11"/>
    <x v="0"/>
    <n v="5.5"/>
    <n v="8500"/>
    <s v="Paul Michael Glaser"/>
    <s v="Max Apple"/>
    <s v="Kevin Bacon"/>
    <s v="United States"/>
    <n v="17080000"/>
    <n v="21011318"/>
    <s v="Hollywood Pictures"/>
    <n v="107"/>
  </r>
  <r>
    <x v="3"/>
    <x v="14"/>
    <s v="November 2, 1994 "/>
    <x v="10"/>
    <x v="8"/>
    <n v="5.7"/>
    <n v="2500"/>
    <s v="Rory Kelly"/>
    <s v="Duane Dell'Amico"/>
    <s v="Craig Sheffer"/>
    <s v="United States"/>
    <n v="0"/>
    <n v="200151"/>
    <s v="August Entertainment"/>
    <n v="86"/>
  </r>
  <r>
    <x v="3"/>
    <x v="14"/>
    <s v="September 16, 1994 "/>
    <x v="5"/>
    <x v="0"/>
    <n v="6"/>
    <n v="2500"/>
    <s v="Michael Austin"/>
    <s v="Michael Austin"/>
    <s v="Phoebe Cates"/>
    <s v="United Kingdom"/>
    <n v="0"/>
    <n v="3062530"/>
    <s v="Ardican Films"/>
    <n v="97"/>
  </r>
  <r>
    <x v="2"/>
    <x v="14"/>
    <s v="November 23, 1994 "/>
    <x v="10"/>
    <x v="0"/>
    <n v="6"/>
    <n v="6700"/>
    <s v="Keenen Ivory Wayans"/>
    <s v="Keenen Ivory Wayans"/>
    <s v="Keenen Ivory Wayans"/>
    <s v="United States"/>
    <n v="10000000"/>
    <n v="29392418"/>
    <s v="Caravan Pictures"/>
    <n v="108"/>
  </r>
  <r>
    <x v="3"/>
    <x v="14"/>
    <s v="March 11, 1994 "/>
    <x v="9"/>
    <x v="0"/>
    <n v="5.5"/>
    <n v="6500"/>
    <s v="Simon Wincer"/>
    <s v="Paul Hogan"/>
    <s v="Paul Hogan"/>
    <s v="United States"/>
    <n v="0"/>
    <n v="16821273"/>
    <s v="Lightning Ridge"/>
    <n v="98"/>
  </r>
  <r>
    <x v="6"/>
    <x v="14"/>
    <s v="May 26, 1995 "/>
    <x v="2"/>
    <x v="0"/>
    <n v="7.7"/>
    <n v="11000"/>
    <s v="Giuseppe Tornatore"/>
    <s v="Giuseppe Tornatore"/>
    <s v="Gérard Depardieu"/>
    <s v="Italy"/>
    <n v="0"/>
    <n v="190749"/>
    <s v="Cecchi Gori Group Tiger Cinematografica"/>
    <n v="108"/>
  </r>
  <r>
    <x v="3"/>
    <x v="14"/>
    <s v="April 21, 1995 "/>
    <x v="7"/>
    <x v="0"/>
    <n v="7.1"/>
    <n v="22000"/>
    <s v="George Huang"/>
    <s v="George Huang"/>
    <s v="Kevin Spacey"/>
    <s v="United States"/>
    <n v="700000"/>
    <n v="382928"/>
    <s v="Cineville"/>
    <n v="93"/>
  </r>
  <r>
    <x v="2"/>
    <x v="14"/>
    <s v="June 29, 1994 "/>
    <x v="0"/>
    <x v="0"/>
    <n v="5.3"/>
    <n v="12000"/>
    <s v="Charles Shyer"/>
    <s v="Nancy Meyers"/>
    <s v="Nick Nolte"/>
    <s v="United States"/>
    <n v="45000000"/>
    <n v="30806194"/>
    <s v="Annhall"/>
    <n v="123"/>
  </r>
  <r>
    <x v="10"/>
    <x v="14"/>
    <s v="October 7, 1994 "/>
    <x v="4"/>
    <x v="0"/>
    <n v="5.4"/>
    <n v="6300"/>
    <s v="Don Bluth"/>
    <s v="Stu Krieger"/>
    <s v="Dom DeLuise"/>
    <s v="Ireland"/>
    <n v="0"/>
    <n v="71368"/>
    <s v="Don Bluth"/>
    <n v="76"/>
  </r>
  <r>
    <x v="4"/>
    <x v="14"/>
    <s v="November 21, 1994 "/>
    <x v="10"/>
    <x v="2"/>
    <n v="4.7"/>
    <n v="2200"/>
    <s v="Gary Jones"/>
    <s v="Tom Chaney"/>
    <s v="Gunnar Hansen"/>
    <s v="United States"/>
    <n v="200000"/>
    <m/>
    <s v="Antibes Inc."/>
    <n v="92"/>
  </r>
  <r>
    <x v="2"/>
    <x v="14"/>
    <s v="August 19, 1994 "/>
    <x v="8"/>
    <x v="0"/>
    <n v="5"/>
    <n v="9200"/>
    <s v="Mike Binder"/>
    <s v="Damon Wayans"/>
    <s v="Damon Wayans"/>
    <s v="United States"/>
    <n v="30000000"/>
    <n v="7941977"/>
    <s v="Columbia Pictures"/>
    <n v="92"/>
  </r>
  <r>
    <x v="3"/>
    <x v="14"/>
    <s v="May 13, 1994 "/>
    <x v="2"/>
    <x v="0"/>
    <n v="5.6"/>
    <n v="1800"/>
    <s v="Tia Brelis"/>
    <s v="Nancy Brelis"/>
    <s v="Sissy Spacek"/>
    <s v="United States"/>
    <n v="0"/>
    <n v="319123"/>
    <s v="First Look International"/>
    <n v="82"/>
  </r>
  <r>
    <x v="3"/>
    <x v="14"/>
    <s v="September 2, 1994 "/>
    <x v="5"/>
    <x v="0"/>
    <n v="6.3"/>
    <n v="5200"/>
    <s v="Gillies MacKinnon"/>
    <s v="George Eliot"/>
    <s v="Steve Martin"/>
    <s v="United States"/>
    <n v="0"/>
    <n v="3430583"/>
    <s v="Touchstone Pictures"/>
    <n v="106"/>
  </r>
  <r>
    <x v="5"/>
    <x v="14"/>
    <s v="March 17, 1995 "/>
    <x v="9"/>
    <x v="0"/>
    <n v="6.8"/>
    <n v="6500"/>
    <s v="Gérard Corbiau"/>
    <s v="Andrée Corbiau"/>
    <s v="Stefano Dionisi"/>
    <s v="France"/>
    <n v="0"/>
    <n v="1600226"/>
    <s v="Stéphan Films"/>
    <n v="111"/>
  </r>
  <r>
    <x v="0"/>
    <x v="14"/>
    <s v="March 24, 1995 "/>
    <x v="9"/>
    <x v="0"/>
    <n v="7.1"/>
    <n v="9800"/>
    <s v="Antonia Bird"/>
    <s v="Jimmy McGovern"/>
    <s v="Linus Roache"/>
    <s v="United Kingdom"/>
    <n v="0"/>
    <n v="4165845"/>
    <s v="BBC Films"/>
    <n v="98"/>
  </r>
  <r>
    <x v="5"/>
    <x v="14"/>
    <s v="November 23, 1994 "/>
    <x v="10"/>
    <x v="0"/>
    <n v="6.4"/>
    <n v="4300"/>
    <s v="Alan Rudolph"/>
    <s v="Alan Rudolph"/>
    <s v="Jennifer Jason Leigh"/>
    <s v="United States"/>
    <n v="7000000"/>
    <n v="2144667"/>
    <s v="Fine Line Features"/>
    <n v="125"/>
  </r>
  <r>
    <x v="3"/>
    <x v="14"/>
    <s v="July 29, 1994 "/>
    <x v="1"/>
    <x v="0"/>
    <n v="7"/>
    <n v="5800"/>
    <s v="Whit Stillman"/>
    <s v="Whit Stillman"/>
    <s v="Taylor Nichols"/>
    <s v="United States"/>
    <n v="3200000"/>
    <n v="7266973"/>
    <s v="Barcelona Films"/>
    <n v="101"/>
  </r>
  <r>
    <x v="0"/>
    <x v="14"/>
    <s v="February 24, 1995 "/>
    <x v="6"/>
    <x v="0"/>
    <n v="8"/>
    <n v="14000"/>
    <s v="Milcho Manchevski"/>
    <s v="Milcho Manchevski"/>
    <s v="Katrin Cartlidge"/>
    <s v="Republic of Macedonia"/>
    <n v="1900000"/>
    <n v="763847"/>
    <s v="Aim"/>
    <n v="113"/>
  </r>
  <r>
    <x v="0"/>
    <x v="14"/>
    <s v="April 21, 1995 "/>
    <x v="7"/>
    <x v="0"/>
    <n v="7.9"/>
    <n v="15000"/>
    <s v="Nikita Mikhalkov"/>
    <s v="Nikita Mikhalkov"/>
    <s v="Nikita Mikhalkov"/>
    <s v="Russia"/>
    <n v="2800000"/>
    <n v="2313461"/>
    <s v="Studio Trite"/>
    <n v="135"/>
  </r>
  <r>
    <x v="1"/>
    <x v="14"/>
    <s v="September 29, 1995 "/>
    <x v="5"/>
    <x v="0"/>
    <n v="7.4"/>
    <n v="4100"/>
    <s v="John Roberts"/>
    <s v="Louis Pergaud"/>
    <s v="Gregg Fitzgerald"/>
    <s v="United Kingdom"/>
    <n v="0"/>
    <n v="12712"/>
    <s v="Enigma Productions"/>
    <n v="94"/>
  </r>
  <r>
    <x v="3"/>
    <x v="14"/>
    <s v="September 2, 1994 "/>
    <x v="5"/>
    <x v="0"/>
    <n v="6.4"/>
    <n v="1000"/>
    <s v="Floyd Mutrux"/>
    <s v="Floyd Mutrux"/>
    <s v="Dermot Mulroney"/>
    <s v="United States"/>
    <n v="10500000"/>
    <n v="123509"/>
    <s v="Nelson Entertainment"/>
    <n v="99"/>
  </r>
  <r>
    <x v="3"/>
    <x v="14"/>
    <s v="March 8, 1995 "/>
    <x v="9"/>
    <x v="0"/>
    <n v="7.3"/>
    <n v="5200"/>
    <s v="Geoff Burton"/>
    <s v="David Stevens"/>
    <s v="Jack Thompson"/>
    <s v="Australia"/>
    <n v="0"/>
    <n v="766464"/>
    <s v="Australian Film Finance Corporation (AFFC)"/>
    <n v="100"/>
  </r>
  <r>
    <x v="3"/>
    <x v="14"/>
    <s v="October 21, 1994 "/>
    <x v="4"/>
    <x v="0"/>
    <n v="6.2"/>
    <n v="3400"/>
    <s v="Mel Smith"/>
    <s v="George Lucas"/>
    <s v="Brian Benben"/>
    <s v="United States"/>
    <n v="15000000"/>
    <n v="1316865"/>
    <s v="Universal Pictures"/>
    <n v="108"/>
  </r>
  <r>
    <x v="3"/>
    <x v="14"/>
    <s v="April 22, 1994 "/>
    <x v="7"/>
    <x v="0"/>
    <n v="6.4"/>
    <n v="1400"/>
    <s v="Matty Rich"/>
    <s v="Trey Ellis"/>
    <s v="Larenz Tate"/>
    <s v="United States"/>
    <n v="0"/>
    <n v="8880705"/>
    <s v="Touchstone Pictures"/>
    <n v="110"/>
  </r>
  <r>
    <x v="3"/>
    <x v="14"/>
    <s v="May 6, 1994 "/>
    <x v="2"/>
    <x v="0"/>
    <n v="5.4"/>
    <n v="3800"/>
    <s v="Bill Forsyth"/>
    <s v="Bill Forsyth"/>
    <s v="Robin Williams"/>
    <s v="United Kingdom"/>
    <n v="40000000"/>
    <n v="1519366"/>
    <s v="Warner Bros."/>
    <n v="122"/>
  </r>
  <r>
    <x v="6"/>
    <x v="14"/>
    <s v="March 30, 1994 "/>
    <x v="9"/>
    <x v="0"/>
    <n v="5.3"/>
    <n v="3100"/>
    <s v="Barry Levinson"/>
    <s v="Barry Levinson"/>
    <s v="Joe Pesci"/>
    <s v="United States"/>
    <n v="30000000"/>
    <n v="3783003"/>
    <s v="Baltimore Pictures"/>
    <n v="112"/>
  </r>
  <r>
    <x v="3"/>
    <x v="14"/>
    <s v="April 8, 1994 "/>
    <x v="7"/>
    <x v="0"/>
    <n v="5.0999999999999996"/>
    <n v="1400"/>
    <s v="Leonard Nimoy"/>
    <s v="David Weisberg"/>
    <s v="Patricia Arquette"/>
    <s v="United States"/>
    <n v="0"/>
    <n v="713234"/>
    <s v="Aurora Productions LLC"/>
    <n v="93"/>
  </r>
  <r>
    <x v="5"/>
    <x v="14"/>
    <s v="December 2, 1994 "/>
    <x v="3"/>
    <x v="0"/>
    <n v="6.3"/>
    <n v="1600"/>
    <s v="Brian Gilbert"/>
    <s v="Michael Hastings"/>
    <s v="Willem Dafoe"/>
    <s v="United Kingdom"/>
    <n v="0"/>
    <n v="538534"/>
    <s v="British Screen Productions"/>
    <n v="115"/>
  </r>
  <r>
    <x v="1"/>
    <x v="14"/>
    <s v="October 28, 1994 "/>
    <x v="4"/>
    <x v="0"/>
    <n v="6"/>
    <n v="1100"/>
    <s v="Xavier Koller"/>
    <s v="Darlene Craviotto"/>
    <s v="Adam Beach"/>
    <s v="United States"/>
    <n v="19200000"/>
    <n v="3342223"/>
    <s v="Walt Disney Pictures"/>
    <n v="102"/>
  </r>
  <r>
    <x v="3"/>
    <x v="14"/>
    <s v="September 23, 1994 "/>
    <x v="5"/>
    <x v="0"/>
    <n v="5.6"/>
    <n v="1500"/>
    <s v="Bob Clark"/>
    <s v="Jean Shepherd"/>
    <s v="Charles Grodin"/>
    <s v="United States"/>
    <n v="15000000"/>
    <n v="70936"/>
    <s v="Metro-Goldwyn-Mayer (MGM)"/>
    <n v="85"/>
  </r>
  <r>
    <x v="3"/>
    <x v="14"/>
    <s v="June 17, 1994 "/>
    <x v="0"/>
    <x v="0"/>
    <n v="4.8"/>
    <n v="7600"/>
    <s v="Howard Deutch"/>
    <s v="Tom S. Parker"/>
    <s v="Macaulay Culkin"/>
    <s v="United States"/>
    <n v="30000000"/>
    <n v="18869594"/>
    <s v="Metro-Goldwyn-Mayer (MGM)"/>
    <n v="109"/>
  </r>
  <r>
    <x v="0"/>
    <x v="14"/>
    <s v="October 13, 1995 "/>
    <x v="4"/>
    <x v="0"/>
    <n v="6.6"/>
    <n v="1800"/>
    <s v="Kelly Reichardt"/>
    <s v="Jesse Hartman"/>
    <s v="Lisa Donaldson"/>
    <s v="United States"/>
    <n v="0"/>
    <n v="11553"/>
    <s v="Good Machine"/>
    <n v="76"/>
  </r>
  <r>
    <x v="2"/>
    <x v="14"/>
    <s v="September 9, 1994 "/>
    <x v="5"/>
    <x v="0"/>
    <n v="6.4"/>
    <n v="4700"/>
    <s v="Kevin Reynolds"/>
    <s v="Kevin Reynolds"/>
    <s v="Jason Scott Lee"/>
    <s v="United States"/>
    <n v="20000000"/>
    <n v="305070"/>
    <s v="Majestic Films International"/>
    <n v="107"/>
  </r>
  <r>
    <x v="0"/>
    <x v="14"/>
    <s v="October 12, 1994 "/>
    <x v="4"/>
    <x v="0"/>
    <n v="7.2"/>
    <n v="3100"/>
    <s v="Mike Figgis"/>
    <s v="Terence Rattigan"/>
    <s v="Albert Finney"/>
    <s v="United Kingdom"/>
    <n v="0"/>
    <n v="487391"/>
    <s v="Percy Main"/>
    <n v="97"/>
  </r>
  <r>
    <x v="5"/>
    <x v="14"/>
    <s v="December 2, 1994 "/>
    <x v="3"/>
    <x v="0"/>
    <n v="6.4"/>
    <n v="7200"/>
    <s v="Ron Shelton"/>
    <s v="Al Stump"/>
    <s v="Tommy Lee Jones"/>
    <s v="United States"/>
    <n v="0"/>
    <n v="1007583"/>
    <s v="Alcor Films"/>
    <n v="128"/>
  </r>
  <r>
    <x v="6"/>
    <x v="15"/>
    <s v="December 15, 1995 "/>
    <x v="3"/>
    <x v="0"/>
    <n v="8.1999999999999993"/>
    <n v="596000"/>
    <s v="Michael Mann"/>
    <s v="Michael Mann"/>
    <s v="Al Pacino"/>
    <s v="United States"/>
    <n v="60000000"/>
    <n v="187436818"/>
    <s v="Warner Bros."/>
    <n v="170"/>
  </r>
  <r>
    <x v="3"/>
    <x v="15"/>
    <s v="July 19, 1995 "/>
    <x v="1"/>
    <x v="0"/>
    <n v="6.8"/>
    <n v="193000"/>
    <s v="Amy Heckerling"/>
    <s v="Amy Heckerling"/>
    <s v="Alicia Silverstone"/>
    <s v="United States"/>
    <n v="12000000"/>
    <n v="56631572"/>
    <s v="Paramount Pictures"/>
    <n v="97"/>
  </r>
  <r>
    <x v="6"/>
    <x v="15"/>
    <s v="September 22, 1995 "/>
    <x v="5"/>
    <x v="0"/>
    <n v="8.6"/>
    <n v="1500000"/>
    <s v="David Fincher"/>
    <s v="Andrew Kevin Walker"/>
    <s v="Morgan Freeman"/>
    <s v="United States"/>
    <n v="33000000"/>
    <n v="327333559"/>
    <s v="Cecchi Gori Pictures"/>
    <n v="127"/>
  </r>
  <r>
    <x v="5"/>
    <x v="15"/>
    <s v="May 24, 1995 "/>
    <x v="2"/>
    <x v="0"/>
    <n v="8.3000000000000007"/>
    <n v="978000"/>
    <s v="Mel Gibson"/>
    <s v="Randall Wallace"/>
    <s v="Mel Gibson"/>
    <s v="United States"/>
    <n v="72000000"/>
    <n v="213216216"/>
    <s v="Icon Entertainment International"/>
    <n v="178"/>
  </r>
  <r>
    <x v="1"/>
    <x v="15"/>
    <s v="June 30, 1995 "/>
    <x v="0"/>
    <x v="0"/>
    <n v="7.6"/>
    <n v="277000"/>
    <s v="Ron Howard"/>
    <s v="Jim Lovell"/>
    <s v="Tom Hanks"/>
    <s v="United States"/>
    <n v="52000000"/>
    <n v="355237933"/>
    <s v="Universal Pictures"/>
    <n v="140"/>
  </r>
  <r>
    <x v="6"/>
    <x v="15"/>
    <s v="August 16, 1995 "/>
    <x v="8"/>
    <x v="0"/>
    <n v="8.5"/>
    <n v="1000000"/>
    <s v="Bryan Singer"/>
    <s v="Christopher McQuarrie"/>
    <s v="Kevin Spacey"/>
    <s v="United States"/>
    <n v="6000000"/>
    <n v="23341568"/>
    <s v="PolyGram Filmed Entertainment"/>
    <n v="106"/>
  </r>
  <r>
    <x v="1"/>
    <x v="15"/>
    <s v="December 15, 1995 "/>
    <x v="3"/>
    <x v="0"/>
    <n v="7"/>
    <n v="318000"/>
    <s v="Joe Johnston"/>
    <s v="Jonathan Hensleigh"/>
    <s v="Robin Williams"/>
    <s v="United States"/>
    <n v="65000000"/>
    <n v="262821940"/>
    <s v="TriStar Pictures"/>
    <n v="104"/>
  </r>
  <r>
    <x v="6"/>
    <x v="15"/>
    <s v="November 22, 1995 "/>
    <x v="10"/>
    <x v="0"/>
    <n v="8.1999999999999993"/>
    <n v="480000"/>
    <s v="Martin Scorsese"/>
    <s v="Nicholas Pileggi"/>
    <s v="Robert De Niro"/>
    <s v="United States"/>
    <n v="52000000"/>
    <n v="116112375"/>
    <s v="Universal Pictures"/>
    <n v="178"/>
  </r>
  <r>
    <x v="2"/>
    <x v="15"/>
    <s v="June 9, 1995 "/>
    <x v="0"/>
    <x v="0"/>
    <n v="5.2"/>
    <n v="43000"/>
    <s v="Frank Marshall"/>
    <s v="Michael Crichton"/>
    <s v="Laura Linney"/>
    <s v="United States"/>
    <n v="50000000"/>
    <n v="152022101"/>
    <s v="Paramount Pictures"/>
    <n v="109"/>
  </r>
  <r>
    <x v="2"/>
    <x v="15"/>
    <s v="June 16, 1995 "/>
    <x v="0"/>
    <x v="0"/>
    <n v="5.4"/>
    <n v="239000"/>
    <s v="Joel Schumacher"/>
    <s v="Bob Kane"/>
    <s v="Val Kilmer"/>
    <s v="United States"/>
    <n v="100000000"/>
    <n v="336567158"/>
    <s v="Warner Bros."/>
    <n v="121"/>
  </r>
  <r>
    <x v="0"/>
    <x v="15"/>
    <s v="September 1, 1995 "/>
    <x v="5"/>
    <x v="0"/>
    <n v="7.1"/>
    <n v="75000"/>
    <s v="Larry Clark"/>
    <s v="Harmony Korine"/>
    <s v="Leo Fitzpatrick"/>
    <s v="United States"/>
    <n v="1500000"/>
    <n v="7412216"/>
    <s v="Guys Upstairs"/>
    <n v="91"/>
  </r>
  <r>
    <x v="10"/>
    <x v="15"/>
    <s v="November 22, 1995 "/>
    <x v="10"/>
    <x v="0"/>
    <n v="8.3000000000000007"/>
    <n v="913000"/>
    <s v="John Lasseter"/>
    <s v="John Lasseter"/>
    <s v="Tom Hanks"/>
    <s v="United States"/>
    <n v="30000000"/>
    <n v="394436586"/>
    <s v="Walt Disney Pictures"/>
    <n v="81"/>
  </r>
  <r>
    <x v="2"/>
    <x v="15"/>
    <s v="August 25, 1995 "/>
    <x v="8"/>
    <x v="0"/>
    <n v="7.2"/>
    <n v="175000"/>
    <s v="Robert Rodriguez"/>
    <s v="Robert Rodriguez"/>
    <s v="Antonio Banderas"/>
    <s v="United States"/>
    <n v="7000000"/>
    <n v="25405445"/>
    <s v="Columbia Pictures"/>
    <n v="104"/>
  </r>
  <r>
    <x v="2"/>
    <x v="15"/>
    <s v="May 19, 1995 "/>
    <x v="2"/>
    <x v="0"/>
    <n v="7.6"/>
    <n v="370000"/>
    <s v="John McTiernan"/>
    <s v="Jonathan Hensleigh"/>
    <s v="Bruce Willis"/>
    <s v="United States"/>
    <n v="90000000"/>
    <n v="366101666"/>
    <s v="Cinergi Pictures Entertainment"/>
    <n v="128"/>
  </r>
  <r>
    <x v="2"/>
    <x v="15"/>
    <s v="August 18, 1995 "/>
    <x v="8"/>
    <x v="0"/>
    <n v="5.8"/>
    <n v="112000"/>
    <s v="Paul W.S. Anderson"/>
    <s v="Ed Boon"/>
    <s v="Christopher Lambert"/>
    <s v="United States"/>
    <n v="18000000"/>
    <n v="122195920"/>
    <s v="New Line Cinema"/>
    <n v="101"/>
  </r>
  <r>
    <x v="3"/>
    <x v="15"/>
    <s v="October 20, 1995 "/>
    <x v="4"/>
    <x v="0"/>
    <n v="7.1"/>
    <n v="118000"/>
    <s v="Kevin Smith"/>
    <s v="Kevin Smith"/>
    <s v="Shannen Doherty"/>
    <s v="United States"/>
    <n v="8000000"/>
    <n v="2122561"/>
    <s v="Gramercy Pictures (I)"/>
    <n v="94"/>
  </r>
  <r>
    <x v="16"/>
    <x v="15"/>
    <s v="January 5, 1996 "/>
    <x v="11"/>
    <x v="0"/>
    <n v="8"/>
    <n v="589000"/>
    <s v="Terry Gilliam"/>
    <s v="Chris Marker"/>
    <s v="Bruce Willis"/>
    <s v="United States"/>
    <n v="29000001"/>
    <n v="168839459"/>
    <s v="Universal Pictures"/>
    <n v="129"/>
  </r>
  <r>
    <x v="0"/>
    <x v="15"/>
    <s v="February 9, 1996 "/>
    <x v="6"/>
    <x v="0"/>
    <n v="7.5"/>
    <n v="117000"/>
    <s v="Mike Figgis"/>
    <s v="John O'Brien"/>
    <s v="Nicolas Cage"/>
    <s v="United States"/>
    <n v="3600000"/>
    <n v="32029928"/>
    <s v="Lumiere Pictures"/>
    <n v="111"/>
  </r>
  <r>
    <x v="0"/>
    <x v="15"/>
    <s v="September 22, 1995 "/>
    <x v="5"/>
    <x v="0"/>
    <n v="4.9000000000000004"/>
    <n v="64000"/>
    <s v="Paul Verhoeven"/>
    <s v="Joe Eszterhas"/>
    <s v="Elizabeth Berkley"/>
    <s v="France"/>
    <n v="45000000"/>
    <n v="20358624"/>
    <s v="Carolco Pictures"/>
    <n v="128"/>
  </r>
  <r>
    <x v="0"/>
    <x v="15"/>
    <s v="January 27, 1995 "/>
    <x v="11"/>
    <x v="0"/>
    <n v="8.1"/>
    <n v="282000"/>
    <s v="Richard Linklater"/>
    <s v="Richard Linklater"/>
    <s v="Ethan Hawke"/>
    <s v="United States"/>
    <n v="2500000"/>
    <n v="5987386"/>
    <s v="Castle Rock Entertainment"/>
    <n v="101"/>
  </r>
  <r>
    <x v="3"/>
    <x v="15"/>
    <s v="April 26, 1995 "/>
    <x v="7"/>
    <x v="0"/>
    <n v="7.3"/>
    <n v="103000"/>
    <s v="F. Gary Gray"/>
    <s v="Ice Cube"/>
    <s v="Ice Cube"/>
    <s v="United States"/>
    <n v="3500000"/>
    <n v="28215918"/>
    <s v="New Line Cinema"/>
    <n v="91"/>
  </r>
  <r>
    <x v="0"/>
    <x v="15"/>
    <s v="January 26, 1996 "/>
    <x v="11"/>
    <x v="0"/>
    <n v="7.7"/>
    <n v="106000"/>
    <s v="Ang Lee"/>
    <s v="Jane Austen"/>
    <s v="Emma Thompson"/>
    <s v="United States"/>
    <n v="16000000"/>
    <n v="134582776"/>
    <s v="Columbia Pictures"/>
    <n v="136"/>
  </r>
  <r>
    <x v="2"/>
    <x v="15"/>
    <s v="July 28, 1995 "/>
    <x v="1"/>
    <x v="0"/>
    <n v="6.2"/>
    <n v="186000"/>
    <s v="Kevin Reynolds"/>
    <s v="Peter Rader"/>
    <s v="Kevin Costner"/>
    <s v="United States"/>
    <n v="175000000"/>
    <n v="264218220"/>
    <s v="Universal Pictures"/>
    <n v="135"/>
  </r>
  <r>
    <x v="5"/>
    <x v="15"/>
    <s v="April 21, 1995 "/>
    <x v="7"/>
    <x v="0"/>
    <n v="7.3"/>
    <n v="105000"/>
    <s v="Scott Kalvert"/>
    <s v="Jim Carroll"/>
    <s v="Leonardo DiCaprio"/>
    <s v="United States"/>
    <n v="2000000"/>
    <n v="2402438"/>
    <s v="New Line Cinema"/>
    <n v="102"/>
  </r>
  <r>
    <x v="2"/>
    <x v="15"/>
    <s v="April 7, 1995 "/>
    <x v="7"/>
    <x v="0"/>
    <n v="6.9"/>
    <n v="247000"/>
    <s v="Michael Bay"/>
    <s v="George Gallo"/>
    <s v="Will Smith"/>
    <s v="United States"/>
    <n v="19000000"/>
    <n v="141407024"/>
    <s v="Don Simpson/Jerry Bruckheimer Films"/>
    <n v="119"/>
  </r>
  <r>
    <x v="3"/>
    <x v="15"/>
    <s v="February 10, 1995 "/>
    <x v="6"/>
    <x v="0"/>
    <n v="6.4"/>
    <n v="135000"/>
    <s v="Tamra Davis"/>
    <s v="Tim Herlihy"/>
    <s v="Adam Sandler"/>
    <s v="United States"/>
    <n v="10000000"/>
    <n v="26488734"/>
    <s v="Universal Pictures"/>
    <n v="89"/>
  </r>
  <r>
    <x v="2"/>
    <x v="15"/>
    <s v="June 30, 1995 "/>
    <x v="0"/>
    <x v="0"/>
    <n v="5.2"/>
    <n v="26000"/>
    <s v="Bryan Spicer"/>
    <s v="John Kamps"/>
    <s v="Karan Ashley"/>
    <s v="United States"/>
    <n v="20000000"/>
    <n v="66433194"/>
    <s v="Twentieth Century Fox"/>
    <n v="95"/>
  </r>
  <r>
    <x v="2"/>
    <x v="15"/>
    <s v="November 17, 1995 "/>
    <x v="10"/>
    <x v="0"/>
    <n v="7.2"/>
    <n v="243000"/>
    <s v="Martin Campbell"/>
    <s v="Ian Fleming"/>
    <s v="Pierce Brosnan"/>
    <s v="United Kingdom"/>
    <n v="60000000"/>
    <n v="352194034"/>
    <s v="Eon Productions"/>
    <n v="130"/>
  </r>
  <r>
    <x v="2"/>
    <x v="15"/>
    <s v="July 7, 1995 "/>
    <x v="1"/>
    <x v="0"/>
    <n v="5.8"/>
    <n v="76000"/>
    <s v="Roger Donaldson"/>
    <s v="Dennis Feldman"/>
    <s v="Natasha Henstridge"/>
    <s v="United States"/>
    <n v="35000000"/>
    <n v="113374103"/>
    <s v="Metro-Goldwyn-Mayer (MGM)"/>
    <n v="108"/>
  </r>
  <r>
    <x v="2"/>
    <x v="15"/>
    <s v="March 10, 1995 "/>
    <x v="9"/>
    <x v="0"/>
    <n v="6.6"/>
    <n v="123000"/>
    <s v="Wolfgang Petersen"/>
    <s v="Laurence Dworet"/>
    <s v="Dustin Hoffman"/>
    <s v="United States"/>
    <n v="50000000"/>
    <n v="189859560"/>
    <s v="Warner Bros."/>
    <n v="127"/>
  </r>
  <r>
    <x v="3"/>
    <x v="15"/>
    <s v="December 25, 1995 "/>
    <x v="3"/>
    <x v="0"/>
    <n v="6.8"/>
    <n v="100000"/>
    <s v="Directors"/>
    <s v="Allison Anders"/>
    <s v="Tim Roth"/>
    <s v="United States"/>
    <n v="4000000"/>
    <n v="4257354"/>
    <s v="Miramax"/>
    <n v="98"/>
  </r>
  <r>
    <x v="3"/>
    <x v="15"/>
    <s v="October 20, 1995 "/>
    <x v="4"/>
    <x v="0"/>
    <n v="6.7"/>
    <n v="52000"/>
    <s v="Allan Moyle"/>
    <s v="Carol Heikkinen"/>
    <s v="Anthony LaPaglia"/>
    <s v="United States"/>
    <n v="0"/>
    <n v="273188"/>
    <s v="Monarchy Enterprises B.V."/>
    <n v="90"/>
  </r>
  <r>
    <x v="2"/>
    <x v="15"/>
    <s v="February 10, 1995 "/>
    <x v="6"/>
    <x v="0"/>
    <n v="6.4"/>
    <n v="88000"/>
    <s v="Sam Raimi"/>
    <s v="Simon Moore"/>
    <s v="Sharon Stone"/>
    <s v="United States"/>
    <n v="32000000"/>
    <n v="18636537"/>
    <s v="TriStar Pictures"/>
    <n v="107"/>
  </r>
  <r>
    <x v="3"/>
    <x v="15"/>
    <s v="September 15, 1995 "/>
    <x v="5"/>
    <x v="0"/>
    <n v="6.2"/>
    <n v="66000"/>
    <s v="Iain Softley"/>
    <s v="Rafael Moreu"/>
    <s v="Jonny Lee Miller"/>
    <s v="United States"/>
    <n v="20000000"/>
    <n v="7563728"/>
    <s v="United Artists"/>
    <n v="105"/>
  </r>
  <r>
    <x v="6"/>
    <x v="15"/>
    <s v="February 23, 1996 "/>
    <x v="6"/>
    <x v="0"/>
    <n v="8.1"/>
    <n v="157000"/>
    <s v="Mathieu Kassovitz"/>
    <s v="Mathieu Kassovitz"/>
    <s v="Vincent Cassel"/>
    <s v="France"/>
    <n v="0"/>
    <n v="302606"/>
    <s v="Le Studio Canal+"/>
    <n v="98"/>
  </r>
  <r>
    <x v="3"/>
    <x v="15"/>
    <s v="May 26, 1995 "/>
    <x v="2"/>
    <x v="0"/>
    <n v="6.1"/>
    <n v="125000"/>
    <s v="Brad Silberling"/>
    <s v="Joseph Oriolo"/>
    <s v="Bill Pullman"/>
    <s v="United States"/>
    <n v="50000000"/>
    <n v="287928194"/>
    <s v="Universal Pictures"/>
    <n v="100"/>
  </r>
  <r>
    <x v="3"/>
    <x v="15"/>
    <s v="September 8, 1995 "/>
    <x v="5"/>
    <x v="0"/>
    <n v="6.6"/>
    <n v="30000"/>
    <s v="Beeban Kidron"/>
    <s v="Douglas Carter Beane"/>
    <s v="Wesley Snipes"/>
    <s v="United States"/>
    <n v="0"/>
    <n v="47774193"/>
    <s v="Universal Pictures"/>
    <n v="109"/>
  </r>
  <r>
    <x v="3"/>
    <x v="15"/>
    <s v="February 17, 1995 "/>
    <x v="6"/>
    <x v="0"/>
    <n v="6.6"/>
    <n v="26000"/>
    <s v="Steven Brill"/>
    <s v="Judd Apatow"/>
    <s v="Tom McGowan"/>
    <s v="United States"/>
    <n v="0"/>
    <n v="17689177"/>
    <s v="Caravan Pictures"/>
    <n v="100"/>
  </r>
  <r>
    <x v="2"/>
    <x v="15"/>
    <s v="March 31, 1995 "/>
    <x v="9"/>
    <x v="0"/>
    <n v="5.4"/>
    <n v="31000"/>
    <s v="Rachel Talalay"/>
    <s v="Alan Martin"/>
    <s v="Lori Petty"/>
    <s v="United States"/>
    <n v="25000000"/>
    <n v="4064495"/>
    <s v="Image Comics"/>
    <n v="104"/>
  </r>
  <r>
    <x v="3"/>
    <x v="15"/>
    <s v="October 20, 1995 "/>
    <x v="4"/>
    <x v="0"/>
    <n v="6.8"/>
    <n v="28000"/>
    <s v="Lesli Linka Glatter"/>
    <s v="I. Marlene King"/>
    <s v="Christina Ricci"/>
    <s v="United States"/>
    <n v="0"/>
    <n v="37591674"/>
    <s v="New Line Cinema"/>
    <n v="100"/>
  </r>
  <r>
    <x v="10"/>
    <x v="15"/>
    <s v="June 23, 1995 "/>
    <x v="0"/>
    <x v="0"/>
    <n v="6.7"/>
    <n v="175000"/>
    <s v="Mike Gabriel"/>
    <s v="Carl Binder"/>
    <s v="Mel Gibson"/>
    <s v="United States"/>
    <n v="55000000"/>
    <n v="346079773"/>
    <s v="Walt Disney Pictures"/>
    <n v="81"/>
  </r>
  <r>
    <x v="10"/>
    <x v="15"/>
    <s v="April 7, 1995 "/>
    <x v="7"/>
    <x v="0"/>
    <n v="6.9"/>
    <n v="48000"/>
    <s v="Kevin Lima"/>
    <s v="Jymn Magon"/>
    <s v="Bill Farmer"/>
    <s v="United States"/>
    <n v="18000000"/>
    <n v="35348597"/>
    <s v="Walt Disney Pictures"/>
    <n v="78"/>
  </r>
  <r>
    <x v="5"/>
    <x v="15"/>
    <s v="August 11, 1995 "/>
    <x v="8"/>
    <x v="0"/>
    <n v="6.5"/>
    <n v="50000"/>
    <s v="John N. Smith"/>
    <s v="LouAnne Johnson"/>
    <s v="Michelle Pfeiffer"/>
    <s v="United States"/>
    <n v="23000000"/>
    <n v="179519401"/>
    <s v="Hollywood Pictures"/>
    <n v="99"/>
  </r>
  <r>
    <x v="2"/>
    <x v="15"/>
    <s v="May 12, 1995 "/>
    <x v="2"/>
    <x v="0"/>
    <n v="7.3"/>
    <n v="105000"/>
    <s v="Tony Scott"/>
    <s v="Michael Schiffer"/>
    <s v="Gene Hackman"/>
    <s v="United States"/>
    <n v="53000000"/>
    <n v="157387195"/>
    <s v="Hollywood Pictures"/>
    <n v="116"/>
  </r>
  <r>
    <x v="3"/>
    <x v="15"/>
    <s v="October 6, 1995 "/>
    <x v="4"/>
    <x v="0"/>
    <n v="6.8"/>
    <n v="45000"/>
    <s v="Gus Van Sant"/>
    <s v="Joyce Maynard"/>
    <s v="Nicole Kidman"/>
    <s v="United States"/>
    <n v="20000000"/>
    <n v="21284514"/>
    <s v="Columbia Pictures"/>
    <n v="106"/>
  </r>
  <r>
    <x v="3"/>
    <x v="15"/>
    <s v="December 15, 1995 "/>
    <x v="3"/>
    <x v="0"/>
    <n v="6.3"/>
    <n v="38000"/>
    <s v="Sydney Pollack"/>
    <s v="Samuel A. Taylor"/>
    <s v="Harrison Ford"/>
    <s v="Germany"/>
    <n v="58000000"/>
    <n v="53672080"/>
    <s v="Constellation Entertainment"/>
    <n v="127"/>
  </r>
  <r>
    <x v="10"/>
    <x v="15"/>
    <s v="March 29, 1996 "/>
    <x v="9"/>
    <x v="0"/>
    <n v="8"/>
    <n v="133000"/>
    <s v="Mamoru Oshii"/>
    <s v="Shirow Masamune"/>
    <s v="Atsuko Tanaka"/>
    <s v="Japan"/>
    <n v="0"/>
    <n v="516540"/>
    <s v="Kôdansha"/>
    <n v="83"/>
  </r>
  <r>
    <x v="3"/>
    <x v="15"/>
    <s v="April 21, 1995 "/>
    <x v="7"/>
    <x v="0"/>
    <n v="6.7"/>
    <n v="95000"/>
    <s v="Jon Turteltaub"/>
    <s v="Daniel G. Sullivan"/>
    <s v="Sandra Bullock"/>
    <s v="United States"/>
    <n v="17000000"/>
    <n v="182057016"/>
    <s v="Hollywood Pictures"/>
    <n v="103"/>
  </r>
  <r>
    <x v="3"/>
    <x v="15"/>
    <s v="October 20, 1995 "/>
    <x v="4"/>
    <x v="0"/>
    <n v="6.9"/>
    <n v="78000"/>
    <s v="Barry Sonnenfeld"/>
    <s v="Elmore Leonard"/>
    <s v="Gene Hackman"/>
    <s v="United States"/>
    <n v="30250000"/>
    <n v="115101622"/>
    <s v="Metro-Goldwyn-Mayer (MGM)"/>
    <n v="105"/>
  </r>
  <r>
    <x v="1"/>
    <x v="15"/>
    <s v="March 31, 1995 "/>
    <x v="9"/>
    <x v="0"/>
    <n v="7.1"/>
    <n v="79000"/>
    <s v="Peter Segal"/>
    <s v="Bonnie Turner"/>
    <s v="Chris Farley"/>
    <s v="United States"/>
    <n v="0"/>
    <n v="32679899"/>
    <s v="Broadway Pictures"/>
    <n v="97"/>
  </r>
  <r>
    <x v="3"/>
    <x v="15"/>
    <s v="August 4, 1995 "/>
    <x v="8"/>
    <x v="0"/>
    <n v="6.8"/>
    <n v="119000"/>
    <s v="Chris Noonan"/>
    <s v="Dick King-Smith"/>
    <s v="James Cromwell"/>
    <s v="Australia"/>
    <n v="30000000"/>
    <n v="254134910"/>
    <s v="Universal Pictures"/>
    <n v="91"/>
  </r>
  <r>
    <x v="6"/>
    <x v="15"/>
    <s v="February 2, 1996 "/>
    <x v="6"/>
    <x v="0"/>
    <n v="7.5"/>
    <n v="90000"/>
    <s v="Tim Robbins"/>
    <s v="Helen Prejean"/>
    <s v="Susan Sarandon"/>
    <s v="United Kingdom"/>
    <n v="11000000"/>
    <n v="39363635"/>
    <s v="Havoc"/>
    <n v="122"/>
  </r>
  <r>
    <x v="3"/>
    <x v="15"/>
    <s v="February 17, 1995 "/>
    <x v="6"/>
    <x v="0"/>
    <n v="6.1"/>
    <n v="21000"/>
    <s v="Betty Thomas"/>
    <s v="Sherwood Schwartz"/>
    <s v="Shelley Long"/>
    <s v="United States"/>
    <n v="12000000"/>
    <n v="46576136"/>
    <s v="Paramount Pictures"/>
    <n v="90"/>
  </r>
  <r>
    <x v="2"/>
    <x v="15"/>
    <s v="May 26, 1995 "/>
    <x v="2"/>
    <x v="0"/>
    <n v="5.7"/>
    <n v="68000"/>
    <s v="Robert Longo"/>
    <s v="William Gibson"/>
    <s v="Keanu Reeves"/>
    <s v="Canada"/>
    <n v="26000000"/>
    <n v="19075720"/>
    <s v="TriStar Pictures"/>
    <n v="96"/>
  </r>
  <r>
    <x v="2"/>
    <x v="15"/>
    <s v="February 17, 1995 "/>
    <x v="6"/>
    <x v="0"/>
    <n v="6.4"/>
    <n v="25000"/>
    <s v="Arne Glimcher"/>
    <s v="John Katzenbach"/>
    <s v="Sean Connery"/>
    <s v="United States"/>
    <n v="0"/>
    <n v="36853222"/>
    <s v="Warner Bros."/>
    <n v="102"/>
  </r>
  <r>
    <x v="0"/>
    <x v="15"/>
    <s v="June 2, 1995 "/>
    <x v="0"/>
    <x v="0"/>
    <n v="7.6"/>
    <n v="76000"/>
    <s v="Clint Eastwood"/>
    <s v="Richard LaGravenese"/>
    <s v="Clint Eastwood"/>
    <s v="United States"/>
    <n v="24000000"/>
    <n v="182016617"/>
    <s v="Warner Bros."/>
    <n v="135"/>
  </r>
  <r>
    <x v="2"/>
    <x v="15"/>
    <s v="October 13, 1995 "/>
    <x v="4"/>
    <x v="0"/>
    <n v="7.2"/>
    <n v="68000"/>
    <s v="Kathryn Bigelow"/>
    <s v="James Cameron"/>
    <s v="Ralph Fiennes"/>
    <s v="United States"/>
    <n v="42000000"/>
    <n v="7959291"/>
    <s v="Lightstorm Entertainment"/>
    <n v="145"/>
  </r>
  <r>
    <x v="2"/>
    <x v="15"/>
    <s v="December 22, 1995 "/>
    <x v="3"/>
    <x v="0"/>
    <n v="5.7"/>
    <n v="27000"/>
    <s v="Renny Harlin"/>
    <s v="Michael Frost Beckner"/>
    <s v="Geena Davis"/>
    <s v="France"/>
    <n v="98000000"/>
    <n v="10017322"/>
    <s v="Beckner/Gorman Productions"/>
    <n v="124"/>
  </r>
  <r>
    <x v="2"/>
    <x v="15"/>
    <s v="June 30, 1995 "/>
    <x v="0"/>
    <x v="0"/>
    <n v="5.6"/>
    <n v="112000"/>
    <s v="Danny Cannon"/>
    <s v="John Wagner"/>
    <s v="Sylvester Stallone"/>
    <s v="United States"/>
    <n v="90000000"/>
    <n v="113493481"/>
    <s v="Hollywood Pictures"/>
    <n v="96"/>
  </r>
  <r>
    <x v="7"/>
    <x v="15"/>
    <s v="December 15, 1995 "/>
    <x v="3"/>
    <x v="0"/>
    <n v="7.5"/>
    <n v="66000"/>
    <s v="Marc Caro"/>
    <s v="Gilles Adrien"/>
    <s v="Ron Perlman"/>
    <s v="France"/>
    <n v="18000000"/>
    <n v="1781465"/>
    <s v="Constellation"/>
    <n v="112"/>
  </r>
  <r>
    <x v="0"/>
    <x v="15"/>
    <s v="October 27, 1995 "/>
    <x v="4"/>
    <x v="0"/>
    <n v="6.6"/>
    <n v="56000"/>
    <s v="Jon Amiel"/>
    <s v="Ann Biderman"/>
    <s v="Sigourney Weaver"/>
    <s v="United States"/>
    <n v="20000000"/>
    <n v="32051917"/>
    <s v="New Regency Productions"/>
    <n v="123"/>
  </r>
  <r>
    <x v="1"/>
    <x v="15"/>
    <s v="March 24, 1995 "/>
    <x v="9"/>
    <x v="0"/>
    <n v="6.3"/>
    <n v="32000"/>
    <s v="Nick Castle"/>
    <s v="Joe Connelly"/>
    <s v="Damon Wayans"/>
    <s v="United States"/>
    <n v="0"/>
    <n v="30112050"/>
    <s v="Universal Pictures"/>
    <n v="95"/>
  </r>
  <r>
    <x v="0"/>
    <x v="15"/>
    <s v="October 27, 1995 "/>
    <x v="4"/>
    <x v="0"/>
    <n v="6.6"/>
    <n v="29000"/>
    <s v="Victor Salva"/>
    <s v="Victor Salva"/>
    <s v="Mary Steenburgen"/>
    <s v="United States"/>
    <n v="9500000"/>
    <n v="30862156"/>
    <s v="Caravan Pictures"/>
    <n v="111"/>
  </r>
  <r>
    <x v="0"/>
    <x v="15"/>
    <s v="May 19, 1995 "/>
    <x v="2"/>
    <x v="0"/>
    <n v="7.7"/>
    <n v="33000"/>
    <s v="Alfonso Cuarón"/>
    <s v="Frances Hodgson Burnett"/>
    <s v="Liesel Matthews"/>
    <s v="United States"/>
    <n v="17000000"/>
    <n v="10015449"/>
    <s v="Warner Bros."/>
    <n v="97"/>
  </r>
  <r>
    <x v="3"/>
    <x v="15"/>
    <s v="November 17, 1995 "/>
    <x v="10"/>
    <x v="0"/>
    <n v="6.8"/>
    <n v="54000"/>
    <s v="Rob Reiner"/>
    <s v="Aaron Sorkin"/>
    <s v="Michael Douglas"/>
    <s v="United States"/>
    <n v="62000000"/>
    <n v="107879496"/>
    <s v="Universal Pictures"/>
    <n v="114"/>
  </r>
  <r>
    <x v="2"/>
    <x v="15"/>
    <s v="July 14, 1995 "/>
    <x v="1"/>
    <x v="0"/>
    <n v="5.5"/>
    <n v="45000"/>
    <s v="Geoff Murphy"/>
    <s v="Richard Hatem"/>
    <s v="Steven Seagal"/>
    <s v="United States"/>
    <n v="60000000"/>
    <n v="104324083"/>
    <s v="Warner Bros."/>
    <n v="100"/>
  </r>
  <r>
    <x v="6"/>
    <x v="15"/>
    <s v="January 11, 1995 "/>
    <x v="11"/>
    <x v="0"/>
    <n v="6.5"/>
    <n v="19000"/>
    <s v="John Singleton"/>
    <s v="John Singleton"/>
    <s v="Omar Epps"/>
    <s v="United States"/>
    <n v="0"/>
    <n v="38290723"/>
    <s v="Columbia Pictures"/>
    <n v="127"/>
  </r>
  <r>
    <x v="0"/>
    <x v="15"/>
    <s v="January 19, 1996 "/>
    <x v="11"/>
    <x v="0"/>
    <n v="7.3"/>
    <n v="36000"/>
    <s v="Stephen Herek"/>
    <s v="Patrick Sheane Duncan"/>
    <s v="Richard Dreyfuss"/>
    <s v="United States"/>
    <n v="23000000"/>
    <n v="106269971"/>
    <s v="Hollywood Pictures"/>
    <n v="143"/>
  </r>
  <r>
    <x v="2"/>
    <x v="15"/>
    <s v="September 1, 1995 "/>
    <x v="5"/>
    <x v="0"/>
    <n v="6.5"/>
    <n v="30000"/>
    <s v="Gregory Widen"/>
    <s v="Gregory Widen"/>
    <s v="Christopher Walken"/>
    <s v="United States"/>
    <n v="8000000"/>
    <n v="16115878"/>
    <s v="First Look International"/>
    <n v="98"/>
  </r>
  <r>
    <x v="1"/>
    <x v="15"/>
    <s v="May 10, 1996 "/>
    <x v="2"/>
    <x v="0"/>
    <n v="7.6"/>
    <n v="92000"/>
    <s v="Jim Jarmusch"/>
    <s v="Jim Jarmusch"/>
    <s v="Johnny Depp"/>
    <s v="United States"/>
    <n v="9000000"/>
    <n v="1037847"/>
    <s v="Pandora Filmproduktion"/>
    <n v="121"/>
  </r>
  <r>
    <x v="1"/>
    <x v="15"/>
    <s v="November 10, 1995 "/>
    <x v="10"/>
    <x v="0"/>
    <n v="6.4"/>
    <n v="206000"/>
    <s v="Steve Oedekerk"/>
    <s v="Jack Bernstein"/>
    <s v="Jim Carrey"/>
    <s v="United States"/>
    <n v="30000000"/>
    <n v="212385533"/>
    <s v="Morgan Creek Entertainment"/>
    <n v="90"/>
  </r>
  <r>
    <x v="6"/>
    <x v="15"/>
    <s v="March 24, 1995 "/>
    <x v="9"/>
    <x v="0"/>
    <n v="7.4"/>
    <n v="41000"/>
    <s v="Taylor Hackford"/>
    <s v="Stephen King"/>
    <s v="Kathy Bates"/>
    <s v="United States"/>
    <n v="0"/>
    <n v="24361867"/>
    <s v="Castle Rock Entertainment"/>
    <n v="132"/>
  </r>
  <r>
    <x v="2"/>
    <x v="15"/>
    <s v="July 7, 1995 "/>
    <x v="1"/>
    <x v="0"/>
    <n v="6"/>
    <n v="70000"/>
    <s v="Jerry Zucker"/>
    <s v="Lorne Cameron"/>
    <s v="Sean Connery"/>
    <s v="United States"/>
    <n v="55000000"/>
    <n v="127600435"/>
    <s v="Columbia Pictures"/>
    <n v="134"/>
  </r>
  <r>
    <x v="6"/>
    <x v="15"/>
    <s v="October 13, 1995 "/>
    <x v="4"/>
    <x v="0"/>
    <n v="5.3"/>
    <n v="12000"/>
    <s v="William Friedkin"/>
    <s v="Joe Eszterhas"/>
    <s v="David Caruso"/>
    <s v="United States"/>
    <n v="50000000"/>
    <n v="9851610"/>
    <s v="Paramount Pictures"/>
    <n v="95"/>
  </r>
  <r>
    <x v="3"/>
    <x v="15"/>
    <s v="September 29, 1995 "/>
    <x v="5"/>
    <x v="0"/>
    <n v="5.6"/>
    <n v="9500"/>
    <s v="Holly Goldberg Sloan"/>
    <s v="Holly Goldberg Sloan"/>
    <s v="Steve Guttenberg"/>
    <s v="United States"/>
    <n v="12000000"/>
    <n v="17736619"/>
    <s v="Caravan Pictures"/>
    <n v="100"/>
  </r>
  <r>
    <x v="2"/>
    <x v="15"/>
    <s v="August 4, 1995 "/>
    <x v="8"/>
    <x v="0"/>
    <n v="5.6"/>
    <n v="29000"/>
    <s v="Brett Leonard"/>
    <s v="Eric Bernt"/>
    <s v="Denzel Washington"/>
    <s v="United States"/>
    <n v="30000000"/>
    <n v="24047675"/>
    <s v="Paramount Pictures"/>
    <n v="106"/>
  </r>
  <r>
    <x v="4"/>
    <x v="15"/>
    <s v="September 29, 1995 "/>
    <x v="5"/>
    <x v="0"/>
    <n v="4.8"/>
    <n v="32000"/>
    <s v="Joe Chappelle"/>
    <s v="Debra Hill"/>
    <s v="Donald Pleasence"/>
    <s v="United States"/>
    <n v="5000000"/>
    <n v="15116634"/>
    <s v="Halloween VI Productions"/>
    <n v="87"/>
  </r>
  <r>
    <x v="3"/>
    <x v="15"/>
    <s v="December 8, 1995 "/>
    <x v="3"/>
    <x v="0"/>
    <n v="6.1"/>
    <n v="36000"/>
    <s v="Charles Shyer"/>
    <s v="Albert Hackett"/>
    <s v="Steve Martin"/>
    <s v="United States"/>
    <n v="30000000"/>
    <n v="76594107"/>
    <s v="Sandollar Productions"/>
    <n v="106"/>
  </r>
  <r>
    <x v="2"/>
    <x v="15"/>
    <s v="October 6, 1995 "/>
    <x v="4"/>
    <x v="0"/>
    <n v="6.3"/>
    <n v="79000"/>
    <s v="Richard Donner"/>
    <s v="Lilly Wachowski"/>
    <s v="Sylvester Stallone"/>
    <s v="France"/>
    <n v="50000000"/>
    <n v="30303072"/>
    <s v="Warner Bros."/>
    <n v="132"/>
  </r>
  <r>
    <x v="3"/>
    <x v="15"/>
    <s v="May 5, 1995 "/>
    <x v="2"/>
    <x v="0"/>
    <n v="6.6"/>
    <n v="48000"/>
    <s v="Lawrence Kasdan"/>
    <s v="Adam Brooks"/>
    <s v="Meg Ryan"/>
    <s v="United Kingdom"/>
    <n v="0"/>
    <n v="101982854"/>
    <s v="Polygram Filmed Entertainment"/>
    <n v="111"/>
  </r>
  <r>
    <x v="0"/>
    <x v="15"/>
    <s v="August 11, 1995 "/>
    <x v="8"/>
    <x v="0"/>
    <n v="6.7"/>
    <n v="32000"/>
    <s v="Alfonso Arau"/>
    <s v="Robert Mark Kamen"/>
    <s v="Keanu Reeves"/>
    <s v="United States"/>
    <n v="20000000"/>
    <n v="50008143"/>
    <s v="Twentieth Century Fox"/>
    <n v="102"/>
  </r>
  <r>
    <x v="3"/>
    <x v="15"/>
    <s v="November 17, 1995 "/>
    <x v="10"/>
    <x v="0"/>
    <n v="5.9"/>
    <n v="21000"/>
    <s v="Andy Tennant"/>
    <s v="Deborah Dean Davis"/>
    <s v="Kirstie Alley"/>
    <s v="United States"/>
    <n v="0"/>
    <n v="19474589"/>
    <s v="Dualstar Productions"/>
    <n v="101"/>
  </r>
  <r>
    <x v="1"/>
    <x v="15"/>
    <s v="April 14, 1995 "/>
    <x v="7"/>
    <x v="0"/>
    <n v="6.9"/>
    <n v="41000"/>
    <s v="Michael Caton-Jones"/>
    <s v="Alan Sharp"/>
    <s v="Liam Neeson"/>
    <s v="United Kingdom"/>
    <n v="28000000"/>
    <n v="31596911"/>
    <s v="United Artists"/>
    <n v="139"/>
  </r>
  <r>
    <x v="2"/>
    <x v="15"/>
    <s v="October 6, 1995 "/>
    <x v="4"/>
    <x v="0"/>
    <n v="6.9"/>
    <n v="21000"/>
    <s v="Albert Hughes"/>
    <s v="Allen Hughes"/>
    <s v="Larenz Tate"/>
    <s v="United States"/>
    <n v="10000000"/>
    <n v="24147179"/>
    <s v="Caravan Pictures"/>
    <n v="119"/>
  </r>
  <r>
    <x v="3"/>
    <x v="15"/>
    <s v="August 18, 1995 "/>
    <x v="8"/>
    <x v="0"/>
    <n v="5.8"/>
    <n v="5500"/>
    <s v="Melanie Mayron"/>
    <s v="Ann M. Martin"/>
    <s v="Schuyler Fisk"/>
    <s v="United States"/>
    <n v="6500000"/>
    <n v="9685976"/>
    <s v="Beacon Communications"/>
    <n v="94"/>
  </r>
  <r>
    <x v="3"/>
    <x v="15"/>
    <s v="December 22, 1995 "/>
    <x v="3"/>
    <x v="0"/>
    <n v="6"/>
    <n v="10000"/>
    <s v="Forest Whitaker"/>
    <s v="Terry McMillan"/>
    <s v="Whitney Houston"/>
    <s v="United States"/>
    <n v="16000000"/>
    <n v="81452156"/>
    <s v="Twentieth Century Fox"/>
    <n v="124"/>
  </r>
  <r>
    <x v="3"/>
    <x v="15"/>
    <s v="May 24, 1996 "/>
    <x v="2"/>
    <x v="0"/>
    <n v="7.4"/>
    <n v="33000"/>
    <s v="Todd Solondz"/>
    <s v="Todd Solondz"/>
    <s v="Heather Matarazzo"/>
    <s v="United States"/>
    <n v="800000"/>
    <n v="4569019"/>
    <s v="Suburban Pictures"/>
    <n v="88"/>
  </r>
  <r>
    <x v="0"/>
    <x v="15"/>
    <s v="July 14, 1995 "/>
    <x v="1"/>
    <x v="0"/>
    <n v="6"/>
    <n v="27000"/>
    <s v="Frank Oz"/>
    <s v="Lynne Reid Banks"/>
    <s v="Hal Scardino"/>
    <s v="United States"/>
    <n v="45000000"/>
    <n v="35656131"/>
    <s v="Columbia Pictures"/>
    <n v="96"/>
  </r>
  <r>
    <x v="2"/>
    <x v="15"/>
    <s v="February 23, 1996 "/>
    <x v="6"/>
    <x v="0"/>
    <n v="6.8"/>
    <n v="40000"/>
    <s v="Stanley Tong"/>
    <s v="Edward Tang"/>
    <s v="Jackie Chan"/>
    <s v="Hong Kong"/>
    <n v="7500000"/>
    <n v="32392047"/>
    <s v="Golden Harvest Company"/>
    <n v="87"/>
  </r>
  <r>
    <x v="6"/>
    <x v="15"/>
    <s v="September 29, 1995 "/>
    <x v="5"/>
    <x v="0"/>
    <n v="6.7"/>
    <n v="18000"/>
    <s v="Carl Franklin"/>
    <s v="Walter Mosley"/>
    <s v="Denzel Washington"/>
    <s v="United States"/>
    <n v="27000000"/>
    <n v="16140822"/>
    <s v="TriStar Pictures"/>
    <n v="102"/>
  </r>
  <r>
    <x v="3"/>
    <x v="15"/>
    <s v="October 6, 1995 "/>
    <x v="4"/>
    <x v="0"/>
    <n v="6.3"/>
    <n v="11000"/>
    <s v="Jocelyn Moorhouse"/>
    <s v="Whitney Otto"/>
    <s v="Winona Ryder"/>
    <s v="United States"/>
    <n v="10000000"/>
    <n v="41200020"/>
    <s v="Universal Pictures"/>
    <n v="117"/>
  </r>
  <r>
    <x v="3"/>
    <x v="15"/>
    <s v="October 6, 1995 "/>
    <x v="4"/>
    <x v="0"/>
    <n v="6.8"/>
    <n v="13000"/>
    <s v="Noah Baumbach"/>
    <s v="Noah Baumbach"/>
    <s v="Josh Hamilton"/>
    <s v="United States"/>
    <n v="0"/>
    <n v="718490"/>
    <s v="Trimark Pictures"/>
    <n v="96"/>
  </r>
  <r>
    <x v="2"/>
    <x v="15"/>
    <s v="January 13, 1995 "/>
    <x v="11"/>
    <x v="0"/>
    <n v="6.7"/>
    <n v="22000"/>
    <s v="Ernest R. Dickerson"/>
    <s v="Ethan Reiff"/>
    <s v="Billy Zane"/>
    <s v="United States"/>
    <n v="13000000"/>
    <n v="21089146"/>
    <s v="Universal Pictures"/>
    <n v="92"/>
  </r>
  <r>
    <x v="2"/>
    <x v="15"/>
    <s v="July 28, 1995 "/>
    <x v="1"/>
    <x v="0"/>
    <n v="5.9"/>
    <n v="62000"/>
    <s v="Irwin Winkler"/>
    <s v="John Brancato"/>
    <s v="Sandra Bullock"/>
    <s v="United States"/>
    <n v="22000000"/>
    <n v="110627965"/>
    <s v="Columbia Pictures"/>
    <n v="114"/>
  </r>
  <r>
    <x v="3"/>
    <x v="15"/>
    <s v="July 21, 1995 "/>
    <x v="1"/>
    <x v="0"/>
    <n v="7.5"/>
    <n v="17000"/>
    <s v="Tom DiCillo"/>
    <s v="Tom DiCillo"/>
    <s v="Steve Buscemi"/>
    <s v="United States"/>
    <n v="500000"/>
    <n v="1111790"/>
    <s v="JDI Productions"/>
    <n v="90"/>
  </r>
  <r>
    <x v="3"/>
    <x v="15"/>
    <s v="December 22, 1995 "/>
    <x v="3"/>
    <x v="0"/>
    <n v="5.9"/>
    <n v="40000"/>
    <s v="Mel Brooks"/>
    <s v="Mel Brooks"/>
    <s v="Leslie Nielsen"/>
    <s v="France"/>
    <n v="30000000"/>
    <n v="10772144"/>
    <s v="Gaumont"/>
    <n v="88"/>
  </r>
  <r>
    <x v="1"/>
    <x v="15"/>
    <s v="December 22, 1995 "/>
    <x v="3"/>
    <x v="0"/>
    <n v="5.5"/>
    <n v="10000"/>
    <s v="Peter Hewitt"/>
    <s v="Mark Twain"/>
    <s v="Jonathan Taylor Thomas"/>
    <s v="United States"/>
    <n v="0"/>
    <n v="23920048"/>
    <s v="Walt Disney Pictures"/>
    <n v="97"/>
  </r>
  <r>
    <x v="4"/>
    <x v="15"/>
    <s v="April 28, 1995 "/>
    <x v="7"/>
    <x v="0"/>
    <n v="5.7"/>
    <n v="30000"/>
    <s v="John Carpenter"/>
    <s v="John Wyndham"/>
    <s v="Christopher Reeve"/>
    <s v="United States"/>
    <n v="22000000"/>
    <n v="9418365"/>
    <s v="Universal Pictures"/>
    <n v="98"/>
  </r>
  <r>
    <x v="2"/>
    <x v="15"/>
    <s v="December 1, 1995 "/>
    <x v="3"/>
    <x v="0"/>
    <n v="5.9"/>
    <n v="6600"/>
    <s v="Walter Hill"/>
    <s v="Peter Dexter"/>
    <s v="Jeff Bridges"/>
    <s v="United States"/>
    <n v="30000000"/>
    <n v="2193982"/>
    <s v="The Zanuck Company"/>
    <n v="98"/>
  </r>
  <r>
    <x v="3"/>
    <x v="15"/>
    <s v="December 22, 1995 "/>
    <x v="3"/>
    <x v="0"/>
    <n v="6.7"/>
    <n v="25000"/>
    <s v="Howard Deutch"/>
    <s v="Mark Steven Johnson"/>
    <s v="Walter Matthau"/>
    <s v="United States"/>
    <n v="25000000"/>
    <n v="71518503"/>
    <s v="Lancaster Gate"/>
    <n v="101"/>
  </r>
  <r>
    <x v="3"/>
    <x v="15"/>
    <s v="February 3, 1995 "/>
    <x v="6"/>
    <x v="0"/>
    <n v="6.5"/>
    <n v="12000"/>
    <s v="Herbert Ross"/>
    <s v="Don Roos"/>
    <s v="Whoopi Goldberg"/>
    <s v="United States"/>
    <n v="21000000"/>
    <n v="23440188"/>
    <s v="Alcor Films"/>
    <n v="115"/>
  </r>
  <r>
    <x v="6"/>
    <x v="15"/>
    <s v="May 24, 1995 "/>
    <x v="2"/>
    <x v="0"/>
    <n v="6.4"/>
    <n v="7400"/>
    <s v="Rusty Cundieff"/>
    <s v="Rusty Cundieff"/>
    <s v="Clarence Williams III"/>
    <s v="United States"/>
    <n v="6000000"/>
    <n v="11837928"/>
    <s v="40 Acres &amp; A Mule Filmworks"/>
    <n v="98"/>
  </r>
  <r>
    <x v="2"/>
    <x v="15"/>
    <s v="November 22, 1995 "/>
    <x v="10"/>
    <x v="0"/>
    <n v="5.7"/>
    <n v="39000"/>
    <s v="Joseph Ruben"/>
    <s v="Doug Richardson"/>
    <s v="Wesley Snipes"/>
    <s v="United States"/>
    <n v="68000000"/>
    <n v="35431113"/>
    <s v="Columbia Pictures"/>
    <n v="110"/>
  </r>
  <r>
    <x v="4"/>
    <x v="15"/>
    <s v="March 17, 1995 "/>
    <x v="9"/>
    <x v="0"/>
    <n v="5.3"/>
    <n v="11000"/>
    <s v="Bill Condon"/>
    <s v="Clive Barker"/>
    <s v="Tony Todd"/>
    <s v="United States"/>
    <n v="6000000"/>
    <n v="13940383"/>
    <s v="PolyGram Filmed Entertainment"/>
    <n v="95"/>
  </r>
  <r>
    <x v="0"/>
    <x v="15"/>
    <s v="November 16, 1995 "/>
    <x v="10"/>
    <x v="0"/>
    <n v="6.3"/>
    <n v="13000"/>
    <s v="Sean Penn"/>
    <s v="Sean Penn"/>
    <s v="Jack Nicholson"/>
    <s v="United States"/>
    <n v="9000000"/>
    <n v="868979"/>
    <s v="Miramax"/>
    <n v="111"/>
  </r>
  <r>
    <x v="3"/>
    <x v="15"/>
    <s v="March 3, 1995 "/>
    <x v="9"/>
    <x v="0"/>
    <n v="5.2"/>
    <n v="8900"/>
    <s v="James Orr"/>
    <s v="David E. Peckinpah"/>
    <s v="Chevy Chase"/>
    <s v="United States"/>
    <n v="0"/>
    <n v="40070995"/>
    <s v="All Girl Productions"/>
    <n v="96"/>
  </r>
  <r>
    <x v="5"/>
    <x v="15"/>
    <s v="January 5, 1996 "/>
    <x v="11"/>
    <x v="0"/>
    <n v="7.1"/>
    <n v="29000"/>
    <s v="Oliver Stone"/>
    <s v="Stephen J. Rivele"/>
    <s v="Anthony Hopkins"/>
    <s v="United States"/>
    <n v="44000000"/>
    <n v="13681765"/>
    <s v="Cinergi Pictures Entertainment"/>
    <n v="192"/>
  </r>
  <r>
    <x v="7"/>
    <x v="15"/>
    <s v="March 3, 1995 "/>
    <x v="9"/>
    <x v="0"/>
    <n v="5.3"/>
    <n v="6400"/>
    <s v="Brett Leonard"/>
    <s v="Dean R. Koontz"/>
    <s v="Jeff Goldblum"/>
    <s v="United States"/>
    <n v="15000000"/>
    <n v="12201255"/>
    <s v="TriStar Pictures"/>
    <n v="106"/>
  </r>
  <r>
    <x v="0"/>
    <x v="15"/>
    <s v="November 17, 1995 "/>
    <x v="10"/>
    <x v="0"/>
    <n v="6.5"/>
    <n v="6700"/>
    <s v="Patricia Rozema"/>
    <s v="Patricia Rozema"/>
    <s v="Pascale Bussières"/>
    <s v="Canada"/>
    <n v="0"/>
    <n v="919671"/>
    <s v="Alliance Communications Corporation"/>
    <n v="94"/>
  </r>
  <r>
    <x v="3"/>
    <x v="15"/>
    <s v="June 20, 1997 "/>
    <x v="0"/>
    <x v="0"/>
    <n v="8.1"/>
    <n v="56000"/>
    <s v="Emir Kusturica"/>
    <s v="Dusan Kovacevic"/>
    <s v="Predrag 'Miki' Manojlovic"/>
    <s v="Federal Republic of Yugoslavia"/>
    <n v="14000000"/>
    <n v="171082"/>
    <s v="CiBy 2000"/>
    <n v="167"/>
  </r>
  <r>
    <x v="3"/>
    <x v="15"/>
    <s v="November 10, 1995 "/>
    <x v="10"/>
    <x v="0"/>
    <n v="7"/>
    <n v="39000"/>
    <s v="Woody Allen"/>
    <s v="Woody Allen"/>
    <s v="Woody Allen"/>
    <s v="United States"/>
    <n v="15000000"/>
    <n v="6468498"/>
    <s v="Sweetland Films"/>
    <n v="95"/>
  </r>
  <r>
    <x v="10"/>
    <x v="15"/>
    <s v="December 22, 1995 "/>
    <x v="3"/>
    <x v="0"/>
    <n v="7.1"/>
    <n v="41000"/>
    <s v="Simon Wells"/>
    <s v="Cliff Ruby"/>
    <s v="Kevin Bacon"/>
    <s v="United States"/>
    <n v="0"/>
    <n v="11349090"/>
    <s v="Amblimation"/>
    <n v="78"/>
  </r>
  <r>
    <x v="5"/>
    <x v="15"/>
    <s v="November 3, 1995 "/>
    <x v="10"/>
    <x v="0"/>
    <n v="6.5"/>
    <n v="14000"/>
    <s v="Agnieszka Holland"/>
    <s v="Christopher Hampton"/>
    <s v="Leonardo DiCaprio"/>
    <s v="United Kingdom"/>
    <n v="8000000"/>
    <n v="340139"/>
    <s v="FIT Productions"/>
    <n v="111"/>
  </r>
  <r>
    <x v="2"/>
    <x v="15"/>
    <s v="November 3, 1995 "/>
    <x v="10"/>
    <x v="0"/>
    <n v="4.3"/>
    <n v="12000"/>
    <s v="Andrew Sipes"/>
    <s v="Paula Gosling"/>
    <s v="William Baldwin"/>
    <s v="United States"/>
    <n v="50000000"/>
    <n v="11534477"/>
    <s v="Warner Bros."/>
    <n v="91"/>
  </r>
  <r>
    <x v="4"/>
    <x v="15"/>
    <s v="August 25, 1995 "/>
    <x v="8"/>
    <x v="0"/>
    <n v="6.1"/>
    <n v="15000"/>
    <s v="Clive Barker"/>
    <s v="Clive Barker"/>
    <s v="Scott Bakula"/>
    <s v="United States"/>
    <n v="12000000"/>
    <n v="13294422"/>
    <s v="Seraphim Films"/>
    <n v="109"/>
  </r>
  <r>
    <x v="0"/>
    <x v="15"/>
    <s v="October 13, 1995 "/>
    <x v="4"/>
    <x v="0"/>
    <n v="5.3"/>
    <n v="15000"/>
    <s v="Roland Joffé"/>
    <s v="Nathaniel Hawthorne"/>
    <s v="Demi Moore"/>
    <s v="United States"/>
    <n v="46000000"/>
    <n v="10382407"/>
    <s v="Allied Stars Ltd."/>
    <n v="135"/>
  </r>
  <r>
    <x v="2"/>
    <x v="15"/>
    <s v="November 22, 1995 "/>
    <x v="10"/>
    <x v="0"/>
    <n v="6.3"/>
    <n v="40000"/>
    <s v="John Badham"/>
    <s v="Patrick Sheane Duncan"/>
    <s v="Johnny Depp"/>
    <s v="United States"/>
    <n v="33000000"/>
    <n v="8175346"/>
    <s v="Paramount Pictures"/>
    <n v="90"/>
  </r>
  <r>
    <x v="1"/>
    <x v="15"/>
    <s v="September 8, 1995 "/>
    <x v="5"/>
    <x v="0"/>
    <n v="5.7"/>
    <n v="5500"/>
    <s v="Kelly Makin"/>
    <s v="Roger Kumble"/>
    <s v="Matt Frewer"/>
    <s v="Canada"/>
    <n v="0"/>
    <n v="4686937"/>
    <s v="1992 Number Four Limited Partnership"/>
    <n v="91"/>
  </r>
  <r>
    <x v="1"/>
    <x v="15"/>
    <s v="July 19, 1995 "/>
    <x v="1"/>
    <x v="0"/>
    <n v="5.0999999999999996"/>
    <n v="17000"/>
    <s v="Dwight H. Little"/>
    <s v="Keith Walker"/>
    <s v="Jason James Richter"/>
    <s v="France"/>
    <n v="0"/>
    <n v="30077111"/>
    <s v="Warner Bros. Family Entertainment"/>
    <n v="95"/>
  </r>
  <r>
    <x v="6"/>
    <x v="15"/>
    <s v="December 1, 1995 "/>
    <x v="3"/>
    <x v="0"/>
    <n v="6.8"/>
    <n v="27000"/>
    <s v="Gary Fleder"/>
    <s v="Scott Rosenberg"/>
    <s v="Andy Garcia"/>
    <s v="United States"/>
    <n v="7000000"/>
    <n v="529766"/>
    <s v="Miramax"/>
    <n v="115"/>
  </r>
  <r>
    <x v="3"/>
    <x v="15"/>
    <s v="October 27, 1995 "/>
    <x v="4"/>
    <x v="0"/>
    <n v="6.1"/>
    <n v="14000"/>
    <s v="Gregg Araki"/>
    <s v="Gregg Araki"/>
    <s v="James Duval"/>
    <s v="United States"/>
    <n v="0"/>
    <n v="284785"/>
    <s v="Union Générale Cinématographique (UGC)"/>
    <n v="83"/>
  </r>
  <r>
    <x v="3"/>
    <x v="15"/>
    <s v="July 12, 1995 "/>
    <x v="1"/>
    <x v="0"/>
    <n v="5.5"/>
    <n v="36000"/>
    <s v="Chris Columbus"/>
    <s v="Patrick Braoudé"/>
    <s v="Hugh Grant"/>
    <s v="United States"/>
    <n v="0"/>
    <n v="138510230"/>
    <s v="Twentieth Century Fox"/>
    <n v="103"/>
  </r>
  <r>
    <x v="0"/>
    <x v="15"/>
    <s v="June 30, 1995 "/>
    <x v="0"/>
    <x v="0"/>
    <n v="7.2"/>
    <n v="14000"/>
    <s v="Todd Haynes"/>
    <s v="Todd Haynes"/>
    <s v="Julianne Moore"/>
    <s v="United Kingdom"/>
    <n v="1000000"/>
    <n v="512245"/>
    <s v="American Playhouse Theatrical Films"/>
    <n v="119"/>
  </r>
  <r>
    <x v="2"/>
    <x v="15"/>
    <s v="December 22, 1995 "/>
    <x v="3"/>
    <x v="0"/>
    <n v="5.8"/>
    <n v="33000"/>
    <s v="Peter Hyams"/>
    <s v="Karen Elise Baldwin"/>
    <s v="Jean-Claude Van Damme"/>
    <s v="United States"/>
    <n v="35000000"/>
    <n v="64350171"/>
    <s v="Universal Pictures"/>
    <n v="111"/>
  </r>
  <r>
    <x v="0"/>
    <x v="15"/>
    <s v="April 7, 1995 "/>
    <x v="7"/>
    <x v="0"/>
    <n v="6.6"/>
    <n v="8100"/>
    <s v="Pat O'Connor"/>
    <s v="Andrew Davies"/>
    <s v="Chris O'Donnell"/>
    <s v="Ireland"/>
    <n v="0"/>
    <n v="23389975"/>
    <s v="Price Entertainment"/>
    <n v="103"/>
  </r>
  <r>
    <x v="3"/>
    <x v="15"/>
    <s v="September 22, 1995 "/>
    <x v="5"/>
    <x v="0"/>
    <n v="5.9"/>
    <n v="16000"/>
    <s v="Michael Moore"/>
    <s v="Michael Moore"/>
    <s v="John Candy"/>
    <s v="United States"/>
    <n v="11000000"/>
    <n v="163971"/>
    <s v="Dog Eat Dog Films"/>
    <n v="91"/>
  </r>
  <r>
    <x v="4"/>
    <x v="15"/>
    <s v="January 26, 1996 "/>
    <x v="11"/>
    <x v="0"/>
    <n v="6.4"/>
    <n v="26000"/>
    <s v="Christian Duguay"/>
    <s v="Philip K. Dick"/>
    <s v="Peter Weller"/>
    <s v="Canada"/>
    <n v="20000000"/>
    <n v="5711695"/>
    <s v="Triumph Films"/>
    <n v="108"/>
  </r>
  <r>
    <x v="3"/>
    <x v="15"/>
    <s v="October 27, 1995 "/>
    <x v="4"/>
    <x v="0"/>
    <n v="4.5999999999999996"/>
    <n v="22000"/>
    <s v="Wes Craven"/>
    <s v="Eddie Murphy"/>
    <s v="Eddie Murphy"/>
    <s v="United States"/>
    <n v="20000000"/>
    <n v="19751736"/>
    <s v="Eddie Murphy Productions"/>
    <n v="100"/>
  </r>
  <r>
    <x v="0"/>
    <x v="15"/>
    <s v="January 20, 1995 "/>
    <x v="11"/>
    <x v="0"/>
    <n v="7.3"/>
    <n v="27000"/>
    <s v="Marc Rocco"/>
    <s v="Dan Gordon"/>
    <s v="Christian Slater"/>
    <s v="United States"/>
    <n v="0"/>
    <n v="17381942"/>
    <s v="Warner Bros."/>
    <n v="122"/>
  </r>
  <r>
    <x v="0"/>
    <x v="15"/>
    <s v="December 29, 1995 "/>
    <x v="3"/>
    <x v="0"/>
    <n v="7.4"/>
    <n v="14000"/>
    <s v="Richard Loncraine"/>
    <s v="Ian McKellen"/>
    <s v="Ian McKellen"/>
    <s v="United Kingdom"/>
    <n v="0"/>
    <n v="2748518"/>
    <s v="Mayfair Entertainment International"/>
    <n v="110"/>
  </r>
  <r>
    <x v="2"/>
    <x v="15"/>
    <s v="December 23, 1998 "/>
    <x v="3"/>
    <x v="0"/>
    <n v="7.4"/>
    <n v="19000"/>
    <s v="Álex de la Iglesia"/>
    <s v="Jorge Guerricaechevarría"/>
    <s v="Álex Angulo"/>
    <s v="Spain"/>
    <n v="0"/>
    <m/>
    <s v="Canal+ España"/>
    <n v="99"/>
  </r>
  <r>
    <x v="1"/>
    <x v="15"/>
    <s v="August 11, 1995 "/>
    <x v="8"/>
    <x v="0"/>
    <n v="4.7"/>
    <n v="5800"/>
    <s v="Michael Gottlieb"/>
    <s v="Michael Part"/>
    <s v="Thomas Ian Nicholas"/>
    <s v="United States"/>
    <n v="15000000"/>
    <n v="13406717"/>
    <s v="Tapestry Films"/>
    <n v="89"/>
  </r>
  <r>
    <x v="0"/>
    <x v="15"/>
    <s v="January 19, 1996 "/>
    <x v="11"/>
    <x v="0"/>
    <n v="6.9"/>
    <n v="9200"/>
    <s v="Oliver Parker"/>
    <s v="Oliver Parker"/>
    <s v="Laurence Fishburne"/>
    <s v="United States"/>
    <n v="11000000"/>
    <n v="2844379"/>
    <s v="Castle Rock Entertainment"/>
    <n v="123"/>
  </r>
  <r>
    <x v="1"/>
    <x v="15"/>
    <s v="November 3, 1995 "/>
    <x v="10"/>
    <x v="0"/>
    <n v="6"/>
    <n v="4200"/>
    <s v="Kevin James Dobson"/>
    <s v="Barry Glasser"/>
    <s v="Christina Ricci"/>
    <s v="Canada"/>
    <n v="0"/>
    <n v="6029091"/>
    <s v="Universal Pictures"/>
    <n v="93"/>
  </r>
  <r>
    <x v="6"/>
    <x v="15"/>
    <s v="September 13, 1995 "/>
    <x v="5"/>
    <x v="0"/>
    <n v="6.9"/>
    <n v="21000"/>
    <s v="Spike Lee"/>
    <s v="Richard Price"/>
    <s v="Harvey Keitel"/>
    <s v="United States"/>
    <n v="25000000"/>
    <n v="13071518"/>
    <s v="Universal Pictures"/>
    <n v="128"/>
  </r>
  <r>
    <x v="3"/>
    <x v="15"/>
    <s v="June 9, 1995 "/>
    <x v="0"/>
    <x v="0"/>
    <n v="7.4"/>
    <n v="34000"/>
    <s v="Wayne Wang"/>
    <s v="Paul Auster"/>
    <s v="Harvey Keitel"/>
    <s v="Germany"/>
    <n v="7000000"/>
    <n v="8367636"/>
    <s v="Miramax"/>
    <n v="112"/>
  </r>
  <r>
    <x v="3"/>
    <x v="15"/>
    <s v="August 4, 1995 "/>
    <x v="8"/>
    <x v="0"/>
    <n v="5.7"/>
    <n v="13000"/>
    <s v="Lasse Hallström"/>
    <s v="Callie Khouri"/>
    <s v="Julia Roberts"/>
    <s v="United States"/>
    <n v="0"/>
    <n v="50865589"/>
    <s v="Hawn / Sylbert Movie Company"/>
    <n v="106"/>
  </r>
  <r>
    <x v="1"/>
    <x v="15"/>
    <s v="March 24, 1995 "/>
    <x v="9"/>
    <x v="0"/>
    <n v="5.9"/>
    <n v="3500"/>
    <s v="Jeremiah S. Chechik"/>
    <s v="Steve Bloom"/>
    <s v="Patrick Swayze"/>
    <s v="United States"/>
    <n v="32000000"/>
    <n v="11047627"/>
    <s v="Caravan Pictures"/>
    <n v="96"/>
  </r>
  <r>
    <x v="6"/>
    <x v="15"/>
    <s v="April 21, 1995 "/>
    <x v="7"/>
    <x v="0"/>
    <n v="5.9"/>
    <n v="17000"/>
    <s v="Barbet Schroeder"/>
    <s v="Eleazar Lipsky"/>
    <s v="David Caruso"/>
    <s v="United States"/>
    <n v="40000000"/>
    <n v="14942422"/>
    <s v="Twentieth Century Fox"/>
    <n v="101"/>
  </r>
  <r>
    <x v="0"/>
    <x v="15"/>
    <s v="October 13, 1995 "/>
    <x v="4"/>
    <x v="0"/>
    <n v="4.8"/>
    <n v="1900"/>
    <s v="Zalman King"/>
    <s v="Anaïs Nin"/>
    <s v="Audie England"/>
    <s v="United States"/>
    <n v="0"/>
    <n v="63174"/>
    <s v="Alliance Communications Corporation"/>
    <n v="102"/>
  </r>
  <r>
    <x v="0"/>
    <x v="15"/>
    <s v="June 5, 1996 "/>
    <x v="0"/>
    <x v="0"/>
    <n v="6.8"/>
    <n v="4500"/>
    <s v="James Mangold"/>
    <s v="James Mangold"/>
    <s v="Pruitt Taylor Vince"/>
    <s v="United States"/>
    <n v="0"/>
    <n v="941414"/>
    <s v="Available Light Productions"/>
    <n v="105"/>
  </r>
  <r>
    <x v="3"/>
    <x v="15"/>
    <s v="November 3, 1995 "/>
    <x v="10"/>
    <x v="0"/>
    <n v="6.6"/>
    <n v="12000"/>
    <s v="Jodie Foster"/>
    <s v="Chris Radant"/>
    <s v="Holly Hunter"/>
    <s v="United States"/>
    <n v="20000000"/>
    <n v="17519169"/>
    <s v="Paramount Pictures"/>
    <n v="103"/>
  </r>
  <r>
    <x v="0"/>
    <x v="15"/>
    <s v="January 26, 1996 "/>
    <x v="11"/>
    <x v="0"/>
    <n v="6.8"/>
    <n v="4400"/>
    <s v="Philip Haas"/>
    <s v="A.S. Byatt"/>
    <s v="Mark Rylance"/>
    <s v="United Kingdom"/>
    <n v="4997987"/>
    <n v="3414301"/>
    <s v="Playhouse International Pictures"/>
    <n v="116"/>
  </r>
  <r>
    <x v="0"/>
    <x v="15"/>
    <s v="April 21, 1995 "/>
    <x v="7"/>
    <x v="0"/>
    <n v="7.7"/>
    <n v="9400"/>
    <s v="Peter Horton"/>
    <s v="Robert Kuhn"/>
    <s v="Joseph Mazzello"/>
    <s v="United States"/>
    <n v="0"/>
    <n v="2568425"/>
    <s v="Universal Pictures"/>
    <n v="97"/>
  </r>
  <r>
    <x v="1"/>
    <x v="15"/>
    <s v="October 6, 1995 "/>
    <x v="4"/>
    <x v="0"/>
    <n v="7.1"/>
    <n v="5700"/>
    <s v="Jean-Paul Rappeneau"/>
    <s v="Jean Giono"/>
    <s v="Olivier Martinez"/>
    <s v="France"/>
    <n v="0"/>
    <n v="1320043"/>
    <s v="Hachette Première"/>
    <n v="118"/>
  </r>
  <r>
    <x v="3"/>
    <x v="15"/>
    <s v="May 19, 1995 "/>
    <x v="2"/>
    <x v="0"/>
    <n v="6.5"/>
    <n v="12000"/>
    <s v="Billy Crystal"/>
    <s v="Billy Crystal"/>
    <s v="Billy Crystal"/>
    <s v="United States"/>
    <n v="0"/>
    <n v="33177694"/>
    <s v="Castle Rock Entertainment"/>
    <n v="101"/>
  </r>
  <r>
    <x v="3"/>
    <x v="15"/>
    <s v="May 26, 1995 "/>
    <x v="2"/>
    <x v="0"/>
    <n v="5.4"/>
    <n v="6200"/>
    <s v="Antonia Bird"/>
    <s v="Paula Milne"/>
    <s v="Chris O'Donnell"/>
    <s v="United States"/>
    <n v="0"/>
    <n v="15453274"/>
    <s v="Touchstone Pictures"/>
    <n v="93"/>
  </r>
  <r>
    <x v="2"/>
    <x v="15"/>
    <s v="February 24, 1995 "/>
    <x v="6"/>
    <x v="0"/>
    <n v="6"/>
    <n v="4900"/>
    <s v="J.F. Lawton"/>
    <s v="J.F. Lawton"/>
    <s v="Christopher Lambert"/>
    <s v="United States"/>
    <n v="20000000"/>
    <n v="6609661"/>
    <s v="Universal Pictures"/>
    <n v="110"/>
  </r>
  <r>
    <x v="5"/>
    <x v="15"/>
    <s v="February 2, 1996 "/>
    <x v="6"/>
    <x v="0"/>
    <n v="6.6"/>
    <n v="9000"/>
    <s v="Michael Hoffman"/>
    <s v="Rose Tremain"/>
    <s v="Robert Downey Jr."/>
    <s v="United States"/>
    <n v="19000000"/>
    <n v="4005941"/>
    <s v="Avenue Pictures"/>
    <n v="117"/>
  </r>
  <r>
    <x v="0"/>
    <x v="15"/>
    <s v="October 27, 1995 "/>
    <x v="4"/>
    <x v="13"/>
    <n v="6.5"/>
    <n v="5600"/>
    <s v="Michelangelo Antonioni"/>
    <s v="Tonino Guerra"/>
    <s v="Fanny Ardant"/>
    <s v="France"/>
    <n v="0"/>
    <n v="31738"/>
    <s v="Sunshine"/>
    <n v="110"/>
  </r>
  <r>
    <x v="0"/>
    <x v="15"/>
    <s v="May 3, 1995 "/>
    <x v="2"/>
    <x v="0"/>
    <n v="7.3"/>
    <n v="3800"/>
    <s v="Gregory Nava"/>
    <s v="Gregory Nava"/>
    <s v="Jimmy Smits"/>
    <s v="United States"/>
    <n v="5500000"/>
    <n v="11079373"/>
    <s v="American Playhouse"/>
    <n v="128"/>
  </r>
  <r>
    <x v="3"/>
    <x v="15"/>
    <s v="August 11, 1995 "/>
    <x v="8"/>
    <x v="0"/>
    <n v="6.6"/>
    <n v="7500"/>
    <s v="Edward Burns"/>
    <s v="Edward Burns"/>
    <s v="Jack Mulcahy"/>
    <s v="United States"/>
    <n v="238000"/>
    <n v="10426506"/>
    <s v="Brothers McMullen Productions"/>
    <n v="98"/>
  </r>
  <r>
    <x v="3"/>
    <x v="15"/>
    <s v="April 5, 1996 "/>
    <x v="7"/>
    <x v="0"/>
    <n v="6.8"/>
    <n v="14000"/>
    <s v="Stacy Title"/>
    <s v="Dan Rosen"/>
    <s v="Cameron Diaz"/>
    <s v="United States"/>
    <n v="0"/>
    <n v="459749"/>
    <s v="Columbia Pictures"/>
    <n v="92"/>
  </r>
  <r>
    <x v="1"/>
    <x v="15"/>
    <s v="August 4, 1995 "/>
    <x v="8"/>
    <x v="0"/>
    <n v="5.6"/>
    <n v="5700"/>
    <s v="Greg Beeman"/>
    <s v="John Jordan"/>
    <s v="Daniel Stern"/>
    <s v="United States"/>
    <n v="0"/>
    <n v="7919823"/>
    <s v="Twentieth Century Fox"/>
    <n v="90"/>
  </r>
  <r>
    <x v="6"/>
    <x v="15"/>
    <s v="December 20, 1996 "/>
    <x v="3"/>
    <x v="0"/>
    <n v="7.5"/>
    <n v="11000"/>
    <s v="Claude Chabrol"/>
    <s v="Ruth Rendell"/>
    <s v="Isabelle Huppert"/>
    <s v="France"/>
    <n v="0"/>
    <n v="873196"/>
    <s v="Canal+"/>
    <n v="112"/>
  </r>
  <r>
    <x v="0"/>
    <x v="15"/>
    <s v="October 6, 1995 "/>
    <x v="4"/>
    <x v="0"/>
    <n v="6.5"/>
    <n v="9200"/>
    <s v="Abel Ferrara"/>
    <s v="Nicholas St. John"/>
    <s v="Lili Taylor"/>
    <s v="United States"/>
    <n v="0"/>
    <n v="307308"/>
    <s v="Fast Films"/>
    <n v="82"/>
  </r>
  <r>
    <x v="1"/>
    <x v="15"/>
    <s v="September 8, 1995 "/>
    <x v="5"/>
    <x v="0"/>
    <n v="7"/>
    <n v="5000"/>
    <s v="Tab Murphy"/>
    <s v="Tab Murphy"/>
    <s v="Tom Berenger"/>
    <s v="United States"/>
    <n v="0"/>
    <n v="7024389"/>
    <s v="Carolco Pictures"/>
    <n v="118"/>
  </r>
  <r>
    <x v="3"/>
    <x v="15"/>
    <s v="May 12, 1995 "/>
    <x v="2"/>
    <x v="0"/>
    <n v="6.6"/>
    <n v="17000"/>
    <s v="Christopher Monger"/>
    <s v="Ifor David Monger"/>
    <s v="Hugh Grant"/>
    <s v="United Kingdom"/>
    <n v="40997769"/>
    <n v="10904930"/>
    <s v="Miramax"/>
    <n v="99"/>
  </r>
  <r>
    <x v="3"/>
    <x v="15"/>
    <s v="March 22, 1996 "/>
    <x v="9"/>
    <x v="0"/>
    <n v="6.7"/>
    <n v="5100"/>
    <s v="Tim Sullivan"/>
    <s v="Tim Sullivan"/>
    <s v="Richard E. Grant"/>
    <s v="United Kingdom"/>
    <n v="0"/>
    <n v="218626"/>
    <s v="British Screen Productions"/>
    <n v="110"/>
  </r>
  <r>
    <x v="3"/>
    <x v="15"/>
    <s v="March 8, 1996 "/>
    <x v="9"/>
    <x v="0"/>
    <n v="7"/>
    <n v="11000"/>
    <s v="Pedro Almodóvar"/>
    <s v="Pedro Almodóvar"/>
    <s v="Marisa Paredes"/>
    <s v="Spain"/>
    <n v="0"/>
    <n v="1104622"/>
    <s v="CiBy 2000"/>
    <n v="103"/>
  </r>
  <r>
    <x v="3"/>
    <x v="15"/>
    <s v="October 13, 1995 "/>
    <x v="4"/>
    <x v="0"/>
    <n v="6.7"/>
    <n v="9200"/>
    <s v="Paul Auster"/>
    <s v="Paul Auster"/>
    <s v="Harvey Keitel"/>
    <s v="United States"/>
    <n v="2000000"/>
    <n v="1268636"/>
    <s v="Miramax"/>
    <n v="83"/>
  </r>
  <r>
    <x v="3"/>
    <x v="15"/>
    <s v="March 17, 1995 "/>
    <x v="9"/>
    <x v="0"/>
    <n v="6.2"/>
    <n v="4700"/>
    <s v="Sam Weisman"/>
    <s v="Gary David Goldberg"/>
    <s v="Matthew Modine"/>
    <s v="United States"/>
    <n v="0"/>
    <n v="12096673"/>
    <s v="Twentieth Century Fox"/>
    <n v="106"/>
  </r>
  <r>
    <x v="4"/>
    <x v="15"/>
    <s v="March 3, 1995 "/>
    <x v="9"/>
    <x v="0"/>
    <n v="4.3"/>
    <n v="8500"/>
    <s v="Tobe Hooper"/>
    <s v="Tobe Hooper"/>
    <s v="Robert Englund"/>
    <s v="South Africa"/>
    <n v="0"/>
    <n v="1781383"/>
    <s v="Distant Horizon"/>
    <n v="106"/>
  </r>
  <r>
    <x v="3"/>
    <x v="15"/>
    <s v="August 18, 1995 "/>
    <x v="8"/>
    <x v="0"/>
    <n v="6.8"/>
    <n v="5900"/>
    <s v="Christopher Ashley"/>
    <s v="Paul Rudnick"/>
    <s v="Steven Weber"/>
    <s v="United States"/>
    <n v="0"/>
    <n v="3487767"/>
    <s v="The Booking Office"/>
    <n v="92"/>
  </r>
  <r>
    <x v="3"/>
    <x v="15"/>
    <s v="September 15, 1995 "/>
    <x v="5"/>
    <x v="0"/>
    <n v="6.7"/>
    <n v="6400"/>
    <s v="Patrick Read Johnson"/>
    <s v="Chris Crutcher"/>
    <s v="Charlie Talbert"/>
    <s v="United Kingdom"/>
    <n v="0"/>
    <n v="4821759"/>
    <s v="Atlas Entertainment"/>
    <n v="90"/>
  </r>
  <r>
    <x v="3"/>
    <x v="15"/>
    <s v="June 9, 1995 "/>
    <x v="0"/>
    <x v="0"/>
    <n v="6.5"/>
    <n v="4700"/>
    <s v="Daisy von Scherler Mayer"/>
    <s v="Harry Birckmayer"/>
    <s v="Parker Posey"/>
    <s v="United States"/>
    <n v="150000"/>
    <n v="472370"/>
    <s v="Party Productions"/>
    <n v="94"/>
  </r>
  <r>
    <x v="2"/>
    <x v="15"/>
    <s v="July 28, 1995 "/>
    <x v="1"/>
    <x v="0"/>
    <n v="5.0999999999999996"/>
    <n v="8600"/>
    <s v="Simon Wincer"/>
    <s v="James Morris"/>
    <s v="Danny Glover"/>
    <s v="United States"/>
    <n v="0"/>
    <n v="24670346"/>
    <s v="Walt Disney Pictures"/>
    <n v="107"/>
  </r>
  <r>
    <x v="0"/>
    <x v="15"/>
    <s v="March 17, 1995 "/>
    <x v="9"/>
    <x v="0"/>
    <n v="6.4"/>
    <n v="5600"/>
    <s v="Stephen Gyllenhaal"/>
    <s v="Seth Margolis"/>
    <s v="Jessica Lange"/>
    <s v="United States"/>
    <n v="17000000"/>
    <n v="7603766"/>
    <s v="Paramount Pictures"/>
    <n v="111"/>
  </r>
  <r>
    <x v="6"/>
    <x v="15"/>
    <s v="April 28, 1995 "/>
    <x v="7"/>
    <x v="0"/>
    <n v="6.1"/>
    <n v="3400"/>
    <s v="Steven Soderbergh"/>
    <s v="Don Tracy"/>
    <s v="Peter Gallagher"/>
    <s v="United States"/>
    <n v="6500000"/>
    <n v="536023"/>
    <s v="Populist Pictures"/>
    <n v="99"/>
  </r>
  <r>
    <x v="10"/>
    <x v="15"/>
    <s v="April 12, 1995 "/>
    <x v="7"/>
    <x v="0"/>
    <n v="5.6"/>
    <n v="4700"/>
    <s v="Don Bluth"/>
    <s v="Rachel Koretsky"/>
    <s v="Martin Short"/>
    <s v="Ireland"/>
    <n v="28000000"/>
    <n v="3983912"/>
    <s v="Metro-Goldwyn-Mayer (MGM)"/>
    <n v="74"/>
  </r>
  <r>
    <x v="0"/>
    <x v="15"/>
    <s v="June 2, 1995 "/>
    <x v="0"/>
    <x v="0"/>
    <n v="6.7"/>
    <n v="6600"/>
    <s v="Carlo Carlei"/>
    <s v="James Herbert"/>
    <s v="Matthew Modine"/>
    <s v="United States"/>
    <n v="15000000"/>
    <n v="3987768"/>
    <s v="Metro-Goldwyn-Mayer (MGM)"/>
    <n v="96"/>
  </r>
  <r>
    <x v="3"/>
    <x v="15"/>
    <s v="January 6, 1995 "/>
    <x v="11"/>
    <x v="0"/>
    <n v="6"/>
    <n v="6600"/>
    <s v="Randall Miller"/>
    <s v="Michael J. Di Gaetano"/>
    <s v="Sinbad"/>
    <s v="United States"/>
    <n v="10500000"/>
    <n v="26325256"/>
    <s v="Hollywood Pictures"/>
    <n v="113"/>
  </r>
  <r>
    <x v="6"/>
    <x v="15"/>
    <s v="January 20, 1995 "/>
    <x v="11"/>
    <x v="0"/>
    <n v="5.4"/>
    <n v="2800"/>
    <s v="Damian Harris"/>
    <s v="Ross Thomas"/>
    <s v="Ellen Barkin"/>
    <s v="United States"/>
    <n v="15000000"/>
    <n v="3674841"/>
    <s v="Touchstone Pictures"/>
    <n v="108"/>
  </r>
  <r>
    <x v="0"/>
    <x v="15"/>
    <d v="1905-06-17T00:00:00"/>
    <x v="36"/>
    <x v="28"/>
    <n v="7.7"/>
    <n v="6900"/>
    <s v="Jafar Panahi"/>
    <s v="Abbas Kiarostami"/>
    <s v="Aida Mohammadkhani"/>
    <s v="Iran"/>
    <n v="150000"/>
    <n v="924940"/>
    <s v="Farabi Cinema Foundation"/>
    <n v="85"/>
  </r>
  <r>
    <x v="0"/>
    <x v="15"/>
    <s v="December 8, 1995 "/>
    <x v="3"/>
    <x v="0"/>
    <n v="6.6"/>
    <n v="2800"/>
    <s v="Ulu Grosbard"/>
    <s v="Barbara Turner"/>
    <s v="Jennifer Jason Leigh"/>
    <s v="France"/>
    <n v="0"/>
    <n v="1110104"/>
    <s v="CiBy 2000"/>
    <n v="115"/>
  </r>
  <r>
    <x v="0"/>
    <x v="15"/>
    <s v="March 22, 1996 "/>
    <x v="9"/>
    <x v="0"/>
    <n v="7.6"/>
    <n v="11000"/>
    <s v="Ken Loach"/>
    <s v="Jim Allen"/>
    <s v="Ian Hart"/>
    <s v="United Kingdom"/>
    <n v="0"/>
    <n v="228800"/>
    <s v="ARD Degeto Film"/>
    <n v="109"/>
  </r>
  <r>
    <x v="0"/>
    <x v="15"/>
    <s v="December 1, 1995 "/>
    <x v="3"/>
    <x v="0"/>
    <n v="5.3"/>
    <n v="4700"/>
    <s v="Desmond Nakano"/>
    <s v="Desmond Nakano"/>
    <s v="John Travolta"/>
    <s v="France"/>
    <n v="7000000"/>
    <n v="3734870"/>
    <s v="A Band Apart"/>
    <n v="89"/>
  </r>
  <r>
    <x v="6"/>
    <x v="15"/>
    <s v="October 20, 1995 "/>
    <x v="4"/>
    <x v="0"/>
    <n v="5.2"/>
    <n v="6400"/>
    <s v="Peter Hall"/>
    <s v="Lewis A. Green"/>
    <s v="Rebecca De Mornay"/>
    <s v="United States"/>
    <n v="6400000"/>
    <n v="6858261"/>
    <s v="TriStar Pictures"/>
    <n v="86"/>
  </r>
  <r>
    <x v="2"/>
    <x v="15"/>
    <s v="April 28, 1995 "/>
    <x v="7"/>
    <x v="0"/>
    <n v="4.2"/>
    <n v="3200"/>
    <s v="Aaron Norris"/>
    <s v="Aaron Norris"/>
    <s v="Chuck Norris"/>
    <s v="United States"/>
    <n v="6000000"/>
    <n v="5093707"/>
    <s v="Live Entertainment"/>
    <n v="86"/>
  </r>
  <r>
    <x v="3"/>
    <x v="15"/>
    <s v="June 16, 1995 "/>
    <x v="0"/>
    <x v="0"/>
    <n v="6.5"/>
    <n v="4400"/>
    <s v="Maria Maggenti"/>
    <s v="Maria Maggenti"/>
    <s v="Laurel Holloman"/>
    <s v="United States"/>
    <n v="250000"/>
    <n v="2210408"/>
    <s v="Fine Line Features"/>
    <n v="94"/>
  </r>
  <r>
    <x v="3"/>
    <x v="15"/>
    <s v="April 12, 1995 "/>
    <x v="7"/>
    <x v="0"/>
    <n v="4.3"/>
    <n v="7600"/>
    <s v="John Fortenberry"/>
    <s v="Barbara Williams"/>
    <s v="Pauly Shore"/>
    <s v="United States"/>
    <n v="0"/>
    <n v="17014653"/>
    <s v="TriStar Pictures"/>
    <n v="88"/>
  </r>
  <r>
    <x v="3"/>
    <x v="15"/>
    <s v="November 24, 1995 "/>
    <x v="10"/>
    <x v="0"/>
    <n v="4.5"/>
    <n v="2200"/>
    <s v="Mark Jones"/>
    <s v="Mark Jones"/>
    <s v="Max Grodénchik"/>
    <s v="United States"/>
    <n v="3000000"/>
    <m/>
    <s v="Republic Pictures (II)"/>
    <n v="87"/>
  </r>
  <r>
    <x v="3"/>
    <x v="15"/>
    <s v="July 21, 1995 "/>
    <x v="1"/>
    <x v="0"/>
    <n v="5.9"/>
    <n v="2700"/>
    <s v="Mike Newell"/>
    <s v="Beryl Bainbridge"/>
    <s v="Hugh Grant"/>
    <s v="United Kingdom"/>
    <n v="4000000"/>
    <n v="259724"/>
    <s v="BBC Films"/>
    <n v="112"/>
  </r>
  <r>
    <x v="0"/>
    <x v="15"/>
    <s v="November 1, 1997 "/>
    <x v="10"/>
    <x v="0"/>
    <n v="7.6"/>
    <n v="6400"/>
    <s v="Theodoros Angelopoulos"/>
    <s v="Theodoros Angelopoulos"/>
    <s v="Harvey Keitel"/>
    <s v="Greece"/>
    <n v="0"/>
    <m/>
    <s v="Greek Film Center"/>
    <n v="176"/>
  </r>
  <r>
    <x v="3"/>
    <x v="15"/>
    <s v="August 25, 1995 "/>
    <x v="8"/>
    <x v="0"/>
    <n v="4.5"/>
    <n v="2700"/>
    <s v="David Price"/>
    <s v="David Price"/>
    <s v="Sean Young"/>
    <s v="United Kingdom"/>
    <n v="8000000"/>
    <n v="2763020"/>
    <s v="The Rank Organisation"/>
    <n v="90"/>
  </r>
  <r>
    <x v="5"/>
    <x v="15"/>
    <s v="March 31, 1995 "/>
    <x v="9"/>
    <x v="0"/>
    <n v="5.7"/>
    <n v="2800"/>
    <s v="James Ivory"/>
    <s v="Ruth Prawer Jhabvala"/>
    <s v="Nick Nolte"/>
    <s v="United States"/>
    <n v="14000000"/>
    <n v="2473668"/>
    <s v="Touchstone Pictures"/>
    <n v="139"/>
  </r>
  <r>
    <x v="0"/>
    <x v="15"/>
    <s v="October 27, 1995 "/>
    <x v="4"/>
    <x v="0"/>
    <n v="6.1"/>
    <n v="2900"/>
    <s v="Martha Coolidge"/>
    <s v="Clifford Green"/>
    <s v="Patrick Swayze"/>
    <s v="United States"/>
    <n v="10000000"/>
    <n v="7027517"/>
    <s v="Rysher Entertainment"/>
    <n v="115"/>
  </r>
  <r>
    <x v="1"/>
    <x v="15"/>
    <s v="January 13, 1995 "/>
    <x v="11"/>
    <x v="0"/>
    <n v="6.4"/>
    <n v="2700"/>
    <s v="Phillip Borsos"/>
    <s v="Phillip Borsos"/>
    <s v="Jesse Bradford"/>
    <s v="United States"/>
    <n v="0"/>
    <n v="11642946"/>
    <s v="Twentieth Century Fox"/>
    <n v="81"/>
  </r>
  <r>
    <x v="6"/>
    <x v="15"/>
    <s v="April 19, 1995 "/>
    <x v="7"/>
    <x v="0"/>
    <n v="6.7"/>
    <n v="2900"/>
    <s v="Nick Gomez"/>
    <s v="Nick Gomez"/>
    <s v="Shar-Ron Corley"/>
    <s v="United States"/>
    <n v="5000000"/>
    <n v="3565508"/>
    <s v="40 Acres &amp; A Mule Filmworks"/>
    <n v="98"/>
  </r>
  <r>
    <x v="0"/>
    <x v="15"/>
    <s v="March 8, 1996 "/>
    <x v="9"/>
    <x v="0"/>
    <n v="7.4"/>
    <n v="4900"/>
    <s v="Giuseppe Tornatore"/>
    <s v="Giuseppe Tornatore"/>
    <s v="Sergio Castellitto"/>
    <s v="Italy"/>
    <n v="0"/>
    <n v="371674"/>
    <s v="Cecchi Gori Group Tiger Cinematografica"/>
    <n v="113"/>
  </r>
  <r>
    <x v="0"/>
    <x v="15"/>
    <s v="October 30, 1996 "/>
    <x v="4"/>
    <x v="0"/>
    <n v="6.9"/>
    <n v="1500"/>
    <s v="Benoît Jacquot"/>
    <s v="Jérôme Beaujour"/>
    <s v="Virginie Ledoyen"/>
    <s v="France"/>
    <n v="0"/>
    <n v="230049"/>
    <s v="Cinéa"/>
    <n v="90"/>
  </r>
  <r>
    <x v="1"/>
    <x v="15"/>
    <s v="August 30, 1995 "/>
    <x v="8"/>
    <x v="0"/>
    <n v="5.5"/>
    <n v="1900"/>
    <s v="Rick Stevenson"/>
    <s v="Rick Stevenson"/>
    <s v="Mark Harmon"/>
    <s v="Canada"/>
    <n v="0"/>
    <n v="2680717"/>
    <s v="Oxford Film Company"/>
    <n v="101"/>
  </r>
  <r>
    <x v="3"/>
    <x v="15"/>
    <s v="January 27, 1995 "/>
    <x v="11"/>
    <x v="0"/>
    <n v="5.4"/>
    <n v="3100"/>
    <s v="David Frankel"/>
    <s v="David Frankel"/>
    <s v="Sarah Jessica Parker"/>
    <s v="United States"/>
    <n v="0"/>
    <n v="5221281"/>
    <s v="Cantaloupe Production"/>
    <n v="95"/>
  </r>
  <r>
    <x v="3"/>
    <x v="15"/>
    <s v="February 2, 1996 "/>
    <x v="6"/>
    <x v="0"/>
    <n v="7.5"/>
    <n v="8400"/>
    <s v="Marleen Gorris"/>
    <s v="Marleen Gorris"/>
    <s v="Willeke van Ammelrooy"/>
    <s v="Netherlands"/>
    <n v="0"/>
    <n v="4249321"/>
    <s v="Bergen"/>
    <n v="102"/>
  </r>
  <r>
    <x v="3"/>
    <x v="15"/>
    <s v="May 30, 1997 "/>
    <x v="2"/>
    <x v="0"/>
    <n v="5.5"/>
    <n v="1800"/>
    <s v="Clare Peploe"/>
    <s v="James Hadley Chase"/>
    <s v="Bridget Fonda"/>
    <s v="United Kingdom"/>
    <n v="0"/>
    <n v="247202"/>
    <s v="Union Générale Cinématographique (UGC)"/>
    <n v="104"/>
  </r>
  <r>
    <x v="2"/>
    <x v="15"/>
    <s v="August 25, 1995 "/>
    <x v="8"/>
    <x v="0"/>
    <n v="6.6"/>
    <n v="4900"/>
    <s v="John Boorman"/>
    <s v="Alex Lasker"/>
    <s v="Patricia Arquette"/>
    <s v="United Kingdom"/>
    <n v="23000000"/>
    <n v="5750110"/>
    <s v="Castle Rock Entertainment"/>
    <n v="100"/>
  </r>
  <r>
    <x v="1"/>
    <x v="15"/>
    <s v="August 25, 1995 "/>
    <x v="8"/>
    <x v="0"/>
    <n v="5.8"/>
    <n v="3900"/>
    <s v="Christopher Cain"/>
    <s v="John Wilcox"/>
    <s v="Stephen Lang"/>
    <s v="United States"/>
    <n v="0"/>
    <n v="7506759"/>
    <s v="Lee Rich Productions"/>
    <n v="84"/>
  </r>
  <r>
    <x v="0"/>
    <x v="15"/>
    <s v="June 21, 1996 "/>
    <x v="0"/>
    <x v="0"/>
    <n v="7.3"/>
    <n v="4300"/>
    <s v="Claude Sautet"/>
    <s v="Jacques Fieschi"/>
    <s v="Emmanuelle Béart"/>
    <s v="France"/>
    <n v="0"/>
    <n v="955708"/>
    <s v="Cecchi Gori Group Tiger Cinematografica"/>
    <n v="106"/>
  </r>
  <r>
    <x v="2"/>
    <x v="15"/>
    <s v="February 24, 1995 "/>
    <x v="6"/>
    <x v="0"/>
    <n v="4.9000000000000004"/>
    <n v="759"/>
    <s v="Preston A. Whitmore II"/>
    <s v="Preston A. Whitmore II"/>
    <s v="Allen Payne"/>
    <s v="United States"/>
    <n v="15000000"/>
    <n v="6014341"/>
    <s v="Savoy Pictures"/>
    <n v="88"/>
  </r>
  <r>
    <x v="0"/>
    <x v="15"/>
    <s v="May 3, 1995 "/>
    <x v="2"/>
    <x v="0"/>
    <n v="6.4"/>
    <n v="2300"/>
    <s v="Mario Van Peebles"/>
    <s v="Melvin Van Peebles"/>
    <s v="Kadeem Hardison"/>
    <s v="United Kingdom"/>
    <n v="0"/>
    <n v="6834525"/>
    <s v="Gramercy Pictures (I)"/>
    <n v="124"/>
  </r>
  <r>
    <x v="10"/>
    <x v="16"/>
    <s v="November 15, 1996 "/>
    <x v="10"/>
    <x v="0"/>
    <n v="6.5"/>
    <n v="175000"/>
    <s v="Joe Pytka"/>
    <s v="Leo Benvenuti"/>
    <s v="Michael Jordan"/>
    <s v="United States"/>
    <n v="80000000"/>
    <n v="230418342"/>
    <s v="Warner Bros. Family Entertainment"/>
    <n v="88"/>
  </r>
  <r>
    <x v="2"/>
    <x v="16"/>
    <s v="July 3, 1996 "/>
    <x v="1"/>
    <x v="0"/>
    <n v="7"/>
    <n v="543000"/>
    <s v="Roland Emmerich"/>
    <s v="Dean Devlin"/>
    <s v="Will Smith"/>
    <s v="United States"/>
    <n v="75000000"/>
    <n v="817400891"/>
    <s v="Twentieth Century Fox"/>
    <n v="145"/>
  </r>
  <r>
    <x v="0"/>
    <x v="16"/>
    <s v="November 1, 1996 "/>
    <x v="10"/>
    <x v="0"/>
    <n v="6.7"/>
    <n v="216000"/>
    <s v="Baz Luhrmann"/>
    <s v="William Shakespeare"/>
    <s v="Leonardo DiCaprio"/>
    <s v="United States"/>
    <n v="14500000"/>
    <n v="147554998"/>
    <s v="Bazmark Films"/>
    <n v="120"/>
  </r>
  <r>
    <x v="4"/>
    <x v="16"/>
    <s v="December 20, 1996 "/>
    <x v="3"/>
    <x v="0"/>
    <n v="7.3"/>
    <n v="295000"/>
    <s v="Wes Craven"/>
    <s v="Kevin Williamson"/>
    <s v="Neve Campbell"/>
    <s v="United States"/>
    <n v="14000000"/>
    <n v="173046663"/>
    <s v="Dimension Films"/>
    <n v="111"/>
  </r>
  <r>
    <x v="6"/>
    <x v="16"/>
    <s v="October 18, 1996 "/>
    <x v="4"/>
    <x v="0"/>
    <n v="7.6"/>
    <n v="202000"/>
    <s v="Barry Levinson"/>
    <s v="Lorenzo Carcaterra"/>
    <s v="Robert De Niro"/>
    <s v="United States"/>
    <n v="44000000"/>
    <n v="165615285"/>
    <s v="Astoria Films"/>
    <n v="147"/>
  </r>
  <r>
    <x v="2"/>
    <x v="16"/>
    <s v="January 19, 1996 "/>
    <x v="11"/>
    <x v="0"/>
    <n v="7.2"/>
    <n v="294000"/>
    <s v="Robert Rodriguez"/>
    <s v="Robert Kurtzman"/>
    <s v="Harvey Keitel"/>
    <s v="United States"/>
    <n v="19000000"/>
    <n v="25837111"/>
    <s v="Dimension Films"/>
    <n v="108"/>
  </r>
  <r>
    <x v="6"/>
    <x v="16"/>
    <s v="April 5, 1996 "/>
    <x v="7"/>
    <x v="0"/>
    <n v="8.1"/>
    <n v="634000"/>
    <s v="Joel Coen"/>
    <s v="Ethan Coen"/>
    <s v="William H. Macy"/>
    <s v="United States"/>
    <n v="7000000"/>
    <n v="60611975"/>
    <s v="PolyGram Filmed Entertainment"/>
    <n v="98"/>
  </r>
  <r>
    <x v="2"/>
    <x v="16"/>
    <s v="May 22, 1996 "/>
    <x v="2"/>
    <x v="0"/>
    <n v="7.1"/>
    <n v="398000"/>
    <s v="Brian De Palma"/>
    <s v="Bruce Geller"/>
    <s v="Tom Cruise"/>
    <s v="United States"/>
    <n v="80000000"/>
    <n v="457696391"/>
    <s v="Paramount Pictures"/>
    <n v="110"/>
  </r>
  <r>
    <x v="3"/>
    <x v="16"/>
    <s v="August 2, 1996 "/>
    <x v="8"/>
    <x v="0"/>
    <n v="6.9"/>
    <n v="135000"/>
    <s v="Danny DeVito"/>
    <s v="Roald Dahl"/>
    <s v="Danny DeVito"/>
    <s v="United States"/>
    <n v="36000000"/>
    <n v="33459416"/>
    <s v="TriStar Pictures"/>
    <n v="102"/>
  </r>
  <r>
    <x v="0"/>
    <x v="16"/>
    <s v="August 9, 1996 "/>
    <x v="8"/>
    <x v="0"/>
    <n v="8.1"/>
    <n v="647000"/>
    <s v="Danny Boyle"/>
    <s v="Irvine Welsh"/>
    <s v="Ewan McGregor"/>
    <s v="United Kingdom"/>
    <n v="0"/>
    <n v="16607872"/>
    <s v="Channel Four Films"/>
    <n v="93"/>
  </r>
  <r>
    <x v="2"/>
    <x v="16"/>
    <s v="May 10, 1996 "/>
    <x v="2"/>
    <x v="0"/>
    <n v="6.4"/>
    <n v="183000"/>
    <s v="Jan de Bont"/>
    <s v="Michael Crichton"/>
    <s v="Helen Hunt"/>
    <s v="United States"/>
    <n v="92000000"/>
    <n v="494471524"/>
    <s v="Warner Bros."/>
    <n v="113"/>
  </r>
  <r>
    <x v="3"/>
    <x v="16"/>
    <s v="February 16, 1996 "/>
    <x v="6"/>
    <x v="0"/>
    <n v="7"/>
    <n v="205000"/>
    <s v="Dennis Dugan"/>
    <s v="Tim Herlihy"/>
    <s v="Adam Sandler"/>
    <s v="United States"/>
    <n v="12000000"/>
    <n v="41205099"/>
    <s v="Universal Pictures"/>
    <n v="92"/>
  </r>
  <r>
    <x v="1"/>
    <x v="16"/>
    <s v="November 27, 1996 "/>
    <x v="10"/>
    <x v="0"/>
    <n v="5.7"/>
    <n v="105000"/>
    <s v="Stephen Herek"/>
    <s v="Dodie Smith"/>
    <s v="Glenn Close"/>
    <s v="United States"/>
    <n v="75000000"/>
    <n v="320689294"/>
    <s v="Walt Disney Pictures"/>
    <n v="103"/>
  </r>
  <r>
    <x v="0"/>
    <x v="16"/>
    <s v="March 21, 1997 "/>
    <x v="9"/>
    <x v="0"/>
    <n v="6.4"/>
    <n v="54000"/>
    <s v="David Cronenberg"/>
    <s v="J.G. Ballard"/>
    <s v="James Spader"/>
    <s v="Canada"/>
    <n v="9000000"/>
    <n v="2671291"/>
    <s v="Alliance Communications Corporation"/>
    <n v="100"/>
  </r>
  <r>
    <x v="3"/>
    <x v="16"/>
    <s v="December 13, 1996 "/>
    <x v="3"/>
    <x v="0"/>
    <n v="7.3"/>
    <n v="249000"/>
    <s v="Cameron Crowe"/>
    <s v="Cameron Crowe"/>
    <s v="Tom Cruise"/>
    <s v="United States"/>
    <n v="50000000"/>
    <n v="273552592"/>
    <s v="TriStar Pictures"/>
    <n v="139"/>
  </r>
  <r>
    <x v="2"/>
    <x v="16"/>
    <s v="June 7, 1996 "/>
    <x v="0"/>
    <x v="0"/>
    <n v="7.4"/>
    <n v="319000"/>
    <s v="Michael Bay"/>
    <s v="David Weisberg"/>
    <s v="Sean Connery"/>
    <s v="United States"/>
    <n v="75000000"/>
    <n v="335062621"/>
    <s v="Hollywood Pictures"/>
    <n v="136"/>
  </r>
  <r>
    <x v="6"/>
    <x v="16"/>
    <s v="July 24, 1996 "/>
    <x v="1"/>
    <x v="0"/>
    <n v="7.5"/>
    <n v="138000"/>
    <s v="Joel Schumacher"/>
    <s v="John Grisham"/>
    <s v="Matthew McConaughey"/>
    <s v="United States"/>
    <n v="40000000"/>
    <n v="152266007"/>
    <s v="New Regency Productions"/>
    <n v="149"/>
  </r>
  <r>
    <x v="0"/>
    <x v="16"/>
    <s v="May 3, 1996 "/>
    <x v="2"/>
    <x v="0"/>
    <n v="6.4"/>
    <n v="82000"/>
    <s v="Andrew Fleming"/>
    <s v="Peter Filardi"/>
    <s v="Robin Tunney"/>
    <s v="United States"/>
    <n v="15000000"/>
    <n v="24819936"/>
    <s v="Columbia Pictures"/>
    <n v="101"/>
  </r>
  <r>
    <x v="6"/>
    <x v="16"/>
    <s v="April 3, 1996 "/>
    <x v="7"/>
    <x v="0"/>
    <n v="7.7"/>
    <n v="196000"/>
    <s v="Gregory Hoblit"/>
    <s v="William Diehl"/>
    <s v="Richard Gere"/>
    <s v="United States"/>
    <n v="30000000"/>
    <n v="102616183"/>
    <s v="Paramount Pictures"/>
    <n v="129"/>
  </r>
  <r>
    <x v="3"/>
    <x v="16"/>
    <s v="December 13, 1996 "/>
    <x v="3"/>
    <x v="0"/>
    <n v="6.3"/>
    <n v="214000"/>
    <s v="Tim Burton"/>
    <s v="Len Brown"/>
    <s v="Jack Nicholson"/>
    <s v="United States"/>
    <n v="70000000"/>
    <n v="101371017"/>
    <s v="Tim Burton Productions"/>
    <n v="106"/>
  </r>
  <r>
    <x v="0"/>
    <x v="16"/>
    <s v="December 6, 1996 "/>
    <x v="3"/>
    <x v="0"/>
    <n v="7.4"/>
    <n v="182000"/>
    <s v="Anthony Minghella"/>
    <s v="Michael Ondaatje"/>
    <s v="Ralph Fiennes"/>
    <s v="United States"/>
    <n v="27000000"/>
    <n v="231976425"/>
    <s v="Miramax"/>
    <n v="162"/>
  </r>
  <r>
    <x v="2"/>
    <x v="16"/>
    <s v="October 11, 1996 "/>
    <x v="4"/>
    <x v="0"/>
    <n v="6.8"/>
    <n v="76000"/>
    <s v="Renny Harlin"/>
    <s v="Shane Black"/>
    <s v="Geena Davis"/>
    <s v="United States"/>
    <n v="65000000"/>
    <n v="89456761"/>
    <s v="New Line Cinema"/>
    <n v="121"/>
  </r>
  <r>
    <x v="0"/>
    <x v="16"/>
    <s v="April 12, 1996 "/>
    <x v="7"/>
    <x v="0"/>
    <n v="6.2"/>
    <n v="44000"/>
    <s v="James Foley"/>
    <s v="Christopher Crowe"/>
    <s v="Mark Wahlberg"/>
    <s v="United States"/>
    <n v="0"/>
    <n v="20831000"/>
    <s v="Imagine Entertainment"/>
    <n v="97"/>
  </r>
  <r>
    <x v="3"/>
    <x v="16"/>
    <s v="February 21, 1996 "/>
    <x v="6"/>
    <x v="0"/>
    <n v="7"/>
    <n v="72000"/>
    <s v="Wes Anderson"/>
    <s v="Owen Wilson"/>
    <s v="Luke Wilson"/>
    <s v="United States"/>
    <n v="7000000"/>
    <n v="560069"/>
    <s v="Columbia Pictures"/>
    <n v="91"/>
  </r>
  <r>
    <x v="0"/>
    <x v="16"/>
    <s v="June 14, 1996 "/>
    <x v="0"/>
    <x v="0"/>
    <n v="6.6"/>
    <n v="27000"/>
    <s v="Bernardo Bertolucci"/>
    <s v="Bernardo Bertolucci"/>
    <s v="Jeremy Irons"/>
    <s v="Italy"/>
    <n v="10000000"/>
    <n v="4762310"/>
    <s v="Fiction"/>
    <n v="118"/>
  </r>
  <r>
    <x v="6"/>
    <x v="16"/>
    <s v="October 4, 1996 "/>
    <x v="4"/>
    <x v="0"/>
    <n v="7.3"/>
    <n v="52000"/>
    <s v="Lana Wachowski"/>
    <s v="Lilly Wachowski"/>
    <s v="Jennifer Tilly"/>
    <s v="United States"/>
    <n v="4500000"/>
    <n v="3802260"/>
    <s v="Dino De Laurentiis Company"/>
    <n v="109"/>
  </r>
  <r>
    <x v="0"/>
    <x v="16"/>
    <s v="March 14, 1997 "/>
    <x v="9"/>
    <x v="0"/>
    <n v="8"/>
    <n v="89000"/>
    <s v="Billy Bob Thornton"/>
    <s v="Billy Bob Thornton"/>
    <s v="Billy Bob Thornton"/>
    <s v="United States"/>
    <n v="1000000"/>
    <n v="24444121"/>
    <s v="Miramax"/>
    <n v="135"/>
  </r>
  <r>
    <x v="3"/>
    <x v="16"/>
    <s v="November 15, 1996 "/>
    <x v="10"/>
    <x v="0"/>
    <n v="6.6"/>
    <n v="18000"/>
    <s v="Barbra Streisand"/>
    <s v="André Cayatte"/>
    <s v="Barbra Streisand"/>
    <s v="United States"/>
    <n v="42000000"/>
    <n v="41083864"/>
    <s v="TriStar Pictures"/>
    <n v="126"/>
  </r>
  <r>
    <x v="3"/>
    <x v="16"/>
    <s v="March 8, 1996 "/>
    <x v="9"/>
    <x v="0"/>
    <n v="7.1"/>
    <n v="83000"/>
    <s v="Mike Nichols"/>
    <s v="Jean Poiret"/>
    <s v="Robin Williams"/>
    <s v="United States"/>
    <n v="31000000"/>
    <n v="185260553"/>
    <s v="United Artists"/>
    <n v="117"/>
  </r>
  <r>
    <x v="3"/>
    <x v="16"/>
    <s v="October 4, 1996 "/>
    <x v="4"/>
    <x v="0"/>
    <n v="6.9"/>
    <n v="64000"/>
    <s v="Tom Hanks"/>
    <s v="Tom Hanks"/>
    <s v="Tom Hanks"/>
    <s v="United States"/>
    <n v="26000000"/>
    <n v="34585416"/>
    <s v="Clavius Base"/>
    <n v="108"/>
  </r>
  <r>
    <x v="4"/>
    <x v="16"/>
    <s v="August 23, 1996 "/>
    <x v="8"/>
    <x v="0"/>
    <n v="4.5"/>
    <n v="32000"/>
    <s v="John Frankenheimer"/>
    <s v="H.G. Wells"/>
    <s v="David Thewlis"/>
    <s v="United States"/>
    <n v="40000000"/>
    <n v="49627779"/>
    <s v="New Line Cinema"/>
    <n v="96"/>
  </r>
  <r>
    <x v="3"/>
    <x v="16"/>
    <s v="July 26, 1996 "/>
    <x v="1"/>
    <x v="0"/>
    <n v="6.9"/>
    <n v="79000"/>
    <s v="Bobby Farrelly"/>
    <s v="Barry Fanaro"/>
    <s v="Woody Harrelson"/>
    <s v="United States"/>
    <n v="27000000"/>
    <n v="25023434"/>
    <s v="Rysher Entertainment"/>
    <n v="114"/>
  </r>
  <r>
    <x v="10"/>
    <x v="16"/>
    <s v="June 21, 1996 "/>
    <x v="0"/>
    <x v="0"/>
    <n v="7"/>
    <n v="146000"/>
    <s v="Gary Trousdale"/>
    <s v="Tab Murphy"/>
    <s v="Demi Moore"/>
    <s v="United States"/>
    <n v="100000000"/>
    <n v="325338851"/>
    <s v="Walt Disney Animation Studios"/>
    <n v="91"/>
  </r>
  <r>
    <x v="3"/>
    <x v="16"/>
    <s v="July 19, 1996 "/>
    <x v="1"/>
    <x v="0"/>
    <n v="7.1"/>
    <n v="84000"/>
    <s v="Peter Jackson"/>
    <s v="Fran Walsh"/>
    <s v="Michael J. Fox"/>
    <s v="New Zealand"/>
    <n v="30000000"/>
    <n v="29359216"/>
    <s v="Universal Pictures"/>
    <n v="110"/>
  </r>
  <r>
    <x v="2"/>
    <x v="16"/>
    <s v="June 21, 1996 "/>
    <x v="0"/>
    <x v="0"/>
    <n v="6.1"/>
    <n v="106000"/>
    <s v="Chuck Russell"/>
    <s v="Tony Puryear"/>
    <s v="Arnold Schwarzenegger"/>
    <s v="United States"/>
    <n v="100000000"/>
    <n v="242295562"/>
    <s v="Kopelson Entertainment"/>
    <n v="115"/>
  </r>
  <r>
    <x v="3"/>
    <x v="16"/>
    <s v="June 28, 1996 "/>
    <x v="0"/>
    <x v="0"/>
    <n v="4.5"/>
    <n v="44000"/>
    <s v="Andrew Bergman"/>
    <s v="Carl Hiaasen"/>
    <s v="Demi Moore"/>
    <s v="United States"/>
    <n v="40000000"/>
    <n v="113309743"/>
    <s v="Castle Rock Entertainment"/>
    <n v="115"/>
  </r>
  <r>
    <x v="2"/>
    <x v="16"/>
    <s v="November 22, 1996 "/>
    <x v="10"/>
    <x v="0"/>
    <n v="7.6"/>
    <n v="120000"/>
    <s v="Jonathan Frakes"/>
    <s v="Gene Roddenberry"/>
    <s v="Patrick Stewart"/>
    <s v="United States"/>
    <n v="45000000"/>
    <n v="146027888"/>
    <s v="Digital Image Associates"/>
    <n v="111"/>
  </r>
  <r>
    <x v="3"/>
    <x v="16"/>
    <s v="April 11, 1997 "/>
    <x v="7"/>
    <x v="10"/>
    <n v="7.2"/>
    <n v="77000"/>
    <s v="Doug Liman"/>
    <s v="Jon Favreau"/>
    <s v="Vince Vaughn"/>
    <s v="United States"/>
    <n v="200000"/>
    <n v="4555020"/>
    <s v="Doug Liman Productions"/>
    <n v="96"/>
  </r>
  <r>
    <x v="2"/>
    <x v="16"/>
    <s v="August 9, 1996 "/>
    <x v="8"/>
    <x v="0"/>
    <n v="5.7"/>
    <n v="71000"/>
    <s v="John Carpenter"/>
    <s v="John Carpenter"/>
    <s v="Kurt Russell"/>
    <s v="United States"/>
    <n v="50000000"/>
    <n v="25477365"/>
    <s v="Paramount Pictures"/>
    <n v="101"/>
  </r>
  <r>
    <x v="3"/>
    <x v="16"/>
    <s v="February 9, 1996 "/>
    <x v="6"/>
    <x v="0"/>
    <n v="7.1"/>
    <n v="32000"/>
    <s v="Ted Demme"/>
    <s v="Scott Rosenberg"/>
    <s v="Matt Dillon"/>
    <s v="United States"/>
    <n v="0"/>
    <n v="10597759"/>
    <s v="Miramax"/>
    <n v="112"/>
  </r>
  <r>
    <x v="3"/>
    <x v="16"/>
    <s v="June 14, 1996 "/>
    <x v="0"/>
    <x v="0"/>
    <n v="6.1"/>
    <n v="157000"/>
    <s v="Ben Stiller"/>
    <s v="Lou Holtz Jr."/>
    <s v="Jim Carrey"/>
    <s v="United States"/>
    <n v="47000000"/>
    <n v="102825796"/>
    <s v="Columbia Pictures"/>
    <n v="96"/>
  </r>
  <r>
    <x v="3"/>
    <x v="16"/>
    <s v="January 12, 1996 "/>
    <x v="11"/>
    <x v="0"/>
    <n v="6.6"/>
    <n v="50000"/>
    <s v="Paris Barclay"/>
    <s v="Shawn Wayans"/>
    <s v="Shawn Wayans"/>
    <s v="United States"/>
    <n v="3800000"/>
    <n v="20949601"/>
    <s v="Island Pictures"/>
    <n v="89"/>
  </r>
  <r>
    <x v="7"/>
    <x v="16"/>
    <s v="October 25, 1996 "/>
    <x v="4"/>
    <x v="0"/>
    <n v="5.8"/>
    <n v="29000"/>
    <s v="Tom Holland"/>
    <s v="Stephen King"/>
    <s v="Robert John Burke"/>
    <s v="United States"/>
    <n v="8500000"/>
    <n v="15315484"/>
    <s v="Paramount Pictures"/>
    <n v="93"/>
  </r>
  <r>
    <x v="6"/>
    <x v="16"/>
    <s v="February 28, 1997 "/>
    <x v="6"/>
    <x v="0"/>
    <n v="7.2"/>
    <n v="45000"/>
    <s v="Paul Thomas Anderson"/>
    <s v="Paul Thomas Anderson"/>
    <s v="Philip Baker Hall"/>
    <s v="United States"/>
    <n v="3000000"/>
    <n v="222559"/>
    <s v="Green Parrot"/>
    <n v="101"/>
  </r>
  <r>
    <x v="3"/>
    <x v="16"/>
    <s v="June 28, 1996 "/>
    <x v="0"/>
    <x v="0"/>
    <n v="5.6"/>
    <n v="112000"/>
    <s v="Tom Shadyac"/>
    <s v="Jerry Lewis"/>
    <s v="Eddie Murphy"/>
    <s v="United States"/>
    <n v="54000000"/>
    <n v="273961019"/>
    <s v="Imagine Entertainment"/>
    <n v="95"/>
  </r>
  <r>
    <x v="0"/>
    <x v="16"/>
    <s v="December 25, 1996 "/>
    <x v="3"/>
    <x v="0"/>
    <n v="7.7"/>
    <n v="37000"/>
    <s v="Kenneth Branagh"/>
    <s v="William Shakespeare"/>
    <s v="Kenneth Branagh"/>
    <s v="United Kingdom"/>
    <n v="18000000"/>
    <n v="4770222"/>
    <s v="Castle Rock Entertainment"/>
    <n v="242"/>
  </r>
  <r>
    <x v="0"/>
    <x v="16"/>
    <s v="September 20, 1996 "/>
    <x v="5"/>
    <x v="0"/>
    <n v="7.3"/>
    <n v="18000"/>
    <s v="Campbell Scott"/>
    <s v="Stanley Tucci"/>
    <s v="Tony Shalhoub"/>
    <s v="United States"/>
    <n v="4100000"/>
    <n v="12008376"/>
    <s v="Rysher Entertainment"/>
    <n v="109"/>
  </r>
  <r>
    <x v="1"/>
    <x v="16"/>
    <s v="October 11, 1996 "/>
    <x v="4"/>
    <x v="0"/>
    <n v="6.8"/>
    <n v="58000"/>
    <s v="Stephen Hopkins"/>
    <s v="William Goldman"/>
    <s v="Michael Douglas"/>
    <s v="Germany"/>
    <n v="55000000"/>
    <n v="38619405"/>
    <s v="Constellation Entertainment"/>
    <n v="110"/>
  </r>
  <r>
    <x v="2"/>
    <x v="16"/>
    <s v="July 12, 1996 "/>
    <x v="1"/>
    <x v="0"/>
    <n v="6.6"/>
    <n v="52000"/>
    <s v="Edward Zwick"/>
    <s v="Patrick Sheane Duncan"/>
    <s v="Denzel Washington"/>
    <s v="United States"/>
    <n v="46000000"/>
    <n v="100860818"/>
    <s v="Fox 2000 Pictures"/>
    <n v="116"/>
  </r>
  <r>
    <x v="3"/>
    <x v="16"/>
    <s v="September 20, 1996 "/>
    <x v="5"/>
    <x v="0"/>
    <n v="6.4"/>
    <n v="45000"/>
    <s v="Hugh Wilson"/>
    <s v="Olivia Goldsmith"/>
    <s v="Goldie Hawn"/>
    <s v="United States"/>
    <n v="26000000"/>
    <n v="181489203"/>
    <s v="Paramount Pictures"/>
    <n v="103"/>
  </r>
  <r>
    <x v="2"/>
    <x v="16"/>
    <s v="November 6, 1996 "/>
    <x v="10"/>
    <x v="0"/>
    <n v="6.9"/>
    <n v="15000"/>
    <s v="F. Gary Gray"/>
    <s v="Takashi Bufford"/>
    <s v="Jada Pinkett Smith"/>
    <s v="United States"/>
    <n v="9000000"/>
    <n v="41590886"/>
    <s v="New Line Cinema"/>
    <n v="123"/>
  </r>
  <r>
    <x v="10"/>
    <x v="16"/>
    <s v="April 12, 1996 "/>
    <x v="7"/>
    <x v="0"/>
    <n v="6.7"/>
    <n v="62000"/>
    <s v="Henry Selick"/>
    <s v="Roald Dahl"/>
    <s v="Paul Terry"/>
    <s v="United Kingdom"/>
    <n v="38000000"/>
    <n v="28946127"/>
    <s v="Walt Disney Pictures"/>
    <n v="79"/>
  </r>
  <r>
    <x v="2"/>
    <x v="16"/>
    <s v="May 31, 1996 "/>
    <x v="2"/>
    <x v="0"/>
    <n v="6.5"/>
    <n v="93000"/>
    <s v="Rob Cohen"/>
    <s v="Patrick Read Johnson"/>
    <s v="Dennis Quaid"/>
    <s v="United States"/>
    <n v="57000000"/>
    <n v="115267375"/>
    <s v="Universal Pictures"/>
    <n v="103"/>
  </r>
  <r>
    <x v="2"/>
    <x v="16"/>
    <s v="March 15, 1996 "/>
    <x v="9"/>
    <x v="0"/>
    <n v="6.4"/>
    <n v="52000"/>
    <s v="Stuart Baird"/>
    <s v="Jim Thomas"/>
    <s v="Kurt Russell"/>
    <s v="United States"/>
    <n v="55000000"/>
    <n v="121969216"/>
    <s v="Warner Bros."/>
    <n v="133"/>
  </r>
  <r>
    <x v="3"/>
    <x v="16"/>
    <s v="January 12, 1996 "/>
    <x v="11"/>
    <x v="0"/>
    <n v="4.4000000000000004"/>
    <n v="26000"/>
    <s v="Jason Bloom"/>
    <s v="Adam Leff"/>
    <s v="Pauly Shore"/>
    <s v="United States"/>
    <n v="15000000"/>
    <n v="13427615"/>
    <s v="Metro-Goldwyn-Mayer (MGM)"/>
    <n v="88"/>
  </r>
  <r>
    <x v="3"/>
    <x v="16"/>
    <s v="August 9, 1996 "/>
    <x v="8"/>
    <x v="0"/>
    <n v="5.8"/>
    <n v="57000"/>
    <s v="Francis Ford Coppola"/>
    <s v="James DeMonaco"/>
    <s v="Robin Williams"/>
    <s v="United States"/>
    <n v="45000000"/>
    <n v="58620973"/>
    <s v="Hollywood Pictures"/>
    <n v="113"/>
  </r>
  <r>
    <x v="1"/>
    <x v="16"/>
    <s v="February 2, 1996 "/>
    <x v="6"/>
    <x v="0"/>
    <n v="6.6"/>
    <n v="22000"/>
    <s v="Ridley Scott"/>
    <s v="Charles Gieg Jr."/>
    <s v="Jeff Bridges"/>
    <s v="United States"/>
    <n v="38000000"/>
    <n v="10292300"/>
    <s v="Hollywood Pictures"/>
    <n v="129"/>
  </r>
  <r>
    <x v="2"/>
    <x v="16"/>
    <s v="October 4, 1996 "/>
    <x v="4"/>
    <x v="0"/>
    <n v="5.5"/>
    <n v="26000"/>
    <s v="Robert Lieberman"/>
    <s v="Steven Brill"/>
    <s v="Emilio Estevez"/>
    <s v="United States"/>
    <n v="0"/>
    <n v="22955097"/>
    <s v="Walt Disney Pictures"/>
    <n v="104"/>
  </r>
  <r>
    <x v="2"/>
    <x v="16"/>
    <s v="February 9, 1996 "/>
    <x v="6"/>
    <x v="0"/>
    <n v="6"/>
    <n v="93000"/>
    <s v="John Woo"/>
    <s v="Graham Yost"/>
    <s v="John Travolta"/>
    <s v="United States"/>
    <n v="50000000"/>
    <n v="150270147"/>
    <s v="Twentieth Century Fox"/>
    <n v="108"/>
  </r>
  <r>
    <x v="3"/>
    <x v="16"/>
    <s v="August 30, 1996 "/>
    <x v="8"/>
    <x v="0"/>
    <n v="6.7"/>
    <n v="37000"/>
    <s v="Douglas McGrath"/>
    <s v="Jane Austen"/>
    <s v="Gwyneth Paltrow"/>
    <s v="United Kingdom"/>
    <n v="6000000"/>
    <n v="22231658"/>
    <s v="Miramax"/>
    <n v="120"/>
  </r>
  <r>
    <x v="2"/>
    <x v="16"/>
    <s v="August 2, 1996 "/>
    <x v="8"/>
    <x v="0"/>
    <n v="5.7"/>
    <n v="49000"/>
    <s v="Andrew Davis"/>
    <s v="Arne Schmidt"/>
    <s v="Keanu Reeves"/>
    <s v="United States"/>
    <n v="50000000"/>
    <n v="60209334"/>
    <s v="3 Arts Entertainment"/>
    <n v="107"/>
  </r>
  <r>
    <x v="6"/>
    <x v="16"/>
    <s v="February 28, 1997 "/>
    <x v="6"/>
    <x v="0"/>
    <n v="6"/>
    <n v="10000"/>
    <s v="Mira Nair"/>
    <s v="Helena Kriel"/>
    <s v="Naveen Andrews"/>
    <s v="United Kingdom"/>
    <n v="3000000"/>
    <n v="4109095"/>
    <s v="NDF International"/>
    <n v="114"/>
  </r>
  <r>
    <x v="0"/>
    <x v="16"/>
    <s v="November 27, 1996 "/>
    <x v="10"/>
    <x v="0"/>
    <n v="6.8"/>
    <n v="36000"/>
    <s v="Nicholas Hytner"/>
    <s v="Arthur Miller"/>
    <s v="Daniel Day-Lewis"/>
    <s v="United States"/>
    <n v="25000000"/>
    <n v="7343114"/>
    <s v="Twentieth Century Fox"/>
    <n v="124"/>
  </r>
  <r>
    <x v="6"/>
    <x v="16"/>
    <s v="August 30, 1996 "/>
    <x v="8"/>
    <x v="14"/>
    <n v="7.4"/>
    <n v="37000"/>
    <s v="Nicolas Winding Refn"/>
    <s v="Jens Dahl"/>
    <s v="Kim Bodnia"/>
    <s v="Denmark"/>
    <n v="0"/>
    <n v="1605"/>
    <s v="Balboa Entertainment"/>
    <n v="110"/>
  </r>
  <r>
    <x v="3"/>
    <x v="16"/>
    <s v="January 31, 1997 "/>
    <x v="11"/>
    <x v="0"/>
    <n v="7.5"/>
    <n v="28000"/>
    <s v="Christopher Guest"/>
    <s v="Christopher Guest"/>
    <s v="Christopher Guest"/>
    <s v="United States"/>
    <n v="4000000"/>
    <n v="2923982"/>
    <s v="Castle Rock Entertainment"/>
    <n v="84"/>
  </r>
  <r>
    <x v="3"/>
    <x v="16"/>
    <s v="February 28, 1997 "/>
    <x v="6"/>
    <x v="0"/>
    <n v="8"/>
    <n v="39000"/>
    <s v="Mike Leigh"/>
    <s v="Mike Leigh"/>
    <s v="Timothy Spall"/>
    <s v="United Kingdom"/>
    <n v="4500000"/>
    <n v="13417292"/>
    <s v="Channel Four Films"/>
    <n v="136"/>
  </r>
  <r>
    <x v="2"/>
    <x v="16"/>
    <s v="December 6, 1996 "/>
    <x v="3"/>
    <x v="0"/>
    <n v="5.9"/>
    <n v="68000"/>
    <s v="Rob Cohen"/>
    <s v="Leslie Bohem"/>
    <s v="Sylvester Stallone"/>
    <s v="United States"/>
    <n v="80000000"/>
    <n v="159212469"/>
    <s v="Universal Pictures"/>
    <n v="114"/>
  </r>
  <r>
    <x v="2"/>
    <x v="16"/>
    <s v="September 20, 1996 "/>
    <x v="5"/>
    <x v="0"/>
    <n v="6.4"/>
    <n v="54000"/>
    <s v="Walter Hill"/>
    <s v="Ryûzô Kikushima"/>
    <s v="Bruce Willis"/>
    <s v="United States"/>
    <n v="67000000"/>
    <n v="47267001"/>
    <s v="New Line Cinema"/>
    <n v="101"/>
  </r>
  <r>
    <x v="16"/>
    <x v="16"/>
    <s v="May 31, 1996 "/>
    <x v="2"/>
    <x v="0"/>
    <n v="6.2"/>
    <n v="34000"/>
    <s v="David Twohy"/>
    <s v="David Twohy"/>
    <s v="Charlie Sheen"/>
    <s v="United States"/>
    <n v="25000000"/>
    <n v="14063331"/>
    <s v="Live Entertainment"/>
    <n v="115"/>
  </r>
  <r>
    <x v="2"/>
    <x v="16"/>
    <s v="November 8, 1996 "/>
    <x v="10"/>
    <x v="0"/>
    <n v="6.7"/>
    <n v="121000"/>
    <s v="Ron Howard"/>
    <s v="Cyril Hume"/>
    <s v="Mel Gibson"/>
    <s v="United States"/>
    <n v="80000000"/>
    <n v="309492681"/>
    <s v="Touchstone Pictures"/>
    <n v="121"/>
  </r>
  <r>
    <x v="10"/>
    <x v="16"/>
    <s v="December 20, 1996 "/>
    <x v="3"/>
    <x v="0"/>
    <n v="6.8"/>
    <n v="53000"/>
    <s v="Directors"/>
    <s v="Mike Judge"/>
    <s v="Mike Judge"/>
    <s v="United States"/>
    <n v="12000000"/>
    <n v="63118386"/>
    <s v="Paramount Pictures"/>
    <n v="81"/>
  </r>
  <r>
    <x v="1"/>
    <x v="16"/>
    <s v="September 13, 1996 "/>
    <x v="5"/>
    <x v="0"/>
    <n v="6.8"/>
    <n v="24000"/>
    <s v="Carroll Ballard"/>
    <s v="Bill Lishman"/>
    <s v="Jeff Daniels"/>
    <s v="United States"/>
    <n v="22000000"/>
    <n v="25143818"/>
    <s v="Columbia Pictures"/>
    <n v="107"/>
  </r>
  <r>
    <x v="3"/>
    <x v="16"/>
    <s v="August 16, 1996 "/>
    <x v="8"/>
    <x v="0"/>
    <n v="6.4"/>
    <n v="47000"/>
    <s v="Ron Shelton"/>
    <s v="John Norville"/>
    <s v="Kevin Costner"/>
    <s v="United States"/>
    <n v="45000000"/>
    <n v="53854588"/>
    <s v="New Regency Productions"/>
    <n v="135"/>
  </r>
  <r>
    <x v="2"/>
    <x v="16"/>
    <s v="May 3, 1996 "/>
    <x v="2"/>
    <x v="0"/>
    <n v="3.4"/>
    <n v="26000"/>
    <s v="David Hogan"/>
    <s v="Chris Warner"/>
    <s v="Pamela Anderson"/>
    <s v="United States"/>
    <n v="9000000"/>
    <n v="3793614"/>
    <s v="Polygram Filmed Entertainment"/>
    <n v="98"/>
  </r>
  <r>
    <x v="0"/>
    <x v="16"/>
    <s v="November 13, 1996 "/>
    <x v="10"/>
    <x v="0"/>
    <n v="7.8"/>
    <n v="64000"/>
    <s v="Lars von Trier"/>
    <s v="Lars von Trier"/>
    <s v="Emily Watson"/>
    <s v="Denmark"/>
    <n v="0"/>
    <n v="3828405"/>
    <s v="ARTE"/>
    <n v="159"/>
  </r>
  <r>
    <x v="2"/>
    <x v="16"/>
    <s v="June 7, 1996 "/>
    <x v="0"/>
    <x v="0"/>
    <n v="5"/>
    <n v="33000"/>
    <s v="Simon Wincer"/>
    <s v="Lee Falk"/>
    <s v="Billy Zane"/>
    <s v="Australia"/>
    <n v="45000000"/>
    <n v="17323326"/>
    <s v="Paramount Pictures"/>
    <n v="100"/>
  </r>
  <r>
    <x v="2"/>
    <x v="16"/>
    <s v="August 16, 1996 "/>
    <x v="8"/>
    <x v="0"/>
    <n v="5.9"/>
    <n v="47000"/>
    <s v="Tony Scott"/>
    <s v="Peter Abrahams"/>
    <s v="Robert De Niro"/>
    <s v="United States"/>
    <n v="55000000"/>
    <n v="18626419"/>
    <s v="TriStar Pictures"/>
    <n v="116"/>
  </r>
  <r>
    <x v="6"/>
    <x v="16"/>
    <s v="January 12, 1996 "/>
    <x v="11"/>
    <x v="0"/>
    <n v="6.2"/>
    <n v="14000"/>
    <s v="John Schlesinger"/>
    <s v="Erika Holzer"/>
    <s v="Sally Field"/>
    <s v="United States"/>
    <n v="20000000"/>
    <n v="26877589"/>
    <s v="Paramount Pictures"/>
    <n v="101"/>
  </r>
  <r>
    <x v="3"/>
    <x v="16"/>
    <s v="September 27, 1996 "/>
    <x v="5"/>
    <x v="0"/>
    <n v="6.5"/>
    <n v="19000"/>
    <s v="John Herzfeld"/>
    <s v="John Herzfeld"/>
    <s v="Teri Hatcher"/>
    <s v="United States"/>
    <n v="0"/>
    <n v="11132210"/>
    <s v="Rysher Entertainment"/>
    <n v="104"/>
  </r>
  <r>
    <x v="3"/>
    <x v="16"/>
    <s v="October 11, 1996 "/>
    <x v="4"/>
    <x v="0"/>
    <n v="7.1"/>
    <n v="14000"/>
    <s v="Steve Buscemi"/>
    <s v="Steve Buscemi"/>
    <s v="Steve Buscemi"/>
    <s v="United States"/>
    <n v="1300000"/>
    <n v="749741"/>
    <s v="Addis Wechsler Pictures"/>
    <n v="95"/>
  </r>
  <r>
    <x v="5"/>
    <x v="16"/>
    <s v="January 10, 1997 "/>
    <x v="11"/>
    <x v="0"/>
    <n v="7.3"/>
    <n v="90000"/>
    <s v="Milos Forman"/>
    <s v="Scott Alexander"/>
    <s v="Woody Harrelson"/>
    <s v="United States"/>
    <n v="36000000"/>
    <n v="20300385"/>
    <s v="Columbia Pictures"/>
    <n v="130"/>
  </r>
  <r>
    <x v="3"/>
    <x v="16"/>
    <s v="September 3, 1997 "/>
    <x v="5"/>
    <x v="8"/>
    <n v="6.8"/>
    <n v="27000"/>
    <s v="Matthew Bright"/>
    <s v="Matthew Bright"/>
    <s v="Reese Witherspoon"/>
    <s v="United States"/>
    <n v="3000000"/>
    <n v="295493"/>
    <s v="The Kushner-Locke Company"/>
    <n v="102"/>
  </r>
  <r>
    <x v="3"/>
    <x v="16"/>
    <s v="July 17, 1996 "/>
    <x v="1"/>
    <x v="0"/>
    <n v="3"/>
    <n v="23000"/>
    <s v="Paul Michael Glaser"/>
    <s v="Paul Michael Glaser"/>
    <s v="Shaquille O'Neal"/>
    <s v="United States"/>
    <n v="20000000"/>
    <n v="18937262"/>
    <s v="Interscope Communications"/>
    <n v="93"/>
  </r>
  <r>
    <x v="3"/>
    <x v="16"/>
    <s v="March 1, 1996 "/>
    <x v="9"/>
    <x v="0"/>
    <n v="6.2"/>
    <n v="22000"/>
    <s v="David S. Ward"/>
    <s v="Hugh Wilson"/>
    <s v="Kelsey Grammer"/>
    <s v="United States"/>
    <n v="31000000"/>
    <n v="37553752"/>
    <s v="Twentieth Century Fox"/>
    <n v="92"/>
  </r>
  <r>
    <x v="3"/>
    <x v="16"/>
    <s v="December 25, 1996 "/>
    <x v="3"/>
    <x v="0"/>
    <n v="5.7"/>
    <n v="42000"/>
    <s v="Nora Ephron"/>
    <s v="Peter Dexter"/>
    <s v="John Travolta"/>
    <s v="United States"/>
    <n v="0"/>
    <n v="119718203"/>
    <s v="Turner Pictures (I)"/>
    <n v="105"/>
  </r>
  <r>
    <x v="6"/>
    <x v="16"/>
    <s v="April 26, 1996 "/>
    <x v="7"/>
    <x v="0"/>
    <n v="6.3"/>
    <n v="16000"/>
    <s v="Lee Tamahori"/>
    <s v="Peter Dexter"/>
    <s v="Nick Nolte"/>
    <s v="United States"/>
    <n v="29000000"/>
    <n v="11526099"/>
    <s v="Largo Entertainment"/>
    <n v="107"/>
  </r>
  <r>
    <x v="1"/>
    <x v="16"/>
    <s v="November 22, 1996 "/>
    <x v="10"/>
    <x v="0"/>
    <n v="5.6"/>
    <n v="95000"/>
    <s v="Brian Levant"/>
    <s v="Randy Kornfield"/>
    <s v="Arnold Schwarzenegger"/>
    <s v="United States"/>
    <n v="60000000"/>
    <n v="129832389"/>
    <s v="1492 Pictures"/>
    <n v="89"/>
  </r>
  <r>
    <x v="3"/>
    <x v="16"/>
    <s v="August 23, 1996 "/>
    <x v="8"/>
    <x v="0"/>
    <n v="6"/>
    <n v="17000"/>
    <s v="Edward Burns"/>
    <s v="Edward Burns"/>
    <s v="Edward Burns"/>
    <s v="United States"/>
    <n v="3500000"/>
    <n v="9538948"/>
    <s v="Good Machine"/>
    <n v="96"/>
  </r>
  <r>
    <x v="3"/>
    <x v="16"/>
    <s v="May 23, 1997 "/>
    <x v="2"/>
    <x v="0"/>
    <n v="7.2"/>
    <n v="19000"/>
    <s v="Mark Herman"/>
    <s v="Mark Herman"/>
    <s v="Pete Postlethwaite"/>
    <s v="United Kingdom"/>
    <n v="0"/>
    <n v="2576738"/>
    <s v="Channel Four Films"/>
    <n v="108"/>
  </r>
  <r>
    <x v="5"/>
    <x v="16"/>
    <s v="February 14, 1997 "/>
    <x v="6"/>
    <x v="0"/>
    <n v="7.7"/>
    <n v="52000"/>
    <s v="Scott Hicks"/>
    <s v="Jan Sardi"/>
    <s v="Geoffrey Rush"/>
    <s v="Australia"/>
    <n v="5500000"/>
    <n v="35999081"/>
    <s v="Australian Film Finance Corporation (AFFC)"/>
    <n v="105"/>
  </r>
  <r>
    <x v="3"/>
    <x v="16"/>
    <s v="February 2, 1996 "/>
    <x v="6"/>
    <x v="0"/>
    <n v="6.3"/>
    <n v="38000"/>
    <s v="Penelope Spheeris"/>
    <s v="Fred Wolf"/>
    <s v="Chris Farley"/>
    <s v="United States"/>
    <n v="0"/>
    <n v="32417995"/>
    <s v="Broadway Pictures"/>
    <n v="87"/>
  </r>
  <r>
    <x v="2"/>
    <x v="16"/>
    <s v="September 13, 1996 "/>
    <x v="5"/>
    <x v="0"/>
    <n v="5.5"/>
    <n v="21000"/>
    <s v="Ringo Lam"/>
    <s v="Larry Ferguson"/>
    <s v="Jean-Claude Van Damme"/>
    <s v="United States"/>
    <n v="25000000"/>
    <n v="14502483"/>
    <s v="Columbia Pictures"/>
    <n v="101"/>
  </r>
  <r>
    <x v="3"/>
    <x v="16"/>
    <s v="December 20, 1996 "/>
    <x v="3"/>
    <x v="0"/>
    <n v="6.5"/>
    <n v="44000"/>
    <s v="Michael Hoffman"/>
    <s v="Terrel Seltzer"/>
    <s v="Michelle Pfeiffer"/>
    <s v="United States"/>
    <n v="0"/>
    <n v="97529550"/>
    <s v="Fox 2000 Pictures"/>
    <n v="108"/>
  </r>
  <r>
    <x v="0"/>
    <x v="16"/>
    <s v="June 21, 1996 "/>
    <x v="0"/>
    <x v="0"/>
    <n v="7.4"/>
    <n v="28000"/>
    <s v="John Sayles"/>
    <s v="John Sayles"/>
    <s v="Chris Cooper"/>
    <s v="United States"/>
    <n v="5000000"/>
    <n v="12408986"/>
    <s v="Columbia Pictures"/>
    <n v="135"/>
  </r>
  <r>
    <x v="5"/>
    <x v="16"/>
    <s v="October 25, 1996 "/>
    <x v="4"/>
    <x v="0"/>
    <n v="7.2"/>
    <n v="30000"/>
    <s v="Neil Jordan"/>
    <s v="Neil Jordan"/>
    <s v="Liam Neeson"/>
    <s v="United Kingdom"/>
    <n v="25000000"/>
    <n v="11135803"/>
    <s v="Warner Bros."/>
    <n v="133"/>
  </r>
  <r>
    <x v="0"/>
    <x v="16"/>
    <s v="July 3, 1996 "/>
    <x v="1"/>
    <x v="0"/>
    <n v="6.4"/>
    <n v="76000"/>
    <s v="Jon Turteltaub"/>
    <s v="Gerald Di Pego"/>
    <s v="John Travolta"/>
    <s v="United States"/>
    <n v="32000000"/>
    <n v="152036382"/>
    <s v="Touchstone Pictures"/>
    <n v="123"/>
  </r>
  <r>
    <x v="3"/>
    <x v="16"/>
    <s v="July 10, 1996 "/>
    <x v="1"/>
    <x v="0"/>
    <n v="5.9"/>
    <n v="9800"/>
    <s v="Bronwen Hughes"/>
    <s v="Louise Fitzhugh"/>
    <s v="Michelle Trachtenberg"/>
    <s v="United States"/>
    <n v="12000000"/>
    <n v="26570048"/>
    <s v="Paramount Pictures"/>
    <n v="100"/>
  </r>
  <r>
    <x v="1"/>
    <x v="16"/>
    <s v="May 17, 1996 "/>
    <x v="2"/>
    <x v="0"/>
    <n v="5.3"/>
    <n v="10000"/>
    <s v="Alan Shapiro"/>
    <s v="Ricou Browning"/>
    <s v="Paul Hogan"/>
    <s v="United States"/>
    <n v="25530000"/>
    <n v="20080020"/>
    <s v="Universal Pictures"/>
    <n v="95"/>
  </r>
  <r>
    <x v="5"/>
    <x v="16"/>
    <s v="January 10, 1997 "/>
    <x v="11"/>
    <x v="0"/>
    <n v="6.3"/>
    <n v="34000"/>
    <s v="Alan Parker"/>
    <s v="Tim Rice"/>
    <s v="Madonna"/>
    <s v="United States"/>
    <n v="55000000"/>
    <n v="141047179"/>
    <s v="Hollywood Pictures"/>
    <n v="135"/>
  </r>
  <r>
    <x v="0"/>
    <x v="16"/>
    <s v="March 22, 1996 "/>
    <x v="9"/>
    <x v="0"/>
    <n v="5.4"/>
    <n v="14000"/>
    <s v="Jeremiah S. Chechik"/>
    <s v="Pierre Boileau"/>
    <s v="Sharon Stone"/>
    <s v="United States"/>
    <n v="0"/>
    <n v="17100266"/>
    <s v="ABC Productions"/>
    <n v="107"/>
  </r>
  <r>
    <x v="3"/>
    <x v="16"/>
    <s v="August 16, 1996 "/>
    <x v="8"/>
    <x v="0"/>
    <n v="5.4"/>
    <n v="14000"/>
    <s v="Gilbert Adler"/>
    <s v="William M. Gaines"/>
    <s v="Dennis Miller"/>
    <s v="United States"/>
    <n v="13000000"/>
    <n v="5781045"/>
    <s v="Universal City Studios"/>
    <n v="87"/>
  </r>
  <r>
    <x v="2"/>
    <x v="16"/>
    <s v="May 24, 1996 "/>
    <x v="2"/>
    <x v="0"/>
    <n v="5.4"/>
    <n v="37000"/>
    <s v="Rick Friedberg"/>
    <s v="Jason Friedberg"/>
    <s v="Leslie Nielsen"/>
    <s v="United States"/>
    <n v="18000000"/>
    <n v="26960191"/>
    <s v="Hollywood Pictures"/>
    <n v="81"/>
  </r>
  <r>
    <x v="2"/>
    <x v="16"/>
    <s v="April 19, 1996 "/>
    <x v="7"/>
    <x v="0"/>
    <n v="6"/>
    <n v="13000"/>
    <s v="Robert Mandel"/>
    <s v="Roy Frumkes"/>
    <s v="Tom Berenger"/>
    <s v="United States"/>
    <n v="0"/>
    <n v="14818176"/>
    <s v="Dinamo Entertainment"/>
    <n v="114"/>
  </r>
  <r>
    <x v="0"/>
    <x v="16"/>
    <s v="February 28, 1997 "/>
    <x v="6"/>
    <x v="0"/>
    <n v="6.7"/>
    <n v="26000"/>
    <s v="Jerry Zaks"/>
    <s v="Scott McPherson"/>
    <s v="Meryl Streep"/>
    <s v="United States"/>
    <n v="23000000"/>
    <n v="12803305"/>
    <s v="Scott Rudin Productions"/>
    <n v="98"/>
  </r>
  <r>
    <x v="3"/>
    <x v="16"/>
    <s v="July 17, 1996 "/>
    <x v="1"/>
    <x v="0"/>
    <n v="6.1"/>
    <n v="31000"/>
    <s v="Harold Ramis"/>
    <s v="Chris Miller"/>
    <s v="Michael Keaton"/>
    <s v="United States"/>
    <n v="45000000"/>
    <n v="21075014"/>
    <s v="Columbia Pictures"/>
    <n v="117"/>
  </r>
  <r>
    <x v="3"/>
    <x v="16"/>
    <s v="August 14, 1996 "/>
    <x v="8"/>
    <x v="0"/>
    <n v="5.8"/>
    <n v="8200"/>
    <s v="Harry Winer"/>
    <s v="Michael Hitchcock"/>
    <s v="Jamie Lee Curtis"/>
    <s v="United States"/>
    <n v="0"/>
    <n v="7032782"/>
    <s v="Metro-Goldwyn-Mayer (MGM)"/>
    <n v="108"/>
  </r>
  <r>
    <x v="3"/>
    <x v="16"/>
    <s v="January 17, 1997 "/>
    <x v="11"/>
    <x v="0"/>
    <n v="6.7"/>
    <n v="36000"/>
    <s v="Woody Allen"/>
    <s v="Woody Allen"/>
    <s v="Woody Allen"/>
    <s v="United States"/>
    <n v="20000000"/>
    <n v="9759200"/>
    <s v="Miramax"/>
    <n v="101"/>
  </r>
  <r>
    <x v="3"/>
    <x v="16"/>
    <s v="August 23, 1996 "/>
    <x v="8"/>
    <x v="0"/>
    <n v="5.8"/>
    <n v="10000"/>
    <s v="Arlene Sanford"/>
    <s v="Sherwood Schwartz"/>
    <s v="Shelley Long"/>
    <s v="United States"/>
    <n v="12000000"/>
    <n v="21440752"/>
    <s v="Paramount Pictures"/>
    <n v="90"/>
  </r>
  <r>
    <x v="2"/>
    <x v="16"/>
    <s v="August 30, 1996 "/>
    <x v="8"/>
    <x v="0"/>
    <n v="4.7"/>
    <n v="19000"/>
    <s v="Tim Pope"/>
    <s v="James O'Barr"/>
    <s v="Vincent Perez"/>
    <s v="United States"/>
    <n v="13000000"/>
    <n v="17917287"/>
    <s v="Bad Bird Productions"/>
    <n v="84"/>
  </r>
  <r>
    <x v="5"/>
    <x v="16"/>
    <s v="August 9, 1996 "/>
    <x v="8"/>
    <x v="0"/>
    <n v="6.9"/>
    <n v="20000"/>
    <s v="Julian Schnabel"/>
    <s v="Lech Majewski"/>
    <s v="Jeffrey Wright"/>
    <s v="United States"/>
    <n v="3300000"/>
    <n v="3011195"/>
    <s v="Eleventh Street Production"/>
    <n v="107"/>
  </r>
  <r>
    <x v="2"/>
    <x v="16"/>
    <s v="April 26, 1996 "/>
    <x v="7"/>
    <x v="0"/>
    <n v="5.6"/>
    <n v="25000"/>
    <s v="Jean-Claude Van Damme"/>
    <s v="Frank Dux"/>
    <s v="Jean-Claude Van Damme"/>
    <s v="Canada"/>
    <n v="30000000"/>
    <n v="57400547"/>
    <s v="MDP Worldwide"/>
    <n v="95"/>
  </r>
  <r>
    <x v="2"/>
    <x v="16"/>
    <s v="February 16, 1996 "/>
    <x v="6"/>
    <x v="0"/>
    <n v="7"/>
    <n v="22000"/>
    <s v="Brian Henson"/>
    <s v="Robert Louis Stevenson"/>
    <s v="Tim Curry"/>
    <s v="United States"/>
    <n v="0"/>
    <n v="34327391"/>
    <s v="Walt Disney Pictures"/>
    <n v="99"/>
  </r>
  <r>
    <x v="4"/>
    <x v="16"/>
    <s v="March 8, 1996 "/>
    <x v="9"/>
    <x v="0"/>
    <n v="5.0999999999999996"/>
    <n v="20000"/>
    <s v="Director"/>
    <s v="Peter Atkins"/>
    <s v="Bruce Ramsay"/>
    <s v="United States"/>
    <n v="4000000"/>
    <n v="9336886"/>
    <s v="Dimension Films"/>
    <n v="85"/>
  </r>
  <r>
    <x v="3"/>
    <x v="16"/>
    <s v="July 26, 1996 "/>
    <x v="1"/>
    <x v="0"/>
    <n v="6.6"/>
    <n v="1900"/>
    <s v="Lisa Krueger"/>
    <s v="Lisa Krueger"/>
    <s v="Scarlett Johansson"/>
    <s v="United States"/>
    <n v="500000"/>
    <n v="502313"/>
    <s v="Pope Productions"/>
    <n v="88"/>
  </r>
  <r>
    <x v="3"/>
    <x v="16"/>
    <s v="October 9, 1996 "/>
    <x v="4"/>
    <x v="0"/>
    <n v="7.6"/>
    <n v="23000"/>
    <s v="Hettie Macdonald"/>
    <s v="Jonathan Harvey"/>
    <s v="Glen Berry"/>
    <s v="United Kingdom"/>
    <n v="0"/>
    <n v="1548120"/>
    <s v="Channel Four Films"/>
    <n v="90"/>
  </r>
  <r>
    <x v="6"/>
    <x v="16"/>
    <s v="October 11, 1996 "/>
    <x v="4"/>
    <x v="0"/>
    <n v="6"/>
    <n v="13000"/>
    <s v="James Foley"/>
    <s v="John Grisham"/>
    <s v="Chris O'Donnell"/>
    <s v="United States"/>
    <n v="50000000"/>
    <n v="22540359"/>
    <s v="Universal Pictures"/>
    <n v="113"/>
  </r>
  <r>
    <x v="6"/>
    <x v="16"/>
    <s v="February 21, 1997 "/>
    <x v="6"/>
    <x v="0"/>
    <n v="6"/>
    <n v="9400"/>
    <s v="Bob Rafelson"/>
    <s v="Nick Villiers"/>
    <s v="Jack Nicholson"/>
    <s v="United States"/>
    <n v="22000000"/>
    <n v="1094668"/>
    <s v="Recorded Picture Company (RPC)"/>
    <n v="101"/>
  </r>
  <r>
    <x v="0"/>
    <x v="16"/>
    <s v="October 18, 1996 "/>
    <x v="4"/>
    <x v="0"/>
    <n v="6.9"/>
    <n v="10000"/>
    <s v="Michael Winterbottom"/>
    <s v="Hossein Amini"/>
    <s v="Christopher Eccleston"/>
    <s v="United Kingdom"/>
    <n v="7000000"/>
    <n v="409144"/>
    <s v="BBC Films"/>
    <n v="123"/>
  </r>
  <r>
    <x v="2"/>
    <x v="16"/>
    <s v="September 6, 1996 "/>
    <x v="5"/>
    <x v="0"/>
    <n v="5.8"/>
    <n v="36000"/>
    <s v="Ernest R. Dickerson"/>
    <s v="Joe Gayton"/>
    <s v="Damon Wayans"/>
    <s v="United States"/>
    <n v="25000000"/>
    <n v="22611954"/>
    <s v="Universal Pictures"/>
    <n v="84"/>
  </r>
  <r>
    <x v="3"/>
    <x v="16"/>
    <s v="November 8, 1996 "/>
    <x v="10"/>
    <x v="0"/>
    <n v="5.4"/>
    <n v="2700"/>
    <s v="Larry Bishop"/>
    <s v="Larry Bishop"/>
    <s v="Michael J. Pollard"/>
    <s v="United States"/>
    <n v="8000000"/>
    <n v="107874"/>
    <s v="Bruin Grip Services"/>
    <n v="93"/>
  </r>
  <r>
    <x v="3"/>
    <x v="16"/>
    <s v="April 30, 1997 "/>
    <x v="7"/>
    <x v="0"/>
    <n v="7.1"/>
    <n v="5900"/>
    <s v="Olivier Assayas"/>
    <s v="Olivier Assayas"/>
    <s v="Maggie Cheung"/>
    <s v="France"/>
    <n v="0"/>
    <n v="292040"/>
    <s v="Dacia Films"/>
    <n v="99"/>
  </r>
  <r>
    <x v="3"/>
    <x v="16"/>
    <s v="April 19, 1996 "/>
    <x v="7"/>
    <x v="0"/>
    <n v="6.2"/>
    <n v="7100"/>
    <s v="Richard Benjamin"/>
    <s v="Cornell Woolrich"/>
    <s v="Shirley MacLaine"/>
    <s v="United States"/>
    <n v="25000000"/>
    <n v="10082005"/>
    <s v="TriStar Pictures"/>
    <n v="105"/>
  </r>
  <r>
    <x v="0"/>
    <x v="16"/>
    <s v="January 17, 1997 "/>
    <x v="11"/>
    <x v="0"/>
    <n v="6.2"/>
    <n v="11000"/>
    <s v="Jane Campion"/>
    <s v="Henry James"/>
    <s v="Nicole Kidman"/>
    <s v="United Kingdom"/>
    <n v="0"/>
    <n v="3692836"/>
    <s v="Polygram Filmed Entertainment"/>
    <n v="144"/>
  </r>
  <r>
    <x v="0"/>
    <x v="16"/>
    <s v="August 23, 1996 "/>
    <x v="8"/>
    <x v="0"/>
    <n v="6.2"/>
    <n v="8800"/>
    <s v="Annette Haywood-Carter"/>
    <s v="Joyce Carol Oates"/>
    <s v="Hedy Burress"/>
    <s v="United States"/>
    <n v="0"/>
    <n v="269300"/>
    <s v="Chestnut Hill Productions"/>
    <n v="102"/>
  </r>
  <r>
    <x v="2"/>
    <x v="16"/>
    <s v="October 4, 1996 "/>
    <x v="4"/>
    <x v="0"/>
    <n v="5.4"/>
    <n v="19000"/>
    <s v="John Gray"/>
    <s v="Kevin Brodbin"/>
    <s v="Steven Seagal"/>
    <s v="United States"/>
    <n v="45000000"/>
    <n v="20351264"/>
    <s v="Warner Bros."/>
    <n v="91"/>
  </r>
  <r>
    <x v="0"/>
    <x v="16"/>
    <s v="March 1, 1996 "/>
    <x v="9"/>
    <x v="0"/>
    <n v="6.2"/>
    <n v="14000"/>
    <s v="Jon Avnet"/>
    <s v="Joan Didion"/>
    <s v="Robert Redford"/>
    <s v="United States"/>
    <n v="60000000"/>
    <n v="100688705"/>
    <s v="Touchstone Pictures"/>
    <n v="124"/>
  </r>
  <r>
    <x v="6"/>
    <x v="16"/>
    <s v="February 2, 1996 "/>
    <x v="6"/>
    <x v="0"/>
    <n v="5.7"/>
    <n v="18000"/>
    <s v="Brian Gibson"/>
    <s v="George Dawes Green"/>
    <s v="Demi Moore"/>
    <s v="United States"/>
    <n v="44000000"/>
    <n v="22754725"/>
    <s v="Columbia Pictures"/>
    <n v="118"/>
  </r>
  <r>
    <x v="3"/>
    <x v="16"/>
    <s v="April 12, 1996 "/>
    <x v="7"/>
    <x v="0"/>
    <n v="6.7"/>
    <n v="18000"/>
    <s v="David O. Russell"/>
    <s v="David O. Russell"/>
    <s v="Ben Stiller"/>
    <s v="United States"/>
    <n v="7000000"/>
    <n v="14702438"/>
    <s v="Miramax"/>
    <n v="92"/>
  </r>
  <r>
    <x v="1"/>
    <x v="16"/>
    <s v="March 8, 1996 "/>
    <x v="9"/>
    <x v="0"/>
    <n v="6"/>
    <n v="14000"/>
    <s v="David R. Ellis"/>
    <s v="Chris Hauty"/>
    <s v="Michael J. Fox"/>
    <s v="United States"/>
    <n v="0"/>
    <n v="32772492"/>
    <s v="Walt Disney Pictures"/>
    <n v="88"/>
  </r>
  <r>
    <x v="3"/>
    <x v="16"/>
    <s v="July 26, 1996 "/>
    <x v="1"/>
    <x v="0"/>
    <n v="5.5"/>
    <n v="13000"/>
    <s v="John Payson"/>
    <s v="John Payson"/>
    <s v="Jerry O'Connell"/>
    <s v="United States"/>
    <n v="13000000"/>
    <n v="4619014"/>
    <s v="Geffen Pictures"/>
    <n v="80"/>
  </r>
  <r>
    <x v="0"/>
    <x v="16"/>
    <s v="January 3, 1997 "/>
    <x v="11"/>
    <x v="0"/>
    <n v="6.7"/>
    <n v="10000"/>
    <s v="Rob Reiner"/>
    <s v="Lewis Colick"/>
    <s v="Alec Baldwin"/>
    <s v="United States"/>
    <n v="36000000"/>
    <n v="13323144"/>
    <s v="Castle Rock Entertainment"/>
    <n v="130"/>
  </r>
  <r>
    <x v="3"/>
    <x v="16"/>
    <s v="June 20, 2014 "/>
    <x v="0"/>
    <x v="0"/>
    <n v="7.6"/>
    <n v="7000"/>
    <s v="Éric Rohmer"/>
    <s v="Éric Rohmer"/>
    <s v="Melvil Poupaud"/>
    <s v="France"/>
    <n v="0"/>
    <n v="198126"/>
    <s v="Canal+"/>
    <n v="113"/>
  </r>
  <r>
    <x v="3"/>
    <x v="16"/>
    <s v="December 13, 1996 "/>
    <x v="3"/>
    <x v="0"/>
    <n v="5.6"/>
    <n v="11000"/>
    <s v="Penny Marshall"/>
    <s v="Robert Nathan"/>
    <s v="Denzel Washington"/>
    <s v="United States"/>
    <n v="40000000"/>
    <n v="48102795"/>
    <s v="Mundy Lane Entertainment"/>
    <n v="123"/>
  </r>
  <r>
    <x v="0"/>
    <x v="16"/>
    <s v="April 12, 1996 "/>
    <x v="7"/>
    <x v="0"/>
    <n v="6.8"/>
    <n v="9200"/>
    <s v="Franco Zeffirelli"/>
    <s v="Charlotte Brontë"/>
    <s v="William Hurt"/>
    <s v="France"/>
    <n v="0"/>
    <n v="5200601"/>
    <s v="Cineritino S.r.L."/>
    <n v="112"/>
  </r>
  <r>
    <x v="3"/>
    <x v="16"/>
    <s v="March 8, 1996 "/>
    <x v="9"/>
    <x v="0"/>
    <n v="4.9000000000000004"/>
    <n v="3800"/>
    <s v="Eric Schaeffer"/>
    <s v="Eric Schaeffer"/>
    <s v="Sarah Jessica Parker"/>
    <s v="United States"/>
    <n v="5000000"/>
    <n v="2420162"/>
    <s v="Motion Picture Corporation of America (MPCA)"/>
    <n v="92"/>
  </r>
  <r>
    <x v="3"/>
    <x v="16"/>
    <s v="July 3, 1997 "/>
    <x v="1"/>
    <x v="26"/>
    <n v="6.8"/>
    <n v="9000"/>
    <s v="Richard Linklater"/>
    <s v="Eric Bogosian"/>
    <s v="Giovanni Ribisi"/>
    <s v="United States"/>
    <n v="0"/>
    <n v="656747"/>
    <s v="Castle Rock Entertainment"/>
    <n v="121"/>
  </r>
  <r>
    <x v="2"/>
    <x v="16"/>
    <s v="January 10, 1997 "/>
    <x v="11"/>
    <x v="0"/>
    <n v="6.6"/>
    <n v="20000"/>
    <s v="Stanley Tong"/>
    <s v="Greg Mellott"/>
    <s v="Jackie Chan"/>
    <s v="Hong Kong"/>
    <n v="0"/>
    <n v="21890845"/>
    <s v="Golden Harvest Company"/>
    <n v="107"/>
  </r>
  <r>
    <x v="4"/>
    <x v="16"/>
    <s v="November 1, 1996 "/>
    <x v="10"/>
    <x v="0"/>
    <n v="5.8"/>
    <n v="6200"/>
    <s v="Eric Red"/>
    <s v="Wayne Smith"/>
    <s v="Mariel Hemingway"/>
    <s v="United States"/>
    <n v="7000000"/>
    <n v="1060264"/>
    <s v="Morgan Creek Entertainment"/>
    <n v="80"/>
  </r>
  <r>
    <x v="1"/>
    <x v="16"/>
    <s v="January 12, 1996 "/>
    <x v="11"/>
    <x v="0"/>
    <n v="5.4"/>
    <n v="12000"/>
    <s v="Ken Kwapis"/>
    <s v="John Hopkins"/>
    <s v="Jason Alexander"/>
    <s v="United States"/>
    <n v="0"/>
    <n v="9871065"/>
    <s v="Joe Wizan/Todd Black"/>
    <n v="88"/>
  </r>
  <r>
    <x v="3"/>
    <x v="16"/>
    <s v="August 23, 1996 "/>
    <x v="8"/>
    <x v="0"/>
    <n v="5"/>
    <n v="4600"/>
    <s v="Arthur Hiller"/>
    <s v="Don Rhymer"/>
    <s v="Tom Arnold"/>
    <s v="United States"/>
    <n v="17000000"/>
    <n v="3325651"/>
    <s v="New Regency Productions"/>
    <n v="89"/>
  </r>
  <r>
    <x v="3"/>
    <x v="16"/>
    <s v="March 5, 1997 "/>
    <x v="9"/>
    <x v="0"/>
    <n v="7"/>
    <n v="4900"/>
    <s v="Greg Mottola"/>
    <s v="Greg Mottola"/>
    <s v="Hope Davis"/>
    <s v="Canada"/>
    <n v="0"/>
    <n v="2099677"/>
    <s v="Alliance Communications Corporation"/>
    <n v="87"/>
  </r>
  <r>
    <x v="6"/>
    <x v="16"/>
    <s v="February 23, 1996 "/>
    <x v="6"/>
    <x v="0"/>
    <n v="6.1"/>
    <n v="8500"/>
    <s v="Barbet Schroeder"/>
    <s v="Rosellen Brown"/>
    <s v="Meryl Streep"/>
    <s v="United States"/>
    <n v="35000000"/>
    <n v="8797839"/>
    <s v="Caravan Pictures"/>
    <n v="108"/>
  </r>
  <r>
    <x v="3"/>
    <x v="16"/>
    <s v="December 13, 1996 "/>
    <x v="3"/>
    <x v="0"/>
    <n v="7"/>
    <n v="7500"/>
    <s v="Alexander Payne"/>
    <s v="Alexander Payne"/>
    <s v="Laura Dern"/>
    <s v="United States"/>
    <n v="3000000"/>
    <n v="285112"/>
    <s v="Independent Pictures (II)"/>
    <n v="106"/>
  </r>
  <r>
    <x v="6"/>
    <x v="16"/>
    <s v="September 27, 1996 "/>
    <x v="5"/>
    <x v="0"/>
    <n v="6.2"/>
    <n v="17000"/>
    <s v="Michael Apted"/>
    <s v="Michael Palmer"/>
    <s v="Hugh Grant"/>
    <s v="United Kingdom"/>
    <n v="38000000"/>
    <n v="17380126"/>
    <s v="Castle Rock Entertainment"/>
    <n v="118"/>
  </r>
  <r>
    <x v="0"/>
    <x v="16"/>
    <s v="April 25, 1997 "/>
    <x v="7"/>
    <x v="0"/>
    <n v="5.4"/>
    <n v="2300"/>
    <s v="Susan Streitfeld"/>
    <s v="Louise J. Kaplan"/>
    <s v="Tilda Swinton"/>
    <s v="Germany"/>
    <n v="0"/>
    <n v="926954"/>
    <s v="Mindy Affrime"/>
    <n v="120"/>
  </r>
  <r>
    <x v="3"/>
    <x v="16"/>
    <s v="April 3, 1996 "/>
    <x v="7"/>
    <x v="0"/>
    <n v="5.7"/>
    <n v="4600"/>
    <s v="Martin Lawrence"/>
    <s v="Martin Lawrence"/>
    <s v="Martin Lawrence"/>
    <s v="United States"/>
    <n v="8000000"/>
    <n v="35599803"/>
    <s v="Jackson/McHenry Company,The"/>
    <n v="108"/>
  </r>
  <r>
    <x v="0"/>
    <x v="16"/>
    <s v="April 11, 1997 "/>
    <x v="7"/>
    <x v="0"/>
    <n v="6.4"/>
    <n v="3600"/>
    <s v="Lynne Stopkewich"/>
    <s v="Angus Fraser"/>
    <s v="Molly Parker"/>
    <s v="Canada"/>
    <n v="0"/>
    <n v="329211"/>
    <s v="Boneyard Film Company Inc."/>
    <n v="78"/>
  </r>
  <r>
    <x v="3"/>
    <x v="16"/>
    <s v="April 26, 1996 "/>
    <x v="7"/>
    <x v="0"/>
    <n v="6.3"/>
    <n v="25000"/>
    <s v="Michael Lehmann"/>
    <s v="Audrey Wells"/>
    <s v="Uma Thurman"/>
    <s v="United States"/>
    <n v="0"/>
    <n v="34861807"/>
    <s v="Twentieth Century Fox"/>
    <n v="97"/>
  </r>
  <r>
    <x v="5"/>
    <x v="16"/>
    <s v="December 20, 1996 "/>
    <x v="3"/>
    <x v="0"/>
    <n v="7.1"/>
    <n v="3500"/>
    <s v="Dan Ireland"/>
    <s v="Novalyne Price Ellis"/>
    <s v="Vincent D'Onofrio"/>
    <s v="United States"/>
    <n v="1300000"/>
    <n v="375757"/>
    <s v="Cineville"/>
    <n v="111"/>
  </r>
  <r>
    <x v="3"/>
    <x v="16"/>
    <s v="November 1, 1996 "/>
    <x v="10"/>
    <x v="0"/>
    <n v="5.4"/>
    <n v="3700"/>
    <s v="Garry Marshall"/>
    <s v="Warren Leight"/>
    <s v="Greg Kinnear"/>
    <s v="United States"/>
    <n v="22000000"/>
    <n v="7138523"/>
    <s v="Rysher Entertainment"/>
    <n v="112"/>
  </r>
  <r>
    <x v="0"/>
    <x v="16"/>
    <s v="January 26, 1996 "/>
    <x v="11"/>
    <x v="0"/>
    <n v="6.1"/>
    <n v="8000"/>
    <s v="Michael Goldenberg"/>
    <s v="Michael Goldenberg"/>
    <s v="Christian Slater"/>
    <s v="United States"/>
    <n v="0"/>
    <n v="27315527"/>
    <s v="Juno Pix"/>
    <n v="87"/>
  </r>
  <r>
    <x v="3"/>
    <x v="16"/>
    <s v="May 3, 1996 "/>
    <x v="2"/>
    <x v="0"/>
    <n v="5"/>
    <n v="7700"/>
    <s v="Matt Reeves"/>
    <s v="Jason Katims"/>
    <s v="David Schwimmer"/>
    <s v="United States"/>
    <n v="8000000"/>
    <n v="5656388"/>
    <s v="Miramax"/>
    <n v="98"/>
  </r>
  <r>
    <x v="2"/>
    <x v="16"/>
    <s v="January 12, 1996 "/>
    <x v="11"/>
    <x v="0"/>
    <n v="2.5"/>
    <n v="9000"/>
    <s v="Farhad Mann"/>
    <s v="Farhad Mann"/>
    <s v="Patrick Bergin"/>
    <s v="United States"/>
    <n v="15000000"/>
    <n v="2409225"/>
    <s v="New Line Cinema"/>
    <n v="93"/>
  </r>
  <r>
    <x v="3"/>
    <x v="16"/>
    <s v="March 29, 1996 "/>
    <x v="9"/>
    <x v="0"/>
    <n v="7"/>
    <n v="3400"/>
    <s v="Richard Pearce"/>
    <s v="Billy Bob Thornton"/>
    <s v="Robert Duvall"/>
    <s v="United States"/>
    <n v="0"/>
    <n v="10125417"/>
    <s v="United Artists"/>
    <n v="109"/>
  </r>
  <r>
    <x v="3"/>
    <x v="16"/>
    <s v="September 27, 1996 "/>
    <x v="5"/>
    <x v="0"/>
    <n v="5.9"/>
    <n v="4900"/>
    <s v="Reb Braddock"/>
    <s v="Reb Braddock"/>
    <s v="William Baldwin"/>
    <s v="United States"/>
    <n v="2300000"/>
    <n v="49620"/>
    <s v="A Band Apart"/>
    <n v="88"/>
  </r>
  <r>
    <x v="3"/>
    <x v="16"/>
    <s v="August 30, 1996 "/>
    <x v="8"/>
    <x v="0"/>
    <n v="5.3"/>
    <n v="10000"/>
    <s v="David Mickey Evans"/>
    <s v="Tim Kelleher"/>
    <s v="Sinbad"/>
    <s v="United States"/>
    <n v="0"/>
    <n v="26491793"/>
    <s v="Caravan Pictures"/>
    <n v="101"/>
  </r>
  <r>
    <x v="3"/>
    <x v="16"/>
    <s v="May 31, 1996 "/>
    <x v="2"/>
    <x v="0"/>
    <n v="5.2"/>
    <n v="9300"/>
    <s v="Steve Rash"/>
    <s v="Steve Zacharias"/>
    <s v="Whoopi Goldberg"/>
    <s v="United States"/>
    <n v="30000000"/>
    <n v="31387164"/>
    <s v="Permut Presentations"/>
    <n v="100"/>
  </r>
  <r>
    <x v="3"/>
    <x v="16"/>
    <s v="September 13, 1996 "/>
    <x v="5"/>
    <x v="0"/>
    <n v="5.4"/>
    <n v="11000"/>
    <s v="Steven Baigelman"/>
    <s v="Steven Baigelman"/>
    <s v="Keanu Reeves"/>
    <s v="United States"/>
    <n v="0"/>
    <n v="3124440"/>
    <s v="Fine Line Features"/>
    <n v="99"/>
  </r>
  <r>
    <x v="0"/>
    <x v="16"/>
    <s v="June 6, 1997 "/>
    <x v="0"/>
    <x v="0"/>
    <n v="6.7"/>
    <n v="13000"/>
    <s v="Peter Greenaway"/>
    <s v="Sei Shonagon"/>
    <s v="Vivian Wu"/>
    <s v="Netherlands"/>
    <n v="0"/>
    <n v="2372744"/>
    <s v="Centurion"/>
    <n v="126"/>
  </r>
  <r>
    <x v="1"/>
    <x v="16"/>
    <s v="July 26, 1996 "/>
    <x v="1"/>
    <x v="0"/>
    <n v="5.2"/>
    <n v="5500"/>
    <s v="Steve Barron"/>
    <s v="Sherry Mills"/>
    <s v="Martin Landau"/>
    <s v="Czech Republic"/>
    <n v="25000000"/>
    <n v="15094530"/>
    <s v="New Line Cinema"/>
    <n v="96"/>
  </r>
  <r>
    <x v="0"/>
    <x v="16"/>
    <s v="February 16, 1996 "/>
    <x v="6"/>
    <x v="0"/>
    <n v="6.2"/>
    <n v="20000"/>
    <s v="Harold Becker"/>
    <s v="Ken Lipper"/>
    <s v="Al Pacino"/>
    <s v="United States"/>
    <n v="40000000"/>
    <n v="20340204"/>
    <s v="Castle Rock Entertainment"/>
    <n v="111"/>
  </r>
  <r>
    <x v="6"/>
    <x v="16"/>
    <s v="May 16, 1997 "/>
    <x v="2"/>
    <x v="0"/>
    <n v="6.6"/>
    <n v="6900"/>
    <s v="Sidney Lumet"/>
    <s v="Robert Daley"/>
    <s v="Andy Garcia"/>
    <s v="United States"/>
    <n v="0"/>
    <n v="9889670"/>
    <s v="Paramount Pictures"/>
    <n v="113"/>
  </r>
  <r>
    <x v="3"/>
    <x v="16"/>
    <s v="May 3, 1996 "/>
    <x v="2"/>
    <x v="0"/>
    <n v="5.5"/>
    <n v="8500"/>
    <s v="Reginald Hudlin"/>
    <s v="Tony Hendra"/>
    <s v="Samuel L. Jackson"/>
    <s v="United States"/>
    <n v="0"/>
    <n v="8008255"/>
    <s v="Atman Entertainment"/>
    <n v="91"/>
  </r>
  <r>
    <x v="3"/>
    <x v="16"/>
    <s v="October 25, 1996 "/>
    <x v="4"/>
    <x v="0"/>
    <n v="7.2"/>
    <n v="5700"/>
    <s v="Trevor Nunn"/>
    <s v="William Shakespeare"/>
    <s v="Helena Bonham Carter"/>
    <s v="Ireland"/>
    <n v="5000000"/>
    <n v="588621"/>
    <s v="Renaissance Films"/>
    <n v="134"/>
  </r>
  <r>
    <x v="0"/>
    <x v="16"/>
    <s v="February 23, 1996 "/>
    <x v="6"/>
    <x v="0"/>
    <n v="5.8"/>
    <n v="14000"/>
    <s v="Stephen Frears"/>
    <s v="Valerie Martin"/>
    <s v="Julia Roberts"/>
    <s v="United States"/>
    <n v="47000000"/>
    <n v="12379402"/>
    <s v="NFH Productions"/>
    <n v="108"/>
  </r>
  <r>
    <x v="1"/>
    <x v="16"/>
    <s v="December 20, 1996 "/>
    <x v="3"/>
    <x v="0"/>
    <n v="6.5"/>
    <n v="14000"/>
    <s v="Peter Segal"/>
    <s v="E. Jack Kaplan"/>
    <s v="Jack Lemmon"/>
    <s v="United States"/>
    <n v="21500000"/>
    <n v="22313201"/>
    <s v="Peters Entertainment"/>
    <n v="101"/>
  </r>
  <r>
    <x v="3"/>
    <x v="16"/>
    <s v="March 29, 1996 "/>
    <x v="9"/>
    <x v="0"/>
    <n v="5.8"/>
    <n v="22000"/>
    <s v="Jonathan Lynn"/>
    <s v="Nat Hiken"/>
    <s v="Steve Martin"/>
    <s v="United States"/>
    <n v="39000000"/>
    <n v="37956793"/>
    <s v="Imagine Entertainment"/>
    <n v="93"/>
  </r>
  <r>
    <x v="0"/>
    <x v="16"/>
    <s v="May 17, 1996 "/>
    <x v="2"/>
    <x v="0"/>
    <n v="5.8"/>
    <n v="5100"/>
    <s v="Phil Joanou"/>
    <s v="James Lee Burke"/>
    <s v="Alec Baldwin"/>
    <s v="United States"/>
    <n v="25000000"/>
    <n v="5009305"/>
    <s v="PVM Entertainment"/>
    <n v="132"/>
  </r>
  <r>
    <x v="0"/>
    <x v="16"/>
    <s v="January 24, 1996 "/>
    <x v="11"/>
    <x v="0"/>
    <n v="6.6"/>
    <n v="1200"/>
    <s v="Robert M. Young"/>
    <s v="Edward Pomerantz"/>
    <s v="Edward James Olmos"/>
    <s v="United States"/>
    <n v="0"/>
    <m/>
    <s v="Cinehaus"/>
    <n v="110"/>
  </r>
  <r>
    <x v="5"/>
    <x v="16"/>
    <s v="May 1, 1996 "/>
    <x v="2"/>
    <x v="0"/>
    <n v="6.6"/>
    <n v="6400"/>
    <s v="Mary Harron"/>
    <s v="Jeremiah Newton"/>
    <s v="Lili Taylor"/>
    <s v="United Kingdom"/>
    <n v="0"/>
    <n v="1875527"/>
    <s v="Playhouse International Pictures"/>
    <n v="103"/>
  </r>
  <r>
    <x v="6"/>
    <x v="16"/>
    <s v="October 25, 1996 "/>
    <x v="4"/>
    <x v="0"/>
    <n v="6.2"/>
    <n v="4200"/>
    <s v="Michael Cimino"/>
    <s v="Charles Leavitt"/>
    <s v="Woody Harrelson"/>
    <s v="United States"/>
    <n v="0"/>
    <n v="21508"/>
    <s v="Appledown Films Inc."/>
    <n v="122"/>
  </r>
  <r>
    <x v="10"/>
    <x v="16"/>
    <s v="March 29, 1996 "/>
    <x v="9"/>
    <x v="0"/>
    <n v="5.5"/>
    <n v="5700"/>
    <s v="Larry Leker"/>
    <s v="Arne Olsen"/>
    <s v="Charlie Sheen"/>
    <s v="United States"/>
    <n v="0"/>
    <n v="8620678"/>
    <s v="MGM Family Entertainment"/>
    <n v="82"/>
  </r>
  <r>
    <x v="3"/>
    <x v="16"/>
    <s v="March 22, 1996 "/>
    <x v="9"/>
    <x v="0"/>
    <n v="5.2"/>
    <n v="5900"/>
    <s v="Spike Lee"/>
    <s v="Suzan-Lori Parks"/>
    <s v="Theresa Randle"/>
    <s v="United States"/>
    <n v="12000000"/>
    <n v="4939939"/>
    <s v="Fox Searchlight Pictures"/>
    <n v="108"/>
  </r>
  <r>
    <x v="3"/>
    <x v="16"/>
    <s v="December 25, 1996 "/>
    <x v="3"/>
    <x v="0"/>
    <n v="5.9"/>
    <n v="4300"/>
    <s v="Robert Harling"/>
    <s v="Larry McMurtry"/>
    <s v="Shirley MacLaine"/>
    <s v="United States"/>
    <n v="0"/>
    <n v="12767815"/>
    <s v="Rysher Entertainment"/>
    <n v="129"/>
  </r>
  <r>
    <x v="3"/>
    <x v="16"/>
    <s v="November 1, 1996 "/>
    <x v="10"/>
    <x v="0"/>
    <n v="5.6"/>
    <n v="6900"/>
    <s v="Howard Franklin"/>
    <s v="Roy Blount Jr."/>
    <s v="Bill Murray"/>
    <s v="United States"/>
    <n v="30000000"/>
    <n v="8315693"/>
    <s v="United Artists Pictures"/>
    <n v="93"/>
  </r>
  <r>
    <x v="3"/>
    <x v="16"/>
    <s v="June 25, 1997 "/>
    <x v="0"/>
    <x v="0"/>
    <n v="6"/>
    <n v="7400"/>
    <s v="Jim Wilson"/>
    <s v="Eirik Ildahl"/>
    <s v="Harvey Keitel"/>
    <s v="United States"/>
    <n v="0"/>
    <n v="32212"/>
    <s v="Majestic Films International"/>
    <n v="92"/>
  </r>
  <r>
    <x v="3"/>
    <x v="16"/>
    <s v="January 12, 1996 "/>
    <x v="11"/>
    <x v="0"/>
    <n v="5.2"/>
    <n v="5500"/>
    <s v="Bill Bennett"/>
    <s v="Denis Leary"/>
    <s v="Sandra Bullock"/>
    <s v="United States"/>
    <n v="0"/>
    <n v="10658278"/>
    <s v="Morgan Creek Entertainment"/>
    <n v="96"/>
  </r>
  <r>
    <x v="1"/>
    <x v="16"/>
    <s v="August 30, 1996 "/>
    <x v="8"/>
    <x v="0"/>
    <n v="4.2"/>
    <n v="6500"/>
    <s v="John Landis"/>
    <s v="James Marshall"/>
    <s v="Tom Arnold"/>
    <s v="United Kingdom"/>
    <n v="25000000"/>
    <n v="2491989"/>
    <s v="Imagine Entertainment"/>
    <n v="94"/>
  </r>
  <r>
    <x v="6"/>
    <x v="16"/>
    <s v="November 1, 1996 "/>
    <x v="10"/>
    <x v="0"/>
    <n v="6.6"/>
    <n v="8400"/>
    <s v="Abel Ferrara"/>
    <s v="Nicholas St. John"/>
    <s v="Christopher Walken"/>
    <s v="United States"/>
    <n v="12500000"/>
    <n v="1227324"/>
    <s v="October Films"/>
    <n v="99"/>
  </r>
  <r>
    <x v="3"/>
    <x v="16"/>
    <s v="April 19, 1996 "/>
    <x v="7"/>
    <x v="0"/>
    <n v="6.9"/>
    <n v="8300"/>
    <s v="Kelly Makin"/>
    <s v="Norm Hiscock"/>
    <s v="Dave Foley"/>
    <s v="Canada"/>
    <n v="0"/>
    <n v="2654308"/>
    <s v="Paramount Pictures"/>
    <n v="89"/>
  </r>
  <r>
    <x v="3"/>
    <x v="16"/>
    <s v="October 25, 1996 "/>
    <x v="4"/>
    <x v="0"/>
    <n v="5.5"/>
    <n v="13000"/>
    <s v="Hart Bochner"/>
    <s v="David Zucker"/>
    <s v="Jon Lovitz"/>
    <s v="United States"/>
    <n v="0"/>
    <n v="21302121"/>
    <s v="TriStar Pictures"/>
    <n v="86"/>
  </r>
  <r>
    <x v="3"/>
    <x v="16"/>
    <s v="April 9, 1997 "/>
    <x v="7"/>
    <x v="0"/>
    <n v="6.8"/>
    <n v="5300"/>
    <s v="Steven Soderbergh"/>
    <s v="Steven Soderbergh"/>
    <s v="Steven Soderbergh"/>
    <s v="United States"/>
    <n v="250000"/>
    <n v="10580"/>
    <s v=".406 Production"/>
    <n v="96"/>
  </r>
  <r>
    <x v="3"/>
    <x v="16"/>
    <s v="May 16, 1997 "/>
    <x v="2"/>
    <x v="0"/>
    <n v="6.7"/>
    <n v="4300"/>
    <s v="Stephen Frears"/>
    <s v="Roddy Doyle"/>
    <s v="Colm Meaney"/>
    <s v="United Kingdom"/>
    <n v="0"/>
    <n v="712095"/>
    <s v="Beacon Communications"/>
    <n v="100"/>
  </r>
  <r>
    <x v="1"/>
    <x v="16"/>
    <s v="August 14, 1996 "/>
    <x v="8"/>
    <x v="0"/>
    <n v="5.8"/>
    <n v="5200"/>
    <s v="Fraser C. Heston"/>
    <s v="Andy Burg"/>
    <s v="Thora Birch"/>
    <s v="United States"/>
    <n v="23000000"/>
    <n v="11829959"/>
    <s v="Castle Rock Entertainment"/>
    <n v="109"/>
  </r>
  <r>
    <x v="0"/>
    <x v="16"/>
    <s v="June 14, 1996 "/>
    <x v="0"/>
    <x v="0"/>
    <n v="6.5"/>
    <n v="4100"/>
    <s v="Pen Densham"/>
    <s v="Daniel Defoe"/>
    <s v="Robin Wright"/>
    <s v="United States"/>
    <n v="0"/>
    <n v="3486957"/>
    <s v="Metro-Goldwyn-Mayer (MGM)"/>
    <n v="123"/>
  </r>
  <r>
    <x v="3"/>
    <x v="16"/>
    <s v="October 25, 1996 "/>
    <x v="4"/>
    <x v="0"/>
    <n v="6.1"/>
    <n v="7800"/>
    <s v="Donald Petrie"/>
    <s v="Jenaro Prieto"/>
    <s v="Whoopi Goldberg"/>
    <s v="United States"/>
    <n v="0"/>
    <n v="12844057"/>
    <s v="Hollywood Pictures"/>
    <n v="114"/>
  </r>
  <r>
    <x v="0"/>
    <x v="16"/>
    <s v="April 25, 1997 "/>
    <x v="7"/>
    <x v="0"/>
    <n v="6.4"/>
    <n v="3100"/>
    <s v="Dale Rosenbloom"/>
    <s v="Phyllis Reynolds Naylor"/>
    <s v="Blake Heron"/>
    <s v="United States"/>
    <n v="0"/>
    <n v="1007822"/>
    <s v="Good Dog Productions LLC"/>
    <n v="93"/>
  </r>
  <r>
    <x v="5"/>
    <x v="16"/>
    <s v="January 24, 1997 "/>
    <x v="11"/>
    <x v="0"/>
    <n v="6"/>
    <n v="8300"/>
    <s v="Richard Attenborough"/>
    <s v="Henry S. Villard"/>
    <s v="Sandra Bullock"/>
    <s v="United States"/>
    <n v="0"/>
    <n v="25372294"/>
    <s v="Dimitri Villard Productions"/>
    <n v="113"/>
  </r>
  <r>
    <x v="5"/>
    <x v="16"/>
    <s v="September 20, 1996 "/>
    <x v="5"/>
    <x v="0"/>
    <n v="6.4"/>
    <n v="7000"/>
    <s v="James Ivory"/>
    <s v="Arianna Huffington"/>
    <s v="Anthony Hopkins"/>
    <s v="United States"/>
    <n v="16000000"/>
    <n v="2021348"/>
    <s v="Merchant Ivory Productions"/>
    <n v="125"/>
  </r>
  <r>
    <x v="6"/>
    <x v="16"/>
    <s v="August 16, 1996 "/>
    <x v="8"/>
    <x v="0"/>
    <n v="6.3"/>
    <n v="4500"/>
    <s v="Robert Altman"/>
    <s v="Robert Altman"/>
    <s v="Jennifer Jason Leigh"/>
    <s v="France"/>
    <n v="19000000"/>
    <n v="1356828"/>
    <s v="CiBy 2000"/>
    <n v="116"/>
  </r>
  <r>
    <x v="3"/>
    <x v="16"/>
    <s v="February 16, 1996 "/>
    <x v="6"/>
    <x v="0"/>
    <n v="3.8"/>
    <n v="4800"/>
    <s v="Nick Castle"/>
    <s v="Chris Matheson"/>
    <s v="Ellen DeGeneres"/>
    <s v="United States"/>
    <n v="0"/>
    <n v="12825141"/>
    <s v="Mandeville Films"/>
    <n v="96"/>
  </r>
  <r>
    <x v="2"/>
    <x v="16"/>
    <s v="July 19, 1996 "/>
    <x v="1"/>
    <x v="0"/>
    <n v="5.4"/>
    <n v="8700"/>
    <s v="Kevin Hooks"/>
    <s v="Preston A. Whitmore II"/>
    <s v="Laurence Fishburne"/>
    <s v="United States"/>
    <n v="25000000"/>
    <n v="17193231"/>
    <s v="Metro-Goldwyn-Mayer (MGM)"/>
    <n v="98"/>
  </r>
  <r>
    <x v="5"/>
    <x v="16"/>
    <s v="October 4, 1996 "/>
    <x v="4"/>
    <x v="0"/>
    <n v="6.2"/>
    <n v="1700"/>
    <s v="Matthew Broderick"/>
    <s v="Richard Feynman"/>
    <s v="Matthew Broderick"/>
    <s v="United States"/>
    <n v="0"/>
    <n v="195170"/>
    <s v="First Look International"/>
    <n v="119"/>
  </r>
  <r>
    <x v="0"/>
    <x v="16"/>
    <s v="February 23, 1996 "/>
    <x v="6"/>
    <x v="0"/>
    <n v="6"/>
    <n v="5000"/>
    <s v="John Dahl"/>
    <s v="Bill Geddie"/>
    <s v="Ray Liotta"/>
    <s v="United States"/>
    <n v="18000000"/>
    <n v="2821671"/>
    <s v="Dino De Laurentiis Company"/>
    <n v="117"/>
  </r>
  <r>
    <x v="2"/>
    <x v="16"/>
    <s v="March 1, 1996 "/>
    <x v="9"/>
    <x v="0"/>
    <n v="4.8"/>
    <n v="2900"/>
    <s v="Alan Mehrez"/>
    <s v="Jeff Schechter"/>
    <s v="Daniel Bernhardt"/>
    <s v="United States"/>
    <n v="0"/>
    <n v="684351"/>
    <s v="FM Entertainment International N.V."/>
    <n v="90"/>
  </r>
  <r>
    <x v="3"/>
    <x v="16"/>
    <s v="August 2, 1996 "/>
    <x v="8"/>
    <x v="0"/>
    <n v="3.9"/>
    <n v="833"/>
    <s v="Doug Ellin"/>
    <s v="Cleveland O'Neal III"/>
    <s v="Jermaine Hopkins"/>
    <s v="United States"/>
    <n v="0"/>
    <n v="1383553"/>
    <s v="Connection III Entertainment"/>
    <n v="89"/>
  </r>
  <r>
    <x v="0"/>
    <x v="16"/>
    <s v="May 3, 1996 "/>
    <x v="2"/>
    <x v="0"/>
    <n v="5.7"/>
    <n v="4000"/>
    <s v="Bruce Beresford"/>
    <s v="Steven Haft"/>
    <s v="Sharon Stone"/>
    <s v="United States"/>
    <n v="0"/>
    <n v="5939449"/>
    <s v="Touchstone Pictures"/>
    <n v="103"/>
  </r>
  <r>
    <x v="3"/>
    <x v="16"/>
    <s v="September 13, 1996 "/>
    <x v="5"/>
    <x v="0"/>
    <n v="6.7"/>
    <n v="3600"/>
    <s v="Allison Anders"/>
    <s v="Allison Anders"/>
    <s v="Illeana Douglas"/>
    <s v="United States"/>
    <n v="5000000"/>
    <n v="660313"/>
    <s v="Cappa Production"/>
    <n v="116"/>
  </r>
  <r>
    <x v="3"/>
    <x v="16"/>
    <s v="April 19, 1996 "/>
    <x v="7"/>
    <x v="0"/>
    <n v="5.3"/>
    <n v="9600"/>
    <s v="Tom DeCerchio"/>
    <s v="Judd Apatow"/>
    <s v="Damon Wayans"/>
    <s v="United States"/>
    <n v="0"/>
    <n v="9255027"/>
    <s v="Caravan Pictures"/>
    <n v="91"/>
  </r>
  <r>
    <x v="3"/>
    <x v="16"/>
    <s v="March 15, 1996 "/>
    <x v="9"/>
    <x v="0"/>
    <n v="2.7"/>
    <n v="8200"/>
    <s v="Bill Couturié"/>
    <s v="Ken Richards"/>
    <s v="Matt LeBlanc"/>
    <s v="United States"/>
    <n v="24000000"/>
    <n v="4422380"/>
    <s v="Longview Entertainment"/>
    <n v="94"/>
  </r>
  <r>
    <x v="0"/>
    <x v="17"/>
    <s v="September 12, 1997 "/>
    <x v="5"/>
    <x v="0"/>
    <n v="7.8"/>
    <n v="361000"/>
    <s v="David Fincher"/>
    <s v="John Brancato"/>
    <s v="Michael Douglas"/>
    <s v="United States"/>
    <n v="50000000"/>
    <n v="109423648"/>
    <s v="Polygram Filmed Entertainment"/>
    <n v="129"/>
  </r>
  <r>
    <x v="0"/>
    <x v="17"/>
    <s v="October 31, 1997 "/>
    <x v="4"/>
    <x v="0"/>
    <n v="7.9"/>
    <n v="246000"/>
    <s v="Paul Thomas Anderson"/>
    <s v="Paul Thomas Anderson"/>
    <s v="Mark Wahlberg"/>
    <s v="United States"/>
    <n v="15000000"/>
    <n v="43101594"/>
    <s v="New Line Cinema"/>
    <n v="155"/>
  </r>
  <r>
    <x v="0"/>
    <x v="17"/>
    <s v="December 19, 1997 "/>
    <x v="3"/>
    <x v="0"/>
    <n v="7.8"/>
    <n v="1100000"/>
    <s v="James Cameron"/>
    <s v="James Cameron"/>
    <s v="Leonardo DiCaprio"/>
    <s v="United States"/>
    <n v="200000000"/>
    <n v="2201647264"/>
    <s v="Twentieth Century Fox"/>
    <n v="194"/>
  </r>
  <r>
    <x v="2"/>
    <x v="17"/>
    <s v="May 9, 1997 "/>
    <x v="2"/>
    <x v="0"/>
    <n v="7.7"/>
    <n v="444000"/>
    <s v="Luc Besson"/>
    <s v="Luc Besson"/>
    <s v="Bruce Willis"/>
    <s v="France"/>
    <n v="93000000"/>
    <n v="263920180"/>
    <s v="Columbia Pictures"/>
    <n v="126"/>
  </r>
  <r>
    <x v="1"/>
    <x v="17"/>
    <s v="May 2, 1997 "/>
    <x v="2"/>
    <x v="0"/>
    <n v="7"/>
    <n v="227000"/>
    <s v="Jay Roach"/>
    <s v="Mike Myers"/>
    <s v="Mike Myers"/>
    <s v="United States"/>
    <n v="16500000"/>
    <n v="67683989"/>
    <s v="Capella International"/>
    <n v="89"/>
  </r>
  <r>
    <x v="0"/>
    <x v="17"/>
    <s v="September 25, 1998 "/>
    <x v="5"/>
    <x v="0"/>
    <n v="6.9"/>
    <n v="54000"/>
    <s v="Adrian Lyne"/>
    <s v="Vladimir Nabokov"/>
    <s v="Jeremy Irons"/>
    <s v="France"/>
    <n v="62000000"/>
    <n v="1071255"/>
    <s v="Guild"/>
    <n v="137"/>
  </r>
  <r>
    <x v="0"/>
    <x v="17"/>
    <s v="January 9, 1998 "/>
    <x v="11"/>
    <x v="0"/>
    <n v="8.3000000000000007"/>
    <n v="887000"/>
    <s v="Gus Van Sant"/>
    <s v="Matt Damon"/>
    <s v="Robin Williams"/>
    <s v="United States"/>
    <n v="10000000"/>
    <n v="225933435"/>
    <s v="Miramax"/>
    <n v="126"/>
  </r>
  <r>
    <x v="2"/>
    <x v="17"/>
    <s v="November 7, 1997 "/>
    <x v="10"/>
    <x v="0"/>
    <n v="7.2"/>
    <n v="276000"/>
    <s v="Paul Verhoeven"/>
    <s v="Edward Neumeier"/>
    <s v="Casper Van Dien"/>
    <s v="United States"/>
    <n v="105000000"/>
    <n v="121214377"/>
    <s v="TriStar Pictures"/>
    <n v="129"/>
  </r>
  <r>
    <x v="0"/>
    <x v="17"/>
    <s v="October 17, 1997 "/>
    <x v="4"/>
    <x v="0"/>
    <n v="7.5"/>
    <n v="342000"/>
    <s v="Taylor Hackford"/>
    <s v="Andrew Neiderman"/>
    <s v="Keanu Reeves"/>
    <s v="Germany"/>
    <n v="57000000"/>
    <n v="152944660"/>
    <s v="Warner Bros."/>
    <n v="144"/>
  </r>
  <r>
    <x v="2"/>
    <x v="17"/>
    <s v="June 6, 1997 "/>
    <x v="0"/>
    <x v="0"/>
    <n v="6.9"/>
    <n v="282000"/>
    <s v="Simon West"/>
    <s v="Scott Rosenberg"/>
    <s v="Nicolas Cage"/>
    <s v="United States"/>
    <n v="75000000"/>
    <n v="224012234"/>
    <s v="Touchstone Pictures"/>
    <n v="115"/>
  </r>
  <r>
    <x v="6"/>
    <x v="17"/>
    <s v="December 25, 1997 "/>
    <x v="3"/>
    <x v="0"/>
    <n v="7.5"/>
    <n v="325000"/>
    <s v="Quentin Tarantino"/>
    <s v="Quentin Tarantino"/>
    <s v="Pam Grier"/>
    <s v="United States"/>
    <n v="12000000"/>
    <n v="39673807"/>
    <s v="Miramax"/>
    <n v="154"/>
  </r>
  <r>
    <x v="6"/>
    <x v="17"/>
    <s v="September 19, 1997 "/>
    <x v="5"/>
    <x v="0"/>
    <n v="8.1999999999999993"/>
    <n v="544000"/>
    <s v="Curtis Hanson"/>
    <s v="James Ellroy"/>
    <s v="Kevin Spacey"/>
    <s v="United States"/>
    <n v="35000000"/>
    <n v="126216940"/>
    <s v="New Regency Productions"/>
    <n v="138"/>
  </r>
  <r>
    <x v="3"/>
    <x v="17"/>
    <s v="December 20, 1997 "/>
    <x v="3"/>
    <x v="13"/>
    <n v="8.6"/>
    <n v="642000"/>
    <s v="Roberto Benigni"/>
    <s v="Vincenzo Cerami"/>
    <s v="Roberto Benigni"/>
    <s v="Italy"/>
    <n v="20000000"/>
    <n v="230098753"/>
    <s v="Melampo Cinematografica"/>
    <n v="116"/>
  </r>
  <r>
    <x v="0"/>
    <x v="17"/>
    <s v="July 11, 1997 "/>
    <x v="1"/>
    <x v="0"/>
    <n v="7.5"/>
    <n v="260000"/>
    <s v="Robert Zemeckis"/>
    <s v="James V. Hart"/>
    <s v="Jodie Foster"/>
    <s v="United States"/>
    <n v="90000000"/>
    <n v="171120329"/>
    <s v="Warner Bros."/>
    <n v="150"/>
  </r>
  <r>
    <x v="2"/>
    <x v="17"/>
    <s v="July 2, 1997 "/>
    <x v="1"/>
    <x v="0"/>
    <n v="7.3"/>
    <n v="529000"/>
    <s v="Barry Sonnenfeld"/>
    <s v="Lowell Cunningham"/>
    <s v="Tommy Lee Jones"/>
    <s v="United States"/>
    <n v="90000000"/>
    <n v="589390539"/>
    <s v="Columbia Pictures"/>
    <n v="98"/>
  </r>
  <r>
    <x v="2"/>
    <x v="17"/>
    <s v="December 12, 1997 "/>
    <x v="3"/>
    <x v="0"/>
    <n v="4.5"/>
    <n v="109000"/>
    <s v="Raja Gosnell"/>
    <s v="John Hughes"/>
    <s v="Alex D. Linz"/>
    <s v="United States"/>
    <n v="32000000"/>
    <n v="79082515"/>
    <s v="Twentieth Century Fox"/>
    <n v="102"/>
  </r>
  <r>
    <x v="2"/>
    <x v="17"/>
    <s v="July 25, 1997 "/>
    <x v="1"/>
    <x v="0"/>
    <n v="6.5"/>
    <n v="185000"/>
    <s v="Wolfgang Petersen"/>
    <s v="Andrew W. Marlowe"/>
    <s v="Harrison Ford"/>
    <s v="United States"/>
    <n v="85000000"/>
    <n v="315156409"/>
    <s v="Columbia Pictures"/>
    <n v="124"/>
  </r>
  <r>
    <x v="2"/>
    <x v="17"/>
    <s v="June 20, 1997 "/>
    <x v="0"/>
    <x v="0"/>
    <n v="3.8"/>
    <n v="238000"/>
    <s v="Joel Schumacher"/>
    <s v="Bob Kane"/>
    <s v="Arnold Schwarzenegger"/>
    <s v="United States"/>
    <n v="125000000"/>
    <n v="238235719"/>
    <s v="Warner Bros."/>
    <n v="125"/>
  </r>
  <r>
    <x v="4"/>
    <x v="17"/>
    <s v="August 15, 1997 "/>
    <x v="8"/>
    <x v="0"/>
    <n v="6.7"/>
    <n v="164000"/>
    <s v="Paul W.S. Anderson"/>
    <s v="Philip Eisner"/>
    <s v="Laurence Fishburne"/>
    <s v="United Kingdom"/>
    <n v="60000000"/>
    <n v="26673829"/>
    <s v="Golar Productions"/>
    <n v="96"/>
  </r>
  <r>
    <x v="10"/>
    <x v="17"/>
    <s v="June 27, 1997 "/>
    <x v="0"/>
    <x v="0"/>
    <n v="7.3"/>
    <n v="212000"/>
    <s v="Ron Clements"/>
    <s v="Ron Clements"/>
    <s v="Tate Donovan"/>
    <s v="United States"/>
    <n v="85000000"/>
    <n v="252712101"/>
    <s v="Walt Disney Pictures"/>
    <n v="93"/>
  </r>
  <r>
    <x v="2"/>
    <x v="17"/>
    <s v="February 7, 1997 "/>
    <x v="6"/>
    <x v="0"/>
    <n v="6"/>
    <n v="85000"/>
    <s v="Roger Donaldson"/>
    <s v="Leslie Bohem"/>
    <s v="Pierce Brosnan"/>
    <s v="United States"/>
    <n v="116000000"/>
    <n v="178127760"/>
    <s v="Universal Pictures"/>
    <n v="108"/>
  </r>
  <r>
    <x v="2"/>
    <x v="17"/>
    <s v="May 23, 1997 "/>
    <x v="2"/>
    <x v="0"/>
    <n v="6.6"/>
    <n v="388000"/>
    <s v="Steven Spielberg"/>
    <s v="Michael Crichton"/>
    <s v="Jeff Goldblum"/>
    <s v="United States"/>
    <n v="73000000"/>
    <n v="618638999"/>
    <s v="Universal Pictures"/>
    <n v="129"/>
  </r>
  <r>
    <x v="10"/>
    <x v="17"/>
    <s v="December 19, 1997 "/>
    <x v="3"/>
    <x v="0"/>
    <n v="8.4"/>
    <n v="357000"/>
    <s v="Hayao Miyazaki"/>
    <s v="Hayao Miyazaki"/>
    <s v="Yôji Matsuda"/>
    <s v="Japan"/>
    <n v="0"/>
    <n v="169785704"/>
    <s v="DENTSU Music And Entertainment"/>
    <n v="134"/>
  </r>
  <r>
    <x v="4"/>
    <x v="17"/>
    <s v="December 12, 1997 "/>
    <x v="3"/>
    <x v="0"/>
    <n v="6.2"/>
    <n v="161000"/>
    <s v="Wes Craven"/>
    <s v="Kevin Williamson"/>
    <s v="Neve Campbell"/>
    <s v="United States"/>
    <n v="24000000"/>
    <n v="172363301"/>
    <s v="Dimension Films"/>
    <n v="120"/>
  </r>
  <r>
    <x v="2"/>
    <x v="17"/>
    <s v="June 27, 1997 "/>
    <x v="0"/>
    <x v="0"/>
    <n v="7.2"/>
    <n v="357000"/>
    <s v="John Woo"/>
    <s v="Mike Werb"/>
    <s v="John Travolta"/>
    <s v="United States"/>
    <n v="80000000"/>
    <n v="245676146"/>
    <s v="Permut Presentations"/>
    <n v="138"/>
  </r>
  <r>
    <x v="3"/>
    <x v="17"/>
    <s v="December 25, 1997 "/>
    <x v="3"/>
    <x v="0"/>
    <n v="7.7"/>
    <n v="282000"/>
    <s v="James L. Brooks"/>
    <s v="Mark Andrus"/>
    <s v="Jack Nicholson"/>
    <s v="United States"/>
    <n v="50000000"/>
    <n v="314178011"/>
    <s v="TriStar Pictures"/>
    <n v="139"/>
  </r>
  <r>
    <x v="0"/>
    <x v="17"/>
    <s v="October 24, 1997 "/>
    <x v="4"/>
    <x v="0"/>
    <n v="7.8"/>
    <n v="287000"/>
    <s v="Andrew Niccol"/>
    <s v="Andrew Niccol"/>
    <s v="Ethan Hawke"/>
    <s v="United States"/>
    <n v="36000000"/>
    <n v="12532777"/>
    <s v="Columbia Pictures"/>
    <n v="106"/>
  </r>
  <r>
    <x v="6"/>
    <x v="17"/>
    <s v="November 21, 1997 "/>
    <x v="10"/>
    <x v="0"/>
    <n v="7.2"/>
    <n v="68000"/>
    <s v="Francis Ford Coppola"/>
    <s v="John Grisham"/>
    <s v="Matt Damon"/>
    <s v="United States"/>
    <n v="40000000"/>
    <n v="45916769"/>
    <s v="Constellation Entertainment"/>
    <n v="135"/>
  </r>
  <r>
    <x v="4"/>
    <x v="17"/>
    <s v="October 17, 1997 "/>
    <x v="4"/>
    <x v="0"/>
    <n v="5.7"/>
    <n v="136000"/>
    <s v="Jim Gillespie"/>
    <s v="Lois Duncan"/>
    <s v="Jennifer Love Hewitt"/>
    <s v="United States"/>
    <n v="17000000"/>
    <n v="125586134"/>
    <s v="Mandalay Entertainment"/>
    <n v="101"/>
  </r>
  <r>
    <x v="2"/>
    <x v="17"/>
    <s v="November 26, 1997 "/>
    <x v="10"/>
    <x v="0"/>
    <n v="6.2"/>
    <n v="234000"/>
    <s v="Jean-Pierre Jeunet"/>
    <s v="Dan O'Bannon"/>
    <s v="Sigourney Weaver"/>
    <s v="United States"/>
    <n v="75000000"/>
    <n v="161376069"/>
    <s v="Brandywine Productions"/>
    <n v="109"/>
  </r>
  <r>
    <x v="0"/>
    <x v="17"/>
    <s v="July 11, 1998 "/>
    <x v="1"/>
    <x v="15"/>
    <n v="7.2"/>
    <n v="218000"/>
    <s v="Vincenzo Natali"/>
    <s v="André Bijelic"/>
    <s v="Nicole de Boer"/>
    <s v="Canada"/>
    <n v="0"/>
    <n v="565727"/>
    <s v="Cube Libre"/>
    <n v="90"/>
  </r>
  <r>
    <x v="3"/>
    <x v="17"/>
    <s v="March 21, 1997 "/>
    <x v="9"/>
    <x v="0"/>
    <n v="6.9"/>
    <n v="289000"/>
    <s v="Tom Shadyac"/>
    <s v="Paul Guay"/>
    <s v="Jim Carrey"/>
    <s v="United States"/>
    <n v="45000000"/>
    <n v="302710615"/>
    <s v="Universal Pictures"/>
    <n v="86"/>
  </r>
  <r>
    <x v="5"/>
    <x v="17"/>
    <s v="February 28, 1997 "/>
    <x v="6"/>
    <x v="0"/>
    <n v="7.7"/>
    <n v="287000"/>
    <s v="Mike Newell"/>
    <s v="Joseph D. Pistone"/>
    <s v="Al Pacino"/>
    <s v="United States"/>
    <n v="35000000"/>
    <n v="124909762"/>
    <s v="Mandalay Entertainment"/>
    <n v="127"/>
  </r>
  <r>
    <x v="2"/>
    <x v="17"/>
    <s v="July 16, 1997 "/>
    <x v="1"/>
    <x v="0"/>
    <n v="5.5"/>
    <n v="73000"/>
    <s v="Sam Weisman"/>
    <s v="Jay Ward"/>
    <s v="Brendan Fraser"/>
    <s v="United States"/>
    <n v="55000000"/>
    <n v="174463257"/>
    <s v="Walt Disney Pictures"/>
    <n v="92"/>
  </r>
  <r>
    <x v="10"/>
    <x v="17"/>
    <s v="November 21, 1997 "/>
    <x v="10"/>
    <x v="0"/>
    <n v="7.2"/>
    <n v="115000"/>
    <s v="Don Bluth"/>
    <s v="Susan Gauthier"/>
    <s v="Meg Ryan"/>
    <s v="United States"/>
    <n v="50000000"/>
    <n v="139804348"/>
    <s v="Twentieth Century Fox"/>
    <n v="94"/>
  </r>
  <r>
    <x v="3"/>
    <x v="17"/>
    <s v="February 14, 1997 "/>
    <x v="6"/>
    <x v="0"/>
    <n v="6.1"/>
    <n v="34000"/>
    <s v="Andy Tennant"/>
    <s v="Joan Taylor"/>
    <s v="Matthew Perry"/>
    <s v="United States"/>
    <n v="20000000"/>
    <n v="29481428"/>
    <s v="Columbia Pictures"/>
    <n v="109"/>
  </r>
  <r>
    <x v="6"/>
    <x v="17"/>
    <s v="November 21, 1997 "/>
    <x v="10"/>
    <x v="0"/>
    <n v="6.6"/>
    <n v="37000"/>
    <s v="Clint Eastwood"/>
    <s v="John Berendt"/>
    <s v="John Cusack"/>
    <s v="United States"/>
    <n v="35000000"/>
    <n v="25105255"/>
    <s v="Warner Bros."/>
    <n v="155"/>
  </r>
  <r>
    <x v="3"/>
    <x v="17"/>
    <s v="July 25, 1997 "/>
    <x v="1"/>
    <x v="0"/>
    <n v="5.7"/>
    <n v="27000"/>
    <s v="Brian Robbins"/>
    <s v="Dan Schneider"/>
    <s v="Kel Mitchell"/>
    <s v="United States"/>
    <n v="9000000"/>
    <n v="23712993"/>
    <s v="Paramount Pictures"/>
    <n v="95"/>
  </r>
  <r>
    <x v="10"/>
    <x v="17"/>
    <s v="February 28, 1998 "/>
    <x v="6"/>
    <x v="2"/>
    <n v="8"/>
    <n v="63000"/>
    <s v="Satoshi Kon"/>
    <s v="Sadayuki Murai"/>
    <s v="Junko Iwao"/>
    <s v="Japan"/>
    <n v="0"/>
    <n v="563130"/>
    <s v="Rex Entertainment"/>
    <n v="81"/>
  </r>
  <r>
    <x v="2"/>
    <x v="17"/>
    <s v="September 26, 1997 "/>
    <x v="5"/>
    <x v="0"/>
    <n v="6.9"/>
    <n v="70000"/>
    <s v="Lee Tamahori"/>
    <s v="David Mamet"/>
    <s v="Anthony Hopkins"/>
    <s v="United States"/>
    <n v="30000000"/>
    <n v="43312294"/>
    <s v="Art Linson Productions"/>
    <n v="117"/>
  </r>
  <r>
    <x v="3"/>
    <x v="17"/>
    <s v="June 20, 1997 "/>
    <x v="0"/>
    <x v="0"/>
    <n v="6.3"/>
    <n v="134000"/>
    <s v="P.J. Hogan"/>
    <s v="Ronald Bass"/>
    <s v="Julia Roberts"/>
    <s v="United States"/>
    <n v="38000000"/>
    <n v="299288605"/>
    <s v="TriStar Pictures"/>
    <n v="105"/>
  </r>
  <r>
    <x v="2"/>
    <x v="17"/>
    <s v="April 11, 1997 "/>
    <x v="7"/>
    <x v="0"/>
    <n v="4.8"/>
    <n v="99000"/>
    <s v="Luis Llosa"/>
    <s v="Hans Bauer"/>
    <s v="Jon Voight"/>
    <s v="United States"/>
    <n v="45000000"/>
    <n v="136885767"/>
    <s v="Cinema Line Film Corporation"/>
    <n v="89"/>
  </r>
  <r>
    <x v="2"/>
    <x v="17"/>
    <s v="December 19, 1997 "/>
    <x v="3"/>
    <x v="0"/>
    <n v="6.5"/>
    <n v="185000"/>
    <s v="Roger Spottiswoode"/>
    <s v="Bruce Feirstein"/>
    <s v="Pierce Brosnan"/>
    <s v="United Kingdom"/>
    <n v="110000000"/>
    <n v="333011068"/>
    <s v="Eon Productions"/>
    <n v="119"/>
  </r>
  <r>
    <x v="2"/>
    <x v="17"/>
    <s v="June 13, 1997 "/>
    <x v="0"/>
    <x v="0"/>
    <n v="3.9"/>
    <n v="76000"/>
    <s v="Jan de Bont"/>
    <s v="Graham Yost"/>
    <s v="Sandra Bullock"/>
    <s v="United States"/>
    <n v="160000000"/>
    <n v="164508066"/>
    <s v="Blue Tulip Productions"/>
    <n v="121"/>
  </r>
  <r>
    <x v="2"/>
    <x v="17"/>
    <s v="April 4, 1997 "/>
    <x v="7"/>
    <x v="0"/>
    <n v="6.2"/>
    <n v="64000"/>
    <s v="Phillip Noyce"/>
    <s v="Leslie Charteris"/>
    <s v="Val Kilmer"/>
    <s v="United States"/>
    <n v="68000000"/>
    <n v="118063304"/>
    <s v="Paramount Pictures"/>
    <n v="116"/>
  </r>
  <r>
    <x v="16"/>
    <x v="17"/>
    <s v="January 15, 1997 "/>
    <x v="11"/>
    <x v="8"/>
    <n v="7.6"/>
    <n v="134000"/>
    <s v="David Lynch"/>
    <s v="David Lynch"/>
    <s v="Bill Pullman"/>
    <s v="France"/>
    <n v="15000000"/>
    <n v="3703548"/>
    <s v="CiBy 2000"/>
    <n v="134"/>
  </r>
  <r>
    <x v="3"/>
    <x v="17"/>
    <s v="September 19, 1997 "/>
    <x v="5"/>
    <x v="0"/>
    <n v="7.2"/>
    <n v="101000"/>
    <s v="Peter Cattaneo"/>
    <s v="Simon Beaufoy"/>
    <s v="Robert Carlyle"/>
    <s v="United Kingdom"/>
    <n v="3500000"/>
    <n v="257938649"/>
    <s v="Redwave Films"/>
    <n v="91"/>
  </r>
  <r>
    <x v="2"/>
    <x v="17"/>
    <s v="August 1, 1997 "/>
    <x v="8"/>
    <x v="0"/>
    <n v="5.2"/>
    <n v="65000"/>
    <s v="Mark A.Z. Dippé"/>
    <s v="Todd McFarlane"/>
    <s v="Michael Jai White"/>
    <s v="United States"/>
    <n v="40000000"/>
    <n v="87840042"/>
    <s v="McFarlane Films"/>
    <n v="96"/>
  </r>
  <r>
    <x v="3"/>
    <x v="17"/>
    <s v="April 25, 1997 "/>
    <x v="7"/>
    <x v="0"/>
    <n v="6.2"/>
    <n v="43000"/>
    <s v="David Mirkin"/>
    <s v="Robin Schiff"/>
    <s v="Mira Sorvino"/>
    <s v="United States"/>
    <n v="0"/>
    <n v="29235353"/>
    <s v="Touchstone Pictures"/>
    <n v="92"/>
  </r>
  <r>
    <x v="1"/>
    <x v="17"/>
    <s v="October 10, 1997 "/>
    <x v="4"/>
    <x v="0"/>
    <n v="7.1"/>
    <n v="134000"/>
    <s v="Jean-Jacques Annaud"/>
    <s v="Heinrich Harrer"/>
    <s v="Brad Pitt"/>
    <s v="United States"/>
    <n v="70000000"/>
    <n v="131457682"/>
    <s v="Mandalay Entertainment"/>
    <n v="136"/>
  </r>
  <r>
    <x v="6"/>
    <x v="17"/>
    <s v="August 15, 1997 "/>
    <x v="8"/>
    <x v="0"/>
    <n v="6.9"/>
    <n v="89000"/>
    <s v="James Mangold"/>
    <s v="James Mangold"/>
    <s v="Sylvester Stallone"/>
    <s v="United States"/>
    <n v="15000000"/>
    <n v="44862187"/>
    <s v="Miramax"/>
    <n v="105"/>
  </r>
  <r>
    <x v="3"/>
    <x v="17"/>
    <s v="November 24, 1997 "/>
    <x v="10"/>
    <x v="1"/>
    <n v="6.7"/>
    <n v="33000"/>
    <s v="Harmony Korine"/>
    <s v="Harmony Korine"/>
    <s v="Nick Sutton"/>
    <s v="United States"/>
    <n v="1300000"/>
    <n v="116799"/>
    <s v="Fine Line Features"/>
    <n v="89"/>
  </r>
  <r>
    <x v="3"/>
    <x v="17"/>
    <s v="September 19, 1997 "/>
    <x v="5"/>
    <x v="0"/>
    <n v="6.4"/>
    <n v="40000"/>
    <s v="Frank Oz"/>
    <s v="Paul Rudnick"/>
    <s v="Kevin Kline"/>
    <s v="United States"/>
    <n v="35000000"/>
    <n v="63856929"/>
    <s v="Paramount Pictures"/>
    <n v="90"/>
  </r>
  <r>
    <x v="5"/>
    <x v="17"/>
    <s v="May 1, 1998 "/>
    <x v="2"/>
    <x v="0"/>
    <n v="6.9"/>
    <n v="15000"/>
    <s v="Brian Gilbert"/>
    <s v="Julian Mitchell"/>
    <s v="Stephen Fry"/>
    <s v="United Kingdom"/>
    <n v="10000000"/>
    <n v="2158775"/>
    <s v="Samuelson Productions"/>
    <n v="118"/>
  </r>
  <r>
    <x v="3"/>
    <x v="17"/>
    <s v="April 18, 1997 "/>
    <x v="7"/>
    <x v="0"/>
    <n v="7.2"/>
    <n v="134000"/>
    <s v="Kevin Smith"/>
    <s v="Kevin Smith"/>
    <s v="Ben Affleck"/>
    <s v="United States"/>
    <n v="250000"/>
    <n v="12021272"/>
    <s v="Too Askew Prod. Inc."/>
    <n v="113"/>
  </r>
  <r>
    <x v="6"/>
    <x v="17"/>
    <s v="October 3, 1997 "/>
    <x v="4"/>
    <x v="0"/>
    <n v="6.7"/>
    <n v="50000"/>
    <s v="Oliver Stone"/>
    <s v="John Ridley"/>
    <s v="Sean Penn"/>
    <s v="United States"/>
    <n v="19000000"/>
    <n v="6682098"/>
    <s v="Phoenix Pictures"/>
    <n v="125"/>
  </r>
  <r>
    <x v="2"/>
    <x v="17"/>
    <s v="August 8, 1997 "/>
    <x v="8"/>
    <x v="0"/>
    <n v="6.7"/>
    <n v="96000"/>
    <s v="Richard Donner"/>
    <s v="Brian Helgeland"/>
    <s v="Mel Gibson"/>
    <s v="United States"/>
    <n v="75000000"/>
    <n v="136982834"/>
    <s v="Warner Bros."/>
    <n v="135"/>
  </r>
  <r>
    <x v="6"/>
    <x v="17"/>
    <s v="May 2, 1997 "/>
    <x v="2"/>
    <x v="0"/>
    <n v="6.9"/>
    <n v="51000"/>
    <s v="Jonathan Mostow"/>
    <s v="Jonathan Mostow"/>
    <s v="Kurt Russell"/>
    <s v="United States"/>
    <n v="36000000"/>
    <n v="50159144"/>
    <s v="Dino De Laurentiis Company"/>
    <n v="93"/>
  </r>
  <r>
    <x v="2"/>
    <x v="17"/>
    <s v="August 22, 1997 "/>
    <x v="8"/>
    <x v="0"/>
    <n v="6"/>
    <n v="75000"/>
    <s v="Ridley Scott"/>
    <s v="Danielle Alexandra"/>
    <s v="Demi Moore"/>
    <s v="United States"/>
    <n v="50000000"/>
    <n v="48169156"/>
    <s v="Caravan Pictures"/>
    <n v="125"/>
  </r>
  <r>
    <x v="2"/>
    <x v="17"/>
    <s v="November 14, 1997 "/>
    <x v="10"/>
    <x v="0"/>
    <n v="6.4"/>
    <n v="109000"/>
    <s v="Michael Caton-Jones"/>
    <s v="Kenneth Ross"/>
    <s v="Bruce Willis"/>
    <s v="United States"/>
    <n v="60000000"/>
    <n v="159330280"/>
    <s v="Universal Pictures"/>
    <n v="124"/>
  </r>
  <r>
    <x v="6"/>
    <x v="17"/>
    <s v="October 3, 1997 "/>
    <x v="4"/>
    <x v="0"/>
    <n v="6.6"/>
    <n v="68000"/>
    <s v="Gary Fleder"/>
    <s v="James Patterson"/>
    <s v="Morgan Freeman"/>
    <s v="United States"/>
    <n v="27000000"/>
    <n v="60527873"/>
    <s v="Paramount Pictures"/>
    <n v="115"/>
  </r>
  <r>
    <x v="3"/>
    <x v="17"/>
    <s v="February 14, 1997 "/>
    <x v="6"/>
    <x v="0"/>
    <n v="6"/>
    <n v="46000"/>
    <s v="Stephen Kessler"/>
    <s v="Elisa Bell"/>
    <s v="Chevy Chase"/>
    <s v="United States"/>
    <n v="25000000"/>
    <n v="36400360"/>
    <s v="Warner Bros."/>
    <n v="93"/>
  </r>
  <r>
    <x v="2"/>
    <x v="17"/>
    <s v="March 26, 1997 "/>
    <x v="9"/>
    <x v="0"/>
    <n v="6.2"/>
    <n v="62000"/>
    <s v="Alan J. Pakula"/>
    <s v="Kevin Jarre"/>
    <s v="Harrison Ford"/>
    <s v="United States"/>
    <n v="90000000"/>
    <n v="140807547"/>
    <s v="Columbia Pictures"/>
    <n v="111"/>
  </r>
  <r>
    <x v="5"/>
    <x v="17"/>
    <s v="December 25, 1997 "/>
    <x v="3"/>
    <x v="0"/>
    <n v="7.3"/>
    <n v="73000"/>
    <s v="Steven Spielberg"/>
    <s v="David Franzoni"/>
    <s v="Djimon Hounsou"/>
    <s v="United States"/>
    <n v="36000000"/>
    <n v="44229441"/>
    <s v="Dreamworks Pictures"/>
    <n v="155"/>
  </r>
  <r>
    <x v="2"/>
    <x v="17"/>
    <s v="December 25, 1997 "/>
    <x v="3"/>
    <x v="0"/>
    <n v="6.1"/>
    <n v="70000"/>
    <s v="Kevin Costner"/>
    <s v="David Brin"/>
    <s v="Kevin Costner"/>
    <s v="United States"/>
    <n v="80000000"/>
    <n v="17626234"/>
    <s v="Tig Productions"/>
    <n v="177"/>
  </r>
  <r>
    <x v="4"/>
    <x v="17"/>
    <s v="August 22, 1997 "/>
    <x v="8"/>
    <x v="0"/>
    <n v="6"/>
    <n v="47000"/>
    <s v="Guillermo del Toro"/>
    <s v="Donald A. Wollheim"/>
    <s v="Mira Sorvino"/>
    <s v="United States"/>
    <n v="30000000"/>
    <n v="25480803"/>
    <s v="Dimension Films"/>
    <n v="105"/>
  </r>
  <r>
    <x v="3"/>
    <x v="17"/>
    <s v="January 24, 1997 "/>
    <x v="11"/>
    <x v="0"/>
    <n v="6.4"/>
    <n v="24000"/>
    <s v="Fred Schepisi"/>
    <s v="John Cleese"/>
    <s v="John Cleese"/>
    <s v="United Kingdom"/>
    <n v="25000000"/>
    <n v="9381260"/>
    <s v="Universal Pictures"/>
    <n v="93"/>
  </r>
  <r>
    <x v="2"/>
    <x v="17"/>
    <s v="April 11, 1997 "/>
    <x v="7"/>
    <x v="0"/>
    <n v="7.3"/>
    <n v="90000"/>
    <s v="George Armitage"/>
    <s v="Tom Jankiewicz"/>
    <s v="John Cusack"/>
    <s v="United States"/>
    <n v="15000000"/>
    <n v="28084357"/>
    <s v="Hollywood Pictures"/>
    <n v="107"/>
  </r>
  <r>
    <x v="2"/>
    <x v="17"/>
    <s v="November 21, 1997 "/>
    <x v="10"/>
    <x v="0"/>
    <n v="3.7"/>
    <n v="51000"/>
    <s v="John R. Leonetti"/>
    <s v="Ed Boon"/>
    <s v="Robin Shou"/>
    <s v="United States"/>
    <n v="30000000"/>
    <n v="51376861"/>
    <s v="New Line Cinema"/>
    <n v="95"/>
  </r>
  <r>
    <x v="3"/>
    <x v="17"/>
    <s v="January 23, 1998 "/>
    <x v="11"/>
    <x v="0"/>
    <n v="3.5"/>
    <n v="34000"/>
    <s v="Bob Spiers"/>
    <s v="Spice Girls"/>
    <s v="Mel B"/>
    <s v="United Kingdom"/>
    <n v="25000000"/>
    <n v="29342592"/>
    <s v="Columbia Pictures"/>
    <n v="93"/>
  </r>
  <r>
    <x v="5"/>
    <x v="17"/>
    <s v="March 21, 1997 "/>
    <x v="9"/>
    <x v="0"/>
    <n v="6.8"/>
    <n v="26000"/>
    <s v="Gregory Nava"/>
    <s v="Gregory Nava"/>
    <s v="Jennifer Lopez"/>
    <s v="United States"/>
    <n v="20000000"/>
    <n v="35281794"/>
    <s v="Q Productions"/>
    <n v="127"/>
  </r>
  <r>
    <x v="0"/>
    <x v="17"/>
    <s v="May 30, 1997 "/>
    <x v="2"/>
    <x v="17"/>
    <n v="7.7"/>
    <n v="25000"/>
    <s v="Kar-Wai Wong"/>
    <s v="Manuel Puig"/>
    <s v="Leslie Cheung"/>
    <s v="Hong Kong"/>
    <n v="4200000"/>
    <n v="585773"/>
    <s v="Block 2 Pictures"/>
    <n v="96"/>
  </r>
  <r>
    <x v="1"/>
    <x v="17"/>
    <s v="February 13, 1998 "/>
    <x v="6"/>
    <x v="0"/>
    <n v="5.9"/>
    <n v="20000"/>
    <s v="Peter Hewitt"/>
    <s v="Mary Norton"/>
    <s v="John Goodman"/>
    <s v="United Kingdom"/>
    <n v="29000000"/>
    <n v="22619589"/>
    <s v="Polygram Filmed Entertainment"/>
    <n v="89"/>
  </r>
  <r>
    <x v="2"/>
    <x v="17"/>
    <s v="September 26, 1997 "/>
    <x v="5"/>
    <x v="0"/>
    <n v="6"/>
    <n v="55000"/>
    <s v="Mimi Leder"/>
    <s v="Leslie Cockburn"/>
    <s v="George Clooney"/>
    <s v="United States"/>
    <n v="50000000"/>
    <n v="110463140"/>
    <s v="Dreamworks Pictures"/>
    <n v="124"/>
  </r>
  <r>
    <x v="2"/>
    <x v="17"/>
    <s v="April 25, 1997 "/>
    <x v="7"/>
    <x v="0"/>
    <n v="5.5"/>
    <n v="73000"/>
    <s v="Mick Jackson"/>
    <s v="Jerome Armstrong"/>
    <s v="Tommy Lee Jones"/>
    <s v="United States"/>
    <n v="90000000"/>
    <n v="122823468"/>
    <s v="Twentieth Century Fox"/>
    <n v="104"/>
  </r>
  <r>
    <x v="3"/>
    <x v="17"/>
    <s v="May 15, 1998 "/>
    <x v="2"/>
    <x v="0"/>
    <n v="6.6"/>
    <n v="4800"/>
    <s v="Jill Sprecher"/>
    <s v="Jill Sprecher"/>
    <s v="Toni Collette"/>
    <s v="United Kingdom"/>
    <n v="0"/>
    <n v="537948"/>
    <s v="Goldcrest Films International"/>
    <n v="96"/>
  </r>
  <r>
    <x v="0"/>
    <x v="17"/>
    <s v="April 14, 1997 "/>
    <x v="7"/>
    <x v="0"/>
    <n v="6"/>
    <n v="2300"/>
    <s v="Lance Young"/>
    <s v="Lance Young"/>
    <s v="Craig Sheffer"/>
    <s v="Canada"/>
    <n v="0"/>
    <n v="294064"/>
    <s v="Triumph Films"/>
    <n v="103"/>
  </r>
  <r>
    <x v="3"/>
    <x v="17"/>
    <s v="December 19, 1997 "/>
    <x v="3"/>
    <x v="0"/>
    <n v="6.5"/>
    <n v="53000"/>
    <s v="Gore Verbinski"/>
    <s v="Adam Rifkin"/>
    <s v="Nathan Lane"/>
    <s v="United States"/>
    <n v="38000000"/>
    <n v="122417389"/>
    <s v="Dreamworks Pictures"/>
    <n v="98"/>
  </r>
  <r>
    <x v="0"/>
    <x v="17"/>
    <s v="April 4, 1997 "/>
    <x v="7"/>
    <x v="0"/>
    <n v="6.4"/>
    <n v="12000"/>
    <s v="Pat O'Connor"/>
    <s v="Sue Miller"/>
    <s v="Liv Tyler"/>
    <s v="United States"/>
    <n v="0"/>
    <n v="5936344"/>
    <s v="Fox 2000 Pictures"/>
    <n v="110"/>
  </r>
  <r>
    <x v="0"/>
    <x v="17"/>
    <s v="December 19, 1997 "/>
    <x v="3"/>
    <x v="20"/>
    <n v="7.7"/>
    <n v="65000"/>
    <s v="Alejandro Amenábar"/>
    <s v="Alejandro Amenábar"/>
    <s v="Eduardo Noriega"/>
    <s v="Spain"/>
    <n v="0"/>
    <n v="377967"/>
    <s v="Canal+ España"/>
    <n v="119"/>
  </r>
  <r>
    <x v="2"/>
    <x v="17"/>
    <s v="January 17, 1997 "/>
    <x v="11"/>
    <x v="0"/>
    <n v="5.6"/>
    <n v="40000"/>
    <s v="Dennis Dugan"/>
    <s v="Mark Feldberg"/>
    <s v="Chris Farley"/>
    <s v="United States"/>
    <n v="18000000"/>
    <n v="31480418"/>
    <s v="3 Arts Entertainment"/>
    <n v="88"/>
  </r>
  <r>
    <x v="2"/>
    <x v="17"/>
    <s v="April 18, 1997 "/>
    <x v="7"/>
    <x v="0"/>
    <n v="6.1"/>
    <n v="29000"/>
    <s v="Dwight H. Little"/>
    <s v="Wayne Beach"/>
    <s v="Wesley Snipes"/>
    <s v="United States"/>
    <n v="40000000"/>
    <n v="25804707"/>
    <s v="Warner Bros."/>
    <n v="107"/>
  </r>
  <r>
    <x v="3"/>
    <x v="17"/>
    <s v="November 26, 1997 "/>
    <x v="10"/>
    <x v="0"/>
    <n v="5.3"/>
    <n v="86000"/>
    <s v="Les Mayfield"/>
    <s v="Samuel W. Taylor"/>
    <s v="Robin Williams"/>
    <s v="United States"/>
    <n v="80000000"/>
    <n v="177977226"/>
    <s v="Walt Disney Pictures"/>
    <n v="93"/>
  </r>
  <r>
    <x v="3"/>
    <x v="17"/>
    <s v="October 23, 1998 "/>
    <x v="4"/>
    <x v="0"/>
    <n v="6.1"/>
    <n v="35000"/>
    <s v="Trey Parker"/>
    <s v="Trey Parker"/>
    <s v="Trey Parker"/>
    <s v="United States"/>
    <n v="1000000"/>
    <n v="602302"/>
    <s v="Kuzui Enterprises"/>
    <n v="94"/>
  </r>
  <r>
    <x v="0"/>
    <x v="17"/>
    <s v="November 26, 1997 "/>
    <x v="10"/>
    <x v="0"/>
    <n v="7.4"/>
    <n v="54000"/>
    <s v="Ang Lee"/>
    <s v="Rick Moody"/>
    <s v="Kevin Kline"/>
    <s v="United States"/>
    <n v="18000000"/>
    <n v="8038061"/>
    <s v="Fox Searchlight Pictures"/>
    <n v="112"/>
  </r>
  <r>
    <x v="3"/>
    <x v="17"/>
    <s v="September 26, 1997 "/>
    <x v="5"/>
    <x v="0"/>
    <n v="7"/>
    <n v="7400"/>
    <s v="George Tillman Jr."/>
    <s v="George Tillman Jr."/>
    <s v="Vanessa Williams"/>
    <s v="United States"/>
    <n v="7500000"/>
    <n v="43700855"/>
    <s v="Fox 2000 Pictures"/>
    <n v="115"/>
  </r>
  <r>
    <x v="0"/>
    <x v="17"/>
    <s v="January 22, 1999 "/>
    <x v="11"/>
    <x v="0"/>
    <n v="8.3000000000000007"/>
    <n v="68000"/>
    <s v="Majid Majidi"/>
    <s v="Majid Majidi"/>
    <s v="Mohammad Amir Naji"/>
    <s v="Iran"/>
    <n v="180000"/>
    <n v="933933"/>
    <s v="Kanun parvaresh fekri"/>
    <n v="89"/>
  </r>
  <r>
    <x v="2"/>
    <x v="17"/>
    <s v="April 4, 1997 "/>
    <x v="7"/>
    <x v="0"/>
    <n v="4.8"/>
    <n v="32000"/>
    <s v="Hark Tsui"/>
    <s v="Don Jakoby"/>
    <s v="Jean-Claude Van Damme"/>
    <s v="United States"/>
    <n v="30000000"/>
    <n v="11438337"/>
    <s v="Mandalay Entertainment"/>
    <n v="93"/>
  </r>
  <r>
    <x v="4"/>
    <x v="17"/>
    <s v="January 10, 1997 "/>
    <x v="11"/>
    <x v="0"/>
    <n v="5.8"/>
    <n v="26000"/>
    <s v="Peter Hyams"/>
    <s v="Douglas Preston"/>
    <s v="Penelope Ann Miller"/>
    <s v="United Kingdom"/>
    <n v="40000000"/>
    <n v="33956608"/>
    <s v="British Broadcasting Corporation (BBC)"/>
    <n v="110"/>
  </r>
  <r>
    <x v="3"/>
    <x v="17"/>
    <s v="December 25, 1997 "/>
    <x v="3"/>
    <x v="0"/>
    <n v="5.0999999999999996"/>
    <n v="24000"/>
    <s v="Anthony Waller"/>
    <s v="John Landis"/>
    <s v="Tom Everett Scott"/>
    <s v="United Kingdom"/>
    <n v="25000000"/>
    <n v="26570463"/>
    <s v="Hollywood Pictures"/>
    <n v="105"/>
  </r>
  <r>
    <x v="1"/>
    <x v="17"/>
    <s v="November 7, 1997 "/>
    <x v="10"/>
    <x v="0"/>
    <n v="6.5"/>
    <n v="100000"/>
    <s v="Mel Smith"/>
    <s v="Rowan Atkinson"/>
    <s v="Rowan Atkinson"/>
    <s v="United Kingdom"/>
    <n v="18000000"/>
    <n v="251212670"/>
    <s v="Polygram Filmed Entertainment"/>
    <n v="89"/>
  </r>
  <r>
    <x v="3"/>
    <x v="17"/>
    <s v="January 9, 1998 "/>
    <x v="11"/>
    <x v="0"/>
    <n v="7.1"/>
    <n v="80000"/>
    <s v="Barry Levinson"/>
    <s v="Larry Beinhart"/>
    <s v="Dustin Hoffman"/>
    <s v="United States"/>
    <n v="15000000"/>
    <n v="64256513"/>
    <s v="Baltimore Pictures"/>
    <n v="97"/>
  </r>
  <r>
    <x v="0"/>
    <x v="17"/>
    <s v="November 26, 1997 "/>
    <x v="10"/>
    <x v="8"/>
    <n v="7.8"/>
    <n v="26000"/>
    <s v="Abbas Kiarostami"/>
    <s v="Abbas Kiarostami"/>
    <s v="Homayoun Ershadi"/>
    <s v="Iran"/>
    <n v="0"/>
    <n v="10923"/>
    <s v="Abbas Kiarostami Productions"/>
    <n v="95"/>
  </r>
  <r>
    <x v="2"/>
    <x v="17"/>
    <s v="February 14, 1997 "/>
    <x v="6"/>
    <x v="0"/>
    <n v="6.7"/>
    <n v="52000"/>
    <s v="Clint Eastwood"/>
    <s v="David Baldacci"/>
    <s v="Clint Eastwood"/>
    <s v="United States"/>
    <n v="50000000"/>
    <n v="50068310"/>
    <s v="Castle Rock Entertainment"/>
    <n v="121"/>
  </r>
  <r>
    <x v="7"/>
    <x v="17"/>
    <s v="September 19, 1997 "/>
    <x v="5"/>
    <x v="0"/>
    <n v="5.8"/>
    <n v="21000"/>
    <s v="Robert Kurtzman"/>
    <s v="Peter Atkins"/>
    <s v="Tammy Lauren"/>
    <s v="United States"/>
    <n v="5000000"/>
    <n v="15738769"/>
    <s v="Image Organization"/>
    <n v="90"/>
  </r>
  <r>
    <x v="3"/>
    <x v="17"/>
    <s v="March 7, 1997 "/>
    <x v="9"/>
    <x v="0"/>
    <n v="5.2"/>
    <n v="23000"/>
    <s v="John Pasquin"/>
    <s v="Hervé Palud"/>
    <s v="Tim Allen"/>
    <s v="United States"/>
    <n v="32000000"/>
    <n v="59927618"/>
    <s v="Walt Disney Pictures"/>
    <n v="105"/>
  </r>
  <r>
    <x v="3"/>
    <x v="17"/>
    <s v="March 28, 1997 "/>
    <x v="9"/>
    <x v="0"/>
    <n v="4.7"/>
    <n v="5000"/>
    <s v="Robert Townsend"/>
    <s v="Troy Byer"/>
    <s v="Halle Berry"/>
    <s v="United States"/>
    <n v="0"/>
    <n v="7338279"/>
    <s v="New Line Cinema"/>
    <n v="91"/>
  </r>
  <r>
    <x v="5"/>
    <x v="17"/>
    <s v="March 7, 1997 "/>
    <x v="9"/>
    <x v="0"/>
    <n v="6.9"/>
    <n v="35000"/>
    <s v="Betty Thomas"/>
    <s v="Howard Stern"/>
    <s v="Howard Stern"/>
    <s v="United States"/>
    <n v="28000000"/>
    <n v="41230799"/>
    <s v="Paramount Pictures"/>
    <n v="109"/>
  </r>
  <r>
    <x v="0"/>
    <x v="17"/>
    <s v="January 9, 1998 "/>
    <x v="11"/>
    <x v="0"/>
    <n v="7"/>
    <n v="20000"/>
    <s v="Jim Sheridan"/>
    <s v="Jim Sheridan"/>
    <s v="Daniel Day-Lewis"/>
    <s v="United States"/>
    <n v="0"/>
    <n v="16534578"/>
    <s v="Universal Pictures"/>
    <n v="113"/>
  </r>
  <r>
    <x v="3"/>
    <x v="17"/>
    <s v="August 1, 1997 "/>
    <x v="8"/>
    <x v="0"/>
    <n v="5.5"/>
    <n v="19000"/>
    <s v="Glenn Gordon Caron"/>
    <s v="Arleen Sorkin"/>
    <s v="Jennifer Aniston"/>
    <s v="United States"/>
    <n v="10000000"/>
    <n v="44332015"/>
    <s v="3 Arts Entertainment"/>
    <n v="101"/>
  </r>
  <r>
    <x v="2"/>
    <x v="17"/>
    <s v="August 22, 1997 "/>
    <x v="8"/>
    <x v="0"/>
    <n v="6.2"/>
    <n v="28000"/>
    <s v="Brett Ratner"/>
    <s v="Joel Cohen"/>
    <s v="Charlie Sheen"/>
    <s v="United States"/>
    <n v="25000000"/>
    <n v="48407611"/>
    <s v="New Line Cinema"/>
    <n v="97"/>
  </r>
  <r>
    <x v="0"/>
    <x v="17"/>
    <s v="November 21, 1997 "/>
    <x v="10"/>
    <x v="0"/>
    <n v="7.5"/>
    <n v="33000"/>
    <s v="Atom Egoyan"/>
    <s v="Russell Banks"/>
    <s v="Ian Holm"/>
    <s v="Canada"/>
    <n v="0"/>
    <n v="3263585"/>
    <s v="Alliance Communications Corporation"/>
    <n v="112"/>
  </r>
  <r>
    <x v="3"/>
    <x v="17"/>
    <s v="October 10, 1997 "/>
    <x v="4"/>
    <x v="0"/>
    <n v="5.9"/>
    <n v="9200"/>
    <s v="Stuart Gillard"/>
    <s v="Oren Aviv"/>
    <s v="Harland Williams"/>
    <s v="United States"/>
    <n v="0"/>
    <n v="15448043"/>
    <s v="Caravan Pictures"/>
    <n v="95"/>
  </r>
  <r>
    <x v="6"/>
    <x v="17"/>
    <s v="October 31, 1997 "/>
    <x v="4"/>
    <x v="0"/>
    <n v="6.4"/>
    <n v="13000"/>
    <s v="Jeb Stuart"/>
    <s v="Jeb Stuart"/>
    <s v="Danny Glover"/>
    <s v="United States"/>
    <n v="37000000"/>
    <n v="6492660"/>
    <s v="Pacific Western"/>
    <n v="118"/>
  </r>
  <r>
    <x v="2"/>
    <x v="17"/>
    <s v="July 2, 1997 "/>
    <x v="1"/>
    <x v="0"/>
    <n v="6.4"/>
    <n v="7000"/>
    <s v="William Dear"/>
    <s v="David Michael Wieger"/>
    <s v="Jonathan Taylor Thomas"/>
    <s v="United States"/>
    <n v="0"/>
    <n v="7342923"/>
    <s v="Morgan Creek Entertainment"/>
    <n v="106"/>
  </r>
  <r>
    <x v="2"/>
    <x v="17"/>
    <s v="July 18, 1997 "/>
    <x v="1"/>
    <x v="0"/>
    <n v="6.7"/>
    <n v="45000"/>
    <s v="Steve Oedekerk"/>
    <s v="Steve Oedekerk"/>
    <s v="Martin Lawrence"/>
    <s v="United States"/>
    <n v="25000000"/>
    <n v="44480039"/>
    <s v="O Entertainment"/>
    <n v="98"/>
  </r>
  <r>
    <x v="2"/>
    <x v="17"/>
    <s v="August 15, 1997 "/>
    <x v="8"/>
    <x v="0"/>
    <n v="2.9"/>
    <n v="12000"/>
    <s v="Kenneth Johnson"/>
    <s v="Louise Simonson"/>
    <s v="Shaquille O'Neal"/>
    <s v="United States"/>
    <n v="16000000"/>
    <n v="1710972"/>
    <s v="DC Entertainment"/>
    <n v="97"/>
  </r>
  <r>
    <x v="0"/>
    <x v="17"/>
    <s v="November 7, 1997 "/>
    <x v="10"/>
    <x v="0"/>
    <n v="7.3"/>
    <n v="9100"/>
    <s v="Kasi Lemmons"/>
    <s v="Kasi Lemmons"/>
    <s v="Samuel L. Jackson"/>
    <s v="United States"/>
    <n v="6000000"/>
    <n v="14842388"/>
    <s v="Trimark Pictures"/>
    <n v="109"/>
  </r>
  <r>
    <x v="5"/>
    <x v="17"/>
    <s v="January 16, 1998 "/>
    <x v="11"/>
    <x v="0"/>
    <n v="7"/>
    <n v="27000"/>
    <s v="Martin Scorsese"/>
    <s v="Melissa Mathison"/>
    <s v="Tenzin Thuthob Tsarong"/>
    <s v="United States"/>
    <n v="28000000"/>
    <n v="5684789"/>
    <s v="De Fina-Cappa"/>
    <n v="134"/>
  </r>
  <r>
    <x v="6"/>
    <x v="17"/>
    <s v="July 8, 2001 "/>
    <x v="1"/>
    <x v="0"/>
    <n v="7.4"/>
    <n v="12000"/>
    <s v="Kiyoshi Kurosawa"/>
    <s v="Kiyoshi Kurosawa"/>
    <s v="Masato Hagiwara"/>
    <s v="Japan"/>
    <n v="0"/>
    <m/>
    <s v="Daiei Studios"/>
    <n v="111"/>
  </r>
  <r>
    <x v="0"/>
    <x v="17"/>
    <s v="January 16, 1998 "/>
    <x v="11"/>
    <x v="0"/>
    <n v="7.4"/>
    <n v="29000"/>
    <s v="Pedro Almodóvar"/>
    <s v="Pedro Almodóvar"/>
    <s v="Liberto Rabal"/>
    <s v="Spain"/>
    <n v="0"/>
    <n v="1785901"/>
    <s v="El Deseo"/>
    <n v="103"/>
  </r>
  <r>
    <x v="2"/>
    <x v="17"/>
    <s v="September 5, 1997 "/>
    <x v="5"/>
    <x v="0"/>
    <n v="5.0999999999999996"/>
    <n v="17000"/>
    <s v="Félix Enríquez Alcalá"/>
    <s v="Jeb Stuart"/>
    <s v="Steven Seagal"/>
    <s v="United States"/>
    <n v="60000000"/>
    <n v="16228448"/>
    <s v="Warner Bros."/>
    <n v="105"/>
  </r>
  <r>
    <x v="3"/>
    <x v="17"/>
    <s v="August 1, 1997 "/>
    <x v="8"/>
    <x v="0"/>
    <n v="5.3"/>
    <n v="17000"/>
    <s v="Charles Martin Smith"/>
    <s v="Kevin DiCicco"/>
    <s v="Michael Jeter"/>
    <s v="United States"/>
    <n v="3000000"/>
    <n v="23144499"/>
    <s v="Walt Disney Pictures"/>
    <n v="98"/>
  </r>
  <r>
    <x v="3"/>
    <x v="17"/>
    <s v="May 22, 1998 "/>
    <x v="2"/>
    <x v="0"/>
    <n v="6.4"/>
    <n v="20000"/>
    <s v="Don Roos"/>
    <s v="Don Roos"/>
    <s v="Christina Ricci"/>
    <s v="United States"/>
    <n v="5000000"/>
    <n v="5881367"/>
    <s v="Rysher Entertainment"/>
    <n v="105"/>
  </r>
  <r>
    <x v="3"/>
    <x v="17"/>
    <s v="December 12, 1997 "/>
    <x v="3"/>
    <x v="0"/>
    <n v="5.8"/>
    <n v="10000"/>
    <s v="Bryan Spicer"/>
    <s v="Jana Howington"/>
    <s v="Tim Allen"/>
    <s v="United States"/>
    <n v="35000000"/>
    <n v="32748995"/>
    <s v="Universal Pictures"/>
    <n v="115"/>
  </r>
  <r>
    <x v="3"/>
    <x v="17"/>
    <s v="May 7, 1999 "/>
    <x v="2"/>
    <x v="0"/>
    <n v="7.7"/>
    <n v="15000"/>
    <s v="Rob Sitch"/>
    <s v="Santo Cilauro"/>
    <s v="Michael Caton"/>
    <s v="Australia"/>
    <n v="0"/>
    <n v="877862"/>
    <s v="Working Dog"/>
    <n v="85"/>
  </r>
  <r>
    <x v="2"/>
    <x v="17"/>
    <s v="March 28, 1997 "/>
    <x v="9"/>
    <x v="0"/>
    <n v="3.7"/>
    <n v="8300"/>
    <s v="Shuki Levy"/>
    <s v="Shuki Levy"/>
    <s v="Jason David Frank"/>
    <s v="United States"/>
    <n v="8000000"/>
    <n v="9615840"/>
    <s v="Twentieth Century Fox"/>
    <n v="99"/>
  </r>
  <r>
    <x v="2"/>
    <x v="17"/>
    <s v="February 21, 1997 "/>
    <x v="6"/>
    <x v="0"/>
    <n v="7.2"/>
    <n v="7700"/>
    <s v="John Singleton"/>
    <s v="Gregory Poirier"/>
    <s v="Jon Voight"/>
    <s v="United States"/>
    <n v="25000000"/>
    <n v="13130349"/>
    <s v="Warner Bros."/>
    <n v="140"/>
  </r>
  <r>
    <x v="3"/>
    <x v="17"/>
    <s v="May 23, 1997 "/>
    <x v="2"/>
    <x v="0"/>
    <n v="6.1"/>
    <n v="24000"/>
    <s v="Griffin Dunne"/>
    <s v="Robert Gordon"/>
    <s v="Meg Ryan"/>
    <s v="United States"/>
    <n v="0"/>
    <n v="34673095"/>
    <s v="Warner Bros."/>
    <n v="100"/>
  </r>
  <r>
    <x v="2"/>
    <x v="17"/>
    <s v="January 17, 1997 "/>
    <x v="11"/>
    <x v="0"/>
    <n v="5.5"/>
    <n v="26000"/>
    <s v="Thomas Carter"/>
    <s v="Randy Feldman"/>
    <s v="Eddie Murphy"/>
    <s v="United States"/>
    <n v="55000000"/>
    <n v="32000301"/>
    <s v="Touchstone Pictures"/>
    <n v="117"/>
  </r>
  <r>
    <x v="6"/>
    <x v="17"/>
    <s v="October 31, 1997 "/>
    <x v="4"/>
    <x v="0"/>
    <n v="6.3"/>
    <n v="17000"/>
    <s v="Jon Avnet"/>
    <s v="Robert King"/>
    <s v="Richard Gere"/>
    <s v="United States"/>
    <n v="48000000"/>
    <n v="22459274"/>
    <s v="Metro-Goldwyn-Mayer (MGM)"/>
    <n v="122"/>
  </r>
  <r>
    <x v="0"/>
    <x v="17"/>
    <s v="February 19, 1999 "/>
    <x v="6"/>
    <x v="0"/>
    <n v="7"/>
    <n v="16000"/>
    <s v="Paul Schrader"/>
    <s v="Russell Banks"/>
    <s v="Nick Nolte"/>
    <s v="United States"/>
    <n v="6000000"/>
    <n v="6330054"/>
    <s v="JVC Entertainment Networks"/>
    <n v="114"/>
  </r>
  <r>
    <x v="0"/>
    <x v="17"/>
    <s v="March 14, 1997 "/>
    <x v="9"/>
    <x v="0"/>
    <n v="7.4"/>
    <n v="4300"/>
    <s v="Theodore Witcher"/>
    <s v="Theodore Witcher"/>
    <s v="Larenz Tate"/>
    <s v="United States"/>
    <n v="10000000"/>
    <n v="12782749"/>
    <s v="Addis Wechsler Pictures"/>
    <n v="104"/>
  </r>
  <r>
    <x v="0"/>
    <x v="17"/>
    <s v="September 19, 1997 "/>
    <x v="5"/>
    <x v="0"/>
    <n v="6.1"/>
    <n v="5200"/>
    <s v="Jocelyn Moorhouse"/>
    <s v="Jane Smiley"/>
    <s v="Michelle Pfeiffer"/>
    <s v="United States"/>
    <n v="28000000"/>
    <n v="7936780"/>
    <s v="Touchstone Pictures"/>
    <n v="105"/>
  </r>
  <r>
    <x v="3"/>
    <x v="17"/>
    <s v="May 9, 1997 "/>
    <x v="2"/>
    <x v="0"/>
    <n v="6.5"/>
    <n v="8400"/>
    <s v="Gregg Araki"/>
    <s v="Gregg Araki"/>
    <s v="James Duval"/>
    <s v="United States"/>
    <n v="0"/>
    <n v="194201"/>
    <s v="Blurco"/>
    <n v="82"/>
  </r>
  <r>
    <x v="6"/>
    <x v="17"/>
    <s v="August 27, 1997 "/>
    <x v="8"/>
    <x v="0"/>
    <n v="6.3"/>
    <n v="11000"/>
    <s v="Bill Duke"/>
    <s v="Chris Brancato"/>
    <s v="Laurence Fishburne"/>
    <s v="United States"/>
    <n v="30000000"/>
    <n v="23499102"/>
    <s v="United Artists"/>
    <n v="130"/>
  </r>
  <r>
    <x v="2"/>
    <x v="17"/>
    <s v="August 29, 1997 "/>
    <x v="8"/>
    <x v="0"/>
    <n v="5.4"/>
    <n v="13000"/>
    <s v="Marco Brambilla"/>
    <s v="Max D. Adams"/>
    <s v="Alicia Silverstone"/>
    <s v="United States"/>
    <n v="20000000"/>
    <n v="14515490"/>
    <s v="Columbia Pictures"/>
    <n v="101"/>
  </r>
  <r>
    <x v="3"/>
    <x v="17"/>
    <s v="April 4, 1997 "/>
    <x v="7"/>
    <x v="6"/>
    <n v="6.7"/>
    <n v="10000"/>
    <s v="David Evans"/>
    <s v="Nick Hornby"/>
    <s v="Colin Firth"/>
    <s v="United Kingdom"/>
    <n v="0"/>
    <n v="3736"/>
    <s v="Channel Four Films"/>
    <n v="102"/>
  </r>
  <r>
    <x v="3"/>
    <x v="17"/>
    <s v="November 14, 1997 "/>
    <x v="10"/>
    <x v="0"/>
    <n v="6.6"/>
    <n v="31000"/>
    <s v="Jon Amiel"/>
    <s v="Robert Farrar"/>
    <s v="Bill Murray"/>
    <s v="United States"/>
    <n v="20000000"/>
    <n v="13717039"/>
    <s v="Warner Bros."/>
    <n v="94"/>
  </r>
  <r>
    <x v="3"/>
    <x v="17"/>
    <s v="February 7, 1997 "/>
    <x v="6"/>
    <x v="0"/>
    <n v="5.5"/>
    <n v="8800"/>
    <s v="Ken Kwapis"/>
    <s v="Todd Graff"/>
    <s v="Fran Drescher"/>
    <s v="United States"/>
    <n v="16000000"/>
    <n v="11486880"/>
    <s v="High School Sweethearts"/>
    <n v="105"/>
  </r>
  <r>
    <x v="3"/>
    <x v="17"/>
    <s v="September 25, 1998 "/>
    <x v="5"/>
    <x v="29"/>
    <n v="6.9"/>
    <n v="27000"/>
    <s v="Peter O'Fallon"/>
    <s v="Josh McKinney"/>
    <s v="Christopher Walken"/>
    <s v="United States"/>
    <n v="5000000"/>
    <n v="1740156"/>
    <s v="Live Entertainment"/>
    <n v="106"/>
  </r>
  <r>
    <x v="6"/>
    <x v="17"/>
    <s v="March 14, 1997 "/>
    <x v="9"/>
    <x v="0"/>
    <n v="6.1"/>
    <n v="5700"/>
    <s v="John Irvin"/>
    <s v="Ken Solarz"/>
    <s v="Harvey Keitel"/>
    <s v="United States"/>
    <n v="8000000"/>
    <n v="1568258"/>
    <s v="Largo Entertainment"/>
    <n v="97"/>
  </r>
  <r>
    <x v="0"/>
    <x v="17"/>
    <s v="November 26, 1997 "/>
    <x v="10"/>
    <x v="0"/>
    <n v="7.2"/>
    <n v="7900"/>
    <s v="Sean Mathias"/>
    <s v="Martin Sherman"/>
    <s v="Lothaire Bluteau"/>
    <s v="United Kingdom"/>
    <n v="0"/>
    <n v="496059"/>
    <s v="Channel Four Films"/>
    <n v="105"/>
  </r>
  <r>
    <x v="0"/>
    <x v="17"/>
    <s v="July 30, 1997 "/>
    <x v="1"/>
    <x v="0"/>
    <n v="6.7"/>
    <n v="23000"/>
    <s v="Kevin Reynolds"/>
    <s v="Scott Yagemann"/>
    <s v="Samuel L. Jackson"/>
    <s v="United States"/>
    <n v="20000000"/>
    <n v="5727130"/>
    <s v="Icon Entertainment International"/>
    <n v="119"/>
  </r>
  <r>
    <x v="5"/>
    <x v="17"/>
    <s v="October 3, 1997 "/>
    <x v="4"/>
    <x v="0"/>
    <n v="7.2"/>
    <n v="14000"/>
    <s v="John Madden"/>
    <s v="Jeremy Brock"/>
    <s v="Judi Dench"/>
    <s v="United Kingdom"/>
    <n v="0"/>
    <n v="9229808"/>
    <s v="BBC Scotland"/>
    <n v="101"/>
  </r>
  <r>
    <x v="3"/>
    <x v="17"/>
    <s v="January 2, 1998 "/>
    <x v="11"/>
    <x v="0"/>
    <n v="7.4"/>
    <n v="43000"/>
    <s v="Woody Allen"/>
    <s v="Woody Allen"/>
    <s v="Woody Allen"/>
    <s v="United States"/>
    <n v="20000000"/>
    <n v="10686841"/>
    <s v="Sweetland Films"/>
    <n v="96"/>
  </r>
  <r>
    <x v="3"/>
    <x v="17"/>
    <s v="October 24, 1997 "/>
    <x v="4"/>
    <x v="0"/>
    <n v="6.4"/>
    <n v="35000"/>
    <s v="Danny Boyle"/>
    <s v="John Hodge"/>
    <s v="Cameron Diaz"/>
    <s v="United Kingdom"/>
    <n v="12000000"/>
    <n v="4366722"/>
    <s v="Channel Four Films"/>
    <n v="103"/>
  </r>
  <r>
    <x v="6"/>
    <x v="17"/>
    <s v="March 20, 1998 "/>
    <x v="9"/>
    <x v="0"/>
    <n v="7.8"/>
    <n v="29000"/>
    <s v="Takeshi Kitano"/>
    <s v="Takeshi Kitano"/>
    <s v="Takeshi Kitano"/>
    <s v="Japan"/>
    <n v="0"/>
    <n v="500000"/>
    <s v="Bandai Visual Company"/>
    <n v="103"/>
  </r>
  <r>
    <x v="6"/>
    <x v="17"/>
    <s v="May 29, 1998 "/>
    <x v="2"/>
    <x v="0"/>
    <n v="7.3"/>
    <n v="14000"/>
    <s v="Erik Skjoldbjærg"/>
    <s v="Nikolaj Frobenius"/>
    <s v="Stellan Skarsgård"/>
    <s v="Norway"/>
    <n v="0"/>
    <n v="227569"/>
    <s v="Norsk Film"/>
    <n v="96"/>
  </r>
  <r>
    <x v="3"/>
    <x v="17"/>
    <s v="February 26, 1997 "/>
    <x v="6"/>
    <x v="0"/>
    <n v="5.4"/>
    <n v="8400"/>
    <s v="Jeff Pollack"/>
    <s v="Takashi Bufford"/>
    <s v="Jamie Foxx"/>
    <s v="United States"/>
    <n v="0"/>
    <n v="20050376"/>
    <s v="Columbia Pictures"/>
    <n v="79"/>
  </r>
  <r>
    <x v="0"/>
    <x v="17"/>
    <s v="April 17, 1998 "/>
    <x v="7"/>
    <x v="0"/>
    <n v="6.2"/>
    <n v="19000"/>
    <s v="Ole Bornedal"/>
    <s v="Ole Bornedal"/>
    <s v="Ewan McGregor"/>
    <s v="United States"/>
    <n v="0"/>
    <n v="1179002"/>
    <s v="Dimension Films"/>
    <n v="101"/>
  </r>
  <r>
    <x v="7"/>
    <x v="17"/>
    <s v="February 6, 1998 "/>
    <x v="6"/>
    <x v="0"/>
    <n v="6"/>
    <n v="9900"/>
    <s v="Mark Pavia"/>
    <s v="Stephen King"/>
    <s v="Miguel Ferrer"/>
    <s v="United States"/>
    <n v="1000000"/>
    <n v="125397"/>
    <s v="New Amsterdam Entertainment"/>
    <n v="94"/>
  </r>
  <r>
    <x v="2"/>
    <x v="17"/>
    <s v="August 29, 1997 "/>
    <x v="8"/>
    <x v="0"/>
    <n v="4.9000000000000004"/>
    <n v="7900"/>
    <s v="John Nicolella"/>
    <s v="Robert E. Howard"/>
    <s v="Kevin Sorbo"/>
    <s v="United States"/>
    <n v="30000000"/>
    <n v="6112613"/>
    <s v="Universal Pictures"/>
    <n v="95"/>
  </r>
  <r>
    <x v="0"/>
    <x v="17"/>
    <s v="May 15, 1998 "/>
    <x v="2"/>
    <x v="0"/>
    <n v="7.2"/>
    <n v="22000"/>
    <s v="David Mamet"/>
    <s v="David Mamet"/>
    <s v="Steve Martin"/>
    <s v="United States"/>
    <n v="10000000"/>
    <n v="9593903"/>
    <s v="Jasmine Productions Inc."/>
    <n v="110"/>
  </r>
  <r>
    <x v="3"/>
    <x v="17"/>
    <s v="February 7, 1997 "/>
    <x v="6"/>
    <x v="0"/>
    <n v="5"/>
    <n v="8100"/>
    <s v="Paul Miller"/>
    <s v="David Bar Katz"/>
    <s v="John Leguizamo"/>
    <s v="United States"/>
    <n v="8000000"/>
    <n v="3600616"/>
    <s v="Papazian-Hirsch Entertainment International"/>
    <n v="84"/>
  </r>
  <r>
    <x v="0"/>
    <x v="17"/>
    <s v="March 13, 1998 "/>
    <x v="9"/>
    <x v="0"/>
    <n v="7.1"/>
    <n v="11000"/>
    <s v="Iain Softley"/>
    <s v="Henry James"/>
    <s v="Helena Bonham Carter"/>
    <s v="United States"/>
    <n v="0"/>
    <n v="13692848"/>
    <s v="Miramax"/>
    <n v="102"/>
  </r>
  <r>
    <x v="2"/>
    <x v="17"/>
    <s v="May 2, 1997 "/>
    <x v="2"/>
    <x v="0"/>
    <n v="4.7"/>
    <n v="3000"/>
    <s v="Ronny Yu"/>
    <s v="Michael Vickerman"/>
    <s v="Angus Macfadyen"/>
    <s v="United States"/>
    <n v="35000000"/>
    <n v="6537036"/>
    <s v="China Film Co-Production Corporation"/>
    <n v="101"/>
  </r>
  <r>
    <x v="3"/>
    <x v="17"/>
    <s v="January 29, 1997 "/>
    <x v="11"/>
    <x v="0"/>
    <n v="6.9"/>
    <n v="15000"/>
    <s v="Vondie Curtis-Hall"/>
    <s v="Vondie Curtis-Hall"/>
    <s v="Tupac Shakur"/>
    <s v="United States"/>
    <n v="0"/>
    <n v="5571205"/>
    <s v="Def Pictures"/>
    <n v="91"/>
  </r>
  <r>
    <x v="0"/>
    <x v="17"/>
    <s v="October 24, 1997 "/>
    <x v="4"/>
    <x v="0"/>
    <n v="6.5"/>
    <n v="5600"/>
    <s v="Charles Sturridge"/>
    <s v="Albert Ash"/>
    <s v="Paul McGann"/>
    <s v="United Kingdom"/>
    <n v="0"/>
    <n v="14059077"/>
    <s v="Icon Entertainment International"/>
    <n v="99"/>
  </r>
  <r>
    <x v="0"/>
    <x v="17"/>
    <s v="February 20, 1998 "/>
    <x v="6"/>
    <x v="0"/>
    <n v="7.2"/>
    <n v="14000"/>
    <s v="Robert Duvall"/>
    <s v="Robert Duvall"/>
    <s v="Robert Duvall"/>
    <s v="United States"/>
    <n v="5000000"/>
    <n v="19868354"/>
    <s v="Butcher's Run Films"/>
    <n v="134"/>
  </r>
  <r>
    <x v="3"/>
    <x v="17"/>
    <s v="November 12, 1998 "/>
    <x v="10"/>
    <x v="30"/>
    <n v="6.7"/>
    <n v="2500"/>
    <s v="James F. Robinson"/>
    <s v="James F. Robinson"/>
    <s v="Brendan Fraser"/>
    <s v="United States"/>
    <n v="0"/>
    <n v="228455"/>
    <s v="ZapPictures"/>
    <n v="109"/>
  </r>
  <r>
    <x v="2"/>
    <x v="17"/>
    <s v="March 20, 1998 "/>
    <x v="9"/>
    <x v="0"/>
    <n v="6.2"/>
    <n v="26000"/>
    <s v="Sammo Kam-Bo Hung"/>
    <s v="Fibe Ma"/>
    <s v="Jackie Chan"/>
    <s v="Hong Kong"/>
    <n v="0"/>
    <n v="18814720"/>
    <s v="GH Pictures"/>
    <n v="88"/>
  </r>
  <r>
    <x v="2"/>
    <x v="17"/>
    <s v="February 14, 1997 "/>
    <x v="6"/>
    <x v="0"/>
    <n v="4.7"/>
    <n v="4200"/>
    <s v="Bob Spiers"/>
    <s v="Gordon Gordon"/>
    <s v="Christina Ricci"/>
    <s v="United States"/>
    <n v="0"/>
    <n v="18301610"/>
    <s v="Walt Disney Pictures"/>
    <n v="89"/>
  </r>
  <r>
    <x v="0"/>
    <x v="17"/>
    <s v="April 4, 1997 "/>
    <x v="7"/>
    <x v="0"/>
    <n v="6.3"/>
    <n v="5600"/>
    <s v="Bernard Rose"/>
    <s v="Lev Tolstoy"/>
    <s v="Sophie Marceau"/>
    <s v="United States"/>
    <n v="35000000"/>
    <n v="858553"/>
    <s v="Icon Entertainment International"/>
    <n v="108"/>
  </r>
  <r>
    <x v="0"/>
    <x v="17"/>
    <s v="July 18, 1997 "/>
    <x v="1"/>
    <x v="0"/>
    <n v="7"/>
    <n v="6800"/>
    <s v="Victor Nunez"/>
    <s v="Victor Nunez"/>
    <s v="Peter Fonda"/>
    <s v="United States"/>
    <n v="2700000"/>
    <n v="9161691"/>
    <s v="Clinica Estetico"/>
    <n v="113"/>
  </r>
  <r>
    <x v="5"/>
    <x v="17"/>
    <s v="January 24, 1997 "/>
    <x v="11"/>
    <x v="0"/>
    <n v="6.8"/>
    <n v="7000"/>
    <s v="Steve James"/>
    <s v="Steve James"/>
    <s v="Jared Leto"/>
    <s v="United States"/>
    <n v="8000000"/>
    <n v="589304"/>
    <s v="Hollywood Pictures"/>
    <n v="106"/>
  </r>
  <r>
    <x v="10"/>
    <x v="17"/>
    <s v="March 26, 1997 "/>
    <x v="9"/>
    <x v="0"/>
    <n v="6.9"/>
    <n v="7200"/>
    <s v="Mark Dindal"/>
    <s v="Mark Dindal"/>
    <s v="Scott Bakula"/>
    <s v="United States"/>
    <n v="32000000"/>
    <n v="3566637"/>
    <s v="David Kirschner Productions"/>
    <n v="75"/>
  </r>
  <r>
    <x v="2"/>
    <x v="17"/>
    <s v="January 10, 1997 "/>
    <x v="11"/>
    <x v="0"/>
    <n v="4.9000000000000004"/>
    <n v="11000"/>
    <s v="Robert Butler"/>
    <s v="Jonathan Brett"/>
    <s v="Ray Liotta"/>
    <s v="United States"/>
    <n v="55000000"/>
    <n v="11538235"/>
    <s v="Rysher Entertainment"/>
    <n v="100"/>
  </r>
  <r>
    <x v="0"/>
    <x v="17"/>
    <s v="September 17, 1997 "/>
    <x v="5"/>
    <x v="8"/>
    <n v="5.8"/>
    <n v="6600"/>
    <s v="Mike Figgis"/>
    <s v="Mike Figgis"/>
    <s v="Wesley Snipes"/>
    <s v="United States"/>
    <n v="24000000"/>
    <n v="2642983"/>
    <s v="New Line Cinema"/>
    <n v="102"/>
  </r>
  <r>
    <x v="0"/>
    <x v="17"/>
    <s v="April 11, 1997 "/>
    <x v="7"/>
    <x v="0"/>
    <n v="6.8"/>
    <n v="5200"/>
    <s v="Bruce Beresford"/>
    <s v="David Giles"/>
    <s v="Glenn Close"/>
    <s v="Australia"/>
    <n v="16000000"/>
    <n v="2007100"/>
    <s v="Samson Productions Pty. Ltd."/>
    <n v="122"/>
  </r>
  <r>
    <x v="3"/>
    <x v="17"/>
    <s v="October 1, 1997 "/>
    <x v="4"/>
    <x v="10"/>
    <n v="5.7"/>
    <n v="5800"/>
    <s v="George Huang"/>
    <s v="Andy Burg"/>
    <s v="Will Friedle"/>
    <s v="United States"/>
    <n v="15000000"/>
    <n v="309"/>
    <s v="Daybreak"/>
    <n v="85"/>
  </r>
  <r>
    <x v="1"/>
    <x v="17"/>
    <s v="December 25, 1997 "/>
    <x v="3"/>
    <x v="0"/>
    <n v="4"/>
    <n v="15000"/>
    <s v="Stanley Tong"/>
    <s v="Pat Proft"/>
    <s v="Leslie Nielsen"/>
    <s v="United States"/>
    <n v="30000000"/>
    <n v="21437192"/>
    <s v="Walt Disney Pictures"/>
    <n v="87"/>
  </r>
  <r>
    <x v="3"/>
    <x v="17"/>
    <s v="May 9, 1997 "/>
    <x v="2"/>
    <x v="0"/>
    <n v="5.3"/>
    <n v="15000"/>
    <s v="Ivan Reitman"/>
    <s v="Francis Veber"/>
    <s v="Robin Williams"/>
    <s v="United States"/>
    <n v="85000000"/>
    <n v="28598376"/>
    <s v="Northern Lights Entertainment"/>
    <n v="98"/>
  </r>
  <r>
    <x v="0"/>
    <x v="17"/>
    <s v="May 15, 1998 "/>
    <x v="2"/>
    <x v="0"/>
    <n v="7.5"/>
    <n v="7700"/>
    <s v="John Duigan"/>
    <s v="Naomi Wallace"/>
    <s v="Sam Rockwell"/>
    <s v="United Kingdom"/>
    <n v="8000000"/>
    <n v="106404"/>
    <s v="The Rank Organisation"/>
    <n v="101"/>
  </r>
  <r>
    <x v="3"/>
    <x v="17"/>
    <s v="January 29, 1999 "/>
    <x v="11"/>
    <x v="6"/>
    <n v="5.5"/>
    <n v="6900"/>
    <s v="James Toback"/>
    <s v="James Toback"/>
    <s v="Robert Downey Jr."/>
    <s v="United States"/>
    <n v="1000000"/>
    <n v="2057193"/>
    <s v="Fox Searchlight Pictures"/>
    <n v="84"/>
  </r>
  <r>
    <x v="1"/>
    <x v="17"/>
    <s v="August 8, 1997 "/>
    <x v="8"/>
    <x v="0"/>
    <n v="4.8"/>
    <n v="9500"/>
    <s v="Sam Pillsbury"/>
    <s v="Keith Walker"/>
    <s v="Jason James Richter"/>
    <s v="United States"/>
    <n v="0"/>
    <n v="3446539"/>
    <s v="Warner Bros. Family Entertainment"/>
    <n v="86"/>
  </r>
  <r>
    <x v="2"/>
    <x v="17"/>
    <s v="February 20, 1997 "/>
    <x v="6"/>
    <x v="26"/>
    <n v="7.9"/>
    <n v="28000"/>
    <s v="Thomas Jahn"/>
    <s v="Thomas Jahn"/>
    <s v="Til Schweiger"/>
    <s v="Germany"/>
    <n v="0"/>
    <n v="5710"/>
    <s v="Buena Vista International Film Production (Germany)"/>
    <n v="87"/>
  </r>
  <r>
    <x v="3"/>
    <x v="17"/>
    <s v="October 10, 1997 "/>
    <x v="4"/>
    <x v="0"/>
    <n v="6.6"/>
    <n v="7700"/>
    <s v="Mark Waters"/>
    <s v="Wendy MacLeod"/>
    <s v="Parker Posey"/>
    <s v="United States"/>
    <n v="1500000"/>
    <n v="626057"/>
    <s v="Bandeira Entertainment"/>
    <n v="85"/>
  </r>
  <r>
    <x v="0"/>
    <x v="17"/>
    <s v="August 29, 1997 "/>
    <x v="8"/>
    <x v="0"/>
    <n v="5.9"/>
    <n v="8000"/>
    <s v="Nick Cassavetes"/>
    <s v="John Cassavetes"/>
    <s v="Sean Penn"/>
    <s v="France"/>
    <n v="18000000"/>
    <n v="7281450"/>
    <s v="Miramax"/>
    <n v="100"/>
  </r>
  <r>
    <x v="3"/>
    <x v="17"/>
    <s v="May 9, 1997 "/>
    <x v="2"/>
    <x v="0"/>
    <n v="6.8"/>
    <n v="5700"/>
    <s v="Kevin Allen"/>
    <s v="Kevin Allen"/>
    <s v="Llyr Ifans"/>
    <s v="United Kingdom"/>
    <n v="3300000"/>
    <n v="127923"/>
    <s v="Agenda"/>
    <n v="99"/>
  </r>
  <r>
    <x v="3"/>
    <x v="17"/>
    <s v="August 22, 1997 "/>
    <x v="8"/>
    <x v="0"/>
    <n v="5.2"/>
    <n v="4000"/>
    <s v="Andy Cadiff"/>
    <s v="Bob Mosher"/>
    <s v="Christopher McDonald"/>
    <s v="United States"/>
    <n v="15000000"/>
    <n v="10925060"/>
    <s v="Robert Simonds Productions"/>
    <n v="84"/>
  </r>
  <r>
    <x v="3"/>
    <x v="17"/>
    <s v="July 11, 1997 "/>
    <x v="1"/>
    <x v="0"/>
    <n v="5.4"/>
    <n v="5200"/>
    <s v="Michael Ritchie"/>
    <s v="Jeff Rothberg"/>
    <s v="Martin Short"/>
    <s v="United States"/>
    <n v="28000000"/>
    <n v="8345056"/>
    <s v="Universal Pictures"/>
    <n v="89"/>
  </r>
  <r>
    <x v="3"/>
    <x v="17"/>
    <s v="September 19, 1997 "/>
    <x v="5"/>
    <x v="0"/>
    <n v="5.7"/>
    <n v="1800"/>
    <s v="Mark Pellington"/>
    <s v="Dan Wakefield"/>
    <s v="Jeremy Davies"/>
    <s v="United States"/>
    <n v="0"/>
    <n v="113069"/>
    <s v="Lakeshore Entertainment"/>
    <n v="103"/>
  </r>
  <r>
    <x v="1"/>
    <x v="17"/>
    <s v="January 16, 1998 "/>
    <x v="11"/>
    <x v="0"/>
    <n v="5.3"/>
    <n v="2600"/>
    <s v="Manny Coto"/>
    <s v="Manny Coto"/>
    <s v="Joseph Mazzello"/>
    <s v="United States"/>
    <n v="12000000"/>
    <n v="7029025"/>
    <s v="JLT Productions"/>
    <n v="101"/>
  </r>
  <r>
    <x v="3"/>
    <x v="17"/>
    <s v="May 23, 1997 "/>
    <x v="2"/>
    <x v="31"/>
    <n v="2.7"/>
    <n v="3600"/>
    <s v="Bob Koherr"/>
    <s v="Bob Koherr"/>
    <s v="Tommy Davidson"/>
    <s v="United States"/>
    <n v="0"/>
    <n v="71145"/>
    <s v="Plump Fiction LLC"/>
    <n v="82"/>
  </r>
  <r>
    <x v="5"/>
    <x v="17"/>
    <s v="June 20, 1997 "/>
    <x v="0"/>
    <x v="0"/>
    <n v="5.6"/>
    <n v="2100"/>
    <s v="Stephen Kay"/>
    <s v="Neal Cassady"/>
    <s v="Thomas Jane"/>
    <s v="United States"/>
    <n v="4000000"/>
    <n v="46362"/>
    <s v="Bates Entertainment"/>
    <n v="92"/>
  </r>
  <r>
    <x v="3"/>
    <x v="17"/>
    <s v="July 2, 1997 "/>
    <x v="1"/>
    <x v="0"/>
    <n v="6.1"/>
    <n v="8200"/>
    <s v="Martha Coolidge"/>
    <s v="Robert Nelson Jacobs"/>
    <s v="Jack Lemmon"/>
    <s v="United States"/>
    <n v="33000000"/>
    <n v="30716901"/>
    <s v="Twentieth Century Fox"/>
    <n v="106"/>
  </r>
  <r>
    <x v="3"/>
    <x v="17"/>
    <s v="May 30, 1997 "/>
    <x v="2"/>
    <x v="0"/>
    <n v="4.8"/>
    <n v="9600"/>
    <s v="Christopher Cain"/>
    <s v="Jill Mazursky"/>
    <s v="Joe Pesci"/>
    <s v="United States"/>
    <n v="53000000"/>
    <n v="19745922"/>
    <s v="Caravan Pictures"/>
    <n v="94"/>
  </r>
  <r>
    <x v="2"/>
    <x v="17"/>
    <s v="October 8, 1997 "/>
    <x v="4"/>
    <x v="0"/>
    <n v="6.5"/>
    <n v="8200"/>
    <s v="Jim Kouf"/>
    <s v="Jim Kouf"/>
    <s v="Jim Belushi"/>
    <s v="United States"/>
    <n v="0"/>
    <n v="5906773"/>
    <s v="Orion Pictures"/>
    <n v="111"/>
  </r>
  <r>
    <x v="2"/>
    <x v="17"/>
    <s v="October 10, 1997 "/>
    <x v="4"/>
    <x v="0"/>
    <n v="5.6"/>
    <n v="5700"/>
    <s v="David Hogan"/>
    <s v="Keenen Ivory Wayans"/>
    <s v="Keenen Ivory Wayans"/>
    <s v="United States"/>
    <n v="25000000"/>
    <n v="11838218"/>
    <s v="Ivory Way Productions"/>
    <n v="99"/>
  </r>
  <r>
    <x v="1"/>
    <x v="17"/>
    <s v="April 18, 1997 "/>
    <x v="7"/>
    <x v="0"/>
    <n v="5.4"/>
    <n v="9900"/>
    <s v="Tom Schulman"/>
    <s v="Tom Schulman"/>
    <s v="Joe Pesci"/>
    <s v="United States"/>
    <n v="3000000"/>
    <n v="3602884"/>
    <s v="Orion Pictures"/>
    <n v="95"/>
  </r>
  <r>
    <x v="3"/>
    <x v="17"/>
    <s v="March 28, 1997 "/>
    <x v="9"/>
    <x v="0"/>
    <n v="5.7"/>
    <n v="5600"/>
    <s v="Randall Miller"/>
    <s v="Christopher Reed"/>
    <s v="Marlon Wayans"/>
    <s v="United States"/>
    <n v="11000000"/>
    <n v="14772788"/>
    <s v="All Net Productions"/>
    <n v="107"/>
  </r>
  <r>
    <x v="0"/>
    <x v="17"/>
    <s v="September 4, 1998 "/>
    <x v="5"/>
    <x v="0"/>
    <n v="7.2"/>
    <n v="4200"/>
    <s v="William Nicholson"/>
    <s v="William Nicholson"/>
    <s v="Sophie Marceau"/>
    <s v="United Kingdom"/>
    <n v="0"/>
    <n v="785482"/>
    <s v="Carnival Film &amp; Television"/>
    <n v="103"/>
  </r>
  <r>
    <x v="2"/>
    <x v="17"/>
    <s v="August 22, 1997 "/>
    <x v="8"/>
    <x v="0"/>
    <n v="5.2"/>
    <n v="3400"/>
    <s v="Roger Christian"/>
    <s v="Floyd Byars"/>
    <s v="Patrick Stewart"/>
    <s v="United States"/>
    <n v="0"/>
    <n v="1935539"/>
    <s v="Columbia Pictures"/>
    <n v="106"/>
  </r>
  <r>
    <x v="3"/>
    <x v="17"/>
    <s v="February 27, 1998 "/>
    <x v="6"/>
    <x v="0"/>
    <n v="6"/>
    <n v="3900"/>
    <s v="Tom DiCillo"/>
    <s v="Tom DiCillo"/>
    <s v="Matthew Modine"/>
    <s v="United States"/>
    <n v="0"/>
    <n v="83488"/>
    <s v="Lakeshore Entertainment"/>
    <n v="105"/>
  </r>
  <r>
    <x v="2"/>
    <x v="17"/>
    <s v="September 26, 1997 "/>
    <x v="5"/>
    <x v="0"/>
    <n v="6.9"/>
    <n v="9000"/>
    <s v="Christian Duguay"/>
    <s v="Dan Gordon"/>
    <s v="Aidan Quinn"/>
    <s v="Canada"/>
    <n v="0"/>
    <n v="332597"/>
    <s v="Triumph Films"/>
    <n v="115"/>
  </r>
  <r>
    <x v="3"/>
    <x v="17"/>
    <s v="February 26, 1999 "/>
    <x v="6"/>
    <x v="0"/>
    <n v="6.2"/>
    <n v="2900"/>
    <s v="Michael Davis"/>
    <s v="Michael Davis"/>
    <s v="Joshua Schaefer"/>
    <s v="United States"/>
    <n v="0"/>
    <n v="9090"/>
    <s v="Underdog Productions"/>
    <n v="92"/>
  </r>
  <r>
    <x v="0"/>
    <x v="17"/>
    <s v="November 26, 1997 "/>
    <x v="10"/>
    <x v="0"/>
    <n v="6.8"/>
    <n v="7100"/>
    <s v="Michael Winterbottom"/>
    <s v="Michael Nicholson"/>
    <s v="Stephen Dillane"/>
    <s v="United Kingdom"/>
    <n v="9000000"/>
    <n v="334319"/>
    <s v="Miramax"/>
    <n v="103"/>
  </r>
  <r>
    <x v="0"/>
    <x v="17"/>
    <s v="January 23, 1998 "/>
    <x v="11"/>
    <x v="0"/>
    <n v="6.8"/>
    <n v="3300"/>
    <s v="Beeban Kidron"/>
    <s v="Joseph Conrad"/>
    <s v="Rachel Weisz"/>
    <s v="United Kingdom"/>
    <n v="0"/>
    <n v="397020"/>
    <s v="TriStar Pictures"/>
    <n v="115"/>
  </r>
  <r>
    <x v="6"/>
    <x v="17"/>
    <s v="October 17, 1997 "/>
    <x v="4"/>
    <x v="0"/>
    <n v="5.6"/>
    <n v="7300"/>
    <s v="Andy Wilson"/>
    <s v="Mark Haskell Smith"/>
    <s v="David Duchovny"/>
    <s v="United States"/>
    <n v="12000000"/>
    <n v="4166918"/>
    <s v="Beacon Communications"/>
    <n v="94"/>
  </r>
  <r>
    <x v="3"/>
    <x v="17"/>
    <s v="August 1, 1997 "/>
    <x v="8"/>
    <x v="0"/>
    <n v="7.2"/>
    <n v="13000"/>
    <s v="Neil LaBute"/>
    <s v="Neil LaBute"/>
    <s v="Aaron Eckhart"/>
    <s v="Canada"/>
    <n v="25000"/>
    <n v="2804473"/>
    <s v="Alliance Atlantis Communications"/>
    <n v="97"/>
  </r>
  <r>
    <x v="3"/>
    <x v="17"/>
    <s v="December 12, 1997 "/>
    <x v="3"/>
    <x v="0"/>
    <n v="5.0999999999999996"/>
    <n v="1900"/>
    <s v="Robert Downey Sr."/>
    <s v="Robert Downey Sr."/>
    <s v="Alyssa Milano"/>
    <s v="United States"/>
    <n v="0"/>
    <n v="13330"/>
    <s v="BMG Independents"/>
    <n v="92"/>
  </r>
  <r>
    <x v="3"/>
    <x v="17"/>
    <s v="August 6, 1997 "/>
    <x v="8"/>
    <x v="0"/>
    <n v="5.4"/>
    <n v="8700"/>
    <s v="Lionel C. Martin"/>
    <s v="Mark Brown"/>
    <s v="Bill Bellamy"/>
    <s v="United States"/>
    <n v="0"/>
    <n v="14009368"/>
    <s v="Def Pictures"/>
    <n v="93"/>
  </r>
  <r>
    <x v="0"/>
    <x v="17"/>
    <s v="October 3, 1997 "/>
    <x v="4"/>
    <x v="0"/>
    <n v="6.1"/>
    <n v="1700"/>
    <s v="John Patrick Kelley"/>
    <s v="John Patrick Kelley"/>
    <s v="Kate Capshaw"/>
    <s v="United States"/>
    <n v="0"/>
    <n v="40158"/>
    <s v="Motion Picture Corporation of America (MPCA)"/>
    <n v="124"/>
  </r>
  <r>
    <x v="3"/>
    <x v="17"/>
    <s v="June 5, 1998 "/>
    <x v="0"/>
    <x v="0"/>
    <n v="6.4"/>
    <n v="2000"/>
    <s v="Noah Baumbach"/>
    <s v="Noah Baumbach"/>
    <s v="Eric Stoltz"/>
    <s v="United States"/>
    <n v="0"/>
    <n v="301796"/>
    <s v="Joel Castleberg Productions"/>
    <n v="103"/>
  </r>
  <r>
    <x v="2"/>
    <x v="17"/>
    <s v="April 18, 1997 "/>
    <x v="7"/>
    <x v="0"/>
    <n v="4.5999999999999996"/>
    <n v="6500"/>
    <s v="Bryan Spicer"/>
    <s v="Peter Crabbe"/>
    <s v="Tom Arnold"/>
    <s v="United States"/>
    <n v="31190000"/>
    <n v="4529843"/>
    <s v="Sheinberg Productions"/>
    <n v="108"/>
  </r>
  <r>
    <x v="0"/>
    <x v="17"/>
    <s v="December 31, 1997 "/>
    <x v="3"/>
    <x v="0"/>
    <n v="6.6"/>
    <n v="6500"/>
    <s v="Gillian Armstrong"/>
    <s v="Laura Jones"/>
    <s v="Ralph Fiennes"/>
    <s v="United States"/>
    <n v="0"/>
    <n v="1897404"/>
    <s v="Australian Film Finance Corporation (AFFC)"/>
    <n v="132"/>
  </r>
  <r>
    <x v="6"/>
    <x v="17"/>
    <s v="February 28, 1997 "/>
    <x v="6"/>
    <x v="0"/>
    <n v="6.4"/>
    <n v="14000"/>
    <s v="Bille August"/>
    <s v="Peter Høeg"/>
    <s v="Julia Ormond"/>
    <s v="Denmark"/>
    <n v="35000000"/>
    <n v="2372903"/>
    <s v="Constantin Film"/>
    <n v="121"/>
  </r>
  <r>
    <x v="3"/>
    <x v="17"/>
    <s v="May 30, 1997 "/>
    <x v="2"/>
    <x v="0"/>
    <n v="5.8"/>
    <n v="6000"/>
    <s v="Jonathan Lynn"/>
    <s v="Sara Bernstein"/>
    <s v="Michael Richards"/>
    <s v="United States"/>
    <n v="0"/>
    <n v="14598571"/>
    <s v="Larger Than Life Productions"/>
    <n v="98"/>
  </r>
  <r>
    <x v="3"/>
    <x v="17"/>
    <s v="October 3, 1997 "/>
    <x v="4"/>
    <x v="0"/>
    <n v="6.5"/>
    <n v="5400"/>
    <s v="Mark Joffe"/>
    <s v="Greg Dinner"/>
    <s v="Janeane Garofalo"/>
    <s v="Ireland"/>
    <n v="0"/>
    <n v="3392080"/>
    <s v="Good Film Company"/>
    <n v="97"/>
  </r>
  <r>
    <x v="3"/>
    <x v="18"/>
    <s v="March 6, 1998 "/>
    <x v="9"/>
    <x v="0"/>
    <n v="8.1"/>
    <n v="754000"/>
    <s v="Joel Coen"/>
    <s v="Ethan Coen"/>
    <s v="Jeff Bridges"/>
    <s v="United States"/>
    <n v="15000000"/>
    <n v="46748721"/>
    <s v="Polygram Filmed Entertainment"/>
    <n v="117"/>
  </r>
  <r>
    <x v="0"/>
    <x v="18"/>
    <s v="July 24, 1998 "/>
    <x v="1"/>
    <x v="0"/>
    <n v="8.6"/>
    <n v="1300000"/>
    <s v="Steven Spielberg"/>
    <s v="Robert Rodat"/>
    <s v="Tom Hanks"/>
    <s v="United States"/>
    <n v="70000000"/>
    <n v="482349603"/>
    <s v="Dreamworks Pictures"/>
    <n v="169"/>
  </r>
  <r>
    <x v="0"/>
    <x v="18"/>
    <s v="November 20, 1998 "/>
    <x v="10"/>
    <x v="0"/>
    <n v="8.5"/>
    <n v="1100000"/>
    <s v="Tony Kaye"/>
    <s v="David McKenna"/>
    <s v="Edward Norton"/>
    <s v="United States"/>
    <n v="20000000"/>
    <n v="23875127"/>
    <s v="New Line Cinema"/>
    <n v="119"/>
  </r>
  <r>
    <x v="2"/>
    <x v="18"/>
    <s v="August 28, 1998 "/>
    <x v="8"/>
    <x v="6"/>
    <n v="8.1999999999999993"/>
    <n v="547000"/>
    <s v="Guy Ritchie"/>
    <s v="Guy Ritchie"/>
    <s v="Jason Flemyng"/>
    <s v="United Kingdom"/>
    <n v="0"/>
    <n v="3753929"/>
    <s v="Summit Entertainment"/>
    <n v="107"/>
  </r>
  <r>
    <x v="3"/>
    <x v="18"/>
    <s v="June 5, 1998 "/>
    <x v="0"/>
    <x v="0"/>
    <n v="8.1"/>
    <n v="972000"/>
    <s v="Peter Weir"/>
    <s v="Andrew Niccol"/>
    <s v="Jim Carrey"/>
    <s v="United States"/>
    <n v="60000000"/>
    <n v="264118201"/>
    <s v="Paramount Pictures"/>
    <n v="103"/>
  </r>
  <r>
    <x v="2"/>
    <x v="18"/>
    <s v="July 1, 1998 "/>
    <x v="1"/>
    <x v="0"/>
    <n v="6.7"/>
    <n v="403000"/>
    <s v="Michael Bay"/>
    <s v="Jonathan Hensleigh"/>
    <s v="Bruce Willis"/>
    <s v="United States"/>
    <n v="140000000"/>
    <n v="553709788"/>
    <s v="Touchstone Pictures"/>
    <n v="151"/>
  </r>
  <r>
    <x v="6"/>
    <x v="18"/>
    <s v="September 11, 1998 "/>
    <x v="5"/>
    <x v="0"/>
    <n v="7.3"/>
    <n v="144000"/>
    <s v="John Dahl"/>
    <s v="David Levien"/>
    <s v="Matt Damon"/>
    <s v="United States"/>
    <n v="12000000"/>
    <n v="22912409"/>
    <s v="Miramax"/>
    <n v="121"/>
  </r>
  <r>
    <x v="1"/>
    <x v="18"/>
    <s v="July 29, 1998 "/>
    <x v="1"/>
    <x v="0"/>
    <n v="6.6"/>
    <n v="125000"/>
    <s v="Nancy Meyers"/>
    <s v="Erich Kästner"/>
    <s v="Lindsay Lohan"/>
    <s v="United States"/>
    <n v="0"/>
    <n v="92108659"/>
    <s v="Cinema Vehicle Services"/>
    <n v="128"/>
  </r>
  <r>
    <x v="6"/>
    <x v="18"/>
    <s v="March 20, 1998 "/>
    <x v="9"/>
    <x v="0"/>
    <n v="6.5"/>
    <n v="112000"/>
    <s v="John McNaughton"/>
    <s v="Stephen Peters"/>
    <s v="Kevin Bacon"/>
    <s v="United States"/>
    <n v="20000000"/>
    <n v="30166293"/>
    <s v="Mandalay Entertainment"/>
    <n v="108"/>
  </r>
  <r>
    <x v="2"/>
    <x v="18"/>
    <s v="August 21, 1998 "/>
    <x v="8"/>
    <x v="0"/>
    <n v="7.1"/>
    <n v="252000"/>
    <s v="Stephen Norrington"/>
    <s v="David S. Goyer"/>
    <s v="Wesley Snipes"/>
    <s v="United States"/>
    <n v="45000000"/>
    <n v="131183530"/>
    <s v="Amen Ra Films"/>
    <n v="120"/>
  </r>
  <r>
    <x v="3"/>
    <x v="18"/>
    <s v="February 13, 1998 "/>
    <x v="6"/>
    <x v="0"/>
    <n v="6.9"/>
    <n v="139000"/>
    <s v="Frank Coraci"/>
    <s v="Tim Herlihy"/>
    <s v="Adam Sandler"/>
    <s v="United States"/>
    <n v="18000000"/>
    <n v="123306987"/>
    <s v="Juno Pix"/>
    <n v="97"/>
  </r>
  <r>
    <x v="0"/>
    <x v="18"/>
    <s v="November 13, 1998 "/>
    <x v="10"/>
    <x v="0"/>
    <n v="7.2"/>
    <n v="223000"/>
    <s v="Martin Brest"/>
    <s v="Ron Osborn"/>
    <s v="Brad Pitt"/>
    <s v="United States"/>
    <n v="90000000"/>
    <n v="142940100"/>
    <s v="Universal Pictures"/>
    <n v="178"/>
  </r>
  <r>
    <x v="2"/>
    <x v="18"/>
    <s v="September 18, 1998 "/>
    <x v="5"/>
    <x v="0"/>
    <n v="7"/>
    <n v="247000"/>
    <s v="Brett Ratner"/>
    <s v="Ross LaManna"/>
    <s v="Jackie Chan"/>
    <s v="United States"/>
    <n v="33000000"/>
    <n v="244721064"/>
    <s v="New Line Cinema"/>
    <n v="98"/>
  </r>
  <r>
    <x v="1"/>
    <x v="18"/>
    <s v="May 22, 1998 "/>
    <x v="2"/>
    <x v="0"/>
    <n v="7.6"/>
    <n v="266000"/>
    <s v="Terry Gilliam"/>
    <s v="Hunter S. Thompson"/>
    <s v="Johnny Depp"/>
    <s v="United States"/>
    <n v="18500000"/>
    <n v="10680275"/>
    <s v="Fear and Loathing LLC"/>
    <n v="118"/>
  </r>
  <r>
    <x v="2"/>
    <x v="18"/>
    <s v="May 8, 1998 "/>
    <x v="2"/>
    <x v="0"/>
    <n v="6.2"/>
    <n v="168000"/>
    <s v="Mimi Leder"/>
    <s v="Bruce Joel Rubin"/>
    <s v="Robert Duvall"/>
    <s v="United States"/>
    <n v="75000000"/>
    <n v="349464664"/>
    <s v="Paramount Pictures"/>
    <n v="120"/>
  </r>
  <r>
    <x v="3"/>
    <x v="18"/>
    <s v="July 15, 1998 "/>
    <x v="1"/>
    <x v="0"/>
    <n v="7.1"/>
    <n v="297000"/>
    <s v="Bobby Farrelly"/>
    <s v="Ed Decter"/>
    <s v="Cameron Diaz"/>
    <s v="United States"/>
    <n v="23000000"/>
    <n v="369884651"/>
    <s v="Twentieth Century Fox"/>
    <n v="119"/>
  </r>
  <r>
    <x v="4"/>
    <x v="18"/>
    <s v="December 25, 1998 "/>
    <x v="3"/>
    <x v="0"/>
    <n v="6.5"/>
    <n v="114000"/>
    <s v="Robert Rodriguez"/>
    <s v="David Wechter"/>
    <s v="Jordana Brewster"/>
    <s v="United States"/>
    <n v="15000000"/>
    <n v="40283321"/>
    <s v="Dimension Films"/>
    <n v="104"/>
  </r>
  <r>
    <x v="10"/>
    <x v="18"/>
    <s v="November 25, 1998 "/>
    <x v="10"/>
    <x v="0"/>
    <n v="7.2"/>
    <n v="273000"/>
    <s v="John Lasseter"/>
    <s v="John Lasseter"/>
    <s v="Kevin Spacey"/>
    <s v="United States"/>
    <n v="120000000"/>
    <n v="363258859"/>
    <s v="Pixar Animation Studios"/>
    <n v="95"/>
  </r>
  <r>
    <x v="3"/>
    <x v="18"/>
    <s v="June 26, 1998 "/>
    <x v="0"/>
    <x v="0"/>
    <n v="7"/>
    <n v="88000"/>
    <s v="Steven Soderbergh"/>
    <s v="Elmore Leonard"/>
    <s v="George Clooney"/>
    <s v="United States"/>
    <n v="48000000"/>
    <n v="77745966"/>
    <s v="Universal Pictures"/>
    <n v="123"/>
  </r>
  <r>
    <x v="10"/>
    <x v="18"/>
    <s v="June 19, 1998 "/>
    <x v="0"/>
    <x v="0"/>
    <n v="7.6"/>
    <n v="265000"/>
    <s v="Tony Bancroft"/>
    <s v="Robert D. San Souci"/>
    <s v="Ming-Na Wen"/>
    <s v="United States"/>
    <n v="90000000"/>
    <n v="304320254"/>
    <s v="Walt Disney Animation Studios"/>
    <n v="88"/>
  </r>
  <r>
    <x v="3"/>
    <x v="18"/>
    <s v="October 16, 1998 "/>
    <x v="4"/>
    <x v="0"/>
    <n v="6.3"/>
    <n v="75000"/>
    <s v="Griffin Dunne"/>
    <s v="Alice Hoffman"/>
    <s v="Sandra Bullock"/>
    <s v="United States"/>
    <n v="75000000"/>
    <n v="46733235"/>
    <s v="DiNovi Pictures"/>
    <n v="104"/>
  </r>
  <r>
    <x v="0"/>
    <x v="18"/>
    <s v="January 15, 1999 "/>
    <x v="11"/>
    <x v="0"/>
    <n v="7.6"/>
    <n v="177000"/>
    <s v="Terrence Malick"/>
    <s v="James Jones"/>
    <s v="Jim Caviezel"/>
    <s v="United States"/>
    <n v="52000000"/>
    <n v="98126565"/>
    <s v="Fox 2000 Pictures"/>
    <n v="170"/>
  </r>
  <r>
    <x v="3"/>
    <x v="18"/>
    <s v="October 23, 1998 "/>
    <x v="4"/>
    <x v="0"/>
    <n v="7.5"/>
    <n v="123000"/>
    <s v="Gary Ross"/>
    <s v="Gary Ross"/>
    <s v="Tobey Maguire"/>
    <s v="United States"/>
    <n v="60000000"/>
    <n v="49805462"/>
    <s v="New Line Cinema"/>
    <n v="124"/>
  </r>
  <r>
    <x v="3"/>
    <x v="18"/>
    <s v="December 18, 1998 "/>
    <x v="3"/>
    <x v="0"/>
    <n v="6.7"/>
    <n v="200000"/>
    <s v="Nora Ephron"/>
    <s v="Miklós László"/>
    <s v="Tom Hanks"/>
    <s v="United States"/>
    <n v="65000000"/>
    <n v="250821495"/>
    <s v="Warner Bros."/>
    <n v="119"/>
  </r>
  <r>
    <x v="0"/>
    <x v="18"/>
    <s v="October 2, 1998 "/>
    <x v="4"/>
    <x v="0"/>
    <n v="7"/>
    <n v="104000"/>
    <s v="Vincent Ward"/>
    <s v="Richard Matheson"/>
    <s v="Robin Williams"/>
    <s v="United States"/>
    <n v="85000000"/>
    <n v="55382927"/>
    <s v="Polygram Filmed Entertainment"/>
    <n v="113"/>
  </r>
  <r>
    <x v="3"/>
    <x v="18"/>
    <s v="February 19, 1999 "/>
    <x v="6"/>
    <x v="0"/>
    <n v="7.7"/>
    <n v="174000"/>
    <s v="Wes Anderson"/>
    <s v="Wes Anderson"/>
    <s v="Jason Schwartzman"/>
    <s v="United States"/>
    <n v="9000000"/>
    <n v="17196103"/>
    <s v="American Empirical Pictures"/>
    <n v="93"/>
  </r>
  <r>
    <x v="2"/>
    <x v="18"/>
    <s v="July 17, 1998 "/>
    <x v="1"/>
    <x v="0"/>
    <n v="6.8"/>
    <n v="173000"/>
    <s v="Martin Campbell"/>
    <s v="Johnston McCulley"/>
    <s v="Antonio Banderas"/>
    <s v="United States"/>
    <n v="95000000"/>
    <n v="250288523"/>
    <s v="TriStar Pictures"/>
    <n v="136"/>
  </r>
  <r>
    <x v="6"/>
    <x v="18"/>
    <s v="June 5, 1998 "/>
    <x v="0"/>
    <x v="0"/>
    <n v="6.5"/>
    <n v="81000"/>
    <s v="Andrew Davis"/>
    <s v="Frederick Knott"/>
    <s v="Michael Douglas"/>
    <s v="United States"/>
    <n v="60000000"/>
    <n v="128038368"/>
    <s v="Warner Bros."/>
    <n v="107"/>
  </r>
  <r>
    <x v="7"/>
    <x v="18"/>
    <s v="February 27, 1998 "/>
    <x v="6"/>
    <x v="0"/>
    <n v="7.6"/>
    <n v="191000"/>
    <s v="Alex Proyas"/>
    <s v="Alex Proyas"/>
    <s v="Rufus Sewell"/>
    <s v="Australia"/>
    <n v="27000000"/>
    <n v="27200316"/>
    <s v="Mystery Clock Cinema"/>
    <n v="100"/>
  </r>
  <r>
    <x v="3"/>
    <x v="18"/>
    <s v="July 31, 1998 "/>
    <x v="1"/>
    <x v="0"/>
    <n v="7"/>
    <n v="71000"/>
    <s v="Andy Tennant"/>
    <s v="Susannah Grant"/>
    <s v="Drew Barrymore"/>
    <s v="United States"/>
    <n v="26000000"/>
    <n v="98005666"/>
    <s v="Twentieth Century Fox"/>
    <n v="121"/>
  </r>
  <r>
    <x v="2"/>
    <x v="18"/>
    <s v="May 20, 1998 "/>
    <x v="2"/>
    <x v="0"/>
    <n v="5.4"/>
    <n v="186000"/>
    <s v="Roland Emmerich"/>
    <s v="Dean Devlin"/>
    <s v="Matthew Broderick"/>
    <s v="Japan"/>
    <n v="130000000"/>
    <n v="379014294"/>
    <s v="Centropolis Film Productions"/>
    <n v="139"/>
  </r>
  <r>
    <x v="3"/>
    <x v="18"/>
    <s v="January 8, 1999 "/>
    <x v="11"/>
    <x v="0"/>
    <n v="7.1"/>
    <n v="217000"/>
    <s v="John Madden"/>
    <s v="Marc Norman"/>
    <s v="Gwyneth Paltrow"/>
    <s v="United States"/>
    <n v="25000000"/>
    <n v="289317794"/>
    <s v="Universal Pictures"/>
    <n v="123"/>
  </r>
  <r>
    <x v="3"/>
    <x v="18"/>
    <s v="June 12, 1998 "/>
    <x v="0"/>
    <x v="0"/>
    <n v="6.5"/>
    <n v="47000"/>
    <s v="Harry Elfont"/>
    <s v="Deborah Kaplan"/>
    <s v="Jennifer Love Hewitt"/>
    <s v="United States"/>
    <n v="10000000"/>
    <n v="25605015"/>
    <s v="Columbia Pictures"/>
    <n v="100"/>
  </r>
  <r>
    <x v="2"/>
    <x v="18"/>
    <s v="July 10, 1998 "/>
    <x v="1"/>
    <x v="0"/>
    <n v="6.2"/>
    <n v="93000"/>
    <s v="Joe Dante"/>
    <s v="Gavin Scott"/>
    <s v="Kirsten Dunst"/>
    <s v="United States"/>
    <n v="40000000"/>
    <n v="54682547"/>
    <s v="Universal Pictures"/>
    <n v="110"/>
  </r>
  <r>
    <x v="6"/>
    <x v="18"/>
    <s v="August 7, 1998 "/>
    <x v="8"/>
    <x v="0"/>
    <n v="6"/>
    <n v="77000"/>
    <s v="Brian De Palma"/>
    <s v="Brian De Palma"/>
    <s v="Nicolas Cage"/>
    <s v="United States"/>
    <n v="73000000"/>
    <n v="103891409"/>
    <s v="Paramount Pictures"/>
    <n v="98"/>
  </r>
  <r>
    <x v="10"/>
    <x v="18"/>
    <s v="December 18, 1998 "/>
    <x v="3"/>
    <x v="0"/>
    <n v="7.1"/>
    <n v="122000"/>
    <s v="Brenda Chapman"/>
    <s v="Philip LaZebnik"/>
    <s v="Val Kilmer"/>
    <s v="United States"/>
    <n v="70000000"/>
    <n v="218613188"/>
    <s v="DreamWorks Animation"/>
    <n v="99"/>
  </r>
  <r>
    <x v="3"/>
    <x v="18"/>
    <s v="December 25, 1998 "/>
    <x v="3"/>
    <x v="0"/>
    <n v="6.8"/>
    <n v="63000"/>
    <s v="Chris Columbus"/>
    <s v="Gigi Levangie"/>
    <s v="Julia Roberts"/>
    <s v="United States"/>
    <n v="50000000"/>
    <n v="159710793"/>
    <s v="TriStar Pictures"/>
    <n v="125"/>
  </r>
  <r>
    <x v="3"/>
    <x v="18"/>
    <s v="November 6, 1998 "/>
    <x v="10"/>
    <x v="0"/>
    <n v="6.1"/>
    <n v="153000"/>
    <s v="Frank Coraci"/>
    <s v="Tim Herlihy"/>
    <s v="Adam Sandler"/>
    <s v="United States"/>
    <n v="23000000"/>
    <n v="185991646"/>
    <s v="Robert Simonds Productions"/>
    <n v="90"/>
  </r>
  <r>
    <x v="3"/>
    <x v="18"/>
    <s v="February 12, 1999 "/>
    <x v="6"/>
    <x v="0"/>
    <n v="6.6"/>
    <n v="61000"/>
    <s v="Hugh Wilson"/>
    <s v="Bill Kelly"/>
    <s v="Brendan Fraser"/>
    <s v="United States"/>
    <n v="35000000"/>
    <n v="40263020"/>
    <s v="Forge"/>
    <n v="112"/>
  </r>
  <r>
    <x v="2"/>
    <x v="18"/>
    <s v="December 11, 1998 "/>
    <x v="3"/>
    <x v="0"/>
    <n v="6.4"/>
    <n v="72000"/>
    <s v="Jonathan Frakes"/>
    <s v="Gene Roddenberry"/>
    <s v="Patrick Stewart"/>
    <s v="United States"/>
    <n v="58000000"/>
    <n v="112587658"/>
    <s v="Paramount Pictures"/>
    <n v="103"/>
  </r>
  <r>
    <x v="2"/>
    <x v="18"/>
    <s v="March 13, 1998 "/>
    <x v="9"/>
    <x v="0"/>
    <n v="6.5"/>
    <n v="160000"/>
    <s v="Randall Wallace"/>
    <s v="Alexandre Dumas"/>
    <s v="Leonardo DiCaprio"/>
    <s v="France"/>
    <n v="35000000"/>
    <n v="182968902"/>
    <s v="United Artists"/>
    <n v="132"/>
  </r>
  <r>
    <x v="2"/>
    <x v="18"/>
    <s v="November 20, 1998 "/>
    <x v="10"/>
    <x v="0"/>
    <n v="7.3"/>
    <n v="232000"/>
    <s v="Tony Scott"/>
    <s v="David Marconi"/>
    <s v="Will Smith"/>
    <s v="United States"/>
    <n v="90000000"/>
    <n v="250849789"/>
    <s v="Touchstone Pictures"/>
    <n v="132"/>
  </r>
  <r>
    <x v="0"/>
    <x v="18"/>
    <s v="June 19, 1998 "/>
    <x v="0"/>
    <x v="14"/>
    <n v="8.1"/>
    <n v="81000"/>
    <s v="Thomas Vinterberg"/>
    <s v="Thomas Vinterberg"/>
    <s v="Ulrich Thomsen"/>
    <s v="Denmark"/>
    <n v="1300000"/>
    <n v="1657778"/>
    <s v="Nimbus Film Productions"/>
    <n v="105"/>
  </r>
  <r>
    <x v="4"/>
    <x v="18"/>
    <s v="September 25, 1998 "/>
    <x v="5"/>
    <x v="0"/>
    <n v="5.6"/>
    <n v="62000"/>
    <s v="Jamie Blanks"/>
    <s v="Silvio Horta"/>
    <s v="Jared Leto"/>
    <s v="Canada"/>
    <n v="14000000"/>
    <n v="72527595"/>
    <s v="Phoenix Pictures"/>
    <n v="99"/>
  </r>
  <r>
    <x v="2"/>
    <x v="18"/>
    <s v="January 16, 1998 "/>
    <x v="11"/>
    <x v="0"/>
    <n v="7"/>
    <n v="78000"/>
    <s v="Gregory Hoblit"/>
    <s v="Nicholas Kazan"/>
    <s v="Denzel Washington"/>
    <s v="United States"/>
    <n v="0"/>
    <n v="25232289"/>
    <s v="Turner Pictures (I)"/>
    <n v="124"/>
  </r>
  <r>
    <x v="2"/>
    <x v="18"/>
    <s v="September 25, 1998 "/>
    <x v="5"/>
    <x v="0"/>
    <n v="7.3"/>
    <n v="176000"/>
    <s v="John Frankenheimer"/>
    <s v="J.D. Zeik"/>
    <s v="Robert De Niro"/>
    <s v="United Kingdom"/>
    <n v="55000000"/>
    <n v="41616262"/>
    <s v="FGM Entertainment"/>
    <n v="122"/>
  </r>
  <r>
    <x v="2"/>
    <x v="18"/>
    <s v="April 3, 1998 "/>
    <x v="7"/>
    <x v="0"/>
    <n v="5.2"/>
    <n v="70000"/>
    <s v="Stephen Hopkins"/>
    <s v="Irwin Allen"/>
    <s v="Gary Oldman"/>
    <s v="United States"/>
    <n v="80000000"/>
    <n v="136159423"/>
    <s v="New Line Cinema"/>
    <n v="130"/>
  </r>
  <r>
    <x v="3"/>
    <x v="18"/>
    <s v="October 16, 1998 "/>
    <x v="4"/>
    <x v="0"/>
    <n v="5.4"/>
    <n v="54000"/>
    <s v="Ronny Yu"/>
    <s v="Don Mancini"/>
    <s v="Jennifer Tilly"/>
    <s v="United States"/>
    <n v="25000000"/>
    <n v="50688658"/>
    <s v="Midwinter Productions Inc."/>
    <n v="89"/>
  </r>
  <r>
    <x v="0"/>
    <x v="18"/>
    <s v="July 10, 1998 "/>
    <x v="1"/>
    <x v="0"/>
    <n v="7.4"/>
    <n v="173000"/>
    <s v="Darren Aronofsky"/>
    <s v="Darren Aronofsky"/>
    <s v="Sean Gullette"/>
    <s v="United States"/>
    <n v="60000"/>
    <n v="3221152"/>
    <s v="Harvest Filmworks"/>
    <n v="84"/>
  </r>
  <r>
    <x v="0"/>
    <x v="18"/>
    <s v="May 15, 1998 "/>
    <x v="2"/>
    <x v="0"/>
    <n v="6.6"/>
    <n v="40000"/>
    <s v="Robert Redford"/>
    <s v="Nick Evans"/>
    <s v="Robert Redford"/>
    <s v="United States"/>
    <n v="60000000"/>
    <n v="186883563"/>
    <s v="Touchstone Pictures"/>
    <n v="169"/>
  </r>
  <r>
    <x v="3"/>
    <x v="18"/>
    <s v="October 16, 1998 "/>
    <x v="4"/>
    <x v="0"/>
    <n v="7.7"/>
    <n v="67000"/>
    <s v="Todd Solondz"/>
    <s v="Todd Solondz"/>
    <s v="Jane Adams"/>
    <s v="United States"/>
    <n v="2200000"/>
    <n v="2982011"/>
    <s v="Good Machine"/>
    <n v="134"/>
  </r>
  <r>
    <x v="5"/>
    <x v="18"/>
    <s v="December 25, 1998 "/>
    <x v="3"/>
    <x v="0"/>
    <n v="6.8"/>
    <n v="108000"/>
    <s v="Tom Shadyac"/>
    <s v="Patch Adams"/>
    <s v="Robin Williams"/>
    <s v="United States"/>
    <n v="90000000"/>
    <n v="202292902"/>
    <s v="Universal Pictures"/>
    <n v="115"/>
  </r>
  <r>
    <x v="2"/>
    <x v="18"/>
    <s v="February 13, 1998 "/>
    <x v="6"/>
    <x v="0"/>
    <n v="6.1"/>
    <n v="101000"/>
    <s v="Barry Levinson"/>
    <s v="Michael Crichton"/>
    <s v="Dustin Hoffman"/>
    <s v="United States"/>
    <n v="80000000"/>
    <n v="37020277"/>
    <s v="Warner Bros."/>
    <n v="134"/>
  </r>
  <r>
    <x v="2"/>
    <x v="18"/>
    <s v="March 6, 1998 "/>
    <x v="9"/>
    <x v="0"/>
    <n v="6.6"/>
    <n v="98000"/>
    <s v="Stuart Baird"/>
    <s v="Roy Huggins"/>
    <s v="Tommy Lee Jones"/>
    <s v="United States"/>
    <n v="60000000"/>
    <n v="102367405"/>
    <s v="Warner Bros."/>
    <n v="131"/>
  </r>
  <r>
    <x v="2"/>
    <x v="18"/>
    <s v="June 12, 1998 "/>
    <x v="0"/>
    <x v="0"/>
    <n v="5.8"/>
    <n v="74000"/>
    <s v="Ivan Reitman"/>
    <s v="Michael Browning"/>
    <s v="Harrison Ford"/>
    <s v="United States"/>
    <n v="70000000"/>
    <n v="164839294"/>
    <s v="Caravan Pictures"/>
    <n v="102"/>
  </r>
  <r>
    <x v="2"/>
    <x v="18"/>
    <s v="January 30, 1998 "/>
    <x v="11"/>
    <x v="0"/>
    <n v="6.1"/>
    <n v="35000"/>
    <s v="Stephen Sommers"/>
    <s v="Stephen Sommers"/>
    <s v="Treat Williams"/>
    <s v="United States"/>
    <n v="45000000"/>
    <n v="11203026"/>
    <s v="Calimari Productions"/>
    <n v="106"/>
  </r>
  <r>
    <x v="2"/>
    <x v="18"/>
    <s v="July 10, 1998 "/>
    <x v="1"/>
    <x v="0"/>
    <n v="6.6"/>
    <n v="156000"/>
    <s v="Richard Donner"/>
    <s v="Shane Black"/>
    <s v="Mel Gibson"/>
    <s v="United States"/>
    <n v="140000000"/>
    <n v="285444603"/>
    <s v="Warner Bros."/>
    <n v="127"/>
  </r>
  <r>
    <x v="5"/>
    <x v="18"/>
    <s v="February 19, 1999 "/>
    <x v="6"/>
    <x v="0"/>
    <n v="7.4"/>
    <n v="95000"/>
    <s v="Shekhar Kapur"/>
    <s v="Michael Hirst"/>
    <s v="Cate Blanchett"/>
    <s v="United Kingdom"/>
    <n v="30000000"/>
    <n v="82150642"/>
    <s v="PolyGram Filmed Entertainment"/>
    <n v="124"/>
  </r>
  <r>
    <x v="2"/>
    <x v="18"/>
    <s v="July 29, 1998 "/>
    <x v="1"/>
    <x v="0"/>
    <n v="7.3"/>
    <n v="134000"/>
    <s v="F. Gary Gray"/>
    <s v="James DeMonaco"/>
    <s v="Samuel L. Jackson"/>
    <s v="Germany"/>
    <n v="50000000"/>
    <n v="44547681"/>
    <s v="New Regency Productions"/>
    <n v="140"/>
  </r>
  <r>
    <x v="0"/>
    <x v="18"/>
    <s v="August 28, 1998 "/>
    <x v="8"/>
    <x v="0"/>
    <n v="5.8"/>
    <n v="32000"/>
    <s v="Mark Christopher"/>
    <s v="Mark Christopher"/>
    <s v="Ryan Phillippe"/>
    <s v="United States"/>
    <n v="13000000"/>
    <n v="16757163"/>
    <s v="Dollface"/>
    <n v="93"/>
  </r>
  <r>
    <x v="0"/>
    <x v="18"/>
    <s v="May 29, 1998 "/>
    <x v="2"/>
    <x v="0"/>
    <n v="6"/>
    <n v="25000"/>
    <s v="Forest Whitaker"/>
    <s v="Steven Rogers"/>
    <s v="Sandra Bullock"/>
    <s v="United States"/>
    <n v="30000000"/>
    <n v="81471882"/>
    <s v="Twentieth Century Fox"/>
    <n v="114"/>
  </r>
  <r>
    <x v="3"/>
    <x v="18"/>
    <s v="May 1, 1998 "/>
    <x v="2"/>
    <x v="0"/>
    <n v="6.7"/>
    <n v="65000"/>
    <s v="Peter Howitt"/>
    <s v="Peter Howitt"/>
    <s v="Gwyneth Paltrow"/>
    <s v="United Kingdom"/>
    <n v="6000000"/>
    <n v="11841544"/>
    <s v="Intermedia Films"/>
    <n v="99"/>
  </r>
  <r>
    <x v="3"/>
    <x v="18"/>
    <s v="June 26, 1998 "/>
    <x v="0"/>
    <x v="0"/>
    <n v="7.5"/>
    <n v="49000"/>
    <s v="Vincent Gallo"/>
    <s v="Vincent Gallo"/>
    <s v="Vincent Gallo"/>
    <s v="United States"/>
    <n v="1500000"/>
    <n v="2375097"/>
    <s v="Cinépix Film Properties (CFP)"/>
    <n v="110"/>
  </r>
  <r>
    <x v="4"/>
    <x v="18"/>
    <s v="December 4, 1998 "/>
    <x v="3"/>
    <x v="0"/>
    <n v="4.5999999999999996"/>
    <n v="46000"/>
    <s v="Gus Van Sant"/>
    <s v="Robert Bloch"/>
    <s v="Vince Vaughn"/>
    <s v="United States"/>
    <n v="60000000"/>
    <n v="37170655"/>
    <s v="Universal Pictures"/>
    <n v="105"/>
  </r>
  <r>
    <x v="4"/>
    <x v="18"/>
    <s v="August 5, 1998 "/>
    <x v="8"/>
    <x v="0"/>
    <n v="5.8"/>
    <n v="68000"/>
    <s v="Steve Miner"/>
    <s v="Debra Hill"/>
    <s v="Jamie Lee Curtis"/>
    <s v="United States"/>
    <n v="17000000"/>
    <n v="55041738"/>
    <s v="Dimension Films"/>
    <n v="86"/>
  </r>
  <r>
    <x v="4"/>
    <x v="18"/>
    <s v="July 24, 1998 "/>
    <x v="1"/>
    <x v="0"/>
    <n v="5.6"/>
    <n v="21000"/>
    <s v="David Nutter"/>
    <s v="Scott Rosenberg"/>
    <s v="James Marsden"/>
    <s v="Australia"/>
    <n v="15000000"/>
    <n v="17514980"/>
    <s v="Metro-Goldwyn-Mayer (MGM)"/>
    <n v="84"/>
  </r>
  <r>
    <x v="2"/>
    <x v="18"/>
    <s v="April 3, 1998 "/>
    <x v="7"/>
    <x v="0"/>
    <n v="6.1"/>
    <n v="70000"/>
    <s v="Harold Becker"/>
    <s v="Ryne Douglas Pearson"/>
    <s v="Bruce Willis"/>
    <s v="United States"/>
    <n v="60000000"/>
    <n v="93107289"/>
    <s v="Universal Pictures"/>
    <n v="111"/>
  </r>
  <r>
    <x v="6"/>
    <x v="18"/>
    <s v="June 18, 1999 "/>
    <x v="0"/>
    <x v="0"/>
    <n v="7.7"/>
    <n v="191000"/>
    <s v="Tom Tykwer"/>
    <s v="Tom Tykwer"/>
    <s v="Franka Potente"/>
    <s v="Germany"/>
    <n v="0"/>
    <n v="7267585"/>
    <s v="X-Filme Creative Pool"/>
    <n v="80"/>
  </r>
  <r>
    <x v="0"/>
    <x v="18"/>
    <s v="April 10, 1998 "/>
    <x v="7"/>
    <x v="0"/>
    <n v="6.7"/>
    <n v="116000"/>
    <s v="Brad Silberling"/>
    <s v="Wim Wenders"/>
    <s v="Nicolas Cage"/>
    <s v="United States"/>
    <n v="55000000"/>
    <n v="198685114"/>
    <s v="Atlas Entertainment"/>
    <n v="114"/>
  </r>
  <r>
    <x v="3"/>
    <x v="18"/>
    <s v="January 16, 1998 "/>
    <x v="11"/>
    <x v="0"/>
    <n v="6.7"/>
    <n v="59000"/>
    <s v="Tamra Davis"/>
    <s v="Dave Chappelle"/>
    <s v="Dave Chappelle"/>
    <s v="United States"/>
    <n v="8000000"/>
    <n v="17460020"/>
    <s v="Robert Simonds Productions"/>
    <n v="82"/>
  </r>
  <r>
    <x v="0"/>
    <x v="18"/>
    <s v="May 1, 1998 "/>
    <x v="2"/>
    <x v="0"/>
    <n v="6.9"/>
    <n v="45000"/>
    <s v="Spike Lee"/>
    <s v="Spike Lee"/>
    <s v="Denzel Washington"/>
    <s v="United States"/>
    <n v="25000000"/>
    <n v="21567853"/>
    <s v="Touchstone Pictures"/>
    <n v="136"/>
  </r>
  <r>
    <x v="10"/>
    <x v="18"/>
    <s v="October 2, 1998 "/>
    <x v="4"/>
    <x v="0"/>
    <n v="6.5"/>
    <n v="149000"/>
    <s v="Eric Darnell"/>
    <s v="Todd Alcott"/>
    <s v="Woody Allen"/>
    <s v="United States"/>
    <n v="105000000"/>
    <n v="171757863"/>
    <s v="Dreamworks Pictures"/>
    <n v="83"/>
  </r>
  <r>
    <x v="6"/>
    <x v="18"/>
    <s v="January 22, 1999 "/>
    <x v="11"/>
    <x v="0"/>
    <n v="7.5"/>
    <n v="66000"/>
    <s v="Sam Raimi"/>
    <s v="Scott B. Smith"/>
    <s v="Bill Paxton"/>
    <s v="United Kingdom"/>
    <n v="30000000"/>
    <n v="16316273"/>
    <s v="British Broadcasting Corporation (BBC)"/>
    <n v="121"/>
  </r>
  <r>
    <x v="2"/>
    <x v="18"/>
    <s v="October 30, 1998 "/>
    <x v="4"/>
    <x v="0"/>
    <n v="6.1"/>
    <n v="55000"/>
    <s v="John Carpenter"/>
    <s v="John Steakley"/>
    <s v="James Woods"/>
    <s v="Japan"/>
    <n v="20000000"/>
    <n v="20308772"/>
    <s v="Largo Entertainment"/>
    <n v="108"/>
  </r>
  <r>
    <x v="0"/>
    <x v="18"/>
    <s v="October 23, 1998 "/>
    <x v="4"/>
    <x v="6"/>
    <n v="7"/>
    <n v="34000"/>
    <s v="Todd Haynes"/>
    <s v="James Lyons"/>
    <s v="Ewan McGregor"/>
    <s v="United Kingdom"/>
    <n v="0"/>
    <n v="1053788"/>
    <s v="Channel Four Films"/>
    <n v="118"/>
  </r>
  <r>
    <x v="6"/>
    <x v="18"/>
    <s v="November 5, 1999 "/>
    <x v="10"/>
    <x v="6"/>
    <n v="7.5"/>
    <n v="89000"/>
    <s v="Christopher Nolan"/>
    <s v="Christopher Nolan"/>
    <s v="Jeremy Theobald"/>
    <s v="United Kingdom"/>
    <n v="6000"/>
    <n v="48482"/>
    <s v="Next Wave Films"/>
    <n v="69"/>
  </r>
  <r>
    <x v="6"/>
    <x v="18"/>
    <s v="February 17, 1999 "/>
    <x v="6"/>
    <x v="8"/>
    <n v="7.4"/>
    <n v="22000"/>
    <s v="Gaspar Noé"/>
    <s v="Gaspar Noé"/>
    <s v="Philippe Nahon"/>
    <s v="France"/>
    <n v="0"/>
    <n v="6955"/>
    <s v="Canal+"/>
    <n v="93"/>
  </r>
  <r>
    <x v="0"/>
    <x v="18"/>
    <s v="January 30, 1998 "/>
    <x v="11"/>
    <x v="0"/>
    <n v="6.8"/>
    <n v="52000"/>
    <s v="Alfonso Cuarón"/>
    <s v="Charles Dickens"/>
    <s v="Ethan Hawke"/>
    <s v="United States"/>
    <n v="25000000"/>
    <n v="55494066"/>
    <s v="Art Linson Productions"/>
    <n v="111"/>
  </r>
  <r>
    <x v="2"/>
    <x v="18"/>
    <s v="August 14, 1998 "/>
    <x v="8"/>
    <x v="0"/>
    <n v="3.8"/>
    <n v="41000"/>
    <s v="Jeremiah S. Chechik"/>
    <s v="Sydney Newman"/>
    <s v="Ralph Fiennes"/>
    <s v="United States"/>
    <n v="60000000"/>
    <n v="23384939"/>
    <s v="Warner Bros."/>
    <n v="89"/>
  </r>
  <r>
    <x v="0"/>
    <x v="18"/>
    <s v="October 28, 1998 "/>
    <x v="4"/>
    <x v="13"/>
    <n v="8.1"/>
    <n v="60000"/>
    <s v="Giuseppe Tornatore"/>
    <s v="Alessandro Baricco"/>
    <s v="Tim Roth"/>
    <s v="Italy"/>
    <n v="9000000"/>
    <n v="21057208"/>
    <s v="Sciarlò"/>
    <n v="169"/>
  </r>
  <r>
    <x v="4"/>
    <x v="18"/>
    <s v="November 13, 1998 "/>
    <x v="10"/>
    <x v="0"/>
    <n v="4.7"/>
    <n v="70000"/>
    <s v="Danny Cannon"/>
    <s v="Lois Duncan"/>
    <s v="Jennifer Love Hewitt"/>
    <s v="United States"/>
    <n v="65000000"/>
    <n v="40002112"/>
    <s v="Columbia Pictures"/>
    <n v="100"/>
  </r>
  <r>
    <x v="2"/>
    <x v="18"/>
    <s v="November 6, 1998 "/>
    <x v="10"/>
    <x v="0"/>
    <n v="6.4"/>
    <n v="70000"/>
    <s v="Edward Zwick"/>
    <s v="Lawrence Wright"/>
    <s v="Denzel Washington"/>
    <s v="United States"/>
    <n v="70000000"/>
    <n v="116672912"/>
    <s v="Twentieth Century Fox"/>
    <n v="116"/>
  </r>
  <r>
    <x v="3"/>
    <x v="18"/>
    <s v="October 16, 1998 "/>
    <x v="4"/>
    <x v="32"/>
    <n v="7.6"/>
    <n v="50000"/>
    <s v="Karan Johar"/>
    <s v="Karan Johar"/>
    <s v="Shah Rukh Khan"/>
    <s v="India"/>
    <n v="0"/>
    <m/>
    <s v="Dharma Productions"/>
    <n v="177"/>
  </r>
  <r>
    <x v="2"/>
    <x v="18"/>
    <s v="October 23, 1998 "/>
    <x v="4"/>
    <x v="0"/>
    <n v="6"/>
    <n v="53000"/>
    <s v="Paul W.S. Anderson"/>
    <s v="David Webb Peoples"/>
    <s v="Kurt Russell"/>
    <s v="United States"/>
    <n v="60000000"/>
    <n v="14594226"/>
    <s v="Warner Bros."/>
    <n v="99"/>
  </r>
  <r>
    <x v="3"/>
    <x v="18"/>
    <s v="October 2, 1998 "/>
    <x v="4"/>
    <x v="0"/>
    <n v="6.2"/>
    <n v="58000"/>
    <s v="John Fortenberry"/>
    <s v="Steve Koren"/>
    <s v="Chris Kattan"/>
    <s v="United States"/>
    <n v="17000000"/>
    <n v="30331165"/>
    <s v="Broadway Pictures"/>
    <n v="82"/>
  </r>
  <r>
    <x v="5"/>
    <x v="18"/>
    <s v="August 28, 1998 "/>
    <x v="8"/>
    <x v="0"/>
    <n v="6.4"/>
    <n v="3900"/>
    <s v="Gregory Nava"/>
    <s v="Tina Andrews"/>
    <s v="Halle Berry"/>
    <s v="United States"/>
    <n v="0"/>
    <n v="12461773"/>
    <s v="Rhino Films"/>
    <n v="116"/>
  </r>
  <r>
    <x v="0"/>
    <x v="18"/>
    <s v="June 19, 1998 "/>
    <x v="0"/>
    <x v="0"/>
    <n v="7"/>
    <n v="103000"/>
    <s v="Rob Bowman"/>
    <s v="Chris Carter"/>
    <s v="David Duchovny"/>
    <s v="United States"/>
    <n v="66000000"/>
    <n v="189176423"/>
    <s v="Twentieth Century Fox"/>
    <n v="121"/>
  </r>
  <r>
    <x v="3"/>
    <x v="18"/>
    <s v="July 31, 1998 "/>
    <x v="1"/>
    <x v="0"/>
    <n v="6.5"/>
    <n v="58000"/>
    <s v="David Zucker"/>
    <s v="David Zucker"/>
    <s v="Trey Parker"/>
    <s v="United States"/>
    <n v="25000000"/>
    <n v="7027290"/>
    <s v="Zucker Brothers Productions"/>
    <n v="103"/>
  </r>
  <r>
    <x v="2"/>
    <x v="18"/>
    <s v="September 18, 1998 "/>
    <x v="5"/>
    <x v="0"/>
    <n v="6.6"/>
    <n v="7000"/>
    <s v="Lance Mungia"/>
    <s v="Jeffrey Falcon"/>
    <s v="Jeffrey Falcon"/>
    <s v="United States"/>
    <n v="2000000"/>
    <n v="146125"/>
    <s v="HSX Films"/>
    <n v="91"/>
  </r>
  <r>
    <x v="11"/>
    <x v="18"/>
    <s v="December 16, 1998 "/>
    <x v="3"/>
    <x v="8"/>
    <n v="6.1"/>
    <n v="2000"/>
    <s v="Cédric Kahn"/>
    <s v="Cédric Kahn"/>
    <s v="Charles Berling"/>
    <s v="France"/>
    <n v="0"/>
    <m/>
    <s v="Gemini Films"/>
    <n v="122"/>
  </r>
  <r>
    <x v="3"/>
    <x v="18"/>
    <s v="April 16, 1999 "/>
    <x v="7"/>
    <x v="0"/>
    <n v="7.4"/>
    <n v="26000"/>
    <s v="James Merendino"/>
    <s v="James Merendino"/>
    <s v="Matthew Lillard"/>
    <s v="United States"/>
    <n v="0"/>
    <n v="299569"/>
    <s v="Beyond Films"/>
    <n v="97"/>
  </r>
  <r>
    <x v="2"/>
    <x v="18"/>
    <s v="February 6, 1998 "/>
    <x v="6"/>
    <x v="0"/>
    <n v="6.2"/>
    <n v="28000"/>
    <s v="Antoine Fuqua"/>
    <s v="Ken Sanzel"/>
    <s v="Chow Yun-Fat"/>
    <s v="United States"/>
    <n v="30000000"/>
    <n v="19204929"/>
    <s v="Columbia Pictures"/>
    <n v="87"/>
  </r>
  <r>
    <x v="2"/>
    <x v="18"/>
    <s v="November 20, 1998 "/>
    <x v="10"/>
    <x v="0"/>
    <n v="7"/>
    <n v="78000"/>
    <s v="Gérard Pirès"/>
    <s v="Luc Besson"/>
    <s v="Samy Naceri"/>
    <s v="France"/>
    <n v="0"/>
    <m/>
    <s v="ARP Sélection"/>
    <n v="86"/>
  </r>
  <r>
    <x v="6"/>
    <x v="18"/>
    <s v="July 28, 2000 "/>
    <x v="1"/>
    <x v="0"/>
    <n v="7.1"/>
    <n v="20000"/>
    <s v="Mike Hodges"/>
    <s v="Paul Mayersberg"/>
    <s v="Clive Owen"/>
    <s v="Ireland"/>
    <n v="0"/>
    <n v="7120568"/>
    <s v="ARTE"/>
    <n v="94"/>
  </r>
  <r>
    <x v="3"/>
    <x v="18"/>
    <s v="May 22, 1998 "/>
    <x v="2"/>
    <x v="0"/>
    <n v="6.8"/>
    <n v="25000"/>
    <s v="Warren Beatty"/>
    <s v="Warren Beatty"/>
    <s v="Warren Beatty"/>
    <s v="United States"/>
    <n v="30000000"/>
    <n v="29202884"/>
    <s v="Twentieth Century Fox"/>
    <n v="108"/>
  </r>
  <r>
    <x v="3"/>
    <x v="18"/>
    <s v="June 12, 1998 "/>
    <x v="0"/>
    <x v="0"/>
    <n v="6.4"/>
    <n v="24000"/>
    <s v="Bob Saget"/>
    <s v="Frank Sebastiano"/>
    <s v="Norm MacDonald"/>
    <s v="Canada"/>
    <n v="13000000"/>
    <n v="10023282"/>
    <s v="Metro-Goldwyn-Mayer (MGM)"/>
    <n v="82"/>
  </r>
  <r>
    <x v="6"/>
    <x v="18"/>
    <s v="October 23, 1998 "/>
    <x v="4"/>
    <x v="0"/>
    <n v="6.7"/>
    <n v="37000"/>
    <s v="Bryan Singer"/>
    <s v="Stephen King"/>
    <s v="Ian McKellen"/>
    <s v="United States"/>
    <n v="14000000"/>
    <n v="8863193"/>
    <s v="Phoenix Pictures"/>
    <n v="111"/>
  </r>
  <r>
    <x v="3"/>
    <x v="18"/>
    <s v="June 26, 1998 "/>
    <x v="0"/>
    <x v="0"/>
    <n v="5.4"/>
    <n v="93000"/>
    <s v="Betty Thomas"/>
    <s v="Hugh Lofting"/>
    <s v="Eddie Murphy"/>
    <s v="United States"/>
    <n v="71500000"/>
    <n v="294456605"/>
    <s v="Twentieth Century Fox"/>
    <n v="85"/>
  </r>
  <r>
    <x v="2"/>
    <x v="18"/>
    <s v="April 10, 1998 "/>
    <x v="7"/>
    <x v="0"/>
    <n v="4.4000000000000004"/>
    <n v="28000"/>
    <s v="Peter Medak"/>
    <s v="Dennis Feldman"/>
    <s v="Natasha Henstridge"/>
    <s v="United States"/>
    <n v="0"/>
    <n v="19221939"/>
    <s v="Metro-Goldwyn-Mayer (MGM)"/>
    <n v="93"/>
  </r>
  <r>
    <x v="3"/>
    <x v="18"/>
    <s v="November 20, 1998 "/>
    <x v="10"/>
    <x v="0"/>
    <n v="6.3"/>
    <n v="25000"/>
    <s v="Woody Allen"/>
    <s v="Woody Allen"/>
    <s v="Kenneth Branagh"/>
    <s v="United States"/>
    <n v="12000000"/>
    <n v="5078660"/>
    <s v="Sweetland Films"/>
    <n v="113"/>
  </r>
  <r>
    <x v="3"/>
    <x v="18"/>
    <s v="November 25, 1998 "/>
    <x v="10"/>
    <x v="0"/>
    <n v="6.3"/>
    <n v="46000"/>
    <s v="Peter Berg"/>
    <s v="Peter Berg"/>
    <s v="Christian Slater"/>
    <s v="United States"/>
    <n v="30000000"/>
    <n v="9898412"/>
    <s v="Initial Entertainment Group (IEG)"/>
    <n v="100"/>
  </r>
  <r>
    <x v="3"/>
    <x v="18"/>
    <s v="July 10, 1998 "/>
    <x v="1"/>
    <x v="0"/>
    <n v="6"/>
    <n v="7000"/>
    <s v="Daisy von Scherler Mayer"/>
    <s v="Ludwig Bemelmans"/>
    <s v="Frances McDormand"/>
    <s v="France"/>
    <n v="0"/>
    <n v="29967750"/>
    <s v="Jaffilms"/>
    <n v="88"/>
  </r>
  <r>
    <x v="3"/>
    <x v="18"/>
    <s v="June 12, 1998 "/>
    <x v="0"/>
    <x v="0"/>
    <n v="6.7"/>
    <n v="12000"/>
    <s v="Whit Stillman"/>
    <s v="Whit Stillman"/>
    <s v="Chloë Sevigny"/>
    <s v="United States"/>
    <n v="8000000"/>
    <n v="3020601"/>
    <s v="Castle Rock Entertainment"/>
    <n v="113"/>
  </r>
  <r>
    <x v="2"/>
    <x v="18"/>
    <s v="April 24, 1998 "/>
    <x v="7"/>
    <x v="0"/>
    <n v="6.1"/>
    <n v="29000"/>
    <s v="Kirk Wong"/>
    <s v="Ben Ramsey"/>
    <s v="Mark Wahlberg"/>
    <s v="United States"/>
    <n v="13000000"/>
    <n v="27007143"/>
    <s v="TriStar Pictures"/>
    <n v="91"/>
  </r>
  <r>
    <x v="2"/>
    <x v="18"/>
    <s v="February 6, 1998 "/>
    <x v="6"/>
    <x v="0"/>
    <n v="4.9000000000000004"/>
    <n v="32000"/>
    <s v="John Landis"/>
    <s v="Dan Aykroyd"/>
    <s v="Dan Aykroyd"/>
    <s v="United States"/>
    <n v="28000000"/>
    <n v="14051384"/>
    <s v="Universal Pictures"/>
    <n v="123"/>
  </r>
  <r>
    <x v="5"/>
    <x v="18"/>
    <s v="November 4, 1998 "/>
    <x v="10"/>
    <x v="0"/>
    <n v="7.4"/>
    <n v="30000"/>
    <s v="Bill Condon"/>
    <s v="Christopher Bram"/>
    <s v="Ian McKellen"/>
    <s v="United States"/>
    <n v="10000000"/>
    <n v="6451628"/>
    <s v="Lions Gate Films"/>
    <n v="105"/>
  </r>
  <r>
    <x v="0"/>
    <x v="18"/>
    <s v="June 11, 1999 "/>
    <x v="0"/>
    <x v="0"/>
    <n v="7.6"/>
    <n v="32000"/>
    <s v="François Girard"/>
    <s v="Don McKellar"/>
    <s v="Carlo Cecchi"/>
    <s v="Canada"/>
    <n v="18000000"/>
    <n v="10019109"/>
    <s v="Rhombus Media"/>
    <n v="130"/>
  </r>
  <r>
    <x v="2"/>
    <x v="18"/>
    <s v="December 25, 1998 "/>
    <x v="3"/>
    <x v="0"/>
    <n v="5.7"/>
    <n v="28000"/>
    <s v="Ron Underwood"/>
    <s v="Merian C. Cooper"/>
    <s v="Bill Paxton"/>
    <s v="United States"/>
    <n v="90000000"/>
    <n v="50632037"/>
    <s v="RKO Pictures"/>
    <n v="114"/>
  </r>
  <r>
    <x v="3"/>
    <x v="18"/>
    <s v="April 17, 1998 "/>
    <x v="7"/>
    <x v="0"/>
    <n v="6"/>
    <n v="19000"/>
    <s v="Nicholas Hytner"/>
    <s v="Stephen McCauley"/>
    <s v="Jennifer Aniston"/>
    <s v="United States"/>
    <n v="15000000"/>
    <n v="46905889"/>
    <s v="Twentieth Century Fox"/>
    <n v="111"/>
  </r>
  <r>
    <x v="6"/>
    <x v="18"/>
    <s v="March 6, 1998 "/>
    <x v="9"/>
    <x v="0"/>
    <n v="6.2"/>
    <n v="11000"/>
    <s v="Robert Benton"/>
    <s v="Robert Benton"/>
    <s v="Paul Newman"/>
    <s v="United States"/>
    <n v="37000000"/>
    <n v="15055091"/>
    <s v="Cinehaus"/>
    <n v="94"/>
  </r>
  <r>
    <x v="10"/>
    <x v="18"/>
    <s v="November 10, 1999 "/>
    <x v="10"/>
    <x v="0"/>
    <n v="6.3"/>
    <n v="41000"/>
    <s v="Kunihiko Yuyama"/>
    <s v="Satoshi Tajiri"/>
    <s v="Veronica Taylor"/>
    <s v="Japan"/>
    <n v="30000000"/>
    <n v="163644662"/>
    <s v="Oriental Light and Magic (OLM)"/>
    <n v="96"/>
  </r>
  <r>
    <x v="6"/>
    <x v="18"/>
    <s v="November 4, 1998 "/>
    <x v="10"/>
    <x v="0"/>
    <n v="6.2"/>
    <n v="10000"/>
    <s v="Hype Williams"/>
    <s v="Anthony Bodden"/>
    <s v="Nas"/>
    <s v="Jamaica"/>
    <n v="3000000"/>
    <n v="9639390"/>
    <s v="Big Dog Films"/>
    <n v="96"/>
  </r>
  <r>
    <x v="6"/>
    <x v="18"/>
    <s v="May 1, 1998 "/>
    <x v="2"/>
    <x v="0"/>
    <n v="7.4"/>
    <n v="39000"/>
    <s v="Bille August"/>
    <s v="Victor Hugo"/>
    <s v="Liam Neeson"/>
    <s v="United Kingdom"/>
    <n v="0"/>
    <n v="14096321"/>
    <s v="Mandalay Entertainment"/>
    <n v="134"/>
  </r>
  <r>
    <x v="3"/>
    <x v="18"/>
    <s v="January 8, 1999 "/>
    <x v="11"/>
    <x v="0"/>
    <n v="7.4"/>
    <n v="26000"/>
    <s v="Kirk Jones"/>
    <s v="Kirk Jones"/>
    <s v="Ian Bannen"/>
    <s v="United Kingdom"/>
    <n v="3000000"/>
    <n v="55257450"/>
    <s v="Tomboy Films"/>
    <n v="91"/>
  </r>
  <r>
    <x v="1"/>
    <x v="18"/>
    <s v="November 25, 1998 "/>
    <x v="10"/>
    <x v="0"/>
    <n v="5.8"/>
    <n v="32000"/>
    <s v="George Miller"/>
    <s v="George Miller"/>
    <s v="Magda Szubanski"/>
    <s v="Australia"/>
    <n v="90000000"/>
    <n v="69131860"/>
    <s v="Kennedy Miller Productions"/>
    <n v="97"/>
  </r>
  <r>
    <x v="0"/>
    <x v="18"/>
    <s v="May 28, 1999 "/>
    <x v="2"/>
    <x v="0"/>
    <n v="7.9"/>
    <n v="11000"/>
    <s v="Theodoros Angelopoulos"/>
    <s v="Theodoros Angelopoulos"/>
    <s v="Bruno Ganz"/>
    <s v="France"/>
    <n v="0"/>
    <n v="107178"/>
    <s v="Paradis Films"/>
    <n v="137"/>
  </r>
  <r>
    <x v="3"/>
    <x v="18"/>
    <s v="March 20, 1998 "/>
    <x v="9"/>
    <x v="0"/>
    <n v="6.7"/>
    <n v="28000"/>
    <s v="Mike Nichols"/>
    <s v="Joe Klein"/>
    <s v="John Travolta"/>
    <s v="United Kingdom"/>
    <n v="65000000"/>
    <n v="52090187"/>
    <s v="Award Entertainment"/>
    <n v="143"/>
  </r>
  <r>
    <x v="10"/>
    <x v="18"/>
    <s v="May 15, 1998 "/>
    <x v="2"/>
    <x v="0"/>
    <n v="6.3"/>
    <n v="16000"/>
    <s v="Frederik Du Chau"/>
    <s v="Vera Chapman"/>
    <s v="Jessalyn Gilsig"/>
    <s v="United States"/>
    <n v="40000000"/>
    <n v="22510798"/>
    <s v="Warner Bros."/>
    <n v="86"/>
  </r>
  <r>
    <x v="3"/>
    <x v="18"/>
    <s v="October 23, 1998 "/>
    <x v="4"/>
    <x v="7"/>
    <n v="7.5"/>
    <n v="50000"/>
    <s v="Lukas Moodysson"/>
    <s v="Lukas Moodysson"/>
    <s v="Alexandra Dahlström"/>
    <s v="Sweden"/>
    <n v="0"/>
    <n v="219331"/>
    <s v="Memfis Film"/>
    <n v="89"/>
  </r>
  <r>
    <x v="2"/>
    <x v="18"/>
    <s v="January 16, 1998 "/>
    <x v="11"/>
    <x v="0"/>
    <n v="5.9"/>
    <n v="33000"/>
    <s v="Mikael Salomon"/>
    <s v="Graham Yost"/>
    <s v="Morgan Freeman"/>
    <s v="United States"/>
    <n v="70000000"/>
    <n v="19870567"/>
    <s v="British Broadcasting Corporation (BBC) Television"/>
    <n v="97"/>
  </r>
  <r>
    <x v="3"/>
    <x v="18"/>
    <s v="September 4, 1998 "/>
    <x v="5"/>
    <x v="0"/>
    <n v="6.7"/>
    <n v="6700"/>
    <s v="Sarah Kernochan"/>
    <s v="Sarah Kernochan"/>
    <s v="Kirsten Dunst"/>
    <s v="Canada"/>
    <n v="0"/>
    <n v="913834"/>
    <s v="Alliance Communications Corporation"/>
    <n v="97"/>
  </r>
  <r>
    <x v="3"/>
    <x v="18"/>
    <s v="October 30, 1998 "/>
    <x v="4"/>
    <x v="0"/>
    <n v="7.3"/>
    <n v="13000"/>
    <s v="Peter Chelsom"/>
    <s v="Rodman Philbrick"/>
    <s v="Kieran Culkin"/>
    <s v="United States"/>
    <n v="0"/>
    <n v="2652246"/>
    <s v="Chaos Productions"/>
    <n v="100"/>
  </r>
  <r>
    <x v="2"/>
    <x v="18"/>
    <s v="August 21, 1998 "/>
    <x v="8"/>
    <x v="0"/>
    <n v="6.1"/>
    <n v="24000"/>
    <s v="Pat Proft"/>
    <s v="Pat Proft"/>
    <s v="Leslie Nielsen"/>
    <s v="Germany"/>
    <n v="0"/>
    <n v="9623329"/>
    <s v="Morgan Creek Entertainment"/>
    <n v="87"/>
  </r>
  <r>
    <x v="0"/>
    <x v="18"/>
    <s v="March 19, 1999 "/>
    <x v="9"/>
    <x v="13"/>
    <n v="5.0999999999999996"/>
    <n v="4700"/>
    <s v="Abel Ferrara"/>
    <s v="William Gibson"/>
    <s v="Christopher Walken"/>
    <s v="United States"/>
    <n v="0"/>
    <n v="21521"/>
    <s v="Pressman Film"/>
    <n v="93"/>
  </r>
  <r>
    <x v="3"/>
    <x v="18"/>
    <s v="September 11, 1998 "/>
    <x v="5"/>
    <x v="0"/>
    <n v="6.9"/>
    <n v="21000"/>
    <s v="Mark Steven Johnson"/>
    <s v="Mark Steven Johnson"/>
    <s v="Ian Michael Smith"/>
    <s v="United States"/>
    <n v="30000000"/>
    <n v="18253415"/>
    <s v="Hollywood Pictures"/>
    <n v="114"/>
  </r>
  <r>
    <x v="3"/>
    <x v="18"/>
    <s v="May 21, 1998 "/>
    <x v="2"/>
    <x v="8"/>
    <n v="6.8"/>
    <n v="30000"/>
    <s v="Lars von Trier"/>
    <s v="Lars von Trier"/>
    <s v="Bodil Jørgensen"/>
    <s v="Denmark"/>
    <n v="2500000"/>
    <m/>
    <s v="Zentropa Entertainments"/>
    <n v="117"/>
  </r>
  <r>
    <x v="2"/>
    <x v="18"/>
    <s v="September 25, 1998 "/>
    <x v="5"/>
    <x v="6"/>
    <n v="7.2"/>
    <n v="18000"/>
    <s v="Skip Woods"/>
    <s v="Skip Woods"/>
    <s v="Thomas Jane"/>
    <s v="United States"/>
    <n v="0"/>
    <n v="3121"/>
    <s v="Polygram Filmed Entertainment"/>
    <n v="87"/>
  </r>
  <r>
    <x v="3"/>
    <x v="18"/>
    <s v="June 1, 1998 "/>
    <x v="0"/>
    <x v="33"/>
    <n v="8.1"/>
    <n v="52000"/>
    <s v="Emir Kusturica"/>
    <s v="Gordan Mihic"/>
    <s v="Bajram Severdzan"/>
    <s v="Federal Republic of Yugoslavia"/>
    <n v="0"/>
    <n v="351447"/>
    <s v="CiBy 2000"/>
    <n v="127"/>
  </r>
  <r>
    <x v="0"/>
    <x v="18"/>
    <s v="August 21, 1998 "/>
    <x v="8"/>
    <x v="0"/>
    <n v="5.9"/>
    <n v="6000"/>
    <s v="Randa Haines"/>
    <s v="Daryl Matthews"/>
    <s v="Vanessa Williams"/>
    <s v="United States"/>
    <n v="0"/>
    <n v="15923122"/>
    <s v="Mandalay Entertainment"/>
    <n v="126"/>
  </r>
  <r>
    <x v="3"/>
    <x v="18"/>
    <s v="December 11, 1998 "/>
    <x v="3"/>
    <x v="0"/>
    <n v="5.4"/>
    <n v="34000"/>
    <s v="Troy Miller"/>
    <s v="Mark Steven Johnson"/>
    <s v="Michael Keaton"/>
    <s v="United States"/>
    <n v="85000000"/>
    <n v="34562556"/>
    <s v="Warner Bros."/>
    <n v="101"/>
  </r>
  <r>
    <x v="0"/>
    <x v="18"/>
    <s v="March 6, 1998 "/>
    <x v="9"/>
    <x v="0"/>
    <n v="5.5"/>
    <n v="11000"/>
    <s v="Jonathan Darby"/>
    <s v="Jonathan Darby"/>
    <s v="Jessica Lange"/>
    <s v="United States"/>
    <n v="21000000"/>
    <n v="13583690"/>
    <s v="TriStar Pictures"/>
    <n v="96"/>
  </r>
  <r>
    <x v="3"/>
    <x v="18"/>
    <s v="August 14, 1998 "/>
    <x v="8"/>
    <x v="0"/>
    <n v="5.7"/>
    <n v="7100"/>
    <s v="Kevin Rodney Sullivan"/>
    <s v="Terry McMillan"/>
    <s v="Angela Bassett"/>
    <s v="United States"/>
    <n v="20000000"/>
    <n v="39278722"/>
    <s v="Twentieth Century Fox"/>
    <n v="124"/>
  </r>
  <r>
    <x v="1"/>
    <x v="18"/>
    <s v="May 29, 1998 "/>
    <x v="2"/>
    <x v="0"/>
    <n v="5.8"/>
    <n v="16000"/>
    <s v="Christopher Guest"/>
    <s v="Mark Nutter"/>
    <s v="Chris Farley"/>
    <s v="United States"/>
    <n v="30000000"/>
    <n v="6136856"/>
    <s v="Turner Pictures (I)"/>
    <n v="90"/>
  </r>
  <r>
    <x v="3"/>
    <x v="18"/>
    <s v="April 17, 1998 "/>
    <x v="7"/>
    <x v="0"/>
    <n v="4.7"/>
    <n v="7200"/>
    <s v="John Warren"/>
    <s v="David S. Ward"/>
    <s v="Scott Bakula"/>
    <s v="United States"/>
    <n v="18000000"/>
    <n v="3572443"/>
    <s v="Morgan Creek Entertainment"/>
    <n v="100"/>
  </r>
  <r>
    <x v="0"/>
    <x v="18"/>
    <s v="June 12, 1998 "/>
    <x v="0"/>
    <x v="0"/>
    <n v="6.6"/>
    <n v="9900"/>
    <s v="Lisa Cholodenko"/>
    <s v="Lisa Cholodenko"/>
    <s v="Radha Mitchell"/>
    <s v="United States"/>
    <n v="0"/>
    <n v="1960216"/>
    <s v="391 Productions"/>
    <n v="101"/>
  </r>
  <r>
    <x v="0"/>
    <x v="18"/>
    <s v="January 8, 1999 "/>
    <x v="11"/>
    <x v="0"/>
    <n v="6.6"/>
    <n v="28000"/>
    <s v="Steven Zaillian"/>
    <s v="Jonathan Harr"/>
    <s v="John Travolta"/>
    <s v="United States"/>
    <n v="75000000"/>
    <n v="56709981"/>
    <s v="Touchstone Pictures"/>
    <n v="115"/>
  </r>
  <r>
    <x v="3"/>
    <x v="18"/>
    <s v="January 22, 1999 "/>
    <x v="11"/>
    <x v="0"/>
    <n v="7"/>
    <n v="19000"/>
    <s v="Willard Carroll"/>
    <s v="Willard Carroll"/>
    <s v="Gillian Anderson"/>
    <s v="United States"/>
    <n v="20000000"/>
    <n v="3970078"/>
    <s v="Hyperion Pictures"/>
    <n v="121"/>
  </r>
  <r>
    <x v="10"/>
    <x v="18"/>
    <s v="November 20, 1998 "/>
    <x v="10"/>
    <x v="0"/>
    <n v="5.9"/>
    <n v="18000"/>
    <s v="Igor Kovalyov"/>
    <s v="David N. Weiss"/>
    <s v="Elizabeth Daily"/>
    <s v="United States"/>
    <n v="24000000"/>
    <n v="140894675"/>
    <s v="Paramount Pictures"/>
    <n v="79"/>
  </r>
  <r>
    <x v="3"/>
    <x v="18"/>
    <s v="April 8, 1998 "/>
    <x v="7"/>
    <x v="0"/>
    <n v="5.9"/>
    <n v="6400"/>
    <s v="Ice Cube"/>
    <s v="Ice Cube"/>
    <s v="LisaRaye McCoy"/>
    <s v="United States"/>
    <n v="4500000"/>
    <n v="23261485"/>
    <s v="New Line Cinema"/>
    <n v="104"/>
  </r>
  <r>
    <x v="3"/>
    <x v="18"/>
    <s v="August 21, 1998 "/>
    <x v="8"/>
    <x v="0"/>
    <n v="6"/>
    <n v="14000"/>
    <s v="Alan Cohn"/>
    <s v="Anthony Abrams"/>
    <s v="Tom Everett Scott"/>
    <s v="United States"/>
    <n v="14000000"/>
    <n v="15064946"/>
    <s v="Paramount Pictures"/>
    <n v="96"/>
  </r>
  <r>
    <x v="3"/>
    <x v="18"/>
    <s v="February 20, 1998 "/>
    <x v="6"/>
    <x v="0"/>
    <n v="6.1"/>
    <n v="14000"/>
    <s v="Penelope Spheeris"/>
    <s v="Greg Erb"/>
    <s v="Marlon Wayans"/>
    <s v="United States"/>
    <n v="15000000"/>
    <n v="12874899"/>
    <s v="Dimension Films"/>
    <n v="93"/>
  </r>
  <r>
    <x v="2"/>
    <x v="18"/>
    <s v="May 1, 1998 "/>
    <x v="2"/>
    <x v="0"/>
    <n v="5.4"/>
    <n v="8600"/>
    <s v="Kevin Hooks"/>
    <s v="William Mickelberry"/>
    <s v="Patrick Swayze"/>
    <s v="United States"/>
    <n v="30000000"/>
    <n v="12951088"/>
    <s v="Universal Pictures"/>
    <n v="89"/>
  </r>
  <r>
    <x v="5"/>
    <x v="18"/>
    <s v="February 20, 1998 "/>
    <x v="6"/>
    <x v="0"/>
    <n v="7.2"/>
    <n v="16000"/>
    <s v="Marshall Herskovitz"/>
    <s v="Margaret Rosenthal"/>
    <s v="Catherine McCormack"/>
    <s v="United States"/>
    <n v="8000000"/>
    <n v="4553271"/>
    <s v="New Regency Productions"/>
    <n v="111"/>
  </r>
  <r>
    <x v="2"/>
    <x v="18"/>
    <s v="March 27, 1998 "/>
    <x v="9"/>
    <x v="0"/>
    <n v="6.1"/>
    <n v="11000"/>
    <s v="Richard Linklater"/>
    <s v="Claude Stanush"/>
    <s v="Matthew McConaughey"/>
    <s v="United States"/>
    <n v="27000000"/>
    <n v="10452012"/>
    <s v="Twentieth Century Fox"/>
    <n v="122"/>
  </r>
  <r>
    <x v="0"/>
    <x v="18"/>
    <s v="November 20, 1998 "/>
    <x v="10"/>
    <x v="0"/>
    <n v="8"/>
    <n v="37000"/>
    <s v="Walter Salles"/>
    <s v="Marcos Bernstein"/>
    <s v="Fernanda Montenegro"/>
    <s v="Brazil"/>
    <n v="2900000"/>
    <n v="5971073"/>
    <s v="Audiovisual Development Bureau, Ministerio da Cultura"/>
    <n v="110"/>
  </r>
  <r>
    <x v="3"/>
    <x v="18"/>
    <s v="October 9, 1998 "/>
    <x v="4"/>
    <x v="9"/>
    <n v="6.4"/>
    <n v="14000"/>
    <s v="John Waters"/>
    <s v="John Waters"/>
    <s v="Edward Furlong"/>
    <s v="United States"/>
    <n v="6000000"/>
    <n v="2281761"/>
    <s v="Polar Entertainment"/>
    <n v="87"/>
  </r>
  <r>
    <x v="5"/>
    <x v="18"/>
    <s v="September 11, 1998 "/>
    <x v="5"/>
    <x v="0"/>
    <n v="7.2"/>
    <n v="6700"/>
    <s v="Robert Towne"/>
    <s v="Robert Towne"/>
    <s v="Billy Crudup"/>
    <s v="United States"/>
    <n v="25000000"/>
    <n v="777423"/>
    <s v="Cruise/Wagner Productions"/>
    <n v="117"/>
  </r>
  <r>
    <x v="3"/>
    <x v="18"/>
    <s v="March 20, 1998 "/>
    <x v="9"/>
    <x v="0"/>
    <n v="5.9"/>
    <n v="3900"/>
    <s v="M. Night Shyamalan"/>
    <s v="M. Night Shyamalan"/>
    <s v="Joseph Cross"/>
    <s v="United States"/>
    <n v="6000000"/>
    <n v="282175"/>
    <s v="Miramax"/>
    <n v="88"/>
  </r>
  <r>
    <x v="0"/>
    <x v="18"/>
    <s v="August 14, 1998 "/>
    <x v="8"/>
    <x v="0"/>
    <n v="6.9"/>
    <n v="14000"/>
    <s v="Joseph Ruben"/>
    <s v="Pierre Jolivet"/>
    <s v="Vince Vaughn"/>
    <s v="United States"/>
    <n v="0"/>
    <n v="8341087"/>
    <s v="Polygram Filmed Entertainment"/>
    <n v="111"/>
  </r>
  <r>
    <x v="3"/>
    <x v="18"/>
    <s v="July 24, 1998 "/>
    <x v="1"/>
    <x v="0"/>
    <n v="5.6"/>
    <n v="15000"/>
    <s v="Jim Abrahams"/>
    <s v="Jim Abrahams"/>
    <s v="Jay Mohr"/>
    <s v="United States"/>
    <n v="10000000"/>
    <n v="19889299"/>
    <s v="Tapestry Films"/>
    <n v="87"/>
  </r>
  <r>
    <x v="2"/>
    <x v="18"/>
    <s v="January 30, 1998 "/>
    <x v="11"/>
    <x v="0"/>
    <n v="6.1"/>
    <n v="16000"/>
    <s v="Barbet Schroeder"/>
    <s v="David Klass"/>
    <s v="Michael Keaton"/>
    <s v="United States"/>
    <n v="50000000"/>
    <n v="13806137"/>
    <s v="Mandalay Entertainment"/>
    <n v="100"/>
  </r>
  <r>
    <x v="6"/>
    <x v="18"/>
    <s v="October 30, 1998 "/>
    <x v="4"/>
    <x v="6"/>
    <n v="6.1"/>
    <n v="2900"/>
    <s v="Michael Winterbottom"/>
    <s v="Eoin McNamee"/>
    <s v="Rachel Weisz"/>
    <s v="United Kingdom"/>
    <n v="0"/>
    <n v="1672"/>
    <s v="Polygram Filmed Entertainment"/>
    <n v="87"/>
  </r>
  <r>
    <x v="1"/>
    <x v="18"/>
    <s v="January 13, 1999 "/>
    <x v="11"/>
    <x v="8"/>
    <n v="6.1"/>
    <n v="6400"/>
    <s v="Gillies MacKinnon"/>
    <s v="Esther Freud"/>
    <s v="Kate Winslet"/>
    <s v="United Kingdom"/>
    <n v="12000000"/>
    <n v="1263279"/>
    <s v="AMLF"/>
    <n v="98"/>
  </r>
  <r>
    <x v="4"/>
    <x v="18"/>
    <s v="January 23, 1998 "/>
    <x v="11"/>
    <x v="0"/>
    <n v="5.4"/>
    <n v="20000"/>
    <s v="Joe Chappelle"/>
    <s v="Dean R. Koontz"/>
    <s v="Peter O'Toole"/>
    <s v="United States"/>
    <n v="0"/>
    <n v="5624282"/>
    <s v="Miramax"/>
    <n v="96"/>
  </r>
  <r>
    <x v="3"/>
    <x v="18"/>
    <s v="November 27, 1998 "/>
    <x v="10"/>
    <x v="34"/>
    <n v="7.2"/>
    <n v="9900"/>
    <s v="Chris Eyre"/>
    <s v="Sherman Alexie"/>
    <s v="Adam Beach"/>
    <s v="United States"/>
    <n v="2000000"/>
    <n v="6745362"/>
    <s v="ShadowCatcher Entertainment"/>
    <n v="89"/>
  </r>
  <r>
    <x v="0"/>
    <x v="18"/>
    <s v="October 16, 1998 "/>
    <x v="4"/>
    <x v="0"/>
    <n v="6"/>
    <n v="7200"/>
    <s v="Jonathan Demme"/>
    <s v="Toni Morrison"/>
    <s v="Oprah Winfrey"/>
    <s v="United States"/>
    <n v="80000000"/>
    <n v="22852487"/>
    <s v="Harpo Films"/>
    <n v="172"/>
  </r>
  <r>
    <x v="2"/>
    <x v="18"/>
    <s v="June 18, 1998 "/>
    <x v="0"/>
    <x v="1"/>
    <n v="3"/>
    <n v="11000"/>
    <s v="Sean McNamara"/>
    <s v="Sean McNamara"/>
    <s v="Loni Anderson"/>
    <s v="United States"/>
    <n v="0"/>
    <n v="375805"/>
    <s v="Leeds/Ben-Ami Productions"/>
    <n v="93"/>
  </r>
  <r>
    <x v="0"/>
    <x v="18"/>
    <s v="August 28, 1998 "/>
    <x v="8"/>
    <x v="20"/>
    <n v="7.7"/>
    <n v="18000"/>
    <s v="Julio Medem"/>
    <s v="Julio Medem"/>
    <s v="Najwa Nimri"/>
    <s v="Spain"/>
    <n v="0"/>
    <n v="357549"/>
    <s v="Canal+"/>
    <n v="112"/>
  </r>
  <r>
    <x v="0"/>
    <x v="18"/>
    <s v="September 18, 1998 "/>
    <x v="5"/>
    <x v="0"/>
    <n v="7"/>
    <n v="12000"/>
    <s v="Carl Franklin"/>
    <s v="Anna Quindlen"/>
    <s v="Meryl Streep"/>
    <s v="United States"/>
    <n v="30000000"/>
    <n v="26616840"/>
    <s v="Monarch Pictures"/>
    <n v="127"/>
  </r>
  <r>
    <x v="2"/>
    <x v="18"/>
    <s v="January 9, 1998 "/>
    <x v="11"/>
    <x v="0"/>
    <n v="4.8"/>
    <n v="3800"/>
    <s v="Dean Semler"/>
    <s v="Chris Soth"/>
    <s v="Howie Long"/>
    <s v="United States"/>
    <n v="19000000"/>
    <n v="8165212"/>
    <s v="Twentieth Century Fox"/>
    <n v="89"/>
  </r>
  <r>
    <x v="3"/>
    <x v="18"/>
    <s v="September 11, 1998 "/>
    <x v="5"/>
    <x v="0"/>
    <n v="6.6"/>
    <n v="12000"/>
    <s v="Tamara Jenkins"/>
    <s v="Tamara Jenkins"/>
    <s v="Natasha Lyonne"/>
    <s v="United States"/>
    <n v="5000000"/>
    <n v="5502773"/>
    <s v="Fox Searchlight Pictures"/>
    <n v="91"/>
  </r>
  <r>
    <x v="6"/>
    <x v="18"/>
    <s v="February 20, 1998 "/>
    <x v="6"/>
    <x v="0"/>
    <n v="6.1"/>
    <n v="7600"/>
    <s v="Volker Schlöndorff"/>
    <s v="James Hadley Chase"/>
    <s v="Woody Harrelson"/>
    <s v="Germany"/>
    <n v="0"/>
    <n v="5878911"/>
    <s v="Castle Rock Entertainment"/>
    <n v="114"/>
  </r>
  <r>
    <x v="4"/>
    <x v="18"/>
    <s v="October 2, 1998 "/>
    <x v="4"/>
    <x v="0"/>
    <n v="5.0999999999999996"/>
    <n v="6700"/>
    <s v="John Pieplow"/>
    <s v="Dee Snider"/>
    <s v="Kevin Gage"/>
    <s v="United States"/>
    <n v="1100000"/>
    <n v="713239"/>
    <s v="Shooting Gallery"/>
    <n v="85"/>
  </r>
  <r>
    <x v="3"/>
    <x v="18"/>
    <s v="April 15, 1998 "/>
    <x v="7"/>
    <x v="8"/>
    <n v="7.7"/>
    <n v="38000"/>
    <s v="Francis Veber"/>
    <s v="Francis Veber"/>
    <s v="Thierry Lhermitte"/>
    <s v="France"/>
    <n v="0"/>
    <n v="4071548"/>
    <s v="Gaumont"/>
    <n v="80"/>
  </r>
  <r>
    <x v="1"/>
    <x v="18"/>
    <s v="April 17, 1998 "/>
    <x v="7"/>
    <x v="0"/>
    <n v="6.5"/>
    <n v="15000"/>
    <s v="John Roberts"/>
    <s v="Laurie Craig"/>
    <s v="Gena Rowlands"/>
    <s v="United States"/>
    <n v="23000000"/>
    <n v="26875268"/>
    <s v="Dreamworks Pictures"/>
    <n v="91"/>
  </r>
  <r>
    <x v="0"/>
    <x v="18"/>
    <s v="April 17, 1999 "/>
    <x v="7"/>
    <x v="2"/>
    <n v="7.6"/>
    <n v="11000"/>
    <s v="Hirokazu Koreeda"/>
    <s v="Hirokazu Koreeda"/>
    <s v="Arata Iura"/>
    <s v="Japan"/>
    <n v="0"/>
    <n v="801985"/>
    <s v="Engine Film"/>
    <n v="119"/>
  </r>
  <r>
    <x v="1"/>
    <x v="18"/>
    <s v="April 3, 1998 "/>
    <x v="7"/>
    <x v="0"/>
    <n v="3.2"/>
    <n v="3200"/>
    <s v="Steve Gomer"/>
    <s v="Stephen White"/>
    <s v="George Hearn"/>
    <s v="Canada"/>
    <n v="15000000"/>
    <n v="12218638"/>
    <s v="Polygram Filmed Entertainment"/>
    <n v="76"/>
  </r>
  <r>
    <x v="5"/>
    <x v="18"/>
    <s v="April 23, 1999 "/>
    <x v="7"/>
    <x v="34"/>
    <n v="6.2"/>
    <n v="7100"/>
    <s v="David Veloz"/>
    <s v="Jerry Stahl"/>
    <s v="Ben Stiller"/>
    <s v="United States"/>
    <n v="0"/>
    <n v="1171001"/>
    <s v="JD Productions"/>
    <n v="88"/>
  </r>
  <r>
    <x v="3"/>
    <x v="18"/>
    <s v="March 27, 1998 "/>
    <x v="9"/>
    <x v="0"/>
    <n v="4.0999999999999996"/>
    <n v="2700"/>
    <s v="Steve Boyum"/>
    <s v="Jim Herzfeld"/>
    <s v="Paul Walker"/>
    <s v="United States"/>
    <n v="24000000"/>
    <n v="4356216"/>
    <s v="DIC Entertainment"/>
    <n v="93"/>
  </r>
  <r>
    <x v="6"/>
    <x v="18"/>
    <s v="January 23, 1998 "/>
    <x v="11"/>
    <x v="0"/>
    <n v="5.7"/>
    <n v="11000"/>
    <s v="Robert Altman"/>
    <s v="John Grisham"/>
    <s v="Kenneth Branagh"/>
    <s v="United States"/>
    <n v="25000000"/>
    <n v="1677131"/>
    <s v="Enchanter Entertainment"/>
    <n v="114"/>
  </r>
  <r>
    <x v="0"/>
    <x v="18"/>
    <s v="November 20, 1998 "/>
    <x v="10"/>
    <x v="0"/>
    <n v="7.3"/>
    <n v="11000"/>
    <s v="Predrag Antonijevic"/>
    <s v="Robert Orr"/>
    <s v="Dennis Quaid"/>
    <s v="United States"/>
    <n v="10000000"/>
    <n v="14328"/>
    <s v="Initial Entertainment Group (IEG)"/>
    <n v="103"/>
  </r>
  <r>
    <x v="3"/>
    <x v="18"/>
    <s v="December 4, 1998 "/>
    <x v="3"/>
    <x v="0"/>
    <n v="7"/>
    <n v="16000"/>
    <s v="Mark Herman"/>
    <s v="Jim Cartwright"/>
    <s v="Brenda Blethyn"/>
    <s v="United Kingdom"/>
    <n v="0"/>
    <n v="4611784"/>
    <s v="Miramax"/>
    <n v="97"/>
  </r>
  <r>
    <x v="1"/>
    <x v="18"/>
    <s v="April 10, 1998 "/>
    <x v="7"/>
    <x v="0"/>
    <n v="6.5"/>
    <n v="9400"/>
    <s v="Howard Deutch"/>
    <s v="Neil Simon"/>
    <s v="Jack Lemmon"/>
    <s v="United States"/>
    <n v="0"/>
    <n v="18912328"/>
    <s v="Paramount Pictures"/>
    <n v="97"/>
  </r>
  <r>
    <x v="10"/>
    <x v="18"/>
    <s v="September 5, 1998 "/>
    <x v="5"/>
    <x v="2"/>
    <n v="6.6"/>
    <n v="3600"/>
    <s v="Hirotsugu Kawasaki"/>
    <s v="Yasutaka Itô"/>
    <s v="Shôtarô Morikubo"/>
    <s v="Japan"/>
    <n v="0"/>
    <n v="25824"/>
    <s v="Bandai Visual Company"/>
    <n v="90"/>
  </r>
  <r>
    <x v="0"/>
    <x v="18"/>
    <s v="February 5, 1999 "/>
    <x v="6"/>
    <x v="13"/>
    <n v="6.9"/>
    <n v="4700"/>
    <s v="Bernardo Bertolucci"/>
    <s v="Clare Peploe"/>
    <s v="Thandiwe Newton"/>
    <s v="Italy"/>
    <n v="0"/>
    <n v="2048740"/>
    <s v="Fiction"/>
    <n v="93"/>
  </r>
  <r>
    <x v="3"/>
    <x v="18"/>
    <s v="September 25, 1998 "/>
    <x v="5"/>
    <x v="0"/>
    <n v="6.6"/>
    <n v="11000"/>
    <s v="David Dobkin"/>
    <s v="Matthew L. Healy"/>
    <s v="Joaquin Phoenix"/>
    <s v="United States"/>
    <n v="8000000"/>
    <n v="1794086"/>
    <s v="Fade In Films"/>
    <n v="104"/>
  </r>
  <r>
    <x v="2"/>
    <x v="18"/>
    <s v="September 4, 1998 "/>
    <x v="5"/>
    <x v="0"/>
    <n v="4.9000000000000004"/>
    <n v="14000"/>
    <s v="Hark Tsui"/>
    <s v="Steven E. de Souza"/>
    <s v="Jean-Claude Van Damme"/>
    <s v="Aruba"/>
    <n v="30000000"/>
    <n v="10319915"/>
    <s v="Knock Films A.V.V."/>
    <n v="91"/>
  </r>
  <r>
    <x v="3"/>
    <x v="18"/>
    <s v="November 13, 1998 "/>
    <x v="10"/>
    <x v="0"/>
    <n v="5.5"/>
    <n v="9600"/>
    <s v="Arlene Sanford"/>
    <s v="Tom Nursall"/>
    <s v="Jonathan Taylor Thomas"/>
    <s v="United States"/>
    <n v="30000000"/>
    <n v="12214338"/>
    <s v="Walt Disney Pictures"/>
    <n v="86"/>
  </r>
  <r>
    <x v="3"/>
    <x v="18"/>
    <s v="April 20, 2000 "/>
    <x v="7"/>
    <x v="1"/>
    <n v="6.8"/>
    <n v="6000"/>
    <s v="David Moreton"/>
    <s v="Todd Stephens"/>
    <s v="Chris Stafford"/>
    <s v="United States"/>
    <n v="700000"/>
    <n v="871759"/>
    <s v="Blue Streak Films"/>
    <n v="99"/>
  </r>
  <r>
    <x v="3"/>
    <x v="18"/>
    <s v="April 10, 1998 "/>
    <x v="7"/>
    <x v="0"/>
    <n v="5"/>
    <n v="6600"/>
    <s v="Michael Lehmann"/>
    <s v="Billy Crystal"/>
    <s v="Billy Crystal"/>
    <s v="United States"/>
    <n v="0"/>
    <n v="8072007"/>
    <s v="Castle Rock Entertainment"/>
    <n v="103"/>
  </r>
  <r>
    <x v="3"/>
    <x v="18"/>
    <s v="November 25, 1998 "/>
    <x v="10"/>
    <x v="0"/>
    <n v="3.2"/>
    <n v="4900"/>
    <s v="Neil Abramson"/>
    <s v="Jon Bernstein"/>
    <s v="Jerry Springer"/>
    <s v="United States"/>
    <n v="20000000"/>
    <n v="9257103"/>
    <s v="Artisan Entertainment"/>
    <n v="90"/>
  </r>
  <r>
    <x v="5"/>
    <x v="18"/>
    <s v="December 18, 1998 "/>
    <x v="3"/>
    <x v="0"/>
    <n v="7.3"/>
    <n v="8300"/>
    <s v="John Boorman"/>
    <s v="John Boorman"/>
    <s v="Brendan Gleeson"/>
    <s v="United Kingdom"/>
    <n v="0"/>
    <n v="1214198"/>
    <s v="J &amp; M"/>
    <n v="124"/>
  </r>
  <r>
    <x v="3"/>
    <x v="18"/>
    <s v="January 1, 1999 "/>
    <x v="11"/>
    <x v="6"/>
    <n v="6.3"/>
    <n v="7400"/>
    <s v="Paul McGuigan"/>
    <s v="Irvine Welsh"/>
    <s v="Stephen McCole"/>
    <s v="United Kingdom"/>
    <n v="0"/>
    <m/>
    <s v="Picture Palace North"/>
    <n v="111"/>
  </r>
  <r>
    <x v="6"/>
    <x v="18"/>
    <s v="January 22, 1999 "/>
    <x v="11"/>
    <x v="0"/>
    <n v="6.5"/>
    <n v="8400"/>
    <s v="Larry Clark"/>
    <s v="Eddie Little"/>
    <s v="James Woods"/>
    <s v="United States"/>
    <n v="4500000"/>
    <n v="1036818"/>
    <s v="Chinese Bookie Pictures"/>
    <n v="101"/>
  </r>
  <r>
    <x v="3"/>
    <x v="18"/>
    <s v="February 27, 1998 "/>
    <x v="6"/>
    <x v="0"/>
    <n v="5.6"/>
    <n v="4800"/>
    <s v="Doug Ellin"/>
    <s v="James Frey"/>
    <s v="David Schwimmer"/>
    <s v="United States"/>
    <n v="0"/>
    <n v="4106588"/>
    <s v="Largo Entertainment"/>
    <n v="93"/>
  </r>
  <r>
    <x v="0"/>
    <x v="18"/>
    <s v="January 29, 1999 "/>
    <x v="11"/>
    <x v="0"/>
    <n v="6.2"/>
    <n v="2900"/>
    <s v="John N. Smith"/>
    <s v="Michael Grant Jaffe"/>
    <s v="Vince Vaughn"/>
    <s v="United States"/>
    <n v="0"/>
    <n v="4390"/>
    <s v="Fox 2000 Pictures"/>
    <n v="97"/>
  </r>
  <r>
    <x v="3"/>
    <x v="18"/>
    <s v="April 17, 1998 "/>
    <x v="7"/>
    <x v="0"/>
    <n v="5.8"/>
    <n v="2700"/>
    <s v="Larry David"/>
    <s v="Larry David"/>
    <s v="Steven Weber"/>
    <s v="United States"/>
    <n v="0"/>
    <n v="123104"/>
    <s v="Castle Rock Entertainment"/>
    <n v="91"/>
  </r>
  <r>
    <x v="3"/>
    <x v="18"/>
    <s v="January 22, 1999 "/>
    <x v="11"/>
    <x v="0"/>
    <n v="7"/>
    <n v="7800"/>
    <s v="Brian Gibson"/>
    <s v="Dick Clement"/>
    <s v="Stephen Rea"/>
    <s v="United Kingdom"/>
    <n v="0"/>
    <n v="524864"/>
    <s v="Columbia Pictures"/>
    <n v="95"/>
  </r>
  <r>
    <x v="0"/>
    <x v="18"/>
    <s v="June 12, 1998 "/>
    <x v="0"/>
    <x v="0"/>
    <n v="6.3"/>
    <n v="1900"/>
    <s v="David Leland"/>
    <s v="Angela Huth"/>
    <s v="Catherine McCormack"/>
    <s v="United Kingdom"/>
    <n v="0"/>
    <n v="238497"/>
    <s v="Intermedia Films"/>
    <n v="111"/>
  </r>
  <r>
    <x v="6"/>
    <x v="18"/>
    <s v="October 7, 1998 "/>
    <x v="4"/>
    <x v="8"/>
    <n v="6.3"/>
    <n v="2100"/>
    <s v="Nicole Garcia"/>
    <s v="Jacques Fieschi"/>
    <s v="Catherine Deneuve"/>
    <s v="France"/>
    <n v="0"/>
    <n v="895788"/>
    <s v="Les Films Alain Sarde"/>
    <n v="117"/>
  </r>
  <r>
    <x v="0"/>
    <x v="18"/>
    <s v="May 8, 1998 "/>
    <x v="2"/>
    <x v="0"/>
    <n v="6.3"/>
    <n v="506"/>
    <s v="Rodney Gibbons"/>
    <s v="Mark Evan Schwartz"/>
    <s v="Kathleen Fee"/>
    <s v="Canada"/>
    <n v="0"/>
    <n v="104255"/>
    <s v="Allegro Films"/>
    <n v="98"/>
  </r>
  <r>
    <x v="3"/>
    <x v="18"/>
    <s v="October 9, 1998 "/>
    <x v="4"/>
    <x v="0"/>
    <n v="4.9000000000000004"/>
    <n v="19000"/>
    <s v="Stephen Herek"/>
    <s v="Tom Schulman"/>
    <s v="Eddie Murphy"/>
    <s v="United States"/>
    <n v="60000000"/>
    <n v="12069719"/>
    <s v="Caravan Pictures"/>
    <n v="114"/>
  </r>
  <r>
    <x v="3"/>
    <x v="18"/>
    <s v="August 21, 1998 "/>
    <x v="8"/>
    <x v="0"/>
    <n v="6.3"/>
    <n v="7800"/>
    <s v="Neil LaBute"/>
    <s v="Neil LaBute"/>
    <s v="Amy Brenneman"/>
    <s v="United States"/>
    <n v="5000000"/>
    <n v="4714658"/>
    <s v="Polygram Filmed Entertainment"/>
    <n v="100"/>
  </r>
  <r>
    <x v="3"/>
    <x v="18"/>
    <s v="January 30, 1998 "/>
    <x v="11"/>
    <x v="0"/>
    <n v="6.9"/>
    <n v="14000"/>
    <s v="Jake Kasdan"/>
    <s v="Jake Kasdan"/>
    <s v="Bill Pullman"/>
    <s v="United States"/>
    <n v="5000000"/>
    <n v="2087471"/>
    <s v="Castle Rock Entertainment"/>
    <n v="116"/>
  </r>
  <r>
    <x v="3"/>
    <x v="18"/>
    <s v="February 27, 1998 "/>
    <x v="6"/>
    <x v="0"/>
    <n v="5"/>
    <n v="5300"/>
    <s v="Todd Holland"/>
    <s v="Frank Parkin"/>
    <s v="Richard Dreyfuss"/>
    <s v="United States"/>
    <n v="0"/>
    <n v="7571115"/>
    <s v="Dreyfuss / James Productions"/>
    <n v="94"/>
  </r>
  <r>
    <x v="6"/>
    <x v="18"/>
    <s v="January 19, 2001 "/>
    <x v="11"/>
    <x v="13"/>
    <n v="4.7"/>
    <n v="2500"/>
    <s v="Tony Cinciripini"/>
    <s v="Tony Cinciripini"/>
    <s v="Rosanna Arquette"/>
    <s v="United States"/>
    <n v="6000000"/>
    <n v="11710"/>
    <s v="HK Film Corporation"/>
    <n v="95"/>
  </r>
  <r>
    <x v="3"/>
    <x v="18"/>
    <s v="April 17, 1998 "/>
    <x v="7"/>
    <x v="0"/>
    <n v="5.8"/>
    <n v="4500"/>
    <s v="Stephen Gyllenhaal"/>
    <s v="Jonah Raskin"/>
    <s v="Billy Bob Thornton"/>
    <s v="United States"/>
    <n v="0"/>
    <n v="77910"/>
    <s v="Lakeshore International"/>
    <n v="102"/>
  </r>
  <r>
    <x v="3"/>
    <x v="18"/>
    <s v="December 25, 1998 "/>
    <x v="3"/>
    <x v="0"/>
    <n v="5.9"/>
    <n v="9800"/>
    <s v="Anthony Drazan"/>
    <s v="David Rabe"/>
    <s v="Sean Penn"/>
    <s v="United States"/>
    <n v="15000000"/>
    <n v="1808004"/>
    <s v="FilmColony"/>
    <n v="122"/>
  </r>
  <r>
    <x v="3"/>
    <x v="18"/>
    <s v="November 25, 1998 "/>
    <x v="10"/>
    <x v="0"/>
    <n v="5.0999999999999996"/>
    <n v="8200"/>
    <s v="Dean Parisot"/>
    <s v="Vince Gilligan"/>
    <s v="Drew Barrymore"/>
    <s v="United States"/>
    <n v="35000000"/>
    <n v="10493366"/>
    <s v="Baltimore Pictures"/>
    <n v="91"/>
  </r>
  <r>
    <x v="0"/>
    <x v="18"/>
    <s v="February 1, 1998 "/>
    <x v="6"/>
    <x v="0"/>
    <n v="7"/>
    <n v="534"/>
    <s v="Joe Gayton"/>
    <s v="Joe Gayton"/>
    <s v="Samantha Mathis"/>
    <s v="United States"/>
    <n v="0"/>
    <m/>
    <s v="NEO Motion Pictures"/>
    <n v="83"/>
  </r>
  <r>
    <x v="2"/>
    <x v="19"/>
    <s v="March 31, 1999 "/>
    <x v="9"/>
    <x v="0"/>
    <n v="8.6999999999999993"/>
    <n v="1700000"/>
    <s v="Lana Wachowski"/>
    <s v="Lilly Wachowski"/>
    <s v="Keanu Reeves"/>
    <s v="United States"/>
    <n v="63000000"/>
    <n v="466364845"/>
    <s v="Warner Bros."/>
    <n v="136"/>
  </r>
  <r>
    <x v="0"/>
    <x v="19"/>
    <s v="October 15, 1999 "/>
    <x v="4"/>
    <x v="0"/>
    <n v="8.8000000000000007"/>
    <n v="1900000"/>
    <s v="David Fincher"/>
    <s v="Chuck Palahniuk"/>
    <s v="Brad Pitt"/>
    <s v="Germany"/>
    <n v="63000000"/>
    <n v="101209702"/>
    <s v="Fox 2000 Pictures"/>
    <n v="139"/>
  </r>
  <r>
    <x v="6"/>
    <x v="19"/>
    <s v="December 25, 1999 "/>
    <x v="3"/>
    <x v="0"/>
    <n v="7.4"/>
    <n v="189000"/>
    <s v="Anthony Minghella"/>
    <s v="Patricia Highsmith"/>
    <s v="Matt Damon"/>
    <s v="United States"/>
    <n v="40000000"/>
    <n v="128799509"/>
    <s v="Miramax"/>
    <n v="139"/>
  </r>
  <r>
    <x v="0"/>
    <x v="19"/>
    <s v="July 16, 1999 "/>
    <x v="1"/>
    <x v="0"/>
    <n v="7.4"/>
    <n v="313000"/>
    <s v="Stanley Kubrick"/>
    <s v="Stanley Kubrick"/>
    <s v="Tom Cruise"/>
    <s v="United Kingdom"/>
    <n v="65000000"/>
    <n v="162242684"/>
    <s v="Warner Bros."/>
    <n v="159"/>
  </r>
  <r>
    <x v="2"/>
    <x v="19"/>
    <s v="May 7, 1999 "/>
    <x v="2"/>
    <x v="0"/>
    <n v="7"/>
    <n v="401000"/>
    <s v="Stephen Sommers"/>
    <s v="Stephen Sommers"/>
    <s v="Brendan Fraser"/>
    <s v="United States"/>
    <n v="80000000"/>
    <n v="415933406"/>
    <s v="Universal Pictures"/>
    <n v="124"/>
  </r>
  <r>
    <x v="3"/>
    <x v="19"/>
    <s v="July 9, 1999 "/>
    <x v="1"/>
    <x v="0"/>
    <n v="7"/>
    <n v="385000"/>
    <s v="Paul Weitz"/>
    <s v="Adam Herz"/>
    <s v="Jason Biggs"/>
    <s v="United States"/>
    <n v="11000000"/>
    <n v="235483004"/>
    <s v="Universal Pictures"/>
    <n v="95"/>
  </r>
  <r>
    <x v="6"/>
    <x v="19"/>
    <s v="December 10, 1999 "/>
    <x v="3"/>
    <x v="0"/>
    <n v="8.6"/>
    <n v="1200000"/>
    <s v="Frank Darabont"/>
    <s v="Stephen King"/>
    <s v="Tom Hanks"/>
    <s v="United States"/>
    <n v="60000000"/>
    <n v="286801374"/>
    <s v="Castle Rock Entertainment"/>
    <n v="189"/>
  </r>
  <r>
    <x v="0"/>
    <x v="19"/>
    <s v="October 1, 1999 "/>
    <x v="4"/>
    <x v="0"/>
    <n v="8.3000000000000007"/>
    <n v="1100000"/>
    <s v="Sam Mendes"/>
    <s v="Alan Ball"/>
    <s v="Kevin Spacey"/>
    <s v="United States"/>
    <n v="15000000"/>
    <n v="356296601"/>
    <s v="Dreamworks Pictures"/>
    <n v="122"/>
  </r>
  <r>
    <x v="2"/>
    <x v="19"/>
    <s v="May 19, 1999 "/>
    <x v="2"/>
    <x v="0"/>
    <n v="6.5"/>
    <n v="748000"/>
    <s v="George Lucas"/>
    <s v="George Lucas"/>
    <s v="Ewan McGregor"/>
    <s v="United States"/>
    <n v="115000000"/>
    <n v="1027082707"/>
    <s v="Lucasfilm"/>
    <n v="136"/>
  </r>
  <r>
    <x v="3"/>
    <x v="19"/>
    <s v="March 31, 1999 "/>
    <x v="9"/>
    <x v="0"/>
    <n v="7.3"/>
    <n v="309000"/>
    <s v="Gil Junger"/>
    <s v="Karen McCullah"/>
    <s v="Heath Ledger"/>
    <s v="United States"/>
    <n v="30000000"/>
    <n v="53478579"/>
    <s v="Touchstone Pictures"/>
    <n v="97"/>
  </r>
  <r>
    <x v="0"/>
    <x v="19"/>
    <s v="August 6, 1999 "/>
    <x v="8"/>
    <x v="0"/>
    <n v="8.1"/>
    <n v="930000"/>
    <s v="M. Night Shyamalan"/>
    <s v="M. Night Shyamalan"/>
    <s v="Bruce Willis"/>
    <s v="United States"/>
    <n v="40000000"/>
    <n v="672806292"/>
    <s v="Hollywood Pictures"/>
    <n v="107"/>
  </r>
  <r>
    <x v="2"/>
    <x v="19"/>
    <s v="June 11, 1999 "/>
    <x v="0"/>
    <x v="0"/>
    <n v="6.6"/>
    <n v="221000"/>
    <s v="Jay Roach"/>
    <s v="Mike Myers"/>
    <s v="Mike Myers"/>
    <s v="United States"/>
    <n v="33000000"/>
    <n v="312016928"/>
    <s v="New Line Cinema"/>
    <n v="95"/>
  </r>
  <r>
    <x v="3"/>
    <x v="19"/>
    <s v="February 19, 1999 "/>
    <x v="6"/>
    <x v="0"/>
    <n v="7.7"/>
    <n v="248000"/>
    <s v="Mike Judge"/>
    <s v="Mike Judge"/>
    <s v="Ron Livingston"/>
    <s v="United States"/>
    <n v="10000000"/>
    <n v="10828256"/>
    <s v="Twentieth Century Fox"/>
    <n v="89"/>
  </r>
  <r>
    <x v="1"/>
    <x v="19"/>
    <s v="December 25, 1999 "/>
    <x v="3"/>
    <x v="0"/>
    <n v="7.3"/>
    <n v="155000"/>
    <s v="Dean Parisot"/>
    <s v="David Howard"/>
    <s v="Tim Allen"/>
    <s v="United States"/>
    <n v="45000000"/>
    <n v="90683916"/>
    <s v="Dreamworks Pictures"/>
    <n v="102"/>
  </r>
  <r>
    <x v="3"/>
    <x v="19"/>
    <s v="May 28, 1999 "/>
    <x v="2"/>
    <x v="0"/>
    <n v="7.1"/>
    <n v="286000"/>
    <s v="Roger Michell"/>
    <s v="Richard Curtis"/>
    <s v="Hugh Grant"/>
    <s v="United Kingdom"/>
    <n v="42000000"/>
    <n v="363889678"/>
    <s v="Polygram Filmed Entertainment"/>
    <n v="124"/>
  </r>
  <r>
    <x v="0"/>
    <x v="19"/>
    <s v="March 5, 1999 "/>
    <x v="9"/>
    <x v="0"/>
    <n v="6.8"/>
    <n v="183000"/>
    <s v="Roger Kumble"/>
    <s v="Choderlos de Laclos"/>
    <s v="Sarah Michelle Gellar"/>
    <s v="United States"/>
    <n v="10500000"/>
    <n v="76347426"/>
    <s v="Columbia Pictures"/>
    <n v="97"/>
  </r>
  <r>
    <x v="4"/>
    <x v="19"/>
    <s v="July 30, 1999 "/>
    <x v="1"/>
    <x v="0"/>
    <n v="6.5"/>
    <n v="239000"/>
    <s v="Daniel Myrick"/>
    <s v="Daniel Myrick"/>
    <s v="Heather Donahue"/>
    <s v="United States"/>
    <n v="60000"/>
    <n v="248639099"/>
    <s v="Haxan Films"/>
    <n v="81"/>
  </r>
  <r>
    <x v="0"/>
    <x v="19"/>
    <s v="May 19, 2000 "/>
    <x v="2"/>
    <x v="0"/>
    <n v="7.2"/>
    <n v="147000"/>
    <s v="Sofia Coppola"/>
    <s v="Jeffrey Eugenides"/>
    <s v="Kirsten Dunst"/>
    <s v="United States"/>
    <n v="9000000"/>
    <n v="10410044"/>
    <s v="American Zoetrope"/>
    <n v="97"/>
  </r>
  <r>
    <x v="0"/>
    <x v="19"/>
    <s v="January 7, 2000 "/>
    <x v="11"/>
    <x v="0"/>
    <n v="8"/>
    <n v="295000"/>
    <s v="Paul Thomas Anderson"/>
    <s v="Paul Thomas Anderson"/>
    <s v="Tom Cruise"/>
    <s v="United States"/>
    <n v="37000000"/>
    <n v="48451803"/>
    <s v="Ghoulardi Film Company"/>
    <n v="188"/>
  </r>
  <r>
    <x v="5"/>
    <x v="19"/>
    <s v="January 14, 2000 "/>
    <x v="11"/>
    <x v="0"/>
    <n v="7.3"/>
    <n v="169000"/>
    <s v="James Mangold"/>
    <s v="Susanna Kaysen"/>
    <s v="Winona Ryder"/>
    <s v="Germany"/>
    <n v="40000000"/>
    <n v="48350205"/>
    <s v="Columbia Pictures"/>
    <n v="127"/>
  </r>
  <r>
    <x v="1"/>
    <x v="19"/>
    <s v="December 17, 1999 "/>
    <x v="3"/>
    <x v="0"/>
    <n v="5.9"/>
    <n v="128000"/>
    <s v="Rob Minkoff"/>
    <s v="E.B. White"/>
    <s v="Michael J. Fox"/>
    <s v="Germany"/>
    <n v="133000000"/>
    <n v="300135367"/>
    <s v="Columbia Pictures"/>
    <n v="84"/>
  </r>
  <r>
    <x v="2"/>
    <x v="19"/>
    <s v="July 28, 1999 "/>
    <x v="1"/>
    <x v="0"/>
    <n v="5.9"/>
    <n v="127000"/>
    <s v="Renny Harlin"/>
    <s v="Duncan Kennedy"/>
    <s v="Thomas Jane"/>
    <s v="United States"/>
    <n v="60000000"/>
    <n v="164648142"/>
    <s v="Warner Bros."/>
    <n v="105"/>
  </r>
  <r>
    <x v="2"/>
    <x v="19"/>
    <s v="January 21, 2000 "/>
    <x v="11"/>
    <x v="9"/>
    <n v="7.8"/>
    <n v="230000"/>
    <s v="Troy Duffy"/>
    <s v="Troy Duffy"/>
    <s v="Willem Dafoe"/>
    <s v="United States"/>
    <n v="6000000"/>
    <n v="30471"/>
    <s v="Franchise Pictures"/>
    <n v="108"/>
  </r>
  <r>
    <x v="3"/>
    <x v="19"/>
    <s v="January 15, 1999 "/>
    <x v="11"/>
    <x v="0"/>
    <n v="6.5"/>
    <n v="43000"/>
    <s v="Brian Robbins"/>
    <s v="W. Peter Iliff"/>
    <s v="James Van Der Beek"/>
    <s v="United States"/>
    <n v="16000000"/>
    <n v="54294169"/>
    <s v="MTV Films"/>
    <n v="106"/>
  </r>
  <r>
    <x v="3"/>
    <x v="19"/>
    <s v="January 29, 1999 "/>
    <x v="11"/>
    <x v="0"/>
    <n v="5.9"/>
    <n v="86000"/>
    <s v="Robert Iscove"/>
    <s v="R. Lee Fleming Jr."/>
    <s v="Freddie Prinze Jr."/>
    <s v="United States"/>
    <n v="10000000"/>
    <n v="103166989"/>
    <s v="Miramax"/>
    <n v="95"/>
  </r>
  <r>
    <x v="7"/>
    <x v="19"/>
    <s v="November 19, 1999 "/>
    <x v="10"/>
    <x v="0"/>
    <n v="7.3"/>
    <n v="338000"/>
    <s v="Tim Burton"/>
    <s v="Washington Irving"/>
    <s v="Johnny Depp"/>
    <s v="United States"/>
    <n v="100000000"/>
    <n v="206071502"/>
    <s v="Paramount Pictures"/>
    <n v="105"/>
  </r>
  <r>
    <x v="2"/>
    <x v="19"/>
    <s v="July 16, 1999 "/>
    <x v="1"/>
    <x v="0"/>
    <n v="5.7"/>
    <n v="56000"/>
    <s v="Steve Miner"/>
    <s v="David E. Kelley"/>
    <s v="Bridget Fonda"/>
    <s v="United States"/>
    <n v="35000000"/>
    <n v="56870414"/>
    <s v="Fox 2000 Pictures"/>
    <n v="82"/>
  </r>
  <r>
    <x v="10"/>
    <x v="19"/>
    <s v="November 24, 1999 "/>
    <x v="10"/>
    <x v="0"/>
    <n v="7.9"/>
    <n v="540000"/>
    <s v="John Lasseter"/>
    <s v="John Lasseter"/>
    <s v="Tom Hanks"/>
    <s v="United States"/>
    <n v="90000000"/>
    <n v="497375381"/>
    <s v="Pixar Animation Studios"/>
    <n v="92"/>
  </r>
  <r>
    <x v="1"/>
    <x v="19"/>
    <s v="November 12, 1999 "/>
    <x v="10"/>
    <x v="0"/>
    <n v="7.3"/>
    <n v="210000"/>
    <s v="Kevin Smith"/>
    <s v="Kevin Smith"/>
    <s v="Ben Affleck"/>
    <s v="United States"/>
    <n v="10000000"/>
    <n v="31429330"/>
    <s v="View Askew Productions"/>
    <n v="130"/>
  </r>
  <r>
    <x v="10"/>
    <x v="19"/>
    <s v="June 18, 1999 "/>
    <x v="0"/>
    <x v="0"/>
    <n v="7.3"/>
    <n v="210000"/>
    <s v="Chris Buck"/>
    <s v="Tab Murphy"/>
    <s v="Tony Goldwyn"/>
    <s v="United States"/>
    <n v="130000000"/>
    <n v="448191819"/>
    <s v="Walt Disney Pictures"/>
    <n v="88"/>
  </r>
  <r>
    <x v="3"/>
    <x v="19"/>
    <s v="May 7, 1999 "/>
    <x v="2"/>
    <x v="0"/>
    <n v="7.2"/>
    <n v="92000"/>
    <s v="Alexander Payne"/>
    <s v="Tom Perrotta"/>
    <s v="Matthew Broderick"/>
    <s v="United States"/>
    <n v="25000000"/>
    <n v="14902041"/>
    <s v="Bona Fide Productions"/>
    <n v="103"/>
  </r>
  <r>
    <x v="3"/>
    <x v="19"/>
    <s v="December 3, 1999 "/>
    <x v="3"/>
    <x v="0"/>
    <n v="7.7"/>
    <n v="319000"/>
    <s v="Spike Jonze"/>
    <s v="Charlie Kaufman"/>
    <s v="John Cusack"/>
    <s v="United States"/>
    <n v="13000000"/>
    <n v="23106667"/>
    <s v="Astralwerks"/>
    <n v="113"/>
  </r>
  <r>
    <x v="10"/>
    <x v="19"/>
    <s v="August 6, 1999 "/>
    <x v="8"/>
    <x v="0"/>
    <n v="8"/>
    <n v="177000"/>
    <s v="Brad Bird"/>
    <s v="Tim McCanlies"/>
    <s v="Eli Marienthal"/>
    <s v="United States"/>
    <n v="70000000"/>
    <n v="23180087"/>
    <s v="Warner Bros."/>
    <n v="86"/>
  </r>
  <r>
    <x v="2"/>
    <x v="19"/>
    <s v="November 19, 1999 "/>
    <x v="10"/>
    <x v="0"/>
    <n v="6.4"/>
    <n v="191000"/>
    <s v="Michael Apted"/>
    <s v="Neal Purvis"/>
    <s v="Pierce Brosnan"/>
    <s v="United Kingdom"/>
    <n v="135000000"/>
    <n v="361832400"/>
    <s v="Danjaq"/>
    <n v="128"/>
  </r>
  <r>
    <x v="0"/>
    <x v="19"/>
    <s v="April 14, 1999 "/>
    <x v="7"/>
    <x v="8"/>
    <n v="5.3"/>
    <n v="10000"/>
    <s v="Catherine Breillat"/>
    <s v="Catherine Breillat"/>
    <s v="Caroline Ducey"/>
    <s v="France"/>
    <n v="0"/>
    <n v="1585642"/>
    <s v="Flach Film"/>
    <n v="84"/>
  </r>
  <r>
    <x v="2"/>
    <x v="19"/>
    <s v="August 6, 1999 "/>
    <x v="8"/>
    <x v="0"/>
    <n v="6.1"/>
    <n v="64000"/>
    <s v="Kinka Usher"/>
    <s v="Neil Cuthbert"/>
    <s v="Ben Stiller"/>
    <s v="United States"/>
    <n v="68000000"/>
    <n v="33461011"/>
    <s v="Universal Pictures"/>
    <n v="121"/>
  </r>
  <r>
    <x v="2"/>
    <x v="19"/>
    <s v="June 30, 1999 "/>
    <x v="0"/>
    <x v="0"/>
    <n v="4.9000000000000004"/>
    <n v="155000"/>
    <s v="Barry Sonnenfeld"/>
    <s v="Jim Thomas"/>
    <s v="Will Smith"/>
    <s v="United States"/>
    <n v="170000000"/>
    <n v="222104681"/>
    <s v="Peters Entertainment"/>
    <n v="106"/>
  </r>
  <r>
    <x v="3"/>
    <x v="19"/>
    <s v="June 25, 1999 "/>
    <x v="0"/>
    <x v="0"/>
    <n v="6.4"/>
    <n v="205000"/>
    <s v="Dennis Dugan"/>
    <s v="Steve Franks"/>
    <s v="Adam Sandler"/>
    <s v="United States"/>
    <n v="34200000"/>
    <n v="234801895"/>
    <s v="Jack Giarraputo Productions"/>
    <n v="93"/>
  </r>
  <r>
    <x v="16"/>
    <x v="19"/>
    <s v="March 10, 2000 "/>
    <x v="9"/>
    <x v="0"/>
    <n v="6.7"/>
    <n v="172000"/>
    <s v="Roman Polanski"/>
    <s v="Arturo Pérez-Reverte"/>
    <s v="Johnny Depp"/>
    <s v="France"/>
    <n v="38000000"/>
    <n v="58401898"/>
    <s v="Artisan Entertainment"/>
    <n v="133"/>
  </r>
  <r>
    <x v="6"/>
    <x v="19"/>
    <s v="September 24, 1999 "/>
    <x v="5"/>
    <x v="0"/>
    <n v="6.5"/>
    <n v="78000"/>
    <s v="Bruce Beresford"/>
    <s v="David Weisberg"/>
    <s v="Ashley Judd"/>
    <s v="United States"/>
    <n v="70000000"/>
    <n v="177841558"/>
    <s v="Paramount Pictures"/>
    <n v="105"/>
  </r>
  <r>
    <x v="5"/>
    <x v="19"/>
    <s v="November 5, 1999 "/>
    <x v="10"/>
    <x v="0"/>
    <n v="7.8"/>
    <n v="163000"/>
    <s v="Michael Mann"/>
    <s v="Marie Brenner"/>
    <s v="Russell Crowe"/>
    <s v="United States"/>
    <n v="90000000"/>
    <n v="60289912"/>
    <s v="Touchstone Pictures"/>
    <n v="157"/>
  </r>
  <r>
    <x v="3"/>
    <x v="19"/>
    <s v="December 10, 1999 "/>
    <x v="3"/>
    <x v="0"/>
    <n v="5.7"/>
    <n v="72000"/>
    <s v="Mike Mitchell"/>
    <s v="Harris Goldberg"/>
    <s v="Rob Schneider"/>
    <s v="United States"/>
    <n v="17000000"/>
    <n v="92938755"/>
    <s v="Happy Madison Productions"/>
    <n v="88"/>
  </r>
  <r>
    <x v="2"/>
    <x v="19"/>
    <s v="August 27, 1999 "/>
    <x v="8"/>
    <x v="0"/>
    <n v="6.6"/>
    <n v="119000"/>
    <s v="John McTiernan"/>
    <s v="Michael Crichton"/>
    <s v="Antonio Banderas"/>
    <s v="United States"/>
    <n v="160000000"/>
    <n v="61698899"/>
    <s v="Touchstone Pictures"/>
    <n v="102"/>
  </r>
  <r>
    <x v="3"/>
    <x v="19"/>
    <s v="April 16, 1999 "/>
    <x v="7"/>
    <x v="0"/>
    <n v="6.8"/>
    <n v="47000"/>
    <s v="Ted Demme"/>
    <s v="Robert Ramsey"/>
    <s v="Eddie Murphy"/>
    <s v="United States"/>
    <n v="80000000"/>
    <n v="73475268"/>
    <s v="Imagine Entertainment"/>
    <n v="108"/>
  </r>
  <r>
    <x v="2"/>
    <x v="19"/>
    <s v="November 24, 1999 "/>
    <x v="10"/>
    <x v="0"/>
    <n v="5.8"/>
    <n v="107000"/>
    <s v="Peter Hyams"/>
    <s v="Andrew W. Marlowe"/>
    <s v="Arnold Schwarzenegger"/>
    <s v="United States"/>
    <n v="100000000"/>
    <n v="211989043"/>
    <s v="Beacon Communications"/>
    <n v="122"/>
  </r>
  <r>
    <x v="6"/>
    <x v="19"/>
    <s v="August 6, 1999 "/>
    <x v="8"/>
    <x v="0"/>
    <n v="6.9"/>
    <n v="89000"/>
    <s v="John McTiernan"/>
    <s v="Alan Trustman"/>
    <s v="Pierce Brosnan"/>
    <s v="United States"/>
    <n v="48000000"/>
    <n v="124305181"/>
    <s v="United Artists"/>
    <n v="113"/>
  </r>
  <r>
    <x v="3"/>
    <x v="19"/>
    <s v="July 23, 1999 "/>
    <x v="1"/>
    <x v="0"/>
    <n v="6.6"/>
    <n v="34000"/>
    <s v="Michael Patrick Jann"/>
    <s v="Lona Williams"/>
    <s v="Kirsten Dunst"/>
    <s v="Germany"/>
    <n v="15000000"/>
    <n v="10571408"/>
    <s v="New Line Cinema"/>
    <n v="97"/>
  </r>
  <r>
    <x v="5"/>
    <x v="19"/>
    <s v="March 31, 2000 "/>
    <x v="9"/>
    <x v="0"/>
    <n v="7.5"/>
    <n v="94000"/>
    <s v="Kimberly Peirce"/>
    <s v="Kimberly Peirce"/>
    <s v="Hilary Swank"/>
    <s v="United States"/>
    <n v="2000000"/>
    <n v="11540607"/>
    <s v="Fox Searchlight Pictures"/>
    <n v="118"/>
  </r>
  <r>
    <x v="6"/>
    <x v="19"/>
    <s v="February 26, 1999 "/>
    <x v="6"/>
    <x v="0"/>
    <n v="6.5"/>
    <n v="127000"/>
    <s v="Joel Schumacher"/>
    <s v="Andrew Kevin Walker"/>
    <s v="Nicolas Cage"/>
    <s v="Germany"/>
    <n v="40000000"/>
    <n v="96618699"/>
    <s v="Columbia Pictures"/>
    <n v="123"/>
  </r>
  <r>
    <x v="6"/>
    <x v="19"/>
    <s v="October 29, 1999 "/>
    <x v="4"/>
    <x v="0"/>
    <n v="5.6"/>
    <n v="54000"/>
    <s v="William Malone"/>
    <s v="Robb White"/>
    <s v="Geoffrey Rush"/>
    <s v="United States"/>
    <n v="37000000"/>
    <n v="42593455"/>
    <s v="Dark Castle Entertainment"/>
    <n v="93"/>
  </r>
  <r>
    <x v="3"/>
    <x v="19"/>
    <s v="August 11, 2000 "/>
    <x v="8"/>
    <x v="0"/>
    <n v="6.7"/>
    <n v="29000"/>
    <s v="Jamie Babbit"/>
    <s v="Brian Peterson"/>
    <s v="Natasha Lyonne"/>
    <s v="United States"/>
    <n v="1200000"/>
    <n v="2595216"/>
    <s v="Cheerleader LLC"/>
    <n v="85"/>
  </r>
  <r>
    <x v="3"/>
    <x v="19"/>
    <s v="April 9, 1999 "/>
    <x v="7"/>
    <x v="0"/>
    <n v="6.1"/>
    <n v="85000"/>
    <s v="Raja Gosnell"/>
    <s v="Abby Kohn"/>
    <s v="Drew Barrymore"/>
    <s v="United States"/>
    <n v="25000000"/>
    <n v="84565230"/>
    <s v="Fox 2000 Pictures"/>
    <n v="107"/>
  </r>
  <r>
    <x v="3"/>
    <x v="19"/>
    <s v="February 19, 1999 "/>
    <x v="6"/>
    <x v="0"/>
    <n v="5.6"/>
    <n v="25000"/>
    <s v="Darren Stein"/>
    <s v="Darren Stein"/>
    <s v="Rose McGowan"/>
    <s v="United States"/>
    <n v="3500000"/>
    <n v="3117085"/>
    <s v="Crossroads Films"/>
    <n v="87"/>
  </r>
  <r>
    <x v="6"/>
    <x v="19"/>
    <s v="November 5, 1999 "/>
    <x v="10"/>
    <x v="0"/>
    <n v="6.7"/>
    <n v="159000"/>
    <s v="Phillip Noyce"/>
    <s v="Jeffery Deaver"/>
    <s v="Denzel Washington"/>
    <s v="United States"/>
    <n v="73000000"/>
    <n v="151493655"/>
    <s v="Columbia Pictures"/>
    <n v="118"/>
  </r>
  <r>
    <x v="0"/>
    <x v="19"/>
    <s v="December 22, 1999 "/>
    <x v="3"/>
    <x v="0"/>
    <n v="6.9"/>
    <n v="114000"/>
    <s v="Oliver Stone"/>
    <s v="Daniel Pyne"/>
    <s v="Al Pacino"/>
    <s v="United States"/>
    <n v="55000000"/>
    <n v="100230832"/>
    <s v="Warner Bros."/>
    <n v="162"/>
  </r>
  <r>
    <x v="0"/>
    <x v="19"/>
    <s v="April 23, 1999 "/>
    <x v="7"/>
    <x v="0"/>
    <n v="6.6"/>
    <n v="8100"/>
    <s v="Tony Goldwyn"/>
    <s v="Pamela Gray"/>
    <s v="Diane Lane"/>
    <s v="United States"/>
    <n v="14000000"/>
    <n v="4750660"/>
    <s v="Miramax"/>
    <n v="107"/>
  </r>
  <r>
    <x v="6"/>
    <x v="19"/>
    <s v="July 2, 1999 "/>
    <x v="1"/>
    <x v="0"/>
    <n v="6.7"/>
    <n v="37000"/>
    <s v="Spike Lee"/>
    <s v="Spike Lee"/>
    <s v="John Leguizamo"/>
    <s v="United States"/>
    <n v="22000000"/>
    <n v="19288130"/>
    <s v="Touchstone Pictures"/>
    <n v="142"/>
  </r>
  <r>
    <x v="0"/>
    <x v="19"/>
    <s v="January 7, 2000 "/>
    <x v="11"/>
    <x v="0"/>
    <n v="7.4"/>
    <n v="95000"/>
    <s v="Lasse Hallström"/>
    <s v="John Irving"/>
    <s v="Tobey Maguire"/>
    <s v="United States"/>
    <n v="24000000"/>
    <n v="88545092"/>
    <s v="FilmColony"/>
    <n v="126"/>
  </r>
  <r>
    <x v="5"/>
    <x v="19"/>
    <s v="February 19, 1999 "/>
    <x v="6"/>
    <x v="0"/>
    <n v="7.8"/>
    <n v="85000"/>
    <s v="Joe Johnston"/>
    <s v="Homer H. Hickam Jr."/>
    <s v="Jake Gyllenhaal"/>
    <s v="United States"/>
    <n v="25000000"/>
    <n v="34698753"/>
    <s v="Universal Pictures"/>
    <n v="108"/>
  </r>
  <r>
    <x v="7"/>
    <x v="19"/>
    <s v="July 23, 1999 "/>
    <x v="1"/>
    <x v="0"/>
    <n v="5"/>
    <n v="73000"/>
    <s v="Jan de Bont"/>
    <s v="David Self"/>
    <s v="Liam Neeson"/>
    <s v="United States"/>
    <n v="80000000"/>
    <n v="177311151"/>
    <s v="Dreamworks Pictures"/>
    <n v="113"/>
  </r>
  <r>
    <x v="4"/>
    <x v="19"/>
    <s v="April 23, 1999 "/>
    <x v="7"/>
    <x v="0"/>
    <n v="6.8"/>
    <n v="96000"/>
    <s v="David Cronenberg"/>
    <s v="David Cronenberg"/>
    <s v="Jude Law"/>
    <s v="United Kingdom"/>
    <n v="15000000"/>
    <n v="2856712"/>
    <s v="Dimension Films"/>
    <n v="97"/>
  </r>
  <r>
    <x v="0"/>
    <x v="19"/>
    <s v="September 17, 1999 "/>
    <x v="5"/>
    <x v="0"/>
    <n v="6.6"/>
    <n v="33000"/>
    <s v="Sam Raimi"/>
    <s v="Michael Shaara"/>
    <s v="Kevin Costner"/>
    <s v="United States"/>
    <n v="80000000"/>
    <n v="46112640"/>
    <s v="Universal Pictures"/>
    <n v="137"/>
  </r>
  <r>
    <x v="0"/>
    <x v="19"/>
    <s v="October 22, 1999 "/>
    <x v="4"/>
    <x v="0"/>
    <n v="6.8"/>
    <n v="65000"/>
    <s v="Martin Scorsese"/>
    <s v="Joe Connelly"/>
    <s v="Nicolas Cage"/>
    <s v="United States"/>
    <n v="55000000"/>
    <n v="16797191"/>
    <s v="De Fina-Cappa"/>
    <n v="121"/>
  </r>
  <r>
    <x v="2"/>
    <x v="19"/>
    <s v="October 1, 1999 "/>
    <x v="4"/>
    <x v="0"/>
    <n v="7.1"/>
    <n v="163000"/>
    <s v="David O. Russell"/>
    <s v="John Ridley"/>
    <s v="George Clooney"/>
    <s v="United States"/>
    <n v="75000000"/>
    <n v="107752036"/>
    <s v="Warner Bros."/>
    <n v="114"/>
  </r>
  <r>
    <x v="3"/>
    <x v="19"/>
    <s v="April 9, 1999 "/>
    <x v="7"/>
    <x v="0"/>
    <n v="7.2"/>
    <n v="68000"/>
    <s v="Doug Liman"/>
    <s v="John August"/>
    <s v="Sarah Polley"/>
    <s v="United States"/>
    <n v="20000000"/>
    <n v="28451622"/>
    <s v="Columbia Pictures"/>
    <n v="102"/>
  </r>
  <r>
    <x v="2"/>
    <x v="19"/>
    <s v="February 5, 1999 "/>
    <x v="6"/>
    <x v="0"/>
    <n v="7.1"/>
    <n v="133000"/>
    <s v="Brian Helgeland"/>
    <s v="Donald E. Westlake"/>
    <s v="Mel Gibson"/>
    <s v="United States"/>
    <n v="90000000"/>
    <n v="161626121"/>
    <s v="Icon Entertainment International"/>
    <n v="100"/>
  </r>
  <r>
    <x v="10"/>
    <x v="19"/>
    <s v="June 30, 1999 "/>
    <x v="0"/>
    <x v="0"/>
    <n v="7.7"/>
    <n v="195000"/>
    <s v="Trey Parker"/>
    <s v="Trey Parker"/>
    <s v="Trey Parker"/>
    <s v="United States"/>
    <n v="21000000"/>
    <n v="83137603"/>
    <s v="Scott Rudin Productions"/>
    <n v="81"/>
  </r>
  <r>
    <x v="5"/>
    <x v="19"/>
    <s v="November 3, 1999 "/>
    <x v="10"/>
    <x v="8"/>
    <n v="8"/>
    <n v="84000"/>
    <s v="David Lynch"/>
    <s v="John Roach"/>
    <s v="Richard Farnsworth"/>
    <s v="France"/>
    <n v="10000000"/>
    <n v="6416569"/>
    <s v="Asymmetrical Productions"/>
    <n v="112"/>
  </r>
  <r>
    <x v="3"/>
    <x v="19"/>
    <s v="April 30, 1999 "/>
    <x v="7"/>
    <x v="0"/>
    <n v="6.2"/>
    <n v="41000"/>
    <s v="Rodman Flender"/>
    <s v="Terri Hughes Burton"/>
    <s v="Devon Sawa"/>
    <s v="United States"/>
    <n v="25000000"/>
    <n v="4152230"/>
    <s v="Columbia Pictures"/>
    <n v="92"/>
  </r>
  <r>
    <x v="3"/>
    <x v="19"/>
    <s v="August 13, 1999 "/>
    <x v="8"/>
    <x v="0"/>
    <n v="6.4"/>
    <n v="68000"/>
    <s v="Frank Oz"/>
    <s v="Steve Martin"/>
    <s v="Steve Martin"/>
    <s v="United States"/>
    <n v="55000000"/>
    <n v="98625775"/>
    <s v="Universal Pictures"/>
    <n v="97"/>
  </r>
  <r>
    <x v="3"/>
    <x v="19"/>
    <s v="August 13, 1999 "/>
    <x v="8"/>
    <x v="0"/>
    <n v="6.9"/>
    <n v="36000"/>
    <s v="Adam Rifkin"/>
    <s v="Carl V. Dupré"/>
    <s v="Edward Furlong"/>
    <s v="United States"/>
    <n v="34000000"/>
    <n v="4217115"/>
    <s v="New Line Cinema"/>
    <n v="95"/>
  </r>
  <r>
    <x v="6"/>
    <x v="19"/>
    <s v="June 18, 1999 "/>
    <x v="0"/>
    <x v="0"/>
    <n v="6.4"/>
    <n v="55000"/>
    <s v="Simon West"/>
    <s v="Nelson DeMille"/>
    <s v="John Travolta"/>
    <s v="United States"/>
    <n v="95000000"/>
    <n v="149705852"/>
    <s v="Paramount Pictures"/>
    <n v="116"/>
  </r>
  <r>
    <x v="1"/>
    <x v="19"/>
    <s v="November 12, 1999 "/>
    <x v="10"/>
    <x v="0"/>
    <n v="6.4"/>
    <n v="65000"/>
    <s v="Luc Besson"/>
    <s v="Andrew Birkin"/>
    <s v="Milla Jovovich"/>
    <s v="France"/>
    <n v="85000000"/>
    <n v="66976317"/>
    <s v="Columbia Pictures"/>
    <n v="148"/>
  </r>
  <r>
    <x v="5"/>
    <x v="19"/>
    <s v="December 22, 1999 "/>
    <x v="3"/>
    <x v="0"/>
    <n v="7.4"/>
    <n v="126000"/>
    <s v="Milos Forman"/>
    <s v="Scott Alexander"/>
    <s v="Jim Carrey"/>
    <s v="United Kingdom"/>
    <n v="82000000"/>
    <n v="47434430"/>
    <s v="Universal Pictures"/>
    <n v="118"/>
  </r>
  <r>
    <x v="0"/>
    <x v="19"/>
    <s v="November 12, 1999 "/>
    <x v="10"/>
    <x v="6"/>
    <n v="7.5"/>
    <n v="9200"/>
    <s v="Lynne Ramsay"/>
    <s v="Lynne Ramsay"/>
    <s v="Tommy Flanagan"/>
    <s v="United Kingdom"/>
    <n v="30000"/>
    <n v="217244"/>
    <s v="Pathé Pictures International"/>
    <n v="94"/>
  </r>
  <r>
    <x v="1"/>
    <x v="19"/>
    <s v="March 19, 1999 "/>
    <x v="9"/>
    <x v="0"/>
    <n v="7"/>
    <n v="38000"/>
    <s v="Antonia Bird"/>
    <s v="Ted Griffin"/>
    <s v="Guy Pearce"/>
    <s v="United Kingdom"/>
    <n v="12000000"/>
    <n v="2062405"/>
    <s v="ETIC Films"/>
    <n v="101"/>
  </r>
  <r>
    <x v="2"/>
    <x v="19"/>
    <s v="April 30, 1999 "/>
    <x v="7"/>
    <x v="0"/>
    <n v="6.3"/>
    <n v="110000"/>
    <s v="Jon Amiel"/>
    <s v="Ronald Bass"/>
    <s v="Sean Connery"/>
    <s v="United States"/>
    <n v="66000000"/>
    <n v="212404396"/>
    <s v="Twentieth Century Fox"/>
    <n v="113"/>
  </r>
  <r>
    <x v="3"/>
    <x v="19"/>
    <s v="December 25, 1999 "/>
    <x v="3"/>
    <x v="0"/>
    <n v="7.1"/>
    <n v="23000"/>
    <s v="Patricia Rozema"/>
    <s v="Jane Austen"/>
    <s v="Frances O'Connor"/>
    <s v="United Kingdom"/>
    <n v="0"/>
    <n v="4775847"/>
    <s v="Arts Council of England"/>
    <n v="112"/>
  </r>
  <r>
    <x v="4"/>
    <x v="19"/>
    <s v="September 10, 1999 "/>
    <x v="5"/>
    <x v="0"/>
    <n v="7"/>
    <n v="77000"/>
    <s v="David Koepp"/>
    <s v="Richard Matheson"/>
    <s v="Kevin Bacon"/>
    <s v="United States"/>
    <n v="12000000"/>
    <n v="21142914"/>
    <s v="Artisan Entertainment"/>
    <n v="99"/>
  </r>
  <r>
    <x v="0"/>
    <x v="19"/>
    <s v="October 9, 1999 "/>
    <x v="4"/>
    <x v="2"/>
    <n v="5.8"/>
    <n v="4600"/>
    <s v="Leos Carax"/>
    <s v="Leos Carax"/>
    <s v="Guillaume Depardieu"/>
    <s v="France"/>
    <n v="0"/>
    <m/>
    <s v="ARD Degeto Film"/>
    <n v="134"/>
  </r>
  <r>
    <x v="2"/>
    <x v="19"/>
    <s v="March 24, 2000 "/>
    <x v="9"/>
    <x v="0"/>
    <n v="7.5"/>
    <n v="86000"/>
    <s v="Jim Jarmusch"/>
    <s v="Jim Jarmusch"/>
    <s v="Forest Whitaker"/>
    <s v="France"/>
    <n v="0"/>
    <n v="9380473"/>
    <s v="Pandora Filmproduktion"/>
    <n v="116"/>
  </r>
  <r>
    <x v="3"/>
    <x v="19"/>
    <s v="August 20, 1999 "/>
    <x v="8"/>
    <x v="0"/>
    <n v="5.3"/>
    <n v="20000"/>
    <s v="Kevin Williamson"/>
    <s v="Kevin Williamson"/>
    <s v="Helen Mirren"/>
    <s v="United States"/>
    <n v="13000000"/>
    <n v="8951935"/>
    <s v="Miramax"/>
    <n v="96"/>
  </r>
  <r>
    <x v="3"/>
    <x v="19"/>
    <s v="December 17, 1999 "/>
    <x v="3"/>
    <x v="0"/>
    <n v="6.9"/>
    <n v="112000"/>
    <s v="Chris Columbus"/>
    <s v="Isaac Asimov"/>
    <s v="Robin Williams"/>
    <s v="United States"/>
    <n v="100000000"/>
    <n v="87423861"/>
    <s v="1492 Pictures"/>
    <n v="132"/>
  </r>
  <r>
    <x v="3"/>
    <x v="19"/>
    <s v="July 30, 1999 "/>
    <x v="1"/>
    <x v="0"/>
    <n v="5.6"/>
    <n v="95000"/>
    <s v="Garry Marshall"/>
    <s v="Josann McGibbon"/>
    <s v="Julia Roberts"/>
    <s v="United States"/>
    <n v="70000000"/>
    <n v="309460292"/>
    <s v="Paramount Pictures"/>
    <n v="116"/>
  </r>
  <r>
    <x v="16"/>
    <x v="19"/>
    <s v="May 28, 1999 "/>
    <x v="2"/>
    <x v="0"/>
    <n v="7.1"/>
    <n v="69000"/>
    <s v="Josef Rusnak"/>
    <s v="Daniel F. Galouye"/>
    <s v="Craig Bierko"/>
    <s v="United States"/>
    <n v="16000000"/>
    <n v="18564088"/>
    <s v="Columbia Pictures"/>
    <n v="100"/>
  </r>
  <r>
    <x v="2"/>
    <x v="19"/>
    <s v="July 23, 1999 "/>
    <x v="1"/>
    <x v="0"/>
    <n v="4.2"/>
    <n v="46000"/>
    <s v="David Kellogg"/>
    <s v="Andy Heyward"/>
    <s v="Matthew Broderick"/>
    <s v="United States"/>
    <n v="90000000"/>
    <n v="134403112"/>
    <s v="Walt Disney Pictures"/>
    <n v="78"/>
  </r>
  <r>
    <x v="2"/>
    <x v="19"/>
    <s v="July 9, 1999 "/>
    <x v="1"/>
    <x v="0"/>
    <n v="7.2"/>
    <n v="83000"/>
    <s v="Mark Pellington"/>
    <s v="Ehren Kruger"/>
    <s v="Jeff Bridges"/>
    <s v="United States"/>
    <n v="31000000"/>
    <n v="41067311"/>
    <s v="Screen Gems"/>
    <n v="117"/>
  </r>
  <r>
    <x v="5"/>
    <x v="19"/>
    <s v="January 14, 2000 "/>
    <x v="11"/>
    <x v="0"/>
    <n v="7.6"/>
    <n v="93000"/>
    <s v="Norman Jewison"/>
    <s v="Rubin 'Hurricane' Carter"/>
    <s v="Denzel Washington"/>
    <s v="United States"/>
    <n v="50000000"/>
    <n v="73956241"/>
    <s v="Azoff Entertainment"/>
    <n v="146"/>
  </r>
  <r>
    <x v="0"/>
    <x v="19"/>
    <s v="March 31, 2000 "/>
    <x v="9"/>
    <x v="0"/>
    <n v="7.9"/>
    <n v="91000"/>
    <s v="Pedro Almodóvar"/>
    <s v="Pedro Almodóvar"/>
    <s v="Cecilia Roth"/>
    <s v="Spain"/>
    <n v="0"/>
    <n v="67952969"/>
    <s v="El Deseo"/>
    <n v="101"/>
  </r>
  <r>
    <x v="3"/>
    <x v="19"/>
    <s v="October 1, 1999 "/>
    <x v="4"/>
    <x v="0"/>
    <n v="5.8"/>
    <n v="19000"/>
    <s v="John Schultz"/>
    <s v="Todd Strasser"/>
    <s v="Melissa Joan Hart"/>
    <s v="United States"/>
    <n v="8500000"/>
    <n v="22593409"/>
    <s v="Twentieth Century Fox"/>
    <n v="91"/>
  </r>
  <r>
    <x v="2"/>
    <x v="19"/>
    <s v="September 17, 1999 "/>
    <x v="5"/>
    <x v="0"/>
    <n v="6.3"/>
    <n v="77000"/>
    <s v="Les Mayfield"/>
    <s v="Michael Berry"/>
    <s v="Martin Lawrence"/>
    <s v="Germany"/>
    <n v="65000000"/>
    <n v="117758500"/>
    <s v="Columbia Pictures"/>
    <n v="93"/>
  </r>
  <r>
    <x v="6"/>
    <x v="19"/>
    <s v="August 4, 1999 "/>
    <x v="8"/>
    <x v="8"/>
    <n v="7"/>
    <n v="31000"/>
    <s v="Steven Soderbergh"/>
    <s v="Lem Dobbs"/>
    <s v="Terence Stamp"/>
    <s v="United States"/>
    <n v="10000000"/>
    <n v="3325736"/>
    <s v="Artisan Entertainment"/>
    <n v="89"/>
  </r>
  <r>
    <x v="0"/>
    <x v="19"/>
    <s v="February 12, 1999 "/>
    <x v="6"/>
    <x v="0"/>
    <n v="6.2"/>
    <n v="37000"/>
    <s v="Luis Mandoki"/>
    <s v="Nicholas Sparks"/>
    <s v="Kevin Costner"/>
    <s v="United States"/>
    <n v="80000000"/>
    <n v="118880016"/>
    <s v="Warner Bros."/>
    <n v="126"/>
  </r>
  <r>
    <x v="4"/>
    <x v="19"/>
    <s v="September 10, 1999 "/>
    <x v="5"/>
    <x v="0"/>
    <n v="6.2"/>
    <n v="66000"/>
    <s v="Rupert Wainwright"/>
    <s v="Tom Lazarus"/>
    <s v="Patricia Arquette"/>
    <s v="United States"/>
    <n v="29000000"/>
    <n v="89446268"/>
    <s v="Metro-Goldwyn-Mayer (MGM)"/>
    <n v="103"/>
  </r>
  <r>
    <x v="3"/>
    <x v="19"/>
    <s v="May 14, 1999 "/>
    <x v="2"/>
    <x v="0"/>
    <n v="6.4"/>
    <n v="25000"/>
    <s v="Michael Hoffman"/>
    <s v="William Shakespeare"/>
    <s v="Kevin Kline"/>
    <s v="United Kingdom"/>
    <n v="11000000"/>
    <n v="16071990"/>
    <s v="Fox Searchlight Pictures"/>
    <n v="116"/>
  </r>
  <r>
    <x v="3"/>
    <x v="19"/>
    <s v="February 26, 1999 "/>
    <x v="6"/>
    <x v="0"/>
    <n v="6.5"/>
    <n v="12000"/>
    <s v="Garry Marshall"/>
    <s v="Alexandra Rose"/>
    <s v="Juliette Lewis"/>
    <s v="United States"/>
    <n v="35000000"/>
    <n v="27807627"/>
    <s v="Mandeville Films"/>
    <n v="129"/>
  </r>
  <r>
    <x v="3"/>
    <x v="19"/>
    <s v="March 5, 1999 "/>
    <x v="9"/>
    <x v="0"/>
    <n v="6.7"/>
    <n v="148000"/>
    <s v="Harold Ramis"/>
    <s v="Kenneth Lonergan"/>
    <s v="Robert De Niro"/>
    <s v="United States"/>
    <n v="80000000"/>
    <n v="176885658"/>
    <s v="Village Roadshow Pictures"/>
    <n v="103"/>
  </r>
  <r>
    <x v="3"/>
    <x v="19"/>
    <s v="May 5, 2000 "/>
    <x v="2"/>
    <x v="0"/>
    <n v="7.1"/>
    <n v="24000"/>
    <s v="Justin Kerrigan"/>
    <s v="Justin Kerrigan"/>
    <s v="John Simm"/>
    <s v="United Kingdom"/>
    <n v="0"/>
    <n v="104257"/>
    <s v="Irish Screen"/>
    <n v="99"/>
  </r>
  <r>
    <x v="0"/>
    <x v="19"/>
    <s v="August 13, 1999 "/>
    <x v="8"/>
    <x v="0"/>
    <n v="6.5"/>
    <n v="22000"/>
    <s v="Jonathan Kaplan"/>
    <s v="Adam Fields"/>
    <s v="Claire Danes"/>
    <s v="United States"/>
    <n v="25000000"/>
    <n v="10115013"/>
    <s v="Fox 2000 Pictures"/>
    <n v="100"/>
  </r>
  <r>
    <x v="3"/>
    <x v="19"/>
    <s v="February 18, 2000 "/>
    <x v="6"/>
    <x v="0"/>
    <n v="5.9"/>
    <n v="14000"/>
    <s v="Jane Campion"/>
    <s v="Anna Campion"/>
    <s v="Kate Winslet"/>
    <s v="United States"/>
    <n v="0"/>
    <n v="1765545"/>
    <s v="India Take One Productions"/>
    <n v="115"/>
  </r>
  <r>
    <x v="2"/>
    <x v="19"/>
    <s v="January 15, 1999 "/>
    <x v="11"/>
    <x v="0"/>
    <n v="5"/>
    <n v="27000"/>
    <s v="John Bruno"/>
    <s v="Chuck Pfarrer"/>
    <s v="Jamie Lee Curtis"/>
    <s v="United States"/>
    <n v="75000000"/>
    <n v="30657854"/>
    <s v="Mutual Film Company"/>
    <n v="99"/>
  </r>
  <r>
    <x v="3"/>
    <x v="19"/>
    <s v="October 8, 1999 "/>
    <x v="4"/>
    <x v="0"/>
    <n v="5.0999999999999996"/>
    <n v="18000"/>
    <s v="Bruce McCulloch"/>
    <s v="Molly Shannon"/>
    <s v="Molly Shannon"/>
    <s v="United States"/>
    <n v="34000000"/>
    <n v="30636478"/>
    <s v="Broadway Pictures"/>
    <n v="81"/>
  </r>
  <r>
    <x v="3"/>
    <x v="19"/>
    <s v="October 22, 1999 "/>
    <x v="4"/>
    <x v="0"/>
    <n v="6.8"/>
    <n v="9700"/>
    <s v="Malcolm D. Lee"/>
    <s v="Malcolm D. Lee"/>
    <s v="Taye Diggs"/>
    <s v="United States"/>
    <n v="9000000"/>
    <n v="34573780"/>
    <s v="40 Acres &amp; A Mule Filmworks"/>
    <n v="120"/>
  </r>
  <r>
    <x v="3"/>
    <x v="19"/>
    <s v="August 4, 1999 "/>
    <x v="8"/>
    <x v="0"/>
    <n v="6.2"/>
    <n v="19000"/>
    <s v="Andrew Fleming"/>
    <s v="Andrew Fleming"/>
    <s v="Kirsten Dunst"/>
    <s v="United States"/>
    <n v="13000000"/>
    <n v="6262878"/>
    <s v="Canal+ Droits Audiovisuels"/>
    <n v="94"/>
  </r>
  <r>
    <x v="0"/>
    <x v="19"/>
    <s v="June 11, 1999 "/>
    <x v="0"/>
    <x v="13"/>
    <n v="7.3"/>
    <n v="9800"/>
    <s v="Tim Roth"/>
    <s v="Alexander Stuart"/>
    <s v="Ray Winstone"/>
    <s v="Italy"/>
    <n v="0"/>
    <n v="254441"/>
    <s v="Channel Four Films"/>
    <n v="98"/>
  </r>
  <r>
    <x v="6"/>
    <x v="19"/>
    <s v="March 19, 1999 "/>
    <x v="9"/>
    <x v="0"/>
    <n v="6.6"/>
    <n v="33000"/>
    <s v="Clint Eastwood"/>
    <s v="Andrew Klavan"/>
    <s v="Clint Eastwood"/>
    <s v="United States"/>
    <n v="55000000"/>
    <n v="16649768"/>
    <s v="Warner Bros."/>
    <n v="127"/>
  </r>
  <r>
    <x v="0"/>
    <x v="19"/>
    <s v="February 11, 2000 "/>
    <x v="6"/>
    <x v="0"/>
    <n v="7.1"/>
    <n v="20000"/>
    <s v="Julie Taymor"/>
    <s v="William Shakespeare"/>
    <s v="Anthony Hopkins"/>
    <s v="United Kingdom"/>
    <n v="0"/>
    <n v="2259680"/>
    <s v="Clear Blue Sky Productions"/>
    <n v="162"/>
  </r>
  <r>
    <x v="3"/>
    <x v="19"/>
    <s v="March 19, 1999 "/>
    <x v="9"/>
    <x v="0"/>
    <n v="5.4"/>
    <n v="33000"/>
    <s v="Bronwen Hughes"/>
    <s v="Marc Lawrence"/>
    <s v="Sandra Bullock"/>
    <s v="United States"/>
    <n v="75000000"/>
    <n v="93900680"/>
    <s v="Dreamworks Pictures"/>
    <n v="105"/>
  </r>
  <r>
    <x v="3"/>
    <x v="19"/>
    <s v="August 13, 1999 "/>
    <x v="8"/>
    <x v="9"/>
    <n v="6.1"/>
    <n v="8000"/>
    <s v="Anne Wheeler"/>
    <s v="Peggy Thompson"/>
    <s v="Wendy Crewson"/>
    <s v="Canada"/>
    <n v="0"/>
    <n v="2015406"/>
    <s v="British Columbia Film"/>
    <n v="101"/>
  </r>
  <r>
    <x v="0"/>
    <x v="19"/>
    <s v="January 21, 2000 "/>
    <x v="11"/>
    <x v="20"/>
    <n v="4.9000000000000004"/>
    <n v="5300"/>
    <s v="Michael Cristofer"/>
    <s v="David McKenna"/>
    <s v="Joe Basile"/>
    <s v="United States"/>
    <n v="0"/>
    <n v="752122"/>
    <s v="New Line Cinema"/>
    <n v="106"/>
  </r>
  <r>
    <x v="5"/>
    <x v="19"/>
    <s v="January 21, 2000 "/>
    <x v="11"/>
    <x v="0"/>
    <n v="7.3"/>
    <n v="21000"/>
    <s v="Alan Parker"/>
    <s v="Frank McCourt"/>
    <s v="Emily Watson"/>
    <s v="United States"/>
    <n v="50000000"/>
    <n v="13042112"/>
    <s v="David Brown Productions"/>
    <n v="145"/>
  </r>
  <r>
    <x v="2"/>
    <x v="19"/>
    <s v="August 20, 1999 "/>
    <x v="8"/>
    <x v="0"/>
    <n v="4.2"/>
    <n v="28000"/>
    <s v="Mic Rodgers"/>
    <s v="Richard Rothstein"/>
    <s v="Jean-Claude Van Damme"/>
    <s v="United States"/>
    <n v="45000000"/>
    <n v="10667893"/>
    <s v="TriStar Pictures"/>
    <n v="83"/>
  </r>
  <r>
    <x v="0"/>
    <x v="19"/>
    <s v="December 17, 1999 "/>
    <x v="3"/>
    <x v="0"/>
    <n v="6.7"/>
    <n v="36000"/>
    <s v="Andy Tennant"/>
    <s v="Anna Leonowens"/>
    <s v="Jodie Foster"/>
    <s v="United States"/>
    <n v="92000000"/>
    <n v="113996937"/>
    <s v="Fox 2000 Pictures"/>
    <n v="148"/>
  </r>
  <r>
    <x v="0"/>
    <x v="19"/>
    <s v="October 27, 1999 "/>
    <x v="4"/>
    <x v="8"/>
    <n v="6.9"/>
    <n v="4300"/>
    <s v="Bruno Dumont"/>
    <s v="Bruno Dumont"/>
    <s v="Emmanuel Schotté"/>
    <s v="France"/>
    <n v="0"/>
    <m/>
    <s v="3B Productions"/>
    <n v="141"/>
  </r>
  <r>
    <x v="0"/>
    <x v="19"/>
    <s v="January 21, 2000 "/>
    <x v="11"/>
    <x v="0"/>
    <n v="7.1"/>
    <n v="22000"/>
    <s v="Neil Jordan"/>
    <s v="Graham Greene"/>
    <s v="Ralph Fiennes"/>
    <s v="United Kingdom"/>
    <n v="23000000"/>
    <n v="10827816"/>
    <s v="Columbia Pictures"/>
    <n v="102"/>
  </r>
  <r>
    <x v="3"/>
    <x v="19"/>
    <s v="October 1, 1999 "/>
    <x v="4"/>
    <x v="0"/>
    <n v="6.7"/>
    <n v="26000"/>
    <s v="Jay Roach"/>
    <s v="David E. Kelley"/>
    <s v="Russell Crowe"/>
    <s v="Canada"/>
    <n v="28000000"/>
    <n v="8891623"/>
    <s v="Baldwin/Cohen Productions"/>
    <n v="119"/>
  </r>
  <r>
    <x v="3"/>
    <x v="19"/>
    <s v="March 12, 1999 "/>
    <x v="9"/>
    <x v="0"/>
    <n v="2.7"/>
    <n v="26000"/>
    <s v="Bob Clark"/>
    <s v="Steven Paul"/>
    <s v="Kathleen Turner"/>
    <s v="United States"/>
    <n v="12000000"/>
    <n v="36450736"/>
    <s v="Crystal Sky Worldwide"/>
    <n v="97"/>
  </r>
  <r>
    <x v="3"/>
    <x v="19"/>
    <s v="February 12, 1999 "/>
    <x v="6"/>
    <x v="0"/>
    <n v="5.0999999999999996"/>
    <n v="13000"/>
    <s v="Donald Petrie"/>
    <s v="John L. Greene"/>
    <s v="Christopher Lloyd"/>
    <s v="United States"/>
    <n v="65000000"/>
    <n v="36850101"/>
    <s v="Walt Disney Pictures"/>
    <n v="94"/>
  </r>
  <r>
    <x v="0"/>
    <x v="19"/>
    <s v="May 3, 2000 "/>
    <x v="2"/>
    <x v="8"/>
    <n v="7.4"/>
    <n v="9500"/>
    <s v="Claire Denis"/>
    <s v="Claire Denis"/>
    <s v="Denis Lavant"/>
    <s v="France"/>
    <n v="0"/>
    <m/>
    <s v="La Sept-Arte"/>
    <n v="92"/>
  </r>
  <r>
    <x v="3"/>
    <x v="19"/>
    <s v="November 12, 1999 "/>
    <x v="10"/>
    <x v="0"/>
    <n v="6.2"/>
    <n v="17000"/>
    <s v="Wayne Wang"/>
    <s v="Mona Simpson"/>
    <s v="Susan Sarandon"/>
    <s v="United States"/>
    <n v="23000000"/>
    <n v="23631929"/>
    <s v="Fox 2000 Pictures"/>
    <n v="114"/>
  </r>
  <r>
    <x v="0"/>
    <x v="19"/>
    <s v="November 5, 1999 "/>
    <x v="10"/>
    <x v="6"/>
    <n v="6.7"/>
    <n v="13000"/>
    <s v="Ang Lee"/>
    <s v="Daniel Woodrell"/>
    <s v="Tobey Maguire"/>
    <s v="United States"/>
    <n v="38000000"/>
    <n v="635096"/>
    <s v="Universal Pictures"/>
    <n v="138"/>
  </r>
  <r>
    <x v="3"/>
    <x v="19"/>
    <s v="February 26, 1999 "/>
    <x v="6"/>
    <x v="0"/>
    <n v="6"/>
    <n v="15000"/>
    <s v="Risa Bramon Garcia"/>
    <s v="Shana Larsen"/>
    <s v="Ben Affleck"/>
    <s v="United States"/>
    <n v="6000000"/>
    <n v="6852450"/>
    <s v="Dogstar Films"/>
    <n v="101"/>
  </r>
  <r>
    <x v="3"/>
    <x v="19"/>
    <s v="March 26, 1999 "/>
    <x v="9"/>
    <x v="0"/>
    <n v="6.1"/>
    <n v="42000"/>
    <s v="Ron Howard"/>
    <s v="Émile Gaudreault"/>
    <s v="Matthew McConaughey"/>
    <s v="United States"/>
    <n v="80000000"/>
    <n v="35242897"/>
    <s v="Imagine Entertainment"/>
    <n v="122"/>
  </r>
  <r>
    <x v="0"/>
    <x v="19"/>
    <s v="July 14, 2000 "/>
    <x v="1"/>
    <x v="0"/>
    <n v="7.5"/>
    <n v="13000"/>
    <s v="István Szabó"/>
    <s v="István Szabó"/>
    <s v="Ralph Fiennes"/>
    <s v="Germany"/>
    <n v="0"/>
    <n v="7918035"/>
    <s v="Alliance Atlantis Communications"/>
    <n v="181"/>
  </r>
  <r>
    <x v="0"/>
    <x v="19"/>
    <s v="October 8, 1999 "/>
    <x v="4"/>
    <x v="0"/>
    <n v="5.2"/>
    <n v="20000"/>
    <s v="Sydney Pollack"/>
    <s v="Warren Adler"/>
    <s v="Harrison Ford"/>
    <s v="United States"/>
    <n v="64000000"/>
    <n v="74608570"/>
    <s v="Columbia Pictures"/>
    <n v="133"/>
  </r>
  <r>
    <x v="3"/>
    <x v="19"/>
    <s v="August 20, 1999 "/>
    <x v="8"/>
    <x v="0"/>
    <n v="5.9"/>
    <n v="36000"/>
    <s v="Kelly Makin"/>
    <s v="Adam Scheinman"/>
    <s v="Hugh Grant"/>
    <s v="United Kingdom"/>
    <n v="75000000"/>
    <n v="54264342"/>
    <s v="Castle Rock Entertainment"/>
    <n v="102"/>
  </r>
  <r>
    <x v="1"/>
    <x v="19"/>
    <s v="July 14, 2000 "/>
    <x v="1"/>
    <x v="0"/>
    <n v="6"/>
    <n v="40000"/>
    <s v="Claude Zidi"/>
    <s v="René Goscinny"/>
    <s v="Christian Clavier"/>
    <s v="France"/>
    <n v="0"/>
    <n v="1632567"/>
    <s v="AMLF"/>
    <n v="109"/>
  </r>
  <r>
    <x v="10"/>
    <x v="19"/>
    <s v="June 16, 2000 "/>
    <x v="0"/>
    <x v="0"/>
    <n v="7.2"/>
    <n v="36000"/>
    <s v="Directors"/>
    <s v="Eric Goldberg"/>
    <s v="James Levine"/>
    <s v="United States"/>
    <n v="80000000"/>
    <n v="90874570"/>
    <s v="Walt Disney Pictures"/>
    <n v="75"/>
  </r>
  <r>
    <x v="4"/>
    <x v="19"/>
    <s v="March 12, 1999 "/>
    <x v="9"/>
    <x v="0"/>
    <n v="4.7"/>
    <n v="16000"/>
    <s v="Katt Shea"/>
    <s v="Stephen King"/>
    <s v="Emily Bergl"/>
    <s v="United States"/>
    <n v="21000000"/>
    <n v="17762705"/>
    <s v="United Artists"/>
    <n v="104"/>
  </r>
  <r>
    <x v="0"/>
    <x v="19"/>
    <s v="August 27, 1999 "/>
    <x v="8"/>
    <x v="0"/>
    <n v="5.4"/>
    <n v="54000"/>
    <s v="Rand Ravich"/>
    <s v="Rand Ravich"/>
    <s v="Charlize Theron"/>
    <s v="United States"/>
    <n v="75000000"/>
    <n v="19598588"/>
    <s v="New Line Cinema"/>
    <n v="109"/>
  </r>
  <r>
    <x v="1"/>
    <x v="19"/>
    <s v="July 14, 1999 "/>
    <x v="1"/>
    <x v="0"/>
    <n v="6.3"/>
    <n v="18000"/>
    <s v="Tim Hill"/>
    <s v="Jerry Juhl"/>
    <s v="Dave Goelz"/>
    <s v="United States"/>
    <n v="24000000"/>
    <n v="22323612"/>
    <s v="Jim Henson Pictures"/>
    <n v="87"/>
  </r>
  <r>
    <x v="0"/>
    <x v="19"/>
    <s v="November 24, 1999 "/>
    <x v="10"/>
    <x v="8"/>
    <n v="7.5"/>
    <n v="9600"/>
    <s v="Abbas Kiarostami"/>
    <s v="Mahmoud Aiden"/>
    <s v="Behzad Dorani"/>
    <s v="Iran"/>
    <n v="0"/>
    <n v="259510"/>
    <s v="MK2 Productions"/>
    <n v="118"/>
  </r>
  <r>
    <x v="0"/>
    <x v="19"/>
    <s v="January 28, 2000 "/>
    <x v="11"/>
    <x v="0"/>
    <n v="5"/>
    <n v="15000"/>
    <s v="Stephan Elliott"/>
    <s v="Marc Behm"/>
    <s v="Ewan McGregor"/>
    <s v="Canada"/>
    <n v="35000000"/>
    <n v="17589705"/>
    <s v="Ambridge Film Partnership"/>
    <n v="109"/>
  </r>
  <r>
    <x v="3"/>
    <x v="19"/>
    <s v="July 16, 1999 "/>
    <x v="1"/>
    <x v="0"/>
    <n v="7"/>
    <n v="8700"/>
    <s v="Rick Famuyiwa"/>
    <s v="Rick Famuyiwa"/>
    <s v="Elayn J. Taylor"/>
    <s v="United States"/>
    <n v="6000000"/>
    <n v="25059640"/>
    <s v="Bona Fide Productions"/>
    <n v="106"/>
  </r>
  <r>
    <x v="3"/>
    <x v="19"/>
    <s v="November 24, 1999 "/>
    <x v="10"/>
    <x v="0"/>
    <n v="6.5"/>
    <n v="18000"/>
    <s v="Joel Schumacher"/>
    <s v="Joel Schumacher"/>
    <s v="Robert De Niro"/>
    <s v="United States"/>
    <n v="15000000"/>
    <n v="4488529"/>
    <s v="Tribeca Productions"/>
    <n v="112"/>
  </r>
  <r>
    <x v="3"/>
    <x v="19"/>
    <s v="September 10, 1999 "/>
    <x v="5"/>
    <x v="0"/>
    <n v="5.8"/>
    <n v="5000"/>
    <s v="Jeff Franklin"/>
    <s v="Jeff Franklin"/>
    <s v="French Stewart"/>
    <s v="United States"/>
    <n v="4000000"/>
    <n v="2924635"/>
    <s v="Baumgarten-Prophet Entertainment"/>
    <n v="94"/>
  </r>
  <r>
    <x v="3"/>
    <x v="19"/>
    <s v="April 23, 1999 "/>
    <x v="7"/>
    <x v="0"/>
    <n v="6"/>
    <n v="29000"/>
    <s v="Mike Newell"/>
    <s v="Darcy Frey"/>
    <s v="John Cusack"/>
    <s v="United States"/>
    <n v="33000000"/>
    <n v="8408835"/>
    <s v="3 Miles Apart Productions Ltd."/>
    <n v="124"/>
  </r>
  <r>
    <x v="1"/>
    <x v="19"/>
    <s v="October 1, 1999 "/>
    <x v="4"/>
    <x v="0"/>
    <n v="5.8"/>
    <n v="3100"/>
    <s v="Gary Halvorson"/>
    <s v="Mitchell Kriegman"/>
    <s v="Kevin Clash"/>
    <s v="United States"/>
    <n v="26000000"/>
    <n v="11683047"/>
    <s v="Jim Henson Pictures"/>
    <n v="73"/>
  </r>
  <r>
    <x v="0"/>
    <x v="19"/>
    <s v="January 15, 1999 "/>
    <x v="11"/>
    <x v="0"/>
    <n v="5.5"/>
    <n v="13000"/>
    <s v="Neil Jordan"/>
    <s v="Bari Wood"/>
    <s v="Annette Bening"/>
    <s v="United States"/>
    <n v="30000000"/>
    <n v="12017369"/>
    <s v="Amblin Entertainment"/>
    <n v="100"/>
  </r>
  <r>
    <x v="5"/>
    <x v="19"/>
    <s v="February 11, 2000 "/>
    <x v="6"/>
    <x v="0"/>
    <n v="7.4"/>
    <n v="12000"/>
    <s v="Mike Leigh"/>
    <s v="Mike Leigh"/>
    <s v="Jim Broadbent"/>
    <s v="United Kingdom"/>
    <n v="0"/>
    <n v="6208548"/>
    <s v="Goldwyn Films"/>
    <n v="160"/>
  </r>
  <r>
    <x v="0"/>
    <x v="19"/>
    <s v="June 4, 1999 "/>
    <x v="0"/>
    <x v="0"/>
    <n v="6.6"/>
    <n v="32000"/>
    <s v="Jon Turteltaub"/>
    <s v="Gerald Di Pego"/>
    <s v="Anthony Hopkins"/>
    <s v="United States"/>
    <n v="80000000"/>
    <n v="34105207"/>
    <s v="Spyglass Entertainment"/>
    <n v="126"/>
  </r>
  <r>
    <x v="3"/>
    <x v="19"/>
    <s v="August 27, 1999 "/>
    <x v="8"/>
    <x v="0"/>
    <n v="3.9"/>
    <n v="10000"/>
    <s v="Hugh Wilson"/>
    <s v="Jay Ward"/>
    <s v="Brendan Fraser"/>
    <s v="United States"/>
    <n v="70000000"/>
    <n v="9974410"/>
    <s v="Universal Pictures"/>
    <n v="77"/>
  </r>
  <r>
    <x v="0"/>
    <x v="19"/>
    <s v="March 12, 1999 "/>
    <x v="9"/>
    <x v="0"/>
    <n v="6.4"/>
    <n v="13000"/>
    <s v="Ulu Grosbard"/>
    <s v="Jacquelyn Mitchard"/>
    <s v="Michelle Pfeiffer"/>
    <s v="United States"/>
    <n v="38000000"/>
    <n v="28121100"/>
    <s v="Columbia Pictures"/>
    <n v="106"/>
  </r>
  <r>
    <x v="3"/>
    <x v="19"/>
    <s v="September 1, 1999 "/>
    <x v="5"/>
    <x v="0"/>
    <n v="6.4"/>
    <n v="8600"/>
    <s v="Michael Corrente"/>
    <s v="Peter Farrelly"/>
    <s v="Shawn Hatosy"/>
    <s v="United States"/>
    <n v="7000000"/>
    <n v="7302522"/>
    <s v="Miramax"/>
    <n v="96"/>
  </r>
  <r>
    <x v="0"/>
    <x v="19"/>
    <s v="May 26, 2000 "/>
    <x v="2"/>
    <x v="0"/>
    <n v="7.8"/>
    <n v="19000"/>
    <s v="Takeshi Kitano"/>
    <s v="Takeshi Kitano"/>
    <s v="Takeshi Kitano"/>
    <s v="Japan"/>
    <n v="0"/>
    <n v="461259"/>
    <s v="Bandai Visual Company"/>
    <n v="122"/>
  </r>
  <r>
    <x v="3"/>
    <x v="19"/>
    <s v="February 5, 1999 "/>
    <x v="6"/>
    <x v="0"/>
    <n v="5.3"/>
    <n v="13000"/>
    <s v="Mark Tarlov"/>
    <s v="Judith Roberts"/>
    <s v="Sarah Michelle Gellar"/>
    <s v="Germany"/>
    <n v="6000000"/>
    <n v="4398989"/>
    <s v="New Regency Productions"/>
    <n v="96"/>
  </r>
  <r>
    <x v="2"/>
    <x v="19"/>
    <s v="August 18, 2000 "/>
    <x v="8"/>
    <x v="0"/>
    <n v="6.1"/>
    <n v="7900"/>
    <s v="Takao Okawara"/>
    <s v="Hiroshi Kashiwabara"/>
    <s v="Takehiro Murata"/>
    <s v="Japan"/>
    <n v="13000000"/>
    <n v="12924063"/>
    <s v="Toho Pictures"/>
    <n v="99"/>
  </r>
  <r>
    <x v="3"/>
    <x v="19"/>
    <s v="October 15, 1999 "/>
    <x v="4"/>
    <x v="0"/>
    <n v="6"/>
    <n v="22000"/>
    <s v="Rob Reiner"/>
    <s v="Alan Zweibel"/>
    <s v="Bruce Willis"/>
    <s v="United States"/>
    <n v="50000000"/>
    <n v="58900031"/>
    <s v="Castle Rock Entertainment"/>
    <n v="95"/>
  </r>
  <r>
    <x v="3"/>
    <x v="19"/>
    <s v="June 2, 2000 "/>
    <x v="0"/>
    <x v="0"/>
    <n v="6.9"/>
    <n v="17000"/>
    <s v="Damien O'Donnell"/>
    <s v="Ayub Khan-Din"/>
    <s v="Om Puri"/>
    <s v="United Kingdom"/>
    <n v="0"/>
    <n v="4177818"/>
    <s v="FilmFour"/>
    <n v="96"/>
  </r>
  <r>
    <x v="10"/>
    <x v="19"/>
    <s v="July 21, 2000 "/>
    <x v="1"/>
    <x v="0"/>
    <n v="6.1"/>
    <n v="21000"/>
    <s v="Michael Haigney"/>
    <s v="Satoshi Tajiri"/>
    <s v="Veronica Taylor"/>
    <s v="Japan"/>
    <n v="30000000"/>
    <n v="133949270"/>
    <s v="4 Kids Entertainment"/>
    <n v="99"/>
  </r>
  <r>
    <x v="3"/>
    <x v="19"/>
    <s v="March 10, 2000 "/>
    <x v="9"/>
    <x v="0"/>
    <n v="7.2"/>
    <n v="33000"/>
    <s v="Woody Allen"/>
    <s v="Woody Allen"/>
    <s v="Sean Penn"/>
    <s v="United States"/>
    <n v="29750000"/>
    <n v="4525794"/>
    <s v="Sweetland Films"/>
    <n v="95"/>
  </r>
  <r>
    <x v="4"/>
    <x v="19"/>
    <s v="October 22, 1999 "/>
    <x v="4"/>
    <x v="0"/>
    <n v="3.9"/>
    <n v="9900"/>
    <s v="Louis Morneau"/>
    <s v="John Logan"/>
    <s v="Lou Diamond Phillips"/>
    <s v="United States"/>
    <n v="5250000"/>
    <n v="10155690"/>
    <s v="Destination Films"/>
    <n v="91"/>
  </r>
  <r>
    <x v="0"/>
    <x v="19"/>
    <s v="January 15, 1999 "/>
    <x v="11"/>
    <x v="0"/>
    <n v="6"/>
    <n v="13000"/>
    <s v="Irwin Winkler"/>
    <s v="Oliver Sacks"/>
    <s v="Val Kilmer"/>
    <s v="United States"/>
    <n v="60000000"/>
    <n v="22365133"/>
    <s v="Metro-Goldwyn-Mayer (MGM)"/>
    <n v="128"/>
  </r>
  <r>
    <x v="3"/>
    <x v="19"/>
    <s v="June 30, 1999 "/>
    <x v="0"/>
    <x v="0"/>
    <n v="6.8"/>
    <n v="15000"/>
    <s v="Oliver Parker"/>
    <s v="Oscar Wilde"/>
    <s v="Rupert Everett"/>
    <s v="United Kingdom"/>
    <n v="14000000"/>
    <n v="18542974"/>
    <s v="Arts Council of England"/>
    <n v="97"/>
  </r>
  <r>
    <x v="3"/>
    <x v="19"/>
    <s v="April 17, 1999 "/>
    <x v="7"/>
    <x v="0"/>
    <n v="4.4000000000000004"/>
    <n v="1600"/>
    <s v="Colette Burson"/>
    <s v="Colette Burson"/>
    <s v="Bonnie Root"/>
    <s v="United States"/>
    <n v="0"/>
    <n v="5453"/>
    <s v="Bandeira Entertainment"/>
    <n v="96"/>
  </r>
  <r>
    <x v="3"/>
    <x v="19"/>
    <s v="May 14, 1999 "/>
    <x v="2"/>
    <x v="0"/>
    <n v="6.9"/>
    <n v="12000"/>
    <s v="Franco Zeffirelli"/>
    <s v="John Mortimer"/>
    <s v="Maggie Smith"/>
    <s v="Italy"/>
    <n v="12000000"/>
    <n v="14401563"/>
    <s v="Medusa Film"/>
    <n v="117"/>
  </r>
  <r>
    <x v="6"/>
    <x v="19"/>
    <s v="January 22, 1999 "/>
    <x v="11"/>
    <x v="0"/>
    <n v="5.2"/>
    <n v="5500"/>
    <s v="Sidney Lumet"/>
    <s v="John Cassavetes"/>
    <s v="Sharon Stone"/>
    <s v="United States"/>
    <n v="30000000"/>
    <n v="4197729"/>
    <s v="Columbia Pictures"/>
    <n v="108"/>
  </r>
  <r>
    <x v="3"/>
    <x v="19"/>
    <s v="April 16, 1999 "/>
    <x v="7"/>
    <x v="0"/>
    <n v="6.9"/>
    <n v="13000"/>
    <s v="Robert Altman"/>
    <s v="Anne Rapp"/>
    <s v="Glenn Close"/>
    <s v="United States"/>
    <n v="10000000"/>
    <n v="10920544"/>
    <s v="Elysian Dreams"/>
    <n v="118"/>
  </r>
  <r>
    <x v="3"/>
    <x v="19"/>
    <s v="September 13, 2000 "/>
    <x v="5"/>
    <x v="8"/>
    <n v="6.8"/>
    <n v="6900"/>
    <s v="Harmony Korine"/>
    <s v="Harmony Korine"/>
    <s v="Ewen Bremner"/>
    <s v="United States"/>
    <n v="0"/>
    <n v="92442"/>
    <s v="391 Productions"/>
    <n v="94"/>
  </r>
  <r>
    <x v="3"/>
    <x v="19"/>
    <s v="October 22, 1999 "/>
    <x v="4"/>
    <x v="0"/>
    <n v="6.1"/>
    <n v="19000"/>
    <s v="Damon Santostefano"/>
    <s v="Rodney Patrick Vaccaro"/>
    <s v="Neve Campbell"/>
    <s v="Australia"/>
    <n v="20000000"/>
    <n v="10570375"/>
    <s v="Warner Bros."/>
    <n v="98"/>
  </r>
  <r>
    <x v="0"/>
    <x v="19"/>
    <s v="November 19, 1999 "/>
    <x v="10"/>
    <x v="6"/>
    <n v="6.8"/>
    <n v="7600"/>
    <s v="Martha Fiennes"/>
    <s v="Peter Ettedgui"/>
    <s v="Ralph Fiennes"/>
    <s v="United Kingdom"/>
    <n v="14000000"/>
    <n v="206128"/>
    <s v="7 Arts International"/>
    <n v="106"/>
  </r>
  <r>
    <x v="10"/>
    <x v="19"/>
    <s v="November 17, 1999 "/>
    <x v="10"/>
    <x v="8"/>
    <n v="7.4"/>
    <n v="16000"/>
    <s v="Hiroyuki Okiura"/>
    <s v="Mamoru Oshii"/>
    <s v="Michael Dobson"/>
    <s v="Japan"/>
    <n v="0"/>
    <n v="94591"/>
    <s v="Bandai Visual Company"/>
    <n v="102"/>
  </r>
  <r>
    <x v="3"/>
    <x v="19"/>
    <s v="September 24, 1999 "/>
    <x v="5"/>
    <x v="0"/>
    <n v="6.8"/>
    <n v="8900"/>
    <s v="Lawrence Kasdan"/>
    <s v="Lawrence Kasdan"/>
    <s v="Loren Dean"/>
    <s v="United States"/>
    <n v="28000000"/>
    <n v="4555459"/>
    <s v="Touchstone Pictures"/>
    <n v="112"/>
  </r>
  <r>
    <x v="2"/>
    <x v="19"/>
    <s v="March 12, 1999 "/>
    <x v="9"/>
    <x v="0"/>
    <n v="4.3"/>
    <n v="16000"/>
    <s v="Chris Roberts"/>
    <s v="Chris Roberts"/>
    <s v="Freddie Prinze Jr."/>
    <s v="United States"/>
    <n v="30000000"/>
    <n v="11578059"/>
    <s v="Centurion"/>
    <n v="100"/>
  </r>
  <r>
    <x v="2"/>
    <x v="19"/>
    <s v="March 12, 1999 "/>
    <x v="9"/>
    <x v="0"/>
    <n v="6.1"/>
    <n v="18000"/>
    <s v="James Foley"/>
    <s v="Robert Pucci"/>
    <s v="Chow Yun-Fat"/>
    <s v="United States"/>
    <n v="25000000"/>
    <n v="24493601"/>
    <s v="New Line Cinema"/>
    <n v="110"/>
  </r>
  <r>
    <x v="0"/>
    <x v="19"/>
    <s v="January 7, 2000 "/>
    <x v="11"/>
    <x v="0"/>
    <n v="6.8"/>
    <n v="14000"/>
    <s v="Scott Hicks"/>
    <s v="David Guterson"/>
    <s v="Ethan Hawke"/>
    <s v="United States"/>
    <n v="35000000"/>
    <n v="23049593"/>
    <s v="Universal Pictures"/>
    <n v="127"/>
  </r>
  <r>
    <x v="0"/>
    <x v="19"/>
    <s v="October 29, 1999 "/>
    <x v="4"/>
    <x v="0"/>
    <n v="6.8"/>
    <n v="12000"/>
    <s v="Wes Craven"/>
    <s v="Pamela Gray"/>
    <s v="Meryl Streep"/>
    <s v="United States"/>
    <n v="27000000"/>
    <n v="14936407"/>
    <s v="Craven-Maddalena Films"/>
    <n v="124"/>
  </r>
  <r>
    <x v="3"/>
    <x v="19"/>
    <s v="May 21, 1999 "/>
    <x v="2"/>
    <x v="0"/>
    <n v="5.5"/>
    <n v="4200"/>
    <s v="Peter Ho-Sun Chan"/>
    <s v="Cathleen Schine"/>
    <s v="Kate Capshaw"/>
    <s v="United States"/>
    <n v="20000000"/>
    <n v="9177355"/>
    <s v="Dreamworks Pictures"/>
    <n v="88"/>
  </r>
  <r>
    <x v="3"/>
    <x v="19"/>
    <s v="November 5, 1999 "/>
    <x v="10"/>
    <x v="0"/>
    <n v="5.0999999999999996"/>
    <n v="17000"/>
    <s v="Gary Sinyor"/>
    <s v="Roi Cooper Megrue"/>
    <s v="Chris O'Donnell"/>
    <s v="United States"/>
    <n v="51000000"/>
    <n v="36911617"/>
    <s v="New Line Cinema"/>
    <n v="101"/>
  </r>
  <r>
    <x v="6"/>
    <x v="19"/>
    <s v="August 25, 1999 "/>
    <x v="8"/>
    <x v="0"/>
    <n v="6.3"/>
    <n v="6000"/>
    <s v="Michael Rymer"/>
    <s v="Michael Henry Brown"/>
    <s v="Omar Epps"/>
    <s v="United States"/>
    <n v="7000000"/>
    <n v="14011454"/>
    <s v="Dimension Films"/>
    <n v="95"/>
  </r>
  <r>
    <x v="6"/>
    <x v="19"/>
    <s v="April 5, 2000 "/>
    <x v="7"/>
    <x v="0"/>
    <n v="4.9000000000000004"/>
    <n v="5600"/>
    <s v="James Toback"/>
    <s v="James Toback"/>
    <s v="Ben Stiller"/>
    <s v="United States"/>
    <n v="12000000"/>
    <n v="5541431"/>
    <s v="Bigel / Mailer Films"/>
    <n v="98"/>
  </r>
  <r>
    <x v="3"/>
    <x v="19"/>
    <s v="October 22, 1999 "/>
    <x v="4"/>
    <x v="0"/>
    <n v="6.2"/>
    <n v="6700"/>
    <s v="Antonio Banderas"/>
    <s v="Mark Childress"/>
    <s v="Melanie Griffith"/>
    <s v="Germany"/>
    <n v="15000000"/>
    <n v="2005840"/>
    <s v="Columbia Pictures"/>
    <n v="111"/>
  </r>
  <r>
    <x v="3"/>
    <x v="19"/>
    <s v="April 23, 1999 "/>
    <x v="7"/>
    <x v="0"/>
    <n v="5.0999999999999996"/>
    <n v="6200"/>
    <s v="Jeff Pollack"/>
    <s v="J.B. Cook"/>
    <s v="David Spade"/>
    <s v="United States"/>
    <n v="30000000"/>
    <n v="6552255"/>
    <s v="Alcon Entertainment"/>
    <n v="100"/>
  </r>
  <r>
    <x v="11"/>
    <x v="19"/>
    <s v="October 21, 1999 "/>
    <x v="4"/>
    <x v="26"/>
    <n v="7.8"/>
    <n v="7400"/>
    <s v="Rolf Schübel"/>
    <s v="Ruth Toma"/>
    <s v="Joachim Król"/>
    <s v="Germany"/>
    <n v="0"/>
    <n v="646532"/>
    <s v="Studio Hamburg Filmproduktion"/>
    <n v="112"/>
  </r>
  <r>
    <x v="2"/>
    <x v="19"/>
    <s v="March 26, 1999 "/>
    <x v="9"/>
    <x v="0"/>
    <n v="4.3"/>
    <n v="8800"/>
    <s v="Scott Silver"/>
    <s v="Buddy Ruskin"/>
    <s v="Claire Danes"/>
    <s v="United States"/>
    <n v="50000000"/>
    <n v="13263993"/>
    <s v="Metro-Goldwyn-Mayer (MGM)"/>
    <n v="92"/>
  </r>
  <r>
    <x v="6"/>
    <x v="19"/>
    <s v="May 14, 1999 "/>
    <x v="2"/>
    <x v="6"/>
    <n v="6.1"/>
    <n v="7400"/>
    <s v="Mike Barker"/>
    <s v="Ted Griffin"/>
    <s v="Alessandro Nivola"/>
    <s v="United States"/>
    <n v="7000000"/>
    <n v="27816"/>
    <s v="Dogstar Films"/>
    <n v="92"/>
  </r>
  <r>
    <x v="3"/>
    <x v="19"/>
    <s v="January 21, 2000 "/>
    <x v="11"/>
    <x v="0"/>
    <n v="5.5"/>
    <n v="12000"/>
    <s v="Ron Shelton"/>
    <s v="Ron Shelton"/>
    <s v="Woody Harrelson"/>
    <s v="United States"/>
    <n v="24000000"/>
    <n v="8678812"/>
    <s v="Play It Inc."/>
    <n v="124"/>
  </r>
  <r>
    <x v="0"/>
    <x v="19"/>
    <s v="September 24, 1999 "/>
    <x v="5"/>
    <x v="0"/>
    <n v="6.5"/>
    <n v="15000"/>
    <s v="Peter Kassovitz"/>
    <s v="Jurek Becker"/>
    <s v="Robin Williams"/>
    <s v="United States"/>
    <n v="45000000"/>
    <n v="4956401"/>
    <s v="Columbia Pictures"/>
    <n v="120"/>
  </r>
  <r>
    <x v="0"/>
    <x v="19"/>
    <s v="January 21, 2000 "/>
    <x v="11"/>
    <x v="0"/>
    <n v="6.8"/>
    <n v="8900"/>
    <s v="Tim Robbins"/>
    <s v="Tim Robbins"/>
    <s v="Hank Azaria"/>
    <s v="United States"/>
    <n v="36000000"/>
    <n v="2986932"/>
    <s v="Cradle Productions Inc."/>
    <n v="132"/>
  </r>
  <r>
    <x v="2"/>
    <x v="19"/>
    <s v="April 2, 1999 "/>
    <x v="7"/>
    <x v="6"/>
    <n v="6.4"/>
    <n v="9700"/>
    <s v="Jake Scott"/>
    <s v="Selwyn Roberts"/>
    <s v="Robert Carlyle"/>
    <s v="United Kingdom"/>
    <n v="0"/>
    <n v="474900"/>
    <s v="Arts Council of England"/>
    <n v="99"/>
  </r>
  <r>
    <x v="3"/>
    <x v="19"/>
    <s v="February 18, 1999 "/>
    <x v="6"/>
    <x v="26"/>
    <n v="4.5999999999999996"/>
    <n v="7600"/>
    <s v="Alan Rudolph"/>
    <s v="Kurt Vonnegut Jr."/>
    <s v="Bruce Willis"/>
    <s v="United States"/>
    <n v="12000000"/>
    <n v="178278"/>
    <s v="Flying Heart Films"/>
    <n v="110"/>
  </r>
  <r>
    <x v="0"/>
    <x v="19"/>
    <s v="October 29, 1999 "/>
    <x v="4"/>
    <x v="6"/>
    <n v="7.3"/>
    <n v="7500"/>
    <s v="David Mamet"/>
    <s v="Terence Rattigan"/>
    <s v="Rebecca Pidgeon"/>
    <s v="United Kingdom"/>
    <n v="0"/>
    <n v="3957934"/>
    <s v="Winslow Partners Ltd."/>
    <n v="104"/>
  </r>
  <r>
    <x v="3"/>
    <x v="19"/>
    <s v="December 31, 1999 "/>
    <x v="3"/>
    <x v="0"/>
    <n v="7"/>
    <n v="6500"/>
    <s v="Barry Levinson"/>
    <s v="Barry Levinson"/>
    <s v="Adrien Brody"/>
    <s v="United States"/>
    <n v="0"/>
    <n v="3736868"/>
    <s v="Baltimore Pictures"/>
    <n v="127"/>
  </r>
  <r>
    <x v="0"/>
    <x v="19"/>
    <s v="September 7, 2000 "/>
    <x v="5"/>
    <x v="1"/>
    <n v="8.1999999999999993"/>
    <n v="16000"/>
    <s v="Majid Majidi"/>
    <s v="Majid Majidi"/>
    <s v="Hossein Mahjoub"/>
    <s v="Iran"/>
    <n v="0"/>
    <n v="2777552"/>
    <s v="Varahonar Company"/>
    <n v="90"/>
  </r>
  <r>
    <x v="0"/>
    <x v="19"/>
    <s v="September 22, 1999 "/>
    <x v="5"/>
    <x v="35"/>
    <n v="7.5"/>
    <n v="13000"/>
    <s v="Jean-Pierre Dardenne"/>
    <s v="Jean-Pierre Dardenne"/>
    <s v="Émilie Dequenne"/>
    <s v="France"/>
    <n v="0"/>
    <n v="293092"/>
    <s v="ARP Sélection"/>
    <n v="95"/>
  </r>
  <r>
    <x v="3"/>
    <x v="19"/>
    <s v="July 23, 1999 "/>
    <x v="1"/>
    <x v="0"/>
    <n v="7.2"/>
    <n v="8400"/>
    <s v="Jim Fall"/>
    <s v="Jason Schafer"/>
    <s v="Christian Campbell"/>
    <s v="United States"/>
    <n v="450000"/>
    <n v="2087228"/>
    <s v="Good Machine"/>
    <n v="89"/>
  </r>
  <r>
    <x v="3"/>
    <x v="19"/>
    <s v="February 4, 2000 "/>
    <x v="6"/>
    <x v="6"/>
    <n v="7.6"/>
    <n v="5500"/>
    <s v="Shane Meadows"/>
    <s v="Robyn Slovo"/>
    <s v="Martin Arrowsmith"/>
    <s v="United Kingdom"/>
    <n v="0"/>
    <n v="19478"/>
    <s v="Alliance Atlantis Communications"/>
    <n v="90"/>
  </r>
  <r>
    <x v="0"/>
    <x v="19"/>
    <s v="September 4, 1999 "/>
    <x v="5"/>
    <x v="8"/>
    <n v="7.1"/>
    <n v="5300"/>
    <s v="Frédéric Fonteyne"/>
    <s v="Philippe Blasband"/>
    <s v="Nathalie Baye"/>
    <s v="France"/>
    <n v="0"/>
    <n v="401299"/>
    <s v="Artémis Productions"/>
    <n v="80"/>
  </r>
  <r>
    <x v="0"/>
    <x v="19"/>
    <s v="January 7, 2000 "/>
    <x v="11"/>
    <x v="6"/>
    <n v="5.4"/>
    <n v="3100"/>
    <s v="Mike Figgis"/>
    <s v="Mike Figgis"/>
    <s v="Julian Sands"/>
    <s v="United Kingdom"/>
    <n v="4000000"/>
    <n v="164022"/>
    <s v="Newmarket Capital Group"/>
    <n v="106"/>
  </r>
  <r>
    <x v="5"/>
    <x v="19"/>
    <s v="February 11, 1999 "/>
    <x v="6"/>
    <x v="26"/>
    <n v="7.2"/>
    <n v="6200"/>
    <s v="Max Färberböck"/>
    <s v="Max Färberböck"/>
    <s v="Maria Schrader"/>
    <s v="Germany"/>
    <n v="0"/>
    <n v="927107"/>
    <s v="Senator Film Produktion"/>
    <n v="125"/>
  </r>
  <r>
    <x v="3"/>
    <x v="19"/>
    <s v="April 2, 1999 "/>
    <x v="7"/>
    <x v="0"/>
    <n v="5.5"/>
    <n v="13000"/>
    <s v="Sam Weisman"/>
    <s v="Neil Simon"/>
    <s v="Steve Martin"/>
    <s v="United States"/>
    <n v="75000000"/>
    <n v="28544120"/>
    <s v="Cherry Alley Productions"/>
    <n v="90"/>
  </r>
  <r>
    <x v="0"/>
    <x v="19"/>
    <s v="January 21, 2000 "/>
    <x v="11"/>
    <x v="0"/>
    <n v="6.6"/>
    <n v="4100"/>
    <s v="Scott Elliott"/>
    <s v="Jane Hamilton"/>
    <s v="Sigourney Weaver"/>
    <s v="United States"/>
    <n v="0"/>
    <n v="570708"/>
    <s v="Cinerenta Medienbeteiligungs KG"/>
    <n v="125"/>
  </r>
  <r>
    <x v="6"/>
    <x v="19"/>
    <s v="October 8, 1999 "/>
    <x v="4"/>
    <x v="0"/>
    <n v="6.1"/>
    <n v="6400"/>
    <s v="Hampton Fancher"/>
    <s v="Lew McCreary"/>
    <s v="Owen Wilson"/>
    <s v="United States"/>
    <n v="0"/>
    <n v="370668"/>
    <s v="Shooting Gallery"/>
    <n v="111"/>
  </r>
  <r>
    <x v="3"/>
    <x v="19"/>
    <s v="June 20, 1999 "/>
    <x v="0"/>
    <x v="0"/>
    <n v="6.2"/>
    <n v="4900"/>
    <s v="Lloyd Kaufman"/>
    <s v="Patrick Cassidy"/>
    <s v="Will Keenan"/>
    <s v="United States"/>
    <n v="500000"/>
    <m/>
    <s v="Santa Monica Holdings"/>
    <n v="124"/>
  </r>
  <r>
    <x v="3"/>
    <x v="19"/>
    <s v="December 10, 1999 "/>
    <x v="3"/>
    <x v="6"/>
    <n v="5.8"/>
    <n v="3900"/>
    <s v="Peter Greenaway"/>
    <s v="Peter Greenaway"/>
    <s v="John Standing"/>
    <s v="United Kingdom"/>
    <n v="0"/>
    <n v="437568"/>
    <s v="Woodline Productions"/>
    <n v="118"/>
  </r>
  <r>
    <x v="10"/>
    <x v="19"/>
    <s v="March 19, 1999 "/>
    <x v="9"/>
    <x v="0"/>
    <n v="4.5"/>
    <n v="3700"/>
    <s v="Richard Rich"/>
    <s v="Oscar Hammerstein II"/>
    <s v="Miranda Richardson"/>
    <s v="United States"/>
    <n v="25000000"/>
    <n v="11993021"/>
    <s v="Morgan Creek Entertainment"/>
    <n v="87"/>
  </r>
  <r>
    <x v="0"/>
    <x v="19"/>
    <s v="July 7, 2000 "/>
    <x v="1"/>
    <x v="0"/>
    <n v="6.9"/>
    <n v="6900"/>
    <s v="Alison Maclean"/>
    <s v="Denis Johnson"/>
    <s v="Billy Crudup"/>
    <s v="Canada"/>
    <n v="2500000"/>
    <n v="1302067"/>
    <s v="Evenstar Films"/>
    <n v="107"/>
  </r>
  <r>
    <x v="3"/>
    <x v="19"/>
    <s v="December 3, 1999 "/>
    <x v="3"/>
    <x v="6"/>
    <n v="6.3"/>
    <n v="9600"/>
    <s v="Mark Illsley"/>
    <s v="Ed Stone"/>
    <s v="Jeremy Northam"/>
    <s v="United States"/>
    <n v="2500000"/>
    <n v="1955933"/>
    <s v="Marked Entertainment"/>
    <n v="98"/>
  </r>
  <r>
    <x v="3"/>
    <x v="19"/>
    <s v="March 31, 1999 "/>
    <x v="9"/>
    <x v="8"/>
    <n v="7.5"/>
    <n v="13000"/>
    <s v="Patrice Leconte"/>
    <s v="Serge Frydman"/>
    <s v="Vanessa Paradis"/>
    <s v="France"/>
    <n v="0"/>
    <m/>
    <s v="Canal+"/>
    <n v="90"/>
  </r>
  <r>
    <x v="6"/>
    <x v="19"/>
    <s v="January 22, 1999 "/>
    <x v="11"/>
    <x v="0"/>
    <n v="6.7"/>
    <n v="2600"/>
    <s v="Frank Whaley"/>
    <s v="Frank Whaley"/>
    <s v="Noah Fleiss"/>
    <s v="United States"/>
    <n v="0"/>
    <n v="60279"/>
    <s v="49th Parallel Productions"/>
    <n v="93"/>
  </r>
  <r>
    <x v="1"/>
    <x v="20"/>
    <s v="September 22, 2000 "/>
    <x v="5"/>
    <x v="0"/>
    <n v="7.9"/>
    <n v="260000"/>
    <s v="Cameron Crowe"/>
    <s v="Cameron Crowe"/>
    <s v="Billy Crudup"/>
    <s v="United States"/>
    <n v="60000000"/>
    <n v="47386287"/>
    <s v="Columbia Pictures"/>
    <n v="122"/>
  </r>
  <r>
    <x v="3"/>
    <x v="20"/>
    <s v="April 14, 2000 "/>
    <x v="7"/>
    <x v="0"/>
    <n v="7.6"/>
    <n v="514000"/>
    <s v="Mary Harron"/>
    <s v="Bret Easton Ellis"/>
    <s v="Christian Bale"/>
    <s v="United States"/>
    <n v="7000000"/>
    <n v="34266564"/>
    <s v="Am Psycho Productions"/>
    <n v="101"/>
  </r>
  <r>
    <x v="2"/>
    <x v="20"/>
    <s v="May 5, 2000 "/>
    <x v="2"/>
    <x v="0"/>
    <n v="8.5"/>
    <n v="1400000"/>
    <s v="Ridley Scott"/>
    <s v="David Franzoni"/>
    <s v="Russell Crowe"/>
    <s v="United States"/>
    <n v="103000000"/>
    <n v="465380802"/>
    <s v="Dreamworks Pictures"/>
    <n v="155"/>
  </r>
  <r>
    <x v="3"/>
    <x v="20"/>
    <s v="January 19, 2001 "/>
    <x v="11"/>
    <x v="0"/>
    <n v="8.3000000000000007"/>
    <n v="800000"/>
    <s v="Guy Ritchie"/>
    <s v="Guy Ritchie"/>
    <s v="Jason Statham"/>
    <s v="United Kingdom"/>
    <n v="0"/>
    <n v="83557872"/>
    <s v="Columbia Pictures"/>
    <n v="102"/>
  </r>
  <r>
    <x v="0"/>
    <x v="20"/>
    <s v="December 15, 2000 "/>
    <x v="3"/>
    <x v="0"/>
    <n v="8.3000000000000007"/>
    <n v="786000"/>
    <s v="Darren Aronofsky"/>
    <s v="Hubert Selby Jr."/>
    <s v="Ellen Burstyn"/>
    <s v="United States"/>
    <n v="4500000"/>
    <n v="7390108"/>
    <s v="Artisan Entertainment"/>
    <n v="102"/>
  </r>
  <r>
    <x v="16"/>
    <x v="20"/>
    <s v="May 25, 2001 "/>
    <x v="2"/>
    <x v="0"/>
    <n v="8.4"/>
    <n v="1200000"/>
    <s v="Christopher Nolan"/>
    <s v="Christopher Nolan"/>
    <s v="Guy Pearce"/>
    <s v="United States"/>
    <n v="9000000"/>
    <n v="40047078"/>
    <s v="Newmarket Capital Group"/>
    <n v="113"/>
  </r>
  <r>
    <x v="3"/>
    <x v="20"/>
    <s v="February 2, 2001 "/>
    <x v="6"/>
    <x v="0"/>
    <n v="7.5"/>
    <n v="94000"/>
    <s v="Giuseppe Tornatore"/>
    <s v="Giuseppe Tornatore"/>
    <s v="Monica Bellucci"/>
    <s v="Italy"/>
    <n v="0"/>
    <n v="14493284"/>
    <s v="Medusa Film"/>
    <n v="108"/>
  </r>
  <r>
    <x v="1"/>
    <x v="20"/>
    <s v="December 22, 2000 "/>
    <x v="3"/>
    <x v="0"/>
    <n v="7.8"/>
    <n v="542000"/>
    <s v="Robert Zemeckis"/>
    <s v="William Broyles Jr."/>
    <s v="Tom Hanks"/>
    <s v="United States"/>
    <n v="90000000"/>
    <n v="429632142"/>
    <s v="Twentieth Century Fox"/>
    <n v="143"/>
  </r>
  <r>
    <x v="3"/>
    <x v="20"/>
    <s v="July 7, 2000 "/>
    <x v="1"/>
    <x v="0"/>
    <n v="6.2"/>
    <n v="238000"/>
    <s v="Keenen Ivory Wayans"/>
    <s v="Shawn Wayans"/>
    <s v="Anna Faris"/>
    <s v="United States"/>
    <n v="19000000"/>
    <n v="278019771"/>
    <s v="Dimension Films"/>
    <n v="88"/>
  </r>
  <r>
    <x v="2"/>
    <x v="20"/>
    <s v="June 30, 2000 "/>
    <x v="0"/>
    <x v="0"/>
    <n v="6.4"/>
    <n v="160000"/>
    <s v="Wolfgang Petersen"/>
    <s v="Sebastian Junger"/>
    <s v="George Clooney"/>
    <s v="United States"/>
    <n v="140000000"/>
    <n v="328718434"/>
    <s v="Warner Bros."/>
    <n v="130"/>
  </r>
  <r>
    <x v="3"/>
    <x v="20"/>
    <s v="August 4, 2000 "/>
    <x v="8"/>
    <x v="0"/>
    <n v="5.7"/>
    <n v="108000"/>
    <s v="David McNally"/>
    <s v="Gina Wendkos"/>
    <s v="Piper Perabo"/>
    <s v="United States"/>
    <n v="45000000"/>
    <n v="113916474"/>
    <s v="Touchstone Pictures"/>
    <n v="100"/>
  </r>
  <r>
    <x v="2"/>
    <x v="20"/>
    <s v="July 14, 2000 "/>
    <x v="1"/>
    <x v="0"/>
    <n v="7.4"/>
    <n v="582000"/>
    <s v="Bryan Singer"/>
    <s v="Tom DeSanto"/>
    <s v="Patrick Stewart"/>
    <s v="United States"/>
    <n v="75000000"/>
    <n v="296339528"/>
    <s v="Twentieth Century Fox"/>
    <n v="104"/>
  </r>
  <r>
    <x v="2"/>
    <x v="20"/>
    <s v="August 4, 2000 "/>
    <x v="8"/>
    <x v="0"/>
    <n v="6.4"/>
    <n v="75000"/>
    <s v="Clint Eastwood"/>
    <s v="Ken Kaufman"/>
    <s v="Clint Eastwood"/>
    <s v="United States"/>
    <n v="65000000"/>
    <n v="128884132"/>
    <s v="Clipsal Films"/>
    <n v="130"/>
  </r>
  <r>
    <x v="2"/>
    <x v="20"/>
    <s v="June 28, 2000 "/>
    <x v="0"/>
    <x v="0"/>
    <n v="7.2"/>
    <n v="260000"/>
    <s v="Roland Emmerich"/>
    <s v="Robert Rodat"/>
    <s v="Mel Gibson"/>
    <s v="United States"/>
    <n v="110000000"/>
    <n v="215294342"/>
    <s v="Columbia Pictures"/>
    <n v="165"/>
  </r>
  <r>
    <x v="5"/>
    <x v="20"/>
    <s v="March 17, 2000 "/>
    <x v="9"/>
    <x v="0"/>
    <n v="7.4"/>
    <n v="182000"/>
    <s v="Steven Soderbergh"/>
    <s v="Susannah Grant"/>
    <s v="Julia Roberts"/>
    <s v="United States"/>
    <n v="52000000"/>
    <n v="256271286"/>
    <s v="Universal Pictures"/>
    <n v="131"/>
  </r>
  <r>
    <x v="0"/>
    <x v="20"/>
    <s v="November 22, 2000 "/>
    <x v="10"/>
    <x v="0"/>
    <n v="7.3"/>
    <n v="396000"/>
    <s v="M. Night Shyamalan"/>
    <s v="M. Night Shyamalan"/>
    <s v="Bruce Willis"/>
    <s v="United States"/>
    <n v="75000000"/>
    <n v="248118121"/>
    <s v="Touchstone Pictures"/>
    <n v="106"/>
  </r>
  <r>
    <x v="2"/>
    <x v="20"/>
    <s v="November 3, 2000 "/>
    <x v="10"/>
    <x v="0"/>
    <n v="5.6"/>
    <n v="179000"/>
    <s v="McG"/>
    <s v="Ryan Rowe"/>
    <s v="Cameron Diaz"/>
    <s v="United States"/>
    <n v="93000000"/>
    <n v="264105545"/>
    <s v="Columbia Pictures"/>
    <n v="98"/>
  </r>
  <r>
    <x v="3"/>
    <x v="20"/>
    <s v="May 19, 2000 "/>
    <x v="2"/>
    <x v="0"/>
    <n v="6.4"/>
    <n v="161000"/>
    <s v="Todd Phillips"/>
    <s v="Todd Phillips"/>
    <s v="Breckin Meyer"/>
    <s v="United States"/>
    <n v="16000000"/>
    <n v="119754278"/>
    <s v="Dreamworks Pictures"/>
    <n v="93"/>
  </r>
  <r>
    <x v="1"/>
    <x v="20"/>
    <s v="February 11, 2000 "/>
    <x v="6"/>
    <x v="0"/>
    <n v="6.7"/>
    <n v="228000"/>
    <s v="Danny Boyle"/>
    <s v="John Hodge"/>
    <s v="Leonardo DiCaprio"/>
    <s v="United States"/>
    <n v="50000000"/>
    <n v="144056873"/>
    <s v="Figment Films"/>
    <n v="119"/>
  </r>
  <r>
    <x v="3"/>
    <x v="20"/>
    <s v="August 25, 2000 "/>
    <x v="8"/>
    <x v="0"/>
    <n v="6"/>
    <n v="90000"/>
    <s v="Peyton Reed"/>
    <s v="Jessica Bendinger"/>
    <s v="Kirsten Dunst"/>
    <s v="United States"/>
    <n v="11000000"/>
    <n v="90449929"/>
    <s v="Beacon Communications"/>
    <n v="98"/>
  </r>
  <r>
    <x v="5"/>
    <x v="20"/>
    <s v="September 29, 2000 "/>
    <x v="5"/>
    <x v="0"/>
    <n v="7.8"/>
    <n v="202000"/>
    <s v="Boaz Yakin"/>
    <s v="Gregory Allen Howard"/>
    <s v="Denzel Washington"/>
    <s v="United States"/>
    <n v="30000000"/>
    <n v="136771683"/>
    <s v="Jerry Bruckheimer Films"/>
    <n v="113"/>
  </r>
  <r>
    <x v="2"/>
    <x v="20"/>
    <s v="May 24, 2000 "/>
    <x v="2"/>
    <x v="0"/>
    <n v="6.1"/>
    <n v="322000"/>
    <s v="John Woo"/>
    <s v="Bruce Geller"/>
    <s v="Tom Cruise"/>
    <s v="United States"/>
    <n v="125000000"/>
    <n v="546388108"/>
    <s v="Paramount Pictures"/>
    <n v="123"/>
  </r>
  <r>
    <x v="1"/>
    <x v="20"/>
    <s v="February 2, 2001 "/>
    <x v="6"/>
    <x v="0"/>
    <n v="7.7"/>
    <n v="295000"/>
    <s v="Joel Coen"/>
    <s v="Homer"/>
    <s v="George Clooney"/>
    <s v="United Kingdom"/>
    <n v="26000000"/>
    <n v="71870729"/>
    <s v="Touchstone Pictures"/>
    <n v="107"/>
  </r>
  <r>
    <x v="2"/>
    <x v="20"/>
    <s v="November 17, 2000 "/>
    <x v="10"/>
    <x v="0"/>
    <n v="5.9"/>
    <n v="118000"/>
    <s v="Roger Spottiswoode"/>
    <s v="Cormac Wibberley"/>
    <s v="Arnold Schwarzenegger"/>
    <s v="United States"/>
    <n v="82000000"/>
    <n v="96085477"/>
    <s v="Phoenix Pictures"/>
    <n v="123"/>
  </r>
  <r>
    <x v="10"/>
    <x v="20"/>
    <s v="June 23, 2000 "/>
    <x v="0"/>
    <x v="0"/>
    <n v="7"/>
    <n v="181000"/>
    <s v="Peter Lord"/>
    <s v="Peter Lord"/>
    <s v="Mel Gibson"/>
    <s v="United States"/>
    <n v="45000000"/>
    <n v="224834564"/>
    <s v="Aardman Animations"/>
    <n v="84"/>
  </r>
  <r>
    <x v="6"/>
    <x v="20"/>
    <s v="August 18, 2000 "/>
    <x v="8"/>
    <x v="0"/>
    <n v="6.4"/>
    <n v="97000"/>
    <s v="Tarsem Singh"/>
    <s v="Mark Protosevich"/>
    <s v="Jennifer Lopez"/>
    <s v="United States"/>
    <n v="33000000"/>
    <n v="104155843"/>
    <s v="New Line Cinema"/>
    <n v="107"/>
  </r>
  <r>
    <x v="4"/>
    <x v="20"/>
    <s v="March 17, 2000 "/>
    <x v="9"/>
    <x v="0"/>
    <n v="6.7"/>
    <n v="236000"/>
    <s v="James Wong"/>
    <s v="Glen Morgan"/>
    <s v="Devon Sawa"/>
    <s v="United States"/>
    <n v="23000000"/>
    <n v="112880294"/>
    <s v="New Line Cinema"/>
    <n v="98"/>
  </r>
  <r>
    <x v="6"/>
    <x v="20"/>
    <s v="January 5, 2001 "/>
    <x v="11"/>
    <x v="0"/>
    <n v="7.6"/>
    <n v="199000"/>
    <s v="Steven Soderbergh"/>
    <s v="Simon Moore"/>
    <s v="Michael Douglas"/>
    <s v="United States"/>
    <n v="48000000"/>
    <n v="207515725"/>
    <s v="Compulsion Inc."/>
    <n v="147"/>
  </r>
  <r>
    <x v="6"/>
    <x v="20"/>
    <s v="July 13, 2001 "/>
    <x v="1"/>
    <x v="0"/>
    <n v="7.3"/>
    <n v="57000"/>
    <s v="Jonathan Glazer"/>
    <s v="Louis Mellis"/>
    <s v="Ray Winstone"/>
    <s v="United Kingdom"/>
    <n v="0"/>
    <n v="10045677"/>
    <s v="Recorded Picture Company (RPC)"/>
    <n v="89"/>
  </r>
  <r>
    <x v="0"/>
    <x v="20"/>
    <s v="March 9, 2001 "/>
    <x v="9"/>
    <x v="0"/>
    <n v="8.1"/>
    <n v="133000"/>
    <s v="Kar-Wai Wong"/>
    <s v="Kar-Wai Wong"/>
    <s v="Tony Chiu-Wai Leung"/>
    <s v="Hong Kong"/>
    <n v="0"/>
    <n v="14244250"/>
    <s v="Block 2 Pictures"/>
    <n v="98"/>
  </r>
  <r>
    <x v="0"/>
    <x v="20"/>
    <s v="July 21, 2000 "/>
    <x v="1"/>
    <x v="0"/>
    <n v="6.6"/>
    <n v="120000"/>
    <s v="Robert Zemeckis"/>
    <s v="Clark Gregg"/>
    <s v="Harrison Ford"/>
    <s v="United States"/>
    <n v="100000000"/>
    <n v="291420351"/>
    <s v="Dreamworks Pictures"/>
    <n v="130"/>
  </r>
  <r>
    <x v="10"/>
    <x v="20"/>
    <s v="December 15, 2000 "/>
    <x v="3"/>
    <x v="0"/>
    <n v="7.4"/>
    <n v="187000"/>
    <s v="Mark Dindal"/>
    <s v="Chris Williams"/>
    <s v="David Spade"/>
    <s v="United States"/>
    <n v="100000000"/>
    <n v="169661687"/>
    <s v="Walt Disney Animation Studios"/>
    <n v="78"/>
  </r>
  <r>
    <x v="2"/>
    <x v="20"/>
    <s v="January 12, 2001 "/>
    <x v="11"/>
    <x v="0"/>
    <n v="7.8"/>
    <n v="258000"/>
    <s v="Ang Lee"/>
    <s v="Hui-Ling Wang"/>
    <s v="Chow Yun-Fat"/>
    <s v="Taiwan"/>
    <n v="17000000"/>
    <n v="213525736"/>
    <s v="Asia Union Film &amp; Entertainment Ltd."/>
    <n v="120"/>
  </r>
  <r>
    <x v="2"/>
    <x v="20"/>
    <s v="June 9, 2000 "/>
    <x v="0"/>
    <x v="0"/>
    <n v="6.5"/>
    <n v="265000"/>
    <s v="Dominic Sena"/>
    <s v="H.B. Halicki"/>
    <s v="Nicolas Cage"/>
    <s v="United States"/>
    <n v="90000000"/>
    <n v="237202299"/>
    <s v="Touchstone Pictures"/>
    <n v="118"/>
  </r>
  <r>
    <x v="3"/>
    <x v="20"/>
    <s v="December 15, 2000 "/>
    <x v="3"/>
    <x v="0"/>
    <n v="5.5"/>
    <n v="136000"/>
    <s v="Danny Leiner"/>
    <s v="Philip Stark"/>
    <s v="Ashton Kutcher"/>
    <s v="United States"/>
    <n v="13000000"/>
    <n v="73180723"/>
    <s v="Twentieth Century Fox"/>
    <n v="83"/>
  </r>
  <r>
    <x v="3"/>
    <x v="20"/>
    <s v="October 6, 2000 "/>
    <x v="4"/>
    <x v="0"/>
    <n v="7"/>
    <n v="317000"/>
    <s v="Jay Roach"/>
    <s v="Greg Glienna"/>
    <s v="Ben Stiller"/>
    <s v="United States"/>
    <n v="55000000"/>
    <n v="330444045"/>
    <s v="Universal Pictures"/>
    <n v="108"/>
  </r>
  <r>
    <x v="2"/>
    <x v="20"/>
    <s v="February 18, 2000 "/>
    <x v="6"/>
    <x v="0"/>
    <n v="7.1"/>
    <n v="229000"/>
    <s v="David Twohy"/>
    <s v="Jim Wheat"/>
    <s v="Radha Mitchell"/>
    <s v="United States"/>
    <n v="23000000"/>
    <n v="53187659"/>
    <s v="Polygram Filmed Entertainment"/>
    <n v="109"/>
  </r>
  <r>
    <x v="2"/>
    <x v="20"/>
    <s v="August 4, 2000 "/>
    <x v="8"/>
    <x v="0"/>
    <n v="5.8"/>
    <n v="126000"/>
    <s v="Paul Verhoeven"/>
    <s v="Gary Scott Thompson"/>
    <s v="Kevin Bacon"/>
    <s v="United States"/>
    <n v="95000000"/>
    <n v="190213455"/>
    <s v="Columbia Pictures"/>
    <n v="112"/>
  </r>
  <r>
    <x v="0"/>
    <x v="20"/>
    <s v="May 11, 2001 "/>
    <x v="2"/>
    <x v="9"/>
    <n v="6.8"/>
    <n v="43000"/>
    <s v="John Fawcett"/>
    <s v="Karen Walton"/>
    <s v="Emily Perkins"/>
    <s v="Canada"/>
    <n v="5000000"/>
    <n v="2554"/>
    <s v="Copperheart Entertainment"/>
    <n v="108"/>
  </r>
  <r>
    <x v="2"/>
    <x v="20"/>
    <s v="December 22, 2000 "/>
    <x v="3"/>
    <x v="0"/>
    <n v="6.3"/>
    <n v="194000"/>
    <s v="Donald Petrie"/>
    <s v="Marc Lawrence"/>
    <s v="Sandra Bullock"/>
    <s v="United States"/>
    <n v="45000000"/>
    <n v="212742720"/>
    <s v="Castle Rock Entertainment"/>
    <n v="109"/>
  </r>
  <r>
    <x v="3"/>
    <x v="20"/>
    <s v="March 31, 2000 "/>
    <x v="9"/>
    <x v="0"/>
    <n v="7.5"/>
    <n v="172000"/>
    <s v="Stephen Frears"/>
    <s v="Nick Hornby"/>
    <s v="John Cusack"/>
    <s v="United Kingdom"/>
    <n v="30000000"/>
    <n v="47126295"/>
    <s v="Touchstone Pictures"/>
    <n v="113"/>
  </r>
  <r>
    <x v="2"/>
    <x v="20"/>
    <s v="May 12, 2000 "/>
    <x v="2"/>
    <x v="0"/>
    <n v="2.5"/>
    <n v="77000"/>
    <s v="Roger Christian"/>
    <s v="Corey Mandell"/>
    <s v="John Travolta"/>
    <s v="United States"/>
    <n v="73000000"/>
    <n v="29725663"/>
    <s v="Warner Bros."/>
    <n v="118"/>
  </r>
  <r>
    <x v="4"/>
    <x v="20"/>
    <s v="February 4, 2000 "/>
    <x v="6"/>
    <x v="0"/>
    <n v="5.6"/>
    <n v="126000"/>
    <s v="Wes Craven"/>
    <s v="Kevin Williamson"/>
    <s v="David Arquette"/>
    <s v="United States"/>
    <n v="40000000"/>
    <n v="161834276"/>
    <s v="Dimension Films"/>
    <n v="116"/>
  </r>
  <r>
    <x v="3"/>
    <x v="20"/>
    <s v="October 20, 2000 "/>
    <x v="4"/>
    <x v="0"/>
    <n v="7.5"/>
    <n v="58000"/>
    <s v="Christopher Guest"/>
    <s v="Christopher Guest"/>
    <s v="Fred Willard"/>
    <s v="United States"/>
    <n v="10000000"/>
    <n v="20789556"/>
    <s v="Castle Rock Entertainment"/>
    <n v="90"/>
  </r>
  <r>
    <x v="3"/>
    <x v="20"/>
    <s v="February 18, 2000 "/>
    <x v="6"/>
    <x v="0"/>
    <n v="6.7"/>
    <n v="114000"/>
    <s v="Jonathan Lynn"/>
    <s v="Mitchell Kapner"/>
    <s v="Bruce Willis"/>
    <s v="United States"/>
    <n v="41300000"/>
    <n v="106371651"/>
    <s v="Franchise Pictures"/>
    <n v="98"/>
  </r>
  <r>
    <x v="0"/>
    <x v="20"/>
    <s v="January 19, 2001 "/>
    <x v="11"/>
    <x v="0"/>
    <n v="7.2"/>
    <n v="181000"/>
    <s v="Lasse Hallström"/>
    <s v="Joanne Harris"/>
    <s v="Juliette Binoche"/>
    <s v="United Kingdom"/>
    <n v="25000000"/>
    <n v="152699976"/>
    <s v="Miramax"/>
    <n v="121"/>
  </r>
  <r>
    <x v="0"/>
    <x v="20"/>
    <s v="November 10, 2000 "/>
    <x v="10"/>
    <x v="0"/>
    <n v="7.7"/>
    <n v="129000"/>
    <s v="Stephen Daldry"/>
    <s v="Lee Hall"/>
    <s v="Jamie Bell"/>
    <s v="United Kingdom"/>
    <n v="5000000"/>
    <n v="109283018"/>
    <s v="StudioCanal"/>
    <n v="110"/>
  </r>
  <r>
    <x v="0"/>
    <x v="20"/>
    <s v="April 13, 2001 "/>
    <x v="7"/>
    <x v="0"/>
    <n v="8.1"/>
    <n v="228000"/>
    <s v="Alejandro G. Iñárritu"/>
    <s v="Guillermo Arriaga"/>
    <s v="Emilio Echevarría"/>
    <s v="Mexico"/>
    <n v="2000000"/>
    <n v="20908467"/>
    <s v="Altavista Films"/>
    <n v="154"/>
  </r>
  <r>
    <x v="3"/>
    <x v="20"/>
    <s v="June 23, 2000 "/>
    <x v="0"/>
    <x v="0"/>
    <n v="6.6"/>
    <n v="226000"/>
    <s v="Bobby Farrelly"/>
    <s v="Peter Farrelly"/>
    <s v="Jim Carrey"/>
    <s v="United States"/>
    <n v="51000000"/>
    <n v="149270999"/>
    <s v="Twentieth Century Fox"/>
    <n v="116"/>
  </r>
  <r>
    <x v="2"/>
    <x v="20"/>
    <s v="April 21, 2000 "/>
    <x v="7"/>
    <x v="0"/>
    <n v="6.6"/>
    <n v="79000"/>
    <s v="Jonathan Mostow"/>
    <s v="Jonathan Mostow"/>
    <s v="Matthew McConaughey"/>
    <s v="France"/>
    <n v="62000000"/>
    <n v="127666415"/>
    <s v="Universal Pictures"/>
    <n v="116"/>
  </r>
  <r>
    <x v="3"/>
    <x v="20"/>
    <s v="October 20, 2000 "/>
    <x v="4"/>
    <x v="0"/>
    <n v="6"/>
    <n v="99000"/>
    <s v="Harold Ramis"/>
    <s v="Peter Cook"/>
    <s v="Brendan Fraser"/>
    <s v="United States"/>
    <n v="48000000"/>
    <n v="90383208"/>
    <s v="Twentieth Century Fox"/>
    <n v="93"/>
  </r>
  <r>
    <x v="10"/>
    <x v="20"/>
    <s v="March 31, 2000 "/>
    <x v="9"/>
    <x v="0"/>
    <n v="6.9"/>
    <n v="88000"/>
    <s v="Bibo Bergeron"/>
    <s v="Terry Rossio"/>
    <s v="Kevin Kline"/>
    <s v="United States"/>
    <n v="95000000"/>
    <n v="76432727"/>
    <s v="DreamWorks Animation"/>
    <n v="89"/>
  </r>
  <r>
    <x v="0"/>
    <x v="20"/>
    <s v="May 26, 2000 "/>
    <x v="2"/>
    <x v="13"/>
    <n v="5"/>
    <n v="2400"/>
    <s v="Asia Argento"/>
    <s v="Asia Argento"/>
    <s v="Asia Argento"/>
    <s v="Italy"/>
    <n v="0"/>
    <n v="18062"/>
    <s v="Opera Film (II)"/>
    <n v="90"/>
  </r>
  <r>
    <x v="10"/>
    <x v="20"/>
    <s v="May 19, 2000 "/>
    <x v="2"/>
    <x v="0"/>
    <n v="6.5"/>
    <n v="56000"/>
    <s v="Eric Leighton"/>
    <s v="Thom Enriquez"/>
    <s v="D.B. Sweeney"/>
    <s v="United States"/>
    <n v="127500000"/>
    <n v="349822765"/>
    <s v="Walt Disney Pictures"/>
    <n v="82"/>
  </r>
  <r>
    <x v="3"/>
    <x v="20"/>
    <s v="November 17, 2000 "/>
    <x v="10"/>
    <x v="0"/>
    <n v="6.2"/>
    <n v="219000"/>
    <s v="Ron Howard"/>
    <s v="Dr. Seuss"/>
    <s v="Jim Carrey"/>
    <s v="United States"/>
    <n v="123000000"/>
    <n v="363597184"/>
    <s v="Universal Pictures"/>
    <n v="104"/>
  </r>
  <r>
    <x v="6"/>
    <x v="20"/>
    <s v="October 6, 2000 "/>
    <x v="4"/>
    <x v="0"/>
    <n v="8"/>
    <n v="105000"/>
    <s v="Lars von Trier"/>
    <s v="Lars von Trier"/>
    <s v="Björk"/>
    <s v="Denmark"/>
    <n v="12800000"/>
    <n v="40059672"/>
    <s v="Zentropa Entertainments"/>
    <n v="140"/>
  </r>
  <r>
    <x v="3"/>
    <x v="20"/>
    <s v="December 15, 2000 "/>
    <x v="3"/>
    <x v="0"/>
    <n v="6.4"/>
    <n v="197000"/>
    <s v="Nancy Meyers"/>
    <s v="Josh Goldsmith"/>
    <s v="Mel Gibson"/>
    <s v="United States"/>
    <n v="70000000"/>
    <n v="374111707"/>
    <s v="Paramount Pictures"/>
    <n v="127"/>
  </r>
  <r>
    <x v="0"/>
    <x v="20"/>
    <s v="January 19, 2001 "/>
    <x v="11"/>
    <x v="0"/>
    <n v="6.7"/>
    <n v="65000"/>
    <s v="Sam Raimi"/>
    <s v="Billy Bob Thornton"/>
    <s v="Cate Blanchett"/>
    <s v="United States"/>
    <n v="10000000"/>
    <n v="44567606"/>
    <s v="Lakeshore Entertainment"/>
    <n v="111"/>
  </r>
  <r>
    <x v="3"/>
    <x v="20"/>
    <s v="December 22, 2000 "/>
    <x v="3"/>
    <x v="0"/>
    <n v="6.8"/>
    <n v="105000"/>
    <s v="Brett Ratner"/>
    <s v="David Diamond"/>
    <s v="Nicolas Cage"/>
    <s v="United States"/>
    <n v="60000000"/>
    <n v="124745083"/>
    <s v="Universal Pictures"/>
    <n v="125"/>
  </r>
  <r>
    <x v="1"/>
    <x v="20"/>
    <s v="March 10, 2000 "/>
    <x v="9"/>
    <x v="0"/>
    <n v="5.7"/>
    <n v="71000"/>
    <s v="Brian De Palma"/>
    <s v="Lowell Cannon"/>
    <s v="Tim Robbins"/>
    <s v="United States"/>
    <n v="100000000"/>
    <n v="110983407"/>
    <s v="Touchstone Pictures"/>
    <n v="114"/>
  </r>
  <r>
    <x v="3"/>
    <x v="20"/>
    <s v="August 11, 2000 "/>
    <x v="8"/>
    <x v="0"/>
    <n v="6.6"/>
    <n v="60000"/>
    <s v="Howard Deutch"/>
    <s v="Vince McKewin"/>
    <s v="Keanu Reeves"/>
    <s v="United States"/>
    <n v="50000000"/>
    <n v="50054511"/>
    <s v="Bel Air Entertainment"/>
    <n v="118"/>
  </r>
  <r>
    <x v="3"/>
    <x v="20"/>
    <s v="January 12, 2000 "/>
    <x v="11"/>
    <x v="0"/>
    <n v="6.2"/>
    <n v="38000"/>
    <s v="Steve Carr"/>
    <s v="Ice Cube"/>
    <s v="Ice Cube"/>
    <s v="United States"/>
    <n v="11000000"/>
    <n v="59827328"/>
    <s v="New Line Cinema"/>
    <n v="98"/>
  </r>
  <r>
    <x v="6"/>
    <x v="20"/>
    <s v="November 15, 2000 "/>
    <x v="10"/>
    <x v="8"/>
    <n v="6.5"/>
    <n v="23000"/>
    <s v="Stephen Hopkins"/>
    <s v="John Wainwright"/>
    <s v="Morgan Freeman"/>
    <s v="France"/>
    <n v="25000000"/>
    <n v="1308242"/>
    <s v="Revelations Entertainment"/>
    <n v="110"/>
  </r>
  <r>
    <x v="3"/>
    <x v="20"/>
    <s v="November 10, 2000 "/>
    <x v="10"/>
    <x v="0"/>
    <n v="5.3"/>
    <n v="101000"/>
    <s v="Steven Brill"/>
    <s v="Tim Herlihy"/>
    <s v="Adam Sandler"/>
    <s v="United States"/>
    <n v="85000000"/>
    <n v="58292295"/>
    <s v="Avery Pix"/>
    <n v="90"/>
  </r>
  <r>
    <x v="6"/>
    <x v="20"/>
    <s v="February 18, 2000 "/>
    <x v="6"/>
    <x v="0"/>
    <n v="7"/>
    <n v="51000"/>
    <s v="Ben Younger"/>
    <s v="Ben Younger"/>
    <s v="Giovanni Ribisi"/>
    <s v="United States"/>
    <n v="7000000"/>
    <n v="28780255"/>
    <s v="New Line Cinema"/>
    <n v="120"/>
  </r>
  <r>
    <x v="3"/>
    <x v="20"/>
    <s v="April 28, 2000 "/>
    <x v="7"/>
    <x v="0"/>
    <n v="6.7"/>
    <n v="32000"/>
    <s v="Matt Williams"/>
    <s v="Lowell Ganz"/>
    <s v="Natalie Portman"/>
    <s v="United States"/>
    <n v="15000000"/>
    <n v="40863718"/>
    <s v="Twentieth Century Fox"/>
    <n v="120"/>
  </r>
  <r>
    <x v="6"/>
    <x v="20"/>
    <s v="April 28, 2000 "/>
    <x v="7"/>
    <x v="0"/>
    <n v="7.3"/>
    <n v="103000"/>
    <s v="Gregory Hoblit"/>
    <s v="Toby Emmerich"/>
    <s v="Dennis Quaid"/>
    <s v="United States"/>
    <n v="31000000"/>
    <n v="68106245"/>
    <s v="New Line Cinema"/>
    <n v="118"/>
  </r>
  <r>
    <x v="5"/>
    <x v="20"/>
    <s v="November 10, 2000 "/>
    <x v="10"/>
    <x v="0"/>
    <n v="7.2"/>
    <n v="110000"/>
    <s v="George Tillman Jr."/>
    <s v="Scott Marshall Smith"/>
    <s v="Cuba Gooding Jr."/>
    <s v="United States"/>
    <n v="32000000"/>
    <n v="82343495"/>
    <s v="Fox 2000 Pictures"/>
    <n v="129"/>
  </r>
  <r>
    <x v="3"/>
    <x v="20"/>
    <s v="April 14, 2000 "/>
    <x v="7"/>
    <x v="0"/>
    <n v="6.1"/>
    <n v="46000"/>
    <s v="Betty Thomas"/>
    <s v="Susannah Grant"/>
    <s v="Sandra Bullock"/>
    <s v="United States"/>
    <n v="43000000"/>
    <n v="62198945"/>
    <s v="Columbia Pictures"/>
    <n v="103"/>
  </r>
  <r>
    <x v="0"/>
    <x v="20"/>
    <s v="April 21, 2000 "/>
    <x v="7"/>
    <x v="0"/>
    <n v="7.2"/>
    <n v="20000"/>
    <s v="Gina Prince-Bythewood"/>
    <s v="Gina Prince-Bythewood"/>
    <s v="Sanaa Lathan"/>
    <s v="United States"/>
    <n v="20000000"/>
    <n v="27728118"/>
    <s v="40 Acres &amp; A Mule Filmworks"/>
    <n v="124"/>
  </r>
  <r>
    <x v="2"/>
    <x v="20"/>
    <s v="May 26, 2000 "/>
    <x v="2"/>
    <x v="0"/>
    <n v="6.6"/>
    <n v="122000"/>
    <s v="Tom Dey"/>
    <s v="Miles Millar"/>
    <s v="Jackie Chan"/>
    <s v="United States"/>
    <n v="55000000"/>
    <n v="99274467"/>
    <s v="Touchstone Pictures"/>
    <n v="110"/>
  </r>
  <r>
    <x v="1"/>
    <x v="20"/>
    <s v="October 27, 2000 "/>
    <x v="4"/>
    <x v="0"/>
    <n v="5.8"/>
    <n v="9800"/>
    <s v="Uli Edel"/>
    <s v="Angela Sommer-Bodenburg"/>
    <s v="Jonathan Lipnicki"/>
    <s v="Germany"/>
    <n v="35000000"/>
    <n v="27965865"/>
    <s v="Avrora Media"/>
    <n v="95"/>
  </r>
  <r>
    <x v="5"/>
    <x v="20"/>
    <s v="January 19, 2001 "/>
    <x v="11"/>
    <x v="6"/>
    <n v="7.3"/>
    <n v="52000"/>
    <s v="Philip Kaufman"/>
    <s v="Doug Wright"/>
    <s v="Geoffrey Rush"/>
    <s v="United Kingdom"/>
    <n v="13500000"/>
    <n v="17989227"/>
    <s v="Fox Searchlight Pictures"/>
    <n v="124"/>
  </r>
  <r>
    <x v="0"/>
    <x v="20"/>
    <s v="October 20, 2000 "/>
    <x v="4"/>
    <x v="0"/>
    <n v="7.2"/>
    <n v="114000"/>
    <s v="Mimi Leder"/>
    <s v="Catherine Ryan Hyde"/>
    <s v="Kevin Spacey"/>
    <s v="United States"/>
    <n v="40000000"/>
    <n v="55707411"/>
    <s v="Warner Bros."/>
    <n v="123"/>
  </r>
  <r>
    <x v="2"/>
    <x v="20"/>
    <s v="December 8, 2000 "/>
    <x v="3"/>
    <x v="0"/>
    <n v="5.9"/>
    <n v="60000"/>
    <s v="Martin Campbell"/>
    <s v="Robert King"/>
    <s v="Scott Glenn"/>
    <s v="United States"/>
    <n v="75000000"/>
    <n v="215663859"/>
    <s v="Columbia Pictures"/>
    <n v="124"/>
  </r>
  <r>
    <x v="3"/>
    <x v="20"/>
    <s v="April 28, 2000 "/>
    <x v="7"/>
    <x v="0"/>
    <n v="3.7"/>
    <n v="22000"/>
    <s v="Brian Levant"/>
    <s v="William Hanna"/>
    <s v="Mark Addy"/>
    <s v="United States"/>
    <n v="83000000"/>
    <n v="59468275"/>
    <s v="Universal Pictures"/>
    <n v="90"/>
  </r>
  <r>
    <x v="6"/>
    <x v="20"/>
    <s v="June 28, 2000 "/>
    <x v="0"/>
    <x v="8"/>
    <n v="4.5"/>
    <n v="17000"/>
    <s v="Virginie Despentes"/>
    <s v="Virginie Despentes"/>
    <s v="Raffaëla Anderson"/>
    <s v="France"/>
    <n v="0"/>
    <n v="940944"/>
    <s v="Canal+"/>
    <n v="77"/>
  </r>
  <r>
    <x v="2"/>
    <x v="20"/>
    <s v="February 25, 2000 "/>
    <x v="6"/>
    <x v="0"/>
    <n v="5.8"/>
    <n v="38000"/>
    <s v="John Frankenheimer"/>
    <s v="Ehren Kruger"/>
    <s v="Ben Affleck"/>
    <s v="United States"/>
    <n v="42000000"/>
    <n v="32168970"/>
    <s v="Dimension Films"/>
    <n v="104"/>
  </r>
  <r>
    <x v="2"/>
    <x v="20"/>
    <s v="December 22, 2000 "/>
    <x v="3"/>
    <x v="0"/>
    <n v="4.9000000000000004"/>
    <n v="33000"/>
    <s v="Patrick Lussier"/>
    <s v="Joel Soisson"/>
    <s v="Gerard Butler"/>
    <s v="United States"/>
    <n v="54000000"/>
    <n v="47053625"/>
    <s v="Dimension Films"/>
    <n v="99"/>
  </r>
  <r>
    <x v="1"/>
    <x v="20"/>
    <s v="November 22, 2000 "/>
    <x v="10"/>
    <x v="0"/>
    <n v="4.9000000000000004"/>
    <n v="36000"/>
    <s v="Kevin Lima"/>
    <s v="Dodie Smith"/>
    <s v="Glenn Close"/>
    <s v="United States"/>
    <n v="85000000"/>
    <n v="183611771"/>
    <s v="Cruella Productions"/>
    <n v="100"/>
  </r>
  <r>
    <x v="2"/>
    <x v="20"/>
    <s v="November 10, 2000 "/>
    <x v="10"/>
    <x v="0"/>
    <n v="5.7"/>
    <n v="56000"/>
    <s v="Antony Hoffman"/>
    <s v="Chuck Pfarrer"/>
    <s v="Val Kilmer"/>
    <s v="United States"/>
    <n v="80000000"/>
    <n v="33463969"/>
    <s v="Warner Bros."/>
    <n v="106"/>
  </r>
  <r>
    <x v="2"/>
    <x v="20"/>
    <s v="December 8, 2000 "/>
    <x v="3"/>
    <x v="0"/>
    <n v="3.7"/>
    <n v="32000"/>
    <s v="Courtney Solomon"/>
    <s v="Topper Lilien"/>
    <s v="Justin Whalin"/>
    <s v="United States"/>
    <n v="45000000"/>
    <n v="33978694"/>
    <s v="New Line Cinema"/>
    <n v="107"/>
  </r>
  <r>
    <x v="2"/>
    <x v="20"/>
    <s v="October 6, 2000 "/>
    <x v="4"/>
    <x v="0"/>
    <n v="5.2"/>
    <n v="33000"/>
    <s v="Stephen Kay"/>
    <s v="Ted Lewis"/>
    <s v="Sylvester Stallone"/>
    <s v="United States"/>
    <n v="63600000"/>
    <n v="19412993"/>
    <s v="Morgan Creek Entertainment"/>
    <n v="102"/>
  </r>
  <r>
    <x v="3"/>
    <x v="20"/>
    <s v="February 25, 2000 "/>
    <x v="6"/>
    <x v="0"/>
    <n v="7.3"/>
    <n v="62000"/>
    <s v="Curtis Hanson"/>
    <s v="Michael Chabon"/>
    <s v="Michael Douglas"/>
    <s v="United States"/>
    <n v="55000000"/>
    <n v="33426588"/>
    <s v="Mutual Film Company"/>
    <n v="107"/>
  </r>
  <r>
    <x v="2"/>
    <x v="20"/>
    <s v="June 16, 2000 "/>
    <x v="0"/>
    <x v="0"/>
    <n v="6"/>
    <n v="75000"/>
    <s v="John Singleton"/>
    <s v="Ernest Tidyman"/>
    <s v="Samuel L. Jackson"/>
    <s v="Germany"/>
    <n v="46000000"/>
    <n v="107626125"/>
    <s v="Paramount Pictures"/>
    <n v="99"/>
  </r>
  <r>
    <x v="0"/>
    <x v="20"/>
    <s v="January 12, 2001 "/>
    <x v="11"/>
    <x v="0"/>
    <n v="7.3"/>
    <n v="84000"/>
    <s v="Gus Van Sant"/>
    <s v="Mike Rich"/>
    <s v="Sean Connery"/>
    <s v="United States"/>
    <n v="43000000"/>
    <n v="80049764"/>
    <s v="Columbia Pictures"/>
    <n v="136"/>
  </r>
  <r>
    <x v="0"/>
    <x v="20"/>
    <s v="November 3, 2000 "/>
    <x v="10"/>
    <x v="0"/>
    <n v="6.7"/>
    <n v="54000"/>
    <s v="Robert Redford"/>
    <s v="Steven Pressfield"/>
    <s v="Will Smith"/>
    <s v="United States"/>
    <n v="80000000"/>
    <n v="39459427"/>
    <s v="Twentieth Century Fox"/>
    <n v="126"/>
  </r>
  <r>
    <x v="10"/>
    <x v="20"/>
    <s v="June 16, 2000 "/>
    <x v="0"/>
    <x v="0"/>
    <n v="6.6"/>
    <n v="59000"/>
    <s v="Don Bluth"/>
    <s v="Hans Bauer"/>
    <s v="Matt Damon"/>
    <s v="United States"/>
    <n v="75000000"/>
    <n v="36754634"/>
    <s v="David Kirschner Productions"/>
    <n v="94"/>
  </r>
  <r>
    <x v="1"/>
    <x v="20"/>
    <s v="February 11, 2000 "/>
    <x v="6"/>
    <x v="0"/>
    <n v="5.0999999999999996"/>
    <n v="12000"/>
    <s v="Chris Koch"/>
    <s v="Will McRobb"/>
    <s v="Chevy Chase"/>
    <s v="United States"/>
    <n v="13000000"/>
    <n v="62464731"/>
    <s v="MFF Feature Film Productions"/>
    <n v="89"/>
  </r>
  <r>
    <x v="6"/>
    <x v="20"/>
    <s v="September 8, 2000 "/>
    <x v="5"/>
    <x v="0"/>
    <n v="5.3"/>
    <n v="26000"/>
    <s v="Joe Charbanic"/>
    <s v="Darcy Meyers"/>
    <s v="James Spader"/>
    <s v="United States"/>
    <n v="30000000"/>
    <n v="47267829"/>
    <s v="Lewitt / Eberts Productions"/>
    <n v="97"/>
  </r>
  <r>
    <x v="2"/>
    <x v="20"/>
    <s v="March 31, 2000 "/>
    <x v="9"/>
    <x v="0"/>
    <n v="5.6"/>
    <n v="31000"/>
    <s v="Rob Cohen"/>
    <s v="John Pogue"/>
    <s v="Joshua Jackson"/>
    <s v="United States"/>
    <n v="35000000"/>
    <n v="50802120"/>
    <s v="Universal Pictures"/>
    <n v="106"/>
  </r>
  <r>
    <x v="2"/>
    <x v="20"/>
    <s v="March 22, 2000 "/>
    <x v="9"/>
    <x v="0"/>
    <n v="6.1"/>
    <n v="68000"/>
    <s v="Andrzej Bartkowiak"/>
    <s v="Mitchell Kapner"/>
    <s v="Jet Li"/>
    <s v="United States"/>
    <n v="25000000"/>
    <n v="91036760"/>
    <s v="Warner Bros."/>
    <n v="115"/>
  </r>
  <r>
    <x v="2"/>
    <x v="20"/>
    <s v="June 2, 2000 "/>
    <x v="0"/>
    <x v="0"/>
    <n v="5.2"/>
    <n v="82000"/>
    <s v="Raja Gosnell"/>
    <s v="Darryl Quarles"/>
    <s v="Martin Lawrence"/>
    <s v="Germany"/>
    <n v="30000000"/>
    <n v="173959438"/>
    <s v="Twentieth Century Fox"/>
    <n v="99"/>
  </r>
  <r>
    <x v="3"/>
    <x v="20"/>
    <s v="March 3, 2000 "/>
    <x v="9"/>
    <x v="0"/>
    <n v="5.7"/>
    <n v="14000"/>
    <s v="Nick Gomez"/>
    <s v="Peter Steinfeld"/>
    <s v="Danny DeVito"/>
    <s v="United States"/>
    <n v="37000000"/>
    <n v="15910104"/>
    <s v="Code Entertainment"/>
    <n v="96"/>
  </r>
  <r>
    <x v="5"/>
    <x v="20"/>
    <s v="August 3, 2000 "/>
    <x v="8"/>
    <x v="1"/>
    <n v="7.2"/>
    <n v="37000"/>
    <s v="Andrew Dominik"/>
    <s v="Mark Brandon Read"/>
    <s v="Eric Bana"/>
    <s v="Australia"/>
    <n v="0"/>
    <n v="238471"/>
    <s v="Australian Film Finance Corporation (AFFC)"/>
    <n v="94"/>
  </r>
  <r>
    <x v="3"/>
    <x v="20"/>
    <s v="April 14, 2000 "/>
    <x v="7"/>
    <x v="0"/>
    <n v="6.4"/>
    <n v="50000"/>
    <s v="Edward Norton"/>
    <s v="Stuart Blumberg"/>
    <s v="Ben Stiller"/>
    <s v="United States"/>
    <n v="29000000"/>
    <n v="59945183"/>
    <s v="Spyglass Entertainment"/>
    <n v="128"/>
  </r>
  <r>
    <x v="0"/>
    <x v="20"/>
    <s v="May 12, 2000 "/>
    <x v="2"/>
    <x v="0"/>
    <n v="6.7"/>
    <n v="19000"/>
    <s v="Nicholas Hytner"/>
    <s v="Carol Heikkinen"/>
    <s v="Amanda Schull"/>
    <s v="United States"/>
    <n v="29000000"/>
    <n v="26385941"/>
    <s v="Columbia Pictures"/>
    <n v="115"/>
  </r>
  <r>
    <x v="0"/>
    <x v="20"/>
    <s v="October 11, 2001 "/>
    <x v="4"/>
    <x v="36"/>
    <n v="5.7"/>
    <n v="3700"/>
    <s v="Michael Radford"/>
    <s v="Michael Radford"/>
    <s v="Charlotte Ayanna"/>
    <s v="United States"/>
    <n v="0"/>
    <n v="122121"/>
    <s v="Moonstone Entertainment"/>
    <n v="123"/>
  </r>
  <r>
    <x v="1"/>
    <x v="20"/>
    <s v="October 27, 2000 "/>
    <x v="4"/>
    <x v="0"/>
    <n v="4"/>
    <n v="36000"/>
    <s v="Joe Berlinger"/>
    <s v="Daniel Myrick"/>
    <s v="Jeffrey Donovan"/>
    <s v="United States"/>
    <n v="15000000"/>
    <n v="47737094"/>
    <s v="Artisan Entertainment"/>
    <n v="90"/>
  </r>
  <r>
    <x v="0"/>
    <x v="20"/>
    <s v="April 7, 2000 "/>
    <x v="7"/>
    <x v="0"/>
    <n v="6.4"/>
    <n v="45000"/>
    <s v="William Friedkin"/>
    <s v="Jim Webb"/>
    <s v="Tommy Lee Jones"/>
    <s v="United Kingdom"/>
    <n v="60000000"/>
    <n v="71732303"/>
    <s v="Seven Arts Pictures"/>
    <n v="128"/>
  </r>
  <r>
    <x v="0"/>
    <x v="20"/>
    <s v="January 12, 2001 "/>
    <x v="11"/>
    <x v="0"/>
    <n v="7.3"/>
    <n v="55000"/>
    <s v="Roger Donaldson"/>
    <s v="David Self"/>
    <s v="Kevin Costner"/>
    <s v="United States"/>
    <n v="80000000"/>
    <n v="66579890"/>
    <s v="New Line Cinema"/>
    <n v="145"/>
  </r>
  <r>
    <x v="0"/>
    <x v="20"/>
    <s v="December 22, 2000 "/>
    <x v="3"/>
    <x v="0"/>
    <n v="7.5"/>
    <n v="29000"/>
    <s v="Kenneth Lonergan"/>
    <s v="Kenneth Lonergan"/>
    <s v="Laura Linney"/>
    <s v="United States"/>
    <n v="1200000"/>
    <n v="11242521"/>
    <s v="Hart Sharp Entertainment"/>
    <n v="111"/>
  </r>
  <r>
    <x v="3"/>
    <x v="20"/>
    <s v="July 7, 2000 "/>
    <x v="1"/>
    <x v="0"/>
    <n v="6.1"/>
    <n v="41000"/>
    <s v="Jon Turteltaub"/>
    <s v="Audrey Wells"/>
    <s v="Bruce Willis"/>
    <s v="United States"/>
    <n v="65000000"/>
    <n v="110317580"/>
    <s v="Chester Films Inc."/>
    <n v="104"/>
  </r>
  <r>
    <x v="0"/>
    <x v="20"/>
    <s v="December 25, 2000 "/>
    <x v="3"/>
    <x v="0"/>
    <n v="5.8"/>
    <n v="13000"/>
    <s v="Billy Bob Thornton"/>
    <s v="Cormac McCarthy"/>
    <s v="Matt Damon"/>
    <s v="United States"/>
    <n v="57000000"/>
    <n v="18133495"/>
    <s v="Columbia Pictures"/>
    <n v="116"/>
  </r>
  <r>
    <x v="3"/>
    <x v="20"/>
    <s v="February 18, 2000 "/>
    <x v="6"/>
    <x v="0"/>
    <n v="4.9000000000000004"/>
    <n v="12000"/>
    <s v="Diane Keaton"/>
    <s v="Delia Ephron"/>
    <s v="Diane Keaton"/>
    <s v="Germany"/>
    <n v="60000000"/>
    <n v="51880044"/>
    <s v="Columbia Pictures"/>
    <n v="94"/>
  </r>
  <r>
    <x v="0"/>
    <x v="20"/>
    <s v="December 16, 2000 "/>
    <x v="3"/>
    <x v="2"/>
    <n v="8.1999999999999993"/>
    <n v="22000"/>
    <s v="Edward Yang"/>
    <s v="Edward Yang"/>
    <s v="Nien-Jen Wu"/>
    <s v="Taiwan"/>
    <n v="0"/>
    <n v="1196218"/>
    <s v="1+2 Seisaku Iinkai"/>
    <n v="173"/>
  </r>
  <r>
    <x v="3"/>
    <x v="20"/>
    <s v="May 4, 2001 "/>
    <x v="2"/>
    <x v="0"/>
    <n v="7.2"/>
    <n v="16000"/>
    <s v="Rob Sitch"/>
    <s v="Santo Cilauro"/>
    <s v="Sam Neill"/>
    <s v="Australia"/>
    <n v="0"/>
    <n v="16575074"/>
    <s v="Working Dog"/>
    <n v="101"/>
  </r>
  <r>
    <x v="4"/>
    <x v="20"/>
    <s v="January 14, 2000 "/>
    <x v="11"/>
    <x v="0"/>
    <n v="4.9000000000000004"/>
    <n v="17000"/>
    <s v="Walter Hill"/>
    <s v="William Malone"/>
    <s v="James Spader"/>
    <s v="United States"/>
    <n v="90000000"/>
    <n v="14828081"/>
    <s v="Hammerhead Productions"/>
    <n v="90"/>
  </r>
  <r>
    <x v="3"/>
    <x v="20"/>
    <s v="July 21, 2000 "/>
    <x v="1"/>
    <x v="0"/>
    <n v="5.3"/>
    <n v="27000"/>
    <s v="Amy Heckerling"/>
    <s v="Amy Heckerling"/>
    <s v="Jason Biggs"/>
    <s v="United States"/>
    <n v="20000000"/>
    <n v="18404706"/>
    <s v="Branti Film Productions"/>
    <n v="98"/>
  </r>
  <r>
    <x v="3"/>
    <x v="20"/>
    <s v="January 21, 2000 "/>
    <x v="11"/>
    <x v="0"/>
    <n v="5"/>
    <n v="15000"/>
    <s v="Kris Isacsson"/>
    <s v="Kris Isacsson"/>
    <s v="Freddie Prinze Jr."/>
    <s v="United States"/>
    <n v="11000000"/>
    <n v="24419914"/>
    <s v="Open City Films"/>
    <n v="91"/>
  </r>
  <r>
    <x v="2"/>
    <x v="20"/>
    <s v="September 8, 2000 "/>
    <x v="5"/>
    <x v="0"/>
    <n v="6.7"/>
    <n v="32000"/>
    <s v="Christopher McQuarrie"/>
    <s v="Christopher McQuarrie"/>
    <s v="Ryan Phillippe"/>
    <s v="United States"/>
    <n v="8500000"/>
    <n v="13200972"/>
    <s v="Artisan Entertainment"/>
    <n v="119"/>
  </r>
  <r>
    <x v="10"/>
    <x v="20"/>
    <s v="June 30, 2000 "/>
    <x v="0"/>
    <x v="0"/>
    <n v="4.2"/>
    <n v="20000"/>
    <s v="Des McAnuff"/>
    <s v="Jay Ward"/>
    <s v="Robert De Niro"/>
    <s v="United States"/>
    <n v="76000000"/>
    <n v="35134820"/>
    <s v="Capella International"/>
    <n v="92"/>
  </r>
  <r>
    <x v="3"/>
    <x v="20"/>
    <s v="September 1, 2000 "/>
    <x v="5"/>
    <x v="0"/>
    <n v="6.2"/>
    <n v="14000"/>
    <s v="John Waters"/>
    <s v="John Waters"/>
    <s v="Melanie Griffith"/>
    <s v="United States"/>
    <n v="10000000"/>
    <n v="1961544"/>
    <s v="Artic Productions LLC"/>
    <n v="87"/>
  </r>
  <r>
    <x v="3"/>
    <x v="20"/>
    <s v="July 28, 2000 "/>
    <x v="1"/>
    <x v="0"/>
    <n v="4.4000000000000004"/>
    <n v="49000"/>
    <s v="Peter Segal"/>
    <s v="Jerry Lewis"/>
    <s v="Eddie Murphy"/>
    <s v="United States"/>
    <n v="84000000"/>
    <n v="166339890"/>
    <s v="Universal Pictures"/>
    <n v="106"/>
  </r>
  <r>
    <x v="6"/>
    <x v="20"/>
    <s v="July 13, 2001 "/>
    <x v="1"/>
    <x v="0"/>
    <n v="6.9"/>
    <n v="59000"/>
    <s v="Mathieu Kassovitz"/>
    <s v="Jean-Christophe Grangé"/>
    <s v="Jean Reno"/>
    <s v="France"/>
    <n v="14000000"/>
    <n v="60103680"/>
    <s v="Légende Films"/>
    <n v="106"/>
  </r>
  <r>
    <x v="2"/>
    <x v="20"/>
    <s v="December 8, 2000 "/>
    <x v="3"/>
    <x v="0"/>
    <n v="6.3"/>
    <n v="56000"/>
    <s v="Taylor Hackford"/>
    <s v="Tony Gilroy"/>
    <s v="Meg Ryan"/>
    <s v="United States"/>
    <n v="65000000"/>
    <n v="62761005"/>
    <s v="Castle Rock Entertainment"/>
    <n v="135"/>
  </r>
  <r>
    <x v="3"/>
    <x v="20"/>
    <s v="October 20, 2000 "/>
    <x v="4"/>
    <x v="0"/>
    <n v="6.6"/>
    <n v="11000"/>
    <s v="Spike Lee"/>
    <s v="Spike Lee"/>
    <s v="Damon Wayans"/>
    <s v="United States"/>
    <n v="10000000"/>
    <n v="2463650"/>
    <s v="New Line Cinema"/>
    <n v="135"/>
  </r>
  <r>
    <x v="0"/>
    <x v="20"/>
    <s v="January 26, 2001 "/>
    <x v="11"/>
    <x v="0"/>
    <n v="6.9"/>
    <n v="40000"/>
    <s v="E. Elias Merhige"/>
    <s v="Steven Katz"/>
    <s v="John Malkovich"/>
    <s v="United Kingdom"/>
    <n v="8000000"/>
    <n v="11155214"/>
    <s v="Saturn Films"/>
    <n v="92"/>
  </r>
  <r>
    <x v="1"/>
    <x v="20"/>
    <s v="July 26, 2000 "/>
    <x v="1"/>
    <x v="0"/>
    <n v="4.2"/>
    <n v="3900"/>
    <s v="Britt Allcroft"/>
    <s v="Britt Allcroft"/>
    <s v="Alec Baldwin"/>
    <s v="United Kingdom"/>
    <n v="19000000"/>
    <n v="19748009"/>
    <s v="Gullane Pictures"/>
    <n v="85"/>
  </r>
  <r>
    <x v="0"/>
    <x v="20"/>
    <s v="May 24, 2001 "/>
    <x v="2"/>
    <x v="26"/>
    <n v="7"/>
    <n v="39000"/>
    <s v="Joel Schumacher"/>
    <s v="Ross Klavan"/>
    <s v="Colin Farrell"/>
    <s v="United States"/>
    <n v="10000000"/>
    <n v="148701"/>
    <s v="Haft Entertainment"/>
    <n v="101"/>
  </r>
  <r>
    <x v="3"/>
    <x v="20"/>
    <s v="April 7, 2000 "/>
    <x v="7"/>
    <x v="0"/>
    <n v="6.9"/>
    <n v="20000"/>
    <s v="Bonnie Hunt"/>
    <s v="Bonnie Hunt"/>
    <s v="David Duchovny"/>
    <s v="United States"/>
    <n v="24000000"/>
    <n v="36609995"/>
    <s v="Metro-Goldwyn-Mayer (MGM)"/>
    <n v="115"/>
  </r>
  <r>
    <x v="3"/>
    <x v="20"/>
    <s v="June 16, 2000 "/>
    <x v="0"/>
    <x v="0"/>
    <n v="5.4"/>
    <n v="16000"/>
    <s v="Robert Iscove"/>
    <s v="Andrew Lowery"/>
    <s v="Freddie Prinze Jr."/>
    <s v="United States"/>
    <n v="35000000"/>
    <n v="25850615"/>
    <s v="Punch 21 Productions"/>
    <n v="94"/>
  </r>
  <r>
    <x v="3"/>
    <x v="20"/>
    <s v="March 24, 2000 "/>
    <x v="9"/>
    <x v="0"/>
    <n v="5.5"/>
    <n v="10000"/>
    <s v="David Raynr"/>
    <s v="Mark Schwahn"/>
    <s v="Shane West"/>
    <s v="United States"/>
    <n v="32000000"/>
    <n v="9902115"/>
    <s v="Columbia Pictures"/>
    <n v="94"/>
  </r>
  <r>
    <x v="3"/>
    <x v="20"/>
    <s v="August 4, 2000 "/>
    <x v="8"/>
    <x v="0"/>
    <n v="6.6"/>
    <n v="5300"/>
    <s v="Miguel Arteta"/>
    <s v="Mike White"/>
    <s v="Mike White"/>
    <s v="United States"/>
    <n v="250000"/>
    <n v="1182065"/>
    <s v="Artisan Entertainment"/>
    <n v="96"/>
  </r>
  <r>
    <x v="0"/>
    <x v="20"/>
    <s v="August 11, 2000 "/>
    <x v="8"/>
    <x v="0"/>
    <n v="5.6"/>
    <n v="25000"/>
    <s v="Joan Chen"/>
    <s v="Allison Burnett"/>
    <s v="Richard Gere"/>
    <s v="United States"/>
    <n v="65000000"/>
    <n v="90726668"/>
    <s v="Metro-Goldwyn-Mayer (MGM)"/>
    <n v="103"/>
  </r>
  <r>
    <x v="5"/>
    <x v="20"/>
    <s v="March 23, 2001 "/>
    <x v="9"/>
    <x v="0"/>
    <n v="7"/>
    <n v="27000"/>
    <s v="Ed Harris"/>
    <s v="Steven Naifeh"/>
    <s v="Ed Harris"/>
    <s v="United States"/>
    <n v="6000000"/>
    <n v="10994533"/>
    <s v="Brant-Allen"/>
    <n v="122"/>
  </r>
  <r>
    <x v="2"/>
    <x v="20"/>
    <s v="August 25, 2000 "/>
    <x v="8"/>
    <x v="0"/>
    <n v="5.7"/>
    <n v="29000"/>
    <s v="Christian Duguay"/>
    <s v="Wayne Beach"/>
    <s v="Wesley Snipes"/>
    <s v="United States"/>
    <n v="60000000"/>
    <n v="40400425"/>
    <s v="Morgan Creek Entertainment"/>
    <n v="117"/>
  </r>
  <r>
    <x v="5"/>
    <x v="20"/>
    <s v="February 23, 2001 "/>
    <x v="6"/>
    <x v="0"/>
    <n v="7.2"/>
    <n v="24000"/>
    <s v="Julian Schnabel"/>
    <s v="Cunningham O'Keefe"/>
    <s v="Javier Bardem"/>
    <s v="United States"/>
    <n v="0"/>
    <n v="8601053"/>
    <s v="El Mar Pictures"/>
    <n v="133"/>
  </r>
  <r>
    <x v="2"/>
    <x v="20"/>
    <s v="February 2, 2001 "/>
    <x v="6"/>
    <x v="0"/>
    <n v="4.5"/>
    <n v="9200"/>
    <s v="Vic Sarin"/>
    <s v="Alan B. McElroy"/>
    <s v="Kirk Cameron"/>
    <s v="Canada"/>
    <n v="4000000"/>
    <n v="4224065"/>
    <s v="Cloud Ten Pictures"/>
    <n v="96"/>
  </r>
  <r>
    <x v="3"/>
    <x v="20"/>
    <s v="July 14, 2000 "/>
    <x v="1"/>
    <x v="20"/>
    <n v="6.2"/>
    <n v="5300"/>
    <s v="Valerie Breiman"/>
    <s v="Valerie Breiman"/>
    <s v="Famke Janssen"/>
    <s v="United States"/>
    <n v="0"/>
    <n v="580372"/>
    <s v="Behaviour Worldwide"/>
    <n v="82"/>
  </r>
  <r>
    <x v="3"/>
    <x v="20"/>
    <s v="September 7, 2001 "/>
    <x v="5"/>
    <x v="0"/>
    <n v="6.2"/>
    <n v="5700"/>
    <s v="Robert Lee King"/>
    <s v="Charles Busch"/>
    <s v="Lauren Ambrose"/>
    <s v="Australia"/>
    <n v="1500000"/>
    <n v="268117"/>
    <s v="New Oz Productions"/>
    <n v="95"/>
  </r>
  <r>
    <x v="2"/>
    <x v="20"/>
    <s v="September 15, 2000 "/>
    <x v="5"/>
    <x v="0"/>
    <n v="5.8"/>
    <n v="11000"/>
    <s v="Antoine Fuqua"/>
    <s v="Andrew Scheinman"/>
    <s v="Jamie Foxx"/>
    <s v="Canada"/>
    <n v="51000000"/>
    <n v="15471969"/>
    <s v="Castle Rock Entertainment"/>
    <n v="119"/>
  </r>
  <r>
    <x v="3"/>
    <x v="20"/>
    <s v="September 1, 2000 "/>
    <x v="5"/>
    <x v="0"/>
    <n v="6.9"/>
    <n v="18000"/>
    <s v="Nigel Cole"/>
    <s v="Mark Crowdy"/>
    <s v="Brenda Blethyn"/>
    <s v="United Kingdom"/>
    <n v="10000000"/>
    <n v="28741330"/>
    <s v="Portman Entertainment Group"/>
    <n v="93"/>
  </r>
  <r>
    <x v="0"/>
    <x v="20"/>
    <s v="June 23, 2000 "/>
    <x v="0"/>
    <x v="0"/>
    <n v="6"/>
    <n v="9200"/>
    <s v="Michael Almereyda"/>
    <s v="William Shakespeare"/>
    <s v="Ethan Hawke"/>
    <s v="United States"/>
    <n v="2000000"/>
    <n v="2046433"/>
    <s v="double A Films"/>
    <n v="112"/>
  </r>
  <r>
    <x v="0"/>
    <x v="20"/>
    <s v="April 22, 2000 "/>
    <x v="7"/>
    <x v="11"/>
    <n v="7"/>
    <n v="13000"/>
    <s v="Kim Ki-duk"/>
    <s v="Kim Ki-duk"/>
    <s v="Jung Suh"/>
    <s v="South Korea"/>
    <n v="1000000"/>
    <n v="24963"/>
    <s v="Myung Film Company Ltd."/>
    <n v="90"/>
  </r>
  <r>
    <x v="3"/>
    <x v="20"/>
    <s v="March 15, 2000 "/>
    <x v="9"/>
    <x v="8"/>
    <n v="6.8"/>
    <n v="6200"/>
    <s v="François Ozon"/>
    <s v="Rainer Werner Fassbinder"/>
    <s v="Bernard Giraudeau"/>
    <s v="France"/>
    <n v="0"/>
    <m/>
    <s v="Fidélité Productions"/>
    <n v="82"/>
  </r>
  <r>
    <x v="3"/>
    <x v="20"/>
    <s v="September 14, 2001 "/>
    <x v="5"/>
    <x v="6"/>
    <n v="6.8"/>
    <n v="5600"/>
    <s v="Joel Hershman"/>
    <s v="Joel Hershman"/>
    <s v="Clive Owen"/>
    <s v="United Kingdom"/>
    <n v="0"/>
    <n v="1961054"/>
    <s v="Boneyard Entertainment"/>
    <n v="91"/>
  </r>
  <r>
    <x v="2"/>
    <x v="20"/>
    <s v="September 1, 2000 "/>
    <x v="5"/>
    <x v="0"/>
    <n v="4.5999999999999996"/>
    <n v="20000"/>
    <s v="Douglas Aarniokoski"/>
    <s v="Gregory Widen"/>
    <s v="Christopher Lambert"/>
    <s v="United Kingdom"/>
    <n v="25000000"/>
    <n v="15843608"/>
    <s v="Davis-Panzer Productions"/>
    <n v="87"/>
  </r>
  <r>
    <x v="3"/>
    <x v="20"/>
    <s v="October 13, 2000 "/>
    <x v="4"/>
    <x v="0"/>
    <n v="4.5999999999999996"/>
    <n v="18000"/>
    <s v="Robert Altman"/>
    <s v="Anne Rapp"/>
    <s v="Richard Gere"/>
    <s v="United States"/>
    <n v="23000000"/>
    <n v="22844291"/>
    <s v="Artisan Entertainment"/>
    <n v="122"/>
  </r>
  <r>
    <x v="6"/>
    <x v="20"/>
    <s v="April 27, 2000 "/>
    <x v="7"/>
    <x v="30"/>
    <n v="6.4"/>
    <n v="20000"/>
    <s v="James Gray"/>
    <s v="James Gray"/>
    <s v="Mark Wahlberg"/>
    <s v="United States"/>
    <n v="24000000"/>
    <n v="924036"/>
    <s v="Miramax"/>
    <n v="115"/>
  </r>
  <r>
    <x v="4"/>
    <x v="20"/>
    <s v="September 22, 2000 "/>
    <x v="5"/>
    <x v="0"/>
    <n v="4.3"/>
    <n v="16000"/>
    <s v="John Ottman"/>
    <s v="Silvio Horta"/>
    <s v="Jennifer Morrison"/>
    <s v="Canada"/>
    <n v="14000000"/>
    <n v="38574362"/>
    <s v="Phoenix Pictures"/>
    <n v="97"/>
  </r>
  <r>
    <x v="3"/>
    <x v="20"/>
    <s v="September 22, 2000 "/>
    <x v="5"/>
    <x v="0"/>
    <n v="5.3"/>
    <n v="10000"/>
    <s v="Fina Torres"/>
    <s v="Vera Blasi"/>
    <s v="Penélope Cruz"/>
    <s v="United States"/>
    <n v="8000000"/>
    <n v="10194274"/>
    <s v="Fox Searchlight Pictures"/>
    <n v="92"/>
  </r>
  <r>
    <x v="3"/>
    <x v="20"/>
    <s v="April 7, 2000 "/>
    <x v="7"/>
    <x v="0"/>
    <n v="5.4"/>
    <n v="14000"/>
    <s v="Brian Robbins"/>
    <s v="Steven Brill"/>
    <s v="David Arquette"/>
    <s v="United States"/>
    <n v="24000000"/>
    <n v="12452362"/>
    <s v="Bel Air Entertainment"/>
    <n v="107"/>
  </r>
  <r>
    <x v="10"/>
    <x v="20"/>
    <s v="September 28, 2001 "/>
    <x v="5"/>
    <x v="0"/>
    <n v="7.7"/>
    <n v="30000"/>
    <s v="Jack Fletcher"/>
    <s v="Hideyuki Kikuchi"/>
    <s v="Andrew Philpot"/>
    <s v="Japan"/>
    <n v="0"/>
    <n v="151086"/>
    <s v="Madhouse"/>
    <n v="103"/>
  </r>
  <r>
    <x v="0"/>
    <x v="20"/>
    <s v="February 1, 2001 "/>
    <x v="6"/>
    <x v="37"/>
    <n v="8.1999999999999993"/>
    <n v="13000"/>
    <s v="Béla Tarr"/>
    <s v="László Krasznahorkai"/>
    <s v="Lars Rudolph"/>
    <s v="Hungary"/>
    <n v="0"/>
    <n v="25461"/>
    <s v="13 Productions"/>
    <n v="145"/>
  </r>
  <r>
    <x v="3"/>
    <x v="20"/>
    <s v="October 13, 2000 "/>
    <x v="4"/>
    <x v="0"/>
    <n v="5.2"/>
    <n v="13000"/>
    <s v="Reginald Hudlin"/>
    <s v="Tim Meadows"/>
    <s v="Tim Meadows"/>
    <s v="United States"/>
    <n v="24000000"/>
    <n v="13743212"/>
    <s v="Broadway Pictures"/>
    <n v="84"/>
  </r>
  <r>
    <x v="0"/>
    <x v="20"/>
    <s v="October 13, 2000 "/>
    <x v="4"/>
    <x v="0"/>
    <n v="6.9"/>
    <n v="23000"/>
    <s v="Rod Lurie"/>
    <s v="Rod Lurie"/>
    <s v="Joan Allen"/>
    <s v="United States"/>
    <n v="20000000"/>
    <n v="22428990"/>
    <s v="Cinerenta Medienbeteiligungs KG"/>
    <n v="126"/>
  </r>
  <r>
    <x v="6"/>
    <x v="20"/>
    <s v="August 31, 2000 "/>
    <x v="8"/>
    <x v="4"/>
    <n v="7.9"/>
    <n v="51000"/>
    <s v="Fabián Bielinsky"/>
    <s v="Fabián Bielinsky"/>
    <s v="Ricardo Darín"/>
    <s v="Argentina"/>
    <n v="1500000"/>
    <n v="12413888"/>
    <s v="FX Sound"/>
    <n v="114"/>
  </r>
  <r>
    <x v="3"/>
    <x v="20"/>
    <s v="October 20, 2000 "/>
    <x v="4"/>
    <x v="0"/>
    <n v="7"/>
    <n v="7300"/>
    <s v="Greg Berlanti"/>
    <s v="Greg Berlanti"/>
    <s v="Timothy Olyphant"/>
    <s v="United States"/>
    <n v="1000000"/>
    <n v="2019121"/>
    <s v="Banner Entertainment"/>
    <n v="94"/>
  </r>
  <r>
    <x v="0"/>
    <x v="20"/>
    <s v="July 19, 2000 "/>
    <x v="1"/>
    <x v="0"/>
    <n v="4.7"/>
    <n v="4400"/>
    <s v="Mary Lambert"/>
    <s v="Mark Gibson"/>
    <s v="Lori Heuring"/>
    <s v="United States"/>
    <n v="24000000"/>
    <n v="5280035"/>
    <s v="Morgan Creek Entertainment"/>
    <n v="105"/>
  </r>
  <r>
    <x v="0"/>
    <x v="20"/>
    <s v="October 6, 2000 "/>
    <x v="4"/>
    <x v="0"/>
    <n v="6.8"/>
    <n v="9400"/>
    <s v="Karyn Kusama"/>
    <s v="Karyn Kusama"/>
    <s v="Michelle Rodriguez"/>
    <s v="United States"/>
    <n v="1000000"/>
    <n v="1666028"/>
    <s v="Green/Renzi"/>
    <n v="110"/>
  </r>
  <r>
    <x v="3"/>
    <x v="20"/>
    <s v="January 19, 2001 "/>
    <x v="11"/>
    <x v="6"/>
    <n v="5.8"/>
    <n v="3600"/>
    <s v="Bill Eagles"/>
    <s v="Simon Donald"/>
    <s v="Rachel Weisz"/>
    <s v="United Kingdom"/>
    <n v="0"/>
    <n v="313768"/>
    <s v="Arts Council of England"/>
    <n v="86"/>
  </r>
  <r>
    <x v="0"/>
    <x v="20"/>
    <s v="April 21, 2000 "/>
    <x v="7"/>
    <x v="0"/>
    <n v="5.9"/>
    <n v="15000"/>
    <s v="Davis Guggenheim"/>
    <s v="Gregory Poirier"/>
    <s v="James Marsden"/>
    <s v="United States"/>
    <n v="24000000"/>
    <n v="12591270"/>
    <s v="NPV Entertainment"/>
    <n v="90"/>
  </r>
  <r>
    <x v="0"/>
    <x v="20"/>
    <s v="March 24, 2000 "/>
    <x v="9"/>
    <x v="0"/>
    <n v="6.5"/>
    <n v="6900"/>
    <s v="Keith Gordon"/>
    <s v="Scott Spencer"/>
    <s v="Billy Crudup"/>
    <s v="United States"/>
    <n v="8500000"/>
    <n v="270745"/>
    <s v="Polygram Filmed Entertainment"/>
    <n v="105"/>
  </r>
  <r>
    <x v="3"/>
    <x v="20"/>
    <s v="March 3, 2000 "/>
    <x v="9"/>
    <x v="0"/>
    <n v="7"/>
    <n v="20000"/>
    <s v="Jay Russell"/>
    <s v="Willie Morris"/>
    <s v="Frankie Muniz"/>
    <s v="United States"/>
    <n v="6000000"/>
    <n v="35547761"/>
    <s v="Alcon Entertainment"/>
    <n v="95"/>
  </r>
  <r>
    <x v="0"/>
    <x v="20"/>
    <s v="May 4, 2001 "/>
    <x v="2"/>
    <x v="0"/>
    <n v="7.1"/>
    <n v="8500"/>
    <s v="François Ozon"/>
    <s v="François Ozon"/>
    <s v="Charlotte Rampling"/>
    <s v="France"/>
    <n v="0"/>
    <n v="6531687"/>
    <s v="Fidélité Productions"/>
    <n v="92"/>
  </r>
  <r>
    <x v="0"/>
    <x v="20"/>
    <s v="October 20, 2000 "/>
    <x v="4"/>
    <x v="24"/>
    <n v="5.8"/>
    <n v="3200"/>
    <s v="João Pedro Rodrigues"/>
    <s v="João Pedro Rodrigues"/>
    <s v="Ricardo Meneses"/>
    <s v="Portugal"/>
    <n v="0"/>
    <n v="126783"/>
    <s v="Rosa Filmes"/>
    <n v="87"/>
  </r>
  <r>
    <x v="6"/>
    <x v="20"/>
    <s v="February 18, 2000 "/>
    <x v="6"/>
    <x v="32"/>
    <n v="7.9"/>
    <n v="12000"/>
    <s v="Kamal Haasan"/>
    <s v="H. Banerjee"/>
    <s v="Kamal Haasan"/>
    <s v="India"/>
    <n v="0"/>
    <n v="274675"/>
    <s v="Raajkamal Films International"/>
    <n v="186"/>
  </r>
  <r>
    <x v="3"/>
    <x v="20"/>
    <s v="September 15, 2000 "/>
    <x v="5"/>
    <x v="0"/>
    <n v="6.1"/>
    <n v="9200"/>
    <s v="Bruce Paltrow"/>
    <s v="John Byrum"/>
    <s v="Huey Lewis"/>
    <s v="United States"/>
    <n v="21000000"/>
    <n v="6620242"/>
    <s v="Hollywood Pictures"/>
    <n v="112"/>
  </r>
  <r>
    <x v="6"/>
    <x v="20"/>
    <s v="July 31, 2002 "/>
    <x v="1"/>
    <x v="8"/>
    <n v="5.9"/>
    <n v="9100"/>
    <s v="Kathryn Bigelow"/>
    <s v="Anita Shreve"/>
    <s v="Catherine McCormack"/>
    <s v="United States"/>
    <n v="16000000"/>
    <n v="321279"/>
    <s v="StudioCanal"/>
    <n v="114"/>
  </r>
  <r>
    <x v="3"/>
    <x v="20"/>
    <s v="October 27, 2000 "/>
    <x v="4"/>
    <x v="0"/>
    <n v="5"/>
    <n v="9900"/>
    <s v="Nora Ephron"/>
    <s v="Adam Resnick"/>
    <s v="John Travolta"/>
    <s v="France"/>
    <n v="63000000"/>
    <n v="10890222"/>
    <s v="Paramount Pictures"/>
    <n v="105"/>
  </r>
  <r>
    <x v="6"/>
    <x v="20"/>
    <s v="August 1, 2000 "/>
    <x v="8"/>
    <x v="20"/>
    <n v="6.6"/>
    <n v="13000"/>
    <s v="Steve Buscemi"/>
    <s v="Edward Bunker"/>
    <s v="Willem Dafoe"/>
    <s v="United States"/>
    <n v="3600000"/>
    <n v="43805"/>
    <s v="Animal Productions LLC"/>
    <n v="94"/>
  </r>
  <r>
    <x v="6"/>
    <x v="20"/>
    <s v="August 11, 2000 "/>
    <x v="8"/>
    <x v="0"/>
    <n v="5.0999999999999996"/>
    <n v="14000"/>
    <s v="Chuck Russell"/>
    <s v="Cathy Cash Spellman"/>
    <s v="Kim Basinger"/>
    <s v="United States"/>
    <n v="65000000"/>
    <n v="40443010"/>
    <s v="Paramount Pictures"/>
    <n v="107"/>
  </r>
  <r>
    <x v="0"/>
    <x v="20"/>
    <s v="December 8, 2000 "/>
    <x v="3"/>
    <x v="6"/>
    <n v="6.2"/>
    <n v="15000"/>
    <s v="Sally Potter"/>
    <s v="Sally Potter"/>
    <s v="Christina Ricci"/>
    <s v="United Kingdom"/>
    <n v="0"/>
    <n v="1322763"/>
    <s v="Canal+"/>
    <n v="100"/>
  </r>
  <r>
    <x v="3"/>
    <x v="20"/>
    <s v="January 12, 2001 "/>
    <x v="11"/>
    <x v="0"/>
    <n v="6.8"/>
    <n v="21000"/>
    <s v="David Mamet"/>
    <s v="David Mamet"/>
    <s v="Philip Seymour Hoffman"/>
    <s v="France"/>
    <n v="0"/>
    <n v="9206279"/>
    <s v="Filmtown Entertainment"/>
    <n v="105"/>
  </r>
  <r>
    <x v="10"/>
    <x v="20"/>
    <s v="November 17, 2000 "/>
    <x v="10"/>
    <x v="0"/>
    <n v="6.2"/>
    <n v="12000"/>
    <s v="Stig Bergqvist"/>
    <s v="J. David Stem"/>
    <s v="Christine Cavanaugh"/>
    <s v="Germany"/>
    <n v="30000000"/>
    <n v="103291131"/>
    <s v="Paramount Pictures"/>
    <n v="78"/>
  </r>
  <r>
    <x v="0"/>
    <x v="20"/>
    <s v="November 30, 2001 "/>
    <x v="10"/>
    <x v="0"/>
    <n v="7.2"/>
    <n v="13000"/>
    <s v="Michael Haneke"/>
    <s v="Michael Haneke"/>
    <s v="Juliette Binoche"/>
    <s v="France"/>
    <n v="0"/>
    <n v="95242"/>
    <s v="Arte France Cinéma"/>
    <n v="118"/>
  </r>
  <r>
    <x v="0"/>
    <x v="20"/>
    <s v="September 15, 2000 "/>
    <x v="5"/>
    <x v="9"/>
    <n v="6.9"/>
    <n v="5000"/>
    <s v="Denis Villeneuve"/>
    <s v="Denis Villeneuve"/>
    <s v="Marie-Josée Croze"/>
    <s v="Canada"/>
    <n v="0"/>
    <n v="254380"/>
    <s v="Max Films Productions"/>
    <n v="87"/>
  </r>
  <r>
    <x v="6"/>
    <x v="20"/>
    <s v="June 9, 2000 "/>
    <x v="0"/>
    <x v="6"/>
    <n v="6.7"/>
    <n v="13000"/>
    <s v="Paul McGuigan"/>
    <s v="Johnny Ferguson"/>
    <s v="Malcolm McDowell"/>
    <s v="United Kingdom"/>
    <n v="0"/>
    <n v="30915"/>
    <s v="FilmFour"/>
    <n v="103"/>
  </r>
  <r>
    <x v="2"/>
    <x v="20"/>
    <s v="October 6, 2000 "/>
    <x v="4"/>
    <x v="0"/>
    <n v="6.5"/>
    <n v="52000"/>
    <s v="Gérard Krawczyk"/>
    <s v="Luc Besson"/>
    <s v="Samy Naceri"/>
    <s v="France"/>
    <n v="0"/>
    <n v="60726164"/>
    <s v="ARP Sélection"/>
    <n v="88"/>
  </r>
  <r>
    <x v="3"/>
    <x v="20"/>
    <s v="May 19, 2000 "/>
    <x v="2"/>
    <x v="0"/>
    <n v="6.7"/>
    <n v="38000"/>
    <s v="Woody Allen"/>
    <s v="Woody Allen"/>
    <s v="Woody Allen"/>
    <s v="United States"/>
    <n v="25000000"/>
    <n v="29934477"/>
    <s v="Dreamworks Pictures"/>
    <n v="94"/>
  </r>
  <r>
    <x v="3"/>
    <x v="20"/>
    <s v="October 6, 2000 "/>
    <x v="4"/>
    <x v="7"/>
    <n v="7.6"/>
    <n v="18000"/>
    <s v="Roy Andersson"/>
    <s v="Roy Andersson"/>
    <s v="Lars Nordh"/>
    <s v="Sweden"/>
    <n v="0"/>
    <n v="80334"/>
    <s v="Arte France Cinéma"/>
    <n v="98"/>
  </r>
  <r>
    <x v="0"/>
    <x v="20"/>
    <s v="November 17, 2000 "/>
    <x v="10"/>
    <x v="0"/>
    <n v="5.7"/>
    <n v="20000"/>
    <s v="Don Roos"/>
    <s v="Don Roos"/>
    <s v="Ben Affleck"/>
    <s v="United States"/>
    <n v="35000000"/>
    <n v="53425292"/>
    <s v="Miramax"/>
    <n v="106"/>
  </r>
  <r>
    <x v="3"/>
    <x v="20"/>
    <s v="November 2, 2001 "/>
    <x v="10"/>
    <x v="0"/>
    <n v="7.3"/>
    <n v="9200"/>
    <s v="Silvio Soldini"/>
    <s v="Silvio Soldini"/>
    <s v="Licia Maglietta"/>
    <s v="Italy"/>
    <n v="0"/>
    <n v="9719848"/>
    <s v="Monogatari"/>
    <n v="114"/>
  </r>
  <r>
    <x v="6"/>
    <x v="20"/>
    <s v="January 27, 2001 "/>
    <x v="11"/>
    <x v="2"/>
    <n v="7.1"/>
    <n v="22000"/>
    <s v="Takeshi Kitano"/>
    <s v="Takeshi Kitano"/>
    <s v="Takeshi Kitano"/>
    <s v="United States"/>
    <n v="10000000"/>
    <n v="15250594"/>
    <s v="Recorded Picture Company (RPC)"/>
    <n v="114"/>
  </r>
  <r>
    <x v="3"/>
    <x v="20"/>
    <s v="February 9, 2001 "/>
    <x v="6"/>
    <x v="0"/>
    <n v="6.5"/>
    <n v="5200"/>
    <s v="Dominic Anciano"/>
    <s v="Dominic Anciano"/>
    <s v="Sadie Frost"/>
    <s v="United Kingdom"/>
    <n v="0"/>
    <n v="1400"/>
    <s v="British Broadcasting Corporation (BBC)"/>
    <n v="103"/>
  </r>
  <r>
    <x v="3"/>
    <x v="20"/>
    <s v="September 8, 2000 "/>
    <x v="5"/>
    <x v="0"/>
    <n v="6.2"/>
    <n v="33000"/>
    <s v="Neil LaBute"/>
    <s v="John C. Richards"/>
    <s v="Renée Zellweger"/>
    <s v="Germany"/>
    <n v="35000000"/>
    <n v="29364989"/>
    <s v="Gramercy Pictures (I)"/>
    <n v="110"/>
  </r>
  <r>
    <x v="11"/>
    <x v="20"/>
    <s v="October 13, 2000 "/>
    <x v="4"/>
    <x v="6"/>
    <n v="7"/>
    <n v="7200"/>
    <s v="Terence Davies"/>
    <s v="Edith Wharton"/>
    <s v="Gillian Anderson"/>
    <s v="United Kingdom"/>
    <n v="10000000"/>
    <n v="5164404"/>
    <s v="Three Rivers Production"/>
    <n v="135"/>
  </r>
  <r>
    <x v="3"/>
    <x v="20"/>
    <s v="September 29, 2000 "/>
    <x v="5"/>
    <x v="0"/>
    <n v="5.6"/>
    <n v="3700"/>
    <s v="Sally Field"/>
    <s v="Jon Bernstein"/>
    <s v="Minnie Driver"/>
    <s v="United States"/>
    <n v="14000000"/>
    <n v="3169930"/>
    <s v="Destination Films"/>
    <n v="112"/>
  </r>
  <r>
    <x v="0"/>
    <x v="20"/>
    <s v="March 24, 2000 "/>
    <x v="9"/>
    <x v="0"/>
    <n v="5.2"/>
    <n v="8300"/>
    <s v="Mark Piznarski"/>
    <s v="Michael Seitzman"/>
    <s v="Chris Klein"/>
    <s v="United States"/>
    <n v="15000000"/>
    <n v="10873148"/>
    <s v="Fox 2000 Pictures"/>
    <n v="96"/>
  </r>
  <r>
    <x v="0"/>
    <x v="20"/>
    <s v="February 10, 2000 "/>
    <x v="6"/>
    <x v="26"/>
    <n v="5.9"/>
    <n v="21000"/>
    <s v="Wim Wenders"/>
    <s v="Nicholas Klein"/>
    <s v="Jeremy Davies"/>
    <s v="Germany"/>
    <n v="8000000"/>
    <n v="105983"/>
    <s v="Icon Entertainment International"/>
    <n v="122"/>
  </r>
  <r>
    <x v="10"/>
    <x v="20"/>
    <s v="February 11, 2000 "/>
    <x v="6"/>
    <x v="0"/>
    <n v="6.4"/>
    <n v="18000"/>
    <s v="Jun Falkenstein"/>
    <s v="Eddie Guzelian"/>
    <s v="Jim Cummings"/>
    <s v="United States"/>
    <n v="30000000"/>
    <n v="96159800"/>
    <s v="Disney Television Animation"/>
    <n v="77"/>
  </r>
  <r>
    <x v="3"/>
    <x v="20"/>
    <s v="March 3, 2000 "/>
    <x v="9"/>
    <x v="0"/>
    <n v="5.6"/>
    <n v="9100"/>
    <s v="Mike Nichols"/>
    <s v="Garry Shandling"/>
    <s v="Garry Shandling"/>
    <s v="United States"/>
    <n v="60000000"/>
    <n v="14145677"/>
    <s v="Brillstein-Grey Entertainment"/>
    <n v="105"/>
  </r>
  <r>
    <x v="5"/>
    <x v="20"/>
    <s v="August 23, 2000 "/>
    <x v="8"/>
    <x v="8"/>
    <n v="6.1"/>
    <n v="1700"/>
    <s v="Benoît Jacquot"/>
    <s v="Serge Bramly"/>
    <s v="Daniel Auteuil"/>
    <s v="France"/>
    <n v="0"/>
    <n v="100544"/>
    <s v="Alicéléo"/>
    <n v="100"/>
  </r>
  <r>
    <x v="3"/>
    <x v="20"/>
    <s v="April 18, 2000 "/>
    <x v="7"/>
    <x v="9"/>
    <n v="5.0999999999999996"/>
    <n v="3700"/>
    <s v="Lisa Krueger"/>
    <s v="Lisa Krueger"/>
    <s v="Heather Graham"/>
    <s v="United States"/>
    <n v="3000000"/>
    <n v="40361"/>
    <s v="Miramax"/>
    <n v="98"/>
  </r>
  <r>
    <x v="3"/>
    <x v="20"/>
    <s v="September 21, 2001 "/>
    <x v="5"/>
    <x v="0"/>
    <n v="7.4"/>
    <n v="21000"/>
    <s v="Lukas Moodysson"/>
    <s v="Lukas Moodysson"/>
    <s v="Lisa Lindgren"/>
    <s v="Sweden"/>
    <n v="0"/>
    <n v="14596148"/>
    <s v="Memfis Film"/>
    <n v="106"/>
  </r>
  <r>
    <x v="0"/>
    <x v="20"/>
    <s v="March 15, 2002 "/>
    <x v="9"/>
    <x v="0"/>
    <n v="7.1"/>
    <n v="6100"/>
    <s v="Élie Chouraqui"/>
    <s v="Isabel Ellsen"/>
    <s v="Andie MacDowell"/>
    <s v="France"/>
    <n v="8000000"/>
    <n v="3033646"/>
    <s v="7 Films Cinéma"/>
    <n v="121"/>
  </r>
  <r>
    <x v="2"/>
    <x v="20"/>
    <s v="September 18, 2000 "/>
    <x v="5"/>
    <x v="0"/>
    <n v="5.8"/>
    <n v="2200"/>
    <s v="Craig Mazin"/>
    <s v="James Gunn"/>
    <s v="Rob Lowe"/>
    <s v="United States"/>
    <n v="1000000"/>
    <n v="13276"/>
    <s v="Brillstein-Grey Entertainment"/>
    <n v="82"/>
  </r>
  <r>
    <x v="11"/>
    <x v="20"/>
    <s v="March 31, 2000 "/>
    <x v="9"/>
    <x v="6"/>
    <n v="6"/>
    <n v="4400"/>
    <s v="Kenneth Branagh"/>
    <s v="William Shakespeare"/>
    <s v="Alessandro Nivola"/>
    <s v="United Kingdom"/>
    <n v="13000000"/>
    <n v="299792"/>
    <s v="Pathé Pictures International"/>
    <n v="93"/>
  </r>
  <r>
    <x v="0"/>
    <x v="20"/>
    <s v="October 13, 2000 "/>
    <x v="4"/>
    <x v="0"/>
    <n v="4.8"/>
    <n v="11000"/>
    <s v="Janusz Kaminski"/>
    <s v="Pierce Gardner"/>
    <s v="Winona Ryder"/>
    <s v="United States"/>
    <n v="50000000"/>
    <n v="31355910"/>
    <s v="Prufrock Pictures"/>
    <n v="97"/>
  </r>
  <r>
    <x v="0"/>
    <x v="20"/>
    <s v="May 25, 2001 "/>
    <x v="2"/>
    <x v="0"/>
    <n v="5.9"/>
    <n v="4200"/>
    <s v="James Ivory"/>
    <s v="Henry James"/>
    <s v="Uma Thurman"/>
    <s v="United States"/>
    <n v="15000000"/>
    <n v="5753678"/>
    <s v="Merchant Ivory Productions"/>
    <n v="130"/>
  </r>
  <r>
    <x v="10"/>
    <x v="20"/>
    <s v="October 6, 2000 "/>
    <x v="4"/>
    <x v="0"/>
    <n v="6.1"/>
    <n v="7000"/>
    <s v="Directors"/>
    <s v="Akiyoshi Hongo"/>
    <s v="Lara Jill Miller"/>
    <s v="United States"/>
    <n v="5000000"/>
    <n v="16643191"/>
    <s v="Saban Entertainment"/>
    <n v="82"/>
  </r>
  <r>
    <x v="2"/>
    <x v="20"/>
    <s v="January 14, 2000 "/>
    <x v="11"/>
    <x v="32"/>
    <n v="6.9"/>
    <n v="14000"/>
    <s v="Rakesh Roshan"/>
    <s v="Rakesh Roshan"/>
    <s v="Hrithik Roshan"/>
    <s v="India"/>
    <n v="0"/>
    <m/>
    <s v="Film Kraft"/>
    <n v="172"/>
  </r>
  <r>
    <x v="3"/>
    <x v="20"/>
    <s v="May 11, 2001 "/>
    <x v="2"/>
    <x v="0"/>
    <n v="6.8"/>
    <n v="2900"/>
    <s v="Del Shores"/>
    <s v="Del Shores"/>
    <s v="Delta Burke"/>
    <s v="United States"/>
    <n v="0"/>
    <n v="1111273"/>
    <s v="Daly-Harris Productions"/>
    <n v="111"/>
  </r>
  <r>
    <x v="6"/>
    <x v="20"/>
    <s v="May 10, 2001 "/>
    <x v="2"/>
    <x v="1"/>
    <n v="5.0999999999999996"/>
    <n v="1500"/>
    <s v="Samantha Lang"/>
    <s v="Anne Kennedy"/>
    <s v="Susie Porter"/>
    <s v="Australia"/>
    <n v="0"/>
    <n v="6831"/>
    <s v="Arenafilm"/>
    <n v="93"/>
  </r>
  <r>
    <x v="0"/>
    <x v="20"/>
    <s v="October 11, 2000 "/>
    <x v="4"/>
    <x v="8"/>
    <n v="7.4"/>
    <n v="4400"/>
    <s v="Ye Lou"/>
    <s v="Ye Lou"/>
    <s v="Xun Zhou"/>
    <s v="Germany"/>
    <n v="0"/>
    <m/>
    <s v="Coproduction Office"/>
    <n v="83"/>
  </r>
  <r>
    <x v="3"/>
    <x v="20"/>
    <s v="March 3, 2000 "/>
    <x v="9"/>
    <x v="0"/>
    <n v="4.7"/>
    <n v="11000"/>
    <s v="John Schlesinger"/>
    <s v="Tom Ropelewski"/>
    <s v="Madonna"/>
    <s v="United States"/>
    <n v="25000000"/>
    <n v="24362772"/>
    <s v="Lakeshore Entertainment"/>
    <n v="108"/>
  </r>
  <r>
    <x v="5"/>
    <x v="20"/>
    <s v="July 20, 2001 "/>
    <x v="1"/>
    <x v="6"/>
    <n v="5.5"/>
    <n v="5100"/>
    <s v="Chuck Parello"/>
    <s v="Stephen Johnston"/>
    <s v="Steve Railsback"/>
    <s v="United States"/>
    <n v="0"/>
    <m/>
    <s v="Tartan Films"/>
    <n v="89"/>
  </r>
  <r>
    <x v="3"/>
    <x v="20"/>
    <s v="March 9, 2000 "/>
    <x v="9"/>
    <x v="1"/>
    <n v="5.7"/>
    <n v="7000"/>
    <s v="Eric Blakeney"/>
    <s v="Eric Blakeney"/>
    <s v="Liam Neeson"/>
    <s v="United States"/>
    <n v="14000000"/>
    <n v="3284444"/>
    <s v="Hollywood Pictures"/>
    <n v="101"/>
  </r>
  <r>
    <x v="3"/>
    <x v="20"/>
    <s v="April 18, 2000 "/>
    <x v="7"/>
    <x v="0"/>
    <n v="7.3"/>
    <n v="4200"/>
    <s v="Thomas Bezucha"/>
    <s v="Thomas Bezucha"/>
    <s v="Arye Gross"/>
    <s v="United States"/>
    <n v="0"/>
    <n v="512451"/>
    <s v="Chaiken Films"/>
    <n v="118"/>
  </r>
  <r>
    <x v="1"/>
    <x v="21"/>
    <s v="November 16, 2001 "/>
    <x v="10"/>
    <x v="0"/>
    <n v="7.6"/>
    <n v="685000"/>
    <s v="Chris Columbus"/>
    <s v="J.K. Rowling"/>
    <s v="Daniel Radcliffe"/>
    <s v="United Kingdom"/>
    <n v="125000000"/>
    <n v="1006968171"/>
    <s v="Warner Bros."/>
    <n v="152"/>
  </r>
  <r>
    <x v="2"/>
    <x v="21"/>
    <s v="June 22, 2001 "/>
    <x v="0"/>
    <x v="0"/>
    <n v="6.8"/>
    <n v="362000"/>
    <s v="Rob Cohen"/>
    <s v="Ken Li"/>
    <s v="Vin Diesel"/>
    <s v="United States"/>
    <n v="38000000"/>
    <n v="207305509"/>
    <s v="Universal Pictures"/>
    <n v="106"/>
  </r>
  <r>
    <x v="2"/>
    <x v="21"/>
    <s v="December 19, 2001 "/>
    <x v="3"/>
    <x v="0"/>
    <n v="8.8000000000000007"/>
    <n v="1700000"/>
    <s v="Peter Jackson"/>
    <s v="J.R.R. Tolkien"/>
    <s v="Elijah Wood"/>
    <s v="New Zealand"/>
    <n v="93000000"/>
    <n v="897690072"/>
    <s v="New Line Cinema"/>
    <n v="178"/>
  </r>
  <r>
    <x v="3"/>
    <x v="21"/>
    <s v="July 13, 2001 "/>
    <x v="1"/>
    <x v="0"/>
    <n v="6.3"/>
    <n v="195000"/>
    <s v="Robert Luketic"/>
    <s v="Amanda Brown"/>
    <s v="Reese Witherspoon"/>
    <s v="United States"/>
    <n v="18000000"/>
    <n v="141774679"/>
    <s v="Metro-Goldwyn-Mayer (MGM)"/>
    <n v="96"/>
  </r>
  <r>
    <x v="0"/>
    <x v="21"/>
    <s v="October 19, 2001 "/>
    <x v="4"/>
    <x v="0"/>
    <n v="7.9"/>
    <n v="331000"/>
    <s v="David Lynch"/>
    <s v="David Lynch"/>
    <s v="Naomi Watts"/>
    <s v="France"/>
    <n v="15000000"/>
    <n v="20263646"/>
    <s v="Les Films Alain Sarde"/>
    <n v="147"/>
  </r>
  <r>
    <x v="10"/>
    <x v="21"/>
    <s v="November 2, 2001 "/>
    <x v="10"/>
    <x v="0"/>
    <n v="8.1"/>
    <n v="838000"/>
    <s v="Pete Docter"/>
    <s v="Pete Docter"/>
    <s v="Billy Crystal"/>
    <s v="United States"/>
    <n v="115000000"/>
    <n v="579707738"/>
    <s v="Pixar Animation Studios"/>
    <n v="92"/>
  </r>
  <r>
    <x v="10"/>
    <x v="21"/>
    <s v="March 28, 2003 "/>
    <x v="9"/>
    <x v="0"/>
    <n v="8.6"/>
    <n v="679000"/>
    <s v="Hayao Miyazaki"/>
    <s v="Hayao Miyazaki"/>
    <s v="Daveigh Chase"/>
    <s v="Japan"/>
    <n v="19000000"/>
    <n v="355475245"/>
    <s v="Tokuma Shoten"/>
    <n v="125"/>
  </r>
  <r>
    <x v="0"/>
    <x v="21"/>
    <s v="January 19, 2001 "/>
    <x v="11"/>
    <x v="25"/>
    <n v="8"/>
    <n v="755000"/>
    <s v="Richard Kelly"/>
    <s v="Richard Kelly"/>
    <s v="Jake Gyllenhaal"/>
    <s v="United States"/>
    <n v="6000000"/>
    <n v="6981586"/>
    <s v="Pandora Cinema"/>
    <n v="113"/>
  </r>
  <r>
    <x v="3"/>
    <x v="21"/>
    <s v="December 14, 2001 "/>
    <x v="3"/>
    <x v="0"/>
    <n v="5.7"/>
    <n v="100000"/>
    <s v="Joel Gallen"/>
    <s v="Mike Bender"/>
    <s v="Chyler Leigh"/>
    <s v="United States"/>
    <n v="15000000"/>
    <n v="66468985"/>
    <s v="Columbia Pictures"/>
    <n v="89"/>
  </r>
  <r>
    <x v="3"/>
    <x v="21"/>
    <s v="July 4, 2001 "/>
    <x v="1"/>
    <x v="0"/>
    <n v="5.3"/>
    <n v="152000"/>
    <s v="Keenen Ivory Wayans"/>
    <s v="Shawn Wayans"/>
    <s v="Anna Faris"/>
    <s v="United States"/>
    <n v="45000000"/>
    <n v="141220678"/>
    <s v="Dimension Films"/>
    <n v="83"/>
  </r>
  <r>
    <x v="6"/>
    <x v="21"/>
    <s v="December 7, 2001 "/>
    <x v="3"/>
    <x v="0"/>
    <n v="7.7"/>
    <n v="531000"/>
    <s v="Steven Soderbergh"/>
    <s v="George Clayton Johnson"/>
    <s v="George Clooney"/>
    <s v="United States"/>
    <n v="85000000"/>
    <n v="450717150"/>
    <s v="Warner Bros."/>
    <n v="116"/>
  </r>
  <r>
    <x v="10"/>
    <x v="21"/>
    <s v="May 18, 2001 "/>
    <x v="2"/>
    <x v="0"/>
    <n v="7.9"/>
    <n v="630000"/>
    <s v="Andrew Adamson"/>
    <s v="William Steig"/>
    <s v="Mike Myers"/>
    <s v="United States"/>
    <n v="60000000"/>
    <n v="487853320"/>
    <s v="DreamWorks Animation"/>
    <n v="90"/>
  </r>
  <r>
    <x v="0"/>
    <x v="21"/>
    <s v="January 18, 2002 "/>
    <x v="11"/>
    <x v="0"/>
    <n v="7.7"/>
    <n v="372000"/>
    <s v="Ridley Scott"/>
    <s v="Mark Bowden"/>
    <s v="Josh Hartnett"/>
    <s v="United States"/>
    <n v="92000000"/>
    <n v="172989651"/>
    <s v="Revolution Studios"/>
    <n v="144"/>
  </r>
  <r>
    <x v="5"/>
    <x v="21"/>
    <s v="January 4, 2002 "/>
    <x v="11"/>
    <x v="0"/>
    <n v="8.1999999999999993"/>
    <n v="871000"/>
    <s v="Ron Howard"/>
    <s v="Akiva Goldsman"/>
    <s v="Russell Crowe"/>
    <s v="United States"/>
    <n v="58000000"/>
    <n v="316791257"/>
    <s v="Universal Pictures"/>
    <n v="135"/>
  </r>
  <r>
    <x v="2"/>
    <x v="21"/>
    <s v="May 4, 2001 "/>
    <x v="2"/>
    <x v="0"/>
    <n v="6.4"/>
    <n v="307000"/>
    <s v="Stephen Sommers"/>
    <s v="Stephen Sommers"/>
    <s v="Brendan Fraser"/>
    <s v="United States"/>
    <n v="98000000"/>
    <n v="443280904"/>
    <s v="Universal Pictures"/>
    <n v="130"/>
  </r>
  <r>
    <x v="2"/>
    <x v="21"/>
    <s v="May 25, 2001 "/>
    <x v="2"/>
    <x v="0"/>
    <n v="6.2"/>
    <n v="317000"/>
    <s v="Michael Bay"/>
    <s v="Randall Wallace"/>
    <s v="Ben Affleck"/>
    <s v="United States"/>
    <n v="140000000"/>
    <n v="449220945"/>
    <s v="Touchstone Pictures"/>
    <n v="183"/>
  </r>
  <r>
    <x v="3"/>
    <x v="21"/>
    <s v="January 4, 2002 "/>
    <x v="11"/>
    <x v="0"/>
    <n v="7.6"/>
    <n v="273000"/>
    <s v="Wes Anderson"/>
    <s v="Wes Anderson"/>
    <s v="Gene Hackman"/>
    <s v="United States"/>
    <n v="21000000"/>
    <n v="71444482"/>
    <s v="Touchstone Pictures"/>
    <n v="110"/>
  </r>
  <r>
    <x v="3"/>
    <x v="21"/>
    <s v="February 8, 2002 "/>
    <x v="6"/>
    <x v="0"/>
    <n v="8.3000000000000007"/>
    <n v="717000"/>
    <s v="Jean-Pierre Jeunet"/>
    <s v="Guillaume Laurant"/>
    <s v="Audrey Tautou"/>
    <s v="France"/>
    <n v="10000000"/>
    <n v="173997108"/>
    <s v="Claudie Ossard Productions"/>
    <n v="122"/>
  </r>
  <r>
    <x v="6"/>
    <x v="21"/>
    <s v="October 5, 2001 "/>
    <x v="4"/>
    <x v="0"/>
    <n v="7.7"/>
    <n v="403000"/>
    <s v="Antoine Fuqua"/>
    <s v="David Ayer"/>
    <s v="Denzel Washington"/>
    <s v="United States"/>
    <n v="45000000"/>
    <n v="104876233"/>
    <s v="Warner Bros."/>
    <n v="122"/>
  </r>
  <r>
    <x v="0"/>
    <x v="21"/>
    <s v="June 29, 2001 "/>
    <x v="0"/>
    <x v="0"/>
    <n v="7.2"/>
    <n v="295000"/>
    <s v="Steven Spielberg"/>
    <s v="Brian Aldiss"/>
    <s v="Haley Joel Osment"/>
    <s v="United States"/>
    <n v="100000000"/>
    <n v="235926552"/>
    <s v="Warner Bros."/>
    <n v="146"/>
  </r>
  <r>
    <x v="3"/>
    <x v="21"/>
    <s v="September 21, 2001 "/>
    <x v="5"/>
    <x v="0"/>
    <n v="7.3"/>
    <n v="115000"/>
    <s v="Terry Zwigoff"/>
    <s v="Daniel Clowes"/>
    <s v="Steve Buscemi"/>
    <s v="United States"/>
    <n v="7000000"/>
    <n v="8764007"/>
    <s v="United Artists"/>
    <n v="111"/>
  </r>
  <r>
    <x v="3"/>
    <x v="21"/>
    <s v="February 15, 2002 "/>
    <x v="6"/>
    <x v="0"/>
    <n v="7.1"/>
    <n v="98000"/>
    <s v="Jay Chandrasekhar"/>
    <s v="Jay Chandrasekhar"/>
    <s v="Jay Chandrasekhar"/>
    <s v="United States"/>
    <n v="3000000"/>
    <n v="23182223"/>
    <s v="Fox Searchlight Pictures"/>
    <n v="100"/>
  </r>
  <r>
    <x v="2"/>
    <x v="21"/>
    <s v="May 11, 2001 "/>
    <x v="2"/>
    <x v="0"/>
    <n v="6.9"/>
    <n v="176000"/>
    <s v="Brian Helgeland"/>
    <s v="Brian Helgeland"/>
    <s v="Heath Ledger"/>
    <s v="United States"/>
    <n v="65000000"/>
    <n v="117487473"/>
    <s v="Columbia Pictures"/>
    <n v="132"/>
  </r>
  <r>
    <x v="5"/>
    <x v="21"/>
    <s v="April 6, 2001 "/>
    <x v="7"/>
    <x v="0"/>
    <n v="7.6"/>
    <n v="246000"/>
    <s v="Ted Demme"/>
    <s v="Bruce Porter"/>
    <s v="Johnny Depp"/>
    <s v="United States"/>
    <n v="53000000"/>
    <n v="83282296"/>
    <s v="Apostle"/>
    <n v="124"/>
  </r>
  <r>
    <x v="6"/>
    <x v="21"/>
    <s v="February 9, 2001 "/>
    <x v="6"/>
    <x v="0"/>
    <n v="6.8"/>
    <n v="261000"/>
    <s v="Ridley Scott"/>
    <s v="Thomas Harris"/>
    <s v="Anthony Hopkins"/>
    <s v="United States"/>
    <n v="87000000"/>
    <n v="351692268"/>
    <s v="Metro-Goldwyn-Mayer (MGM)"/>
    <n v="131"/>
  </r>
  <r>
    <x v="3"/>
    <x v="21"/>
    <s v="August 3, 2001 "/>
    <x v="8"/>
    <x v="0"/>
    <n v="6.4"/>
    <n v="133000"/>
    <s v="Garry Marshall"/>
    <s v="Meg Cabot"/>
    <s v="Julie Andrews"/>
    <s v="United States"/>
    <n v="26000000"/>
    <n v="165335153"/>
    <s v="Walt Disney Pictures"/>
    <n v="111"/>
  </r>
  <r>
    <x v="0"/>
    <x v="21"/>
    <s v="June 1, 2001 "/>
    <x v="0"/>
    <x v="0"/>
    <n v="7.6"/>
    <n v="271000"/>
    <s v="Baz Luhrmann"/>
    <s v="Baz Luhrmann"/>
    <s v="Nicole Kidman"/>
    <s v="Australia"/>
    <n v="50000000"/>
    <n v="184935320"/>
    <s v="Twentieth Century Fox"/>
    <n v="127"/>
  </r>
  <r>
    <x v="7"/>
    <x v="21"/>
    <s v="December 14, 2001 "/>
    <x v="3"/>
    <x v="0"/>
    <n v="6.9"/>
    <n v="253000"/>
    <s v="Cameron Crowe"/>
    <s v="Alejandro Amenábar"/>
    <s v="Tom Cruise"/>
    <s v="United States"/>
    <n v="68000000"/>
    <n v="203388341"/>
    <s v="Paramount Pictures"/>
    <n v="136"/>
  </r>
  <r>
    <x v="7"/>
    <x v="21"/>
    <s v="October 26, 2001 "/>
    <x v="4"/>
    <x v="0"/>
    <n v="5.6"/>
    <n v="81000"/>
    <s v="Steve Beck"/>
    <s v="Robb White"/>
    <s v="Tony Shalhoub"/>
    <s v="United States"/>
    <n v="42000000"/>
    <n v="68467960"/>
    <s v="Warner Bros."/>
    <n v="91"/>
  </r>
  <r>
    <x v="2"/>
    <x v="21"/>
    <s v="July 27, 2001 "/>
    <x v="1"/>
    <x v="0"/>
    <n v="5.7"/>
    <n v="213000"/>
    <s v="Tim Burton"/>
    <s v="Pierre Boulle"/>
    <s v="Mark Wahlberg"/>
    <s v="United States"/>
    <n v="100000000"/>
    <n v="362211740"/>
    <s v="Twentieth Century Fox"/>
    <n v="119"/>
  </r>
  <r>
    <x v="4"/>
    <x v="21"/>
    <s v="August 10, 2001 "/>
    <x v="8"/>
    <x v="0"/>
    <n v="7.6"/>
    <n v="346000"/>
    <s v="Alejandro Amenábar"/>
    <s v="Alejandro Amenábar"/>
    <s v="Nicole Kidman"/>
    <s v="Spain"/>
    <n v="17000000"/>
    <n v="209947037"/>
    <s v="Cruise/Wagner Productions"/>
    <n v="104"/>
  </r>
  <r>
    <x v="1"/>
    <x v="21"/>
    <s v="April 11, 2001 "/>
    <x v="7"/>
    <x v="0"/>
    <n v="6"/>
    <n v="53000"/>
    <s v="Dennie Gordon"/>
    <s v="David Spade"/>
    <s v="David Spade"/>
    <s v="United States"/>
    <n v="17700000"/>
    <n v="30987695"/>
    <s v="Columbia Pictures"/>
    <n v="91"/>
  </r>
  <r>
    <x v="10"/>
    <x v="21"/>
    <s v="June 15, 2001 "/>
    <x v="0"/>
    <x v="0"/>
    <n v="6.9"/>
    <n v="109000"/>
    <s v="Gary Trousdale"/>
    <s v="Tab Murphy"/>
    <s v="Michael J. Fox"/>
    <s v="United States"/>
    <n v="120000000"/>
    <n v="186053725"/>
    <s v="Walt Disney Animation Studios"/>
    <n v="95"/>
  </r>
  <r>
    <x v="2"/>
    <x v="21"/>
    <s v="August 17, 2001 "/>
    <x v="8"/>
    <x v="0"/>
    <n v="6.4"/>
    <n v="111000"/>
    <s v="Jerry Zucker"/>
    <s v="Andy Breckman"/>
    <s v="Breckin Meyer"/>
    <s v="United States"/>
    <n v="48000000"/>
    <n v="85498534"/>
    <s v="Paramount Pictures"/>
    <n v="112"/>
  </r>
  <r>
    <x v="3"/>
    <x v="21"/>
    <s v="August 24, 2001 "/>
    <x v="8"/>
    <x v="0"/>
    <n v="5.0999999999999996"/>
    <n v="15000"/>
    <s v="Michael Tollin"/>
    <s v="Kevin Falls"/>
    <s v="Freddie Prinze Jr."/>
    <s v="United States"/>
    <n v="34000000"/>
    <n v="19772447"/>
    <s v="Warner Bros."/>
    <n v="104"/>
  </r>
  <r>
    <x v="3"/>
    <x v="21"/>
    <s v="August 31, 2001 "/>
    <x v="8"/>
    <x v="9"/>
    <n v="6.6"/>
    <n v="55000"/>
    <s v="David Wain"/>
    <s v="Michael Showalter"/>
    <s v="Janeane Garofalo"/>
    <s v="United States"/>
    <n v="5000000"/>
    <n v="295206"/>
    <s v="Eureka Pictures"/>
    <n v="97"/>
  </r>
  <r>
    <x v="3"/>
    <x v="21"/>
    <s v="November 9, 2001 "/>
    <x v="10"/>
    <x v="0"/>
    <n v="5.9"/>
    <n v="129000"/>
    <s v="Bobby Farrelly"/>
    <s v="Sean Moynihan"/>
    <s v="Jack Black"/>
    <s v="United States"/>
    <n v="40000000"/>
    <n v="141069860"/>
    <s v="Twentieth Century Fox"/>
    <n v="114"/>
  </r>
  <r>
    <x v="3"/>
    <x v="21"/>
    <s v="September 28, 2001 "/>
    <x v="5"/>
    <x v="0"/>
    <n v="6.5"/>
    <n v="251000"/>
    <s v="Ben Stiller"/>
    <s v="Drake Sather"/>
    <s v="Ben Stiller"/>
    <s v="Germany"/>
    <n v="28000000"/>
    <n v="60780981"/>
    <s v="Paramount Pictures"/>
    <n v="90"/>
  </r>
  <r>
    <x v="2"/>
    <x v="21"/>
    <s v="July 18, 2001 "/>
    <x v="1"/>
    <x v="0"/>
    <n v="5.9"/>
    <n v="301000"/>
    <s v="Joe Johnston"/>
    <s v="Michael Crichton"/>
    <s v="Sam Neill"/>
    <s v="United States"/>
    <n v="93000000"/>
    <n v="368780809"/>
    <s v="Universal Pictures"/>
    <n v="92"/>
  </r>
  <r>
    <x v="0"/>
    <x v="21"/>
    <s v="March 16, 2001 "/>
    <x v="9"/>
    <x v="0"/>
    <n v="7.6"/>
    <n v="249000"/>
    <s v="Jean-Jacques Annaud"/>
    <s v="Jean-Jacques Annaud"/>
    <s v="Jude Law"/>
    <s v="Ireland"/>
    <n v="68000000"/>
    <n v="96976270"/>
    <s v="Paramount Pictures"/>
    <n v="131"/>
  </r>
  <r>
    <x v="3"/>
    <x v="21"/>
    <s v="January 18, 2002 "/>
    <x v="11"/>
    <x v="0"/>
    <n v="7.2"/>
    <n v="82000"/>
    <s v="Robert Altman"/>
    <s v="Julian Fellowes"/>
    <s v="Maggie Smith"/>
    <s v="United States"/>
    <n v="19800000"/>
    <n v="87754044"/>
    <s v="USA Films"/>
    <n v="131"/>
  </r>
  <r>
    <x v="2"/>
    <x v="21"/>
    <s v="June 8, 2001 "/>
    <x v="0"/>
    <x v="0"/>
    <n v="6.5"/>
    <n v="179000"/>
    <s v="Dominic Sena"/>
    <s v="Skip Woods"/>
    <s v="John Travolta"/>
    <s v="United States"/>
    <n v="102000000"/>
    <n v="147080413"/>
    <s v="Hollywood Licensing Group"/>
    <n v="99"/>
  </r>
  <r>
    <x v="4"/>
    <x v="21"/>
    <s v="August 31, 2001 "/>
    <x v="8"/>
    <x v="0"/>
    <n v="6.2"/>
    <n v="115000"/>
    <s v="Victor Salva"/>
    <s v="Victor Salva"/>
    <s v="Gina Philips"/>
    <s v="United States"/>
    <n v="10000000"/>
    <n v="59371303"/>
    <s v="United Artists"/>
    <n v="90"/>
  </r>
  <r>
    <x v="0"/>
    <x v="21"/>
    <s v="August 24, 2001 "/>
    <x v="8"/>
    <x v="20"/>
    <n v="7.1"/>
    <n v="36000"/>
    <s v="Julio Medem"/>
    <s v="Julio Medem"/>
    <s v="Paz Vega"/>
    <s v="Spain"/>
    <n v="0"/>
    <n v="7640680"/>
    <s v="Alicia Produce"/>
    <n v="128"/>
  </r>
  <r>
    <x v="0"/>
    <x v="21"/>
    <s v="September 14, 2001 "/>
    <x v="5"/>
    <x v="0"/>
    <n v="6.4"/>
    <n v="29000"/>
    <s v="Brian Robbins"/>
    <s v="Daniel Coyle"/>
    <s v="Keanu Reeves"/>
    <s v="Germany"/>
    <n v="32000000"/>
    <n v="44102389"/>
    <s v="Paramount Pictures"/>
    <n v="106"/>
  </r>
  <r>
    <x v="3"/>
    <x v="21"/>
    <s v="June 8, 2001 "/>
    <x v="0"/>
    <x v="0"/>
    <n v="6.1"/>
    <n v="122000"/>
    <s v="Ivan Reitman"/>
    <s v="Don Jakoby"/>
    <s v="David Duchovny"/>
    <s v="United States"/>
    <n v="80000000"/>
    <n v="98376292"/>
    <s v="Columbia Pictures"/>
    <n v="101"/>
  </r>
  <r>
    <x v="0"/>
    <x v="21"/>
    <s v="August 3, 2001 "/>
    <x v="8"/>
    <x v="0"/>
    <n v="6.1"/>
    <n v="55000"/>
    <s v="Michael Cristofer"/>
    <s v="Cornell Woolrich"/>
    <s v="Antonio Banderas"/>
    <s v="France"/>
    <n v="42000000"/>
    <n v="35402320"/>
    <s v="Metro-Goldwyn-Mayer (MGM)"/>
    <n v="116"/>
  </r>
  <r>
    <x v="0"/>
    <x v="21"/>
    <s v="March 1, 2002 "/>
    <x v="9"/>
    <x v="0"/>
    <n v="7"/>
    <n v="84000"/>
    <s v="Marc Forster"/>
    <s v="Milo Addica"/>
    <s v="Billy Bob Thornton"/>
    <s v="United States"/>
    <n v="4000000"/>
    <n v="45011434"/>
    <s v="Lee Daniels Entertainment"/>
    <n v="111"/>
  </r>
  <r>
    <x v="2"/>
    <x v="21"/>
    <s v="March 30, 2001 "/>
    <x v="9"/>
    <x v="0"/>
    <n v="5.5"/>
    <n v="111000"/>
    <s v="Robert Rodriguez"/>
    <s v="Robert Rodriguez"/>
    <s v="Alexa PenaVega"/>
    <s v="United States"/>
    <n v="35000000"/>
    <n v="147934180"/>
    <s v="Dimension Films"/>
    <n v="88"/>
  </r>
  <r>
    <x v="2"/>
    <x v="21"/>
    <s v="November 30, 2001 "/>
    <x v="10"/>
    <x v="0"/>
    <n v="6.4"/>
    <n v="100000"/>
    <s v="John Moore"/>
    <s v="Jim Thomas"/>
    <s v="Gene Hackman"/>
    <s v="United States"/>
    <n v="40000000"/>
    <n v="91753202"/>
    <s v="Twentieth Century Fox"/>
    <n v="106"/>
  </r>
  <r>
    <x v="0"/>
    <x v="21"/>
    <s v="March 28, 2001 "/>
    <x v="9"/>
    <x v="8"/>
    <n v="6.1"/>
    <n v="12000"/>
    <s v="Patrice Chéreau"/>
    <s v="Hanif Kureishi"/>
    <s v="Mark Rylance"/>
    <s v="France"/>
    <n v="0"/>
    <n v="2672527"/>
    <s v="Téléma"/>
    <n v="119"/>
  </r>
  <r>
    <x v="5"/>
    <x v="21"/>
    <s v="December 12, 2001 "/>
    <x v="3"/>
    <x v="8"/>
    <n v="6.9"/>
    <n v="35000"/>
    <s v="Larry Clark"/>
    <s v="Jim Schutze"/>
    <s v="Brad Renfro"/>
    <s v="United States"/>
    <n v="0"/>
    <n v="704808"/>
    <s v="StudioCanal"/>
    <n v="108"/>
  </r>
  <r>
    <x v="3"/>
    <x v="21"/>
    <s v="April 13, 2001 "/>
    <x v="7"/>
    <x v="0"/>
    <n v="6.7"/>
    <n v="232000"/>
    <s v="Sharon Maguire"/>
    <s v="Helen Fielding"/>
    <s v="Renée Zellweger"/>
    <s v="United Kingdom"/>
    <n v="25000000"/>
    <n v="281995610"/>
    <s v="Miramax"/>
    <n v="97"/>
  </r>
  <r>
    <x v="0"/>
    <x v="21"/>
    <s v="January 25, 2002 "/>
    <x v="11"/>
    <x v="0"/>
    <n v="7.6"/>
    <n v="145000"/>
    <s v="Jessie Nelson"/>
    <s v="Kristine Johnson"/>
    <s v="Sean Penn"/>
    <s v="United States"/>
    <n v="22000000"/>
    <n v="97818139"/>
    <s v="New Line Cinema"/>
    <n v="132"/>
  </r>
  <r>
    <x v="2"/>
    <x v="21"/>
    <s v="October 19, 2001 "/>
    <x v="4"/>
    <x v="0"/>
    <n v="7"/>
    <n v="75000"/>
    <s v="Rod Lurie"/>
    <s v="David Scarpa"/>
    <s v="Robert Redford"/>
    <s v="United States"/>
    <n v="72000000"/>
    <n v="27642707"/>
    <s v="Dreamworks Pictures"/>
    <n v="131"/>
  </r>
  <r>
    <x v="0"/>
    <x v="21"/>
    <s v="September 5, 2001 "/>
    <x v="5"/>
    <x v="8"/>
    <n v="7.5"/>
    <n v="59000"/>
    <s v="Michael Haneke"/>
    <s v="Michael Haneke"/>
    <s v="Isabelle Huppert"/>
    <s v="France"/>
    <n v="0"/>
    <n v="6766381"/>
    <s v="ARTE"/>
    <n v="131"/>
  </r>
  <r>
    <x v="2"/>
    <x v="21"/>
    <s v="November 21, 2001 "/>
    <x v="10"/>
    <x v="0"/>
    <n v="7.1"/>
    <n v="149000"/>
    <s v="Tony Scott"/>
    <s v="Michael Frost Beckner"/>
    <s v="Robert Redford"/>
    <s v="United States"/>
    <n v="115000000"/>
    <n v="143049560"/>
    <s v="Universal Pictures"/>
    <n v="126"/>
  </r>
  <r>
    <x v="2"/>
    <x v="21"/>
    <s v="June 15, 2001 "/>
    <x v="0"/>
    <x v="0"/>
    <n v="5.8"/>
    <n v="201000"/>
    <s v="Simon West"/>
    <s v="Sara B. Cooper"/>
    <s v="Angelina Jolie"/>
    <s v="United States"/>
    <n v="115000000"/>
    <n v="274703340"/>
    <s v="Paramount Pictures"/>
    <n v="100"/>
  </r>
  <r>
    <x v="3"/>
    <x v="21"/>
    <s v="August 10, 2001 "/>
    <x v="8"/>
    <x v="0"/>
    <n v="6.4"/>
    <n v="244000"/>
    <s v="J.B. Rogers"/>
    <s v="Adam Herz"/>
    <s v="Jason Biggs"/>
    <s v="United States"/>
    <n v="30000000"/>
    <n v="287553595"/>
    <s v="LivePlanet"/>
    <n v="108"/>
  </r>
  <r>
    <x v="6"/>
    <x v="21"/>
    <s v="April 12, 2002 "/>
    <x v="7"/>
    <x v="0"/>
    <n v="7.2"/>
    <n v="79000"/>
    <s v="Bill Paxton"/>
    <s v="Brent Hanley"/>
    <s v="Bill Paxton"/>
    <s v="United States"/>
    <n v="11000000"/>
    <n v="17423030"/>
    <s v="David Kirschner Productions"/>
    <n v="100"/>
  </r>
  <r>
    <x v="0"/>
    <x v="21"/>
    <s v="April 6, 2001 "/>
    <x v="7"/>
    <x v="0"/>
    <n v="6.4"/>
    <n v="79000"/>
    <s v="Lee Tamahori"/>
    <s v="James Patterson"/>
    <s v="Morgan Freeman"/>
    <s v="United States"/>
    <n v="60000000"/>
    <n v="105178561"/>
    <s v="Paramount Pictures"/>
    <n v="104"/>
  </r>
  <r>
    <x v="2"/>
    <x v="21"/>
    <s v="August 3, 2001 "/>
    <x v="8"/>
    <x v="0"/>
    <n v="6.6"/>
    <n v="205000"/>
    <s v="Brett Ratner"/>
    <s v="Ross LaManna"/>
    <s v="Jackie Chan"/>
    <s v="Hong Kong"/>
    <n v="90000000"/>
    <n v="347325802"/>
    <s v="New Line Cinema"/>
    <n v="90"/>
  </r>
  <r>
    <x v="0"/>
    <x v="21"/>
    <s v="January 12, 2001 "/>
    <x v="11"/>
    <x v="0"/>
    <n v="6.2"/>
    <n v="59000"/>
    <s v="Thomas Carter"/>
    <s v="Duane Adler"/>
    <s v="Julia Stiles"/>
    <s v="United States"/>
    <n v="13000000"/>
    <n v="131706809"/>
    <s v="Cort/Madden Productions"/>
    <n v="112"/>
  </r>
  <r>
    <x v="6"/>
    <x v="21"/>
    <s v="November 2, 2001 "/>
    <x v="10"/>
    <x v="0"/>
    <n v="5.6"/>
    <n v="25000"/>
    <s v="Harold Becker"/>
    <s v="Lewis Colick"/>
    <s v="John Travolta"/>
    <s v="United States"/>
    <n v="75000000"/>
    <n v="54249294"/>
    <s v="Paramount Pictures"/>
    <n v="89"/>
  </r>
  <r>
    <x v="5"/>
    <x v="21"/>
    <s v="October 19, 2001 "/>
    <x v="4"/>
    <x v="0"/>
    <n v="6.5"/>
    <n v="27000"/>
    <s v="Penny Marshall"/>
    <s v="Beverly D'Onofrio"/>
    <s v="Drew Barrymore"/>
    <s v="United States"/>
    <n v="48000000"/>
    <n v="35743308"/>
    <s v="Columbia Pictures"/>
    <n v="132"/>
  </r>
  <r>
    <x v="3"/>
    <x v="21"/>
    <s v="June 1, 2001 "/>
    <x v="0"/>
    <x v="0"/>
    <n v="4.8"/>
    <n v="58000"/>
    <s v="Luke Greenfield"/>
    <s v="Tom Brady"/>
    <s v="Rob Schneider"/>
    <s v="United States"/>
    <n v="47000000"/>
    <n v="85191134"/>
    <s v="Revolution Studios"/>
    <n v="84"/>
  </r>
  <r>
    <x v="3"/>
    <x v="21"/>
    <s v="December 21, 2001 "/>
    <x v="3"/>
    <x v="0"/>
    <n v="6.3"/>
    <n v="55000"/>
    <s v="Jesse Dylan"/>
    <s v="Dustin Lee Abraham"/>
    <s v="Method Man"/>
    <s v="United States"/>
    <n v="20000000"/>
    <n v="31283740"/>
    <s v="Jersey Films"/>
    <n v="93"/>
  </r>
  <r>
    <x v="2"/>
    <x v="21"/>
    <s v="October 5, 2001 "/>
    <x v="4"/>
    <x v="0"/>
    <n v="6.6"/>
    <n v="66000"/>
    <s v="John Dahl"/>
    <s v="Clay Tarver"/>
    <s v="Steve Zahn"/>
    <s v="United States"/>
    <n v="23000000"/>
    <n v="36642838"/>
    <s v="New Regency Productions"/>
    <n v="97"/>
  </r>
  <r>
    <x v="2"/>
    <x v="21"/>
    <s v="February 23, 2001 "/>
    <x v="6"/>
    <x v="0"/>
    <n v="6"/>
    <n v="45000"/>
    <s v="Demian Lichtenstein"/>
    <s v="Richard Recco"/>
    <s v="Kurt Russell"/>
    <s v="United States"/>
    <n v="62000000"/>
    <n v="18720175"/>
    <s v="Franchise Pictures"/>
    <n v="125"/>
  </r>
  <r>
    <x v="2"/>
    <x v="21"/>
    <s v="July 13, 2001 "/>
    <x v="1"/>
    <x v="0"/>
    <n v="6.8"/>
    <n v="124000"/>
    <s v="Frank Oz"/>
    <s v="Daniel E. Taylor"/>
    <s v="Robert De Niro"/>
    <s v="Germany"/>
    <n v="68000000"/>
    <n v="114252154"/>
    <s v="Paramount Pictures"/>
    <n v="124"/>
  </r>
  <r>
    <x v="2"/>
    <x v="21"/>
    <s v="April 26, 2002 "/>
    <x v="7"/>
    <x v="0"/>
    <n v="4.4000000000000004"/>
    <n v="52000"/>
    <s v="James Isaac"/>
    <s v="Victor Miller"/>
    <s v="Kane Hodder"/>
    <s v="Canada"/>
    <n v="11000000"/>
    <n v="17077882"/>
    <s v="New Line Cinema"/>
    <n v="92"/>
  </r>
  <r>
    <x v="3"/>
    <x v="21"/>
    <s v="August 24, 2001 "/>
    <x v="8"/>
    <x v="0"/>
    <n v="6.8"/>
    <n v="150000"/>
    <s v="Kevin Smith"/>
    <s v="Kevin Smith"/>
    <s v="Jason Mewes"/>
    <s v="United States"/>
    <n v="22000000"/>
    <n v="33788161"/>
    <s v="Dimension Films"/>
    <n v="104"/>
  </r>
  <r>
    <x v="1"/>
    <x v="21"/>
    <s v="March 2, 2001 "/>
    <x v="9"/>
    <x v="0"/>
    <n v="6.1"/>
    <n v="105000"/>
    <s v="Gore Verbinski"/>
    <s v="J.H. Wyman"/>
    <s v="Brad Pitt"/>
    <s v="United States"/>
    <n v="57000000"/>
    <n v="147845033"/>
    <s v="Dreamworks Pictures"/>
    <n v="123"/>
  </r>
  <r>
    <x v="4"/>
    <x v="21"/>
    <s v="October 19, 2001 "/>
    <x v="4"/>
    <x v="0"/>
    <n v="6.8"/>
    <n v="149000"/>
    <s v="Albert Hughes"/>
    <s v="Alan Moore"/>
    <s v="Johnny Depp"/>
    <s v="United States"/>
    <n v="35000000"/>
    <n v="74558115"/>
    <s v="Twentieth Century Fox"/>
    <n v="122"/>
  </r>
  <r>
    <x v="2"/>
    <x v="21"/>
    <s v="April 20, 2001 "/>
    <x v="7"/>
    <x v="0"/>
    <n v="4.8"/>
    <n v="24000"/>
    <s v="Simon Wincer"/>
    <s v="Paul Hogan"/>
    <s v="Paul Hogan"/>
    <s v="Australia"/>
    <n v="21150000"/>
    <n v="39438674"/>
    <s v="Bungalow Productions"/>
    <n v="95"/>
  </r>
  <r>
    <x v="2"/>
    <x v="21"/>
    <s v="November 9, 2001 "/>
    <x v="10"/>
    <x v="0"/>
    <n v="6.5"/>
    <n v="34000"/>
    <s v="David Mamet"/>
    <s v="David Mamet"/>
    <s v="Gene Hackman"/>
    <s v="Canada"/>
    <n v="39000000"/>
    <n v="28510652"/>
    <s v="Morgan Creek Entertainment"/>
    <n v="109"/>
  </r>
  <r>
    <x v="3"/>
    <x v="21"/>
    <s v="October 5, 2001 "/>
    <x v="4"/>
    <x v="0"/>
    <n v="6.9"/>
    <n v="106000"/>
    <s v="Peter Chelsom"/>
    <s v="Marc Klein"/>
    <s v="John Cusack"/>
    <s v="United States"/>
    <n v="28000000"/>
    <n v="77516304"/>
    <s v="Miramax"/>
    <n v="90"/>
  </r>
  <r>
    <x v="2"/>
    <x v="21"/>
    <s v="January 25, 2002 "/>
    <x v="11"/>
    <x v="0"/>
    <n v="7"/>
    <n v="64000"/>
    <s v="Christophe Gans"/>
    <s v="Stéphane Cabel"/>
    <s v="Samuel Le Bihan"/>
    <s v="France"/>
    <n v="29000000"/>
    <n v="70752904"/>
    <s v="Metropolitan Filmexport"/>
    <n v="142"/>
  </r>
  <r>
    <x v="6"/>
    <x v="21"/>
    <s v="January 19, 2001 "/>
    <x v="11"/>
    <x v="0"/>
    <n v="6.8"/>
    <n v="55000"/>
    <s v="Sean Penn"/>
    <s v="Friedrich Dürrenmatt"/>
    <s v="Jack Nicholson"/>
    <s v="United States"/>
    <n v="35000000"/>
    <n v="29419291"/>
    <s v="Morgan Creek Entertainment"/>
    <n v="124"/>
  </r>
  <r>
    <x v="2"/>
    <x v="21"/>
    <s v="August 17, 2001 "/>
    <x v="8"/>
    <x v="0"/>
    <n v="6"/>
    <n v="14000"/>
    <s v="Les Mayfield"/>
    <s v="Roderick Taylor"/>
    <s v="Colin Farrell"/>
    <s v="United States"/>
    <n v="35000000"/>
    <n v="13678913"/>
    <s v="Morgan Creek Entertainment"/>
    <n v="94"/>
  </r>
  <r>
    <x v="2"/>
    <x v="21"/>
    <s v="August 24, 2001 "/>
    <x v="8"/>
    <x v="0"/>
    <n v="4.9000000000000004"/>
    <n v="52000"/>
    <s v="John Carpenter"/>
    <s v="Larry Sulkis"/>
    <s v="Natasha Henstridge"/>
    <s v="United States"/>
    <n v="28000000"/>
    <n v="14010832"/>
    <s v="Screen Gems"/>
    <n v="98"/>
  </r>
  <r>
    <x v="6"/>
    <x v="21"/>
    <s v="November 16, 2001 "/>
    <x v="10"/>
    <x v="0"/>
    <n v="7.5"/>
    <n v="106000"/>
    <s v="Joel Coen"/>
    <s v="Joel Coen"/>
    <s v="Billy Bob Thornton"/>
    <s v="United States"/>
    <n v="20000000"/>
    <n v="18916623"/>
    <s v="Good Machine"/>
    <n v="116"/>
  </r>
  <r>
    <x v="0"/>
    <x v="21"/>
    <s v="September 7, 2001 "/>
    <x v="5"/>
    <x v="0"/>
    <n v="6.3"/>
    <n v="42000"/>
    <s v="Stephen Herek"/>
    <s v="John Stockwell"/>
    <s v="Mark Wahlberg"/>
    <s v="United States"/>
    <n v="57000000"/>
    <n v="19334145"/>
    <s v="Warner Bros."/>
    <n v="105"/>
  </r>
  <r>
    <x v="10"/>
    <x v="21"/>
    <s v="August 10, 2001 "/>
    <x v="8"/>
    <x v="0"/>
    <n v="6.3"/>
    <n v="33000"/>
    <s v="Bobby Farrelly"/>
    <s v="Marc Hyman"/>
    <s v="Laurence Fishburne"/>
    <s v="United States"/>
    <n v="70000000"/>
    <n v="14026418"/>
    <s v="Warner Bros."/>
    <n v="95"/>
  </r>
  <r>
    <x v="0"/>
    <x v="21"/>
    <s v="March 7, 2001 "/>
    <x v="9"/>
    <x v="8"/>
    <n v="6.5"/>
    <n v="11000"/>
    <s v="Catherine Breillat"/>
    <s v="Catherine Breillat"/>
    <s v="Anaïs Reboux"/>
    <s v="France"/>
    <n v="0"/>
    <n v="765705"/>
    <s v="Arte France Cinéma"/>
    <n v="86"/>
  </r>
  <r>
    <x v="3"/>
    <x v="21"/>
    <s v="February 9, 2001 "/>
    <x v="6"/>
    <x v="0"/>
    <n v="5.9"/>
    <n v="39000"/>
    <s v="Dennis Dugan"/>
    <s v="Hank Nelken"/>
    <s v="Jason Biggs"/>
    <s v="United States"/>
    <n v="22000000"/>
    <n v="26086706"/>
    <s v="Columbia Pictures"/>
    <n v="90"/>
  </r>
  <r>
    <x v="6"/>
    <x v="21"/>
    <s v="September 14, 2001 "/>
    <x v="5"/>
    <x v="0"/>
    <n v="5.8"/>
    <n v="34000"/>
    <s v="Daniel Sackheim"/>
    <s v="Wesley Strick"/>
    <s v="Diane Lane"/>
    <s v="United States"/>
    <n v="30000000"/>
    <n v="23619609"/>
    <s v="Columbia Pictures"/>
    <n v="106"/>
  </r>
  <r>
    <x v="3"/>
    <x v="21"/>
    <s v="January 26, 2001 "/>
    <x v="11"/>
    <x v="0"/>
    <n v="5.3"/>
    <n v="78000"/>
    <s v="Adam Shankman"/>
    <s v="Pamela Falk"/>
    <s v="Jennifer Lopez"/>
    <s v="Germany"/>
    <n v="35000000"/>
    <n v="94728529"/>
    <s v="Columbia Pictures"/>
    <n v="103"/>
  </r>
  <r>
    <x v="3"/>
    <x v="21"/>
    <s v="March 23, 2001 "/>
    <x v="9"/>
    <x v="0"/>
    <n v="6.2"/>
    <n v="52000"/>
    <s v="David Mirkin"/>
    <s v="Robert Dunn"/>
    <s v="Sigourney Weaver"/>
    <s v="United States"/>
    <n v="35000000"/>
    <n v="57756408"/>
    <s v="Davis Entertainment"/>
    <n v="123"/>
  </r>
  <r>
    <x v="4"/>
    <x v="21"/>
    <s v="September 14, 2001 "/>
    <x v="5"/>
    <x v="13"/>
    <n v="6.4"/>
    <n v="56000"/>
    <s v="Brad Anderson"/>
    <s v="Brad Anderson"/>
    <s v="David Caruso"/>
    <s v="United States"/>
    <n v="1500000"/>
    <n v="1612259"/>
    <s v="USA Films"/>
    <n v="97"/>
  </r>
  <r>
    <x v="3"/>
    <x v="21"/>
    <s v="November 21, 2001 "/>
    <x v="10"/>
    <x v="0"/>
    <n v="6.3"/>
    <n v="17000"/>
    <s v="Brendan Malloy"/>
    <s v="Jon Zack"/>
    <s v="Flex Alexander"/>
    <s v="United States"/>
    <n v="24000000"/>
    <n v="14782676"/>
    <s v="Touchstone Pictures"/>
    <n v="89"/>
  </r>
  <r>
    <x v="3"/>
    <x v="21"/>
    <s v="August 31, 2001 "/>
    <x v="8"/>
    <x v="0"/>
    <n v="7.7"/>
    <n v="33000"/>
    <s v="John Cameron Mitchell"/>
    <s v="John Cameron Mitchell"/>
    <s v="John Cameron Mitchell"/>
    <s v="United States"/>
    <n v="6000000"/>
    <n v="3645107"/>
    <s v="Killer Films"/>
    <n v="95"/>
  </r>
  <r>
    <x v="6"/>
    <x v="21"/>
    <s v="June 27, 2001 "/>
    <x v="0"/>
    <x v="0"/>
    <n v="6.4"/>
    <n v="14000"/>
    <s v="John Singleton"/>
    <s v="John Singleton"/>
    <s v="Alexsandra Wright"/>
    <s v="United States"/>
    <n v="16000000"/>
    <n v="29381649"/>
    <s v="Columbia Pictures"/>
    <n v="130"/>
  </r>
  <r>
    <x v="0"/>
    <x v="21"/>
    <s v="October 26, 2001 "/>
    <x v="4"/>
    <x v="0"/>
    <n v="7.4"/>
    <n v="177000"/>
    <s v="Iain Softley"/>
    <s v="Gene Brewer"/>
    <s v="Kevin Spacey"/>
    <s v="United States"/>
    <n v="68000000"/>
    <n v="65001485"/>
    <s v="IMF Internationale Medien und Film GmbH &amp; Co. 2. Produktions KG"/>
    <n v="120"/>
  </r>
  <r>
    <x v="3"/>
    <x v="21"/>
    <s v="April 20, 2001 "/>
    <x v="7"/>
    <x v="0"/>
    <n v="4.5999999999999996"/>
    <n v="47000"/>
    <s v="Tom Green"/>
    <s v="Tom Green"/>
    <s v="Tom Green"/>
    <s v="United States"/>
    <n v="14000000"/>
    <n v="14343028"/>
    <s v="New Regency Productions"/>
    <n v="87"/>
  </r>
  <r>
    <x v="4"/>
    <x v="21"/>
    <s v="November 9, 2005 "/>
    <x v="10"/>
    <x v="0"/>
    <n v="6.6"/>
    <n v="18000"/>
    <s v="Kiyoshi Kurosawa"/>
    <s v="Kiyoshi Kurosawa"/>
    <s v="Haruhiko Katô"/>
    <s v="Japan"/>
    <n v="0"/>
    <n v="318451"/>
    <s v="Daiei Eiga"/>
    <n v="119"/>
  </r>
  <r>
    <x v="0"/>
    <x v="21"/>
    <s v="February 16, 2001 "/>
    <x v="6"/>
    <x v="0"/>
    <n v="6.7"/>
    <n v="87000"/>
    <s v="Pat O'Connor"/>
    <s v="Herman Raucher"/>
    <s v="Keanu Reeves"/>
    <s v="United States"/>
    <n v="40000000"/>
    <n v="65754228"/>
    <s v="Warner Bros."/>
    <n v="119"/>
  </r>
  <r>
    <x v="3"/>
    <x v="21"/>
    <s v="December 25, 2001 "/>
    <x v="3"/>
    <x v="0"/>
    <n v="6.4"/>
    <n v="80000"/>
    <s v="James Mangold"/>
    <s v="Steven Rogers"/>
    <s v="Meg Ryan"/>
    <s v="United States"/>
    <n v="48000000"/>
    <n v="76019048"/>
    <s v="Konrad Pictures"/>
    <n v="118"/>
  </r>
  <r>
    <x v="0"/>
    <x v="21"/>
    <s v="September 28, 2001 "/>
    <x v="5"/>
    <x v="0"/>
    <n v="6.3"/>
    <n v="50000"/>
    <s v="Gary Fleder"/>
    <s v="Andrew Klavan"/>
    <s v="Michael Douglas"/>
    <s v="United States"/>
    <n v="50000000"/>
    <n v="100020092"/>
    <s v="New Regency Productions"/>
    <n v="113"/>
  </r>
  <r>
    <x v="5"/>
    <x v="21"/>
    <s v="December 25, 2001 "/>
    <x v="3"/>
    <x v="0"/>
    <n v="6.8"/>
    <n v="95000"/>
    <s v="Michael Mann"/>
    <s v="Gregory Allen Howard"/>
    <s v="Will Smith"/>
    <s v="United States"/>
    <n v="107000000"/>
    <n v="87812729"/>
    <s v="Columbia Pictures"/>
    <n v="157"/>
  </r>
  <r>
    <x v="0"/>
    <x v="21"/>
    <s v="November 9, 2001 "/>
    <x v="10"/>
    <x v="0"/>
    <n v="7.5"/>
    <n v="43000"/>
    <s v="Irwin Winkler"/>
    <s v="Mark Andrus"/>
    <s v="Hayden Christensen"/>
    <s v="United States"/>
    <n v="27000000"/>
    <n v="23903791"/>
    <s v="Winkler Films"/>
    <n v="125"/>
  </r>
  <r>
    <x v="2"/>
    <x v="21"/>
    <s v="December 22, 2001 "/>
    <x v="3"/>
    <x v="2"/>
    <n v="7"/>
    <n v="53000"/>
    <s v="Takashi Miike"/>
    <s v="Sakichi Sato"/>
    <s v="Tadanobu Asano"/>
    <s v="Japan"/>
    <n v="1400000"/>
    <n v="80631"/>
    <s v="Omega Project"/>
    <n v="129"/>
  </r>
  <r>
    <x v="3"/>
    <x v="21"/>
    <s v="March 30, 2001 "/>
    <x v="9"/>
    <x v="0"/>
    <n v="5.4"/>
    <n v="18000"/>
    <s v="Gregory Poirier"/>
    <s v="Gregory Poirier"/>
    <s v="Shannon Elizabeth"/>
    <s v="United States"/>
    <n v="11000000"/>
    <n v="23430766"/>
    <s v="Revolution Studios"/>
    <n v="95"/>
  </r>
  <r>
    <x v="3"/>
    <x v="21"/>
    <s v="October 12, 2001 "/>
    <x v="4"/>
    <x v="0"/>
    <n v="6.5"/>
    <n v="66000"/>
    <s v="Barry Levinson"/>
    <s v="Harley Peyton"/>
    <s v="Bruce Willis"/>
    <s v="United States"/>
    <n v="75000000"/>
    <n v="67631903"/>
    <s v="Metro-Goldwyn-Mayer (MGM)"/>
    <n v="123"/>
  </r>
  <r>
    <x v="10"/>
    <x v="21"/>
    <s v="February 23, 2001 "/>
    <x v="6"/>
    <x v="0"/>
    <n v="4.8"/>
    <n v="17000"/>
    <s v="Henry Selick"/>
    <s v="Kaja Blackley"/>
    <s v="Brendan Fraser"/>
    <s v="United States"/>
    <n v="75000000"/>
    <n v="7622365"/>
    <s v="Twentieth Century Fox"/>
    <n v="93"/>
  </r>
  <r>
    <x v="6"/>
    <x v="21"/>
    <s v="February 8, 2002 "/>
    <x v="6"/>
    <x v="0"/>
    <n v="7.4"/>
    <n v="38000"/>
    <s v="Todd Field"/>
    <s v="Andre Dubus"/>
    <s v="Tom Wilkinson"/>
    <s v="United States"/>
    <n v="1700000"/>
    <n v="44763181"/>
    <s v="Good Machine"/>
    <n v="131"/>
  </r>
  <r>
    <x v="2"/>
    <x v="21"/>
    <s v="June 29, 2001 "/>
    <x v="0"/>
    <x v="0"/>
    <n v="5.3"/>
    <n v="14000"/>
    <s v="Louis C.K."/>
    <s v="Louis C.K."/>
    <s v="Chris Rock"/>
    <s v="United States"/>
    <n v="7000000"/>
    <n v="3313583"/>
    <s v="Paramount Pictures"/>
    <n v="81"/>
  </r>
  <r>
    <x v="10"/>
    <x v="21"/>
    <s v="March 7, 2002 "/>
    <x v="9"/>
    <x v="1"/>
    <n v="7.8"/>
    <n v="62000"/>
    <s v="Richard Linklater"/>
    <s v="Richard Linklater"/>
    <s v="Ethan Hawke"/>
    <s v="United States"/>
    <n v="0"/>
    <n v="3176880"/>
    <s v="Fox Searchlight Pictures"/>
    <n v="99"/>
  </r>
  <r>
    <x v="1"/>
    <x v="21"/>
    <s v="August 24, 2001 "/>
    <x v="8"/>
    <x v="0"/>
    <n v="5.6"/>
    <n v="31000"/>
    <s v="Blair Hayes"/>
    <s v="Cinco Paul"/>
    <s v="Jake Gyllenhaal"/>
    <s v="United States"/>
    <n v="13000000"/>
    <n v="5007898"/>
    <s v="Bandeira Entertainment"/>
    <n v="84"/>
  </r>
  <r>
    <x v="3"/>
    <x v="21"/>
    <s v="April 11, 2001 "/>
    <x v="7"/>
    <x v="0"/>
    <n v="5.5"/>
    <n v="22000"/>
    <s v="Harry Elfont"/>
    <s v="Deborah Kaplan"/>
    <s v="Rachael Leigh Cook"/>
    <s v="Canada"/>
    <n v="39000000"/>
    <n v="14866015"/>
    <s v="Universal Pictures"/>
    <n v="98"/>
  </r>
  <r>
    <x v="0"/>
    <x v="21"/>
    <s v="April 20, 2001 "/>
    <x v="7"/>
    <x v="20"/>
    <n v="7.4"/>
    <n v="63000"/>
    <s v="Guillermo del Toro"/>
    <s v="Guillermo del Toro"/>
    <s v="Marisa Paredes"/>
    <s v="Spain"/>
    <n v="4500000"/>
    <n v="6582065"/>
    <s v="El Deseo"/>
    <n v="106"/>
  </r>
  <r>
    <x v="2"/>
    <x v="21"/>
    <s v="July 5, 2001 "/>
    <x v="1"/>
    <x v="38"/>
    <n v="7.3"/>
    <n v="76000"/>
    <s v="Stephen Chow"/>
    <s v="Stephen Chow"/>
    <s v="Stephen Chow"/>
    <s v="Hong Kong"/>
    <n v="10000000"/>
    <n v="42776760"/>
    <s v="Star Overseas"/>
    <n v="87"/>
  </r>
  <r>
    <x v="10"/>
    <x v="21"/>
    <s v="December 21, 2001 "/>
    <x v="3"/>
    <x v="0"/>
    <n v="6"/>
    <n v="32000"/>
    <s v="John A. Davis"/>
    <s v="John A. Davis"/>
    <s v="Debi Derryberry"/>
    <s v="United States"/>
    <n v="30000000"/>
    <n v="102992536"/>
    <s v="Paramount Pictures"/>
    <n v="82"/>
  </r>
  <r>
    <x v="2"/>
    <x v="21"/>
    <s v="April 27, 2001 "/>
    <x v="7"/>
    <x v="0"/>
    <n v="4.5999999999999996"/>
    <n v="40000"/>
    <s v="Renny Harlin"/>
    <s v="Jan Skrentny"/>
    <s v="Sylvester Stallone"/>
    <s v="United States"/>
    <n v="94000000"/>
    <n v="54744738"/>
    <s v="Franchise Pictures"/>
    <n v="116"/>
  </r>
  <r>
    <x v="3"/>
    <x v="21"/>
    <s v="March 9, 2001 "/>
    <x v="9"/>
    <x v="0"/>
    <n v="5.7"/>
    <n v="18000"/>
    <s v="Tommy O'Haver"/>
    <s v="R. Lee Fleming Jr."/>
    <s v="Kirsten Dunst"/>
    <s v="United States"/>
    <n v="22000000"/>
    <n v="19900366"/>
    <s v="Miramax"/>
    <n v="87"/>
  </r>
  <r>
    <x v="10"/>
    <x v="21"/>
    <s v="May 16, 2003 "/>
    <x v="2"/>
    <x v="0"/>
    <n v="7.9"/>
    <n v="44000"/>
    <s v="Directors"/>
    <s v="Keiko Nobumoto"/>
    <s v="Beau Billingslea"/>
    <s v="Japan"/>
    <n v="0"/>
    <n v="3007903"/>
    <s v="Bandai Visual Company"/>
    <n v="115"/>
  </r>
  <r>
    <x v="0"/>
    <x v="21"/>
    <s v="February 28, 2002 "/>
    <x v="6"/>
    <x v="37"/>
    <n v="6.7"/>
    <n v="3900"/>
    <s v="Éva Gárdos"/>
    <s v="Éva Gárdos"/>
    <s v="Nastassja Kinski"/>
    <s v="United States"/>
    <n v="0"/>
    <n v="970676"/>
    <s v="Fireworks Pictures"/>
    <n v="106"/>
  </r>
  <r>
    <x v="2"/>
    <x v="21"/>
    <s v="March 16, 2001 "/>
    <x v="9"/>
    <x v="0"/>
    <n v="5.6"/>
    <n v="33000"/>
    <s v="Andrzej Bartkowiak"/>
    <s v="Ed Horowitz"/>
    <s v="Steven Seagal"/>
    <s v="United States"/>
    <n v="50000000"/>
    <n v="79958599"/>
    <s v="Warner Bros."/>
    <n v="101"/>
  </r>
  <r>
    <x v="0"/>
    <x v="21"/>
    <s v="May 23, 2003 "/>
    <x v="2"/>
    <x v="0"/>
    <n v="7.2"/>
    <n v="9300"/>
    <s v="Jordan Melamed"/>
    <s v="Michael Bacall"/>
    <s v="Joseph Gordon-Levitt"/>
    <s v="United States"/>
    <n v="0"/>
    <n v="69958"/>
    <s v="Manic LLC"/>
    <n v="100"/>
  </r>
  <r>
    <x v="0"/>
    <x v="21"/>
    <s v="June 15, 2001 "/>
    <x v="0"/>
    <x v="0"/>
    <n v="8.1"/>
    <n v="108000"/>
    <s v="Ashutosh Gowariker"/>
    <s v="Ashutosh Gowariker"/>
    <s v="Aamir Khan"/>
    <s v="India"/>
    <n v="0"/>
    <n v="1724806"/>
    <s v="Aamir Khan Productions"/>
    <n v="224"/>
  </r>
  <r>
    <x v="0"/>
    <x v="21"/>
    <s v="December 21, 2001 "/>
    <x v="3"/>
    <x v="0"/>
    <n v="6.9"/>
    <n v="53000"/>
    <s v="Frank Darabont"/>
    <s v="Michael Sloane"/>
    <s v="Jim Carrey"/>
    <s v="United States"/>
    <n v="72000000"/>
    <n v="37317673"/>
    <s v="Castle Rock Entertainment"/>
    <n v="152"/>
  </r>
  <r>
    <x v="4"/>
    <x v="21"/>
    <s v="February 2, 2001 "/>
    <x v="6"/>
    <x v="0"/>
    <n v="4.8"/>
    <n v="26000"/>
    <s v="Jamie Blanks"/>
    <s v="Tom Savage"/>
    <s v="Denise Richards"/>
    <s v="Canada"/>
    <n v="29000000"/>
    <n v="36684136"/>
    <s v="Warner Bros."/>
    <n v="96"/>
  </r>
  <r>
    <x v="10"/>
    <x v="21"/>
    <s v="July 11, 2001 "/>
    <x v="1"/>
    <x v="0"/>
    <n v="6.4"/>
    <n v="81000"/>
    <s v="Hironobu Sakaguchi"/>
    <s v="Hironobu Sakaguchi"/>
    <s v="Alec Baldwin"/>
    <s v="United States"/>
    <n v="137000000"/>
    <n v="85131830"/>
    <s v="Chris Lee Productions"/>
    <n v="106"/>
  </r>
  <r>
    <x v="2"/>
    <x v="21"/>
    <s v="November 2, 2001 "/>
    <x v="10"/>
    <x v="0"/>
    <n v="5.9"/>
    <n v="89000"/>
    <s v="James Wong"/>
    <s v="Glen Morgan"/>
    <s v="Jet Li"/>
    <s v="United States"/>
    <n v="49000000"/>
    <n v="74005691"/>
    <s v="Revolution Studios"/>
    <n v="87"/>
  </r>
  <r>
    <x v="0"/>
    <x v="21"/>
    <s v="September 20, 2001 "/>
    <x v="5"/>
    <x v="36"/>
    <n v="6.9"/>
    <n v="20000"/>
    <s v="Léa Pool"/>
    <s v="Susan Swan"/>
    <s v="Piper Perabo"/>
    <s v="Canada"/>
    <n v="0"/>
    <n v="396897"/>
    <s v="Cité-Amérique"/>
    <n v="103"/>
  </r>
  <r>
    <x v="3"/>
    <x v="21"/>
    <s v="January 26, 2001 "/>
    <x v="11"/>
    <x v="0"/>
    <n v="5.7"/>
    <n v="14000"/>
    <s v="Francine McDougall"/>
    <s v="Mandy Nelson"/>
    <s v="Marla Sokoloff"/>
    <s v="United States"/>
    <n v="27000000"/>
    <n v="16923761"/>
    <s v="New Line Cinema"/>
    <n v="81"/>
  </r>
  <r>
    <x v="2"/>
    <x v="21"/>
    <s v="July 4, 2001 "/>
    <x v="1"/>
    <x v="0"/>
    <n v="5.0999999999999996"/>
    <n v="57000"/>
    <s v="Lawrence Guterman"/>
    <s v="John Requa"/>
    <s v="Alec Baldwin"/>
    <s v="United States"/>
    <n v="60000000"/>
    <n v="200687492"/>
    <s v="Warner Bros."/>
    <n v="87"/>
  </r>
  <r>
    <x v="0"/>
    <x v="21"/>
    <s v="September 28, 2001 "/>
    <x v="5"/>
    <x v="0"/>
    <n v="6.9"/>
    <n v="37000"/>
    <s v="Scott Hicks"/>
    <s v="Stephen King"/>
    <s v="Anthony Hopkins"/>
    <s v="United States"/>
    <n v="31000000"/>
    <n v="30919415"/>
    <s v="Castle Rock Entertainment"/>
    <n v="101"/>
  </r>
  <r>
    <x v="3"/>
    <x v="21"/>
    <s v="July 20, 2001 "/>
    <x v="1"/>
    <x v="0"/>
    <n v="5.7"/>
    <n v="55000"/>
    <s v="Joe Roth"/>
    <s v="Billy Crystal"/>
    <s v="Julia Roberts"/>
    <s v="United States"/>
    <n v="46000000"/>
    <n v="138307673"/>
    <s v="Revolution Studios"/>
    <n v="102"/>
  </r>
  <r>
    <x v="2"/>
    <x v="21"/>
    <s v="July 6, 2001 "/>
    <x v="1"/>
    <x v="0"/>
    <n v="6.6"/>
    <n v="62000"/>
    <s v="Chris Nahon"/>
    <s v="Jet Li"/>
    <s v="Jet Li"/>
    <s v="France"/>
    <n v="25000000"/>
    <n v="64437847"/>
    <s v="Twentieth Century Fox"/>
    <n v="98"/>
  </r>
  <r>
    <x v="0"/>
    <x v="21"/>
    <s v="August 17, 2001 "/>
    <x v="8"/>
    <x v="0"/>
    <n v="5.9"/>
    <n v="33000"/>
    <s v="John Madden"/>
    <s v="Shawn Slovo"/>
    <s v="Nicolas Cage"/>
    <s v="United Kingdom"/>
    <n v="57000000"/>
    <n v="62112895"/>
    <s v="Universal Pictures"/>
    <n v="131"/>
  </r>
  <r>
    <x v="0"/>
    <x v="21"/>
    <s v="August 23, 2001 "/>
    <x v="8"/>
    <x v="39"/>
    <n v="7.1"/>
    <n v="37000"/>
    <s v="Henry Bean"/>
    <s v="Henry Bean"/>
    <s v="Ryan Gosling"/>
    <s v="United States"/>
    <n v="1500000"/>
    <n v="1309316"/>
    <s v="Fuller Films"/>
    <n v="98"/>
  </r>
  <r>
    <x v="3"/>
    <x v="21"/>
    <s v="August 10, 2001 "/>
    <x v="8"/>
    <x v="32"/>
    <n v="8.1"/>
    <n v="68000"/>
    <s v="Farhan Akhtar"/>
    <s v="Kassim Jagmagia"/>
    <s v="Aamir Khan"/>
    <s v="India"/>
    <n v="0"/>
    <n v="316221"/>
    <s v="Excel Entertainment"/>
    <n v="183"/>
  </r>
  <r>
    <x v="3"/>
    <x v="21"/>
    <s v="March 30, 2001 "/>
    <x v="9"/>
    <x v="0"/>
    <n v="6.1"/>
    <n v="24000"/>
    <s v="Tony Goldwyn"/>
    <s v="Laura Zigman"/>
    <s v="Ashley Judd"/>
    <s v="United States"/>
    <n v="23000000"/>
    <n v="38689940"/>
    <s v="Fox 2000 Pictures"/>
    <n v="97"/>
  </r>
  <r>
    <x v="3"/>
    <x v="21"/>
    <s v="December 26, 2001 "/>
    <x v="3"/>
    <x v="6"/>
    <n v="6.5"/>
    <n v="37000"/>
    <s v="Barry Skolnick"/>
    <s v="Tracy Keenan Wynn"/>
    <s v="Vinnie Jones"/>
    <s v="United Kingdom"/>
    <n v="0"/>
    <n v="7310206"/>
    <s v="Paramount Pictures"/>
    <n v="99"/>
  </r>
  <r>
    <x v="0"/>
    <x v="21"/>
    <s v="June 7, 2002 "/>
    <x v="0"/>
    <x v="0"/>
    <n v="6.4"/>
    <n v="20000"/>
    <s v="Michael Apted"/>
    <s v="Robert Harris"/>
    <s v="Dougray Scott"/>
    <s v="United Kingdom"/>
    <n v="0"/>
    <n v="15713204"/>
    <s v="Manhattan Pictures International"/>
    <n v="119"/>
  </r>
  <r>
    <x v="0"/>
    <x v="21"/>
    <s v="March 8, 2001 "/>
    <x v="9"/>
    <x v="26"/>
    <n v="7.7"/>
    <n v="92000"/>
    <s v="Oliver Hirschbiegel"/>
    <s v="Mario Giordano"/>
    <s v="Moritz Bleibtreu"/>
    <s v="Germany"/>
    <n v="0"/>
    <n v="13782896"/>
    <s v="Typhoon"/>
    <n v="120"/>
  </r>
  <r>
    <x v="10"/>
    <x v="21"/>
    <s v="September 14, 2002 "/>
    <x v="5"/>
    <x v="2"/>
    <n v="7.9"/>
    <n v="25000"/>
    <s v="Satoshi Kon"/>
    <s v="Satoshi Kon"/>
    <s v="Miyoko Shôji"/>
    <s v="Japan"/>
    <n v="0"/>
    <n v="262891"/>
    <s v="Bandai Visual Company"/>
    <n v="87"/>
  </r>
  <r>
    <x v="3"/>
    <x v="21"/>
    <s v="March 30, 2001 "/>
    <x v="9"/>
    <x v="0"/>
    <n v="6.2"/>
    <n v="28000"/>
    <s v="John Boorman"/>
    <s v="John le Carré"/>
    <s v="Pierce Brosnan"/>
    <s v="United States"/>
    <n v="21000000"/>
    <n v="28008462"/>
    <s v="Columbia Pictures"/>
    <n v="109"/>
  </r>
  <r>
    <x v="2"/>
    <x v="21"/>
    <s v="October 18, 2002 "/>
    <x v="4"/>
    <x v="0"/>
    <n v="6.3"/>
    <n v="48000"/>
    <s v="Ronny Yu"/>
    <s v="Stel Pavlou"/>
    <s v="Samuel L. Jackson"/>
    <s v="United Kingdom"/>
    <n v="27000000"/>
    <n v="12881605"/>
    <s v="Alliance Atlantis Communications"/>
    <n v="93"/>
  </r>
  <r>
    <x v="2"/>
    <x v="21"/>
    <s v="March 9, 2001 "/>
    <x v="9"/>
    <x v="0"/>
    <n v="6.1"/>
    <n v="49000"/>
    <s v="John Herzfeld"/>
    <s v="John Herzfeld"/>
    <s v="Robert De Niro"/>
    <s v="United States"/>
    <n v="60000000"/>
    <n v="56359980"/>
    <s v="New Line Cinema"/>
    <n v="120"/>
  </r>
  <r>
    <x v="5"/>
    <x v="21"/>
    <s v="March 29, 2002 "/>
    <x v="9"/>
    <x v="0"/>
    <n v="7"/>
    <n v="18000"/>
    <s v="Richard Eyre"/>
    <s v="John Bayley"/>
    <s v="Judi Dench"/>
    <s v="United Kingdom"/>
    <n v="5500000"/>
    <n v="16153953"/>
    <s v="British Broadcasting Corporation (BBC)"/>
    <n v="91"/>
  </r>
  <r>
    <x v="5"/>
    <x v="21"/>
    <s v="May 16, 2003 "/>
    <x v="2"/>
    <x v="0"/>
    <n v="7.5"/>
    <n v="13000"/>
    <s v="Caroline Link"/>
    <s v="Caroline Link"/>
    <s v="Juliane Köhler"/>
    <s v="Germany"/>
    <n v="0"/>
    <n v="24322180"/>
    <s v="BKM, kulturelle Filmförderung des Bundes"/>
    <n v="141"/>
  </r>
  <r>
    <x v="0"/>
    <x v="21"/>
    <s v="June 29, 2001 "/>
    <x v="0"/>
    <x v="0"/>
    <n v="6.4"/>
    <n v="24000"/>
    <s v="John Stockwell"/>
    <s v="Phil Hay"/>
    <s v="Kirsten Dunst"/>
    <s v="United States"/>
    <n v="13000000"/>
    <n v="19937988"/>
    <s v="Touchstone Pictures"/>
    <n v="99"/>
  </r>
  <r>
    <x v="0"/>
    <x v="21"/>
    <s v="May 18, 2001 "/>
    <x v="2"/>
    <x v="0"/>
    <n v="5.6"/>
    <n v="23000"/>
    <s v="Luis Mandoki"/>
    <s v="Gerald Di Pego"/>
    <s v="Jennifer Lopez"/>
    <s v="United States"/>
    <n v="53000000"/>
    <n v="29715606"/>
    <s v="Franchise Pictures"/>
    <n v="102"/>
  </r>
  <r>
    <x v="3"/>
    <x v="21"/>
    <s v="September 19, 2001 "/>
    <x v="5"/>
    <x v="8"/>
    <n v="7.9"/>
    <n v="45000"/>
    <s v="Danis Tanovic"/>
    <s v="Danis Tanovic"/>
    <s v="Branko Djuric"/>
    <s v="France"/>
    <n v="0"/>
    <n v="4858869"/>
    <s v="Noé Productions"/>
    <n v="98"/>
  </r>
  <r>
    <x v="0"/>
    <x v="21"/>
    <s v="December 14, 2001 "/>
    <x v="3"/>
    <x v="0"/>
    <n v="7.4"/>
    <n v="46000"/>
    <s v="Karan Johar"/>
    <s v="Karan Johar"/>
    <s v="Shah Rukh Khan"/>
    <s v="India"/>
    <n v="7500000"/>
    <n v="11334547"/>
    <s v="Dharma Productions"/>
    <n v="210"/>
  </r>
  <r>
    <x v="3"/>
    <x v="21"/>
    <s v="October 31, 2002 "/>
    <x v="4"/>
    <x v="26"/>
    <n v="6.8"/>
    <n v="24000"/>
    <s v="Gregor Jordan"/>
    <s v="Robert O'Connor"/>
    <s v="Joaquin Phoenix"/>
    <s v="United Kingdom"/>
    <n v="15000000"/>
    <n v="2300684"/>
    <s v="FilmFour"/>
    <n v="98"/>
  </r>
  <r>
    <x v="3"/>
    <x v="21"/>
    <s v="June 29, 2001 "/>
    <x v="0"/>
    <x v="0"/>
    <n v="6.3"/>
    <n v="8100"/>
    <s v="Alan Cumming"/>
    <s v="Jennifer Jason Leigh"/>
    <s v="Alan Cumming"/>
    <s v="United States"/>
    <n v="0"/>
    <n v="4931888"/>
    <s v="Fine Line Features"/>
    <n v="115"/>
  </r>
  <r>
    <x v="3"/>
    <x v="21"/>
    <s v="March 30, 2001 "/>
    <x v="9"/>
    <x v="6"/>
    <n v="6.3"/>
    <n v="8100"/>
    <s v="Paddy Breathnach"/>
    <s v="Simon Beaufoy"/>
    <s v="Alan Rickman"/>
    <s v="United States"/>
    <n v="0"/>
    <n v="830286"/>
    <s v="IMF Internationale Medien und Film GmbH &amp; Co. Produktions KG"/>
    <n v="94"/>
  </r>
  <r>
    <x v="2"/>
    <x v="21"/>
    <s v="September 7, 2001 "/>
    <x v="5"/>
    <x v="0"/>
    <n v="4.8"/>
    <n v="14000"/>
    <s v="Peter Hyams"/>
    <s v="Alexandre Dumas"/>
    <s v="Justin Chambers"/>
    <s v="Germany"/>
    <n v="40000000"/>
    <n v="32533802"/>
    <s v="Centurion"/>
    <n v="104"/>
  </r>
  <r>
    <x v="0"/>
    <x v="21"/>
    <s v="August 31, 2001 "/>
    <x v="8"/>
    <x v="0"/>
    <n v="6.1"/>
    <n v="19000"/>
    <s v="Tim Blake Nelson"/>
    <s v="William Shakespeare"/>
    <s v="Mekhi Phifer"/>
    <s v="United States"/>
    <n v="5000000"/>
    <n v="19260537"/>
    <s v="Chickie the Cop"/>
    <n v="95"/>
  </r>
  <r>
    <x v="3"/>
    <x v="21"/>
    <s v="February 1, 2002 "/>
    <x v="6"/>
    <x v="0"/>
    <n v="6.1"/>
    <n v="25000"/>
    <s v="Jez Butterworth"/>
    <s v="Tom Butterworth"/>
    <s v="Nicole Kidman"/>
    <s v="United Kingdom"/>
    <n v="13000000"/>
    <n v="16171098"/>
    <s v="FilmFour"/>
    <n v="93"/>
  </r>
  <r>
    <x v="3"/>
    <x v="21"/>
    <s v="September 12, 2001 "/>
    <x v="5"/>
    <x v="8"/>
    <n v="6.4"/>
    <n v="18000"/>
    <s v="Michel Gondry"/>
    <s v="Charlie Kaufman"/>
    <s v="Tim Robbins"/>
    <s v="France"/>
    <n v="0"/>
    <n v="1574660"/>
    <s v="Fine Line Features"/>
    <n v="96"/>
  </r>
  <r>
    <x v="3"/>
    <x v="21"/>
    <s v="August 31, 2001 "/>
    <x v="8"/>
    <x v="0"/>
    <n v="6.4"/>
    <n v="18000"/>
    <s v="Jon Favreau"/>
    <s v="Jon Favreau"/>
    <s v="Vince Vaughn"/>
    <s v="United States"/>
    <n v="5000000"/>
    <n v="5480653"/>
    <s v="Artisan Entertainment"/>
    <n v="95"/>
  </r>
  <r>
    <x v="3"/>
    <x v="21"/>
    <s v="April 27, 2001 "/>
    <x v="7"/>
    <x v="0"/>
    <n v="6.1"/>
    <n v="29000"/>
    <s v="Harald Zwart"/>
    <s v="Stan Seidel"/>
    <s v="Liv Tyler"/>
    <s v="United States"/>
    <n v="18000000"/>
    <n v="13578186"/>
    <s v="October Films"/>
    <n v="93"/>
  </r>
  <r>
    <x v="3"/>
    <x v="21"/>
    <s v="June 22, 2001 "/>
    <x v="0"/>
    <x v="0"/>
    <n v="4.7"/>
    <n v="42000"/>
    <s v="Steve Carr"/>
    <s v="Hugh Lofting"/>
    <s v="Eddie Murphy"/>
    <s v="United States"/>
    <n v="70000000"/>
    <n v="176104344"/>
    <s v="Twentieth Century Fox"/>
    <n v="8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x v="0"/>
    <s v="R"/>
    <x v="0"/>
    <x v="0"/>
    <s v="June 13, 1980 (United States)"/>
    <x v="0"/>
    <x v="0"/>
    <s v="Stanley Kubrick"/>
    <s v="Stephen King"/>
    <s v="Jack Nicholson"/>
    <s v="United Kingdom"/>
    <n v="19000000"/>
    <n v="46998772"/>
    <s v="Warner Bros."/>
    <s v="146.0,"/>
  </r>
  <r>
    <x v="1"/>
    <s v="R"/>
    <x v="1"/>
    <x v="0"/>
    <s v="July 2, 1980 (United States)"/>
    <x v="1"/>
    <x v="1"/>
    <s v="Randal Kleiser"/>
    <s v="Henry De Vere Stacpoole"/>
    <s v="Brooke Shields"/>
    <s v="United States"/>
    <n v="4500000"/>
    <n v="58853106"/>
    <s v="Columbia Pictures"/>
    <s v="104.0,"/>
  </r>
  <r>
    <x v="2"/>
    <s v="PG"/>
    <x v="2"/>
    <x v="0"/>
    <s v="June 20, 1980 (United States)"/>
    <x v="2"/>
    <x v="2"/>
    <s v="Irvin Kershner"/>
    <s v="Leigh Brackett"/>
    <s v="Mark Hamill"/>
    <s v="United States"/>
    <n v="18000000"/>
    <n v="538375067"/>
    <s v="Lucasfilm"/>
    <s v="124.0,"/>
  </r>
  <r>
    <x v="3"/>
    <s v="PG"/>
    <x v="3"/>
    <x v="0"/>
    <s v="July 2, 1980 (United States)"/>
    <x v="3"/>
    <x v="3"/>
    <s v="Jim Abrahams"/>
    <s v="Jim Abrahams"/>
    <s v="Robert Hays"/>
    <s v="United States"/>
    <n v="3500000"/>
    <n v="83453539"/>
    <s v="Paramount Pictures"/>
    <s v="88.0,"/>
  </r>
  <r>
    <x v="4"/>
    <s v="R"/>
    <x v="3"/>
    <x v="0"/>
    <s v="July 25, 1980 (United States)"/>
    <x v="4"/>
    <x v="4"/>
    <s v="Harold Ramis"/>
    <s v="Brian Doyle-Murray"/>
    <s v="Chevy Chase"/>
    <s v="United States"/>
    <n v="6000000"/>
    <n v="39846344"/>
    <s v="Orion Pictures"/>
    <s v="98.0,"/>
  </r>
  <r>
    <x v="5"/>
    <s v="R"/>
    <x v="4"/>
    <x v="0"/>
    <s v="May 9, 1980 (United States)"/>
    <x v="5"/>
    <x v="5"/>
    <s v="Sean S. Cunningham"/>
    <s v="Victor Miller"/>
    <s v="Betsy Palmer"/>
    <s v="United States"/>
    <n v="550000"/>
    <n v="39754601"/>
    <s v="Paramount Pictures"/>
    <s v="95.0,"/>
  </r>
  <r>
    <x v="6"/>
    <s v="R"/>
    <x v="2"/>
    <x v="0"/>
    <s v="June 20, 1980 (United States)"/>
    <x v="6"/>
    <x v="6"/>
    <s v="John Landis"/>
    <s v="Dan Aykroyd"/>
    <s v="John Belushi"/>
    <s v="United States"/>
    <n v="27000000"/>
    <n v="115229890"/>
    <s v="Universal Pictures"/>
    <s v="133.0,"/>
  </r>
  <r>
    <x v="7"/>
    <s v="R"/>
    <x v="5"/>
    <x v="0"/>
    <s v="December 19, 1980 (United States)"/>
    <x v="7"/>
    <x v="7"/>
    <s v="Martin Scorsese"/>
    <s v="Jake LaMotta"/>
    <s v="Robert De Niro"/>
    <s v="United States"/>
    <n v="18000000"/>
    <n v="23402427"/>
    <s v="Chartoff-Winkler Productions"/>
    <s v="129.0,"/>
  </r>
  <r>
    <x v="8"/>
    <s v="PG"/>
    <x v="2"/>
    <x v="0"/>
    <s v="June 19, 1981 (United States)"/>
    <x v="8"/>
    <x v="8"/>
    <s v="Richard Lester"/>
    <s v="Jerry Siegel"/>
    <s v="Gene Hackman"/>
    <s v="United States"/>
    <n v="54000000"/>
    <n v="108185706"/>
    <s v="Dovemead Films"/>
    <s v="127.0,"/>
  </r>
  <r>
    <x v="9"/>
    <s v="R"/>
    <x v="5"/>
    <x v="0"/>
    <s v="May 16, 1980 (United States)"/>
    <x v="9"/>
    <x v="9"/>
    <s v="Walter Hill"/>
    <s v="Bill Bryden"/>
    <s v="David Carradine"/>
    <s v="United States"/>
    <n v="10000000"/>
    <n v="15795189"/>
    <s v="United Artists"/>
    <s v="100.0,"/>
  </r>
  <r>
    <x v="10"/>
    <s v="PG"/>
    <x v="2"/>
    <x v="0"/>
    <s v="December 17, 1980 (United States)"/>
    <x v="10"/>
    <x v="10"/>
    <s v="Buddy Van Horn"/>
    <s v="Stanford Sherman"/>
    <s v="Clint Eastwood"/>
    <s v="United States"/>
    <n v="15000000"/>
    <n v="70687344"/>
    <s v="The Malpaso Company"/>
    <s v="116.0,"/>
  </r>
  <r>
    <x v="11"/>
    <s v="PG"/>
    <x v="1"/>
    <x v="0"/>
    <s v="October 26, 1984 (United States)"/>
    <x v="4"/>
    <x v="11"/>
    <s v="Jamie Uys"/>
    <s v="Jamie Uys"/>
    <s v="N!xau"/>
    <s v="South Africa"/>
    <n v="5000000"/>
    <n v="30031783"/>
    <s v="C.A.T. Films"/>
    <s v="109.0,"/>
  </r>
  <r>
    <x v="12"/>
    <s v="PG"/>
    <x v="1"/>
    <x v="0"/>
    <s v="December 12, 1980 (United States)"/>
    <x v="11"/>
    <x v="12"/>
    <s v="Robert Altman"/>
    <s v="Jules Feiffer"/>
    <s v="Robin Williams"/>
    <s v="United States"/>
    <n v="20000000"/>
    <n v="49823037"/>
    <s v="Paramount Pictures"/>
    <s v="114.0,"/>
  </r>
  <r>
    <x v="13"/>
    <s v="R"/>
    <x v="0"/>
    <x v="0"/>
    <s v="September 19, 1980 (United States)"/>
    <x v="3"/>
    <x v="13"/>
    <s v="Robert Redford"/>
    <s v="Judith Guest"/>
    <s v="Donald Sutherland"/>
    <s v="United States"/>
    <n v="6000000"/>
    <n v="54766923"/>
    <s v="Paramount Pictures"/>
    <s v="124.0,"/>
  </r>
  <r>
    <x v="14"/>
    <s v="R"/>
    <x v="6"/>
    <x v="0"/>
    <s v="July 25, 1980 (United States)"/>
    <x v="12"/>
    <x v="14"/>
    <s v="Brian De Palma"/>
    <s v="Brian De Palma"/>
    <s v="Michael Caine"/>
    <s v="United States"/>
    <n v="6500000"/>
    <n v="31899000"/>
    <s v="Filmways Pictures"/>
    <s v="104.0,"/>
  </r>
  <r>
    <x v="15"/>
    <s v="PG"/>
    <x v="0"/>
    <x v="0"/>
    <s v="October 3, 1980 (United States)"/>
    <x v="13"/>
    <x v="15"/>
    <s v="Jeannot Szwarc"/>
    <s v="Richard Matheson"/>
    <s v="Christopher Reeve"/>
    <s v="United States"/>
    <n v="5100000"/>
    <n v="9709597"/>
    <s v="Rastar Pictures"/>
    <s v="103.0,"/>
  </r>
  <r>
    <x v="16"/>
    <s v="R"/>
    <x v="0"/>
    <x v="0"/>
    <s v="May 16, 1980 (United States)"/>
    <x v="14"/>
    <x v="16"/>
    <s v="Alan Parker"/>
    <s v="Christopher Gore"/>
    <s v="Eddie Barth"/>
    <s v="United States"/>
    <n v="0"/>
    <n v="21202829"/>
    <s v="Metro-Goldwyn-Mayer (MGM)"/>
    <s v="134.0,"/>
  </r>
  <r>
    <x v="17"/>
    <s v="PG"/>
    <x v="3"/>
    <x v="0"/>
    <s v="December 19, 1980 (United States)"/>
    <x v="15"/>
    <x v="17"/>
    <s v="Colin Higgins"/>
    <s v="Patricia Resnick"/>
    <s v="Jane Fonda"/>
    <s v="United States"/>
    <n v="10000000"/>
    <n v="103300686"/>
    <s v="IPC Films"/>
    <s v="109.0,"/>
  </r>
  <r>
    <x v="18"/>
    <s v="R"/>
    <x v="4"/>
    <x v="0"/>
    <s v="February 8, 1980 (United States)"/>
    <x v="8"/>
    <x v="18"/>
    <s v="John Carpenter"/>
    <s v="John Carpenter"/>
    <s v="Adrienne Barbeau"/>
    <s v="United States"/>
    <n v="1000000"/>
    <n v="21448782"/>
    <s v="AVCO Embassy Pictures"/>
    <s v="89.0,"/>
  </r>
  <r>
    <x v="19"/>
    <s v="R"/>
    <x v="3"/>
    <x v="0"/>
    <s v="December 12, 1980 (United States)"/>
    <x v="8"/>
    <x v="19"/>
    <s v="Sidney Poitier"/>
    <s v="Bruce Jay Friedman"/>
    <s v="Gene Wilder"/>
    <s v="United States"/>
    <n v="0"/>
    <n v="101300000"/>
    <s v="Columbia Pictures"/>
    <s v="111.0,"/>
  </r>
  <r>
    <x v="20"/>
    <s v="R"/>
    <x v="6"/>
    <x v="0"/>
    <s v="February 15, 1980 (United States)"/>
    <x v="16"/>
    <x v="20"/>
    <s v="William Friedkin"/>
    <s v="William Friedkin"/>
    <s v="Al Pacino"/>
    <s v="West Germany"/>
    <n v="11000000"/>
    <n v="19814523"/>
    <s v="Lorimar Film Entertainment"/>
    <s v="102.0,"/>
  </r>
  <r>
    <x v="21"/>
    <s v="R"/>
    <x v="1"/>
    <x v="0"/>
    <s v="April 24, 1981 (United States)"/>
    <x v="8"/>
    <x v="21"/>
    <s v="Michael Cimino"/>
    <s v="Michael Cimino"/>
    <s v="Kris Kristofferson"/>
    <s v="United States"/>
    <n v="44000000"/>
    <n v="3484523"/>
    <s v="Partisan Productions"/>
    <s v="219.0,"/>
  </r>
  <r>
    <x v="22"/>
    <s v="PG"/>
    <x v="2"/>
    <x v="0"/>
    <s v="August 1, 1980 (United States)"/>
    <x v="17"/>
    <x v="22"/>
    <s v="Don Taylor"/>
    <s v="Thomas Hunter"/>
    <s v="Kirk Douglas"/>
    <s v="United States"/>
    <n v="12000000"/>
    <n v="16647800"/>
    <s v="Bryna Productions"/>
    <s v="103.0,"/>
  </r>
  <r>
    <x v="23"/>
    <s v="PG"/>
    <x v="7"/>
    <x v="0"/>
    <s v="August 8, 1980 (United States)"/>
    <x v="11"/>
    <x v="23"/>
    <s v="Robert Greenwald"/>
    <s v="Richard Christian Danus"/>
    <s v="Olivia Newton-John"/>
    <s v="United States"/>
    <n v="20000000"/>
    <n v="22762571"/>
    <s v="Universal Pictures"/>
    <s v="96.0,"/>
  </r>
  <r>
    <x v="24"/>
    <s v="PG"/>
    <x v="0"/>
    <x v="0"/>
    <s v="June 6, 1980 (United States)"/>
    <x v="5"/>
    <x v="21"/>
    <s v="James Bridges"/>
    <s v="Aaron Latham"/>
    <s v="John Travolta"/>
    <s v="United States"/>
    <n v="0"/>
    <n v="46918287"/>
    <s v="Paramount Pictures"/>
    <s v="132.0,"/>
  </r>
  <r>
    <x v="25"/>
    <s v="R"/>
    <x v="4"/>
    <x v="0"/>
    <s v="December 25, 1980 (United States)"/>
    <x v="15"/>
    <x v="24"/>
    <s v="Ken Russell"/>
    <s v="Paddy Chayefsky"/>
    <s v="William Hurt"/>
    <s v="United States"/>
    <n v="0"/>
    <n v="19853892"/>
    <s v="Warner Bros."/>
    <s v="102.0,"/>
  </r>
  <r>
    <x v="26"/>
    <s v="R"/>
    <x v="3"/>
    <x v="0"/>
    <s v="March 21, 1980 (United States)"/>
    <x v="16"/>
    <x v="25"/>
    <s v="Ron Maxwell"/>
    <s v="Kimi Peck"/>
    <s v="Tatum O'Neal"/>
    <s v="United States"/>
    <n v="0"/>
    <n v="34326249"/>
    <s v="Stephen Friedman/Kings Road Productions"/>
    <s v="96.0,"/>
  </r>
  <r>
    <x v="27"/>
    <s v="PG"/>
    <x v="2"/>
    <x v="0"/>
    <s v="August 1, 1980 (United States)"/>
    <x v="18"/>
    <x v="26"/>
    <s v="Jerry Jameson"/>
    <s v="Adam Kennedy"/>
    <s v="Jason Robards"/>
    <s v="United Kingdom"/>
    <n v="36000000"/>
    <m/>
    <s v="ITC Films"/>
    <s v="115.0,"/>
  </r>
  <r>
    <x v="28"/>
    <s v="R"/>
    <x v="6"/>
    <x v="0"/>
    <s v="June 20, 1980 (United States)"/>
    <x v="13"/>
    <x v="27"/>
    <s v="Stuart Rosenberg"/>
    <s v="W.D. Richter"/>
    <s v="Robert Redford"/>
    <s v="United States"/>
    <n v="9000000"/>
    <n v="37121708"/>
    <s v="Twentieth Century Fox"/>
    <s v="131.0,"/>
  </r>
  <r>
    <x v="29"/>
    <s v="R"/>
    <x v="6"/>
    <x v="0"/>
    <s v="February 1, 1980 (United States)"/>
    <x v="19"/>
    <x v="22"/>
    <s v="Paul Schrader"/>
    <s v="Paul Schrader"/>
    <s v="Richard Gere"/>
    <s v="United States"/>
    <n v="4800000"/>
    <n v="22743674"/>
    <s v="Paramount Pictures"/>
    <s v="117.0,"/>
  </r>
  <r>
    <x v="30"/>
    <s v="PG"/>
    <x v="3"/>
    <x v="0"/>
    <s v="September 26, 1980 (United States)"/>
    <x v="12"/>
    <x v="28"/>
    <s v="Tony Bill"/>
    <s v="Alan Ormsby"/>
    <s v="Chris Makepeace"/>
    <s v="United States"/>
    <n v="0"/>
    <n v="22482952"/>
    <s v="Twentieth Century Fox"/>
    <s v="102.0,"/>
  </r>
  <r>
    <x v="31"/>
    <s v="R"/>
    <x v="4"/>
    <x v="0"/>
    <s v="July 18, 1980 (United States)"/>
    <x v="20"/>
    <x v="29"/>
    <s v="Paul Lynch"/>
    <s v="William Gray"/>
    <s v="Leslie Nielsen"/>
    <s v="Canada"/>
    <n v="0"/>
    <n v="14796236"/>
    <s v="Guardian Trust Company"/>
    <s v="92.0,"/>
  </r>
  <r>
    <x v="32"/>
    <s v="PG"/>
    <x v="2"/>
    <x v="0"/>
    <s v="August 15, 1980 (United States)"/>
    <x v="11"/>
    <x v="30"/>
    <s v="Hal Needham"/>
    <s v="Hal Needham"/>
    <s v="Burt Reynolds"/>
    <s v="United States"/>
    <n v="0"/>
    <n v="66132626"/>
    <s v="Universal Pictures"/>
    <s v="100.0,"/>
  </r>
  <r>
    <x v="33"/>
    <s v="PG"/>
    <x v="0"/>
    <x v="0"/>
    <s v="April 24, 1981 (United States)"/>
    <x v="10"/>
    <x v="31"/>
    <s v="Lamont Johnson"/>
    <s v="David Eyre"/>
    <s v="Scott Glenn"/>
    <s v="United States"/>
    <n v="5100000"/>
    <n v="534816"/>
    <s v="Cattle Annie Productions"/>
    <s v="97.0,"/>
  </r>
  <r>
    <x v="34"/>
    <s v="PG"/>
    <x v="3"/>
    <x v="0"/>
    <s v="December 19, 1980 (United States)"/>
    <x v="17"/>
    <x v="32"/>
    <s v="Jay Sandrich"/>
    <s v="Neil Simon"/>
    <s v="Goldie Hawn"/>
    <s v="United States"/>
    <n v="0"/>
    <n v="43995918"/>
    <s v="Rastar Films"/>
    <s v="102.0,"/>
  </r>
  <r>
    <x v="35"/>
    <s v="R"/>
    <x v="3"/>
    <x v="0"/>
    <s v="October 10, 1980 (United States)"/>
    <x v="19"/>
    <x v="33"/>
    <s v="Howard Zieff"/>
    <s v="Nancy Meyers"/>
    <s v="Goldie Hawn"/>
    <s v="United States"/>
    <n v="10000000"/>
    <n v="69847348"/>
    <s v="Warner Bros."/>
    <s v="109.0,"/>
  </r>
  <r>
    <x v="36"/>
    <s v="R"/>
    <x v="3"/>
    <x v="0"/>
    <s v="May 30, 1980 (United States)"/>
    <x v="21"/>
    <x v="34"/>
    <s v="Floyd Mutrux"/>
    <s v="Floyd Mutrux"/>
    <s v="Tony Danza"/>
    <s v="United States"/>
    <n v="4000000"/>
    <n v="10000000"/>
    <s v="PolyGram Filmed Entertainment"/>
    <s v="91.0,"/>
  </r>
  <r>
    <x v="37"/>
    <s v="R"/>
    <x v="3"/>
    <x v="0"/>
    <s v="October 24, 1980 (United States)"/>
    <x v="22"/>
    <x v="35"/>
    <s v="Kevin Connor"/>
    <s v="Robert Jaffe"/>
    <s v="Rory Calhoun"/>
    <s v="United States"/>
    <n v="3000000"/>
    <n v="6342668"/>
    <s v="Camp Hill"/>
    <s v="101.0,"/>
  </r>
  <r>
    <x v="38"/>
    <s v="PG"/>
    <x v="0"/>
    <x v="0"/>
    <s v="December 19, 1980 (United States)"/>
    <x v="23"/>
    <x v="36"/>
    <s v="Richard Fleischer"/>
    <s v="Samson Raphaelson"/>
    <s v="Laurence Olivier"/>
    <s v="United States"/>
    <n v="0"/>
    <n v="27118000"/>
    <s v="EMI Films"/>
    <s v="115.0,"/>
  </r>
  <r>
    <x v="39"/>
    <s v="PG"/>
    <x v="5"/>
    <x v="0"/>
    <s v="March 7, 1980 (United States)"/>
    <x v="24"/>
    <x v="27"/>
    <s v="Michael Apted"/>
    <s v="Thomas Rickman"/>
    <s v="Sissy Spacek"/>
    <s v="United States"/>
    <n v="0"/>
    <n v="67182787"/>
    <s v="Universal Pictures"/>
    <s v="124.0,"/>
  </r>
  <r>
    <x v="40"/>
    <s v="PG"/>
    <x v="8"/>
    <x v="0"/>
    <s v="October 9, 1981 (United States)"/>
    <x v="21"/>
    <x v="37"/>
    <s v="John Hough"/>
    <s v="Brian Clemens"/>
    <s v="Bette Davis"/>
    <s v="United States"/>
    <n v="0"/>
    <n v="5000000"/>
    <s v="Walt Disney Productions"/>
    <s v="84.0,"/>
  </r>
  <r>
    <x v="41"/>
    <s v="PG"/>
    <x v="0"/>
    <x v="0"/>
    <s v="July 3, 1980 (Australia)"/>
    <x v="6"/>
    <x v="38"/>
    <s v="Bruce Beresford"/>
    <s v="Jonathan Hardy"/>
    <s v="Edward Woodward"/>
    <s v="Australia"/>
    <n v="0"/>
    <m/>
    <s v="The South Australian Film Corporation"/>
    <s v="107.0,"/>
  </r>
  <r>
    <x v="42"/>
    <s v="R"/>
    <x v="2"/>
    <x v="0"/>
    <s v="June 27, 1980 (United States)"/>
    <x v="12"/>
    <x v="39"/>
    <s v="Richard Rush"/>
    <s v="Lawrence B. Marcus"/>
    <s v="Peter O'Toole"/>
    <s v="United States"/>
    <n v="3500000"/>
    <n v="7063886"/>
    <s v="Melvin Simon Productions"/>
    <s v="131.0,"/>
  </r>
  <r>
    <x v="43"/>
    <s v="R"/>
    <x v="5"/>
    <x v="0"/>
    <s v="April 25, 1980 (United States)"/>
    <x v="14"/>
    <x v="35"/>
    <s v="Art Linson"/>
    <s v="Hunter S. Thompson"/>
    <s v="Peter Boyle"/>
    <s v="United States"/>
    <n v="0"/>
    <n v="6659377"/>
    <s v="Universal Pictures"/>
    <s v="99.0,"/>
  </r>
  <r>
    <x v="44"/>
    <s v="R"/>
    <x v="4"/>
    <x v="0"/>
    <s v="October 31, 1980 (United States)"/>
    <x v="25"/>
    <x v="40"/>
    <s v="Mike Newell"/>
    <s v="Allan Scott"/>
    <s v="Charlton Heston"/>
    <s v="United Kingdom"/>
    <n v="0"/>
    <n v="8415112"/>
    <s v="EMI Films"/>
    <s v="101.0,"/>
  </r>
  <r>
    <x v="45"/>
    <s v="R"/>
    <x v="3"/>
    <x v="0"/>
    <s v="July 18, 1980 (United States)"/>
    <x v="10"/>
    <x v="23"/>
    <s v="Tommy Chong"/>
    <s v="Tommy Chong"/>
    <s v="Cheech Marin"/>
    <s v="United States"/>
    <n v="0"/>
    <n v="41675194"/>
    <s v="Universal Pictures"/>
    <s v="99.0,"/>
  </r>
  <r>
    <x v="46"/>
    <s v="R"/>
    <x v="2"/>
    <x v="0"/>
    <s v="June 13, 1980 (United States)"/>
    <x v="11"/>
    <x v="41"/>
    <s v="Michael Ritchie"/>
    <s v="Peter Benchley"/>
    <s v="Michael Caine"/>
    <s v="United States"/>
    <n v="22000000"/>
    <n v="15716828"/>
    <s v="Universal Pictures"/>
    <s v="109.0,"/>
  </r>
  <r>
    <x v="47"/>
    <s v="R"/>
    <x v="4"/>
    <x v="0"/>
    <s v="November 7, 1980 (United States)"/>
    <x v="26"/>
    <x v="41"/>
    <s v="Ulli Lommel"/>
    <s v="Ulli Lommel"/>
    <s v="Suzanna Love"/>
    <s v="United States"/>
    <n v="300000"/>
    <m/>
    <s v="The Jerry Gross Organization"/>
    <s v="82.0,"/>
  </r>
  <r>
    <x v="48"/>
    <s v="PG"/>
    <x v="2"/>
    <x v="0"/>
    <s v="May 9, 1980 (United States)"/>
    <x v="27"/>
    <x v="42"/>
    <s v="Clive Donner"/>
    <s v="Mel Brooks"/>
    <s v="Don Adams"/>
    <s v="United States"/>
    <n v="15000000"/>
    <n v="14662035"/>
    <s v="Universal Pictures"/>
    <s v="94.0,"/>
  </r>
  <r>
    <x v="49"/>
    <s v="PG"/>
    <x v="5"/>
    <x v="0"/>
    <s v="May 16, 1981 (Japan)"/>
    <x v="28"/>
    <x v="30"/>
    <s v="Moustapha Akkad"/>
    <s v="David Butler"/>
    <s v="Anthony Quinn"/>
    <s v="Libya"/>
    <n v="35000000"/>
    <m/>
    <s v="Falcon International Productions"/>
    <s v="173.0,"/>
  </r>
  <r>
    <x v="50"/>
    <s v="PG"/>
    <x v="3"/>
    <x v="0"/>
    <s v="September 26, 1980 (United States)"/>
    <x v="4"/>
    <x v="22"/>
    <s v="Woody Allen"/>
    <s v="Woody Allen"/>
    <s v="Woody Allen"/>
    <s v="United States"/>
    <n v="10000000"/>
    <n v="10389003"/>
    <s v="Jack Rollins &amp; Charles H. Joffe Productions"/>
    <s v="89.0,"/>
  </r>
  <r>
    <x v="51"/>
    <s v="R"/>
    <x v="3"/>
    <x v="0"/>
    <s v="September 19, 1980 (United States)"/>
    <x v="8"/>
    <x v="43"/>
    <s v="Jonathan Demme"/>
    <s v="Bo Goldman"/>
    <s v="Paul Le Mat"/>
    <s v="United States"/>
    <n v="7000000"/>
    <n v="4309490"/>
    <s v="Universal Pictures"/>
    <s v="95.0,"/>
  </r>
  <r>
    <x v="52"/>
    <s v="PG"/>
    <x v="5"/>
    <x v="0"/>
    <s v="June 20, 1980 (United States)"/>
    <x v="29"/>
    <x v="44"/>
    <s v="Nancy Walker"/>
    <s v="Bronte Woodard"/>
    <s v="Ray Simpson"/>
    <s v="United States"/>
    <n v="20000000"/>
    <m/>
    <s v="EMI Films"/>
    <s v="124.0,"/>
  </r>
  <r>
    <x v="53"/>
    <s v="PG"/>
    <x v="2"/>
    <x v="0"/>
    <s v="June 11, 1980 (United States)"/>
    <x v="10"/>
    <x v="35"/>
    <s v="Clint Eastwood"/>
    <s v="Dennis Hackin"/>
    <s v="Clint Eastwood"/>
    <s v="United States"/>
    <n v="6500000"/>
    <n v="24265659"/>
    <s v="Warner Bros."/>
    <s v="116.0,"/>
  </r>
  <r>
    <x v="54"/>
    <s v="R"/>
    <x v="3"/>
    <x v="0"/>
    <s v="April 8, 1981 (United States)"/>
    <x v="9"/>
    <x v="45"/>
    <s v="Federico Fellini"/>
    <s v="Federico Fellini"/>
    <s v="Marcello Mastroianni"/>
    <s v="Italy"/>
    <n v="0"/>
    <n v="12516"/>
    <s v="Opera Film Produzione"/>
    <s v="139.0,"/>
  </r>
  <r>
    <x v="55"/>
    <s v="PG"/>
    <x v="3"/>
    <x v="0"/>
    <s v="November 21, 1980 (United States)"/>
    <x v="17"/>
    <x v="46"/>
    <s v="Lang Elliott"/>
    <s v="Tim Conway"/>
    <s v="Tim Conway"/>
    <s v="United States"/>
    <n v="0"/>
    <m/>
    <s v="Tri Star Productions"/>
    <s v="91.0,"/>
  </r>
  <r>
    <x v="56"/>
    <s v="PG"/>
    <x v="2"/>
    <x v="0"/>
    <s v="March 28, 1980 (United States)"/>
    <x v="26"/>
    <x v="47"/>
    <s v="James Goldstone"/>
    <s v="Gordon Thomas"/>
    <s v="Paul Newman"/>
    <s v="United States"/>
    <n v="20000000"/>
    <n v="3763988"/>
    <s v="International Cinema"/>
    <s v="121.0,"/>
  </r>
  <r>
    <x v="57"/>
    <s v="PG"/>
    <x v="3"/>
    <x v="0"/>
    <s v="July 11, 1980 (United States)"/>
    <x v="20"/>
    <x v="48"/>
    <s v="Joe Camp"/>
    <s v="Rod Browning"/>
    <s v="Chevy Chase"/>
    <s v="United States"/>
    <n v="6000000"/>
    <n v="6216067"/>
    <s v="Mulberry Square Productions"/>
    <s v="103.0,"/>
  </r>
  <r>
    <x v="58"/>
    <s v="R"/>
    <x v="2"/>
    <x v="0"/>
    <s v="August 15, 1980 (United States)"/>
    <x v="27"/>
    <x v="49"/>
    <s v="Eric Karson"/>
    <s v="Leigh Chapman"/>
    <s v="Chuck Norris"/>
    <s v="United States"/>
    <n v="4000000"/>
    <n v="18971000"/>
    <s v="American Cinema Productions"/>
    <s v="103.0,"/>
  </r>
  <r>
    <x v="59"/>
    <s v="PG"/>
    <x v="9"/>
    <x v="0"/>
    <s v="March 13, 1981 (Ireland)"/>
    <x v="11"/>
    <x v="48"/>
    <s v="James L. Conway"/>
    <s v="Ken Pettus"/>
    <s v="Darren McGavin"/>
    <s v="United States"/>
    <n v="11000000"/>
    <m/>
    <s v="Sunn Classic Pictures"/>
    <s v="97.0,"/>
  </r>
  <r>
    <x v="60"/>
    <s v="G"/>
    <x v="1"/>
    <x v="0"/>
    <s v="June 25, 1980 (United States)"/>
    <x v="18"/>
    <x v="50"/>
    <s v="Vincent McEveety"/>
    <s v="Don Tait"/>
    <s v="Charles Martin Smith"/>
    <s v="United States"/>
    <n v="0"/>
    <n v="18000000"/>
    <s v="Walt Disney Productions"/>
    <s v="100.0,"/>
  </r>
  <r>
    <x v="61"/>
    <s v="PG"/>
    <x v="0"/>
    <x v="0"/>
    <s v="December 3, 1980 (United States)"/>
    <x v="17"/>
    <x v="51"/>
    <s v="Joel Oliansky"/>
    <s v="Joel Oliansky"/>
    <s v="Richard Dreyfuss"/>
    <s v="United States"/>
    <n v="0"/>
    <n v="14287755"/>
    <s v="Rastar Films"/>
    <s v="123.0,"/>
  </r>
  <r>
    <x v="62"/>
    <s v="R"/>
    <x v="3"/>
    <x v="0"/>
    <s v="February 5, 1981 (Argentina)"/>
    <x v="30"/>
    <x v="52"/>
    <s v="Claudia Weill"/>
    <s v="Eleanor Bergstein"/>
    <s v="Jill Clayburgh"/>
    <s v="United States"/>
    <n v="0"/>
    <m/>
    <s v="Rastar Films"/>
    <s v="91.0,"/>
  </r>
  <r>
    <x v="63"/>
    <s v="PG"/>
    <x v="0"/>
    <x v="0"/>
    <s v="July 18, 1980 (United States)"/>
    <x v="21"/>
    <x v="53"/>
    <s v="Jerry Schatzberg"/>
    <s v="Gösta Stevens"/>
    <s v="Willie Nelson"/>
    <s v="United States"/>
    <n v="0"/>
    <n v="17815212"/>
    <s v="Major Studio Partners"/>
    <s v="119.0,"/>
  </r>
  <r>
    <x v="64"/>
    <s v="PG"/>
    <x v="0"/>
    <x v="0"/>
    <s v="September 26, 1980 (United States)"/>
    <x v="4"/>
    <x v="54"/>
    <s v="Daniel Petrie"/>
    <s v="Lewis John Carlino"/>
    <s v="Ellen Burstyn"/>
    <s v="United States"/>
    <n v="0"/>
    <n v="3910019"/>
    <s v="Universal Pictures"/>
    <s v="103.0,"/>
  </r>
  <r>
    <x v="65"/>
    <s v="PG"/>
    <x v="3"/>
    <x v="0"/>
    <s v="February 1, 1980 (United States)"/>
    <x v="21"/>
    <x v="40"/>
    <s v="Anne Bancroft"/>
    <s v="Anne Bancroft"/>
    <s v="Dom DeLuise"/>
    <s v="United States"/>
    <n v="0"/>
    <n v="7653061"/>
    <s v="Brooksfilms"/>
    <s v="93.0,"/>
  </r>
  <r>
    <x v="66"/>
    <s v="PG"/>
    <x v="3"/>
    <x v="0"/>
    <s v="February 11, 1980 (Soviet Union)"/>
    <x v="31"/>
    <x v="23"/>
    <s v="Vladimir Menshov"/>
    <s v="Valentin Chernykh"/>
    <s v="Vera Alentova"/>
    <s v="Soviet Union"/>
    <n v="900000"/>
    <m/>
    <s v="Mosfilm"/>
    <s v="150.0,"/>
  </r>
  <r>
    <x v="67"/>
    <s v="PG"/>
    <x v="3"/>
    <x v="0"/>
    <s v="August 8, 1980 (United States)"/>
    <x v="27"/>
    <x v="40"/>
    <s v="Piers Haggard"/>
    <s v="Rudy Dochtermann"/>
    <s v="Peter Sellers"/>
    <s v="United States"/>
    <n v="0"/>
    <n v="10697276"/>
    <s v="Braun Entertainment Group"/>
    <s v="100.0,"/>
  </r>
  <r>
    <x v="68"/>
    <s v="R"/>
    <x v="3"/>
    <x v="0"/>
    <s v="March 28, 1980 (United States)"/>
    <x v="14"/>
    <x v="55"/>
    <s v="Bill Persky"/>
    <s v="Cyra McFadden"/>
    <s v="Martin Mull"/>
    <s v="United States"/>
    <n v="0"/>
    <n v="9870727"/>
    <s v="Paramount Pictures"/>
    <s v="86.0,"/>
  </r>
  <r>
    <x v="69"/>
    <s v="PG"/>
    <x v="3"/>
    <x v="0"/>
    <s v="February 8, 1980 (United States)"/>
    <x v="22"/>
    <x v="56"/>
    <s v="Martin Davidson"/>
    <s v="AJ Carothers"/>
    <s v="John Ritter"/>
    <s v="United States"/>
    <n v="0"/>
    <n v="15934737"/>
    <s v="Kings Road Entertainment"/>
    <s v="98.0,"/>
  </r>
  <r>
    <x v="70"/>
    <s v="PG"/>
    <x v="3"/>
    <x v="0"/>
    <s v="June 13, 1980 (United States)"/>
    <x v="32"/>
    <x v="57"/>
    <s v="Gary Weis"/>
    <s v="Guy Thomas"/>
    <s v="Dudley Moore"/>
    <s v="United States"/>
    <n v="0"/>
    <n v="14155617"/>
    <s v="Columbia Pictures"/>
    <s v="103.0,"/>
  </r>
  <r>
    <x v="71"/>
    <s v="G"/>
    <x v="10"/>
    <x v="0"/>
    <s v="May 30, 1980 (United States)"/>
    <x v="4"/>
    <x v="46"/>
    <s v="Bill Melendez"/>
    <s v="Charles M. Schulz"/>
    <s v="Scott Beach"/>
    <s v="United States"/>
    <n v="0"/>
    <n v="2013193"/>
    <s v="Lee Mendelson Film Productions"/>
    <s v="75.0,"/>
  </r>
  <r>
    <x v="72"/>
    <s v="PG"/>
    <x v="3"/>
    <x v="0"/>
    <s v="September 26, 1980 (United States)"/>
    <x v="30"/>
    <x v="58"/>
    <s v="Marty Feldman"/>
    <s v="Marty Feldman"/>
    <s v="Marty Feldman"/>
    <s v="United States"/>
    <n v="0"/>
    <n v="5215015"/>
    <s v="Universal Pictures"/>
    <s v="97.0,"/>
  </r>
  <r>
    <x v="73"/>
    <s v="PG"/>
    <x v="3"/>
    <x v="0"/>
    <s v="June 13, 1980 (United States)"/>
    <x v="33"/>
    <x v="59"/>
    <s v="Alan Rudolph"/>
    <s v="Big Boy Medlin"/>
    <s v="Meat Loaf"/>
    <s v="United States"/>
    <n v="0"/>
    <n v="4226370"/>
    <s v="Alive Enterprises"/>
    <s v="106.0,"/>
  </r>
  <r>
    <x v="74"/>
    <s v="R"/>
    <x v="3"/>
    <x v="0"/>
    <s v="January 18, 1980 (United States)"/>
    <x v="30"/>
    <x v="60"/>
    <s v="Sidney Lumet"/>
    <s v="Jay Presson Allen"/>
    <s v="Ali MacGraw"/>
    <s v="United States"/>
    <n v="0"/>
    <n v="2086905"/>
    <s v="Warner Bros."/>
    <s v="112.0,"/>
  </r>
  <r>
    <x v="75"/>
    <s v="G"/>
    <x v="1"/>
    <x v="0"/>
    <s v="June 25, 1980 (United States)"/>
    <x v="1"/>
    <x v="61"/>
    <s v="Charles Jarrott"/>
    <s v="Ernest K. Gann"/>
    <s v="Elliott Gould"/>
    <s v="United States"/>
    <n v="6000000"/>
    <n v="11000000"/>
    <s v="Walt Disney Productions"/>
    <s v="97.0,"/>
  </r>
  <r>
    <x v="76"/>
    <s v="PG"/>
    <x v="3"/>
    <x v="0"/>
    <s v="March 21, 1980 (United States)"/>
    <x v="21"/>
    <x v="53"/>
    <s v="Walter Bernstein"/>
    <s v="Damon Runyon"/>
    <s v="Walter Matthau"/>
    <s v="United States"/>
    <n v="0"/>
    <n v="6321392"/>
    <s v="Universal Pictures"/>
    <s v="103.0,"/>
  </r>
  <r>
    <x v="77"/>
    <s v="R"/>
    <x v="3"/>
    <x v="0"/>
    <s v="August 15, 1980 (United States)"/>
    <x v="23"/>
    <x v="62"/>
    <s v="Paul Mazursky"/>
    <s v="Jean Gruault"/>
    <s v="Michael Ontkean"/>
    <s v="United States"/>
    <n v="5500000"/>
    <n v="4400000"/>
    <s v="Twentieth Century Fox"/>
    <s v="115.0,"/>
  </r>
  <r>
    <x v="78"/>
    <m/>
    <x v="0"/>
    <x v="0"/>
    <s v="November 1980 (United Kingdom)"/>
    <x v="34"/>
    <x v="61"/>
    <s v="Franco Rosso"/>
    <s v="Franco Rosso"/>
    <s v="David N. Haynes"/>
    <s v="United Kingdom"/>
    <n v="0"/>
    <n v="109749"/>
    <s v="Diversity Music"/>
    <s v="95.0,,"/>
  </r>
  <r>
    <x v="79"/>
    <s v="PG"/>
    <x v="1"/>
    <x v="0"/>
    <s v="November 18, 1983 (Sweden)"/>
    <x v="15"/>
    <x v="63"/>
    <s v="Kieth Merrill"/>
    <s v="Ray Goldrup"/>
    <s v="Trevor Howard"/>
    <s v="United States"/>
    <n v="3000000"/>
    <m/>
    <s v="Santa Fe International"/>
    <s v="108.0,"/>
  </r>
  <r>
    <x v="80"/>
    <s v="R"/>
    <x v="0"/>
    <x v="0"/>
    <s v="September 9, 1980 (United States)"/>
    <x v="35"/>
    <x v="64"/>
    <s v="John Huston"/>
    <s v="Gary Sherman"/>
    <s v="Paul Michael Glaser"/>
    <s v="Canada"/>
    <n v="5100000"/>
    <n v="59167"/>
    <s v="Borough Park Productions"/>
    <s v="94.0,"/>
  </r>
  <r>
    <x v="81"/>
    <s v="R"/>
    <x v="0"/>
    <x v="0"/>
    <s v="January 18, 1980 (United States)"/>
    <x v="25"/>
    <x v="65"/>
    <s v="Gordon Willis"/>
    <s v="Barry Siegel"/>
    <s v="Talia Shire"/>
    <s v="United States"/>
    <n v="0"/>
    <n v="2128395"/>
    <s v="Mike Lobell Productions"/>
    <s v="96.0,"/>
  </r>
  <r>
    <x v="82"/>
    <s v="PG"/>
    <x v="3"/>
    <x v="0"/>
    <s v="October 24, 1980 (United States)"/>
    <x v="33"/>
    <x v="66"/>
    <s v="Jack Smight"/>
    <s v="Martin Donovan"/>
    <s v="Shirley MacLaine"/>
    <s v="United States"/>
    <n v="0"/>
    <n v="2806659"/>
    <s v="Time Life Films"/>
    <s v="97.0,"/>
  </r>
  <r>
    <x v="83"/>
    <s v="Not Rated"/>
    <x v="10"/>
    <x v="0"/>
    <s v="March 19, 1980 (France)"/>
    <x v="6"/>
    <x v="67"/>
    <s v="Paul Grimault"/>
    <s v="Hans Christian Andersen"/>
    <s v="Jean Martin"/>
    <s v="France"/>
    <n v="0"/>
    <n v="167451"/>
    <s v="Les Films Paul Grimault"/>
    <s v="83.0,"/>
  </r>
  <r>
    <x v="84"/>
    <s v="PG"/>
    <x v="3"/>
    <x v="0"/>
    <s v="October 3, 1980 (United States)"/>
    <x v="33"/>
    <x v="68"/>
    <s v="Gilbert Cates"/>
    <s v="Josh Greenfeld"/>
    <s v="George Burns"/>
    <s v="United States"/>
    <n v="0"/>
    <n v="14504277"/>
    <s v="Warner Bros."/>
    <s v="94.0,"/>
  </r>
  <r>
    <x v="85"/>
    <s v="R"/>
    <x v="3"/>
    <x v="0"/>
    <s v="August 15, 1980 (United States)"/>
    <x v="16"/>
    <x v="69"/>
    <s v="Michael Pressman"/>
    <s v="David Shaber"/>
    <s v="Frank Langella"/>
    <s v="United States"/>
    <n v="0"/>
    <n v="804713"/>
    <s v="Herb Jaffe"/>
    <s v="105.0,"/>
  </r>
  <r>
    <x v="86"/>
    <s v="R"/>
    <x v="3"/>
    <x v="0"/>
    <s v="February 15, 1981 (United States)"/>
    <x v="1"/>
    <x v="51"/>
    <s v="Édouard Molinaro"/>
    <s v="Jean Poiret"/>
    <s v="Michel Serrault"/>
    <s v="France"/>
    <n v="0"/>
    <n v="6950125"/>
    <s v="Da.Ma. Cinematografica"/>
    <s v="102.0,"/>
  </r>
  <r>
    <x v="87"/>
    <s v="R"/>
    <x v="3"/>
    <x v="0"/>
    <s v="May 23, 1980 (United States)"/>
    <x v="36"/>
    <x v="70"/>
    <s v="Chuck Barris"/>
    <s v="Chuck Barris"/>
    <s v="Chuck Barris"/>
    <s v="United States"/>
    <n v="0"/>
    <n v="6621520"/>
    <s v="Chuck Barris Productions"/>
    <s v="89.0,"/>
  </r>
  <r>
    <x v="88"/>
    <s v="R"/>
    <x v="3"/>
    <x v="0"/>
    <s v="March 28, 1980 (United States)"/>
    <x v="8"/>
    <x v="71"/>
    <s v="Mike Nichols"/>
    <s v="Anne Beatts"/>
    <s v="Gilda Radner"/>
    <s v="United States"/>
    <n v="0"/>
    <n v="2261507"/>
    <s v="Broadway Productions"/>
    <s v="96.0,"/>
  </r>
  <r>
    <x v="89"/>
    <s v="PG"/>
    <x v="3"/>
    <x v="0"/>
    <s v="August 8, 1980 (United States)"/>
    <x v="16"/>
    <x v="72"/>
    <s v="Larry Peerce"/>
    <s v="Hollis Hodges"/>
    <s v="Treat Williams"/>
    <s v="United States"/>
    <n v="0"/>
    <n v="1175855"/>
    <s v="Metro-Goldwyn-Mayer (MGM)"/>
    <s v="105.0,"/>
  </r>
  <r>
    <x v="90"/>
    <s v="R"/>
    <x v="3"/>
    <x v="0"/>
    <s v="December 25, 1980 (United States)"/>
    <x v="36"/>
    <x v="73"/>
    <s v="Buck Henry"/>
    <s v="Buck Henry"/>
    <s v="Bob Newhart"/>
    <s v="United States"/>
    <n v="0"/>
    <n v="15198912"/>
    <s v="F.F. Associates"/>
    <s v="97.0,"/>
  </r>
  <r>
    <x v="91"/>
    <m/>
    <x v="2"/>
    <x v="0"/>
    <s v="July 9, 1982 (United States)"/>
    <x v="17"/>
    <x v="74"/>
    <s v="Wing-Cho Yip"/>
    <s v="Hsin-Yi Chang"/>
    <s v="Ka-Yan Leung"/>
    <s v="Hong Kong"/>
    <n v="0"/>
    <m/>
    <s v="East Asia Film Company"/>
    <s v="89.0,"/>
  </r>
  <r>
    <x v="92"/>
    <s v="PG"/>
    <x v="2"/>
    <x v="1"/>
    <s v="June 12, 1981 (United States)"/>
    <x v="0"/>
    <x v="75"/>
    <s v="Steven Spielberg"/>
    <s v="Lawrence Kasdan"/>
    <s v="Harrison Ford"/>
    <s v="United States"/>
    <n v="18000000"/>
    <n v="389925971"/>
    <s v="Paramount Pictures"/>
    <s v="115.0,"/>
  </r>
  <r>
    <x v="93"/>
    <s v="R"/>
    <x v="6"/>
    <x v="1"/>
    <s v="August 28, 1981 (United States)"/>
    <x v="34"/>
    <x v="76"/>
    <s v="Lawrence Kasdan"/>
    <s v="Lawrence Kasdan"/>
    <s v="William Hurt"/>
    <s v="United States"/>
    <n v="0"/>
    <n v="24058838"/>
    <s v="The Ladd Company"/>
    <s v="113.0,"/>
  </r>
  <r>
    <x v="94"/>
    <s v="R"/>
    <x v="3"/>
    <x v="1"/>
    <s v="August 21, 1981 (United States)"/>
    <x v="24"/>
    <x v="77"/>
    <s v="John Landis"/>
    <s v="John Landis"/>
    <s v="David Naughton"/>
    <s v="United Kingdom"/>
    <n v="10000000"/>
    <n v="30669378"/>
    <s v="Polygram Pictures"/>
    <s v="97.0,"/>
  </r>
  <r>
    <x v="95"/>
    <s v="R"/>
    <x v="2"/>
    <x v="1"/>
    <s v="July 10, 1981 (United States)"/>
    <x v="13"/>
    <x v="78"/>
    <s v="John Carpenter"/>
    <s v="John Carpenter"/>
    <s v="Kurt Russell"/>
    <s v="United States"/>
    <n v="6000000"/>
    <n v="25244626"/>
    <s v="AVCO Embassy Pictures"/>
    <s v="99.0,"/>
  </r>
  <r>
    <x v="96"/>
    <s v="NC-17"/>
    <x v="4"/>
    <x v="1"/>
    <s v="April 15, 1983 (United States)"/>
    <x v="24"/>
    <x v="79"/>
    <s v="Sam Raimi"/>
    <s v="Sam Raimi"/>
    <s v="Bruce Campbell"/>
    <s v="United States"/>
    <n v="350000"/>
    <n v="2956630"/>
    <s v="Renaissance Pictures"/>
    <s v="85.0,"/>
  </r>
  <r>
    <x v="97"/>
    <s v="R"/>
    <x v="3"/>
    <x v="1"/>
    <s v="March 19, 1982 (United States)"/>
    <x v="19"/>
    <x v="80"/>
    <s v="Bob Clark"/>
    <s v="Bob Clark"/>
    <s v="Dan Monahan"/>
    <s v="Canada"/>
    <n v="2500000"/>
    <n v="111289673"/>
    <s v="Astral Bellevue Pathé"/>
    <s v="94.0,"/>
  </r>
  <r>
    <x v="98"/>
    <s v="R"/>
    <x v="6"/>
    <x v="1"/>
    <s v="July 24, 1981 (United States)"/>
    <x v="34"/>
    <x v="81"/>
    <s v="Brian De Palma"/>
    <s v="Brian De Palma"/>
    <s v="John Travolta"/>
    <s v="United States"/>
    <n v="18000000"/>
    <n v="12000000"/>
    <s v="Filmways Pictures"/>
    <s v="108.0,"/>
  </r>
  <r>
    <x v="99"/>
    <s v="PG"/>
    <x v="2"/>
    <x v="1"/>
    <s v="June 12, 1981 (United States)"/>
    <x v="15"/>
    <x v="82"/>
    <s v="Desmond Davis"/>
    <s v="Beverley Cross"/>
    <s v="Laurence Olivier"/>
    <s v="United Kingdom"/>
    <n v="15000000"/>
    <n v="41092328"/>
    <s v="Charles H. Schneer Productions"/>
    <s v="118.0,"/>
  </r>
  <r>
    <x v="100"/>
    <s v="R"/>
    <x v="1"/>
    <x v="1"/>
    <s v="April 10, 1981 (United States)"/>
    <x v="34"/>
    <x v="83"/>
    <s v="John Boorman"/>
    <s v="Thomas Malory"/>
    <s v="Nigel Terry"/>
    <s v="United Kingdom"/>
    <n v="11000000"/>
    <n v="34971136"/>
    <s v="Cinema '84"/>
    <s v="140.0,"/>
  </r>
  <r>
    <x v="101"/>
    <s v="R"/>
    <x v="2"/>
    <x v="1"/>
    <s v="May 21, 1982 (United States)"/>
    <x v="37"/>
    <x v="84"/>
    <s v="George Miller"/>
    <s v="Terry Hayes"/>
    <s v="Mel Gibson"/>
    <s v="Australia"/>
    <n v="3000000"/>
    <n v="23668369"/>
    <s v="Kennedy Miller Productions"/>
    <s v="96.0,"/>
  </r>
  <r>
    <x v="102"/>
    <m/>
    <x v="1"/>
    <x v="1"/>
    <s v="February 10, 1982 (United States)"/>
    <x v="28"/>
    <x v="85"/>
    <s v="Wolfgang Petersen"/>
    <s v="Wolfgang Petersen"/>
    <s v="Jürgen Prochnow"/>
    <s v="West Germany"/>
    <n v="0"/>
    <n v="11487676"/>
    <s v="Bavaria Film"/>
    <s v="149.0,"/>
  </r>
  <r>
    <x v="103"/>
    <s v="R"/>
    <x v="3"/>
    <x v="1"/>
    <s v="June 26, 1981 (United States)"/>
    <x v="15"/>
    <x v="86"/>
    <s v="Ivan Reitman"/>
    <s v="Len Blum"/>
    <s v="Bill Murray"/>
    <s v="United States"/>
    <n v="10000000"/>
    <n v="85297000"/>
    <s v="Columbia Pictures"/>
    <s v="106.0,"/>
  </r>
  <r>
    <x v="104"/>
    <s v="R"/>
    <x v="0"/>
    <x v="1"/>
    <s v="October 28, 1983 (United States)"/>
    <x v="34"/>
    <x v="15"/>
    <s v="Andrzej Zulawski"/>
    <s v="Andrzej Zulawski"/>
    <s v="Isabelle Adjani"/>
    <s v="France"/>
    <n v="0"/>
    <n v="1113538"/>
    <s v="Gaumont"/>
    <s v="124.0,"/>
  </r>
  <r>
    <x v="105"/>
    <s v="PG"/>
    <x v="2"/>
    <x v="1"/>
    <s v="June 19, 1981 (United States)"/>
    <x v="19"/>
    <x v="87"/>
    <s v="Hal Needham"/>
    <s v="Brock Yates"/>
    <s v="Burt Reynolds"/>
    <s v="United States"/>
    <n v="18000000"/>
    <n v="72179579"/>
    <s v="Golden Harvest Company"/>
    <s v="95.0,"/>
  </r>
  <r>
    <x v="106"/>
    <s v="R"/>
    <x v="2"/>
    <x v="1"/>
    <s v="March 27, 1981 (United States)"/>
    <x v="34"/>
    <x v="15"/>
    <s v="Michael Mann"/>
    <s v="Frank Hohimer"/>
    <s v="James Caan"/>
    <s v="United States"/>
    <n v="5500000"/>
    <n v="11492915"/>
    <s v="Mann/Caan Productions"/>
    <s v="123.0,"/>
  </r>
  <r>
    <x v="107"/>
    <s v="R"/>
    <x v="0"/>
    <x v="1"/>
    <s v="July 17, 1981 (United States)"/>
    <x v="38"/>
    <x v="88"/>
    <s v="Franco Zeffirelli"/>
    <s v="Scott Spencer"/>
    <s v="Brooke Shields"/>
    <s v="United States"/>
    <n v="0"/>
    <n v="32492674"/>
    <s v="PolyGram Filmed Entertainment"/>
    <s v="116.0,"/>
  </r>
  <r>
    <x v="108"/>
    <s v="PG"/>
    <x v="1"/>
    <x v="1"/>
    <s v="November 6, 1981 (United States)"/>
    <x v="9"/>
    <x v="89"/>
    <s v="Terry Gilliam"/>
    <s v="Michael Palin"/>
    <s v="Sean Connery"/>
    <s v="United Kingdom"/>
    <n v="5000000"/>
    <n v="42368025"/>
    <s v="HandMade Films"/>
    <s v="110.0,"/>
  </r>
  <r>
    <x v="109"/>
    <s v="PG"/>
    <x v="3"/>
    <x v="1"/>
    <s v="May 22, 1981 (United States)"/>
    <x v="8"/>
    <x v="90"/>
    <s v="Alan Alda"/>
    <s v="Alan Alda"/>
    <s v="Alan Alda"/>
    <s v="United States"/>
    <n v="0"/>
    <n v="50427646"/>
    <s v="Universal Pictures"/>
    <s v="107.0,"/>
  </r>
  <r>
    <x v="110"/>
    <s v="R"/>
    <x v="4"/>
    <x v="1"/>
    <s v="May 1, 1981 (United States)"/>
    <x v="10"/>
    <x v="91"/>
    <s v="Steve Miner"/>
    <s v="Ron Kurz"/>
    <s v="Betsy Palmer"/>
    <s v="United States"/>
    <n v="1250000"/>
    <n v="21722776"/>
    <s v="Georgetown Productions Inc."/>
    <s v="87.0,"/>
  </r>
  <r>
    <x v="111"/>
    <s v="R"/>
    <x v="4"/>
    <x v="1"/>
    <s v="January 14, 1981 (United States)"/>
    <x v="8"/>
    <x v="92"/>
    <s v="David Cronenberg"/>
    <s v="David Cronenberg"/>
    <s v="Jennifer O'Neill"/>
    <s v="Canada"/>
    <n v="0"/>
    <n v="14225876"/>
    <s v="Canadian Film Development Corporation (CFDC)"/>
    <s v="103.0,"/>
  </r>
  <r>
    <x v="112"/>
    <s v="PG"/>
    <x v="2"/>
    <x v="1"/>
    <s v="June 26, 1981 (United States)"/>
    <x v="17"/>
    <x v="93"/>
    <s v="John Glen"/>
    <s v="Richard Maibaum"/>
    <s v="Roger Moore"/>
    <s v="United Kingdom"/>
    <n v="28000000"/>
    <n v="54813222"/>
    <s v="Eon Productions"/>
    <s v="127.0,"/>
  </r>
  <r>
    <x v="113"/>
    <s v="R"/>
    <x v="4"/>
    <x v="1"/>
    <s v="October 30, 1981 (United States)"/>
    <x v="16"/>
    <x v="94"/>
    <s v="Rick Rosenthal"/>
    <s v="John Carpenter"/>
    <s v="Jamie Lee Curtis"/>
    <s v="United States"/>
    <n v="2500000"/>
    <n v="25533818"/>
    <s v="Dino De Laurentiis Company"/>
    <s v="92.0,"/>
  </r>
  <r>
    <x v="114"/>
    <s v="PG"/>
    <x v="0"/>
    <x v="1"/>
    <s v="December 25, 1981 (United States)"/>
    <x v="8"/>
    <x v="27"/>
    <s v="Harold Becker"/>
    <s v="Darryl Ponicsan"/>
    <s v="George C. Scott"/>
    <s v="United States"/>
    <n v="14000000"/>
    <n v="35856053"/>
    <s v="Major Studio Partners"/>
    <s v="126.0,"/>
  </r>
  <r>
    <x v="115"/>
    <s v="PG"/>
    <x v="5"/>
    <x v="1"/>
    <s v="December 25, 1981 (United States)"/>
    <x v="4"/>
    <x v="16"/>
    <s v="Warren Beatty"/>
    <s v="Warren Beatty"/>
    <s v="Warren Beatty"/>
    <s v="United States"/>
    <n v="32000000"/>
    <n v="40382659"/>
    <s v="Barclays Mercantile Industrial Finance"/>
    <s v="195.0,"/>
  </r>
  <r>
    <x v="116"/>
    <s v="PG"/>
    <x v="0"/>
    <x v="1"/>
    <s v="February 12, 1982 (United States)"/>
    <x v="37"/>
    <x v="17"/>
    <s v="Mark Rydell"/>
    <s v="Ernest Thompson"/>
    <s v="Katharine Hepburn"/>
    <s v="United States"/>
    <n v="0"/>
    <n v="119285432"/>
    <s v="IPC Films"/>
    <s v="109.0,"/>
  </r>
  <r>
    <x v="117"/>
    <s v="G"/>
    <x v="10"/>
    <x v="1"/>
    <s v="July 10, 1981 (United States)"/>
    <x v="4"/>
    <x v="95"/>
    <s v="Directors"/>
    <s v="Daniel P. Mannix"/>
    <s v="Mickey Rooney"/>
    <s v="United States"/>
    <n v="12000000"/>
    <n v="63456988"/>
    <s v="Walt Disney Animation Studios"/>
    <s v="83.0,"/>
  </r>
  <r>
    <x v="118"/>
    <s v="PG"/>
    <x v="5"/>
    <x v="1"/>
    <s v="April 9, 1982 (United States)"/>
    <x v="13"/>
    <x v="96"/>
    <s v="Hugh Hudson"/>
    <s v="Colin Welland"/>
    <s v="Ben Cross"/>
    <s v="United Kingdom"/>
    <n v="5500000"/>
    <n v="59303359"/>
    <s v="Enigma Productions"/>
    <s v="125.0,"/>
  </r>
  <r>
    <x v="119"/>
    <s v="PG"/>
    <x v="0"/>
    <x v="1"/>
    <s v="December 18, 1981 (United States)"/>
    <x v="15"/>
    <x v="23"/>
    <s v="Sydney Pollack"/>
    <s v="Kurt Luedtke"/>
    <s v="Paul Newman"/>
    <s v="United States"/>
    <n v="12000000"/>
    <n v="40716963"/>
    <s v="Columbia Pictures"/>
    <s v="116.0,"/>
  </r>
  <r>
    <x v="120"/>
    <s v="Approved"/>
    <x v="1"/>
    <x v="1"/>
    <s v="July 24, 1981 (United States)"/>
    <x v="39"/>
    <x v="50"/>
    <s v="John Derek"/>
    <s v="Tom Rowe"/>
    <s v="Bo Derek"/>
    <s v="United States"/>
    <n v="6500000"/>
    <n v="36565280"/>
    <s v="Metro-Goldwyn-Mayer (MGM)"/>
    <s v="115.0,"/>
  </r>
  <r>
    <x v="121"/>
    <s v="PG"/>
    <x v="0"/>
    <x v="1"/>
    <s v="July 31, 1981 (United States)"/>
    <x v="17"/>
    <x v="17"/>
    <s v="John Huston"/>
    <s v="Yabo Yablonsky"/>
    <s v="Michael Caine"/>
    <s v="United Kingdom"/>
    <n v="10000000"/>
    <n v="10853418"/>
    <s v="Lorimar Film Entertainment"/>
    <s v="116.0,"/>
  </r>
  <r>
    <x v="122"/>
    <s v="PG"/>
    <x v="3"/>
    <x v="1"/>
    <s v="July 17, 1981 (United States)"/>
    <x v="15"/>
    <x v="15"/>
    <s v="Steve Gordon"/>
    <s v="Steve Gordon"/>
    <s v="Dudley Moore"/>
    <s v="United States"/>
    <n v="7000000"/>
    <n v="95461682"/>
    <s v="Orion Pictures"/>
    <s v="97.0,"/>
  </r>
  <r>
    <x v="123"/>
    <s v="PG"/>
    <x v="5"/>
    <x v="1"/>
    <s v="October 11, 1981 (United States)"/>
    <x v="40"/>
    <x v="97"/>
    <s v="Louis Malle"/>
    <s v="Wallace Shawn"/>
    <s v="Andre Gregory"/>
    <s v="United States"/>
    <n v="0"/>
    <n v="5073"/>
    <s v="Saga Productions Inc."/>
    <s v="110.0,"/>
  </r>
  <r>
    <x v="124"/>
    <s v="PG"/>
    <x v="3"/>
    <x v="1"/>
    <s v="April 17, 1981 (United States)"/>
    <x v="1"/>
    <x v="98"/>
    <s v="Carl Gottlieb"/>
    <s v="Rudy De Luca"/>
    <s v="Ringo Starr"/>
    <s v="United States"/>
    <n v="0"/>
    <n v="15965924"/>
    <s v="Estudios Churubusco Azteca S.A."/>
    <s v="91.0,"/>
  </r>
  <r>
    <x v="125"/>
    <s v="R"/>
    <x v="4"/>
    <x v="1"/>
    <s v="October 9, 1981 (United States)"/>
    <x v="14"/>
    <x v="35"/>
    <s v="Gary Sherman"/>
    <s v="Jeff Millar"/>
    <s v="James Farentino"/>
    <s v="United States"/>
    <n v="3000000"/>
    <m/>
    <s v="Aspen Productions (I)"/>
    <s v="94.0,"/>
  </r>
  <r>
    <x v="126"/>
    <s v="R"/>
    <x v="3"/>
    <x v="1"/>
    <s v="June 12, 1981 (United States)"/>
    <x v="15"/>
    <x v="81"/>
    <s v="Mel Brooks"/>
    <s v="Mel Brooks"/>
    <s v="Mel Brooks"/>
    <s v="United States"/>
    <n v="11000000"/>
    <n v="31672907"/>
    <s v="Brooksfilms"/>
    <s v="92.0,"/>
  </r>
  <r>
    <x v="127"/>
    <s v="R"/>
    <x v="4"/>
    <x v="1"/>
    <s v="April 10, 1981 (United States)"/>
    <x v="14"/>
    <x v="76"/>
    <s v="Joe Dante"/>
    <s v="Gary Brandner"/>
    <s v="Dee Wallace"/>
    <s v="United States"/>
    <n v="1000000"/>
    <n v="17985893"/>
    <s v="Embassy Pictures"/>
    <s v="91.0,"/>
  </r>
  <r>
    <x v="128"/>
    <s v="PG"/>
    <x v="2"/>
    <x v="1"/>
    <s v="June 26, 1981 (United States)"/>
    <x v="17"/>
    <x v="29"/>
    <s v="Matthew Robbins"/>
    <s v="Hal Barwood"/>
    <s v="Peter MacNicol"/>
    <s v="United Kingdom"/>
    <n v="18000000"/>
    <n v="14110013"/>
    <s v="Paramount Pictures"/>
    <s v="109.0,"/>
  </r>
  <r>
    <x v="129"/>
    <s v="R"/>
    <x v="6"/>
    <x v="1"/>
    <s v="February 10, 1982 (France)"/>
    <x v="15"/>
    <x v="50"/>
    <s v="Ivan Passer"/>
    <s v="Newton Thornburg"/>
    <s v="Jeff Bridges"/>
    <s v="United States"/>
    <n v="3000000"/>
    <n v="1752634"/>
    <s v="Gurian Entertainment"/>
    <s v="109.0,"/>
  </r>
  <r>
    <x v="130"/>
    <s v="R"/>
    <x v="1"/>
    <x v="1"/>
    <s v="February 12, 1982 (United States)"/>
    <x v="4"/>
    <x v="16"/>
    <s v="Jean-Jacques Annaud"/>
    <s v="Gérard Brach"/>
    <s v="Everett McGill"/>
    <s v="Canada"/>
    <n v="12500000"/>
    <n v="20962615"/>
    <s v="International Cinema Corporation (ICC)"/>
    <s v="100.0,"/>
  </r>
  <r>
    <x v="131"/>
    <s v="R"/>
    <x v="4"/>
    <x v="1"/>
    <s v="March 20, 1981 (United States)"/>
    <x v="41"/>
    <x v="97"/>
    <s v="Graham Baker"/>
    <s v="David Seltzer"/>
    <s v="Sam Neill"/>
    <s v="United Kingdom"/>
    <n v="5000000"/>
    <n v="20471382"/>
    <s v="Twentieth Century Fox"/>
    <s v="108.0,"/>
  </r>
  <r>
    <x v="132"/>
    <s v="R"/>
    <x v="5"/>
    <x v="1"/>
    <s v="September 25, 1981 (United States)"/>
    <x v="17"/>
    <x v="30"/>
    <s v="Frank Perry"/>
    <s v="Christina Crawford"/>
    <s v="Faye Dunaway"/>
    <s v="United States"/>
    <n v="5000000"/>
    <n v="19032261"/>
    <s v="Paramount Pictures"/>
    <s v="129.0,"/>
  </r>
  <r>
    <x v="133"/>
    <s v="R"/>
    <x v="3"/>
    <x v="1"/>
    <s v="June 10, 1981 (United States)"/>
    <x v="33"/>
    <x v="99"/>
    <s v="Alan Myerson"/>
    <s v="Dan Greenburg"/>
    <s v="Sylvia Kristel"/>
    <s v="United States"/>
    <n v="2800000"/>
    <n v="26279000"/>
    <s v="Barry &amp; Enright Productions"/>
    <s v="87.0,"/>
  </r>
  <r>
    <x v="134"/>
    <s v="R"/>
    <x v="6"/>
    <x v="1"/>
    <s v="March 20, 1981 (United States)"/>
    <x v="14"/>
    <x v="22"/>
    <s v="Bob Rafelson"/>
    <s v="David Mamet"/>
    <s v="Jack Nicholson"/>
    <s v="West Germany"/>
    <n v="12000000"/>
    <n v="12376625"/>
    <s v="CIP Filmproduktion GmbH"/>
    <s v="122.0,"/>
  </r>
  <r>
    <x v="135"/>
    <s v="PG"/>
    <x v="0"/>
    <x v="1"/>
    <s v="December 25, 1981 (United States)"/>
    <x v="4"/>
    <x v="39"/>
    <s v="Milos Forman"/>
    <s v="E.L. Doctorow"/>
    <s v="James Cagney"/>
    <s v="United States"/>
    <n v="0"/>
    <n v="14920781"/>
    <s v="Dino De Laurentiis Company"/>
    <s v="155.0,"/>
  </r>
  <r>
    <x v="136"/>
    <s v="R"/>
    <x v="4"/>
    <x v="1"/>
    <s v="August 14, 1981 (United States)"/>
    <x v="41"/>
    <x v="49"/>
    <s v="Wes Craven"/>
    <s v="Glenn M. Benest"/>
    <s v="Maren Jensen"/>
    <s v="United States"/>
    <n v="2500000"/>
    <n v="8279042"/>
    <s v="PolyGram Filmed Entertainment"/>
    <s v="100.0,"/>
  </r>
  <r>
    <x v="137"/>
    <s v="R"/>
    <x v="6"/>
    <x v="1"/>
    <s v="February 13, 1981 (United States)"/>
    <x v="22"/>
    <x v="43"/>
    <s v="Peter Yates"/>
    <s v="Steve Tesich"/>
    <s v="William Hurt"/>
    <s v="United States"/>
    <n v="8500000"/>
    <n v="6400000"/>
    <s v="Twentieth Century Fox"/>
    <s v="103.0,"/>
  </r>
  <r>
    <x v="138"/>
    <s v="PG"/>
    <x v="1"/>
    <x v="1"/>
    <s v="August 28, 1981 (United States)"/>
    <x v="34"/>
    <x v="100"/>
    <s v="Peter Weir"/>
    <s v="David Williamson"/>
    <s v="Mel Gibson"/>
    <s v="Australia"/>
    <n v="0"/>
    <n v="5732587"/>
    <s v="R&amp;R Films"/>
    <s v="110.0,"/>
  </r>
  <r>
    <x v="139"/>
    <s v="R"/>
    <x v="2"/>
    <x v="1"/>
    <s v="May 22, 1981 (United States)"/>
    <x v="14"/>
    <x v="101"/>
    <s v="Peter Hyams"/>
    <s v="Peter Hyams"/>
    <s v="Sean Connery"/>
    <s v="United Kingdom"/>
    <n v="16000000"/>
    <n v="17374595"/>
    <s v="The Ladd Company"/>
    <s v="109.0,"/>
  </r>
  <r>
    <x v="140"/>
    <s v="R"/>
    <x v="2"/>
    <x v="1"/>
    <s v="September 25, 1981 (United States)"/>
    <x v="13"/>
    <x v="27"/>
    <s v="Walter Hill"/>
    <s v="Michael Kane"/>
    <s v="Keith Carradine"/>
    <s v="United States"/>
    <n v="0"/>
    <m/>
    <s v="Cinema Group Ventures"/>
    <s v="106.0,"/>
  </r>
  <r>
    <x v="141"/>
    <s v="R"/>
    <x v="3"/>
    <x v="1"/>
    <s v="July 1, 1981 (United States)"/>
    <x v="5"/>
    <x v="37"/>
    <s v="Blake Edwards"/>
    <s v="Blake Edwards"/>
    <s v="Julie Andrews"/>
    <s v="United States"/>
    <n v="12000000"/>
    <n v="14867086"/>
    <s v="Artista Management"/>
    <s v="122.0,"/>
  </r>
  <r>
    <x v="142"/>
    <s v="R"/>
    <x v="4"/>
    <x v="1"/>
    <s v="November 11, 1983 (United States)"/>
    <x v="8"/>
    <x v="16"/>
    <s v="Lucio Fulci"/>
    <s v="Dardano Sacchetti"/>
    <s v="Catriona MacColl"/>
    <s v="Italy"/>
    <n v="400000"/>
    <n v="123843"/>
    <s v="Fulvia Film"/>
    <s v="87.0,"/>
  </r>
  <r>
    <x v="143"/>
    <s v="R"/>
    <x v="0"/>
    <x v="1"/>
    <s v="December 18, 1981 (United States)"/>
    <x v="21"/>
    <x v="102"/>
    <s v="John Irvin"/>
    <s v="Peter Straub"/>
    <s v="Craig Wasson"/>
    <s v="United States"/>
    <n v="0"/>
    <n v="23371905"/>
    <s v="Universal Pictures"/>
    <s v="110.0,"/>
  </r>
  <r>
    <x v="144"/>
    <s v="R"/>
    <x v="4"/>
    <x v="1"/>
    <s v="February 11, 1981 (United States)"/>
    <x v="21"/>
    <x v="97"/>
    <s v="George Mihalka"/>
    <s v="Stephen A. Miller"/>
    <s v="Paul Kelman"/>
    <s v="Canada"/>
    <n v="0"/>
    <n v="5672031"/>
    <s v="Canadian Film Development Corporation (CFDC)"/>
    <s v="90.0,"/>
  </r>
  <r>
    <x v="145"/>
    <s v="R"/>
    <x v="4"/>
    <x v="1"/>
    <s v="March 13, 1981 (United States)"/>
    <x v="23"/>
    <x v="38"/>
    <s v="Tobe Hooper"/>
    <s v="Lawrence J. Block"/>
    <s v="Elizabeth Berridge"/>
    <s v="United States"/>
    <n v="0"/>
    <n v="7886857"/>
    <s v="Universal Pictures"/>
    <s v="96.0,"/>
  </r>
  <r>
    <x v="146"/>
    <s v="R"/>
    <x v="0"/>
    <x v="1"/>
    <s v="February 11, 1982 (United States)"/>
    <x v="16"/>
    <x v="37"/>
    <s v="Francis Ford Coppola"/>
    <s v="Armyan Bernstein"/>
    <s v="Frederic Forrest"/>
    <s v="United States"/>
    <n v="26000000"/>
    <n v="636796"/>
    <s v="Zoetrope Studios"/>
    <s v="107.0,"/>
  </r>
  <r>
    <x v="147"/>
    <s v="R"/>
    <x v="0"/>
    <x v="1"/>
    <s v="October 16, 1981 (United States)"/>
    <x v="9"/>
    <x v="38"/>
    <s v="Karel Reisz"/>
    <s v="John Fowles"/>
    <s v="Meryl Streep"/>
    <s v="United Kingdom"/>
    <n v="0"/>
    <n v="26890068"/>
    <s v="Juniper Films"/>
    <s v="124.0,"/>
  </r>
  <r>
    <x v="148"/>
    <s v="G"/>
    <x v="1"/>
    <x v="1"/>
    <s v="June 26, 1981 (United States)"/>
    <x v="13"/>
    <x v="21"/>
    <s v="Jim Henson"/>
    <s v="Tom Patchett"/>
    <s v="Jim Henson"/>
    <s v="United Kingdom"/>
    <n v="0"/>
    <n v="31206251"/>
    <s v="Henson Associates (HA)"/>
    <s v="97.0,"/>
  </r>
  <r>
    <x v="149"/>
    <s v="R"/>
    <x v="6"/>
    <x v="1"/>
    <s v="September 25, 1981 (United States)"/>
    <x v="21"/>
    <x v="103"/>
    <s v="Ulu Grosbard"/>
    <s v="John Gregory Dunne"/>
    <s v="Robert De Niro"/>
    <s v="United States"/>
    <n v="10000000"/>
    <n v="12850276"/>
    <s v="Chartoff-Winkler Productions"/>
    <s v="108.0,"/>
  </r>
  <r>
    <x v="150"/>
    <s v="PG"/>
    <x v="0"/>
    <x v="1"/>
    <s v="October 30, 1981 (United States)"/>
    <x v="10"/>
    <x v="104"/>
    <s v="Michael Crichton"/>
    <s v="Michael Crichton"/>
    <s v="Albert Finney"/>
    <s v="United States"/>
    <n v="8000000"/>
    <m/>
    <s v="The Ladd Company"/>
    <s v="93.0,"/>
  </r>
  <r>
    <x v="151"/>
    <s v="R"/>
    <x v="2"/>
    <x v="1"/>
    <s v="April 10, 1981 (United States)"/>
    <x v="5"/>
    <x v="10"/>
    <s v="Bruce Malmuth"/>
    <s v="David Shaber"/>
    <s v="Sylvester Stallone"/>
    <s v="United States"/>
    <n v="5000000"/>
    <n v="19905359"/>
    <s v="Universal Pictures"/>
    <s v="99.0,"/>
  </r>
  <r>
    <x v="152"/>
    <s v="R"/>
    <x v="3"/>
    <x v="1"/>
    <s v="June 5, 1981 (United States)"/>
    <x v="19"/>
    <x v="105"/>
    <s v="Tommy Chong"/>
    <s v="Tommy Chong"/>
    <s v="Cheech Marin"/>
    <s v="United States"/>
    <n v="0"/>
    <n v="37000000"/>
    <s v="C &amp; C Brown Production"/>
    <s v="88.0,"/>
  </r>
  <r>
    <x v="153"/>
    <s v="R"/>
    <x v="2"/>
    <x v="1"/>
    <s v="December 18, 1981 (United States)"/>
    <x v="21"/>
    <x v="106"/>
    <s v="Burt Reynolds"/>
    <s v="William Diehl"/>
    <s v="Burt Reynolds"/>
    <s v="United States"/>
    <n v="0"/>
    <n v="35610100"/>
    <s v="Deliverance Productions"/>
    <s v="122.0,"/>
  </r>
  <r>
    <x v="154"/>
    <s v="R"/>
    <x v="3"/>
    <x v="1"/>
    <s v="December 18, 1981 (United States)"/>
    <x v="41"/>
    <x v="88"/>
    <s v="John G. Avildsen"/>
    <s v="Thomas Berger"/>
    <s v="John Belushi"/>
    <s v="United States"/>
    <n v="8500000"/>
    <n v="29916207"/>
    <s v="Columbia Pictures"/>
    <s v="94.0,"/>
  </r>
  <r>
    <x v="155"/>
    <s v="R"/>
    <x v="3"/>
    <x v="1"/>
    <s v="December 10, 1981 (Australia)"/>
    <x v="23"/>
    <x v="61"/>
    <s v="Bruce Beresford"/>
    <s v="Margaret Kelly"/>
    <s v="Nell Schofield"/>
    <s v="Australia"/>
    <n v="0"/>
    <n v="237000"/>
    <s v="Limelight Productions (II)"/>
    <s v="87.0,"/>
  </r>
  <r>
    <x v="156"/>
    <s v="R"/>
    <x v="11"/>
    <x v="1"/>
    <s v="July 24, 1981 (United States)"/>
    <x v="12"/>
    <x v="107"/>
    <s v="Richard Marquand"/>
    <s v="Ken Follett"/>
    <s v="Donald Sutherland"/>
    <s v="United Kingdom"/>
    <n v="0"/>
    <n v="17583634"/>
    <s v="Kings Road Entertainment"/>
    <s v="112.0,"/>
  </r>
  <r>
    <x v="157"/>
    <s v="R"/>
    <x v="4"/>
    <x v="1"/>
    <s v="July 24, 1981 (United States)"/>
    <x v="21"/>
    <x v="108"/>
    <s v="Michael Wadleigh"/>
    <s v="Whitley Strieber"/>
    <s v="Albert Finney"/>
    <s v="United States"/>
    <n v="17000000"/>
    <n v="10626725"/>
    <s v="Orion Pictures"/>
    <s v="115.0,"/>
  </r>
  <r>
    <x v="158"/>
    <s v="R"/>
    <x v="3"/>
    <x v="1"/>
    <s v="August 7, 1981 (United States)"/>
    <x v="30"/>
    <x v="109"/>
    <s v="Mickey Rose"/>
    <s v="Mickey Rose"/>
    <s v="Kristen Riter"/>
    <s v="United States"/>
    <n v="0"/>
    <n v="5165432"/>
    <s v="Allen Smithee Classic Films"/>
    <s v="86.0,"/>
  </r>
  <r>
    <x v="159"/>
    <s v="R"/>
    <x v="6"/>
    <x v="1"/>
    <s v="August 26, 1981 (United States)"/>
    <x v="24"/>
    <x v="88"/>
    <s v="Sidney Lumet"/>
    <s v="Jay Presson Allen"/>
    <s v="Treat Williams"/>
    <s v="United States"/>
    <n v="8600000"/>
    <n v="8124257"/>
    <s v="Orion Pictures"/>
    <s v="167.0,"/>
  </r>
  <r>
    <x v="160"/>
    <s v="R"/>
    <x v="0"/>
    <x v="1"/>
    <s v="April 24, 1981 (United States)"/>
    <x v="30"/>
    <x v="37"/>
    <s v="Oliver Stone"/>
    <s v="Marc Brandel"/>
    <s v="Michael Caine"/>
    <s v="United States"/>
    <n v="0"/>
    <n v="2447576"/>
    <s v="Orion Pictures"/>
    <s v="104.0,"/>
  </r>
  <r>
    <x v="161"/>
    <s v="PG"/>
    <x v="3"/>
    <x v="1"/>
    <s v="September 18, 1981 (United States)"/>
    <x v="19"/>
    <x v="67"/>
    <s v="Michael Apted"/>
    <s v="Lawrence Kasdan"/>
    <s v="John Belushi"/>
    <s v="United States"/>
    <n v="0"/>
    <n v="15578237"/>
    <s v="Universal Pictures"/>
    <s v="103.0,"/>
  </r>
  <r>
    <x v="162"/>
    <s v="R"/>
    <x v="12"/>
    <x v="1"/>
    <s v="April 23, 1982 (United States)"/>
    <x v="13"/>
    <x v="23"/>
    <s v="Jean-Jacques Beineix"/>
    <s v="Daniel Odier"/>
    <s v="Wilhelmenia Fernandez"/>
    <s v="France"/>
    <n v="0"/>
    <n v="110014"/>
    <s v="Les Films Galaxie"/>
    <s v="117.0,"/>
  </r>
  <r>
    <x v="163"/>
    <s v="R"/>
    <x v="4"/>
    <x v="1"/>
    <s v="January 29, 1982 (United States)"/>
    <x v="1"/>
    <x v="47"/>
    <s v="Piers Haggard"/>
    <s v="Alan Scholefield"/>
    <s v="Klaus Kinski"/>
    <s v="United Kingdom"/>
    <n v="0"/>
    <n v="5229643"/>
    <s v="Morison Film Group"/>
    <s v="92.0,"/>
  </r>
  <r>
    <x v="164"/>
    <s v="R"/>
    <x v="6"/>
    <x v="1"/>
    <s v="February 6, 1981 (United States)"/>
    <x v="17"/>
    <x v="110"/>
    <s v="Daniel Petrie"/>
    <s v="Heywood Gould"/>
    <s v="Paul Newman"/>
    <s v="United States"/>
    <n v="0"/>
    <n v="29200000"/>
    <s v="Time Life Films"/>
    <s v="125.0,"/>
  </r>
  <r>
    <x v="165"/>
    <s v="R"/>
    <x v="4"/>
    <x v="1"/>
    <s v="March 27, 1981 (United States)"/>
    <x v="22"/>
    <x v="48"/>
    <s v="Ken Wiederhorn"/>
    <s v="Ron Kurz"/>
    <s v="Lauren Tewes"/>
    <s v="United States"/>
    <n v="800000"/>
    <n v="1118634"/>
    <s v="Georgetown Productions Inc."/>
    <s v="84.0,"/>
  </r>
  <r>
    <x v="166"/>
    <s v="PG"/>
    <x v="2"/>
    <x v="1"/>
    <s v="July 17, 1981 (United States)"/>
    <x v="19"/>
    <x v="26"/>
    <s v="Peter Medak"/>
    <s v="Hal Dresner"/>
    <s v="George Hamilton"/>
    <s v="United States"/>
    <n v="0"/>
    <m/>
    <s v="Melvin Simon Productions"/>
    <s v="93.0,"/>
  </r>
  <r>
    <x v="167"/>
    <s v="PG"/>
    <x v="3"/>
    <x v="1"/>
    <s v="July 31, 1981 (United States)"/>
    <x v="20"/>
    <x v="47"/>
    <s v="Steve Rash"/>
    <s v="Fred Bauer"/>
    <s v="Chevy Chase"/>
    <s v="United States"/>
    <n v="20000000"/>
    <n v="18826490"/>
    <s v="Innovisions"/>
    <s v="98.0,"/>
  </r>
  <r>
    <x v="168"/>
    <s v="PG"/>
    <x v="3"/>
    <x v="1"/>
    <s v="September 25, 1981 (United States)"/>
    <x v="41"/>
    <x v="47"/>
    <s v="Michael Schultz"/>
    <s v="Stanley Shapiro"/>
    <s v="George Segal"/>
    <s v="United States"/>
    <n v="6000000"/>
    <n v="9566593"/>
    <s v="DeHaven/Shapiro Productions"/>
    <s v="92.0,"/>
  </r>
  <r>
    <x v="169"/>
    <s v="PG"/>
    <x v="3"/>
    <x v="1"/>
    <s v="January 30, 1981 (United States)"/>
    <x v="30"/>
    <x v="43"/>
    <s v="Joel Schumacher"/>
    <s v="Richard Matheson"/>
    <s v="Lily Tomlin"/>
    <s v="United States"/>
    <n v="0"/>
    <n v="20259961"/>
    <s v="Lija Productions"/>
    <s v="88.0,"/>
  </r>
  <r>
    <x v="170"/>
    <s v="PG"/>
    <x v="0"/>
    <x v="1"/>
    <s v="June 5, 1981 (United States)"/>
    <x v="22"/>
    <x v="111"/>
    <s v="Ron Maxwell"/>
    <s v="Bob Bonney"/>
    <s v="Kristy McNichol"/>
    <s v="United States"/>
    <n v="0"/>
    <n v="14923752"/>
    <s v="Viacom Enterprises"/>
    <s v="112.0,"/>
  </r>
  <r>
    <x v="171"/>
    <s v="R"/>
    <x v="0"/>
    <x v="1"/>
    <s v="October 25, 1981 (United States)"/>
    <x v="21"/>
    <x v="61"/>
    <s v="James Ivory"/>
    <s v="Jean Rhys"/>
    <s v="Isabelle Adjani"/>
    <s v="United Kingdom"/>
    <n v="0"/>
    <n v="12042"/>
    <s v="Merchant Ivory Productions"/>
    <s v="101.0,"/>
  </r>
  <r>
    <x v="172"/>
    <s v="R"/>
    <x v="4"/>
    <x v="1"/>
    <s v="May 1, 1981 (United States)"/>
    <x v="38"/>
    <x v="112"/>
    <s v="Herb Freed"/>
    <s v="Anne Marisse"/>
    <s v="Christopher George"/>
    <s v="United States"/>
    <n v="250000"/>
    <m/>
    <s v="Baughn/Freed Productions"/>
    <s v="96.0,"/>
  </r>
  <r>
    <x v="173"/>
    <s v="PG"/>
    <x v="3"/>
    <x v="1"/>
    <s v="December 25, 1981 (United States)"/>
    <x v="27"/>
    <x v="104"/>
    <s v="Ken Shapiro"/>
    <s v="Ken Shapiro"/>
    <s v="Chevy Chase"/>
    <s v="United States"/>
    <n v="8000000"/>
    <n v="26154211"/>
    <s v="Twentieth Century Fox"/>
    <s v="93.0,"/>
  </r>
  <r>
    <x v="174"/>
    <s v="R"/>
    <x v="0"/>
    <x v="1"/>
    <s v="January 1, 1982 (United States)"/>
    <x v="16"/>
    <x v="50"/>
    <s v="Herbert Ross"/>
    <s v="Dennis Potter"/>
    <s v="Steve Martin"/>
    <s v="United States"/>
    <n v="22000000"/>
    <n v="9171289"/>
    <s v="Metro-Goldwyn-Mayer (MGM)"/>
    <s v="108.0,"/>
  </r>
  <r>
    <x v="175"/>
    <s v="R"/>
    <x v="10"/>
    <x v="1"/>
    <s v="February 13, 1981 (United States)"/>
    <x v="13"/>
    <x v="109"/>
    <s v="Ralph Bakshi"/>
    <s v="Ronni Kern"/>
    <s v="Mews Small"/>
    <s v="United States"/>
    <n v="1500000"/>
    <m/>
    <s v="Bakshi Productions"/>
    <s v="96.0,"/>
  </r>
  <r>
    <x v="176"/>
    <s v="PG"/>
    <x v="2"/>
    <x v="1"/>
    <s v="May 22, 1981 (United States)"/>
    <x v="27"/>
    <x v="40"/>
    <s v="William A. Fraker"/>
    <s v="Ivan Goff"/>
    <s v="Klinton Spilsbury"/>
    <s v="United States"/>
    <n v="18000000"/>
    <n v="12617845"/>
    <s v="Eaves Movie Ranch"/>
    <s v="98.0,"/>
  </r>
  <r>
    <x v="177"/>
    <s v="PG"/>
    <x v="1"/>
    <x v="1"/>
    <s v="February 11, 1981 (United States)"/>
    <x v="33"/>
    <x v="61"/>
    <s v="Franklin J. Schaffner"/>
    <s v="John Byrum"/>
    <s v="Lesley-Anne Down"/>
    <s v="United Kingdom"/>
    <n v="14000000"/>
    <n v="2022771"/>
    <s v="Orion Pictures"/>
    <s v="118.0,"/>
  </r>
  <r>
    <x v="178"/>
    <s v="R"/>
    <x v="4"/>
    <x v="1"/>
    <s v="September 11, 1981 (United States)"/>
    <x v="41"/>
    <x v="48"/>
    <s v="Ken Hughes"/>
    <s v="Ruth Avergon"/>
    <s v="Leonard Mann"/>
    <s v="United States"/>
    <n v="0"/>
    <n v="1169875"/>
    <s v="Lorimar Productions"/>
    <s v="88.0,"/>
  </r>
  <r>
    <x v="179"/>
    <s v="R"/>
    <x v="2"/>
    <x v="1"/>
    <s v="August 14, 1981 (United States)"/>
    <x v="30"/>
    <x v="112"/>
    <s v="Steve Carver"/>
    <s v="James Bruner"/>
    <s v="Chuck Norris"/>
    <s v="United States"/>
    <n v="3800000"/>
    <m/>
    <s v="Adams Apple Film Company"/>
    <s v="106.0,"/>
  </r>
  <r>
    <x v="180"/>
    <s v="R"/>
    <x v="0"/>
    <x v="1"/>
    <s v="January 1, 1982 (United States)"/>
    <x v="8"/>
    <x v="59"/>
    <s v="Luis Valdez"/>
    <s v="Luis Valdez"/>
    <s v="Daniel Valdez"/>
    <s v="United States"/>
    <n v="2700000"/>
    <n v="3256082"/>
    <s v="Universal Pictures"/>
    <s v="103.0,"/>
  </r>
  <r>
    <x v="181"/>
    <s v="R"/>
    <x v="0"/>
    <x v="1"/>
    <s v="October 9, 1981 (United States)"/>
    <x v="23"/>
    <x v="113"/>
    <s v="George Cukor"/>
    <s v="Gerald Ayres"/>
    <s v="Jacqueline Bisset"/>
    <s v="United States"/>
    <n v="0"/>
    <n v="14492125"/>
    <s v="Jaquet"/>
    <s v="117.0,"/>
  </r>
  <r>
    <x v="182"/>
    <s v="R"/>
    <x v="3"/>
    <x v="1"/>
    <s v="December 11, 1981 (United States)"/>
    <x v="16"/>
    <x v="43"/>
    <s v="Billy Wilder"/>
    <s v="Francis Veber"/>
    <s v="Jack Lemmon"/>
    <s v="United States"/>
    <n v="10000000"/>
    <n v="7258543"/>
    <s v="Heron Productions"/>
    <s v="96.0,"/>
  </r>
  <r>
    <x v="183"/>
    <s v="R"/>
    <x v="3"/>
    <x v="1"/>
    <s v="May 22, 1981 (United States)"/>
    <x v="10"/>
    <x v="46"/>
    <s v="Oz Scott"/>
    <s v="Lonne Elder III"/>
    <s v="Richard Pryor"/>
    <s v="United States"/>
    <n v="11000000"/>
    <n v="31261269"/>
    <s v="Universal Pictures"/>
    <s v="94.0,"/>
  </r>
  <r>
    <x v="184"/>
    <s v="R"/>
    <x v="3"/>
    <x v="1"/>
    <s v="March 13, 1981 (United States)"/>
    <x v="9"/>
    <x v="112"/>
    <s v="Albert Brooks"/>
    <s v="Albert Brooks"/>
    <s v="Albert Brooks"/>
    <s v="United States"/>
    <n v="0"/>
    <n v="2863642"/>
    <s v="Columbia Pictures"/>
    <s v="93.0,"/>
  </r>
  <r>
    <x v="185"/>
    <s v="PG"/>
    <x v="3"/>
    <x v="1"/>
    <s v="December 18, 1981 (United States)"/>
    <x v="36"/>
    <x v="61"/>
    <s v="Allan Arkush"/>
    <s v="John Hill"/>
    <s v="Andy Kaufman"/>
    <s v="United States"/>
    <n v="12000000"/>
    <n v="2154696"/>
    <s v="Universal Pictures"/>
    <s v="78.0,"/>
  </r>
  <r>
    <x v="186"/>
    <s v="R"/>
    <x v="1"/>
    <x v="1"/>
    <s v="March 13, 1981 (United States)"/>
    <x v="41"/>
    <x v="114"/>
    <s v="Martin Ritt"/>
    <s v="Gary DeVore"/>
    <s v="Sally Field"/>
    <s v="United States"/>
    <n v="0"/>
    <n v="11809387"/>
    <s v="CBS Theatrical Films"/>
    <s v="94.0,"/>
  </r>
  <r>
    <x v="187"/>
    <s v="PG"/>
    <x v="3"/>
    <x v="1"/>
    <s v="May 15, 1981 (United States)"/>
    <x v="18"/>
    <x v="115"/>
    <s v="Gus Trikonis"/>
    <s v="Barry Schneider"/>
    <s v="Robert Hays"/>
    <s v="United States"/>
    <n v="3500000"/>
    <n v="17569027"/>
    <s v="Cinema Group Ventures"/>
    <s v="100.0,"/>
  </r>
  <r>
    <x v="188"/>
    <s v="R"/>
    <x v="0"/>
    <x v="1"/>
    <s v="September 18, 1981 (United States)"/>
    <x v="8"/>
    <x v="53"/>
    <s v="Jack Fisk"/>
    <s v="William D. Wittliff"/>
    <s v="Sissy Spacek"/>
    <s v="United States"/>
    <n v="0"/>
    <n v="1976198"/>
    <s v="Universal Pictures"/>
    <s v="94.0,"/>
  </r>
  <r>
    <x v="189"/>
    <s v="R"/>
    <x v="3"/>
    <x v="1"/>
    <s v="January 22, 1982 (United States)"/>
    <x v="4"/>
    <x v="116"/>
    <s v="John Badham"/>
    <s v="Brian Clark"/>
    <s v="Richard Dreyfuss"/>
    <s v="United States"/>
    <n v="13000000"/>
    <n v="8206145"/>
    <s v="Metro-Goldwyn-Mayer (MGM)"/>
    <s v="119.0,"/>
  </r>
  <r>
    <x v="190"/>
    <s v="PG"/>
    <x v="0"/>
    <x v="1"/>
    <s v="September 17, 1982 (United States)"/>
    <x v="42"/>
    <x v="117"/>
    <s v="Terence Young"/>
    <s v="Robin Moore"/>
    <s v="Laurence Olivier"/>
    <s v="South Korea"/>
    <n v="46000000"/>
    <n v="5200986"/>
    <s v="One Way Productions"/>
    <s v="140.0,"/>
  </r>
  <r>
    <x v="191"/>
    <s v="R"/>
    <x v="3"/>
    <x v="1"/>
    <s v="March 6, 1981 (United States)"/>
    <x v="30"/>
    <x v="118"/>
    <s v="Jean-Claude Tramont"/>
    <s v="W.D. Richter"/>
    <s v="Gene Hackman"/>
    <s v="United States"/>
    <n v="14000000"/>
    <n v="4454295"/>
    <s v="Universal Pictures"/>
    <s v="87.0,"/>
  </r>
  <r>
    <x v="192"/>
    <s v="PG"/>
    <x v="1"/>
    <x v="1"/>
    <s v="November 13, 1981 (United States)"/>
    <x v="41"/>
    <x v="59"/>
    <s v="Roger Spottiswoode"/>
    <s v="J.D. Reed"/>
    <s v="Robert Duvall"/>
    <s v="United States"/>
    <n v="12000000"/>
    <n v="3702028"/>
    <s v="PolyGram Pictures"/>
    <s v="100.0,"/>
  </r>
  <r>
    <x v="193"/>
    <s v="R"/>
    <x v="0"/>
    <x v="1"/>
    <s v="December 11, 1981 (United States)"/>
    <x v="20"/>
    <x v="59"/>
    <s v="Alan J. Pakula"/>
    <s v="Howard Kohn"/>
    <s v="Jane Fonda"/>
    <s v="United States"/>
    <n v="16000000"/>
    <n v="10851261"/>
    <s v="IPC Films"/>
    <s v="116.0,"/>
  </r>
  <r>
    <x v="194"/>
    <s v="R"/>
    <x v="3"/>
    <x v="1"/>
    <s v="September 25, 1981 (United States)"/>
    <x v="16"/>
    <x v="61"/>
    <s v="Glenn Jordan"/>
    <s v="Neil Simon"/>
    <s v="Marsha Mason"/>
    <s v="United States"/>
    <n v="0"/>
    <n v="25524778"/>
    <s v="Columbia Pictures"/>
    <s v="120.0,"/>
  </r>
  <r>
    <x v="195"/>
    <s v="PG"/>
    <x v="2"/>
    <x v="1"/>
    <s v="August 21, 1981 (United States)"/>
    <x v="33"/>
    <x v="119"/>
    <s v="John Schlesinger"/>
    <s v="Edward Clinton"/>
    <s v="David Rasche"/>
    <s v="United States"/>
    <n v="24000000"/>
    <n v="2004742"/>
    <s v="EMI Films"/>
    <s v="107.0,"/>
  </r>
  <r>
    <x v="196"/>
    <s v="PG"/>
    <x v="3"/>
    <x v="1"/>
    <s v="October 2, 1981 (United States)"/>
    <x v="38"/>
    <x v="120"/>
    <s v="David Steinberg"/>
    <s v="Charlie Peters"/>
    <s v="Burt Reynolds"/>
    <s v="United States"/>
    <n v="0"/>
    <n v="18838812"/>
    <s v="Paramount Pictures"/>
    <s v="94.0,"/>
  </r>
  <r>
    <x v="197"/>
    <s v="PG"/>
    <x v="2"/>
    <x v="1"/>
    <s v="May 1, 1981 (United States)"/>
    <x v="30"/>
    <x v="121"/>
    <s v="Noel Nosseck"/>
    <s v="David Barry"/>
    <s v="Harry Hamlin"/>
    <s v="United States"/>
    <n v="2000000"/>
    <n v="1791147"/>
    <s v="PolyGram Pictures"/>
    <s v="90.0,"/>
  </r>
  <r>
    <x v="198"/>
    <s v="R"/>
    <x v="4"/>
    <x v="1"/>
    <s v="January 1, 1981 (United States)"/>
    <x v="43"/>
    <x v="122"/>
    <s v="Byron Quisenberry"/>
    <s v="Byron Quisenberry"/>
    <s v="Pepper Martin"/>
    <s v="United States"/>
    <n v="0"/>
    <m/>
    <s v="Calendar International Pictures"/>
    <s v="82.0,"/>
  </r>
  <r>
    <x v="199"/>
    <s v="PG"/>
    <x v="3"/>
    <x v="1"/>
    <s v="March 6, 1981 (United States)"/>
    <x v="18"/>
    <x v="123"/>
    <s v="Steven Hilliard Stern"/>
    <s v="Mary Rodgers"/>
    <s v="Elliott Gould"/>
    <s v="United States"/>
    <n v="0"/>
    <n v="16000000"/>
    <s v="Walt Disney Productions"/>
    <s v="96.0,"/>
  </r>
  <r>
    <x v="200"/>
    <s v="R"/>
    <x v="6"/>
    <x v="1"/>
    <s v="February 12, 1982 (United States)"/>
    <x v="1"/>
    <x v="124"/>
    <s v="Charles Jarrott"/>
    <s v="Robert Littell"/>
    <s v="John Savage"/>
    <s v="Canada"/>
    <n v="0"/>
    <n v="6892098"/>
    <s v="Balkan Productions"/>
    <s v="112.0,"/>
  </r>
  <r>
    <x v="201"/>
    <s v="TV-PG"/>
    <x v="3"/>
    <x v="1"/>
    <s v="1981 (United States)"/>
    <x v="27"/>
    <x v="125"/>
    <s v="E.W. Swackhamer"/>
    <s v="Barry Rosen"/>
    <s v="Leif Garrett"/>
    <s v="United States"/>
    <n v="0"/>
    <m/>
    <s v="Greentree"/>
    <s v="100.0,,"/>
  </r>
  <r>
    <x v="202"/>
    <s v="R"/>
    <x v="13"/>
    <x v="1"/>
    <s v="July 24, 1981 (United States)"/>
    <x v="27"/>
    <x v="126"/>
    <s v="Ferdinando Baldi"/>
    <s v="Wolfe Lowenthal"/>
    <s v="Tony Anthony"/>
    <s v="Italy"/>
    <n v="0"/>
    <n v="12000000"/>
    <s v="Lupo-Anthony-Quintano Productions"/>
    <s v="91.0,"/>
  </r>
  <r>
    <x v="203"/>
    <s v="Not Rated"/>
    <x v="1"/>
    <x v="1"/>
    <s v="March 24, 1982 (France)"/>
    <x v="15"/>
    <x v="59"/>
    <s v="Jacques Rivette"/>
    <s v="Bulle Ogier"/>
    <s v="Bulle Ogier"/>
    <s v="France"/>
    <n v="0"/>
    <n v="17110"/>
    <s v="Les Films du Losange"/>
    <s v="129.0,"/>
  </r>
  <r>
    <x v="204"/>
    <s v="PG"/>
    <x v="0"/>
    <x v="1"/>
    <s v="October 23, 1981 (Canada)"/>
    <x v="21"/>
    <x v="127"/>
    <s v="Allan King"/>
    <s v="Olive Frederickson"/>
    <s v="Ellen Burstyn"/>
    <s v="Canada"/>
    <n v="0"/>
    <n v="1622898"/>
    <s v="Universal Pictures"/>
    <s v="94.0,"/>
  </r>
  <r>
    <x v="205"/>
    <s v="R"/>
    <x v="3"/>
    <x v="2"/>
    <s v="August 13, 1982 (United States)"/>
    <x v="13"/>
    <x v="128"/>
    <s v="Amy Heckerling"/>
    <s v="Cameron Crowe"/>
    <s v="Sean Penn"/>
    <s v="United States"/>
    <n v="4500000"/>
    <n v="27092880"/>
    <s v="Universal Pictures"/>
    <s v="90.0,"/>
  </r>
  <r>
    <x v="206"/>
    <s v="R"/>
    <x v="2"/>
    <x v="2"/>
    <s v="June 25, 1982 (United States)"/>
    <x v="31"/>
    <x v="129"/>
    <s v="Ridley Scott"/>
    <s v="Hampton Fancher"/>
    <s v="Harrison Ford"/>
    <s v="United States"/>
    <n v="28000000"/>
    <n v="41676878"/>
    <s v="The Ladd Company"/>
    <s v="117.0,"/>
  </r>
  <r>
    <x v="207"/>
    <s v="R"/>
    <x v="4"/>
    <x v="2"/>
    <s v="June 25, 1982 (United States)"/>
    <x v="31"/>
    <x v="130"/>
    <s v="John Carpenter"/>
    <s v="Bill Lancaster"/>
    <s v="Kurt Russell"/>
    <s v="United States"/>
    <n v="15000000"/>
    <n v="19632053"/>
    <s v="Universal Pictures"/>
    <s v="109.0,"/>
  </r>
  <r>
    <x v="208"/>
    <s v="R"/>
    <x v="2"/>
    <x v="2"/>
    <s v="May 14, 1982 (United States)"/>
    <x v="15"/>
    <x v="131"/>
    <s v="John Milius"/>
    <s v="Robert E. Howard"/>
    <s v="Arnold Schwarzenegger"/>
    <s v="United States"/>
    <n v="20000000"/>
    <n v="68851475"/>
    <s v="Universal Pictures"/>
    <s v="129.0,"/>
  </r>
  <r>
    <x v="209"/>
    <s v="PG"/>
    <x v="8"/>
    <x v="2"/>
    <s v="June 11, 1982 (United States)"/>
    <x v="40"/>
    <x v="132"/>
    <s v="Steven Spielberg"/>
    <s v="Melissa Mathison"/>
    <s v="Henry Thomas"/>
    <s v="United States"/>
    <n v="10500000"/>
    <n v="792910554"/>
    <s v="Universal Pictures"/>
    <s v="115.0,"/>
  </r>
  <r>
    <x v="210"/>
    <s v="R"/>
    <x v="2"/>
    <x v="2"/>
    <s v="October 22, 1982 (United States)"/>
    <x v="3"/>
    <x v="133"/>
    <s v="Ted Kotcheff"/>
    <s v="David Morrell"/>
    <s v="Sylvester Stallone"/>
    <s v="United States"/>
    <n v="15000000"/>
    <n v="125212904"/>
    <s v="Anabasis N.V."/>
    <s v="93.0,"/>
  </r>
  <r>
    <x v="211"/>
    <s v="R"/>
    <x v="0"/>
    <x v="2"/>
    <s v="August 13, 1982 (United States)"/>
    <x v="9"/>
    <x v="134"/>
    <s v="Taylor Hackford"/>
    <s v="Douglas Day Stewart"/>
    <s v="Richard Gere"/>
    <s v="United States"/>
    <n v="7500000"/>
    <n v="129795554"/>
    <s v="Lorimar Film Entertainment"/>
    <s v="124.0,"/>
  </r>
  <r>
    <x v="212"/>
    <s v="PG"/>
    <x v="3"/>
    <x v="2"/>
    <s v="June 11, 1982 (United States)"/>
    <x v="44"/>
    <x v="87"/>
    <s v="Patricia Birch"/>
    <s v="Ken Finkleman"/>
    <s v="Michelle Pfeiffer"/>
    <s v="United States"/>
    <n v="13200000"/>
    <n v="15171476"/>
    <s v="Paramount Pictures"/>
    <s v="115.0,"/>
  </r>
  <r>
    <x v="213"/>
    <s v="PG"/>
    <x v="3"/>
    <x v="2"/>
    <s v="June 18, 1982 (United States)"/>
    <x v="14"/>
    <x v="135"/>
    <s v="John Huston"/>
    <s v="Carol Sobieski"/>
    <s v="Aileen Quinn"/>
    <s v="United States"/>
    <n v="50000000"/>
    <n v="57063861"/>
    <s v="Columbia Pictures"/>
    <s v="127.0,"/>
  </r>
  <r>
    <x v="214"/>
    <s v="PG"/>
    <x v="4"/>
    <x v="2"/>
    <s v="June 4, 1982 (United States)"/>
    <x v="4"/>
    <x v="136"/>
    <s v="Tobe Hooper"/>
    <s v="Steven Spielberg"/>
    <s v="JoBeth Williams"/>
    <s v="United States"/>
    <n v="10700000"/>
    <n v="77142388"/>
    <s v="Metro-Goldwyn-Mayer (MGM)"/>
    <s v="114.0,"/>
  </r>
  <r>
    <x v="215"/>
    <s v="R"/>
    <x v="2"/>
    <x v="2"/>
    <s v="December 8, 1982 (United States)"/>
    <x v="15"/>
    <x v="137"/>
    <s v="Walter Hill"/>
    <s v="Roger Spottiswoode"/>
    <s v="Nick Nolte"/>
    <s v="United States"/>
    <n v="12000000"/>
    <n v="78868508"/>
    <s v="Paramount Pictures"/>
    <s v="96.0,"/>
  </r>
  <r>
    <x v="216"/>
    <s v="PG"/>
    <x v="2"/>
    <x v="2"/>
    <s v="June 4, 1982 (United States)"/>
    <x v="3"/>
    <x v="138"/>
    <s v="Nicholas Meyer"/>
    <s v="Gene Roddenberry"/>
    <s v="William Shatner"/>
    <s v="United States"/>
    <n v="11200000"/>
    <n v="78912963"/>
    <s v="Paramount Pictures"/>
    <s v="113.0,"/>
  </r>
  <r>
    <x v="217"/>
    <s v="R"/>
    <x v="1"/>
    <x v="2"/>
    <s v="May 7, 1982 (United States)"/>
    <x v="38"/>
    <x v="139"/>
    <s v="Stuart Gillard"/>
    <s v="Stuart Gillard"/>
    <s v="Willie Aames"/>
    <s v="Canada"/>
    <n v="0"/>
    <n v="5588800"/>
    <s v="Embassy Pictures"/>
    <s v="100.0,"/>
  </r>
  <r>
    <x v="218"/>
    <s v="R"/>
    <x v="3"/>
    <x v="2"/>
    <s v="July 30, 1982 (United States)"/>
    <x v="21"/>
    <x v="140"/>
    <s v="Boaz Davidson"/>
    <s v="Boaz Davidson"/>
    <s v="Lawrence Monoson"/>
    <s v="United States"/>
    <n v="0"/>
    <n v="5829781"/>
    <s v="Cannon Group"/>
    <s v="92.0,"/>
  </r>
  <r>
    <x v="219"/>
    <s v="R"/>
    <x v="0"/>
    <x v="2"/>
    <s v="March 4, 1983 (United States)"/>
    <x v="37"/>
    <x v="141"/>
    <s v="Alan J. Pakula"/>
    <s v="William Styron"/>
    <s v="Meryl Streep"/>
    <s v="United Kingdom"/>
    <n v="12000000"/>
    <n v="30036000"/>
    <s v="Incorporated Television Company (ITC)"/>
    <s v="150.0,"/>
  </r>
  <r>
    <x v="220"/>
    <s v="PG"/>
    <x v="5"/>
    <x v="2"/>
    <s v="February 25, 1983 (United States)"/>
    <x v="45"/>
    <x v="142"/>
    <s v="Richard Attenborough"/>
    <s v="John Briley"/>
    <s v="Ben Kingsley"/>
    <s v="United Kingdom"/>
    <n v="22000000"/>
    <n v="52767889"/>
    <s v="International Film Investors"/>
    <s v="191.0,"/>
  </r>
  <r>
    <x v="221"/>
    <s v="PG"/>
    <x v="3"/>
    <x v="2"/>
    <s v="December 17, 1982 (United States)"/>
    <x v="34"/>
    <x v="143"/>
    <s v="Sydney Pollack"/>
    <s v="Don McGuire"/>
    <s v="Dustin Hoffman"/>
    <s v="United States"/>
    <n v="21000000"/>
    <n v="177200000"/>
    <s v="Columbia Pictures"/>
    <s v="116.0,"/>
  </r>
  <r>
    <x v="222"/>
    <s v="PG"/>
    <x v="2"/>
    <x v="2"/>
    <s v="July 9, 1982 (United States)"/>
    <x v="8"/>
    <x v="138"/>
    <s v="Steven Lisberger"/>
    <s v="Steven Lisberger"/>
    <s v="Jeff Bridges"/>
    <s v="United States"/>
    <n v="17000000"/>
    <n v="33000525"/>
    <s v="Walt Disney Productions"/>
    <s v="96.0,"/>
  </r>
  <r>
    <x v="223"/>
    <s v="G"/>
    <x v="10"/>
    <x v="2"/>
    <s v="July 16, 1982 (United States)"/>
    <x v="37"/>
    <x v="14"/>
    <s v="Don Bluth"/>
    <s v="Robert C. O'Brien"/>
    <s v="Elizabeth Hartman"/>
    <s v="United States"/>
    <n v="7000000"/>
    <n v="14665733"/>
    <s v="Aurora"/>
    <s v="82.0,"/>
  </r>
  <r>
    <x v="224"/>
    <s v="PG"/>
    <x v="3"/>
    <x v="2"/>
    <s v="February 18, 1983 (Brazil)"/>
    <x v="40"/>
    <x v="93"/>
    <s v="Martin Scorsese"/>
    <s v="Paul D. Zimmerman"/>
    <s v="Robert De Niro"/>
    <s v="United States"/>
    <n v="20000000"/>
    <n v="2536242"/>
    <s v="Embassy International Pictures"/>
    <s v="109.0,"/>
  </r>
  <r>
    <x v="225"/>
    <s v="PG"/>
    <x v="0"/>
    <x v="2"/>
    <s v="May 28, 1982 (United States)"/>
    <x v="8"/>
    <x v="144"/>
    <s v="Sylvester Stallone"/>
    <s v="Sylvester Stallone"/>
    <s v="Sylvester Stallone"/>
    <s v="United States"/>
    <n v="17000000"/>
    <n v="125052686"/>
    <s v="Chartoff-Winkler Productions"/>
    <s v="99.0,"/>
  </r>
  <r>
    <x v="226"/>
    <s v="PG"/>
    <x v="2"/>
    <x v="2"/>
    <s v="August 20, 1982 (United States)"/>
    <x v="19"/>
    <x v="22"/>
    <s v="Don Coscarelli"/>
    <s v="Don Coscarelli"/>
    <s v="Marc Singer"/>
    <s v="United States"/>
    <n v="8000000"/>
    <n v="14056528"/>
    <s v="Leisure Investment Company"/>
    <s v="118.0,"/>
  </r>
  <r>
    <x v="227"/>
    <s v="R"/>
    <x v="3"/>
    <x v="2"/>
    <s v="November 12, 1982 (United States)"/>
    <x v="15"/>
    <x v="141"/>
    <s v="George A. Romero"/>
    <s v="Stephen King"/>
    <s v="Hal Holbrook"/>
    <s v="United States"/>
    <n v="8000000"/>
    <n v="21028755"/>
    <s v="United Film Distribution Company (UFDC)"/>
    <s v="120.0,"/>
  </r>
  <r>
    <x v="228"/>
    <s v="PG"/>
    <x v="1"/>
    <x v="2"/>
    <s v="November 5, 1982 (United States)"/>
    <x v="4"/>
    <x v="145"/>
    <s v="George Miller"/>
    <s v="A.B. 'Banjo' Paterson"/>
    <s v="Kirk Douglas"/>
    <s v="Australia"/>
    <n v="3500000"/>
    <n v="20659423"/>
    <s v="Cambridge Productions"/>
    <s v="102.0,"/>
  </r>
  <r>
    <x v="229"/>
    <s v="R"/>
    <x v="0"/>
    <x v="2"/>
    <s v="September 17, 1982 (United States)"/>
    <x v="45"/>
    <x v="146"/>
    <s v="Alan Parker"/>
    <s v="Roger Waters"/>
    <s v="Bob Geldof"/>
    <s v="United Kingdom"/>
    <n v="12000000"/>
    <n v="22265763"/>
    <s v="Goldcrest Films International"/>
    <s v="95.0,"/>
  </r>
  <r>
    <x v="230"/>
    <s v="R"/>
    <x v="7"/>
    <x v="2"/>
    <s v="April 2, 1982 (United States)"/>
    <x v="19"/>
    <x v="20"/>
    <s v="Paul Schrader"/>
    <s v="DeWitt Bodeen"/>
    <s v="Nastassja Kinski"/>
    <s v="United States"/>
    <n v="18000000"/>
    <n v="7000000"/>
    <s v="RKO Pictures"/>
    <s v="118.0,"/>
  </r>
  <r>
    <x v="231"/>
    <s v="R"/>
    <x v="0"/>
    <x v="2"/>
    <s v="December 17, 1982 (Sweden)"/>
    <x v="31"/>
    <x v="83"/>
    <s v="Ingmar Bergman"/>
    <s v="Ingmar Bergman"/>
    <s v="Bertil Guve"/>
    <s v="Sweden"/>
    <n v="6000000"/>
    <n v="6795771"/>
    <s v="Cinematograph AB"/>
    <s v="188.0,"/>
  </r>
  <r>
    <x v="232"/>
    <s v="R"/>
    <x v="4"/>
    <x v="2"/>
    <s v="August 13, 1982 (United States)"/>
    <x v="46"/>
    <x v="13"/>
    <s v="Steve Miner"/>
    <s v="Martin Kitrosser"/>
    <s v="Dana Kimmell"/>
    <s v="United States"/>
    <n v="2300000"/>
    <n v="36690067"/>
    <s v="Paramount Pictures"/>
    <s v="95.0,"/>
  </r>
  <r>
    <x v="233"/>
    <s v="PG"/>
    <x v="2"/>
    <x v="2"/>
    <s v="June 18, 1982 (United States)"/>
    <x v="22"/>
    <x v="19"/>
    <s v="Clint Eastwood"/>
    <s v="Alex Lasker"/>
    <s v="Clint Eastwood"/>
    <s v="United States"/>
    <n v="18000000"/>
    <n v="46708276"/>
    <s v="Major Studio Partners"/>
    <s v="136.0,"/>
  </r>
  <r>
    <x v="234"/>
    <s v="R"/>
    <x v="4"/>
    <x v="2"/>
    <s v="October 22, 1982 (United States)"/>
    <x v="18"/>
    <x v="147"/>
    <s v="Tommy Lee Wallace"/>
    <s v="Tommy Lee Wallace"/>
    <s v="Tom Atkins"/>
    <s v="United States"/>
    <n v="2500000"/>
    <n v="14400000"/>
    <s v="Dino De Laurentiis Company"/>
    <s v="98.0,"/>
  </r>
  <r>
    <x v="235"/>
    <s v="PG"/>
    <x v="1"/>
    <x v="2"/>
    <s v="December 17, 1982 (United States)"/>
    <x v="13"/>
    <x v="148"/>
    <s v="Jim Henson"/>
    <s v="David Odell"/>
    <s v="Jim Henson"/>
    <s v="United Kingdom"/>
    <n v="15000000"/>
    <n v="41630431"/>
    <s v="Incorporated Television Company (ITC)"/>
    <s v="93.0,"/>
  </r>
  <r>
    <x v="236"/>
    <s v="R"/>
    <x v="0"/>
    <x v="2"/>
    <s v="December 17, 1982 (United States)"/>
    <x v="3"/>
    <x v="14"/>
    <s v="Sidney Lumet"/>
    <s v="Barry Reed"/>
    <s v="Paul Newman"/>
    <s v="United States"/>
    <n v="16000000"/>
    <n v="53993738"/>
    <s v="Twentieth Century Fox"/>
    <s v="129.0,"/>
  </r>
  <r>
    <x v="237"/>
    <s v="Not Rated"/>
    <x v="4"/>
    <x v="2"/>
    <s v="September 23, 1983 (United States)"/>
    <x v="10"/>
    <x v="149"/>
    <s v="Juan Piquer Simón"/>
    <s v="Dick Randall"/>
    <s v="Christopher George"/>
    <s v="Spain"/>
    <n v="300000"/>
    <n v="2032311"/>
    <s v="Almena Films"/>
    <s v="85.0,"/>
  </r>
  <r>
    <x v="238"/>
    <s v="R"/>
    <x v="3"/>
    <x v="2"/>
    <s v="September 3, 1982 (United States)"/>
    <x v="38"/>
    <x v="150"/>
    <s v="Robert J. Rosenthal"/>
    <s v="Bruce Rubin"/>
    <s v="Scott Baio"/>
    <s v="United States"/>
    <n v="0"/>
    <n v="16897768"/>
    <s v="Embassy Pictures"/>
    <s v="98.0,"/>
  </r>
  <r>
    <x v="239"/>
    <s v="PG"/>
    <x v="3"/>
    <x v="2"/>
    <s v="July 16, 1982 (United States)"/>
    <x v="23"/>
    <x v="54"/>
    <s v="Daniel Petrie"/>
    <s v="Mike Marvin"/>
    <s v="Kenny Rogers"/>
    <s v="United States"/>
    <n v="0"/>
    <n v="20225989"/>
    <s v="Twentieth Century Fox"/>
    <s v="108.0,"/>
  </r>
  <r>
    <x v="240"/>
    <s v="R"/>
    <x v="3"/>
    <x v="2"/>
    <s v="July 23, 1982 (United States)"/>
    <x v="13"/>
    <x v="151"/>
    <s v="George Roy Hill"/>
    <s v="John Irving"/>
    <s v="Robin Williams"/>
    <s v="United States"/>
    <n v="17000000"/>
    <n v="29712172"/>
    <s v="Pan Arts"/>
    <s v="136.0,"/>
  </r>
  <r>
    <x v="241"/>
    <s v="R"/>
    <x v="3"/>
    <x v="2"/>
    <s v="May 21, 1982 (United States)"/>
    <x v="12"/>
    <x v="97"/>
    <s v="Barry Levinson"/>
    <s v="Barry Levinson"/>
    <s v="Steve Guttenberg"/>
    <s v="United States"/>
    <n v="5000000"/>
    <n v="14099953"/>
    <s v="Metro-Goldwyn-Mayer (MGM)"/>
    <s v="110.0,"/>
  </r>
  <r>
    <x v="242"/>
    <s v="R"/>
    <x v="3"/>
    <x v="2"/>
    <s v="July 23, 1982 (United States)"/>
    <x v="22"/>
    <x v="9"/>
    <s v="Colin Higgins"/>
    <s v="Larry L. King"/>
    <s v="Burt Reynolds"/>
    <s v="United States"/>
    <n v="35000000"/>
    <n v="69701637"/>
    <s v="Universal Pictures"/>
    <s v="114.0,"/>
  </r>
  <r>
    <x v="243"/>
    <s v="PG"/>
    <x v="0"/>
    <x v="2"/>
    <s v="February 18, 1983 (United States)"/>
    <x v="12"/>
    <x v="20"/>
    <s v="Peter Weir"/>
    <s v="David Williamson"/>
    <s v="Mel Gibson"/>
    <s v="Australia"/>
    <n v="13000000"/>
    <n v="10278575"/>
    <s v="Metro-Goldwyn-Mayer (MGM)"/>
    <s v="115.0,"/>
  </r>
  <r>
    <x v="244"/>
    <s v="R"/>
    <x v="3"/>
    <x v="2"/>
    <s v="July 30, 1982 (United States)"/>
    <x v="14"/>
    <x v="30"/>
    <s v="Ron Howard"/>
    <s v="Lowell Ganz"/>
    <s v="Henry Winkler"/>
    <s v="United States"/>
    <n v="0"/>
    <n v="21095638"/>
    <s v="Major Studio Partners"/>
    <s v="106.0,"/>
  </r>
  <r>
    <x v="245"/>
    <s v="R"/>
    <x v="3"/>
    <x v="2"/>
    <s v="July 16, 1982 (United States)"/>
    <x v="46"/>
    <x v="41"/>
    <s v="Randal Kleiser"/>
    <s v="Randal Kleiser"/>
    <s v="Peter Gallagher"/>
    <s v="United States"/>
    <n v="0"/>
    <n v="4968000"/>
    <s v="Filmways Pictures"/>
    <s v="98.0,"/>
  </r>
  <r>
    <x v="246"/>
    <s v="PG"/>
    <x v="3"/>
    <x v="2"/>
    <s v="March 19, 1982 (United States)"/>
    <x v="37"/>
    <x v="20"/>
    <s v="Blake Edwards"/>
    <s v="Blake Edwards"/>
    <s v="Julie Andrews"/>
    <s v="United Kingdom"/>
    <n v="0"/>
    <n v="28229046"/>
    <s v="Metro-Goldwyn-Mayer (MGM)"/>
    <s v="134.0,"/>
  </r>
  <r>
    <x v="247"/>
    <s v="G"/>
    <x v="10"/>
    <x v="2"/>
    <s v="November 19, 1982 (United States)"/>
    <x v="34"/>
    <x v="151"/>
    <s v="Jules Bass"/>
    <s v="Peter S. Beagle"/>
    <s v="Jeff Bridges"/>
    <s v="United Kingdom"/>
    <n v="3500000"/>
    <n v="6455330"/>
    <s v="Rankin/Bass Productions"/>
    <s v="92.0,"/>
  </r>
  <r>
    <x v="248"/>
    <s v="R"/>
    <x v="0"/>
    <x v="2"/>
    <s v="February 4, 1983 (United States)"/>
    <x v="17"/>
    <x v="30"/>
    <s v="Sidney J. Furie"/>
    <s v="Frank De Felitta"/>
    <s v="Barbara Hershey"/>
    <s v="United States"/>
    <n v="9000000"/>
    <n v="13277558"/>
    <s v="American Cinema Productions"/>
    <s v="125.0,"/>
  </r>
  <r>
    <x v="249"/>
    <s v="PG"/>
    <x v="3"/>
    <x v="2"/>
    <s v="December 10, 1982 (United States)"/>
    <x v="19"/>
    <x v="152"/>
    <s v="Ken Finkleman"/>
    <s v="Ken Finkleman"/>
    <s v="Robert Hays"/>
    <s v="United States"/>
    <n v="15000000"/>
    <n v="27150534"/>
    <s v="Paramount Pictures"/>
    <s v="85.0,"/>
  </r>
  <r>
    <x v="250"/>
    <s v="PG"/>
    <x v="3"/>
    <x v="2"/>
    <s v="December 10, 1982 (United States)"/>
    <x v="1"/>
    <x v="35"/>
    <s v="Richard Donner"/>
    <s v="Francis Veber"/>
    <s v="Richard Pryor"/>
    <s v="United States"/>
    <n v="17000000"/>
    <n v="47118057"/>
    <s v="Columbia Pictures"/>
    <s v="102.0,"/>
  </r>
  <r>
    <x v="251"/>
    <s v="R"/>
    <x v="4"/>
    <x v="2"/>
    <s v="July 28, 1983 (South Korea)"/>
    <x v="22"/>
    <x v="153"/>
    <s v="Mark Rosman"/>
    <s v="Mark Rosman"/>
    <s v="Kate McNeil"/>
    <s v="United States"/>
    <n v="425000"/>
    <n v="10604986"/>
    <s v="VAE Productions"/>
    <s v="91.0,"/>
  </r>
  <r>
    <x v="252"/>
    <s v="PG"/>
    <x v="6"/>
    <x v="2"/>
    <s v="March 5, 1982 (United States)"/>
    <x v="12"/>
    <x v="30"/>
    <s v="Guy Hamilton"/>
    <s v="Anthony Shaffer"/>
    <s v="Peter Ustinov"/>
    <s v="United Kingdom"/>
    <n v="10000000"/>
    <n v="6110670"/>
    <s v="EMI Films"/>
    <s v="117.0,"/>
  </r>
  <r>
    <x v="253"/>
    <s v="R"/>
    <x v="2"/>
    <x v="2"/>
    <s v="April 30, 1982 (United States)"/>
    <x v="41"/>
    <x v="37"/>
    <s v="Albert Pyun"/>
    <s v="Tom Karnowski"/>
    <s v="Lee Horsley"/>
    <s v="United States"/>
    <n v="0"/>
    <n v="39103425"/>
    <s v="Sorcerer Productions"/>
    <s v="99.0,"/>
  </r>
  <r>
    <x v="254"/>
    <s v="R"/>
    <x v="2"/>
    <x v="2"/>
    <s v="February 19, 1982 (United States)"/>
    <x v="22"/>
    <x v="30"/>
    <s v="Michael Winner"/>
    <s v="David Engelbach"/>
    <s v="Charles Bronson"/>
    <s v="United States"/>
    <n v="2000000"/>
    <n v="16100000"/>
    <s v="Golan-Globus Productions"/>
    <s v="89.0,"/>
  </r>
  <r>
    <x v="255"/>
    <s v="R"/>
    <x v="2"/>
    <x v="2"/>
    <s v="April 2, 1982 (United States)"/>
    <x v="30"/>
    <x v="50"/>
    <s v="Michael Miller"/>
    <s v="Joseph Fraley"/>
    <s v="Chuck Norris"/>
    <s v="United States"/>
    <n v="4500000"/>
    <n v="10490791"/>
    <s v="Columbia Pictures"/>
    <s v="103.0,"/>
  </r>
  <r>
    <x v="256"/>
    <s v="PG"/>
    <x v="2"/>
    <x v="2"/>
    <s v="June 25, 1982 (United States)"/>
    <x v="47"/>
    <x v="99"/>
    <s v="Hal Needham"/>
    <s v="Bob Kachler"/>
    <s v="Barry Bostwick"/>
    <s v="Hong Kong"/>
    <n v="20000000"/>
    <n v="5675599"/>
    <s v="Golden Harvest Company"/>
    <s v="99.0,"/>
  </r>
  <r>
    <x v="257"/>
    <s v="R"/>
    <x v="0"/>
    <x v="2"/>
    <s v="June 26, 1982 (Japan)"/>
    <x v="21"/>
    <x v="47"/>
    <s v="Robert Towne"/>
    <s v="Robert Towne"/>
    <s v="Mariel Hemingway"/>
    <s v="United States"/>
    <n v="16000000"/>
    <n v="5672311"/>
    <s v="The Geffen Company"/>
    <s v="128.0,"/>
  </r>
  <r>
    <x v="258"/>
    <s v="PG"/>
    <x v="3"/>
    <x v="2"/>
    <s v="May 21, 1982 (United States)"/>
    <x v="15"/>
    <x v="16"/>
    <s v="Carl Reiner"/>
    <s v="Carl Reiner"/>
    <s v="Steve Martin"/>
    <s v="United States"/>
    <n v="9000000"/>
    <n v="18196170"/>
    <s v="Aspen Film Society"/>
    <s v="88.0,"/>
  </r>
  <r>
    <x v="259"/>
    <s v="R"/>
    <x v="4"/>
    <x v="2"/>
    <s v="September 24, 1982 (United States)"/>
    <x v="30"/>
    <x v="35"/>
    <s v="Damiano Damiani"/>
    <s v="Tommy Lee Wallace"/>
    <s v="James Olson"/>
    <s v="Mexico"/>
    <n v="5000000"/>
    <n v="12534817"/>
    <s v="Dino De Laurentiis Company"/>
    <s v="104.0,"/>
  </r>
  <r>
    <x v="260"/>
    <s v="PG"/>
    <x v="5"/>
    <x v="2"/>
    <s v="March 12, 1982 (United States)"/>
    <x v="3"/>
    <x v="97"/>
    <s v="Costa-Gavras"/>
    <s v="Costa-Gavras"/>
    <s v="Jack Lemmon"/>
    <s v="United States"/>
    <n v="9500000"/>
    <n v="14000000"/>
    <s v="PolyGram Filmed Entertainment"/>
    <s v="122.0,"/>
  </r>
  <r>
    <x v="261"/>
    <s v="R"/>
    <x v="5"/>
    <x v="2"/>
    <s v="March 11, 1983 (Australia)"/>
    <x v="4"/>
    <x v="98"/>
    <s v="Graeme Clifford"/>
    <s v="Eric Bergren"/>
    <s v="Jessica Lange"/>
    <s v="United States"/>
    <n v="0"/>
    <m/>
    <s v="Brooksfilms"/>
    <s v="140.0,"/>
  </r>
  <r>
    <x v="262"/>
    <s v="R"/>
    <x v="14"/>
    <x v="2"/>
    <s v="January 29, 1982 (United States)"/>
    <x v="38"/>
    <x v="59"/>
    <s v="David Schmoeller"/>
    <s v="David Schmoeller"/>
    <s v="Morgan Fairchild"/>
    <s v="United States"/>
    <n v="0"/>
    <n v="11378339"/>
    <s v="The Romantic Venture"/>
    <s v="104.0,"/>
  </r>
  <r>
    <x v="263"/>
    <s v="PG"/>
    <x v="3"/>
    <x v="2"/>
    <s v="February 12, 1982 (United States)"/>
    <x v="17"/>
    <x v="154"/>
    <s v="David S. Ward"/>
    <s v="John Steinbeck"/>
    <s v="Nick Nolte"/>
    <s v="United States"/>
    <n v="11300000"/>
    <n v="5301539"/>
    <s v="Chai Productions"/>
    <s v="120.0,"/>
  </r>
  <r>
    <x v="264"/>
    <s v="PG"/>
    <x v="3"/>
    <x v="2"/>
    <s v="March 19, 1982 (United States)"/>
    <x v="9"/>
    <x v="38"/>
    <s v="Sidney Lumet"/>
    <s v="Ira Levin"/>
    <s v="Michael Caine"/>
    <s v="United States"/>
    <n v="0"/>
    <n v="19282134"/>
    <s v="Warner Bros."/>
    <s v="116.0,"/>
  </r>
  <r>
    <x v="265"/>
    <s v="PG"/>
    <x v="0"/>
    <x v="2"/>
    <s v="July 30, 1982 (United States)"/>
    <x v="16"/>
    <x v="40"/>
    <s v="Tim Hunter"/>
    <s v="S.E. Hinton"/>
    <s v="Matt Dillon"/>
    <s v="United States"/>
    <n v="0"/>
    <n v="7400000"/>
    <s v="Walt Disney Productions"/>
    <s v="103.0,"/>
  </r>
  <r>
    <x v="266"/>
    <s v="PG"/>
    <x v="4"/>
    <x v="2"/>
    <s v="November 19, 1982 (United States)"/>
    <x v="48"/>
    <x v="118"/>
    <s v="Tom Kennedy"/>
    <s v="Jason Williams"/>
    <s v="Ben Murphy"/>
    <s v="United States"/>
    <n v="750000"/>
    <m/>
    <s v="Byzantine Productions"/>
    <s v="83.0,"/>
  </r>
  <r>
    <x v="267"/>
    <s v="R"/>
    <x v="6"/>
    <x v="2"/>
    <s v="April 22, 1982 (West Germany)"/>
    <x v="23"/>
    <x v="56"/>
    <s v="Richard T. Heffron"/>
    <s v="Mickey Spillane"/>
    <s v="Armand Assante"/>
    <s v="United States"/>
    <n v="0"/>
    <n v="1515578"/>
    <s v="American Cinema Productions"/>
    <s v="111.0,"/>
  </r>
  <r>
    <x v="268"/>
    <s v="PG"/>
    <x v="3"/>
    <x v="2"/>
    <s v="September 24, 1982 (United States)"/>
    <x v="16"/>
    <x v="155"/>
    <s v="Paul Mazursky"/>
    <s v="Paul Mazursky"/>
    <s v="John Cassavetes"/>
    <s v="United States"/>
    <n v="13000000"/>
    <n v="5005245"/>
    <s v="Columbia Pictures"/>
    <s v="140.0,"/>
  </r>
  <r>
    <x v="269"/>
    <s v="R"/>
    <x v="3"/>
    <x v="2"/>
    <s v="July 16, 1982 (United States)"/>
    <x v="30"/>
    <x v="156"/>
    <s v="Garry Marshall"/>
    <s v="Michael Elias"/>
    <s v="Michael McKean"/>
    <s v="United States"/>
    <n v="0"/>
    <n v="30688860"/>
    <s v="ABC Motion Pictures"/>
    <s v="96.0,"/>
  </r>
  <r>
    <x v="270"/>
    <s v="PG"/>
    <x v="3"/>
    <x v="2"/>
    <s v="October 8, 1982 (United States)"/>
    <x v="34"/>
    <x v="39"/>
    <s v="Richard Benjamin"/>
    <s v="Norman Steinberg"/>
    <s v="Peter O'Toole"/>
    <s v="United States"/>
    <n v="0"/>
    <n v="20123620"/>
    <s v="Metro-Goldwyn-Mayer (MGM)"/>
    <s v="92.0,"/>
  </r>
  <r>
    <x v="271"/>
    <s v="PG"/>
    <x v="6"/>
    <x v="2"/>
    <s v="November 19, 1982 (United States)"/>
    <x v="10"/>
    <x v="34"/>
    <s v="Robert Benton"/>
    <s v="Robert Benton"/>
    <s v="Roy Scheider"/>
    <s v="United States"/>
    <n v="10000000"/>
    <n v="5979947"/>
    <s v="United Artists"/>
    <s v="93.0,"/>
  </r>
  <r>
    <x v="272"/>
    <s v="R"/>
    <x v="4"/>
    <x v="2"/>
    <s v="March 12, 1982 (United States)"/>
    <x v="49"/>
    <x v="157"/>
    <s v="Charles Band"/>
    <s v="Alan J. Adler"/>
    <s v="Robert Glaudini"/>
    <s v="United States"/>
    <n v="800000"/>
    <n v="2270"/>
    <s v="Embassy Pictures"/>
    <s v="85.0,"/>
  </r>
  <r>
    <x v="273"/>
    <s v="R"/>
    <x v="0"/>
    <x v="2"/>
    <s v="March 5, 1982 (United States)"/>
    <x v="15"/>
    <x v="139"/>
    <s v="Arthur Hiller"/>
    <s v="Barry Sandler"/>
    <s v="Michael Ontkean"/>
    <s v="United States"/>
    <n v="0"/>
    <n v="11897978"/>
    <s v="IndieProd Company Productions"/>
    <s v="113.0,"/>
  </r>
  <r>
    <x v="274"/>
    <s v="PG"/>
    <x v="3"/>
    <x v="2"/>
    <s v="December 15, 1982 (United States)"/>
    <x v="14"/>
    <x v="145"/>
    <s v="Clint Eastwood"/>
    <s v="Clancy Carlile"/>
    <s v="Clint Eastwood"/>
    <s v="United States"/>
    <n v="2000000"/>
    <n v="4484991"/>
    <s v="The Malpaso Company"/>
    <s v="122.0,"/>
  </r>
  <r>
    <x v="275"/>
    <s v="R"/>
    <x v="4"/>
    <x v="2"/>
    <s v="February 12, 1982 (United States)"/>
    <x v="41"/>
    <x v="44"/>
    <s v="Philippe Mora"/>
    <s v="Tom Holland"/>
    <s v="Ronny Cox"/>
    <s v="United States"/>
    <n v="0"/>
    <n v="7742572"/>
    <s v="Katzka"/>
    <s v="98.0,"/>
  </r>
  <r>
    <x v="276"/>
    <s v="PG"/>
    <x v="3"/>
    <x v="2"/>
    <s v="April 6, 1983 (France)"/>
    <x v="13"/>
    <x v="90"/>
    <s v="Robert Altman"/>
    <s v="Ed Graczyk"/>
    <s v="Cher"/>
    <s v="United States"/>
    <n v="850000"/>
    <n v="840958"/>
    <s v="Sandcastle 5 Productions"/>
    <s v="109.0,"/>
  </r>
  <r>
    <x v="277"/>
    <s v="R"/>
    <x v="2"/>
    <x v="2"/>
    <s v="September 16, 1983 (United States)"/>
    <x v="5"/>
    <x v="156"/>
    <s v="Ian Sharp"/>
    <s v="George Markstein"/>
    <s v="Lewis Collins"/>
    <s v="Switzerland"/>
    <n v="6000000"/>
    <n v="2666873"/>
    <s v="Richmond Light Horse Productions"/>
    <s v="125.0,"/>
  </r>
  <r>
    <x v="278"/>
    <s v="PG"/>
    <x v="3"/>
    <x v="2"/>
    <s v="December 17, 1982 (United States)"/>
    <x v="18"/>
    <x v="158"/>
    <s v="Blake Edwards"/>
    <s v="Blake Edwards"/>
    <s v="Peter Sellers"/>
    <s v="United Kingdom"/>
    <n v="6000000"/>
    <n v="9056073"/>
    <s v="United Artists"/>
    <s v="96.0,"/>
  </r>
  <r>
    <x v="279"/>
    <s v="R"/>
    <x v="0"/>
    <x v="2"/>
    <s v="October 22, 1982 (United States)"/>
    <x v="22"/>
    <x v="57"/>
    <s v="Roger Christian"/>
    <s v="Thomas Baum"/>
    <s v="Kathryn Harrold"/>
    <s v="United Kingdom"/>
    <n v="0"/>
    <n v="1054328"/>
    <s v="Paramount Pictures"/>
    <s v="91.0,"/>
  </r>
  <r>
    <x v="280"/>
    <s v="R"/>
    <x v="6"/>
    <x v="2"/>
    <s v="February 12, 1982 (United States)"/>
    <x v="5"/>
    <x v="159"/>
    <s v="Tony Richardson"/>
    <s v="Deric Washburn"/>
    <s v="Jack Nicholson"/>
    <s v="United States"/>
    <n v="22000000"/>
    <n v="6118683"/>
    <s v="Efer Productions"/>
    <s v="108.0,"/>
  </r>
  <r>
    <x v="281"/>
    <s v="PG"/>
    <x v="3"/>
    <x v="2"/>
    <s v="December 22, 1982 (United States)"/>
    <x v="22"/>
    <x v="51"/>
    <s v="Robert Mulligan"/>
    <s v="Bruno Barreto"/>
    <s v="Sally Field"/>
    <s v="United States"/>
    <n v="0"/>
    <n v="15782759"/>
    <s v="Twentieth Century Fox"/>
    <s v="101.0,"/>
  </r>
  <r>
    <x v="282"/>
    <s v="PG"/>
    <x v="3"/>
    <x v="2"/>
    <s v="July 16, 1982 (United States)"/>
    <x v="14"/>
    <x v="97"/>
    <s v="Woody Allen"/>
    <s v="Woody Allen"/>
    <s v="Woody Allen"/>
    <s v="United States"/>
    <n v="0"/>
    <n v="9077269"/>
    <s v="Jack Rollins &amp; Charles H. Joffe Productions"/>
    <s v="88.0,"/>
  </r>
  <r>
    <x v="283"/>
    <s v="R"/>
    <x v="2"/>
    <x v="2"/>
    <s v="January 22, 1982 (United States)"/>
    <x v="16"/>
    <x v="40"/>
    <s v="Gary Sherman"/>
    <s v="Sandy Howard"/>
    <s v="Season Hubley"/>
    <s v="United Kingdom"/>
    <n v="0"/>
    <n v="13253583"/>
    <s v="AVCO Embassy Pictures"/>
    <s v="97.0,"/>
  </r>
  <r>
    <x v="284"/>
    <s v="PG"/>
    <x v="3"/>
    <x v="2"/>
    <s v="December 17, 1982 (United States)"/>
    <x v="30"/>
    <x v="116"/>
    <s v="Norman Jewison"/>
    <s v="Valerie Curtin"/>
    <s v="Burt Reynolds"/>
    <s v="United States"/>
    <n v="15000000"/>
    <n v="36821203"/>
    <s v="Warner Bros."/>
    <s v="116.0,"/>
  </r>
  <r>
    <x v="285"/>
    <s v="R"/>
    <x v="0"/>
    <x v="2"/>
    <s v="February 19, 1982 (United States)"/>
    <x v="15"/>
    <x v="139"/>
    <s v="Alan Parker"/>
    <s v="Bo Goldman"/>
    <s v="Albert Finney"/>
    <s v="United States"/>
    <n v="12000000"/>
    <n v="9217530"/>
    <s v="Metro-Goldwyn-Mayer (MGM)"/>
    <s v="124.0,"/>
  </r>
  <r>
    <x v="286"/>
    <s v="R"/>
    <x v="3"/>
    <x v="2"/>
    <s v="June 30, 1983 (Australia)"/>
    <x v="27"/>
    <x v="160"/>
    <s v="Hal Ashby"/>
    <s v="Al Schwartz"/>
    <s v="Jon Voight"/>
    <s v="United States"/>
    <n v="17000000"/>
    <n v="946461"/>
    <s v="Lorimar Productions"/>
    <s v="105.0,"/>
  </r>
  <r>
    <x v="287"/>
    <s v="PG"/>
    <x v="13"/>
    <x v="2"/>
    <s v="February 19, 1982 (United States)"/>
    <x v="5"/>
    <x v="56"/>
    <s v="Fred Schepisi"/>
    <s v="William D. Wittliff"/>
    <s v="Willie Nelson"/>
    <s v="United States"/>
    <n v="11000000"/>
    <n v="1736123"/>
    <s v="Incorporated Television Company (ITC)"/>
    <s v="90.0,"/>
  </r>
  <r>
    <x v="288"/>
    <s v="R"/>
    <x v="4"/>
    <x v="2"/>
    <s v="May 28, 1982 (United States)"/>
    <x v="46"/>
    <x v="161"/>
    <s v="Jean-Claude Lord"/>
    <s v="Brian Taggert"/>
    <s v="Michael Ironside"/>
    <s v="Canada"/>
    <n v="0"/>
    <n v="13258670"/>
    <s v="Canadian Film Development Corporation (CFDC)"/>
    <s v="103.0,"/>
  </r>
  <r>
    <x v="289"/>
    <s v="R"/>
    <x v="3"/>
    <x v="2"/>
    <s v="April 2, 1982 (United States)"/>
    <x v="38"/>
    <x v="162"/>
    <s v="Bruce Paltrow"/>
    <s v="Robert De Laurentiis"/>
    <s v="Tim Matheson"/>
    <s v="United States"/>
    <n v="0"/>
    <n v="2370376"/>
    <s v="Company Four"/>
    <s v="95.0,"/>
  </r>
  <r>
    <x v="290"/>
    <s v="R"/>
    <x v="3"/>
    <x v="2"/>
    <s v="October 29, 1982 (United States)"/>
    <x v="32"/>
    <x v="40"/>
    <s v="Michael Miller"/>
    <s v="John Hughes"/>
    <s v="Gerrit Graham"/>
    <s v="United States"/>
    <n v="0"/>
    <n v="10054150"/>
    <s v="ABC Motion Pictures"/>
    <s v="84.0,"/>
  </r>
  <r>
    <x v="291"/>
    <s v="PG"/>
    <x v="2"/>
    <x v="2"/>
    <s v="June 4, 1982 (United States)"/>
    <x v="41"/>
    <x v="48"/>
    <s v="Sidney Poitier"/>
    <s v="Henry Rosenbaum"/>
    <s v="Gene Wilder"/>
    <s v="United States"/>
    <n v="0"/>
    <n v="9823934"/>
    <s v="Columbia Pictures"/>
    <s v="110.0,"/>
  </r>
  <r>
    <x v="292"/>
    <s v="PG"/>
    <x v="3"/>
    <x v="2"/>
    <s v="June 18, 1982 (United States)"/>
    <x v="19"/>
    <x v="25"/>
    <s v="Arthur Hiller"/>
    <s v="Israel Horovitz"/>
    <s v="Al Pacino"/>
    <s v="United States"/>
    <n v="0"/>
    <n v="13111101"/>
    <s v="Twentieth Century Fox"/>
    <s v="110.0,"/>
  </r>
  <r>
    <x v="293"/>
    <s v="R"/>
    <x v="0"/>
    <x v="2"/>
    <s v="October 3, 1982 (United States)"/>
    <x v="16"/>
    <x v="163"/>
    <s v="Ted Kotcheff"/>
    <s v="Scott Spencer"/>
    <s v="Michael O'Keefe"/>
    <s v="Canada"/>
    <n v="0"/>
    <n v="263635"/>
    <s v="PolyGram Filmed Entertainment"/>
    <s v="110.0,"/>
  </r>
  <r>
    <x v="294"/>
    <s v="R"/>
    <x v="2"/>
    <x v="2"/>
    <s v="July 23, 1982 (United States)"/>
    <x v="21"/>
    <x v="40"/>
    <s v="John Frankenheimer"/>
    <s v="Richard Maxwell"/>
    <s v="Scott Glenn"/>
    <s v="United States"/>
    <n v="0"/>
    <n v="2977706"/>
    <s v="CBS Theatrical Films"/>
    <s v="108.0,"/>
  </r>
  <r>
    <x v="295"/>
    <s v="R"/>
    <x v="2"/>
    <x v="2"/>
    <s v="August 27, 1982 (United States)"/>
    <x v="11"/>
    <x v="59"/>
    <s v="James Glickenhaus"/>
    <s v="James Glickenhaus"/>
    <s v="Ken Wahl"/>
    <s v="United States"/>
    <n v="4000000"/>
    <n v="6328816"/>
    <s v="James Glickenhaus"/>
    <s v="96.0,"/>
  </r>
  <r>
    <x v="296"/>
    <s v="R"/>
    <x v="3"/>
    <x v="2"/>
    <s v="May 14, 1982 (United States)"/>
    <x v="46"/>
    <x v="57"/>
    <s v="Richard Brooks"/>
    <s v="Charles McCarry"/>
    <s v="Sean Connery"/>
    <s v="United States"/>
    <n v="10000000"/>
    <n v="3583513"/>
    <s v="Columbia Pictures"/>
    <s v="117.0,"/>
  </r>
  <r>
    <x v="297"/>
    <s v="PG"/>
    <x v="0"/>
    <x v="2"/>
    <s v="December 17, 1982 (United States)"/>
    <x v="46"/>
    <x v="164"/>
    <s v="Tony Bill"/>
    <s v="Fred Mustard Stewart"/>
    <s v="Dudley Moore"/>
    <s v="United States"/>
    <n v="0"/>
    <n v="6668025"/>
    <s v="PolyGram Pictures"/>
    <s v="107.0,"/>
  </r>
  <r>
    <x v="298"/>
    <m/>
    <x v="0"/>
    <x v="2"/>
    <s v="February 18, 1983 (United States)"/>
    <x v="9"/>
    <x v="156"/>
    <s v="Wim Wenders"/>
    <s v="Robert Kramer"/>
    <s v="Allen Garfield"/>
    <s v="West Germany"/>
    <n v="0"/>
    <n v="3700"/>
    <s v="Gray City"/>
    <s v="121.0,"/>
  </r>
  <r>
    <x v="299"/>
    <s v="R"/>
    <x v="9"/>
    <x v="2"/>
    <s v="October 1, 1982 (United States)"/>
    <x v="19"/>
    <x v="59"/>
    <s v="Jerry Belson"/>
    <s v="Monica Mcgowan Johnson"/>
    <s v="Mark Blankfield"/>
    <s v="United States"/>
    <n v="5000000"/>
    <n v="3792188"/>
    <s v="Paramount Pictures"/>
    <s v="87.0,"/>
  </r>
  <r>
    <x v="300"/>
    <s v="R"/>
    <x v="2"/>
    <x v="2"/>
    <s v="July 30, 1982 (United States)"/>
    <x v="41"/>
    <x v="46"/>
    <s v="James Fargo"/>
    <s v="Franklin Thompson"/>
    <s v="Chuck Norris"/>
    <s v="United States"/>
    <n v="5000000"/>
    <n v="6660333"/>
    <s v="Metro-Goldwyn-Mayer (MGM)"/>
    <s v="90.0,"/>
  </r>
  <r>
    <x v="301"/>
    <s v="R"/>
    <x v="3"/>
    <x v="2"/>
    <s v="November 5, 1982 (United States)"/>
    <x v="19"/>
    <x v="68"/>
    <s v="Richard Loncraine"/>
    <s v="Michael Palin"/>
    <s v="Michael Palin"/>
    <s v="United Kingdom"/>
    <n v="0"/>
    <n v="7241180"/>
    <s v="HandMade Films"/>
    <s v="90.0,"/>
  </r>
  <r>
    <x v="302"/>
    <s v="PG"/>
    <x v="3"/>
    <x v="2"/>
    <s v="May 28, 1982 (United States)"/>
    <x v="19"/>
    <x v="165"/>
    <s v="Caleb Deschanel"/>
    <s v="David Wagoner"/>
    <s v="Raul Julia"/>
    <s v="United States"/>
    <n v="0"/>
    <n v="143369"/>
    <s v="Zoetrope Studios"/>
    <s v="94.0,"/>
  </r>
  <r>
    <x v="303"/>
    <s v="PG"/>
    <x v="0"/>
    <x v="2"/>
    <s v="February 5, 1982 (United States)"/>
    <x v="16"/>
    <x v="61"/>
    <s v="Delbert Mann"/>
    <s v="John McGreevey"/>
    <s v="John Hurt"/>
    <s v="United Kingdom"/>
    <n v="10000000"/>
    <n v="8000000"/>
    <s v="Walt Disney Productions"/>
    <s v="107.0,"/>
  </r>
  <r>
    <x v="304"/>
    <s v="R"/>
    <x v="0"/>
    <x v="2"/>
    <s v="September 10, 1982 (United States)"/>
    <x v="23"/>
    <x v="166"/>
    <s v="Alan Rudolph"/>
    <s v="Judd Klinger"/>
    <s v="Robert Urich"/>
    <s v="United States"/>
    <n v="0"/>
    <n v="1474249"/>
    <s v="Alive Enterprises"/>
    <s v="97.0,"/>
  </r>
  <r>
    <x v="305"/>
    <s v="R"/>
    <x v="2"/>
    <x v="2"/>
    <s v="August 4, 1982 (United States)"/>
    <x v="22"/>
    <x v="42"/>
    <s v="Thomas K. Avildsen"/>
    <s v="Cheech Marin"/>
    <s v="Toni Attell"/>
    <s v="United States"/>
    <n v="7000000"/>
    <n v="21134374"/>
    <s v="C &amp; C Brown Production"/>
    <s v="90.0,"/>
  </r>
  <r>
    <x v="306"/>
    <s v="R"/>
    <x v="3"/>
    <x v="2"/>
    <s v="August 27, 1982 (United States)"/>
    <x v="50"/>
    <x v="167"/>
    <s v="James Beshears"/>
    <s v="Maurice Peterson"/>
    <s v="Joan Collins"/>
    <s v="United States"/>
    <n v="0"/>
    <n v="2914328"/>
    <s v="Jensen Farley Pictures"/>
    <s v="90.0,"/>
  </r>
  <r>
    <x v="307"/>
    <s v="R"/>
    <x v="3"/>
    <x v="2"/>
    <s v="October 22, 1982 (United States)"/>
    <x v="32"/>
    <x v="168"/>
    <s v="Don Siegel"/>
    <s v="Frank D. Gilroy"/>
    <s v="Bette Midler"/>
    <s v="United States"/>
    <n v="13400000"/>
    <n v="2869638"/>
    <s v="Herb Jaffe"/>
    <s v="103.0,"/>
  </r>
  <r>
    <x v="308"/>
    <s v="Not Rated"/>
    <x v="5"/>
    <x v="2"/>
    <s v="August 26, 1983 (United States)"/>
    <x v="34"/>
    <x v="26"/>
    <s v="Daniel Vigne"/>
    <s v="Jean-Claude Carrière"/>
    <s v="Gérard Depardieu"/>
    <s v="France"/>
    <n v="0"/>
    <n v="3723036"/>
    <s v="S.F.P.C."/>
    <s v="112.0,"/>
  </r>
  <r>
    <x v="309"/>
    <s v="PG"/>
    <x v="2"/>
    <x v="2"/>
    <s v="November 12, 1982 (United States)"/>
    <x v="46"/>
    <x v="56"/>
    <s v="Elliott Hong"/>
    <s v="David Randolph"/>
    <s v="Johnny Yune"/>
    <s v="United States"/>
    <n v="0"/>
    <n v="16894678"/>
    <s v="Gold Pine Productions"/>
    <s v="87.0,"/>
  </r>
  <r>
    <x v="310"/>
    <s v="R"/>
    <x v="3"/>
    <x v="2"/>
    <s v="April 2, 1982 (United States)"/>
    <x v="1"/>
    <x v="53"/>
    <s v="Michael Pressman"/>
    <s v="Robert Boris"/>
    <s v="Richard Pryor"/>
    <s v="United States"/>
    <n v="0"/>
    <n v="23671186"/>
    <s v="Paramount Pictures"/>
    <s v="97.0,"/>
  </r>
  <r>
    <x v="311"/>
    <s v="PG"/>
    <x v="6"/>
    <x v="2"/>
    <s v="September 17, 1982 (United States)"/>
    <x v="16"/>
    <x v="156"/>
    <s v="Wim Wenders"/>
    <s v="Joe Gores"/>
    <s v="Frederic Forrest"/>
    <s v="United States"/>
    <n v="0"/>
    <n v="42914"/>
    <s v="Orion Pictures"/>
    <s v="97.0,"/>
  </r>
  <r>
    <x v="312"/>
    <s v="PG"/>
    <x v="0"/>
    <x v="2"/>
    <s v="1982 (Japan)"/>
    <x v="10"/>
    <x v="63"/>
    <s v="Fred Zinnemann"/>
    <s v="Michael Austin"/>
    <s v="Sean Connery"/>
    <s v="United States"/>
    <n v="15000000"/>
    <n v="199078"/>
    <s v="Cable and Wireless Finance"/>
    <s v="108.0,,"/>
  </r>
  <r>
    <x v="313"/>
    <s v="R"/>
    <x v="6"/>
    <x v="2"/>
    <s v="April 2, 1982 (United States)"/>
    <x v="44"/>
    <x v="169"/>
    <s v="Jamaa Fanaka"/>
    <s v="Jamaa Fanaka"/>
    <s v="Leon Isaac Kennedy"/>
    <s v="United States"/>
    <n v="0"/>
    <n v="3178542"/>
    <s v="Bob-Bea Productions"/>
    <s v="108.0,"/>
  </r>
  <r>
    <x v="314"/>
    <s v="PG"/>
    <x v="5"/>
    <x v="2"/>
    <s v="April 23, 1982 (United States)"/>
    <x v="8"/>
    <x v="170"/>
    <s v="Eric Till"/>
    <s v="Stuart Gillard"/>
    <s v="Marc Singer"/>
    <s v="Canada"/>
    <n v="0"/>
    <n v="8693512"/>
    <s v="Cypress Grove"/>
    <s v="103.0,"/>
  </r>
  <r>
    <x v="315"/>
    <s v="R"/>
    <x v="3"/>
    <x v="2"/>
    <s v="April 30, 1982 (United States)"/>
    <x v="11"/>
    <x v="123"/>
    <s v="James Burrows"/>
    <s v="Francis Veber"/>
    <s v="Ryan O'Neal"/>
    <s v="United States"/>
    <n v="6000000"/>
    <n v="6062898"/>
    <s v="Paramount Pictures"/>
    <s v="93.0,"/>
  </r>
  <r>
    <x v="316"/>
    <s v="R"/>
    <x v="3"/>
    <x v="2"/>
    <s v="March 12, 1982 (United States)"/>
    <x v="3"/>
    <x v="41"/>
    <s v="Joe Layton"/>
    <s v="Paul Mooney"/>
    <s v="Richard Pryor"/>
    <s v="United States"/>
    <n v="0"/>
    <n v="36299720"/>
    <s v="Columbia Pictures"/>
    <s v="82.0,"/>
  </r>
  <r>
    <x v="317"/>
    <s v="G"/>
    <x v="10"/>
    <x v="2"/>
    <s v="November 19, 1982 (United States)"/>
    <x v="12"/>
    <x v="57"/>
    <s v="Directors"/>
    <s v="John W. Dunn"/>
    <s v="Mel Blanc"/>
    <s v="United States"/>
    <n v="0"/>
    <n v="78350"/>
    <s v="Warner Bros. Animation"/>
    <s v="74.0,"/>
  </r>
  <r>
    <x v="318"/>
    <s v="R"/>
    <x v="6"/>
    <x v="2"/>
    <s v="October 22, 1982 (United States)"/>
    <x v="27"/>
    <x v="171"/>
    <s v="Frank Perry"/>
    <s v="Jack-Alain Léger"/>
    <s v="Christopher Reeve"/>
    <s v="United States"/>
    <n v="0"/>
    <n v="12408066"/>
    <s v="Frank Yablans Presentations"/>
    <s v="121.0,"/>
  </r>
  <r>
    <x v="319"/>
    <s v="PG"/>
    <x v="3"/>
    <x v="2"/>
    <s v="September 24, 1982 (United States)"/>
    <x v="49"/>
    <x v="172"/>
    <s v="Franklin J. Schaffner"/>
    <s v="Anne Piper"/>
    <s v="Luciano Pavarotti"/>
    <s v="United States"/>
    <n v="19000000"/>
    <n v="2279543"/>
    <s v="Metro-Goldwyn-Mayer (MGM)"/>
    <s v="110.0,"/>
  </r>
  <r>
    <x v="320"/>
    <s v="PG"/>
    <x v="3"/>
    <x v="2"/>
    <s v="March 26, 1982 (United States)"/>
    <x v="19"/>
    <x v="173"/>
    <s v="Herbert Ross"/>
    <s v="Neil Simon"/>
    <s v="Walter Matthau"/>
    <s v="United States"/>
    <n v="0"/>
    <n v="6968359"/>
    <s v="Twentieth Century Fox"/>
    <s v="108.0,"/>
  </r>
  <r>
    <x v="321"/>
    <s v="G"/>
    <x v="0"/>
    <x v="2"/>
    <s v="February 18, 1983 (Italy)"/>
    <x v="13"/>
    <x v="61"/>
    <s v="Franco Zeffirelli"/>
    <s v="Francesco Maria Piave"/>
    <s v="Teresa Stratas"/>
    <s v="Netherlands"/>
    <n v="0"/>
    <n v="3783329"/>
    <s v="Accent Films B.V."/>
    <s v="109.0,"/>
  </r>
  <r>
    <x v="322"/>
    <s v="R"/>
    <x v="2"/>
    <x v="2"/>
    <s v="May 21, 1982 (United States)"/>
    <x v="10"/>
    <x v="174"/>
    <s v="Lewis Teague"/>
    <s v="Thomas Hedley Jr."/>
    <s v="Tom Skerritt"/>
    <s v="United States"/>
    <n v="0"/>
    <n v="3355948"/>
    <s v="Permut Presentations"/>
    <s v="98.0,"/>
  </r>
  <r>
    <x v="323"/>
    <s v="Not Rated"/>
    <x v="9"/>
    <x v="2"/>
    <s v="July 16, 1982 (West Germany)"/>
    <x v="1"/>
    <x v="175"/>
    <s v="Wolf Gremm"/>
    <s v="Robert Katz"/>
    <s v="Rainer Werner Fassbinder"/>
    <s v="West Germany"/>
    <n v="0"/>
    <n v="22440"/>
    <s v="Regina Ziegler Filmproduktion"/>
    <s v="106.0,"/>
  </r>
  <r>
    <x v="324"/>
    <s v="Not Rated"/>
    <x v="10"/>
    <x v="2"/>
    <s v="October 6, 1982 (United States)"/>
    <x v="8"/>
    <x v="176"/>
    <s v="Fumihiko Takayama"/>
    <s v="Yoshimitsu Banno"/>
    <s v="Aileen Quinn"/>
    <s v="United States"/>
    <n v="0"/>
    <m/>
    <s v="Alan Enterprises"/>
    <s v="78.0,"/>
  </r>
  <r>
    <x v="325"/>
    <s v="G"/>
    <x v="10"/>
    <x v="2"/>
    <s v="November 19, 1982 (United States)"/>
    <x v="21"/>
    <x v="177"/>
    <s v="Robert Taylor"/>
    <s v="Joseph Barbera"/>
    <s v="Lorne Greene"/>
    <s v="United States"/>
    <n v="0"/>
    <n v="5124391"/>
    <s v="Hanna-Barbera Productions"/>
    <s v="94.0,"/>
  </r>
  <r>
    <x v="326"/>
    <s v="R"/>
    <x v="6"/>
    <x v="2"/>
    <s v="October 15, 1982 (United States)"/>
    <x v="46"/>
    <x v="178"/>
    <s v="Larry Peerce"/>
    <s v="Anne Gerard"/>
    <s v="Amy Madigan"/>
    <s v="United States"/>
    <n v="0"/>
    <m/>
    <s v="The Ladd Company"/>
    <s v="96.0,"/>
  </r>
  <r>
    <x v="327"/>
    <s v="R"/>
    <x v="3"/>
    <x v="2"/>
    <s v="October 21, 1983 (United States)"/>
    <x v="51"/>
    <x v="179"/>
    <s v="John Wintergate"/>
    <s v="John Wintergate"/>
    <s v="John Wintergate"/>
    <s v="United States"/>
    <n v="10000"/>
    <m/>
    <s v="Blustarr"/>
    <s v="98.0,"/>
  </r>
  <r>
    <x v="328"/>
    <s v="PG"/>
    <x v="0"/>
    <x v="2"/>
    <s v="December 22, 1982 (United Kingdom)"/>
    <x v="9"/>
    <x v="180"/>
    <s v="Peter Duffell"/>
    <s v="June Roberts"/>
    <s v="Elizabeth Edmonds"/>
    <s v="United Kingdom"/>
    <n v="0"/>
    <m/>
    <s v="Channel Four Film"/>
    <s v="80.0,"/>
  </r>
  <r>
    <x v="329"/>
    <s v="PG"/>
    <x v="3"/>
    <x v="2"/>
    <s v="October 1982 (United States)"/>
    <x v="17"/>
    <x v="181"/>
    <s v="Peter Markle"/>
    <s v="Peter Markle"/>
    <s v="Bill Schoppert"/>
    <s v="United States"/>
    <n v="435000"/>
    <m/>
    <s v="Blueline Productions"/>
    <s v="90.0,,"/>
  </r>
  <r>
    <x v="330"/>
    <s v="R"/>
    <x v="3"/>
    <x v="2"/>
    <s v="October 21, 1982 (Australia)"/>
    <x v="8"/>
    <x v="182"/>
    <s v="Paul Cox"/>
    <s v="Paul Cox"/>
    <s v="Wendy Hughes"/>
    <s v="Australia"/>
    <n v="0"/>
    <n v="777087"/>
    <s v="Adam Packer Film Productions"/>
    <s v="106.0,"/>
  </r>
  <r>
    <x v="331"/>
    <s v="R"/>
    <x v="6"/>
    <x v="3"/>
    <s v="December 9, 1983 (United States)"/>
    <x v="28"/>
    <x v="183"/>
    <s v="Brian De Palma"/>
    <s v="Oliver Stone"/>
    <s v="Al Pacino"/>
    <s v="United States"/>
    <n v="25000000"/>
    <n v="65884703"/>
    <s v="Universal Pictures"/>
    <s v="170.0,"/>
  </r>
  <r>
    <x v="332"/>
    <s v="PG"/>
    <x v="6"/>
    <x v="3"/>
    <s v="March 25, 1983 (United States)"/>
    <x v="12"/>
    <x v="146"/>
    <s v="Francis Ford Coppola"/>
    <s v="Kathleen Rowell"/>
    <s v="C. Thomas Howell"/>
    <s v="United States"/>
    <n v="10000000"/>
    <n v="25697647"/>
    <s v="Zoetrope Studios"/>
    <s v="91.0,"/>
  </r>
  <r>
    <x v="333"/>
    <s v="PG"/>
    <x v="2"/>
    <x v="3"/>
    <s v="May 25, 1983 (United States)"/>
    <x v="28"/>
    <x v="184"/>
    <s v="Richard Marquand"/>
    <s v="Lawrence Kasdan"/>
    <s v="Mark Hamill"/>
    <s v="United States"/>
    <n v="32500000"/>
    <n v="475106177"/>
    <s v="Lucasfilm"/>
    <s v="131.0,"/>
  </r>
  <r>
    <x v="334"/>
    <s v="R"/>
    <x v="3"/>
    <x v="3"/>
    <s v="August 5, 1983 (United States)"/>
    <x v="8"/>
    <x v="185"/>
    <s v="Paul Brickman"/>
    <s v="Paul Brickman"/>
    <s v="Tom Cruise"/>
    <s v="United States"/>
    <n v="6200000"/>
    <n v="63541777"/>
    <s v="The Geffen Company"/>
    <s v="99.0,"/>
  </r>
  <r>
    <x v="335"/>
    <s v="R"/>
    <x v="1"/>
    <x v="3"/>
    <s v="July 29, 1983 (United States)"/>
    <x v="34"/>
    <x v="143"/>
    <s v="Harold Ramis"/>
    <s v="John Hughes"/>
    <s v="Chevy Chase"/>
    <s v="United States"/>
    <n v="15000000"/>
    <n v="61399552"/>
    <s v="National Lampoon"/>
    <s v="98.0,"/>
  </r>
  <r>
    <x v="336"/>
    <s v="R"/>
    <x v="3"/>
    <x v="3"/>
    <s v="June 8, 1983 (United States)"/>
    <x v="24"/>
    <x v="131"/>
    <s v="John Landis"/>
    <s v="Timothy Harris"/>
    <s v="Eddie Murphy"/>
    <s v="United States"/>
    <n v="15000000"/>
    <n v="90404800"/>
    <s v="Cinema Group Ventures"/>
    <s v="116.0,"/>
  </r>
  <r>
    <x v="337"/>
    <s v="PG"/>
    <x v="2"/>
    <x v="3"/>
    <s v="June 17, 1983 (United States)"/>
    <x v="18"/>
    <x v="18"/>
    <s v="Richard Lester"/>
    <s v="Jerry Siegel"/>
    <s v="Christopher Reeve"/>
    <s v="France"/>
    <n v="39000000"/>
    <n v="59950623"/>
    <s v="Dovemead Films"/>
    <s v="125.0,"/>
  </r>
  <r>
    <x v="338"/>
    <s v="R"/>
    <x v="3"/>
    <x v="3"/>
    <s v="September 30, 1983 (United States)"/>
    <x v="13"/>
    <x v="87"/>
    <s v="Lawrence Kasdan"/>
    <s v="Lawrence Kasdan"/>
    <s v="Tom Berenger"/>
    <s v="United States"/>
    <n v="8000000"/>
    <n v="56399659"/>
    <s v="Columbia Pictures"/>
    <s v="105.0,"/>
  </r>
  <r>
    <x v="339"/>
    <s v="PG"/>
    <x v="0"/>
    <x v="3"/>
    <s v="July 15, 1983 (United States)"/>
    <x v="32"/>
    <x v="30"/>
    <s v="Sylvester Stallone"/>
    <s v="Nik Cohn"/>
    <s v="John Travolta"/>
    <s v="United States"/>
    <n v="22000000"/>
    <n v="64892670"/>
    <s v="Paramount Pictures"/>
    <s v="93.0,"/>
  </r>
  <r>
    <x v="340"/>
    <s v="PG"/>
    <x v="1"/>
    <x v="3"/>
    <s v="July 22, 1983 (United States)"/>
    <x v="47"/>
    <x v="135"/>
    <s v="Joe Alves"/>
    <s v="Peter Benchley"/>
    <s v="Dennis Quaid"/>
    <s v="United States"/>
    <n v="20500000"/>
    <n v="87987055"/>
    <s v="Universal Pictures"/>
    <s v="99.0,"/>
  </r>
  <r>
    <x v="341"/>
    <s v="R"/>
    <x v="4"/>
    <x v="3"/>
    <s v="December 9, 1983 (United States)"/>
    <x v="17"/>
    <x v="186"/>
    <s v="John Carpenter"/>
    <s v="Stephen King"/>
    <s v="Keith Gordon"/>
    <s v="United States"/>
    <n v="9700000"/>
    <n v="21017849"/>
    <s v="Columbia Pictures"/>
    <s v="110.0,"/>
  </r>
  <r>
    <x v="342"/>
    <s v="R"/>
    <x v="4"/>
    <x v="3"/>
    <s v="November 18, 1983 (United States)"/>
    <x v="21"/>
    <x v="101"/>
    <s v="Robert Hiltzik"/>
    <s v="Robert Hiltzik"/>
    <s v="Felissa Rose"/>
    <s v="United States"/>
    <n v="350000"/>
    <m/>
    <s v="American Eagle Films"/>
    <s v="84.0,"/>
  </r>
  <r>
    <x v="343"/>
    <s v="R"/>
    <x v="0"/>
    <x v="3"/>
    <s v="April 15, 1983 (United States)"/>
    <x v="19"/>
    <x v="152"/>
    <s v="Adrian Lyne"/>
    <s v="Thomas Hedley Jr."/>
    <s v="Jennifer Beals"/>
    <s v="United States"/>
    <n v="4000000"/>
    <n v="92921203"/>
    <s v="Paramount Pictures"/>
    <s v="95.0,"/>
  </r>
  <r>
    <x v="344"/>
    <s v="PG"/>
    <x v="2"/>
    <x v="3"/>
    <s v="June 3, 1983 (United States)"/>
    <x v="12"/>
    <x v="187"/>
    <s v="John Badham"/>
    <s v="Lawrence Lasker"/>
    <s v="Matthew Broderick"/>
    <s v="United States"/>
    <n v="12000000"/>
    <n v="79567667"/>
    <s v="United Artists"/>
    <s v="114.0,"/>
  </r>
  <r>
    <x v="345"/>
    <s v="PG"/>
    <x v="1"/>
    <x v="3"/>
    <s v="February 17, 1984 (United States)"/>
    <x v="40"/>
    <x v="188"/>
    <s v="Philip Kaufman"/>
    <s v="Philip Kaufman"/>
    <s v="Sam Shepard"/>
    <s v="United States"/>
    <n v="27000000"/>
    <n v="21192315"/>
    <s v="The Ladd Company"/>
    <s v="193.0,"/>
  </r>
  <r>
    <x v="346"/>
    <s v="PG"/>
    <x v="2"/>
    <x v="3"/>
    <s v="July 29, 1983 (United States)"/>
    <x v="10"/>
    <x v="189"/>
    <s v="Peter Yates"/>
    <s v="Stanford Sherman"/>
    <s v="Ken Marshall"/>
    <s v="United Kingdom"/>
    <n v="47000000"/>
    <n v="16916617"/>
    <s v="Columbia Pictures"/>
    <s v="121.0,"/>
  </r>
  <r>
    <x v="347"/>
    <s v="R"/>
    <x v="3"/>
    <x v="3"/>
    <s v="March 25, 1983 (United States)"/>
    <x v="38"/>
    <x v="54"/>
    <s v="Sean S. Cunningham"/>
    <s v="David Smilow"/>
    <s v="David Knell"/>
    <s v="United States"/>
    <n v="0"/>
    <n v="24071666"/>
    <s v="Columbia Pictures"/>
    <s v="102.0,"/>
  </r>
  <r>
    <x v="348"/>
    <s v="R"/>
    <x v="0"/>
    <x v="3"/>
    <s v="October 21, 1983 (United States)"/>
    <x v="13"/>
    <x v="1"/>
    <s v="David Cronenberg"/>
    <s v="Jeffrey Boam"/>
    <s v="Christopher Walken"/>
    <s v="United States"/>
    <n v="10000000"/>
    <n v="20766616"/>
    <s v="Dino De Laurentiis Company"/>
    <s v="103.0,"/>
  </r>
  <r>
    <x v="349"/>
    <s v="PG"/>
    <x v="2"/>
    <x v="3"/>
    <s v="June 10, 1983 (United States)"/>
    <x v="16"/>
    <x v="128"/>
    <s v="John Glen"/>
    <s v="George MacDonald Fraser"/>
    <s v="Roger Moore"/>
    <s v="United Kingdom"/>
    <n v="27500000"/>
    <n v="67893619"/>
    <s v="United Artists"/>
    <s v="131.0,"/>
  </r>
  <r>
    <x v="350"/>
    <s v="R"/>
    <x v="3"/>
    <x v="3"/>
    <s v="July 29, 1983 (United States)"/>
    <x v="11"/>
    <x v="159"/>
    <s v="Noel Black"/>
    <s v="Dan Greenburg"/>
    <s v="Phoebe Cates"/>
    <s v="United States"/>
    <n v="3500000"/>
    <n v="14049540"/>
    <s v="Unity Productions"/>
    <s v="89.0,"/>
  </r>
  <r>
    <x v="351"/>
    <s v="R"/>
    <x v="3"/>
    <x v="3"/>
    <s v="April 29, 1983 (United States)"/>
    <x v="5"/>
    <x v="21"/>
    <s v="Martha Coolidge"/>
    <s v="Andrew Lane"/>
    <s v="Nicolas Cage"/>
    <s v="United States"/>
    <n v="350000"/>
    <n v="17343596"/>
    <s v="Atlantic Entertainment Group"/>
    <s v="99.0,"/>
  </r>
  <r>
    <x v="352"/>
    <s v="R"/>
    <x v="6"/>
    <x v="3"/>
    <s v="October 21, 1983 (United States)"/>
    <x v="13"/>
    <x v="76"/>
    <s v="Francis Ford Coppola"/>
    <s v="S.E. Hinton"/>
    <s v="Matt Dillon"/>
    <s v="United States"/>
    <n v="10000000"/>
    <n v="2494480"/>
    <s v="Zoetrope Studios"/>
    <s v="94.0,"/>
  </r>
  <r>
    <x v="353"/>
    <s v="R"/>
    <x v="4"/>
    <x v="3"/>
    <s v="February 4, 1983 (United States)"/>
    <x v="13"/>
    <x v="190"/>
    <s v="David Cronenberg"/>
    <s v="David Cronenberg"/>
    <s v="James Woods"/>
    <s v="Canada"/>
    <n v="5952000"/>
    <n v="2120439"/>
    <s v="Filmplan International"/>
    <s v="87.0,"/>
  </r>
  <r>
    <x v="354"/>
    <s v="PG"/>
    <x v="3"/>
    <x v="3"/>
    <s v="December 9, 1983 (United States)"/>
    <x v="34"/>
    <x v="188"/>
    <s v="James L. Brooks"/>
    <s v="Larry McMurtry"/>
    <s v="Shirley MacLaine"/>
    <s v="United States"/>
    <n v="8000000"/>
    <n v="108423749"/>
    <s v="Paramount Pictures"/>
    <s v="132.0,"/>
  </r>
  <r>
    <x v="355"/>
    <s v="PG"/>
    <x v="4"/>
    <x v="3"/>
    <s v="June 24, 1983 (United States)"/>
    <x v="16"/>
    <x v="87"/>
    <s v="Directors"/>
    <s v="John Landis"/>
    <s v="Dan Aykroyd"/>
    <s v="United States"/>
    <n v="10000000"/>
    <n v="29450919"/>
    <s v="Amblin Entertainment"/>
    <s v="101.0,"/>
  </r>
  <r>
    <x v="356"/>
    <s v="PG"/>
    <x v="2"/>
    <x v="3"/>
    <s v="October 7, 1983 (United States)"/>
    <x v="19"/>
    <x v="148"/>
    <s v="Irvin Kershner"/>
    <s v="Kevin McClory"/>
    <s v="Sean Connery"/>
    <s v="United Kingdom"/>
    <n v="36000000"/>
    <n v="55432841"/>
    <s v="TaliaFilm II Productions"/>
    <s v="134.0,"/>
  </r>
  <r>
    <x v="357"/>
    <s v="PG"/>
    <x v="3"/>
    <x v="3"/>
    <s v="November 18, 1983 (United States)"/>
    <x v="6"/>
    <x v="191"/>
    <s v="Bob Clark"/>
    <s v="Jean Shepherd"/>
    <s v="Peter Billingsley"/>
    <s v="United States"/>
    <n v="3300000"/>
    <n v="20653717"/>
    <s v="Metro-Goldwyn-Mayer (MGM)"/>
    <s v="93.0,"/>
  </r>
  <r>
    <x v="358"/>
    <s v="R"/>
    <x v="4"/>
    <x v="3"/>
    <s v="August 12, 1983 (United States)"/>
    <x v="10"/>
    <x v="135"/>
    <s v="Lewis Teague"/>
    <s v="Stephen King"/>
    <s v="Dee Wallace"/>
    <s v="United States"/>
    <n v="5000000"/>
    <n v="21156152"/>
    <s v="Sunn Classic Pictures"/>
    <s v="93.0,"/>
  </r>
  <r>
    <x v="359"/>
    <s v="R"/>
    <x v="2"/>
    <x v="3"/>
    <s v="December 9, 1983 (United States)"/>
    <x v="14"/>
    <x v="82"/>
    <s v="Clint Eastwood"/>
    <s v="Harry Julian Fink"/>
    <s v="Clint Eastwood"/>
    <s v="United States"/>
    <n v="22000000"/>
    <n v="67642693"/>
    <s v="Warner Bros."/>
    <s v="117.0,"/>
  </r>
  <r>
    <x v="360"/>
    <s v="R"/>
    <x v="0"/>
    <x v="3"/>
    <s v="April 29, 1983 (United States)"/>
    <x v="17"/>
    <x v="33"/>
    <s v="Tony Scott"/>
    <s v="James Costigan"/>
    <s v="Catherine Deneuve"/>
    <s v="United Kingdom"/>
    <n v="0"/>
    <n v="5988322"/>
    <s v="Metro-Goldwyn-Mayer (MGM)"/>
    <s v="97.0,"/>
  </r>
  <r>
    <x v="361"/>
    <s v="PG"/>
    <x v="3"/>
    <x v="3"/>
    <s v="August 19, 1983 (United States)"/>
    <x v="14"/>
    <x v="22"/>
    <s v="Stan Dragoti"/>
    <s v="John Hughes"/>
    <s v="Michael Keaton"/>
    <s v="United States"/>
    <n v="0"/>
    <n v="64783827"/>
    <s v="Sherwood Productions"/>
    <s v="91.0,"/>
  </r>
  <r>
    <x v="362"/>
    <s v="R"/>
    <x v="2"/>
    <x v="3"/>
    <s v="May 13, 1983 (United States)"/>
    <x v="5"/>
    <x v="10"/>
    <s v="John Badham"/>
    <s v="Dan O'Bannon"/>
    <s v="Roy Scheider"/>
    <s v="United States"/>
    <n v="22000000"/>
    <n v="42313354"/>
    <s v="Columbia Pictures"/>
    <s v="109.0,"/>
  </r>
  <r>
    <x v="363"/>
    <s v="R"/>
    <x v="2"/>
    <x v="3"/>
    <s v="May 13, 1983 (United States)"/>
    <x v="23"/>
    <x v="192"/>
    <s v="Jim McBride"/>
    <s v="François Truffaut"/>
    <s v="Richard Gere"/>
    <s v="United States"/>
    <n v="7500000"/>
    <n v="19910002"/>
    <s v="Breathless Associates"/>
    <s v="100.0,"/>
  </r>
  <r>
    <x v="364"/>
    <s v="R"/>
    <x v="6"/>
    <x v="3"/>
    <s v="June 3, 1983 (United States)"/>
    <x v="16"/>
    <x v="151"/>
    <s v="Richard Franklin"/>
    <s v="Tom Holland"/>
    <s v="Anthony Perkins"/>
    <s v="United States"/>
    <n v="5000000"/>
    <n v="34725000"/>
    <s v="Universal Pictures"/>
    <s v="113.0,"/>
  </r>
  <r>
    <x v="365"/>
    <s v="PG"/>
    <x v="3"/>
    <x v="3"/>
    <s v="March 17, 1983 (United Kingdom)"/>
    <x v="34"/>
    <x v="22"/>
    <s v="Bill Forsyth"/>
    <s v="Bill Forsyth"/>
    <s v="Burt Lancaster"/>
    <s v="United Kingdom"/>
    <n v="0"/>
    <n v="5899678"/>
    <s v="Enigma Productions"/>
    <s v="111.0,"/>
  </r>
  <r>
    <x v="366"/>
    <s v="R"/>
    <x v="6"/>
    <x v="3"/>
    <s v="March 25, 1983 (United States)"/>
    <x v="13"/>
    <x v="21"/>
    <s v="Rick Rosenthal"/>
    <s v="Richard Di Lello"/>
    <s v="Sean Penn"/>
    <s v="United States"/>
    <n v="0"/>
    <n v="9190819"/>
    <s v="EMI Films"/>
    <s v="123.0,"/>
  </r>
  <r>
    <x v="367"/>
    <s v="R"/>
    <x v="5"/>
    <x v="3"/>
    <s v="January 27, 1984 (United States)"/>
    <x v="13"/>
    <x v="97"/>
    <s v="Mike Nichols"/>
    <s v="Nora Ephron"/>
    <s v="Meryl Streep"/>
    <s v="United States"/>
    <n v="10000000"/>
    <n v="35615609"/>
    <s v="ABC Motion Pictures"/>
    <s v="131.0,"/>
  </r>
  <r>
    <x v="368"/>
    <s v="R"/>
    <x v="0"/>
    <x v="3"/>
    <s v="October 21, 1983 (United States)"/>
    <x v="23"/>
    <x v="29"/>
    <s v="Michael Chapman"/>
    <s v="Michael Kane"/>
    <s v="Tom Cruise"/>
    <s v="United States"/>
    <n v="5600000"/>
    <n v="17233166"/>
    <s v="Lucille Ball Productions"/>
    <s v="91.0,"/>
  </r>
  <r>
    <x v="369"/>
    <s v="R"/>
    <x v="0"/>
    <x v="3"/>
    <s v="December 16, 1983 (United States)"/>
    <x v="46"/>
    <x v="35"/>
    <s v="Michael Mann"/>
    <s v="F. Paul Wilson"/>
    <s v="Scott Glenn"/>
    <s v="United Kingdom"/>
    <n v="11000000"/>
    <n v="4218594"/>
    <s v="Paramount Pictures"/>
    <s v="96.0,"/>
  </r>
  <r>
    <x v="370"/>
    <s v="R"/>
    <x v="3"/>
    <x v="3"/>
    <s v="April 22, 1983 (United States)"/>
    <x v="33"/>
    <x v="193"/>
    <s v="George Bowers"/>
    <s v="Joe Roberts"/>
    <s v="Matt Lattanzi"/>
    <s v="United States"/>
    <n v="0"/>
    <n v="22587834"/>
    <s v="Marimark Productions"/>
    <s v="97.0,"/>
  </r>
  <r>
    <x v="371"/>
    <s v="PG"/>
    <x v="0"/>
    <x v="3"/>
    <s v="January 6, 1984 (United States)"/>
    <x v="14"/>
    <x v="38"/>
    <s v="Barbra Streisand"/>
    <s v="Jack Rosenthal"/>
    <s v="Barbra Streisand"/>
    <s v="United Kingdom"/>
    <n v="12000000"/>
    <n v="40218899"/>
    <s v="Ladbroke"/>
    <s v="133.0,"/>
  </r>
  <r>
    <x v="372"/>
    <s v="PG"/>
    <x v="10"/>
    <x v="3"/>
    <s v="August 26, 1983 (United States)"/>
    <x v="14"/>
    <x v="9"/>
    <s v="Ralph Bakshi"/>
    <s v="Ralph Bakshi"/>
    <s v="Randy Norton"/>
    <s v="United States"/>
    <n v="1200000"/>
    <n v="760883"/>
    <s v="Polyc International BV"/>
    <s v="81.0,"/>
  </r>
  <r>
    <x v="373"/>
    <s v="PG"/>
    <x v="0"/>
    <x v="3"/>
    <s v="September 23, 1983 (United States)"/>
    <x v="15"/>
    <x v="194"/>
    <s v="Martin Davidson"/>
    <s v="Martin Davidson"/>
    <s v="Tom Berenger"/>
    <s v="United States"/>
    <n v="0"/>
    <n v="4786789"/>
    <s v="Aurora"/>
    <s v="95.0,"/>
  </r>
  <r>
    <x v="374"/>
    <s v="PG"/>
    <x v="2"/>
    <x v="3"/>
    <s v="June 24, 1983 (United States)"/>
    <x v="22"/>
    <x v="103"/>
    <s v="Mel Damski"/>
    <s v="Graham Chapman"/>
    <s v="Graham Chapman"/>
    <s v="United Kingdom"/>
    <n v="6500000"/>
    <n v="4300000"/>
    <s v="Seagoat Films"/>
    <s v="96.0,"/>
  </r>
  <r>
    <x v="375"/>
    <s v="R"/>
    <x v="3"/>
    <x v="3"/>
    <s v="March 31, 1983 (United States)"/>
    <x v="24"/>
    <x v="138"/>
    <s v="Terry Jones"/>
    <s v="Graham Chapman"/>
    <s v="John Cleese"/>
    <s v="United Kingdom"/>
    <n v="9000000"/>
    <n v="14949697"/>
    <s v="Celandine Films"/>
    <s v="107.0,"/>
  </r>
  <r>
    <x v="376"/>
    <s v="Not Rated"/>
    <x v="0"/>
    <x v="3"/>
    <s v="March 1992 (United States)"/>
    <x v="31"/>
    <x v="33"/>
    <s v="Andrei Tarkovsky"/>
    <s v="Andrei Tarkovsky"/>
    <s v="Oleg Yankovskiy"/>
    <s v="Italy"/>
    <n v="0"/>
    <n v="55269"/>
    <s v="Rai 2"/>
    <s v="125.0,,"/>
  </r>
  <r>
    <x v="377"/>
    <s v="R"/>
    <x v="3"/>
    <x v="3"/>
    <s v="January 13, 1984 (United States)"/>
    <x v="18"/>
    <x v="195"/>
    <s v="Peter Markle"/>
    <s v="Mike Marvin"/>
    <s v="David Naughton"/>
    <s v="United States"/>
    <n v="0"/>
    <n v="20307325"/>
    <s v="Edward S. Feldman Productions"/>
    <s v="96.0,"/>
  </r>
  <r>
    <x v="378"/>
    <s v="PG"/>
    <x v="2"/>
    <x v="3"/>
    <s v="August 12, 1983 (United States)"/>
    <x v="50"/>
    <x v="145"/>
    <s v="Dick Lowry"/>
    <s v="Stuart Birnbaum"/>
    <s v="Jackie Gleason"/>
    <s v="United States"/>
    <n v="0"/>
    <n v="5678950"/>
    <s v="Universal Pictures"/>
    <s v="85.0,"/>
  </r>
  <r>
    <x v="379"/>
    <s v="R"/>
    <x v="2"/>
    <x v="3"/>
    <s v="September 16, 1983 (United States)"/>
    <x v="26"/>
    <x v="196"/>
    <s v="James Sbardellati"/>
    <s v="Howard R. Cohen"/>
    <s v="Rick Hill"/>
    <s v="United States"/>
    <n v="457000"/>
    <n v="11919250"/>
    <s v="Aries Cinematográfica Argentina"/>
    <s v="80.0,"/>
  </r>
  <r>
    <x v="380"/>
    <s v="R"/>
    <x v="3"/>
    <x v="3"/>
    <s v="June 24, 1983 (United States)"/>
    <x v="18"/>
    <x v="35"/>
    <s v="Bob Clark"/>
    <s v="Roger Swaybill"/>
    <s v="Dan Monahan"/>
    <s v="Canada"/>
    <n v="6500000"/>
    <n v="33759266"/>
    <s v="Astral Bellevue Pathé"/>
    <s v="98.0,"/>
  </r>
  <r>
    <x v="381"/>
    <s v="PG"/>
    <x v="7"/>
    <x v="3"/>
    <s v="April 29, 1983 (United States)"/>
    <x v="8"/>
    <x v="197"/>
    <s v="Jack Clayton"/>
    <s v="Ray Bradbury"/>
    <s v="Jason Robards"/>
    <s v="United States"/>
    <n v="19000000"/>
    <n v="8400000"/>
    <s v="Walt Disney Productions"/>
    <s v="95.0,"/>
  </r>
  <r>
    <x v="382"/>
    <s v="PG"/>
    <x v="0"/>
    <x v="3"/>
    <s v="March 4, 1983 (Canada)"/>
    <x v="34"/>
    <x v="198"/>
    <s v="Bruce Beresford"/>
    <s v="Horton Foote"/>
    <s v="Robert Duvall"/>
    <s v="United States"/>
    <n v="0"/>
    <n v="8443124"/>
    <s v="Antron Media Production"/>
    <s v="92.0,"/>
  </r>
  <r>
    <x v="383"/>
    <s v="R"/>
    <x v="5"/>
    <x v="3"/>
    <s v="February 3, 1984 (United States)"/>
    <x v="17"/>
    <x v="199"/>
    <s v="Bob Fosse"/>
    <s v="Teresa Carpenter"/>
    <s v="Mariel Hemingway"/>
    <s v="United States"/>
    <n v="12000000"/>
    <n v="6472990"/>
    <s v="The Ladd Company"/>
    <s v="103.0,"/>
  </r>
  <r>
    <x v="384"/>
    <s v="R"/>
    <x v="6"/>
    <x v="3"/>
    <s v="December 16, 1983 (United States)"/>
    <x v="17"/>
    <x v="38"/>
    <s v="Michael Apted"/>
    <s v="Martin Cruz Smith"/>
    <s v="William Hurt"/>
    <s v="United States"/>
    <n v="15000000"/>
    <n v="15856028"/>
    <s v="Eagle Associates."/>
    <s v="128.0,"/>
  </r>
  <r>
    <x v="385"/>
    <s v="PG"/>
    <x v="2"/>
    <x v="3"/>
    <s v="April 15, 1983 (United States)"/>
    <x v="21"/>
    <x v="35"/>
    <s v="Steve Carver"/>
    <s v="B.J. Nelson"/>
    <s v="Chuck Norris"/>
    <s v="United States"/>
    <n v="5000000"/>
    <n v="12232628"/>
    <s v="1818 Productions"/>
    <s v="107.0,"/>
  </r>
  <r>
    <x v="386"/>
    <s v="R"/>
    <x v="3"/>
    <x v="3"/>
    <s v="August 19, 1983 (United States)"/>
    <x v="21"/>
    <x v="145"/>
    <s v="James Signorelli"/>
    <s v="Rodney Dangerfield"/>
    <s v="Rodney Dangerfield"/>
    <s v="United States"/>
    <n v="0"/>
    <n v="29309766"/>
    <s v="Easy Money Associates"/>
    <s v="95.0,"/>
  </r>
  <r>
    <x v="387"/>
    <s v="R"/>
    <x v="0"/>
    <x v="3"/>
    <s v="September 2, 1983 (United States)"/>
    <x v="4"/>
    <x v="29"/>
    <s v="Nagisa Ôshima"/>
    <s v="Lourens van der Post"/>
    <s v="David Bowie"/>
    <s v="United Kingdom"/>
    <n v="0"/>
    <n v="2306560"/>
    <s v="National Film Trustee Company"/>
    <s v="123.0,"/>
  </r>
  <r>
    <x v="388"/>
    <s v="R"/>
    <x v="3"/>
    <x v="3"/>
    <s v="April 22, 1983 (United States)"/>
    <x v="38"/>
    <x v="90"/>
    <s v="Curtis Hanson"/>
    <s v="Bill Norton"/>
    <s v="Tom Cruise"/>
    <s v="Canada"/>
    <n v="7000000"/>
    <n v="1246141"/>
    <s v="Tiberius Film Productions"/>
    <s v="100.0,"/>
  </r>
  <r>
    <x v="389"/>
    <s v="R"/>
    <x v="3"/>
    <x v="3"/>
    <s v="April 1, 1983 (United States)"/>
    <x v="32"/>
    <x v="156"/>
    <s v="Rafal Zielinski"/>
    <s v="Linda Shayne"/>
    <s v="Peter Keleghan"/>
    <s v="Canada"/>
    <n v="800000"/>
    <n v="2082215"/>
    <s v="Millenium"/>
    <s v="80.0,"/>
  </r>
  <r>
    <x v="390"/>
    <s v="PG"/>
    <x v="9"/>
    <x v="3"/>
    <s v="September 30, 1983 (United States)"/>
    <x v="5"/>
    <x v="35"/>
    <s v="Douglas Trumbull"/>
    <s v="Bruce Joel Rubin"/>
    <s v="Christopher Walken"/>
    <s v="United States"/>
    <n v="15000000"/>
    <n v="10219460"/>
    <s v="JF Productions"/>
    <s v="106.0,"/>
  </r>
  <r>
    <x v="391"/>
    <s v="R"/>
    <x v="3"/>
    <x v="3"/>
    <s v="June 3, 1983 (United States)"/>
    <x v="5"/>
    <x v="151"/>
    <s v="Carl Reiner"/>
    <s v="George Gipe"/>
    <s v="Steve Martin"/>
    <s v="United States"/>
    <n v="0"/>
    <n v="10353438"/>
    <s v="Aspen Film Society"/>
    <s v="93.0,"/>
  </r>
  <r>
    <x v="392"/>
    <s v="R"/>
    <x v="2"/>
    <x v="3"/>
    <s v="January 13, 1984 (United States)"/>
    <x v="46"/>
    <x v="46"/>
    <s v="Robert Vincent O'Neil"/>
    <s v="Robert Vincent O'Neil"/>
    <s v="Cliff Gorman"/>
    <s v="United States"/>
    <n v="3000000"/>
    <n v="17488564"/>
    <s v="Adams Apple Film Company"/>
    <s v="94.0,"/>
  </r>
  <r>
    <x v="393"/>
    <s v="R"/>
    <x v="6"/>
    <x v="3"/>
    <s v="March 11, 1983 (United States)"/>
    <x v="21"/>
    <x v="200"/>
    <s v="J. Lee Thompson"/>
    <s v="William Roberts"/>
    <s v="Charles Bronson"/>
    <s v="United States"/>
    <n v="4520000"/>
    <n v="7175592"/>
    <s v="Cannon Films"/>
    <s v="101.0,"/>
  </r>
  <r>
    <x v="394"/>
    <s v="R"/>
    <x v="2"/>
    <x v="3"/>
    <s v="December 16, 1983 (United States)"/>
    <x v="5"/>
    <x v="149"/>
    <s v="Ted Kotcheff"/>
    <s v="Joe Gayton"/>
    <s v="Gene Hackman"/>
    <s v="United States"/>
    <n v="14500000"/>
    <n v="30503151"/>
    <s v="Paramount Pictures"/>
    <s v="105.0,"/>
  </r>
  <r>
    <x v="395"/>
    <s v="R"/>
    <x v="3"/>
    <x v="3"/>
    <s v="May 6, 1983 (United States)"/>
    <x v="33"/>
    <x v="201"/>
    <s v="Michael Pressman"/>
    <s v="Bruce Jay Friedman"/>
    <s v="Dan Aykroyd"/>
    <s v="United States"/>
    <n v="0"/>
    <n v="10375893"/>
    <s v="Black Rhino Productions"/>
    <s v="89.0,"/>
  </r>
  <r>
    <x v="396"/>
    <s v="R"/>
    <x v="4"/>
    <x v="3"/>
    <s v="September 2, 1983 (United States)"/>
    <x v="33"/>
    <x v="51"/>
    <s v="Howard Avedis"/>
    <s v="Howard Avedis"/>
    <s v="Mary Beth McDonough"/>
    <s v="United States"/>
    <n v="250000"/>
    <n v="4319001"/>
    <s v="Hickmar Productions"/>
    <s v="93.0,"/>
  </r>
  <r>
    <x v="397"/>
    <s v="PG"/>
    <x v="2"/>
    <x v="3"/>
    <s v="July 1, 1983 (United States)"/>
    <x v="38"/>
    <x v="44"/>
    <s v="Hal Needham"/>
    <s v="William Neely"/>
    <s v="Burt Reynolds"/>
    <s v="United States"/>
    <n v="0"/>
    <n v="13000000"/>
    <s v="Universal Pictures"/>
    <s v="96.0,"/>
  </r>
  <r>
    <x v="398"/>
    <s v="PG"/>
    <x v="1"/>
    <x v="3"/>
    <s v="March 2, 1984 (United States)"/>
    <x v="18"/>
    <x v="56"/>
    <s v="Andrew V. McLaglen"/>
    <s v="Menahem Golan"/>
    <s v="Brooke Shields"/>
    <s v="United Kingdom"/>
    <n v="25000000"/>
    <n v="1402962"/>
    <s v="Cabal Film"/>
    <s v="111.0,"/>
  </r>
  <r>
    <x v="399"/>
    <s v="PG"/>
    <x v="3"/>
    <x v="3"/>
    <s v="December 16, 1983 (United States)"/>
    <x v="32"/>
    <x v="41"/>
    <s v="John Herzfeld"/>
    <s v="John Herzfeld"/>
    <s v="John Travolta"/>
    <s v="United States"/>
    <n v="14000000"/>
    <n v="23646952"/>
    <s v="Twentieth Century Fox"/>
    <s v="88.0,"/>
  </r>
  <r>
    <x v="400"/>
    <s v="R"/>
    <x v="2"/>
    <x v="3"/>
    <s v="May 27, 1983 (United States)"/>
    <x v="18"/>
    <x v="68"/>
    <s v="Paul Nicholas"/>
    <s v="Aaron Butler"/>
    <s v="Linda Blair"/>
    <s v="United States"/>
    <n v="1250000"/>
    <n v="6149983"/>
    <s v="Heat GBR"/>
    <s v="95.0,"/>
  </r>
  <r>
    <x v="401"/>
    <s v="PG"/>
    <x v="2"/>
    <x v="3"/>
    <s v="May 20, 1983 (United States)"/>
    <x v="30"/>
    <x v="202"/>
    <s v="Lamont Johnson"/>
    <s v="Stewart Harding"/>
    <s v="Peter Strauss"/>
    <s v="United States"/>
    <n v="14400000"/>
    <n v="16478265"/>
    <s v="Columbia Pictures"/>
    <s v="90.0,"/>
  </r>
  <r>
    <x v="402"/>
    <s v="PG"/>
    <x v="1"/>
    <x v="3"/>
    <s v="March 18, 1983 (United States)"/>
    <x v="10"/>
    <x v="25"/>
    <s v="Brian G. Hutton"/>
    <s v="Jon Cleary"/>
    <s v="Tom Selleck"/>
    <s v="United States"/>
    <n v="19000000"/>
    <n v="28445927"/>
    <s v="City Films"/>
    <s v="105.0,"/>
  </r>
  <r>
    <x v="403"/>
    <s v="PG"/>
    <x v="1"/>
    <x v="3"/>
    <s v="January 27, 1984 (United States)"/>
    <x v="24"/>
    <x v="153"/>
    <s v="Carroll Ballard"/>
    <s v="Farley Mowat"/>
    <s v="Charles Martin Smith"/>
    <s v="United States"/>
    <n v="0"/>
    <n v="29600000"/>
    <s v="Walt Disney Pictures"/>
    <s v="105.0,"/>
  </r>
  <r>
    <x v="404"/>
    <s v="G"/>
    <x v="3"/>
    <x v="3"/>
    <s v="February 18, 1983 (United States)"/>
    <x v="12"/>
    <x v="193"/>
    <s v="Wilford Leach"/>
    <s v="W.S. Gilbert"/>
    <s v="Kevin Kline"/>
    <s v="United Kingdom"/>
    <n v="0"/>
    <n v="694497"/>
    <s v="Universal Pictures"/>
    <s v="112.0,"/>
  </r>
  <r>
    <x v="405"/>
    <s v="PG"/>
    <x v="10"/>
    <x v="3"/>
    <s v="July 24, 1987 (United States)"/>
    <x v="16"/>
    <x v="99"/>
    <s v="Clive Smith"/>
    <s v="Patrick Loubert"/>
    <s v="Don Francks"/>
    <s v="Canada"/>
    <n v="8000000"/>
    <n v="30379"/>
    <s v="Nelvana"/>
    <s v="77.0,"/>
  </r>
  <r>
    <x v="406"/>
    <s v="PG"/>
    <x v="1"/>
    <x v="3"/>
    <s v="August 26, 1983 (United States)"/>
    <x v="35"/>
    <x v="112"/>
    <s v="Luigi Cozzi"/>
    <s v="Luigi Cozzi"/>
    <s v="Lou Ferrigno"/>
    <s v="Italy"/>
    <n v="2500000"/>
    <n v="10676194"/>
    <s v="Cannon Films Inc."/>
    <s v="98.0,"/>
  </r>
  <r>
    <x v="407"/>
    <s v="PG"/>
    <x v="3"/>
    <x v="3"/>
    <s v="October 28, 1983 (United States)"/>
    <x v="13"/>
    <x v="38"/>
    <s v="Lewis Gilbert"/>
    <s v="Willy Russell"/>
    <s v="Michael Caine"/>
    <s v="United Kingdom"/>
    <n v="0"/>
    <n v="14648076"/>
    <s v="Acorn Pictures"/>
    <s v="110.0,"/>
  </r>
  <r>
    <x v="408"/>
    <s v="R"/>
    <x v="0"/>
    <x v="3"/>
    <s v="November 18, 1983 (United States)"/>
    <x v="36"/>
    <x v="123"/>
    <s v="John G. Avildsen"/>
    <s v="Joan Tewkesbury"/>
    <s v="Christopher Atkins"/>
    <s v="United States"/>
    <n v="0"/>
    <n v="5563663"/>
    <m/>
    <s v="83.0,"/>
  </r>
  <r>
    <x v="409"/>
    <s v="R"/>
    <x v="0"/>
    <x v="3"/>
    <s v="October 21, 1983 (United States)"/>
    <x v="9"/>
    <x v="200"/>
    <s v="Roger Spottiswoode"/>
    <s v="Ron Shelton"/>
    <s v="Nick Nolte"/>
    <s v="United States"/>
    <n v="9500000"/>
    <n v="5696391"/>
    <s v="Cinema '84"/>
    <s v="128.0,"/>
  </r>
  <r>
    <x v="410"/>
    <s v="PG"/>
    <x v="4"/>
    <x v="3"/>
    <s v="November 18, 1983 (United States)"/>
    <x v="52"/>
    <x v="199"/>
    <s v="Richard Fleischer"/>
    <s v="David Ambrose"/>
    <s v="Tony Roberts"/>
    <s v="Mexico"/>
    <n v="6000000"/>
    <n v="6333135"/>
    <s v="De Laurentiis Entertainment Group (DEG)"/>
    <s v="105.0,"/>
  </r>
  <r>
    <x v="411"/>
    <s v="PG"/>
    <x v="0"/>
    <x v="3"/>
    <s v="January 5, 1984 (Argentina)"/>
    <x v="9"/>
    <x v="110"/>
    <s v="Lynne Littman"/>
    <s v="Carol Amen"/>
    <s v="Jane Alexander"/>
    <s v="United States"/>
    <n v="0"/>
    <n v="2044892"/>
    <s v="Paramount Pictures"/>
    <s v="90.0,"/>
  </r>
  <r>
    <x v="412"/>
    <s v="R"/>
    <x v="2"/>
    <x v="3"/>
    <s v="November 4, 1983 (United States)"/>
    <x v="23"/>
    <x v="145"/>
    <s v="Sam Peckinpah"/>
    <s v="Robert Ludlum"/>
    <s v="Rutger Hauer"/>
    <s v="United States"/>
    <n v="6500000"/>
    <n v="6486797"/>
    <s v="Osterman Weekend Associates"/>
    <s v="103.0,"/>
  </r>
  <r>
    <x v="413"/>
    <s v="R"/>
    <x v="2"/>
    <x v="3"/>
    <s v="September 16, 1983 (United States)"/>
    <x v="10"/>
    <x v="203"/>
    <s v="Sam Firstenberg"/>
    <s v="James R. Silke"/>
    <s v="Shô Kosugi"/>
    <s v="United States"/>
    <n v="700000"/>
    <n v="13168027"/>
    <s v="Cannon Films"/>
    <s v="90.0,"/>
  </r>
  <r>
    <x v="414"/>
    <s v="PG"/>
    <x v="3"/>
    <x v="3"/>
    <s v="August 25, 1983 (Argentina)"/>
    <x v="3"/>
    <x v="135"/>
    <s v="Woody Allen"/>
    <s v="Woody Allen"/>
    <s v="Woody Allen"/>
    <s v="United States"/>
    <n v="0"/>
    <n v="11798616"/>
    <s v="Jack Rollins &amp; Charles H. Joffe Productions"/>
    <s v="79.0,"/>
  </r>
  <r>
    <x v="415"/>
    <s v="R"/>
    <x v="0"/>
    <x v="3"/>
    <s v="September 9, 1983 (Denmark)"/>
    <x v="16"/>
    <x v="204"/>
    <s v="Robert Mandel"/>
    <s v="Alice Hoffman"/>
    <s v="Kathleen Quinlan"/>
    <s v="United States"/>
    <n v="0"/>
    <m/>
    <s v="Warner Bros."/>
    <s v="110.0,"/>
  </r>
  <r>
    <x v="416"/>
    <s v="R"/>
    <x v="2"/>
    <x v="3"/>
    <s v="January 18, 1985 (United States)"/>
    <x v="26"/>
    <x v="157"/>
    <s v="Enzo G. Castellari"/>
    <s v="Tito Carpi"/>
    <s v="Mark Gregory"/>
    <s v="Italy"/>
    <n v="0"/>
    <m/>
    <s v="Fulvia Film"/>
    <s v="89.0,"/>
  </r>
  <r>
    <x v="417"/>
    <s v="PG"/>
    <x v="3"/>
    <x v="3"/>
    <s v="December 16, 1983 (United States)"/>
    <x v="8"/>
    <x v="9"/>
    <s v="Alan Johnson"/>
    <s v="Thomas Meehan"/>
    <s v="Mel Brooks"/>
    <s v="United States"/>
    <n v="9000000"/>
    <n v="13030214"/>
    <s v="Brooksfilms"/>
    <s v="107.0,"/>
  </r>
  <r>
    <x v="418"/>
    <s v="R"/>
    <x v="0"/>
    <x v="3"/>
    <s v="May 20, 1983 (United Kingdom)"/>
    <x v="22"/>
    <x v="42"/>
    <s v="Nicolas Roeg"/>
    <s v="Marshall Houts"/>
    <s v="Gene Hackman"/>
    <s v="United Kingdom"/>
    <n v="0"/>
    <n v="123572"/>
    <s v="Recorded Picture Company (RPC)"/>
    <s v="130.0,"/>
  </r>
  <r>
    <x v="419"/>
    <s v="R"/>
    <x v="1"/>
    <x v="3"/>
    <s v="October 28, 1983 (United States)"/>
    <x v="32"/>
    <x v="59"/>
    <s v="Michael Winner"/>
    <s v="Leslie Arliss"/>
    <s v="Faye Dunaway"/>
    <s v="United Kingdom"/>
    <n v="8000000"/>
    <n v="724912"/>
    <s v="Golan-Globus Productions"/>
    <s v="98.0,"/>
  </r>
  <r>
    <x v="420"/>
    <s v="R"/>
    <x v="3"/>
    <x v="3"/>
    <s v="May 6, 1983 (United States)"/>
    <x v="41"/>
    <x v="205"/>
    <s v="Tommy Chong"/>
    <s v="Tommy Chong"/>
    <s v="Cheech Marin"/>
    <s v="United States"/>
    <n v="0"/>
    <n v="15543710"/>
    <s v="Paramount Pictures"/>
    <s v="91.0,"/>
  </r>
  <r>
    <x v="421"/>
    <s v="PG"/>
    <x v="2"/>
    <x v="3"/>
    <s v="August 19, 1983 (United States)"/>
    <x v="44"/>
    <x v="46"/>
    <s v="Antonio Margheriti"/>
    <s v="Juan Zanotto"/>
    <s v="Reb Brown"/>
    <s v="Italy"/>
    <n v="0"/>
    <n v="2810199"/>
    <s v="Diamant Film"/>
    <s v="88.0,"/>
  </r>
  <r>
    <x v="422"/>
    <s v="R"/>
    <x v="4"/>
    <x v="3"/>
    <s v="November 24, 1983 (United States)"/>
    <x v="10"/>
    <x v="46"/>
    <s v="George P. Cosmatos"/>
    <s v="Chauncey G. Parker III"/>
    <s v="Peter Weller"/>
    <s v="Canada"/>
    <n v="4000000"/>
    <n v="1080470"/>
    <s v="Warner Bros."/>
    <s v="88.0,"/>
  </r>
  <r>
    <x v="423"/>
    <s v="PG"/>
    <x v="3"/>
    <x v="3"/>
    <s v="August 12, 1983 (United States)"/>
    <x v="36"/>
    <x v="37"/>
    <s v="Blake Edwards"/>
    <s v="Blake Edwards"/>
    <s v="David Niven"/>
    <s v="United Kingdom"/>
    <n v="11000000"/>
    <n v="4491986"/>
    <s v="United Artists"/>
    <s v="109.0,"/>
  </r>
  <r>
    <x v="424"/>
    <s v="R"/>
    <x v="2"/>
    <x v="3"/>
    <s v="December 16, 1983 (United States)"/>
    <x v="30"/>
    <x v="109"/>
    <s v="Joel Schumacher"/>
    <s v="Topper Carew"/>
    <s v="Max Gail"/>
    <s v="United States"/>
    <n v="8000000"/>
    <n v="16134627"/>
    <s v="RKO Pictures"/>
    <s v="100.0,"/>
  </r>
  <r>
    <x v="425"/>
    <s v="R"/>
    <x v="0"/>
    <x v="3"/>
    <s v="September 30, 1983 (United States)"/>
    <x v="46"/>
    <x v="123"/>
    <s v="John Mackenzie"/>
    <s v="Graham Greene"/>
    <s v="Michael Caine"/>
    <s v="United Kingdom"/>
    <n v="11800000"/>
    <n v="5997566"/>
    <s v="World Film Services"/>
    <s v="104.0,"/>
  </r>
  <r>
    <x v="426"/>
    <s v="R"/>
    <x v="3"/>
    <x v="3"/>
    <s v="June 22, 1983 (United States)"/>
    <x v="1"/>
    <x v="203"/>
    <s v="Michael Ritchie"/>
    <s v="Michael Leeson"/>
    <s v="Walter Matthau"/>
    <s v="United States"/>
    <n v="12000000"/>
    <n v="14000000"/>
    <s v="Rastar Films"/>
    <s v="103.0,"/>
  </r>
  <r>
    <x v="427"/>
    <s v="R"/>
    <x v="0"/>
    <x v="3"/>
    <s v="September 30, 1983 (United States)"/>
    <x v="53"/>
    <x v="206"/>
    <s v="Peter Sasdy"/>
    <s v="Harold Robbins"/>
    <s v="Pia Zadora"/>
    <s v="United States"/>
    <n v="5000000"/>
    <n v="1223200"/>
    <s v="Harold Robbins International Company"/>
    <s v="92.0,"/>
  </r>
  <r>
    <x v="428"/>
    <s v="R"/>
    <x v="6"/>
    <x v="3"/>
    <s v="August 5, 1983 (United States)"/>
    <x v="21"/>
    <x v="150"/>
    <s v="Peter Hyams"/>
    <s v="Roderick Taylor"/>
    <s v="Michael Douglas"/>
    <s v="United States"/>
    <n v="0"/>
    <n v="5555305"/>
    <s v="Twentieth Century Fox"/>
    <s v="109.0,"/>
  </r>
  <r>
    <x v="429"/>
    <s v="PG"/>
    <x v="0"/>
    <x v="3"/>
    <s v="December 6, 1983 (United States)"/>
    <x v="37"/>
    <x v="104"/>
    <s v="Peter Yates"/>
    <s v="Ronald Harwood"/>
    <s v="Albert Finney"/>
    <s v="United Kingdom"/>
    <n v="0"/>
    <n v="5310748"/>
    <s v="Columbia Pictures"/>
    <s v="118.0,"/>
  </r>
  <r>
    <x v="430"/>
    <s v="R"/>
    <x v="14"/>
    <x v="3"/>
    <s v="February 18, 1983 (United States)"/>
    <x v="14"/>
    <x v="47"/>
    <s v="Franc Roddam"/>
    <s v="Pat Conroy"/>
    <s v="David Keith"/>
    <s v="United States"/>
    <n v="0"/>
    <n v="11787127"/>
    <s v="Paramount Pictures"/>
    <s v="102.0,"/>
  </r>
  <r>
    <x v="431"/>
    <s v="PG"/>
    <x v="5"/>
    <x v="3"/>
    <s v="October 27, 1983 (Netherlands)"/>
    <x v="9"/>
    <x v="118"/>
    <s v="Martin Ritt"/>
    <s v="Marjorie Kinnan Rawlings"/>
    <s v="Mary Steenburgen"/>
    <s v="United States"/>
    <n v="0"/>
    <m/>
    <s v="Thorn EMI Screen Entertainment"/>
    <s v="127.0,"/>
  </r>
  <r>
    <x v="432"/>
    <s v="R"/>
    <x v="3"/>
    <x v="3"/>
    <s v="December 16, 1983 (United States)"/>
    <x v="11"/>
    <x v="155"/>
    <s v="Blake Edwards"/>
    <s v="Blake Edwards"/>
    <s v="Burt Reynolds"/>
    <s v="United States"/>
    <n v="19000000"/>
    <n v="10964740"/>
    <s v="Delphi Films"/>
    <s v="110.0,"/>
  </r>
  <r>
    <x v="433"/>
    <s v="R"/>
    <x v="4"/>
    <x v="3"/>
    <s v="September 9, 1983 (United States)"/>
    <x v="1"/>
    <x v="156"/>
    <s v="Joseph Sargent"/>
    <s v="Christopher Crowe"/>
    <s v="Cristina Raines"/>
    <s v="United States"/>
    <n v="6000000"/>
    <n v="6670680"/>
    <s v="Universal Pictures"/>
    <s v="99.0,"/>
  </r>
  <r>
    <x v="434"/>
    <s v="PG"/>
    <x v="3"/>
    <x v="3"/>
    <s v="November 4, 1983 (United States)"/>
    <x v="26"/>
    <x v="112"/>
    <s v="William Friedkin"/>
    <s v="Paul Brickman"/>
    <s v="Chevy Chase"/>
    <s v="United States"/>
    <n v="10000000"/>
    <n v="10369581"/>
    <s v="Warner Bros."/>
    <s v="99.0,"/>
  </r>
  <r>
    <x v="435"/>
    <s v="PG"/>
    <x v="2"/>
    <x v="3"/>
    <s v="March 25, 1983 (United States)"/>
    <x v="46"/>
    <x v="59"/>
    <s v="Jeff Kanew"/>
    <s v="James McLendon"/>
    <s v="Kirk Douglas"/>
    <s v="United States"/>
    <n v="5000000"/>
    <n v="1262691"/>
    <s v="Universal Pictures"/>
    <s v="95.0,"/>
  </r>
  <r>
    <x v="436"/>
    <s v="PG"/>
    <x v="3"/>
    <x v="3"/>
    <s v="March 25, 1983 (United States)"/>
    <x v="14"/>
    <x v="193"/>
    <s v="Herbert Ross"/>
    <s v="Neil Simon"/>
    <s v="Jason Robards"/>
    <s v="United States"/>
    <n v="0"/>
    <n v="17613720"/>
    <s v="Twentieth Century Fox"/>
    <s v="98.0,"/>
  </r>
  <r>
    <x v="437"/>
    <s v="PG"/>
    <x v="3"/>
    <x v="3"/>
    <s v="February 18, 1983 (United States)"/>
    <x v="38"/>
    <x v="68"/>
    <s v="Jeremy Kagan"/>
    <s v="David S. Ward"/>
    <s v="Jackie Gleason"/>
    <s v="United States"/>
    <n v="0"/>
    <n v="6347072"/>
    <s v="Universal Pictures"/>
    <s v="101.0,"/>
  </r>
  <r>
    <x v="438"/>
    <s v="R"/>
    <x v="3"/>
    <x v="3"/>
    <s v="March 4, 1983 (United States)"/>
    <x v="21"/>
    <x v="118"/>
    <s v="John Sayles"/>
    <s v="Amy Robinson"/>
    <s v="Rosanna Arquette"/>
    <s v="United States"/>
    <n v="3000000"/>
    <n v="1867792"/>
    <s v="Double Play"/>
    <s v="105.0,"/>
  </r>
  <r>
    <x v="439"/>
    <s v="R"/>
    <x v="0"/>
    <x v="3"/>
    <s v="January 1983 (United Kingdom)"/>
    <x v="14"/>
    <x v="113"/>
    <s v="James Ivory"/>
    <s v="Ruth Prawer Jhabvala"/>
    <s v="Julie Christie"/>
    <s v="United Kingdom"/>
    <n v="0"/>
    <n v="1772889"/>
    <s v="Merchant Ivory Productions"/>
    <s v="130.0,,"/>
  </r>
  <r>
    <x v="440"/>
    <s v="R"/>
    <x v="3"/>
    <x v="3"/>
    <s v="September 30, 1983 (United States)"/>
    <x v="33"/>
    <x v="118"/>
    <s v="David Steinberg"/>
    <s v="Dana Olsen"/>
    <s v="John Candy"/>
    <s v="Canada"/>
    <n v="0"/>
    <m/>
    <s v="Les Productions Mutuelles Ltée"/>
    <s v="85.0,"/>
  </r>
  <r>
    <x v="441"/>
    <s v="R"/>
    <x v="0"/>
    <x v="3"/>
    <s v="February 10, 1984 (United Kingdom)"/>
    <x v="14"/>
    <x v="123"/>
    <s v="Sidney Lumet"/>
    <s v="E.L. Doctorow"/>
    <s v="Timothy Hutton"/>
    <s v="United Kingdom"/>
    <n v="0"/>
    <n v="687475"/>
    <s v="Paramount Pictures"/>
    <s v="130.0,"/>
  </r>
  <r>
    <x v="442"/>
    <s v="PG"/>
    <x v="5"/>
    <x v="3"/>
    <s v="April 1, 1983 (United States)"/>
    <x v="17"/>
    <x v="61"/>
    <s v="Jonathan Kaplan"/>
    <s v="Ken Friedman"/>
    <s v="Bonnie Bedelia"/>
    <s v="United States"/>
    <n v="0"/>
    <n v="272278"/>
    <s v="Aurora"/>
    <s v="113.0,"/>
  </r>
  <r>
    <x v="443"/>
    <s v="R"/>
    <x v="0"/>
    <x v="3"/>
    <s v="April 27, 1984 (United States)"/>
    <x v="23"/>
    <x v="207"/>
    <s v="Amy Holden Jones"/>
    <s v="Amy Holden Jones"/>
    <s v="Jamie Lee Curtis"/>
    <s v="United States"/>
    <n v="550000"/>
    <n v="5269990"/>
    <s v="Millenium"/>
    <s v="88.0,"/>
  </r>
  <r>
    <x v="444"/>
    <s v="R"/>
    <x v="3"/>
    <x v="3"/>
    <s v="August 5, 1983 (United States)"/>
    <x v="17"/>
    <x v="59"/>
    <s v="Allan Arkush"/>
    <s v="Danny Opatoshu"/>
    <s v="Malcolm McDowell"/>
    <s v="United States"/>
    <n v="5500000"/>
    <n v="1645711"/>
    <s v="D &amp; P Productions"/>
    <s v="92.0,"/>
  </r>
  <r>
    <x v="445"/>
    <s v="PG"/>
    <x v="2"/>
    <x v="3"/>
    <s v="November 18, 1983 (United States)"/>
    <x v="19"/>
    <x v="68"/>
    <s v="Ferdinand Fairfax"/>
    <s v="Lloyd Phillips"/>
    <s v="Tommy Lee Jones"/>
    <s v="New Zealand"/>
    <n v="12000000"/>
    <n v="1963756"/>
    <s v="Phillips Whitehouse Productions"/>
    <s v="99.0,"/>
  </r>
  <r>
    <x v="446"/>
    <s v="PG"/>
    <x v="4"/>
    <x v="3"/>
    <s v="September 16, 1983 (United States)"/>
    <x v="30"/>
    <x v="116"/>
    <s v="Michael Laughlin"/>
    <s v="Bill Condon"/>
    <s v="Paul Le Mat"/>
    <s v="United States"/>
    <n v="0"/>
    <n v="1362303"/>
    <s v="EMI Films"/>
    <s v="94.0,"/>
  </r>
  <r>
    <x v="447"/>
    <s v="PG"/>
    <x v="1"/>
    <x v="3"/>
    <s v="March 25, 1983 (United States)"/>
    <x v="22"/>
    <x v="68"/>
    <s v="Robert Dalva"/>
    <s v="Walter Farley"/>
    <s v="Kelly Reno"/>
    <s v="United States"/>
    <n v="0"/>
    <n v="12049514"/>
    <s v="Zoetrope Studios"/>
    <s v="103.0,"/>
  </r>
  <r>
    <x v="448"/>
    <s v="PG"/>
    <x v="2"/>
    <x v="3"/>
    <s v="August 19, 1983 (United States)"/>
    <x v="51"/>
    <x v="113"/>
    <s v="Charles Band"/>
    <s v="Alan J. Adler"/>
    <s v="Jeffrey Byron"/>
    <s v="United States"/>
    <n v="0"/>
    <n v="5301085"/>
    <s v="Albert Band International Productions Inc."/>
    <s v="84.0,"/>
  </r>
  <r>
    <x v="449"/>
    <s v="R"/>
    <x v="3"/>
    <x v="3"/>
    <s v="August 1983 (United States)"/>
    <x v="47"/>
    <x v="208"/>
    <s v="William Olsen"/>
    <s v="William Olsen"/>
    <s v="Martin Yost"/>
    <s v="United States"/>
    <n v="220000"/>
    <n v="975414"/>
    <s v="Seventh Avenue Films"/>
    <s v="96.0,,"/>
  </r>
  <r>
    <x v="450"/>
    <s v="R"/>
    <x v="0"/>
    <x v="3"/>
    <s v="September 8, 1983 (Netherlands)"/>
    <x v="8"/>
    <x v="113"/>
    <s v="John Sayles"/>
    <s v="John Sayles"/>
    <s v="Linda Griffiths"/>
    <s v="United States"/>
    <n v="300000"/>
    <n v="1530839"/>
    <s v="Winwood Productions"/>
    <s v="110.0,"/>
  </r>
  <r>
    <x v="451"/>
    <s v="PG"/>
    <x v="3"/>
    <x v="3"/>
    <s v="April 15, 1983 (United States)"/>
    <x v="1"/>
    <x v="209"/>
    <s v="Bryan Forbes"/>
    <s v="Gwen Davis"/>
    <s v="David Niven"/>
    <s v="United Kingdom"/>
    <n v="0"/>
    <m/>
    <s v="Golden Harvest Company"/>
    <s v="89.0,"/>
  </r>
  <r>
    <x v="452"/>
    <s v="PG"/>
    <x v="3"/>
    <x v="3"/>
    <s v="February 18, 1983 (United States)"/>
    <x v="33"/>
    <x v="210"/>
    <s v="Marshall Brickman"/>
    <s v="Marshall Brickman"/>
    <s v="Dudley Moore"/>
    <s v="United States"/>
    <n v="10100000"/>
    <n v="10171304"/>
    <s v="The Ladd Company"/>
    <s v="95.0,"/>
  </r>
  <r>
    <x v="453"/>
    <s v="PG"/>
    <x v="5"/>
    <x v="3"/>
    <s v="November 4, 1983 (United States)"/>
    <x v="17"/>
    <x v="117"/>
    <s v="Donald Shebib"/>
    <s v="Henry Bean"/>
    <s v="Robby Benson"/>
    <s v="Canada"/>
    <n v="8000000"/>
    <n v="3000000"/>
    <s v="Englander Productions"/>
    <s v="106.0,"/>
  </r>
  <r>
    <x v="454"/>
    <s v="R"/>
    <x v="0"/>
    <x v="3"/>
    <s v="April 22, 1983 (United States)"/>
    <x v="27"/>
    <x v="211"/>
    <s v="James Toback"/>
    <s v="James Toback"/>
    <s v="Nastassja Kinski"/>
    <s v="United States"/>
    <n v="0"/>
    <n v="1818910"/>
    <s v="United Artists"/>
    <s v="100.0,"/>
  </r>
  <r>
    <x v="455"/>
    <s v="PG"/>
    <x v="3"/>
    <x v="3"/>
    <s v="March 11, 1983 (United States)"/>
    <x v="11"/>
    <x v="212"/>
    <s v="Michael Tuchner"/>
    <s v="Jeffrey Price"/>
    <s v="Margot Kidder"/>
    <s v="United States"/>
    <n v="5000000"/>
    <n v="4304286"/>
    <s v="Walt Disney Productions"/>
    <s v="91.0,"/>
  </r>
  <r>
    <x v="456"/>
    <s v="R"/>
    <x v="2"/>
    <x v="3"/>
    <s v="September 2, 1983 (United States)"/>
    <x v="36"/>
    <x v="213"/>
    <s v="Cirio H. Santiago"/>
    <s v="Howard R. Cohen"/>
    <s v="Steve Sandor"/>
    <s v="Philippines"/>
    <n v="0"/>
    <n v="1723487"/>
    <s v="Cinema Vehicle Services"/>
    <s v="86.0,"/>
  </r>
  <r>
    <x v="457"/>
    <s v="R"/>
    <x v="2"/>
    <x v="3"/>
    <s v="August 12, 1983 (United States)"/>
    <x v="51"/>
    <x v="214"/>
    <s v="Bruce Malmuth"/>
    <s v="Stanford Sherman"/>
    <s v="Steve Guttenberg"/>
    <s v="United States"/>
    <n v="0"/>
    <n v="2443487"/>
    <s v="Paramount Pictures"/>
    <s v="111.0,"/>
  </r>
  <r>
    <x v="458"/>
    <s v="PG"/>
    <x v="0"/>
    <x v="3"/>
    <s v="March 10, 1983 (Australia)"/>
    <x v="10"/>
    <x v="215"/>
    <s v="Robert Lieberman"/>
    <s v="David Seltzer"/>
    <s v="Jon Voight"/>
    <s v="United States"/>
    <n v="0"/>
    <n v="2439705"/>
    <s v="CBS Theatrical Films"/>
    <s v="122.0,"/>
  </r>
  <r>
    <x v="459"/>
    <s v="PG"/>
    <x v="3"/>
    <x v="3"/>
    <s v="October 7, 1983 (United States)"/>
    <x v="33"/>
    <x v="211"/>
    <s v="Arthur Hiller"/>
    <s v="Bernard Slade"/>
    <s v="Dudley Moore"/>
    <s v="United States"/>
    <n v="0"/>
    <n v="6857733"/>
    <s v="Metrocolor"/>
    <s v="103.0,"/>
  </r>
  <r>
    <x v="460"/>
    <s v="R"/>
    <x v="2"/>
    <x v="3"/>
    <s v="August 28, 1983 (United States)"/>
    <x v="32"/>
    <x v="174"/>
    <s v="Lawrence David Foldes"/>
    <s v="Russell W. Colgin"/>
    <s v="Ernest Borgnine"/>
    <s v="United States"/>
    <n v="0"/>
    <m/>
    <s v="Star Cinema"/>
    <s v="105.0,"/>
  </r>
  <r>
    <x v="461"/>
    <s v="PG"/>
    <x v="0"/>
    <x v="3"/>
    <s v="September 7, 1983 (France)"/>
    <x v="10"/>
    <x v="216"/>
    <s v="Dick Richards"/>
    <s v="Erich Segal"/>
    <s v="Martin Sheen"/>
    <s v="United States"/>
    <n v="0"/>
    <n v="2314561"/>
    <s v="Gaylord Productions"/>
    <s v="99.0,"/>
  </r>
  <r>
    <x v="462"/>
    <s v="R"/>
    <x v="0"/>
    <x v="3"/>
    <s v="September 7, 1983 (France)"/>
    <x v="21"/>
    <x v="217"/>
    <s v="Costa-Gavras"/>
    <s v="Franco Solinas"/>
    <s v="Jill Clayburgh"/>
    <s v="Israel"/>
    <n v="0"/>
    <m/>
    <s v="K.G. Productions"/>
    <s v="111.0,"/>
  </r>
  <r>
    <x v="463"/>
    <s v="R"/>
    <x v="6"/>
    <x v="3"/>
    <s v="February 1984 (United States)"/>
    <x v="38"/>
    <x v="218"/>
    <s v="Terry Bedford"/>
    <s v="Trevor Preston"/>
    <s v="Peter Coyote"/>
    <s v="United Kingdom"/>
    <n v="0"/>
    <n v="108128"/>
    <s v="Jennie and Company"/>
    <s v="89.0,,"/>
  </r>
  <r>
    <x v="464"/>
    <m/>
    <x v="0"/>
    <x v="3"/>
    <s v="March 8, 1985 (West Germany)"/>
    <x v="22"/>
    <x v="219"/>
    <s v="Roland Klick"/>
    <s v="Karen Jaehne-Lathan"/>
    <s v="Dennis Hopper"/>
    <s v="West Germany"/>
    <n v="100000"/>
    <m/>
    <m/>
    <s v="92.0,"/>
  </r>
  <r>
    <x v="465"/>
    <s v="R"/>
    <x v="3"/>
    <x v="3"/>
    <s v="October 28, 1983 (United States)"/>
    <x v="4"/>
    <x v="155"/>
    <s v="Richard Pryor"/>
    <s v="Paul Mooney"/>
    <s v="Richard Pryor"/>
    <s v="United States"/>
    <n v="0"/>
    <n v="16156776"/>
    <s v="Columbia Pictures"/>
    <s v="83.0,"/>
  </r>
  <r>
    <x v="466"/>
    <s v="R"/>
    <x v="2"/>
    <x v="3"/>
    <s v="July 15, 1983 (United States)"/>
    <x v="38"/>
    <x v="220"/>
    <s v="Paul Aaron"/>
    <s v="Ken Barnett"/>
    <s v="Wings Hauser"/>
    <s v="United States"/>
    <n v="3000000"/>
    <m/>
    <s v="Force Productions"/>
    <s v="95.0,"/>
  </r>
  <r>
    <x v="467"/>
    <s v="Not Rated"/>
    <x v="0"/>
    <x v="3"/>
    <s v="March 1985 (United States)"/>
    <x v="13"/>
    <x v="221"/>
    <s v="Charles Burnett"/>
    <s v="Charles Burnett"/>
    <s v="Everett Silas"/>
    <s v="United States"/>
    <n v="50000"/>
    <n v="26177"/>
    <s v="Charles Burnett Productions"/>
    <s v="115.0,,"/>
  </r>
  <r>
    <x v="468"/>
    <s v="PG"/>
    <x v="3"/>
    <x v="3"/>
    <s v="April 29, 1983 (United States)"/>
    <x v="20"/>
    <x v="222"/>
    <s v="Richard Michaels"/>
    <s v="Kevin Sellers"/>
    <s v="Harry Hamlin"/>
    <s v="United States"/>
    <n v="0"/>
    <m/>
    <s v="Lantana"/>
    <s v="96.0,"/>
  </r>
  <r>
    <x v="469"/>
    <s v="PG"/>
    <x v="2"/>
    <x v="3"/>
    <s v="September 23, 1983 (United States)"/>
    <x v="54"/>
    <x v="223"/>
    <s v="David Nelson"/>
    <s v="Ernest Tidyman"/>
    <s v="Jan-Michael Vincent"/>
    <s v="United States"/>
    <n v="0"/>
    <m/>
    <m/>
    <s v="92.0,"/>
  </r>
  <r>
    <x v="470"/>
    <s v="R"/>
    <x v="14"/>
    <x v="3"/>
    <s v="November 18, 1983 (United States)"/>
    <x v="20"/>
    <x v="224"/>
    <s v="Paul Lynch"/>
    <s v="Herbert Kastle"/>
    <s v="Richard Beymer"/>
    <s v="Canada"/>
    <n v="2500000"/>
    <m/>
    <s v="Filmline Productions"/>
    <s v="95.0,"/>
  </r>
  <r>
    <x v="471"/>
    <s v="Not Rated"/>
    <x v="3"/>
    <x v="3"/>
    <s v="October 31, 1983 (United States)"/>
    <x v="18"/>
    <x v="225"/>
    <s v="Mark Pirro"/>
    <s v="Mark Pirro"/>
    <s v="Mark Pirro"/>
    <s v="United States"/>
    <n v="3000"/>
    <m/>
    <s v="Pirromount Pictures"/>
    <s v="80.0,"/>
  </r>
  <r>
    <x v="472"/>
    <s v="Not Rated"/>
    <x v="0"/>
    <x v="3"/>
    <s v="January 29, 1986 (United States)"/>
    <x v="17"/>
    <x v="226"/>
    <s v="David Drury"/>
    <s v="Ray Connolly"/>
    <s v="James Aubrey"/>
    <s v="United Kingdom"/>
    <n v="0"/>
    <m/>
    <s v="Channel Four Films"/>
    <s v="84.0,"/>
  </r>
  <r>
    <x v="473"/>
    <s v="PG"/>
    <x v="0"/>
    <x v="3"/>
    <s v="August 19, 1983 (United States)"/>
    <x v="11"/>
    <x v="227"/>
    <s v="Frank Zuniga"/>
    <s v="Donald G. Payne"/>
    <s v="Steve Railsback"/>
    <s v="United States"/>
    <n v="0"/>
    <n v="6666725"/>
    <s v="The Samuel Goldwyn Company"/>
    <s v="94.0,"/>
  </r>
  <r>
    <x v="474"/>
    <m/>
    <x v="15"/>
    <x v="3"/>
    <s v="February 15, 1983 (Canada)"/>
    <x v="28"/>
    <x v="228"/>
    <s v="Tom Logan"/>
    <s v="Tom Logan"/>
    <m/>
    <s v="Canada"/>
    <n v="323562"/>
    <m/>
    <s v="CTV"/>
    <s v="55.0,"/>
  </r>
  <r>
    <x v="475"/>
    <s v="R"/>
    <x v="2"/>
    <x v="4"/>
    <s v="October 26, 1984 (United States)"/>
    <x v="45"/>
    <x v="229"/>
    <s v="James Cameron"/>
    <s v="James Cameron"/>
    <s v="Arnold Schwarzenegger"/>
    <s v="United Kingdom"/>
    <n v="6400000"/>
    <n v="78371200"/>
    <s v="Cinema '84"/>
    <s v="107.0,"/>
  </r>
  <r>
    <x v="476"/>
    <s v="PG-13"/>
    <x v="2"/>
    <x v="4"/>
    <s v="December 14, 1984 (United States)"/>
    <x v="16"/>
    <x v="230"/>
    <s v="David Lynch"/>
    <s v="Frank Herbert"/>
    <s v="Kyle MacLachlan"/>
    <s v="United States"/>
    <n v="40000000"/>
    <n v="30925690"/>
    <s v="Dino De Laurentiis Company"/>
    <s v="137.0,"/>
  </r>
  <r>
    <x v="477"/>
    <s v="PG"/>
    <x v="2"/>
    <x v="4"/>
    <s v="June 8, 1984 (United States)"/>
    <x v="40"/>
    <x v="231"/>
    <s v="Ivan Reitman"/>
    <s v="Dan Aykroyd"/>
    <s v="Bill Murray"/>
    <s v="United States"/>
    <n v="30000000"/>
    <n v="296187079"/>
    <s v="Columbia Pictures"/>
    <s v="105.0,"/>
  </r>
  <r>
    <x v="478"/>
    <s v="PG"/>
    <x v="2"/>
    <x v="4"/>
    <s v="June 22, 1984 (United States)"/>
    <x v="4"/>
    <x v="232"/>
    <s v="John G. Avildsen"/>
    <s v="Robert Mark Kamen"/>
    <s v="Ralph Macchio"/>
    <s v="United States"/>
    <n v="8000000"/>
    <n v="91119319"/>
    <s v="Columbia Pictures"/>
    <s v="126.0,"/>
  </r>
  <r>
    <x v="479"/>
    <s v="R"/>
    <x v="6"/>
    <x v="4"/>
    <s v="June 1, 1984 (United States)"/>
    <x v="0"/>
    <x v="233"/>
    <s v="Sergio Leone"/>
    <s v="Harry Grey"/>
    <s v="Robert De Niro"/>
    <s v="Italy"/>
    <n v="30000000"/>
    <n v="5473212"/>
    <s v="The Ladd Company"/>
    <s v="229.0,"/>
  </r>
  <r>
    <x v="480"/>
    <s v="R"/>
    <x v="3"/>
    <x v="4"/>
    <s v="March 23, 1984 (United States)"/>
    <x v="17"/>
    <x v="234"/>
    <s v="Hugh Wilson"/>
    <s v="Neal Israel"/>
    <s v="Steve Guttenberg"/>
    <s v="United States"/>
    <n v="4500000"/>
    <n v="81198894"/>
    <s v="The Ladd Company"/>
    <s v="96.0,"/>
  </r>
  <r>
    <x v="481"/>
    <s v="PG"/>
    <x v="2"/>
    <x v="4"/>
    <s v="May 23, 1984 (United States)"/>
    <x v="24"/>
    <x v="235"/>
    <s v="Steven Spielberg"/>
    <s v="Willard Huyck"/>
    <s v="Harrison Ford"/>
    <s v="United States"/>
    <n v="28000000"/>
    <n v="333107271"/>
    <s v="Paramount Pictures"/>
    <s v="118.0,"/>
  </r>
  <r>
    <x v="482"/>
    <s v="R"/>
    <x v="6"/>
    <x v="4"/>
    <s v="October 26, 1984 (United States)"/>
    <x v="8"/>
    <x v="12"/>
    <s v="Brian De Palma"/>
    <s v="Robert J. Avrech"/>
    <s v="Craig Wasson"/>
    <s v="United States"/>
    <n v="10000000"/>
    <n v="8801940"/>
    <s v="Columbia Pictures"/>
    <s v="114.0,"/>
  </r>
  <r>
    <x v="483"/>
    <s v="R"/>
    <x v="4"/>
    <x v="4"/>
    <s v="November 16, 1984 (United States)"/>
    <x v="24"/>
    <x v="236"/>
    <s v="Wes Craven"/>
    <s v="Wes Craven"/>
    <s v="Heather Langenkamp"/>
    <s v="United States"/>
    <n v="1800000"/>
    <n v="25507137"/>
    <s v="New Line Cinema"/>
    <s v="91.0,"/>
  </r>
  <r>
    <x v="484"/>
    <s v="PG"/>
    <x v="5"/>
    <x v="4"/>
    <s v="September 19, 1984 (United States)"/>
    <x v="28"/>
    <x v="237"/>
    <s v="Milos Forman"/>
    <s v="Peter Shaffer"/>
    <s v="F. Murray Abraham"/>
    <s v="United States"/>
    <n v="18000000"/>
    <n v="52066791"/>
    <s v="AMLF"/>
    <s v="160.0,"/>
  </r>
  <r>
    <x v="485"/>
    <s v="R"/>
    <x v="2"/>
    <x v="4"/>
    <s v="December 5, 1984 (United States)"/>
    <x v="4"/>
    <x v="238"/>
    <s v="Martin Brest"/>
    <s v="Daniel Petrie Jr."/>
    <s v="Eddie Murphy"/>
    <s v="United States"/>
    <n v="14000000"/>
    <n v="316360478"/>
    <s v="Paramount Pictures"/>
    <s v="105.0,"/>
  </r>
  <r>
    <x v="486"/>
    <s v="PG-13"/>
    <x v="2"/>
    <x v="4"/>
    <s v="August 10, 1984 (United States)"/>
    <x v="5"/>
    <x v="239"/>
    <s v="John Milius"/>
    <s v="Kevin Reynolds"/>
    <s v="Patrick Swayze"/>
    <s v="United States"/>
    <n v="17000000"/>
    <n v="38376497"/>
    <s v="United Artists"/>
    <s v="114.0,"/>
  </r>
  <r>
    <x v="487"/>
    <s v="PG"/>
    <x v="1"/>
    <x v="4"/>
    <s v="July 20, 1984 (United States)"/>
    <x v="34"/>
    <x v="240"/>
    <s v="Wolfgang Petersen"/>
    <s v="Wolfgang Petersen"/>
    <s v="Noah Hathaway"/>
    <s v="West Germany"/>
    <n v="27000000"/>
    <n v="20251411"/>
    <s v="Constantin Film"/>
    <s v="102.0,"/>
  </r>
  <r>
    <x v="488"/>
    <s v="PG"/>
    <x v="0"/>
    <x v="4"/>
    <s v="February 17, 1984 (United States)"/>
    <x v="14"/>
    <x v="137"/>
    <s v="Herbert Ross"/>
    <s v="Dean Pitchford"/>
    <s v="Kevin Bacon"/>
    <s v="United States"/>
    <n v="8200000"/>
    <n v="80039064"/>
    <s v="Paramount Pictures"/>
    <s v="107.0,"/>
  </r>
  <r>
    <x v="489"/>
    <s v="R"/>
    <x v="3"/>
    <x v="4"/>
    <s v="August 10, 1984 (United States)"/>
    <x v="14"/>
    <x v="152"/>
    <s v="Jeff Kanew"/>
    <s v="Tim Metcalfe"/>
    <s v="Robert Carradine"/>
    <s v="United States"/>
    <n v="8000000"/>
    <n v="40874452"/>
    <s v="Twentieth Century Fox"/>
    <s v="90.0,"/>
  </r>
  <r>
    <x v="490"/>
    <s v="PG"/>
    <x v="3"/>
    <x v="4"/>
    <s v="June 8, 1984 (United States)"/>
    <x v="4"/>
    <x v="241"/>
    <s v="Joe Dante"/>
    <s v="Chris Columbus"/>
    <s v="Zach Galligan"/>
    <s v="United States"/>
    <n v="11000000"/>
    <n v="153633143"/>
    <s v="Warner Bros."/>
    <s v="106.0,"/>
  </r>
  <r>
    <x v="491"/>
    <s v="PG"/>
    <x v="2"/>
    <x v="4"/>
    <s v="March 30, 1984 (United States)"/>
    <x v="15"/>
    <x v="190"/>
    <s v="Robert Zemeckis"/>
    <s v="Diane Thomas"/>
    <s v="Michael Douglas"/>
    <s v="Mexico"/>
    <n v="10000000"/>
    <n v="86572238"/>
    <s v="Twentieth Century Fox"/>
    <s v="106.0,"/>
  </r>
  <r>
    <x v="492"/>
    <s v="PG"/>
    <x v="2"/>
    <x v="4"/>
    <s v="June 1, 1984 (United States)"/>
    <x v="17"/>
    <x v="97"/>
    <s v="Walter Hill"/>
    <s v="Walter Hill"/>
    <s v="Michael Paré"/>
    <s v="United States"/>
    <n v="14500000"/>
    <n v="8089290"/>
    <s v="Universal Pictures"/>
    <s v="93.0,"/>
  </r>
  <r>
    <x v="493"/>
    <s v="PG"/>
    <x v="3"/>
    <x v="4"/>
    <s v="May 4, 1984 (United States)"/>
    <x v="9"/>
    <x v="4"/>
    <s v="John Hughes"/>
    <s v="John Hughes"/>
    <s v="Molly Ringwald"/>
    <s v="United States"/>
    <n v="6500000"/>
    <n v="23686027"/>
    <s v="Universal Pictures"/>
    <s v="93.0,"/>
  </r>
  <r>
    <x v="494"/>
    <s v="R"/>
    <x v="0"/>
    <x v="4"/>
    <s v="August 23, 1984 (United Kingdom)"/>
    <x v="31"/>
    <x v="242"/>
    <s v="Wim Wenders"/>
    <s v="L.M. Kit Carson"/>
    <s v="Harry Dean Stanton"/>
    <s v="West Germany"/>
    <n v="0"/>
    <n v="2207548"/>
    <s v="Road Movies Filmproduktion"/>
    <s v="145.0,"/>
  </r>
  <r>
    <x v="495"/>
    <s v="R"/>
    <x v="3"/>
    <x v="4"/>
    <s v="March 2, 1984 (United States)"/>
    <x v="6"/>
    <x v="230"/>
    <s v="Rob Reiner"/>
    <s v="Christopher Guest"/>
    <s v="Rob Reiner"/>
    <s v="United States"/>
    <n v="2500000"/>
    <n v="4736202"/>
    <s v="Spinal Tap Prod."/>
    <s v="82.0,"/>
  </r>
  <r>
    <x v="496"/>
    <s v="R"/>
    <x v="0"/>
    <x v="4"/>
    <s v="March 22, 1985 (United States)"/>
    <x v="12"/>
    <x v="86"/>
    <s v="Michael Radford"/>
    <s v="Michael Radford"/>
    <s v="John Hurt"/>
    <s v="United Kingdom"/>
    <n v="0"/>
    <n v="8430492"/>
    <s v="Virgin"/>
    <s v="113.0,"/>
  </r>
  <r>
    <x v="497"/>
    <s v="PG"/>
    <x v="3"/>
    <x v="4"/>
    <s v="June 8, 1984 (United States)"/>
    <x v="13"/>
    <x v="243"/>
    <s v="Jim Abrahams"/>
    <s v="Jim Abrahams"/>
    <s v="Val Kilmer"/>
    <s v="United Kingdom"/>
    <n v="9000000"/>
    <n v="20458340"/>
    <s v="Kingsmere Properties"/>
    <s v="90.0,"/>
  </r>
  <r>
    <x v="498"/>
    <s v="PG"/>
    <x v="2"/>
    <x v="4"/>
    <s v="June 29, 1984 (United States)"/>
    <x v="23"/>
    <x v="94"/>
    <s v="Richard Fleischer"/>
    <s v="Robert E. Howard"/>
    <s v="Arnold Schwarzenegger"/>
    <s v="United States"/>
    <n v="18000000"/>
    <n v="31042035"/>
    <s v="Dino De Laurentiis Company"/>
    <s v="103.0,"/>
  </r>
  <r>
    <x v="499"/>
    <s v="R"/>
    <x v="4"/>
    <x v="4"/>
    <s v="March 9, 1984 (United States)"/>
    <x v="41"/>
    <x v="13"/>
    <s v="Fritz Kiersch"/>
    <s v="Stephen King"/>
    <s v="Peter Horton"/>
    <s v="United States"/>
    <n v="800000"/>
    <n v="14568989"/>
    <s v="Hal Roach Studios"/>
    <s v="92.0,"/>
  </r>
  <r>
    <x v="500"/>
    <s v="PG"/>
    <x v="2"/>
    <x v="4"/>
    <s v="July 13, 1984 (United States)"/>
    <x v="8"/>
    <x v="244"/>
    <s v="Nick Castle"/>
    <s v="Jonathan R. Betuel"/>
    <s v="Lance Guest"/>
    <s v="United States"/>
    <n v="15000000"/>
    <n v="28733290"/>
    <s v="Lorimar Film Entertainment"/>
    <s v="101.0,"/>
  </r>
  <r>
    <x v="501"/>
    <s v="PG"/>
    <x v="3"/>
    <x v="4"/>
    <s v="March 9, 1984 (United States)"/>
    <x v="21"/>
    <x v="245"/>
    <s v="Ron Howard"/>
    <s v="Brian Grazer"/>
    <s v="Tom Hanks"/>
    <s v="United States"/>
    <n v="8000000"/>
    <n v="69821334"/>
    <s v="Touchstone Pictures"/>
    <s v="111.0,"/>
  </r>
  <r>
    <x v="502"/>
    <s v="R"/>
    <x v="6"/>
    <x v="4"/>
    <s v="January 18, 1985 (United States)"/>
    <x v="37"/>
    <x v="246"/>
    <s v="Joel Coen"/>
    <s v="Joel Coen"/>
    <s v="John Getz"/>
    <s v="United States"/>
    <n v="1500000"/>
    <n v="4228292"/>
    <s v="River Road Productions"/>
    <s v="99.0,"/>
  </r>
  <r>
    <x v="503"/>
    <s v="PG"/>
    <x v="0"/>
    <x v="4"/>
    <s v="May 11, 1984 (United States)"/>
    <x v="24"/>
    <x v="247"/>
    <s v="Barry Levinson"/>
    <s v="Bernard Malamud"/>
    <s v="Robert Redford"/>
    <s v="United States"/>
    <n v="28000000"/>
    <n v="47951979"/>
    <s v="TriStar Pictures"/>
    <s v="138.0,"/>
  </r>
  <r>
    <x v="504"/>
    <s v="R"/>
    <x v="3"/>
    <x v="4"/>
    <s v="June 29, 1984 (United States)"/>
    <x v="21"/>
    <x v="248"/>
    <s v="Neal Israel"/>
    <s v="Bob Israel"/>
    <s v="Tom Hanks"/>
    <s v="United States"/>
    <n v="5000000"/>
    <n v="38435947"/>
    <s v="Bachelor Party Productions"/>
    <s v="105.0,"/>
  </r>
  <r>
    <x v="505"/>
    <m/>
    <x v="10"/>
    <x v="4"/>
    <s v="November 25, 1987 (United States)"/>
    <x v="31"/>
    <x v="249"/>
    <s v="Hayao Miyazaki"/>
    <s v="Hayao Miyazaki"/>
    <s v="Sumi Shimamoto"/>
    <s v="Japan"/>
    <n v="1000000"/>
    <n v="8736506"/>
    <s v="Nibariki"/>
    <s v="117.0,"/>
  </r>
  <r>
    <x v="506"/>
    <s v="R"/>
    <x v="4"/>
    <x v="4"/>
    <s v="April 13, 1984 (United States)"/>
    <x v="22"/>
    <x v="81"/>
    <s v="Joseph Zito"/>
    <s v="Victor Miller"/>
    <s v="Erich Anderson"/>
    <s v="United States"/>
    <n v="2600000"/>
    <n v="32980880"/>
    <s v="Paramount Pictures"/>
    <s v="91.0,"/>
  </r>
  <r>
    <x v="507"/>
    <s v="R"/>
    <x v="3"/>
    <x v="4"/>
    <s v="May 4, 1984 (United States)"/>
    <x v="38"/>
    <x v="195"/>
    <s v="Mark Griffiths"/>
    <s v="Steve Greene"/>
    <s v="Grant Cramer"/>
    <s v="United States"/>
    <n v="0"/>
    <n v="7121719"/>
    <s v="Chroma III Productions"/>
    <s v="88.0,"/>
  </r>
  <r>
    <x v="508"/>
    <s v="R"/>
    <x v="2"/>
    <x v="4"/>
    <s v="March 2, 1984 (United States)"/>
    <x v="23"/>
    <x v="35"/>
    <s v="Taylor Hackford"/>
    <s v="Eric Hughes"/>
    <s v="Rachel Ward"/>
    <s v="United States"/>
    <n v="13000000"/>
    <n v="21689062"/>
    <s v="Columbia Pictures"/>
    <s v="128.0,"/>
  </r>
  <r>
    <x v="509"/>
    <s v="PG"/>
    <x v="2"/>
    <x v="4"/>
    <s v="November 21, 1984 (United States)"/>
    <x v="44"/>
    <x v="97"/>
    <s v="Jeannot Szwarc"/>
    <s v="David Odell"/>
    <s v="Helen Slater"/>
    <s v="United Kingdom"/>
    <n v="35000000"/>
    <n v="14296438"/>
    <s v="Artistry Limited"/>
    <s v="124.0,"/>
  </r>
  <r>
    <x v="510"/>
    <s v="PG"/>
    <x v="1"/>
    <x v="4"/>
    <s v="May 4, 1984 (United States)"/>
    <x v="9"/>
    <x v="151"/>
    <s v="Roger Donaldson"/>
    <s v="Robert Bolt"/>
    <s v="Mel Gibson"/>
    <s v="United Kingdom"/>
    <n v="25000000"/>
    <n v="8613462"/>
    <s v="Dino De Laurentiis Company"/>
    <s v="132.0,"/>
  </r>
  <r>
    <x v="511"/>
    <s v="R"/>
    <x v="2"/>
    <x v="4"/>
    <s v="May 11, 1984 (United States)"/>
    <x v="10"/>
    <x v="12"/>
    <s v="Mark L. Lester"/>
    <s v="Stephen King"/>
    <s v="Drew Barrymore"/>
    <s v="United States"/>
    <n v="15000000"/>
    <n v="17080167"/>
    <s v="Dino De Laurentiis Company"/>
    <s v="114.0,"/>
  </r>
  <r>
    <x v="512"/>
    <s v="R"/>
    <x v="4"/>
    <x v="4"/>
    <s v="August 31, 1984 (United States)"/>
    <x v="41"/>
    <x v="35"/>
    <s v="Douglas Cheek"/>
    <s v="Parnell Hall"/>
    <s v="John Heard"/>
    <s v="United States"/>
    <n v="1250000"/>
    <n v="4654423"/>
    <s v="C.H.U.D. Productions"/>
    <s v="88.0,"/>
  </r>
  <r>
    <x v="513"/>
    <s v="PG-13"/>
    <x v="3"/>
    <x v="4"/>
    <s v="August 15, 1984 (United States)"/>
    <x v="22"/>
    <x v="30"/>
    <s v="Gene Wilder"/>
    <s v="Jean-Loup Dabadie"/>
    <s v="Gene Wilder"/>
    <s v="United States"/>
    <n v="9000000"/>
    <n v="25348610"/>
    <s v="Orion Pictures"/>
    <s v="87.0,"/>
  </r>
  <r>
    <x v="514"/>
    <s v="PG-13"/>
    <x v="2"/>
    <x v="4"/>
    <s v="December 14, 1984 (United States)"/>
    <x v="23"/>
    <x v="23"/>
    <s v="Michael Crichton"/>
    <s v="Michael Crichton"/>
    <s v="Tom Selleck"/>
    <s v="United States"/>
    <n v="0"/>
    <n v="6770587"/>
    <s v="TriStar Pictures"/>
    <s v="99.0,"/>
  </r>
  <r>
    <x v="515"/>
    <s v="PG"/>
    <x v="1"/>
    <x v="4"/>
    <s v="October 5, 1984 (Canada)"/>
    <x v="5"/>
    <x v="151"/>
    <s v="W.D. Richter"/>
    <s v="Earl Mac Rauch"/>
    <s v="Peter Weller"/>
    <s v="United States"/>
    <n v="0"/>
    <n v="6254148"/>
    <s v="Sherwood Productions"/>
    <s v="103.0,"/>
  </r>
  <r>
    <x v="516"/>
    <s v="PG"/>
    <x v="2"/>
    <x v="4"/>
    <s v="June 1, 1984 (United States)"/>
    <x v="17"/>
    <x v="250"/>
    <s v="Leonard Nimoy"/>
    <s v="Gene Roddenberry"/>
    <s v="William Shatner"/>
    <s v="United States"/>
    <n v="17000000"/>
    <n v="76471046"/>
    <s v="Paramount Pictures"/>
    <s v="105.0,"/>
  </r>
  <r>
    <x v="517"/>
    <s v="R"/>
    <x v="2"/>
    <x v="4"/>
    <s v="March 2, 1984 (United States)"/>
    <x v="15"/>
    <x v="251"/>
    <s v="Alex Cox"/>
    <s v="Alex Cox"/>
    <s v="Harry Dean Stanton"/>
    <s v="United States"/>
    <n v="1500000"/>
    <n v="129000"/>
    <s v="Edge City Productions"/>
    <s v="92.0,"/>
  </r>
  <r>
    <x v="518"/>
    <s v="PG"/>
    <x v="1"/>
    <x v="4"/>
    <s v="December 7, 1984 (United States)"/>
    <x v="8"/>
    <x v="152"/>
    <s v="Peter Hyams"/>
    <s v="Arthur C. Clarke"/>
    <s v="Roy Scheider"/>
    <s v="United States"/>
    <n v="28000000"/>
    <n v="40400657"/>
    <s v="Metro-Goldwyn-Mayer (MGM)"/>
    <s v="116.0,"/>
  </r>
  <r>
    <x v="519"/>
    <s v="R"/>
    <x v="5"/>
    <x v="4"/>
    <s v="February 1, 1985 (United States)"/>
    <x v="40"/>
    <x v="239"/>
    <s v="Roland Joffé"/>
    <s v="Bruce Robinson"/>
    <s v="Sam Waterston"/>
    <s v="United Kingdom"/>
    <n v="14400000"/>
    <n v="34700291"/>
    <s v="Goldcrest Films International"/>
    <s v="141.0,"/>
  </r>
  <r>
    <x v="520"/>
    <s v="R"/>
    <x v="6"/>
    <x v="4"/>
    <s v="December 14, 1984 (United States)"/>
    <x v="16"/>
    <x v="27"/>
    <s v="Francis Ford Coppola"/>
    <s v="William Kennedy"/>
    <s v="Richard Gere"/>
    <s v="United States"/>
    <n v="58000000"/>
    <n v="25928721"/>
    <s v="Zoetrope Studios"/>
    <s v="127.0,"/>
  </r>
  <r>
    <x v="521"/>
    <s v="PG"/>
    <x v="11"/>
    <x v="4"/>
    <s v="December 14, 1984 (United States)"/>
    <x v="9"/>
    <x v="141"/>
    <s v="John Carpenter"/>
    <s v="Bruce A. Evans"/>
    <s v="Jeff Bridges"/>
    <s v="United States"/>
    <n v="22000000"/>
    <n v="28744356"/>
    <s v="Columbia Pictures"/>
    <s v="115.0,"/>
  </r>
  <r>
    <x v="522"/>
    <s v="PG-13"/>
    <x v="3"/>
    <x v="4"/>
    <s v="November 16, 1984 (United States)"/>
    <x v="5"/>
    <x v="97"/>
    <s v="Thom Eberhardt"/>
    <s v="Thom Eberhardt"/>
    <s v="Catherine Mary Stewart"/>
    <s v="United States"/>
    <n v="700000"/>
    <n v="14418922"/>
    <s v="Atlantic Entertainment Group"/>
    <s v="95.0,"/>
  </r>
  <r>
    <x v="523"/>
    <s v="R"/>
    <x v="3"/>
    <x v="4"/>
    <s v="February 17, 1984 (United States)"/>
    <x v="1"/>
    <x v="9"/>
    <s v="Stanley Donen"/>
    <s v="Charlie Peters"/>
    <s v="Michael Caine"/>
    <s v="United States"/>
    <n v="0"/>
    <n v="18644570"/>
    <s v="Sherwood Productions"/>
    <s v="100.0,"/>
  </r>
  <r>
    <x v="524"/>
    <s v="PG-13"/>
    <x v="2"/>
    <x v="4"/>
    <s v="August 17, 1984 (United States)"/>
    <x v="21"/>
    <x v="21"/>
    <s v="Joseph Ruben"/>
    <s v="David Loughery"/>
    <s v="Dennis Quaid"/>
    <s v="United States"/>
    <n v="0"/>
    <n v="12145169"/>
    <s v="Zupnik-Curtis Enterprises"/>
    <s v="99.0,"/>
  </r>
  <r>
    <x v="525"/>
    <s v="R"/>
    <x v="0"/>
    <x v="4"/>
    <s v="October 19, 1984 (United States)"/>
    <x v="5"/>
    <x v="252"/>
    <s v="Ken Russell"/>
    <s v="Barry Sandler"/>
    <s v="Kathleen Turner"/>
    <s v="United States"/>
    <n v="0"/>
    <n v="2912945"/>
    <s v="New World Pictures"/>
    <s v="107.0,"/>
  </r>
  <r>
    <x v="526"/>
    <s v="PG"/>
    <x v="1"/>
    <x v="4"/>
    <s v="August 3, 1984 (United States)"/>
    <x v="10"/>
    <x v="30"/>
    <s v="Stewart Raffill"/>
    <s v="Michael Janover"/>
    <s v="Michael Paré"/>
    <s v="United States"/>
    <n v="21000000"/>
    <n v="8103330"/>
    <s v="New World Pictures"/>
    <s v="102.0,"/>
  </r>
  <r>
    <x v="527"/>
    <s v="PG"/>
    <x v="0"/>
    <x v="4"/>
    <s v="October 5, 1984 (United States)"/>
    <x v="34"/>
    <x v="35"/>
    <s v="Robert Benton"/>
    <s v="Robert Benton"/>
    <s v="Sally Field"/>
    <s v="United States"/>
    <n v="0"/>
    <n v="34901614"/>
    <s v="Delphi II Productions"/>
    <s v="111.0,"/>
  </r>
  <r>
    <x v="528"/>
    <s v="R"/>
    <x v="3"/>
    <x v="4"/>
    <s v="August 31, 1984 (United States)"/>
    <x v="53"/>
    <x v="25"/>
    <s v="John Derek"/>
    <s v="John Derek"/>
    <s v="Bo Derek"/>
    <s v="United States"/>
    <n v="7000000"/>
    <n v="8914881"/>
    <s v="City Films"/>
    <s v="105.0,"/>
  </r>
  <r>
    <x v="529"/>
    <s v="PG"/>
    <x v="2"/>
    <x v="4"/>
    <s v="June 29, 1984 (United States)"/>
    <x v="27"/>
    <x v="30"/>
    <s v="Hal Needham"/>
    <s v="Brock Yates"/>
    <s v="Burt Reynolds"/>
    <s v="Hong Kong"/>
    <n v="20000000"/>
    <n v="28078073"/>
    <s v="Arcafin B.V."/>
    <s v="108.0,"/>
  </r>
  <r>
    <x v="530"/>
    <s v="R"/>
    <x v="3"/>
    <x v="4"/>
    <s v="October 4, 1984 (United Kingdom)"/>
    <x v="24"/>
    <x v="248"/>
    <s v="Jim Jarmusch"/>
    <s v="Jim Jarmusch"/>
    <s v="John Lurie"/>
    <s v="United States"/>
    <n v="90000"/>
    <n v="2436000"/>
    <s v="Cinesthesia Productions"/>
    <s v="89.0,"/>
  </r>
  <r>
    <x v="531"/>
    <s v="PG"/>
    <x v="2"/>
    <x v="4"/>
    <s v="March 16, 1984 (United States)"/>
    <x v="46"/>
    <x v="9"/>
    <s v="Stewart Raffill"/>
    <s v="Stewart Raffill"/>
    <s v="Robert Urich"/>
    <s v="United States"/>
    <n v="9000000"/>
    <n v="14255801"/>
    <s v="Metro-Goldwyn-Mayer (MGM)"/>
    <s v="91.0,"/>
  </r>
  <r>
    <x v="532"/>
    <s v="PG"/>
    <x v="1"/>
    <x v="4"/>
    <s v="February 1, 1985 (United States)"/>
    <x v="4"/>
    <x v="10"/>
    <s v="David Lean"/>
    <s v="E.M. Forster"/>
    <s v="Judy Davis"/>
    <s v="United Kingdom"/>
    <n v="16000000"/>
    <n v="27201487"/>
    <s v="EMI Films"/>
    <s v="164.0,"/>
  </r>
  <r>
    <x v="533"/>
    <s v="R"/>
    <x v="0"/>
    <x v="4"/>
    <s v="July 27, 1984 (United States)"/>
    <x v="16"/>
    <x v="20"/>
    <s v="Albert Magnoli"/>
    <s v="Albert Magnoli"/>
    <s v="Prince"/>
    <s v="United States"/>
    <n v="7200000"/>
    <n v="70263155"/>
    <s v="Warner Bros."/>
    <s v="111.0,"/>
  </r>
  <r>
    <x v="534"/>
    <s v="R"/>
    <x v="3"/>
    <x v="4"/>
    <s v="March 9, 1984 (United States)"/>
    <x v="22"/>
    <x v="253"/>
    <s v="Tony Richardson"/>
    <s v="John Irving"/>
    <s v="Rob Lowe"/>
    <s v="United Kingdom"/>
    <n v="7500000"/>
    <n v="5142858"/>
    <s v="Filmline Productions"/>
    <s v="109.0,"/>
  </r>
  <r>
    <x v="535"/>
    <s v="R"/>
    <x v="6"/>
    <x v="4"/>
    <s v="March 8, 1985 (United States)"/>
    <x v="12"/>
    <x v="254"/>
    <s v="Stephen Frears"/>
    <s v="Peter Prince"/>
    <s v="Freddie Stuart"/>
    <s v="United Kingdom"/>
    <n v="0"/>
    <n v="876775"/>
    <s v="Zenith Entertainment"/>
    <s v="98.0,"/>
  </r>
  <r>
    <x v="536"/>
    <s v="PG"/>
    <x v="1"/>
    <x v="4"/>
    <s v="August 17, 1984 (United States)"/>
    <x v="38"/>
    <x v="196"/>
    <s v="John Guillermin"/>
    <s v="David Newman"/>
    <s v="Tanya Roberts"/>
    <s v="United Kingdom"/>
    <n v="25000000"/>
    <n v="5778353"/>
    <s v="Colgems Productions Ltd."/>
    <s v="117.0,"/>
  </r>
  <r>
    <x v="537"/>
    <s v="R"/>
    <x v="2"/>
    <x v="4"/>
    <s v="November 16, 1984 (United States)"/>
    <x v="30"/>
    <x v="21"/>
    <s v="Joseph Zito"/>
    <s v="Arthur Silver"/>
    <s v="Chuck Norris"/>
    <s v="United States"/>
    <n v="2550000"/>
    <n v="22812411"/>
    <s v="The Cannon Group"/>
    <s v="101.0,"/>
  </r>
  <r>
    <x v="538"/>
    <s v="PG"/>
    <x v="1"/>
    <x v="4"/>
    <s v="March 30, 1984 (United States)"/>
    <x v="5"/>
    <x v="10"/>
    <s v="Hugh Hudson"/>
    <s v="Edgar Rice Burroughs"/>
    <s v="Christopher Lambert"/>
    <s v="United Kingdom"/>
    <n v="30000000"/>
    <n v="45858563"/>
    <s v="Warner Bros."/>
    <s v="143.0,"/>
  </r>
  <r>
    <x v="539"/>
    <s v="G"/>
    <x v="1"/>
    <x v="4"/>
    <s v="July 13, 1984 (United States)"/>
    <x v="15"/>
    <x v="20"/>
    <s v="Frank Oz"/>
    <s v="Tom Patchett"/>
    <s v="Jim Henson"/>
    <s v="United States"/>
    <n v="0"/>
    <n v="25534703"/>
    <s v="Henson Associates (HA)"/>
    <s v="94.0,"/>
  </r>
  <r>
    <x v="540"/>
    <s v="R"/>
    <x v="3"/>
    <x v="4"/>
    <s v="September 28, 1984 (United States)"/>
    <x v="10"/>
    <x v="139"/>
    <s v="Art Linson"/>
    <s v="Cameron Crowe"/>
    <s v="Chris Penn"/>
    <s v="United States"/>
    <n v="0"/>
    <n v="11020375"/>
    <s v="Universal Pictures"/>
    <s v="96.0,"/>
  </r>
  <r>
    <x v="541"/>
    <s v="PG-13"/>
    <x v="0"/>
    <x v="4"/>
    <s v="November 21, 1984 (United States)"/>
    <x v="16"/>
    <x v="38"/>
    <s v="Ulu Grosbard"/>
    <s v="Michael Cristofer"/>
    <s v="Robert De Niro"/>
    <s v="United States"/>
    <n v="12000000"/>
    <n v="11129057"/>
    <s v="Paramount Pictures"/>
    <s v="106.0,"/>
  </r>
  <r>
    <x v="542"/>
    <s v="R"/>
    <x v="2"/>
    <x v="4"/>
    <s v="January 25, 1985 (United States)"/>
    <x v="11"/>
    <x v="116"/>
    <s v="Just Jaeckin"/>
    <s v="Just Jaeckin"/>
    <s v="Tawny Kitaen"/>
    <s v="France"/>
    <n v="0"/>
    <n v="1337274"/>
    <s v="Films de L'Alma"/>
    <s v="87.0,"/>
  </r>
  <r>
    <x v="543"/>
    <s v="PG"/>
    <x v="3"/>
    <x v="4"/>
    <s v="May 4, 1984 (United States)"/>
    <x v="1"/>
    <x v="199"/>
    <s v="Joel Silberg"/>
    <s v="Charles Parker"/>
    <s v="Lucinda Dickey"/>
    <s v="United States"/>
    <n v="0"/>
    <n v="38682707"/>
    <s v="Golan-Globus Productions"/>
    <s v="90.0,"/>
  </r>
  <r>
    <x v="544"/>
    <s v="R"/>
    <x v="0"/>
    <x v="4"/>
    <s v="December 21, 1984 (United States)"/>
    <x v="4"/>
    <x v="22"/>
    <s v="Alan Parker"/>
    <s v="William Wharton"/>
    <s v="Matthew Modine"/>
    <s v="United States"/>
    <n v="12000000"/>
    <n v="1455045"/>
    <s v="A&amp;M Films"/>
    <s v="120.0,"/>
  </r>
  <r>
    <x v="545"/>
    <s v="R"/>
    <x v="0"/>
    <x v="4"/>
    <s v="April 19, 1985 (United States)"/>
    <x v="17"/>
    <x v="30"/>
    <s v="Neil Jordan"/>
    <s v="Angela Carter"/>
    <s v="Sarah Patterson"/>
    <s v="United Kingdom"/>
    <n v="2000000"/>
    <n v="4389334"/>
    <s v="Incorporated Television Company (ITC)"/>
    <s v="95.0,"/>
  </r>
  <r>
    <x v="546"/>
    <s v="PG-13"/>
    <x v="3"/>
    <x v="4"/>
    <s v="January 18, 1985 (United States)"/>
    <x v="29"/>
    <x v="255"/>
    <s v="Luca Bercovici"/>
    <s v="Luca Bercovici"/>
    <s v="Peter Liapis"/>
    <s v="United States"/>
    <n v="5500000"/>
    <m/>
    <s v="Empire Pictures"/>
    <s v="81.0,"/>
  </r>
  <r>
    <x v="547"/>
    <s v="PG"/>
    <x v="3"/>
    <x v="4"/>
    <s v="July 20, 1984 (United States)"/>
    <x v="16"/>
    <x v="105"/>
    <s v="Steve Barron"/>
    <s v="Rusty Lemorande"/>
    <s v="Lenny von Dohlen"/>
    <s v="United States"/>
    <n v="0"/>
    <n v="2193612"/>
    <s v="Virgin"/>
    <s v="95.0,"/>
  </r>
  <r>
    <x v="548"/>
    <s v="PG"/>
    <x v="2"/>
    <x v="4"/>
    <s v="August 10, 1984 (United States)"/>
    <x v="14"/>
    <x v="256"/>
    <s v="Richard Franklin"/>
    <s v="Tom Holland"/>
    <s v="Henry Thomas"/>
    <s v="United States"/>
    <n v="0"/>
    <m/>
    <s v="Universal Pictures"/>
    <s v="101.0,"/>
  </r>
  <r>
    <x v="549"/>
    <s v="PG"/>
    <x v="3"/>
    <x v="4"/>
    <s v="March 23, 1984 (United States)"/>
    <x v="17"/>
    <x v="90"/>
    <s v="Richard Benjamin"/>
    <s v="Steve Kloves"/>
    <s v="Sean Penn"/>
    <s v="United States"/>
    <n v="6500000"/>
    <n v="6045647"/>
    <s v="Jaffe-Lansing"/>
    <s v="108.0,"/>
  </r>
  <r>
    <x v="550"/>
    <s v="R"/>
    <x v="4"/>
    <x v="4"/>
    <s v="November 9, 1984 (United States)"/>
    <x v="23"/>
    <x v="21"/>
    <s v="Charles E. Sellier Jr."/>
    <s v="Paul Caimi"/>
    <s v="Lilyan Chauvin"/>
    <s v="United States"/>
    <n v="1065000"/>
    <n v="2491460"/>
    <s v="TriStar Pictures"/>
    <s v="79.0,"/>
  </r>
  <r>
    <x v="551"/>
    <s v="R"/>
    <x v="2"/>
    <x v="4"/>
    <s v="June 22, 1984 (United States)"/>
    <x v="17"/>
    <x v="253"/>
    <s v="Stuart Rosenberg"/>
    <s v="Vincent Patrick"/>
    <s v="Eric Roberts"/>
    <s v="United States"/>
    <n v="8000000"/>
    <n v="6836201"/>
    <s v="United Artists"/>
    <s v="121.0,"/>
  </r>
  <r>
    <x v="552"/>
    <s v="PG"/>
    <x v="3"/>
    <x v="4"/>
    <s v="September 21, 1984 (United States)"/>
    <x v="17"/>
    <x v="27"/>
    <s v="Carl Reiner"/>
    <s v="Edwin Davis"/>
    <s v="Steve Martin"/>
    <s v="United States"/>
    <n v="0"/>
    <n v="36403064"/>
    <s v="Kings Road Entertainment"/>
    <s v="93.0,"/>
  </r>
  <r>
    <x v="553"/>
    <s v="R"/>
    <x v="0"/>
    <x v="4"/>
    <s v="August 3, 1984 (United States)"/>
    <x v="20"/>
    <x v="57"/>
    <s v="Randal Kleiser"/>
    <s v="Ken Hixon"/>
    <s v="Jamie Lee Curtis"/>
    <s v="United States"/>
    <n v="0"/>
    <n v="4743119"/>
    <s v="CBS Theatrical Films"/>
    <s v="97.0,"/>
  </r>
  <r>
    <x v="554"/>
    <s v="R"/>
    <x v="3"/>
    <x v="4"/>
    <s v="April 6, 1984 (United States)"/>
    <x v="52"/>
    <x v="257"/>
    <s v="Hy Averback"/>
    <s v="Stu Krieger"/>
    <s v="Lisa Hartman"/>
    <s v="United Kingdom"/>
    <n v="0"/>
    <n v="10530000"/>
    <s v="Incorporated Television Company (ITC)"/>
    <s v="94.0,"/>
  </r>
  <r>
    <x v="555"/>
    <s v="R"/>
    <x v="3"/>
    <x v="4"/>
    <s v="February 3, 1984 (United States)"/>
    <x v="21"/>
    <x v="51"/>
    <s v="James Foley"/>
    <s v="Chris Columbus"/>
    <s v="Aidan Quinn"/>
    <s v="United States"/>
    <n v="0"/>
    <n v="8289916"/>
    <s v="Edgar J. Scherick Associates"/>
    <s v="90.0,"/>
  </r>
  <r>
    <x v="556"/>
    <s v="R"/>
    <x v="6"/>
    <x v="4"/>
    <s v="August 17, 1984 (United States)"/>
    <x v="21"/>
    <x v="29"/>
    <s v="Richard Tuggle"/>
    <s v="Richard Tuggle"/>
    <s v="Clint Eastwood"/>
    <s v="United States"/>
    <n v="0"/>
    <n v="48143579"/>
    <s v="The Malpaso Company"/>
    <s v="114.0,"/>
  </r>
  <r>
    <x v="557"/>
    <s v="PG"/>
    <x v="3"/>
    <x v="4"/>
    <s v="June 22, 1984 (United States)"/>
    <x v="49"/>
    <x v="256"/>
    <s v="Bob Clark"/>
    <s v="Phil Alden Robinson"/>
    <s v="Sylvester Stallone"/>
    <s v="United States"/>
    <n v="28000000"/>
    <n v="21435321"/>
    <s v="Twentieth Century Fox"/>
    <s v="111.0,"/>
  </r>
  <r>
    <x v="558"/>
    <s v="PG-13"/>
    <x v="3"/>
    <x v="4"/>
    <s v="December 21, 1984 (United States)"/>
    <x v="19"/>
    <x v="258"/>
    <s v="Garry Marshall"/>
    <s v="Neal Marshall"/>
    <s v="Matt Dillon"/>
    <s v="United States"/>
    <n v="0"/>
    <n v="23859382"/>
    <s v="ABC Motion Pictures"/>
    <s v="100.0,"/>
  </r>
  <r>
    <x v="559"/>
    <s v="R"/>
    <x v="3"/>
    <x v="4"/>
    <s v="April 6, 1984 (United States)"/>
    <x v="41"/>
    <x v="193"/>
    <s v="Robert Butler"/>
    <s v="Jim Kouf"/>
    <s v="Tim Matheson"/>
    <s v="United States"/>
    <n v="0"/>
    <n v="11708269"/>
    <s v="Orion Pictures"/>
    <s v="96.0,"/>
  </r>
  <r>
    <x v="560"/>
    <s v="PG"/>
    <x v="0"/>
    <x v="4"/>
    <s v="April 13, 1984 (United States)"/>
    <x v="23"/>
    <x v="109"/>
    <s v="Jonathan Demme"/>
    <s v="Nancy Dowd"/>
    <s v="Goldie Hawn"/>
    <s v="United States"/>
    <n v="15000000"/>
    <n v="6650206"/>
    <s v="Warner Bros."/>
    <s v="100.0,"/>
  </r>
  <r>
    <x v="561"/>
    <s v="PG"/>
    <x v="0"/>
    <x v="4"/>
    <s v="June 8, 1984 (United States)"/>
    <x v="16"/>
    <x v="112"/>
    <s v="Stan Lathan"/>
    <s v="Steven Hager"/>
    <s v="Rae Dawn Chong"/>
    <s v="United States"/>
    <n v="9500000"/>
    <n v="16595791"/>
    <s v="Orion Pictures"/>
    <s v="105.0,"/>
  </r>
  <r>
    <x v="562"/>
    <s v="R"/>
    <x v="3"/>
    <x v="4"/>
    <s v="August 3, 1984 (United States)"/>
    <x v="47"/>
    <x v="259"/>
    <s v="Martha Coolidge"/>
    <s v="Kathleen Rowell"/>
    <s v="Cameron Dye"/>
    <s v="United States"/>
    <n v="0"/>
    <n v="4463841"/>
    <s v="Paramount Pictures"/>
    <s v="93.0,"/>
  </r>
  <r>
    <x v="563"/>
    <s v="PG"/>
    <x v="3"/>
    <x v="4"/>
    <s v="December 21, 1984 (United States)"/>
    <x v="27"/>
    <x v="41"/>
    <s v="Sam Firstenberg"/>
    <s v="Charles Parker"/>
    <s v="Lucinda Dickey"/>
    <s v="United States"/>
    <n v="0"/>
    <n v="15101131"/>
    <s v="TriStar Pictures"/>
    <s v="94.0,"/>
  </r>
  <r>
    <x v="564"/>
    <s v="PG-13"/>
    <x v="0"/>
    <x v="4"/>
    <s v="October 19, 1984 (United States)"/>
    <x v="14"/>
    <x v="25"/>
    <s v="John Byrum"/>
    <s v="W. Somerset Maugham"/>
    <s v="Bill Murray"/>
    <s v="United Kingdom"/>
    <n v="13000000"/>
    <n v="6551987"/>
    <s v="Columbia Pictures"/>
    <s v="128.0,"/>
  </r>
  <r>
    <x v="565"/>
    <s v="PG"/>
    <x v="2"/>
    <x v="4"/>
    <s v="March 16, 1984 (United States)"/>
    <x v="1"/>
    <x v="26"/>
    <s v="Marvin J. Chomsky"/>
    <s v="Dan Gordon"/>
    <s v="James Garner"/>
    <s v="United States"/>
    <n v="0"/>
    <n v="11302884"/>
    <s v="Lorimar Film Entertainment"/>
    <s v="113.0,"/>
  </r>
  <r>
    <x v="566"/>
    <s v="R"/>
    <x v="3"/>
    <x v="4"/>
    <s v="April 6, 1984 (United States)"/>
    <x v="16"/>
    <x v="35"/>
    <s v="Paul Mazursky"/>
    <s v="Paul Mazursky"/>
    <s v="Robin Williams"/>
    <s v="United States"/>
    <n v="13000000"/>
    <n v="25068724"/>
    <s v="Bavaria Film"/>
    <s v="115.0,"/>
  </r>
  <r>
    <x v="567"/>
    <s v="R"/>
    <x v="2"/>
    <x v="4"/>
    <s v="September 14, 1984 (United States)"/>
    <x v="20"/>
    <x v="90"/>
    <s v="Sam Firstenberg"/>
    <s v="James R. Silke"/>
    <s v="Shô Kosugi"/>
    <s v="United States"/>
    <n v="0"/>
    <n v="7610785"/>
    <s v="Golan-Globus Productions"/>
    <s v="92.0,"/>
  </r>
  <r>
    <x v="568"/>
    <s v="R"/>
    <x v="1"/>
    <x v="4"/>
    <s v="September 7, 1984 (United States)"/>
    <x v="36"/>
    <x v="118"/>
    <s v="John C. Broderick"/>
    <s v="John C. Broderick"/>
    <s v="David Carradine"/>
    <s v="United States"/>
    <n v="0"/>
    <n v="2886225"/>
    <s v="Aries Cinematográfica Argentina"/>
    <s v="81.0,"/>
  </r>
  <r>
    <x v="569"/>
    <s v="R"/>
    <x v="2"/>
    <x v="4"/>
    <s v="September 21, 1984 (United States)"/>
    <x v="22"/>
    <x v="112"/>
    <s v="J. Lee Thompson"/>
    <s v="R. Lance Hill"/>
    <s v="Charles Bronson"/>
    <s v="Mexico"/>
    <n v="4600000"/>
    <n v="13102025"/>
    <s v="Capricorn"/>
    <s v="90.0,"/>
  </r>
  <r>
    <x v="570"/>
    <s v="R"/>
    <x v="0"/>
    <x v="4"/>
    <s v="October 26, 1984 (United States)"/>
    <x v="19"/>
    <x v="157"/>
    <s v="Michael Apted"/>
    <s v="Ron Koslow"/>
    <s v="Teri Garr"/>
    <s v="United States"/>
    <n v="8000000"/>
    <n v="6250994"/>
    <s v="Paramount Pictures"/>
    <s v="103.0,"/>
  </r>
  <r>
    <x v="571"/>
    <s v="R"/>
    <x v="1"/>
    <x v="4"/>
    <s v="May 2, 1986 (United States)"/>
    <x v="46"/>
    <x v="68"/>
    <s v="Ruggero Deodato"/>
    <s v="Cesare Frugoni"/>
    <s v="Lisa Blount"/>
    <s v="Italy"/>
    <n v="0"/>
    <m/>
    <s v="Racing Pictures"/>
    <s v="90.0,"/>
  </r>
  <r>
    <x v="572"/>
    <s v="R"/>
    <x v="3"/>
    <x v="4"/>
    <s v="October 5, 1984 (United States)"/>
    <x v="10"/>
    <x v="36"/>
    <s v="Arthur Hiller"/>
    <s v="W.R. McKinney"/>
    <s v="Nick Nolte"/>
    <s v="United States"/>
    <n v="9000000"/>
    <n v="27774237"/>
    <s v="United Artists"/>
    <s v="107.0,"/>
  </r>
  <r>
    <x v="573"/>
    <s v="PG"/>
    <x v="0"/>
    <x v="4"/>
    <s v="May 18, 1987 (Denmark)"/>
    <x v="28"/>
    <x v="26"/>
    <s v="Tengiz Abuladze"/>
    <s v="Tengiz Abuladze"/>
    <s v="Avtandil Makharadze"/>
    <s v="Soviet Union"/>
    <n v="0"/>
    <m/>
    <s v="Georgian-Film"/>
    <s v="153.0,"/>
  </r>
  <r>
    <x v="574"/>
    <s v="PG-13"/>
    <x v="0"/>
    <x v="4"/>
    <s v="January 11, 1985 (United States)"/>
    <x v="21"/>
    <x v="150"/>
    <s v="Mark Rydell"/>
    <s v="Robert Dillon"/>
    <s v="Mel Gibson"/>
    <s v="United States"/>
    <n v="18000000"/>
    <n v="11489982"/>
    <s v="Universal Pictures"/>
    <s v="124.0,"/>
  </r>
  <r>
    <x v="575"/>
    <s v="R"/>
    <x v="4"/>
    <x v="4"/>
    <s v="November 16, 1984 (United States)"/>
    <x v="22"/>
    <x v="159"/>
    <s v="Russell Mulcahy"/>
    <s v="Everett De Roche"/>
    <s v="Gregory Harrison"/>
    <s v="Australia"/>
    <n v="0"/>
    <n v="150463"/>
    <s v="UAA Films"/>
    <s v="95.0,"/>
  </r>
  <r>
    <x v="576"/>
    <s v="PG"/>
    <x v="6"/>
    <x v="4"/>
    <s v="November 2, 1984 (United States)"/>
    <x v="13"/>
    <x v="149"/>
    <s v="Norman Jewison"/>
    <s v="Charles Fuller"/>
    <s v="Howard E. Rollins Jr."/>
    <s v="United States"/>
    <n v="6000000"/>
    <n v="21821347"/>
    <s v="Columbia Pictures"/>
    <s v="101.0,"/>
  </r>
  <r>
    <x v="577"/>
    <s v="PG"/>
    <x v="3"/>
    <x v="4"/>
    <s v="October 10, 1984 (United States)"/>
    <x v="17"/>
    <x v="51"/>
    <s v="Bill Forsyth"/>
    <s v="Bill Forsyth"/>
    <s v="Bill Paterson"/>
    <s v="United Kingdom"/>
    <n v="0"/>
    <n v="1057368"/>
    <s v="Lake (Comfort and Joy)"/>
    <s v="106.0,"/>
  </r>
  <r>
    <x v="578"/>
    <s v="PG"/>
    <x v="3"/>
    <x v="4"/>
    <s v="July 27, 1984 (United States)"/>
    <x v="47"/>
    <x v="157"/>
    <s v="Ken Wiederhorn"/>
    <s v="Martin Kitrosser"/>
    <s v="Richard Mulligan"/>
    <s v="United States"/>
    <n v="0"/>
    <n v="5410972"/>
    <s v="TriStar Pictures"/>
    <s v="87.0,"/>
  </r>
  <r>
    <x v="579"/>
    <s v="R"/>
    <x v="2"/>
    <x v="4"/>
    <s v="February 17, 1984 (United States)"/>
    <x v="23"/>
    <x v="155"/>
    <s v="Roger Young"/>
    <s v="David Taylor"/>
    <s v="Tom Selleck"/>
    <s v="United States"/>
    <n v="0"/>
    <n v="17513452"/>
    <s v="Golden Harvest Company"/>
    <s v="100.0,"/>
  </r>
  <r>
    <x v="580"/>
    <s v="PG"/>
    <x v="3"/>
    <x v="4"/>
    <s v="September 28, 1984 (United States)"/>
    <x v="1"/>
    <x v="46"/>
    <s v="Charles Shyer"/>
    <s v="Nancy Meyers"/>
    <s v="Ryan O'Neal"/>
    <s v="United States"/>
    <n v="6000000"/>
    <n v="12414210"/>
    <s v="Hemdale"/>
    <s v="113.0,"/>
  </r>
  <r>
    <x v="581"/>
    <s v="PG"/>
    <x v="2"/>
    <x v="4"/>
    <s v="December 7, 1984 (United States)"/>
    <x v="30"/>
    <x v="149"/>
    <s v="Richard Benjamin"/>
    <s v="Blake Edwards"/>
    <s v="Clint Eastwood"/>
    <s v="United States"/>
    <n v="25000000"/>
    <n v="38348988"/>
    <s v="Warner Bros."/>
    <s v="93.0,"/>
  </r>
  <r>
    <x v="582"/>
    <s v="R"/>
    <x v="0"/>
    <x v="4"/>
    <s v="June 13, 1984 (United States)"/>
    <x v="9"/>
    <x v="25"/>
    <s v="John Huston"/>
    <s v="Malcolm Lowry"/>
    <s v="Albert Finney"/>
    <s v="Mexico"/>
    <n v="0"/>
    <n v="2556800"/>
    <s v="Conacite Uno"/>
    <s v="112.0,"/>
  </r>
  <r>
    <x v="583"/>
    <s v="PG"/>
    <x v="0"/>
    <x v="4"/>
    <s v="April 13, 1984 (United States)"/>
    <x v="10"/>
    <x v="50"/>
    <s v="Fred Schepisi"/>
    <s v="Chip Proser"/>
    <s v="Timothy Hutton"/>
    <s v="United States"/>
    <n v="0"/>
    <n v="7343032"/>
    <s v="Universal Pictures"/>
    <s v="100.0,"/>
  </r>
  <r>
    <x v="584"/>
    <s v="R"/>
    <x v="2"/>
    <x v="4"/>
    <s v="August 31, 1984 (United States)"/>
    <x v="5"/>
    <x v="157"/>
    <s v="William Tannen"/>
    <s v="George LaFountaine"/>
    <s v="Kris Kristofferson"/>
    <s v="United States"/>
    <n v="10000000"/>
    <n v="3854833"/>
    <s v="HBO Pictures"/>
    <s v="93.0,"/>
  </r>
  <r>
    <x v="585"/>
    <s v="R"/>
    <x v="0"/>
    <x v="4"/>
    <s v="October 19, 1984 (United States)"/>
    <x v="10"/>
    <x v="40"/>
    <s v="George Roy Hill"/>
    <s v="Loring Mandel"/>
    <s v="Diane Keaton"/>
    <s v="United States"/>
    <n v="0"/>
    <n v="7828841"/>
    <s v="Bavaria Film"/>
    <s v="130.0,"/>
  </r>
  <r>
    <x v="586"/>
    <s v="R"/>
    <x v="3"/>
    <x v="4"/>
    <s v="March 1, 1985 (United States)"/>
    <x v="5"/>
    <x v="156"/>
    <s v="Paul Bartel"/>
    <s v="Philip John Taylor"/>
    <s v="Tab Hunter"/>
    <s v="United States"/>
    <n v="3000000"/>
    <n v="727639"/>
    <s v="Fox Run Productions Inc."/>
    <s v="84.0,"/>
  </r>
  <r>
    <x v="587"/>
    <s v="R"/>
    <x v="3"/>
    <x v="4"/>
    <s v="October 4, 1984 (United States)"/>
    <x v="25"/>
    <x v="260"/>
    <s v="Jim Sotos"/>
    <s v="Larry Anderson"/>
    <s v="Michael Zorek"/>
    <s v="United States"/>
    <n v="0"/>
    <n v="2732684"/>
    <s v="Spectrum Cinema Productions"/>
    <s v="85.0,"/>
  </r>
  <r>
    <x v="588"/>
    <s v="PG-13"/>
    <x v="3"/>
    <x v="4"/>
    <s v="August 24, 1984 (United States)"/>
    <x v="11"/>
    <x v="156"/>
    <s v="Robert Boris"/>
    <s v="Robert Boris"/>
    <s v="Rob Lowe"/>
    <s v="United Kingdom"/>
    <n v="0"/>
    <n v="8793152"/>
    <s v="Baltic Industrial Finance"/>
    <s v="97.0,"/>
  </r>
  <r>
    <x v="589"/>
    <s v="Not Rated"/>
    <x v="6"/>
    <x v="4"/>
    <s v="October 19, 1984 (United States)"/>
    <x v="1"/>
    <x v="113"/>
    <s v="Douglas Day Stewart"/>
    <s v="Douglas Day Stewart"/>
    <s v="Steven Bauer"/>
    <s v="United States"/>
    <n v="9000000"/>
    <n v="10435015"/>
    <s v="Don Simpson/Jerry Bruckheimer Films"/>
    <s v="100.0,"/>
  </r>
  <r>
    <x v="590"/>
    <s v="R"/>
    <x v="3"/>
    <x v="4"/>
    <s v="September 14, 1984 (United States)"/>
    <x v="8"/>
    <x v="37"/>
    <s v="John Sayles"/>
    <s v="John Sayles"/>
    <s v="Joe Morton"/>
    <s v="United States"/>
    <n v="350000"/>
    <n v="3677209"/>
    <s v="Anarchist's Convention Films"/>
    <s v="108.0,"/>
  </r>
  <r>
    <x v="591"/>
    <s v="R"/>
    <x v="3"/>
    <x v="4"/>
    <s v="November 9, 1984 (United States)"/>
    <x v="30"/>
    <x v="40"/>
    <s v="Jerry Schatzberg"/>
    <s v="Craig Bolotin"/>
    <s v="Jon Cryer"/>
    <s v="United States"/>
    <n v="0"/>
    <n v="4994094"/>
    <s v="Delphi II Productions"/>
    <s v="102.0,"/>
  </r>
  <r>
    <x v="592"/>
    <s v="PG"/>
    <x v="3"/>
    <x v="4"/>
    <s v="January 27, 1984 (United States)"/>
    <x v="34"/>
    <x v="33"/>
    <s v="Woody Allen"/>
    <s v="Woody Allen"/>
    <s v="Woody Allen"/>
    <s v="United States"/>
    <n v="8000000"/>
    <n v="10600497"/>
    <s v="Orion Pictures"/>
    <s v="84.0,"/>
  </r>
  <r>
    <x v="593"/>
    <s v="R"/>
    <x v="3"/>
    <x v="4"/>
    <s v="July 20, 1984 (United States)"/>
    <x v="51"/>
    <x v="106"/>
    <s v="Willard Huyck"/>
    <s v="Robert Grossbach"/>
    <s v="Dudley Moore"/>
    <s v="United States"/>
    <n v="18000000"/>
    <n v="19265302"/>
    <s v="Cinema Group Ventures"/>
    <s v="94.0,"/>
  </r>
  <r>
    <x v="594"/>
    <s v="PG-13"/>
    <x v="3"/>
    <x v="4"/>
    <s v="December 21, 1984 (United States)"/>
    <x v="22"/>
    <x v="54"/>
    <s v="Blake Edwards"/>
    <s v="Jonathan Reynolds"/>
    <s v="Dudley Moore"/>
    <s v="United States"/>
    <n v="15100000"/>
    <n v="26080861"/>
    <s v="BBE"/>
    <s v="118.0,"/>
  </r>
  <r>
    <x v="595"/>
    <s v="PG"/>
    <x v="3"/>
    <x v="4"/>
    <s v="December 21, 1984 (United States)"/>
    <x v="30"/>
    <x v="196"/>
    <s v="Herbert Ross"/>
    <s v="Buck Henry"/>
    <s v="Goldie Hawn"/>
    <s v="United States"/>
    <n v="12000000"/>
    <n v="26186631"/>
    <s v="Hawn / Sylbert Movie Company"/>
    <s v="96.0,"/>
  </r>
  <r>
    <x v="596"/>
    <s v="R"/>
    <x v="2"/>
    <x v="4"/>
    <s v="September 14, 1984 (United States)"/>
    <x v="54"/>
    <x v="40"/>
    <s v="Mark Buntzman"/>
    <s v="Mark Buntzman"/>
    <s v="Robert Ginty"/>
    <s v="United States"/>
    <n v="0"/>
    <n v="3739406"/>
    <s v="The Cannon Group"/>
    <s v="89.0,"/>
  </r>
  <r>
    <x v="597"/>
    <s v="PG"/>
    <x v="3"/>
    <x v="4"/>
    <s v="October 26, 1984 (United States)"/>
    <x v="14"/>
    <x v="53"/>
    <s v="Rick Rosenthal"/>
    <s v="Ann Biderman"/>
    <s v="JoBeth Williams"/>
    <s v="United States"/>
    <n v="0"/>
    <n v="5021751"/>
    <s v="CBS Theatrical Films"/>
    <s v="105.0,"/>
  </r>
  <r>
    <x v="598"/>
    <s v="R"/>
    <x v="3"/>
    <x v="4"/>
    <s v="January 27, 1984 (United States)"/>
    <x v="21"/>
    <x v="261"/>
    <s v="Arthur Hiller"/>
    <s v="Ed. Weinberger"/>
    <s v="Steve Martin"/>
    <s v="United States"/>
    <n v="0"/>
    <n v="5718573"/>
    <s v="Universal Pictures"/>
    <s v="90.0,"/>
  </r>
  <r>
    <x v="599"/>
    <s v="R"/>
    <x v="3"/>
    <x v="4"/>
    <s v="August 29, 1984 (United States)"/>
    <x v="8"/>
    <x v="47"/>
    <s v="Alan Rudolph"/>
    <s v="Alan Rudolph"/>
    <s v="Geneviève Bujold"/>
    <s v="United States"/>
    <n v="700000"/>
    <n v="2490233"/>
    <s v="Tartan Productions"/>
    <s v="106.0,"/>
  </r>
  <r>
    <x v="600"/>
    <s v="R"/>
    <x v="3"/>
    <x v="4"/>
    <s v="May 18, 1984 (United States)"/>
    <x v="46"/>
    <x v="61"/>
    <s v="Dorian Walker"/>
    <s v="Gene Quintano"/>
    <s v="Judd Nelson"/>
    <s v="United States"/>
    <n v="0"/>
    <n v="4561346"/>
    <s v="The Cannon Group"/>
    <s v="105.0,"/>
  </r>
  <r>
    <x v="601"/>
    <s v="R"/>
    <x v="3"/>
    <x v="4"/>
    <s v="August 29, 1984 (France)"/>
    <x v="34"/>
    <x v="90"/>
    <s v="Éric Rohmer"/>
    <s v="Éric Rohmer"/>
    <s v="Pascale Ogier"/>
    <s v="France"/>
    <n v="0"/>
    <n v="15726"/>
    <s v="Les Films du Losange"/>
    <s v="101.0,"/>
  </r>
  <r>
    <x v="602"/>
    <s v="PG"/>
    <x v="3"/>
    <x v="4"/>
    <s v="February 10, 1984 (United States)"/>
    <x v="22"/>
    <x v="47"/>
    <s v="Howard Zieff"/>
    <s v="Preston Sturges"/>
    <s v="Dudley Moore"/>
    <s v="United States"/>
    <n v="12000000"/>
    <n v="19928200"/>
    <s v="Twentieth Century Fox"/>
    <s v="96.0,"/>
  </r>
  <r>
    <x v="603"/>
    <s v="R"/>
    <x v="4"/>
    <x v="4"/>
    <s v="September 28, 1984 (United States)"/>
    <x v="23"/>
    <x v="61"/>
    <s v="Graham Baker"/>
    <s v="Nicholas Kazan"/>
    <s v="Tim Matheson"/>
    <s v="United States"/>
    <n v="10000000"/>
    <n v="2773433"/>
    <s v="ABC Motion Pictures"/>
    <s v="91.0,"/>
  </r>
  <r>
    <x v="604"/>
    <s v="PG-13"/>
    <x v="0"/>
    <x v="4"/>
    <s v="February 8, 1985 (United States)"/>
    <x v="10"/>
    <x v="156"/>
    <s v="Gillian Armstrong"/>
    <s v="Ron Nyswaner"/>
    <s v="Diane Keaton"/>
    <s v="United States"/>
    <n v="11000000"/>
    <n v="4385312"/>
    <s v="Edgar J. Scherick Associates"/>
    <s v="110.0,"/>
  </r>
  <r>
    <x v="605"/>
    <s v="PG-13"/>
    <x v="3"/>
    <x v="4"/>
    <s v="October 12, 1984 (United States)"/>
    <x v="5"/>
    <x v="56"/>
    <s v="Sidney Lumet"/>
    <s v="Larry Grusin"/>
    <s v="Anne Bancroft"/>
    <s v="United States"/>
    <n v="0"/>
    <n v="1493782"/>
    <s v="United Artists"/>
    <s v="103.0,"/>
  </r>
  <r>
    <x v="606"/>
    <s v="PG"/>
    <x v="0"/>
    <x v="4"/>
    <s v="September 29, 1984 (United States)"/>
    <x v="17"/>
    <x v="57"/>
    <s v="Richard Pearce"/>
    <s v="William D. Wittliff"/>
    <s v="Jessica Lange"/>
    <s v="United States"/>
    <n v="0"/>
    <n v="9640000"/>
    <s v="Far West"/>
    <s v="105.0,"/>
  </r>
  <r>
    <x v="607"/>
    <s v="PG"/>
    <x v="3"/>
    <x v="4"/>
    <s v="July 27, 1984 (United States)"/>
    <x v="32"/>
    <x v="41"/>
    <s v="Tommy Chong"/>
    <s v="Tommy Chong"/>
    <s v="Cheech Marin"/>
    <s v="United States"/>
    <n v="0"/>
    <n v="3772785"/>
    <s v="Orion Pictures"/>
    <s v="82.0,"/>
  </r>
  <r>
    <x v="608"/>
    <s v="R"/>
    <x v="0"/>
    <x v="4"/>
    <s v="August 31, 1984 (West Germany)"/>
    <x v="1"/>
    <x v="262"/>
    <s v="Sidney J. Furie"/>
    <s v="Rick Natkin"/>
    <s v="Ken Wahl"/>
    <s v="United States"/>
    <n v="0"/>
    <n v="2075282"/>
    <s v="The Ladd Company"/>
    <s v="116.0,"/>
  </r>
  <r>
    <x v="609"/>
    <s v="PG"/>
    <x v="0"/>
    <x v="4"/>
    <s v="October 23, 1984 (United States)"/>
    <x v="33"/>
    <x v="53"/>
    <s v="Peter Webb"/>
    <s v="Paul McCartney"/>
    <s v="Paul McCartney"/>
    <s v="United Kingdom"/>
    <n v="9000000"/>
    <n v="1393501"/>
    <s v="MPL Communications"/>
    <s v="108.0,"/>
  </r>
  <r>
    <x v="610"/>
    <s v="R"/>
    <x v="0"/>
    <x v="4"/>
    <s v="October 14, 1984 (United States)"/>
    <x v="21"/>
    <x v="71"/>
    <s v="Alan Rudolph"/>
    <s v="Bud Shrake"/>
    <s v="Willie Nelson"/>
    <s v="United States"/>
    <n v="0"/>
    <n v="865915"/>
    <s v="TriStar Pictures"/>
    <s v="94.0,"/>
  </r>
  <r>
    <x v="611"/>
    <s v="R"/>
    <x v="3"/>
    <x v="4"/>
    <s v="May 18, 1984 (United States)"/>
    <x v="20"/>
    <x v="263"/>
    <s v="Richard Lester"/>
    <s v="Charles Dennis"/>
    <s v="Michael O'Keefe"/>
    <s v="United States"/>
    <n v="7000000"/>
    <n v="1467396"/>
    <s v="CBS Theatrical Films"/>
    <s v="96.0,"/>
  </r>
  <r>
    <x v="612"/>
    <s v="Not Rated"/>
    <x v="0"/>
    <x v="4"/>
    <s v="October 5, 1984 (United Kingdom)"/>
    <x v="21"/>
    <x v="57"/>
    <s v="James Ivory"/>
    <s v="Henry James"/>
    <s v="Christopher Reeve"/>
    <s v="United Kingdom"/>
    <n v="0"/>
    <n v="1009700"/>
    <s v="Merchant Ivory Productions"/>
    <s v="122.0,"/>
  </r>
  <r>
    <x v="613"/>
    <s v="PG-13"/>
    <x v="0"/>
    <x v="4"/>
    <s v="September 28, 1984 (United States)"/>
    <x v="47"/>
    <x v="264"/>
    <s v="Marcelo Epstein"/>
    <s v="Desmond Nakano"/>
    <s v="Lorenzo Lamas"/>
    <s v="United States"/>
    <n v="0"/>
    <n v="1689501"/>
    <s v="New World Pictures"/>
    <s v="93.0,"/>
  </r>
  <r>
    <x v="614"/>
    <s v="PG"/>
    <x v="1"/>
    <x v="4"/>
    <s v="September 28, 1984 (United States)"/>
    <x v="21"/>
    <x v="265"/>
    <s v="Thomas Rickman"/>
    <s v="Thomas Rickman"/>
    <s v="Tommy Lee Jones"/>
    <s v="United States"/>
    <n v="0"/>
    <n v="1142944"/>
    <s v="Cinema Group Ventures"/>
    <s v="93.0,"/>
  </r>
  <r>
    <x v="615"/>
    <s v="PG"/>
    <x v="3"/>
    <x v="4"/>
    <s v="November 16, 1984 (United States)"/>
    <x v="23"/>
    <x v="266"/>
    <s v="Édouard Molinaro"/>
    <s v="Allan Burns"/>
    <s v="Kristy McNichol"/>
    <s v="United States"/>
    <n v="0"/>
    <n v="7889694"/>
    <s v="Metro-Goldwyn-Mayer (MGM)"/>
    <s v="94.0,"/>
  </r>
  <r>
    <x v="616"/>
    <s v="R"/>
    <x v="0"/>
    <x v="4"/>
    <s v="September 21, 1984 (United States)"/>
    <x v="46"/>
    <x v="267"/>
    <s v="Richard Marquand"/>
    <s v="Janice Lee Graham"/>
    <s v="Karen Allen"/>
    <s v="United States"/>
    <n v="0"/>
    <n v="4239154"/>
    <s v="United Artists"/>
    <s v="95.0,"/>
  </r>
  <r>
    <x v="617"/>
    <s v="PG"/>
    <x v="1"/>
    <x v="4"/>
    <s v="February 17, 1984 (United States)"/>
    <x v="33"/>
    <x v="123"/>
    <s v="Louis Malle"/>
    <s v="Jeffrey Alan Fiskin"/>
    <s v="Donald Sutherland"/>
    <s v="United States"/>
    <n v="12000000"/>
    <n v="129268"/>
    <s v="Universal Pictures"/>
    <s v="91.0,"/>
  </r>
  <r>
    <x v="618"/>
    <s v="R"/>
    <x v="3"/>
    <x v="4"/>
    <s v="February 14, 1986 (United States)"/>
    <x v="6"/>
    <x v="116"/>
    <s v="Paolo Taviani"/>
    <s v="Luigi Pirandello"/>
    <s v="Margarita Lozano"/>
    <s v="Italy"/>
    <n v="0"/>
    <m/>
    <s v="Filmtre"/>
    <s v="187.0,"/>
  </r>
  <r>
    <x v="619"/>
    <s v="PG"/>
    <x v="0"/>
    <x v="4"/>
    <s v="March 30, 1984 (United States)"/>
    <x v="22"/>
    <x v="268"/>
    <s v="Jerry Schatzberg"/>
    <s v="Florence Montgomery"/>
    <s v="Gene Hackman"/>
    <s v="Italy"/>
    <n v="0"/>
    <n v="1525532"/>
    <s v="ACCENT Films"/>
    <s v="91.0,"/>
  </r>
  <r>
    <x v="620"/>
    <s v="R"/>
    <x v="0"/>
    <x v="4"/>
    <s v="March 9, 1984 (United States)"/>
    <x v="1"/>
    <x v="269"/>
    <s v="James Bridges"/>
    <s v="James Bridges"/>
    <s v="Debra Winger"/>
    <s v="United States"/>
    <n v="6300000"/>
    <n v="1059966"/>
    <s v="Skyewiay"/>
    <s v="109.0,"/>
  </r>
  <r>
    <x v="621"/>
    <s v="PG"/>
    <x v="0"/>
    <x v="4"/>
    <s v="January 20, 1984 (United States)"/>
    <x v="46"/>
    <x v="270"/>
    <s v="Glenn Jordan"/>
    <s v="Mary Agnes Donoghue"/>
    <s v="Richard Dreyfuss"/>
    <s v="United States"/>
    <n v="0"/>
    <n v="1820049"/>
    <s v="Twentieth Century Fox"/>
    <s v="110.0,"/>
  </r>
  <r>
    <x v="622"/>
    <s v="R"/>
    <x v="3"/>
    <x v="4"/>
    <s v="March 1, 1985 (United States)"/>
    <x v="16"/>
    <x v="47"/>
    <s v="Malcolm Mowbray"/>
    <s v="Alan Bennett"/>
    <s v="Michael Palin"/>
    <s v="United Kingdom"/>
    <n v="0"/>
    <n v="2527088"/>
    <s v="HandMade Films"/>
    <s v="92.0,"/>
  </r>
  <r>
    <x v="623"/>
    <s v="PG"/>
    <x v="3"/>
    <x v="4"/>
    <s v="January 20, 1984 (United States)"/>
    <x v="54"/>
    <x v="271"/>
    <s v="Rob Cohen"/>
    <s v="Larry Cohen"/>
    <s v="Robert Hays"/>
    <s v="United Kingdom"/>
    <n v="0"/>
    <n v="526805"/>
    <s v="Angeles Cinema Investors"/>
    <s v="92.0,"/>
  </r>
  <r>
    <x v="624"/>
    <s v="PG"/>
    <x v="3"/>
    <x v="4"/>
    <s v="November 9, 1984 (United States)"/>
    <x v="20"/>
    <x v="48"/>
    <s v="Paul Bogart"/>
    <s v="Andrew Bergman"/>
    <s v="George Burns"/>
    <s v="United States"/>
    <n v="0"/>
    <n v="21538850"/>
    <s v="Warner Bros."/>
    <s v="97.0,"/>
  </r>
  <r>
    <x v="625"/>
    <s v="R"/>
    <x v="0"/>
    <x v="4"/>
    <s v="February 15, 1985 (United States)"/>
    <x v="21"/>
    <x v="172"/>
    <s v="Daniel Petrie"/>
    <s v="Daniel Petrie"/>
    <s v="Liv Ullmann"/>
    <s v="Canada"/>
    <n v="0"/>
    <n v="162364"/>
    <s v="International Cinema Corporation (ICC)"/>
    <s v="107.0,"/>
  </r>
  <r>
    <x v="626"/>
    <s v="R"/>
    <x v="0"/>
    <x v="4"/>
    <s v="February 1, 1985 (United States)"/>
    <x v="33"/>
    <x v="272"/>
    <s v="Lawrence Dane"/>
    <s v="Lawrence Dane"/>
    <s v="Cynthia Dale"/>
    <s v="Canada"/>
    <n v="0"/>
    <n v="1839623"/>
    <s v="Producers Sales Organization (PSO)"/>
    <s v="90.0,"/>
  </r>
  <r>
    <x v="627"/>
    <s v="R"/>
    <x v="0"/>
    <x v="4"/>
    <s v="September 28, 1984 (United States)"/>
    <x v="23"/>
    <x v="212"/>
    <s v="Bobby Roth"/>
    <s v="Bobby Roth"/>
    <s v="Peter Coyote"/>
    <s v="United States"/>
    <n v="0"/>
    <n v="148750"/>
    <s v="Jethro Films Production"/>
    <s v="98.0,"/>
  </r>
  <r>
    <x v="628"/>
    <s v="PG"/>
    <x v="5"/>
    <x v="4"/>
    <s v="April 20, 1984 (United States)"/>
    <x v="16"/>
    <x v="273"/>
    <s v="John Irvin"/>
    <s v="Bob Champion"/>
    <s v="John Hurt"/>
    <s v="United Kingdom"/>
    <n v="0"/>
    <n v="200498"/>
    <s v="Archerwest"/>
    <s v="106.0,"/>
  </r>
  <r>
    <x v="629"/>
    <s v="G"/>
    <x v="0"/>
    <x v="4"/>
    <s v="April 11, 1984 (France)"/>
    <x v="37"/>
    <x v="139"/>
    <s v="Bertrand Tavernier"/>
    <s v="Pierre Bost"/>
    <s v="Louis Ducreux"/>
    <s v="France"/>
    <n v="0"/>
    <n v="2411143"/>
    <s v="Films A2"/>
    <s v="90.0,"/>
  </r>
  <r>
    <x v="630"/>
    <s v="PG"/>
    <x v="0"/>
    <x v="4"/>
    <s v="December 14, 1984 (United States)"/>
    <x v="14"/>
    <x v="274"/>
    <s v="Glenn Jordan"/>
    <s v="Bill C. Davis"/>
    <s v="Jack Lemmon"/>
    <s v="United States"/>
    <n v="0"/>
    <n v="1945658"/>
    <s v="David Foster Productions"/>
    <s v="99.0,"/>
  </r>
  <r>
    <x v="631"/>
    <s v="R"/>
    <x v="0"/>
    <x v="4"/>
    <s v="January 1, 1986 (Uruguay)"/>
    <x v="1"/>
    <x v="275"/>
    <s v="Armyan Bernstein"/>
    <s v="Armyan Bernstein"/>
    <s v="John Shea"/>
    <s v="United States"/>
    <n v="0"/>
    <n v="343890"/>
    <s v="CBS Theatrical Films"/>
    <s v="103.0,"/>
  </r>
  <r>
    <x v="632"/>
    <s v="R"/>
    <x v="3"/>
    <x v="4"/>
    <s v="November 2, 1984 (United States)"/>
    <x v="11"/>
    <x v="276"/>
    <s v="Rod Amateau"/>
    <s v="Chip Hand"/>
    <s v="Greg Bradford"/>
    <s v="United States"/>
    <n v="0"/>
    <m/>
    <s v="Delphi II Productions"/>
    <s v="93.0,"/>
  </r>
  <r>
    <x v="633"/>
    <s v="PG"/>
    <x v="5"/>
    <x v="4"/>
    <s v="September 28, 1984 (United States)"/>
    <x v="10"/>
    <x v="277"/>
    <s v="Richard C. Sarafian"/>
    <s v="Michael Kane"/>
    <s v="Gary Busey"/>
    <s v="United States"/>
    <n v="221000"/>
    <n v="2687148"/>
    <m/>
    <s v="110.0,"/>
  </r>
  <r>
    <x v="634"/>
    <s v="R"/>
    <x v="3"/>
    <x v="4"/>
    <s v="February 3, 1984 (United States)"/>
    <x v="51"/>
    <x v="278"/>
    <s v="Lawrence Bassoff"/>
    <s v="Lawrence Bassoff"/>
    <s v="Patrick Houser"/>
    <s v="United States"/>
    <n v="0"/>
    <n v="21058033"/>
    <s v="Marimark Productions"/>
    <s v="88.0,"/>
  </r>
  <r>
    <x v="635"/>
    <s v="R"/>
    <x v="3"/>
    <x v="4"/>
    <s v="March 2, 1984 (United States)"/>
    <x v="46"/>
    <x v="53"/>
    <s v="Menahem Golan"/>
    <s v="Arnold Somkin"/>
    <s v="Elliott Gould"/>
    <s v="United States"/>
    <n v="0"/>
    <n v="837914"/>
    <s v="City Films"/>
    <s v="108.0,"/>
  </r>
  <r>
    <x v="636"/>
    <s v="Not Rated"/>
    <x v="0"/>
    <x v="4"/>
    <s v="April 23, 1986 (United States)"/>
    <x v="15"/>
    <x v="279"/>
    <s v="Ken Cameron"/>
    <s v="Ken Cameron"/>
    <s v="Steve Bisley"/>
    <s v="Australia"/>
    <n v="0"/>
    <m/>
    <s v="Filmtrex"/>
    <s v="95.0,"/>
  </r>
  <r>
    <x v="637"/>
    <s v="PG-13"/>
    <x v="3"/>
    <x v="4"/>
    <s v="April 19, 1985 (United States)"/>
    <x v="46"/>
    <x v="280"/>
    <s v="Károly Makk"/>
    <s v="Frank Cucci"/>
    <s v="Christopher Plummer"/>
    <s v="Hungary"/>
    <n v="0"/>
    <m/>
    <s v="Hungarofilm"/>
    <s v="90.0,"/>
  </r>
  <r>
    <x v="638"/>
    <m/>
    <x v="0"/>
    <x v="4"/>
    <s v="February 14, 1986 (United States)"/>
    <x v="4"/>
    <x v="281"/>
    <s v="Roy Battersby"/>
    <s v="Alan Janes"/>
    <s v="Reece Dinsdale"/>
    <s v="United Kingdom"/>
    <n v="0"/>
    <n v="2729"/>
    <s v="Enigma Productions"/>
    <s v="89.0,"/>
  </r>
  <r>
    <x v="639"/>
    <s v="R"/>
    <x v="3"/>
    <x v="4"/>
    <s v="March 29, 1985 (United States)"/>
    <x v="27"/>
    <x v="282"/>
    <s v="Adam Brooks"/>
    <s v="Adam Brooks"/>
    <s v="Brooke Adams"/>
    <s v="United States"/>
    <n v="1000000"/>
    <n v="95000"/>
    <s v="Almost You"/>
    <s v="96.0,"/>
  </r>
  <r>
    <x v="640"/>
    <s v="Not Rated"/>
    <x v="10"/>
    <x v="4"/>
    <s v="June 8, 1984 (United States)"/>
    <x v="27"/>
    <x v="283"/>
    <s v="Ippei Kuri"/>
    <s v="Donald Paonessa"/>
    <s v="Danielle Romeo"/>
    <s v="United States"/>
    <n v="0"/>
    <m/>
    <s v="Century Video Corporation"/>
    <s v="98.0,"/>
  </r>
  <r>
    <x v="641"/>
    <s v="PG-13"/>
    <x v="3"/>
    <x v="4"/>
    <s v="November 2, 1984 (United States)"/>
    <x v="27"/>
    <x v="284"/>
    <s v="Gene Taft"/>
    <s v="Gene Taft"/>
    <s v="Nick Mancuso"/>
    <s v="United States"/>
    <n v="0"/>
    <m/>
    <s v="Delphi II Productions"/>
    <s v="85.0,"/>
  </r>
  <r>
    <x v="642"/>
    <s v="R"/>
    <x v="3"/>
    <x v="4"/>
    <s v="April 19, 1985 (United States)"/>
    <x v="19"/>
    <x v="285"/>
    <s v="Gérard Lauzier"/>
    <s v="Gérard Lauzier"/>
    <s v="Guy Marchand"/>
    <s v="France"/>
    <n v="0"/>
    <n v="127426"/>
    <s v="Gaumont International"/>
    <s v="90.0,"/>
  </r>
  <r>
    <x v="643"/>
    <s v="PG-13"/>
    <x v="3"/>
    <x v="5"/>
    <s v="August 2, 1985 (United States)"/>
    <x v="14"/>
    <x v="185"/>
    <s v="John Hughes"/>
    <s v="John Hughes"/>
    <s v="Anthony Michael Hall"/>
    <s v="United States"/>
    <n v="7500000"/>
    <n v="38934048"/>
    <s v="Universal Pictures"/>
    <s v="94.0,"/>
  </r>
  <r>
    <x v="644"/>
    <s v="PG"/>
    <x v="1"/>
    <x v="5"/>
    <s v="June 7, 1985 (United States)"/>
    <x v="40"/>
    <x v="286"/>
    <s v="Richard Donner"/>
    <s v="Chris Columbus"/>
    <s v="Sean Astin"/>
    <s v="United States"/>
    <n v="19000000"/>
    <n v="63980721"/>
    <s v="Warner Bros."/>
    <s v="114.0,"/>
  </r>
  <r>
    <x v="645"/>
    <s v="PG"/>
    <x v="1"/>
    <x v="5"/>
    <s v="July 3, 1985 (United States)"/>
    <x v="55"/>
    <x v="287"/>
    <s v="Robert Zemeckis"/>
    <s v="Robert Zemeckis"/>
    <s v="Michael J. Fox"/>
    <s v="United States"/>
    <n v="19000000"/>
    <n v="381906762"/>
    <s v="Universal Pictures"/>
    <s v="116.0,"/>
  </r>
  <r>
    <x v="646"/>
    <s v="R"/>
    <x v="2"/>
    <x v="5"/>
    <s v="November 1, 1985 (United States)"/>
    <x v="4"/>
    <x v="189"/>
    <s v="William Friedkin"/>
    <s v="Gerald Petievich"/>
    <s v="William Petersen"/>
    <s v="United States"/>
    <n v="6000000"/>
    <n v="17307019"/>
    <s v="SLM Production Group"/>
    <s v="116.0,"/>
  </r>
  <r>
    <x v="647"/>
    <s v="PG"/>
    <x v="3"/>
    <x v="5"/>
    <s v="December 13, 1985 (United States)"/>
    <x v="4"/>
    <x v="288"/>
    <s v="Jonathan Lynn"/>
    <s v="John Landis"/>
    <s v="Eileen Brennan"/>
    <s v="United States"/>
    <n v="15000000"/>
    <n v="14643997"/>
    <s v="Paramount Pictures"/>
    <s v="94.0,"/>
  </r>
  <r>
    <x v="648"/>
    <s v="R"/>
    <x v="3"/>
    <x v="5"/>
    <s v="February 15, 1985 (United States)"/>
    <x v="40"/>
    <x v="289"/>
    <s v="John Hughes"/>
    <s v="John Hughes"/>
    <s v="Emilio Estevez"/>
    <s v="United States"/>
    <n v="1000000"/>
    <n v="51525171"/>
    <s v="Universal Pictures"/>
    <s v="97.0,"/>
  </r>
  <r>
    <x v="649"/>
    <s v="PG-13"/>
    <x v="3"/>
    <x v="5"/>
    <s v="June 21, 1985 (United States)"/>
    <x v="17"/>
    <x v="83"/>
    <s v="Ron Howard"/>
    <s v="Tom Benedek"/>
    <s v="Don Ameche"/>
    <s v="United States"/>
    <n v="17500000"/>
    <n v="85313124"/>
    <s v="Twentieth Century Fox"/>
    <s v="117.0,"/>
  </r>
  <r>
    <x v="650"/>
    <s v="R"/>
    <x v="2"/>
    <x v="5"/>
    <s v="May 22, 1985 (United States)"/>
    <x v="16"/>
    <x v="290"/>
    <s v="George P. Cosmatos"/>
    <s v="David Morrell"/>
    <s v="Sylvester Stallone"/>
    <s v="United States"/>
    <n v="44000000"/>
    <n v="300400432"/>
    <s v="Estudios Churubusco Azteca S.A."/>
    <s v="96.0,"/>
  </r>
  <r>
    <x v="651"/>
    <s v="PG-13"/>
    <x v="5"/>
    <x v="5"/>
    <s v="March 22, 1985 (United States)"/>
    <x v="13"/>
    <x v="15"/>
    <s v="Peter Bogdanovich"/>
    <s v="Anna Hamilton Phelan"/>
    <s v="Cher"/>
    <s v="United States"/>
    <n v="8000000"/>
    <n v="48230162"/>
    <s v="Universal Pictures"/>
    <s v="120.0,"/>
  </r>
  <r>
    <x v="652"/>
    <s v="PG"/>
    <x v="1"/>
    <x v="5"/>
    <s v="April 18, 1986 (United States)"/>
    <x v="5"/>
    <x v="243"/>
    <s v="Ridley Scott"/>
    <s v="William Hjortsberg"/>
    <s v="Tom Cruise"/>
    <s v="United States"/>
    <n v="24500000"/>
    <n v="15502112"/>
    <s v="Legend Production Company"/>
    <s v="94.0,"/>
  </r>
  <r>
    <x v="653"/>
    <s v="R"/>
    <x v="3"/>
    <x v="5"/>
    <s v="August 16, 1985 (United States)"/>
    <x v="4"/>
    <x v="96"/>
    <s v="Dan O'Bannon"/>
    <s v="Rudy Ricci"/>
    <s v="Clu Gulager"/>
    <s v="United States"/>
    <n v="4000000"/>
    <n v="14237880"/>
    <s v="Cinema '84"/>
    <s v="91.0,"/>
  </r>
  <r>
    <x v="654"/>
    <s v="R"/>
    <x v="0"/>
    <x v="5"/>
    <s v="June 28, 1985 (United States)"/>
    <x v="5"/>
    <x v="100"/>
    <s v="Joel Schumacher"/>
    <s v="Joel Schumacher"/>
    <s v="Demi Moore"/>
    <s v="United States"/>
    <n v="10000000"/>
    <n v="37803872"/>
    <s v="Columbia Pictures"/>
    <s v="110.0,"/>
  </r>
  <r>
    <x v="655"/>
    <s v="R"/>
    <x v="0"/>
    <x v="5"/>
    <s v="December 18, 1985 (United States)"/>
    <x v="6"/>
    <x v="291"/>
    <s v="Terry Gilliam"/>
    <s v="Terry Gilliam"/>
    <s v="Jonathan Pryce"/>
    <s v="United Kingdom"/>
    <n v="15000000"/>
    <n v="9949953"/>
    <s v="Embassy International Pictures"/>
    <s v="132.0,"/>
  </r>
  <r>
    <x v="656"/>
    <s v="R"/>
    <x v="0"/>
    <x v="5"/>
    <s v="June 28, 1985 (United States)"/>
    <x v="4"/>
    <x v="292"/>
    <s v="Clint Eastwood"/>
    <s v="Michael Butler"/>
    <s v="Clint Eastwood"/>
    <s v="United States"/>
    <n v="6900000"/>
    <n v="41410568"/>
    <s v="The Malpaso Company"/>
    <s v="115.0,"/>
  </r>
  <r>
    <x v="657"/>
    <s v="PG"/>
    <x v="3"/>
    <x v="5"/>
    <s v="August 23, 1985 (United States)"/>
    <x v="10"/>
    <x v="293"/>
    <s v="Rod Daniel"/>
    <s v="Jeph Loeb"/>
    <s v="Michael J. Fox"/>
    <s v="United States"/>
    <n v="0"/>
    <n v="33086611"/>
    <s v="Atlantic Entertainment Group"/>
    <s v="91.0,"/>
  </r>
  <r>
    <x v="658"/>
    <s v="PG"/>
    <x v="3"/>
    <x v="5"/>
    <s v="August 7, 1985 (United States)"/>
    <x v="9"/>
    <x v="189"/>
    <s v="Martha Coolidge"/>
    <s v="Neal Israel"/>
    <s v="Val Kilmer"/>
    <s v="United States"/>
    <n v="8000000"/>
    <n v="12952019"/>
    <s v="Delphi III Productions"/>
    <s v="108.0,"/>
  </r>
  <r>
    <x v="659"/>
    <s v="R"/>
    <x v="2"/>
    <x v="5"/>
    <s v="October 4, 1985 (United States)"/>
    <x v="17"/>
    <x v="294"/>
    <s v="Mark L. Lester"/>
    <s v="Jeph Loeb"/>
    <s v="Arnold Schwarzenegger"/>
    <s v="United States"/>
    <n v="10000000"/>
    <n v="57491000"/>
    <s v="SLM Production Group"/>
    <s v="90.0,"/>
  </r>
  <r>
    <x v="660"/>
    <s v="R"/>
    <x v="6"/>
    <x v="5"/>
    <s v="February 8, 1985 (United States)"/>
    <x v="34"/>
    <x v="295"/>
    <s v="Peter Weir"/>
    <s v="William Kelley"/>
    <s v="Harrison Ford"/>
    <s v="United States"/>
    <n v="12000000"/>
    <n v="68706993"/>
    <s v="Paramount Pictures"/>
    <s v="112.0,"/>
  </r>
  <r>
    <x v="661"/>
    <s v="PG-13"/>
    <x v="0"/>
    <x v="5"/>
    <s v="February 7, 1986 (United States)"/>
    <x v="40"/>
    <x v="296"/>
    <s v="Steven Spielberg"/>
    <s v="Menno Meyjes"/>
    <s v="Danny Glover"/>
    <s v="United States"/>
    <n v="15000000"/>
    <n v="98467863"/>
    <s v="Amblin Entertainment"/>
    <s v="154.0,"/>
  </r>
  <r>
    <x v="662"/>
    <s v="PG-13"/>
    <x v="2"/>
    <x v="5"/>
    <s v="July 10, 1985 (United States)"/>
    <x v="13"/>
    <x v="80"/>
    <s v="Lawrence Kasdan"/>
    <s v="Lawrence Kasdan"/>
    <s v="Kevin Kline"/>
    <s v="United States"/>
    <n v="26000000"/>
    <n v="32192570"/>
    <s v="Columbia Pictures"/>
    <s v="133.0,"/>
  </r>
  <r>
    <x v="663"/>
    <s v="PG"/>
    <x v="0"/>
    <x v="5"/>
    <s v="November 27, 1985 (United States)"/>
    <x v="15"/>
    <x v="79"/>
    <s v="Sylvester Stallone"/>
    <s v="Sylvester Stallone"/>
    <s v="Sylvester Stallone"/>
    <s v="United States"/>
    <n v="30000000"/>
    <n v="300473716"/>
    <s v="United Artists"/>
    <s v="91.0,"/>
  </r>
  <r>
    <x v="664"/>
    <s v="PG"/>
    <x v="3"/>
    <x v="5"/>
    <s v="October 11, 1985 (United States)"/>
    <x v="12"/>
    <x v="82"/>
    <s v="Savage Steve Holland"/>
    <s v="Savage Steve Holland"/>
    <s v="John Cusack"/>
    <s v="United States"/>
    <n v="0"/>
    <n v="10297601"/>
    <s v="A&amp;M Films"/>
    <s v="97.0,"/>
  </r>
  <r>
    <x v="665"/>
    <s v="R"/>
    <x v="2"/>
    <x v="5"/>
    <s v="June 1, 1985 (Japan)"/>
    <x v="7"/>
    <x v="297"/>
    <s v="Akira Kurosawa"/>
    <s v="Akira Kurosawa"/>
    <s v="Tatsuya Nakadai"/>
    <s v="Japan"/>
    <n v="11500000"/>
    <n v="4164283"/>
    <s v="Greenwich Film Productions"/>
    <s v="162.0,"/>
  </r>
  <r>
    <x v="666"/>
    <s v="PG-13"/>
    <x v="1"/>
    <x v="5"/>
    <s v="April 12, 1985 (United States)"/>
    <x v="9"/>
    <x v="141"/>
    <s v="Richard Donner"/>
    <s v="Edward Khmara"/>
    <s v="Matthew Broderick"/>
    <s v="United States"/>
    <n v="20000000"/>
    <n v="18432000"/>
    <s v="Twentieth Century Fox"/>
    <s v="121.0,"/>
  </r>
  <r>
    <x v="667"/>
    <s v="Not Rated"/>
    <x v="0"/>
    <x v="5"/>
    <s v="April 11, 1986 (United Kingdom)"/>
    <x v="4"/>
    <x v="135"/>
    <s v="James Ivory"/>
    <s v="E.M. Forster"/>
    <s v="Maggie Smith"/>
    <s v="United Kingdom"/>
    <n v="3000000"/>
    <n v="21041453"/>
    <s v="Goldcrest Films International"/>
    <s v="117.0,"/>
  </r>
  <r>
    <x v="668"/>
    <s v="PG-13"/>
    <x v="2"/>
    <x v="5"/>
    <s v="July 3, 1985 (United States)"/>
    <x v="27"/>
    <x v="244"/>
    <s v="Richard Fleischer"/>
    <s v="Robert E. Howard"/>
    <s v="Arnold Schwarzenegger"/>
    <s v="United States"/>
    <n v="17900000"/>
    <n v="6951415"/>
    <s v="Dino De Laurentiis Company"/>
    <s v="89.0,"/>
  </r>
  <r>
    <x v="669"/>
    <s v="R"/>
    <x v="7"/>
    <x v="5"/>
    <s v="August 2, 1985 (United States)"/>
    <x v="12"/>
    <x v="148"/>
    <s v="Tom Holland"/>
    <s v="Tom Holland"/>
    <s v="Chris Sarandon"/>
    <s v="United States"/>
    <n v="9000000"/>
    <n v="24922237"/>
    <s v="Columbia Pictures"/>
    <s v="106.0,"/>
  </r>
  <r>
    <x v="670"/>
    <s v="PG"/>
    <x v="1"/>
    <x v="5"/>
    <s v="July 12, 1985 (United States)"/>
    <x v="16"/>
    <x v="20"/>
    <s v="Joe Dante"/>
    <s v="Eric Luke"/>
    <s v="Ethan Hawke"/>
    <s v="United States"/>
    <n v="25000000"/>
    <n v="9873044"/>
    <s v="Paramount Pictures"/>
    <s v="109.0,"/>
  </r>
  <r>
    <x v="671"/>
    <s v="R"/>
    <x v="1"/>
    <x v="5"/>
    <s v="August 30, 1985 (United States)"/>
    <x v="17"/>
    <x v="27"/>
    <s v="Paul Verhoeven"/>
    <s v="Gerard Soeteman"/>
    <s v="Rutger Hauer"/>
    <s v="Netherlands"/>
    <n v="6500000"/>
    <m/>
    <s v="Riverside Pictures"/>
    <s v="126.0,"/>
  </r>
  <r>
    <x v="672"/>
    <s v="PG-13"/>
    <x v="2"/>
    <x v="5"/>
    <s v="July 10, 1985 (United States)"/>
    <x v="21"/>
    <x v="298"/>
    <s v="George Miller"/>
    <s v="Terry Hayes"/>
    <s v="Mel Gibson"/>
    <s v="Australia"/>
    <n v="10000000"/>
    <n v="36230219"/>
    <s v="Kennedy Miller Productions"/>
    <s v="107.0,"/>
  </r>
  <r>
    <x v="673"/>
    <s v="R"/>
    <x v="3"/>
    <x v="5"/>
    <s v="October 11, 1985 (United States)"/>
    <x v="3"/>
    <x v="148"/>
    <s v="Martin Scorsese"/>
    <s v="Joseph Minion"/>
    <s v="Griffin Dunne"/>
    <s v="United States"/>
    <n v="4500000"/>
    <n v="10609321"/>
    <s v="The Geffen Company"/>
    <s v="97.0,"/>
  </r>
  <r>
    <x v="674"/>
    <s v="PG"/>
    <x v="2"/>
    <x v="5"/>
    <s v="May 24, 1985 (United States)"/>
    <x v="21"/>
    <x v="246"/>
    <s v="John Glen"/>
    <s v="Richard Maibaum"/>
    <s v="Roger Moore"/>
    <s v="United Kingdom"/>
    <n v="30000000"/>
    <n v="50327960"/>
    <s v="Eon Productions"/>
    <s v="131.0,"/>
  </r>
  <r>
    <x v="675"/>
    <s v="PG"/>
    <x v="3"/>
    <x v="5"/>
    <s v="May 31, 1985 (United States)"/>
    <x v="15"/>
    <x v="13"/>
    <s v="Michael Ritchie"/>
    <s v="Gregory McDonald"/>
    <s v="Chevy Chase"/>
    <s v="United States"/>
    <n v="8000000"/>
    <n v="59612888"/>
    <s v="Universal Pictures"/>
    <s v="98.0,"/>
  </r>
  <r>
    <x v="676"/>
    <s v="R"/>
    <x v="0"/>
    <x v="5"/>
    <s v="June 7, 1985 (United States)"/>
    <x v="54"/>
    <x v="67"/>
    <s v="James Bridges"/>
    <s v="Aaron Latham"/>
    <s v="John Travolta"/>
    <s v="United States"/>
    <n v="19000000"/>
    <n v="12918858"/>
    <s v="Columbia Pictures"/>
    <s v="115.0,"/>
  </r>
  <r>
    <x v="677"/>
    <s v="R"/>
    <x v="4"/>
    <x v="5"/>
    <s v="November 1, 1985 (United States)"/>
    <x v="30"/>
    <x v="148"/>
    <s v="Jack Sholder"/>
    <s v="David Chaskin"/>
    <s v="Robert Englund"/>
    <s v="United States"/>
    <n v="3000000"/>
    <n v="29999213"/>
    <s v="New Line Cinema"/>
    <s v="87.0,"/>
  </r>
  <r>
    <x v="678"/>
    <s v="PG"/>
    <x v="3"/>
    <x v="5"/>
    <s v="August 9, 1985 (United States)"/>
    <x v="21"/>
    <x v="30"/>
    <s v="Carl Reiner"/>
    <s v="Jeremy Stevens"/>
    <s v="John Candy"/>
    <s v="United States"/>
    <n v="0"/>
    <n v="24689703"/>
    <s v="Paramount Pictures"/>
    <s v="87.0,"/>
  </r>
  <r>
    <x v="679"/>
    <s v="R"/>
    <x v="2"/>
    <x v="5"/>
    <s v="June 21, 1985 (United States)"/>
    <x v="19"/>
    <x v="33"/>
    <s v="Tobe Hooper"/>
    <s v="Colin Wilson"/>
    <s v="Steve Railsback"/>
    <s v="United Kingdom"/>
    <n v="25000000"/>
    <n v="11603545"/>
    <s v="Golan-Globus Productions"/>
    <s v="101.0,"/>
  </r>
  <r>
    <x v="680"/>
    <s v="PG"/>
    <x v="1"/>
    <x v="5"/>
    <s v="August 9, 1985 (United States)"/>
    <x v="9"/>
    <x v="152"/>
    <s v="Tim Burton"/>
    <s v="Phil Hartman"/>
    <s v="Paul Reubens"/>
    <s v="United States"/>
    <n v="6000000"/>
    <n v="40940662"/>
    <s v="Warner Bros."/>
    <s v="91.0,"/>
  </r>
  <r>
    <x v="681"/>
    <s v="PG"/>
    <x v="5"/>
    <x v="5"/>
    <s v="December 20, 1985 (United States)"/>
    <x v="13"/>
    <x v="186"/>
    <s v="Sydney Pollack"/>
    <s v="Karen Blixen"/>
    <s v="Meryl Streep"/>
    <s v="United States"/>
    <n v="31000000"/>
    <n v="227514205"/>
    <s v="Mirage Enterprises"/>
    <s v="161.0,"/>
  </r>
  <r>
    <x v="682"/>
    <s v="Not Rated"/>
    <x v="4"/>
    <x v="5"/>
    <s v="July 19, 1985 (United States)"/>
    <x v="12"/>
    <x v="1"/>
    <s v="George A. Romero"/>
    <s v="George A. Romero"/>
    <s v="Lori Cardille"/>
    <s v="United States"/>
    <n v="3500000"/>
    <n v="5000000"/>
    <s v="United Film Distribution Company (UFDC)"/>
    <s v="101.0,"/>
  </r>
  <r>
    <x v="683"/>
    <s v="PG-13"/>
    <x v="3"/>
    <x v="5"/>
    <s v="April 26, 1985 (United States)"/>
    <x v="16"/>
    <x v="30"/>
    <s v="Lisa Gottlieb"/>
    <s v="Dennis Feldman"/>
    <s v="Joyce Hyser"/>
    <s v="United States"/>
    <n v="0"/>
    <n v="11528900"/>
    <s v="Columbia Pictures"/>
    <s v="100.0,"/>
  </r>
  <r>
    <x v="684"/>
    <s v="PG-13"/>
    <x v="1"/>
    <x v="5"/>
    <s v="July 26, 1985 (United States)"/>
    <x v="19"/>
    <x v="89"/>
    <s v="Amy Heckerling"/>
    <s v="John Hughes"/>
    <s v="Chevy Chase"/>
    <s v="United States"/>
    <n v="17000000"/>
    <n v="49364621"/>
    <s v="National Lampoon"/>
    <s v="95.0,"/>
  </r>
  <r>
    <x v="685"/>
    <s v="PG"/>
    <x v="1"/>
    <x v="5"/>
    <s v="December 6, 1985 (United States)"/>
    <x v="5"/>
    <x v="147"/>
    <s v="John Landis"/>
    <s v="Dan Aykroyd"/>
    <s v="Chevy Chase"/>
    <s v="United States"/>
    <n v="22000000"/>
    <n v="60088980"/>
    <s v="Warner Bros."/>
    <s v="102.0,"/>
  </r>
  <r>
    <x v="686"/>
    <s v="R"/>
    <x v="3"/>
    <x v="5"/>
    <s v="February 28, 1986 (United States)"/>
    <x v="19"/>
    <x v="33"/>
    <s v="Steve Miner"/>
    <s v="Fred Dekker"/>
    <s v="William Katt"/>
    <s v="United States"/>
    <n v="3000000"/>
    <n v="19444631"/>
    <s v="New World Pictures"/>
    <s v="93.0,"/>
  </r>
  <r>
    <x v="687"/>
    <s v="PG-13"/>
    <x v="3"/>
    <x v="5"/>
    <s v="March 29, 1985 (United States)"/>
    <x v="1"/>
    <x v="239"/>
    <s v="Jerry Paris"/>
    <s v="Neal Israel"/>
    <s v="Steve Guttenberg"/>
    <s v="United States"/>
    <n v="7600000"/>
    <n v="55600000"/>
    <s v="Warner Bros."/>
    <s v="87.0,"/>
  </r>
  <r>
    <x v="688"/>
    <s v="PG"/>
    <x v="10"/>
    <x v="5"/>
    <s v="July 24, 1985 (United States)"/>
    <x v="5"/>
    <x v="24"/>
    <s v="Ted Berman"/>
    <s v="Lloyd Alexander"/>
    <s v="Grant Bardsley"/>
    <s v="United States"/>
    <n v="44000000"/>
    <n v="21288692"/>
    <s v="Walt Disney Pictures"/>
    <s v="80.0,"/>
  </r>
  <r>
    <x v="689"/>
    <s v="R"/>
    <x v="4"/>
    <x v="5"/>
    <s v="March 22, 1985 (United States)"/>
    <x v="25"/>
    <x v="251"/>
    <s v="Danny Steinmann"/>
    <s v="Martin Kitrosser"/>
    <s v="Melanie Kinnaman"/>
    <s v="United States"/>
    <n v="2200000"/>
    <n v="21930418"/>
    <s v="Georgetown Productions Inc."/>
    <s v="92.0,"/>
  </r>
  <r>
    <x v="690"/>
    <s v="R"/>
    <x v="2"/>
    <x v="5"/>
    <s v="January 17, 1986 (United States)"/>
    <x v="13"/>
    <x v="101"/>
    <s v="Andrey Konchalovskiy"/>
    <s v="Djordje Milicevic"/>
    <s v="Jon Voight"/>
    <s v="United States"/>
    <n v="9000000"/>
    <n v="7683620"/>
    <s v="Golan-Globus Productions"/>
    <s v="111.0,"/>
  </r>
  <r>
    <x v="691"/>
    <s v="Unrated"/>
    <x v="3"/>
    <x v="5"/>
    <s v="October 18, 1985 (United States)"/>
    <x v="13"/>
    <x v="83"/>
    <s v="Stuart Gordon"/>
    <s v="H.P. Lovecraft"/>
    <s v="Jeffrey Combs"/>
    <s v="United States"/>
    <n v="900000"/>
    <n v="2023414"/>
    <s v="Empire Pictures"/>
    <s v="104.0,"/>
  </r>
  <r>
    <x v="692"/>
    <s v="PG"/>
    <x v="3"/>
    <x v="5"/>
    <s v="May 22, 1985 (United States)"/>
    <x v="16"/>
    <x v="248"/>
    <s v="Walter Hill"/>
    <s v="George Barr McCutcheon"/>
    <s v="Richard Pryor"/>
    <s v="United States"/>
    <n v="20000000"/>
    <n v="45833132"/>
    <s v="Universal Pictures"/>
    <s v="102.0,"/>
  </r>
  <r>
    <x v="693"/>
    <s v="PG-13"/>
    <x v="2"/>
    <x v="5"/>
    <s v="March 22, 1985 (United States)"/>
    <x v="15"/>
    <x v="38"/>
    <s v="Michael Schultz"/>
    <s v="Louis Venosta"/>
    <s v="Taimak"/>
    <s v="United States"/>
    <n v="10000000"/>
    <n v="25754284"/>
    <s v="Delphi III Productions"/>
    <s v="109.0,"/>
  </r>
  <r>
    <x v="694"/>
    <s v="PG-13"/>
    <x v="2"/>
    <x v="5"/>
    <s v="July 19, 1985 (United States)"/>
    <x v="14"/>
    <x v="299"/>
    <s v="Matthew Robbins"/>
    <s v="Mark Rosenthal"/>
    <s v="Helen Slater"/>
    <s v="United States"/>
    <n v="0"/>
    <n v="3099497"/>
    <s v="Gomillion Studios"/>
    <s v="96.0,"/>
  </r>
  <r>
    <x v="695"/>
    <s v="PG-13"/>
    <x v="3"/>
    <x v="5"/>
    <s v="April 12, 1985 (United States)"/>
    <x v="22"/>
    <x v="22"/>
    <s v="Susan Seidelman"/>
    <s v="Leora Barish"/>
    <s v="Rosanna Arquette"/>
    <s v="United States"/>
    <n v="4500000"/>
    <n v="27398584"/>
    <s v="Orion Pictures"/>
    <s v="104.0,"/>
  </r>
  <r>
    <x v="696"/>
    <s v="PG"/>
    <x v="3"/>
    <x v="5"/>
    <s v="April 12, 1985 (United States)"/>
    <x v="22"/>
    <x v="9"/>
    <s v="Alan Metter"/>
    <s v="Amy Spies"/>
    <s v="Biff Yeager"/>
    <s v="United States"/>
    <n v="0"/>
    <n v="6326051"/>
    <s v="New World Pictures"/>
    <s v="90.0,"/>
  </r>
  <r>
    <x v="697"/>
    <s v="R"/>
    <x v="0"/>
    <x v="5"/>
    <s v="February 15, 1985 (United States)"/>
    <x v="14"/>
    <x v="140"/>
    <s v="Harold Becker"/>
    <s v="Terry Davis"/>
    <s v="Matthew Modine"/>
    <s v="United States"/>
    <n v="0"/>
    <n v="12993175"/>
    <s v="Warner Bros."/>
    <s v="107.0,"/>
  </r>
  <r>
    <x v="698"/>
    <s v="R"/>
    <x v="0"/>
    <x v="5"/>
    <s v="October 4, 1985 (United States)"/>
    <x v="16"/>
    <x v="21"/>
    <s v="Richard Marquand"/>
    <s v="Joe Eszterhas"/>
    <s v="Jeff Bridges"/>
    <s v="United States"/>
    <n v="15000000"/>
    <n v="40491165"/>
    <s v="Columbia Pictures"/>
    <s v="108.0,"/>
  </r>
  <r>
    <x v="699"/>
    <s v="PG-13"/>
    <x v="2"/>
    <x v="5"/>
    <s v="December 20, 1985 (United States)"/>
    <x v="15"/>
    <x v="147"/>
    <s v="Wolfgang Petersen"/>
    <s v="Barry Longyear"/>
    <s v="Dennis Quaid"/>
    <s v="United States"/>
    <n v="40000000"/>
    <n v="12303411"/>
    <s v="Twentieth Century Fox"/>
    <s v="108.0,"/>
  </r>
  <r>
    <x v="700"/>
    <s v="R"/>
    <x v="2"/>
    <x v="5"/>
    <s v="January 11, 1985 (United States)"/>
    <x v="10"/>
    <x v="109"/>
    <s v="Fritz Kiersch"/>
    <s v="Jette Rinck"/>
    <s v="James Spader"/>
    <s v="United States"/>
    <n v="0"/>
    <n v="9369329"/>
    <s v="New World Pictures"/>
    <s v="112.0,"/>
  </r>
  <r>
    <x v="701"/>
    <s v="R"/>
    <x v="1"/>
    <x v="5"/>
    <s v="August 16, 1985 (United States)"/>
    <x v="30"/>
    <x v="28"/>
    <s v="Nicholas Meyer"/>
    <s v="Keith Critchlow"/>
    <s v="Tom Hanks"/>
    <s v="United States"/>
    <n v="0"/>
    <n v="19875740"/>
    <s v="HBO Pictures"/>
    <s v="107.0,"/>
  </r>
  <r>
    <x v="702"/>
    <s v="PG"/>
    <x v="2"/>
    <x v="5"/>
    <s v="December 11, 1985 (United States)"/>
    <x v="10"/>
    <x v="239"/>
    <s v="Lewis Teague"/>
    <s v="Mark Rosenthal"/>
    <s v="Michael Douglas"/>
    <s v="United States"/>
    <n v="25000000"/>
    <n v="96773200"/>
    <s v="SLM Production Group"/>
    <s v="106.0,"/>
  </r>
  <r>
    <x v="703"/>
    <s v="PG-13"/>
    <x v="3"/>
    <x v="5"/>
    <s v="November 15, 1985 (United States)"/>
    <x v="30"/>
    <x v="21"/>
    <s v="Howard Storm"/>
    <s v="Dimitri Villard"/>
    <s v="Lauren Hutton"/>
    <s v="United States"/>
    <n v="3200000"/>
    <n v="10000000"/>
    <s v="Night Life Inc."/>
    <s v="94.0,"/>
  </r>
  <r>
    <x v="704"/>
    <s v="R"/>
    <x v="3"/>
    <x v="5"/>
    <s v="May 3, 1985 (United States)"/>
    <x v="11"/>
    <x v="102"/>
    <s v="George Bowers"/>
    <s v="Gordon Mitchell"/>
    <s v="Rob Morrow"/>
    <s v="United States"/>
    <n v="0"/>
    <n v="331816"/>
    <s v="Delphi III Productions"/>
    <s v="82.0,"/>
  </r>
  <r>
    <x v="705"/>
    <s v="PG-13"/>
    <x v="2"/>
    <x v="5"/>
    <s v="December 14, 1985 (Hong Kong)"/>
    <x v="37"/>
    <x v="189"/>
    <s v="Jackie Chan"/>
    <s v="Jackie Chan"/>
    <s v="Jackie Chan"/>
    <s v="Hong Kong"/>
    <n v="0"/>
    <n v="113164"/>
    <s v="Golden Way Films Ltd."/>
    <s v="100.0,"/>
  </r>
  <r>
    <x v="706"/>
    <s v="R"/>
    <x v="2"/>
    <x v="5"/>
    <s v="February 22, 1985 (United States)"/>
    <x v="16"/>
    <x v="35"/>
    <s v="John Landis"/>
    <s v="Ron Koslow"/>
    <s v="Jeff Goldblum"/>
    <s v="United States"/>
    <n v="8000000"/>
    <n v="7562164"/>
    <s v="Universal Pictures"/>
    <s v="115.0,"/>
  </r>
  <r>
    <x v="707"/>
    <s v="PG-13"/>
    <x v="3"/>
    <x v="5"/>
    <s v="March 1, 1985 (United States)"/>
    <x v="9"/>
    <x v="20"/>
    <s v="Rob Reiner"/>
    <s v="Steve Bloom"/>
    <s v="John Cusack"/>
    <s v="United States"/>
    <n v="4500000"/>
    <n v="18135531"/>
    <s v="Embassy Pictures"/>
    <s v="95.0,"/>
  </r>
  <r>
    <x v="708"/>
    <s v="PG-13"/>
    <x v="0"/>
    <x v="5"/>
    <s v="December 6, 1985 (United States)"/>
    <x v="17"/>
    <x v="194"/>
    <s v="Taylor Hackford"/>
    <s v="James Goldman"/>
    <s v="Mikhail Baryshnikov"/>
    <s v="United States"/>
    <n v="20000000"/>
    <n v="42160849"/>
    <s v="Columbia Pictures"/>
    <s v="136.0,"/>
  </r>
  <r>
    <x v="709"/>
    <s v="R"/>
    <x v="3"/>
    <x v="5"/>
    <s v="February 8, 1985 (United States)"/>
    <x v="16"/>
    <x v="300"/>
    <s v="Mel Damski"/>
    <s v="Noel Black"/>
    <s v="Doug McKeon"/>
    <s v="United States"/>
    <n v="0"/>
    <n v="8692426"/>
    <s v="Twentieth Century Fox"/>
    <s v="97.0,"/>
  </r>
  <r>
    <x v="710"/>
    <s v="R"/>
    <x v="4"/>
    <x v="5"/>
    <s v="October 11, 1985 (United States)"/>
    <x v="5"/>
    <x v="151"/>
    <s v="Daniel Attias"/>
    <s v="Stephen King"/>
    <s v="Gary Busey"/>
    <s v="United States"/>
    <n v="7000000"/>
    <n v="12361866"/>
    <s v="Dino De Laurentiis Company"/>
    <s v="95.0,"/>
  </r>
  <r>
    <x v="711"/>
    <s v="R"/>
    <x v="0"/>
    <x v="5"/>
    <s v="July 26, 1985 (United States)"/>
    <x v="34"/>
    <x v="30"/>
    <s v="Hector Babenco"/>
    <s v="Manuel Puig"/>
    <s v="William Hurt"/>
    <s v="Brazil"/>
    <n v="0"/>
    <n v="17009654"/>
    <s v="HB Filmes"/>
    <s v="120.0,"/>
  </r>
  <r>
    <x v="712"/>
    <s v="R"/>
    <x v="3"/>
    <x v="5"/>
    <s v="April 4, 1986 (United States)"/>
    <x v="15"/>
    <x v="30"/>
    <s v="Stephen Frears"/>
    <s v="Hanif Kureishi"/>
    <s v="Saeed Jaffrey"/>
    <s v="United Kingdom"/>
    <n v="0"/>
    <n v="2455535"/>
    <s v="Working Title Films"/>
    <s v="97.0,"/>
  </r>
  <r>
    <x v="713"/>
    <s v="PG-13"/>
    <x v="1"/>
    <x v="5"/>
    <s v="December 4, 1985 (United States)"/>
    <x v="8"/>
    <x v="20"/>
    <s v="Barry Levinson"/>
    <s v="Arthur Conan Doyle"/>
    <s v="Nicholas Rowe"/>
    <s v="United States"/>
    <n v="18000000"/>
    <n v="19739575"/>
    <s v="Amblin Entertainment"/>
    <s v="109.0,"/>
  </r>
  <r>
    <x v="714"/>
    <s v="PG-13"/>
    <x v="0"/>
    <x v="5"/>
    <s v="November 15, 1985 (United States)"/>
    <x v="16"/>
    <x v="155"/>
    <s v="Joyce Chopra"/>
    <s v="Joyce Carol Oates"/>
    <s v="Treat Williams"/>
    <s v="United Kingdom"/>
    <n v="2400000"/>
    <n v="16785"/>
    <s v="American Playhouse"/>
    <s v="92.0,"/>
  </r>
  <r>
    <x v="715"/>
    <s v="R"/>
    <x v="3"/>
    <x v="5"/>
    <s v="March 22, 1985 (United States)"/>
    <x v="25"/>
    <x v="140"/>
    <s v="James Komack"/>
    <s v="Bob Clark"/>
    <s v="Dan Monahan"/>
    <s v="United States"/>
    <n v="9000000"/>
    <n v="20518905"/>
    <s v="Melvin Simon Productions"/>
    <s v="92.0,"/>
  </r>
  <r>
    <x v="716"/>
    <s v="R"/>
    <x v="2"/>
    <x v="5"/>
    <s v="August 16, 1985 (United States)"/>
    <x v="15"/>
    <x v="21"/>
    <s v="Michael Cimino"/>
    <s v="Robert Daley"/>
    <s v="Mickey Rourke"/>
    <s v="United States"/>
    <n v="24000000"/>
    <n v="18707466"/>
    <s v="Dino De Laurentiis Company"/>
    <s v="134.0,"/>
  </r>
  <r>
    <x v="717"/>
    <s v="R"/>
    <x v="3"/>
    <x v="5"/>
    <s v="June 14, 1985 (United States)"/>
    <x v="17"/>
    <x v="301"/>
    <s v="John Huston"/>
    <s v="Richard Condon"/>
    <s v="Jack Nicholson"/>
    <s v="United States"/>
    <n v="0"/>
    <n v="26657534"/>
    <s v="ABC Motion Pictures"/>
    <s v="130.0,"/>
  </r>
  <r>
    <x v="718"/>
    <s v="R"/>
    <x v="0"/>
    <x v="5"/>
    <s v="October 18, 1985 (United States)"/>
    <x v="8"/>
    <x v="151"/>
    <s v="Geoff Murphy"/>
    <s v="Craig Harrison"/>
    <s v="Bruno Lawrence"/>
    <s v="New Zealand"/>
    <n v="1000000"/>
    <n v="2123135"/>
    <s v="Cinepro"/>
    <s v="91.0,"/>
  </r>
  <r>
    <x v="719"/>
    <s v="Not Rated"/>
    <x v="3"/>
    <x v="5"/>
    <s v="September 1987 (United States)"/>
    <x v="45"/>
    <x v="27"/>
    <s v="Jûzô Itami"/>
    <s v="Jûzô Itami"/>
    <s v="Ken Watanabe"/>
    <s v="Japan"/>
    <n v="0"/>
    <n v="444213"/>
    <s v="Itami Productions"/>
    <s v="114.0,,"/>
  </r>
  <r>
    <x v="720"/>
    <s v="R"/>
    <x v="4"/>
    <x v="5"/>
    <s v="March 19, 1986 (France)"/>
    <x v="36"/>
    <x v="99"/>
    <s v="William Malone"/>
    <s v="William Malone"/>
    <s v="Stan Ivar"/>
    <s v="United States"/>
    <n v="750000"/>
    <m/>
    <s v="Trans World Entertainment (TWE)"/>
    <s v="97.0,"/>
  </r>
  <r>
    <x v="721"/>
    <s v="R"/>
    <x v="3"/>
    <x v="5"/>
    <s v="June 14, 1985 (United States)"/>
    <x v="14"/>
    <x v="252"/>
    <s v="David Greenwalt"/>
    <s v="Jim Kouf"/>
    <s v="C. Thomas Howell"/>
    <s v="United States"/>
    <n v="0"/>
    <n v="8622757"/>
    <s v="Orion Pictures"/>
    <s v="90.0,"/>
  </r>
  <r>
    <x v="722"/>
    <s v="PG"/>
    <x v="2"/>
    <x v="5"/>
    <s v="May 2, 1986 (United States)"/>
    <x v="46"/>
    <x v="29"/>
    <s v="Corey Yuen"/>
    <s v="See-Yuen Ng"/>
    <s v="Kurt McKinney"/>
    <s v="United States"/>
    <n v="0"/>
    <n v="4662137"/>
    <s v="Seasonal Film Corporation"/>
    <s v="85.0,"/>
  </r>
  <r>
    <x v="723"/>
    <s v="PG"/>
    <x v="8"/>
    <x v="5"/>
    <s v="June 14, 1985 (United States)"/>
    <x v="21"/>
    <x v="23"/>
    <s v="Simon Wincer"/>
    <s v="David Ambrose"/>
    <s v="Mary Beth Hurt"/>
    <s v="United Kingdom"/>
    <n v="0"/>
    <n v="7840873"/>
    <s v="Paramount Pictures"/>
    <s v="99.0,"/>
  </r>
  <r>
    <x v="724"/>
    <s v="R"/>
    <x v="5"/>
    <x v="5"/>
    <s v="September 20, 1985 (United States)"/>
    <x v="45"/>
    <x v="9"/>
    <s v="Paul Schrader"/>
    <s v="Paul Schrader"/>
    <s v="Ken Ogata"/>
    <s v="United States"/>
    <n v="5000000"/>
    <n v="569996"/>
    <s v="Zoetrope Studios"/>
    <s v="120.0,"/>
  </r>
  <r>
    <x v="725"/>
    <s v="PG-13"/>
    <x v="0"/>
    <x v="5"/>
    <s v="December 20, 1985 (United States)"/>
    <x v="19"/>
    <x v="149"/>
    <s v="Richard Attenborough"/>
    <s v="Arnold Schulman"/>
    <s v="Michael Douglas"/>
    <s v="United States"/>
    <n v="27000000"/>
    <n v="14202899"/>
    <s v="Embassy Pictures"/>
    <s v="113.0,"/>
  </r>
  <r>
    <x v="726"/>
    <s v="PG-13"/>
    <x v="3"/>
    <x v="5"/>
    <s v="April 12, 1985 (United States)"/>
    <x v="21"/>
    <x v="301"/>
    <s v="Lewis Teague"/>
    <s v="Stephen King"/>
    <s v="Drew Barrymore"/>
    <s v="United States"/>
    <n v="7000000"/>
    <n v="13086298"/>
    <s v="Dino De Laurentiis Company"/>
    <s v="94.0,"/>
  </r>
  <r>
    <x v="727"/>
    <s v="PG-13"/>
    <x v="3"/>
    <x v="5"/>
    <s v="January 31, 1986 (United States)"/>
    <x v="9"/>
    <x v="106"/>
    <s v="Martin Ritt"/>
    <s v="Max Schott"/>
    <s v="Sally Field"/>
    <s v="United States"/>
    <n v="13000000"/>
    <n v="30867525"/>
    <s v="Columbia Pictures"/>
    <s v="107.0,"/>
  </r>
  <r>
    <x v="728"/>
    <s v="R"/>
    <x v="3"/>
    <x v="5"/>
    <s v="February 8, 1985 (United States)"/>
    <x v="15"/>
    <x v="26"/>
    <s v="Michael Dinner"/>
    <s v="Charles Purpura"/>
    <s v="Donald Sutherland"/>
    <s v="United States"/>
    <n v="0"/>
    <n v="6070794"/>
    <s v="HBO Pictures"/>
    <s v="104.0,"/>
  </r>
  <r>
    <x v="729"/>
    <s v="PG-13"/>
    <x v="0"/>
    <x v="5"/>
    <s v="August 16, 1985 (United States)"/>
    <x v="16"/>
    <x v="37"/>
    <s v="John Badham"/>
    <s v="Steve Tesich"/>
    <s v="Kevin Costner"/>
    <s v="United States"/>
    <n v="0"/>
    <n v="1420355"/>
    <s v="WW Production"/>
    <s v="113.0,"/>
  </r>
  <r>
    <x v="730"/>
    <s v="PG"/>
    <x v="1"/>
    <x v="5"/>
    <s v="September 27, 1985 (United States)"/>
    <x v="9"/>
    <x v="106"/>
    <s v="Jeremy Kagan"/>
    <s v="Jeanne Rosenberg"/>
    <s v="Meredith Salenger"/>
    <s v="United States"/>
    <n v="0"/>
    <n v="9708373"/>
    <s v="Walt Disney Pictures"/>
    <s v="101.0,"/>
  </r>
  <r>
    <x v="731"/>
    <s v="R"/>
    <x v="3"/>
    <x v="5"/>
    <s v="March 1986 (United States)"/>
    <x v="16"/>
    <x v="57"/>
    <s v="Alan Rudolph"/>
    <s v="Alan Rudolph"/>
    <s v="Kris Kristofferson"/>
    <s v="United States"/>
    <n v="0"/>
    <n v="19632"/>
    <s v="Pfeiffer/Blocker Production"/>
    <s v="111.0,,"/>
  </r>
  <r>
    <x v="732"/>
    <s v="PG"/>
    <x v="3"/>
    <x v="5"/>
    <s v="January 25, 1985 (United States)"/>
    <x v="17"/>
    <x v="103"/>
    <s v="Kevin Reynolds"/>
    <s v="Kevin Reynolds"/>
    <s v="Kevin Costner"/>
    <s v="United States"/>
    <n v="7000000"/>
    <n v="91666"/>
    <s v="Warner Bros."/>
    <s v="91.0,"/>
  </r>
  <r>
    <x v="733"/>
    <s v="PG-13"/>
    <x v="2"/>
    <x v="5"/>
    <s v="May 3, 1985 (United States)"/>
    <x v="19"/>
    <x v="256"/>
    <s v="Jeff Kanew"/>
    <s v="Paul G. Hensler"/>
    <s v="Anthony Edwards"/>
    <s v="United States"/>
    <n v="0"/>
    <n v="10806919"/>
    <s v="Universal Pictures"/>
    <s v="101.0,"/>
  </r>
  <r>
    <x v="734"/>
    <s v="R"/>
    <x v="2"/>
    <x v="5"/>
    <s v="November 1, 1985 (United States)"/>
    <x v="23"/>
    <x v="21"/>
    <s v="Michael Winner"/>
    <s v="Don Jakoby"/>
    <s v="Charles Bronson"/>
    <s v="United States"/>
    <n v="9000000"/>
    <n v="16116878"/>
    <s v="The Cannon Group"/>
    <s v="92.0,"/>
  </r>
  <r>
    <x v="735"/>
    <s v="PG-13"/>
    <x v="2"/>
    <x v="5"/>
    <s v="November 22, 1985 (United States)"/>
    <x v="33"/>
    <x v="38"/>
    <s v="J. Lee Thompson"/>
    <s v="H. Rider Haggard"/>
    <s v="Richard Chamberlain"/>
    <s v="United States"/>
    <n v="12500000"/>
    <n v="15057465"/>
    <s v="The Cannon Group"/>
    <s v="100.0,"/>
  </r>
  <r>
    <x v="736"/>
    <s v="R"/>
    <x v="2"/>
    <x v="5"/>
    <s v="August 30, 1985 (United States)"/>
    <x v="30"/>
    <x v="21"/>
    <s v="Sam Firstenberg"/>
    <s v="Paul De Mielche"/>
    <s v="Michael Dudikoff"/>
    <s v="United States"/>
    <n v="1000000"/>
    <n v="10499694"/>
    <s v="The Cannon Group"/>
    <s v="95.0,"/>
  </r>
  <r>
    <x v="737"/>
    <s v="R"/>
    <x v="2"/>
    <x v="5"/>
    <s v="July 3, 1985 (United States)"/>
    <x v="15"/>
    <x v="302"/>
    <s v="John Boorman"/>
    <s v="Rospo Pallenberg"/>
    <s v="Powers Boothe"/>
    <s v="United Kingdom"/>
    <n v="0"/>
    <n v="24468550"/>
    <s v="Christel Films"/>
    <s v="114.0,"/>
  </r>
  <r>
    <x v="738"/>
    <s v="R"/>
    <x v="2"/>
    <x v="5"/>
    <s v="October 18, 1985 (United States)"/>
    <x v="46"/>
    <x v="42"/>
    <s v="John Frankenheimer"/>
    <s v="Robert Ludlum"/>
    <s v="Michael Caine"/>
    <s v="United Kingdom"/>
    <n v="0"/>
    <n v="393825"/>
    <s v="Edie &amp; Ely Landau Inc."/>
    <s v="112.0,"/>
  </r>
  <r>
    <x v="739"/>
    <s v="R"/>
    <x v="5"/>
    <x v="5"/>
    <s v="February 8, 1985 (United States)"/>
    <x v="8"/>
    <x v="35"/>
    <s v="John Schlesinger"/>
    <s v="Robert Lindsey"/>
    <s v="Timothy Hutton"/>
    <s v="United Kingdom"/>
    <n v="12000000"/>
    <n v="17130087"/>
    <s v="Hemdale"/>
    <s v="131.0,"/>
  </r>
  <r>
    <x v="740"/>
    <s v="PG"/>
    <x v="3"/>
    <x v="5"/>
    <s v="November 8, 1985 (United States)"/>
    <x v="18"/>
    <x v="194"/>
    <s v="Rudy De Luca"/>
    <s v="Rudy De Luca"/>
    <s v="Jeff Goldblum"/>
    <s v="Yugoslavia"/>
    <n v="3000000"/>
    <n v="7196872"/>
    <s v="Balcor Film Investors"/>
    <s v="93.0,"/>
  </r>
  <r>
    <x v="741"/>
    <s v="R"/>
    <x v="0"/>
    <x v="5"/>
    <s v="March 7, 1986 (United States)"/>
    <x v="9"/>
    <x v="202"/>
    <s v="Donna Deitch"/>
    <s v="Jane Rule"/>
    <s v="Helen Shaver"/>
    <s v="United States"/>
    <n v="1250000"/>
    <n v="2492088"/>
    <s v="Desert Hearts Productions"/>
    <s v="91.0,"/>
  </r>
  <r>
    <x v="742"/>
    <s v="PG-13"/>
    <x v="3"/>
    <x v="5"/>
    <s v="July 26, 1985 (United States)"/>
    <x v="21"/>
    <x v="196"/>
    <s v="Cary Medoway"/>
    <s v="Cary Medoway"/>
    <s v="Lewis Smith"/>
    <s v="United States"/>
    <n v="0"/>
    <n v="3852271"/>
    <s v="Engelberg-Sumner-Cheikes"/>
    <s v="90.0,"/>
  </r>
  <r>
    <x v="743"/>
    <s v="PG"/>
    <x v="3"/>
    <x v="5"/>
    <s v="April 19, 1985 (United States)"/>
    <x v="3"/>
    <x v="293"/>
    <s v="Woody Allen"/>
    <s v="Woody Allen"/>
    <s v="Mia Farrow"/>
    <s v="United States"/>
    <n v="15000000"/>
    <n v="10631333"/>
    <s v="Jack Rollins &amp; Charles H. Joffe Productions"/>
    <s v="82.0,"/>
  </r>
  <r>
    <x v="744"/>
    <s v="PG"/>
    <x v="3"/>
    <x v="5"/>
    <s v="July 19, 1985 (United States)"/>
    <x v="46"/>
    <x v="30"/>
    <s v="Stan Dragoti"/>
    <s v="Francis Veber"/>
    <s v="Tom Hanks"/>
    <s v="United States"/>
    <n v="16000000"/>
    <n v="8645411"/>
    <s v="Twentieth Century Fox"/>
    <s v="92.0,"/>
  </r>
  <r>
    <x v="745"/>
    <s v="Unrated"/>
    <x v="0"/>
    <x v="5"/>
    <s v="May 1, 1987 (United States)"/>
    <x v="37"/>
    <x v="97"/>
    <s v="Lasse Hallström"/>
    <s v="Reidar Jönsson"/>
    <s v="Anton Glanzelius"/>
    <s v="Sweden"/>
    <n v="0"/>
    <n v="8349284"/>
    <s v="Svensk Filmindustri (SF)"/>
    <s v="101.0,"/>
  </r>
  <r>
    <x v="746"/>
    <s v="PG"/>
    <x v="2"/>
    <x v="5"/>
    <s v="August 9, 1985 (United States)"/>
    <x v="22"/>
    <x v="202"/>
    <s v="Jonathan R. Betuel"/>
    <s v="Jonathan R. Betuel"/>
    <s v="John Stockwell"/>
    <s v="United States"/>
    <n v="0"/>
    <n v="4122748"/>
    <s v="Touchstone Pictures"/>
    <s v="94.0,"/>
  </r>
  <r>
    <x v="747"/>
    <s v="PG-13"/>
    <x v="3"/>
    <x v="5"/>
    <s v="May 9, 1985 (United States)"/>
    <x v="10"/>
    <x v="56"/>
    <s v="Linda Feferman"/>
    <s v="Jane Bernstein"/>
    <s v="Jennifer Connelly"/>
    <s v="United States"/>
    <n v="0"/>
    <m/>
    <s v="Fifteen"/>
    <s v="88.0,"/>
  </r>
  <r>
    <x v="748"/>
    <s v="R"/>
    <x v="3"/>
    <x v="5"/>
    <s v="April 12, 1985 (United States)"/>
    <x v="11"/>
    <x v="155"/>
    <s v="James Frawley"/>
    <s v="Lindsay Harrison"/>
    <s v="Stephen Geoffreys"/>
    <s v="United States"/>
    <n v="0"/>
    <n v="3333306"/>
    <s v="New World Pictures"/>
    <s v="94.0,"/>
  </r>
  <r>
    <x v="749"/>
    <s v="R"/>
    <x v="6"/>
    <x v="5"/>
    <s v="January 18, 1985 (United States)"/>
    <x v="10"/>
    <x v="46"/>
    <s v="Sean S. Cunningham"/>
    <s v="Stephen Gyllenhaal"/>
    <s v="Shannon Presby"/>
    <s v="United States"/>
    <n v="0"/>
    <n v="199108"/>
    <s v="Columbia Pictures"/>
    <s v="110.0,"/>
  </r>
  <r>
    <x v="750"/>
    <s v="R"/>
    <x v="3"/>
    <x v="5"/>
    <s v="November 14, 1985 (West Germany)"/>
    <x v="32"/>
    <x v="53"/>
    <s v="Herb Freed"/>
    <s v="Ben Zelig"/>
    <s v="Betsy Russell"/>
    <s v="United States"/>
    <n v="0"/>
    <n v="14100000"/>
    <s v="Marimark Productions"/>
    <s v="91.0,"/>
  </r>
  <r>
    <x v="751"/>
    <s v="R"/>
    <x v="2"/>
    <x v="5"/>
    <s v="September 27, 1985 (United States)"/>
    <x v="30"/>
    <x v="299"/>
    <s v="Joseph Zito"/>
    <s v="James Bruner"/>
    <s v="Chuck Norris"/>
    <s v="United States"/>
    <n v="10000000"/>
    <n v="17536256"/>
    <s v="Cannon Films"/>
    <s v="107.0,"/>
  </r>
  <r>
    <x v="752"/>
    <s v="PG"/>
    <x v="1"/>
    <x v="5"/>
    <s v="December 25, 1985 (United States)"/>
    <x v="11"/>
    <x v="150"/>
    <s v="Hugh Hudson"/>
    <s v="Robert Dillon"/>
    <s v="Al Pacino"/>
    <s v="United Kingdom"/>
    <n v="28000000"/>
    <n v="358574"/>
    <s v="Goldcrest Films International"/>
    <s v="126.0,"/>
  </r>
  <r>
    <x v="753"/>
    <s v="R"/>
    <x v="3"/>
    <x v="5"/>
    <s v="February 8, 1985 (United States)"/>
    <x v="9"/>
    <x v="145"/>
    <s v="Albert Brooks"/>
    <s v="Albert Brooks"/>
    <s v="Albert Brooks"/>
    <s v="United States"/>
    <n v="0"/>
    <n v="10179000"/>
    <s v="The Geffen Company"/>
    <s v="91.0,"/>
  </r>
  <r>
    <x v="754"/>
    <s v="R"/>
    <x v="14"/>
    <x v="5"/>
    <s v="November 6, 1985 (United States)"/>
    <x v="14"/>
    <x v="21"/>
    <s v="Luc Besson"/>
    <s v="Luc Besson"/>
    <s v="Christopher Lambert"/>
    <s v="France"/>
    <n v="0"/>
    <n v="390659"/>
    <s v="Les Films du Loup"/>
    <s v="104.0,"/>
  </r>
  <r>
    <x v="755"/>
    <s v="PG-13"/>
    <x v="3"/>
    <x v="5"/>
    <s v="April 19, 1985 (United States)"/>
    <x v="46"/>
    <x v="161"/>
    <s v="Neal Israel"/>
    <s v="Neal Israel"/>
    <s v="John Murray"/>
    <s v="United States"/>
    <n v="0"/>
    <n v="10627754"/>
    <s v="SLM Production Group"/>
    <s v="90.0,"/>
  </r>
  <r>
    <x v="756"/>
    <s v="R"/>
    <x v="4"/>
    <x v="5"/>
    <s v="March 7, 1986 (United States)"/>
    <x v="11"/>
    <x v="36"/>
    <s v="John McTiernan"/>
    <s v="John McTiernan"/>
    <s v="Lesley-Anne Down"/>
    <s v="United States"/>
    <n v="0"/>
    <n v="2278264"/>
    <s v="Cinema VII"/>
    <s v="91.0,"/>
  </r>
  <r>
    <x v="757"/>
    <s v="R"/>
    <x v="0"/>
    <x v="5"/>
    <s v="May 14, 1986 (France)"/>
    <x v="10"/>
    <x v="48"/>
    <s v="Robert Altman"/>
    <s v="Sam Shepard"/>
    <s v="Sam Shepard"/>
    <s v="United States"/>
    <n v="0"/>
    <n v="836156"/>
    <s v="Cinema '84"/>
    <s v="106.0,"/>
  </r>
  <r>
    <x v="758"/>
    <s v="PG"/>
    <x v="1"/>
    <x v="5"/>
    <s v="March 22, 1985 (United States)"/>
    <x v="27"/>
    <x v="42"/>
    <s v="Bill Norton"/>
    <s v="Clifford Green"/>
    <s v="William Katt"/>
    <s v="United States"/>
    <n v="0"/>
    <n v="14972297"/>
    <s v="Silver Screen Partners II"/>
    <s v="95.0,"/>
  </r>
  <r>
    <x v="759"/>
    <s v="R"/>
    <x v="2"/>
    <x v="5"/>
    <s v="May 3, 1985 (United States)"/>
    <x v="10"/>
    <x v="98"/>
    <s v="Andrew Davis"/>
    <s v="Michael Butler"/>
    <s v="Chuck Norris"/>
    <s v="United States"/>
    <n v="7000000"/>
    <n v="20345361"/>
    <s v="Orion Pictures"/>
    <s v="101.0,"/>
  </r>
  <r>
    <x v="760"/>
    <s v="PG-13"/>
    <x v="3"/>
    <x v="5"/>
    <s v="April 25, 1986 (United States)"/>
    <x v="46"/>
    <x v="50"/>
    <s v="Sam Raimi"/>
    <s v="Ethan Coen"/>
    <s v="Louise Lasser"/>
    <s v="United States"/>
    <n v="3000000"/>
    <n v="5101"/>
    <s v="Columbia Pictures"/>
    <s v="83.0,"/>
  </r>
  <r>
    <x v="761"/>
    <s v="R"/>
    <x v="2"/>
    <x v="5"/>
    <s v="May 3, 1985 (United States)"/>
    <x v="44"/>
    <x v="41"/>
    <s v="Robert Clouse"/>
    <s v="Charles Robert Carner"/>
    <s v="Kurt Thomas"/>
    <s v="United States"/>
    <n v="0"/>
    <n v="5730596"/>
    <s v="Metro-Goldwyn-Mayer (MGM)"/>
    <s v="90.0,"/>
  </r>
  <r>
    <x v="762"/>
    <s v="PG-13"/>
    <x v="5"/>
    <x v="5"/>
    <s v="October 11, 1985 (United States)"/>
    <x v="12"/>
    <x v="109"/>
    <s v="Karel Reisz"/>
    <s v="Robert Getchell"/>
    <s v="Jessica Lange"/>
    <s v="United States"/>
    <n v="0"/>
    <n v="9085049"/>
    <s v="HBO Pictures"/>
    <s v="115.0,"/>
  </r>
  <r>
    <x v="763"/>
    <s v="PG-13"/>
    <x v="3"/>
    <x v="5"/>
    <s v="March 29, 1985 (United States)"/>
    <x v="54"/>
    <x v="63"/>
    <s v="Hal Ashby"/>
    <s v="Neil Simon"/>
    <s v="Michael O'Keefe"/>
    <s v="United States"/>
    <n v="0"/>
    <n v="1878561"/>
    <s v="Rastar Films"/>
    <s v="105.0,"/>
  </r>
  <r>
    <x v="764"/>
    <s v="R"/>
    <x v="2"/>
    <x v="5"/>
    <s v="January 11, 1985 (United States)"/>
    <x v="25"/>
    <x v="53"/>
    <s v="Robert Vincent O'Neil"/>
    <s v="Robert Vincent O'Neil"/>
    <s v="Betsy Russell"/>
    <s v="United States"/>
    <n v="0"/>
    <n v="5622787"/>
    <s v="Avenging Venture"/>
    <s v="93.0,"/>
  </r>
  <r>
    <x v="765"/>
    <s v="PG"/>
    <x v="1"/>
    <x v="5"/>
    <s v="November 27, 1985 (United States)"/>
    <x v="21"/>
    <x v="23"/>
    <s v="Jeannot Szwarc"/>
    <s v="David Newman"/>
    <s v="Dudley Moore"/>
    <s v="United Kingdom"/>
    <n v="50000000"/>
    <n v="23717291"/>
    <s v="GGG"/>
    <s v="107.0,"/>
  </r>
  <r>
    <x v="766"/>
    <s v="R"/>
    <x v="6"/>
    <x v="5"/>
    <s v="November 8, 1985 (United States)"/>
    <x v="19"/>
    <x v="155"/>
    <s v="Christopher Cain"/>
    <s v="S.E. Hinton"/>
    <s v="Emilio Estevez"/>
    <s v="United States"/>
    <n v="0"/>
    <n v="8630068"/>
    <s v="Media Ventures"/>
    <s v="102.0,"/>
  </r>
  <r>
    <x v="767"/>
    <s v="PG-13"/>
    <x v="0"/>
    <x v="5"/>
    <s v="September 27, 1985 (United States)"/>
    <x v="14"/>
    <x v="194"/>
    <s v="Norman Jewison"/>
    <s v="John Pielmeier"/>
    <s v="Jane Fonda"/>
    <s v="United States"/>
    <n v="10000000"/>
    <n v="25627836"/>
    <s v="Columbia Pictures"/>
    <s v="98.0,"/>
  </r>
  <r>
    <x v="768"/>
    <s v="PG"/>
    <x v="3"/>
    <x v="5"/>
    <s v="May 10, 1985 (United States)"/>
    <x v="16"/>
    <x v="68"/>
    <s v="Hugh Wilson"/>
    <s v="Hugh Wilson"/>
    <s v="Tom Berenger"/>
    <s v="United States"/>
    <n v="0"/>
    <n v="6090497"/>
    <s v="Paramount Pictures"/>
    <s v="88.0,"/>
  </r>
  <r>
    <x v="769"/>
    <s v="G"/>
    <x v="10"/>
    <x v="5"/>
    <s v="July 26, 1985 (United States)"/>
    <x v="34"/>
    <x v="116"/>
    <s v="Will Vinton"/>
    <s v="Susan Shadburne"/>
    <s v="James Whitmore"/>
    <s v="United States"/>
    <n v="0"/>
    <n v="849915"/>
    <s v="Atlantic"/>
    <s v="86.0,"/>
  </r>
  <r>
    <x v="770"/>
    <s v="R"/>
    <x v="2"/>
    <x v="5"/>
    <s v="April 26, 1985 (United States)"/>
    <x v="46"/>
    <x v="51"/>
    <s v="Burt Reynolds"/>
    <s v="Elmore Leonard"/>
    <s v="Burt Reynolds"/>
    <s v="United States"/>
    <n v="22000000"/>
    <n v="8489518"/>
    <s v="Universal Pictures"/>
    <s v="109.0,"/>
  </r>
  <r>
    <x v="771"/>
    <s v="PG-13"/>
    <x v="7"/>
    <x v="5"/>
    <s v="August 16, 1985 (United States)"/>
    <x v="11"/>
    <x v="46"/>
    <s v="Franc Roddam"/>
    <s v="Lloyd Fonvielle"/>
    <s v="Sting"/>
    <s v="United Kingdom"/>
    <n v="13000000"/>
    <n v="3558669"/>
    <s v="Colgems Productions Ltd."/>
    <s v="118.0,"/>
  </r>
  <r>
    <x v="772"/>
    <s v="PG-13"/>
    <x v="3"/>
    <x v="5"/>
    <s v="September 20, 1985 (United States)"/>
    <x v="54"/>
    <x v="57"/>
    <s v="Mike Hodges"/>
    <s v="Griff Rhys Jones"/>
    <s v="Mel Smith"/>
    <s v="United Kingdom"/>
    <n v="0"/>
    <n v="441137"/>
    <s v="Calendar Productions"/>
    <s v="90.0,"/>
  </r>
  <r>
    <x v="773"/>
    <s v="PG"/>
    <x v="2"/>
    <x v="5"/>
    <s v="August 23, 1985 (United States)"/>
    <x v="19"/>
    <x v="159"/>
    <s v="Directors"/>
    <s v="Reuben Bercovitch"/>
    <s v="Raymond Burr"/>
    <s v="Japan"/>
    <n v="2000000"/>
    <n v="4116395"/>
    <s v="Toho Company"/>
    <s v="87.0,"/>
  </r>
  <r>
    <x v="774"/>
    <s v="R"/>
    <x v="0"/>
    <x v="5"/>
    <s v="September 20, 1985 (United States)"/>
    <x v="22"/>
    <x v="54"/>
    <s v="Fred Schepisi"/>
    <s v="David Hare"/>
    <s v="Meryl Streep"/>
    <s v="United Kingdom"/>
    <n v="10000000"/>
    <n v="6148000"/>
    <s v="Pressman Productions"/>
    <s v="121.0,"/>
  </r>
  <r>
    <x v="775"/>
    <s v="PG-13"/>
    <x v="1"/>
    <x v="5"/>
    <s v="March 29, 1985 (United States)"/>
    <x v="11"/>
    <x v="68"/>
    <s v="Bruce Beresford"/>
    <s v="Andrew Birkin"/>
    <s v="Richard Gere"/>
    <s v="United Kingdom"/>
    <n v="22000000"/>
    <n v="5111099"/>
    <s v="Barclays Mercantile Industrial Finance"/>
    <s v="114.0,"/>
  </r>
  <r>
    <x v="776"/>
    <s v="PG"/>
    <x v="0"/>
    <x v="5"/>
    <s v="January 24, 1986 (United States)"/>
    <x v="24"/>
    <x v="34"/>
    <s v="Peter Masterson"/>
    <s v="Horton Foote"/>
    <s v="Geraldine Page"/>
    <s v="United States"/>
    <n v="0"/>
    <n v="7491903"/>
    <s v="Bountiful Film Partners"/>
    <s v="108.0,"/>
  </r>
  <r>
    <x v="777"/>
    <s v="R"/>
    <x v="2"/>
    <x v="5"/>
    <s v="March 1, 1985 (United States)"/>
    <x v="11"/>
    <x v="102"/>
    <s v="Lance Hool"/>
    <s v="Steve Bing"/>
    <s v="Chuck Norris"/>
    <s v="United States"/>
    <n v="2410000"/>
    <n v="10755447"/>
    <s v="The Cannon Group"/>
    <s v="100.0,"/>
  </r>
  <r>
    <x v="778"/>
    <s v="R"/>
    <x v="2"/>
    <x v="5"/>
    <s v="August 23, 1985 (United States)"/>
    <x v="46"/>
    <x v="90"/>
    <s v="James Glickenhaus"/>
    <s v="James Glickenhaus"/>
    <s v="Jackie Chan"/>
    <s v="Hong Kong"/>
    <n v="5000000"/>
    <n v="981817"/>
    <s v="Eurasia Investments"/>
    <s v="91.0,"/>
  </r>
  <r>
    <x v="779"/>
    <s v="R"/>
    <x v="6"/>
    <x v="5"/>
    <s v="February 15, 1985 (United States)"/>
    <x v="10"/>
    <x v="161"/>
    <s v="Phillip Borsos"/>
    <s v="John Katzenbach"/>
    <s v="Kurt Russell"/>
    <s v="United States"/>
    <n v="7000000"/>
    <n v="4349446"/>
    <s v="David Foster Productions"/>
    <s v="103.0,"/>
  </r>
  <r>
    <x v="780"/>
    <s v="PG-13"/>
    <x v="3"/>
    <x v="5"/>
    <s v="February 15, 1985 (United States)"/>
    <x v="22"/>
    <x v="44"/>
    <s v="Bob Clark"/>
    <s v="James Gregory Kingston"/>
    <s v="Timothy Hutton"/>
    <s v="United States"/>
    <n v="0"/>
    <n v="3594997"/>
    <s v="Interscope Communications"/>
    <s v="102.0,"/>
  </r>
  <r>
    <x v="781"/>
    <s v="Not Rated"/>
    <x v="0"/>
    <x v="5"/>
    <s v="November 8, 1985 (United States)"/>
    <x v="40"/>
    <x v="303"/>
    <s v="Luis Puenzo"/>
    <s v="Aída Bortnik"/>
    <s v="Norma Aleandro"/>
    <s v="Argentina"/>
    <n v="0"/>
    <n v="69832"/>
    <s v="Historias Cinematograficas Cinemania"/>
    <s v="112.0,"/>
  </r>
  <r>
    <x v="782"/>
    <s v="R"/>
    <x v="3"/>
    <x v="5"/>
    <s v="October 25, 1985 (United States)"/>
    <x v="16"/>
    <x v="46"/>
    <s v="Michael Schultz"/>
    <s v="Ralph Farquhar"/>
    <s v="Sheila E."/>
    <s v="United States"/>
    <n v="3000000"/>
    <n v="11052713"/>
    <s v="Crystalite Productions"/>
    <s v="97.0,"/>
  </r>
  <r>
    <x v="783"/>
    <s v="G"/>
    <x v="10"/>
    <x v="5"/>
    <s v="March 22, 1985 (United States)"/>
    <x v="4"/>
    <x v="47"/>
    <s v="Directors"/>
    <s v="Larry DiTillio"/>
    <s v="John Erwin"/>
    <s v="United States"/>
    <n v="2000000"/>
    <n v="7660857"/>
    <s v="Filmation Associates"/>
    <s v="100.0,"/>
  </r>
  <r>
    <x v="784"/>
    <s v="R"/>
    <x v="0"/>
    <x v="5"/>
    <s v="August 23, 1985 (United States)"/>
    <x v="10"/>
    <x v="157"/>
    <s v="Hal Barwood"/>
    <s v="Hal Barwood"/>
    <s v="Sam Waterston"/>
    <s v="United States"/>
    <n v="0"/>
    <n v="1918117"/>
    <s v="SLM Production Group"/>
    <s v="99.0,"/>
  </r>
  <r>
    <x v="785"/>
    <s v="R"/>
    <x v="3"/>
    <x v="5"/>
    <s v="September 20, 1985 (United States)"/>
    <x v="19"/>
    <x v="156"/>
    <s v="Ivan Passer"/>
    <s v="Jeremy Leven"/>
    <s v="Peter O'Toole"/>
    <s v="United States"/>
    <n v="0"/>
    <n v="5349607"/>
    <s v="Kings Road Entertainment"/>
    <s v="107.0,"/>
  </r>
  <r>
    <x v="786"/>
    <s v="Not Rated"/>
    <x v="0"/>
    <x v="5"/>
    <s v="1985 (Taiwan)"/>
    <x v="3"/>
    <x v="139"/>
    <s v="Edward Yang"/>
    <s v="T'ien-wen Chu"/>
    <s v="Chin Tsai"/>
    <s v="Taiwan"/>
    <n v="0"/>
    <n v="35336"/>
    <s v="Evergreen Film Company"/>
    <s v="119.0,,"/>
  </r>
  <r>
    <x v="787"/>
    <s v="R"/>
    <x v="0"/>
    <x v="5"/>
    <s v="October 11, 1985 (United States)"/>
    <x v="40"/>
    <x v="39"/>
    <s v="Emir Kusturica"/>
    <s v="Abdulah Sidran"/>
    <s v="Moreno D'E Bartolli"/>
    <s v="Yugoslavia"/>
    <n v="0"/>
    <n v="34751"/>
    <s v="Centar Film"/>
    <s v="136.0,"/>
  </r>
  <r>
    <x v="788"/>
    <s v="PG"/>
    <x v="1"/>
    <x v="5"/>
    <s v="March 15, 1985 (United States)"/>
    <x v="30"/>
    <x v="123"/>
    <s v="George Miller"/>
    <s v="Ernest K. Gann"/>
    <s v="Christopher Reeve"/>
    <s v="United States"/>
    <n v="0"/>
    <n v="1304192"/>
    <s v="United Artists"/>
    <s v="96.0,"/>
  </r>
  <r>
    <x v="789"/>
    <s v="PG"/>
    <x v="10"/>
    <x v="5"/>
    <s v="November 22, 1985 (United States)"/>
    <x v="16"/>
    <x v="68"/>
    <s v="Steven Hahn"/>
    <s v="Jeffrey Scott"/>
    <s v="Joe Colligan"/>
    <s v="South Korea"/>
    <n v="15000000"/>
    <n v="3360800"/>
    <s v="Young Sung Production Co."/>
    <s v="100.0,"/>
  </r>
  <r>
    <x v="790"/>
    <s v="PG"/>
    <x v="3"/>
    <x v="5"/>
    <s v="September 27, 1985 (United States)"/>
    <x v="20"/>
    <x v="304"/>
    <s v="Paul Aaron"/>
    <s v="Jack Finney"/>
    <s v="Glenn Close"/>
    <s v="United States"/>
    <n v="0"/>
    <n v="2564278"/>
    <s v="Aurora"/>
    <s v="98.0,"/>
  </r>
  <r>
    <x v="791"/>
    <s v="R"/>
    <x v="2"/>
    <x v="5"/>
    <s v="March 15, 1985 (United States)"/>
    <x v="54"/>
    <x v="57"/>
    <s v="Paul Donovan"/>
    <s v="Paul Donovan"/>
    <s v="Lenore Zann"/>
    <s v="Canada"/>
    <n v="0"/>
    <n v="1057064"/>
    <s v="New World Pictures"/>
    <s v="88.0,"/>
  </r>
  <r>
    <x v="792"/>
    <s v="G"/>
    <x v="10"/>
    <x v="5"/>
    <s v="March 29, 1985 (United States)"/>
    <x v="46"/>
    <x v="49"/>
    <s v="Arna Selznick"/>
    <s v="Peter Sauder"/>
    <s v="Georgia Engel"/>
    <s v="Canada"/>
    <n v="2000000"/>
    <n v="22934622"/>
    <s v="Nelvana"/>
    <s v="77.0,"/>
  </r>
  <r>
    <x v="793"/>
    <s v="PG"/>
    <x v="0"/>
    <x v="5"/>
    <s v="March 15, 1985 (United States)"/>
    <x v="5"/>
    <x v="305"/>
    <s v="Tim Hunter"/>
    <s v="Carol Sobieski"/>
    <s v="Richard Farnsworth"/>
    <s v="United States"/>
    <n v="0"/>
    <n v="385687"/>
    <s v="Columbia Pictures"/>
    <s v="104.0,"/>
  </r>
  <r>
    <x v="794"/>
    <s v="R"/>
    <x v="2"/>
    <x v="5"/>
    <s v="September 19, 1986 (United States)"/>
    <x v="41"/>
    <x v="113"/>
    <s v="Albert Pyun"/>
    <s v="Albert Pyun"/>
    <s v="John Stockwell"/>
    <s v="Mexico"/>
    <n v="0"/>
    <n v="220038"/>
    <s v="ITM Productions"/>
    <s v="98.0,"/>
  </r>
  <r>
    <x v="795"/>
    <s v="R"/>
    <x v="0"/>
    <x v="5"/>
    <s v="November 8, 1985 (United States)"/>
    <x v="16"/>
    <x v="63"/>
    <s v="Bud Yorkin"/>
    <s v="Colin Welland"/>
    <s v="Gene Hackman"/>
    <s v="United States"/>
    <n v="8000000"/>
    <n v="8402424"/>
    <s v="Bud Yorkin Productions"/>
    <s v="111.0,"/>
  </r>
  <r>
    <x v="796"/>
    <s v="R"/>
    <x v="5"/>
    <x v="5"/>
    <s v="August 9, 1985 (United States)"/>
    <x v="17"/>
    <x v="139"/>
    <s v="Mike Newell"/>
    <s v="Shelagh Delaney"/>
    <s v="Miranda Richardson"/>
    <s v="United Kingdom"/>
    <n v="0"/>
    <n v="2174622"/>
    <s v="Goldcrest Films International"/>
    <s v="96.0,"/>
  </r>
  <r>
    <x v="797"/>
    <s v="PG-13"/>
    <x v="1"/>
    <x v="5"/>
    <s v="April 18, 1986 (United States)"/>
    <x v="10"/>
    <x v="157"/>
    <s v="Dick Clement"/>
    <s v="Dick Clement"/>
    <s v="Michael Caine"/>
    <s v="United Kingdom"/>
    <n v="0"/>
    <n v="1256862"/>
    <s v="HandMade Films"/>
    <s v="115.0,"/>
  </r>
  <r>
    <x v="798"/>
    <s v="G"/>
    <x v="8"/>
    <x v="5"/>
    <s v="November 22, 1985 (United States)"/>
    <x v="16"/>
    <x v="99"/>
    <s v="Phillip Borsos"/>
    <s v="Thomas Meehan"/>
    <s v="Mary Steenburgen"/>
    <s v="Canada"/>
    <n v="0"/>
    <n v="13677222"/>
    <s v="Walt Disney Pictures"/>
    <s v="89.0,"/>
  </r>
  <r>
    <x v="799"/>
    <s v="R"/>
    <x v="3"/>
    <x v="5"/>
    <s v="July 25, 1986 (United States)"/>
    <x v="1"/>
    <x v="306"/>
    <s v="Robert Dornhelm"/>
    <s v="Michael Ventura"/>
    <s v="Susan Dey"/>
    <s v="United States"/>
    <n v="0"/>
    <m/>
    <s v="Sascha-Verleih"/>
    <s v="88.0,"/>
  </r>
  <r>
    <x v="800"/>
    <s v="R"/>
    <x v="3"/>
    <x v="5"/>
    <s v="1985 (United States)"/>
    <x v="20"/>
    <x v="123"/>
    <s v="Robert Altman"/>
    <s v="Tod Carroll"/>
    <s v="Daniel Jenkins"/>
    <s v="United States"/>
    <n v="7000000"/>
    <n v="29815"/>
    <s v="Metro-Goldwyn-Mayer (MGM)"/>
    <s v="109.0,,"/>
  </r>
  <r>
    <x v="801"/>
    <s v="R"/>
    <x v="0"/>
    <x v="5"/>
    <s v="February 11, 1987 (United States)"/>
    <x v="19"/>
    <x v="307"/>
    <s v="Mike Newell"/>
    <s v="Peter Prince"/>
    <s v="Anthony Hopkins"/>
    <s v="United Kingdom"/>
    <n v="0"/>
    <n v="421201"/>
    <s v="Channel Four Films"/>
    <s v="90.0,"/>
  </r>
  <r>
    <x v="802"/>
    <s v="R"/>
    <x v="0"/>
    <x v="5"/>
    <s v="November 22, 1985 (United States)"/>
    <x v="52"/>
    <x v="308"/>
    <s v="Richard Brooks"/>
    <s v="Richard Brooks"/>
    <s v="Ryan O'Neal"/>
    <s v="United States"/>
    <n v="7000000"/>
    <n v="618847"/>
    <s v="Metro-Goldwyn-Mayer (MGM)"/>
    <s v="96.0,"/>
  </r>
  <r>
    <x v="803"/>
    <s v="R"/>
    <x v="6"/>
    <x v="5"/>
    <s v="October 4, 1985 (United States)"/>
    <x v="10"/>
    <x v="59"/>
    <s v="Freddie Francis"/>
    <s v="Dylan Thomas"/>
    <s v="Timothy Dalton"/>
    <s v="United Kingdom"/>
    <n v="0"/>
    <n v="147070"/>
    <s v="Brooksfilms"/>
    <s v="93.0,"/>
  </r>
  <r>
    <x v="804"/>
    <s v="PG-13"/>
    <x v="3"/>
    <x v="5"/>
    <s v="January 3, 1986 (United States)"/>
    <x v="20"/>
    <x v="53"/>
    <s v="Ken Finkleman"/>
    <s v="Ken Finkleman"/>
    <s v="Judge Reinhold"/>
    <s v="United States"/>
    <n v="0"/>
    <n v="3393807"/>
    <s v="Guber-Peters Company"/>
    <s v="90.0,"/>
  </r>
  <r>
    <x v="805"/>
    <s v="PG"/>
    <x v="0"/>
    <x v="5"/>
    <s v="December 21, 1985 (Japan)"/>
    <x v="9"/>
    <x v="53"/>
    <s v="Peter Yates"/>
    <s v="Nicholas Gage"/>
    <s v="Kate Nelligan"/>
    <s v="United States"/>
    <n v="0"/>
    <n v="305102"/>
    <s v="CBS Entertainment Production"/>
    <s v="114.0,"/>
  </r>
  <r>
    <x v="806"/>
    <s v="PG"/>
    <x v="5"/>
    <x v="5"/>
    <s v="October 4, 1985 (United States)"/>
    <x v="8"/>
    <x v="56"/>
    <s v="Gavin Millar"/>
    <s v="Dennis Potter"/>
    <s v="Coral Browne"/>
    <s v="United Kingdom"/>
    <n v="0"/>
    <n v="1215923"/>
    <s v="PfH Ltd."/>
    <s v="94.0,"/>
  </r>
  <r>
    <x v="807"/>
    <s v="PG"/>
    <x v="14"/>
    <x v="5"/>
    <s v="November 21, 1986 (United States)"/>
    <x v="16"/>
    <x v="68"/>
    <s v="David Drury"/>
    <s v="Martin Stellman"/>
    <s v="Gabriel Byrne"/>
    <s v="United Kingdom"/>
    <n v="0"/>
    <n v="750000"/>
    <s v="The Rank Organisation"/>
    <s v="96.0,"/>
  </r>
  <r>
    <x v="808"/>
    <s v="PG-13"/>
    <x v="3"/>
    <x v="5"/>
    <s v="November 22, 1985 (United States)"/>
    <x v="26"/>
    <x v="123"/>
    <s v="Harvey Miller"/>
    <s v="Steven Horowitz"/>
    <s v="Steve Guttenberg"/>
    <s v="United States"/>
    <n v="0"/>
    <n v="2685453"/>
    <s v="Lantana Productions"/>
    <s v="98.0,"/>
  </r>
  <r>
    <x v="809"/>
    <s v="R"/>
    <x v="0"/>
    <x v="5"/>
    <s v="July 19, 1985 (United States)"/>
    <x v="8"/>
    <x v="53"/>
    <s v="David Hare"/>
    <s v="David Hare"/>
    <s v="Vanessa Redgrave"/>
    <s v="United Kingdom"/>
    <n v="0"/>
    <n v="1299985"/>
    <s v="Film Four International"/>
    <s v="102.0,"/>
  </r>
  <r>
    <x v="810"/>
    <s v="R"/>
    <x v="3"/>
    <x v="5"/>
    <s v="August 30, 1985 (United States)"/>
    <x v="23"/>
    <x v="309"/>
    <s v="Frank Perry"/>
    <s v="Susan Isaacs"/>
    <s v="Susan Sarandon"/>
    <s v="United States"/>
    <n v="0"/>
    <n v="12531831"/>
    <s v="Blackhawk Productions"/>
    <s v="99.0,"/>
  </r>
  <r>
    <x v="811"/>
    <s v="G"/>
    <x v="10"/>
    <x v="5"/>
    <s v="November 15, 1985 (United States)"/>
    <x v="15"/>
    <x v="59"/>
    <s v="Bernard Deyriès"/>
    <s v="Jean Chalopin"/>
    <s v="Bettina Bush"/>
    <s v="United States"/>
    <n v="0"/>
    <n v="4889971"/>
    <s v="DIC Entertainment"/>
    <s v="85.0,"/>
  </r>
  <r>
    <x v="812"/>
    <s v="R"/>
    <x v="2"/>
    <x v="5"/>
    <s v="April 3, 1985 (United States)"/>
    <x v="22"/>
    <x v="59"/>
    <s v="Louis Malle"/>
    <s v="Alice Arlen"/>
    <s v="Amy Madigan"/>
    <s v="United States"/>
    <n v="5000000"/>
    <m/>
    <s v="Delphi IV Productions"/>
    <s v="98.0,"/>
  </r>
  <r>
    <x v="813"/>
    <s v="PG-13"/>
    <x v="3"/>
    <x v="5"/>
    <s v="April 25, 1986 (United States)"/>
    <x v="14"/>
    <x v="99"/>
    <s v="Coline Serreau"/>
    <s v="Coline Serreau"/>
    <s v="Roland Giraud"/>
    <s v="France"/>
    <n v="0"/>
    <n v="2052466"/>
    <s v="Flach Film"/>
    <s v="106.0,"/>
  </r>
  <r>
    <x v="814"/>
    <s v="R"/>
    <x v="2"/>
    <x v="5"/>
    <s v="May 9, 1986 (United States)"/>
    <x v="27"/>
    <x v="310"/>
    <s v="Raju Patel"/>
    <s v="T. Michael Harry"/>
    <s v="John Rhys-Davies"/>
    <s v="United Kingdom"/>
    <n v="0"/>
    <m/>
    <s v="Film Corporation of Kenya"/>
    <s v="97.0,"/>
  </r>
  <r>
    <x v="815"/>
    <s v="PG"/>
    <x v="0"/>
    <x v="5"/>
    <s v="May 10, 1985 (United States)"/>
    <x v="52"/>
    <x v="311"/>
    <s v="Joel Silberg"/>
    <s v="Adam Friedman"/>
    <s v="Mario Van Peebles"/>
    <s v="United States"/>
    <n v="2000000"/>
    <n v="2864844"/>
    <s v="Cannon Pictures"/>
    <s v="92.0,"/>
  </r>
  <r>
    <x v="816"/>
    <s v="R"/>
    <x v="0"/>
    <x v="5"/>
    <s v="October 24, 1985 (Yugoslavia)"/>
    <x v="37"/>
    <x v="312"/>
    <s v="Jovan Acin"/>
    <s v="Jovan Acin"/>
    <s v="Gala Videnovic"/>
    <s v="Yugoslavia"/>
    <n v="0"/>
    <m/>
    <s v="CFS Avala Film"/>
    <s v="112.0,"/>
  </r>
  <r>
    <x v="817"/>
    <s v="R"/>
    <x v="2"/>
    <x v="5"/>
    <s v="March 1, 1985 (United States)"/>
    <x v="33"/>
    <x v="313"/>
    <s v="Stephen Gyllenhaal"/>
    <s v="Michael Jacobs"/>
    <s v="Tatum O'Neal"/>
    <s v="United States"/>
    <n v="0"/>
    <n v="1381091"/>
    <s v="Entertainment Events"/>
    <s v="87.0,"/>
  </r>
  <r>
    <x v="818"/>
    <s v="R"/>
    <x v="3"/>
    <x v="5"/>
    <s v="February 21, 1986 (United States)"/>
    <x v="15"/>
    <x v="61"/>
    <s v="Ray Lawrence"/>
    <s v="Ray Lawrence"/>
    <s v="Barry Otto"/>
    <s v="Australia"/>
    <n v="0"/>
    <m/>
    <s v="Window III Productions"/>
    <s v="112.0,"/>
  </r>
  <r>
    <x v="819"/>
    <s v="PG"/>
    <x v="2"/>
    <x v="5"/>
    <s v="September 27, 1985 (United States)"/>
    <x v="23"/>
    <x v="314"/>
    <s v="Jonathan Sanger"/>
    <s v="Ronald Bass"/>
    <s v="Ed Harris"/>
    <s v="United States"/>
    <n v="0"/>
    <n v="561548"/>
    <s v="Metro-Goldwyn-Mayer (MGM)"/>
    <s v="95.0,"/>
  </r>
  <r>
    <x v="820"/>
    <s v="R"/>
    <x v="5"/>
    <x v="5"/>
    <s v="October 4, 1985 (United States)"/>
    <x v="24"/>
    <x v="54"/>
    <s v="István Szabó"/>
    <s v="István Szabó"/>
    <s v="Klaus Maria Brandauer"/>
    <s v="Yugoslavia"/>
    <n v="0"/>
    <n v="2357"/>
    <s v="Manfred Durniok Filmproduktion"/>
    <s v="144.0,"/>
  </r>
  <r>
    <x v="821"/>
    <s v="PG-13"/>
    <x v="2"/>
    <x v="5"/>
    <s v="May 30, 1986 (United States)"/>
    <x v="18"/>
    <x v="315"/>
    <s v="Gary Hudson"/>
    <s v="Charles Davis"/>
    <s v="Forrest Tucker"/>
    <s v="United States"/>
    <n v="0"/>
    <m/>
    <s v="Lynn-Davis Productions"/>
    <s v="90.0,"/>
  </r>
  <r>
    <x v="822"/>
    <s v="PG-13"/>
    <x v="5"/>
    <x v="5"/>
    <s v="September 27, 1985 (United States)"/>
    <x v="17"/>
    <x v="316"/>
    <s v="Roger Donaldson"/>
    <s v="Peter Maas"/>
    <s v="Sissy Spacek"/>
    <s v="United States"/>
    <n v="0"/>
    <n v="2507995"/>
    <s v="Dino De Laurentiis Company"/>
    <s v="112.0,"/>
  </r>
  <r>
    <x v="823"/>
    <s v="PG"/>
    <x v="3"/>
    <x v="5"/>
    <s v="March 31, 1988 (Italy)"/>
    <x v="29"/>
    <x v="317"/>
    <s v="William Asher"/>
    <s v="Charles Grodin"/>
    <s v="Walter Matthau"/>
    <s v="United States"/>
    <n v="0"/>
    <n v="372438"/>
    <s v="Asher-Grodin Productions"/>
    <s v="80.0,"/>
  </r>
  <r>
    <x v="824"/>
    <s v="PG-13"/>
    <x v="3"/>
    <x v="5"/>
    <s v="February 14, 1986 (United States)"/>
    <x v="32"/>
    <x v="318"/>
    <s v="Georges Lautner"/>
    <s v="Philippe Nicaud"/>
    <s v="Michel Serrault"/>
    <s v="France"/>
    <n v="0"/>
    <n v="345280"/>
    <s v="Columbia Films"/>
    <s v="87.0,"/>
  </r>
  <r>
    <x v="825"/>
    <s v="R"/>
    <x v="0"/>
    <x v="5"/>
    <s v="September 13, 1985 (United States)"/>
    <x v="10"/>
    <x v="319"/>
    <s v="Michael Pearce"/>
    <s v="Fionnula Flanagan"/>
    <s v="Fionnula Flanagan"/>
    <s v="Ireland"/>
    <n v="0"/>
    <m/>
    <s v="The Rejoycing Company"/>
    <s v="88.0,"/>
  </r>
  <r>
    <x v="826"/>
    <s v="PG"/>
    <x v="3"/>
    <x v="5"/>
    <s v="February 14, 1986 (United States)"/>
    <x v="15"/>
    <x v="320"/>
    <s v="John Irvin"/>
    <s v="Russell Hoban"/>
    <s v="Glenda Jackson"/>
    <s v="United Kingdom"/>
    <n v="0"/>
    <n v="2156772"/>
    <s v="Britannic"/>
    <s v="97.0,"/>
  </r>
  <r>
    <x v="827"/>
    <s v="PG"/>
    <x v="3"/>
    <x v="5"/>
    <s v="October 24, 1985 (Italy)"/>
    <x v="5"/>
    <x v="207"/>
    <s v="Ettore Scola"/>
    <s v="Ruggero Maccari"/>
    <s v="Jack Lemmon"/>
    <s v="Italy"/>
    <n v="0"/>
    <m/>
    <s v="Filmauro"/>
    <s v="104.0,"/>
  </r>
  <r>
    <x v="828"/>
    <s v="R"/>
    <x v="3"/>
    <x v="5"/>
    <s v="October 25, 1985 (United States)"/>
    <x v="11"/>
    <x v="321"/>
    <s v="Roger L. Simon"/>
    <s v="Renée Missel"/>
    <s v="Raphael Sbarge"/>
    <s v="United States"/>
    <n v="0"/>
    <m/>
    <s v="The Mount Company (II)"/>
    <s v="83.0,"/>
  </r>
  <r>
    <x v="829"/>
    <s v="R"/>
    <x v="2"/>
    <x v="5"/>
    <s v="September 13, 1985 (United States)"/>
    <x v="25"/>
    <x v="322"/>
    <s v="Sig Shore"/>
    <s v="Sig Shore"/>
    <s v="Denise Coward"/>
    <s v="United States"/>
    <n v="0"/>
    <m/>
    <s v="Lodestar Productions"/>
    <s v="90.0,"/>
  </r>
  <r>
    <x v="830"/>
    <s v="PG-13"/>
    <x v="3"/>
    <x v="5"/>
    <s v="February 20, 1987 (United States)"/>
    <x v="27"/>
    <x v="66"/>
    <s v="Daniel Vigne"/>
    <s v="Élisabeth Rappeneau"/>
    <s v="Gérard Depardieu"/>
    <s v="France"/>
    <n v="0"/>
    <m/>
    <s v="Hachette Première"/>
    <s v="97.0,"/>
  </r>
  <r>
    <x v="831"/>
    <s v="R"/>
    <x v="3"/>
    <x v="5"/>
    <s v="September 20, 1985 (United States)"/>
    <x v="14"/>
    <x v="323"/>
    <s v="Ted Kotcheff"/>
    <s v="Mordecai Richler"/>
    <s v="James Woods"/>
    <s v="Canada"/>
    <n v="0"/>
    <n v="542420"/>
    <s v="Films RSL"/>
    <s v="119.0,"/>
  </r>
  <r>
    <x v="832"/>
    <s v="PG-13"/>
    <x v="0"/>
    <x v="5"/>
    <s v="May 2, 1986 (United States)"/>
    <x v="8"/>
    <x v="324"/>
    <s v="Rob Nilsson"/>
    <s v="Roy Kissin"/>
    <s v="Bruce Dern"/>
    <s v="United States"/>
    <n v="0"/>
    <m/>
    <s v="Alliance Communications Corporation"/>
    <s v="95.0,"/>
  </r>
  <r>
    <x v="833"/>
    <s v="PG-13"/>
    <x v="3"/>
    <x v="5"/>
    <s v="July 5, 1985 (United Kingdom)"/>
    <x v="21"/>
    <x v="325"/>
    <s v="Cary Parker"/>
    <s v="Cary Parker"/>
    <s v="John Gordon Sinclair"/>
    <s v="United Kingdom"/>
    <n v="0"/>
    <n v="202428"/>
    <s v="Antonine Films"/>
    <s v="84.0,"/>
  </r>
  <r>
    <x v="834"/>
    <s v="G"/>
    <x v="10"/>
    <x v="5"/>
    <s v="May 24, 1985 (United States)"/>
    <x v="15"/>
    <x v="326"/>
    <s v="Bernard Deyriès"/>
    <s v="Heywood Kling"/>
    <s v="Jimmy Keegan"/>
    <s v="United States"/>
    <n v="0"/>
    <n v="6565359"/>
    <s v="ABC Entertainment"/>
    <s v="72.0,"/>
  </r>
  <r>
    <x v="835"/>
    <s v="PG"/>
    <x v="1"/>
    <x v="5"/>
    <s v="October 4, 1985 (United States)"/>
    <x v="14"/>
    <x v="327"/>
    <s v="Ian Mune"/>
    <s v="Ronald Hugh Morrieson"/>
    <s v="Peter Bland"/>
    <s v="New Zealand"/>
    <n v="0"/>
    <m/>
    <s v="Mirage Films"/>
    <s v="101.0,"/>
  </r>
  <r>
    <x v="836"/>
    <s v="Not Rated"/>
    <x v="0"/>
    <x v="5"/>
    <s v="October 9, 1985 (France)"/>
    <x v="16"/>
    <x v="328"/>
    <s v="Jacques Rivette"/>
    <s v="Pascal Bonitzer"/>
    <s v="Fabienne Babe"/>
    <s v="France"/>
    <n v="0"/>
    <m/>
    <s v="La Cecilia"/>
    <s v="130.0,"/>
  </r>
  <r>
    <x v="837"/>
    <s v="PG"/>
    <x v="3"/>
    <x v="5"/>
    <s v="February 21, 1986 (United States)"/>
    <x v="14"/>
    <x v="329"/>
    <s v="Brian Gilbert"/>
    <s v="Brian Gilbert"/>
    <s v="Jane Snowden"/>
    <s v="United Kingdom"/>
    <n v="0"/>
    <m/>
    <s v="Enigma Productions"/>
    <s v="90.0,"/>
  </r>
  <r>
    <x v="838"/>
    <s v="R"/>
    <x v="14"/>
    <x v="5"/>
    <s v="November 20, 1985 (France)"/>
    <x v="26"/>
    <x v="330"/>
    <s v="Patrick Jamain"/>
    <s v="Robert Geoffrion"/>
    <s v="Nathalie Baye"/>
    <s v="France"/>
    <n v="0"/>
    <m/>
    <s v="Malofilm"/>
    <s v="98.0,"/>
  </r>
  <r>
    <x v="839"/>
    <m/>
    <x v="0"/>
    <x v="5"/>
    <s v="June 6, 1986 (United States)"/>
    <x v="15"/>
    <x v="331"/>
    <s v="Mehdi Charef"/>
    <s v="Mehdi Charef"/>
    <s v="Kader Boukhanef"/>
    <s v="France"/>
    <n v="0"/>
    <m/>
    <s v="Centre national du cinéma et de l'image animée (CNC)"/>
    <s v="110.0,"/>
  </r>
  <r>
    <x v="840"/>
    <s v="PG-13"/>
    <x v="3"/>
    <x v="5"/>
    <s v="April 25, 1986 (United States)"/>
    <x v="5"/>
    <x v="332"/>
    <s v="Roy Battersby"/>
    <s v="Kenneth Eastaugh"/>
    <s v="Barry Jackson"/>
    <s v="United Kingdom"/>
    <n v="0"/>
    <m/>
    <s v="Enigma Productions"/>
    <s v="91.0,"/>
  </r>
  <r>
    <x v="841"/>
    <s v="PG"/>
    <x v="0"/>
    <x v="5"/>
    <s v="March 7, 1986 (United States)"/>
    <x v="20"/>
    <x v="226"/>
    <s v="Petru Popescu"/>
    <s v="Petru Popescu"/>
    <s v="Bonnie Bedelia"/>
    <s v="United States"/>
    <n v="0"/>
    <m/>
    <s v="Angeles"/>
    <s v="91.0,"/>
  </r>
  <r>
    <x v="842"/>
    <m/>
    <x v="0"/>
    <x v="5"/>
    <s v="July 18, 1986 (United States)"/>
    <x v="41"/>
    <x v="333"/>
    <s v="Caroline Huppert"/>
    <s v="Caroline Huppert"/>
    <s v="Isabelle Huppert"/>
    <s v="France"/>
    <n v="0"/>
    <m/>
    <s v="Les Films de la Tour"/>
    <s v="88.0,"/>
  </r>
  <r>
    <x v="843"/>
    <s v="PG"/>
    <x v="2"/>
    <x v="6"/>
    <s v="May 16, 1986 (United States)"/>
    <x v="15"/>
    <x v="334"/>
    <s v="Tony Scott"/>
    <s v="Jim Cash"/>
    <s v="Tom Cruise"/>
    <s v="United States"/>
    <n v="15000000"/>
    <n v="357288178"/>
    <s v="Paramount Pictures"/>
    <s v="110.0,"/>
  </r>
  <r>
    <x v="844"/>
    <s v="R"/>
    <x v="2"/>
    <x v="6"/>
    <s v="July 18, 1986 (United States)"/>
    <x v="28"/>
    <x v="335"/>
    <s v="James Cameron"/>
    <s v="James Cameron"/>
    <s v="Sigourney Weaver"/>
    <s v="United Kingdom"/>
    <n v="18500000"/>
    <n v="131060248"/>
    <s v="Twentieth Century Fox"/>
    <s v="137.0,"/>
  </r>
  <r>
    <x v="845"/>
    <s v="R"/>
    <x v="1"/>
    <x v="6"/>
    <s v="August 22, 1986 (United States)"/>
    <x v="31"/>
    <x v="336"/>
    <s v="Rob Reiner"/>
    <s v="Stephen King"/>
    <s v="Wil Wheaton"/>
    <s v="United States"/>
    <n v="8000000"/>
    <n v="52287414"/>
    <s v="Columbia Pictures"/>
    <s v="89.0,"/>
  </r>
  <r>
    <x v="846"/>
    <s v="PG-13"/>
    <x v="3"/>
    <x v="6"/>
    <s v="June 11, 1986 (United States)"/>
    <x v="40"/>
    <x v="7"/>
    <s v="John Hughes"/>
    <s v="John Hughes"/>
    <s v="Matthew Broderick"/>
    <s v="United States"/>
    <n v="6000000"/>
    <n v="70720215"/>
    <s v="Paramount Pictures"/>
    <s v="103.0,"/>
  </r>
  <r>
    <x v="847"/>
    <s v="PG-13"/>
    <x v="2"/>
    <x v="6"/>
    <s v="September 26, 1986 (United States)"/>
    <x v="14"/>
    <x v="242"/>
    <s v="Peter Faiman"/>
    <s v="Paul Hogan"/>
    <s v="Paul Hogan"/>
    <s v="Australia"/>
    <n v="8800000"/>
    <n v="328203506"/>
    <s v="Rimfire Films"/>
    <s v="97.0,"/>
  </r>
  <r>
    <x v="848"/>
    <s v="PG"/>
    <x v="1"/>
    <x v="6"/>
    <s v="June 27, 1986 (United States)"/>
    <x v="34"/>
    <x v="337"/>
    <s v="Jim Henson"/>
    <s v="Dennis Lee"/>
    <s v="David Bowie"/>
    <s v="United Kingdom"/>
    <n v="25000000"/>
    <n v="13915874"/>
    <s v="Henson Associates (HA)"/>
    <s v="101.0,"/>
  </r>
  <r>
    <x v="849"/>
    <s v="R"/>
    <x v="2"/>
    <x v="6"/>
    <s v="March 7, 1986 (United States)"/>
    <x v="12"/>
    <x v="337"/>
    <s v="Russell Mulcahy"/>
    <s v="Gregory Widen"/>
    <s v="Christopher Lambert"/>
    <s v="United Kingdom"/>
    <n v="16000000"/>
    <n v="5900712"/>
    <s v="Thorn EMI Screen Entertainment"/>
    <s v="116.0,"/>
  </r>
  <r>
    <x v="850"/>
    <s v="PG-13"/>
    <x v="2"/>
    <x v="6"/>
    <s v="July 2, 1986 (United States)"/>
    <x v="4"/>
    <x v="338"/>
    <s v="John Carpenter"/>
    <s v="Gary Goldman"/>
    <s v="Kurt Russell"/>
    <s v="United States"/>
    <n v="25000000"/>
    <n v="11100577"/>
    <s v="Twentieth Century Fox"/>
    <s v="99.0,"/>
  </r>
  <r>
    <x v="851"/>
    <s v="PG-13"/>
    <x v="3"/>
    <x v="6"/>
    <s v="February 28, 1986 (United States)"/>
    <x v="8"/>
    <x v="250"/>
    <s v="Howard Deutch"/>
    <s v="John Hughes"/>
    <s v="Molly Ringwald"/>
    <s v="United States"/>
    <n v="9000000"/>
    <n v="40479480"/>
    <s v="Paramount Pictures"/>
    <s v="97.0,"/>
  </r>
  <r>
    <x v="852"/>
    <s v="R"/>
    <x v="0"/>
    <x v="6"/>
    <s v="February 6, 1987 (United States)"/>
    <x v="31"/>
    <x v="339"/>
    <s v="Oliver Stone"/>
    <s v="Oliver Stone"/>
    <s v="Charlie Sheen"/>
    <s v="United States"/>
    <n v="6000000"/>
    <n v="138545632"/>
    <s v="Hemdale"/>
    <s v="120.0,"/>
  </r>
  <r>
    <x v="853"/>
    <s v="R"/>
    <x v="0"/>
    <x v="6"/>
    <s v="October 23, 1986 (Italy)"/>
    <x v="3"/>
    <x v="340"/>
    <s v="David Lynch"/>
    <s v="David Lynch"/>
    <s v="Isabella Rossellini"/>
    <s v="United States"/>
    <n v="6000000"/>
    <n v="8618766"/>
    <s v="De Laurentiis Entertainment Group (DEG)"/>
    <s v="120.0,"/>
  </r>
  <r>
    <x v="854"/>
    <s v="R"/>
    <x v="6"/>
    <x v="6"/>
    <s v="August 15, 1986 (United States)"/>
    <x v="13"/>
    <x v="86"/>
    <s v="Michael Mann"/>
    <s v="Thomas Harris"/>
    <s v="William Petersen"/>
    <s v="United States"/>
    <n v="15000000"/>
    <n v="8621783"/>
    <s v="De Laurentiis Entertainment Group (DEG)"/>
    <s v="120.0,"/>
  </r>
  <r>
    <x v="855"/>
    <s v="PG"/>
    <x v="2"/>
    <x v="6"/>
    <s v="August 1, 1986 (United States)"/>
    <x v="32"/>
    <x v="141"/>
    <s v="Willard Huyck"/>
    <s v="Steve Gerber"/>
    <s v="Lea Thompson"/>
    <s v="United States"/>
    <n v="37000000"/>
    <n v="37962774"/>
    <s v="Universal Pictures"/>
    <s v="110.0,"/>
  </r>
  <r>
    <x v="856"/>
    <s v="R"/>
    <x v="0"/>
    <x v="6"/>
    <s v="August 15, 1986 (United States)"/>
    <x v="37"/>
    <x v="341"/>
    <s v="David Cronenberg"/>
    <s v="George Langelaan"/>
    <s v="Jeff Goldblum"/>
    <s v="United States"/>
    <n v="15000000"/>
    <n v="60629159"/>
    <s v="SLM Production Group"/>
    <s v="96.0,"/>
  </r>
  <r>
    <x v="857"/>
    <s v="PG-13"/>
    <x v="3"/>
    <x v="6"/>
    <s v="December 19, 1986 (United States)"/>
    <x v="9"/>
    <x v="86"/>
    <s v="Frank Oz"/>
    <s v="Howard Ashman"/>
    <s v="Rick Moranis"/>
    <s v="United States"/>
    <n v="25000000"/>
    <n v="38983045"/>
    <s v="The Geffen Company"/>
    <s v="94.0,"/>
  </r>
  <r>
    <x v="858"/>
    <s v="PG"/>
    <x v="1"/>
    <x v="6"/>
    <s v="November 26, 1986 (United States)"/>
    <x v="14"/>
    <x v="101"/>
    <s v="Peter Weir"/>
    <s v="Paul Theroux"/>
    <s v="Harrison Ford"/>
    <s v="United States"/>
    <n v="25000000"/>
    <n v="14302779"/>
    <s v="The Saul Zaentz Company"/>
    <s v="117.0,"/>
  </r>
  <r>
    <x v="859"/>
    <s v="PG"/>
    <x v="2"/>
    <x v="6"/>
    <s v="June 20, 1986 (United States)"/>
    <x v="10"/>
    <x v="342"/>
    <s v="John G. Avildsen"/>
    <s v="Robert Mark Kamen"/>
    <s v="Pat Morita"/>
    <s v="United States"/>
    <n v="0"/>
    <n v="115103979"/>
    <s v="Columbia Pictures"/>
    <s v="113.0,"/>
  </r>
  <r>
    <x v="860"/>
    <s v="R"/>
    <x v="6"/>
    <x v="6"/>
    <s v="May 8, 1987 (United States)"/>
    <x v="9"/>
    <x v="27"/>
    <s v="Tim Hunter"/>
    <s v="Neal Jimenez"/>
    <s v="Crispin Glover"/>
    <s v="United States"/>
    <n v="1900000"/>
    <n v="4600000"/>
    <s v="Hemdale"/>
    <s v="99.0,"/>
  </r>
  <r>
    <x v="861"/>
    <s v="R"/>
    <x v="0"/>
    <x v="6"/>
    <s v="February 21, 1986 (United States)"/>
    <x v="22"/>
    <x v="244"/>
    <s v="Adrian Lyne"/>
    <s v="Elizabeth McNeill"/>
    <s v="Mickey Rourke"/>
    <s v="United States"/>
    <n v="17000000"/>
    <n v="6735922"/>
    <s v="Producers Sales Organization (PSO)"/>
    <s v="117.0,"/>
  </r>
  <r>
    <x v="862"/>
    <s v="PG-13"/>
    <x v="2"/>
    <x v="6"/>
    <s v="December 12, 1986 (United States)"/>
    <x v="22"/>
    <x v="239"/>
    <s v="Michael Ritchie"/>
    <s v="Dennis Feldman"/>
    <s v="Eddie Murphy"/>
    <s v="United States"/>
    <n v="25000000"/>
    <n v="79817937"/>
    <s v="Paramount Pictures"/>
    <s v="94.0,"/>
  </r>
  <r>
    <x v="863"/>
    <s v="PG"/>
    <x v="2"/>
    <x v="6"/>
    <s v="November 26, 1986 (United States)"/>
    <x v="4"/>
    <x v="296"/>
    <s v="Leonard Nimoy"/>
    <s v="Gene Roddenberry"/>
    <s v="William Shatner"/>
    <s v="United States"/>
    <n v="25000000"/>
    <n v="109713132"/>
    <s v="Paramount Pictures"/>
    <s v="119.0,"/>
  </r>
  <r>
    <x v="864"/>
    <s v="PG"/>
    <x v="3"/>
    <x v="6"/>
    <s v="May 9, 1986 (United States)"/>
    <x v="17"/>
    <x v="343"/>
    <s v="John Badham"/>
    <s v="S.S. Wilson"/>
    <s v="Ally Sheedy"/>
    <s v="United States"/>
    <n v="15000000"/>
    <n v="40697761"/>
    <s v="TriStar Pictures"/>
    <s v="98.0,"/>
  </r>
  <r>
    <x v="865"/>
    <s v="R"/>
    <x v="2"/>
    <x v="6"/>
    <s v="February 14, 1986 (United States)"/>
    <x v="41"/>
    <x v="97"/>
    <s v="Menahem Golan"/>
    <s v="James Bruner"/>
    <s v="Chuck Norris"/>
    <s v="United States"/>
    <n v="12000000"/>
    <n v="17768900"/>
    <s v="Golan-Globus Productions"/>
    <s v="125.0,"/>
  </r>
  <r>
    <x v="866"/>
    <s v="R"/>
    <x v="6"/>
    <x v="6"/>
    <s v="September 24, 1986 (United States)"/>
    <x v="3"/>
    <x v="344"/>
    <s v="Jean-Jacques Annaud"/>
    <s v="Umberto Eco"/>
    <s v="Sean Connery"/>
    <s v="West Germany"/>
    <n v="0"/>
    <n v="7153487"/>
    <s v="Constantin Film"/>
    <s v="130.0,"/>
  </r>
  <r>
    <x v="867"/>
    <s v="PG-13"/>
    <x v="2"/>
    <x v="6"/>
    <s v="November 21, 1986 (United States)"/>
    <x v="22"/>
    <x v="30"/>
    <s v="Mike Marvin"/>
    <s v="Mike Marvin"/>
    <s v="Charlie Sheen"/>
    <s v="United States"/>
    <n v="2700000"/>
    <n v="3500000"/>
    <s v="New Century Entertainment Corporation"/>
    <s v="93.0,"/>
  </r>
  <r>
    <x v="868"/>
    <s v="R"/>
    <x v="0"/>
    <x v="6"/>
    <s v="October 17, 1986 (United States)"/>
    <x v="9"/>
    <x v="94"/>
    <s v="Martin Scorsese"/>
    <s v="Walter Tevis"/>
    <s v="Paul Newman"/>
    <s v="United States"/>
    <n v="13800000"/>
    <n v="52293982"/>
    <s v="Touchstone Pictures"/>
    <s v="119.0,"/>
  </r>
  <r>
    <x v="869"/>
    <s v="PG"/>
    <x v="0"/>
    <x v="6"/>
    <s v="February 27, 1987 (United States)"/>
    <x v="24"/>
    <x v="141"/>
    <s v="David Anspaugh"/>
    <s v="Angelo Pizzo"/>
    <s v="Gene Hackman"/>
    <s v="United Kingdom"/>
    <n v="6000000"/>
    <n v="28607524"/>
    <s v="Cinema '84"/>
    <s v="114.0,"/>
  </r>
  <r>
    <x v="870"/>
    <s v="R"/>
    <x v="0"/>
    <x v="6"/>
    <s v="December 5, 1986 (United States)"/>
    <x v="15"/>
    <x v="135"/>
    <s v="Clint Eastwood"/>
    <s v="James Carabatsos"/>
    <s v="Clint Eastwood"/>
    <s v="United States"/>
    <n v="15000000"/>
    <n v="42724017"/>
    <s v="Jay Weston Productions"/>
    <s v="130.0,"/>
  </r>
  <r>
    <x v="871"/>
    <s v="PG"/>
    <x v="1"/>
    <x v="6"/>
    <s v="August 1, 1986 (United States)"/>
    <x v="15"/>
    <x v="147"/>
    <s v="Randal Kleiser"/>
    <s v="Mark H. Baker"/>
    <s v="Joey Cramer"/>
    <s v="United States"/>
    <n v="9000000"/>
    <n v="18564613"/>
    <s v="Walt Disney Pictures"/>
    <s v="90.0,"/>
  </r>
  <r>
    <x v="872"/>
    <s v="R"/>
    <x v="2"/>
    <x v="6"/>
    <s v="May 23, 1986 (United States)"/>
    <x v="1"/>
    <x v="345"/>
    <s v="George P. Cosmatos"/>
    <s v="Paula Gosling"/>
    <s v="Sylvester Stallone"/>
    <s v="United States"/>
    <n v="25000000"/>
    <n v="49042224"/>
    <s v="Warner Bros."/>
    <s v="87.0,"/>
  </r>
  <r>
    <x v="873"/>
    <s v="PG-13"/>
    <x v="3"/>
    <x v="6"/>
    <s v="October 10, 1986 (United States)"/>
    <x v="5"/>
    <x v="87"/>
    <s v="Francis Ford Coppola"/>
    <s v="Jerry Leichtling"/>
    <s v="Kathleen Turner"/>
    <s v="United States"/>
    <n v="18000000"/>
    <n v="41488348"/>
    <s v="TriStar Pictures"/>
    <s v="103.0,"/>
  </r>
  <r>
    <x v="874"/>
    <s v="PG"/>
    <x v="1"/>
    <x v="6"/>
    <s v="October 31, 1986 (United States)"/>
    <x v="34"/>
    <x v="188"/>
    <s v="Roland Joffé"/>
    <s v="Robert Bolt"/>
    <s v="Robert De Niro"/>
    <s v="United Kingdom"/>
    <n v="24500000"/>
    <n v="17502499"/>
    <s v="Warner Bros."/>
    <s v="125.0,"/>
  </r>
  <r>
    <x v="875"/>
    <s v="Unrated"/>
    <x v="0"/>
    <x v="6"/>
    <s v="March 20, 1987 (United States)"/>
    <x v="14"/>
    <x v="346"/>
    <s v="Lizzie Borden"/>
    <s v="Lizzie Borden"/>
    <s v="Louise Smith"/>
    <s v="United States"/>
    <n v="0"/>
    <n v="1777378"/>
    <s v="Alternate Current"/>
    <s v="93.0,"/>
  </r>
  <r>
    <x v="876"/>
    <s v="R"/>
    <x v="0"/>
    <x v="6"/>
    <s v="January 31, 1986 (United States)"/>
    <x v="19"/>
    <x v="38"/>
    <s v="Peter Markle"/>
    <s v="Peter Markle"/>
    <s v="Rob Lowe"/>
    <s v="United States"/>
    <n v="0"/>
    <n v="15448384"/>
    <s v="Blueline Productions"/>
    <s v="110.0,"/>
  </r>
  <r>
    <x v="877"/>
    <s v="PG"/>
    <x v="3"/>
    <x v="6"/>
    <s v="December 12, 1986 (United States)"/>
    <x v="16"/>
    <x v="347"/>
    <s v="John Landis"/>
    <s v="Steve Martin"/>
    <s v="Steve Martin"/>
    <s v="United States"/>
    <n v="25000000"/>
    <n v="39246734"/>
    <s v="L.A. Films"/>
    <s v="104.0,"/>
  </r>
  <r>
    <x v="878"/>
    <s v="R"/>
    <x v="2"/>
    <x v="6"/>
    <s v="July 25, 1986 (United States)"/>
    <x v="30"/>
    <x v="189"/>
    <s v="Stephen King"/>
    <s v="Stephen King"/>
    <s v="Emilio Estevez"/>
    <s v="United States"/>
    <n v="10000000"/>
    <n v="7433663"/>
    <s v="De Laurentiis Entertainment Group (DEG)"/>
    <s v="98.0,"/>
  </r>
  <r>
    <x v="879"/>
    <s v="PG-13"/>
    <x v="3"/>
    <x v="6"/>
    <s v="March 28, 1986 (United States)"/>
    <x v="15"/>
    <x v="30"/>
    <s v="David Seltzer"/>
    <s v="David Seltzer"/>
    <s v="Corey Haim"/>
    <s v="United States"/>
    <n v="6000000"/>
    <n v="8200000"/>
    <s v="Lawrence Gordon Productions"/>
    <s v="100.0,"/>
  </r>
  <r>
    <x v="880"/>
    <s v="R"/>
    <x v="4"/>
    <x v="6"/>
    <s v="August 1, 1986 (United States)"/>
    <x v="22"/>
    <x v="80"/>
    <s v="Tom McLoughlin"/>
    <s v="Tom McLoughlin"/>
    <s v="Thom Mathews"/>
    <s v="United States"/>
    <n v="3000000"/>
    <n v="19472057"/>
    <s v="Paramount Pictures"/>
    <s v="86.0,"/>
  </r>
  <r>
    <x v="881"/>
    <s v="PG"/>
    <x v="3"/>
    <x v="6"/>
    <s v="March 26, 1986 (United States)"/>
    <x v="5"/>
    <x v="11"/>
    <s v="Richard Benjamin"/>
    <s v="David Giler"/>
    <s v="Tom Hanks"/>
    <s v="United States"/>
    <n v="10000000"/>
    <n v="54999651"/>
    <s v="Amblin Entertainment"/>
    <s v="91.0,"/>
  </r>
  <r>
    <x v="882"/>
    <s v="PG-13"/>
    <x v="3"/>
    <x v="6"/>
    <s v="June 13, 1986 (United States)"/>
    <x v="14"/>
    <x v="17"/>
    <s v="Alan Metter"/>
    <s v="Rodney Dangerfield"/>
    <s v="Rodney Dangerfield"/>
    <s v="United States"/>
    <n v="11000000"/>
    <n v="91258000"/>
    <s v="Orion Pictures"/>
    <s v="96.0,"/>
  </r>
  <r>
    <x v="883"/>
    <s v="Unrated"/>
    <x v="0"/>
    <x v="6"/>
    <s v="November 7, 1986 (United States)"/>
    <x v="34"/>
    <x v="97"/>
    <s v="Jean-Jacques Beineix"/>
    <s v="Philippe Djian"/>
    <s v="Jean-Hugues Anglade"/>
    <s v="France"/>
    <n v="0"/>
    <n v="2016851"/>
    <s v="Gaumont"/>
    <s v="185.0,"/>
  </r>
  <r>
    <x v="884"/>
    <s v="R"/>
    <x v="3"/>
    <x v="6"/>
    <s v="July 2, 1986 (United States)"/>
    <x v="19"/>
    <x v="30"/>
    <s v="Edward Zwick"/>
    <s v="David Mamet"/>
    <s v="Rob Lowe"/>
    <s v="United States"/>
    <n v="8500000"/>
    <n v="38702310"/>
    <s v="TriStar Pictures"/>
    <s v="113.0,"/>
  </r>
  <r>
    <x v="885"/>
    <s v="PG-13"/>
    <x v="3"/>
    <x v="6"/>
    <s v="April 11, 1986 (United States)"/>
    <x v="10"/>
    <x v="76"/>
    <s v="Stephen Herek"/>
    <s v="Domonic Muir"/>
    <s v="Dee Wallace"/>
    <s v="United States"/>
    <n v="2000000"/>
    <n v="13167232"/>
    <s v="New Line Cinema"/>
    <s v="86.0,"/>
  </r>
  <r>
    <x v="886"/>
    <s v="Unrated"/>
    <x v="3"/>
    <x v="6"/>
    <s v="August 22, 1986 (United States)"/>
    <x v="41"/>
    <x v="17"/>
    <s v="Tobe Hooper"/>
    <s v="L.M. Kit Carson"/>
    <s v="Dennis Hopper"/>
    <s v="United States"/>
    <n v="4700000"/>
    <n v="8025872"/>
    <s v="Cannon Films"/>
    <s v="101.0,"/>
  </r>
  <r>
    <x v="887"/>
    <s v="PG-13"/>
    <x v="2"/>
    <x v="6"/>
    <s v="January 17, 1986 (United States)"/>
    <x v="30"/>
    <x v="21"/>
    <s v="Sidney J. Furie"/>
    <s v="Kevin Alyn Elders"/>
    <s v="Louis Gossett Jr."/>
    <s v="United States"/>
    <n v="0"/>
    <n v="24159872"/>
    <s v="TriStar Pictures"/>
    <s v="117.0,"/>
  </r>
  <r>
    <x v="888"/>
    <s v="PG"/>
    <x v="3"/>
    <x v="6"/>
    <s v="August 8, 1986 (United States)"/>
    <x v="5"/>
    <x v="21"/>
    <s v="Savage Steve Holland"/>
    <s v="Savage Steve Holland"/>
    <s v="John Cusack"/>
    <s v="United States"/>
    <n v="0"/>
    <n v="13431806"/>
    <s v="A&amp;M Films"/>
    <s v="93.0,"/>
  </r>
  <r>
    <x v="889"/>
    <s v="R"/>
    <x v="4"/>
    <x v="6"/>
    <s v="October 24, 1986 (United States)"/>
    <x v="17"/>
    <x v="33"/>
    <s v="Stuart Gordon"/>
    <s v="H.P. Lovecraft"/>
    <s v="Jeffrey Combs"/>
    <s v="United States"/>
    <n v="4500000"/>
    <n v="1261000"/>
    <s v="Empire Pictures"/>
    <s v="85.0,"/>
  </r>
  <r>
    <x v="890"/>
    <s v="R"/>
    <x v="5"/>
    <x v="6"/>
    <s v="November 7, 1986 (United States)"/>
    <x v="9"/>
    <x v="12"/>
    <s v="Alex Cox"/>
    <s v="Alex Cox"/>
    <s v="Gary Oldman"/>
    <s v="United Kingdom"/>
    <n v="4000000"/>
    <n v="2850707"/>
    <s v="Initial Pictures"/>
    <s v="112.0,"/>
  </r>
  <r>
    <x v="891"/>
    <s v="Unrated"/>
    <x v="5"/>
    <x v="6"/>
    <s v="September 7, 1990 (United States)"/>
    <x v="9"/>
    <x v="24"/>
    <s v="John McNaughton"/>
    <s v="Richard Fire"/>
    <s v="Michael Rooker"/>
    <s v="United States"/>
    <n v="111000"/>
    <n v="609939"/>
    <s v="Maljack Productions"/>
    <s v="83.0,"/>
  </r>
  <r>
    <x v="892"/>
    <s v="R"/>
    <x v="6"/>
    <x v="6"/>
    <s v="June 13, 1986 (United States)"/>
    <x v="4"/>
    <x v="21"/>
    <s v="Neil Jordan"/>
    <s v="Neil Jordan"/>
    <s v="Bob Hoskins"/>
    <s v="United Kingdom"/>
    <n v="0"/>
    <n v="5794184"/>
    <s v="HandMade Films"/>
    <s v="104.0,"/>
  </r>
  <r>
    <x v="893"/>
    <s v="PG"/>
    <x v="3"/>
    <x v="6"/>
    <s v="March 21, 1986 (United States)"/>
    <x v="20"/>
    <x v="348"/>
    <s v="Jerry Paris"/>
    <s v="Neal Israel"/>
    <s v="Steve Guttenberg"/>
    <s v="Canada"/>
    <n v="0"/>
    <n v="43579163"/>
    <s v="Police Academy Productions"/>
    <s v="83.0,"/>
  </r>
  <r>
    <x v="894"/>
    <s v="R"/>
    <x v="3"/>
    <x v="6"/>
    <s v="August 22, 1986 (United States)"/>
    <x v="8"/>
    <x v="22"/>
    <s v="Fred Dekker"/>
    <s v="Fred Dekker"/>
    <s v="Jason Lively"/>
    <s v="United States"/>
    <n v="5000000"/>
    <n v="591366"/>
    <s v="TriStar Pictures"/>
    <s v="88.0,"/>
  </r>
  <r>
    <x v="895"/>
    <s v="PG"/>
    <x v="0"/>
    <x v="6"/>
    <s v="May 9, 1986 (Sweden)"/>
    <x v="31"/>
    <x v="19"/>
    <s v="Andrei Tarkovsky"/>
    <s v="Andrei Tarkovsky"/>
    <s v="Erland Josephson"/>
    <s v="Sweden"/>
    <n v="0"/>
    <n v="167292"/>
    <s v="Svenska Filminstitutet (SFI)"/>
    <s v="149.0,"/>
  </r>
  <r>
    <x v="896"/>
    <s v="R"/>
    <x v="2"/>
    <x v="6"/>
    <s v="February 21, 1986 (United States)"/>
    <x v="13"/>
    <x v="147"/>
    <s v="Robert Harmon"/>
    <s v="Eric Red"/>
    <s v="Rutger Hauer"/>
    <s v="United States"/>
    <n v="6000000"/>
    <n v="5844868"/>
    <s v="HBO Pictures"/>
    <s v="97.0,"/>
  </r>
  <r>
    <x v="897"/>
    <s v="PG"/>
    <x v="0"/>
    <x v="6"/>
    <s v="March 28, 1986 (United States)"/>
    <x v="15"/>
    <x v="106"/>
    <s v="Hal Needham"/>
    <s v="Sam Bernard"/>
    <s v="Bart Conner"/>
    <s v="United States"/>
    <n v="0"/>
    <n v="2015882"/>
    <s v="TaliaFilm II Productions"/>
    <s v="91.0,"/>
  </r>
  <r>
    <x v="898"/>
    <s v="G"/>
    <x v="10"/>
    <x v="6"/>
    <s v="November 21, 1986 (United States)"/>
    <x v="15"/>
    <x v="152"/>
    <s v="Don Bluth"/>
    <s v="Judy Freudberg"/>
    <s v="Dom DeLuise"/>
    <s v="United States"/>
    <n v="0"/>
    <n v="84542002"/>
    <s v="Universal Pictures"/>
    <s v="80.0,"/>
  </r>
  <r>
    <x v="899"/>
    <s v="PG"/>
    <x v="1"/>
    <x v="6"/>
    <s v="June 6, 1986 (United States)"/>
    <x v="46"/>
    <x v="38"/>
    <s v="Harry Winer"/>
    <s v="Clifford Green"/>
    <s v="Kate Capshaw"/>
    <s v="United States"/>
    <n v="18000000"/>
    <n v="9697739"/>
    <s v="ABC Motion Pictures"/>
    <s v="107.0,"/>
  </r>
  <r>
    <x v="900"/>
    <s v="R"/>
    <x v="2"/>
    <x v="6"/>
    <s v="June 6, 1986 (United States)"/>
    <x v="41"/>
    <x v="76"/>
    <s v="John Irvin"/>
    <s v="Luciano Vincenzoni"/>
    <s v="Arnold Schwarzenegger"/>
    <s v="United States"/>
    <n v="8500000"/>
    <n v="16209459"/>
    <s v="De Laurentiis Entertainment Group (DEG)"/>
    <s v="106.0,"/>
  </r>
  <r>
    <x v="901"/>
    <s v="PG-13"/>
    <x v="3"/>
    <x v="6"/>
    <s v="March 14, 1986 (United States)"/>
    <x v="6"/>
    <x v="86"/>
    <s v="Woody Allen"/>
    <s v="Woody Allen"/>
    <s v="Mia Farrow"/>
    <s v="United States"/>
    <n v="6400000"/>
    <n v="40084041"/>
    <s v="Orion Pictures"/>
    <s v="107.0,"/>
  </r>
  <r>
    <x v="902"/>
    <s v="G"/>
    <x v="10"/>
    <x v="6"/>
    <s v="July 2, 1986 (United States)"/>
    <x v="13"/>
    <x v="247"/>
    <s v="Directors"/>
    <s v="Peter Young"/>
    <s v="Vincent Price"/>
    <s v="United States"/>
    <n v="14000000"/>
    <n v="38625550"/>
    <s v="Walt Disney Pictures"/>
    <s v="74.0,"/>
  </r>
  <r>
    <x v="903"/>
    <s v="R"/>
    <x v="3"/>
    <x v="6"/>
    <s v="June 27, 1986 (United States)"/>
    <x v="15"/>
    <x v="15"/>
    <s v="Jim Abrahams"/>
    <s v="Dale Launer"/>
    <s v="Bette Midler"/>
    <s v="United States"/>
    <n v="13000000"/>
    <n v="71624879"/>
    <s v="Touchstone Pictures"/>
    <s v="93.0,"/>
  </r>
  <r>
    <x v="904"/>
    <s v="PG"/>
    <x v="10"/>
    <x v="6"/>
    <s v="August 8, 1986 (United States)"/>
    <x v="4"/>
    <x v="100"/>
    <s v="Nelson Shin"/>
    <s v="Ron Friedman"/>
    <s v="Orson Welles"/>
    <s v="United States"/>
    <n v="6000000"/>
    <n v="5860601"/>
    <s v="Sunbow Productions"/>
    <s v="84.0,"/>
  </r>
  <r>
    <x v="905"/>
    <s v="R"/>
    <x v="3"/>
    <x v="6"/>
    <s v="February 14, 1986 (United States)"/>
    <x v="10"/>
    <x v="23"/>
    <s v="Michael Ritchie"/>
    <s v="Ezra Sacks"/>
    <s v="Goldie Hawn"/>
    <s v="United States"/>
    <n v="0"/>
    <n v="26285544"/>
    <s v="Hawn / Sylbert Movie Company"/>
    <s v="106.0,"/>
  </r>
  <r>
    <x v="906"/>
    <s v="PG-13"/>
    <x v="3"/>
    <x v="6"/>
    <s v="January 17, 1986 (United States)"/>
    <x v="54"/>
    <x v="349"/>
    <s v="John Carl Buechler"/>
    <s v="John Carl Buechler"/>
    <s v="Michael Moriarty"/>
    <s v="Italy"/>
    <n v="1100000"/>
    <n v="5450815"/>
    <s v="Empire Pictures"/>
    <s v="82.0,"/>
  </r>
  <r>
    <x v="907"/>
    <s v="R"/>
    <x v="6"/>
    <x v="6"/>
    <s v="April 18, 1986 (United States)"/>
    <x v="9"/>
    <x v="30"/>
    <s v="James Foley"/>
    <s v="Elliott Lewitt"/>
    <s v="Sean Penn"/>
    <s v="United States"/>
    <n v="6500000"/>
    <n v="2347000"/>
    <s v="Hemdale"/>
    <s v="111.0,"/>
  </r>
  <r>
    <x v="908"/>
    <s v="PG"/>
    <x v="0"/>
    <x v="6"/>
    <s v="August 15, 1986 (United States)"/>
    <x v="16"/>
    <x v="106"/>
    <s v="Nick Castle"/>
    <s v="Nick Castle"/>
    <s v="Lucy Deakins"/>
    <s v="United States"/>
    <n v="0"/>
    <n v="7177431"/>
    <s v="Lorimar Film Partners"/>
    <s v="114.0,"/>
  </r>
  <r>
    <x v="909"/>
    <s v="R"/>
    <x v="3"/>
    <x v="6"/>
    <s v="November 7, 1986 (United States)"/>
    <x v="15"/>
    <x v="27"/>
    <s v="Jonathan Demme"/>
    <s v="E. Max Frye"/>
    <s v="Jeff Daniels"/>
    <s v="United States"/>
    <n v="7000000"/>
    <n v="8362969"/>
    <s v="Religioso Primitiva"/>
    <s v="114.0,"/>
  </r>
  <r>
    <x v="910"/>
    <s v="R"/>
    <x v="3"/>
    <x v="6"/>
    <s v="July 25, 1986 (United States)"/>
    <x v="10"/>
    <x v="9"/>
    <s v="Mike Nichols"/>
    <s v="Nora Ephron"/>
    <s v="Meryl Streep"/>
    <s v="United States"/>
    <n v="20000000"/>
    <n v="25314189"/>
    <s v="Paramount Pictures"/>
    <s v="108.0,"/>
  </r>
  <r>
    <x v="911"/>
    <s v="R"/>
    <x v="0"/>
    <x v="6"/>
    <s v="March 14, 1986 (United States)"/>
    <x v="12"/>
    <x v="30"/>
    <s v="Walter Hill"/>
    <s v="John Fusco"/>
    <s v="Ralph Macchio"/>
    <s v="United States"/>
    <n v="0"/>
    <n v="5839031"/>
    <s v="Columbia Pictures"/>
    <s v="99.0,"/>
  </r>
  <r>
    <x v="912"/>
    <s v="R"/>
    <x v="1"/>
    <x v="6"/>
    <s v="January 17, 1986 (United States)"/>
    <x v="20"/>
    <x v="350"/>
    <s v="Michael Chapman"/>
    <s v="Jean M. Auel"/>
    <s v="Daryl Hannah"/>
    <s v="United States"/>
    <n v="15000000"/>
    <n v="1953732"/>
    <s v="Warner Bros."/>
    <s v="98.0,"/>
  </r>
  <r>
    <x v="913"/>
    <s v="R"/>
    <x v="3"/>
    <x v="6"/>
    <s v="August 8, 1986 (United States)"/>
    <x v="8"/>
    <x v="38"/>
    <s v="Spike Lee"/>
    <s v="Spike Lee"/>
    <s v="Tracy Camilla Johns"/>
    <s v="United States"/>
    <n v="175000"/>
    <n v="7137502"/>
    <s v="40 Acres &amp; A Mule Filmworks"/>
    <s v="84.0,"/>
  </r>
  <r>
    <x v="914"/>
    <s v="R"/>
    <x v="2"/>
    <x v="6"/>
    <s v="June 27, 1986 (United States)"/>
    <x v="16"/>
    <x v="23"/>
    <s v="Peter Hyams"/>
    <s v="Gary DeVore"/>
    <s v="Gregory Hines"/>
    <s v="United States"/>
    <n v="0"/>
    <n v="38500726"/>
    <s v="Metro-Goldwyn-Mayer (MGM)"/>
    <s v="107.0,"/>
  </r>
  <r>
    <x v="915"/>
    <s v="R"/>
    <x v="2"/>
    <x v="6"/>
    <s v="April 25, 1986 (United States)"/>
    <x v="1"/>
    <x v="203"/>
    <s v="Hal Ashby"/>
    <s v="Lawrence Block"/>
    <s v="Jeff Bridges"/>
    <s v="United States"/>
    <n v="18000000"/>
    <n v="1305114"/>
    <s v="Producers Sales Organization (PSO)"/>
    <s v="115.0,"/>
  </r>
  <r>
    <x v="916"/>
    <s v="PG-13"/>
    <x v="3"/>
    <x v="6"/>
    <s v="October 24, 1986 (United States)"/>
    <x v="11"/>
    <x v="153"/>
    <s v="Steve Miner"/>
    <s v="Carol Black"/>
    <s v="C. Thomas Howell"/>
    <s v="United States"/>
    <n v="0"/>
    <n v="27820000"/>
    <s v="Balcor Film Investors"/>
    <s v="104.0,"/>
  </r>
  <r>
    <x v="917"/>
    <s v="R"/>
    <x v="3"/>
    <x v="6"/>
    <s v="September 25, 1986 (Canada)"/>
    <x v="3"/>
    <x v="13"/>
    <s v="Jim Jarmusch"/>
    <s v="Jim Jarmusch"/>
    <s v="Tom Waits"/>
    <s v="United States"/>
    <n v="1100000"/>
    <n v="1504286"/>
    <s v="Island Pictures"/>
    <s v="107.0,"/>
  </r>
  <r>
    <x v="918"/>
    <s v="PG-13"/>
    <x v="4"/>
    <x v="6"/>
    <s v="May 23, 1986 (United States)"/>
    <x v="46"/>
    <x v="19"/>
    <s v="Brian Gibson"/>
    <s v="Mark Victor"/>
    <s v="JoBeth Williams"/>
    <s v="United States"/>
    <n v="19000000"/>
    <n v="40996665"/>
    <s v="Freddie Fields Productions"/>
    <s v="91.0,"/>
  </r>
  <r>
    <x v="919"/>
    <s v="Unrated"/>
    <x v="6"/>
    <x v="6"/>
    <s v="November 26, 1986 (France)"/>
    <x v="4"/>
    <x v="103"/>
    <s v="Leos Carax"/>
    <s v="Leos Carax"/>
    <s v="Michel Piccoli"/>
    <s v="Switzerland"/>
    <n v="0"/>
    <n v="58731"/>
    <s v="Les Films Plain Chant"/>
    <s v="105.0,"/>
  </r>
  <r>
    <x v="920"/>
    <s v="R"/>
    <x v="4"/>
    <x v="6"/>
    <s v="July 2, 1986 (United States)"/>
    <x v="20"/>
    <x v="21"/>
    <s v="Anthony Perkins"/>
    <s v="Charles Edward Pogue"/>
    <s v="Anthony Perkins"/>
    <s v="United States"/>
    <n v="0"/>
    <n v="14481606"/>
    <s v="Universal Pictures"/>
    <s v="93.0,"/>
  </r>
  <r>
    <x v="921"/>
    <s v="PG"/>
    <x v="2"/>
    <x v="6"/>
    <s v="January 30, 1987 (United States)"/>
    <x v="26"/>
    <x v="39"/>
    <s v="Gary Nelson"/>
    <s v="H. Rider Haggard"/>
    <s v="Richard Chamberlain"/>
    <s v="United States"/>
    <n v="13000000"/>
    <n v="3751699"/>
    <s v="Golan-Globus Productions"/>
    <s v="99.0,"/>
  </r>
  <r>
    <x v="922"/>
    <s v="G"/>
    <x v="1"/>
    <x v="6"/>
    <s v="August 25, 1989 (United States)"/>
    <x v="9"/>
    <x v="35"/>
    <s v="Masanori Hata"/>
    <s v="Masanori Hata"/>
    <s v="Kyôko Koizumi"/>
    <s v="Japan"/>
    <n v="0"/>
    <n v="13299749"/>
    <s v="Fuji Television Network"/>
    <s v="76.0,"/>
  </r>
  <r>
    <x v="923"/>
    <m/>
    <x v="5"/>
    <x v="6"/>
    <s v="August 29, 1986 (United States)"/>
    <x v="14"/>
    <x v="202"/>
    <s v="Derek Jarman"/>
    <s v="Derek Jarman"/>
    <s v="Noam Almaz"/>
    <s v="United Kingdom"/>
    <n v="0"/>
    <n v="5478"/>
    <s v="British Film Institute (BFI)"/>
    <s v="93.0,"/>
  </r>
  <r>
    <x v="924"/>
    <s v="R"/>
    <x v="0"/>
    <x v="6"/>
    <s v="October 31, 1986 (United States)"/>
    <x v="13"/>
    <x v="30"/>
    <s v="Randa Haines"/>
    <s v="Mark Medoff"/>
    <s v="William Hurt"/>
    <s v="United States"/>
    <n v="10500000"/>
    <n v="31853080"/>
    <s v="Paramount Pictures"/>
    <s v="119.0,"/>
  </r>
  <r>
    <x v="925"/>
    <s v="PG"/>
    <x v="4"/>
    <x v="6"/>
    <s v="June 6, 1986 (United States)"/>
    <x v="41"/>
    <x v="145"/>
    <s v="Tobe Hooper"/>
    <s v="Richard Blake"/>
    <s v="Karen Black"/>
    <s v="United States"/>
    <n v="12000000"/>
    <n v="4884663"/>
    <s v="Cannon Pictures"/>
    <s v="100.0,"/>
  </r>
  <r>
    <x v="926"/>
    <s v="NC-17"/>
    <x v="0"/>
    <x v="6"/>
    <s v="March 7, 1986 (Spain)"/>
    <x v="9"/>
    <x v="35"/>
    <s v="Pedro Almodóvar"/>
    <s v="Pedro Almodóvar"/>
    <s v="Assumpta Serna"/>
    <s v="Spain"/>
    <n v="0"/>
    <n v="286126"/>
    <s v="Compañía Iberoamericana de TV"/>
    <s v="110.0,"/>
  </r>
  <r>
    <x v="927"/>
    <s v="R"/>
    <x v="3"/>
    <x v="6"/>
    <s v="January 31, 1986 (United States)"/>
    <x v="19"/>
    <x v="29"/>
    <s v="Paul Mazursky"/>
    <s v="René Fauchois"/>
    <s v="Nick Nolte"/>
    <s v="United States"/>
    <n v="14000000"/>
    <n v="62134225"/>
    <s v="Touchstone Pictures"/>
    <s v="103.0,"/>
  </r>
  <r>
    <x v="928"/>
    <s v="R"/>
    <x v="4"/>
    <x v="6"/>
    <s v="March 28, 1986 (United States)"/>
    <x v="19"/>
    <x v="30"/>
    <s v="Fred Walton"/>
    <s v="Danilo Bach"/>
    <s v="Deborah Foreman"/>
    <s v="United States"/>
    <n v="5000000"/>
    <n v="12947763"/>
    <s v="Paramount Pictures"/>
    <s v="89.0,"/>
  </r>
  <r>
    <x v="929"/>
    <s v="R"/>
    <x v="3"/>
    <x v="6"/>
    <s v="August 21, 1987 (United States)"/>
    <x v="16"/>
    <x v="23"/>
    <s v="Jim McBride"/>
    <s v="Daniel Petrie Jr."/>
    <s v="Dennis Quaid"/>
    <s v="United States"/>
    <n v="8500000"/>
    <n v="17685307"/>
    <s v="Kings Road Entertainment"/>
    <s v="102.0,"/>
  </r>
  <r>
    <x v="930"/>
    <s v="PG-13"/>
    <x v="2"/>
    <x v="6"/>
    <s v="July 18, 1986 (United States)"/>
    <x v="10"/>
    <x v="140"/>
    <s v="Roman Polanski"/>
    <s v="John Brownjohn"/>
    <s v="Walter Matthau"/>
    <s v="France"/>
    <n v="40000000"/>
    <n v="1641825"/>
    <s v="Carthago Films S.a.r.l."/>
    <s v="121.0,"/>
  </r>
  <r>
    <x v="931"/>
    <s v="R"/>
    <x v="6"/>
    <x v="6"/>
    <s v="December 19, 1986 (United States)"/>
    <x v="46"/>
    <x v="256"/>
    <s v="Richard Pearce"/>
    <s v="James Carabatsos"/>
    <s v="Richard Gere"/>
    <s v="United States"/>
    <n v="14000000"/>
    <n v="12303904"/>
    <s v="TriStar Pictures"/>
    <s v="106.0,"/>
  </r>
  <r>
    <x v="932"/>
    <s v="PG-13"/>
    <x v="5"/>
    <x v="6"/>
    <s v="February 7, 1986 (United States)"/>
    <x v="12"/>
    <x v="351"/>
    <s v="Trevor Nunn"/>
    <s v="Chris Bryant"/>
    <s v="Helena Bonham Carter"/>
    <s v="United Kingdom"/>
    <n v="8500000"/>
    <n v="277646"/>
    <s v="Capital Equipment Leasing"/>
    <s v="136.0,"/>
  </r>
  <r>
    <x v="933"/>
    <s v="PG-13"/>
    <x v="3"/>
    <x v="6"/>
    <s v="July 11, 1986 (United States)"/>
    <x v="27"/>
    <x v="300"/>
    <s v="Harold Ramis"/>
    <s v="Harry Shearer"/>
    <s v="Robin Williams"/>
    <s v="United States"/>
    <n v="15000000"/>
    <n v="12308521"/>
    <s v="Warner Bros."/>
    <s v="96.0,"/>
  </r>
  <r>
    <x v="934"/>
    <s v="PG"/>
    <x v="0"/>
    <x v="6"/>
    <s v="December 4, 1987 (United States)"/>
    <x v="45"/>
    <x v="16"/>
    <s v="Claude Berri"/>
    <s v="Claude Berri"/>
    <s v="Yves Montand"/>
    <s v="Switzerland"/>
    <n v="0"/>
    <n v="3940542"/>
    <s v="DD Productions"/>
    <s v="113.0,"/>
  </r>
  <r>
    <x v="935"/>
    <s v="R"/>
    <x v="0"/>
    <x v="6"/>
    <s v="April 10, 1987 (United States)"/>
    <x v="46"/>
    <x v="205"/>
    <s v="Ken Russell"/>
    <s v="Stephen Volk"/>
    <s v="Gabriel Byrne"/>
    <s v="United Kingdom"/>
    <n v="0"/>
    <n v="916172"/>
    <s v="Virgin Vision"/>
    <s v="87.0,"/>
  </r>
  <r>
    <x v="936"/>
    <s v="PG-13"/>
    <x v="2"/>
    <x v="6"/>
    <s v="August 15, 1986 (United States)"/>
    <x v="46"/>
    <x v="35"/>
    <s v="Mark L. Lester"/>
    <s v="Brian Grazer"/>
    <s v="John Candy"/>
    <s v="United States"/>
    <n v="12000000"/>
    <n v="15945534"/>
    <s v="Columbia Pictures"/>
    <s v="88.0,"/>
  </r>
  <r>
    <x v="937"/>
    <s v="R"/>
    <x v="2"/>
    <x v="6"/>
    <s v="February 7, 1986 (United States)"/>
    <x v="17"/>
    <x v="10"/>
    <s v="Robert Mandel"/>
    <s v="Robert T. Megginson"/>
    <s v="Bryan Brown"/>
    <s v="United States"/>
    <n v="10000000"/>
    <n v="20603715"/>
    <s v="Orion Pictures"/>
    <s v="109.0,"/>
  </r>
  <r>
    <x v="938"/>
    <s v="PG-13"/>
    <x v="2"/>
    <x v="6"/>
    <s v="December 19, 1986 (United States)"/>
    <x v="49"/>
    <x v="106"/>
    <s v="John Guillermin"/>
    <s v="Ronald Shusett"/>
    <s v="Brian Kerwin"/>
    <s v="United States"/>
    <n v="10000000"/>
    <n v="4711220"/>
    <s v="Toho Company"/>
    <s v="105.0,"/>
  </r>
  <r>
    <x v="939"/>
    <s v="R"/>
    <x v="1"/>
    <x v="6"/>
    <s v="September 11, 1987 (United States)"/>
    <x v="1"/>
    <x v="42"/>
    <s v="Nicolas Roeg"/>
    <s v="Lucy Irvine"/>
    <s v="Oliver Reed"/>
    <s v="United Kingdom"/>
    <n v="0"/>
    <m/>
    <s v="Cannon Screen Entertainment"/>
    <s v="117.0,"/>
  </r>
  <r>
    <x v="940"/>
    <s v="R"/>
    <x v="3"/>
    <x v="6"/>
    <s v="April 18, 1986 (United States)"/>
    <x v="46"/>
    <x v="202"/>
    <s v="Brian De Palma"/>
    <s v="George Gallo"/>
    <s v="Danny DeVito"/>
    <s v="United States"/>
    <n v="13000000"/>
    <n v="8475466"/>
    <s v="Metro-Goldwyn-Mayer (MGM)"/>
    <s v="100.0,"/>
  </r>
  <r>
    <x v="941"/>
    <s v="PG-13"/>
    <x v="2"/>
    <x v="6"/>
    <s v="November 26, 1986 (United States)"/>
    <x v="25"/>
    <x v="26"/>
    <s v="Alan Johnson"/>
    <s v="Walon Green"/>
    <s v="Richard Jordan"/>
    <s v="United States"/>
    <n v="25000000"/>
    <n v="1579260"/>
    <s v="Brooksfilms"/>
    <s v="94.0,"/>
  </r>
  <r>
    <x v="942"/>
    <s v="PG-13"/>
    <x v="9"/>
    <x v="6"/>
    <s v="June 13, 1986 (United States)"/>
    <x v="19"/>
    <x v="106"/>
    <s v="Marshall Brickman"/>
    <s v="Marshall Brickman"/>
    <s v="John Lithgow"/>
    <s v="United States"/>
    <n v="18000000"/>
    <n v="3900000"/>
    <s v="Gladden Entertainment"/>
    <s v="117.0,"/>
  </r>
  <r>
    <x v="943"/>
    <s v="R"/>
    <x v="3"/>
    <x v="6"/>
    <s v="October 24, 1986 (United States)"/>
    <x v="1"/>
    <x v="350"/>
    <s v="Charles Martin Smith"/>
    <s v="Rhet Topham"/>
    <s v="Marc Price"/>
    <s v="United States"/>
    <n v="0"/>
    <n v="6797218"/>
    <s v="De Laurentiis Entertainment Group (DEG)"/>
    <s v="98.0,"/>
  </r>
  <r>
    <x v="944"/>
    <s v="PG"/>
    <x v="3"/>
    <x v="6"/>
    <s v="May 21, 1987 (United States)"/>
    <x v="33"/>
    <x v="352"/>
    <s v="Hal Needham"/>
    <s v="Shel Lytton"/>
    <s v="Dirk Benedict"/>
    <s v="United States"/>
    <n v="0"/>
    <m/>
    <s v="Hemdale"/>
    <s v="92.0,"/>
  </r>
  <r>
    <x v="945"/>
    <s v="R"/>
    <x v="3"/>
    <x v="6"/>
    <s v="October 10, 1986 (United States)"/>
    <x v="23"/>
    <x v="97"/>
    <s v="Penny Marshall"/>
    <s v="David Franzoni"/>
    <s v="Whoopi Goldberg"/>
    <s v="United States"/>
    <n v="0"/>
    <n v="29844101"/>
    <s v="Lawrence Gordon Productions"/>
    <s v="105.0,"/>
  </r>
  <r>
    <x v="946"/>
    <s v="PG-13"/>
    <x v="0"/>
    <x v="6"/>
    <s v="May 9, 1986 (United States)"/>
    <x v="16"/>
    <x v="56"/>
    <s v="Duncan Gibbins"/>
    <s v="Bill Phillips"/>
    <s v="Craig Sheffer"/>
    <s v="United States"/>
    <n v="0"/>
    <n v="4636169"/>
    <s v="Paramount Pictures"/>
    <s v="103.0,"/>
  </r>
  <r>
    <x v="947"/>
    <s v="PG-13"/>
    <x v="3"/>
    <x v="6"/>
    <s v="March 14, 1986 (United States)"/>
    <x v="21"/>
    <x v="23"/>
    <s v="Ron Howard"/>
    <s v="Edwin Blum"/>
    <s v="Michael Keaton"/>
    <s v="United States"/>
    <n v="18000000"/>
    <n v="36611610"/>
    <s v="Paramount Pictures"/>
    <s v="111.0,"/>
  </r>
  <r>
    <x v="948"/>
    <s v="PG"/>
    <x v="3"/>
    <x v="6"/>
    <s v="October 10, 1986 (United States)"/>
    <x v="13"/>
    <x v="159"/>
    <s v="David Byrne"/>
    <s v="Stephen Tobolowsky"/>
    <s v="David Byrne"/>
    <s v="United States"/>
    <n v="0"/>
    <n v="2545459"/>
    <s v="Gary Kurfirst Pictures"/>
    <s v="89.0,"/>
  </r>
  <r>
    <x v="949"/>
    <s v="Not Rated"/>
    <x v="10"/>
    <x v="6"/>
    <s v="March 11, 1988 (United States)"/>
    <x v="3"/>
    <x v="9"/>
    <s v="Jimmy T. Murakami"/>
    <s v="Raymond Briggs"/>
    <s v="Peggy Ashcroft"/>
    <s v="United Kingdom"/>
    <n v="0"/>
    <n v="5274"/>
    <s v="Meltdown Productions"/>
    <s v="84.0,"/>
  </r>
  <r>
    <x v="950"/>
    <s v="R"/>
    <x v="2"/>
    <x v="6"/>
    <s v="April 18, 1986 (United States)"/>
    <x v="22"/>
    <x v="25"/>
    <s v="J. Lee Thompson"/>
    <s v="Gail Morgan Hickman"/>
    <s v="Charles Bronson"/>
    <s v="United States"/>
    <n v="6000000"/>
    <n v="9947631"/>
    <s v="Cannon Group"/>
    <s v="100.0,"/>
  </r>
  <r>
    <x v="951"/>
    <s v="R"/>
    <x v="0"/>
    <x v="6"/>
    <s v="October 10, 1986 (United States)"/>
    <x v="41"/>
    <x v="194"/>
    <s v="Wes Craven"/>
    <s v="Diana Henstell"/>
    <s v="Matthew Labyorteaux"/>
    <s v="United States"/>
    <n v="0"/>
    <n v="8988731"/>
    <s v="Warner Bros."/>
    <s v="91.0,"/>
  </r>
  <r>
    <x v="952"/>
    <s v="PG"/>
    <x v="3"/>
    <x v="6"/>
    <s v="August 28, 1987 (United States)"/>
    <x v="45"/>
    <x v="33"/>
    <s v="Claude Berri"/>
    <s v="Claude Berri"/>
    <s v="Yves Montand"/>
    <s v="Switzerland"/>
    <n v="0"/>
    <n v="4940939"/>
    <s v="DD Productions"/>
    <s v="120.0,"/>
  </r>
  <r>
    <x v="953"/>
    <s v="R"/>
    <x v="6"/>
    <x v="6"/>
    <s v="August 22, 1986 (United States)"/>
    <x v="20"/>
    <x v="155"/>
    <s v="Tom DeSimone"/>
    <s v="Tom DeSimone"/>
    <s v="Linda Carol"/>
    <s v="United States"/>
    <n v="0"/>
    <n v="2510433"/>
    <s v="Balcor Film Investors"/>
    <s v="94.0,"/>
  </r>
  <r>
    <x v="954"/>
    <s v="R"/>
    <x v="2"/>
    <x v="6"/>
    <s v="April 11, 1986 (United States)"/>
    <x v="19"/>
    <x v="54"/>
    <s v="Paul Michael Glaser"/>
    <s v="Leo Garen"/>
    <s v="Stephen Lang"/>
    <s v="United States"/>
    <n v="8700000"/>
    <n v="4865912"/>
    <s v="Delphi V Productions"/>
    <s v="109.0,"/>
  </r>
  <r>
    <x v="955"/>
    <s v="R"/>
    <x v="3"/>
    <x v="6"/>
    <s v="July 18, 1986 (United States)"/>
    <x v="23"/>
    <x v="25"/>
    <s v="Richard Wenk"/>
    <s v="Donald P. Borchers"/>
    <s v="Chris Makepeace"/>
    <s v="United States"/>
    <n v="3300000"/>
    <n v="4941117"/>
    <s v="New World Pictures"/>
    <s v="93.0,"/>
  </r>
  <r>
    <x v="956"/>
    <s v="PG"/>
    <x v="3"/>
    <x v="6"/>
    <s v="July 30, 1986 (United States)"/>
    <x v="23"/>
    <x v="252"/>
    <s v="Garry Marshall"/>
    <s v="Garry Marshall"/>
    <s v="Tom Hanks"/>
    <s v="United States"/>
    <n v="0"/>
    <n v="32324557"/>
    <s v="Delphi Films"/>
    <s v="118.0,"/>
  </r>
  <r>
    <x v="957"/>
    <s v="R"/>
    <x v="3"/>
    <x v="6"/>
    <s v="February 14, 1986 (United States)"/>
    <x v="46"/>
    <x v="252"/>
    <s v="Ted Nicolaou"/>
    <s v="Ted Nicolaou"/>
    <s v="Diane Franklin"/>
    <s v="United States"/>
    <n v="0"/>
    <n v="320256"/>
    <s v="Empire Pictures"/>
    <s v="85.0,"/>
  </r>
  <r>
    <x v="958"/>
    <s v="PG"/>
    <x v="6"/>
    <x v="6"/>
    <s v="February 14, 1986 (United States)"/>
    <x v="46"/>
    <x v="43"/>
    <s v="Thomas Michael Donnelly"/>
    <s v="Thomas Michael Donnelly"/>
    <s v="Kevin Bacon"/>
    <s v="United States"/>
    <n v="0"/>
    <n v="7634909"/>
    <s v="Columbia Pictures"/>
    <s v="105.0,"/>
  </r>
  <r>
    <x v="959"/>
    <s v="R"/>
    <x v="6"/>
    <x v="6"/>
    <s v="November 7, 1986 (United States)"/>
    <x v="5"/>
    <x v="201"/>
    <s v="John Frankenheimer"/>
    <s v="Elmore Leonard"/>
    <s v="Roy Scheider"/>
    <s v="United States"/>
    <n v="0"/>
    <n v="5186646"/>
    <s v="Cannon Group"/>
    <s v="110.0,"/>
  </r>
  <r>
    <x v="960"/>
    <s v="R"/>
    <x v="2"/>
    <x v="6"/>
    <s v="January 10, 1986 (United States)"/>
    <x v="30"/>
    <x v="201"/>
    <s v="Harley Cokeliss"/>
    <s v="John Carpenter"/>
    <s v="Tommy Lee Jones"/>
    <s v="United States"/>
    <n v="0"/>
    <n v="6637565"/>
    <s v="New World Pictures"/>
    <s v="100.0,"/>
  </r>
  <r>
    <x v="961"/>
    <s v="R"/>
    <x v="0"/>
    <x v="6"/>
    <s v="August 22, 1986 (United States)"/>
    <x v="21"/>
    <x v="154"/>
    <s v="Robert M. Young"/>
    <s v="William Mastrosimone"/>
    <s v="Farrah Fawcett"/>
    <s v="United States"/>
    <n v="0"/>
    <n v="13418091"/>
    <s v="Atlantic Entertainment Group"/>
    <s v="89.0,"/>
  </r>
  <r>
    <x v="962"/>
    <s v="R"/>
    <x v="0"/>
    <x v="6"/>
    <s v="September 19, 1986 (United States)"/>
    <x v="32"/>
    <x v="353"/>
    <s v="Peter Medak"/>
    <s v="Leonard Michaels"/>
    <s v="David Dukes"/>
    <s v="United States"/>
    <n v="0"/>
    <n v="2556361"/>
    <s v="Atlantic Entertainment Group"/>
    <s v="101.0,"/>
  </r>
  <r>
    <x v="963"/>
    <s v="PG"/>
    <x v="3"/>
    <x v="6"/>
    <s v="July 25, 1986 (United States)"/>
    <x v="46"/>
    <x v="194"/>
    <s v="Gene Wilder"/>
    <s v="Gene Wilder"/>
    <s v="Gene Wilder"/>
    <s v="United Kingdom"/>
    <n v="13000000"/>
    <n v="8033397"/>
    <s v="Orion Pictures"/>
    <s v="82.0,"/>
  </r>
  <r>
    <x v="964"/>
    <s v="R"/>
    <x v="0"/>
    <x v="6"/>
    <s v="August 29, 1986 (United States)"/>
    <x v="3"/>
    <x v="254"/>
    <s v="Éric Rohmer"/>
    <s v="Marie Rivière"/>
    <s v="Marie Rivière"/>
    <s v="France"/>
    <n v="0"/>
    <n v="63137"/>
    <s v="Ministère de la Culture et de la Communication"/>
    <s v="99.0,"/>
  </r>
  <r>
    <x v="965"/>
    <s v="PG"/>
    <x v="3"/>
    <x v="6"/>
    <s v="October 3, 1986 (United States)"/>
    <x v="19"/>
    <x v="261"/>
    <s v="Jeff Kanew"/>
    <s v="James Orr"/>
    <s v="Burt Lancaster"/>
    <s v="United States"/>
    <n v="10000000"/>
    <n v="21458229"/>
    <s v="Touchstone Pictures"/>
    <s v="104.0,"/>
  </r>
  <r>
    <x v="966"/>
    <s v="PG"/>
    <x v="2"/>
    <x v="6"/>
    <s v="January 31, 1986 (United States)"/>
    <x v="38"/>
    <x v="51"/>
    <s v="Peter Manoogian"/>
    <s v="Paul De Meo"/>
    <s v="Andrew Prine"/>
    <s v="United States"/>
    <n v="0"/>
    <n v="4601256"/>
    <s v="Empire Pictures"/>
    <s v="96.0,"/>
  </r>
  <r>
    <x v="967"/>
    <s v="PG-13"/>
    <x v="3"/>
    <x v="6"/>
    <s v="January 31, 1986 (United States)"/>
    <x v="22"/>
    <x v="261"/>
    <s v="Roger Spottiswoode"/>
    <s v="Ron Shelton"/>
    <s v="Robin Williams"/>
    <s v="United States"/>
    <n v="12000000"/>
    <n v="7817314"/>
    <s v="Cinema Group Ventures"/>
    <s v="104.0,"/>
  </r>
  <r>
    <x v="968"/>
    <s v="PG"/>
    <x v="2"/>
    <x v="6"/>
    <s v="November 21, 1986 (United States)"/>
    <x v="27"/>
    <x v="351"/>
    <s v="J. Lee Thompson"/>
    <s v="Robert Gosnell"/>
    <s v="Chuck Norris"/>
    <s v="United States"/>
    <n v="8000000"/>
    <n v="11949484"/>
    <s v="Cannon Group"/>
    <s v="105.0,"/>
  </r>
  <r>
    <x v="969"/>
    <s v="PG-13"/>
    <x v="3"/>
    <x v="6"/>
    <s v="November 7, 1986 (United States)"/>
    <x v="1"/>
    <x v="61"/>
    <s v="Jerry Kramer"/>
    <s v="Laurie Craig"/>
    <s v="Daphne Zuniga"/>
    <s v="United States"/>
    <n v="0"/>
    <n v="604849"/>
    <m/>
    <s v="84.0,"/>
  </r>
  <r>
    <x v="970"/>
    <s v="R"/>
    <x v="4"/>
    <x v="6"/>
    <s v="March 13, 1987 (United States)"/>
    <x v="46"/>
    <x v="252"/>
    <s v="Kevin Tenney"/>
    <s v="Kevin Tenney"/>
    <s v="Todd Allen"/>
    <s v="United Kingdom"/>
    <n v="2000000"/>
    <n v="7369373"/>
    <s v="Paragon Arts International"/>
    <s v="98.0,"/>
  </r>
  <r>
    <x v="971"/>
    <s v="PG"/>
    <x v="3"/>
    <x v="6"/>
    <s v="October 10, 1986 (United States)"/>
    <x v="14"/>
    <x v="23"/>
    <s v="Christopher Morahan"/>
    <s v="Michael Frayn"/>
    <s v="John Cleese"/>
    <s v="United Kingdom"/>
    <n v="0"/>
    <n v="1476356"/>
    <s v="Thorn EMI Screen Entertainment"/>
    <s v="96.0,"/>
  </r>
  <r>
    <x v="972"/>
    <s v="PG"/>
    <x v="3"/>
    <x v="6"/>
    <s v="June 20, 1986 (United States)"/>
    <x v="22"/>
    <x v="9"/>
    <s v="Ivan Reitman"/>
    <s v="Ivan Reitman"/>
    <s v="Robert Redford"/>
    <s v="United States"/>
    <n v="40000000"/>
    <n v="93151591"/>
    <s v="Universal Pictures"/>
    <s v="116.0,"/>
  </r>
  <r>
    <x v="973"/>
    <s v="R"/>
    <x v="4"/>
    <x v="6"/>
    <s v="September 19, 1986 (United States)"/>
    <x v="23"/>
    <x v="54"/>
    <s v="Richard Franklin"/>
    <s v="Lee David Zlotoff"/>
    <s v="Terence Stamp"/>
    <s v="United Kingdom"/>
    <n v="0"/>
    <n v="1720450"/>
    <s v="Cannon Screen Entertainment"/>
    <s v="103.0,"/>
  </r>
  <r>
    <x v="974"/>
    <s v="R"/>
    <x v="5"/>
    <x v="6"/>
    <s v="May 2, 1986 (United States)"/>
    <x v="5"/>
    <x v="113"/>
    <s v="Richard Pryor"/>
    <s v="Rocco Urbisci"/>
    <s v="Richard Pryor"/>
    <s v="United States"/>
    <n v="14000000"/>
    <n v="18034150"/>
    <s v="Columbia Pictures"/>
    <s v="97.0,"/>
  </r>
  <r>
    <x v="975"/>
    <s v="R"/>
    <x v="2"/>
    <x v="6"/>
    <s v="January 16, 1987 (United States)"/>
    <x v="22"/>
    <x v="203"/>
    <s v="Gary Sherman"/>
    <s v="Michael Patrick Goodman"/>
    <s v="Rutger Hauer"/>
    <s v="United States"/>
    <n v="0"/>
    <n v="7555000"/>
    <s v="New World Pictures"/>
    <s v="106.0,"/>
  </r>
  <r>
    <x v="976"/>
    <s v="PG-13"/>
    <x v="0"/>
    <x v="6"/>
    <s v="June 27, 1986 (United States)"/>
    <x v="25"/>
    <x v="53"/>
    <s v="Albert Magnoli"/>
    <s v="Evan Archerd"/>
    <s v="Mitchell Gaylord"/>
    <s v="United States"/>
    <n v="0"/>
    <n v="4845724"/>
    <s v="Lorimar Productions"/>
    <s v="102.0,"/>
  </r>
  <r>
    <x v="977"/>
    <s v="R"/>
    <x v="6"/>
    <x v="6"/>
    <s v="December 25, 1986 (United States)"/>
    <x v="22"/>
    <x v="350"/>
    <s v="Sidney Lumet"/>
    <s v="James Cresson"/>
    <s v="Jane Fonda"/>
    <s v="United States"/>
    <n v="15000000"/>
    <n v="25147055"/>
    <s v="American Filmworks"/>
    <s v="103.0,"/>
  </r>
  <r>
    <x v="978"/>
    <s v="PG-13"/>
    <x v="3"/>
    <x v="6"/>
    <s v="January 23, 1987 (United States)"/>
    <x v="5"/>
    <x v="161"/>
    <s v="Bruce Beresford"/>
    <s v="Beth Henley"/>
    <s v="Diane Keaton"/>
    <s v="United States"/>
    <n v="20000000"/>
    <n v="22905522"/>
    <s v="De Laurentiis Entertainment Group (DEG)"/>
    <s v="105.0,"/>
  </r>
  <r>
    <x v="979"/>
    <s v="PG-13"/>
    <x v="3"/>
    <x v="6"/>
    <s v="July 2, 1986 (United States)"/>
    <x v="18"/>
    <x v="195"/>
    <s v="Prince"/>
    <s v="Becky Johnston"/>
    <s v="Prince"/>
    <s v="United States"/>
    <n v="0"/>
    <n v="10090429"/>
    <s v="Warner Bros."/>
    <s v="100.0,"/>
  </r>
  <r>
    <x v="980"/>
    <s v="PG-13"/>
    <x v="3"/>
    <x v="6"/>
    <s v="November 5, 1986 (United States)"/>
    <x v="12"/>
    <x v="68"/>
    <s v="Nadia Tass"/>
    <s v="David Parker"/>
    <s v="Colin Friels"/>
    <s v="Australia"/>
    <n v="0"/>
    <m/>
    <s v="Cascade Films"/>
    <s v="85.0,"/>
  </r>
  <r>
    <x v="981"/>
    <s v="R"/>
    <x v="3"/>
    <x v="6"/>
    <s v="January 9, 1987 (United States)"/>
    <x v="50"/>
    <x v="155"/>
    <s v="George Mendeluk"/>
    <s v="Janis Allen"/>
    <s v="Sally Kellerman"/>
    <s v="Canada"/>
    <n v="0"/>
    <n v="2147228"/>
    <s v="TMS Pictures"/>
    <s v="96.0,"/>
  </r>
  <r>
    <x v="982"/>
    <s v="X"/>
    <x v="0"/>
    <x v="6"/>
    <s v="May 22, 1987 (United States)"/>
    <x v="1"/>
    <x v="53"/>
    <s v="Marco Bellocchio"/>
    <s v="Marco Bellocchio"/>
    <s v="Maruschka Detmers"/>
    <s v="Italy"/>
    <n v="0"/>
    <n v="546904"/>
    <s v="L.P. Film"/>
    <s v="114.0,"/>
  </r>
  <r>
    <x v="983"/>
    <s v="PG-13"/>
    <x v="0"/>
    <x v="6"/>
    <s v="April 18, 1986 (United States)"/>
    <x v="41"/>
    <x v="195"/>
    <s v="Julien Temple"/>
    <s v="Colin MacInnes"/>
    <s v="Patsy Kensit"/>
    <s v="United Kingdom"/>
    <n v="0"/>
    <n v="930211"/>
    <s v="Goldcrest Films International"/>
    <s v="108.0,"/>
  </r>
  <r>
    <x v="984"/>
    <s v="R"/>
    <x v="3"/>
    <x v="6"/>
    <s v="November 28, 1986 (United States)"/>
    <x v="32"/>
    <x v="57"/>
    <s v="Jeffrey Delman"/>
    <s v="Jeffrey Delman"/>
    <s v="Scott Valentine"/>
    <s v="United States"/>
    <n v="0"/>
    <n v="2750741"/>
    <s v="Scary Stuff"/>
    <s v="93.0,"/>
  </r>
  <r>
    <x v="985"/>
    <s v="R"/>
    <x v="2"/>
    <x v="6"/>
    <s v="September 12, 1986 (United States)"/>
    <x v="1"/>
    <x v="47"/>
    <s v="Sam Firstenberg"/>
    <s v="James Booth"/>
    <s v="Michael Dudikoff"/>
    <s v="United States"/>
    <n v="4000000"/>
    <n v="4679650"/>
    <s v="The Cannon Group"/>
    <s v="104.0,"/>
  </r>
  <r>
    <x v="986"/>
    <s v="R"/>
    <x v="2"/>
    <x v="6"/>
    <s v="March 13, 1987 (United States)"/>
    <x v="41"/>
    <x v="51"/>
    <s v="Dick Richards"/>
    <s v="William Goldman"/>
    <s v="Burt Reynolds"/>
    <s v="United States"/>
    <n v="17000000"/>
    <n v="2793214"/>
    <s v="Escalante Productions"/>
    <s v="101.0,"/>
  </r>
  <r>
    <x v="987"/>
    <s v="PG"/>
    <x v="3"/>
    <x v="6"/>
    <s v="May 16, 1986 (United States)"/>
    <x v="1"/>
    <x v="47"/>
    <s v="Alan Alda"/>
    <s v="Alan Alda"/>
    <s v="Alan Alda"/>
    <s v="United States"/>
    <n v="0"/>
    <n v="14205021"/>
    <s v="Universal Pictures"/>
    <s v="106.0,"/>
  </r>
  <r>
    <x v="988"/>
    <s v="R"/>
    <x v="3"/>
    <x v="6"/>
    <s v="May 9, 1986 (United States)"/>
    <x v="27"/>
    <x v="57"/>
    <s v="William Fruet"/>
    <s v="Barney Cohen"/>
    <s v="Martin Hewitt"/>
    <s v="Canada"/>
    <n v="0"/>
    <m/>
    <s v="Marquis"/>
    <s v="91.0,"/>
  </r>
  <r>
    <x v="989"/>
    <s v="R"/>
    <x v="2"/>
    <x v="6"/>
    <s v="July 25, 1986 (United States)"/>
    <x v="20"/>
    <x v="53"/>
    <s v="Richard Tuggle"/>
    <s v="Tony Kayden"/>
    <s v="Anthony Michael Hall"/>
    <s v="United States"/>
    <n v="0"/>
    <n v="5099316"/>
    <s v="Columbia Pictures"/>
    <s v="93.0,"/>
  </r>
  <r>
    <x v="990"/>
    <s v="R"/>
    <x v="6"/>
    <x v="6"/>
    <s v="January 2, 1987 (United States)"/>
    <x v="46"/>
    <x v="42"/>
    <s v="Emilio Estevez"/>
    <s v="Emilio Estevez"/>
    <s v="Emilio Estevez"/>
    <s v="United States"/>
    <n v="0"/>
    <n v="5715174"/>
    <s v="Gladden Entertainment"/>
    <s v="109.0,"/>
  </r>
  <r>
    <x v="991"/>
    <s v="PG-13"/>
    <x v="1"/>
    <x v="6"/>
    <s v="August 29, 1986 (United States)"/>
    <x v="56"/>
    <x v="258"/>
    <s v="Jim Goddard"/>
    <s v="John Kohn"/>
    <s v="Sean Penn"/>
    <s v="United Kingdom"/>
    <n v="17000000"/>
    <n v="2315683"/>
    <s v="HandMade Films"/>
    <s v="97.0,"/>
  </r>
  <r>
    <x v="992"/>
    <s v="R"/>
    <x v="0"/>
    <x v="6"/>
    <s v="January 31, 1986 (United States)"/>
    <x v="46"/>
    <x v="116"/>
    <s v="Sidney Lumet"/>
    <s v="David Himmelstein"/>
    <s v="Richard Gere"/>
    <s v="United States"/>
    <n v="16000000"/>
    <n v="3800000"/>
    <s v="Lorimar Productions"/>
    <s v="111.0,"/>
  </r>
  <r>
    <x v="993"/>
    <s v="PG"/>
    <x v="2"/>
    <x v="6"/>
    <s v="August 8, 1986 (United States)"/>
    <x v="32"/>
    <x v="53"/>
    <s v="Blake Edwards"/>
    <s v="Blake Edwards"/>
    <s v="Ted Danson"/>
    <s v="United States"/>
    <n v="0"/>
    <n v="6029824"/>
    <s v="Blake Edwards"/>
    <s v="90.0,"/>
  </r>
  <r>
    <x v="994"/>
    <s v="R"/>
    <x v="2"/>
    <x v="6"/>
    <s v="October 31, 1986 (United States)"/>
    <x v="33"/>
    <x v="123"/>
    <s v="Director"/>
    <s v="Mark Feldberg"/>
    <s v="Michael Schoeffling"/>
    <s v="United States"/>
    <n v="0"/>
    <n v="140980"/>
    <s v="Delphi V Productions"/>
    <s v="102.0,"/>
  </r>
  <r>
    <x v="995"/>
    <s v="R"/>
    <x v="3"/>
    <x v="6"/>
    <s v="January 24, 1986 (United States)"/>
    <x v="41"/>
    <x v="51"/>
    <s v="David Beaird"/>
    <s v="David Beaird"/>
    <s v="Deborah Foreman"/>
    <s v="United States"/>
    <n v="0"/>
    <n v="4781448"/>
    <s v="Marimark Productions"/>
    <s v="97.0,"/>
  </r>
  <r>
    <x v="996"/>
    <s v="PG"/>
    <x v="1"/>
    <x v="6"/>
    <s v="January 29, 1988 (United States)"/>
    <x v="46"/>
    <x v="54"/>
    <s v="John Hough"/>
    <s v="W.E. Johns"/>
    <s v="Neil Dickson"/>
    <s v="United Kingdom"/>
    <n v="0"/>
    <m/>
    <s v="Compact Yellowbill"/>
    <s v="108.0,"/>
  </r>
  <r>
    <x v="997"/>
    <s v="R"/>
    <x v="0"/>
    <x v="6"/>
    <s v="September 26, 1986 (United States)"/>
    <x v="20"/>
    <x v="139"/>
    <s v="Bob Swaim"/>
    <s v="Edward Behr"/>
    <s v="Sigourney Weaver"/>
    <s v="United Kingdom"/>
    <n v="0"/>
    <n v="1131399"/>
    <s v="Centurion"/>
    <s v="90.0,"/>
  </r>
  <r>
    <x v="998"/>
    <s v="PG-13"/>
    <x v="0"/>
    <x v="6"/>
    <s v="November 14, 1986 (United States)"/>
    <x v="23"/>
    <x v="157"/>
    <s v="Moshé Mizrahi"/>
    <s v="Moshé Mizrahi"/>
    <s v="Tom Hanks"/>
    <s v="Israel"/>
    <n v="0"/>
    <n v="278623"/>
    <s v="Delphi V Productions"/>
    <s v="98.0,"/>
  </r>
  <r>
    <x v="999"/>
    <s v="R"/>
    <x v="3"/>
    <x v="6"/>
    <s v="November 14, 1986 (United States)"/>
    <x v="13"/>
    <x v="253"/>
    <s v="Denys Arcand"/>
    <s v="Denys Arcand"/>
    <s v="Dominique Michel"/>
    <s v="Canada"/>
    <n v="0"/>
    <n v="1915792"/>
    <s v="Corporation Image M &amp; M"/>
    <s v="101.0,"/>
  </r>
  <r>
    <x v="1000"/>
    <s v="R"/>
    <x v="3"/>
    <x v="6"/>
    <s v="September 12, 1986 (United States)"/>
    <x v="56"/>
    <x v="59"/>
    <s v="Mark Griffiths"/>
    <s v="Mark Griffiths"/>
    <s v="James Karen"/>
    <s v="United States"/>
    <n v="0"/>
    <n v="78068"/>
    <s v="Chroma III Productions"/>
    <s v="88.0,"/>
  </r>
  <r>
    <x v="1001"/>
    <s v="R"/>
    <x v="5"/>
    <x v="6"/>
    <s v="January 17, 1986 (United States)"/>
    <x v="11"/>
    <x v="59"/>
    <s v="Charles Jarrott"/>
    <s v="Douglas Bowie"/>
    <s v="Nicolas Cage"/>
    <s v="Canada"/>
    <n v="0"/>
    <n v="275000"/>
    <s v="Canadian Broadcasting Corporation (CBC)"/>
    <s v="100.0,"/>
  </r>
  <r>
    <x v="1002"/>
    <s v="PG-13"/>
    <x v="3"/>
    <x v="6"/>
    <s v="December 25, 1986 (United States)"/>
    <x v="8"/>
    <x v="99"/>
    <s v="Gene Saks"/>
    <s v="Neil Simon"/>
    <s v="Blythe Danner"/>
    <s v="United States"/>
    <n v="18000000"/>
    <n v="11957943"/>
    <s v="Rastar Pictures"/>
    <s v="108.0,"/>
  </r>
  <r>
    <x v="1003"/>
    <s v="PG-13"/>
    <x v="3"/>
    <x v="6"/>
    <s v="January 17, 1986 (United States)"/>
    <x v="20"/>
    <x v="354"/>
    <s v="Paul Bartel"/>
    <s v="Tim Conway"/>
    <s v="Tim Conway"/>
    <s v="United States"/>
    <n v="0"/>
    <m/>
    <s v="Orion Pictures"/>
    <s v="89.0,"/>
  </r>
  <r>
    <x v="1004"/>
    <s v="PG-13"/>
    <x v="3"/>
    <x v="6"/>
    <s v="November 14, 1986 (United States)"/>
    <x v="41"/>
    <x v="355"/>
    <s v="Paul Schneider"/>
    <s v="Alan Friedman"/>
    <s v="Pamela Adlon"/>
    <s v="United States"/>
    <n v="0"/>
    <n v="277405"/>
    <s v="Griffon Productions"/>
    <s v="86.0,"/>
  </r>
  <r>
    <x v="1005"/>
    <s v="PG-13"/>
    <x v="3"/>
    <x v="6"/>
    <s v="March 28, 1986 (United States)"/>
    <x v="4"/>
    <x v="104"/>
    <s v="Federico Fellini"/>
    <s v="Federico Fellini"/>
    <s v="Marcello Mastroianni"/>
    <s v="Italy"/>
    <n v="0"/>
    <n v="837623"/>
    <s v="Produzioni Europee Associate (PEA)"/>
    <s v="125.0,"/>
  </r>
  <r>
    <x v="1006"/>
    <s v="R"/>
    <x v="0"/>
    <x v="6"/>
    <s v="October 3, 1986 (United States)"/>
    <x v="34"/>
    <x v="203"/>
    <s v="Bertrand Tavernier"/>
    <s v="David Rayfiel"/>
    <s v="Dexter Gordon"/>
    <s v="United States"/>
    <n v="0"/>
    <n v="3272593"/>
    <s v="Little Bear"/>
    <s v="133.0,"/>
  </r>
  <r>
    <x v="1007"/>
    <s v="PG-13"/>
    <x v="0"/>
    <x v="6"/>
    <s v="April 25, 1986 (United States)"/>
    <x v="23"/>
    <x v="356"/>
    <s v="Jack Fisk"/>
    <s v="Naomi Foner"/>
    <s v="Sissy Spacek"/>
    <s v="United States"/>
    <n v="10000000"/>
    <n v="4743287"/>
    <s v="Rastar Films"/>
    <s v="88.0,"/>
  </r>
  <r>
    <x v="1008"/>
    <s v="Not Rated"/>
    <x v="0"/>
    <x v="6"/>
    <s v="February 19, 1986 (United States)"/>
    <x v="13"/>
    <x v="54"/>
    <s v="Bill Sherwood"/>
    <s v="Bill Sherwood"/>
    <s v="John Bolger"/>
    <s v="United States"/>
    <n v="0"/>
    <m/>
    <s v="Rondo Productions"/>
    <s v="90.0,"/>
  </r>
  <r>
    <x v="1009"/>
    <s v="R"/>
    <x v="3"/>
    <x v="6"/>
    <s v="August 22, 1986 (United States)"/>
    <x v="23"/>
    <x v="357"/>
    <s v="John Byrum"/>
    <s v="Steve Zacharias"/>
    <s v="Michael O'Keefe"/>
    <s v="United States"/>
    <n v="0"/>
    <m/>
    <s v="Paramount Pictures"/>
    <s v="88.0,"/>
  </r>
  <r>
    <x v="1010"/>
    <s v="R"/>
    <x v="1"/>
    <x v="6"/>
    <s v="November 7, 1986 (United States)"/>
    <x v="41"/>
    <x v="113"/>
    <s v="Daryl Duke"/>
    <s v="John Briley"/>
    <s v="Bryan Brown"/>
    <s v="United States"/>
    <n v="25000000"/>
    <n v="4007250"/>
    <s v="De Laurentiis Entertainment Group (DEG)"/>
    <s v="127.0,"/>
  </r>
  <r>
    <x v="1011"/>
    <s v="G"/>
    <x v="10"/>
    <x v="6"/>
    <s v="June 6, 1986 (United States)"/>
    <x v="22"/>
    <x v="139"/>
    <s v="Directors"/>
    <s v="George Arthur Bloom"/>
    <s v="Danny DeVito"/>
    <s v="United States"/>
    <n v="0"/>
    <n v="5958456"/>
    <s v="Sunbow Productions"/>
    <s v="86.0,"/>
  </r>
  <r>
    <x v="1012"/>
    <s v="PG-13"/>
    <x v="3"/>
    <x v="6"/>
    <s v="October 3, 1986 (United States)"/>
    <x v="29"/>
    <x v="358"/>
    <s v="Bob Weinstein"/>
    <s v="Bob Weinstein"/>
    <s v="Daniel Jordano"/>
    <s v="United States"/>
    <n v="0"/>
    <n v="2669366"/>
    <s v="Miramax"/>
    <s v="102.0,"/>
  </r>
  <r>
    <x v="1013"/>
    <s v="PG-13"/>
    <x v="0"/>
    <x v="6"/>
    <s v="January 29, 1987 (Australia)"/>
    <x v="37"/>
    <x v="68"/>
    <s v="Tom Moore"/>
    <s v="Marsha Norman"/>
    <s v="Sissy Spacek"/>
    <s v="United States"/>
    <n v="0"/>
    <n v="441863"/>
    <s v="Aaron Spelling Productions"/>
    <s v="96.0,"/>
  </r>
  <r>
    <x v="1014"/>
    <s v="PG"/>
    <x v="2"/>
    <x v="6"/>
    <s v="May 30, 1986 (United States)"/>
    <x v="33"/>
    <x v="359"/>
    <s v="Andrew Lane"/>
    <s v="Wayne Crawford"/>
    <s v="Wayne Crawford"/>
    <s v="United States"/>
    <n v="0"/>
    <n v="1943751"/>
    <s v="Balcor Film Investors"/>
    <s v="105.0,"/>
  </r>
  <r>
    <x v="1015"/>
    <s v="R"/>
    <x v="2"/>
    <x v="6"/>
    <s v="March 7, 1986 (United States)"/>
    <x v="33"/>
    <x v="360"/>
    <s v="Paul Nicholas"/>
    <s v="Paul Nicholas"/>
    <s v="Shari Shattuck"/>
    <s v="United States"/>
    <n v="0"/>
    <n v="3136701"/>
    <s v="The Cannon Group"/>
    <s v="97.0,"/>
  </r>
  <r>
    <x v="1016"/>
    <s v="R"/>
    <x v="2"/>
    <x v="6"/>
    <s v="May 2, 1986 (United States)"/>
    <x v="44"/>
    <x v="59"/>
    <s v="Michelle Manning"/>
    <s v="Ross Macdonald"/>
    <s v="Judd Nelson"/>
    <s v="United States"/>
    <n v="10000000"/>
    <n v="6947787"/>
    <s v="Paramount Pictures"/>
    <s v="83.0,"/>
  </r>
  <r>
    <x v="1017"/>
    <s v="PG-13"/>
    <x v="3"/>
    <x v="6"/>
    <s v="October 10, 1986 (United States)"/>
    <x v="22"/>
    <x v="53"/>
    <s v="Blake Edwards"/>
    <s v="Milton Wexler"/>
    <s v="Jack Lemmon"/>
    <s v="United States"/>
    <n v="0"/>
    <n v="4079895"/>
    <s v="Blake Edwards"/>
    <s v="102.0,"/>
  </r>
  <r>
    <x v="1018"/>
    <s v="PG"/>
    <x v="2"/>
    <x v="6"/>
    <s v="October 31, 1986 (United States)"/>
    <x v="26"/>
    <x v="361"/>
    <s v="Zoran Perisic"/>
    <s v="Thom Keyes"/>
    <s v="Scott McGinnis"/>
    <s v="United Kingdom"/>
    <n v="18000000"/>
    <n v="2295500"/>
    <s v="J&amp;M Entertainment"/>
    <s v="105.0,"/>
  </r>
  <r>
    <x v="1019"/>
    <m/>
    <x v="3"/>
    <x v="6"/>
    <s v="October 1, 1986 (United States)"/>
    <x v="9"/>
    <x v="116"/>
    <s v="Bertrand Blier"/>
    <s v="Bertrand Blier"/>
    <s v="Gérard Depardieu"/>
    <s v="France"/>
    <n v="0"/>
    <n v="925952"/>
    <s v="Ciné Valse"/>
    <s v="84.0,"/>
  </r>
  <r>
    <x v="1020"/>
    <s v="R"/>
    <x v="6"/>
    <x v="6"/>
    <s v="April 2, 1986 (France)"/>
    <x v="38"/>
    <x v="362"/>
    <s v="Alan J. Pakula"/>
    <s v="Jon Boorstin"/>
    <s v="Kristy McNichol"/>
    <s v="United States"/>
    <n v="0"/>
    <n v="502237"/>
    <s v="Metro-Goldwyn-Mayer (MGM)"/>
    <s v="104.0,"/>
  </r>
  <r>
    <x v="1021"/>
    <s v="R"/>
    <x v="2"/>
    <x v="6"/>
    <s v="May 9, 1986 (United States)"/>
    <x v="41"/>
    <x v="123"/>
    <s v="Albert Pyun"/>
    <s v="Scott Fields"/>
    <s v="John Stockwell"/>
    <s v="United States"/>
    <n v="0"/>
    <n v="2390525"/>
    <s v="Golan-Globus Productions"/>
    <s v="95.0,"/>
  </r>
  <r>
    <x v="1022"/>
    <s v="PG"/>
    <x v="14"/>
    <x v="6"/>
    <s v="July 10, 1987 (United States)"/>
    <x v="19"/>
    <x v="40"/>
    <s v="Simon Langton"/>
    <s v="Julian Bond"/>
    <s v="Michael Caine"/>
    <s v="United Kingdom"/>
    <n v="0"/>
    <n v="1500000"/>
    <s v="Portreeve"/>
    <s v="100.0,"/>
  </r>
  <r>
    <x v="1023"/>
    <s v="G"/>
    <x v="10"/>
    <x v="6"/>
    <s v="March 21, 1986 (United States)"/>
    <x v="30"/>
    <x v="155"/>
    <s v="Dale Schott"/>
    <s v="Peter Sauder"/>
    <s v="Maxine Miller"/>
    <s v="Canada"/>
    <n v="0"/>
    <n v="8540346"/>
    <s v="Nelvana"/>
    <s v="76.0,"/>
  </r>
  <r>
    <x v="1024"/>
    <s v="R"/>
    <x v="2"/>
    <x v="6"/>
    <s v="February 14, 1986 (United States)"/>
    <x v="25"/>
    <x v="363"/>
    <s v="Dominic Orlando"/>
    <s v="Leon Isaac Kennedy"/>
    <s v="Leon Isaac Kennedy"/>
    <s v="United States"/>
    <n v="0"/>
    <n v="601451"/>
    <s v="Grace"/>
    <s v="87.0,"/>
  </r>
  <r>
    <x v="1025"/>
    <s v="R"/>
    <x v="2"/>
    <x v="6"/>
    <s v="December 19, 1986 (Finland)"/>
    <x v="52"/>
    <x v="51"/>
    <s v="Renny Harlin"/>
    <s v="Renny Harlin"/>
    <s v="Mike Norris"/>
    <s v="United States"/>
    <n v="3401376"/>
    <n v="3388020"/>
    <s v="Cinema Group Ventures"/>
    <s v="95.0,"/>
  </r>
  <r>
    <x v="1026"/>
    <s v="PG"/>
    <x v="0"/>
    <x v="6"/>
    <s v="April 18, 1986 (United States)"/>
    <x v="14"/>
    <x v="364"/>
    <s v="Eugene Corr"/>
    <s v="Linda Remy"/>
    <s v="Jon Voight"/>
    <s v="United States"/>
    <n v="0"/>
    <n v="416393"/>
    <s v="Carson Productions"/>
    <s v="105.0,"/>
  </r>
  <r>
    <x v="1027"/>
    <s v="R"/>
    <x v="3"/>
    <x v="6"/>
    <s v="August 22, 1986 (United States)"/>
    <x v="46"/>
    <x v="164"/>
    <s v="Robert Mandel"/>
    <s v="Alan Ormsby"/>
    <s v="Michael Keaton"/>
    <s v="United States"/>
    <n v="0"/>
    <n v="1254040"/>
    <s v="Kings Road Entertainment"/>
    <s v="101.0,"/>
  </r>
  <r>
    <x v="1028"/>
    <s v="R"/>
    <x v="0"/>
    <x v="6"/>
    <s v="March 13, 1987 (United States)"/>
    <x v="3"/>
    <x v="161"/>
    <s v="Eliseo Subiela"/>
    <s v="Eliseo Subiela"/>
    <s v="Lorenzo Quinteros"/>
    <s v="Argentina"/>
    <n v="600000"/>
    <m/>
    <s v="Cinequanon"/>
    <s v="105.0,"/>
  </r>
  <r>
    <x v="1029"/>
    <s v="G"/>
    <x v="8"/>
    <x v="6"/>
    <s v="November 26, 1986 (United States)"/>
    <x v="13"/>
    <x v="63"/>
    <s v="Carroll Ballard"/>
    <s v="Kent Stowell"/>
    <s v="Hugh Duncan Bigney Mitchell"/>
    <s v="United States"/>
    <n v="0"/>
    <n v="781727"/>
    <s v="Hyperion Pictures"/>
    <s v="89.0,"/>
  </r>
  <r>
    <x v="1030"/>
    <s v="PG"/>
    <x v="0"/>
    <x v="6"/>
    <s v="October 1986 (United States)"/>
    <x v="17"/>
    <x v="365"/>
    <s v="Bruce Beresford"/>
    <s v="Bruce Beresford"/>
    <s v="Kristina Nehm"/>
    <s v="Australia"/>
    <n v="0"/>
    <m/>
    <s v="Fringe Dwellers Productions"/>
    <s v="98.0,,"/>
  </r>
  <r>
    <x v="1031"/>
    <s v="PG-13"/>
    <x v="0"/>
    <x v="6"/>
    <s v="March 21, 1986 (United States)"/>
    <x v="23"/>
    <x v="366"/>
    <s v="Allan Burns"/>
    <s v="Allan Burns"/>
    <s v="Mary Tyler Moore"/>
    <s v="United States"/>
    <n v="0"/>
    <n v="6408791"/>
    <s v="MTM Enterprises"/>
    <s v="110.0,"/>
  </r>
  <r>
    <x v="1032"/>
    <s v="R"/>
    <x v="5"/>
    <x v="6"/>
    <s v="September 5, 1986 (Denmark)"/>
    <x v="22"/>
    <x v="367"/>
    <s v="Henning Carlsen"/>
    <s v="Henning Carlsen"/>
    <s v="Donald Sutherland"/>
    <s v="Denmark"/>
    <n v="0"/>
    <n v="583800"/>
    <s v="Caméras Continentales"/>
    <s v="90.0,"/>
  </r>
  <r>
    <x v="1033"/>
    <s v="R"/>
    <x v="2"/>
    <x v="6"/>
    <s v="April 4, 1986 (United States)"/>
    <x v="18"/>
    <x v="368"/>
    <s v="Gideon Amir"/>
    <s v="Malcolm Barbour"/>
    <s v="David Carradine"/>
    <s v="United States"/>
    <n v="0"/>
    <n v="2497233"/>
    <m/>
    <s v="90.0,"/>
  </r>
  <r>
    <x v="1034"/>
    <s v="R"/>
    <x v="2"/>
    <x v="6"/>
    <s v="October 3, 1986 (United States)"/>
    <x v="18"/>
    <x v="369"/>
    <s v="Fred Olen Ray"/>
    <s v="T.L. Lankford"/>
    <s v="David Carradine"/>
    <s v="United States"/>
    <n v="1500000"/>
    <m/>
    <s v="Cinetel Films"/>
    <s v="86.0,"/>
  </r>
  <r>
    <x v="1035"/>
    <s v="R"/>
    <x v="0"/>
    <x v="6"/>
    <s v="February 1987 (United States)"/>
    <x v="8"/>
    <x v="370"/>
    <s v="Andrey Konchalovskiy"/>
    <s v="Tom Kempinski"/>
    <s v="Julie Andrews"/>
    <s v="United States"/>
    <n v="0"/>
    <n v="8736"/>
    <s v="Golan-Globus Productions"/>
    <s v="107.0,,"/>
  </r>
  <r>
    <x v="1036"/>
    <s v="R"/>
    <x v="2"/>
    <x v="6"/>
    <s v="August 29, 1986 (United States)"/>
    <x v="11"/>
    <x v="371"/>
    <s v="Paul Lynch"/>
    <s v="John Sheppard"/>
    <s v="Jonathan Crombie"/>
    <s v="Canada"/>
    <n v="0"/>
    <n v="2995527"/>
    <s v="Simcom Limited"/>
    <s v="90.0,"/>
  </r>
  <r>
    <x v="1037"/>
    <s v="PG"/>
    <x v="0"/>
    <x v="6"/>
    <s v="December 12, 1986 (United States)"/>
    <x v="1"/>
    <x v="372"/>
    <s v="Jerrold Freedman"/>
    <s v="Richard Wesley"/>
    <s v="Victor Love"/>
    <s v="United States"/>
    <n v="2000000"/>
    <n v="1301121"/>
    <s v="American Playhouse"/>
    <s v="111.0,"/>
  </r>
  <r>
    <x v="1038"/>
    <s v="PG"/>
    <x v="0"/>
    <x v="6"/>
    <s v="February 6, 1986 (Netherlands)"/>
    <x v="13"/>
    <x v="42"/>
    <s v="Fons Rademakers"/>
    <s v="Gerard Soeteman"/>
    <s v="Derek de Lint"/>
    <s v="Netherlands"/>
    <n v="0"/>
    <n v="512403"/>
    <s v="Fons Rademakers Produktie"/>
    <s v="144.0,"/>
  </r>
  <r>
    <x v="1039"/>
    <s v="PG-13"/>
    <x v="3"/>
    <x v="6"/>
    <s v="November 7, 1986 (United States)"/>
    <x v="30"/>
    <x v="373"/>
    <s v="Evelyn Purcell"/>
    <s v="Beth Henley"/>
    <s v="Rosanna Arquette"/>
    <s v="United States"/>
    <n v="0"/>
    <n v="563358"/>
    <s v="Island Pictures"/>
    <s v="107.0,"/>
  </r>
  <r>
    <x v="1040"/>
    <s v="R"/>
    <x v="0"/>
    <x v="6"/>
    <s v="February 6, 1987 (United States)"/>
    <x v="47"/>
    <x v="374"/>
    <s v="Deran Sarafian"/>
    <s v="Deran Sarafian"/>
    <s v="Dennis Christopher"/>
    <s v="United States"/>
    <n v="0"/>
    <m/>
    <s v="Continental Motion Pictures"/>
    <s v="90.0,"/>
  </r>
  <r>
    <x v="1041"/>
    <s v="R"/>
    <x v="2"/>
    <x v="6"/>
    <s v="April 1986 (United States)"/>
    <x v="35"/>
    <x v="375"/>
    <s v="Frank Harris"/>
    <s v="Leo Fong"/>
    <s v="Leo Fong"/>
    <s v="United States"/>
    <n v="0"/>
    <m/>
    <s v="Action Communications"/>
    <s v="90.0,,"/>
  </r>
  <r>
    <x v="1042"/>
    <s v="PG"/>
    <x v="0"/>
    <x v="6"/>
    <s v="August 15, 1986 (United States)"/>
    <x v="23"/>
    <x v="376"/>
    <s v="Claude Lelouch"/>
    <s v="Claude Lelouch"/>
    <s v="Anouk Aimée"/>
    <s v="France"/>
    <n v="0"/>
    <m/>
    <s v="Les Films 13"/>
    <s v="102.0,"/>
  </r>
  <r>
    <x v="1043"/>
    <s v="PG"/>
    <x v="1"/>
    <x v="7"/>
    <s v="October 9, 1987 (United States)"/>
    <x v="31"/>
    <x v="377"/>
    <s v="Rob Reiner"/>
    <s v="William Goldman"/>
    <s v="Cary Elwes"/>
    <s v="United Kingdom"/>
    <n v="16000000"/>
    <n v="30902642"/>
    <s v="Act III Communications"/>
    <s v="98.0,"/>
  </r>
  <r>
    <x v="1044"/>
    <s v="R"/>
    <x v="3"/>
    <x v="7"/>
    <s v="July 31, 1987 (United States)"/>
    <x v="4"/>
    <x v="338"/>
    <s v="Joel Schumacher"/>
    <s v="Jan Fischer"/>
    <s v="Jason Patric"/>
    <s v="United States"/>
    <n v="0"/>
    <n v="32388898"/>
    <s v="Warner Bros."/>
    <s v="97.0,"/>
  </r>
  <r>
    <x v="1045"/>
    <s v="R"/>
    <x v="0"/>
    <x v="7"/>
    <s v="July 10, 1987 (United States)"/>
    <x v="28"/>
    <x v="378"/>
    <s v="Stanley Kubrick"/>
    <s v="Stanley Kubrick"/>
    <s v="Matthew Modine"/>
    <s v="United Kingdom"/>
    <n v="30000000"/>
    <n v="46357676"/>
    <s v="Natant"/>
    <s v="116.0,"/>
  </r>
  <r>
    <x v="1046"/>
    <s v="R"/>
    <x v="2"/>
    <x v="7"/>
    <s v="June 12, 1987 (United States)"/>
    <x v="40"/>
    <x v="132"/>
    <s v="John McTiernan"/>
    <s v="Jim Thomas"/>
    <s v="Arnold Schwarzenegger"/>
    <s v="United States"/>
    <n v="15000000"/>
    <n v="98268458"/>
    <s v="Twentieth Century Fox"/>
    <s v="107.0,"/>
  </r>
  <r>
    <x v="1047"/>
    <s v="R"/>
    <x v="2"/>
    <x v="7"/>
    <s v="July 17, 1987 (United States)"/>
    <x v="24"/>
    <x v="379"/>
    <s v="Paul Verhoeven"/>
    <s v="Edward Neumeier"/>
    <s v="Peter Weller"/>
    <s v="United States"/>
    <n v="13000000"/>
    <n v="53424681"/>
    <s v="Orion Pictures"/>
    <s v="102.0,"/>
  </r>
  <r>
    <x v="1048"/>
    <s v="PG-13"/>
    <x v="0"/>
    <x v="7"/>
    <s v="August 21, 1987 (United States)"/>
    <x v="9"/>
    <x v="380"/>
    <s v="Emile Ardolino"/>
    <s v="Eleanor Bergstein"/>
    <s v="Patrick Swayze"/>
    <s v="United States"/>
    <n v="6000000"/>
    <n v="214577242"/>
    <s v="Great American Films Limited Partnership"/>
    <s v="100.0,"/>
  </r>
  <r>
    <x v="1049"/>
    <s v="PG-13"/>
    <x v="1"/>
    <x v="7"/>
    <s v="July 3, 1987 (United States)"/>
    <x v="15"/>
    <x v="80"/>
    <s v="Chris Columbus"/>
    <s v="David Simkins"/>
    <s v="Elisabeth Shue"/>
    <s v="United States"/>
    <n v="7000000"/>
    <n v="34368475"/>
    <s v="Touchstone Pictures"/>
    <s v="102.0,"/>
  </r>
  <r>
    <x v="1050"/>
    <s v="R"/>
    <x v="6"/>
    <x v="7"/>
    <s v="June 3, 1987 (United States)"/>
    <x v="6"/>
    <x v="381"/>
    <s v="Brian De Palma"/>
    <s v="David Mamet"/>
    <s v="Kevin Costner"/>
    <s v="United States"/>
    <n v="25000000"/>
    <n v="76270454"/>
    <s v="Paramount Pictures"/>
    <s v="119.0,"/>
  </r>
  <r>
    <x v="1051"/>
    <s v="PG"/>
    <x v="1"/>
    <x v="7"/>
    <s v="June 24, 1987 (United States)"/>
    <x v="12"/>
    <x v="382"/>
    <s v="Mel Brooks"/>
    <s v="Mel Brooks"/>
    <s v="Mel Brooks"/>
    <s v="United States"/>
    <n v="22700000"/>
    <n v="38119483"/>
    <s v="Brooksfilms"/>
    <s v="96.0,"/>
  </r>
  <r>
    <x v="1052"/>
    <s v="PG-13"/>
    <x v="3"/>
    <x v="7"/>
    <s v="April 17, 1987 (United States)"/>
    <x v="4"/>
    <x v="383"/>
    <s v="Joel Coen"/>
    <s v="Ethan Coen"/>
    <s v="Nicolas Cage"/>
    <s v="United States"/>
    <n v="6000000"/>
    <n v="29180280"/>
    <s v="Circle Films"/>
    <s v="94.0,"/>
  </r>
  <r>
    <x v="1053"/>
    <s v="R"/>
    <x v="2"/>
    <x v="7"/>
    <s v="March 6, 1987 (United States)"/>
    <x v="37"/>
    <x v="384"/>
    <s v="Richard Donner"/>
    <s v="Shane Black"/>
    <s v="Mel Gibson"/>
    <s v="United States"/>
    <n v="15000000"/>
    <n v="120207127"/>
    <s v="Warner Bros."/>
    <s v="109.0,"/>
  </r>
  <r>
    <x v="1054"/>
    <s v="R"/>
    <x v="2"/>
    <x v="7"/>
    <s v="January 8, 1988 (United Kingdom)"/>
    <x v="9"/>
    <x v="251"/>
    <s v="Kathryn Bigelow"/>
    <s v="Kathryn Bigelow"/>
    <s v="Adrian Pasdar"/>
    <s v="United States"/>
    <n v="5000000"/>
    <n v="3369307"/>
    <s v="F/M"/>
    <s v="94.0,"/>
  </r>
  <r>
    <x v="1055"/>
    <s v="PG"/>
    <x v="3"/>
    <x v="7"/>
    <s v="February 13, 1987 (United States)"/>
    <x v="23"/>
    <x v="12"/>
    <s v="Michael Gottlieb"/>
    <s v="Edward Rugoff"/>
    <s v="Andrew McCarthy"/>
    <s v="United States"/>
    <n v="6000000"/>
    <n v="42721196"/>
    <s v="Gladden Entertainment"/>
    <s v="90.0,"/>
  </r>
  <r>
    <x v="1056"/>
    <s v="PG"/>
    <x v="2"/>
    <x v="7"/>
    <s v="August 7, 1987 (United States)"/>
    <x v="20"/>
    <x v="100"/>
    <s v="Gary Goddard"/>
    <s v="David Odell"/>
    <s v="Dolph Lundgren"/>
    <s v="United States"/>
    <n v="22000000"/>
    <n v="17336370"/>
    <s v="Golan-Globus Productions"/>
    <s v="106.0,"/>
  </r>
  <r>
    <x v="1057"/>
    <s v="R"/>
    <x v="0"/>
    <x v="7"/>
    <s v="September 18, 1987 (United States)"/>
    <x v="15"/>
    <x v="385"/>
    <s v="Adrian Lyne"/>
    <s v="James Dearden"/>
    <s v="Michael Douglas"/>
    <s v="United States"/>
    <n v="14000000"/>
    <n v="320145693"/>
    <s v="Paramount Pictures"/>
    <s v="119.0,"/>
  </r>
  <r>
    <x v="1058"/>
    <s v="R"/>
    <x v="4"/>
    <x v="7"/>
    <s v="September 18, 1987 (United States)"/>
    <x v="9"/>
    <x v="4"/>
    <s v="Clive Barker"/>
    <s v="Clive Barker"/>
    <s v="Andrew Robinson"/>
    <s v="United Kingdom"/>
    <n v="0"/>
    <n v="14575193"/>
    <s v="New World Pictures"/>
    <s v="94.0,"/>
  </r>
  <r>
    <x v="1059"/>
    <s v="PG"/>
    <x v="2"/>
    <x v="7"/>
    <s v="December 25, 1987 (United States)"/>
    <x v="3"/>
    <x v="386"/>
    <s v="Steven Spielberg"/>
    <s v="Tom Stoppard"/>
    <s v="Christian Bale"/>
    <s v="United States"/>
    <n v="35000000"/>
    <n v="22238696"/>
    <s v="Amblin Entertainment"/>
    <s v="153.0,"/>
  </r>
  <r>
    <x v="1060"/>
    <s v="R"/>
    <x v="2"/>
    <x v="7"/>
    <s v="August 14, 1987 (United States)"/>
    <x v="12"/>
    <x v="14"/>
    <s v="Roger Donaldson"/>
    <s v="Kenneth Fearing"/>
    <s v="Kevin Costner"/>
    <s v="United States"/>
    <n v="15000000"/>
    <n v="35509515"/>
    <s v="Orion Pictures"/>
    <s v="114.0,"/>
  </r>
  <r>
    <x v="1061"/>
    <s v="R"/>
    <x v="3"/>
    <x v="7"/>
    <s v="June 12, 1987 (United States)"/>
    <x v="14"/>
    <x v="1"/>
    <s v="George Miller"/>
    <s v="John Updike"/>
    <s v="Jack Nicholson"/>
    <s v="United States"/>
    <n v="22000000"/>
    <n v="63766510"/>
    <s v="Warner Bros."/>
    <s v="118.0,"/>
  </r>
  <r>
    <x v="1062"/>
    <s v="PG-13"/>
    <x v="0"/>
    <x v="7"/>
    <s v="February 27, 1987 (United States)"/>
    <x v="12"/>
    <x v="17"/>
    <s v="Howard Deutch"/>
    <s v="John Hughes"/>
    <s v="Eric Stoltz"/>
    <s v="United States"/>
    <n v="0"/>
    <n v="18553948"/>
    <s v="Hughes Entertainment"/>
    <s v="95.0,"/>
  </r>
  <r>
    <x v="1063"/>
    <s v="R"/>
    <x v="2"/>
    <x v="7"/>
    <s v="November 13, 1987 (United States)"/>
    <x v="17"/>
    <x v="387"/>
    <s v="Paul Michael Glaser"/>
    <s v="Stephen King"/>
    <s v="Arnold Schwarzenegger"/>
    <s v="United States"/>
    <n v="27000000"/>
    <n v="38122105"/>
    <s v="TAFT Entertainment Pictures"/>
    <s v="101.0,"/>
  </r>
  <r>
    <x v="1064"/>
    <s v="R"/>
    <x v="6"/>
    <x v="7"/>
    <s v="February 6, 1987 (United States)"/>
    <x v="5"/>
    <x v="39"/>
    <s v="Bob Rafelson"/>
    <s v="Ronald Bass"/>
    <s v="Debra Winger"/>
    <s v="United States"/>
    <n v="10500000"/>
    <n v="25205460"/>
    <s v="Amercent Films"/>
    <s v="102.0,"/>
  </r>
  <r>
    <x v="1065"/>
    <s v="X"/>
    <x v="4"/>
    <x v="7"/>
    <s v="March 6, 1987 (United States)"/>
    <x v="4"/>
    <x v="185"/>
    <s v="Alan Parker"/>
    <s v="William Hjortsberg"/>
    <s v="Mickey Rourke"/>
    <s v="United Kingdom"/>
    <n v="17000000"/>
    <n v="17186348"/>
    <s v="Carolco International N.V."/>
    <s v="113.0,"/>
  </r>
  <r>
    <x v="1066"/>
    <s v="PG"/>
    <x v="3"/>
    <x v="7"/>
    <s v="January 15, 1988 (United States)"/>
    <x v="12"/>
    <x v="239"/>
    <s v="Norman Jewison"/>
    <s v="John Patrick Shanley"/>
    <s v="Cher"/>
    <s v="United States"/>
    <n v="15000000"/>
    <n v="80642217"/>
    <s v="Metro-Goldwyn-Mayer (MGM)"/>
    <s v="102.0,"/>
  </r>
  <r>
    <x v="1067"/>
    <s v="PG-13"/>
    <x v="1"/>
    <x v="7"/>
    <s v="July 17, 1987 (United States)"/>
    <x v="53"/>
    <x v="82"/>
    <s v="Joseph Sargent"/>
    <s v="Peter Benchley"/>
    <s v="Lorraine Gary"/>
    <s v="United States"/>
    <n v="23000000"/>
    <n v="51881013"/>
    <s v="Universal Pictures"/>
    <s v="89.0,"/>
  </r>
  <r>
    <x v="1068"/>
    <s v="R"/>
    <x v="6"/>
    <x v="7"/>
    <s v="December 11, 1987 (United States)"/>
    <x v="34"/>
    <x v="388"/>
    <s v="Oliver Stone"/>
    <s v="Stanley Weiser"/>
    <s v="Charlie Sheen"/>
    <s v="United States"/>
    <n v="15000000"/>
    <n v="43848069"/>
    <s v="Twentieth Century Fox"/>
    <s v="126.0,"/>
  </r>
  <r>
    <x v="1069"/>
    <s v="R"/>
    <x v="5"/>
    <x v="7"/>
    <s v="January 15, 1988 (United States)"/>
    <x v="4"/>
    <x v="78"/>
    <s v="Barry Levinson"/>
    <s v="Mitch Markowitz"/>
    <s v="Robin Williams"/>
    <s v="United States"/>
    <n v="13000000"/>
    <n v="123922370"/>
    <s v="Touchstone Pictures"/>
    <s v="121.0,"/>
  </r>
  <r>
    <x v="1070"/>
    <s v="R"/>
    <x v="7"/>
    <x v="7"/>
    <s v="February 27, 1987 (United States)"/>
    <x v="14"/>
    <x v="137"/>
    <s v="Chuck Russell"/>
    <s v="Wes Craven"/>
    <s v="Heather Langenkamp"/>
    <s v="United States"/>
    <n v="4500000"/>
    <n v="44793222"/>
    <s v="New Line Cinema"/>
    <s v="96.0,"/>
  </r>
  <r>
    <x v="1071"/>
    <s v="R"/>
    <x v="3"/>
    <x v="7"/>
    <s v="November 25, 1987 (United States)"/>
    <x v="37"/>
    <x v="338"/>
    <s v="John Hughes"/>
    <s v="John Hughes"/>
    <s v="Steve Martin"/>
    <s v="United States"/>
    <n v="30000000"/>
    <n v="49530280"/>
    <s v="Paramount Pictures"/>
    <s v="93.0,"/>
  </r>
  <r>
    <x v="1072"/>
    <s v="PG-13"/>
    <x v="3"/>
    <x v="7"/>
    <s v="August 14, 1987 (United States)"/>
    <x v="8"/>
    <x v="87"/>
    <s v="Steve Rash"/>
    <s v="Michael Swerdlick"/>
    <s v="Patrick Dempsey"/>
    <s v="United States"/>
    <n v="0"/>
    <n v="31623833"/>
    <s v="Touchstone Pictures"/>
    <s v="94.0,"/>
  </r>
  <r>
    <x v="1073"/>
    <s v="PG"/>
    <x v="3"/>
    <x v="7"/>
    <s v="December 16, 1987 (United States)"/>
    <x v="15"/>
    <x v="292"/>
    <s v="Garry Marshall"/>
    <s v="Leslie Dixon"/>
    <s v="Goldie Hawn"/>
    <s v="United States"/>
    <n v="22000000"/>
    <n v="26713187"/>
    <s v="Metro-Goldwyn-Mayer (MGM)"/>
    <s v="112.0,"/>
  </r>
  <r>
    <x v="1074"/>
    <s v="R"/>
    <x v="2"/>
    <x v="7"/>
    <s v="May 20, 1987 (United States)"/>
    <x v="16"/>
    <x v="389"/>
    <s v="Tony Scott"/>
    <s v="Danilo Bach"/>
    <s v="Eddie Murphy"/>
    <s v="United States"/>
    <n v="28000000"/>
    <n v="299965036"/>
    <s v="Paramount Pictures"/>
    <s v="100.0,"/>
  </r>
  <r>
    <x v="1075"/>
    <s v="PG"/>
    <x v="2"/>
    <x v="7"/>
    <s v="July 24, 1987 (United States)"/>
    <x v="47"/>
    <x v="141"/>
    <s v="Sidney J. Furie"/>
    <s v="Jerry Siegel"/>
    <s v="Christopher Reeve"/>
    <s v="United Kingdom"/>
    <n v="17000000"/>
    <n v="15681020"/>
    <s v="Cannon Films"/>
    <s v="90.0,"/>
  </r>
  <r>
    <x v="1076"/>
    <s v="PG-13"/>
    <x v="3"/>
    <x v="7"/>
    <s v="April 10, 1987 (United States)"/>
    <x v="16"/>
    <x v="189"/>
    <s v="Herbert Ross"/>
    <s v="Jim Cash"/>
    <s v="Michael J. Fox"/>
    <s v="United States"/>
    <n v="12000000"/>
    <n v="110996879"/>
    <s v="Rastar Pictures"/>
    <s v="111.0,"/>
  </r>
  <r>
    <x v="1077"/>
    <s v="R"/>
    <x v="3"/>
    <x v="7"/>
    <s v="June 19, 1987 (United States)"/>
    <x v="37"/>
    <x v="135"/>
    <s v="Bruce Robinson"/>
    <s v="Bruce Robinson"/>
    <s v="Richard E. Grant"/>
    <s v="United Kingdom"/>
    <n v="0"/>
    <n v="1628359"/>
    <s v="Cineplex Odeon Films"/>
    <s v="107.0,"/>
  </r>
  <r>
    <x v="1078"/>
    <s v="R"/>
    <x v="3"/>
    <x v="7"/>
    <s v="March 13, 1987 (United States)"/>
    <x v="3"/>
    <x v="390"/>
    <s v="Sam Raimi"/>
    <s v="Sam Raimi"/>
    <s v="Bruce Campbell"/>
    <s v="United States"/>
    <n v="3600000"/>
    <n v="5923798"/>
    <s v="Renaissance Pictures"/>
    <s v="84.0,"/>
  </r>
  <r>
    <x v="1079"/>
    <s v="PG-13"/>
    <x v="3"/>
    <x v="7"/>
    <s v="July 22, 1987 (United States)"/>
    <x v="14"/>
    <x v="10"/>
    <s v="Carl Reiner"/>
    <s v="Stuart Birnbaum"/>
    <s v="Mark Harmon"/>
    <s v="United States"/>
    <n v="0"/>
    <n v="35659098"/>
    <s v="Paramount Pictures"/>
    <s v="97.0,"/>
  </r>
  <r>
    <x v="1080"/>
    <s v="PG"/>
    <x v="2"/>
    <x v="7"/>
    <s v="July 1, 1987 (United States)"/>
    <x v="8"/>
    <x v="96"/>
    <s v="Joe Dante"/>
    <s v="Chip Proser"/>
    <s v="Dennis Quaid"/>
    <s v="United States"/>
    <n v="27000000"/>
    <n v="25893810"/>
    <s v="Warner Bros."/>
    <s v="120.0,"/>
  </r>
  <r>
    <x v="1081"/>
    <s v="PG"/>
    <x v="2"/>
    <x v="7"/>
    <s v="July 31, 1987 (United States)"/>
    <x v="17"/>
    <x v="246"/>
    <s v="John Glen"/>
    <s v="Richard Maibaum"/>
    <s v="Timothy Dalton"/>
    <s v="United Kingdom"/>
    <n v="40000000"/>
    <n v="51186259"/>
    <s v="Eon Productions"/>
    <s v="130.0,"/>
  </r>
  <r>
    <x v="1082"/>
    <s v="PG"/>
    <x v="2"/>
    <x v="7"/>
    <s v="February 13, 1987 (United States)"/>
    <x v="1"/>
    <x v="92"/>
    <s v="Menahem Golan"/>
    <s v="Gary Conway"/>
    <s v="Sylvester Stallone"/>
    <s v="United States"/>
    <n v="25000000"/>
    <n v="16057580"/>
    <s v="The Cannon Group"/>
    <s v="93.0,"/>
  </r>
  <r>
    <x v="1083"/>
    <s v="PG-13"/>
    <x v="5"/>
    <x v="7"/>
    <s v="April 15, 1988 (United States)"/>
    <x v="3"/>
    <x v="77"/>
    <s v="Bernardo Bertolucci"/>
    <s v="Mark Peploe"/>
    <s v="John Lone"/>
    <s v="United Kingdom"/>
    <n v="0"/>
    <n v="43993869"/>
    <s v="Recorded Picture Company (RPC)"/>
    <s v="163.0,"/>
  </r>
  <r>
    <x v="1084"/>
    <s v="R"/>
    <x v="6"/>
    <x v="7"/>
    <s v="November 6, 1987 (United States)"/>
    <x v="5"/>
    <x v="97"/>
    <s v="Marek Kanievska"/>
    <s v="Bret Easton Ellis"/>
    <s v="Andrew McCarthy"/>
    <s v="United States"/>
    <n v="0"/>
    <n v="12396383"/>
    <s v="Twentieth Century Fox"/>
    <s v="98.0,"/>
  </r>
  <r>
    <x v="1085"/>
    <s v="PG"/>
    <x v="3"/>
    <x v="7"/>
    <s v="November 25, 1987 (United States)"/>
    <x v="10"/>
    <x v="152"/>
    <s v="Leonard Nimoy"/>
    <s v="Coline Serreau"/>
    <s v="Tom Selleck"/>
    <s v="United States"/>
    <n v="11000000"/>
    <n v="167780960"/>
    <s v="Touchstone Pictures"/>
    <s v="102.0,"/>
  </r>
  <r>
    <x v="1086"/>
    <s v="PG-13"/>
    <x v="5"/>
    <x v="7"/>
    <s v="July 24, 1987 (United States)"/>
    <x v="15"/>
    <x v="12"/>
    <s v="Luis Valdez"/>
    <s v="Luis Valdez"/>
    <s v="Lou Diamond Phillips"/>
    <s v="United States"/>
    <n v="6500000"/>
    <n v="54215416"/>
    <s v="Columbia Pictures"/>
    <s v="108.0,"/>
  </r>
  <r>
    <x v="1087"/>
    <s v="PG-13"/>
    <x v="3"/>
    <x v="7"/>
    <s v="July 10, 1987 (United States)"/>
    <x v="27"/>
    <x v="21"/>
    <s v="Joe Roth"/>
    <s v="Tim Metcalfe"/>
    <s v="Robert Carradine"/>
    <s v="United States"/>
    <n v="0"/>
    <n v="30063289"/>
    <s v="Twentieth Century Fox"/>
    <s v="88.0,"/>
  </r>
  <r>
    <x v="1088"/>
    <s v="PG-13"/>
    <x v="2"/>
    <x v="7"/>
    <s v="August 14, 1987 (United States)"/>
    <x v="9"/>
    <x v="12"/>
    <s v="Fred Dekker"/>
    <s v="Shane Black"/>
    <s v="Andre Gower"/>
    <s v="United States"/>
    <n v="12000000"/>
    <n v="3769990"/>
    <s v="TAFT Entertainment Pictures"/>
    <s v="79.0,"/>
  </r>
  <r>
    <x v="1089"/>
    <s v="R"/>
    <x v="4"/>
    <x v="7"/>
    <s v="October 23, 1987 (United States)"/>
    <x v="17"/>
    <x v="244"/>
    <s v="John Carpenter"/>
    <s v="John Carpenter"/>
    <s v="Donald Pleasence"/>
    <s v="United States"/>
    <n v="3000000"/>
    <n v="14182492"/>
    <s v="Alive Films"/>
    <s v="102.0,"/>
  </r>
  <r>
    <x v="1090"/>
    <s v="PG-13"/>
    <x v="0"/>
    <x v="7"/>
    <s v="May 6, 1988 (United States)"/>
    <x v="45"/>
    <x v="391"/>
    <s v="Wim Wenders"/>
    <s v="Wim Wenders"/>
    <s v="Bruno Ganz"/>
    <s v="West Germany"/>
    <n v="0"/>
    <n v="3404057"/>
    <s v="Road Movies Filmproduktion"/>
    <s v="128.0,"/>
  </r>
  <r>
    <x v="1091"/>
    <s v="R"/>
    <x v="0"/>
    <x v="7"/>
    <s v="September 18, 1987 (United States)"/>
    <x v="3"/>
    <x v="27"/>
    <s v="James Ivory"/>
    <s v="E.M. Forster"/>
    <s v="James Wilby"/>
    <s v="United Kingdom"/>
    <n v="0"/>
    <n v="2642567"/>
    <s v="Merchant Ivory Productions"/>
    <s v="140.0,"/>
  </r>
  <r>
    <x v="1092"/>
    <s v="R"/>
    <x v="3"/>
    <x v="7"/>
    <s v="December 25, 1987 (United States)"/>
    <x v="13"/>
    <x v="101"/>
    <s v="James L. Brooks"/>
    <s v="James L. Brooks"/>
    <s v="William Hurt"/>
    <s v="United States"/>
    <n v="20000000"/>
    <n v="67331309"/>
    <s v="Amercent Films"/>
    <s v="133.0,"/>
  </r>
  <r>
    <x v="1093"/>
    <s v="PG"/>
    <x v="3"/>
    <x v="7"/>
    <s v="June 5, 1987 (United States)"/>
    <x v="22"/>
    <x v="76"/>
    <s v="William Dear"/>
    <s v="William Dear"/>
    <s v="John Lithgow"/>
    <s v="United States"/>
    <n v="10000000"/>
    <n v="49998613"/>
    <s v="Amblin Entertainment"/>
    <s v="110.0,"/>
  </r>
  <r>
    <x v="1094"/>
    <s v="R"/>
    <x v="7"/>
    <x v="7"/>
    <s v="May 1, 1987 (United States)"/>
    <x v="10"/>
    <x v="301"/>
    <s v="Michael Gornick"/>
    <s v="Stephen King"/>
    <s v="George Kennedy"/>
    <s v="United States"/>
    <n v="3500000"/>
    <n v="14000000"/>
    <s v="New World Pictures"/>
    <s v="92.0,"/>
  </r>
  <r>
    <x v="1095"/>
    <s v="PG"/>
    <x v="3"/>
    <x v="7"/>
    <s v="April 3, 1987 (United States)"/>
    <x v="18"/>
    <x v="135"/>
    <s v="Jim Drake"/>
    <s v="Neal Israel"/>
    <s v="Steve Guttenberg"/>
    <s v="United States"/>
    <n v="0"/>
    <n v="28061343"/>
    <s v="Warner Bros."/>
    <s v="88.0,"/>
  </r>
  <r>
    <x v="1096"/>
    <s v="R"/>
    <x v="4"/>
    <x v="7"/>
    <s v="June 5, 1987 (United States)"/>
    <x v="8"/>
    <x v="21"/>
    <s v="Joseph Ruben"/>
    <s v="Carolyn Lefcourt"/>
    <s v="Terry O'Quinn"/>
    <s v="United Kingdom"/>
    <n v="0"/>
    <n v="2488740"/>
    <s v="Incorporated Television Company (ITC)"/>
    <s v="89.0,"/>
  </r>
  <r>
    <x v="1097"/>
    <s v="PG"/>
    <x v="3"/>
    <x v="7"/>
    <s v="May 6, 1988 (United States)"/>
    <x v="10"/>
    <x v="193"/>
    <s v="Jimmy Huston"/>
    <s v="Tab Murphy"/>
    <s v="Robert Sean Leonard"/>
    <s v="United States"/>
    <n v="0"/>
    <n v="174380"/>
    <s v="Kings Road Entertainment"/>
    <s v="89.0,"/>
  </r>
  <r>
    <x v="1098"/>
    <s v="PG-13"/>
    <x v="0"/>
    <x v="7"/>
    <s v="November 20, 1987 (United States)"/>
    <x v="46"/>
    <x v="349"/>
    <s v="Jeffrey Bloom"/>
    <s v="Virginia C. Andrews"/>
    <s v="Louise Fletcher"/>
    <s v="United States"/>
    <n v="0"/>
    <n v="15151736"/>
    <s v="New World Pictures"/>
    <s v="93.0,"/>
  </r>
  <r>
    <x v="1099"/>
    <s v="PG"/>
    <x v="3"/>
    <x v="7"/>
    <s v="December 18, 1987 (United States)"/>
    <x v="17"/>
    <x v="76"/>
    <s v="Matthew Robbins"/>
    <s v="Mick Garris"/>
    <s v="Hume Cronyn"/>
    <s v="United States"/>
    <n v="25000000"/>
    <n v="65088797"/>
    <s v="Universal Pictures"/>
    <s v="106.0,"/>
  </r>
  <r>
    <x v="1100"/>
    <s v="PG"/>
    <x v="3"/>
    <x v="7"/>
    <s v="June 19, 1987 (United States)"/>
    <x v="14"/>
    <x v="82"/>
    <s v="Fred Schepisi"/>
    <s v="Edmond Rostand"/>
    <s v="Steve Martin"/>
    <s v="United States"/>
    <n v="12000000"/>
    <n v="40050884"/>
    <s v="Columbia Pictures Industries"/>
    <s v="107.0,"/>
  </r>
  <r>
    <x v="1101"/>
    <s v="PG-13"/>
    <x v="3"/>
    <x v="7"/>
    <s v="June 26, 1987 (United States)"/>
    <x v="22"/>
    <x v="24"/>
    <s v="Tom Mankiewicz"/>
    <s v="Dan Aykroyd"/>
    <s v="Dan Aykroyd"/>
    <s v="United States"/>
    <n v="20000000"/>
    <n v="66673516"/>
    <s v="Applied Action"/>
    <s v="106.0,"/>
  </r>
  <r>
    <x v="1102"/>
    <s v="PG-13"/>
    <x v="3"/>
    <x v="7"/>
    <s v="December 11, 1987 (United States)"/>
    <x v="21"/>
    <x v="251"/>
    <s v="Danny DeVito"/>
    <s v="Stu Silver"/>
    <s v="Danny DeVito"/>
    <s v="United States"/>
    <n v="14000000"/>
    <n v="57915972"/>
    <s v="Orion Pictures"/>
    <s v="88.0,"/>
  </r>
  <r>
    <x v="1103"/>
    <s v="R"/>
    <x v="3"/>
    <x v="7"/>
    <s v="September 18, 1987 (United States)"/>
    <x v="19"/>
    <x v="9"/>
    <s v="Directors"/>
    <s v="Michael Barrie"/>
    <s v="Rosanna Arquette"/>
    <s v="United States"/>
    <n v="0"/>
    <n v="548696"/>
    <s v="Universal Pictures"/>
    <s v="85.0,"/>
  </r>
  <r>
    <x v="1104"/>
    <s v="PG"/>
    <x v="3"/>
    <x v="7"/>
    <s v="November 20, 1987 (United States)"/>
    <x v="39"/>
    <x v="35"/>
    <s v="Christopher Leitch"/>
    <s v="Jeph Loeb"/>
    <s v="Jason Bateman"/>
    <s v="United States"/>
    <n v="3000000"/>
    <n v="7888703"/>
    <s v="Atlantic Entertainment Group"/>
    <s v="95.0,"/>
  </r>
  <r>
    <x v="1105"/>
    <s v="PG"/>
    <x v="3"/>
    <x v="7"/>
    <s v="October 30, 1987 (United States)"/>
    <x v="21"/>
    <x v="21"/>
    <s v="Charles Shyer"/>
    <s v="Nancy Meyers"/>
    <s v="Diane Keaton"/>
    <s v="United States"/>
    <n v="0"/>
    <n v="26712476"/>
    <s v="United Artists"/>
    <s v="110.0,"/>
  </r>
  <r>
    <x v="1106"/>
    <s v="PG"/>
    <x v="5"/>
    <x v="7"/>
    <s v="February 13, 1987 (United States)"/>
    <x v="24"/>
    <x v="349"/>
    <s v="David Hugh Jones"/>
    <s v="Helene Hanff"/>
    <s v="Anne Bancroft"/>
    <s v="United Kingdom"/>
    <n v="0"/>
    <n v="1083486"/>
    <s v="Brooksfilms"/>
    <s v="100.0,"/>
  </r>
  <r>
    <x v="1107"/>
    <s v="PG-13"/>
    <x v="7"/>
    <x v="7"/>
    <s v="May 15, 1987 (United States)"/>
    <x v="10"/>
    <x v="29"/>
    <s v="Tibor Takács"/>
    <s v="Michael Nankin"/>
    <s v="Stephen Dorff"/>
    <s v="Canada"/>
    <n v="0"/>
    <n v="13539458"/>
    <s v="New Century Entertainment"/>
    <s v="85.0,"/>
  </r>
  <r>
    <x v="1108"/>
    <s v="PG"/>
    <x v="3"/>
    <x v="7"/>
    <s v="May 22, 1987 (United States)"/>
    <x v="30"/>
    <x v="35"/>
    <s v="John R. Cherry III"/>
    <s v="John R. Cherry III"/>
    <s v="Jim Varney"/>
    <s v="United States"/>
    <n v="3500000"/>
    <n v="23509382"/>
    <s v="Emshell Producers"/>
    <s v="92.0,"/>
  </r>
  <r>
    <x v="1109"/>
    <s v="R"/>
    <x v="3"/>
    <x v="7"/>
    <s v="September 15, 1987 (United States)"/>
    <x v="1"/>
    <x v="47"/>
    <s v="Directors"/>
    <s v="Robert Altman"/>
    <s v="John Hurt"/>
    <s v="United Kingdom"/>
    <n v="0"/>
    <n v="1028679"/>
    <s v="Lightyear Entertainment"/>
    <s v="90.0,"/>
  </r>
  <r>
    <x v="1110"/>
    <s v="R"/>
    <x v="2"/>
    <x v="7"/>
    <s v="August 28, 1987 (United States)"/>
    <x v="17"/>
    <x v="33"/>
    <s v="John Irvin"/>
    <s v="James Carabatsos"/>
    <s v="Anthony Barrile"/>
    <s v="United States"/>
    <n v="0"/>
    <n v="13839404"/>
    <s v="RKO Pictures"/>
    <s v="110.0,"/>
  </r>
  <r>
    <x v="1111"/>
    <s v="PG-13"/>
    <x v="2"/>
    <x v="7"/>
    <s v="February 5, 1988 (United States)"/>
    <x v="41"/>
    <x v="32"/>
    <s v="Steve De Jarnatt"/>
    <s v="Lloyd Fonvielle"/>
    <s v="Melanie Griffith"/>
    <s v="United States"/>
    <n v="10000000"/>
    <m/>
    <s v="Orion Pictures"/>
    <s v="99.0,"/>
  </r>
  <r>
    <x v="1112"/>
    <s v="R"/>
    <x v="4"/>
    <x v="7"/>
    <s v="October 30, 1987 (United States)"/>
    <x v="9"/>
    <x v="10"/>
    <s v="Jack Sholder"/>
    <s v="Jim Kouf"/>
    <s v="Kyle MacLachlan"/>
    <s v="United States"/>
    <n v="5000000"/>
    <n v="9747988"/>
    <s v="Heron Communications"/>
    <s v="97.0,"/>
  </r>
  <r>
    <x v="1113"/>
    <s v="R"/>
    <x v="6"/>
    <x v="7"/>
    <s v="January 16, 1987 (United States)"/>
    <x v="5"/>
    <x v="25"/>
    <s v="Curtis Hanson"/>
    <s v="Anne Holden"/>
    <s v="Steve Guttenberg"/>
    <s v="United States"/>
    <n v="8300000"/>
    <n v="12640385"/>
    <s v="De Laurentiis Entertainment Group (DEG)"/>
    <s v="112.0,"/>
  </r>
  <r>
    <x v="1114"/>
    <s v="R"/>
    <x v="3"/>
    <x v="7"/>
    <s v="October 16, 1987 (United States)"/>
    <x v="13"/>
    <x v="97"/>
    <s v="Barbet Schroeder"/>
    <s v="Charles Bukowski"/>
    <s v="Mickey Rourke"/>
    <s v="United States"/>
    <n v="3000000"/>
    <n v="3221568"/>
    <s v="Golan-Globus Productions"/>
    <s v="100.0,"/>
  </r>
  <r>
    <x v="1115"/>
    <s v="PG"/>
    <x v="7"/>
    <x v="7"/>
    <s v="July 31, 1987 (United States)"/>
    <x v="30"/>
    <x v="193"/>
    <s v="Amy Holden Jones"/>
    <s v="Amy Holden Jones"/>
    <s v="Ally Sheedy"/>
    <s v="United States"/>
    <n v="3000000"/>
    <n v="9868521"/>
    <s v="Vista Organization"/>
    <s v="93.0,"/>
  </r>
  <r>
    <x v="1116"/>
    <s v="PG-13"/>
    <x v="3"/>
    <x v="7"/>
    <s v="March 27, 1987 (United States)"/>
    <x v="22"/>
    <x v="16"/>
    <s v="Blake Edwards"/>
    <s v="Dale Launer"/>
    <s v="Kim Basinger"/>
    <s v="United States"/>
    <n v="18000000"/>
    <n v="39337581"/>
    <s v="TriStar Pictures"/>
    <s v="95.0,"/>
  </r>
  <r>
    <x v="1117"/>
    <s v="PG"/>
    <x v="0"/>
    <x v="7"/>
    <s v="February 12, 1988 (United States)"/>
    <x v="45"/>
    <x v="76"/>
    <s v="Louis Malle"/>
    <s v="Louis Malle"/>
    <s v="Gaspard Manesse"/>
    <s v="France"/>
    <n v="0"/>
    <n v="4575613"/>
    <s v="Nouvelles Éditions de Films (NEF)"/>
    <s v="104.0,"/>
  </r>
  <r>
    <x v="1118"/>
    <s v="R"/>
    <x v="3"/>
    <x v="7"/>
    <s v="May 29, 1987 (United Kingdom)"/>
    <x v="16"/>
    <x v="112"/>
    <s v="Alan Clarke"/>
    <s v="Andrea Dunbar"/>
    <s v="Siobhan Finneran"/>
    <s v="United Kingdom"/>
    <n v="0"/>
    <n v="124167"/>
    <s v="British Screen Productions"/>
    <s v="93.0,"/>
  </r>
  <r>
    <x v="1119"/>
    <s v="PG-13"/>
    <x v="3"/>
    <x v="7"/>
    <s v="February 19, 1988 (United States)"/>
    <x v="4"/>
    <x v="38"/>
    <s v="John Boorman"/>
    <s v="John Boorman"/>
    <s v="Sarah Miles"/>
    <s v="United Kingdom"/>
    <n v="0"/>
    <n v="10021120"/>
    <s v="Columbia Pictures"/>
    <s v="113.0,"/>
  </r>
  <r>
    <x v="1120"/>
    <s v="R"/>
    <x v="6"/>
    <x v="7"/>
    <s v="October 23, 1987 (United States)"/>
    <x v="10"/>
    <x v="109"/>
    <s v="Peter Werner"/>
    <s v="Dick Wolf"/>
    <s v="Charlie Sheen"/>
    <s v="United States"/>
    <n v="8000000"/>
    <n v="2877571"/>
    <s v="Orion Pictures"/>
    <s v="106.0,"/>
  </r>
  <r>
    <x v="1121"/>
    <s v="PG-13"/>
    <x v="2"/>
    <x v="7"/>
    <s v="May 15, 1987 (United States)"/>
    <x v="54"/>
    <x v="35"/>
    <s v="Elaine May"/>
    <s v="Elaine May"/>
    <s v="Warren Beatty"/>
    <s v="United States"/>
    <n v="55000000"/>
    <n v="14375181"/>
    <s v="Columbia Pictures"/>
    <s v="107.0,"/>
  </r>
  <r>
    <x v="1122"/>
    <s v="R"/>
    <x v="3"/>
    <x v="7"/>
    <s v="September 18, 1987 (United States)"/>
    <x v="25"/>
    <x v="61"/>
    <s v="Norman Mailer"/>
    <s v="Norman Mailer"/>
    <s v="Ryan O'Neal"/>
    <s v="United States"/>
    <n v="5000000"/>
    <n v="858250"/>
    <s v="Golan-Globus Productions"/>
    <s v="110.0,"/>
  </r>
  <r>
    <x v="1123"/>
    <s v="R"/>
    <x v="2"/>
    <x v="7"/>
    <s v="August 5, 1987 (United States)"/>
    <x v="14"/>
    <x v="33"/>
    <s v="John Badham"/>
    <s v="Jim Kouf"/>
    <s v="Richard Dreyfuss"/>
    <s v="United States"/>
    <n v="0"/>
    <n v="65673233"/>
    <s v="Touchstone Pictures"/>
    <s v="117.0,"/>
  </r>
  <r>
    <x v="1124"/>
    <s v="G"/>
    <x v="0"/>
    <x v="7"/>
    <s v="March 4, 1988 (United States)"/>
    <x v="40"/>
    <x v="97"/>
    <s v="Gabriel Axel"/>
    <s v="Karen Blixen"/>
    <s v="Stéphane Audran"/>
    <s v="Denmark"/>
    <n v="0"/>
    <n v="4637920"/>
    <s v="Panorama Film A/S"/>
    <s v="103.0,"/>
  </r>
  <r>
    <x v="1125"/>
    <s v="PG"/>
    <x v="1"/>
    <x v="7"/>
    <s v="August 22, 1987 (United States)"/>
    <x v="57"/>
    <x v="88"/>
    <s v="Rod Amateau"/>
    <s v="Linda Palmer"/>
    <s v="Anthony Newley"/>
    <s v="United States"/>
    <n v="1000000"/>
    <n v="1576615"/>
    <s v="Atlantic Entertainment Group"/>
    <s v="100.0,"/>
  </r>
  <r>
    <x v="1126"/>
    <s v="PG"/>
    <x v="3"/>
    <x v="7"/>
    <s v="January 30, 1987 (United States)"/>
    <x v="24"/>
    <x v="76"/>
    <s v="Woody Allen"/>
    <s v="Woody Allen"/>
    <s v="Mia Farrow"/>
    <s v="United States"/>
    <n v="16000000"/>
    <n v="14792779"/>
    <s v="Jack Rollins &amp; Charles H. Joffe Productions"/>
    <s v="88.0,"/>
  </r>
  <r>
    <x v="1127"/>
    <s v="PG"/>
    <x v="3"/>
    <x v="7"/>
    <s v="April 22, 1988 (United States)"/>
    <x v="34"/>
    <x v="38"/>
    <s v="Percy Adlon"/>
    <s v="Eleonore Adlon"/>
    <s v="Marianne Sägebrecht"/>
    <s v="West Germany"/>
    <n v="0"/>
    <n v="3731829"/>
    <s v="Pelemele Film"/>
    <s v="95.0,"/>
  </r>
  <r>
    <x v="1128"/>
    <s v="PG"/>
    <x v="3"/>
    <x v="7"/>
    <s v="April 17, 1987 (United States)"/>
    <x v="10"/>
    <x v="9"/>
    <s v="Jonathan Kaplan"/>
    <s v="Lawrence Lasker"/>
    <s v="Matthew Broderick"/>
    <s v="United States"/>
    <n v="18000000"/>
    <n v="21589395"/>
    <s v="Amercent Films"/>
    <s v="108.0,"/>
  </r>
  <r>
    <x v="1129"/>
    <s v="PG-13"/>
    <x v="3"/>
    <x v="7"/>
    <s v="October 9, 1987 (United States)"/>
    <x v="12"/>
    <x v="35"/>
    <s v="Phil Joanou"/>
    <s v="Richard Christian Matheson"/>
    <s v="Casey Siemaszko"/>
    <s v="United States"/>
    <n v="6000000"/>
    <n v="3685862"/>
    <s v="Aaron Spelling Productions"/>
    <s v="101.0,"/>
  </r>
  <r>
    <x v="1130"/>
    <s v="R"/>
    <x v="2"/>
    <x v="7"/>
    <s v="March 20, 1987 (United States)"/>
    <x v="18"/>
    <x v="112"/>
    <s v="Ruggero Deodato"/>
    <s v="Alberto Piferi"/>
    <s v="David Paul"/>
    <s v="Italy"/>
    <n v="4000000"/>
    <n v="800000"/>
    <s v="Canon Italia S.r.l."/>
    <s v="87.0,"/>
  </r>
  <r>
    <x v="1131"/>
    <s v="PG"/>
    <x v="2"/>
    <x v="7"/>
    <s v="August 14, 1987 (United States)"/>
    <x v="16"/>
    <x v="139"/>
    <s v="William Phelps"/>
    <s v="William Phelps"/>
    <s v="Matt Adler"/>
    <s v="United States"/>
    <n v="0"/>
    <n v="3832228"/>
    <s v="Finnegan/Pinchuk Productions"/>
    <s v="96.0,"/>
  </r>
  <r>
    <x v="1132"/>
    <s v="R"/>
    <x v="6"/>
    <x v="7"/>
    <s v="June 10, 1987 (United States)"/>
    <x v="10"/>
    <x v="150"/>
    <s v="John Schlesinger"/>
    <s v="Nicholas Conde"/>
    <s v="Martin Sheen"/>
    <s v="United States"/>
    <n v="13000000"/>
    <n v="18753438"/>
    <s v="Orion Pictures"/>
    <s v="114.0,"/>
  </r>
  <r>
    <x v="1133"/>
    <s v="PG-13"/>
    <x v="3"/>
    <x v="7"/>
    <s v="August 28, 1987 (United States)"/>
    <x v="20"/>
    <x v="9"/>
    <s v="Ethan Wiley"/>
    <s v="Fred Dekker"/>
    <s v="Arye Gross"/>
    <s v="United States"/>
    <n v="0"/>
    <n v="7800000"/>
    <s v="New World Pictures"/>
    <s v="88.0,"/>
  </r>
  <r>
    <x v="1134"/>
    <s v="R"/>
    <x v="2"/>
    <x v="7"/>
    <s v="November 6, 1987 (United States)"/>
    <x v="20"/>
    <x v="32"/>
    <s v="J. Lee Thompson"/>
    <s v="Brian Garfield"/>
    <s v="Charles Bronson"/>
    <s v="United States"/>
    <n v="5000000"/>
    <n v="6880310"/>
    <s v="Golan-Globus Productions"/>
    <s v="99.0,"/>
  </r>
  <r>
    <x v="1135"/>
    <s v="R"/>
    <x v="6"/>
    <x v="7"/>
    <s v="October 14, 1987 (United States)"/>
    <x v="4"/>
    <x v="16"/>
    <s v="David Mamet"/>
    <s v="David Mamet"/>
    <s v="Lindsay Crouse"/>
    <s v="United States"/>
    <n v="0"/>
    <n v="2585639"/>
    <s v="Filmhaus"/>
    <s v="102.0,"/>
  </r>
  <r>
    <x v="1136"/>
    <s v="PG"/>
    <x v="5"/>
    <x v="7"/>
    <s v="November 6, 1987 (United States)"/>
    <x v="34"/>
    <x v="38"/>
    <s v="Richard Attenborough"/>
    <s v="John Briley"/>
    <s v="Denzel Washington"/>
    <s v="United Kingdom"/>
    <n v="29000000"/>
    <n v="5899797"/>
    <s v="Universal Pictures"/>
    <s v="157.0,"/>
  </r>
  <r>
    <x v="1137"/>
    <s v="R"/>
    <x v="2"/>
    <x v="7"/>
    <s v="September 4, 1987 (France)"/>
    <x v="23"/>
    <x v="51"/>
    <s v="Élie Chouraqui"/>
    <s v="A.J. Quinnell"/>
    <s v="Scott Glenn"/>
    <s v="France"/>
    <n v="0"/>
    <n v="519596"/>
    <s v="7 Films Cinéma"/>
    <s v="92.0,"/>
  </r>
  <r>
    <x v="1138"/>
    <s v="PG-13"/>
    <x v="2"/>
    <x v="7"/>
    <s v="January 9, 1987 (United States)"/>
    <x v="33"/>
    <x v="156"/>
    <s v="Peter R. Hunt"/>
    <s v="Richard Sale"/>
    <s v="Charles Bronson"/>
    <s v="United States"/>
    <n v="5000000"/>
    <n v="6075793"/>
    <s v="The Cannon Group"/>
    <s v="88.0,"/>
  </r>
  <r>
    <x v="1139"/>
    <s v="PG-13"/>
    <x v="3"/>
    <x v="7"/>
    <s v="September 18, 1987 (United States)"/>
    <x v="11"/>
    <x v="252"/>
    <s v="James Toback"/>
    <s v="James Toback"/>
    <s v="Molly Ringwald"/>
    <s v="United States"/>
    <n v="15000000"/>
    <n v="13290368"/>
    <s v="Amercent Films"/>
    <s v="81.0,"/>
  </r>
  <r>
    <x v="1140"/>
    <s v="PG"/>
    <x v="3"/>
    <x v="7"/>
    <s v="August 7, 1987 (United States)"/>
    <x v="23"/>
    <x v="54"/>
    <s v="Lyndall Hobbs"/>
    <s v="James Komack"/>
    <s v="Frankie Avalon"/>
    <s v="United States"/>
    <n v="0"/>
    <n v="13110903"/>
    <s v="Paramount Pictures"/>
    <s v="92.0,"/>
  </r>
  <r>
    <x v="1141"/>
    <s v="R"/>
    <x v="6"/>
    <x v="7"/>
    <s v="October 9, 1987 (United States)"/>
    <x v="10"/>
    <x v="198"/>
    <s v="Ridley Scott"/>
    <s v="Howard Franklin"/>
    <s v="Tom Berenger"/>
    <s v="United States"/>
    <n v="12800000"/>
    <n v="10278549"/>
    <s v="Columbia Pictures"/>
    <s v="106.0,"/>
  </r>
  <r>
    <x v="1142"/>
    <s v="R"/>
    <x v="3"/>
    <x v="7"/>
    <s v="August 21, 1987 (United States)"/>
    <x v="22"/>
    <x v="106"/>
    <s v="Cheech Marin"/>
    <s v="Cheech Marin"/>
    <s v="Cheech Marin"/>
    <s v="United States"/>
    <n v="0"/>
    <n v="17355263"/>
    <s v="Clear Type"/>
    <s v="85.0,"/>
  </r>
  <r>
    <x v="1143"/>
    <s v="R"/>
    <x v="0"/>
    <x v="7"/>
    <s v="February 12, 1988 (United States)"/>
    <x v="17"/>
    <x v="197"/>
    <s v="Hector Babenco"/>
    <s v="William Kennedy"/>
    <s v="Jack Nicholson"/>
    <s v="United States"/>
    <n v="27000000"/>
    <n v="7393346"/>
    <s v="Home Box Office (HBO)"/>
    <s v="143.0,"/>
  </r>
  <r>
    <x v="1144"/>
    <s v="PG"/>
    <x v="3"/>
    <x v="7"/>
    <s v="August 7, 1987 (United States)"/>
    <x v="25"/>
    <x v="302"/>
    <s v="James Foley"/>
    <s v="Andrew Smith"/>
    <s v="Madonna"/>
    <s v="United States"/>
    <n v="17000000"/>
    <n v="7305209"/>
    <s v="The Guber-Peters Company"/>
    <s v="92.0,"/>
  </r>
  <r>
    <x v="1145"/>
    <s v="R"/>
    <x v="2"/>
    <x v="7"/>
    <s v="April 24, 1987 (United States)"/>
    <x v="14"/>
    <x v="392"/>
    <s v="Walter Hill"/>
    <s v="John Milius"/>
    <s v="Nick Nolte"/>
    <s v="United States"/>
    <n v="22000000"/>
    <n v="11307844"/>
    <s v="Carolco Pictures"/>
    <s v="104.0,"/>
  </r>
  <r>
    <x v="1146"/>
    <s v="PG-13"/>
    <x v="0"/>
    <x v="7"/>
    <s v="August 28, 1987 (United States)"/>
    <x v="6"/>
    <x v="103"/>
    <s v="John Sayles"/>
    <s v="John Sayles"/>
    <s v="Chris Cooper"/>
    <s v="United States"/>
    <n v="4000000"/>
    <n v="1680358"/>
    <s v="Cinecom Entertainment Group"/>
    <s v="135.0,"/>
  </r>
  <r>
    <x v="1147"/>
    <s v="PG-13"/>
    <x v="0"/>
    <x v="7"/>
    <s v="December 21, 1988 (United States)"/>
    <x v="40"/>
    <x v="9"/>
    <s v="Bille August"/>
    <s v="Martin Andersen Nexø"/>
    <s v="Pelle Hvenegaard"/>
    <s v="Denmark"/>
    <n v="0"/>
    <n v="2063688"/>
    <s v="Per Holst Filmproduktion"/>
    <s v="157.0,"/>
  </r>
  <r>
    <x v="1148"/>
    <s v="R"/>
    <x v="6"/>
    <x v="7"/>
    <s v="October 23, 1987 (United States)"/>
    <x v="14"/>
    <x v="302"/>
    <s v="Peter Yates"/>
    <s v="Eric Roth"/>
    <s v="Cher"/>
    <s v="United States"/>
    <n v="14500000"/>
    <n v="18782400"/>
    <s v="TriStar Pictures"/>
    <s v="121.0,"/>
  </r>
  <r>
    <x v="1149"/>
    <s v="R"/>
    <x v="14"/>
    <x v="7"/>
    <s v="August 28, 1987 (United States)"/>
    <x v="14"/>
    <x v="299"/>
    <s v="John Mackenzie"/>
    <s v="George Axelrod"/>
    <s v="Michael Caine"/>
    <s v="United Kingdom"/>
    <n v="6000000"/>
    <n v="12423831"/>
    <s v="Fourth Protocol"/>
    <s v="119.0,"/>
  </r>
  <r>
    <x v="1150"/>
    <s v="G"/>
    <x v="10"/>
    <x v="7"/>
    <s v="May 22, 1987 (United States)"/>
    <x v="13"/>
    <x v="49"/>
    <s v="Janice Karman"/>
    <s v="Janice Karman"/>
    <s v="Ross Bagdasarian Jr."/>
    <s v="United States"/>
    <n v="0"/>
    <n v="6804312"/>
    <s v="Bagdasarian Productions"/>
    <s v="77.0,"/>
  </r>
  <r>
    <x v="1151"/>
    <s v="PG-13"/>
    <x v="3"/>
    <x v="7"/>
    <s v="May 1, 1987 (United States)"/>
    <x v="29"/>
    <x v="123"/>
    <s v="Tamar Simon Hoffs"/>
    <s v="Tamar Simon Hoffs"/>
    <s v="Susanna Hoffs"/>
    <s v="United States"/>
    <n v="0"/>
    <n v="2700000"/>
    <s v="Aurora Productions LLC"/>
    <s v="108.0,"/>
  </r>
  <r>
    <x v="1152"/>
    <s v="R"/>
    <x v="4"/>
    <x v="7"/>
    <s v="October 16, 1987 (United States)"/>
    <x v="46"/>
    <x v="106"/>
    <s v="Bruce Pittman"/>
    <s v="Ron Oliver"/>
    <s v="Lisa Schrage"/>
    <s v="Canada"/>
    <n v="0"/>
    <n v="2683519"/>
    <s v="British Columbia Television"/>
    <s v="97.0,"/>
  </r>
  <r>
    <x v="1153"/>
    <s v="PG-13"/>
    <x v="3"/>
    <x v="7"/>
    <s v="November 6, 1987 (United States)"/>
    <x v="5"/>
    <x v="154"/>
    <s v="Bob Giraldi"/>
    <s v="Joe Menosky"/>
    <s v="Jon Cryer"/>
    <s v="United States"/>
    <n v="7000000"/>
    <n v="7019441"/>
    <s v="De Laurentiis Entertainment Group (DEG)"/>
    <s v="98.0,"/>
  </r>
  <r>
    <x v="1154"/>
    <s v="PG"/>
    <x v="1"/>
    <x v="7"/>
    <s v="July 10, 1987 (United States)"/>
    <x v="19"/>
    <x v="49"/>
    <s v="Jeff Bleckner"/>
    <s v="Manya Starr"/>
    <s v="Kevin Bacon"/>
    <s v="United States"/>
    <n v="0"/>
    <n v="300859"/>
    <s v="Columbia Pictures"/>
    <s v="90.0,"/>
  </r>
  <r>
    <x v="1155"/>
    <s v="PG"/>
    <x v="3"/>
    <x v="7"/>
    <s v="November 6, 1987 (United States)"/>
    <x v="5"/>
    <x v="195"/>
    <s v="Alan Rudolph"/>
    <s v="Bruce A. Evans"/>
    <s v="Timothy Hutton"/>
    <s v="United States"/>
    <n v="13000000"/>
    <n v="4572845"/>
    <s v="Lorimar Motion Pictures"/>
    <s v="103.0,"/>
  </r>
  <r>
    <x v="1156"/>
    <s v="R"/>
    <x v="2"/>
    <x v="7"/>
    <s v="September 25, 1987 (United States)"/>
    <x v="16"/>
    <x v="258"/>
    <s v="John Flynn"/>
    <s v="Larry Cohen"/>
    <s v="James Woods"/>
    <s v="United States"/>
    <n v="0"/>
    <n v="4278150"/>
    <s v="Hemdale"/>
    <s v="95.0,"/>
  </r>
  <r>
    <x v="1157"/>
    <s v="PG"/>
    <x v="3"/>
    <x v="7"/>
    <s v="November 20, 1987 (United States)"/>
    <x v="46"/>
    <x v="47"/>
    <s v="Tom McLoughlin"/>
    <s v="Tom McLoughlin"/>
    <s v="Michael E. Knight"/>
    <s v="United States"/>
    <n v="8000000"/>
    <n v="1988962"/>
    <s v="De Laurentiis Entertainment Group (DEG)"/>
    <s v="105.0,"/>
  </r>
  <r>
    <x v="1158"/>
    <s v="PG"/>
    <x v="3"/>
    <x v="7"/>
    <s v="March 6, 1987 (United States)"/>
    <x v="32"/>
    <x v="61"/>
    <s v="Lawrence Bassoff"/>
    <s v="Lawrence Bassoff"/>
    <s v="John Allen Nelson"/>
    <s v="United States"/>
    <n v="0"/>
    <n v="1749956"/>
    <s v="Marimark Productions"/>
    <s v="102.0,"/>
  </r>
  <r>
    <x v="1159"/>
    <s v="PG-13"/>
    <x v="2"/>
    <x v="7"/>
    <s v="September 25, 1987 (United States)"/>
    <x v="10"/>
    <x v="41"/>
    <s v="Dennis Feldman"/>
    <s v="Dennis Feldman"/>
    <s v="Jim Belushi"/>
    <s v="United States"/>
    <n v="0"/>
    <n v="873903"/>
    <s v="United Artists"/>
    <s v="85.0,"/>
  </r>
  <r>
    <x v="1160"/>
    <s v="R"/>
    <x v="3"/>
    <x v="7"/>
    <s v="January 16, 1987 (United States)"/>
    <x v="20"/>
    <x v="195"/>
    <s v="Michael Apted"/>
    <s v="Denis Hamill"/>
    <s v="Richard Pryor"/>
    <s v="United States"/>
    <n v="14000000"/>
    <n v="20240502"/>
    <s v="Paramount Pictures"/>
    <s v="97.0,"/>
  </r>
  <r>
    <x v="1161"/>
    <s v="PG"/>
    <x v="0"/>
    <x v="7"/>
    <s v="December 4, 1987 (United Kingdom)"/>
    <x v="15"/>
    <x v="56"/>
    <s v="Pat O'Connor"/>
    <s v="Simon Gray"/>
    <s v="Colin Firth"/>
    <s v="United Kingdom"/>
    <n v="0"/>
    <m/>
    <s v="Channel Four Films"/>
    <s v="96.0,"/>
  </r>
  <r>
    <x v="1162"/>
    <s v="R"/>
    <x v="3"/>
    <x v="7"/>
    <s v="January 30, 1987 (United States)"/>
    <x v="19"/>
    <x v="88"/>
    <s v="Arthur Hiller"/>
    <s v="Leslie Dixon"/>
    <s v="Shelley Long"/>
    <s v="United States"/>
    <n v="0"/>
    <n v="52864741"/>
    <s v="Touchstone Pictures"/>
    <s v="99.0,"/>
  </r>
  <r>
    <x v="1163"/>
    <s v="PG-13"/>
    <x v="3"/>
    <x v="7"/>
    <s v="October 2, 1987 (United States)"/>
    <x v="33"/>
    <x v="37"/>
    <s v="Rod Daniel"/>
    <s v="Lorne Cameron"/>
    <s v="Dudley Moore"/>
    <s v="United States"/>
    <n v="10500000"/>
    <n v="34377585"/>
    <s v="Imagine Films Entertainment"/>
    <s v="100.0,"/>
  </r>
  <r>
    <x v="1164"/>
    <s v="R"/>
    <x v="2"/>
    <x v="7"/>
    <s v="March 31, 1988 (South Africa)"/>
    <x v="27"/>
    <x v="203"/>
    <s v="Lance Hool"/>
    <s v="Doug Lefler"/>
    <s v="Patrick Swayze"/>
    <s v="United States"/>
    <n v="3520000"/>
    <n v="562187"/>
    <s v="Independent Film Centre"/>
    <s v="100.0,"/>
  </r>
  <r>
    <x v="1165"/>
    <s v="R"/>
    <x v="3"/>
    <x v="7"/>
    <s v="March 13, 1987 (United States)"/>
    <x v="14"/>
    <x v="253"/>
    <s v="Barry Levinson"/>
    <s v="Barry Levinson"/>
    <s v="Richard Dreyfuss"/>
    <s v="United States"/>
    <n v="11000000"/>
    <n v="25411386"/>
    <s v="Touchstone Pictures"/>
    <s v="112.0,"/>
  </r>
  <r>
    <x v="1166"/>
    <s v="R"/>
    <x v="0"/>
    <x v="7"/>
    <s v="September 25, 1987 (United States)"/>
    <x v="23"/>
    <x v="57"/>
    <s v="Ben Bolt"/>
    <s v="Clark Howard"/>
    <s v="Matt Dillon"/>
    <s v="United States"/>
    <n v="0"/>
    <n v="1733017"/>
    <s v="Albacore Productions Inc."/>
    <s v="109.0,"/>
  </r>
  <r>
    <x v="1167"/>
    <s v="PG-13"/>
    <x v="0"/>
    <x v="7"/>
    <s v="February 6, 1987 (United States)"/>
    <x v="41"/>
    <x v="47"/>
    <s v="Paul Schrader"/>
    <s v="Paul Schrader"/>
    <s v="Michael J. Fox"/>
    <s v="United States"/>
    <n v="0"/>
    <n v="10489617"/>
    <s v="TAFT Entertainment Pictures"/>
    <s v="107.0,"/>
  </r>
  <r>
    <x v="1168"/>
    <s v="R"/>
    <x v="6"/>
    <x v="7"/>
    <s v="December 8, 1987 (United Kingdom)"/>
    <x v="1"/>
    <x v="36"/>
    <s v="Renny Harlin"/>
    <s v="Irwin Yablans"/>
    <s v="Lane Smith"/>
    <s v="United States"/>
    <n v="4000000"/>
    <n v="345704"/>
    <s v="Empire Pictures"/>
    <s v="102.0,"/>
  </r>
  <r>
    <x v="1169"/>
    <s v="R"/>
    <x v="3"/>
    <x v="7"/>
    <s v="July 24, 1987 (United States)"/>
    <x v="8"/>
    <x v="116"/>
    <s v="David Leland"/>
    <s v="David Leland"/>
    <s v="Emily Lloyd"/>
    <s v="United Kingdom"/>
    <n v="0"/>
    <n v="3283832"/>
    <s v="Channel Four Films"/>
    <s v="88.0,"/>
  </r>
  <r>
    <x v="1170"/>
    <s v="PG"/>
    <x v="10"/>
    <x v="7"/>
    <s v="September 20, 1989 (United States)"/>
    <x v="12"/>
    <x v="43"/>
    <s v="René Laloux"/>
    <s v="René Laloux"/>
    <s v="Glenn Close"/>
    <s v="France"/>
    <n v="0"/>
    <n v="370698"/>
    <s v="Col.Ima.Son"/>
    <s v="78.0,"/>
  </r>
  <r>
    <x v="1171"/>
    <s v="R"/>
    <x v="6"/>
    <x v="7"/>
    <s v="March 20, 1987 (United States)"/>
    <x v="5"/>
    <x v="46"/>
    <s v="Jerry Schatzberg"/>
    <s v="David Freeman"/>
    <s v="Christopher Reeve"/>
    <s v="United States"/>
    <n v="5000000"/>
    <n v="1119112"/>
    <s v="Golan-Globus Productions"/>
    <s v="97.0,"/>
  </r>
  <r>
    <x v="1172"/>
    <s v="R"/>
    <x v="4"/>
    <x v="7"/>
    <s v="September 14, 1988 (Spain)"/>
    <x v="27"/>
    <x v="46"/>
    <s v="David Keith"/>
    <s v="David Chaskin"/>
    <s v="Wil Wheaton"/>
    <s v="Italy"/>
    <n v="0"/>
    <n v="1930001"/>
    <s v="Trans World Entertainment (TWE)"/>
    <s v="92.0,"/>
  </r>
  <r>
    <x v="1173"/>
    <s v="PG"/>
    <x v="14"/>
    <x v="7"/>
    <s v="1987 (United States)"/>
    <x v="10"/>
    <x v="157"/>
    <s v="Peter Yates"/>
    <s v="Walter Bernstein"/>
    <s v="Kelly McGillis"/>
    <s v="United States"/>
    <n v="14000000"/>
    <n v="459824"/>
    <s v="Orion Pictures"/>
    <s v="101.0,,"/>
  </r>
  <r>
    <x v="1174"/>
    <s v="Not Rated"/>
    <x v="0"/>
    <x v="7"/>
    <s v="August 19, 1987 (France)"/>
    <x v="4"/>
    <x v="109"/>
    <s v="Lindsay Anderson"/>
    <s v="David Berry"/>
    <s v="Bette Davis"/>
    <s v="United States"/>
    <n v="0"/>
    <n v="1338198"/>
    <s v="Alive Films"/>
    <s v="90.0,"/>
  </r>
  <r>
    <x v="1175"/>
    <s v="R"/>
    <x v="5"/>
    <x v="7"/>
    <s v="May 8, 1987 (United States)"/>
    <x v="4"/>
    <x v="37"/>
    <s v="Stephen Frears"/>
    <s v="John Lahr"/>
    <s v="Gary Oldman"/>
    <s v="United Kingdom"/>
    <n v="0"/>
    <n v="1672927"/>
    <s v="Zenith Entertainment"/>
    <s v="105.0,"/>
  </r>
  <r>
    <x v="1176"/>
    <s v="R"/>
    <x v="2"/>
    <x v="7"/>
    <s v="September 18, 1987 (United States)"/>
    <x v="21"/>
    <x v="149"/>
    <s v="Christopher Cain"/>
    <s v="Frank Deese"/>
    <s v="Jim Belushi"/>
    <s v="United States"/>
    <n v="11000000"/>
    <n v="19734940"/>
    <s v="TriStar Pictures"/>
    <s v="109.0,"/>
  </r>
  <r>
    <x v="1177"/>
    <s v="R"/>
    <x v="2"/>
    <x v="7"/>
    <s v="May 1, 1987 (United States)"/>
    <x v="38"/>
    <x v="145"/>
    <s v="Sam Firstenberg"/>
    <s v="Avi Kleinberger"/>
    <s v="Michael Dudikoff"/>
    <s v="United States"/>
    <n v="350000"/>
    <n v="4000000"/>
    <s v="Golan-Globus Productions"/>
    <s v="90.0,"/>
  </r>
  <r>
    <x v="1178"/>
    <s v="PG"/>
    <x v="3"/>
    <x v="7"/>
    <s v="February 5, 1988 (Sweden)"/>
    <x v="13"/>
    <x v="157"/>
    <s v="Bill Forsyth"/>
    <s v="Marilynne Robinson"/>
    <s v="Christine Lahti"/>
    <s v="United States"/>
    <n v="0"/>
    <n v="1083282"/>
    <s v="Columbia Pictures"/>
    <s v="116.0,"/>
  </r>
  <r>
    <x v="1179"/>
    <s v="R"/>
    <x v="2"/>
    <x v="7"/>
    <s v="September 11, 1987 (United States)"/>
    <x v="21"/>
    <x v="67"/>
    <s v="Mike Hodges"/>
    <s v="Jack Higgins"/>
    <s v="Mickey Rourke"/>
    <s v="United Kingdom"/>
    <n v="6000000"/>
    <n v="1432687"/>
    <s v="The Samuel Goldwyn Company"/>
    <s v="107.0,"/>
  </r>
  <r>
    <x v="1180"/>
    <s v="R"/>
    <x v="6"/>
    <x v="7"/>
    <s v="October 2, 1987 (United States)"/>
    <x v="11"/>
    <x v="53"/>
    <s v="Wayne Wang"/>
    <s v="Don Keith Opper"/>
    <s v="Tom Hulce"/>
    <s v="United Kingdom"/>
    <n v="4500000"/>
    <n v="406881"/>
    <s v="Zenith Entertainment"/>
    <s v="92.0,"/>
  </r>
  <r>
    <x v="1181"/>
    <s v="R"/>
    <x v="0"/>
    <x v="7"/>
    <s v="October 30, 1992 (United States)"/>
    <x v="19"/>
    <x v="40"/>
    <s v="William Friedkin"/>
    <s v="William P. Wood"/>
    <s v="Michael Biehn"/>
    <s v="United States"/>
    <n v="7500000"/>
    <n v="796368"/>
    <s v="De Laurentiis Entertainment Group (DEG)"/>
    <s v="97.0,"/>
  </r>
  <r>
    <x v="1182"/>
    <s v="R"/>
    <x v="2"/>
    <x v="7"/>
    <s v="October 23, 1987 (United States)"/>
    <x v="20"/>
    <x v="67"/>
    <s v="Michael Cimino"/>
    <s v="Mario Puzo"/>
    <s v="Christopher Lambert"/>
    <s v="United States"/>
    <n v="9000000"/>
    <n v="5406879"/>
    <s v="Gladden Entertainment"/>
    <s v="115.0,"/>
  </r>
  <r>
    <x v="1183"/>
    <s v="R"/>
    <x v="4"/>
    <x v="7"/>
    <s v="April 10, 1987 (United States)"/>
    <x v="51"/>
    <x v="392"/>
    <s v="Lee Harry"/>
    <s v="Michael Hickey"/>
    <s v="Eric Freeman"/>
    <s v="United States"/>
    <n v="100000"/>
    <m/>
    <s v="Silent Night Releasing Corporation"/>
    <s v="88.0,"/>
  </r>
  <r>
    <x v="1184"/>
    <s v="R"/>
    <x v="4"/>
    <x v="7"/>
    <s v="October 2, 1987 (United States)"/>
    <x v="35"/>
    <x v="68"/>
    <s v="David DeCoteau"/>
    <s v="Dave Eisenstark"/>
    <s v="Linnea Quigley"/>
    <s v="United States"/>
    <n v="75000"/>
    <m/>
    <s v="Titan Productions"/>
    <s v="72.0,"/>
  </r>
  <r>
    <x v="1185"/>
    <s v="R"/>
    <x v="4"/>
    <x v="7"/>
    <s v="November 21, 1987 (Japan)"/>
    <x v="27"/>
    <x v="113"/>
    <s v="Tom Daley"/>
    <s v="Warren Chaney"/>
    <s v="Deborah Winters"/>
    <s v="United States"/>
    <n v="2000000"/>
    <n v="1083395"/>
    <s v="H.I.T. Films"/>
    <s v="87.0,"/>
  </r>
  <r>
    <x v="1186"/>
    <s v="R"/>
    <x v="4"/>
    <x v="7"/>
    <s v="April 7, 1988 (Australia)"/>
    <x v="36"/>
    <x v="59"/>
    <s v="Robert Collector"/>
    <s v="George R.R. Martin"/>
    <s v="Catherine Mary Stewart"/>
    <s v="United States"/>
    <n v="0"/>
    <n v="1149470"/>
    <s v="Vista Organization"/>
    <s v="89.0,"/>
  </r>
  <r>
    <x v="1187"/>
    <s v="R"/>
    <x v="2"/>
    <x v="7"/>
    <s v="October 30, 1987 (United States)"/>
    <x v="20"/>
    <x v="99"/>
    <s v="Tom Holland"/>
    <s v="Bill Svanoe"/>
    <s v="Whoopi Goldberg"/>
    <s v="United States"/>
    <n v="0"/>
    <n v="12046526"/>
    <s v="Metro-Goldwyn-Mayer (MGM)"/>
    <s v="104.0,"/>
  </r>
  <r>
    <x v="1188"/>
    <s v="R"/>
    <x v="0"/>
    <x v="7"/>
    <s v="November 11, 1987 (United States)"/>
    <x v="41"/>
    <x v="68"/>
    <s v="Mary Lambert"/>
    <s v="Patrice Chaplin"/>
    <s v="Ellen Barkin"/>
    <s v="United States"/>
    <n v="0"/>
    <n v="700000"/>
    <s v="Lorimar Motion Pictures"/>
    <s v="97.0,"/>
  </r>
  <r>
    <x v="1189"/>
    <s v="PG"/>
    <x v="2"/>
    <x v="7"/>
    <s v="December 18, 1987 (United States)"/>
    <x v="58"/>
    <x v="102"/>
    <s v="Paul Weiland"/>
    <s v="Jonathan Reynolds"/>
    <s v="Bill Cosby"/>
    <s v="United States"/>
    <n v="24000000"/>
    <n v="4615255"/>
    <s v="Columbia Pictures"/>
    <s v="85.0,"/>
  </r>
  <r>
    <x v="1190"/>
    <s v="PG"/>
    <x v="3"/>
    <x v="7"/>
    <s v="July 15, 1988 (United States)"/>
    <x v="37"/>
    <x v="34"/>
    <s v="Éric Rohmer"/>
    <s v="Éric Rohmer"/>
    <s v="Emmanuelle Chaulet"/>
    <s v="France"/>
    <n v="0"/>
    <n v="824024"/>
    <s v="Les Films du Losange"/>
    <s v="103.0,"/>
  </r>
  <r>
    <x v="1191"/>
    <s v="R"/>
    <x v="6"/>
    <x v="7"/>
    <s v="May 6, 1988 (United States)"/>
    <x v="21"/>
    <x v="47"/>
    <s v="Michael Radford"/>
    <s v="James Fox"/>
    <s v="Sarah Miles"/>
    <s v="United Kingdom"/>
    <n v="5300000"/>
    <n v="3107551"/>
    <s v="Columbia Pictures"/>
    <s v="107.0,"/>
  </r>
  <r>
    <x v="1192"/>
    <s v="R"/>
    <x v="4"/>
    <x v="7"/>
    <s v="June 19, 1987 (United Kingdom)"/>
    <x v="19"/>
    <x v="155"/>
    <s v="Donald Cammell"/>
    <s v="China Kong"/>
    <s v="David Keith"/>
    <s v="United Kingdom"/>
    <n v="0"/>
    <m/>
    <s v="Mrs. White's Productions"/>
    <s v="110.0,"/>
  </r>
  <r>
    <x v="1193"/>
    <s v="PG-13"/>
    <x v="3"/>
    <x v="7"/>
    <s v="May 8, 1987 (United States)"/>
    <x v="1"/>
    <x v="154"/>
    <s v="Steven Lisberger"/>
    <s v="Steven Lisberger"/>
    <s v="John Cusack"/>
    <s v="United States"/>
    <n v="0"/>
    <n v="4215849"/>
    <s v="RKO Pictures"/>
    <s v="93.0,"/>
  </r>
  <r>
    <x v="1194"/>
    <s v="R"/>
    <x v="3"/>
    <x v="7"/>
    <s v="March 20, 1987 (United States)"/>
    <x v="9"/>
    <x v="49"/>
    <s v="Robert Townsend"/>
    <s v="Dom Irrera"/>
    <s v="Robert Townsend"/>
    <s v="United States"/>
    <n v="100000"/>
    <n v="5228617"/>
    <s v="Conquering Unicorn"/>
    <s v="78.0,"/>
  </r>
  <r>
    <x v="1195"/>
    <s v="PG"/>
    <x v="0"/>
    <x v="7"/>
    <s v="December 18, 1987 (United States)"/>
    <x v="4"/>
    <x v="98"/>
    <s v="John Huston"/>
    <s v="James Joyce"/>
    <s v="Anjelica Huston"/>
    <s v="United Kingdom"/>
    <n v="0"/>
    <n v="4370078"/>
    <s v="Vestron Pictures"/>
    <s v="83.0,"/>
  </r>
  <r>
    <x v="1196"/>
    <s v="R"/>
    <x v="0"/>
    <x v="7"/>
    <s v="May 8, 1987 (United States)"/>
    <x v="5"/>
    <x v="49"/>
    <s v="Francis Ford Coppola"/>
    <s v="Nicholas Proffitt"/>
    <s v="James Caan"/>
    <s v="United States"/>
    <n v="0"/>
    <n v="5262047"/>
    <s v="TriStar Pictures"/>
    <s v="111.0,"/>
  </r>
  <r>
    <x v="1197"/>
    <s v="R"/>
    <x v="0"/>
    <x v="7"/>
    <s v="December 11, 1987 (United States)"/>
    <x v="14"/>
    <x v="199"/>
    <s v="Martin Ritt"/>
    <s v="Tom Topor"/>
    <s v="Barbra Streisand"/>
    <s v="United States"/>
    <n v="25000000"/>
    <n v="30950002"/>
    <s v="Warner Bros."/>
    <s v="116.0,"/>
  </r>
  <r>
    <x v="1198"/>
    <s v="Not Rated"/>
    <x v="3"/>
    <x v="7"/>
    <s v="July 19, 1989 (United States)"/>
    <x v="37"/>
    <x v="155"/>
    <s v="Éric Rohmer"/>
    <s v="Éric Rohmer"/>
    <s v="Joëlle Miquel"/>
    <s v="France"/>
    <n v="0"/>
    <n v="22039"/>
    <s v="Compagnie Eric Rohmer (CER)"/>
    <s v="99.0,"/>
  </r>
  <r>
    <x v="1199"/>
    <s v="PG"/>
    <x v="3"/>
    <x v="7"/>
    <s v="April 17, 1987 (United States)"/>
    <x v="25"/>
    <x v="53"/>
    <s v="Melvin Frank"/>
    <s v="Robert Klane"/>
    <s v="Christopher Lloyd"/>
    <s v="United States"/>
    <n v="0"/>
    <m/>
    <s v="Metro-Goldwyn-Mayer (MGM)"/>
    <s v="86.0,"/>
  </r>
  <r>
    <x v="1200"/>
    <s v="R"/>
    <x v="3"/>
    <x v="7"/>
    <s v="November 13, 1987 (United States)"/>
    <x v="46"/>
    <x v="393"/>
    <s v="Armyan Bernstein"/>
    <s v="Armyan Bernstein"/>
    <s v="Martin Short"/>
    <s v="United States"/>
    <n v="0"/>
    <n v="1025762"/>
    <s v="Northern"/>
    <s v="90.0,"/>
  </r>
  <r>
    <x v="1201"/>
    <s v="R"/>
    <x v="5"/>
    <x v="7"/>
    <s v="December 4, 1987 (United States)"/>
    <x v="14"/>
    <x v="193"/>
    <s v="Alex Cox"/>
    <s v="Rudy Wurlitzer"/>
    <s v="Ed Harris"/>
    <s v="United States"/>
    <n v="5800000"/>
    <m/>
    <s v="In-Cine Compañía Industrial Cinematográfica"/>
    <s v="94.0,"/>
  </r>
  <r>
    <x v="1202"/>
    <s v="R"/>
    <x v="2"/>
    <x v="7"/>
    <s v="May 1, 1987 (United States)"/>
    <x v="46"/>
    <x v="54"/>
    <s v="Harley Cokeliss"/>
    <s v="Christopher Frank"/>
    <s v="Burt Reynolds"/>
    <s v="United States"/>
    <n v="10000000"/>
    <n v="3060858"/>
    <s v="Orion Pictures"/>
    <s v="92.0,"/>
  </r>
  <r>
    <x v="1203"/>
    <s v="PG-13"/>
    <x v="3"/>
    <x v="7"/>
    <s v="April 3, 1987 (United States)"/>
    <x v="20"/>
    <x v="139"/>
    <s v="Susan Seidelman"/>
    <s v="Floyd Byars"/>
    <s v="John Malkovich"/>
    <s v="United States"/>
    <n v="0"/>
    <n v="1584970"/>
    <s v="Barry &amp; Enright Productions"/>
    <s v="98.0,"/>
  </r>
  <r>
    <x v="1204"/>
    <s v="R"/>
    <x v="3"/>
    <x v="7"/>
    <s v="February 20, 1987 (United States)"/>
    <x v="36"/>
    <x v="42"/>
    <s v="Bill Froehlich"/>
    <s v="Bill Froehlich"/>
    <s v="Lori Lethin"/>
    <s v="United States"/>
    <n v="0"/>
    <n v="1189709"/>
    <s v="Balcor Film Investors"/>
    <s v="95.0,"/>
  </r>
  <r>
    <x v="1205"/>
    <s v="R"/>
    <x v="2"/>
    <x v="7"/>
    <s v="June 26, 1987 (United States)"/>
    <x v="46"/>
    <x v="157"/>
    <s v="Alex Cox"/>
    <s v="Alex Cox"/>
    <s v="Sy Richardson"/>
    <s v="United Kingdom"/>
    <n v="1000000"/>
    <n v="210200"/>
    <s v="Commies From Mars Corporation"/>
    <s v="86.0,"/>
  </r>
  <r>
    <x v="1206"/>
    <s v="PG"/>
    <x v="3"/>
    <x v="7"/>
    <s v="November 6, 1987 (United States)"/>
    <x v="11"/>
    <x v="195"/>
    <s v="Frank Perry"/>
    <s v="Susan Isaacs"/>
    <s v="Shelley Long"/>
    <s v="United States"/>
    <n v="0"/>
    <n v="20419446"/>
    <s v="Touchstone Pictures"/>
    <s v="96.0,"/>
  </r>
  <r>
    <x v="1207"/>
    <s v="R"/>
    <x v="0"/>
    <x v="7"/>
    <s v="January 22, 1988 (United States)"/>
    <x v="46"/>
    <x v="123"/>
    <s v="Michael Hoffman"/>
    <s v="Michael Hoffman"/>
    <s v="Jason Gedrick"/>
    <s v="United States"/>
    <n v="0"/>
    <n v="316199"/>
    <s v="Great American Films Limited Partnership"/>
    <s v="102.0,"/>
  </r>
  <r>
    <x v="1208"/>
    <s v="R"/>
    <x v="0"/>
    <x v="7"/>
    <s v="February 6, 1987 (United States)"/>
    <x v="19"/>
    <x v="44"/>
    <s v="Arthur Penn"/>
    <s v="Marc Shmuger"/>
    <s v="Mary Steenburgen"/>
    <s v="United States"/>
    <n v="0"/>
    <n v="2413427"/>
    <s v="Metro-Goldwyn-Mayer (MGM)"/>
    <s v="100.0,"/>
  </r>
  <r>
    <x v="1209"/>
    <s v="R"/>
    <x v="1"/>
    <x v="7"/>
    <s v="January 27, 1989 (United States)"/>
    <x v="27"/>
    <x v="113"/>
    <s v="Corey Yuen"/>
    <s v="Maria Elena Cellino"/>
    <s v="Loren Avedon"/>
    <s v="Hong Kong"/>
    <n v="0"/>
    <m/>
    <s v="Seasonal Film Corporation"/>
    <s v="92.0,"/>
  </r>
  <r>
    <x v="1210"/>
    <s v="PG-13"/>
    <x v="3"/>
    <x v="7"/>
    <s v="April 24, 1987 (United States)"/>
    <x v="26"/>
    <x v="123"/>
    <s v="Charlie Loventhal"/>
    <s v="Leslie Ray"/>
    <s v="Scott Valentine"/>
    <s v="United States"/>
    <n v="0"/>
    <n v="3922273"/>
    <s v="New Line Cinema"/>
    <s v="90.0,"/>
  </r>
  <r>
    <x v="1211"/>
    <s v="R"/>
    <x v="6"/>
    <x v="7"/>
    <s v="September 25, 1987 (United States)"/>
    <x v="19"/>
    <x v="118"/>
    <s v="Abel Ferrara"/>
    <s v="Nicholas St. John"/>
    <s v="James Russo"/>
    <s v="United States"/>
    <n v="0"/>
    <n v="1262091"/>
    <s v="Great American Films Limited Partnership"/>
    <s v="90.0,"/>
  </r>
  <r>
    <x v="1212"/>
    <s v="R"/>
    <x v="6"/>
    <x v="7"/>
    <s v="May 1988 (United Kingdom)"/>
    <x v="19"/>
    <x v="42"/>
    <s v="Tony Bill"/>
    <s v="John Patrick Shanley"/>
    <s v="Jodie Foster"/>
    <s v="United Kingdom"/>
    <n v="5500000"/>
    <n v="969205"/>
    <s v="Cineplex Odeon Films"/>
    <s v="90.0,,"/>
  </r>
  <r>
    <x v="1213"/>
    <s v="PG-13"/>
    <x v="2"/>
    <x v="7"/>
    <s v="July 10, 1987 (United States)"/>
    <x v="32"/>
    <x v="59"/>
    <s v="Roger Young"/>
    <s v="Daniel Taplitz"/>
    <s v="Michael Keaton"/>
    <s v="United States"/>
    <n v="19000000"/>
    <n v="2228951"/>
    <s v="TriStar Pictures"/>
    <s v="101.0,"/>
  </r>
  <r>
    <x v="1214"/>
    <s v="PG"/>
    <x v="3"/>
    <x v="7"/>
    <s v="August 7, 1987 (United States)"/>
    <x v="30"/>
    <x v="161"/>
    <s v="Robert Benton"/>
    <s v="Robert Benton"/>
    <s v="Jeff Bridges"/>
    <s v="United States"/>
    <n v="12000000"/>
    <n v="5669831"/>
    <s v="TriStar Pictures"/>
    <s v="83.0,"/>
  </r>
  <r>
    <x v="1215"/>
    <s v="R"/>
    <x v="3"/>
    <x v="7"/>
    <s v="May 15, 1987 (United States)"/>
    <x v="5"/>
    <x v="53"/>
    <s v="Terry Jones"/>
    <s v="David Leland"/>
    <s v="Julie Walters"/>
    <s v="United Kingdom"/>
    <n v="19897678"/>
    <n v="1744164"/>
    <s v="British Screen Productions"/>
    <s v="105.0,"/>
  </r>
  <r>
    <x v="1216"/>
    <s v="R"/>
    <x v="2"/>
    <x v="7"/>
    <s v="June 5, 1987 (United States)"/>
    <x v="54"/>
    <x v="394"/>
    <s v="Fred Olen Ray"/>
    <s v="Paul Garson"/>
    <s v="Heather Thomas"/>
    <s v="United States"/>
    <n v="0"/>
    <m/>
    <s v="Cinetel Films"/>
    <s v="89.0,"/>
  </r>
  <r>
    <x v="1217"/>
    <s v="PG"/>
    <x v="0"/>
    <x v="7"/>
    <s v="July 24, 1987 (Philippines)"/>
    <x v="11"/>
    <x v="395"/>
    <s v="Bill Norton"/>
    <s v="Richard Martini"/>
    <s v="Charlie Sheen"/>
    <s v="United States"/>
    <n v="0"/>
    <n v="1539000"/>
    <s v="Vista Organization"/>
    <s v="88.0,"/>
  </r>
  <r>
    <x v="1218"/>
    <s v="G"/>
    <x v="0"/>
    <x v="7"/>
    <s v="October 21, 1988 (United States)"/>
    <x v="4"/>
    <x v="63"/>
    <s v="Christine Edzard"/>
    <s v="Charles Dickens"/>
    <s v="Derek Jacobi"/>
    <s v="United Kingdom"/>
    <n v="0"/>
    <n v="1025228"/>
    <s v="Sands"/>
    <s v="357.0,"/>
  </r>
  <r>
    <x v="1219"/>
    <s v="PG-13"/>
    <x v="0"/>
    <x v="7"/>
    <s v="October 17, 1987 (United States)"/>
    <x v="34"/>
    <x v="40"/>
    <s v="John Duigan"/>
    <s v="John Duigan"/>
    <s v="Noah Taylor"/>
    <s v="Australia"/>
    <n v="0"/>
    <n v="213901"/>
    <s v="Kennedy Miller Productions"/>
    <s v="103.0,"/>
  </r>
  <r>
    <x v="1220"/>
    <s v="R"/>
    <x v="0"/>
    <x v="7"/>
    <s v="October 16, 1987 (United Kingdom)"/>
    <x v="9"/>
    <x v="202"/>
    <s v="Peter Greenaway"/>
    <s v="Peter Greenaway"/>
    <s v="Brian Dennehy"/>
    <s v="United Kingdom"/>
    <n v="0"/>
    <m/>
    <s v="Callender Company"/>
    <s v="119.0,"/>
  </r>
  <r>
    <x v="1221"/>
    <s v="R"/>
    <x v="3"/>
    <x v="7"/>
    <s v="March 4, 1988 (United States)"/>
    <x v="10"/>
    <x v="396"/>
    <s v="David Beaird"/>
    <s v="Joel Cohen"/>
    <s v="Bill Paxton"/>
    <s v="United States"/>
    <n v="0"/>
    <n v="169785"/>
    <s v="The Vista Organisation"/>
    <s v="93.0,"/>
  </r>
  <r>
    <x v="1222"/>
    <s v="PG-13"/>
    <x v="3"/>
    <x v="7"/>
    <s v="September 16, 1987 (United States)"/>
    <x v="19"/>
    <x v="397"/>
    <s v="Phil Alden Robinson"/>
    <s v="Robert Kosberg"/>
    <s v="Patrick Dempsey"/>
    <s v="United States"/>
    <n v="7000000"/>
    <n v="999382"/>
    <s v="Kings Road Entertainment"/>
    <s v="98.0,"/>
  </r>
  <r>
    <x v="1223"/>
    <s v="PG"/>
    <x v="3"/>
    <x v="7"/>
    <s v="October 9, 1987 (United States)"/>
    <x v="20"/>
    <x v="398"/>
    <s v="Jerry Belson"/>
    <s v="Jerry Belson"/>
    <s v="Sally Field"/>
    <s v="United States"/>
    <n v="15000000"/>
    <n v="5711976"/>
    <s v="The Cannon Group"/>
    <s v="105.0,"/>
  </r>
  <r>
    <x v="1224"/>
    <m/>
    <x v="3"/>
    <x v="7"/>
    <s v="November 6, 1992 (United States)"/>
    <x v="9"/>
    <x v="139"/>
    <s v="Federico Fellini"/>
    <s v="Federico Fellini"/>
    <s v="Sergio Rubini"/>
    <s v="Italy"/>
    <n v="0"/>
    <n v="138608"/>
    <s v="Aljosha"/>
    <s v="105.0,"/>
  </r>
  <r>
    <x v="1225"/>
    <s v="PG-13"/>
    <x v="0"/>
    <x v="7"/>
    <s v="January 9, 1988 (Japan)"/>
    <x v="23"/>
    <x v="399"/>
    <s v="Daniel Petrie"/>
    <s v="Alan Hines"/>
    <s v="Jason Robards"/>
    <s v="United States"/>
    <n v="0"/>
    <n v="225358"/>
    <s v="Island Pictures"/>
    <s v="112.0,"/>
  </r>
  <r>
    <x v="1226"/>
    <s v="R"/>
    <x v="0"/>
    <x v="7"/>
    <s v="March 11, 1988 (United States)"/>
    <x v="17"/>
    <x v="123"/>
    <s v="Andrey Konchalovskiy"/>
    <s v="Andrey Konchalovskiy"/>
    <s v="Jill Clayburgh"/>
    <s v="United States"/>
    <n v="0"/>
    <m/>
    <s v="The Cannon Group"/>
    <s v="118.0,"/>
  </r>
  <r>
    <x v="1227"/>
    <s v="R"/>
    <x v="0"/>
    <x v="7"/>
    <s v="September 1987 (United States)"/>
    <x v="23"/>
    <x v="400"/>
    <s v="Diane Kurys"/>
    <s v="Diane Kurys"/>
    <s v="Peter Coyote"/>
    <s v="France"/>
    <n v="0"/>
    <n v="949451"/>
    <s v="Alexandre Films"/>
    <s v="125.0,,"/>
  </r>
  <r>
    <x v="1228"/>
    <s v="PG"/>
    <x v="3"/>
    <x v="7"/>
    <s v="August 14, 1987 (United States)"/>
    <x v="18"/>
    <x v="68"/>
    <s v="Michael Schultz"/>
    <s v="Mark Feldberg"/>
    <s v="Darren Robinson"/>
    <s v="United States"/>
    <n v="0"/>
    <n v="10348437"/>
    <s v="Warner Bros."/>
    <s v="86.0,"/>
  </r>
  <r>
    <x v="1229"/>
    <s v="R"/>
    <x v="4"/>
    <x v="7"/>
    <s v="January 8, 1988 (United States)"/>
    <x v="17"/>
    <x v="154"/>
    <s v="Bigas Luna"/>
    <s v="Bigas Luna"/>
    <s v="Zelda Rubinstein"/>
    <s v="Spain"/>
    <n v="0"/>
    <m/>
    <s v="Luna Films"/>
    <s v="89.0,"/>
  </r>
  <r>
    <x v="1230"/>
    <s v="PG"/>
    <x v="0"/>
    <x v="7"/>
    <s v="December 18, 1987 (United States)"/>
    <x v="16"/>
    <x v="149"/>
    <s v="Woody Allen"/>
    <s v="Woody Allen"/>
    <s v="Elaine Stritch"/>
    <s v="United States"/>
    <n v="10000000"/>
    <n v="486434"/>
    <s v="Jack Rollins &amp; Charles H. Joffe Productions"/>
    <s v="83.0,"/>
  </r>
  <r>
    <x v="1231"/>
    <m/>
    <x v="3"/>
    <x v="7"/>
    <s v="November 6, 1987 (United States)"/>
    <x v="34"/>
    <x v="156"/>
    <s v="Nikita Mikhalkov"/>
    <s v="Aleksandr Adabashyan"/>
    <s v="Marcello Mastroianni"/>
    <s v="Italy"/>
    <n v="0"/>
    <n v="2201428"/>
    <s v="Excelsior Film-TV"/>
    <s v="118.0,"/>
  </r>
  <r>
    <x v="1232"/>
    <s v="R"/>
    <x v="3"/>
    <x v="7"/>
    <s v="March 20, 1987 (United States)"/>
    <x v="33"/>
    <x v="90"/>
    <s v="Hugh Wilson"/>
    <s v="Lawrence Block"/>
    <s v="Whoopi Goldberg"/>
    <s v="Canada"/>
    <n v="0"/>
    <n v="16337355"/>
    <s v="Nelvana"/>
    <s v="103.0,"/>
  </r>
  <r>
    <x v="1233"/>
    <s v="R"/>
    <x v="4"/>
    <x v="7"/>
    <s v="January 30, 1987 (Canada)"/>
    <x v="41"/>
    <x v="118"/>
    <s v="Stephen Carpenter"/>
    <s v="Stephen Carpenter"/>
    <s v="Rod Steiger"/>
    <s v="United States"/>
    <n v="0"/>
    <n v="2407024"/>
    <s v="Kindred Limited Partnership"/>
    <s v="91.0,"/>
  </r>
  <r>
    <x v="1234"/>
    <s v="R"/>
    <x v="0"/>
    <x v="7"/>
    <s v="February 5, 1988 (United States)"/>
    <x v="41"/>
    <x v="401"/>
    <s v="Peter Del Monte"/>
    <s v="Peter Del Monte"/>
    <s v="Kathleen Turner"/>
    <s v="Italy"/>
    <n v="0"/>
    <n v="901364"/>
    <s v="RAI Radiotelevisione Italiana"/>
    <s v="98.0,"/>
  </r>
  <r>
    <x v="1235"/>
    <s v="PG"/>
    <x v="0"/>
    <x v="7"/>
    <s v="November 6, 1987 (United States)"/>
    <x v="41"/>
    <x v="53"/>
    <s v="Rick Rosenthal"/>
    <s v="Sheldon Lettich"/>
    <s v="Whip Hubley"/>
    <s v="United States"/>
    <n v="0"/>
    <n v="2189047"/>
    <s v="New Century Entertainment Corporation"/>
    <s v="99.0,"/>
  </r>
  <r>
    <x v="1236"/>
    <s v="R"/>
    <x v="0"/>
    <x v="7"/>
    <s v="February 9, 1988 (United States)"/>
    <x v="20"/>
    <x v="402"/>
    <s v="Bill Condon"/>
    <s v="Bill Condon"/>
    <s v="Eric Stoltz"/>
    <s v="United States"/>
    <n v="4000000"/>
    <n v="743445"/>
    <s v="New World Entertainment Films"/>
    <s v="91.0,"/>
  </r>
  <r>
    <x v="1237"/>
    <s v="PG"/>
    <x v="3"/>
    <x v="7"/>
    <s v="February 6, 1987 (United States)"/>
    <x v="19"/>
    <x v="155"/>
    <s v="Bob Clark"/>
    <s v="Bob Clark"/>
    <s v="Judd Nelson"/>
    <s v="United States"/>
    <n v="0"/>
    <n v="9518342"/>
    <s v="De Laurentiis Entertainment Group (DEG)"/>
    <s v="111.0,"/>
  </r>
  <r>
    <x v="1238"/>
    <s v="R"/>
    <x v="2"/>
    <x v="7"/>
    <s v="February 20, 1987 (United States)"/>
    <x v="38"/>
    <x v="403"/>
    <s v="Terry Leonard"/>
    <s v="John Gatliff"/>
    <s v="Fred Dryer"/>
    <s v="United States"/>
    <n v="0"/>
    <n v="4546244"/>
    <s v="Balcor Film Investors"/>
    <s v="91.0,"/>
  </r>
  <r>
    <x v="1239"/>
    <s v="R"/>
    <x v="2"/>
    <x v="7"/>
    <s v="April 9, 1988 (Japan)"/>
    <x v="54"/>
    <x v="404"/>
    <s v="Dorothy Ann Puzo"/>
    <s v="Lisa M. Hansen"/>
    <s v="Brad Davis"/>
    <s v="United States"/>
    <n v="0"/>
    <n v="285885"/>
    <s v="Cinetel Films"/>
    <s v="91.0,"/>
  </r>
  <r>
    <x v="1240"/>
    <s v="PG"/>
    <x v="3"/>
    <x v="7"/>
    <s v="June 12, 1987 (United States)"/>
    <x v="27"/>
    <x v="405"/>
    <s v="Richard Fleischer"/>
    <s v="Tim Metcalfe"/>
    <s v="Eddie Deezen"/>
    <s v="United States"/>
    <n v="10000000"/>
    <n v="989033"/>
    <s v="De Laurentiis Entertainment Group (DEG)"/>
    <s v="95.0,"/>
  </r>
  <r>
    <x v="1241"/>
    <s v="PG"/>
    <x v="0"/>
    <x v="7"/>
    <s v="May 27, 1987 (France)"/>
    <x v="12"/>
    <x v="51"/>
    <s v="Paul Newman"/>
    <s v="Tennessee Williams"/>
    <s v="Joanne Woodward"/>
    <s v="United States"/>
    <n v="0"/>
    <n v="895904"/>
    <s v="Cineplex Odeon Films"/>
    <s v="134.0,"/>
  </r>
  <r>
    <x v="1242"/>
    <s v="PG-13"/>
    <x v="0"/>
    <x v="7"/>
    <s v="November 28, 1987 (United States)"/>
    <x v="16"/>
    <x v="406"/>
    <s v="Yurek Bogayevicz"/>
    <s v="Yurek Bogayevicz"/>
    <s v="Sally Kirkland"/>
    <s v="United States"/>
    <n v="0"/>
    <n v="1236848"/>
    <s v="Magnus Films"/>
    <s v="100.0,"/>
  </r>
  <r>
    <x v="1243"/>
    <s v="R"/>
    <x v="2"/>
    <x v="8"/>
    <s v="July 20, 1988 (United States)"/>
    <x v="7"/>
    <x v="407"/>
    <s v="John McTiernan"/>
    <s v="Roderick Thorp"/>
    <s v="Bruce Willis"/>
    <s v="United States"/>
    <n v="28000000"/>
    <n v="141603197"/>
    <s v="Twentieth Century Fox"/>
    <s v="132.0,"/>
  </r>
  <r>
    <x v="1244"/>
    <s v="R"/>
    <x v="2"/>
    <x v="8"/>
    <s v="July 20, 1988 (United States)"/>
    <x v="24"/>
    <x v="385"/>
    <s v="Martin Brest"/>
    <s v="George Gallo"/>
    <s v="Robert De Niro"/>
    <s v="United States"/>
    <n v="30000000"/>
    <n v="81613606"/>
    <s v="Universal Pictures"/>
    <s v="126.0,"/>
  </r>
  <r>
    <x v="1245"/>
    <s v="PG"/>
    <x v="3"/>
    <x v="8"/>
    <s v="March 30, 1988 (United States)"/>
    <x v="24"/>
    <x v="408"/>
    <s v="Tim Burton"/>
    <s v="Michael McDowell"/>
    <s v="Alec Baldwin"/>
    <s v="United States"/>
    <n v="15000000"/>
    <n v="74270074"/>
    <s v="The Geffen Company"/>
    <s v="92.0,"/>
  </r>
  <r>
    <x v="1246"/>
    <s v="PG"/>
    <x v="3"/>
    <x v="8"/>
    <s v="June 3, 1988 (United States)"/>
    <x v="4"/>
    <x v="232"/>
    <s v="Penny Marshall"/>
    <s v="Gary Ross"/>
    <s v="Tom Hanks"/>
    <s v="United States"/>
    <n v="18000000"/>
    <n v="151927281"/>
    <s v="American Entertainment Partners II L.P."/>
    <s v="104.0,"/>
  </r>
  <r>
    <x v="1247"/>
    <s v="R"/>
    <x v="0"/>
    <x v="8"/>
    <s v="December 16, 1988 (United States)"/>
    <x v="45"/>
    <x v="409"/>
    <s v="Barry Levinson"/>
    <s v="Barry Morrow"/>
    <s v="Dustin Hoffman"/>
    <s v="United States"/>
    <n v="25000000"/>
    <n v="354825435"/>
    <s v="United Artists"/>
    <s v="133.0,"/>
  </r>
  <r>
    <x v="1248"/>
    <s v="PG-13"/>
    <x v="6"/>
    <x v="8"/>
    <s v="September 9, 1988 (United States)"/>
    <x v="3"/>
    <x v="30"/>
    <s v="Sidney Lumet"/>
    <s v="Naomi Foner"/>
    <s v="River Phoenix"/>
    <s v="United States"/>
    <n v="7000000"/>
    <n v="2847941"/>
    <s v="Double Play"/>
    <s v="116.0,"/>
  </r>
  <r>
    <x v="1249"/>
    <s v="R"/>
    <x v="2"/>
    <x v="8"/>
    <s v="November 4, 1988 (United States)"/>
    <x v="4"/>
    <x v="297"/>
    <s v="John Carpenter"/>
    <s v="Ray Nelson"/>
    <s v="Roddy Piper"/>
    <s v="United States"/>
    <n v="4000000"/>
    <n v="13008928"/>
    <s v="Alive Films"/>
    <s v="94.0,"/>
  </r>
  <r>
    <x v="1250"/>
    <s v="PG"/>
    <x v="2"/>
    <x v="8"/>
    <s v="May 20, 1988 (United States)"/>
    <x v="4"/>
    <x v="410"/>
    <s v="Ron Howard"/>
    <s v="George Lucas"/>
    <s v="Val Kilmer"/>
    <s v="United Kingdom"/>
    <n v="35000000"/>
    <n v="57269863"/>
    <s v="Metro-Goldwyn-Mayer (MGM)"/>
    <s v="126.0,"/>
  </r>
  <r>
    <x v="1251"/>
    <s v="PG"/>
    <x v="2"/>
    <x v="8"/>
    <s v="May 25, 1988 (United States)"/>
    <x v="41"/>
    <x v="292"/>
    <s v="John Cornell"/>
    <s v="Paul Hogan"/>
    <s v="Paul Hogan"/>
    <s v="Australia"/>
    <n v="14000000"/>
    <n v="239606210"/>
    <s v="Paramount Pictures"/>
    <s v="108.0,"/>
  </r>
  <r>
    <x v="1252"/>
    <s v="R"/>
    <x v="3"/>
    <x v="8"/>
    <s v="March 31, 1989 (United States)"/>
    <x v="13"/>
    <x v="411"/>
    <s v="Michael Lehmann"/>
    <s v="Daniel Waters"/>
    <s v="Winona Ryder"/>
    <s v="United States"/>
    <n v="3000000"/>
    <n v="1163969"/>
    <s v="New World Pictures"/>
    <s v="103.0,"/>
  </r>
  <r>
    <x v="1253"/>
    <s v="R"/>
    <x v="3"/>
    <x v="8"/>
    <s v="June 29, 1988 (United States)"/>
    <x v="12"/>
    <x v="412"/>
    <s v="John Landis"/>
    <s v="Eddie Murphy"/>
    <s v="Eddie Murphy"/>
    <s v="United States"/>
    <n v="39000000"/>
    <n v="288752301"/>
    <s v="Paramount Pictures"/>
    <s v="117.0,"/>
  </r>
  <r>
    <x v="1254"/>
    <s v="PG"/>
    <x v="10"/>
    <x v="8"/>
    <s v="June 22, 1988 (United States)"/>
    <x v="3"/>
    <x v="413"/>
    <s v="Robert Zemeckis"/>
    <s v="Gary K. Wolf"/>
    <s v="Bob Hoskins"/>
    <s v="United States"/>
    <n v="70000000"/>
    <n v="329803958"/>
    <s v="Touchstone Pictures"/>
    <s v="104.0,"/>
  </r>
  <r>
    <x v="1255"/>
    <s v="R"/>
    <x v="3"/>
    <x v="8"/>
    <s v="October 21, 1988 (United States)"/>
    <x v="21"/>
    <x v="15"/>
    <s v="Donald Petrie"/>
    <s v="Amy Holden Jones"/>
    <s v="Annabeth Gish"/>
    <s v="United States"/>
    <n v="6000000"/>
    <n v="12793213"/>
    <s v="Night Life Inc."/>
    <s v="104.0,"/>
  </r>
  <r>
    <x v="1256"/>
    <s v="R"/>
    <x v="10"/>
    <x v="8"/>
    <s v="July 16, 1988 (Japan)"/>
    <x v="45"/>
    <x v="238"/>
    <s v="Katsuhiro Ôtomo"/>
    <s v="Katsuhiro Ôtomo"/>
    <s v="Mitsuo Iwata"/>
    <s v="Japan"/>
    <n v="0"/>
    <n v="2562351"/>
    <s v="Akira Committee Company Ltd."/>
    <s v="124.0,"/>
  </r>
  <r>
    <x v="1257"/>
    <s v="PG"/>
    <x v="0"/>
    <x v="8"/>
    <s v="February 23, 1990 (United States)"/>
    <x v="55"/>
    <x v="414"/>
    <s v="Giuseppe Tornatore"/>
    <s v="Giuseppe Tornatore"/>
    <s v="Philippe Noiret"/>
    <s v="Italy"/>
    <n v="5000000"/>
    <n v="13019063"/>
    <s v="Cristaldifilm"/>
    <s v="155.0,"/>
  </r>
  <r>
    <x v="1258"/>
    <s v="R"/>
    <x v="6"/>
    <x v="8"/>
    <s v="January 27, 1989 (United States)"/>
    <x v="40"/>
    <x v="246"/>
    <s v="Alan Parker"/>
    <s v="Chris Gerolmo"/>
    <s v="Gene Hackman"/>
    <s v="United States"/>
    <n v="15000000"/>
    <n v="34603943"/>
    <s v="Orion Pictures"/>
    <s v="128.0,"/>
  </r>
  <r>
    <x v="1259"/>
    <s v="R"/>
    <x v="7"/>
    <x v="8"/>
    <s v="November 9, 1988 (United States)"/>
    <x v="14"/>
    <x v="246"/>
    <s v="Tom Holland"/>
    <s v="Don Mancini"/>
    <s v="Catherine Hicks"/>
    <s v="United States"/>
    <n v="9000000"/>
    <n v="44196684"/>
    <s v="United Artists"/>
    <s v="87.0,"/>
  </r>
  <r>
    <x v="1260"/>
    <s v="PG"/>
    <x v="3"/>
    <x v="8"/>
    <s v="December 9, 1988 (United States)"/>
    <x v="10"/>
    <x v="297"/>
    <s v="Ivan Reitman"/>
    <s v="William Davies"/>
    <s v="Arnold Schwarzenegger"/>
    <s v="United States"/>
    <n v="15000000"/>
    <n v="216614388"/>
    <s v="Universal Pictures"/>
    <s v="107.0,"/>
  </r>
  <r>
    <x v="1261"/>
    <s v="PG-13"/>
    <x v="3"/>
    <x v="8"/>
    <s v="December 2, 1988 (United States)"/>
    <x v="37"/>
    <x v="415"/>
    <s v="David Zucker"/>
    <s v="Jerry Zucker"/>
    <s v="Leslie Nielsen"/>
    <s v="United States"/>
    <n v="12000000"/>
    <n v="78756177"/>
    <s v="Paramount Pictures"/>
    <s v="85.0,"/>
  </r>
  <r>
    <x v="1262"/>
    <s v="PG"/>
    <x v="3"/>
    <x v="8"/>
    <s v="June 17, 1988 (United States)"/>
    <x v="14"/>
    <x v="135"/>
    <s v="Howard Deutch"/>
    <s v="John Hughes"/>
    <s v="Dan Aykroyd"/>
    <s v="United States"/>
    <n v="24000000"/>
    <n v="43455230"/>
    <s v="Universal Pictures"/>
    <s v="91.0,"/>
  </r>
  <r>
    <x v="1263"/>
    <s v="R"/>
    <x v="3"/>
    <x v="8"/>
    <s v="July 29, 1988 (United States)"/>
    <x v="23"/>
    <x v="296"/>
    <s v="Roger Donaldson"/>
    <s v="Heywood Gould"/>
    <s v="Tom Cruise"/>
    <s v="United States"/>
    <n v="20000000"/>
    <n v="171504781"/>
    <s v="Touchstone Pictures"/>
    <s v="104.0,"/>
  </r>
  <r>
    <x v="1264"/>
    <s v="G"/>
    <x v="10"/>
    <x v="8"/>
    <s v="July 13, 1990 (United States)"/>
    <x v="7"/>
    <x v="416"/>
    <s v="Hayao Miyazaki"/>
    <s v="Hayao Miyazaki"/>
    <s v="Hitoshi Takagi"/>
    <s v="Japan"/>
    <n v="3700000"/>
    <n v="30550920"/>
    <s v="Tokuma Japan Communications"/>
    <s v="86.0,"/>
  </r>
  <r>
    <x v="1265"/>
    <s v="R"/>
    <x v="2"/>
    <x v="8"/>
    <s v="August 12, 1988 (United States)"/>
    <x v="15"/>
    <x v="188"/>
    <s v="Christopher Cain"/>
    <s v="John Fusco"/>
    <s v="Emilio Estevez"/>
    <s v="United States"/>
    <n v="13000000"/>
    <n v="45661556"/>
    <s v="Morgan Creek Entertainment"/>
    <s v="107.0,"/>
  </r>
  <r>
    <x v="1266"/>
    <s v="R"/>
    <x v="3"/>
    <x v="8"/>
    <s v="July 29, 1988 (United States)"/>
    <x v="24"/>
    <x v="240"/>
    <s v="Charles Crichton"/>
    <s v="John Cleese"/>
    <s v="John Cleese"/>
    <s v="United Kingdom"/>
    <n v="7500000"/>
    <n v="62493712"/>
    <s v="Metro-Goldwyn-Mayer (MGM)"/>
    <s v="108.0,"/>
  </r>
  <r>
    <x v="1267"/>
    <s v="R"/>
    <x v="3"/>
    <x v="8"/>
    <s v="December 21, 1988 (United States)"/>
    <x v="8"/>
    <x v="11"/>
    <s v="Mike Nichols"/>
    <s v="Kevin Wade"/>
    <s v="Melanie Griffith"/>
    <s v="United States"/>
    <n v="28000000"/>
    <n v="102953112"/>
    <s v="Twentieth Century Fox"/>
    <s v="113.0,"/>
  </r>
  <r>
    <x v="1268"/>
    <s v="R"/>
    <x v="2"/>
    <x v="8"/>
    <s v="April 29, 1988 (United States)"/>
    <x v="8"/>
    <x v="385"/>
    <s v="Newt Arnold"/>
    <s v="Sheldon Lettich"/>
    <s v="Jean-Claude Van Damme"/>
    <s v="United States"/>
    <n v="1100000"/>
    <n v="11806119"/>
    <s v="Cannon International"/>
    <s v="92.0,"/>
  </r>
  <r>
    <x v="1269"/>
    <s v="R"/>
    <x v="0"/>
    <x v="8"/>
    <s v="August 12, 1988 (Canada)"/>
    <x v="24"/>
    <x v="11"/>
    <s v="Martin Scorsese"/>
    <s v="Nikos Kazantzakis"/>
    <s v="Willem Dafoe"/>
    <s v="Canada"/>
    <n v="7000000"/>
    <n v="8865702"/>
    <s v="Universal Pictures"/>
    <s v="164.0,"/>
  </r>
  <r>
    <x v="1270"/>
    <s v="R"/>
    <x v="3"/>
    <x v="8"/>
    <s v="August 19, 1988 (United States)"/>
    <x v="19"/>
    <x v="29"/>
    <s v="Jonathan Demme"/>
    <s v="Barry Strugatz"/>
    <s v="Michelle Pfeiffer"/>
    <s v="United States"/>
    <n v="10000000"/>
    <n v="21486757"/>
    <s v="Orion Pictures"/>
    <s v="104.0,"/>
  </r>
  <r>
    <x v="1271"/>
    <s v="G"/>
    <x v="10"/>
    <x v="8"/>
    <s v="November 18, 1988 (United States)"/>
    <x v="34"/>
    <x v="342"/>
    <s v="Don Bluth"/>
    <s v="Stu Krieger"/>
    <s v="Pat Hingle"/>
    <s v="United States"/>
    <n v="12500000"/>
    <n v="84460846"/>
    <s v="Lucasfilm"/>
    <s v="69.0,"/>
  </r>
  <r>
    <x v="1272"/>
    <s v="R"/>
    <x v="2"/>
    <x v="8"/>
    <s v="May 25, 1988 (United States)"/>
    <x v="1"/>
    <x v="417"/>
    <s v="Peter MacDonald"/>
    <s v="David Morrell"/>
    <s v="Sylvester Stallone"/>
    <s v="United States"/>
    <n v="63000000"/>
    <n v="189015611"/>
    <s v="Carolco Pictures"/>
    <s v="102.0,"/>
  </r>
  <r>
    <x v="1273"/>
    <s v="R"/>
    <x v="6"/>
    <x v="8"/>
    <s v="October 14, 1988 (United States)"/>
    <x v="13"/>
    <x v="24"/>
    <s v="Jonathan Kaplan"/>
    <s v="Tom Topor"/>
    <s v="Kelly McGillis"/>
    <s v="Canada"/>
    <n v="13000000"/>
    <n v="32078318"/>
    <s v="Paramount Pictures"/>
    <s v="111.0,"/>
  </r>
  <r>
    <x v="1274"/>
    <s v="R"/>
    <x v="0"/>
    <x v="8"/>
    <s v="February 24, 1989 (United States)"/>
    <x v="37"/>
    <x v="18"/>
    <s v="Stephen Frears"/>
    <s v="Christopher Hampton"/>
    <s v="Glenn Close"/>
    <s v="United States"/>
    <n v="14000000"/>
    <n v="34670720"/>
    <s v="Lorimar Film Entertainment"/>
    <s v="119.0,"/>
  </r>
  <r>
    <x v="1275"/>
    <s v="PG"/>
    <x v="3"/>
    <x v="8"/>
    <s v="May 12, 1989 (United States)"/>
    <x v="20"/>
    <x v="16"/>
    <s v="Julien Temple"/>
    <s v="Julie Brown"/>
    <s v="Geena Davis"/>
    <s v="United Kingdom"/>
    <n v="10000000"/>
    <n v="3916303"/>
    <s v="De Laurentiis Entertainment Group (DEG)"/>
    <s v="100.0,"/>
  </r>
  <r>
    <x v="1276"/>
    <s v="PG"/>
    <x v="3"/>
    <x v="8"/>
    <s v="February 26, 1988 (United States)"/>
    <x v="9"/>
    <x v="20"/>
    <s v="John Waters"/>
    <s v="John Waters"/>
    <s v="Sonny Bono"/>
    <s v="United States"/>
    <n v="2000000"/>
    <n v="6673032"/>
    <s v="New Line Cinema"/>
    <s v="92.0,"/>
  </r>
  <r>
    <x v="1277"/>
    <s v="R"/>
    <x v="0"/>
    <x v="8"/>
    <s v="September 23, 1988 (United States)"/>
    <x v="4"/>
    <x v="348"/>
    <s v="David Cronenberg"/>
    <s v="David Cronenberg"/>
    <s v="Jeremy Irons"/>
    <s v="Canada"/>
    <n v="13000000"/>
    <n v="8038508"/>
    <s v="Morgan Creek Entertainment"/>
    <s v="116.0,"/>
  </r>
  <r>
    <x v="1278"/>
    <s v="R"/>
    <x v="3"/>
    <x v="8"/>
    <s v="June 15, 1988 (United States)"/>
    <x v="12"/>
    <x v="13"/>
    <s v="Ron Shelton"/>
    <s v="Ron Shelton"/>
    <s v="Kevin Costner"/>
    <s v="United States"/>
    <n v="7000000"/>
    <n v="50888729"/>
    <s v="The Mount Company"/>
    <s v="108.0,"/>
  </r>
  <r>
    <x v="1279"/>
    <s v="PG"/>
    <x v="1"/>
    <x v="8"/>
    <s v="August 19, 1988 (United States)"/>
    <x v="37"/>
    <x v="13"/>
    <s v="Luc Besson"/>
    <s v="Luc Besson"/>
    <s v="Jean-Marc Barr"/>
    <s v="France"/>
    <n v="0"/>
    <n v="3975244"/>
    <s v="Gaumont"/>
    <s v="168.0,"/>
  </r>
  <r>
    <x v="1280"/>
    <s v="R"/>
    <x v="0"/>
    <x v="8"/>
    <s v="February 5, 1988 (United States)"/>
    <x v="4"/>
    <x v="251"/>
    <s v="Philip Kaufman"/>
    <s v="Milan Kundera"/>
    <s v="Daniel Day-Lewis"/>
    <s v="Sweden"/>
    <n v="17000000"/>
    <n v="10006806"/>
    <s v="The Saul Zaentz Company"/>
    <s v="171.0,"/>
  </r>
  <r>
    <x v="1281"/>
    <s v="R"/>
    <x v="4"/>
    <x v="8"/>
    <s v="August 5, 1988 (United States)"/>
    <x v="16"/>
    <x v="87"/>
    <s v="Chuck Russell"/>
    <s v="Theodore Simonson"/>
    <s v="Shawnee Smith"/>
    <s v="United States"/>
    <n v="19000000"/>
    <n v="8247943"/>
    <s v="TriStar Pictures"/>
    <s v="95.0,"/>
  </r>
  <r>
    <x v="1282"/>
    <s v="G"/>
    <x v="10"/>
    <x v="8"/>
    <s v="November 18, 1988 (United States)"/>
    <x v="17"/>
    <x v="147"/>
    <s v="George Scribner"/>
    <s v="Jim Cox"/>
    <s v="Joey Lawrence"/>
    <s v="United States"/>
    <n v="31000000"/>
    <n v="74151346"/>
    <s v="Walt Disney Animation Studios"/>
    <s v="74.0,"/>
  </r>
  <r>
    <x v="1283"/>
    <s v="R"/>
    <x v="0"/>
    <x v="8"/>
    <s v="April 29, 1988 (United States)"/>
    <x v="27"/>
    <x v="49"/>
    <s v="Zalman King"/>
    <s v="Zalman King"/>
    <s v="Sherilyn Fenn"/>
    <s v="United States"/>
    <n v="0"/>
    <n v="1547397"/>
    <s v="DDM Film Corporation"/>
    <s v="104.0,"/>
  </r>
  <r>
    <x v="1284"/>
    <s v="PG-13"/>
    <x v="3"/>
    <x v="8"/>
    <s v="January 13, 1989 (United States)"/>
    <x v="15"/>
    <x v="33"/>
    <s v="Garry Marshall"/>
    <s v="Iris Rainer"/>
    <s v="Bette Midler"/>
    <s v="United States"/>
    <n v="20000000"/>
    <n v="57041866"/>
    <s v="All Girl Productions"/>
    <s v="123.0,"/>
  </r>
  <r>
    <x v="1285"/>
    <s v="R"/>
    <x v="2"/>
    <x v="8"/>
    <s v="June 17, 1988 (United States)"/>
    <x v="10"/>
    <x v="391"/>
    <s v="Walter Hill"/>
    <s v="Walter Hill"/>
    <s v="Arnold Schwarzenegger"/>
    <s v="United States"/>
    <n v="29000000"/>
    <n v="34994648"/>
    <s v="Carolco Pictures"/>
    <s v="104.0,"/>
  </r>
  <r>
    <x v="1286"/>
    <s v="R"/>
    <x v="4"/>
    <x v="8"/>
    <s v="August 19, 1988 (United States)"/>
    <x v="46"/>
    <x v="92"/>
    <s v="Renny Harlin"/>
    <s v="Wes Craven"/>
    <s v="Robert Englund"/>
    <s v="United States"/>
    <n v="13000000"/>
    <n v="49369899"/>
    <s v="New Line Cinema"/>
    <s v="93.0,"/>
  </r>
  <r>
    <x v="1287"/>
    <s v="PG"/>
    <x v="0"/>
    <x v="8"/>
    <s v="January 6, 1989 (United States)"/>
    <x v="8"/>
    <x v="30"/>
    <s v="Lawrence Kasdan"/>
    <s v="Anne Tyler"/>
    <s v="William Hurt"/>
    <s v="United States"/>
    <n v="0"/>
    <n v="32632093"/>
    <s v="Warner Bros."/>
    <s v="121.0,"/>
  </r>
  <r>
    <x v="1288"/>
    <s v="PG"/>
    <x v="1"/>
    <x v="8"/>
    <s v="March 10, 1989 (United States)"/>
    <x v="13"/>
    <x v="134"/>
    <s v="Terry Gilliam"/>
    <s v="Charles McKeown"/>
    <s v="John Neville"/>
    <s v="United Kingdom"/>
    <n v="46630000"/>
    <n v="8083123"/>
    <s v="Prominent Features"/>
    <s v="126.0,"/>
  </r>
  <r>
    <x v="1289"/>
    <s v="PG-13"/>
    <x v="3"/>
    <x v="8"/>
    <s v="May 27, 1988 (United States)"/>
    <x v="19"/>
    <x v="87"/>
    <s v="Stephen Chiodo"/>
    <s v="Charles Chiodo"/>
    <s v="Grant Cramer"/>
    <s v="United States"/>
    <n v="2000000"/>
    <m/>
    <s v="Sarlui / Diamant"/>
    <s v="88.0,"/>
  </r>
  <r>
    <x v="1290"/>
    <s v="R"/>
    <x v="4"/>
    <x v="8"/>
    <s v="October 21, 1988 (United States)"/>
    <x v="23"/>
    <x v="147"/>
    <s v="Dwight H. Little"/>
    <s v="Dhani Lipsius"/>
    <s v="Donald Pleasence"/>
    <s v="United States"/>
    <n v="5000000"/>
    <n v="17768757"/>
    <s v="Trancas International Films"/>
    <s v="88.0,"/>
  </r>
  <r>
    <x v="1291"/>
    <s v="PG-13"/>
    <x v="3"/>
    <x v="8"/>
    <s v="September 30, 1988 (United States)"/>
    <x v="14"/>
    <x v="21"/>
    <s v="James Signorelli"/>
    <s v="Sam Egan"/>
    <s v="Cassandra Peterson"/>
    <s v="United States"/>
    <n v="7500000"/>
    <n v="5596267"/>
    <s v="NBC Productions"/>
    <s v="96.0,"/>
  </r>
  <r>
    <x v="1292"/>
    <s v="PG"/>
    <x v="1"/>
    <x v="8"/>
    <s v="August 12, 1988 (United States)"/>
    <x v="39"/>
    <x v="23"/>
    <s v="Stewart Raffill"/>
    <s v="Stewart Raffill"/>
    <s v="Christine Ebersole"/>
    <s v="United States"/>
    <n v="13000000"/>
    <n v="6424112"/>
    <s v="Mac and Me Joint Venture"/>
    <s v="99.0,"/>
  </r>
  <r>
    <x v="1293"/>
    <s v="R"/>
    <x v="2"/>
    <x v="8"/>
    <s v="April 22, 1988 (United States)"/>
    <x v="22"/>
    <x v="12"/>
    <s v="Andrew Davis"/>
    <s v="Andrew Davis"/>
    <s v="Steven Seagal"/>
    <s v="United States"/>
    <n v="7500000"/>
    <n v="18869631"/>
    <s v="Warner Bros."/>
    <s v="99.0,"/>
  </r>
  <r>
    <x v="1294"/>
    <s v="PG-13"/>
    <x v="3"/>
    <x v="8"/>
    <s v="November 23, 1988 (United States)"/>
    <x v="9"/>
    <x v="418"/>
    <s v="Richard Donner"/>
    <s v="Mitch Glazer"/>
    <s v="Bill Murray"/>
    <s v="United States"/>
    <n v="32000000"/>
    <n v="60329001"/>
    <s v="Paramount Pictures"/>
    <s v="101.0,"/>
  </r>
  <r>
    <x v="1295"/>
    <s v="R"/>
    <x v="2"/>
    <x v="8"/>
    <s v="July 13, 1988 (United States)"/>
    <x v="21"/>
    <x v="82"/>
    <s v="Buddy Van Horn"/>
    <s v="Harry Julian Fink"/>
    <s v="Clint Eastwood"/>
    <s v="United States"/>
    <n v="31000000"/>
    <n v="37903295"/>
    <s v="Warner Bros."/>
    <s v="91.0,"/>
  </r>
  <r>
    <x v="1296"/>
    <s v="R"/>
    <x v="2"/>
    <x v="8"/>
    <s v="January 11, 1989 (United States)"/>
    <x v="14"/>
    <x v="38"/>
    <s v="Keenen Ivory Wayans"/>
    <s v="Keenen Ivory Wayans"/>
    <s v="Keenen Ivory Wayans"/>
    <s v="United States"/>
    <n v="3000000"/>
    <n v="13030057"/>
    <s v="Front Films"/>
    <s v="88.0,"/>
  </r>
  <r>
    <x v="1297"/>
    <s v="R"/>
    <x v="7"/>
    <x v="8"/>
    <s v="January 13, 1989 (United States)"/>
    <x v="19"/>
    <x v="16"/>
    <s v="Stan Winston"/>
    <s v="Ed Justin"/>
    <s v="Lance Henriksen"/>
    <s v="United States"/>
    <n v="3500000"/>
    <n v="4385516"/>
    <s v="De Laurentiis Entertainment Group (DEG)"/>
    <s v="86.0,"/>
  </r>
  <r>
    <x v="1298"/>
    <s v="PG"/>
    <x v="3"/>
    <x v="8"/>
    <s v="December 14, 1988 (United States)"/>
    <x v="34"/>
    <x v="391"/>
    <s v="Frank Oz"/>
    <s v="Dale Launer"/>
    <s v="Steve Martin"/>
    <s v="United States"/>
    <n v="0"/>
    <n v="42039085"/>
    <s v="Orion Pictures"/>
    <s v="110.0,"/>
  </r>
  <r>
    <x v="1299"/>
    <s v="R"/>
    <x v="4"/>
    <x v="8"/>
    <s v="May 13, 1988 (United States)"/>
    <x v="11"/>
    <x v="87"/>
    <s v="John Carl Buechler"/>
    <s v="Daryl Haney"/>
    <s v="Terry Kiser"/>
    <s v="United States"/>
    <n v="2800000"/>
    <n v="19170001"/>
    <s v="Paramount Pictures"/>
    <s v="88.0,"/>
  </r>
  <r>
    <x v="1300"/>
    <s v="PG-13"/>
    <x v="3"/>
    <x v="8"/>
    <s v="July 6, 1988 (United States)"/>
    <x v="21"/>
    <x v="97"/>
    <s v="Greg Beeman"/>
    <s v="Neil Tolkin"/>
    <s v="Corey Haim"/>
    <s v="United States"/>
    <n v="8000000"/>
    <n v="22433275"/>
    <s v="Twentieth Century Fox"/>
    <s v="88.0,"/>
  </r>
  <r>
    <x v="1301"/>
    <s v="R"/>
    <x v="4"/>
    <x v="8"/>
    <s v="December 23, 1988 (United States)"/>
    <x v="16"/>
    <x v="141"/>
    <s v="Tony Randel"/>
    <s v="Peter Atkins"/>
    <s v="Doug Bradley"/>
    <s v="United Kingdom"/>
    <n v="3000000"/>
    <n v="12090735"/>
    <s v="New World Pictures"/>
    <s v="97.0,"/>
  </r>
  <r>
    <x v="1302"/>
    <s v="R"/>
    <x v="6"/>
    <x v="8"/>
    <s v="February 26, 1988 (United States)"/>
    <x v="15"/>
    <x v="92"/>
    <s v="Roman Polanski"/>
    <s v="Roman Polanski"/>
    <s v="Harrison Ford"/>
    <s v="France"/>
    <n v="20000000"/>
    <n v="17637950"/>
    <s v="Warner Bros."/>
    <s v="120.0,"/>
  </r>
  <r>
    <x v="1303"/>
    <s v="R"/>
    <x v="2"/>
    <x v="8"/>
    <s v="April 29, 1988 (United States)"/>
    <x v="17"/>
    <x v="151"/>
    <s v="Dennis Hopper"/>
    <s v="Michael Schiffer"/>
    <s v="Sean Penn"/>
    <s v="United States"/>
    <n v="6000000"/>
    <n v="46616067"/>
    <s v="Orion Pictures"/>
    <s v="120.0,"/>
  </r>
  <r>
    <x v="1304"/>
    <s v="PG-13"/>
    <x v="3"/>
    <x v="8"/>
    <s v="December 9, 1988 (United States)"/>
    <x v="20"/>
    <x v="151"/>
    <s v="Richard Benjamin"/>
    <s v="Jerico Stone"/>
    <s v="Dan Aykroyd"/>
    <s v="United States"/>
    <n v="20000000"/>
    <n v="13854000"/>
    <s v="Weintraub Entertainment Group"/>
    <s v="105.0,"/>
  </r>
  <r>
    <x v="1305"/>
    <s v="PG-13"/>
    <x v="5"/>
    <x v="8"/>
    <s v="November 11, 1988 (United States)"/>
    <x v="15"/>
    <x v="302"/>
    <s v="Fred Schepisi"/>
    <s v="John Bryson"/>
    <s v="Meryl Streep"/>
    <s v="Australia"/>
    <n v="15000000"/>
    <n v="6908797"/>
    <s v="Cannon Entertainment"/>
    <s v="120.0,"/>
  </r>
  <r>
    <x v="1306"/>
    <s v="R"/>
    <x v="3"/>
    <x v="8"/>
    <s v="October 21, 1988 (United States)"/>
    <x v="23"/>
    <x v="9"/>
    <s v="Ken Russell"/>
    <s v="Ken Russell"/>
    <s v="Amanda Donohoe"/>
    <s v="United Kingdom"/>
    <n v="2500000"/>
    <n v="1189315"/>
    <s v="White Lair"/>
    <s v="93.0,"/>
  </r>
  <r>
    <x v="1307"/>
    <s v="PG-13"/>
    <x v="3"/>
    <x v="8"/>
    <s v="November 18, 1988 (United States)"/>
    <x v="1"/>
    <x v="28"/>
    <s v="Neil Jordan"/>
    <s v="Neil Jordan"/>
    <s v="Peter O'Toole"/>
    <s v="Ireland"/>
    <n v="17000000"/>
    <n v="8578231"/>
    <s v="Vision PDG"/>
    <s v="99.0,"/>
  </r>
  <r>
    <x v="1308"/>
    <s v="R"/>
    <x v="3"/>
    <x v="8"/>
    <s v="June 16, 1989 (Italy)"/>
    <x v="22"/>
    <x v="30"/>
    <s v="Robert Bierman"/>
    <s v="Joseph Minion"/>
    <s v="Nicolas Cage"/>
    <s v="United States"/>
    <n v="2000000"/>
    <n v="725131"/>
    <s v="Hemdale"/>
    <s v="103.0,"/>
  </r>
  <r>
    <x v="1309"/>
    <s v="R"/>
    <x v="3"/>
    <x v="8"/>
    <s v="January 15, 1988 (United States)"/>
    <x v="1"/>
    <x v="97"/>
    <s v="Ken Wiederhorn"/>
    <s v="Ken Wiederhorn"/>
    <s v="James Karen"/>
    <s v="United States"/>
    <n v="6200000"/>
    <n v="9205924"/>
    <s v="Lorimar Motion Pictures"/>
    <s v="89.0,"/>
  </r>
  <r>
    <x v="1310"/>
    <s v="G"/>
    <x v="1"/>
    <x v="8"/>
    <s v="July 29, 1988 (United States)"/>
    <x v="23"/>
    <x v="36"/>
    <s v="Ken Annakin"/>
    <s v="Astrid Lindgren"/>
    <s v="Tami Erin"/>
    <s v="Sweden"/>
    <n v="5000000"/>
    <n v="3569939"/>
    <s v="Columbia Pictures"/>
    <s v="100.0,"/>
  </r>
  <r>
    <x v="1311"/>
    <s v="PG"/>
    <x v="0"/>
    <x v="8"/>
    <s v="June 29, 1989 (Australia)"/>
    <x v="13"/>
    <x v="97"/>
    <s v="John Sayles"/>
    <s v="Eliot Asinof"/>
    <s v="John Cusack"/>
    <s v="United States"/>
    <n v="6000000"/>
    <n v="5680515"/>
    <s v="Orion Pictures"/>
    <s v="119.0,"/>
  </r>
  <r>
    <x v="1312"/>
    <s v="PG"/>
    <x v="5"/>
    <x v="8"/>
    <s v="March 11, 1988 (United States)"/>
    <x v="4"/>
    <x v="27"/>
    <s v="Ramón Menéndez"/>
    <s v="Ramón Menéndez"/>
    <s v="Edward James Olmos"/>
    <s v="United States"/>
    <n v="0"/>
    <n v="13994920"/>
    <s v="American Playhouse"/>
    <s v="103.0,"/>
  </r>
  <r>
    <x v="1313"/>
    <s v="R"/>
    <x v="2"/>
    <x v="8"/>
    <s v="May 13, 1988 (United States)"/>
    <x v="22"/>
    <x v="30"/>
    <s v="William Lustig"/>
    <s v="Larry Cohen"/>
    <s v="Tom Atkins"/>
    <s v="United States"/>
    <n v="1100000"/>
    <n v="671382"/>
    <s v="Shapiro-Glickenhaus Entertainment"/>
    <s v="85.0,"/>
  </r>
  <r>
    <x v="1314"/>
    <s v="R"/>
    <x v="3"/>
    <x v="8"/>
    <s v="November 11, 1988 (United States)"/>
    <x v="37"/>
    <x v="14"/>
    <s v="Pedro Almodóvar"/>
    <s v="Pedro Almodóvar"/>
    <s v="Carmen Maura"/>
    <s v="Spain"/>
    <n v="700000"/>
    <n v="7263129"/>
    <s v="Laurenfilm"/>
    <s v="88.0,"/>
  </r>
  <r>
    <x v="1315"/>
    <s v="PG-13"/>
    <x v="3"/>
    <x v="8"/>
    <s v="February 5, 1988 (United States)"/>
    <x v="23"/>
    <x v="23"/>
    <s v="John Hughes"/>
    <s v="John Hughes"/>
    <s v="Kevin Bacon"/>
    <s v="United States"/>
    <n v="20000000"/>
    <n v="16031707"/>
    <s v="Paramount Pictures"/>
    <s v="106.0,"/>
  </r>
  <r>
    <x v="1316"/>
    <s v="PG"/>
    <x v="3"/>
    <x v="8"/>
    <s v="March 18, 1988 (United States)"/>
    <x v="26"/>
    <x v="24"/>
    <s v="Alan Myerson"/>
    <s v="Neal Israel"/>
    <s v="Bubba Smith"/>
    <s v="United States"/>
    <n v="0"/>
    <n v="19510371"/>
    <s v="Warner Bros."/>
    <s v="90.0,"/>
  </r>
  <r>
    <x v="1317"/>
    <s v="R"/>
    <x v="6"/>
    <x v="8"/>
    <s v="December 2, 1988 (United States)"/>
    <x v="10"/>
    <x v="12"/>
    <s v="Robert Towne"/>
    <s v="Robert Towne"/>
    <s v="Mel Gibson"/>
    <s v="United States"/>
    <n v="23000000"/>
    <n v="41292551"/>
    <s v="Cinema City Films"/>
    <s v="115.0,"/>
  </r>
  <r>
    <x v="1318"/>
    <s v="R"/>
    <x v="3"/>
    <x v="8"/>
    <s v="October 14, 1988 (United States)"/>
    <x v="19"/>
    <x v="21"/>
    <s v="Kevin Tenney"/>
    <s v="Joe Augustyn"/>
    <s v="Cathy Podewell"/>
    <s v="United States"/>
    <n v="1200000"/>
    <n v="3109904"/>
    <s v="Blue Rider Pictures"/>
    <s v="90.0,"/>
  </r>
  <r>
    <x v="1319"/>
    <s v="PG-13"/>
    <x v="3"/>
    <x v="8"/>
    <s v="March 25, 1988 (United States)"/>
    <x v="14"/>
    <x v="30"/>
    <s v="Mike Nichols"/>
    <s v="Neil Simon"/>
    <s v="Matthew Broderick"/>
    <s v="United States"/>
    <n v="20000000"/>
    <n v="51684798"/>
    <s v="Rastar Pictures"/>
    <s v="106.0,"/>
  </r>
  <r>
    <x v="1320"/>
    <s v="PG"/>
    <x v="3"/>
    <x v="8"/>
    <s v="July 21, 1989 (United States)"/>
    <x v="5"/>
    <x v="36"/>
    <s v="Zelda Barron"/>
    <s v="Lanier Laney"/>
    <s v="Phoebe Cates"/>
    <s v="United Kingdom"/>
    <n v="5000000"/>
    <n v="6957975"/>
    <s v="Palace Pictures"/>
    <s v="98.0,"/>
  </r>
  <r>
    <x v="1321"/>
    <s v="PG"/>
    <x v="1"/>
    <x v="8"/>
    <s v="November 23, 1988 (United States)"/>
    <x v="20"/>
    <x v="29"/>
    <s v="Daniel Petrie"/>
    <s v="David Saperstein"/>
    <s v="Don Ameche"/>
    <s v="United States"/>
    <n v="17500000"/>
    <n v="25024919"/>
    <s v="Zanuck/Brown Productions"/>
    <s v="116.0,"/>
  </r>
  <r>
    <x v="1322"/>
    <s v="PG"/>
    <x v="4"/>
    <x v="8"/>
    <s v="June 10, 1988 (United States)"/>
    <x v="32"/>
    <x v="27"/>
    <s v="Gary Sherman"/>
    <s v="Gary Sherman"/>
    <s v="Heather O'Rourke"/>
    <s v="United States"/>
    <n v="10500000"/>
    <n v="14114488"/>
    <s v="Metro-Goldwyn-Mayer (MGM)"/>
    <s v="98.0,"/>
  </r>
  <r>
    <x v="1323"/>
    <s v="R"/>
    <x v="3"/>
    <x v="8"/>
    <s v="June 17, 1988 (United States)"/>
    <x v="19"/>
    <x v="23"/>
    <s v="Anthony Hickox"/>
    <s v="Anthony Hickox"/>
    <s v="Zach Galligan"/>
    <s v="United States"/>
    <n v="3000000"/>
    <n v="808114"/>
    <s v="Palla"/>
    <s v="95.0,"/>
  </r>
  <r>
    <x v="1324"/>
    <s v="PG"/>
    <x v="3"/>
    <x v="8"/>
    <s v="June 3, 1988 (United States)"/>
    <x v="19"/>
    <x v="20"/>
    <s v="George Roy Hill"/>
    <s v="Jay Cronley"/>
    <s v="Chevy Chase"/>
    <s v="United States"/>
    <n v="19000000"/>
    <n v="25537221"/>
    <s v="Cornelius Productions"/>
    <s v="101.0,"/>
  </r>
  <r>
    <x v="1325"/>
    <s v="Not Rated"/>
    <x v="6"/>
    <x v="8"/>
    <s v="May 2, 2008 (United States)"/>
    <x v="9"/>
    <x v="39"/>
    <s v="Kar-Wai Wong"/>
    <s v="Jeffrey Lau"/>
    <s v="Andy Lau"/>
    <s v="Hong Kong"/>
    <n v="0"/>
    <n v="13133"/>
    <s v="In-Gear Film Production"/>
    <s v="102.0,"/>
  </r>
  <r>
    <x v="1326"/>
    <s v="R"/>
    <x v="3"/>
    <x v="8"/>
    <s v="May 19, 1989 (United States)"/>
    <x v="23"/>
    <x v="23"/>
    <s v="Tommy Lee Wallace"/>
    <s v="Tom Holland"/>
    <s v="William Ragsdale"/>
    <s v="United States"/>
    <n v="7500000"/>
    <n v="2983784"/>
    <s v="Vista Organization"/>
    <s v="104.0,"/>
  </r>
  <r>
    <x v="1327"/>
    <s v="PG"/>
    <x v="3"/>
    <x v="8"/>
    <s v="July 22, 1988 (United States)"/>
    <x v="51"/>
    <x v="30"/>
    <s v="Allan Arkush"/>
    <s v="Brian Doyle-Murray"/>
    <s v="Jackie Mason"/>
    <s v="United States"/>
    <n v="20000000"/>
    <n v="11798302"/>
    <s v="The Guber-Peters Company"/>
    <s v="98.0,"/>
  </r>
  <r>
    <x v="1328"/>
    <s v="R"/>
    <x v="3"/>
    <x v="8"/>
    <s v="February 12, 1988 (United States)"/>
    <x v="22"/>
    <x v="45"/>
    <s v="Spike Lee"/>
    <s v="Spike Lee"/>
    <s v="Laurence Fishburne"/>
    <s v="United States"/>
    <n v="6500000"/>
    <n v="14545844"/>
    <s v="Columbia Pictures"/>
    <s v="121.0,"/>
  </r>
  <r>
    <x v="1329"/>
    <s v="R"/>
    <x v="3"/>
    <x v="8"/>
    <s v="March 25, 1988 (United States)"/>
    <x v="26"/>
    <x v="351"/>
    <s v="Bud S. Smith"/>
    <s v="Steve Zacharias"/>
    <s v="Anthony Michael Hall"/>
    <s v="United States"/>
    <n v="22000000"/>
    <n v="17550399"/>
    <s v="Zacharias-Buhai Productions"/>
    <s v="91.0,"/>
  </r>
  <r>
    <x v="1330"/>
    <s v="R"/>
    <x v="2"/>
    <x v="8"/>
    <s v="February 26, 1988 (United States)"/>
    <x v="30"/>
    <x v="113"/>
    <s v="Francis Megahy"/>
    <s v="David Ambrose"/>
    <s v="Pierce Brosnan"/>
    <s v="United Kingdom"/>
    <n v="0"/>
    <n v="159969"/>
    <s v="United British Artists (UBA)"/>
    <s v="96.0,"/>
  </r>
  <r>
    <x v="1331"/>
    <s v="PG"/>
    <x v="3"/>
    <x v="8"/>
    <s v="July 6, 1988 (United States)"/>
    <x v="46"/>
    <x v="33"/>
    <s v="Kenneth Johnson"/>
    <s v="S.S. Wilson"/>
    <s v="Fisher Stevens"/>
    <s v="United States"/>
    <n v="15000000"/>
    <n v="21630088"/>
    <s v="TriStar Pictures"/>
    <s v="110.0,"/>
  </r>
  <r>
    <x v="1332"/>
    <s v="R"/>
    <x v="7"/>
    <x v="8"/>
    <s v="February 5, 1988 (United States)"/>
    <x v="16"/>
    <x v="301"/>
    <s v="Wes Craven"/>
    <s v="Wade Davis"/>
    <s v="Bill Pullman"/>
    <s v="United States"/>
    <n v="7000000"/>
    <n v="19595031"/>
    <s v="Universal Pictures"/>
    <s v="98.0,"/>
  </r>
  <r>
    <x v="1333"/>
    <s v="R"/>
    <x v="3"/>
    <x v="8"/>
    <s v="February 26, 1988 (United States)"/>
    <x v="30"/>
    <x v="47"/>
    <s v="William Richert"/>
    <s v="William Richert"/>
    <s v="River Phoenix"/>
    <s v="United States"/>
    <n v="0"/>
    <n v="6264058"/>
    <s v="Island Pictures"/>
    <s v="90.0,"/>
  </r>
  <r>
    <x v="1334"/>
    <s v="R"/>
    <x v="2"/>
    <x v="8"/>
    <s v="June 10, 1988 (United States)"/>
    <x v="22"/>
    <x v="27"/>
    <s v="Peter Hyams"/>
    <s v="Larry Ferguson"/>
    <s v="Sean Connery"/>
    <s v="United States"/>
    <n v="0"/>
    <n v="20324096"/>
    <s v="Paramount Pictures"/>
    <s v="97.0,"/>
  </r>
  <r>
    <x v="1335"/>
    <s v="PG"/>
    <x v="3"/>
    <x v="8"/>
    <s v="June 10, 1988 (United States)"/>
    <x v="5"/>
    <x v="38"/>
    <s v="Jim Abrahams"/>
    <s v="Dori Pierson"/>
    <s v="Bette Midler"/>
    <s v="United States"/>
    <n v="0"/>
    <n v="40150487"/>
    <s v="Touchstone Pictures"/>
    <s v="97.0,"/>
  </r>
  <r>
    <x v="1336"/>
    <s v="R"/>
    <x v="0"/>
    <x v="8"/>
    <s v="July 29, 1988 (United States)"/>
    <x v="19"/>
    <x v="35"/>
    <s v="George A. Romero"/>
    <s v="Michael Stewart"/>
    <s v="Jason Beghe"/>
    <s v="United States"/>
    <n v="7000000"/>
    <n v="5344577"/>
    <s v="Orion Pictures"/>
    <s v="113.0,"/>
  </r>
  <r>
    <x v="1337"/>
    <s v="R"/>
    <x v="0"/>
    <x v="8"/>
    <s v="April 1, 1988 (United States)"/>
    <x v="23"/>
    <x v="21"/>
    <s v="Carl Schultz"/>
    <s v="Ellen Green"/>
    <s v="Demi Moore"/>
    <s v="United States"/>
    <n v="0"/>
    <n v="18875011"/>
    <s v="TriStar Pictures"/>
    <s v="97.0,"/>
  </r>
  <r>
    <x v="1338"/>
    <s v="R"/>
    <x v="3"/>
    <x v="8"/>
    <s v="February 9, 1990 (United States)"/>
    <x v="7"/>
    <x v="17"/>
    <s v="Emir Kusturica"/>
    <s v="Emir Kusturica"/>
    <s v="Davor Dujmovic"/>
    <s v="Yugoslavia"/>
    <n v="0"/>
    <m/>
    <s v="Forum Sarajevo"/>
    <s v="142.0,"/>
  </r>
  <r>
    <x v="1339"/>
    <s v="R"/>
    <x v="0"/>
    <x v="8"/>
    <s v="March 11, 1988 (United States)"/>
    <x v="10"/>
    <x v="154"/>
    <s v="Bob Swaim"/>
    <s v="Dick Wolf"/>
    <s v="Rob Lowe"/>
    <s v="United States"/>
    <n v="12000000"/>
    <n v="15855828"/>
    <s v="Metro-Goldwyn-Mayer (MGM)"/>
    <s v="91.0,"/>
  </r>
  <r>
    <x v="1340"/>
    <s v="R"/>
    <x v="2"/>
    <x v="8"/>
    <s v="July 8, 1988 (United States)"/>
    <x v="16"/>
    <x v="21"/>
    <s v="Don Coscarelli"/>
    <s v="Don Coscarelli"/>
    <s v="James Le Gros"/>
    <s v="United States"/>
    <n v="3000000"/>
    <n v="7282851"/>
    <s v="Spacegate Productions"/>
    <s v="97.0,"/>
  </r>
  <r>
    <x v="1341"/>
    <s v="PG"/>
    <x v="5"/>
    <x v="8"/>
    <s v="August 12, 1988 (United States)"/>
    <x v="15"/>
    <x v="27"/>
    <s v="Francis Ford Coppola"/>
    <s v="Arnold Schulman"/>
    <s v="Jeff Bridges"/>
    <s v="United States"/>
    <n v="23000000"/>
    <n v="19652638"/>
    <s v="Lucasfilm"/>
    <s v="110.0,"/>
  </r>
  <r>
    <x v="1342"/>
    <s v="R"/>
    <x v="2"/>
    <x v="8"/>
    <s v="February 12, 1988 (United States)"/>
    <x v="20"/>
    <x v="9"/>
    <s v="Craig R. Baxley"/>
    <s v="Robert Reneau"/>
    <s v="Carl Weathers"/>
    <s v="United States"/>
    <n v="7000000"/>
    <n v="20256975"/>
    <s v="Lorimar Film Entertainment"/>
    <s v="96.0,"/>
  </r>
  <r>
    <x v="1343"/>
    <s v="R"/>
    <x v="0"/>
    <x v="8"/>
    <s v="April 1, 1988 (United States)"/>
    <x v="46"/>
    <x v="88"/>
    <s v="James Bridges"/>
    <s v="Jay McInerney"/>
    <s v="Michael J. Fox"/>
    <s v="United States"/>
    <n v="25000000"/>
    <n v="16118077"/>
    <s v="United Artists"/>
    <s v="107.0,"/>
  </r>
  <r>
    <x v="1344"/>
    <s v="R"/>
    <x v="2"/>
    <x v="8"/>
    <s v="February 12, 1988 (United States)"/>
    <x v="8"/>
    <x v="23"/>
    <s v="Roger Spottiswoode"/>
    <s v="Harv Zimmel"/>
    <s v="Sidney Poitier"/>
    <s v="United States"/>
    <n v="15000000"/>
    <n v="29300090"/>
    <s v="Touchstone Pictures"/>
    <s v="110.0,"/>
  </r>
  <r>
    <x v="1345"/>
    <s v="R"/>
    <x v="1"/>
    <x v="8"/>
    <s v="September 7, 1988 (France)"/>
    <x v="4"/>
    <x v="32"/>
    <s v="Kevin Reynolds"/>
    <s v="William Mastrosimone"/>
    <s v="George Dzundza"/>
    <s v="United States"/>
    <n v="8000000"/>
    <n v="161004"/>
    <s v="A&amp;M Films"/>
    <s v="111.0,"/>
  </r>
  <r>
    <x v="1346"/>
    <s v="PG-13"/>
    <x v="7"/>
    <x v="8"/>
    <s v="April 22, 1988 (United States)"/>
    <x v="17"/>
    <x v="392"/>
    <s v="Frank LaLoggia"/>
    <s v="Frank LaLoggia"/>
    <s v="Lukas Haas"/>
    <s v="United States"/>
    <n v="4700000"/>
    <n v="1705139"/>
    <s v="New Sky Communications Inc."/>
    <s v="113.0,"/>
  </r>
  <r>
    <x v="1347"/>
    <s v="PG-13"/>
    <x v="5"/>
    <x v="8"/>
    <s v="October 7, 1988 (United States)"/>
    <x v="9"/>
    <x v="151"/>
    <s v="Michael Apted"/>
    <s v="Harold T.P. Hayes"/>
    <s v="Sigourney Weaver"/>
    <s v="United States"/>
    <n v="22000000"/>
    <n v="61149479"/>
    <s v="Universal Pictures"/>
    <s v="129.0,"/>
  </r>
  <r>
    <x v="1348"/>
    <s v="R"/>
    <x v="2"/>
    <x v="8"/>
    <s v="October 7, 1988 (United States)"/>
    <x v="21"/>
    <x v="30"/>
    <s v="Graham Baker"/>
    <s v="Rockne S. O'Bannon"/>
    <s v="James Caan"/>
    <s v="United States"/>
    <n v="16000000"/>
    <n v="32155047"/>
    <s v="American Entertainment Partners II L.P."/>
    <s v="91.0,"/>
  </r>
  <r>
    <x v="1349"/>
    <s v="R"/>
    <x v="6"/>
    <x v="8"/>
    <s v="August 26, 1988 (United States)"/>
    <x v="21"/>
    <x v="110"/>
    <s v="Costa-Gavras"/>
    <s v="Joe Eszterhas"/>
    <s v="Debra Winger"/>
    <s v="Japan"/>
    <n v="19000000"/>
    <n v="25816139"/>
    <s v="United Artists"/>
    <s v="127.0,"/>
  </r>
  <r>
    <x v="1350"/>
    <s v="R"/>
    <x v="2"/>
    <x v="8"/>
    <s v="May 19, 1989 (United States)"/>
    <x v="9"/>
    <x v="158"/>
    <s v="Steve De Jarnatt"/>
    <s v="Steve De Jarnatt"/>
    <s v="Anthony Edwards"/>
    <s v="United States"/>
    <n v="3700000"/>
    <n v="1145404"/>
    <s v="Hemdale"/>
    <s v="87.0,"/>
  </r>
  <r>
    <x v="1351"/>
    <s v="R"/>
    <x v="3"/>
    <x v="8"/>
    <s v="November 23, 1988 (United States)"/>
    <x v="23"/>
    <x v="112"/>
    <s v="David Green"/>
    <s v="Colin Shindler"/>
    <s v="Phil Collins"/>
    <s v="United Kingdom"/>
    <n v="0"/>
    <n v="540000"/>
    <s v="The Movie Group"/>
    <s v="102.0,"/>
  </r>
  <r>
    <x v="1352"/>
    <s v="PG"/>
    <x v="1"/>
    <x v="8"/>
    <s v="July 22, 1988 (United States)"/>
    <x v="27"/>
    <x v="303"/>
    <s v="Randal Kleiser"/>
    <s v="Paul Reubens"/>
    <s v="Paul Reubens"/>
    <s v="United States"/>
    <n v="0"/>
    <n v="15122324"/>
    <s v="Paramount Pictures"/>
    <s v="86.0,"/>
  </r>
  <r>
    <x v="1353"/>
    <s v="PG-13"/>
    <x v="3"/>
    <x v="8"/>
    <s v="January 15, 1988 (United States)"/>
    <x v="23"/>
    <x v="43"/>
    <s v="John G. Avildsen"/>
    <s v="Tim Kazurinsky"/>
    <s v="Molly Ringwald"/>
    <s v="United States"/>
    <n v="0"/>
    <n v="17514553"/>
    <s v="TriStar Pictures"/>
    <s v="90.0,"/>
  </r>
  <r>
    <x v="1354"/>
    <s v="PG"/>
    <x v="6"/>
    <x v="8"/>
    <s v="April 27, 1988 (France)"/>
    <x v="19"/>
    <x v="90"/>
    <s v="Michael Winner"/>
    <s v="Agatha Christie"/>
    <s v="Peter Ustinov"/>
    <s v="United States"/>
    <n v="6000000"/>
    <n v="960040"/>
    <s v="Golan-Globus Productions"/>
    <s v="102.0,"/>
  </r>
  <r>
    <x v="1355"/>
    <s v="R"/>
    <x v="3"/>
    <x v="8"/>
    <s v="September 9, 1988 (United States)"/>
    <x v="1"/>
    <x v="42"/>
    <s v="Michael Hoffman"/>
    <s v="Rupert Walters"/>
    <s v="Patrick Dempsey"/>
    <s v="United Kingdom"/>
    <n v="0"/>
    <n v="401421"/>
    <s v="Metro-Goldwyn-Mayer (MGM)"/>
    <s v="94.0,"/>
  </r>
  <r>
    <x v="1356"/>
    <s v="PG-13"/>
    <x v="3"/>
    <x v="8"/>
    <s v="April 29, 1988 (United States)"/>
    <x v="30"/>
    <x v="21"/>
    <s v="Mick Garris"/>
    <s v="David Twohy"/>
    <s v="Scott Grimes"/>
    <s v="United States"/>
    <n v="4500000"/>
    <n v="3813293"/>
    <s v="New Line Cinema"/>
    <s v="86.0,"/>
  </r>
  <r>
    <x v="1357"/>
    <s v="R"/>
    <x v="2"/>
    <x v="8"/>
    <s v="May 6, 1988 (United States)"/>
    <x v="22"/>
    <x v="200"/>
    <s v="Mark Goldblatt"/>
    <s v="Terry Black"/>
    <s v="Treat Williams"/>
    <s v="United States"/>
    <n v="5000000"/>
    <n v="3588626"/>
    <s v="New World Pictures"/>
    <s v="86.0,"/>
  </r>
  <r>
    <x v="1358"/>
    <s v="R"/>
    <x v="0"/>
    <x v="8"/>
    <s v="January 13, 1989 (United States)"/>
    <x v="4"/>
    <x v="38"/>
    <s v="Oliver Stone"/>
    <s v="Stephen Singular"/>
    <s v="Eric Bogosian"/>
    <s v="United States"/>
    <n v="4000000"/>
    <n v="3468572"/>
    <s v="Cineplex Odeon Films"/>
    <s v="110.0,"/>
  </r>
  <r>
    <x v="1359"/>
    <s v="PG-13"/>
    <x v="3"/>
    <x v="8"/>
    <s v="February 12, 1988 (United States)"/>
    <x v="38"/>
    <x v="99"/>
    <s v="Joan Freeman"/>
    <s v="Charles Purpura"/>
    <s v="Justine Bateman"/>
    <s v="United States"/>
    <n v="0"/>
    <n v="8253123"/>
    <s v="National Broadcasting Company (NBC)"/>
    <s v="92.0,"/>
  </r>
  <r>
    <x v="633"/>
    <s v="PG"/>
    <x v="1"/>
    <x v="8"/>
    <s v="October 27, 1989 (United States)"/>
    <x v="3"/>
    <x v="27"/>
    <s v="Jean-Jacques Annaud"/>
    <s v="James Oliver Curwood"/>
    <s v="Tchéky Karyo"/>
    <s v="France"/>
    <n v="0"/>
    <n v="31753898"/>
    <s v="Price"/>
    <s v="96.0,"/>
  </r>
  <r>
    <x v="1360"/>
    <s v="R"/>
    <x v="3"/>
    <x v="8"/>
    <s v="March 18, 1988 (United States)"/>
    <x v="15"/>
    <x v="199"/>
    <s v="Robert Redford"/>
    <s v="John Nichols"/>
    <s v="Rubén Blades"/>
    <s v="United States"/>
    <n v="22000000"/>
    <n v="13825794"/>
    <s v="Esparza"/>
    <s v="117.0,"/>
  </r>
  <r>
    <x v="1361"/>
    <s v="PG"/>
    <x v="3"/>
    <x v="8"/>
    <s v="April 8, 1988 (United States)"/>
    <x v="46"/>
    <x v="109"/>
    <s v="Paul Flaherty"/>
    <s v="Josh Goldstein"/>
    <s v="Charlie Schlatter"/>
    <s v="United States"/>
    <n v="0"/>
    <n v="2567099"/>
    <s v="New World Entertainment Films"/>
    <s v="93.0,"/>
  </r>
  <r>
    <x v="1362"/>
    <s v="PG"/>
    <x v="3"/>
    <x v="8"/>
    <s v="March 11, 1988 (United States)"/>
    <x v="23"/>
    <x v="149"/>
    <s v="Brian Gilbert"/>
    <s v="Dick Clement"/>
    <s v="Judge Reinhold"/>
    <s v="United States"/>
    <n v="0"/>
    <n v="13664060"/>
    <s v="Columbia Pictures"/>
    <s v="98.0,"/>
  </r>
  <r>
    <x v="1363"/>
    <s v="PG-13"/>
    <x v="0"/>
    <x v="8"/>
    <s v="November 18, 1988 (United States)"/>
    <x v="27"/>
    <x v="118"/>
    <s v="David Anspaugh"/>
    <s v="Larry Ketron"/>
    <s v="Molly Ringwald"/>
    <s v="United States"/>
    <n v="14000000"/>
    <n v="6640346"/>
    <s v="Weintraub Entertainment Group"/>
    <s v="105.0,"/>
  </r>
  <r>
    <x v="1364"/>
    <s v="R"/>
    <x v="0"/>
    <x v="8"/>
    <s v="October 21, 1988 (United States)"/>
    <x v="16"/>
    <x v="419"/>
    <s v="Peter Markle"/>
    <s v="William C. Anderson"/>
    <s v="Gene Hackman"/>
    <s v="United States"/>
    <n v="0"/>
    <n v="3966256"/>
    <s v="TriStar Pictures"/>
    <s v="105.0,"/>
  </r>
  <r>
    <x v="1365"/>
    <s v="R"/>
    <x v="3"/>
    <x v="8"/>
    <s v="April 22, 1988 (United States)"/>
    <x v="18"/>
    <x v="161"/>
    <s v="Geneviève Robert"/>
    <s v="Wendy Goldman"/>
    <s v="Lea Thompson"/>
    <s v="United States"/>
    <n v="0"/>
    <n v="12277096"/>
    <s v="Jascat"/>
    <s v="97.0,"/>
  </r>
  <r>
    <x v="1366"/>
    <s v="R"/>
    <x v="6"/>
    <x v="8"/>
    <s v="May 6, 1988 (United States)"/>
    <x v="23"/>
    <x v="156"/>
    <s v="Rowdy Herrington"/>
    <s v="Rowdy Herrington"/>
    <s v="James Spader"/>
    <s v="United States"/>
    <n v="1000000"/>
    <m/>
    <s v="Cinema Group"/>
    <s v="97.0,"/>
  </r>
  <r>
    <x v="1367"/>
    <s v="R"/>
    <x v="5"/>
    <x v="8"/>
    <s v="September 30, 1988 (United States)"/>
    <x v="13"/>
    <x v="23"/>
    <s v="Clint Eastwood"/>
    <s v="Joel Oliansky"/>
    <s v="Forest Whitaker"/>
    <s v="United States"/>
    <n v="9000000"/>
    <n v="2181286"/>
    <s v="The Malpaso Company"/>
    <s v="161.0,"/>
  </r>
  <r>
    <x v="1368"/>
    <s v="PG-13"/>
    <x v="0"/>
    <x v="8"/>
    <s v="August 26, 1988 (United States)"/>
    <x v="17"/>
    <x v="90"/>
    <s v="Steven Kampmann"/>
    <s v="Steven Kampmann"/>
    <s v="Mark Harmon"/>
    <s v="United States"/>
    <n v="0"/>
    <n v="7467504"/>
    <s v="The Mount Company"/>
    <s v="98.0,"/>
  </r>
  <r>
    <x v="1369"/>
    <s v="Not Rated"/>
    <x v="6"/>
    <x v="8"/>
    <s v="October 7, 1988 (United States)"/>
    <x v="45"/>
    <x v="303"/>
    <s v="Mira Nair"/>
    <s v="Mira Nair"/>
    <s v="Shafiq Syed"/>
    <s v="United States"/>
    <n v="0"/>
    <n v="2080758"/>
    <s v="Mirabai Films"/>
    <s v="113.0,"/>
  </r>
  <r>
    <x v="1370"/>
    <s v="PG"/>
    <x v="3"/>
    <x v="8"/>
    <s v="August 4, 1989 (United States)"/>
    <x v="33"/>
    <x v="420"/>
    <s v="Yahoo Serious"/>
    <s v="Yahoo Serious"/>
    <s v="Yahoo Serious"/>
    <s v="Australia"/>
    <n v="0"/>
    <n v="11536599"/>
    <s v="Warner Bros."/>
    <s v="91.0,"/>
  </r>
  <r>
    <x v="1371"/>
    <s v="R"/>
    <x v="3"/>
    <x v="8"/>
    <s v="October 7, 1988 (United States)"/>
    <x v="23"/>
    <x v="145"/>
    <s v="David Seltzer"/>
    <s v="David Seltzer"/>
    <s v="Sally Field"/>
    <s v="United States"/>
    <n v="15000000"/>
    <n v="21042667"/>
    <s v="Columbia Pictures"/>
    <s v="128.0,"/>
  </r>
  <r>
    <x v="1372"/>
    <s v="PG"/>
    <x v="1"/>
    <x v="8"/>
    <s v="April 15, 1988 (United States)"/>
    <x v="14"/>
    <x v="48"/>
    <s v="Geoff Burrowes"/>
    <s v="John Dixon"/>
    <s v="Tom Burlinson"/>
    <s v="Australia"/>
    <n v="0"/>
    <n v="13687027"/>
    <s v="Burrowes Film Group"/>
    <s v="99.0,"/>
  </r>
  <r>
    <x v="1373"/>
    <s v="R"/>
    <x v="3"/>
    <x v="8"/>
    <s v="March 4, 1988 (United States)"/>
    <x v="19"/>
    <x v="50"/>
    <s v="Alan Metter"/>
    <s v="Andy Breckman"/>
    <s v="Richard Pryor"/>
    <s v="United States"/>
    <n v="0"/>
    <n v="10815378"/>
    <s v="Warner Bros."/>
    <s v="89.0,"/>
  </r>
  <r>
    <x v="1374"/>
    <s v="R"/>
    <x v="3"/>
    <x v="8"/>
    <s v="March 4, 1988 (United States)"/>
    <x v="36"/>
    <x v="57"/>
    <s v="Roger Vadim"/>
    <s v="R.J. Stewart"/>
    <s v="Rebecca De Mornay"/>
    <s v="United States"/>
    <n v="0"/>
    <n v="717376"/>
    <s v="Vestron Pictures"/>
    <s v="100.0,"/>
  </r>
  <r>
    <x v="1375"/>
    <s v="PG"/>
    <x v="3"/>
    <x v="8"/>
    <s v="May 25, 1989 (Italy)"/>
    <x v="34"/>
    <x v="67"/>
    <s v="Mike Leigh"/>
    <s v="Mike Leigh"/>
    <s v="Phil Davis"/>
    <s v="United Kingdom"/>
    <n v="0"/>
    <n v="1192322"/>
    <s v="Portman Productions"/>
    <s v="108.0,"/>
  </r>
  <r>
    <x v="1376"/>
    <s v="PG"/>
    <x v="0"/>
    <x v="8"/>
    <s v="March 18, 1988 (United States)"/>
    <x v="22"/>
    <x v="25"/>
    <s v="Richard Benjamin"/>
    <s v="John Hill"/>
    <s v="Sidney Poitier"/>
    <s v="United States"/>
    <n v="15000000"/>
    <n v="1733070"/>
    <s v="Columbia Pictures"/>
    <s v="98.0,"/>
  </r>
  <r>
    <x v="1377"/>
    <s v="R"/>
    <x v="5"/>
    <x v="8"/>
    <s v="December 21, 1989 (United States)"/>
    <x v="4"/>
    <x v="392"/>
    <s v="Bruno Nuytten"/>
    <s v="Reine-Marie Paris"/>
    <s v="Isabelle Adjani"/>
    <s v="France"/>
    <n v="0"/>
    <n v="3331297"/>
    <s v="Les Films Christian Fechner"/>
    <s v="175.0,"/>
  </r>
  <r>
    <x v="1378"/>
    <s v="R"/>
    <x v="3"/>
    <x v="8"/>
    <s v="December 14, 1988 (United States)"/>
    <x v="3"/>
    <x v="261"/>
    <s v="Paul Bogart"/>
    <s v="Harvey Fierstein"/>
    <s v="Anne Bancroft"/>
    <s v="United States"/>
    <n v="0"/>
    <n v="4870903"/>
    <s v="New Line Cinema"/>
    <s v="120.0,"/>
  </r>
  <r>
    <x v="1379"/>
    <s v="PG"/>
    <x v="1"/>
    <x v="8"/>
    <s v="August 5, 1988 (United States)"/>
    <x v="46"/>
    <x v="41"/>
    <s v="Ken Kwapis"/>
    <s v="Deborah Blum"/>
    <s v="Cyndi Lauper"/>
    <s v="United States"/>
    <n v="18000000"/>
    <n v="1883811"/>
    <s v="Imagine Entertainment"/>
    <s v="99.0,"/>
  </r>
  <r>
    <x v="1380"/>
    <m/>
    <x v="11"/>
    <x v="8"/>
    <s v="January 6, 1989 (United States)"/>
    <x v="22"/>
    <x v="123"/>
    <s v="Catherine Breillat"/>
    <s v="Catherine Breillat"/>
    <s v="Delphine Zentout"/>
    <s v="France"/>
    <n v="0"/>
    <m/>
    <s v="CB Films"/>
    <s v="88.0,"/>
  </r>
  <r>
    <x v="1381"/>
    <s v="R"/>
    <x v="16"/>
    <x v="8"/>
    <s v="March 18, 1988 (United States)"/>
    <x v="19"/>
    <x v="198"/>
    <s v="Annabel Jankel"/>
    <s v="Charles Edward Pogue"/>
    <s v="Dennis Quaid"/>
    <s v="United States"/>
    <n v="0"/>
    <n v="12706478"/>
    <s v="Bigelow Productions"/>
    <s v="96.0,"/>
  </r>
  <r>
    <x v="1382"/>
    <s v="R"/>
    <x v="2"/>
    <x v="8"/>
    <s v="January 22, 1988 (United States)"/>
    <x v="38"/>
    <x v="199"/>
    <s v="Aaron Norris"/>
    <s v="Arthur Silver"/>
    <s v="Chuck Norris"/>
    <s v="United States"/>
    <n v="0"/>
    <n v="6193901"/>
    <s v="The Cannon Group"/>
    <s v="103.0,"/>
  </r>
  <r>
    <x v="1383"/>
    <s v="R"/>
    <x v="2"/>
    <x v="8"/>
    <s v="April 21, 1989 (United States)"/>
    <x v="33"/>
    <x v="255"/>
    <s v="Joseph Zito"/>
    <s v="Robert Abramoff"/>
    <s v="Dolph Lundgren"/>
    <s v="United States"/>
    <n v="16000000"/>
    <n v="4192440"/>
    <s v="Abramoff Production"/>
    <s v="105.0,"/>
  </r>
  <r>
    <x v="1384"/>
    <s v="R"/>
    <x v="3"/>
    <x v="8"/>
    <s v="June 1991 (United States)"/>
    <x v="13"/>
    <x v="419"/>
    <s v="Peter Greenaway"/>
    <s v="Peter Greenaway"/>
    <s v="Bernard Hill"/>
    <s v="United Kingdom"/>
    <n v="0"/>
    <n v="424773"/>
    <s v="Film Four International"/>
    <s v="118.0,,"/>
  </r>
  <r>
    <x v="1385"/>
    <s v="R"/>
    <x v="2"/>
    <x v="8"/>
    <s v="December 2, 1988 (United States)"/>
    <x v="20"/>
    <x v="36"/>
    <s v="Jon Hess"/>
    <s v="Dean R. Koontz"/>
    <s v="Corey Haim"/>
    <s v="Canada"/>
    <n v="0"/>
    <n v="940173"/>
    <s v="Concorde Pictures"/>
    <s v="91.0,"/>
  </r>
  <r>
    <x v="1386"/>
    <s v="PG"/>
    <x v="0"/>
    <x v="8"/>
    <s v="September 2, 1988 (United States)"/>
    <x v="14"/>
    <x v="57"/>
    <s v="Daniel Petrie"/>
    <s v="Amos Poe"/>
    <s v="Burt Lancaster"/>
    <s v="United States"/>
    <n v="3000000"/>
    <n v="187349"/>
    <s v="Columbia Pictures"/>
    <s v="99.0,"/>
  </r>
  <r>
    <x v="1387"/>
    <s v="R"/>
    <x v="4"/>
    <x v="8"/>
    <s v="April 22, 1988 (United States)"/>
    <x v="18"/>
    <x v="118"/>
    <s v="Camilo Vila"/>
    <s v="Philip Yordan"/>
    <s v="Ben Cross"/>
    <s v="United States"/>
    <n v="0"/>
    <n v="6337299"/>
    <s v="Vestron Pictures"/>
    <s v="102.0,"/>
  </r>
  <r>
    <x v="1388"/>
    <s v="R"/>
    <x v="3"/>
    <x v="8"/>
    <s v="May 20, 1988 (United States)"/>
    <x v="38"/>
    <x v="155"/>
    <s v="Jim Wynorski"/>
    <s v="R.J. Robertson"/>
    <s v="Traci Lords"/>
    <s v="United States"/>
    <n v="210000"/>
    <m/>
    <s v="Miracle Pictures"/>
    <s v="81.0,"/>
  </r>
  <r>
    <x v="1389"/>
    <s v="PG-13"/>
    <x v="3"/>
    <x v="8"/>
    <s v="March 25, 1988 (United States)"/>
    <x v="1"/>
    <x v="421"/>
    <s v="Alan Alda"/>
    <s v="Alan Alda"/>
    <s v="Alan Alda"/>
    <s v="United States"/>
    <n v="0"/>
    <n v="7721852"/>
    <s v="Paramount Pictures"/>
    <s v="104.0,"/>
  </r>
  <r>
    <x v="1390"/>
    <s v="R"/>
    <x v="0"/>
    <x v="8"/>
    <s v="November 18, 1988 (United States)"/>
    <x v="1"/>
    <x v="112"/>
    <s v="Ernest Thompson"/>
    <s v="Ernest Thompson"/>
    <s v="Robert Downey Jr."/>
    <s v="United States"/>
    <n v="7000000"/>
    <n v="5979011"/>
    <s v="Atlantic Entertainment Group"/>
    <s v="95.0,"/>
  </r>
  <r>
    <x v="1391"/>
    <s v="PG"/>
    <x v="3"/>
    <x v="8"/>
    <s v="July 8, 1988 (United States)"/>
    <x v="26"/>
    <x v="159"/>
    <s v="Bud Yorkin"/>
    <s v="Steve Gordon"/>
    <s v="Dudley Moore"/>
    <s v="United States"/>
    <n v="0"/>
    <n v="14681192"/>
    <s v="Warner Bros."/>
    <s v="113.0,"/>
  </r>
  <r>
    <x v="1392"/>
    <s v="R"/>
    <x v="2"/>
    <x v="8"/>
    <s v="September 17, 1988 (United States)"/>
    <x v="30"/>
    <x v="47"/>
    <s v="J. Lee Thompson"/>
    <s v="Rex Burns"/>
    <s v="Charles Bronson"/>
    <s v="United States"/>
    <n v="0"/>
    <n v="3074681"/>
    <s v="The Cannon Group"/>
    <s v="91.0,"/>
  </r>
  <r>
    <x v="1393"/>
    <s v="PG-13"/>
    <x v="3"/>
    <x v="8"/>
    <s v="October 7, 1988 (United States)"/>
    <x v="46"/>
    <x v="422"/>
    <s v="Henry Winkler"/>
    <s v="Eric Roth"/>
    <s v="Billy Crystal"/>
    <s v="United States"/>
    <n v="12000000"/>
    <n v="3965604"/>
    <s v="Metro-Goldwyn-Mayer (MGM)"/>
    <s v="105.0,"/>
  </r>
  <r>
    <x v="1394"/>
    <s v="PG-13"/>
    <x v="0"/>
    <x v="8"/>
    <s v="May 1989 (United States)"/>
    <x v="4"/>
    <x v="42"/>
    <s v="Claire Denis"/>
    <s v="Claire Denis"/>
    <s v="Isaach De Bankolé"/>
    <s v="France"/>
    <n v="0"/>
    <n v="2319801"/>
    <s v="Caroline Productions"/>
    <s v="105.0,,"/>
  </r>
  <r>
    <x v="1395"/>
    <s v="R"/>
    <x v="3"/>
    <x v="8"/>
    <s v="January 15, 1988 (United States)"/>
    <x v="1"/>
    <x v="67"/>
    <s v="Michael Ritchie"/>
    <s v="Ken Kolb"/>
    <s v="Dan Aykroyd"/>
    <s v="United States"/>
    <n v="19000000"/>
    <n v="11005304"/>
    <s v="Orion Pictures"/>
    <s v="97.0,"/>
  </r>
  <r>
    <x v="1396"/>
    <s v="PG"/>
    <x v="3"/>
    <x v="8"/>
    <s v="October 21, 1988 (United States)"/>
    <x v="9"/>
    <x v="158"/>
    <s v="Thom Eberhardt"/>
    <s v="Gary Murphy"/>
    <s v="Michael Caine"/>
    <s v="United Kingdom"/>
    <n v="0"/>
    <n v="8539181"/>
    <s v="Incorporated Television Company (ITC)"/>
    <s v="107.0,"/>
  </r>
  <r>
    <x v="1397"/>
    <s v="R"/>
    <x v="4"/>
    <x v="8"/>
    <s v="April 8, 1988 (United States)"/>
    <x v="41"/>
    <x v="112"/>
    <s v="Andrew Fleming"/>
    <s v="Andrew Fleming"/>
    <s v="Jennifer Rubin"/>
    <s v="United States"/>
    <n v="4000000"/>
    <n v="9797098"/>
    <s v="No Frills Film Production"/>
    <s v="80.0,"/>
  </r>
  <r>
    <x v="1398"/>
    <s v="PG"/>
    <x v="0"/>
    <x v="8"/>
    <s v="November 18, 1988 (United States)"/>
    <x v="4"/>
    <x v="38"/>
    <s v="Woody Allen"/>
    <s v="Woody Allen"/>
    <s v="Gena Rowlands"/>
    <s v="United States"/>
    <n v="10000000"/>
    <n v="1562749"/>
    <s v="Jack Rollins &amp; Charles H. Joffe Productions"/>
    <s v="81.0,"/>
  </r>
  <r>
    <x v="1399"/>
    <s v="PG-13"/>
    <x v="0"/>
    <x v="8"/>
    <s v="February 17, 1989 (United States)"/>
    <x v="17"/>
    <x v="202"/>
    <s v="Bernard Rose"/>
    <s v="Catherine Storr"/>
    <s v="Charlotte Burke"/>
    <s v="United Kingdom"/>
    <n v="0"/>
    <n v="241278"/>
    <s v="Working Title Films"/>
    <s v="92.0,"/>
  </r>
  <r>
    <x v="1400"/>
    <s v="R"/>
    <x v="6"/>
    <x v="8"/>
    <s v="April 29, 1988 (United States)"/>
    <x v="46"/>
    <x v="41"/>
    <s v="Blake Edwards"/>
    <s v="Rod Amateau"/>
    <s v="Bruce Willis"/>
    <s v="United States"/>
    <n v="16000000"/>
    <n v="4594452"/>
    <s v="Cecchi Gori Group Tiger Cinematografica"/>
    <s v="102.0,"/>
  </r>
  <r>
    <x v="1401"/>
    <s v="R"/>
    <x v="6"/>
    <x v="8"/>
    <s v="March 11, 1988 (United States)"/>
    <x v="5"/>
    <x v="67"/>
    <s v="James B. Harris"/>
    <s v="James Ellroy"/>
    <s v="James Woods"/>
    <s v="United States"/>
    <n v="3000000"/>
    <n v="1984315"/>
    <s v="Atlantic Entertainment Group"/>
    <s v="110.0,"/>
  </r>
  <r>
    <x v="1402"/>
    <s v="PG-13"/>
    <x v="4"/>
    <x v="8"/>
    <s v="March 4, 1988 (United States)"/>
    <x v="20"/>
    <x v="157"/>
    <s v="Paul Golding"/>
    <s v="Paul Golding"/>
    <s v="Cliff De Young"/>
    <s v="United States"/>
    <n v="6000000"/>
    <n v="40397"/>
    <s v="Aspen Film Society"/>
    <s v="91.0,"/>
  </r>
  <r>
    <x v="1403"/>
    <s v="R"/>
    <x v="6"/>
    <x v="8"/>
    <s v="May 1988 (United States)"/>
    <x v="19"/>
    <x v="161"/>
    <s v="Mike Figgis"/>
    <s v="Mike Figgis"/>
    <s v="Melanie Griffith"/>
    <s v="United Kingdom"/>
    <n v="4000000"/>
    <n v="1791328"/>
    <s v="Atlantic Entertainment Group"/>
    <s v="93.0,,"/>
  </r>
  <r>
    <x v="1404"/>
    <s v="R"/>
    <x v="0"/>
    <x v="8"/>
    <s v="March 3, 1989 (United States)"/>
    <x v="20"/>
    <x v="123"/>
    <s v="Matthew Chapman"/>
    <s v="Matthew Chapman"/>
    <s v="Jennifer Jason Leigh"/>
    <s v="United States"/>
    <n v="0"/>
    <m/>
    <s v="Virgin Vision"/>
    <s v="93.0,"/>
  </r>
  <r>
    <x v="1405"/>
    <s v="PG"/>
    <x v="3"/>
    <x v="8"/>
    <s v="March 4, 1988 (United States)"/>
    <x v="23"/>
    <x v="154"/>
    <s v="Ted Kotcheff"/>
    <s v="Ben Hecht"/>
    <s v="Kathleen Turner"/>
    <s v="United States"/>
    <n v="18000000"/>
    <n v="9129999"/>
    <s v="TriStar Pictures"/>
    <s v="105.0,"/>
  </r>
  <r>
    <x v="1406"/>
    <s v="R"/>
    <x v="2"/>
    <x v="8"/>
    <s v="September 16, 1988 (United States)"/>
    <x v="46"/>
    <x v="61"/>
    <s v="Gary Sinise"/>
    <s v="Chris Gerolmo"/>
    <s v="Richard Gere"/>
    <s v="United States"/>
    <n v="0"/>
    <n v="188964"/>
    <s v="Cinecom Pictures"/>
    <s v="108.0,"/>
  </r>
  <r>
    <x v="1407"/>
    <s v="R"/>
    <x v="0"/>
    <x v="8"/>
    <s v="August 10, 1988 (United States)"/>
    <x v="17"/>
    <x v="37"/>
    <s v="Glenn Gordon Caron"/>
    <s v="Tod Carroll"/>
    <s v="Michael Keaton"/>
    <s v="United States"/>
    <n v="0"/>
    <n v="8674093"/>
    <s v="Imagine Films Entertainment"/>
    <s v="124.0,"/>
  </r>
  <r>
    <x v="1408"/>
    <s v="PG"/>
    <x v="3"/>
    <x v="8"/>
    <s v="September 16, 1988 (United States)"/>
    <x v="15"/>
    <x v="41"/>
    <s v="Joan Micklin Silver"/>
    <s v="Susan Sandler"/>
    <s v="Amy Irving"/>
    <s v="United States"/>
    <n v="4000000"/>
    <n v="16262415"/>
    <s v="Warner Bros."/>
    <s v="97.0,"/>
  </r>
  <r>
    <x v="1409"/>
    <s v="PG"/>
    <x v="3"/>
    <x v="8"/>
    <s v="October 21, 1988 (United States)"/>
    <x v="9"/>
    <x v="99"/>
    <s v="David Mamet"/>
    <s v="David Mamet"/>
    <s v="Don Ameche"/>
    <s v="United States"/>
    <n v="0"/>
    <n v="3527886"/>
    <s v="Columbia Pictures"/>
    <s v="100.0,"/>
  </r>
  <r>
    <x v="1410"/>
    <s v="R"/>
    <x v="6"/>
    <x v="8"/>
    <s v="September 23, 1988 (United States)"/>
    <x v="30"/>
    <x v="395"/>
    <s v="David Stevens"/>
    <s v="Spencer Eastman"/>
    <s v="Matt Dillon"/>
    <s v="United States"/>
    <n v="0"/>
    <n v="2432536"/>
    <s v="Trans World Entertainment (TWE)"/>
    <s v="108.0,"/>
  </r>
  <r>
    <x v="1411"/>
    <s v="PG"/>
    <x v="3"/>
    <x v="8"/>
    <s v="August 26, 1988 (United States)"/>
    <x v="44"/>
    <x v="42"/>
    <s v="Michael Dinner"/>
    <s v="Stephen Neigher"/>
    <s v="Bobcat Goldthwait"/>
    <s v="United States"/>
    <n v="0"/>
    <n v="6436211"/>
    <s v="Warner Bros."/>
    <s v="83.0,"/>
  </r>
  <r>
    <x v="1412"/>
    <s v="R"/>
    <x v="2"/>
    <x v="8"/>
    <s v="May 6, 1988 (United States)"/>
    <x v="22"/>
    <x v="156"/>
    <s v="James Glickenhaus"/>
    <s v="James Glickenhaus"/>
    <s v="Peter Weller"/>
    <s v="United States"/>
    <n v="6000000"/>
    <n v="10068039"/>
    <s v="Shapiro-Glickenhaus Entertainment"/>
    <s v="97.0,"/>
  </r>
  <r>
    <x v="1413"/>
    <s v="R"/>
    <x v="3"/>
    <x v="8"/>
    <s v="March 24, 1989 (United States)"/>
    <x v="27"/>
    <x v="104"/>
    <s v="Robert Englund"/>
    <s v="Rhet Topham"/>
    <s v="Stephen Geoffreys"/>
    <s v="United States"/>
    <n v="0"/>
    <n v="2955917"/>
    <s v="Cinetel Films"/>
    <s v="92.0,"/>
  </r>
  <r>
    <x v="1414"/>
    <s v="PG-13"/>
    <x v="0"/>
    <x v="8"/>
    <s v="August 1988 (United States)"/>
    <x v="8"/>
    <x v="123"/>
    <s v="James Dearden"/>
    <s v="James Dearden"/>
    <s v="Ben Kingsley"/>
    <s v="United Kingdom"/>
    <n v="0"/>
    <n v="1451857"/>
    <s v="Avenue Pictures"/>
    <s v="104.0,,"/>
  </r>
  <r>
    <x v="1415"/>
    <s v="R"/>
    <x v="0"/>
    <x v="8"/>
    <s v="November 4, 1988 (United States)"/>
    <x v="19"/>
    <x v="156"/>
    <s v="Taylor Hackford"/>
    <s v="Frank Deford"/>
    <s v="Jessica Lange"/>
    <s v="United States"/>
    <n v="22000000"/>
    <n v="12638294"/>
    <s v="New Visions"/>
    <s v="127.0,"/>
  </r>
  <r>
    <x v="1416"/>
    <s v="PG-13"/>
    <x v="3"/>
    <x v="8"/>
    <s v="September 30, 1988 (United States)"/>
    <x v="46"/>
    <x v="123"/>
    <s v="Chris Columbus"/>
    <s v="Chris Columbus"/>
    <s v="David Keith"/>
    <s v="United States"/>
    <n v="13000000"/>
    <n v="5509417"/>
    <s v="Silver Screen Partners III"/>
    <s v="97.0,"/>
  </r>
  <r>
    <x v="1417"/>
    <s v="R"/>
    <x v="0"/>
    <x v="8"/>
    <s v="November 18, 1988 (United States)"/>
    <x v="17"/>
    <x v="68"/>
    <s v="Keith Gordon"/>
    <s v="Robert Cormier"/>
    <s v="John Glover"/>
    <s v="United States"/>
    <n v="0"/>
    <n v="303624"/>
    <s v="Management Company Entertainment Group (MCEG)"/>
    <s v="100.0,"/>
  </r>
  <r>
    <x v="1418"/>
    <s v="PG-13"/>
    <x v="3"/>
    <x v="8"/>
    <s v="July 13, 1988 (United States)"/>
    <x v="20"/>
    <x v="423"/>
    <s v="David Beaird"/>
    <s v="Richard Christian Matheson"/>
    <s v="George Newbern"/>
    <s v="United States"/>
    <n v="0"/>
    <n v="344375"/>
    <s v="United Artists"/>
    <s v="81.0,"/>
  </r>
  <r>
    <x v="1419"/>
    <s v="PG"/>
    <x v="2"/>
    <x v="8"/>
    <s v="November 11, 1988 (United States)"/>
    <x v="51"/>
    <x v="203"/>
    <s v="Sidney J. Furie"/>
    <s v="Kevin Alyn Elders"/>
    <s v="Louis Gossett Jr."/>
    <s v="Canada"/>
    <n v="0"/>
    <n v="10497324"/>
    <s v="Carolco Pictures"/>
    <s v="105.0,"/>
  </r>
  <r>
    <x v="1420"/>
    <s v="R"/>
    <x v="14"/>
    <x v="8"/>
    <s v="October 1988 (United States)"/>
    <x v="38"/>
    <x v="424"/>
    <s v="William Webb"/>
    <s v="Richard Brandes"/>
    <s v="Richard Hatch"/>
    <s v="United States"/>
    <n v="0"/>
    <m/>
    <s v="Westwind"/>
    <s v="91.0,,"/>
  </r>
  <r>
    <x v="1421"/>
    <s v="R"/>
    <x v="0"/>
    <x v="8"/>
    <s v="October 14, 1988 (United States)"/>
    <x v="20"/>
    <x v="56"/>
    <s v="Pen Densham"/>
    <s v="Tom Ropelewski"/>
    <s v="Joanna Pacula"/>
    <s v="Canada"/>
    <n v="6000000"/>
    <n v="1869148"/>
    <s v="TriStar Pictures"/>
    <s v="101.0,"/>
  </r>
  <r>
    <x v="1422"/>
    <s v="R"/>
    <x v="0"/>
    <x v="8"/>
    <s v="September 23, 1988 (United States)"/>
    <x v="1"/>
    <x v="155"/>
    <s v="Janet Greek"/>
    <s v="Tracy Tormé"/>
    <s v="Tim Daly"/>
    <s v="United States"/>
    <n v="6000000"/>
    <n v="657446"/>
    <s v="Metro-Goldwyn-Mayer (MGM)"/>
    <s v="99.0,"/>
  </r>
  <r>
    <x v="1423"/>
    <s v="R"/>
    <x v="5"/>
    <x v="8"/>
    <s v="September 23, 1988 (United States)"/>
    <x v="21"/>
    <x v="118"/>
    <s v="Paul Schrader"/>
    <s v="Patricia Hearst"/>
    <s v="Natasha Richardson"/>
    <s v="United Kingdom"/>
    <n v="0"/>
    <n v="1223326"/>
    <s v="Atlantic Entertainment Group"/>
    <s v="108.0,"/>
  </r>
  <r>
    <x v="1424"/>
    <s v="PG"/>
    <x v="0"/>
    <x v="8"/>
    <s v="June 24, 1988 (United States)"/>
    <x v="14"/>
    <x v="51"/>
    <s v="Charles Sturridge"/>
    <s v="Evelyn Waugh"/>
    <s v="James Wilby"/>
    <s v="United Kingdom"/>
    <n v="0"/>
    <n v="1560700"/>
    <s v="Handful of Dust"/>
    <s v="118.0,"/>
  </r>
  <r>
    <x v="1425"/>
    <s v="R"/>
    <x v="6"/>
    <x v="8"/>
    <s v="April 28, 1989 (United States)"/>
    <x v="46"/>
    <x v="161"/>
    <s v="Martin Campbell"/>
    <s v="Mark Kasdan"/>
    <s v="Gary Oldman"/>
    <s v="United States"/>
    <n v="0"/>
    <n v="9974446"/>
    <s v="Hemdale"/>
    <s v="117.0,"/>
  </r>
  <r>
    <x v="1426"/>
    <s v="PG-13"/>
    <x v="0"/>
    <x v="8"/>
    <s v="July 23, 1988 (South Korea)"/>
    <x v="4"/>
    <x v="425"/>
    <s v="Piers Haggard"/>
    <s v="John Galsworthy"/>
    <s v="Imogen Stubbs"/>
    <s v="United Kingdom"/>
    <n v="0"/>
    <m/>
    <s v="Incorporated Television Company (ITC)"/>
    <s v="95.0,"/>
  </r>
  <r>
    <x v="1427"/>
    <s v="R"/>
    <x v="0"/>
    <x v="8"/>
    <s v="October 1988 (United States)"/>
    <x v="20"/>
    <x v="113"/>
    <s v="Aaron Norris"/>
    <s v="Andrew Deutsch"/>
    <s v="Tony Pierce"/>
    <s v="United States"/>
    <n v="0"/>
    <n v="1348771"/>
    <s v="Cannon International"/>
    <s v="97.0,,"/>
  </r>
  <r>
    <x v="1428"/>
    <s v="R"/>
    <x v="0"/>
    <x v="8"/>
    <s v="September 29, 1989 (United States)"/>
    <x v="20"/>
    <x v="426"/>
    <s v="Gordon Hessler"/>
    <s v="Richard Adams"/>
    <s v="Meg Tilly"/>
    <s v="United Kingdom"/>
    <n v="0"/>
    <n v="747013"/>
    <s v="Panorama"/>
    <s v="119.0,"/>
  </r>
  <r>
    <x v="1429"/>
    <s v="PG-13"/>
    <x v="0"/>
    <x v="8"/>
    <s v="April 22, 1988 (United States)"/>
    <x v="5"/>
    <x v="51"/>
    <s v="Marisa Silver"/>
    <s v="Jarre Fees"/>
    <s v="Alan Boyce"/>
    <s v="United States"/>
    <n v="8000000"/>
    <n v="1893139"/>
    <s v="Paramount Pictures"/>
    <s v="91.0,"/>
  </r>
  <r>
    <x v="1430"/>
    <s v="R"/>
    <x v="2"/>
    <x v="8"/>
    <s v="August 26, 1988 (United States)"/>
    <x v="11"/>
    <x v="154"/>
    <s v="William Tannen"/>
    <s v="Michael Blodgett"/>
    <s v="Chuck Norris"/>
    <s v="United States"/>
    <n v="0"/>
    <n v="5301200"/>
    <s v="Golan-Globus Productions"/>
    <s v="96.0,"/>
  </r>
  <r>
    <x v="1431"/>
    <s v="PG"/>
    <x v="3"/>
    <x v="8"/>
    <s v="May 13, 1988 (United States)"/>
    <x v="29"/>
    <x v="427"/>
    <s v="Peter Bogdanovich"/>
    <s v="Michael Kaplan"/>
    <s v="Rob Lowe"/>
    <s v="United States"/>
    <n v="13000000"/>
    <n v="259019"/>
    <s v="Crescent Moon"/>
    <s v="102.0,"/>
  </r>
  <r>
    <x v="1432"/>
    <s v="R"/>
    <x v="0"/>
    <x v="8"/>
    <s v="July 12, 1988 (United States)"/>
    <x v="23"/>
    <x v="40"/>
    <s v="Nicolas Roeg"/>
    <s v="Dennis Potter"/>
    <s v="Theresa Russell"/>
    <s v="United Kingdom"/>
    <n v="5000000"/>
    <n v="429028"/>
    <s v="HandMade Films"/>
    <s v="90.0,"/>
  </r>
  <r>
    <x v="1433"/>
    <s v="PG-13"/>
    <x v="0"/>
    <x v="8"/>
    <s v="November 16, 1988 (France)"/>
    <x v="34"/>
    <x v="41"/>
    <s v="Terence Davies"/>
    <s v="Terence Davies"/>
    <s v="Pete Postlethwaite"/>
    <s v="United Kingdom"/>
    <n v="0"/>
    <n v="771745"/>
    <s v="British Film Institute (BFI)"/>
    <s v="84.0,"/>
  </r>
  <r>
    <x v="1434"/>
    <s v="PG"/>
    <x v="3"/>
    <x v="8"/>
    <s v="November 11, 1988 (United States)"/>
    <x v="41"/>
    <x v="9"/>
    <s v="John R. Cherry III"/>
    <s v="Ed Turner"/>
    <s v="Jim Varney"/>
    <s v="United States"/>
    <n v="6000000"/>
    <n v="28202109"/>
    <s v="Touchstone Pictures"/>
    <s v="95.0,"/>
  </r>
  <r>
    <x v="1435"/>
    <s v="PG-13"/>
    <x v="3"/>
    <x v="8"/>
    <s v="October 28, 1988 (United States)"/>
    <x v="20"/>
    <x v="156"/>
    <s v="Daniel Goldberg"/>
    <s v="Len Blum"/>
    <s v="Rebecca De Mornay"/>
    <s v="United States"/>
    <n v="0"/>
    <n v="3838793"/>
    <s v="Warner Bros."/>
    <s v="82.0,"/>
  </r>
  <r>
    <x v="1436"/>
    <s v="PG-13"/>
    <x v="3"/>
    <x v="8"/>
    <s v="September 9, 1988 (United States)"/>
    <x v="22"/>
    <x v="202"/>
    <s v="Paul Mazursky"/>
    <s v="Charles G. Booth"/>
    <s v="Richard Dreyfuss"/>
    <s v="United States"/>
    <n v="20000000"/>
    <n v="11444204"/>
    <s v="Universal Pictures"/>
    <s v="103.0,"/>
  </r>
  <r>
    <x v="1437"/>
    <s v="R"/>
    <x v="5"/>
    <x v="8"/>
    <s v="June 1988 (United States)"/>
    <x v="16"/>
    <x v="56"/>
    <s v="Ken Russell"/>
    <s v="Oscar Wilde"/>
    <s v="Glenda Jackson"/>
    <s v="United Kingdom"/>
    <n v="0"/>
    <m/>
    <s v="Jolly Russell Productions"/>
    <s v="89.0,,"/>
  </r>
  <r>
    <x v="1438"/>
    <s v="R"/>
    <x v="2"/>
    <x v="8"/>
    <s v="March 11, 1988 (United States)"/>
    <x v="19"/>
    <x v="116"/>
    <s v="Christopher Crowe"/>
    <s v="Christopher Crowe"/>
    <s v="Willem Dafoe"/>
    <s v="United States"/>
    <n v="12000000"/>
    <n v="7242035"/>
    <s v="Twentieth Century Fox"/>
    <s v="102.0,"/>
  </r>
  <r>
    <x v="1439"/>
    <s v="R"/>
    <x v="3"/>
    <x v="8"/>
    <s v="October 21, 1988 (United States)"/>
    <x v="46"/>
    <x v="41"/>
    <s v="Bill Fishman"/>
    <s v="Bill Fishman"/>
    <s v="John Cusack"/>
    <s v="United States"/>
    <n v="3000000"/>
    <n v="343786"/>
    <s v="Front Films"/>
    <s v="93.0,"/>
  </r>
  <r>
    <x v="1440"/>
    <s v="R"/>
    <x v="0"/>
    <x v="8"/>
    <s v="September 15, 1989 (United Kingdom)"/>
    <x v="9"/>
    <x v="44"/>
    <s v="Martin Donovan"/>
    <s v="Martin Donovan"/>
    <s v="Hart Bochner"/>
    <s v="United Kingdom"/>
    <n v="4000000"/>
    <n v="1267578"/>
    <s v="Producers Representative Organization"/>
    <s v="124.0,"/>
  </r>
  <r>
    <x v="1441"/>
    <s v="R"/>
    <x v="0"/>
    <x v="8"/>
    <s v="November 4, 1988 (United States)"/>
    <x v="46"/>
    <x v="56"/>
    <s v="Leonard Nimoy"/>
    <s v="Michael Bortman"/>
    <s v="Diane Keaton"/>
    <s v="United States"/>
    <n v="14000000"/>
    <n v="4764606"/>
    <s v="Touchstone Pictures"/>
    <s v="103.0,"/>
  </r>
  <r>
    <x v="1442"/>
    <s v="PG-13"/>
    <x v="2"/>
    <x v="9"/>
    <s v="May 24, 1989 (United States)"/>
    <x v="7"/>
    <x v="428"/>
    <s v="Steven Spielberg"/>
    <s v="Jeffrey Boam"/>
    <s v="Harrison Ford"/>
    <s v="United States"/>
    <n v="48000000"/>
    <n v="474171806"/>
    <s v="Paramount Pictures"/>
    <s v="127.0,"/>
  </r>
  <r>
    <x v="1443"/>
    <s v="R"/>
    <x v="2"/>
    <x v="9"/>
    <s v="May 19, 1989 (United States)"/>
    <x v="14"/>
    <x v="18"/>
    <s v="Rowdy Herrington"/>
    <s v="R. Lance Hill"/>
    <s v="Patrick Swayze"/>
    <s v="United States"/>
    <n v="17000000"/>
    <n v="30050028"/>
    <s v="Silver Pictures"/>
    <s v="114.0,"/>
  </r>
  <r>
    <x v="1444"/>
    <s v="PG-13"/>
    <x v="2"/>
    <x v="9"/>
    <s v="June 23, 1989 (United States)"/>
    <x v="24"/>
    <x v="429"/>
    <s v="Tim Burton"/>
    <s v="Bob Kane"/>
    <s v="Michael Keaton"/>
    <s v="United States"/>
    <n v="35000000"/>
    <n v="411508343"/>
    <s v="Warner Bros."/>
    <s v="126.0,"/>
  </r>
  <r>
    <x v="1445"/>
    <s v="PG"/>
    <x v="1"/>
    <x v="9"/>
    <s v="February 17, 1989 (United States)"/>
    <x v="9"/>
    <x v="5"/>
    <s v="Stephen Herek"/>
    <s v="Chris Matheson"/>
    <s v="Keanu Reeves"/>
    <s v="United States"/>
    <n v="10000000"/>
    <n v="40508994"/>
    <s v="De Laurentiis Entertainment Group (DEG)"/>
    <s v="90.0,"/>
  </r>
  <r>
    <x v="1446"/>
    <s v="PG"/>
    <x v="0"/>
    <x v="9"/>
    <s v="May 5, 1989 (United States)"/>
    <x v="24"/>
    <x v="389"/>
    <s v="Phil Alden Robinson"/>
    <s v="W.P. Kinsella"/>
    <s v="Kevin Costner"/>
    <s v="United States"/>
    <n v="0"/>
    <n v="84431625"/>
    <s v="Gordon Company"/>
    <s v="107.0,"/>
  </r>
  <r>
    <x v="1447"/>
    <s v="PG"/>
    <x v="3"/>
    <x v="9"/>
    <s v="June 9, 1989 (United States)"/>
    <x v="31"/>
    <x v="430"/>
    <s v="Peter Weir"/>
    <s v="Tom Schulman"/>
    <s v="Robin Williams"/>
    <s v="United States"/>
    <n v="16400000"/>
    <n v="235860116"/>
    <s v="Touchstone Pictures"/>
    <s v="128.0,"/>
  </r>
  <r>
    <x v="1448"/>
    <s v="G"/>
    <x v="10"/>
    <x v="9"/>
    <s v="November 17, 1989 (United States)"/>
    <x v="37"/>
    <x v="431"/>
    <s v="Ron Clements"/>
    <s v="John Musker"/>
    <s v="Jodi Benson"/>
    <s v="United States"/>
    <n v="40000000"/>
    <n v="211343479"/>
    <s v="Walt Disney Pictures"/>
    <s v="83.0,"/>
  </r>
  <r>
    <x v="1449"/>
    <s v="PG-13"/>
    <x v="1"/>
    <x v="9"/>
    <s v="August 9, 1989 (United States)"/>
    <x v="24"/>
    <x v="432"/>
    <s v="James Cameron"/>
    <s v="James Cameron"/>
    <s v="Ed Harris"/>
    <s v="United States"/>
    <n v="70000000"/>
    <n v="90000098"/>
    <s v="Twentieth Century Fox"/>
    <s v="140.0,"/>
  </r>
  <r>
    <x v="1450"/>
    <s v="PG"/>
    <x v="1"/>
    <x v="9"/>
    <s v="November 22, 1989 (United States)"/>
    <x v="40"/>
    <x v="433"/>
    <s v="Robert Zemeckis"/>
    <s v="Robert Zemeckis"/>
    <s v="Michael J. Fox"/>
    <s v="United States"/>
    <n v="40000000"/>
    <n v="332500002"/>
    <s v="Universal Pictures"/>
    <s v="108.0,"/>
  </r>
  <r>
    <x v="1451"/>
    <s v="R"/>
    <x v="3"/>
    <x v="9"/>
    <s v="July 21, 1989 (United States)"/>
    <x v="45"/>
    <x v="93"/>
    <s v="Spike Lee"/>
    <s v="Spike Lee"/>
    <s v="Danny Aiello"/>
    <s v="United States"/>
    <n v="6500000"/>
    <n v="37295445"/>
    <s v="40 Acres &amp; A Mule Filmworks"/>
    <s v="120.0,"/>
  </r>
  <r>
    <x v="1452"/>
    <s v="PG"/>
    <x v="1"/>
    <x v="9"/>
    <s v="June 23, 1989 (United States)"/>
    <x v="5"/>
    <x v="434"/>
    <s v="Joe Johnston"/>
    <s v="Stuart Gordon"/>
    <s v="Rick Moranis"/>
    <s v="United States"/>
    <n v="18000000"/>
    <n v="222724172"/>
    <s v="Walt Disney Pictures"/>
    <s v="93.0,"/>
  </r>
  <r>
    <x v="1453"/>
    <s v="PG"/>
    <x v="3"/>
    <x v="9"/>
    <s v="July 28, 1989 (United States)"/>
    <x v="19"/>
    <x v="18"/>
    <s v="Roger Spottiswoode"/>
    <s v="Dennis Shryack"/>
    <s v="Tom Hanks"/>
    <s v="United States"/>
    <n v="13000000"/>
    <n v="71079915"/>
    <s v="Touchstone Pictures"/>
    <s v="97.0,"/>
  </r>
  <r>
    <x v="1454"/>
    <s v="PG-13"/>
    <x v="1"/>
    <x v="9"/>
    <s v="July 5, 1989 (United States)"/>
    <x v="5"/>
    <x v="92"/>
    <s v="Ted Kotcheff"/>
    <s v="Robert Klane"/>
    <s v="Andrew McCarthy"/>
    <s v="United States"/>
    <n v="0"/>
    <n v="30218387"/>
    <s v="Gladden Entertainment"/>
    <s v="97.0,"/>
  </r>
  <r>
    <x v="1455"/>
    <s v="PG"/>
    <x v="2"/>
    <x v="9"/>
    <s v="June 30, 1989 (United States)"/>
    <x v="11"/>
    <x v="96"/>
    <s v="John G. Avildsen"/>
    <s v="Robert Mark Kamen"/>
    <s v="Ralph Macchio"/>
    <s v="United States"/>
    <n v="0"/>
    <n v="38956288"/>
    <s v="Columbia Pictures"/>
    <s v="112.0,"/>
  </r>
  <r>
    <x v="1456"/>
    <s v="R"/>
    <x v="0"/>
    <x v="9"/>
    <s v="September 22, 1989 (United States)"/>
    <x v="13"/>
    <x v="134"/>
    <s v="Steven Soderbergh"/>
    <s v="Steven Soderbergh"/>
    <s v="James Spader"/>
    <s v="United States"/>
    <n v="1200000"/>
    <n v="24741667"/>
    <s v="Outlaw Productions (I)"/>
    <s v="100.0,"/>
  </r>
  <r>
    <x v="1457"/>
    <s v="R"/>
    <x v="3"/>
    <x v="9"/>
    <s v="July 21, 1989 (United States)"/>
    <x v="37"/>
    <x v="435"/>
    <s v="Rob Reiner"/>
    <s v="Nora Ephron"/>
    <s v="Billy Crystal"/>
    <s v="United States"/>
    <n v="16000000"/>
    <n v="93232006"/>
    <s v="Castle Rock Entertainment"/>
    <s v="95.0,"/>
  </r>
  <r>
    <x v="1458"/>
    <s v="R"/>
    <x v="3"/>
    <x v="9"/>
    <s v="April 7, 1989 (United States)"/>
    <x v="13"/>
    <x v="436"/>
    <s v="David S. Ward"/>
    <s v="David S. Ward"/>
    <s v="Tom Berenger"/>
    <s v="United States"/>
    <n v="11000000"/>
    <n v="49797148"/>
    <s v="Mirage Enterprises"/>
    <s v="107.0,"/>
  </r>
  <r>
    <x v="1459"/>
    <s v="PG"/>
    <x v="3"/>
    <x v="9"/>
    <s v="November 22, 1989 (United States)"/>
    <x v="4"/>
    <x v="152"/>
    <s v="Herbert Ross"/>
    <s v="Robert Harling"/>
    <s v="Shirley MacLaine"/>
    <s v="United States"/>
    <n v="15000000"/>
    <n v="96759512"/>
    <s v="TriStar Pictures"/>
    <s v="117.0,"/>
  </r>
  <r>
    <x v="1460"/>
    <s v="R"/>
    <x v="7"/>
    <x v="9"/>
    <s v="April 21, 1989 (United States)"/>
    <x v="14"/>
    <x v="77"/>
    <s v="Mary Lambert"/>
    <s v="Stephen King"/>
    <s v="Dale Midkiff"/>
    <s v="United States"/>
    <n v="11500000"/>
    <n v="57470138"/>
    <s v="Paramount Pictures"/>
    <s v="103.0,"/>
  </r>
  <r>
    <x v="1461"/>
    <s v="PG"/>
    <x v="3"/>
    <x v="9"/>
    <s v="August 16, 1989 (United States)"/>
    <x v="9"/>
    <x v="288"/>
    <s v="John Hughes"/>
    <s v="John Hughes"/>
    <s v="John Candy"/>
    <s v="United States"/>
    <n v="15000000"/>
    <n v="79258538"/>
    <s v="Universal Pictures"/>
    <s v="100.0,"/>
  </r>
  <r>
    <x v="1462"/>
    <s v="PG"/>
    <x v="2"/>
    <x v="9"/>
    <s v="June 16, 1989 (United States)"/>
    <x v="14"/>
    <x v="413"/>
    <s v="Ivan Reitman"/>
    <s v="Dan Aykroyd"/>
    <s v="Bill Murray"/>
    <s v="United States"/>
    <n v="37000000"/>
    <n v="215394738"/>
    <s v="Columbia Pictures"/>
    <s v="108.0,"/>
  </r>
  <r>
    <x v="1463"/>
    <s v="R"/>
    <x v="2"/>
    <x v="9"/>
    <s v="December 22, 1989 (United States)"/>
    <x v="5"/>
    <x v="128"/>
    <s v="Andrey Konchalovskiy"/>
    <s v="Randy Feldman"/>
    <s v="Sylvester Stallone"/>
    <s v="United States"/>
    <n v="55000000"/>
    <n v="63408614"/>
    <s v="Warner Bros."/>
    <s v="104.0,"/>
  </r>
  <r>
    <x v="1464"/>
    <s v="R"/>
    <x v="5"/>
    <x v="9"/>
    <s v="January 5, 1990 (United States)"/>
    <x v="13"/>
    <x v="8"/>
    <s v="Oliver Stone"/>
    <s v="Ron Kovic"/>
    <s v="Tom Cruise"/>
    <s v="United States"/>
    <n v="14000000"/>
    <n v="161001698"/>
    <s v="Ixtlan"/>
    <s v="145.0,"/>
  </r>
  <r>
    <x v="1465"/>
    <s v="R"/>
    <x v="5"/>
    <x v="9"/>
    <s v="February 16, 1990 (United States)"/>
    <x v="40"/>
    <x v="437"/>
    <s v="Edward Zwick"/>
    <s v="Kevin Jarre"/>
    <s v="Matthew Broderick"/>
    <s v="United States"/>
    <n v="18000000"/>
    <n v="26979166"/>
    <s v="TriStar Pictures"/>
    <s v="122.0,"/>
  </r>
  <r>
    <x v="1466"/>
    <s v="PG-13"/>
    <x v="3"/>
    <x v="9"/>
    <s v="August 2, 1989 (United States)"/>
    <x v="9"/>
    <x v="247"/>
    <s v="Ron Howard"/>
    <s v="Lowell Ganz"/>
    <s v="Steve Martin"/>
    <s v="United States"/>
    <n v="20000000"/>
    <n v="126297830"/>
    <s v="Imagine Entertainment"/>
    <s v="124.0,"/>
  </r>
  <r>
    <x v="1467"/>
    <s v="R"/>
    <x v="2"/>
    <x v="9"/>
    <s v="July 7, 1989 (United States)"/>
    <x v="13"/>
    <x v="438"/>
    <s v="Richard Donner"/>
    <s v="Jeffrey Boam"/>
    <s v="Mel Gibson"/>
    <s v="United States"/>
    <n v="28000000"/>
    <n v="227853986"/>
    <s v="Warner Bros."/>
    <s v="114.0,"/>
  </r>
  <r>
    <x v="1468"/>
    <s v="PG-13"/>
    <x v="3"/>
    <x v="9"/>
    <s v="December 1, 1989 (United States)"/>
    <x v="37"/>
    <x v="439"/>
    <s v="Jeremiah S. Chechik"/>
    <s v="John Hughes"/>
    <s v="Chevy Chase"/>
    <s v="United States"/>
    <n v="27000000"/>
    <n v="73594646"/>
    <s v="Warner Bros."/>
    <s v="97.0,"/>
  </r>
  <r>
    <x v="1469"/>
    <s v="PG"/>
    <x v="3"/>
    <x v="9"/>
    <s v="February 17, 1989 (United States)"/>
    <x v="15"/>
    <x v="245"/>
    <s v="Joe Dante"/>
    <s v="Dana Olsen"/>
    <s v="Tom Hanks"/>
    <s v="United States"/>
    <n v="18000000"/>
    <n v="49101993"/>
    <s v="Imagine Entertainment"/>
    <s v="102.0,"/>
  </r>
  <r>
    <x v="1470"/>
    <s v="PG-13"/>
    <x v="3"/>
    <x v="9"/>
    <s v="April 14, 1989 (United States)"/>
    <x v="4"/>
    <x v="440"/>
    <s v="Cameron Crowe"/>
    <s v="Cameron Crowe"/>
    <s v="John Cusack"/>
    <s v="United States"/>
    <n v="0"/>
    <n v="21515196"/>
    <s v="Gracie Films"/>
    <s v="100.0,"/>
  </r>
  <r>
    <x v="1471"/>
    <s v="PG-13"/>
    <x v="2"/>
    <x v="9"/>
    <s v="July 14, 1989 (United States)"/>
    <x v="14"/>
    <x v="77"/>
    <s v="John Glen"/>
    <s v="Michael G. Wilson"/>
    <s v="Timothy Dalton"/>
    <s v="United Kingdom"/>
    <n v="32000000"/>
    <n v="156167015"/>
    <s v="Danjaq"/>
    <s v="133.0,"/>
  </r>
  <r>
    <x v="1472"/>
    <s v="R"/>
    <x v="3"/>
    <x v="9"/>
    <s v="August 30, 1989 (United States)"/>
    <x v="13"/>
    <x v="205"/>
    <s v="Lewis Gilbert"/>
    <s v="Willy Russell"/>
    <s v="Pauline Collins"/>
    <s v="United Kingdom"/>
    <n v="0"/>
    <n v="6056912"/>
    <s v="Paramount Pictures"/>
    <s v="108.0,"/>
  </r>
  <r>
    <x v="1473"/>
    <s v="R"/>
    <x v="3"/>
    <x v="9"/>
    <s v="November 17, 1989 (United States)"/>
    <x v="10"/>
    <x v="16"/>
    <s v="Eddie Murphy"/>
    <s v="Eddie Murphy"/>
    <s v="Eddie Murphy"/>
    <s v="United States"/>
    <n v="30000000"/>
    <n v="60864870"/>
    <s v="Eddie Murphy Productions"/>
    <s v="116.0,"/>
  </r>
  <r>
    <x v="1474"/>
    <s v="R"/>
    <x v="2"/>
    <x v="9"/>
    <s v="August 4, 1989 (United States)"/>
    <x v="5"/>
    <x v="244"/>
    <s v="John Flynn"/>
    <s v="Richard Smith"/>
    <s v="Sylvester Stallone"/>
    <s v="United States"/>
    <n v="24000000"/>
    <n v="22099847"/>
    <s v="White Eagle"/>
    <s v="109.0,"/>
  </r>
  <r>
    <x v="1475"/>
    <s v="X"/>
    <x v="6"/>
    <x v="9"/>
    <s v="April 6, 1990 (United States)"/>
    <x v="37"/>
    <x v="248"/>
    <s v="Peter Greenaway"/>
    <s v="Peter Greenaway"/>
    <s v="Richard Bohringer"/>
    <s v="Netherlands"/>
    <n v="0"/>
    <n v="7724701"/>
    <s v="Allarts"/>
    <s v="124.0,"/>
  </r>
  <r>
    <x v="1476"/>
    <s v="R"/>
    <x v="2"/>
    <x v="9"/>
    <s v="January 11, 1991 (United States)"/>
    <x v="19"/>
    <x v="29"/>
    <s v="Steve Miner"/>
    <s v="David Twohy"/>
    <s v="Julian Sands"/>
    <s v="United States"/>
    <n v="7000000"/>
    <n v="9094451"/>
    <s v="New World Pictures"/>
    <s v="103.0,"/>
  </r>
  <r>
    <x v="1477"/>
    <s v="R"/>
    <x v="3"/>
    <x v="9"/>
    <s v="May 12, 1989 (United States)"/>
    <x v="15"/>
    <x v="152"/>
    <s v="Arthur Hiller"/>
    <s v="Earl Barret"/>
    <s v="Richard Pryor"/>
    <s v="United States"/>
    <n v="18000000"/>
    <n v="46908987"/>
    <s v="TriStar Pictures"/>
    <s v="103.0,"/>
  </r>
  <r>
    <x v="1478"/>
    <s v="R"/>
    <x v="2"/>
    <x v="9"/>
    <s v="August 18, 1989 (United States)"/>
    <x v="12"/>
    <x v="82"/>
    <s v="Brian De Palma"/>
    <s v="Daniel Lang"/>
    <s v="Michael J. Fox"/>
    <s v="United States"/>
    <n v="22500000"/>
    <n v="18671317"/>
    <s v="Art Linson Productions"/>
    <s v="113.0,"/>
  </r>
  <r>
    <x v="1479"/>
    <s v="R"/>
    <x v="2"/>
    <x v="9"/>
    <s v="August 25, 1989 (United States)"/>
    <x v="5"/>
    <x v="32"/>
    <s v="Andrew Davis"/>
    <s v="John Bishop"/>
    <s v="Gene Hackman"/>
    <s v="United States"/>
    <n v="18000000"/>
    <n v="10647219"/>
    <s v="Orion Pictures"/>
    <s v="108.0,"/>
  </r>
  <r>
    <x v="1480"/>
    <s v="R"/>
    <x v="5"/>
    <x v="9"/>
    <s v="March 30, 1990 (United States)"/>
    <x v="6"/>
    <x v="347"/>
    <s v="Jim Sheridan"/>
    <s v="Shane Connaughton"/>
    <s v="Daniel Day-Lewis"/>
    <s v="Ireland"/>
    <n v="0"/>
    <n v="14743391"/>
    <s v="Ferndale Films"/>
    <s v="103.0,"/>
  </r>
  <r>
    <x v="1481"/>
    <s v="R"/>
    <x v="3"/>
    <x v="9"/>
    <s v="December 8, 1989 (United States)"/>
    <x v="8"/>
    <x v="152"/>
    <s v="Danny DeVito"/>
    <s v="Warren Adler"/>
    <s v="Michael Douglas"/>
    <s v="United States"/>
    <n v="26000000"/>
    <n v="160188546"/>
    <s v="Twentieth Century Fox"/>
    <s v="116.0,"/>
  </r>
  <r>
    <x v="1482"/>
    <s v="R"/>
    <x v="0"/>
    <x v="9"/>
    <s v="April 27, 1990 (United States)"/>
    <x v="26"/>
    <x v="23"/>
    <s v="Zalman King"/>
    <s v="Patricia Louisianna Knop"/>
    <s v="Mickey Rourke"/>
    <s v="United States"/>
    <n v="0"/>
    <n v="11060485"/>
    <s v="Vision PDG"/>
    <s v="105.0,"/>
  </r>
  <r>
    <x v="1483"/>
    <s v="PG"/>
    <x v="1"/>
    <x v="9"/>
    <s v="August 25, 1989 (United States)"/>
    <x v="10"/>
    <x v="23"/>
    <s v="Richard Greenberg"/>
    <s v="Terry Rossio"/>
    <s v="Fred Savage"/>
    <s v="United States"/>
    <n v="0"/>
    <n v="793775"/>
    <s v="Davis Entertainment"/>
    <s v="100.0,"/>
  </r>
  <r>
    <x v="1484"/>
    <s v="PG"/>
    <x v="1"/>
    <x v="9"/>
    <s v="December 15, 1989 (United States)"/>
    <x v="10"/>
    <x v="21"/>
    <s v="Todd Holland"/>
    <s v="David Chisholm"/>
    <s v="Fred Savage"/>
    <s v="United States"/>
    <n v="6000000"/>
    <n v="14278900"/>
    <s v="Carolco Pictures"/>
    <s v="100.0,"/>
  </r>
  <r>
    <x v="1485"/>
    <s v="PG-13"/>
    <x v="3"/>
    <x v="9"/>
    <s v="July 21, 1989 (United States)"/>
    <x v="9"/>
    <x v="15"/>
    <s v="Jay Levey"/>
    <s v="'Weird Al' Yankovic"/>
    <s v="'Weird Al' Yankovic"/>
    <s v="United States"/>
    <n v="5000000"/>
    <n v="6157157"/>
    <s v="Cinecorp SAC"/>
    <s v="97.0,"/>
  </r>
  <r>
    <x v="1486"/>
    <s v="PG-13"/>
    <x v="3"/>
    <x v="9"/>
    <s v="October 13, 1989 (United States)"/>
    <x v="23"/>
    <x v="146"/>
    <s v="Amy Heckerling"/>
    <s v="Amy Heckerling"/>
    <s v="John Travolta"/>
    <s v="United States"/>
    <n v="7500000"/>
    <n v="296999813"/>
    <s v="TriStar Pictures"/>
    <s v="93.0,"/>
  </r>
  <r>
    <x v="1487"/>
    <s v="PG"/>
    <x v="2"/>
    <x v="9"/>
    <s v="June 9, 1989 (United States)"/>
    <x v="30"/>
    <x v="188"/>
    <s v="William Shatner"/>
    <s v="Gene Roddenberry"/>
    <s v="William Shatner"/>
    <s v="United States"/>
    <n v="27800000"/>
    <n v="52210049"/>
    <s v="Paramount Pictures"/>
    <s v="107.0,"/>
  </r>
  <r>
    <x v="1488"/>
    <s v="NC-17"/>
    <x v="3"/>
    <x v="9"/>
    <s v="January 22, 1990 (Spain)"/>
    <x v="9"/>
    <x v="19"/>
    <s v="Pedro Almodóvar"/>
    <s v="Pedro Almodóvar"/>
    <s v="Victoria Abril"/>
    <s v="Spain"/>
    <n v="0"/>
    <n v="4088140"/>
    <s v="El Deseo"/>
    <s v="101.0,"/>
  </r>
  <r>
    <x v="1489"/>
    <s v="G"/>
    <x v="10"/>
    <x v="9"/>
    <s v="November 17, 1989 (United States)"/>
    <x v="8"/>
    <x v="100"/>
    <s v="Don Bluth"/>
    <s v="Don Bluth"/>
    <s v="Dom DeLuise"/>
    <s v="Ireland"/>
    <n v="13800000"/>
    <n v="27100027"/>
    <s v="Goldcrest Films International"/>
    <s v="84.0,"/>
  </r>
  <r>
    <x v="1490"/>
    <s v="R"/>
    <x v="2"/>
    <x v="9"/>
    <s v="April 7, 1989 (United States)"/>
    <x v="27"/>
    <x v="12"/>
    <s v="Albert Pyun"/>
    <s v="Albert Pyun"/>
    <s v="Jean-Claude Van Damme"/>
    <s v="United States"/>
    <n v="500000"/>
    <n v="10166459"/>
    <s v="Cannon Entertainment"/>
    <s v="86.0,"/>
  </r>
  <r>
    <x v="1491"/>
    <s v="PG"/>
    <x v="0"/>
    <x v="9"/>
    <s v="December 22, 1989 (United States)"/>
    <x v="5"/>
    <x v="17"/>
    <s v="Steven Spielberg"/>
    <s v="Jerry Belson"/>
    <s v="Richard Dreyfuss"/>
    <s v="United States"/>
    <n v="31000000"/>
    <n v="74134790"/>
    <s v="Universal Pictures"/>
    <s v="122.0,"/>
  </r>
  <r>
    <x v="1492"/>
    <s v="R"/>
    <x v="1"/>
    <x v="9"/>
    <s v="March 17, 1989 (United States)"/>
    <x v="1"/>
    <x v="97"/>
    <s v="George P. Cosmatos"/>
    <s v="David Webb Peoples"/>
    <s v="Peter Weller"/>
    <s v="United States"/>
    <n v="25000000"/>
    <n v="15704614"/>
    <s v="Filmauro"/>
    <s v="98.0,"/>
  </r>
  <r>
    <x v="1493"/>
    <s v="PG-13"/>
    <x v="2"/>
    <x v="9"/>
    <s v="November 10, 1989 (United States)"/>
    <x v="5"/>
    <x v="38"/>
    <s v="Robert Radler"/>
    <s v="Phillip Rhee"/>
    <s v="Eric Roberts"/>
    <s v="United States"/>
    <n v="5000000"/>
    <n v="1700000"/>
    <s v="The Movie Group"/>
    <s v="97.0,"/>
  </r>
  <r>
    <x v="1494"/>
    <s v="R"/>
    <x v="4"/>
    <x v="9"/>
    <s v="April 7, 1989 (United States)"/>
    <x v="8"/>
    <x v="100"/>
    <s v="Phillip Noyce"/>
    <s v="Terry Hayes"/>
    <s v="Nicole Kidman"/>
    <s v="Australia"/>
    <n v="10400000"/>
    <n v="7825009"/>
    <s v="Kennedy Miller Productions"/>
    <s v="96.0,"/>
  </r>
  <r>
    <x v="1495"/>
    <s v="R"/>
    <x v="2"/>
    <x v="9"/>
    <s v="September 8, 1989 (United States)"/>
    <x v="16"/>
    <x v="134"/>
    <s v="Mark DiSalle"/>
    <s v="Mark DiSalle"/>
    <s v="Jean-Claude Van Damme"/>
    <s v="United States"/>
    <n v="1500000"/>
    <n v="14697005"/>
    <s v="Kings Road Entertainment"/>
    <s v="97.0,"/>
  </r>
  <r>
    <x v="1496"/>
    <s v="R"/>
    <x v="2"/>
    <x v="9"/>
    <s v="September 22, 1989 (United States)"/>
    <x v="14"/>
    <x v="92"/>
    <s v="Ridley Scott"/>
    <s v="Craig Bolotin"/>
    <s v="Michael Douglas"/>
    <s v="United States"/>
    <n v="30000000"/>
    <n v="134212055"/>
    <s v="Paramount Pictures"/>
    <s v="125.0,"/>
  </r>
  <r>
    <x v="1497"/>
    <s v="PG"/>
    <x v="1"/>
    <x v="9"/>
    <s v="March 24, 1989 (United States)"/>
    <x v="1"/>
    <x v="302"/>
    <s v="Jeff Kanew"/>
    <s v="Ava Ostern Fries"/>
    <s v="Shelley Long"/>
    <s v="United States"/>
    <n v="18000000"/>
    <n v="8508843"/>
    <s v="Weintraub Entertainment Group"/>
    <s v="105.0,"/>
  </r>
  <r>
    <x v="1498"/>
    <s v="PG"/>
    <x v="0"/>
    <x v="9"/>
    <s v="January 26, 1990 (United States)"/>
    <x v="34"/>
    <x v="441"/>
    <s v="Bruce Beresford"/>
    <s v="Alfred Uhry"/>
    <s v="Morgan Freeman"/>
    <s v="United States"/>
    <n v="7500000"/>
    <n v="145793296"/>
    <s v="The Zanuck Company"/>
    <s v="99.0,"/>
  </r>
  <r>
    <x v="1499"/>
    <s v="R"/>
    <x v="6"/>
    <x v="9"/>
    <s v="October 20, 1989 (United States)"/>
    <x v="4"/>
    <x v="87"/>
    <s v="Gus Van Sant"/>
    <s v="James Fogle"/>
    <s v="Matt Dillon"/>
    <s v="United States"/>
    <n v="2500000"/>
    <n v="4729352"/>
    <s v="Avenue Pictures"/>
    <s v="101.0,"/>
  </r>
  <r>
    <x v="1500"/>
    <s v="R"/>
    <x v="7"/>
    <x v="9"/>
    <s v="August 11, 1989 (United States)"/>
    <x v="27"/>
    <x v="82"/>
    <s v="Stephen Hopkins"/>
    <s v="Wes Craven"/>
    <s v="Robert Englund"/>
    <s v="United States"/>
    <n v="6000000"/>
    <n v="22168359"/>
    <s v="New Line Cinema"/>
    <s v="89.0,"/>
  </r>
  <r>
    <x v="1501"/>
    <s v="PG-13"/>
    <x v="3"/>
    <x v="9"/>
    <s v="March 3, 1989 (United States)"/>
    <x v="1"/>
    <x v="150"/>
    <s v="Marc Rocco"/>
    <s v="Daniel Jay Franklin"/>
    <s v="Corey Feldman"/>
    <s v="United States"/>
    <n v="0"/>
    <n v="5552441"/>
    <s v="Lightning Pictures"/>
    <s v="114.0,"/>
  </r>
  <r>
    <x v="1502"/>
    <s v="R"/>
    <x v="4"/>
    <x v="9"/>
    <s v="October 13, 1989 (United States)"/>
    <x v="27"/>
    <x v="248"/>
    <s v="Dominique Othenin-Girard"/>
    <s v="John Carpenter"/>
    <s v="Donald Pleasence"/>
    <s v="United States"/>
    <n v="5000000"/>
    <n v="11642254"/>
    <s v="Magnum Pictures Inc."/>
    <s v="96.0,"/>
  </r>
  <r>
    <x v="1503"/>
    <s v="R"/>
    <x v="2"/>
    <x v="9"/>
    <s v="January 13, 1989 (United States)"/>
    <x v="20"/>
    <x v="35"/>
    <s v="Sean S. Cunningham"/>
    <s v="Lewis Abernathy"/>
    <s v="Greg Evigan"/>
    <s v="United States"/>
    <n v="8000000"/>
    <n v="8143225"/>
    <s v="Carolco Entertainment"/>
    <s v="99.0,"/>
  </r>
  <r>
    <x v="1504"/>
    <s v="R"/>
    <x v="6"/>
    <x v="9"/>
    <s v="September 15, 1989 (United States)"/>
    <x v="8"/>
    <x v="244"/>
    <s v="Harold Becker"/>
    <s v="Richard Price"/>
    <s v="Al Pacino"/>
    <s v="United States"/>
    <n v="19000000"/>
    <n v="110879513"/>
    <s v="Universal Pictures"/>
    <s v="113.0,"/>
  </r>
  <r>
    <x v="1505"/>
    <s v="R"/>
    <x v="3"/>
    <x v="9"/>
    <s v="March 3, 1989 (United States)"/>
    <x v="10"/>
    <x v="90"/>
    <s v="Blake Edwards"/>
    <s v="Blake Edwards"/>
    <s v="John Ritter"/>
    <s v="United States"/>
    <n v="9000000"/>
    <n v="19674852"/>
    <s v="Beco Films"/>
    <s v="101.0,"/>
  </r>
  <r>
    <x v="1506"/>
    <s v="PG-13"/>
    <x v="2"/>
    <x v="9"/>
    <s v="April 28, 1989 (United States)"/>
    <x v="22"/>
    <x v="76"/>
    <s v="Rod Daniel"/>
    <s v="Steven Siegel"/>
    <s v="Jim Belushi"/>
    <s v="United States"/>
    <n v="17000000"/>
    <n v="78247647"/>
    <s v="Gordon Company"/>
    <s v="101.0,"/>
  </r>
  <r>
    <x v="1507"/>
    <s v="PG-13"/>
    <x v="0"/>
    <x v="9"/>
    <s v="March 3, 1989 (United States)"/>
    <x v="34"/>
    <x v="97"/>
    <s v="John G. Avildsen"/>
    <s v="Michael Schiffer"/>
    <s v="Morgan Freeman"/>
    <s v="United States"/>
    <n v="10000000"/>
    <n v="31906454"/>
    <s v="Norman Twain Productions"/>
    <s v="108.0,"/>
  </r>
  <r>
    <x v="1508"/>
    <s v="PG-13"/>
    <x v="2"/>
    <x v="9"/>
    <s v="November 8, 1989 (United States)"/>
    <x v="24"/>
    <x v="17"/>
    <s v="Kenneth Branagh"/>
    <s v="William Shakespeare"/>
    <s v="Kenneth Branagh"/>
    <s v="United Kingdom"/>
    <n v="9000000"/>
    <n v="10161099"/>
    <s v="Renaissance Films"/>
    <s v="137.0,"/>
  </r>
  <r>
    <x v="1509"/>
    <s v="PG"/>
    <x v="3"/>
    <x v="9"/>
    <s v="April 14, 1989 (United States)"/>
    <x v="20"/>
    <x v="26"/>
    <s v="Stan Dragoti"/>
    <s v="Seth Winston"/>
    <s v="Tony Danza"/>
    <s v="United States"/>
    <n v="0"/>
    <n v="12065892"/>
    <s v="Weintraub Entertainment Group"/>
    <s v="90.0,"/>
  </r>
  <r>
    <x v="1510"/>
    <s v="R"/>
    <x v="1"/>
    <x v="9"/>
    <s v="July 28, 1989 (United States)"/>
    <x v="26"/>
    <x v="251"/>
    <s v="Rob Hedden"/>
    <s v="Rob Hedden"/>
    <s v="Jensen Daggett"/>
    <s v="Canada"/>
    <n v="5000000"/>
    <n v="14343976"/>
    <s v="Paramount Pictures"/>
    <s v="100.0,"/>
  </r>
  <r>
    <x v="1511"/>
    <s v="PG-13"/>
    <x v="3"/>
    <x v="9"/>
    <s v="April 28, 1989 (United States)"/>
    <x v="10"/>
    <x v="197"/>
    <s v="Dorian Walker"/>
    <s v="Robin Menken"/>
    <s v="Robyn Lively"/>
    <s v="United States"/>
    <n v="0"/>
    <n v="27843"/>
    <s v="Trans World Entertainment (TWE)"/>
    <s v="90.0,"/>
  </r>
  <r>
    <x v="1512"/>
    <s v="R"/>
    <x v="0"/>
    <x v="9"/>
    <s v="November 17, 1989 (United States)"/>
    <x v="9"/>
    <x v="38"/>
    <s v="Milos Forman"/>
    <s v="Choderlos de Laclos"/>
    <s v="Colin Firth"/>
    <s v="France"/>
    <n v="33000000"/>
    <n v="1132112"/>
    <s v="Renn Productions"/>
    <s v="137.0,"/>
  </r>
  <r>
    <x v="1513"/>
    <s v="R"/>
    <x v="0"/>
    <x v="9"/>
    <s v="April 28, 1989 (United States)"/>
    <x v="16"/>
    <x v="67"/>
    <s v="Michael Caton-Jones"/>
    <s v="Michael Thomas"/>
    <s v="John Hurt"/>
    <s v="United Kingdom"/>
    <n v="7000000"/>
    <n v="8800000"/>
    <s v="British Screen Productions"/>
    <s v="106.0,"/>
  </r>
  <r>
    <x v="1514"/>
    <s v="R"/>
    <x v="3"/>
    <x v="9"/>
    <s v="October 13, 1989 (United States)"/>
    <x v="15"/>
    <x v="22"/>
    <s v="Steve Kloves"/>
    <s v="Steve Kloves"/>
    <s v="Jeff Bridges"/>
    <s v="United States"/>
    <n v="13000000"/>
    <n v="18428904"/>
    <s v="Gladden Entertainment"/>
    <s v="114.0,"/>
  </r>
  <r>
    <x v="1515"/>
    <s v="R"/>
    <x v="3"/>
    <x v="9"/>
    <s v="October 27, 1989 (United States)"/>
    <x v="30"/>
    <x v="30"/>
    <s v="Wes Craven"/>
    <s v="Wes Craven"/>
    <s v="Michael Murphy"/>
    <s v="United States"/>
    <n v="5000000"/>
    <n v="16554699"/>
    <s v="Alive Films"/>
    <s v="109.0,"/>
  </r>
  <r>
    <x v="1516"/>
    <s v="R"/>
    <x v="2"/>
    <x v="9"/>
    <s v="October 20, 1989 (United States)"/>
    <x v="1"/>
    <x v="198"/>
    <s v="John Irvin"/>
    <s v="Michael Jenning"/>
    <s v="Patrick Swayze"/>
    <s v="United States"/>
    <n v="12000000"/>
    <n v="15942628"/>
    <s v="Lorimar Film Entertainment"/>
    <s v="108.0,"/>
  </r>
  <r>
    <x v="1517"/>
    <s v="R"/>
    <x v="0"/>
    <x v="9"/>
    <s v="February 10, 1989 (United States)"/>
    <x v="27"/>
    <x v="22"/>
    <s v="Chris Walas"/>
    <s v="Mick Garris"/>
    <s v="Eric Stoltz"/>
    <s v="United States"/>
    <n v="0"/>
    <n v="38903179"/>
    <s v="Brooksfilms"/>
    <s v="105.0,"/>
  </r>
  <r>
    <x v="1518"/>
    <s v="PG-13"/>
    <x v="3"/>
    <x v="9"/>
    <s v="December 8, 1989 (United States)"/>
    <x v="41"/>
    <x v="27"/>
    <s v="Susan Seidelman"/>
    <s v="Fay Weldon"/>
    <s v="Meryl Streep"/>
    <s v="United States"/>
    <n v="0"/>
    <n v="15351421"/>
    <s v="Orion Pictures"/>
    <s v="99.0,"/>
  </r>
  <r>
    <x v="1519"/>
    <s v="R"/>
    <x v="3"/>
    <x v="9"/>
    <s v="November 17, 1989 (United States)"/>
    <x v="37"/>
    <x v="19"/>
    <s v="Jim Jarmusch"/>
    <s v="Jim Jarmusch"/>
    <s v="Masatoshi Nagase"/>
    <s v="Japan"/>
    <n v="2800000"/>
    <n v="1544973"/>
    <s v="JVC Entertainment Networks"/>
    <s v="110.0,"/>
  </r>
  <r>
    <x v="1520"/>
    <s v="R"/>
    <x v="5"/>
    <x v="9"/>
    <s v="December 13, 1989 (United States)"/>
    <x v="22"/>
    <x v="112"/>
    <s v="Ron Shelton"/>
    <s v="Blaze Starr"/>
    <s v="Paul Newman"/>
    <s v="United States"/>
    <n v="22000000"/>
    <n v="19131246"/>
    <s v="Touchstone Pictures"/>
    <s v="120.0,"/>
  </r>
  <r>
    <x v="1521"/>
    <s v="R"/>
    <x v="2"/>
    <x v="9"/>
    <s v="May 26, 1989 (United States)"/>
    <x v="19"/>
    <x v="53"/>
    <s v="Ken Russell"/>
    <s v="Ken Russell"/>
    <s v="Sammi Davis"/>
    <s v="United Kingdom"/>
    <n v="11987578"/>
    <n v="444055"/>
    <s v="Vestron Pictures"/>
    <s v="113.0,"/>
  </r>
  <r>
    <x v="1522"/>
    <s v="PG-13"/>
    <x v="2"/>
    <x v="9"/>
    <s v="January 13, 1989 (United States)"/>
    <x v="21"/>
    <x v="205"/>
    <s v="Graeme Clifford"/>
    <s v="Michael Tolkin"/>
    <s v="Christian Slater"/>
    <s v="United States"/>
    <n v="10000000"/>
    <n v="2777280"/>
    <s v="David Foster Productions"/>
    <s v="105.0,"/>
  </r>
  <r>
    <x v="1523"/>
    <s v="PG"/>
    <x v="3"/>
    <x v="9"/>
    <s v="March 17, 1989 (United States)"/>
    <x v="10"/>
    <x v="20"/>
    <s v="Michael Ritchie"/>
    <s v="Gregory McDonald"/>
    <s v="Chevy Chase"/>
    <s v="United States"/>
    <n v="8000000"/>
    <n v="39450960"/>
    <s v="Universal Pictures"/>
    <s v="95.0,"/>
  </r>
  <r>
    <x v="1524"/>
    <s v="R"/>
    <x v="5"/>
    <x v="9"/>
    <s v="November 10, 1989 (United States)"/>
    <x v="41"/>
    <x v="300"/>
    <s v="Philippe Mora"/>
    <s v="Whitley Strieber"/>
    <s v="Christopher Walken"/>
    <s v="United States"/>
    <n v="5000000"/>
    <n v="1919653"/>
    <s v="Allied Vision"/>
    <s v="107.0,"/>
  </r>
  <r>
    <x v="1525"/>
    <s v="PG-13"/>
    <x v="3"/>
    <x v="9"/>
    <s v="September 22, 1989 (United States)"/>
    <x v="19"/>
    <x v="38"/>
    <s v="Terry Jones"/>
    <s v="Terry Jones"/>
    <s v="Tim Robbins"/>
    <s v="United Kingdom"/>
    <n v="0"/>
    <n v="1932642"/>
    <s v="KB Erik the Viking"/>
    <s v="107.0,"/>
  </r>
  <r>
    <x v="1526"/>
    <s v="PG-13"/>
    <x v="3"/>
    <x v="9"/>
    <s v="November 3, 1989 (United States)"/>
    <x v="6"/>
    <x v="96"/>
    <s v="Woody Allen"/>
    <s v="Woody Allen"/>
    <s v="Martin Landau"/>
    <s v="United States"/>
    <n v="19000000"/>
    <n v="18254702"/>
    <s v="Jack Rollins &amp; Charles H. Joffe Productions"/>
    <s v="104.0,"/>
  </r>
  <r>
    <x v="1527"/>
    <s v="R"/>
    <x v="2"/>
    <x v="9"/>
    <s v="October 6, 1989 (United States)"/>
    <x v="16"/>
    <x v="351"/>
    <s v="Peter Yates"/>
    <s v="Larry Brothers"/>
    <s v="Tom Selleck"/>
    <s v="United States"/>
    <n v="0"/>
    <n v="20047604"/>
    <s v="Interscope Communications"/>
    <s v="113.0,"/>
  </r>
  <r>
    <x v="1528"/>
    <s v="PG-13"/>
    <x v="3"/>
    <x v="9"/>
    <s v="August 18, 1989 (United States)"/>
    <x v="8"/>
    <x v="50"/>
    <s v="Joe Pytka"/>
    <s v="Jay Cronley"/>
    <s v="Richard Dreyfuss"/>
    <s v="United States"/>
    <n v="18000000"/>
    <n v="4973285"/>
    <s v="Alleged Productions"/>
    <s v="90.0,"/>
  </r>
  <r>
    <x v="1529"/>
    <s v="PG-13"/>
    <x v="3"/>
    <x v="9"/>
    <s v="April 28, 1989 (United States)"/>
    <x v="10"/>
    <x v="103"/>
    <s v="Joan Micklin Silver"/>
    <s v="Robin Schiff"/>
    <s v="Patrick Dempsey"/>
    <s v="United States"/>
    <n v="0"/>
    <n v="3960327"/>
    <s v="Crescent Film Enterprises"/>
    <s v="98.0,"/>
  </r>
  <r>
    <x v="1530"/>
    <s v="R"/>
    <x v="2"/>
    <x v="9"/>
    <s v="October 27, 1989 (United States)"/>
    <x v="21"/>
    <x v="196"/>
    <s v="John Dahl"/>
    <s v="John Dahl"/>
    <s v="Val Kilmer"/>
    <s v="United States"/>
    <n v="4000000"/>
    <n v="283694"/>
    <s v="Incorporated Television Company (ITC)"/>
    <s v="94.0,"/>
  </r>
  <r>
    <x v="1531"/>
    <s v="PG"/>
    <x v="3"/>
    <x v="9"/>
    <s v="April 13, 1990 (United States)"/>
    <x v="15"/>
    <x v="29"/>
    <s v="Jamie Uys"/>
    <s v="Jamie Uys"/>
    <s v="N!xau"/>
    <s v="South Africa"/>
    <n v="0"/>
    <n v="6291444"/>
    <s v="Elrina Investment"/>
    <s v="98.0,"/>
  </r>
  <r>
    <x v="1532"/>
    <s v="PG-13"/>
    <x v="0"/>
    <x v="9"/>
    <s v="August 25, 1989 (United States)"/>
    <x v="1"/>
    <x v="159"/>
    <s v="Michael Anderson"/>
    <s v="John Varley"/>
    <s v="Kris Kristofferson"/>
    <s v="United States"/>
    <n v="0"/>
    <n v="5777099"/>
    <s v="First Millenium Partnership"/>
    <s v="108.0,"/>
  </r>
  <r>
    <x v="1533"/>
    <s v="PG"/>
    <x v="3"/>
    <x v="9"/>
    <s v="March 10, 1989 (United States)"/>
    <x v="16"/>
    <x v="35"/>
    <s v="Emile Ardolino"/>
    <s v="Perry Howze"/>
    <s v="Cybill Shepherd"/>
    <s v="United States"/>
    <n v="16000000"/>
    <n v="16278590"/>
    <s v="TriStar Pictures"/>
    <s v="108.0,"/>
  </r>
  <r>
    <x v="1534"/>
    <s v="PG-13"/>
    <x v="3"/>
    <x v="9"/>
    <s v="April 7, 1989 (United States)"/>
    <x v="16"/>
    <x v="38"/>
    <s v="Howard Zieff"/>
    <s v="Jon Connolly"/>
    <s v="Michael Keaton"/>
    <s v="United States"/>
    <n v="15000000"/>
    <n v="28890240"/>
    <s v="Universal Pictures"/>
    <s v="113.0,"/>
  </r>
  <r>
    <x v="1535"/>
    <s v="R"/>
    <x v="0"/>
    <x v="9"/>
    <s v="May 4, 1990 (United States)"/>
    <x v="8"/>
    <x v="300"/>
    <s v="Uli Edel"/>
    <s v="Hubert Selby Jr."/>
    <s v="Jennifer Jason Leigh"/>
    <s v="United Kingdom"/>
    <n v="0"/>
    <n v="1730005"/>
    <s v="Allied Filmmakers"/>
    <s v="102.0,"/>
  </r>
  <r>
    <x v="1536"/>
    <s v="G"/>
    <x v="10"/>
    <x v="9"/>
    <s v="August 21, 1992 (United States)"/>
    <x v="12"/>
    <x v="256"/>
    <s v="Masami Hata"/>
    <s v="Chris Columbus"/>
    <s v="Gabriel Damon"/>
    <s v="Japan"/>
    <n v="35000000"/>
    <n v="1368000"/>
    <s v="TMS Entertainment"/>
    <s v="85.0,"/>
  </r>
  <r>
    <x v="1537"/>
    <s v="R"/>
    <x v="2"/>
    <x v="9"/>
    <s v="February 3, 1989 (United States)"/>
    <x v="30"/>
    <x v="46"/>
    <s v="J. Lee Thompson"/>
    <s v="Harold Nebenzal"/>
    <s v="Charles Bronson"/>
    <s v="United States"/>
    <n v="5000000"/>
    <n v="3416846"/>
    <s v="Golan-Globus Productions"/>
    <s v="97.0,"/>
  </r>
  <r>
    <x v="1538"/>
    <s v="PG-13"/>
    <x v="5"/>
    <x v="9"/>
    <s v="June 30, 1989 (United States)"/>
    <x v="19"/>
    <x v="29"/>
    <s v="Jim McBride"/>
    <s v="Myra Lewis"/>
    <s v="Dennis Quaid"/>
    <s v="United States"/>
    <n v="0"/>
    <n v="13741060"/>
    <s v="Orion Pictures"/>
    <s v="108.0,"/>
  </r>
  <r>
    <x v="1539"/>
    <s v="PG"/>
    <x v="3"/>
    <x v="9"/>
    <s v="March 10, 1989 (United States)"/>
    <x v="5"/>
    <x v="27"/>
    <s v="Woody Allen"/>
    <s v="Richard Price"/>
    <s v="Woody Allen"/>
    <s v="United States"/>
    <n v="15000000"/>
    <n v="10763469"/>
    <s v="Touchstone Pictures"/>
    <s v="124.0,"/>
  </r>
  <r>
    <x v="1540"/>
    <s v="PG-13"/>
    <x v="3"/>
    <x v="9"/>
    <s v="February 10, 1989 (United States)"/>
    <x v="21"/>
    <x v="34"/>
    <s v="Joel Schumacher"/>
    <s v="Jean-Charles Tacchella"/>
    <s v="Ted Danson"/>
    <s v="United States"/>
    <n v="13000000"/>
    <n v="22026369"/>
    <s v="Paramount Pictures"/>
    <s v="113.0,"/>
  </r>
  <r>
    <x v="1541"/>
    <s v="R"/>
    <x v="2"/>
    <x v="9"/>
    <s v="March 16, 1990 (United States)"/>
    <x v="5"/>
    <x v="29"/>
    <s v="Phillip Noyce"/>
    <s v="Ryôzô Kasahara"/>
    <s v="Rutger Hauer"/>
    <s v="United States"/>
    <n v="10000000"/>
    <n v="2692037"/>
    <s v="TriStar Pictures"/>
    <s v="86.0,"/>
  </r>
  <r>
    <x v="1542"/>
    <s v="PG-13"/>
    <x v="2"/>
    <x v="9"/>
    <s v="May 12, 1989 (United States)"/>
    <x v="32"/>
    <x v="109"/>
    <s v="Jim Wynorski"/>
    <s v="Neil Cuthbert"/>
    <s v="Dick Durock"/>
    <s v="United States"/>
    <n v="4000000"/>
    <n v="192816"/>
    <s v="Lightyear Entertainment"/>
    <s v="88.0,"/>
  </r>
  <r>
    <x v="1543"/>
    <s v="R"/>
    <x v="2"/>
    <x v="9"/>
    <s v="January 13, 1989 (United States)"/>
    <x v="41"/>
    <x v="45"/>
    <s v="Pat O'Connor"/>
    <s v="John Patrick Shanley"/>
    <s v="Kevin Kline"/>
    <s v="United States"/>
    <n v="0"/>
    <n v="4611062"/>
    <s v="Metro-Goldwyn-Mayer (MGM)"/>
    <s v="97.0,"/>
  </r>
  <r>
    <x v="1544"/>
    <s v="PG-13"/>
    <x v="3"/>
    <x v="9"/>
    <s v="December 15, 1989 (United States)"/>
    <x v="10"/>
    <x v="22"/>
    <s v="Neil Jordan"/>
    <s v="David Mamet"/>
    <s v="Robert De Niro"/>
    <s v="United States"/>
    <n v="20000000"/>
    <n v="10555348"/>
    <s v="Paramount Pictures"/>
    <s v="106.0,"/>
  </r>
  <r>
    <x v="1545"/>
    <s v="R"/>
    <x v="6"/>
    <x v="9"/>
    <s v="September 29, 1989 (United States)"/>
    <x v="10"/>
    <x v="299"/>
    <s v="Walter Hill"/>
    <s v="John Godey"/>
    <s v="Mickey Rourke"/>
    <s v="United States"/>
    <n v="20000000"/>
    <n v="7237794"/>
    <s v="Carolco Pictures"/>
    <s v="94.0,"/>
  </r>
  <r>
    <x v="1546"/>
    <s v="PG-13"/>
    <x v="3"/>
    <x v="9"/>
    <s v="February 3, 1989 (United States)"/>
    <x v="23"/>
    <x v="30"/>
    <s v="Paul Flaherty"/>
    <s v="Robert Conte"/>
    <s v="John Candy"/>
    <s v="United States"/>
    <n v="0"/>
    <n v="10982364"/>
    <s v="TriStar Pictures"/>
    <s v="94.0,"/>
  </r>
  <r>
    <x v="1547"/>
    <s v="R"/>
    <x v="2"/>
    <x v="9"/>
    <s v="February 17, 1989 (United States)"/>
    <x v="22"/>
    <x v="49"/>
    <s v="Carl Schenkel"/>
    <s v="Albert Z. Carr"/>
    <s v="Denzel Washington"/>
    <s v="United States"/>
    <n v="0"/>
    <n v="4557214"/>
    <s v="A&amp;M Films"/>
    <s v="98.0,"/>
  </r>
  <r>
    <x v="1548"/>
    <s v="PG-13"/>
    <x v="5"/>
    <x v="9"/>
    <s v="October 20, 1989 (United States)"/>
    <x v="16"/>
    <x v="200"/>
    <s v="Roland Joffé"/>
    <s v="Bruce Robinson"/>
    <s v="Paul Newman"/>
    <s v="United States"/>
    <n v="30000000"/>
    <n v="3563162"/>
    <s v="Paramount Pictures"/>
    <s v="127.0,"/>
  </r>
  <r>
    <x v="1549"/>
    <s v="PG"/>
    <x v="3"/>
    <x v="9"/>
    <s v="March 10, 1989 (United States)"/>
    <x v="44"/>
    <x v="17"/>
    <s v="Peter Bonerz"/>
    <s v="Neal Israel"/>
    <s v="Bubba Smith"/>
    <s v="United States"/>
    <n v="12000000"/>
    <n v="11567217"/>
    <s v="Warner Bros."/>
    <s v="84.0,"/>
  </r>
  <r>
    <x v="1550"/>
    <s v="PG"/>
    <x v="3"/>
    <x v="9"/>
    <s v="February 3, 1989 (United States)"/>
    <x v="1"/>
    <x v="194"/>
    <s v="Bruce Beresford"/>
    <s v="Charlie Peters"/>
    <s v="Tom Selleck"/>
    <s v="United States"/>
    <n v="0"/>
    <n v="18699037"/>
    <s v="Warner Bros."/>
    <s v="94.0,"/>
  </r>
  <r>
    <x v="1551"/>
    <s v="R"/>
    <x v="2"/>
    <x v="9"/>
    <s v="February 23, 1990 (United States)"/>
    <x v="16"/>
    <x v="150"/>
    <s v="David Webb Peoples"/>
    <s v="David Webb Peoples"/>
    <s v="Rutger Hauer"/>
    <s v="Australia"/>
    <n v="0"/>
    <n v="882290"/>
    <s v="Kings Road Entertainment"/>
    <s v="90.0,"/>
  </r>
  <r>
    <x v="1552"/>
    <s v="PG-13"/>
    <x v="2"/>
    <x v="9"/>
    <s v="May 26, 1989 (United States)"/>
    <x v="20"/>
    <x v="35"/>
    <s v="Buddy Van Horn"/>
    <s v="John Eskow"/>
    <s v="Clint Eastwood"/>
    <s v="United States"/>
    <n v="19000000"/>
    <n v="12143484"/>
    <s v="Malpaso Productions"/>
    <s v="122.0,"/>
  </r>
  <r>
    <x v="1553"/>
    <s v="PG-13"/>
    <x v="2"/>
    <x v="9"/>
    <s v="January 27, 1989 (United States)"/>
    <x v="19"/>
    <x v="35"/>
    <s v="Francis Veber"/>
    <s v="Francis Veber"/>
    <s v="Nick Nolte"/>
    <s v="United States"/>
    <n v="15000000"/>
    <n v="40586886"/>
    <s v="Touchstone Pictures"/>
    <s v="96.0,"/>
  </r>
  <r>
    <x v="1554"/>
    <s v="PG"/>
    <x v="2"/>
    <x v="9"/>
    <s v="November 21, 1990 (United States)"/>
    <x v="20"/>
    <x v="199"/>
    <s v="Stuart Gordon"/>
    <s v="Stuart Gordon"/>
    <s v="Gary Graham"/>
    <s v="United States"/>
    <n v="10000000"/>
    <n v="1272977"/>
    <s v="Empire Pictures"/>
    <s v="85.0,"/>
  </r>
  <r>
    <x v="1555"/>
    <s v="PG-13"/>
    <x v="2"/>
    <x v="9"/>
    <s v="June 2, 1989 (United States)"/>
    <x v="44"/>
    <x v="199"/>
    <s v="Thomas J. Wright"/>
    <s v="Dennis Hackin"/>
    <s v="Hulk Hogan"/>
    <s v="United States"/>
    <n v="8000000"/>
    <n v="16093651"/>
    <s v="New Line Cinema"/>
    <s v="93.0,"/>
  </r>
  <r>
    <x v="1556"/>
    <s v="R"/>
    <x v="6"/>
    <x v="9"/>
    <s v="December 15, 1989 (United States)"/>
    <x v="46"/>
    <x v="23"/>
    <s v="Sidney Lumet"/>
    <s v="Vincent Patrick"/>
    <s v="Sean Connery"/>
    <s v="United States"/>
    <n v="0"/>
    <n v="12195695"/>
    <s v="TriStar Pictures"/>
    <s v="110.0,"/>
  </r>
  <r>
    <x v="1557"/>
    <s v="PG-13"/>
    <x v="3"/>
    <x v="9"/>
    <s v="February 3, 1989 (United States)"/>
    <x v="36"/>
    <x v="57"/>
    <s v="Larry Cohen"/>
    <s v="Larry Cohen"/>
    <s v="Bette Davis"/>
    <s v="United States"/>
    <n v="2500000"/>
    <m/>
    <s v="Larco Productions"/>
    <s v="90.0,"/>
  </r>
  <r>
    <x v="1558"/>
    <s v="R"/>
    <x v="5"/>
    <x v="9"/>
    <s v="April 20, 1990 (United States)"/>
    <x v="21"/>
    <x v="51"/>
    <s v="Mick Jackson"/>
    <s v="James Cresson"/>
    <s v="Gary Oldman"/>
    <s v="United States"/>
    <n v="0"/>
    <n v="259486"/>
    <s v="Hemdale"/>
    <s v="98.0,"/>
  </r>
  <r>
    <x v="1559"/>
    <s v="R"/>
    <x v="4"/>
    <x v="9"/>
    <s v="November 3, 1989 (United States)"/>
    <x v="46"/>
    <x v="44"/>
    <s v="Jeff Burr"/>
    <s v="Carolyn Lefcourt"/>
    <s v="Terry O'Quinn"/>
    <s v="United Kingdom"/>
    <n v="1500000"/>
    <n v="1519796"/>
    <s v="Incorporated Television Company (ITC)"/>
    <s v="93.0,"/>
  </r>
  <r>
    <x v="1560"/>
    <s v="PG-13"/>
    <x v="0"/>
    <x v="9"/>
    <s v="August 18, 1989 (United States)"/>
    <x v="19"/>
    <x v="54"/>
    <s v="Jean-Claude Lord"/>
    <s v="P.F. Kluge"/>
    <s v="Michael Paré"/>
    <s v="Canada"/>
    <n v="0"/>
    <n v="536508"/>
    <s v="Scotti Brothers Pictures (I)"/>
    <s v="104.0,"/>
  </r>
  <r>
    <x v="1561"/>
    <s v="PG-13"/>
    <x v="3"/>
    <x v="9"/>
    <s v="December 15, 1989 (Brazil)"/>
    <x v="19"/>
    <x v="67"/>
    <s v="Christopher Guest"/>
    <s v="Michael Varhol"/>
    <s v="Kevin Bacon"/>
    <s v="United States"/>
    <n v="5000000"/>
    <n v="117463"/>
    <s v="Aspen Film Society"/>
    <s v="100.0,"/>
  </r>
  <r>
    <x v="1562"/>
    <s v="R"/>
    <x v="3"/>
    <x v="9"/>
    <s v="January 27, 1989 (United States)"/>
    <x v="10"/>
    <x v="261"/>
    <s v="Bob Balaban"/>
    <s v="Christopher Hawthorne"/>
    <s v="Randy Quaid"/>
    <s v="Canada"/>
    <n v="3000000"/>
    <n v="870532"/>
    <s v="Great American Films Limited Partnership"/>
    <s v="81.0,"/>
  </r>
  <r>
    <x v="1563"/>
    <s v="R"/>
    <x v="0"/>
    <x v="9"/>
    <s v="March 10, 1989 (United States)"/>
    <x v="21"/>
    <x v="106"/>
    <s v="David Hugh Jones"/>
    <s v="Stephen Metcalfe"/>
    <s v="Robert De Niro"/>
    <s v="United States"/>
    <n v="0"/>
    <n v="2049769"/>
    <s v="Kings Road Entertainment"/>
    <s v="102.0,"/>
  </r>
  <r>
    <x v="1564"/>
    <s v="PG"/>
    <x v="3"/>
    <x v="9"/>
    <s v="November 10, 1989 (United States)"/>
    <x v="21"/>
    <x v="203"/>
    <s v="Gary David Goldberg"/>
    <s v="William Wharton"/>
    <s v="Jack Lemmon"/>
    <s v="United States"/>
    <n v="19000000"/>
    <n v="27503037"/>
    <s v="Amblin Entertainment"/>
    <s v="117.0,"/>
  </r>
  <r>
    <x v="1565"/>
    <s v="PG"/>
    <x v="2"/>
    <x v="9"/>
    <s v="April 21, 1989 (United States)"/>
    <x v="54"/>
    <x v="195"/>
    <s v="Jim Drake"/>
    <s v="Michael Short"/>
    <s v="Peter Boyle"/>
    <s v="Canada"/>
    <n v="18000000"/>
    <n v="3077361"/>
    <s v="Canadian International Studios VIII"/>
    <s v="94.0,"/>
  </r>
  <r>
    <x v="1566"/>
    <s v="R"/>
    <x v="3"/>
    <x v="9"/>
    <s v="March 29, 1990 (West Germany)"/>
    <x v="15"/>
    <x v="37"/>
    <s v="Bruce Robinson"/>
    <s v="Bruce Robinson"/>
    <s v="Richard E. Grant"/>
    <s v="United Kingdom"/>
    <n v="0"/>
    <n v="418053"/>
    <s v="HandMade Films"/>
    <s v="90.0,"/>
  </r>
  <r>
    <x v="1567"/>
    <s v="PG-13"/>
    <x v="0"/>
    <x v="9"/>
    <s v="October 20, 1989 (Argentina)"/>
    <x v="22"/>
    <x v="118"/>
    <s v="Gary Sherman"/>
    <s v="Gary Sherman"/>
    <s v="Staci Keanan"/>
    <s v="United States"/>
    <n v="0"/>
    <n v="4347648"/>
    <s v="Gary Sherman Productions"/>
    <s v="95.0,"/>
  </r>
  <r>
    <x v="1568"/>
    <s v="R"/>
    <x v="3"/>
    <x v="9"/>
    <s v="March 3, 1989 (United States)"/>
    <x v="30"/>
    <x v="442"/>
    <s v="Malcolm Mowbray"/>
    <s v="Leonard Glasser"/>
    <s v="John Lithgow"/>
    <s v="United States"/>
    <n v="0"/>
    <n v="294266"/>
    <s v="Braunstein and Hamady Productions"/>
    <s v="92.0,"/>
  </r>
  <r>
    <x v="1569"/>
    <s v="R"/>
    <x v="0"/>
    <x v="9"/>
    <s v="May 1, 1990 (Portugal)"/>
    <x v="37"/>
    <x v="201"/>
    <s v="Norman René"/>
    <s v="Craig Lucas"/>
    <s v="Stephen Caffrey"/>
    <s v="United States"/>
    <n v="3000000"/>
    <n v="4609953"/>
    <s v="American Playhouse"/>
    <s v="96.0,"/>
  </r>
  <r>
    <x v="1570"/>
    <s v="G"/>
    <x v="10"/>
    <x v="9"/>
    <s v="May 28, 1993 (United States)"/>
    <x v="41"/>
    <x v="155"/>
    <s v="John Howley"/>
    <s v="Martha Moran"/>
    <s v="Edward Asner"/>
    <s v="United States"/>
    <n v="0"/>
    <n v="3299382"/>
    <s v="Filmation Associates"/>
    <s v="75.0,"/>
  </r>
  <r>
    <x v="1571"/>
    <s v="PG"/>
    <x v="0"/>
    <x v="9"/>
    <s v="August 25, 1989 (United States)"/>
    <x v="33"/>
    <x v="443"/>
    <s v="Martin Davidson"/>
    <s v="Anne Rivers Siddons"/>
    <s v="Ally Sheedy"/>
    <s v="United States"/>
    <n v="8000000"/>
    <n v="1097333"/>
    <m/>
    <s v="95.0,"/>
  </r>
  <r>
    <x v="1572"/>
    <s v="PG-13"/>
    <x v="3"/>
    <x v="9"/>
    <s v="February 10, 1989 (United States)"/>
    <x v="16"/>
    <x v="56"/>
    <s v="Nick Castle"/>
    <s v="Nick Castle"/>
    <s v="Gregory Hines"/>
    <s v="United States"/>
    <n v="0"/>
    <n v="9114702"/>
    <s v="Beco Films"/>
    <s v="111.0,"/>
  </r>
  <r>
    <x v="1573"/>
    <s v="R"/>
    <x v="0"/>
    <x v="9"/>
    <s v="September 20, 1989 (United States)"/>
    <x v="9"/>
    <x v="50"/>
    <s v="Euzhan Palcy"/>
    <s v="André P. Brink"/>
    <s v="Donald Sutherland"/>
    <s v="United States"/>
    <n v="9000000"/>
    <n v="3766879"/>
    <s v="Davros Films"/>
    <s v="106.0,"/>
  </r>
  <r>
    <x v="1574"/>
    <s v="R"/>
    <x v="0"/>
    <x v="9"/>
    <s v="November 3, 1989 (United States)"/>
    <x v="30"/>
    <x v="161"/>
    <s v="Dwight H. Little"/>
    <s v="Gaston Leroux"/>
    <s v="Robert Englund"/>
    <s v="United States"/>
    <n v="0"/>
    <n v="3953745"/>
    <s v="21st Century Film Corporation"/>
    <s v="93.0,"/>
  </r>
  <r>
    <x v="1575"/>
    <s v="PG-13"/>
    <x v="3"/>
    <x v="9"/>
    <s v="January 13, 1989 (United States)"/>
    <x v="25"/>
    <x v="157"/>
    <s v="Dave Thomas"/>
    <s v="Steven Greene"/>
    <s v="John Travolta"/>
    <s v="Canada"/>
    <n v="0"/>
    <n v="169203"/>
    <s v="Paramount Pictures"/>
    <s v="94.0,"/>
  </r>
  <r>
    <x v="1576"/>
    <s v="R"/>
    <x v="5"/>
    <x v="9"/>
    <s v="December 23, 1989 (South Korea)"/>
    <x v="8"/>
    <x v="157"/>
    <s v="Robert M. Young"/>
    <s v="Shimon Arama"/>
    <s v="Willem Dafoe"/>
    <s v="United States"/>
    <n v="0"/>
    <n v="408839"/>
    <s v="Nova International Films"/>
    <s v="120.0,"/>
  </r>
  <r>
    <x v="1577"/>
    <s v="R"/>
    <x v="3"/>
    <x v="9"/>
    <s v="November 8, 1990 (Australia)"/>
    <x v="4"/>
    <x v="258"/>
    <s v="Hal Hartley"/>
    <s v="Hal Hartley"/>
    <s v="Adrienne Shelly"/>
    <s v="United States"/>
    <n v="75000"/>
    <m/>
    <s v="Action Features"/>
    <s v="90.0,"/>
  </r>
  <r>
    <x v="1578"/>
    <s v="R"/>
    <x v="6"/>
    <x v="9"/>
    <s v="February 17, 1989 (United States)"/>
    <x v="17"/>
    <x v="43"/>
    <s v="Joseph Ruben"/>
    <s v="Wesley Strick"/>
    <s v="James Woods"/>
    <s v="United States"/>
    <n v="0"/>
    <n v="8742750"/>
    <s v="Columbia Pictures"/>
    <s v="108.0,"/>
  </r>
  <r>
    <x v="1579"/>
    <s v="R"/>
    <x v="4"/>
    <x v="9"/>
    <s v="April 28, 1989 (United States)"/>
    <x v="18"/>
    <x v="112"/>
    <s v="James Isaac"/>
    <s v="Allyn Warner"/>
    <s v="Lance Henriksen"/>
    <s v="United States"/>
    <n v="3000000"/>
    <n v="1738897"/>
    <s v="Sean S. Cunningham Films"/>
    <s v="95.0,"/>
  </r>
  <r>
    <x v="1580"/>
    <s v="R"/>
    <x v="3"/>
    <x v="9"/>
    <s v="September 21, 1990 (United States)"/>
    <x v="19"/>
    <x v="43"/>
    <s v="Mel Smith"/>
    <s v="Richard Curtis"/>
    <s v="Jeff Goldblum"/>
    <s v="United Kingdom"/>
    <n v="0"/>
    <n v="510712"/>
    <s v="London Weekend Television (LWT)"/>
    <s v="92.0,"/>
  </r>
  <r>
    <x v="1581"/>
    <s v="R"/>
    <x v="2"/>
    <x v="9"/>
    <s v="February 24, 1989 (United States)"/>
    <x v="27"/>
    <x v="350"/>
    <s v="Michael Herz"/>
    <s v="Lloyd Kaufman"/>
    <s v="Ron Fazio"/>
    <s v="United States"/>
    <n v="2300000"/>
    <n v="792966"/>
    <s v="Lorimar Film Entertainment"/>
    <s v="102.0,"/>
  </r>
  <r>
    <x v="1582"/>
    <s v="R"/>
    <x v="2"/>
    <x v="9"/>
    <s v="March 24, 1989 (United States)"/>
    <x v="10"/>
    <x v="154"/>
    <s v="John Frankenheimer"/>
    <s v="Robert Foster"/>
    <s v="Don Johnson"/>
    <s v="United States"/>
    <n v="14500000"/>
    <n v="8125592"/>
    <s v="Lorimar Film Entertainment"/>
    <s v="102.0,"/>
  </r>
  <r>
    <x v="1583"/>
    <s v="PG-13"/>
    <x v="6"/>
    <x v="9"/>
    <s v="January 19, 1990 (United States)"/>
    <x v="34"/>
    <x v="200"/>
    <s v="Costa-Gavras"/>
    <s v="Joe Eszterhas"/>
    <s v="Jessica Lange"/>
    <s v="United States"/>
    <n v="0"/>
    <n v="6263883"/>
    <s v="Carolco Pictures"/>
    <s v="124.0,"/>
  </r>
  <r>
    <x v="1584"/>
    <s v="PG-13"/>
    <x v="0"/>
    <x v="9"/>
    <s v="October 20, 1989 (United States)"/>
    <x v="10"/>
    <x v="112"/>
    <s v="Thom Eberhardt"/>
    <s v="Mark Spragg"/>
    <s v="Matthew Modine"/>
    <s v="United States"/>
    <n v="8500000"/>
    <n v="11604598"/>
    <s v="Hill/Rosenman"/>
    <s v="109.0,"/>
  </r>
  <r>
    <x v="1585"/>
    <s v="Not Rated"/>
    <x v="2"/>
    <x v="9"/>
    <s v="July 16, 1999 (United States)"/>
    <x v="13"/>
    <x v="35"/>
    <s v="Takeshi Kitano"/>
    <s v="Hisashi Nozawa"/>
    <s v="Takeshi Kitano"/>
    <s v="Japan"/>
    <n v="0"/>
    <m/>
    <s v="Bandai Media Department"/>
    <s v="103.0,"/>
  </r>
  <r>
    <x v="1586"/>
    <s v="R"/>
    <x v="2"/>
    <x v="9"/>
    <s v="June 2, 1989 (United States)"/>
    <x v="20"/>
    <x v="193"/>
    <s v="Jack Sholder"/>
    <s v="David Rich"/>
    <s v="Kiefer Sutherland"/>
    <s v="United States"/>
    <n v="16000000"/>
    <n v="9015164"/>
    <s v="Morgan Creek Entertainment"/>
    <s v="106.0,"/>
  </r>
  <r>
    <x v="1587"/>
    <s v="PG-13"/>
    <x v="0"/>
    <x v="9"/>
    <s v="March 31, 1989 (United States)"/>
    <x v="15"/>
    <x v="444"/>
    <s v="Richard Baskin"/>
    <s v="Dean Pitchford"/>
    <s v="Lorraine Bracco"/>
    <s v="United States"/>
    <n v="11500000"/>
    <n v="2260616"/>
    <s v="TriStar Pictures"/>
    <s v="98.0,"/>
  </r>
  <r>
    <x v="1588"/>
    <s v="R"/>
    <x v="3"/>
    <x v="9"/>
    <s v="September 28, 1989 (Australia)"/>
    <x v="8"/>
    <x v="154"/>
    <s v="Jane Campion"/>
    <s v="Gerard Lee"/>
    <s v="Geneviève Lemon"/>
    <s v="Australia"/>
    <n v="0"/>
    <n v="938562"/>
    <s v="Arenafilm"/>
    <s v="97.0,"/>
  </r>
  <r>
    <x v="1589"/>
    <s v="PG-13"/>
    <x v="0"/>
    <x v="9"/>
    <s v="May 5, 1989 (United States)"/>
    <x v="11"/>
    <x v="63"/>
    <s v="Douglas Day Stewart"/>
    <s v="Douglas Day Stewart"/>
    <s v="Kirk Cameron"/>
    <s v="United States"/>
    <n v="0"/>
    <n v="4299023"/>
    <s v="Weintraub Entertainment Group"/>
    <s v="107.0,"/>
  </r>
  <r>
    <x v="1590"/>
    <s v="PG"/>
    <x v="3"/>
    <x v="9"/>
    <s v="January 19, 1990 (Sweden)"/>
    <x v="22"/>
    <x v="40"/>
    <s v="Thomas Schlamme"/>
    <s v="Beth Henley"/>
    <s v="Holly Hunter"/>
    <s v="United States"/>
    <n v="0"/>
    <n v="1852655"/>
    <s v="Corsair Pictures"/>
    <s v="102.0,"/>
  </r>
  <r>
    <x v="1591"/>
    <s v="R"/>
    <x v="0"/>
    <x v="9"/>
    <s v="May 12, 1989 (United States)"/>
    <x v="10"/>
    <x v="51"/>
    <s v="Damian Harris"/>
    <s v="Damian Harris"/>
    <s v="Dexter Fletcher"/>
    <s v="United Kingdom"/>
    <n v="0"/>
    <n v="201468"/>
    <s v="Initial Film and Television"/>
    <s v="95.0,"/>
  </r>
  <r>
    <x v="1592"/>
    <s v="R"/>
    <x v="5"/>
    <x v="9"/>
    <s v="August 25, 1989 (United States)"/>
    <x v="47"/>
    <x v="353"/>
    <s v="Larry Peerce"/>
    <s v="Bob Woodward"/>
    <s v="Michael Chiklis"/>
    <s v="United States"/>
    <n v="0"/>
    <n v="1089000"/>
    <s v="FM Entertainment"/>
    <s v="112.0,"/>
  </r>
  <r>
    <x v="1593"/>
    <s v="R"/>
    <x v="0"/>
    <x v="9"/>
    <s v="May 5, 1989 (United States)"/>
    <x v="22"/>
    <x v="445"/>
    <s v="Hugh Hudson"/>
    <s v="Michael Weller"/>
    <s v="Donald Sutherland"/>
    <s v="United States"/>
    <n v="0"/>
    <n v="1247946"/>
    <m/>
    <s v="116.0,"/>
  </r>
  <r>
    <x v="1594"/>
    <s v="R"/>
    <x v="0"/>
    <x v="9"/>
    <s v="May 25, 1990 (United States)"/>
    <x v="24"/>
    <x v="261"/>
    <s v="Denys Arcand"/>
    <s v="Denys Arcand"/>
    <s v="Lothaire Bluteau"/>
    <s v="Canada"/>
    <n v="0"/>
    <n v="1601612"/>
    <s v="Max Films Productions"/>
    <s v="120.0,"/>
  </r>
  <r>
    <x v="1595"/>
    <s v="R"/>
    <x v="2"/>
    <x v="9"/>
    <s v="March 17, 1989 (United States)"/>
    <x v="25"/>
    <x v="446"/>
    <s v="Robert Wise"/>
    <s v="Allan A. Goldstein"/>
    <s v="Jason Gedrick"/>
    <s v="United States"/>
    <n v="0"/>
    <n v="2043889"/>
    <s v="Koch Company"/>
    <s v="98.0,"/>
  </r>
  <r>
    <x v="1596"/>
    <s v="R"/>
    <x v="4"/>
    <x v="9"/>
    <s v="November 3, 1989 (United States)"/>
    <x v="30"/>
    <x v="118"/>
    <s v="Jim Wheat"/>
    <s v="Ken Wheat"/>
    <s v="Jillian McWhirter"/>
    <s v="United States"/>
    <n v="3000000"/>
    <n v="76325"/>
    <s v="High Bar Productions"/>
    <s v="90.0,"/>
  </r>
  <r>
    <x v="1597"/>
    <s v="R"/>
    <x v="2"/>
    <x v="9"/>
    <s v="April 14, 1989 (United States)"/>
    <x v="21"/>
    <x v="155"/>
    <s v="Jim Kouf"/>
    <s v="Jim Kouf"/>
    <s v="Hoyt Axton"/>
    <s v="United States"/>
    <n v="0"/>
    <n v="7723506"/>
    <s v="Kouf/Bigelow Productions"/>
    <s v="98.0,"/>
  </r>
  <r>
    <x v="1598"/>
    <s v="R"/>
    <x v="3"/>
    <x v="9"/>
    <s v="March 1989 (United States)"/>
    <x v="46"/>
    <x v="447"/>
    <s v="James Ivory"/>
    <s v="Tama Janowitz"/>
    <s v="Bernadette Peters"/>
    <s v="United States"/>
    <n v="0"/>
    <n v="463972"/>
    <s v="TriStar Pictures"/>
    <s v="124.0,,"/>
  </r>
  <r>
    <x v="1599"/>
    <s v="R"/>
    <x v="2"/>
    <x v="9"/>
    <s v="October 13, 1989 (United States)"/>
    <x v="18"/>
    <x v="448"/>
    <s v="Michael Schroeder"/>
    <s v="John Crowther"/>
    <s v="Stephen Shellen"/>
    <s v="United States"/>
    <n v="5000000"/>
    <m/>
    <s v="Metro-Goldwyn-Mayer (MGM)"/>
    <s v="95.0,"/>
  </r>
  <r>
    <x v="1600"/>
    <m/>
    <x v="3"/>
    <x v="9"/>
    <s v="January 13, 1990 (Japan)"/>
    <x v="12"/>
    <x v="56"/>
    <s v="Ildikó Enyedi"/>
    <s v="Ildikó Enyedi"/>
    <s v="Dorota Segda"/>
    <s v="Hungary"/>
    <n v="0"/>
    <m/>
    <s v="Budapest Stúdió Vállalat"/>
    <s v="104.0,"/>
  </r>
  <r>
    <x v="1601"/>
    <s v="R"/>
    <x v="3"/>
    <x v="9"/>
    <s v="July 1989 (United States)"/>
    <x v="22"/>
    <x v="123"/>
    <s v="Paul Bartel"/>
    <s v="Paul Bartel"/>
    <s v="Jacqueline Bisset"/>
    <s v="United States"/>
    <n v="0"/>
    <n v="2156471"/>
    <s v="North Street Films"/>
    <s v="103.0,,"/>
  </r>
  <r>
    <x v="1602"/>
    <s v="R"/>
    <x v="4"/>
    <x v="9"/>
    <s v="January 20, 1989 (United States)"/>
    <x v="25"/>
    <x v="113"/>
    <s v="Thierry Notz"/>
    <s v="Thomas McKelvey Cleaver"/>
    <s v="Andrew Stevens"/>
    <s v="United States"/>
    <n v="0"/>
    <n v="858591"/>
    <s v="Concorde Pictures"/>
    <s v="88.0,"/>
  </r>
  <r>
    <x v="1603"/>
    <s v="PG-13"/>
    <x v="2"/>
    <x v="9"/>
    <s v="March 3, 1989 (United States)"/>
    <x v="21"/>
    <x v="116"/>
    <s v="John Milius"/>
    <s v="Pierre Schoendoerffer"/>
    <s v="Nick Nolte"/>
    <s v="United States"/>
    <n v="20000000"/>
    <n v="2420917"/>
    <s v="Cine Location Services"/>
    <s v="117.0,"/>
  </r>
  <r>
    <x v="1604"/>
    <s v="PG-13"/>
    <x v="0"/>
    <x v="9"/>
    <s v="April 21, 1989 (United States)"/>
    <x v="1"/>
    <x v="449"/>
    <s v="Alan J. Pakula"/>
    <s v="Alan J. Pakula"/>
    <s v="Jeff Bridges"/>
    <s v="United States"/>
    <n v="0"/>
    <n v="4795009"/>
    <s v="Lorimar Film Entertainment"/>
    <s v="119.0,"/>
  </r>
  <r>
    <x v="1605"/>
    <s v="R"/>
    <x v="7"/>
    <x v="9"/>
    <s v="April 7, 1989 (United States)"/>
    <x v="22"/>
    <x v="46"/>
    <s v="Tibor Takács"/>
    <s v="David Chaskin"/>
    <s v="Jenny Wright"/>
    <s v="Canada"/>
    <n v="0"/>
    <m/>
    <s v="Trans World Entertainment (TWE)"/>
    <s v="89.0,"/>
  </r>
  <r>
    <x v="1606"/>
    <s v="PG-13"/>
    <x v="0"/>
    <x v="9"/>
    <s v="October 27, 1989 (United States)"/>
    <x v="22"/>
    <x v="56"/>
    <s v="Jonathan Kaplan"/>
    <s v="Barbara Benedek"/>
    <s v="Glenn Close"/>
    <s v="United States"/>
    <n v="14000000"/>
    <n v="5932613"/>
    <s v="Columbia Pictures"/>
    <s v="95.0,"/>
  </r>
  <r>
    <x v="1607"/>
    <s v="R"/>
    <x v="0"/>
    <x v="9"/>
    <s v="September 29, 1989 (United States)"/>
    <x v="23"/>
    <x v="116"/>
    <s v="Norman Jewison"/>
    <s v="Bobbie Ann Mason"/>
    <s v="Emily Lloyd"/>
    <s v="United States"/>
    <n v="18000000"/>
    <n v="3531971"/>
    <s v="Warner Bros."/>
    <s v="120.0,"/>
  </r>
  <r>
    <x v="1608"/>
    <s v="PG-13"/>
    <x v="0"/>
    <x v="9"/>
    <s v="April 14, 1989 (United States)"/>
    <x v="19"/>
    <x v="61"/>
    <s v="Ted Kotcheff"/>
    <s v="John Ehle"/>
    <s v="Kurt Russell"/>
    <s v="United States"/>
    <n v="0"/>
    <n v="2023282"/>
    <s v="Castle Rock Entertainment"/>
    <s v="110.0,"/>
  </r>
  <r>
    <x v="1609"/>
    <s v="R"/>
    <x v="3"/>
    <x v="9"/>
    <s v="December 13, 1989 (United States)"/>
    <x v="14"/>
    <x v="68"/>
    <s v="Paul Mazursky"/>
    <s v="Isaac Bashevis Singer"/>
    <s v="Ron Silver"/>
    <s v="United States"/>
    <n v="9500000"/>
    <n v="7754571"/>
    <s v="Morgan Creek Entertainment"/>
    <s v="119.0,"/>
  </r>
  <r>
    <x v="1610"/>
    <s v="R"/>
    <x v="2"/>
    <x v="9"/>
    <s v="February 24, 1989 (United States)"/>
    <x v="48"/>
    <x v="258"/>
    <s v="Cedric Sundstrom"/>
    <s v="Avi Kleinberger"/>
    <s v="David Bradley"/>
    <s v="United States"/>
    <n v="0"/>
    <n v="902152"/>
    <s v="Breton Film Productions"/>
    <s v="89.0,"/>
  </r>
  <r>
    <x v="1611"/>
    <s v="R"/>
    <x v="6"/>
    <x v="9"/>
    <s v="January 27, 1989 (United States)"/>
    <x v="27"/>
    <x v="113"/>
    <s v="Michael Crichton"/>
    <s v="Steve Ransohoff"/>
    <s v="Burt Reynolds"/>
    <s v="United States"/>
    <n v="17000000"/>
    <n v="3560932"/>
    <s v="Columbia Pictures"/>
    <s v="99.0,"/>
  </r>
  <r>
    <x v="1612"/>
    <s v="PG-13"/>
    <x v="3"/>
    <x v="9"/>
    <s v="October 27, 1989 (United States)"/>
    <x v="1"/>
    <x v="113"/>
    <s v="Will Mackenzie"/>
    <s v="Dan Lewandowski"/>
    <s v="Mark Harmon"/>
    <s v="United States"/>
    <n v="0"/>
    <n v="3690328"/>
    <s v="A&amp;M Films"/>
    <s v="103.0,"/>
  </r>
  <r>
    <x v="1613"/>
    <s v="R"/>
    <x v="4"/>
    <x v="9"/>
    <s v="April 14, 1989 (United States)"/>
    <x v="33"/>
    <x v="61"/>
    <s v="Gérard Kikoïne"/>
    <s v="J.P. Félix"/>
    <s v="Anthony Perkins"/>
    <s v="United Kingdom"/>
    <n v="0"/>
    <m/>
    <s v="Allied Vision"/>
    <s v="85.0,"/>
  </r>
  <r>
    <x v="1614"/>
    <s v="PG"/>
    <x v="1"/>
    <x v="9"/>
    <s v="April 15, 1992 (United States)"/>
    <x v="25"/>
    <x v="63"/>
    <s v="Robert Ellis Miller"/>
    <s v="Noreen Stone"/>
    <s v="Brooke Shields"/>
    <s v="United States"/>
    <n v="16000000"/>
    <n v="67878"/>
    <s v="AM/PM Entertainment"/>
    <s v="93.0,"/>
  </r>
  <r>
    <x v="1615"/>
    <s v="PG-13"/>
    <x v="3"/>
    <x v="9"/>
    <s v="May 19, 1989 (United States)"/>
    <x v="1"/>
    <x v="68"/>
    <s v="Savage Steve Holland"/>
    <s v="Terrel Seltzer"/>
    <s v="Anthony Edwards"/>
    <s v="United States"/>
    <n v="10000000"/>
    <n v="1642239"/>
    <s v="Twentieth Century Fox"/>
    <s v="86.0,"/>
  </r>
  <r>
    <x v="1616"/>
    <s v="R"/>
    <x v="6"/>
    <x v="9"/>
    <s v="January 26, 1990 (United States)"/>
    <x v="54"/>
    <x v="450"/>
    <s v="Andrew Lane"/>
    <s v="Alan Moskowitz"/>
    <s v="Zach Galligan"/>
    <s v="United States"/>
    <n v="0"/>
    <m/>
    <s v="Gibraltar Entertainment"/>
    <s v="92.0,"/>
  </r>
  <r>
    <x v="1617"/>
    <s v="R"/>
    <x v="1"/>
    <x v="9"/>
    <s v="October 6, 1989 (United States)"/>
    <x v="1"/>
    <x v="57"/>
    <s v="Luis Puenzo"/>
    <s v="Carlos Fuentes"/>
    <s v="Jane Fonda"/>
    <s v="United States"/>
    <n v="34000000"/>
    <n v="3574256"/>
    <s v="Columbia Pictures"/>
    <s v="119.0,"/>
  </r>
  <r>
    <x v="1618"/>
    <s v="R"/>
    <x v="6"/>
    <x v="9"/>
    <s v="August 30, 1989 (United States)"/>
    <x v="23"/>
    <x v="53"/>
    <s v="William Lustig"/>
    <s v="Phil Alden Robinson"/>
    <s v="Judd Nelson"/>
    <s v="United States"/>
    <n v="4000000"/>
    <n v="6985999"/>
    <s v="Cinetel Films"/>
    <s v="92.0,"/>
  </r>
  <r>
    <x v="1619"/>
    <s v="G"/>
    <x v="1"/>
    <x v="9"/>
    <s v="August 18, 1989 (United States)"/>
    <x v="22"/>
    <x v="451"/>
    <s v="Jeff Blyth"/>
    <s v="Alan Caillou"/>
    <s v="Keith Coogan"/>
    <s v="United States"/>
    <n v="5000000"/>
    <n v="8153677"/>
    <s v="Silver Screen Partners III"/>
    <s v="83.0,"/>
  </r>
  <r>
    <x v="1620"/>
    <s v="PG-13"/>
    <x v="6"/>
    <x v="9"/>
    <s v="June 1990 (United States)"/>
    <x v="37"/>
    <x v="159"/>
    <s v="Patrice Leconte"/>
    <s v="Georges Simenon"/>
    <s v="Michel Blanc"/>
    <s v="France"/>
    <n v="0"/>
    <n v="1417030"/>
    <s v="Cinéa"/>
    <s v="81.0,,"/>
  </r>
  <r>
    <x v="1621"/>
    <s v="G"/>
    <x v="0"/>
    <x v="9"/>
    <s v="November 17, 1989 (United States)"/>
    <x v="5"/>
    <x v="67"/>
    <s v="John D. Hancock"/>
    <s v="Greg Taylor"/>
    <s v="Sam Elliott"/>
    <s v="United States"/>
    <n v="0"/>
    <n v="18587135"/>
    <s v="Cineplex Odeon Films"/>
    <s v="103.0,"/>
  </r>
  <r>
    <x v="1622"/>
    <s v="R"/>
    <x v="3"/>
    <x v="9"/>
    <s v="April 1990 (United States)"/>
    <x v="8"/>
    <x v="47"/>
    <s v="Bertrand Blier"/>
    <s v="Bertrand Blier"/>
    <s v="Gérard Depardieu"/>
    <s v="France"/>
    <n v="0"/>
    <n v="1776440"/>
    <s v="Ciné Valse"/>
    <s v="91.0,,"/>
  </r>
  <r>
    <x v="1623"/>
    <s v="R"/>
    <x v="3"/>
    <x v="9"/>
    <s v="May 5, 1989 (United States)"/>
    <x v="5"/>
    <x v="117"/>
    <s v="Randal Kleiser"/>
    <s v="Elizabeth Jane Howard"/>
    <s v="Jesse Birdsall"/>
    <s v="United Kingdom"/>
    <n v="0"/>
    <n v="960385"/>
    <s v="Management Company Entertainment Group (MCEG)"/>
    <s v="102.0,"/>
  </r>
  <r>
    <x v="1624"/>
    <s v="R"/>
    <x v="3"/>
    <x v="9"/>
    <s v="August 16, 1989 (United States)"/>
    <x v="25"/>
    <x v="123"/>
    <s v="David Greenwalt"/>
    <s v="Neil Levy"/>
    <s v="Cheech Marin"/>
    <s v="United States"/>
    <n v="10000000"/>
    <n v="3169719"/>
    <s v="Aaron Russo Entertainment"/>
    <s v="100.0,"/>
  </r>
  <r>
    <x v="1625"/>
    <s v="R"/>
    <x v="3"/>
    <x v="9"/>
    <s v="August 23, 1989 (United States)"/>
    <x v="20"/>
    <x v="123"/>
    <s v="Susan Seidelman"/>
    <s v="Nora Ephron"/>
    <s v="Peter Falk"/>
    <s v="United States"/>
    <n v="0"/>
    <n v="1869417"/>
    <s v="Lorimar Film Entertainment"/>
    <s v="94.0,"/>
  </r>
  <r>
    <x v="1626"/>
    <s v="PG"/>
    <x v="3"/>
    <x v="9"/>
    <s v="November 3, 1989 (United States)"/>
    <x v="30"/>
    <x v="123"/>
    <s v="Howard Brookner"/>
    <s v="Howard Brookner"/>
    <s v="Josef Sommer"/>
    <s v="United States"/>
    <n v="4000000"/>
    <n v="43671"/>
    <s v="American Playhouse Theatrical Films"/>
    <s v="93.0,"/>
  </r>
  <r>
    <x v="1627"/>
    <s v="R"/>
    <x v="2"/>
    <x v="9"/>
    <s v="November 24, 1989 (United States)"/>
    <x v="44"/>
    <x v="34"/>
    <s v="Michael Herz"/>
    <s v="Lloyd Kaufman"/>
    <s v="Ron Fazio"/>
    <s v="United States"/>
    <n v="0"/>
    <n v="363561"/>
    <s v="Troma Entertainment"/>
    <s v="102.0,"/>
  </r>
  <r>
    <x v="1628"/>
    <s v="R"/>
    <x v="2"/>
    <x v="9"/>
    <s v="September 29, 1989 (United States)"/>
    <x v="36"/>
    <x v="59"/>
    <s v="Steve Carver"/>
    <s v="Alistair MacLean"/>
    <s v="Michael Dudikoff"/>
    <s v="United States"/>
    <n v="0"/>
    <m/>
    <s v="Breton Film Productions"/>
    <s v="107.0,"/>
  </r>
  <r>
    <x v="1629"/>
    <s v="R"/>
    <x v="3"/>
    <x v="9"/>
    <s v="November 10, 1989 (United States)"/>
    <x v="19"/>
    <x v="115"/>
    <s v="Lee Grant"/>
    <s v="Monte Merrick"/>
    <s v="Sean Astin"/>
    <s v="United States"/>
    <n v="0"/>
    <n v="4348025"/>
    <m/>
    <s v="91.0,"/>
  </r>
  <r>
    <x v="1630"/>
    <s v="PG-13"/>
    <x v="3"/>
    <x v="9"/>
    <s v="April 28, 1989 (United States)"/>
    <x v="54"/>
    <x v="172"/>
    <s v="Michael A. Simpson"/>
    <s v="Scott B. Sowers"/>
    <s v="Clark Brandon"/>
    <s v="United States"/>
    <n v="0"/>
    <m/>
    <s v="Double Helix Films"/>
    <s v="92.0,"/>
  </r>
  <r>
    <x v="1631"/>
    <s v="PG-13"/>
    <x v="3"/>
    <x v="9"/>
    <s v="April 20, 1990 (United States)"/>
    <x v="59"/>
    <x v="452"/>
    <s v="David Odell"/>
    <s v="Fredric Brown"/>
    <s v="Randy Quaid"/>
    <s v="United States"/>
    <n v="0"/>
    <n v="129778"/>
    <s v="Edward R. Pressman Productions"/>
    <s v="89.0,"/>
  </r>
  <r>
    <x v="1632"/>
    <s v="R"/>
    <x v="6"/>
    <x v="9"/>
    <s v="September 15, 1989 (United States)"/>
    <x v="38"/>
    <x v="453"/>
    <s v="Peter Masterson"/>
    <s v="Spencer Eastman"/>
    <s v="Roy Scheider"/>
    <s v="United States"/>
    <n v="0"/>
    <n v="337812"/>
    <s v="Epic Productions"/>
    <s v="95.0,"/>
  </r>
  <r>
    <x v="1633"/>
    <s v="PG-13"/>
    <x v="5"/>
    <x v="9"/>
    <s v="August 25, 1989 (United States)"/>
    <x v="13"/>
    <x v="68"/>
    <s v="John Duigan"/>
    <s v="John Sacret Young"/>
    <s v="Raul Julia"/>
    <s v="United States"/>
    <n v="0"/>
    <n v="1316495"/>
    <s v="Paulist Pictures"/>
    <s v="102.0,"/>
  </r>
  <r>
    <x v="1634"/>
    <s v="R"/>
    <x v="0"/>
    <x v="9"/>
    <s v="April 7, 1989 (United States)"/>
    <x v="15"/>
    <x v="118"/>
    <s v="Patrick Sheane Duncan"/>
    <s v="Patrick Sheane Duncan"/>
    <s v="Jonathan Emerson"/>
    <s v="United States"/>
    <n v="0"/>
    <m/>
    <s v="Charlie Mopic"/>
    <s v="95.0,"/>
  </r>
  <r>
    <x v="1635"/>
    <s v="PG"/>
    <x v="3"/>
    <x v="9"/>
    <s v="May 1990 (United States)"/>
    <x v="1"/>
    <x v="454"/>
    <s v="Percy Adlon"/>
    <s v="Christopher Doherty"/>
    <s v="Marianne Sägebrecht"/>
    <s v="United States"/>
    <n v="0"/>
    <n v="574080"/>
    <s v="Bayerischer Rundfunk (BR)"/>
    <s v="94.0,,"/>
  </r>
  <r>
    <x v="1636"/>
    <s v="R"/>
    <x v="3"/>
    <x v="9"/>
    <s v="September 15, 1989 (United States)"/>
    <x v="22"/>
    <x v="455"/>
    <s v="Nancy Savoca"/>
    <s v="Nancy Savoca"/>
    <s v="Annabella Sciorra"/>
    <s v="United States"/>
    <n v="0"/>
    <n v="1354268"/>
    <s v="United Artists"/>
    <s v="104.0,"/>
  </r>
  <r>
    <x v="1637"/>
    <s v="PG"/>
    <x v="3"/>
    <x v="9"/>
    <s v="November 3, 1989 (United States)"/>
    <x v="44"/>
    <x v="61"/>
    <s v="Joel Zwick"/>
    <s v="Tom Schulman"/>
    <s v="John Larroquette"/>
    <s v="United States"/>
    <n v="0"/>
    <n v="5368865"/>
    <s v="Lorimar Film Entertainment"/>
    <s v="83.0,"/>
  </r>
  <r>
    <x v="1638"/>
    <s v="PG"/>
    <x v="3"/>
    <x v="9"/>
    <s v="November 3, 1989 (United Kingdom)"/>
    <x v="41"/>
    <x v="456"/>
    <s v="Michael Winner"/>
    <s v="Alan Ayckbourn"/>
    <s v="Jeremy Irons"/>
    <s v="United Kingdom"/>
    <n v="0"/>
    <n v="216373"/>
    <s v="Curzon Films"/>
    <s v="92.0,"/>
  </r>
  <r>
    <x v="1639"/>
    <s v="PG-13"/>
    <x v="3"/>
    <x v="9"/>
    <s v="August 31, 1990 (United States)"/>
    <x v="18"/>
    <x v="457"/>
    <s v="Joyce Chopra"/>
    <s v="Jeremy Pikser"/>
    <s v="Diane Keaton"/>
    <s v="United States"/>
    <n v="9000000"/>
    <n v="3473905"/>
    <s v="Lightyear Entertainment"/>
    <s v="93.0,"/>
  </r>
  <r>
    <x v="1640"/>
    <s v="R"/>
    <x v="1"/>
    <x v="9"/>
    <s v="October 13, 1989 (United States)"/>
    <x v="10"/>
    <x v="53"/>
    <s v="Bill Forsyth"/>
    <s v="John Sayles"/>
    <s v="Burt Reynolds"/>
    <s v="United States"/>
    <n v="6000000"/>
    <n v="1877618"/>
    <s v="Act III Communications"/>
    <s v="94.0,"/>
  </r>
  <r>
    <x v="1641"/>
    <s v="R"/>
    <x v="2"/>
    <x v="9"/>
    <s v="November 10, 1989 (United States)"/>
    <x v="30"/>
    <x v="458"/>
    <s v="Michael Fischa"/>
    <s v="Blake Schaffer"/>
    <s v="Jim Brown"/>
    <s v="United States"/>
    <n v="0"/>
    <n v="862551"/>
    <s v="Silverman Entertainment"/>
    <s v="90.0,"/>
  </r>
  <r>
    <x v="1642"/>
    <s v="R"/>
    <x v="5"/>
    <x v="10"/>
    <s v="September 21, 1990 (United States)"/>
    <x v="2"/>
    <x v="287"/>
    <s v="Martin Scorsese"/>
    <s v="Nicholas Pileggi"/>
    <s v="Robert De Niro"/>
    <s v="United States"/>
    <n v="25000000"/>
    <n v="46963277"/>
    <s v="Warner Bros."/>
    <s v="146.0,"/>
  </r>
  <r>
    <x v="1643"/>
    <s v="R"/>
    <x v="6"/>
    <x v="10"/>
    <s v="December 25, 1990 (United States)"/>
    <x v="37"/>
    <x v="459"/>
    <s v="Francis Ford Coppola"/>
    <s v="Mario Puzo"/>
    <s v="Al Pacino"/>
    <s v="United States"/>
    <n v="54000000"/>
    <n v="136861392"/>
    <s v="Paramount Pictures"/>
    <s v="162.0,"/>
  </r>
  <r>
    <x v="1644"/>
    <s v="R"/>
    <x v="2"/>
    <x v="10"/>
    <s v="June 1, 1990 (United States)"/>
    <x v="24"/>
    <x v="460"/>
    <s v="Paul Verhoeven"/>
    <s v="Philip K. Dick"/>
    <s v="Arnold Schwarzenegger"/>
    <s v="United States"/>
    <n v="65000000"/>
    <n v="261317921"/>
    <s v="Carolco Pictures"/>
    <s v="113.0,"/>
  </r>
  <r>
    <x v="1645"/>
    <s v="R"/>
    <x v="3"/>
    <x v="10"/>
    <s v="March 23, 1990 (United States)"/>
    <x v="9"/>
    <x v="461"/>
    <s v="Garry Marshall"/>
    <s v="J.F. Lawton"/>
    <s v="Richard Gere"/>
    <s v="United States"/>
    <n v="14000000"/>
    <n v="463406268"/>
    <s v="Touchstone Pictures"/>
    <s v="119.0,"/>
  </r>
  <r>
    <x v="1646"/>
    <s v="PG"/>
    <x v="3"/>
    <x v="10"/>
    <s v="November 16, 1990 (United States)"/>
    <x v="37"/>
    <x v="462"/>
    <s v="Chris Columbus"/>
    <s v="John Hughes"/>
    <s v="Macaulay Culkin"/>
    <s v="United States"/>
    <n v="18000000"/>
    <n v="476684675"/>
    <s v="Hughes Entertainment"/>
    <s v="103.0,"/>
  </r>
  <r>
    <x v="1647"/>
    <s v="PG-13"/>
    <x v="0"/>
    <x v="10"/>
    <s v="July 13, 1990 (United States)"/>
    <x v="12"/>
    <x v="463"/>
    <s v="Jerry Zucker"/>
    <s v="Bruce Joel Rubin"/>
    <s v="Patrick Swayze"/>
    <s v="United States"/>
    <n v="22000000"/>
    <n v="505703557"/>
    <s v="Paramount Pictures"/>
    <s v="127.0,"/>
  </r>
  <r>
    <x v="1648"/>
    <s v="PG-13"/>
    <x v="1"/>
    <x v="10"/>
    <s v="November 21, 1990 (United States)"/>
    <x v="45"/>
    <x v="464"/>
    <s v="Kevin Costner"/>
    <s v="Michael Blake"/>
    <s v="Kevin Costner"/>
    <s v="United States"/>
    <n v="22000000"/>
    <n v="424208848"/>
    <s v="Tig Productions"/>
    <s v="181.0,"/>
  </r>
  <r>
    <x v="1649"/>
    <s v="PG-13"/>
    <x v="3"/>
    <x v="10"/>
    <s v="January 19, 1990 (United States)"/>
    <x v="12"/>
    <x v="437"/>
    <s v="Ron Underwood"/>
    <s v="S.S. Wilson"/>
    <s v="Kevin Bacon"/>
    <s v="United States"/>
    <n v="11000000"/>
    <n v="16667084"/>
    <s v="Universal Pictures"/>
    <s v="96.0,"/>
  </r>
  <r>
    <x v="1650"/>
    <s v="R"/>
    <x v="2"/>
    <x v="10"/>
    <s v="July 3, 1990 (United States)"/>
    <x v="12"/>
    <x v="465"/>
    <s v="Renny Harlin"/>
    <s v="Steven E. de Souza"/>
    <s v="Bruce Willis"/>
    <s v="United States"/>
    <n v="70000000"/>
    <n v="240031274"/>
    <s v="Twentieth Century Fox"/>
    <s v="124.0,"/>
  </r>
  <r>
    <x v="1651"/>
    <s v="R"/>
    <x v="0"/>
    <x v="10"/>
    <s v="November 30, 1990 (United States)"/>
    <x v="40"/>
    <x v="291"/>
    <s v="Rob Reiner"/>
    <s v="Stephen King"/>
    <s v="James Caan"/>
    <s v="United States"/>
    <n v="20000000"/>
    <n v="61276872"/>
    <s v="Castle Rock Entertainment"/>
    <s v="107.0,"/>
  </r>
  <r>
    <x v="1652"/>
    <s v="PG-13"/>
    <x v="2"/>
    <x v="10"/>
    <s v="December 21, 1990 (United States)"/>
    <x v="19"/>
    <x v="466"/>
    <s v="Ivan Reitman"/>
    <s v="Murray Salem"/>
    <s v="Arnold Schwarzenegger"/>
    <s v="United States"/>
    <n v="15000000"/>
    <n v="201957688"/>
    <s v="Universal Pictures"/>
    <s v="111.0,"/>
  </r>
  <r>
    <x v="1653"/>
    <s v="R"/>
    <x v="3"/>
    <x v="10"/>
    <s v="December 21, 1990 (United States)"/>
    <x v="41"/>
    <x v="22"/>
    <s v="Brian De Palma"/>
    <s v="Michael Cristofer"/>
    <s v="Tom Hanks"/>
    <s v="United States"/>
    <n v="47000000"/>
    <n v="15691192"/>
    <s v="Warner Bros."/>
    <s v="125.0,"/>
  </r>
  <r>
    <x v="1654"/>
    <s v="PG"/>
    <x v="2"/>
    <x v="10"/>
    <s v="March 30, 1990 (United States)"/>
    <x v="8"/>
    <x v="288"/>
    <s v="Steve Barron"/>
    <s v="Kevin Eastman"/>
    <s v="Judith Hoag"/>
    <s v="United States"/>
    <n v="13500000"/>
    <n v="201965915"/>
    <s v="888 Productions"/>
    <s v="93.0,"/>
  </r>
  <r>
    <x v="1655"/>
    <s v="PG-13"/>
    <x v="0"/>
    <x v="10"/>
    <s v="December 14, 1990 (United States)"/>
    <x v="6"/>
    <x v="467"/>
    <s v="Tim Burton"/>
    <s v="Tim Burton"/>
    <s v="Johnny Depp"/>
    <s v="United States"/>
    <n v="20000000"/>
    <n v="86024005"/>
    <s v="Twentieth Century Fox"/>
    <s v="105.0,"/>
  </r>
  <r>
    <x v="1656"/>
    <s v="PG"/>
    <x v="2"/>
    <x v="10"/>
    <s v="March 2, 1990 (United States)"/>
    <x v="37"/>
    <x v="340"/>
    <s v="John McTiernan"/>
    <s v="Tom Clancy"/>
    <s v="Sean Connery"/>
    <s v="United States"/>
    <n v="30000000"/>
    <n v="200512643"/>
    <s v="Paramount Pictures"/>
    <s v="135.0,"/>
  </r>
  <r>
    <x v="1657"/>
    <s v="PG"/>
    <x v="2"/>
    <x v="10"/>
    <s v="June 15, 1990 (United States)"/>
    <x v="10"/>
    <x v="83"/>
    <s v="Warren Beatty"/>
    <s v="Chester Gould"/>
    <s v="Warren Beatty"/>
    <s v="United States"/>
    <n v="47000000"/>
    <n v="162738726"/>
    <s v="Touchstone Pictures"/>
    <s v="105.0,"/>
  </r>
  <r>
    <x v="1658"/>
    <s v="PG-13"/>
    <x v="5"/>
    <x v="10"/>
    <s v="January 11, 1991 (United States)"/>
    <x v="40"/>
    <x v="383"/>
    <s v="Penny Marshall"/>
    <s v="Oliver Sacks"/>
    <s v="Robert De Niro"/>
    <s v="United States"/>
    <n v="31000000"/>
    <n v="52096475"/>
    <s v="Columbia Pictures"/>
    <s v="121.0,"/>
  </r>
  <r>
    <x v="1659"/>
    <s v="R"/>
    <x v="0"/>
    <x v="10"/>
    <s v="March 9, 1990 (United States)"/>
    <x v="22"/>
    <x v="32"/>
    <s v="Volker Schlöndorff"/>
    <s v="Margaret Atwood"/>
    <s v="Natasha Richardson"/>
    <s v="United States"/>
    <n v="0"/>
    <n v="4960385"/>
    <s v="Bioskop Film"/>
    <s v="108.0,"/>
  </r>
  <r>
    <x v="1660"/>
    <s v="R"/>
    <x v="3"/>
    <x v="10"/>
    <s v="August 17, 1990 (United States)"/>
    <x v="13"/>
    <x v="190"/>
    <s v="David Lynch"/>
    <s v="Barry Gifford"/>
    <s v="Nicolas Cage"/>
    <s v="United States"/>
    <n v="9500000"/>
    <n v="14561425"/>
    <s v="PolyGram Filmed Entertainment"/>
    <s v="125.0,"/>
  </r>
  <r>
    <x v="1661"/>
    <s v="R"/>
    <x v="2"/>
    <x v="10"/>
    <s v="November 21, 1990 (United States)"/>
    <x v="21"/>
    <x v="468"/>
    <s v="Stephen Hopkins"/>
    <s v="Jim Thomas"/>
    <s v="Danny Glover"/>
    <s v="United States"/>
    <n v="35000000"/>
    <n v="57120318"/>
    <s v="Davis Entertainment"/>
    <s v="108.0,"/>
  </r>
  <r>
    <x v="1662"/>
    <s v="R"/>
    <x v="2"/>
    <x v="10"/>
    <s v="June 22, 1990 (United States)"/>
    <x v="1"/>
    <x v="185"/>
    <s v="Irvin Kershner"/>
    <s v="Edward Neumeier"/>
    <s v="Peter Weller"/>
    <s v="United States"/>
    <n v="25000000"/>
    <n v="45681173"/>
    <s v="Orion Pictures"/>
    <s v="117.0,"/>
  </r>
  <r>
    <x v="1663"/>
    <s v="PG"/>
    <x v="1"/>
    <x v="10"/>
    <s v="August 24, 1990 (United States)"/>
    <x v="15"/>
    <x v="247"/>
    <s v="Nicolas Roeg"/>
    <s v="Roald Dahl"/>
    <s v="Anjelica Huston"/>
    <s v="United Kingdom"/>
    <n v="0"/>
    <n v="10360553"/>
    <s v="Lorimar Film Entertainment"/>
    <s v="91.0,"/>
  </r>
  <r>
    <x v="1664"/>
    <s v="R"/>
    <x v="0"/>
    <x v="10"/>
    <s v="November 2, 1990 (United States)"/>
    <x v="24"/>
    <x v="8"/>
    <s v="Adrian Lyne"/>
    <s v="Bruce Joel Rubin"/>
    <s v="Tim Robbins"/>
    <s v="United States"/>
    <n v="25000000"/>
    <n v="26118851"/>
    <s v="Carolco Pictures"/>
    <s v="113.0,"/>
  </r>
  <r>
    <x v="1665"/>
    <s v="PG"/>
    <x v="1"/>
    <x v="10"/>
    <s v="May 25, 1990 (United States)"/>
    <x v="34"/>
    <x v="469"/>
    <s v="Robert Zemeckis"/>
    <s v="Robert Zemeckis"/>
    <s v="Michael J. Fox"/>
    <s v="United States"/>
    <n v="40000000"/>
    <n v="245077583"/>
    <s v="Universal Pictures"/>
    <s v="118.0,"/>
  </r>
  <r>
    <x v="1666"/>
    <s v="R"/>
    <x v="2"/>
    <x v="10"/>
    <s v="August 24, 1990 (United States)"/>
    <x v="5"/>
    <x v="89"/>
    <s v="Sam Raimi"/>
    <s v="Sam Raimi"/>
    <s v="Liam Neeson"/>
    <s v="United States"/>
    <n v="14000000"/>
    <n v="48878502"/>
    <s v="Renaissance Pictures"/>
    <s v="96.0,"/>
  </r>
  <r>
    <x v="1667"/>
    <s v="R"/>
    <x v="6"/>
    <x v="10"/>
    <s v="October 26, 1990 (United States)"/>
    <x v="5"/>
    <x v="35"/>
    <s v="Dennis Hopper"/>
    <s v="Charles Williams"/>
    <s v="Don Johnson"/>
    <s v="United States"/>
    <n v="13000000"/>
    <n v="1293976"/>
    <s v="Orion Pictures"/>
    <s v="130.0,"/>
  </r>
  <r>
    <x v="1668"/>
    <s v="PG-13"/>
    <x v="3"/>
    <x v="10"/>
    <s v="April 6, 1990 (United States)"/>
    <x v="16"/>
    <x v="188"/>
    <s v="John Waters"/>
    <s v="John Waters"/>
    <s v="Johnny Depp"/>
    <s v="United States"/>
    <n v="11000000"/>
    <n v="8266343"/>
    <s v="Universal Pictures"/>
    <s v="85.0,"/>
  </r>
  <r>
    <x v="1669"/>
    <s v="R"/>
    <x v="16"/>
    <x v="10"/>
    <s v="July 27, 1990 (United States)"/>
    <x v="15"/>
    <x v="244"/>
    <s v="Alan J. Pakula"/>
    <s v="Scott Turow"/>
    <s v="Harrison Ford"/>
    <s v="United States"/>
    <n v="22000000"/>
    <n v="221303188"/>
    <s v="Warner Bros."/>
    <s v="127.0,"/>
  </r>
  <r>
    <x v="1670"/>
    <s v="PG-13"/>
    <x v="3"/>
    <x v="10"/>
    <s v="July 18, 1990 (United States)"/>
    <x v="5"/>
    <x v="1"/>
    <s v="Frank Marshall"/>
    <s v="Don Jakoby"/>
    <s v="Jeff Daniels"/>
    <s v="United States"/>
    <n v="22000000"/>
    <n v="53208180"/>
    <s v="Hollywood Pictures"/>
    <s v="109.0,"/>
  </r>
  <r>
    <x v="1671"/>
    <s v="PG-13"/>
    <x v="2"/>
    <x v="10"/>
    <s v="June 27, 1990 (United States)"/>
    <x v="10"/>
    <x v="296"/>
    <s v="Tony Scott"/>
    <s v="Robert Towne"/>
    <s v="Tom Cruise"/>
    <s v="United States"/>
    <n v="60000000"/>
    <n v="157920733"/>
    <s v="Don Simpson/Jerry Bruckheimer Films"/>
    <s v="107.0,"/>
  </r>
  <r>
    <x v="1672"/>
    <s v="R"/>
    <x v="6"/>
    <x v="10"/>
    <s v="January 5, 1991 (United States)"/>
    <x v="9"/>
    <x v="87"/>
    <s v="Abel Ferrara"/>
    <s v="Nicholas St. John"/>
    <s v="Christopher Walken"/>
    <s v="Italy"/>
    <n v="5300000"/>
    <n v="2554476"/>
    <s v="Reteitalia"/>
    <s v="103.0,"/>
  </r>
  <r>
    <x v="1673"/>
    <s v="PG-13"/>
    <x v="3"/>
    <x v="10"/>
    <s v="June 15, 1990 (United States)"/>
    <x v="5"/>
    <x v="470"/>
    <s v="Joe Dante"/>
    <s v="Chris Columbus"/>
    <s v="Zach Galligan"/>
    <s v="United States"/>
    <n v="50000000"/>
    <n v="41482207"/>
    <s v="Warner Bros."/>
    <s v="106.0,"/>
  </r>
  <r>
    <x v="1674"/>
    <s v="PG-13"/>
    <x v="0"/>
    <x v="10"/>
    <s v="November 16, 1990 (United States)"/>
    <x v="11"/>
    <x v="383"/>
    <s v="John G. Avildsen"/>
    <s v="Sylvester Stallone"/>
    <s v="Sylvester Stallone"/>
    <s v="United States"/>
    <n v="42000000"/>
    <n v="119946358"/>
    <s v="United Artists"/>
    <s v="104.0,"/>
  </r>
  <r>
    <x v="1675"/>
    <s v="PG-13"/>
    <x v="2"/>
    <x v="10"/>
    <s v="August 1, 1990 (United States)"/>
    <x v="16"/>
    <x v="76"/>
    <s v="Geoff Murphy"/>
    <s v="John Fusco"/>
    <s v="Emilio Estevez"/>
    <s v="United States"/>
    <n v="20000000"/>
    <n v="44143410"/>
    <s v="Morgan Creek Entertainment"/>
    <s v="104.0,"/>
  </r>
  <r>
    <x v="1676"/>
    <s v="R"/>
    <x v="6"/>
    <x v="10"/>
    <s v="October 5, 1990 (United States)"/>
    <x v="3"/>
    <x v="338"/>
    <s v="Joel Coen"/>
    <s v="Joel Coen"/>
    <s v="Gabriel Byrne"/>
    <s v="United States"/>
    <n v="14000000"/>
    <n v="5080409"/>
    <s v="Circle Films"/>
    <s v="115.0,"/>
  </r>
  <r>
    <x v="1677"/>
    <s v="R"/>
    <x v="2"/>
    <x v="10"/>
    <s v="February 16, 1990 (United States)"/>
    <x v="19"/>
    <x v="27"/>
    <s v="Tony Scott"/>
    <s v="Jim Harrison"/>
    <s v="Kevin Costner"/>
    <s v="United States"/>
    <n v="22000000"/>
    <n v="15645616"/>
    <s v="New World Pictures"/>
    <s v="124.0,"/>
  </r>
  <r>
    <x v="1678"/>
    <s v="R"/>
    <x v="1"/>
    <x v="10"/>
    <s v="March 16, 1990 (United States)"/>
    <x v="5"/>
    <x v="101"/>
    <s v="Harry Hook"/>
    <s v="William Golding"/>
    <s v="Balthazar Getty"/>
    <s v="United States"/>
    <n v="0"/>
    <n v="13985225"/>
    <s v="Castle Rock Entertainment"/>
    <s v="90.0,"/>
  </r>
  <r>
    <x v="1679"/>
    <s v="R"/>
    <x v="2"/>
    <x v="10"/>
    <s v="April 1991 (United States)"/>
    <x v="4"/>
    <x v="345"/>
    <s v="Luc Besson"/>
    <s v="Luc Besson"/>
    <s v="Anne Parillaud"/>
    <s v="France"/>
    <n v="0"/>
    <n v="5017971"/>
    <s v="Gaumont"/>
    <s v="117.0,,"/>
  </r>
  <r>
    <x v="1680"/>
    <s v="PG-13"/>
    <x v="3"/>
    <x v="10"/>
    <s v="December 14, 1990 (United States)"/>
    <x v="17"/>
    <x v="12"/>
    <s v="Richard Benjamin"/>
    <s v="Patty Dann"/>
    <s v="Cher"/>
    <s v="United States"/>
    <n v="20000000"/>
    <n v="35419397"/>
    <s v="Orion Pictures"/>
    <s v="110.0,"/>
  </r>
  <r>
    <x v="1681"/>
    <s v="R"/>
    <x v="4"/>
    <x v="10"/>
    <s v="November 9, 1990 (United States)"/>
    <x v="23"/>
    <x v="81"/>
    <s v="John Lafia"/>
    <s v="Don Mancini"/>
    <s v="Alex Vincent"/>
    <s v="United States"/>
    <n v="13000000"/>
    <n v="35763605"/>
    <s v="Universal Pictures"/>
    <s v="84.0,"/>
  </r>
  <r>
    <x v="1682"/>
    <s v="PG"/>
    <x v="3"/>
    <x v="10"/>
    <s v="March 9, 1990 (United States)"/>
    <x v="1"/>
    <x v="251"/>
    <s v="John Patrick Shanley"/>
    <s v="John Patrick Shanley"/>
    <s v="Tom Hanks"/>
    <s v="United States"/>
    <n v="25000000"/>
    <n v="39404261"/>
    <s v="Warner Bros."/>
    <s v="102.0,"/>
  </r>
  <r>
    <x v="1683"/>
    <s v="R"/>
    <x v="3"/>
    <x v="10"/>
    <s v="July 5, 1991 (United States)"/>
    <x v="12"/>
    <x v="20"/>
    <s v="Richard Linklater"/>
    <s v="Richard Linklater"/>
    <s v="Richard Linklater"/>
    <s v="United States"/>
    <n v="23000"/>
    <n v="1228108"/>
    <s v="Detour Filmproduction"/>
    <s v="97.0,"/>
  </r>
  <r>
    <x v="1684"/>
    <s v="R"/>
    <x v="0"/>
    <x v="10"/>
    <s v="August 10, 1990 (United States)"/>
    <x v="14"/>
    <x v="342"/>
    <s v="Joel Schumacher"/>
    <s v="Peter Filardi"/>
    <s v="Kiefer Sutherland"/>
    <s v="United States"/>
    <n v="26000000"/>
    <n v="61489265"/>
    <s v="Columbia Pictures"/>
    <s v="115.0,"/>
  </r>
  <r>
    <x v="1685"/>
    <s v="Not Rated"/>
    <x v="6"/>
    <x v="10"/>
    <s v="December 15, 1990 (Hong Kong)"/>
    <x v="24"/>
    <x v="97"/>
    <s v="Kar-Wai Wong"/>
    <s v="Jeffrey Lau"/>
    <s v="Leslie Cheung"/>
    <s v="Hong Kong"/>
    <n v="0"/>
    <n v="3106052"/>
    <s v="In-Gear Film"/>
    <s v="94.0,"/>
  </r>
  <r>
    <x v="1686"/>
    <s v="R"/>
    <x v="0"/>
    <x v="10"/>
    <s v="August 17, 1990 (United States)"/>
    <x v="5"/>
    <x v="15"/>
    <s v="William Peter Blatty"/>
    <s v="William Peter Blatty"/>
    <s v="George C. Scott"/>
    <s v="United States"/>
    <n v="0"/>
    <n v="39024251"/>
    <s v="Morgan Creek Entertainment"/>
    <s v="110.0,"/>
  </r>
  <r>
    <x v="1687"/>
    <s v="PG-13"/>
    <x v="2"/>
    <x v="10"/>
    <s v="October 19, 1990 (United States)"/>
    <x v="15"/>
    <x v="16"/>
    <s v="Simon Wincer"/>
    <s v="John Hill"/>
    <s v="Tom Selleck"/>
    <s v="Australia"/>
    <n v="20000000"/>
    <n v="21413105"/>
    <s v="Pathé Entertainment"/>
    <s v="119.0,"/>
  </r>
  <r>
    <x v="1688"/>
    <s v="R"/>
    <x v="2"/>
    <x v="10"/>
    <s v="February 16, 1990 (United States)"/>
    <x v="16"/>
    <x v="16"/>
    <s v="Clive Barker"/>
    <s v="Clive Barker"/>
    <s v="Craig Sheffer"/>
    <s v="United States"/>
    <n v="11000000"/>
    <n v="8862354"/>
    <s v="Morgan Creek Entertainment"/>
    <s v="102.0,"/>
  </r>
  <r>
    <x v="1689"/>
    <s v="R"/>
    <x v="6"/>
    <x v="10"/>
    <s v="August 10, 1990 (United States)"/>
    <x v="19"/>
    <x v="23"/>
    <s v="Jack Nicholson"/>
    <s v="Robert Towne"/>
    <s v="Jack Nicholson"/>
    <s v="United States"/>
    <n v="19000000"/>
    <n v="10005969"/>
    <s v="88 Productions"/>
    <s v="137.0,"/>
  </r>
  <r>
    <x v="1690"/>
    <s v="R"/>
    <x v="2"/>
    <x v="10"/>
    <s v="January 11, 1991 (United States)"/>
    <x v="19"/>
    <x v="87"/>
    <s v="Sheldon Lettich"/>
    <s v="Stefani Warren"/>
    <s v="Jean-Claude Van Damme"/>
    <s v="United States"/>
    <n v="6000000"/>
    <n v="24271196"/>
    <s v="Imperial Entertainment Corporation"/>
    <s v="108.0,"/>
  </r>
  <r>
    <x v="1691"/>
    <s v="R"/>
    <x v="6"/>
    <x v="10"/>
    <s v="January 12, 1990 (United States)"/>
    <x v="16"/>
    <x v="10"/>
    <s v="Mike Figgis"/>
    <s v="Henry Bean"/>
    <s v="Richard Gere"/>
    <s v="United States"/>
    <n v="15000000"/>
    <n v="27734391"/>
    <s v="Paramount Pictures"/>
    <s v="115.0,"/>
  </r>
  <r>
    <x v="1692"/>
    <s v="PG"/>
    <x v="3"/>
    <x v="10"/>
    <s v="November 21, 1990 (United States)"/>
    <x v="30"/>
    <x v="301"/>
    <s v="Emile Ardolino"/>
    <s v="Coline Serreau"/>
    <s v="Tom Selleck"/>
    <s v="United States"/>
    <n v="0"/>
    <n v="71609321"/>
    <s v="Touchstone Pictures"/>
    <s v="104.0,"/>
  </r>
  <r>
    <x v="1693"/>
    <s v="PG"/>
    <x v="3"/>
    <x v="10"/>
    <s v="July 27, 1990 (United States)"/>
    <x v="20"/>
    <x v="17"/>
    <s v="Dennis Dugan"/>
    <s v="Scott Alexander"/>
    <s v="Michael Oliver"/>
    <s v="United States"/>
    <n v="10000000"/>
    <n v="72270891"/>
    <s v="Universal Pictures"/>
    <s v="81.0,"/>
  </r>
  <r>
    <x v="1694"/>
    <s v="R"/>
    <x v="6"/>
    <x v="10"/>
    <s v="January 25, 1991 (United States)"/>
    <x v="15"/>
    <x v="19"/>
    <s v="Stephen Frears"/>
    <s v="Jim Thompson"/>
    <s v="Anjelica Huston"/>
    <s v="United States"/>
    <n v="0"/>
    <n v="13446769"/>
    <s v="Cineplex Odeon Films"/>
    <s v="110.0,"/>
  </r>
  <r>
    <x v="1695"/>
    <s v="PG-13"/>
    <x v="3"/>
    <x v="10"/>
    <s v="August 17, 1990 (United States)"/>
    <x v="21"/>
    <x v="97"/>
    <s v="Herbert Ross"/>
    <s v="Nora Ephron"/>
    <s v="Steve Martin"/>
    <s v="United States"/>
    <n v="0"/>
    <n v="23591472"/>
    <s v="Hawn / Sylbert Movie Company"/>
    <s v="97.0,"/>
  </r>
  <r>
    <x v="1696"/>
    <s v="G"/>
    <x v="10"/>
    <x v="10"/>
    <s v="November 16, 1990 (United States)"/>
    <x v="15"/>
    <x v="80"/>
    <s v="Hendel Butoy"/>
    <s v="Jim Cox"/>
    <s v="Bob Newhart"/>
    <s v="United States"/>
    <n v="30000000"/>
    <n v="27931461"/>
    <s v="Silver Screen Partners IV"/>
    <s v="77.0,"/>
  </r>
  <r>
    <x v="1697"/>
    <s v="R"/>
    <x v="3"/>
    <x v="10"/>
    <s v="March 9, 1990 (United States)"/>
    <x v="16"/>
    <x v="21"/>
    <s v="Reginald Hudlin"/>
    <s v="Reginald Hudlin"/>
    <s v="Christopher Reid"/>
    <s v="United States"/>
    <n v="2500000"/>
    <n v="26385627"/>
    <s v="Jackson/McHenry Company,The"/>
    <n v="100"/>
  </r>
  <r>
    <x v="1698"/>
    <s v="R"/>
    <x v="2"/>
    <x v="10"/>
    <s v="June 8, 1990 (United States)"/>
    <x v="23"/>
    <x v="80"/>
    <s v="Walter Hill"/>
    <s v="John Fasano"/>
    <s v="Eddie Murphy"/>
    <s v="United States"/>
    <n v="38000000"/>
    <n v="153518974"/>
    <s v="Paramount Pictures"/>
    <s v="93.0,"/>
  </r>
  <r>
    <x v="1699"/>
    <s v="R"/>
    <x v="4"/>
    <x v="10"/>
    <s v="October 19, 1990 (United States)"/>
    <x v="15"/>
    <x v="80"/>
    <s v="Tom Savini"/>
    <s v="John A. Russo"/>
    <s v="Tony Todd"/>
    <s v="United States"/>
    <n v="4200000"/>
    <n v="5835247"/>
    <s v="21st Century Film Corporation"/>
    <s v="92.0,"/>
  </r>
  <r>
    <x v="1700"/>
    <s v="R"/>
    <x v="14"/>
    <x v="10"/>
    <s v="September 28, 1990 (United States)"/>
    <x v="5"/>
    <x v="97"/>
    <s v="John Schlesinger"/>
    <s v="Daniel Pyne"/>
    <s v="Melanie Griffith"/>
    <s v="United States"/>
    <n v="18000000"/>
    <n v="44926706"/>
    <s v="Morgan Creek Entertainment"/>
    <s v="102.0,"/>
  </r>
  <r>
    <x v="1701"/>
    <s v="R"/>
    <x v="3"/>
    <x v="10"/>
    <s v="September 14, 1990 (United States)"/>
    <x v="17"/>
    <x v="29"/>
    <s v="Mike Nichols"/>
    <s v="Carrie Fisher"/>
    <s v="Meryl Streep"/>
    <s v="United States"/>
    <n v="22000000"/>
    <n v="39071603"/>
    <s v="Columbia Pictures"/>
    <s v="101.0,"/>
  </r>
  <r>
    <x v="1702"/>
    <s v="NC-17"/>
    <x v="5"/>
    <x v="10"/>
    <s v="October 5, 1990 (United States)"/>
    <x v="21"/>
    <x v="38"/>
    <s v="Philip Kaufman"/>
    <s v="Anaïs Nin"/>
    <s v="Fred Ward"/>
    <s v="United States"/>
    <n v="0"/>
    <n v="23472449"/>
    <s v="Universal Pictures"/>
    <s v="136.0,"/>
  </r>
  <r>
    <x v="1703"/>
    <s v="R"/>
    <x v="2"/>
    <x v="10"/>
    <s v="February 9, 1990 (United States)"/>
    <x v="1"/>
    <x v="101"/>
    <s v="Bruce Malmuth"/>
    <s v="Steven McKay"/>
    <s v="Steven Seagal"/>
    <s v="United States"/>
    <n v="10000000"/>
    <n v="47410827"/>
    <s v="Warner Bros."/>
    <s v="96.0,"/>
  </r>
  <r>
    <x v="1704"/>
    <s v="R"/>
    <x v="3"/>
    <x v="10"/>
    <s v="August 22, 1990 (United States)"/>
    <x v="13"/>
    <x v="15"/>
    <s v="Allan Moyle"/>
    <s v="Allan Moyle"/>
    <s v="Christian Slater"/>
    <s v="Canada"/>
    <n v="0"/>
    <n v="11541758"/>
    <s v="New Line Cinema"/>
    <s v="102.0,"/>
  </r>
  <r>
    <x v="1705"/>
    <s v="PG"/>
    <x v="0"/>
    <x v="10"/>
    <s v="January 18, 1991 (United States)"/>
    <x v="17"/>
    <x v="22"/>
    <s v="Franco Zeffirelli"/>
    <s v="William Shakespeare"/>
    <s v="Mel Gibson"/>
    <s v="United States"/>
    <n v="0"/>
    <n v="20710451"/>
    <s v="Icon Productions"/>
    <s v="135.0,"/>
  </r>
  <r>
    <x v="1706"/>
    <s v="PG"/>
    <x v="1"/>
    <x v="10"/>
    <s v="February 8, 1991 (United States)"/>
    <x v="33"/>
    <x v="151"/>
    <s v="George Miller"/>
    <s v="Karin Howard"/>
    <s v="Jonathan Brandis"/>
    <s v="Germany"/>
    <n v="36000000"/>
    <n v="17373527"/>
    <s v="Warner Bros."/>
    <s v="89.0,"/>
  </r>
  <r>
    <x v="1707"/>
    <s v="PG-13"/>
    <x v="2"/>
    <x v="10"/>
    <s v="August 24, 1990 (United States)"/>
    <x v="22"/>
    <x v="301"/>
    <s v="Emilio Estevez"/>
    <s v="Emilio Estevez"/>
    <s v="Charlie Sheen"/>
    <s v="United States"/>
    <n v="0"/>
    <n v="16247964"/>
    <s v="Epic Productions"/>
    <s v="98.0,"/>
  </r>
  <r>
    <x v="1708"/>
    <s v="R"/>
    <x v="4"/>
    <x v="10"/>
    <s v="January 12, 1990 (United States)"/>
    <x v="27"/>
    <x v="30"/>
    <s v="Jeff Burr"/>
    <s v="Kim Henkel"/>
    <s v="Kate Hodge"/>
    <s v="United States"/>
    <n v="2000000"/>
    <n v="5765562"/>
    <s v="Nicolas Entertainment"/>
    <s v="85.0,"/>
  </r>
  <r>
    <x v="1709"/>
    <s v="R"/>
    <x v="5"/>
    <x v="10"/>
    <s v="November 9, 1990 (United States)"/>
    <x v="13"/>
    <x v="30"/>
    <s v="Barbet Schroeder"/>
    <s v="Alan Dershowitz"/>
    <s v="Jeremy Irons"/>
    <s v="United States"/>
    <n v="0"/>
    <n v="15445131"/>
    <s v="Sovereign Pictures"/>
    <s v="111.0,"/>
  </r>
  <r>
    <x v="1710"/>
    <s v="R"/>
    <x v="3"/>
    <x v="10"/>
    <s v="June 1, 1990 (United States)"/>
    <x v="19"/>
    <x v="108"/>
    <s v="Frank Henenlotter"/>
    <s v="Robert Martin"/>
    <s v="James Lorinz"/>
    <s v="United States"/>
    <n v="2500000"/>
    <n v="205068"/>
    <s v="Levins-Henenlotter"/>
    <s v="85.0,"/>
  </r>
  <r>
    <x v="1711"/>
    <s v="R"/>
    <x v="2"/>
    <x v="10"/>
    <s v="September 14, 1990 (United States)"/>
    <x v="13"/>
    <x v="16"/>
    <s v="Phil Joanou"/>
    <s v="Dennis McIntyre"/>
    <s v="Sean Penn"/>
    <s v="United Kingdom"/>
    <n v="18000000"/>
    <n v="1911542"/>
    <s v="Cinehaus"/>
    <s v="134.0,"/>
  </r>
  <r>
    <x v="1712"/>
    <s v="PG-13"/>
    <x v="2"/>
    <x v="10"/>
    <s v="May 18, 1990 (United States)"/>
    <x v="22"/>
    <x v="82"/>
    <s v="John Badham"/>
    <s v="Louis Venosta"/>
    <s v="Mel Gibson"/>
    <s v="United States"/>
    <n v="20000000"/>
    <n v="138697012"/>
    <s v="Universal Pictures"/>
    <s v="110.0,"/>
  </r>
  <r>
    <x v="1713"/>
    <s v="PG-13"/>
    <x v="2"/>
    <x v="10"/>
    <s v="October 12, 1990 (United States)"/>
    <x v="15"/>
    <x v="15"/>
    <s v="Michael Caton-Jones"/>
    <s v="Monte Merrick"/>
    <s v="Matthew Modine"/>
    <s v="United Kingdom"/>
    <n v="23000000"/>
    <n v="27441977"/>
    <s v="Enigma Productions"/>
    <s v="107.0,"/>
  </r>
  <r>
    <x v="1714"/>
    <s v="R"/>
    <x v="2"/>
    <x v="10"/>
    <s v="July 11, 1990 (United States)"/>
    <x v="5"/>
    <x v="27"/>
    <s v="Renny Harlin"/>
    <s v="Daniel Waters"/>
    <s v="Andrew Dice Clay"/>
    <s v="United States"/>
    <n v="20000000"/>
    <n v="21413502"/>
    <s v="Twentieth Century Fox"/>
    <s v="104.0,"/>
  </r>
  <r>
    <x v="1715"/>
    <s v="R"/>
    <x v="2"/>
    <x v="10"/>
    <s v="October 5, 1990 (United States)"/>
    <x v="22"/>
    <x v="16"/>
    <s v="Dwight H. Little"/>
    <s v="Michael Grais"/>
    <s v="Steven Seagal"/>
    <s v="United States"/>
    <n v="12000000"/>
    <n v="57968936"/>
    <s v="Victor &amp; Grais"/>
    <s v="93.0,"/>
  </r>
  <r>
    <x v="1716"/>
    <s v="R"/>
    <x v="3"/>
    <x v="10"/>
    <s v="September 7, 1990 (United States)"/>
    <x v="26"/>
    <x v="139"/>
    <s v="Sally Mattison"/>
    <s v="Catherine Cyran"/>
    <s v="Keely Christian"/>
    <s v="United States"/>
    <n v="350000"/>
    <n v="1242995"/>
    <s v="Concorde Pictures"/>
    <s v="87.0,"/>
  </r>
  <r>
    <x v="1717"/>
    <s v="PG"/>
    <x v="0"/>
    <x v="10"/>
    <s v="August 24, 1990 (United States)"/>
    <x v="40"/>
    <x v="151"/>
    <s v="Akira Kurosawa"/>
    <s v="Akira Kurosawa"/>
    <s v="Akira Terao"/>
    <s v="Japan"/>
    <n v="12000000"/>
    <n v="2970161"/>
    <s v="Warner Bros."/>
    <s v="119.0,"/>
  </r>
  <r>
    <x v="1718"/>
    <s v="R"/>
    <x v="2"/>
    <x v="10"/>
    <s v="August 10, 1990 (United States)"/>
    <x v="1"/>
    <x v="15"/>
    <s v="Roger Spottiswoode"/>
    <s v="Christopher Robbins"/>
    <s v="Mel Gibson"/>
    <s v="United States"/>
    <n v="35000000"/>
    <n v="33461269"/>
    <s v="Carolco Pictures"/>
    <s v="113.0,"/>
  </r>
  <r>
    <x v="1719"/>
    <s v="R"/>
    <x v="3"/>
    <x v="10"/>
    <s v="April 6, 1990 (United States)"/>
    <x v="5"/>
    <x v="21"/>
    <s v="Lawrence Kasdan"/>
    <s v="John Kostmayer"/>
    <s v="Kevin Kline"/>
    <s v="United States"/>
    <n v="0"/>
    <n v="16186793"/>
    <s v="Chestnut Hill Productions"/>
    <s v="97.0,"/>
  </r>
  <r>
    <x v="1720"/>
    <s v="R"/>
    <x v="2"/>
    <x v="10"/>
    <s v="May 11, 1990 (United States)"/>
    <x v="23"/>
    <x v="256"/>
    <s v="Mark L. Lester"/>
    <s v="Mark L. Lester"/>
    <s v="Bradley Gregg"/>
    <s v="United States"/>
    <n v="5200000"/>
    <n v="2459895"/>
    <s v="Lightning Pictures"/>
    <s v="99.0,"/>
  </r>
  <r>
    <x v="1721"/>
    <s v="R"/>
    <x v="2"/>
    <x v="10"/>
    <s v="September 14, 1990 (United States)"/>
    <x v="46"/>
    <x v="10"/>
    <s v="Deran Sarafian"/>
    <s v="David S. Goyer"/>
    <s v="Jean-Claude Van Damme"/>
    <s v="United States"/>
    <n v="4000000"/>
    <n v="16853487"/>
    <s v="Cannon Films"/>
    <s v="89.0,"/>
  </r>
  <r>
    <x v="1722"/>
    <s v="R"/>
    <x v="0"/>
    <x v="10"/>
    <s v="October 26, 1990 (United States)"/>
    <x v="16"/>
    <x v="254"/>
    <s v="Luis Mandoki"/>
    <s v="Glenn Savan"/>
    <s v="Susan Sarandon"/>
    <s v="United States"/>
    <n v="0"/>
    <n v="17487531"/>
    <s v="Universal Pictures"/>
    <s v="103.0,"/>
  </r>
  <r>
    <x v="1723"/>
    <s v="Not Rated"/>
    <x v="5"/>
    <x v="10"/>
    <s v="October 30, 1991 (France)"/>
    <x v="28"/>
    <x v="27"/>
    <s v="Abbas Kiarostami"/>
    <s v="Abbas Kiarostami"/>
    <s v="Hossain Sabzian"/>
    <s v="Iran"/>
    <n v="0"/>
    <m/>
    <s v="Kanun parvaresh fekri"/>
    <s v="98.0,"/>
  </r>
  <r>
    <x v="1724"/>
    <s v="R"/>
    <x v="3"/>
    <x v="10"/>
    <s v="July 13, 1990 (United States)"/>
    <x v="8"/>
    <x v="20"/>
    <s v="Howard Franklin"/>
    <s v="Jay Cronley"/>
    <s v="Bill Murray"/>
    <s v="United States"/>
    <n v="15000000"/>
    <n v="15260154"/>
    <s v="Devoted Productions"/>
    <s v="89.0,"/>
  </r>
  <r>
    <x v="1725"/>
    <s v="R"/>
    <x v="9"/>
    <x v="10"/>
    <s v="September 14, 1990 (United States)"/>
    <x v="22"/>
    <x v="38"/>
    <s v="Richard Stanley"/>
    <s v="Steve MacManus"/>
    <s v="Dylan McDermott"/>
    <s v="United Kingdom"/>
    <n v="1500000"/>
    <n v="5728953"/>
    <s v="Palace Pictures"/>
    <s v="94.0,"/>
  </r>
  <r>
    <x v="1726"/>
    <s v="PG-13"/>
    <x v="3"/>
    <x v="10"/>
    <s v="October 12, 1990 (United States)"/>
    <x v="5"/>
    <x v="23"/>
    <s v="James Orr"/>
    <s v="James Orr"/>
    <s v="Jim Belushi"/>
    <s v="United States"/>
    <n v="20000000"/>
    <n v="15379253"/>
    <s v="Laurence Mark Productions"/>
    <s v="110.0,"/>
  </r>
  <r>
    <x v="1727"/>
    <s v="PG"/>
    <x v="3"/>
    <x v="10"/>
    <s v="July 27, 1990 (United States)"/>
    <x v="16"/>
    <x v="97"/>
    <s v="Andrew Bergman"/>
    <s v="Andrew Bergman"/>
    <s v="Marlon Brando"/>
    <s v="United States"/>
    <n v="12000000"/>
    <n v="21460601"/>
    <s v="TriStar Pictures"/>
    <s v="102.0,"/>
  </r>
  <r>
    <x v="1728"/>
    <s v="R"/>
    <x v="2"/>
    <x v="10"/>
    <s v="March 16, 1990 (United States)"/>
    <x v="46"/>
    <x v="38"/>
    <s v="Kathryn Bigelow"/>
    <s v="Kathryn Bigelow"/>
    <s v="Jamie Lee Curtis"/>
    <s v="United States"/>
    <n v="0"/>
    <n v="8217997"/>
    <s v="Lightning Pictures"/>
    <s v="102.0,"/>
  </r>
  <r>
    <x v="1729"/>
    <s v="R"/>
    <x v="5"/>
    <x v="10"/>
    <s v="November 9, 1990 (United States)"/>
    <x v="14"/>
    <x v="102"/>
    <s v="Peter Medak"/>
    <s v="Philip Ridley"/>
    <s v="Gary Kemp"/>
    <s v="United Kingdom"/>
    <n v="0"/>
    <n v="2060847"/>
    <s v="Fugitive TV Productions"/>
    <s v="115.0,"/>
  </r>
  <r>
    <x v="1730"/>
    <s v="R"/>
    <x v="2"/>
    <x v="10"/>
    <s v="July 20, 1990 (United States)"/>
    <x v="41"/>
    <x v="29"/>
    <s v="Lewis Teague"/>
    <s v="Chuck Pfarrer"/>
    <s v="Charlie Sheen"/>
    <s v="United States"/>
    <n v="20000000"/>
    <n v="25069101"/>
    <s v="Orion Pictures"/>
    <s v="113.0,"/>
  </r>
  <r>
    <x v="1731"/>
    <s v="R"/>
    <x v="4"/>
    <x v="10"/>
    <s v="October 26, 1990 (United States)"/>
    <x v="38"/>
    <x v="9"/>
    <s v="Ralph S. Singleton"/>
    <s v="Stephen King"/>
    <s v="David Andrews"/>
    <s v="United States"/>
    <n v="10500000"/>
    <n v="11582891"/>
    <s v="Paramount Pictures"/>
    <s v="89.0,"/>
  </r>
  <r>
    <x v="1732"/>
    <s v="R"/>
    <x v="1"/>
    <x v="10"/>
    <s v="December 12, 1990 (United States)"/>
    <x v="8"/>
    <x v="23"/>
    <s v="Bernardo Bertolucci"/>
    <s v="Paul Bowles"/>
    <s v="Debra Winger"/>
    <s v="United Kingdom"/>
    <n v="25000000"/>
    <n v="2075084"/>
    <s v="Recorded Picture Company (RPC)"/>
    <s v="138.0,"/>
  </r>
  <r>
    <x v="1733"/>
    <s v="R"/>
    <x v="2"/>
    <x v="10"/>
    <s v="September 28, 1990 (United States)"/>
    <x v="10"/>
    <x v="35"/>
    <s v="Craig R. Baxley"/>
    <s v="Jonathan Tydor"/>
    <s v="Dolph Lundgren"/>
    <s v="United States"/>
    <n v="7000000"/>
    <n v="4348368"/>
    <s v="Vision PDG"/>
    <s v="91.0,"/>
  </r>
  <r>
    <x v="1734"/>
    <s v="R"/>
    <x v="0"/>
    <x v="10"/>
    <s v="April 1991 (United States)"/>
    <x v="21"/>
    <x v="258"/>
    <s v="Paul Schrader"/>
    <s v="Ian McEwan"/>
    <s v="Christopher Walken"/>
    <s v="United States"/>
    <n v="0"/>
    <n v="1244381"/>
    <s v="Erre Produzioni"/>
    <s v="107.0,,"/>
  </r>
  <r>
    <x v="1735"/>
    <s v="R"/>
    <x v="0"/>
    <x v="10"/>
    <s v="August 3, 1990 (United States)"/>
    <x v="14"/>
    <x v="23"/>
    <s v="Spike Lee"/>
    <s v="Spike Lee"/>
    <s v="Denzel Washington"/>
    <s v="United States"/>
    <n v="10000000"/>
    <n v="16153593"/>
    <s v="Universal Pictures"/>
    <s v="130.0,"/>
  </r>
  <r>
    <x v="1736"/>
    <s v="PG-13"/>
    <x v="3"/>
    <x v="10"/>
    <s v="October 12, 1990 (United States)"/>
    <x v="23"/>
    <x v="258"/>
    <s v="Jim Abrahams"/>
    <s v="Karen Leigh Hopkins"/>
    <s v="Winona Ryder"/>
    <s v="United Kingdom"/>
    <n v="0"/>
    <n v="3989297"/>
    <s v="Incorporated Television Company (ITC)"/>
    <s v="95.0,"/>
  </r>
  <r>
    <x v="1737"/>
    <s v="R"/>
    <x v="0"/>
    <x v="10"/>
    <s v="March 9, 1990 (United States)"/>
    <x v="21"/>
    <x v="254"/>
    <s v="Curtis Hanson"/>
    <s v="David Koepp"/>
    <s v="Rob Lowe"/>
    <s v="United States"/>
    <n v="7000000"/>
    <n v="12626043"/>
    <s v="Epic Productions"/>
    <s v="99.0,"/>
  </r>
  <r>
    <x v="1738"/>
    <s v="PG-13"/>
    <x v="3"/>
    <x v="10"/>
    <s v="December 14, 1990 (United States)"/>
    <x v="32"/>
    <x v="147"/>
    <s v="Amy Heckerling"/>
    <s v="Amy Heckerling"/>
    <s v="John Travolta"/>
    <s v="United States"/>
    <n v="0"/>
    <n v="47789074"/>
    <s v="TriStar Pictures"/>
    <s v="81.0,"/>
  </r>
  <r>
    <x v="1739"/>
    <s v="PG"/>
    <x v="3"/>
    <x v="10"/>
    <s v="February 8, 1991 (United States)"/>
    <x v="34"/>
    <x v="16"/>
    <s v="Tom Stoppard"/>
    <s v="Tom Stoppard"/>
    <s v="Gary Oldman"/>
    <s v="United Kingdom"/>
    <n v="0"/>
    <n v="739104"/>
    <s v="Brandenberg"/>
    <s v="117.0,"/>
  </r>
  <r>
    <x v="1740"/>
    <s v="R"/>
    <x v="3"/>
    <x v="10"/>
    <s v="May 4, 1990 (United States)"/>
    <x v="21"/>
    <x v="29"/>
    <s v="John Harrison"/>
    <s v="Michael McDowell"/>
    <s v="Debbie Harry"/>
    <s v="United States"/>
    <n v="3500000"/>
    <n v="16324573"/>
    <s v="Paramount Pictures"/>
    <s v="93.0,"/>
  </r>
  <r>
    <x v="1741"/>
    <s v="R"/>
    <x v="2"/>
    <x v="10"/>
    <s v="December 7, 1990 (United States)"/>
    <x v="23"/>
    <x v="19"/>
    <s v="Clint Eastwood"/>
    <s v="Boaz Yakin"/>
    <s v="Clint Eastwood"/>
    <s v="United States"/>
    <n v="10000000"/>
    <n v="21633874"/>
    <s v="Warner Bros."/>
    <s v="120.0,"/>
  </r>
  <r>
    <x v="1742"/>
    <s v="PG-13"/>
    <x v="3"/>
    <x v="10"/>
    <s v="February 1, 1991 (United States)"/>
    <x v="19"/>
    <x v="301"/>
    <s v="Peter Weir"/>
    <s v="Peter Weir"/>
    <s v="Gérard Depardieu"/>
    <s v="France"/>
    <n v="12500000"/>
    <n v="29888235"/>
    <s v="Touchstone Pictures"/>
    <s v="107.0,"/>
  </r>
  <r>
    <x v="1743"/>
    <s v="PG-13"/>
    <x v="3"/>
    <x v="10"/>
    <s v="August 3, 1990 (United States)"/>
    <x v="34"/>
    <x v="9"/>
    <s v="Whit Stillman"/>
    <s v="Whit Stillman"/>
    <s v="Carolyn Farina"/>
    <s v="United States"/>
    <n v="230000"/>
    <n v="2960492"/>
    <s v="Westerly Films"/>
    <s v="98.0,"/>
  </r>
  <r>
    <x v="1744"/>
    <s v="R"/>
    <x v="0"/>
    <x v="10"/>
    <s v="November 14, 1990 (France)"/>
    <x v="37"/>
    <x v="30"/>
    <s v="Agnieszka Holland"/>
    <s v="Agnieszka Holland"/>
    <s v="Solomon Perel"/>
    <s v="Germany"/>
    <n v="0"/>
    <n v="5575738"/>
    <s v="Bayerischer Rundfunk (BR)"/>
    <s v="112.0,"/>
  </r>
  <r>
    <x v="1745"/>
    <s v="PG"/>
    <x v="3"/>
    <x v="10"/>
    <s v="December 1, 1990 (United States)"/>
    <x v="24"/>
    <x v="301"/>
    <s v="Jean-Paul Rappeneau"/>
    <s v="Edmond Rostand"/>
    <s v="Gérard Depardieu"/>
    <s v="France"/>
    <n v="0"/>
    <n v="5822041"/>
    <s v="Caméra One"/>
    <s v="137.0,"/>
  </r>
  <r>
    <x v="1746"/>
    <s v="PG"/>
    <x v="3"/>
    <x v="10"/>
    <s v="December 19, 1990 (United States)"/>
    <x v="41"/>
    <x v="90"/>
    <s v="John Cornell"/>
    <s v="Paul Hogan"/>
    <s v="Paul Hogan"/>
    <s v="United States"/>
    <n v="25000000"/>
    <n v="6939946"/>
    <s v="Ironbark Films"/>
    <s v="95.0,"/>
  </r>
  <r>
    <x v="1747"/>
    <s v="R"/>
    <x v="0"/>
    <x v="10"/>
    <s v="January 19, 1990 (United States)"/>
    <x v="27"/>
    <x v="59"/>
    <s v="Karel Reisz"/>
    <s v="Arthur Miller"/>
    <s v="Debra Winger"/>
    <s v="United Kingdom"/>
    <n v="19000000"/>
    <n v="1372350"/>
    <s v="Recorded Picture Company (RPC)"/>
    <s v="97.0,"/>
  </r>
  <r>
    <x v="1748"/>
    <s v="PG"/>
    <x v="3"/>
    <x v="10"/>
    <s v="May 24, 1991 (United States)"/>
    <x v="13"/>
    <x v="88"/>
    <s v="Anthony Minghella"/>
    <s v="Anthony Minghella"/>
    <s v="Juliet Stevenson"/>
    <s v="United Kingdom"/>
    <n v="0"/>
    <n v="1554742"/>
    <s v="British Broadcasting Corporation (BBC)"/>
    <s v="106.0,"/>
  </r>
  <r>
    <x v="1749"/>
    <s v="R"/>
    <x v="0"/>
    <x v="10"/>
    <s v="December 14, 1990 (United States)"/>
    <x v="10"/>
    <x v="205"/>
    <s v="Sydney Pollack"/>
    <s v="Judith Rascoe"/>
    <s v="Robert Redford"/>
    <s v="United States"/>
    <n v="40000000"/>
    <n v="9645440"/>
    <s v="Mirage Enterprises"/>
    <s v="144.0,"/>
  </r>
  <r>
    <x v="1750"/>
    <s v="G"/>
    <x v="10"/>
    <x v="10"/>
    <s v="August 3, 1990 (United States)"/>
    <x v="15"/>
    <x v="19"/>
    <s v="Bob Hathcock"/>
    <s v="Alan Burnett"/>
    <s v="Alan Young"/>
    <s v="France"/>
    <n v="0"/>
    <n v="18115724"/>
    <s v="Disney Television Animation"/>
    <s v="74.0,"/>
  </r>
  <r>
    <x v="1751"/>
    <s v="R"/>
    <x v="0"/>
    <x v="10"/>
    <s v="December 21, 1990 (United States)"/>
    <x v="10"/>
    <x v="30"/>
    <s v="Fred Schepisi"/>
    <s v="John le Carré"/>
    <s v="Sean Connery"/>
    <s v="United States"/>
    <n v="21800000"/>
    <n v="22997992"/>
    <s v="Pathé Entertainment"/>
    <s v="123.0,"/>
  </r>
  <r>
    <x v="1752"/>
    <s v="R"/>
    <x v="3"/>
    <x v="10"/>
    <s v="December 1991 (United States)"/>
    <x v="24"/>
    <x v="349"/>
    <s v="Mike Leigh"/>
    <s v="Mike Leigh"/>
    <s v="Alison Steadman"/>
    <s v="United Kingdom"/>
    <n v="0"/>
    <n v="1516414"/>
    <s v="British Screen Productions"/>
    <s v="103.0,,"/>
  </r>
  <r>
    <x v="1753"/>
    <s v="G"/>
    <x v="10"/>
    <x v="10"/>
    <s v="July 6, 1990 (United States)"/>
    <x v="41"/>
    <x v="104"/>
    <s v="Joseph Barbera"/>
    <s v="Dennis Marks"/>
    <s v="George O'Hanlon"/>
    <s v="United States"/>
    <n v="0"/>
    <n v="20305841"/>
    <s v="Hanna-Barbera Productions"/>
    <s v="82.0,"/>
  </r>
  <r>
    <x v="1754"/>
    <s v="PG"/>
    <x v="1"/>
    <x v="10"/>
    <s v="September 14, 1990 (United States)"/>
    <x v="14"/>
    <x v="35"/>
    <s v="Clint Eastwood"/>
    <s v="Peter Viertel"/>
    <s v="Clint Eastwood"/>
    <s v="United States"/>
    <n v="24000000"/>
    <n v="2319124"/>
    <s v="Malpaso Productions"/>
    <s v="112.0,"/>
  </r>
  <r>
    <x v="1755"/>
    <s v="PG"/>
    <x v="0"/>
    <x v="10"/>
    <s v="October 19, 1990 (United States)"/>
    <x v="13"/>
    <x v="300"/>
    <s v="Barry Levinson"/>
    <s v="Barry Levinson"/>
    <s v="Aidan Quinn"/>
    <s v="United States"/>
    <n v="20000000"/>
    <n v="15779578"/>
    <s v="TriStar Pictures"/>
    <s v="128.0,"/>
  </r>
  <r>
    <x v="1756"/>
    <s v="R"/>
    <x v="2"/>
    <x v="10"/>
    <s v="September 21, 1990 (United States)"/>
    <x v="14"/>
    <x v="255"/>
    <s v="Peter Hyams"/>
    <s v="Peter Hyams"/>
    <s v="Gene Hackman"/>
    <s v="United States"/>
    <n v="0"/>
    <n v="10873237"/>
    <s v="Carolco Pictures"/>
    <s v="97.0,"/>
  </r>
  <r>
    <x v="1757"/>
    <s v="R"/>
    <x v="3"/>
    <x v="10"/>
    <s v="May 18, 1990 (United States)"/>
    <x v="46"/>
    <x v="21"/>
    <s v="Roger Donaldson"/>
    <s v="Ken Friedman"/>
    <s v="Robin Williams"/>
    <s v="United States"/>
    <n v="0"/>
    <n v="27627310"/>
    <s v="Orion Pictures"/>
    <s v="97.0,"/>
  </r>
  <r>
    <x v="1758"/>
    <s v="R"/>
    <x v="3"/>
    <x v="10"/>
    <s v="August 17, 1990 (United States)"/>
    <x v="16"/>
    <x v="140"/>
    <s v="Arthur Hiller"/>
    <s v="Jill Mazursky"/>
    <s v="Jim Belushi"/>
    <s v="United States"/>
    <n v="0"/>
    <n v="20005435"/>
    <s v="Hollywood Pictures"/>
    <s v="108.0,"/>
  </r>
  <r>
    <x v="1759"/>
    <s v="R"/>
    <x v="0"/>
    <x v="10"/>
    <s v="September 28, 1990 (United States)"/>
    <x v="22"/>
    <x v="139"/>
    <s v="Peter Bogdanovich"/>
    <s v="Larry McMurtry"/>
    <s v="Jeff Bridges"/>
    <s v="United States"/>
    <n v="0"/>
    <n v="2268181"/>
    <s v="Cine-Source"/>
    <s v="123.0,"/>
  </r>
  <r>
    <x v="1760"/>
    <s v="R"/>
    <x v="0"/>
    <x v="10"/>
    <s v="April 27, 1990 (United States)"/>
    <x v="20"/>
    <x v="50"/>
    <s v="William Friedkin"/>
    <s v="Dan Greenburg"/>
    <s v="Jenny Seagrove"/>
    <s v="United States"/>
    <n v="0"/>
    <n v="17037887"/>
    <s v="Universal Pictures"/>
    <s v="92.0,"/>
  </r>
  <r>
    <x v="1761"/>
    <s v="PG-13"/>
    <x v="3"/>
    <x v="10"/>
    <s v="September 14, 1990 (United States)"/>
    <x v="25"/>
    <x v="419"/>
    <s v="Bob Logan"/>
    <s v="Bob Logan"/>
    <s v="Leslie Nielsen"/>
    <s v="United States"/>
    <n v="0"/>
    <n v="1382462"/>
    <s v="Carolco Pictures"/>
    <s v="80.0,"/>
  </r>
  <r>
    <x v="1762"/>
    <s v="PG-13"/>
    <x v="2"/>
    <x v="10"/>
    <s v="May 25, 1990 (United States)"/>
    <x v="25"/>
    <x v="199"/>
    <s v="David Green"/>
    <s v="Step Tyner"/>
    <s v="Nicolas Cage"/>
    <s v="United States"/>
    <n v="22000000"/>
    <n v="14760451"/>
    <s v="Nova International Films"/>
    <s v="85.0,"/>
  </r>
  <r>
    <x v="1763"/>
    <s v="R"/>
    <x v="3"/>
    <x v="10"/>
    <s v="April 20, 1990 (United States)"/>
    <x v="5"/>
    <x v="253"/>
    <s v="George Armitage"/>
    <s v="Charles Willeford"/>
    <s v="Fred Ward"/>
    <s v="United States"/>
    <n v="0"/>
    <n v="9888167"/>
    <s v="Tristes Tropiques"/>
    <s v="97.0,"/>
  </r>
  <r>
    <x v="1764"/>
    <s v="PG-13"/>
    <x v="0"/>
    <x v="10"/>
    <s v="March 1991 (United States)"/>
    <x v="34"/>
    <x v="110"/>
    <s v="Jim Sheridan"/>
    <s v="Jim Sheridan"/>
    <s v="Richard Harris"/>
    <s v="Ireland"/>
    <n v="0"/>
    <n v="1494399"/>
    <s v="Granada Television"/>
    <s v="107.0,,"/>
  </r>
  <r>
    <x v="1765"/>
    <s v="R"/>
    <x v="6"/>
    <x v="10"/>
    <s v="August 24, 1990 (United States)"/>
    <x v="14"/>
    <x v="193"/>
    <s v="James Foley"/>
    <s v="Jim Thompson"/>
    <s v="Jason Patric"/>
    <s v="United States"/>
    <n v="0"/>
    <n v="2678414"/>
    <s v="Avenue Pictures"/>
    <s v="114.0,"/>
  </r>
  <r>
    <x v="1766"/>
    <s v="PG-13"/>
    <x v="3"/>
    <x v="10"/>
    <s v="January 10, 1991 (Argentina)"/>
    <x v="14"/>
    <x v="21"/>
    <s v="Woody Allen"/>
    <s v="Woody Allen"/>
    <s v="Mia Farrow"/>
    <s v="United States"/>
    <n v="12000000"/>
    <n v="7331647"/>
    <s v="Jack Rollins &amp; Charles H. Joffe Productions"/>
    <s v="106.0,"/>
  </r>
  <r>
    <x v="1767"/>
    <s v="PG-13"/>
    <x v="3"/>
    <x v="10"/>
    <s v="March 30, 1990 (United States)"/>
    <x v="30"/>
    <x v="51"/>
    <s v="Peter Israelson"/>
    <s v="David Thoreau"/>
    <s v="C. Thomas Howell"/>
    <s v="United States"/>
    <n v="6000000"/>
    <m/>
    <s v="Aurora"/>
    <s v="100.0,"/>
  </r>
  <r>
    <x v="1768"/>
    <s v="R"/>
    <x v="6"/>
    <x v="10"/>
    <s v="April 6, 1990 (United States)"/>
    <x v="46"/>
    <x v="161"/>
    <s v="Robert Resnikoff"/>
    <s v="Robert Resnikoff"/>
    <s v="Lou Diamond Phillips"/>
    <s v="United States"/>
    <n v="10000000"/>
    <n v="22424195"/>
    <s v="Interscope Communications"/>
    <s v="98.0,"/>
  </r>
  <r>
    <x v="1769"/>
    <s v="R"/>
    <x v="2"/>
    <x v="10"/>
    <s v="August 24, 1990 (United States)"/>
    <x v="38"/>
    <x v="194"/>
    <s v="Aaron Norris"/>
    <s v="James Bruner"/>
    <s v="Chuck Norris"/>
    <s v="United States"/>
    <n v="0"/>
    <n v="6698361"/>
    <s v="Cannon Films"/>
    <s v="111.0,"/>
  </r>
  <r>
    <x v="1770"/>
    <s v="R"/>
    <x v="2"/>
    <x v="10"/>
    <s v="October 5, 1990 (United States)"/>
    <x v="20"/>
    <x v="200"/>
    <s v="Michael Cimino"/>
    <s v="Joseph Hayes"/>
    <s v="Mickey Rourke"/>
    <s v="United States"/>
    <n v="18000000"/>
    <n v="2742912"/>
    <s v="Dino De Laurentiis Company"/>
    <s v="105.0,"/>
  </r>
  <r>
    <x v="1771"/>
    <s v="PG-13"/>
    <x v="0"/>
    <x v="10"/>
    <s v="April 1991 (United States)"/>
    <x v="3"/>
    <x v="153"/>
    <s v="Yimou Zhang"/>
    <s v="Heng Liu"/>
    <s v="Gong Li"/>
    <s v="China"/>
    <n v="0"/>
    <n v="1986433"/>
    <s v="China Film Co-Production Corporation"/>
    <s v="95.0,,"/>
  </r>
  <r>
    <x v="1772"/>
    <s v="PG-13"/>
    <x v="0"/>
    <x v="10"/>
    <s v="February 15, 1991 (United States)"/>
    <x v="16"/>
    <x v="50"/>
    <s v="Martin Sheen"/>
    <s v="Dennis Shryack"/>
    <s v="Charlie Sheen"/>
    <s v="United States"/>
    <n v="4000000"/>
    <n v="2070871"/>
    <s v="The Movie Group"/>
    <s v="97.0,"/>
  </r>
  <r>
    <x v="1773"/>
    <s v="R"/>
    <x v="4"/>
    <x v="10"/>
    <s v="January 19, 1990 (United States)"/>
    <x v="22"/>
    <x v="26"/>
    <s v="Adam Simon"/>
    <s v="Charles Beaumont"/>
    <s v="Bill Pullman"/>
    <s v="United States"/>
    <n v="2000000"/>
    <n v="1627955"/>
    <s v="Concorde Pictures"/>
    <s v="85.0,"/>
  </r>
  <r>
    <x v="1774"/>
    <s v="R"/>
    <x v="3"/>
    <x v="10"/>
    <s v="October 3, 1990 (France)"/>
    <x v="4"/>
    <x v="299"/>
    <s v="Patrice Leconte"/>
    <s v="Claude Klotz"/>
    <s v="Jean Rochefort"/>
    <s v="France"/>
    <n v="0"/>
    <n v="1217084"/>
    <s v="Lambart Productions"/>
    <s v="82.0,"/>
  </r>
  <r>
    <x v="1775"/>
    <s v="PG"/>
    <x v="3"/>
    <x v="10"/>
    <s v="April 6, 1990 (United States)"/>
    <x v="20"/>
    <x v="39"/>
    <s v="John R. Cherry III"/>
    <s v="Charlie Cohen"/>
    <s v="Jim Varney"/>
    <s v="United States"/>
    <n v="9000000"/>
    <n v="25029569"/>
    <s v="Silver Screen Partners IV"/>
    <s v="81.0,"/>
  </r>
  <r>
    <x v="1776"/>
    <s v="PG-13"/>
    <x v="3"/>
    <x v="10"/>
    <s v="February 16, 1990 (United States)"/>
    <x v="30"/>
    <x v="156"/>
    <s v="Tom Ropelewski"/>
    <s v="Tom Ropelewski"/>
    <s v="Richard Alexander"/>
    <s v="United States"/>
    <n v="0"/>
    <m/>
    <s v="Orion Pictures"/>
    <s v="90.0,"/>
  </r>
  <r>
    <x v="1777"/>
    <s v="PG"/>
    <x v="2"/>
    <x v="10"/>
    <s v="June 1, 1990 (United States)"/>
    <x v="41"/>
    <x v="471"/>
    <s v="Mark Griffiths"/>
    <s v="Gary Paulsen"/>
    <s v="Jared Rushton"/>
    <s v="United States"/>
    <n v="0"/>
    <n v="1494969"/>
    <s v="Concorde Pictures"/>
    <s v="82.0,"/>
  </r>
  <r>
    <x v="1778"/>
    <s v="PG"/>
    <x v="0"/>
    <x v="10"/>
    <s v="April 12, 1991 (Brazil)"/>
    <x v="4"/>
    <x v="154"/>
    <s v="Richard Pearce"/>
    <s v="John Cork"/>
    <s v="Sissy Spacek"/>
    <s v="United States"/>
    <n v="0"/>
    <n v="4873620"/>
    <s v="Dave Bell Associates"/>
    <s v="97.0,"/>
  </r>
  <r>
    <x v="1779"/>
    <s v="R"/>
    <x v="1"/>
    <x v="10"/>
    <s v="February 23, 1990 (United States)"/>
    <x v="13"/>
    <x v="154"/>
    <s v="Bob Rafelson"/>
    <s v="William Harrison"/>
    <s v="Patrick Bergin"/>
    <s v="United States"/>
    <n v="19000000"/>
    <n v="4011793"/>
    <s v="Carolco Pictures"/>
    <s v="136.0,"/>
  </r>
  <r>
    <x v="1780"/>
    <s v="R"/>
    <x v="4"/>
    <x v="10"/>
    <s v="October 25, 1991 (United States)"/>
    <x v="10"/>
    <x v="392"/>
    <s v="Dario Argento"/>
    <s v="Edgar Allan Poe"/>
    <s v="Adrienne Barbeau"/>
    <s v="Italy"/>
    <n v="9000000"/>
    <n v="349618"/>
    <s v="ADC Films"/>
    <s v="120.0,"/>
  </r>
  <r>
    <x v="1781"/>
    <s v="PG-13"/>
    <x v="0"/>
    <x v="10"/>
    <s v="January 18, 1991 (United Kingdom)"/>
    <x v="14"/>
    <x v="54"/>
    <s v="James Ivory"/>
    <s v="Evan S. Connell"/>
    <s v="Paul Newman"/>
    <s v="United Kingdom"/>
    <n v="0"/>
    <n v="7698010"/>
    <s v="Cineplex Odeon Films"/>
    <s v="126.0,"/>
  </r>
  <r>
    <x v="1782"/>
    <s v="R"/>
    <x v="3"/>
    <x v="10"/>
    <s v="September 20, 1991 (United Kingdom)"/>
    <x v="34"/>
    <x v="108"/>
    <s v="Hal Hartley"/>
    <s v="Hal Hartley"/>
    <s v="Adrienne Shelly"/>
    <s v="United Kingdom"/>
    <n v="700000"/>
    <n v="357400"/>
    <s v="Channel Four Films"/>
    <s v="107.0,"/>
  </r>
  <r>
    <x v="1783"/>
    <s v="R"/>
    <x v="3"/>
    <x v="10"/>
    <s v="April 13, 1990 (United States)"/>
    <x v="22"/>
    <x v="90"/>
    <s v="Tony Bill"/>
    <s v="Mitch Markowitz"/>
    <s v="Dudley Moore"/>
    <s v="United States"/>
    <n v="0"/>
    <n v="13236513"/>
    <s v="Paramount Pictures"/>
    <s v="90.0,"/>
  </r>
  <r>
    <x v="1784"/>
    <s v="R"/>
    <x v="3"/>
    <x v="10"/>
    <s v="March 23, 1990 (United States)"/>
    <x v="17"/>
    <x v="43"/>
    <s v="Jan Egleson"/>
    <s v="Simon Brett"/>
    <s v="Michael Caine"/>
    <s v="United States"/>
    <n v="12000000"/>
    <n v="3417056"/>
    <s v="Brigand Films"/>
    <s v="88.0,"/>
  </r>
  <r>
    <x v="1785"/>
    <s v="PG-13"/>
    <x v="3"/>
    <x v="10"/>
    <s v="September 21, 1990 (United States)"/>
    <x v="1"/>
    <x v="47"/>
    <s v="Malcolm Mowbray"/>
    <s v="Sarah Bird"/>
    <s v="Steve Guttenberg"/>
    <s v="United Kingdom"/>
    <n v="6700000"/>
    <n v="1171762"/>
    <s v="Hemdale"/>
    <s v="101.0,"/>
  </r>
  <r>
    <x v="1786"/>
    <s v="R"/>
    <x v="0"/>
    <x v="10"/>
    <s v="November 2, 1990 (United States)"/>
    <x v="30"/>
    <x v="112"/>
    <s v="Roger Corman"/>
    <s v="Brian Aldiss"/>
    <s v="John Hurt"/>
    <s v="United States"/>
    <n v="11500000"/>
    <n v="334748"/>
    <s v="The Mount Company"/>
    <s v="85.0,"/>
  </r>
  <r>
    <x v="1787"/>
    <s v="PG-13"/>
    <x v="3"/>
    <x v="10"/>
    <s v="March 30, 1990 (United States)"/>
    <x v="22"/>
    <x v="254"/>
    <s v="Jonathan Lynn"/>
    <s v="Jonathan Lynn"/>
    <s v="Eric Idle"/>
    <s v="United Kingdom"/>
    <n v="0"/>
    <n v="10959015"/>
    <s v="HandMade Films"/>
    <s v="89.0,"/>
  </r>
  <r>
    <x v="1788"/>
    <s v="R"/>
    <x v="6"/>
    <x v="10"/>
    <s v="April 27, 1990 (United States)"/>
    <x v="14"/>
    <x v="106"/>
    <s v="Sidney Lumet"/>
    <s v="Edwin Torres"/>
    <s v="Nick Nolte"/>
    <s v="United States"/>
    <n v="0"/>
    <n v="11207891"/>
    <s v="Regency International Pictures"/>
    <s v="132.0,"/>
  </r>
  <r>
    <x v="1789"/>
    <s v="R"/>
    <x v="5"/>
    <x v="10"/>
    <s v="September 20, 1990 (Australia)"/>
    <x v="24"/>
    <x v="194"/>
    <s v="Jane Campion"/>
    <s v="Janet Frame"/>
    <s v="Kerry Fox"/>
    <s v="New Zealand"/>
    <n v="0"/>
    <n v="1055995"/>
    <s v="Hibiscus Films"/>
    <s v="158.0,"/>
  </r>
  <r>
    <x v="1790"/>
    <s v="PG-13"/>
    <x v="0"/>
    <x v="10"/>
    <s v="February 9, 1990 (United States)"/>
    <x v="5"/>
    <x v="98"/>
    <s v="Martin Ritt"/>
    <s v="Pat Barker"/>
    <s v="Jane Fonda"/>
    <s v="United States"/>
    <n v="23000000"/>
    <n v="5820015"/>
    <s v="Metro-Goldwyn-Mayer (MGM)"/>
    <s v="104.0,"/>
  </r>
  <r>
    <x v="1791"/>
    <s v="R"/>
    <x v="2"/>
    <x v="10"/>
    <s v="February 2, 1990 (United States)"/>
    <x v="19"/>
    <x v="25"/>
    <s v="Franco Amurri"/>
    <s v="David Loughery"/>
    <s v="Dennis Hopper"/>
    <s v="United States"/>
    <n v="0"/>
    <n v="6488114"/>
    <s v="Paramount Pictures"/>
    <s v="108.0,"/>
  </r>
  <r>
    <x v="1792"/>
    <s v="PG-13"/>
    <x v="3"/>
    <x v="10"/>
    <s v="February 23, 1990 (United States)"/>
    <x v="17"/>
    <x v="48"/>
    <s v="Paul Brickman"/>
    <s v="Barbara Benedek"/>
    <s v="Jessica Lange"/>
    <s v="United States"/>
    <n v="0"/>
    <n v="6070725"/>
    <s v="The Geffen Company"/>
    <s v="115.0,"/>
  </r>
  <r>
    <x v="1793"/>
    <s v="PG"/>
    <x v="2"/>
    <x v="10"/>
    <s v="January 12, 1990 (United States)"/>
    <x v="33"/>
    <x v="99"/>
    <s v="Richard Correll"/>
    <s v="Steven Long Mitchell"/>
    <s v="Roger Rose"/>
    <s v="United States"/>
    <n v="0"/>
    <n v="8533973"/>
    <s v="Epic Productions"/>
    <s v="91.0,"/>
  </r>
  <r>
    <x v="1794"/>
    <s v="PG"/>
    <x v="3"/>
    <x v="10"/>
    <s v="June 29, 1990 (United States)"/>
    <x v="44"/>
    <x v="103"/>
    <s v="Sidney Poitier"/>
    <s v="Brent Maddock"/>
    <s v="Bill Cosby"/>
    <s v="United States"/>
    <n v="0"/>
    <n v="25421633"/>
    <s v="Universal Pictures"/>
    <s v="83.0,"/>
  </r>
  <r>
    <x v="1795"/>
    <s v="PG-13"/>
    <x v="3"/>
    <x v="10"/>
    <s v="February 1, 1991 (United States)"/>
    <x v="19"/>
    <x v="59"/>
    <s v="Robert Shaye"/>
    <s v="William Kotzwinkle"/>
    <s v="Chris Young"/>
    <s v="United States"/>
    <n v="0"/>
    <n v="1382259"/>
    <s v="New Line Cinema"/>
    <s v="82.0,"/>
  </r>
  <r>
    <x v="1796"/>
    <s v="R"/>
    <x v="0"/>
    <x v="10"/>
    <s v="January 1991 (United States)"/>
    <x v="15"/>
    <x v="44"/>
    <s v="Ken Loach"/>
    <s v="Jim Allen"/>
    <s v="Frances McDormand"/>
    <s v="United Kingdom"/>
    <n v="0"/>
    <n v="1232210"/>
    <s v="Hemdale"/>
    <s v="108.0,,"/>
  </r>
  <r>
    <x v="1797"/>
    <s v="PG-13"/>
    <x v="0"/>
    <x v="10"/>
    <s v="May 31, 1991 (United States)"/>
    <x v="3"/>
    <x v="44"/>
    <s v="Giuseppe Tornatore"/>
    <s v="Massimo De Rita"/>
    <s v="Marcello Mastroianni"/>
    <s v="Italy"/>
    <n v="0"/>
    <n v="1745470"/>
    <s v="Erre Produzioni"/>
    <s v="118.0,"/>
  </r>
  <r>
    <x v="1798"/>
    <s v="PG"/>
    <x v="1"/>
    <x v="10"/>
    <s v="April 27, 1990 (United States)"/>
    <x v="11"/>
    <x v="193"/>
    <s v="Patrick Read Johnson"/>
    <s v="Patrick Read Johnson"/>
    <s v="Douglas Barr"/>
    <s v="United States"/>
    <n v="3000000"/>
    <n v="15369573"/>
    <s v="Silver Screen Partners IV"/>
    <s v="100.0,"/>
  </r>
  <r>
    <x v="1799"/>
    <s v="R"/>
    <x v="3"/>
    <x v="10"/>
    <s v="February 1, 1991 (United States)"/>
    <x v="30"/>
    <x v="155"/>
    <s v="Michael Lehmann"/>
    <s v="Michael Lehmann"/>
    <s v="Ed Begley Jr."/>
    <s v="United States"/>
    <n v="5000000"/>
    <n v="485772"/>
    <s v="Cinemarque Entertainment"/>
    <s v="90.0,"/>
  </r>
  <r>
    <x v="1800"/>
    <s v="R"/>
    <x v="3"/>
    <x v="10"/>
    <s v="June 22, 1990 (United States)"/>
    <x v="41"/>
    <x v="154"/>
    <s v="Alan Alda"/>
    <s v="Alan Alda"/>
    <s v="Alan Alda"/>
    <s v="United States"/>
    <n v="0"/>
    <n v="19740070"/>
    <s v="Touchstone Pictures"/>
    <s v="94.0,"/>
  </r>
  <r>
    <x v="1801"/>
    <s v="R"/>
    <x v="4"/>
    <x v="10"/>
    <s v="May 11, 1990 (United States)"/>
    <x v="32"/>
    <x v="53"/>
    <s v="James Bond III"/>
    <s v="James Bond III"/>
    <s v="James Bond III"/>
    <s v="United States"/>
    <n v="0"/>
    <n v="2218579"/>
    <s v="Bonded Filmworks"/>
    <s v="95.0,"/>
  </r>
  <r>
    <x v="1802"/>
    <s v="R"/>
    <x v="3"/>
    <x v="10"/>
    <s v="February 2, 1990 (United States)"/>
    <x v="41"/>
    <x v="193"/>
    <s v="James D. Parriott"/>
    <s v="James D. Parriott"/>
    <s v="Bob Hoskins"/>
    <s v="United States"/>
    <n v="0"/>
    <n v="4134992"/>
    <s v="New Line Cinema"/>
    <s v="100.0,"/>
  </r>
  <r>
    <x v="1803"/>
    <s v="G"/>
    <x v="1"/>
    <x v="10"/>
    <s v="August 1991 (United States)"/>
    <x v="37"/>
    <x v="350"/>
    <s v="Yves Robert"/>
    <s v="Louis Nucéra"/>
    <s v="Philippe Caubère"/>
    <s v="France"/>
    <n v="0"/>
    <n v="1730856"/>
    <s v="Gaumont"/>
    <s v="105.0,,"/>
  </r>
  <r>
    <x v="1804"/>
    <s v="PG-13"/>
    <x v="5"/>
    <x v="10"/>
    <s v="November 16, 1990 (United States)"/>
    <x v="15"/>
    <x v="44"/>
    <s v="Robert Altman"/>
    <s v="Julian Mitchell"/>
    <s v="Tim Roth"/>
    <s v="France"/>
    <n v="0"/>
    <n v="2231274"/>
    <s v="Belbo Films"/>
    <s v="138.0,"/>
  </r>
  <r>
    <x v="1805"/>
    <s v="R"/>
    <x v="2"/>
    <x v="10"/>
    <s v="January 19, 1990 (United States)"/>
    <x v="46"/>
    <x v="472"/>
    <s v="Katt Shea"/>
    <s v="Andy Ruben"/>
    <s v="Christina Applegate"/>
    <s v="United States"/>
    <n v="0"/>
    <n v="1510053"/>
    <m/>
    <s v="85.0,"/>
  </r>
  <r>
    <x v="1806"/>
    <s v="PG-13"/>
    <x v="0"/>
    <x v="10"/>
    <s v="February 2, 1990 (United States)"/>
    <x v="19"/>
    <x v="48"/>
    <s v="John Erman"/>
    <s v="Olive Higgins Prouty"/>
    <s v="Bette Midler"/>
    <s v="United States"/>
    <n v="0"/>
    <n v="20240128"/>
    <s v="The Samuel Goldwyn Company"/>
    <s v="109.0,"/>
  </r>
  <r>
    <x v="1807"/>
    <s v="PG-13"/>
    <x v="0"/>
    <x v="10"/>
    <s v="March 16, 1990 (United States)"/>
    <x v="49"/>
    <x v="56"/>
    <s v="Greydon Clark"/>
    <s v="Menahem Golan"/>
    <s v="Laura Harring"/>
    <s v="United States"/>
    <n v="0"/>
    <n v="1823154"/>
    <s v="21st Century Film Corporation"/>
    <s v="97.0,"/>
  </r>
  <r>
    <x v="1808"/>
    <s v="R"/>
    <x v="2"/>
    <x v="10"/>
    <s v="February 9, 1990 (United States)"/>
    <x v="38"/>
    <x v="43"/>
    <s v="Bob Clark"/>
    <s v="Richard Christian Matheson"/>
    <s v="Gene Hackman"/>
    <s v="United States"/>
    <n v="15000000"/>
    <n v="5585154"/>
    <s v="TriStar Pictures"/>
    <s v="94.0,"/>
  </r>
  <r>
    <x v="1809"/>
    <s v="PG"/>
    <x v="3"/>
    <x v="10"/>
    <s v="April 4, 1990 (France)"/>
    <x v="13"/>
    <x v="36"/>
    <s v="Éric Rohmer"/>
    <s v="Éric Rohmer"/>
    <s v="Anne Teyssèdre"/>
    <s v="France"/>
    <n v="0"/>
    <n v="20554"/>
    <s v="Compagnie Eric Rohmer (CER)"/>
    <s v="108.0,"/>
  </r>
  <r>
    <x v="1810"/>
    <s v="PG"/>
    <x v="0"/>
    <x v="10"/>
    <s v="October 12, 1990 (United States)"/>
    <x v="13"/>
    <x v="155"/>
    <s v="Charles Burnett"/>
    <s v="Charles Burnett"/>
    <s v="Danny Glover"/>
    <s v="United States"/>
    <n v="0"/>
    <n v="1161135"/>
    <s v="SVS Films"/>
    <s v="102.0,"/>
  </r>
  <r>
    <x v="1811"/>
    <s v="R"/>
    <x v="3"/>
    <x v="10"/>
    <s v="February 23, 1990 (United States)"/>
    <x v="22"/>
    <x v="56"/>
    <s v="John Boorman"/>
    <s v="Telsche Boorman"/>
    <s v="Dabney Coleman"/>
    <s v="United States"/>
    <n v="15000000"/>
    <n v="1106475"/>
    <s v="Touchstone Pictures"/>
    <s v="107.0,"/>
  </r>
  <r>
    <x v="1812"/>
    <s v="R"/>
    <x v="3"/>
    <x v="10"/>
    <s v="March 9, 1990 (United States)"/>
    <x v="46"/>
    <x v="123"/>
    <s v="Alan Rudolph"/>
    <s v="Alan Rudolph"/>
    <s v="Tom Berenger"/>
    <s v="United States"/>
    <n v="0"/>
    <n v="1436308"/>
    <s v="David Blocker Productions"/>
    <s v="97.0,"/>
  </r>
  <r>
    <x v="1813"/>
    <s v="Not Rated"/>
    <x v="2"/>
    <x v="10"/>
    <s v="November 19, 1999 (United States)"/>
    <x v="8"/>
    <x v="351"/>
    <s v="Takeshi Kitano"/>
    <s v="Takeshi Kitano"/>
    <s v="Takeshi Kitano"/>
    <s v="Japan"/>
    <n v="0"/>
    <m/>
    <s v="Bandai Visual Company"/>
    <s v="96.0,"/>
  </r>
  <r>
    <x v="1814"/>
    <s v="R"/>
    <x v="2"/>
    <x v="10"/>
    <s v="January 12, 1990 (United States)"/>
    <x v="46"/>
    <x v="57"/>
    <s v="Richard Benjamin"/>
    <s v="Nat Mauldin"/>
    <s v="Anthony Edwards"/>
    <s v="United States"/>
    <n v="10000000"/>
    <n v="2346150"/>
    <s v="Pacific Western"/>
    <s v="96.0,"/>
  </r>
  <r>
    <x v="1815"/>
    <s v="PG-13"/>
    <x v="3"/>
    <x v="10"/>
    <s v="May 4, 1990 (United States)"/>
    <x v="5"/>
    <x v="155"/>
    <s v="Gregg Champion"/>
    <s v="John Blumenthal"/>
    <s v="Dabney Coleman"/>
    <s v="United States"/>
    <n v="0"/>
    <n v="4010647"/>
    <s v="Gladden Entertainment"/>
    <s v="97.0,"/>
  </r>
  <r>
    <x v="1816"/>
    <s v="R"/>
    <x v="2"/>
    <x v="10"/>
    <s v="March 8, 1991 (United States)"/>
    <x v="35"/>
    <x v="196"/>
    <s v="Cedric Sundstrom"/>
    <s v="Gideon Amir"/>
    <s v="Michael Dudikoff"/>
    <s v="United States"/>
    <n v="0"/>
    <n v="358047"/>
    <s v="The Cannon Group"/>
    <s v="99.0,"/>
  </r>
  <r>
    <x v="1817"/>
    <s v="R"/>
    <x v="7"/>
    <x v="10"/>
    <s v="February 28, 1992 (United States)"/>
    <x v="25"/>
    <x v="40"/>
    <s v="Tibor Takács"/>
    <s v="Michael Nankin"/>
    <s v="Louis Tripp"/>
    <s v="Canada"/>
    <n v="6500000"/>
    <n v="2032973"/>
    <s v="Vision PDG"/>
    <s v="93.0,"/>
  </r>
  <r>
    <x v="1818"/>
    <s v="R"/>
    <x v="0"/>
    <x v="10"/>
    <s v="January 1991 (United States)"/>
    <x v="17"/>
    <x v="47"/>
    <s v="Alan Parker"/>
    <s v="Alan Parker"/>
    <s v="Dennis Quaid"/>
    <s v="United States"/>
    <n v="17500000"/>
    <n v="947306"/>
    <s v="Twentieth Century Fox"/>
    <s v="138.0,,"/>
  </r>
  <r>
    <x v="1819"/>
    <s v="Unrated"/>
    <x v="0"/>
    <x v="10"/>
    <s v="1990 (United States)"/>
    <x v="5"/>
    <x v="370"/>
    <s v="Derek Jarman"/>
    <m/>
    <s v="Tilda Swinton"/>
    <s v="United Kingdom"/>
    <n v="0"/>
    <n v="5006"/>
    <s v="Basilisk Communications"/>
    <s v="92.0,,"/>
  </r>
  <r>
    <x v="1820"/>
    <s v="PG"/>
    <x v="0"/>
    <x v="10"/>
    <s v="March 16, 1990 (United States)"/>
    <x v="50"/>
    <x v="473"/>
    <s v="Joel Silberg"/>
    <s v="Joel Silberg"/>
    <s v="J. Eddie Peck"/>
    <s v="United States"/>
    <n v="0"/>
    <n v="4263112"/>
    <s v="Cannon Films"/>
    <s v="104.0,"/>
  </r>
  <r>
    <x v="1821"/>
    <s v="PG-13"/>
    <x v="3"/>
    <x v="10"/>
    <s v="August 31, 1990 (United States)"/>
    <x v="46"/>
    <x v="123"/>
    <s v="Director"/>
    <s v="Grant Morris"/>
    <s v="Cheech Marin"/>
    <s v="Australia"/>
    <n v="0"/>
    <m/>
    <s v="Unity Pictures"/>
    <s v="90.0,"/>
  </r>
  <r>
    <x v="1822"/>
    <s v="R"/>
    <x v="3"/>
    <x v="10"/>
    <s v="July 1990 (United States)"/>
    <x v="4"/>
    <x v="46"/>
    <s v="Louis Malle"/>
    <s v="Louis Malle"/>
    <s v="Miou-Miou"/>
    <s v="France"/>
    <n v="0"/>
    <n v="1576702"/>
    <s v="Nouvelles Éditions de Films (NEF)"/>
    <s v="107.0,,"/>
  </r>
  <r>
    <x v="1823"/>
    <s v="R"/>
    <x v="2"/>
    <x v="10"/>
    <s v="March 9, 1990 (United States)"/>
    <x v="1"/>
    <x v="123"/>
    <s v="John Mackenzie"/>
    <s v="Jere Cunningham"/>
    <s v="Brian Dennehy"/>
    <s v="United States"/>
    <n v="12000000"/>
    <n v="1531489"/>
    <s v="Orion Pictures"/>
    <s v="106.0,"/>
  </r>
  <r>
    <x v="1824"/>
    <s v="PG"/>
    <x v="0"/>
    <x v="10"/>
    <s v="1990 (Canada)"/>
    <x v="3"/>
    <x v="474"/>
    <s v="Cynthia Scott"/>
    <s v="Gloria Demers"/>
    <s v="Alice Diabo"/>
    <s v="Canada"/>
    <n v="0"/>
    <m/>
    <s v="National Film Board of Canada (NFB)"/>
    <s v="101.0,,"/>
  </r>
  <r>
    <x v="1825"/>
    <s v="PG-13"/>
    <x v="3"/>
    <x v="10"/>
    <s v="March 30, 1990 (United States)"/>
    <x v="22"/>
    <x v="46"/>
    <s v="Donald Petrie"/>
    <s v="Mitchel Katlin"/>
    <s v="Dana Carvey"/>
    <s v="United States"/>
    <n v="0"/>
    <n v="11359129"/>
    <s v="Imagine Films Entertainment"/>
    <s v="103.0,"/>
  </r>
  <r>
    <x v="1826"/>
    <s v="PG-13"/>
    <x v="3"/>
    <x v="10"/>
    <s v="September 21, 1990 (United States)"/>
    <x v="38"/>
    <x v="61"/>
    <s v="Leonard Nimoy"/>
    <s v="Bob Greene"/>
    <s v="Gene Wilder"/>
    <s v="United States"/>
    <n v="0"/>
    <n v="8141292"/>
    <s v="Duffy Films"/>
    <s v="101.0,"/>
  </r>
  <r>
    <x v="1827"/>
    <s v="PG-13"/>
    <x v="0"/>
    <x v="10"/>
    <s v="November 2, 1990 (United States)"/>
    <x v="54"/>
    <x v="57"/>
    <s v="Prince"/>
    <s v="Prince"/>
    <s v="Prince"/>
    <s v="United States"/>
    <n v="7500000"/>
    <n v="4562778"/>
    <s v="Paisley Park Films"/>
    <s v="90.0,"/>
  </r>
  <r>
    <x v="1828"/>
    <s v="PG-13"/>
    <x v="3"/>
    <x v="10"/>
    <s v="March 9, 1990 (United States)"/>
    <x v="17"/>
    <x v="157"/>
    <s v="Joe Roth"/>
    <s v="Mike Binder"/>
    <s v="Patrick Dempsey"/>
    <s v="United States"/>
    <n v="0"/>
    <n v="715983"/>
    <s v="Morgan Creek Entertainment"/>
    <s v="99.0,"/>
  </r>
  <r>
    <x v="1829"/>
    <s v="PG-13"/>
    <x v="3"/>
    <x v="10"/>
    <s v="October 26, 1990 (United States)"/>
    <x v="20"/>
    <x v="139"/>
    <s v="Carl Reiner"/>
    <s v="Martha Goldhirsh"/>
    <s v="Kirstie Alley"/>
    <s v="United States"/>
    <n v="16000000"/>
    <n v="17854933"/>
    <s v="Castle Rock Entertainment"/>
    <s v="87.0,"/>
  </r>
  <r>
    <x v="1830"/>
    <s v="R"/>
    <x v="0"/>
    <x v="10"/>
    <s v="April 13, 1990 (United States)"/>
    <x v="20"/>
    <x v="442"/>
    <s v="Marisa Silver"/>
    <s v="Larry Ketron"/>
    <s v="Adrian Pasdar"/>
    <s v="United States"/>
    <n v="0"/>
    <n v="1224605"/>
    <s v="Twentieth Century Fox"/>
    <s v="103.0,"/>
  </r>
  <r>
    <x v="1831"/>
    <s v="R"/>
    <x v="0"/>
    <x v="10"/>
    <s v="March 9, 1990 (United States)"/>
    <x v="36"/>
    <x v="475"/>
    <s v="Kristine Peterson"/>
    <s v="Jackson Barr"/>
    <s v="Marc Singer"/>
    <s v="United States"/>
    <n v="0"/>
    <n v="2415312"/>
    <s v="Concorde-New Horizons"/>
    <s v="84.0,"/>
  </r>
  <r>
    <x v="1832"/>
    <s v="R"/>
    <x v="4"/>
    <x v="10"/>
    <s v="February 9, 1990 (United States)"/>
    <x v="44"/>
    <x v="457"/>
    <s v="Jim Wynorski"/>
    <s v="Edgar Allan Poe"/>
    <s v="Nicole Eggert"/>
    <s v="United States"/>
    <n v="0"/>
    <n v="1547867"/>
    <s v="Concorde-New Horizons"/>
    <s v="82.0,"/>
  </r>
  <r>
    <x v="1833"/>
    <s v="R"/>
    <x v="0"/>
    <x v="10"/>
    <s v="March 23, 1990 (United States)"/>
    <x v="41"/>
    <x v="53"/>
    <s v="John Frankenheimer"/>
    <s v="Stephen Peters"/>
    <s v="Roy Scheider"/>
    <s v="United States"/>
    <n v="0"/>
    <n v="1305887"/>
    <s v="Kodiak Films"/>
    <s v="91.0,"/>
  </r>
  <r>
    <x v="1834"/>
    <s v="PG-13"/>
    <x v="3"/>
    <x v="10"/>
    <s v="November 2, 1990 (United States)"/>
    <x v="19"/>
    <x v="118"/>
    <s v="Jon Amiel"/>
    <s v="Mario Vargas Llosa"/>
    <s v="Barbara Hershey"/>
    <s v="United States"/>
    <n v="11000000"/>
    <n v="1794001"/>
    <s v="Odyssey"/>
    <s v="107.0,"/>
  </r>
  <r>
    <x v="603"/>
    <s v="R"/>
    <x v="6"/>
    <x v="10"/>
    <s v="April 6, 1990 (United States)"/>
    <x v="46"/>
    <x v="123"/>
    <s v="Sondra Locke"/>
    <s v="John DeMarco"/>
    <s v="Theresa Russell"/>
    <s v="United States"/>
    <n v="9000000"/>
    <n v="2544504"/>
    <s v="Warner Bros."/>
    <s v="109.0,"/>
  </r>
  <r>
    <x v="1835"/>
    <m/>
    <x v="0"/>
    <x v="10"/>
    <s v="November 21, 1990 (France)"/>
    <x v="9"/>
    <x v="476"/>
    <s v="Christian Vincent"/>
    <s v="Christian Vincent"/>
    <s v="Fabrice Luchini"/>
    <s v="France"/>
    <n v="0"/>
    <m/>
    <s v="France 3 Cinéma"/>
    <s v="94.0,"/>
  </r>
  <r>
    <x v="1836"/>
    <s v="PG-13"/>
    <x v="2"/>
    <x v="10"/>
    <s v="February 8, 1991 (United States)"/>
    <x v="9"/>
    <x v="477"/>
    <s v="Haruki Kadokawa"/>
    <s v="Haruki Kadokawa"/>
    <s v="Takaaki Enoki"/>
    <s v="Japan"/>
    <n v="42000000"/>
    <m/>
    <s v="Haruki Kadokawa Films"/>
    <s v="125.0,"/>
  </r>
  <r>
    <x v="1837"/>
    <s v="R"/>
    <x v="6"/>
    <x v="10"/>
    <s v="August 31, 1990 (United Kingdom)"/>
    <x v="1"/>
    <x v="63"/>
    <s v="David Leland"/>
    <s v="William McIlvanney"/>
    <s v="Kenny Ireland"/>
    <s v="United Kingdom"/>
    <n v="0"/>
    <n v="59227"/>
    <s v="Palace Pictures"/>
    <s v="93.0,"/>
  </r>
  <r>
    <x v="1838"/>
    <s v="PG"/>
    <x v="0"/>
    <x v="10"/>
    <s v="December 20, 1991 (United States)"/>
    <x v="37"/>
    <x v="156"/>
    <s v="Bernt Amadeus Capra"/>
    <s v="Bernt Amadeus Capra"/>
    <s v="Liv Ullmann"/>
    <s v="United States"/>
    <n v="0"/>
    <n v="774048"/>
    <s v="Atlas"/>
    <s v="112.0,"/>
  </r>
  <r>
    <x v="1839"/>
    <s v="PG-13"/>
    <x v="3"/>
    <x v="10"/>
    <s v="March 1991 (United States)"/>
    <x v="4"/>
    <x v="139"/>
    <s v="Michael Verhoeven"/>
    <s v="Michael Verhoeven"/>
    <s v="Lena Stolze"/>
    <s v="West Germany"/>
    <n v="0"/>
    <n v="2293625"/>
    <s v="Filmverlag der Autoren"/>
    <s v="92.0,,"/>
  </r>
  <r>
    <x v="1840"/>
    <s v="Not Rated"/>
    <x v="3"/>
    <x v="10"/>
    <s v="September 1, 1990 (Canada)"/>
    <x v="16"/>
    <x v="61"/>
    <s v="Guy Maddin"/>
    <s v="John B. Harvie"/>
    <s v="Michael Gottli"/>
    <s v="Canada"/>
    <n v="0"/>
    <m/>
    <s v="Cinephile"/>
    <s v="90.0,"/>
  </r>
  <r>
    <x v="1841"/>
    <s v="R"/>
    <x v="2"/>
    <x v="11"/>
    <s v="July 3, 1991 (United States)"/>
    <x v="55"/>
    <x v="478"/>
    <s v="James Cameron"/>
    <s v="James Cameron"/>
    <s v="Arnold Schwarzenegger"/>
    <s v="United States"/>
    <n v="102000000"/>
    <n v="520881154"/>
    <s v="Carolco Pictures"/>
    <s v="137.0,"/>
  </r>
  <r>
    <x v="1842"/>
    <s v="R"/>
    <x v="2"/>
    <x v="11"/>
    <s v="July 12, 1991 (United States)"/>
    <x v="4"/>
    <x v="438"/>
    <s v="Kathryn Bigelow"/>
    <s v="Rick King"/>
    <s v="Patrick Swayze"/>
    <s v="United States"/>
    <n v="24000000"/>
    <n v="83531958"/>
    <s v="Largo Entertainment"/>
    <s v="122.0,"/>
  </r>
  <r>
    <x v="1843"/>
    <s v="R"/>
    <x v="6"/>
    <x v="11"/>
    <s v="February 14, 1991 (United States)"/>
    <x v="60"/>
    <x v="479"/>
    <s v="Jonathan Demme"/>
    <s v="Thomas Harris"/>
    <s v="Jodie Foster"/>
    <s v="United States"/>
    <n v="19000000"/>
    <n v="272742922"/>
    <s v="Strong Heart/Demme Production"/>
    <s v="118.0,"/>
  </r>
  <r>
    <x v="1844"/>
    <s v="PG"/>
    <x v="1"/>
    <x v="11"/>
    <s v="December 11, 1991 (United States)"/>
    <x v="8"/>
    <x v="379"/>
    <s v="Steven Spielberg"/>
    <s v="J.M. Barrie"/>
    <s v="Dustin Hoffman"/>
    <s v="United States"/>
    <n v="70000000"/>
    <n v="300854823"/>
    <s v="Amblin Entertainment"/>
    <s v="142.0,"/>
  </r>
  <r>
    <x v="1845"/>
    <s v="R"/>
    <x v="6"/>
    <x v="11"/>
    <s v="July 12, 1991 (United States)"/>
    <x v="40"/>
    <x v="383"/>
    <s v="John Singleton"/>
    <s v="John Singleton"/>
    <s v="Cuba Gooding Jr."/>
    <s v="United States"/>
    <n v="6500000"/>
    <n v="57529070"/>
    <s v="Columbia Pictures"/>
    <s v="112.0,"/>
  </r>
  <r>
    <x v="1846"/>
    <s v="R"/>
    <x v="6"/>
    <x v="11"/>
    <s v="November 15, 1991 (United States)"/>
    <x v="4"/>
    <x v="480"/>
    <s v="Martin Scorsese"/>
    <s v="John D. MacDonald"/>
    <s v="Robert De Niro"/>
    <s v="United States"/>
    <n v="35000000"/>
    <n v="182291969"/>
    <s v="Amblin Entertainment"/>
    <s v="128.0,"/>
  </r>
  <r>
    <x v="1847"/>
    <s v="PG-13"/>
    <x v="3"/>
    <x v="11"/>
    <s v="March 29, 1991 (United States)"/>
    <x v="23"/>
    <x v="23"/>
    <s v="Bryan Gordon"/>
    <s v="John Hughes"/>
    <s v="Frank Whaley"/>
    <s v="United States"/>
    <n v="0"/>
    <n v="11336986"/>
    <s v="Hughes Entertainment"/>
    <s v="83.0,"/>
  </r>
  <r>
    <x v="1848"/>
    <s v="PG-13"/>
    <x v="3"/>
    <x v="11"/>
    <s v="November 22, 1991 (United States)"/>
    <x v="15"/>
    <x v="466"/>
    <s v="Barry Sonnenfeld"/>
    <s v="Charles Addams"/>
    <s v="Anjelica Huston"/>
    <s v="United States"/>
    <n v="30000000"/>
    <n v="191502426"/>
    <s v="Orion Pictures"/>
    <s v="99.0,"/>
  </r>
  <r>
    <x v="1849"/>
    <s v="R"/>
    <x v="1"/>
    <x v="11"/>
    <s v="May 24, 1991 (United States)"/>
    <x v="24"/>
    <x v="481"/>
    <s v="Ridley Scott"/>
    <s v="Callie Khouri"/>
    <s v="Susan Sarandon"/>
    <s v="United States"/>
    <n v="16500000"/>
    <n v="45456285"/>
    <s v="Pathé Entertainment"/>
    <s v="130.0,"/>
  </r>
  <r>
    <x v="1850"/>
    <m/>
    <x v="0"/>
    <x v="11"/>
    <s v="June 8, 2001 (Mexico)"/>
    <x v="37"/>
    <x v="234"/>
    <s v="Alfonso Cuarón"/>
    <s v="Carlos Cuarón"/>
    <s v="Maribel Verdú"/>
    <s v="Mexico"/>
    <n v="2000000"/>
    <n v="33616692"/>
    <s v="Anhelo Producciones"/>
    <s v="106.0,"/>
  </r>
  <r>
    <x v="1851"/>
    <s v="PG-13"/>
    <x v="2"/>
    <x v="11"/>
    <s v="June 14, 1991 (United States)"/>
    <x v="15"/>
    <x v="482"/>
    <s v="Kevin Reynolds"/>
    <s v="Pen Densham"/>
    <s v="Kevin Costner"/>
    <s v="United States"/>
    <n v="48000000"/>
    <n v="390493908"/>
    <s v="Warner Bros."/>
    <s v="143.0,"/>
  </r>
  <r>
    <x v="1852"/>
    <s v="R"/>
    <x v="5"/>
    <x v="11"/>
    <s v="March 1, 1991 (United States)"/>
    <x v="13"/>
    <x v="190"/>
    <s v="Oliver Stone"/>
    <s v="Randall Jahnson"/>
    <s v="Val Kilmer"/>
    <s v="United States"/>
    <n v="38000000"/>
    <n v="34416893"/>
    <s v="Bill Graham Films"/>
    <s v="140.0,"/>
  </r>
  <r>
    <x v="1853"/>
    <s v="G"/>
    <x v="10"/>
    <x v="11"/>
    <s v="November 22, 1991 (United States)"/>
    <x v="45"/>
    <x v="483"/>
    <s v="Gary Trousdale"/>
    <s v="Linda Woolverton"/>
    <s v="Paige O'Hara"/>
    <s v="United States"/>
    <n v="25000000"/>
    <n v="424967620"/>
    <s v="Walt Disney Pictures"/>
    <s v="84.0,"/>
  </r>
  <r>
    <x v="1854"/>
    <s v="PG-13"/>
    <x v="0"/>
    <x v="11"/>
    <s v="January 24, 1992 (United States)"/>
    <x v="3"/>
    <x v="345"/>
    <s v="Jon Avnet"/>
    <s v="Fannie Flagg"/>
    <s v="Kathy Bates"/>
    <s v="United States"/>
    <n v="11000000"/>
    <n v="119418501"/>
    <s v="Universal Pictures"/>
    <s v="130.0,"/>
  </r>
  <r>
    <x v="1855"/>
    <s v="R"/>
    <x v="0"/>
    <x v="11"/>
    <s v="December 20, 1991 (United States)"/>
    <x v="45"/>
    <x v="434"/>
    <s v="Oliver Stone"/>
    <s v="Jim Garrison"/>
    <s v="Kevin Costner"/>
    <s v="United States"/>
    <n v="40000000"/>
    <n v="205405498"/>
    <s v="Warner Bros."/>
    <s v="189.0,"/>
  </r>
  <r>
    <x v="1856"/>
    <s v="PG"/>
    <x v="2"/>
    <x v="11"/>
    <s v="June 21, 1991 (United States)"/>
    <x v="16"/>
    <x v="292"/>
    <s v="Joe Johnston"/>
    <s v="Dave Stevens"/>
    <s v="Billy Campbell"/>
    <s v="United States"/>
    <n v="35000000"/>
    <n v="46704056"/>
    <s v="Walt Disney Pictures"/>
    <s v="108.0,"/>
  </r>
  <r>
    <x v="1857"/>
    <s v="PG"/>
    <x v="3"/>
    <x v="11"/>
    <s v="November 27, 1991 (United States)"/>
    <x v="15"/>
    <x v="186"/>
    <s v="Howard Zieff"/>
    <s v="Laurice Elehwany"/>
    <s v="Anna Chlumsky"/>
    <s v="United States"/>
    <n v="17000000"/>
    <n v="59489799"/>
    <s v="Columbia Pictures"/>
    <s v="102.0,"/>
  </r>
  <r>
    <x v="1858"/>
    <s v="R"/>
    <x v="2"/>
    <x v="11"/>
    <s v="May 24, 1991 (United States)"/>
    <x v="17"/>
    <x v="484"/>
    <s v="Ron Howard"/>
    <s v="Gregory Widen"/>
    <s v="Kurt Russell"/>
    <s v="United States"/>
    <n v="40000000"/>
    <n v="152368585"/>
    <s v="Imagine Films Entertainment"/>
    <s v="137.0,"/>
  </r>
  <r>
    <x v="1859"/>
    <s v="PG"/>
    <x v="1"/>
    <x v="11"/>
    <s v="July 19, 1991 (United States)"/>
    <x v="21"/>
    <x v="485"/>
    <s v="Peter Hewitt"/>
    <s v="Chris Matheson"/>
    <s v="Keanu Reeves"/>
    <s v="United States"/>
    <n v="20000000"/>
    <n v="38039850"/>
    <s v="Nelson Entertainment"/>
    <s v="93.0,"/>
  </r>
  <r>
    <x v="1860"/>
    <s v="PG"/>
    <x v="3"/>
    <x v="11"/>
    <s v="December 20, 1991 (United States)"/>
    <x v="16"/>
    <x v="245"/>
    <s v="Charles Shyer"/>
    <s v="Frances Goodrich"/>
    <s v="Steve Martin"/>
    <s v="United States"/>
    <n v="0"/>
    <n v="89325780"/>
    <s v="Touchstone Pictures"/>
    <s v="105.0,"/>
  </r>
  <r>
    <x v="1861"/>
    <s v="PG-13"/>
    <x v="3"/>
    <x v="11"/>
    <s v="June 7, 1991 (United States)"/>
    <x v="8"/>
    <x v="92"/>
    <s v="Ron Underwood"/>
    <s v="Lowell Ganz"/>
    <s v="Billy Crystal"/>
    <s v="United States"/>
    <n v="27000000"/>
    <n v="179033791"/>
    <s v="Castle Rock Entertainment"/>
    <s v="113.0,"/>
  </r>
  <r>
    <x v="1862"/>
    <s v="PG-13"/>
    <x v="3"/>
    <x v="11"/>
    <s v="June 7, 1991 (United States)"/>
    <x v="21"/>
    <x v="17"/>
    <s v="Stephen Herek"/>
    <s v="Neil Landau"/>
    <s v="Christina Applegate"/>
    <s v="United States"/>
    <n v="0"/>
    <n v="25196249"/>
    <s v="Home Box Office (HBO)"/>
    <s v="102.0,"/>
  </r>
  <r>
    <x v="1863"/>
    <s v="R"/>
    <x v="3"/>
    <x v="11"/>
    <s v="September 27, 1991 (United States)"/>
    <x v="24"/>
    <x v="296"/>
    <s v="Terry Gilliam"/>
    <s v="Richard LaGravenese"/>
    <s v="Jeff Bridges"/>
    <s v="United States"/>
    <n v="24000000"/>
    <n v="41895491"/>
    <s v="TriStar Pictures"/>
    <s v="137.0,"/>
  </r>
  <r>
    <x v="1864"/>
    <s v="R"/>
    <x v="3"/>
    <x v="11"/>
    <s v="November 30, 1991 (Hong Kong)"/>
    <x v="41"/>
    <x v="155"/>
    <s v="Michael Mak"/>
    <s v="Alexander Lee"/>
    <s v="Lawrence Ng"/>
    <s v="Hong Kong"/>
    <n v="0"/>
    <m/>
    <s v="Golden Harvest Company"/>
    <s v="99.0,"/>
  </r>
  <r>
    <x v="1865"/>
    <s v="R"/>
    <x v="0"/>
    <x v="11"/>
    <s v="February 8, 1991 (United States)"/>
    <x v="21"/>
    <x v="134"/>
    <s v="Joseph Ruben"/>
    <s v="Nancy Price"/>
    <s v="Julia Roberts"/>
    <s v="United States"/>
    <n v="19000000"/>
    <n v="174999005"/>
    <s v="Twentieth Century Fox"/>
    <s v="99.0,"/>
  </r>
  <r>
    <x v="1866"/>
    <s v="Unrated"/>
    <x v="0"/>
    <x v="11"/>
    <s v="September 4, 1991 (France)"/>
    <x v="37"/>
    <x v="103"/>
    <s v="Jacques Rivette"/>
    <s v="Pascal Bonitzer"/>
    <s v="Michel Piccoli"/>
    <s v="France"/>
    <n v="0"/>
    <n v="403056"/>
    <s v="Pierre Grise Productions"/>
    <s v="238.0,"/>
  </r>
  <r>
    <x v="1867"/>
    <s v="PG-13"/>
    <x v="1"/>
    <x v="11"/>
    <s v="August 2, 1991 (United States)"/>
    <x v="33"/>
    <x v="97"/>
    <s v="William A. Graham"/>
    <s v="Henry De Vere Stacpoole"/>
    <s v="Brian Krause"/>
    <s v="United States"/>
    <n v="11000000"/>
    <n v="2807854"/>
    <s v="Columbia Pictures"/>
    <s v="102.0,"/>
  </r>
  <r>
    <x v="1868"/>
    <s v="R"/>
    <x v="2"/>
    <x v="11"/>
    <s v="December 13, 1991 (United States)"/>
    <x v="9"/>
    <x v="470"/>
    <s v="Tony Scott"/>
    <s v="Shane Black"/>
    <s v="Bruce Willis"/>
    <s v="United States"/>
    <n v="43000000"/>
    <n v="59509925"/>
    <s v="Geffen Pictures"/>
    <s v="105.0,"/>
  </r>
  <r>
    <x v="1869"/>
    <s v="PG"/>
    <x v="2"/>
    <x v="11"/>
    <s v="December 6, 1991 (United States)"/>
    <x v="13"/>
    <x v="485"/>
    <s v="Nicholas Meyer"/>
    <s v="Gene Roddenberry"/>
    <s v="William Shatner"/>
    <s v="United States"/>
    <n v="30000000"/>
    <n v="96888996"/>
    <s v="Paramount Pictures"/>
    <s v="110.0,"/>
  </r>
  <r>
    <x v="1870"/>
    <s v="R"/>
    <x v="0"/>
    <x v="11"/>
    <s v="July 20, 1991 (Japan)"/>
    <x v="9"/>
    <x v="239"/>
    <s v="Gus Van Sant"/>
    <s v="Gus Van Sant"/>
    <s v="River Phoenix"/>
    <s v="United States"/>
    <n v="2500000"/>
    <n v="6401336"/>
    <s v="New Line Cinema"/>
    <s v="104.0,"/>
  </r>
  <r>
    <x v="1871"/>
    <s v="PG-13"/>
    <x v="3"/>
    <x v="11"/>
    <s v="May 24, 1991 (United States)"/>
    <x v="23"/>
    <x v="15"/>
    <s v="Ate de Jong"/>
    <s v="Elizabeth Livingston"/>
    <s v="Phoebe Cates"/>
    <s v="United States"/>
    <n v="6788000"/>
    <n v="13878411"/>
    <s v="PolyGram Filmed Entertainment"/>
    <s v="103.0,"/>
  </r>
  <r>
    <x v="1872"/>
    <s v="PG-13"/>
    <x v="2"/>
    <x v="11"/>
    <s v="July 31, 1991 (United States)"/>
    <x v="8"/>
    <x v="441"/>
    <s v="Jim Abrahams"/>
    <s v="Jim Abrahams"/>
    <s v="Charlie Sheen"/>
    <s v="United States"/>
    <n v="26000000"/>
    <n v="181096164"/>
    <s v="Twentieth Century Fox"/>
    <s v="84.0,"/>
  </r>
  <r>
    <x v="1873"/>
    <s v="R"/>
    <x v="2"/>
    <x v="11"/>
    <s v="May 24, 1991 (United States)"/>
    <x v="1"/>
    <x v="11"/>
    <s v="Michael Lehmann"/>
    <s v="Bruce Willis"/>
    <s v="Bruce Willis"/>
    <s v="United States"/>
    <n v="65000000"/>
    <n v="17218080"/>
    <s v="TriStar Pictures"/>
    <s v="100.0,"/>
  </r>
  <r>
    <x v="1874"/>
    <s v="R"/>
    <x v="0"/>
    <x v="11"/>
    <s v="December 25, 1991 (United States)"/>
    <x v="17"/>
    <x v="27"/>
    <s v="Barbra Streisand"/>
    <s v="Pat Conroy"/>
    <s v="Barbra Streisand"/>
    <s v="United States"/>
    <n v="30000000"/>
    <n v="74787599"/>
    <s v="Columbia Pictures"/>
    <s v="132.0,"/>
  </r>
  <r>
    <x v="1875"/>
    <s v="R"/>
    <x v="3"/>
    <x v="11"/>
    <s v="August 21, 1991 (United States)"/>
    <x v="3"/>
    <x v="486"/>
    <s v="Joel Coen"/>
    <s v="Joel Coen"/>
    <s v="John Turturro"/>
    <s v="United Kingdom"/>
    <n v="9000000"/>
    <n v="6153939"/>
    <s v="Circle Films"/>
    <s v="116.0,"/>
  </r>
  <r>
    <x v="1876"/>
    <s v="PG-13"/>
    <x v="3"/>
    <x v="11"/>
    <s v="February 15, 1991 (United States)"/>
    <x v="27"/>
    <x v="301"/>
    <s v="Dan Aykroyd"/>
    <s v="Peter Aykroyd"/>
    <s v="Chevy Chase"/>
    <s v="United States"/>
    <n v="40000000"/>
    <n v="8479793"/>
    <s v="Applied Action"/>
    <s v="94.0,"/>
  </r>
  <r>
    <x v="1877"/>
    <s v="PG"/>
    <x v="3"/>
    <x v="11"/>
    <s v="May 17, 1991 (United States)"/>
    <x v="9"/>
    <x v="1"/>
    <s v="Frank Oz"/>
    <s v="Alvin Sargent"/>
    <s v="Bill Murray"/>
    <s v="United States"/>
    <n v="35000000"/>
    <n v="63707829"/>
    <s v="Touchstone Pictures"/>
    <s v="99.0,"/>
  </r>
  <r>
    <x v="1878"/>
    <s v="R"/>
    <x v="0"/>
    <x v="11"/>
    <s v="April 24, 1992 (United Kingdom)"/>
    <x v="9"/>
    <x v="293"/>
    <s v="David Cronenberg"/>
    <s v="William S. Burroughs"/>
    <s v="Peter Weller"/>
    <s v="Canada"/>
    <n v="16000000"/>
    <n v="2641357"/>
    <s v="Recorded Picture Company (RPC)"/>
    <s v="115.0,"/>
  </r>
  <r>
    <x v="1879"/>
    <s v="PG"/>
    <x v="2"/>
    <x v="11"/>
    <s v="March 22, 1991 (United States)"/>
    <x v="22"/>
    <x v="239"/>
    <s v="Michael Pressman"/>
    <s v="Kevin Eastman"/>
    <s v="Paige Turco"/>
    <s v="United States"/>
    <n v="25000000"/>
    <n v="78656813"/>
    <s v="Golden Harvest Company"/>
    <s v="88.0,"/>
  </r>
  <r>
    <x v="1880"/>
    <s v="PG-13"/>
    <x v="3"/>
    <x v="11"/>
    <s v="June 28, 1991 (United States)"/>
    <x v="15"/>
    <x v="4"/>
    <s v="David Zucker"/>
    <s v="Jim Abrahams"/>
    <s v="Leslie Nielsen"/>
    <s v="United States"/>
    <n v="23000000"/>
    <n v="86930411"/>
    <s v="Paramount Pictures"/>
    <s v="85.0,"/>
  </r>
  <r>
    <x v="1881"/>
    <s v="R"/>
    <x v="2"/>
    <x v="11"/>
    <s v="August 9, 1991 (United States)"/>
    <x v="41"/>
    <x v="244"/>
    <s v="Sheldon Lettich"/>
    <s v="Sheldon Lettich"/>
    <s v="Jean-Claude Van Damme"/>
    <s v="United States"/>
    <n v="15000000"/>
    <n v="30102717"/>
    <s v="Stone Group Pictures"/>
    <s v="110.0,"/>
  </r>
  <r>
    <x v="1882"/>
    <s v="R"/>
    <x v="3"/>
    <x v="11"/>
    <s v="September 13, 1991 (United States)"/>
    <x v="37"/>
    <x v="87"/>
    <s v="Alan Parker"/>
    <s v="Roddy Doyle"/>
    <s v="Robert Arkins"/>
    <s v="Ireland"/>
    <n v="12000000"/>
    <n v="14919570"/>
    <s v="Beacon Communications"/>
    <s v="118.0,"/>
  </r>
  <r>
    <x v="1883"/>
    <s v="PG-13"/>
    <x v="0"/>
    <x v="11"/>
    <s v="October 4, 1991 (United States)"/>
    <x v="4"/>
    <x v="29"/>
    <s v="Robert Mulligan"/>
    <s v="Jenny Wingfield"/>
    <s v="Sam Waterston"/>
    <s v="United States"/>
    <n v="0"/>
    <n v="2853801"/>
    <s v="Metro-Goldwyn-Mayer (MGM)"/>
    <s v="99.0,"/>
  </r>
  <r>
    <x v="1884"/>
    <s v="R"/>
    <x v="0"/>
    <x v="11"/>
    <s v="November 22, 1991 (United States)"/>
    <x v="40"/>
    <x v="141"/>
    <s v="Krzysztof Kieslowski"/>
    <s v="Krzysztof Kieslowski"/>
    <s v="Irène Jacob"/>
    <s v="France"/>
    <n v="0"/>
    <n v="2175939"/>
    <s v="Sidéral Productions"/>
    <s v="98.0,"/>
  </r>
  <r>
    <x v="1885"/>
    <s v="R"/>
    <x v="2"/>
    <x v="11"/>
    <s v="March 8, 1991 (United States)"/>
    <x v="17"/>
    <x v="24"/>
    <s v="Mario Van Peebles"/>
    <s v="Thomas Lee Wright"/>
    <s v="Wesley Snipes"/>
    <s v="United States"/>
    <n v="8000000"/>
    <n v="47624353"/>
    <s v="Warner Bros."/>
    <s v="97.0,"/>
  </r>
  <r>
    <x v="1886"/>
    <s v="R"/>
    <x v="2"/>
    <x v="11"/>
    <s v="April 26, 1991 (United States)"/>
    <x v="14"/>
    <x v="20"/>
    <s v="Daniel Petrie Jr."/>
    <s v="William P. Kennedy"/>
    <s v="Sean Astin"/>
    <s v="United States"/>
    <n v="10000000"/>
    <n v="15073942"/>
    <s v="TriStar Pictures"/>
    <s v="111.0,"/>
  </r>
  <r>
    <x v="1887"/>
    <s v="R"/>
    <x v="3"/>
    <x v="11"/>
    <s v="November 1, 1991 (United States)"/>
    <x v="5"/>
    <x v="76"/>
    <s v="Wes Craven"/>
    <s v="Wes Craven"/>
    <s v="Brandon Quintin Adams"/>
    <s v="United States"/>
    <n v="6000000"/>
    <n v="31347154"/>
    <s v="Universal Pictures"/>
    <s v="102.0,"/>
  </r>
  <r>
    <x v="1888"/>
    <s v="PG-13"/>
    <x v="0"/>
    <x v="11"/>
    <s v="July 10, 1991 (United States)"/>
    <x v="17"/>
    <x v="12"/>
    <s v="Mike Nichols"/>
    <s v="J.J. Abrams"/>
    <s v="Harrison Ford"/>
    <s v="United States"/>
    <n v="25000000"/>
    <n v="43001500"/>
    <s v="Paramount Pictures"/>
    <s v="108.0,"/>
  </r>
  <r>
    <x v="1889"/>
    <s v="R"/>
    <x v="5"/>
    <x v="11"/>
    <s v="December 20, 1991 (United States)"/>
    <x v="8"/>
    <x v="15"/>
    <s v="Barry Levinson"/>
    <s v="James Toback"/>
    <s v="Warren Beatty"/>
    <s v="United States"/>
    <n v="30000000"/>
    <n v="49114016"/>
    <s v="TriStar Pictures"/>
    <s v="136.0,"/>
  </r>
  <r>
    <x v="1890"/>
    <s v="PG-13"/>
    <x v="3"/>
    <x v="11"/>
    <s v="August 2, 1991 (United States)"/>
    <x v="19"/>
    <x v="87"/>
    <s v="Michael Caton-Jones"/>
    <s v="Neil B. Shulman"/>
    <s v="Michael J. Fox"/>
    <s v="United States"/>
    <n v="20000000"/>
    <n v="54830779"/>
    <s v="Warner Bros."/>
    <s v="104.0,"/>
  </r>
  <r>
    <x v="1891"/>
    <s v="R"/>
    <x v="3"/>
    <x v="11"/>
    <s v="April 3, 1992 (United States)"/>
    <x v="37"/>
    <x v="342"/>
    <s v="Marc Caro"/>
    <s v="Jean-Pierre Jeunet"/>
    <s v="Marie-Laure Dougnac"/>
    <s v="France"/>
    <n v="0"/>
    <n v="1794187"/>
    <s v="Constellation"/>
    <s v="99.0,"/>
  </r>
  <r>
    <x v="1892"/>
    <s v="R"/>
    <x v="3"/>
    <x v="11"/>
    <s v="December 12, 1991 (Germany)"/>
    <x v="3"/>
    <x v="188"/>
    <s v="Jim Jarmusch"/>
    <s v="Jim Jarmusch"/>
    <s v="Winona Ryder"/>
    <s v="France"/>
    <n v="3500000"/>
    <n v="2023808"/>
    <s v="Victor Company of Japan (JVC)"/>
    <s v="129.0,"/>
  </r>
  <r>
    <x v="1893"/>
    <s v="R"/>
    <x v="4"/>
    <x v="11"/>
    <s v="August 30, 1991 (United States)"/>
    <x v="27"/>
    <x v="14"/>
    <s v="Jack Bender"/>
    <s v="Don Mancini"/>
    <s v="Justin Whalin"/>
    <s v="United Kingdom"/>
    <n v="13000000"/>
    <n v="20560255"/>
    <s v="Universal Pictures"/>
    <s v="90.0,"/>
  </r>
  <r>
    <x v="1894"/>
    <s v="R"/>
    <x v="7"/>
    <x v="11"/>
    <s v="September 13, 1991 (United States)"/>
    <x v="38"/>
    <x v="348"/>
    <s v="Rachel Talalay"/>
    <s v="Wes Craven"/>
    <s v="Robert Englund"/>
    <s v="United States"/>
    <n v="11000000"/>
    <n v="34872033"/>
    <s v="New Line Cinema"/>
    <s v="89.0,"/>
  </r>
  <r>
    <x v="1895"/>
    <s v="PG"/>
    <x v="3"/>
    <x v="11"/>
    <s v="April 26, 1991 (United States)"/>
    <x v="16"/>
    <x v="12"/>
    <s v="John Landis"/>
    <s v="Claude Magnier"/>
    <s v="Sylvester Stallone"/>
    <s v="United States"/>
    <n v="35000000"/>
    <n v="23562716"/>
    <s v="Joseph S. Vecchio Entertainment"/>
    <s v="109.0,"/>
  </r>
  <r>
    <x v="1896"/>
    <s v="R"/>
    <x v="0"/>
    <x v="11"/>
    <s v="July 2, 1999 (United States)"/>
    <x v="37"/>
    <x v="38"/>
    <s v="Leos Carax"/>
    <s v="Leos Carax"/>
    <s v="Juliette Binoche"/>
    <s v="France"/>
    <n v="28000000"/>
    <n v="29679"/>
    <s v="Films A2"/>
    <s v="125.0,"/>
  </r>
  <r>
    <x v="1897"/>
    <s v="R"/>
    <x v="2"/>
    <x v="11"/>
    <s v="November 1, 1991 (United States)"/>
    <x v="29"/>
    <x v="141"/>
    <s v="Russell Mulcahy"/>
    <s v="Gregory Widen"/>
    <s v="Christopher Lambert"/>
    <s v="United Kingdom"/>
    <n v="30000000"/>
    <n v="15556340"/>
    <s v="Davis-Panzer Productions"/>
    <s v="91.0,"/>
  </r>
  <r>
    <x v="1898"/>
    <s v="R"/>
    <x v="2"/>
    <x v="11"/>
    <s v="May 17, 1991 (United States)"/>
    <x v="22"/>
    <x v="98"/>
    <s v="Craig R. Baxley"/>
    <s v="Walter Doniger"/>
    <s v="Brian Bosworth"/>
    <s v="United States"/>
    <n v="17000000"/>
    <n v="9151887"/>
    <s v="Stone Group Pictures"/>
    <s v="92.0,"/>
  </r>
  <r>
    <x v="1899"/>
    <s v="G"/>
    <x v="0"/>
    <x v="11"/>
    <s v="May 24, 1991 (United States)"/>
    <x v="13"/>
    <x v="258"/>
    <s v="Steve Miner"/>
    <s v="Matt Williams"/>
    <s v="Gabrielle Anwar"/>
    <s v="United States"/>
    <n v="0"/>
    <n v="7294835"/>
    <s v="Walt Disney Pictures"/>
    <s v="88.0,"/>
  </r>
  <r>
    <x v="1900"/>
    <s v="R"/>
    <x v="2"/>
    <x v="11"/>
    <s v="August 23, 1991 (United States)"/>
    <x v="10"/>
    <x v="27"/>
    <s v="Mark L. Lester"/>
    <s v="Stephen Glantz"/>
    <s v="Dolph Lundgren"/>
    <s v="United States"/>
    <n v="8000000"/>
    <n v="2275557"/>
    <s v="Little Tokyo Productions"/>
    <s v="79.0,"/>
  </r>
  <r>
    <x v="1901"/>
    <s v="R"/>
    <x v="0"/>
    <x v="11"/>
    <s v="June 7, 1991 (United States)"/>
    <x v="14"/>
    <x v="27"/>
    <s v="Spike Lee"/>
    <s v="Spike Lee"/>
    <s v="Wesley Snipes"/>
    <s v="United States"/>
    <n v="14000000"/>
    <n v="43882682"/>
    <s v="Universal Pictures"/>
    <s v="132.0,"/>
  </r>
  <r>
    <x v="1902"/>
    <s v="R"/>
    <x v="2"/>
    <x v="11"/>
    <s v="August 23, 1991 (United States)"/>
    <x v="10"/>
    <x v="97"/>
    <s v="Simon Wincer"/>
    <s v="Don Michael Paul"/>
    <s v="Mickey Rourke"/>
    <s v="United States"/>
    <n v="23000000"/>
    <n v="7434726"/>
    <s v="Krisjair"/>
    <s v="98.0,"/>
  </r>
  <r>
    <x v="1903"/>
    <s v="PG-13"/>
    <x v="0"/>
    <x v="11"/>
    <s v="January 11, 1991 (United States)"/>
    <x v="5"/>
    <x v="38"/>
    <s v="Brian Gilbert"/>
    <s v="Betty Mahmoody"/>
    <s v="Sally Field"/>
    <s v="United States"/>
    <n v="0"/>
    <n v="14789113"/>
    <s v="Pathé Entertainment"/>
    <s v="116.0,"/>
  </r>
  <r>
    <x v="1904"/>
    <s v="PG"/>
    <x v="3"/>
    <x v="11"/>
    <s v="April 5, 1991 (United States)"/>
    <x v="13"/>
    <x v="10"/>
    <s v="Albert Brooks"/>
    <s v="Albert Brooks"/>
    <s v="Albert Brooks"/>
    <s v="United States"/>
    <n v="0"/>
    <n v="16371128"/>
    <s v="Geffen Pictures"/>
    <s v="112.0,"/>
  </r>
  <r>
    <x v="1905"/>
    <s v="PG-13"/>
    <x v="2"/>
    <x v="11"/>
    <s v="January 18, 1991 (United States)"/>
    <x v="1"/>
    <x v="252"/>
    <s v="John Milius"/>
    <s v="Stephen Coonts"/>
    <s v="Danny Glover"/>
    <s v="United States"/>
    <n v="35000000"/>
    <n v="14587732"/>
    <s v="Paramount Pictures"/>
    <s v="115.0,"/>
  </r>
  <r>
    <x v="1906"/>
    <s v="PG-13"/>
    <x v="3"/>
    <x v="11"/>
    <s v="July 3, 1991 (United States)"/>
    <x v="38"/>
    <x v="16"/>
    <s v="Brian Levant"/>
    <s v="Scott Alexander"/>
    <s v="John Ritter"/>
    <s v="United States"/>
    <n v="15000000"/>
    <n v="32704700"/>
    <s v="Universal Pictures"/>
    <s v="90.0,"/>
  </r>
  <r>
    <x v="1907"/>
    <s v="R"/>
    <x v="2"/>
    <x v="11"/>
    <s v="March 8, 1991 (United States)"/>
    <x v="5"/>
    <x v="97"/>
    <s v="John Badham"/>
    <s v="Lem Dobbs"/>
    <s v="Michael J. Fox"/>
    <s v="United States"/>
    <n v="24000000"/>
    <n v="65595485"/>
    <s v="Universal Pictures"/>
    <s v="111.0,"/>
  </r>
  <r>
    <x v="1908"/>
    <s v="R"/>
    <x v="2"/>
    <x v="11"/>
    <s v="October 4, 1991 (United States)"/>
    <x v="19"/>
    <x v="27"/>
    <s v="Russell Mulcahy"/>
    <s v="Fred Dekker"/>
    <s v="Denzel Washington"/>
    <s v="United States"/>
    <n v="0"/>
    <n v="21756163"/>
    <s v="Home Box Office (HBO)"/>
    <s v="102.0,"/>
  </r>
  <r>
    <x v="1909"/>
    <s v="PG-13"/>
    <x v="3"/>
    <x v="11"/>
    <s v="February 8, 1991 (United States)"/>
    <x v="17"/>
    <x v="12"/>
    <s v="Mick Jackson"/>
    <s v="Steve Martin"/>
    <s v="Steve Martin"/>
    <s v="United States"/>
    <n v="0"/>
    <n v="28862081"/>
    <s v="Carolco Pictures"/>
    <s v="95.0,"/>
  </r>
  <r>
    <x v="1910"/>
    <s v="R"/>
    <x v="2"/>
    <x v="11"/>
    <s v="January 17, 1992 (United States)"/>
    <x v="8"/>
    <x v="145"/>
    <s v="Lili Fini Zanuck"/>
    <s v="Kim Wozencraft"/>
    <s v="Jason Patric"/>
    <s v="United States"/>
    <n v="17000000"/>
    <n v="7241350"/>
    <s v="Metro-Goldwyn-Mayer (MGM)"/>
    <s v="120.0,"/>
  </r>
  <r>
    <x v="1911"/>
    <s v="R"/>
    <x v="6"/>
    <x v="11"/>
    <s v="August 30, 1991 (United States)"/>
    <x v="15"/>
    <x v="15"/>
    <s v="Kenneth Branagh"/>
    <s v="Scott Frank"/>
    <s v="Kenneth Branagh"/>
    <s v="United States"/>
    <n v="15000000"/>
    <n v="38016380"/>
    <s v="Paramount Pictures"/>
    <s v="107.0,"/>
  </r>
  <r>
    <x v="1912"/>
    <s v="R"/>
    <x v="2"/>
    <x v="11"/>
    <s v="April 12, 1991 (United States)"/>
    <x v="10"/>
    <x v="22"/>
    <s v="John Flynn"/>
    <s v="R. Lance Hill"/>
    <s v="Steven Seagal"/>
    <s v="United States"/>
    <n v="14000000"/>
    <n v="39673161"/>
    <s v="Arnold Kopelson Productions"/>
    <s v="91.0,"/>
  </r>
  <r>
    <x v="1913"/>
    <s v="PG"/>
    <x v="10"/>
    <x v="11"/>
    <s v="February 26, 2016 (United States)"/>
    <x v="37"/>
    <x v="17"/>
    <s v="Isao Takahata"/>
    <s v="Hotaru Okamoto"/>
    <s v="Miki Imai"/>
    <s v="Japan"/>
    <n v="0"/>
    <n v="545825"/>
    <s v="Nippon Television Network (NTV)"/>
    <s v="118.0,"/>
  </r>
  <r>
    <x v="1914"/>
    <s v="R"/>
    <x v="0"/>
    <x v="11"/>
    <s v="September 20, 1991 (United States)"/>
    <x v="9"/>
    <x v="197"/>
    <s v="Sean Penn"/>
    <s v="Sean Penn"/>
    <s v="David Morse"/>
    <s v="United States"/>
    <n v="7000000"/>
    <n v="191125"/>
    <s v="Columbia Pictures"/>
    <s v="127.0,"/>
  </r>
  <r>
    <x v="1915"/>
    <s v="G"/>
    <x v="10"/>
    <x v="11"/>
    <s v="November 22, 1991 (United States)"/>
    <x v="16"/>
    <x v="33"/>
    <s v="Phil Nibbelink"/>
    <s v="Flint Dille"/>
    <s v="James Stewart"/>
    <s v="United States"/>
    <n v="0"/>
    <n v="40766041"/>
    <s v="Universal Pictures"/>
    <s v="75.0,"/>
  </r>
  <r>
    <x v="1916"/>
    <s v="PG-13"/>
    <x v="3"/>
    <x v="11"/>
    <s v="July 26, 1991 (United States)"/>
    <x v="23"/>
    <x v="158"/>
    <s v="Mel Brooks"/>
    <s v="Mel Brooks"/>
    <s v="Mel Brooks"/>
    <s v="United States"/>
    <n v="13000000"/>
    <n v="4102526"/>
    <s v="Brooksfilms"/>
    <s v="92.0,"/>
  </r>
  <r>
    <x v="1917"/>
    <s v="R"/>
    <x v="3"/>
    <x v="11"/>
    <s v="October 11, 1991 (United States)"/>
    <x v="17"/>
    <x v="12"/>
    <s v="Garry Marshall"/>
    <s v="Terrence McNally"/>
    <s v="Al Pacino"/>
    <s v="United States"/>
    <n v="29000000"/>
    <n v="22773535"/>
    <s v="Paramount Pictures"/>
    <s v="118.0,"/>
  </r>
  <r>
    <x v="1918"/>
    <s v="R"/>
    <x v="6"/>
    <x v="11"/>
    <s v="January 17, 1992 (United States)"/>
    <x v="15"/>
    <x v="30"/>
    <s v="Lawrence Kasdan"/>
    <s v="Lawrence Kasdan"/>
    <s v="Danny Glover"/>
    <s v="United States"/>
    <n v="0"/>
    <n v="40991329"/>
    <s v="Twentieth Century Fox"/>
    <s v="134.0,"/>
  </r>
  <r>
    <x v="1919"/>
    <s v="R"/>
    <x v="0"/>
    <x v="11"/>
    <s v="November 22, 1991 (United States)"/>
    <x v="21"/>
    <x v="42"/>
    <s v="Stephen Poliakoff"/>
    <s v="Stephen Poliakoff"/>
    <s v="Alan Rickman"/>
    <s v="United Kingdom"/>
    <n v="0"/>
    <n v="135893"/>
    <s v="Film Four International"/>
    <s v="108.0,"/>
  </r>
  <r>
    <x v="1920"/>
    <s v="R"/>
    <x v="6"/>
    <x v="11"/>
    <s v="August 28, 1991 (France)"/>
    <x v="9"/>
    <x v="150"/>
    <s v="David Mamet"/>
    <s v="David Mamet"/>
    <s v="Joe Mantegna"/>
    <s v="United States"/>
    <n v="0"/>
    <n v="2971661"/>
    <s v="Pressman Film"/>
    <s v="102.0,"/>
  </r>
  <r>
    <x v="1921"/>
    <s v="PG-13"/>
    <x v="3"/>
    <x v="11"/>
    <s v="May 31, 1991 (United States)"/>
    <x v="14"/>
    <x v="30"/>
    <s v="Michael Hoffman"/>
    <s v="Robert Harling"/>
    <s v="Sally Field"/>
    <s v="United States"/>
    <n v="25000000"/>
    <n v="36489888"/>
    <s v="Paramount Pictures"/>
    <s v="97.0,"/>
  </r>
  <r>
    <x v="1922"/>
    <s v="PG"/>
    <x v="3"/>
    <x v="11"/>
    <s v="October 25, 1991 (United States)"/>
    <x v="23"/>
    <x v="16"/>
    <s v="John Hughes"/>
    <s v="John Hughes"/>
    <s v="Jim Belushi"/>
    <s v="United States"/>
    <n v="25000000"/>
    <n v="33691313"/>
    <s v="Warner Bros."/>
    <s v="101.0,"/>
  </r>
  <r>
    <x v="1923"/>
    <s v="R"/>
    <x v="0"/>
    <x v="11"/>
    <s v="October 4, 1991 (United States)"/>
    <x v="21"/>
    <x v="258"/>
    <s v="Michael Tolkin"/>
    <s v="Michael Tolkin"/>
    <s v="Mimi Rogers"/>
    <s v="United States"/>
    <n v="0"/>
    <n v="1277404"/>
    <s v="New Line Cinema"/>
    <s v="100.0,"/>
  </r>
  <r>
    <x v="1924"/>
    <s v="PG"/>
    <x v="3"/>
    <x v="11"/>
    <s v="May 17, 1991 (United States)"/>
    <x v="44"/>
    <x v="110"/>
    <s v="Stewart Raffill"/>
    <s v="Edward Rugoff"/>
    <s v="Kristy Swanson"/>
    <s v="United States"/>
    <n v="13000000"/>
    <n v="3752428"/>
    <s v="Gladden Entertainment"/>
    <s v="95.0,"/>
  </r>
  <r>
    <x v="1925"/>
    <s v="G"/>
    <x v="10"/>
    <x v="11"/>
    <s v="April 3, 1992 (United States)"/>
    <x v="10"/>
    <x v="303"/>
    <s v="Don Bluth"/>
    <s v="Don Bluth"/>
    <s v="Glen Campbell"/>
    <s v="Ireland"/>
    <n v="18000000"/>
    <n v="11657385"/>
    <s v="Goldcrest Films International"/>
    <s v="77.0,"/>
  </r>
  <r>
    <x v="1926"/>
    <s v="PG-13"/>
    <x v="3"/>
    <x v="11"/>
    <s v="September 27, 1991 (United States)"/>
    <x v="19"/>
    <x v="35"/>
    <s v="Stan Dragoti"/>
    <s v="Rick Natkin"/>
    <s v="Scott Bakula"/>
    <s v="United States"/>
    <n v="13500000"/>
    <n v="26255594"/>
    <s v="Paramount Pictures"/>
    <s v="108.0,"/>
  </r>
  <r>
    <x v="1927"/>
    <s v="PG"/>
    <x v="3"/>
    <x v="11"/>
    <s v="October 18, 1991 (United States)"/>
    <x v="43"/>
    <x v="32"/>
    <s v="David Kellogg"/>
    <s v="David Stenn"/>
    <s v="Vanilla Ice"/>
    <s v="United States"/>
    <n v="6000000"/>
    <n v="1193062"/>
    <s v="Alive Films"/>
    <s v="91.0,"/>
  </r>
  <r>
    <x v="1928"/>
    <s v="R"/>
    <x v="0"/>
    <x v="11"/>
    <s v="May 8, 1992 (United States)"/>
    <x v="35"/>
    <x v="56"/>
    <s v="Zalman King"/>
    <s v="Zalman King"/>
    <s v="Nina Siemaszko"/>
    <s v="United States"/>
    <n v="0"/>
    <n v="573904"/>
    <s v="Vision PDG"/>
    <s v="111.0,"/>
  </r>
  <r>
    <x v="1929"/>
    <s v="R"/>
    <x v="3"/>
    <x v="11"/>
    <s v="May 10, 1991 (United States)"/>
    <x v="1"/>
    <x v="32"/>
    <s v="Blake Edwards"/>
    <s v="Blake Edwards"/>
    <s v="Ellen Barkin"/>
    <s v="United States"/>
    <n v="14000000"/>
    <n v="15545943"/>
    <s v="Beco Films"/>
    <s v="103.0,"/>
  </r>
  <r>
    <x v="1930"/>
    <s v="PG"/>
    <x v="1"/>
    <x v="11"/>
    <s v="January 18, 1991 (United States)"/>
    <x v="17"/>
    <x v="20"/>
    <s v="Randal Kleiser"/>
    <s v="Jack London"/>
    <s v="Ethan Hawke"/>
    <s v="United States"/>
    <n v="14000000"/>
    <n v="34793160"/>
    <s v="Walt Disney Pictures"/>
    <s v="107.0,"/>
  </r>
  <r>
    <x v="1931"/>
    <s v="R"/>
    <x v="2"/>
    <x v="11"/>
    <s v="December 25, 1991 (United States)"/>
    <x v="8"/>
    <x v="349"/>
    <s v="Wim Wenders"/>
    <s v="Peter Carey"/>
    <s v="William Hurt"/>
    <s v="Germany"/>
    <n v="23000000"/>
    <n v="829625"/>
    <s v="Argos Films"/>
    <s v="158.0,"/>
  </r>
  <r>
    <x v="1932"/>
    <s v="PG-13"/>
    <x v="3"/>
    <x v="11"/>
    <s v="May 24, 1991 (United States)"/>
    <x v="5"/>
    <x v="9"/>
    <s v="Chris Columbus"/>
    <s v="Chris Columbus"/>
    <s v="John Candy"/>
    <s v="United States"/>
    <n v="0"/>
    <n v="25092802"/>
    <s v="Twentieth Century Fox"/>
    <s v="104.0,"/>
  </r>
  <r>
    <x v="1933"/>
    <s v="PG-13"/>
    <x v="3"/>
    <x v="11"/>
    <s v="July 19, 1991 (United States)"/>
    <x v="16"/>
    <x v="23"/>
    <s v="Peter Faiman"/>
    <s v="John Hughes"/>
    <s v="Ed O'Neill"/>
    <s v="United States"/>
    <n v="17000000"/>
    <n v="4603929"/>
    <s v="Twentieth Century Fox"/>
    <s v="107.0,"/>
  </r>
  <r>
    <x v="1934"/>
    <s v="R"/>
    <x v="6"/>
    <x v="11"/>
    <s v="October 11, 1991 (United States)"/>
    <x v="16"/>
    <x v="28"/>
    <s v="Wolfgang Petersen"/>
    <s v="Richard Neely"/>
    <s v="Tom Berenger"/>
    <s v="United States"/>
    <n v="22000000"/>
    <n v="11511031"/>
    <s v="Capella International"/>
    <s v="98.0,"/>
  </r>
  <r>
    <x v="1935"/>
    <s v="PG"/>
    <x v="0"/>
    <x v="11"/>
    <s v="December 18, 1991 (Italy)"/>
    <x v="31"/>
    <x v="12"/>
    <s v="Yimou Zhang"/>
    <s v="Tong Su"/>
    <s v="Gong Li"/>
    <s v="China"/>
    <n v="0"/>
    <n v="2603061"/>
    <s v="ERA International"/>
    <s v="125.0,"/>
  </r>
  <r>
    <x v="1936"/>
    <s v="PG"/>
    <x v="2"/>
    <x v="11"/>
    <s v="October 4, 1991 (United States)"/>
    <x v="54"/>
    <x v="302"/>
    <s v="Burt Kennedy"/>
    <s v="Frank A. Cappello"/>
    <s v="Hulk Hogan"/>
    <s v="United States"/>
    <n v="0"/>
    <n v="6948859"/>
    <s v="New Line Cinema"/>
    <s v="90.0,"/>
  </r>
  <r>
    <x v="1937"/>
    <s v="R"/>
    <x v="3"/>
    <x v="11"/>
    <s v="February 1, 1991 (United States)"/>
    <x v="1"/>
    <x v="90"/>
    <s v="Mark Herrier"/>
    <s v="Mitchell Smith"/>
    <s v="Jill Schoelen"/>
    <s v="United States"/>
    <n v="0"/>
    <n v="4205000"/>
    <s v="Movie Partners"/>
    <s v="91.0,"/>
  </r>
  <r>
    <x v="1938"/>
    <s v="R"/>
    <x v="6"/>
    <x v="11"/>
    <s v="July 26, 1991 (United States)"/>
    <x v="22"/>
    <x v="197"/>
    <s v="Michael Karbelnikoff"/>
    <s v="Michael Mahern"/>
    <s v="Christian Slater"/>
    <s v="United States"/>
    <n v="23000000"/>
    <n v="20246790"/>
    <s v="Universal Pictures"/>
    <s v="104.0,"/>
  </r>
  <r>
    <x v="1939"/>
    <s v="PG-13"/>
    <x v="2"/>
    <x v="11"/>
    <s v="July 18, 1997 (United States)"/>
    <x v="4"/>
    <x v="97"/>
    <s v="Jackie Chan"/>
    <s v="Jackie Chan"/>
    <s v="Jackie Chan"/>
    <s v="Hong Kong"/>
    <n v="0"/>
    <n v="10405394"/>
    <s v="Golden Harvest Company"/>
    <s v="80.0,"/>
  </r>
  <r>
    <x v="1940"/>
    <s v="PG-13"/>
    <x v="2"/>
    <x v="11"/>
    <s v="March 15, 1991 (United States)"/>
    <x v="1"/>
    <x v="252"/>
    <s v="William Dear"/>
    <s v="Fred Dekker"/>
    <s v="Richard Grieco"/>
    <s v="United States"/>
    <n v="0"/>
    <n v="7788597"/>
    <s v="Warner Bros."/>
    <s v="88.0,"/>
  </r>
  <r>
    <x v="1941"/>
    <s v="PG-13"/>
    <x v="3"/>
    <x v="11"/>
    <s v="October 25, 1991 (United States)"/>
    <x v="20"/>
    <x v="261"/>
    <s v="Terry Hughes"/>
    <s v="Ezra Litwak"/>
    <s v="Demi Moore"/>
    <s v="United States"/>
    <n v="0"/>
    <n v="9689816"/>
    <s v="Paramount Pictures"/>
    <s v="107.0,"/>
  </r>
  <r>
    <x v="1942"/>
    <s v="R"/>
    <x v="0"/>
    <x v="11"/>
    <s v="June 21, 1991 (United States)"/>
    <x v="10"/>
    <x v="30"/>
    <s v="Joel Schumacher"/>
    <s v="Marti Leimbach"/>
    <s v="Julia Roberts"/>
    <s v="United States"/>
    <n v="18000000"/>
    <n v="82264675"/>
    <s v="Fogwood Films"/>
    <s v="111.0,"/>
  </r>
  <r>
    <x v="1943"/>
    <s v="R"/>
    <x v="3"/>
    <x v="11"/>
    <s v="October 4, 1991 (United States)"/>
    <x v="34"/>
    <x v="192"/>
    <s v="Nancy Savoca"/>
    <s v="Bob Comfort"/>
    <s v="River Phoenix"/>
    <s v="United States"/>
    <n v="0"/>
    <n v="394631"/>
    <s v="Warner Bros."/>
    <s v="94.0,"/>
  </r>
  <r>
    <x v="1944"/>
    <s v="NC-17"/>
    <x v="0"/>
    <x v="11"/>
    <s v="October 18, 1991 (United States)"/>
    <x v="41"/>
    <x v="154"/>
    <s v="Ken Russell"/>
    <s v="David Hines"/>
    <s v="Theresa Russell"/>
    <s v="United States"/>
    <n v="0"/>
    <n v="1008404"/>
    <s v="Cheap Date"/>
    <s v="85.0,"/>
  </r>
  <r>
    <x v="1945"/>
    <s v="R"/>
    <x v="3"/>
    <x v="11"/>
    <s v="February 1992 (United States)"/>
    <x v="9"/>
    <x v="113"/>
    <s v="Peter Chelsom"/>
    <s v="Peter Chelsom"/>
    <s v="Ned Beatty"/>
    <s v="Ireland"/>
    <n v="0"/>
    <n v="4313473"/>
    <s v="British Screen Productions"/>
    <s v="104.0,,"/>
  </r>
  <r>
    <x v="1946"/>
    <s v="R"/>
    <x v="3"/>
    <x v="11"/>
    <s v="October 18, 1991 (United States)"/>
    <x v="19"/>
    <x v="145"/>
    <s v="Norman Jewison"/>
    <s v="Jerry Sterner"/>
    <s v="Danny DeVito"/>
    <s v="United States"/>
    <n v="0"/>
    <n v="25682090"/>
    <s v="Warner Bros."/>
    <s v="103.0,"/>
  </r>
  <r>
    <x v="1947"/>
    <s v="PG"/>
    <x v="3"/>
    <x v="11"/>
    <s v="August 9, 1991 (United States)"/>
    <x v="23"/>
    <x v="253"/>
    <s v="Tom Mankiewicz"/>
    <s v="Lawrence J. Cohen"/>
    <s v="John Candy"/>
    <s v="United States"/>
    <n v="18000000"/>
    <n v="5546827"/>
    <s v="Metro-Goldwyn-Mayer (MGM)"/>
    <s v="96.0,"/>
  </r>
  <r>
    <x v="1948"/>
    <s v="R"/>
    <x v="0"/>
    <x v="11"/>
    <s v="November 14, 1992 (United States)"/>
    <x v="13"/>
    <x v="110"/>
    <s v="John Duigan"/>
    <s v="John Duigan"/>
    <s v="Noah Taylor"/>
    <s v="Australia"/>
    <n v="0"/>
    <n v="2415396"/>
    <s v="Kennedy Miller Productions"/>
    <s v="99.0,"/>
  </r>
  <r>
    <x v="1949"/>
    <s v="R"/>
    <x v="4"/>
    <x v="11"/>
    <s v="April 1991 (United States)"/>
    <x v="22"/>
    <x v="109"/>
    <s v="Stuart Gordon"/>
    <s v="Edgar Allan Poe"/>
    <s v="Lance Henriksen"/>
    <s v="United States"/>
    <n v="2000000"/>
    <m/>
    <s v="Empire Pictures"/>
    <s v="97.0,,"/>
  </r>
  <r>
    <x v="1950"/>
    <s v="R"/>
    <x v="3"/>
    <x v="11"/>
    <s v="December 20, 1991 (United States)"/>
    <x v="12"/>
    <x v="21"/>
    <s v="Pedro Almodóvar"/>
    <s v="Pedro Almodóvar"/>
    <s v="Victoria Abril"/>
    <s v="Spain"/>
    <n v="0"/>
    <n v="1710057"/>
    <s v="Canal+"/>
    <s v="112.0,"/>
  </r>
  <r>
    <x v="1951"/>
    <s v="PG"/>
    <x v="0"/>
    <x v="11"/>
    <s v="November 1, 1991 (United States)"/>
    <x v="14"/>
    <x v="21"/>
    <s v="Jodie Foster"/>
    <s v="Scott Frank"/>
    <s v="Jodie Foster"/>
    <s v="United States"/>
    <n v="10000000"/>
    <n v="25010896"/>
    <s v="Orion Pictures"/>
    <s v="99.0,"/>
  </r>
  <r>
    <x v="1952"/>
    <s v="PG-13"/>
    <x v="3"/>
    <x v="11"/>
    <s v="March 20, 1992 (United States)"/>
    <x v="17"/>
    <x v="29"/>
    <s v="Woody Allen"/>
    <s v="Woody Allen"/>
    <s v="Woody Allen"/>
    <s v="United States"/>
    <n v="14000000"/>
    <n v="2735731"/>
    <s v="Jack Rollins &amp; Charles H. Joffe Productions"/>
    <s v="85.0,"/>
  </r>
  <r>
    <x v="1953"/>
    <s v="R"/>
    <x v="3"/>
    <x v="11"/>
    <s v="March 13, 1992 (United States)"/>
    <x v="41"/>
    <x v="203"/>
    <s v="Bobcat Goldthwait"/>
    <s v="Bobcat Goldthwait"/>
    <s v="Bobcat Goldthwait"/>
    <s v="United States"/>
    <n v="1400000"/>
    <n v="115103"/>
    <s v="IRS Media"/>
    <s v="87.0,"/>
  </r>
  <r>
    <x v="1954"/>
    <s v="R"/>
    <x v="1"/>
    <x v="11"/>
    <s v="October 4, 1991 (United States)"/>
    <x v="12"/>
    <x v="252"/>
    <s v="Bruce Beresford"/>
    <s v="Brian Moore"/>
    <s v="Lothaire Bluteau"/>
    <s v="Canada"/>
    <n v="0"/>
    <n v="8211952"/>
    <s v="Alliance Communications Corporation"/>
    <s v="101.0,"/>
  </r>
  <r>
    <x v="1955"/>
    <s v="R"/>
    <x v="6"/>
    <x v="11"/>
    <s v="November 1, 1991 (United States)"/>
    <x v="23"/>
    <x v="35"/>
    <s v="Robert Benton"/>
    <s v="E.L. Doctorow"/>
    <s v="Dustin Hoffman"/>
    <s v="United States"/>
    <n v="48000000"/>
    <n v="15565363"/>
    <s v="Touchstone Pictures"/>
    <s v="106.0,"/>
  </r>
  <r>
    <x v="1956"/>
    <s v="R"/>
    <x v="0"/>
    <x v="11"/>
    <s v="June 27, 1991 (Germany)"/>
    <x v="37"/>
    <x v="20"/>
    <s v="Lars von Trier"/>
    <s v="Lars von Trier"/>
    <s v="Barbara Sukowa"/>
    <s v="Denmark"/>
    <n v="0"/>
    <n v="1015007"/>
    <s v="Alicéléo"/>
    <s v="112.0,"/>
  </r>
  <r>
    <x v="1957"/>
    <s v="PG-13"/>
    <x v="0"/>
    <x v="11"/>
    <s v="August 16, 1991 (United States)"/>
    <x v="9"/>
    <x v="49"/>
    <s v="Randa Haines"/>
    <s v="Ed Rosenbaum"/>
    <s v="William Hurt"/>
    <s v="United States"/>
    <n v="0"/>
    <n v="38120905"/>
    <s v="Touchstone Pictures"/>
    <s v="122.0,"/>
  </r>
  <r>
    <x v="1958"/>
    <s v="PG-13"/>
    <x v="0"/>
    <x v="11"/>
    <s v="November 15, 1991 (United States)"/>
    <x v="15"/>
    <x v="302"/>
    <s v="Steven Soderbergh"/>
    <s v="Lem Dobbs"/>
    <s v="Jeremy Irons"/>
    <s v="France"/>
    <n v="11000000"/>
    <n v="1059071"/>
    <s v="Baltimore Pictures"/>
    <s v="98.0,"/>
  </r>
  <r>
    <x v="1959"/>
    <s v="R"/>
    <x v="3"/>
    <x v="11"/>
    <s v="April 22, 1992 (France)"/>
    <x v="1"/>
    <x v="161"/>
    <s v="Tom DiCillo"/>
    <s v="Tom DiCillo"/>
    <s v="Brad Pitt"/>
    <s v="Switzerland"/>
    <n v="500000"/>
    <n v="90091"/>
    <s v="Arena"/>
    <s v="97.0,"/>
  </r>
  <r>
    <x v="1960"/>
    <s v="PG-13"/>
    <x v="3"/>
    <x v="11"/>
    <s v="August 16, 1991 (United States)"/>
    <x v="22"/>
    <x v="116"/>
    <s v="Jonathan Wacks"/>
    <s v="Parker Bennett"/>
    <s v="Ethan Hawke"/>
    <s v="United States"/>
    <n v="10000000"/>
    <n v="6166819"/>
    <s v="Orion Pictures"/>
    <s v="97.0,"/>
  </r>
  <r>
    <x v="1961"/>
    <s v="PG"/>
    <x v="3"/>
    <x v="11"/>
    <s v="October 11, 1991 (United States)"/>
    <x v="1"/>
    <x v="35"/>
    <s v="John R. Cherry III"/>
    <s v="John R. Cherry III"/>
    <s v="Jim Varney"/>
    <s v="United States"/>
    <n v="0"/>
    <n v="14143280"/>
    <s v="Touchstone Pictures"/>
    <s v="91.0,"/>
  </r>
  <r>
    <x v="1962"/>
    <s v="R"/>
    <x v="0"/>
    <x v="11"/>
    <s v="March 29, 1991 (United States)"/>
    <x v="37"/>
    <x v="41"/>
    <s v="Robert Townsend"/>
    <s v="Robert Townsend"/>
    <s v="Robert Townsend"/>
    <s v="United States"/>
    <n v="0"/>
    <n v="8750400"/>
    <s v="Twentieth Century Fox"/>
    <s v="121.0,"/>
  </r>
  <r>
    <x v="1963"/>
    <s v="R"/>
    <x v="0"/>
    <x v="11"/>
    <s v="February 5, 1992 (United States)"/>
    <x v="17"/>
    <x v="67"/>
    <s v="Mira Nair"/>
    <s v="Sooni Taraporevala"/>
    <s v="Denzel Washington"/>
    <s v="United States"/>
    <n v="0"/>
    <n v="7308786"/>
    <s v="Black River Productions"/>
    <s v="118.0,"/>
  </r>
  <r>
    <x v="1964"/>
    <s v="R"/>
    <x v="3"/>
    <x v="11"/>
    <s v="April 5, 1991 (United States)"/>
    <x v="1"/>
    <x v="50"/>
    <s v="Jerry Rees"/>
    <s v="Neil Simon"/>
    <s v="Kim Basinger"/>
    <s v="United States"/>
    <n v="26000000"/>
    <n v="12454768"/>
    <s v="Hollywood Pictures"/>
    <s v="115.0,"/>
  </r>
  <r>
    <x v="1965"/>
    <s v="PG-13"/>
    <x v="3"/>
    <x v="11"/>
    <s v="February 22, 1991 (United States)"/>
    <x v="41"/>
    <x v="159"/>
    <s v="Ken Kwapis"/>
    <s v="Brian Hohlfeld"/>
    <s v="Kevin Bacon"/>
    <s v="United States"/>
    <n v="0"/>
    <n v="9804775"/>
    <s v="Paramount Pictures"/>
    <s v="115.0,"/>
  </r>
  <r>
    <x v="1966"/>
    <s v="Unrated"/>
    <x v="0"/>
    <x v="11"/>
    <s v="August 16, 1991 (Sweden)"/>
    <x v="5"/>
    <x v="26"/>
    <s v="Todd Haynes"/>
    <s v="Jean Genet"/>
    <s v="Edith Meeks"/>
    <s v="United States"/>
    <n v="250000"/>
    <n v="787280"/>
    <s v="Bronze Eye Productions"/>
    <s v="85.0,"/>
  </r>
  <r>
    <x v="1967"/>
    <s v="PG"/>
    <x v="3"/>
    <x v="11"/>
    <s v="February 15, 1991 (United States)"/>
    <x v="11"/>
    <x v="30"/>
    <s v="David S. Ward"/>
    <s v="Emlyn Williams"/>
    <s v="John Goodman"/>
    <s v="United States"/>
    <n v="23000000"/>
    <n v="52487045"/>
    <s v="Universal Pictures"/>
    <s v="97.0,"/>
  </r>
  <r>
    <x v="1968"/>
    <s v="PG"/>
    <x v="0"/>
    <x v="11"/>
    <s v="December 25, 1992 (Sweden)"/>
    <x v="34"/>
    <x v="350"/>
    <s v="Mike Newell"/>
    <s v="Elizabeth von Arnim"/>
    <s v="Alfred Molina"/>
    <s v="United Kingdom"/>
    <n v="0"/>
    <n v="13200170"/>
    <s v="BBC Films"/>
    <s v="95.0,"/>
  </r>
  <r>
    <x v="1969"/>
    <s v="R"/>
    <x v="3"/>
    <x v="11"/>
    <s v="January 31, 1991 (Italy)"/>
    <x v="24"/>
    <x v="21"/>
    <s v="Gabriele Salvatores"/>
    <s v="Enzo Monteleone"/>
    <s v="Diego Abatantuono"/>
    <s v="Italy"/>
    <n v="0"/>
    <n v="4532791"/>
    <s v="A.M.A. Film"/>
    <s v="96.0,"/>
  </r>
  <r>
    <x v="1970"/>
    <s v="R"/>
    <x v="3"/>
    <x v="11"/>
    <s v="October 23, 1991 (United States)"/>
    <x v="11"/>
    <x v="159"/>
    <s v="George Jackson"/>
    <s v="Reginald Hudlin"/>
    <s v="Christopher Reid"/>
    <s v="United States"/>
    <n v="5000000"/>
    <n v="19438638"/>
    <s v="Jackson/McHenry Company,The"/>
    <n v="94"/>
  </r>
  <r>
    <x v="1971"/>
    <s v="PG-13"/>
    <x v="6"/>
    <x v="11"/>
    <s v="September 27, 1991 (United States)"/>
    <x v="19"/>
    <x v="45"/>
    <s v="Damian Harris"/>
    <s v="Mary Agnes Donoghue"/>
    <s v="Goldie Hawn"/>
    <s v="United States"/>
    <n v="0"/>
    <n v="28738096"/>
    <s v="Touchstone Pictures"/>
    <s v="104.0,"/>
  </r>
  <r>
    <x v="1972"/>
    <s v="R"/>
    <x v="2"/>
    <x v="11"/>
    <s v="March 15, 1991 (United States)"/>
    <x v="22"/>
    <x v="161"/>
    <s v="Mark DiSalle"/>
    <s v="David C. Wilson"/>
    <s v="Jeff Speakman"/>
    <s v="United States"/>
    <n v="10000000"/>
    <n v="14061361"/>
    <s v="Paramount Pictures"/>
    <s v="83.0,"/>
  </r>
  <r>
    <x v="1973"/>
    <s v="R"/>
    <x v="0"/>
    <x v="11"/>
    <s v="March 15, 1991 (United States)"/>
    <x v="5"/>
    <x v="256"/>
    <s v="Michael Apted"/>
    <s v="Carolyn Shelby"/>
    <s v="Gene Hackman"/>
    <s v="United States"/>
    <n v="0"/>
    <n v="28277918"/>
    <s v="Interscope Communications"/>
    <s v="110.0,"/>
  </r>
  <r>
    <x v="1974"/>
    <s v="R"/>
    <x v="6"/>
    <x v="11"/>
    <s v="February 28, 1992 (United States)"/>
    <x v="16"/>
    <x v="161"/>
    <s v="Simon Moore"/>
    <s v="Simon Moore"/>
    <s v="Liam Neeson"/>
    <s v="United Kingdom"/>
    <n v="6000000"/>
    <n v="221295"/>
    <s v="Carnival Film &amp; Television"/>
    <s v="99.0,"/>
  </r>
  <r>
    <x v="1975"/>
    <s v="R"/>
    <x v="0"/>
    <x v="11"/>
    <s v="October 18, 1991 (United Kingdom)"/>
    <x v="8"/>
    <x v="139"/>
    <s v="Derek Jarman"/>
    <s v="Christopher Marlowe"/>
    <s v="Steven Waddington"/>
    <s v="United Kingdom"/>
    <n v="0"/>
    <n v="706131"/>
    <s v="British Screen Productions"/>
    <s v="87.0,"/>
  </r>
  <r>
    <x v="1976"/>
    <s v="G"/>
    <x v="10"/>
    <x v="11"/>
    <s v="June 3, 1994 (United States)"/>
    <x v="8"/>
    <x v="47"/>
    <s v="József Gémes"/>
    <s v="Robin Lyons"/>
    <s v="Claire Bloom"/>
    <s v="United Kingdom"/>
    <n v="10000000"/>
    <n v="2105078"/>
    <s v="Siriol Productions"/>
    <s v="82.0,"/>
  </r>
  <r>
    <x v="1977"/>
    <s v="R"/>
    <x v="0"/>
    <x v="11"/>
    <s v="September 20, 1991 (United States)"/>
    <x v="14"/>
    <x v="203"/>
    <s v="Martha Coolidge"/>
    <s v="Calder Willingham"/>
    <s v="Laura Dern"/>
    <s v="United States"/>
    <n v="7500000"/>
    <n v="6266621"/>
    <s v="Carolco Pictures"/>
    <s v="112.0,"/>
  </r>
  <r>
    <x v="1978"/>
    <s v="PG"/>
    <x v="3"/>
    <x v="11"/>
    <s v="May 8, 1992 (United States)"/>
    <x v="16"/>
    <x v="57"/>
    <s v="Joan Micklin Silver"/>
    <s v="Frank Mugavero"/>
    <s v="Griffin Dunne"/>
    <s v="United States"/>
    <n v="0"/>
    <n v="271327"/>
    <s v="New Line Cinema"/>
    <s v="96.0,"/>
  </r>
  <r>
    <x v="1979"/>
    <s v="R"/>
    <x v="1"/>
    <x v="11"/>
    <s v="May 1, 1992 (United States)"/>
    <x v="19"/>
    <x v="150"/>
    <s v="Franc Roddam"/>
    <s v="Patrick Meyers"/>
    <s v="Michael Biehn"/>
    <s v="United Kingdom"/>
    <n v="0"/>
    <n v="3106559"/>
    <s v="Paramount Pictures"/>
    <s v="104.0,"/>
  </r>
  <r>
    <x v="1980"/>
    <s v="R"/>
    <x v="0"/>
    <x v="11"/>
    <s v="August 30, 1991 (United Kingdom)"/>
    <x v="15"/>
    <x v="159"/>
    <s v="Peter Greenaway"/>
    <s v="William Shakespeare"/>
    <s v="John Gielgud"/>
    <s v="United Kingdom"/>
    <n v="0"/>
    <n v="1750301"/>
    <s v="Allarts"/>
    <s v="124.0,"/>
  </r>
  <r>
    <x v="1981"/>
    <s v="PG"/>
    <x v="3"/>
    <x v="11"/>
    <s v="August 9, 1991 (United States)"/>
    <x v="1"/>
    <x v="45"/>
    <s v="Nadia Tass"/>
    <s v="Francis Veber"/>
    <s v="Martin Short"/>
    <s v="United States"/>
    <n v="17010000"/>
    <n v="24941969"/>
    <s v="Hivemind"/>
    <s v="96.0,"/>
  </r>
  <r>
    <x v="1982"/>
    <s v="PG-13"/>
    <x v="2"/>
    <x v="11"/>
    <s v="May 10, 1991 (United States)"/>
    <x v="23"/>
    <x v="39"/>
    <s v="Richard Franklin"/>
    <s v="Robert T. Megginson"/>
    <s v="Bryan Brown"/>
    <s v="United States"/>
    <n v="16400000"/>
    <n v="21082165"/>
    <s v="Orion Pictures"/>
    <s v="108.0,"/>
  </r>
  <r>
    <x v="1983"/>
    <s v="R"/>
    <x v="3"/>
    <x v="11"/>
    <s v="July 1992 (United States)"/>
    <x v="17"/>
    <x v="193"/>
    <s v="Atom Egoyan"/>
    <s v="Atom Egoyan"/>
    <s v="Elias Koteas"/>
    <s v="Canada"/>
    <n v="0"/>
    <n v="396573"/>
    <s v="Alliance Entertainment"/>
    <s v="102.0,,"/>
  </r>
  <r>
    <x v="1984"/>
    <s v="R"/>
    <x v="16"/>
    <x v="11"/>
    <s v="April 19, 1991 (United States)"/>
    <x v="46"/>
    <x v="255"/>
    <s v="Alan Rudolph"/>
    <s v="William Reilly"/>
    <s v="Demi Moore"/>
    <s v="United States"/>
    <n v="8000000"/>
    <n v="18784957"/>
    <s v="Columbia Pictures"/>
    <s v="103.0,"/>
  </r>
  <r>
    <x v="1985"/>
    <s v="R"/>
    <x v="3"/>
    <x v="11"/>
    <s v="July 26, 1991 (United States)"/>
    <x v="20"/>
    <x v="44"/>
    <s v="Maurice Phillips"/>
    <s v="Ziggy Steinberg"/>
    <s v="Richard Pryor"/>
    <s v="United States"/>
    <n v="17000000"/>
    <n v="2865916"/>
    <s v="TriStar Pictures"/>
    <s v="98.0,"/>
  </r>
  <r>
    <x v="1986"/>
    <s v="R"/>
    <x v="3"/>
    <x v="11"/>
    <s v="November 27, 1991 (United States)"/>
    <x v="5"/>
    <x v="50"/>
    <s v="Mark Rydell"/>
    <s v="Neal Jimenez"/>
    <s v="Bette Midler"/>
    <s v="United States"/>
    <n v="40000000"/>
    <n v="23202444"/>
    <s v="All Girl Productions"/>
    <s v="138.0,"/>
  </r>
  <r>
    <x v="1987"/>
    <s v="PG-13"/>
    <x v="2"/>
    <x v="11"/>
    <s v="August 30, 1991 (United States)"/>
    <x v="52"/>
    <x v="156"/>
    <s v="Sylvio Tabet"/>
    <s v="Andre Norton"/>
    <s v="Marc Singer"/>
    <s v="United States"/>
    <n v="6000000"/>
    <n v="869325"/>
    <s v="Les Films 21"/>
    <s v="107.0,"/>
  </r>
  <r>
    <x v="1988"/>
    <s v="R"/>
    <x v="2"/>
    <x v="11"/>
    <s v="September 20, 1991 (United States)"/>
    <x v="25"/>
    <x v="118"/>
    <s v="James Glickenhaus"/>
    <s v="James Glickenhaus"/>
    <s v="Christopher Walken"/>
    <s v="United States"/>
    <n v="0"/>
    <n v="456127"/>
    <s v="Marble Hall"/>
    <s v="102.0,"/>
  </r>
  <r>
    <x v="1989"/>
    <s v="R"/>
    <x v="2"/>
    <x v="11"/>
    <s v="January 18, 1991 (United States)"/>
    <x v="38"/>
    <x v="68"/>
    <s v="Duncan Gibbins"/>
    <s v="Duncan Gibbins"/>
    <s v="Gregory Hines"/>
    <s v="United States"/>
    <n v="13000000"/>
    <n v="5451119"/>
    <s v="Nelson Entertainment"/>
    <s v="99.0,"/>
  </r>
  <r>
    <x v="1990"/>
    <s v="R"/>
    <x v="3"/>
    <x v="11"/>
    <s v="May 3, 1991 (United States)"/>
    <x v="23"/>
    <x v="40"/>
    <s v="Bill Duke"/>
    <s v="Chester Himes"/>
    <s v="Forest Whitaker"/>
    <s v="United Kingdom"/>
    <n v="8000000"/>
    <n v="10438504"/>
    <s v="Palace Pictures"/>
    <s v="115.0,"/>
  </r>
  <r>
    <x v="1991"/>
    <s v="PG"/>
    <x v="0"/>
    <x v="11"/>
    <s v="December 20, 1991 (United States)"/>
    <x v="13"/>
    <x v="392"/>
    <s v="Akira Kurosawa"/>
    <s v="Kiyoko Murata"/>
    <s v="Sachiko Murase"/>
    <s v="Japan"/>
    <n v="0"/>
    <n v="516431"/>
    <s v="Feature Film Enterprise II"/>
    <s v="98.0,"/>
  </r>
  <r>
    <x v="1992"/>
    <s v="R"/>
    <x v="2"/>
    <x v="11"/>
    <s v="June 14, 1991 (United States)"/>
    <x v="54"/>
    <x v="201"/>
    <s v="Albert Pyun"/>
    <s v="Mark DiSalle"/>
    <s v="Sasha Mitchell"/>
    <s v="United States"/>
    <n v="0"/>
    <n v="1250712"/>
    <s v="Kings Road Entertainment"/>
    <s v="90.0,"/>
  </r>
  <r>
    <x v="1993"/>
    <s v="R"/>
    <x v="2"/>
    <x v="11"/>
    <s v="July 26, 1991 (United States)"/>
    <x v="18"/>
    <x v="67"/>
    <s v="Jeff Kanew"/>
    <s v="Sara Paretsky"/>
    <s v="Kathleen Turner"/>
    <s v="United States"/>
    <n v="0"/>
    <n v="11128309"/>
    <s v="Hollywood Pictures"/>
    <s v="89.0,"/>
  </r>
  <r>
    <x v="1994"/>
    <s v="R"/>
    <x v="3"/>
    <x v="11"/>
    <s v="October 4, 1991 (United States)"/>
    <x v="41"/>
    <x v="201"/>
    <s v="Rod Daniel"/>
    <s v="Sam Simon"/>
    <s v="Joe Pesci"/>
    <s v="United States"/>
    <n v="22000000"/>
    <n v="11000863"/>
    <s v="Largo Entertainment"/>
    <s v="95.0,"/>
  </r>
  <r>
    <x v="1995"/>
    <s v="R"/>
    <x v="0"/>
    <x v="11"/>
    <s v="March 20, 1992 (United States)"/>
    <x v="13"/>
    <x v="351"/>
    <s v="Jocelyn Moorhouse"/>
    <s v="Jocelyn Moorhouse"/>
    <s v="Hugo Weaving"/>
    <s v="Australia"/>
    <n v="0"/>
    <n v="524668"/>
    <s v="House &amp; Moorhouse Films"/>
    <s v="86.0,"/>
  </r>
  <r>
    <x v="1996"/>
    <s v="R"/>
    <x v="0"/>
    <x v="11"/>
    <s v="December 6, 1991 (United States)"/>
    <x v="8"/>
    <x v="42"/>
    <s v="Hector Babenco"/>
    <s v="Peter Matthiessen"/>
    <s v="Tom Berenger"/>
    <s v="United States"/>
    <n v="36000000"/>
    <n v="1345903"/>
    <s v="The Saul Zaentz Company"/>
    <s v="189.0,"/>
  </r>
  <r>
    <x v="1997"/>
    <s v="R"/>
    <x v="0"/>
    <x v="11"/>
    <s v="March 15, 1991 (United States)"/>
    <x v="21"/>
    <x v="258"/>
    <s v="Herbert Ross"/>
    <s v="Kevin Wade"/>
    <s v="John Cusack"/>
    <s v="United States"/>
    <n v="20000000"/>
    <n v="418807"/>
    <s v="Paramount Pictures"/>
    <s v="111.0,"/>
  </r>
  <r>
    <x v="1998"/>
    <s v="PG-13"/>
    <x v="5"/>
    <x v="11"/>
    <s v="May 1991 (United States)"/>
    <x v="15"/>
    <x v="67"/>
    <s v="James Lapine"/>
    <s v="Sarah Kernochan"/>
    <s v="Judy Davis"/>
    <s v="United States"/>
    <n v="0"/>
    <n v="4076211"/>
    <s v="C.L.G. Films"/>
    <s v="107.0,,"/>
  </r>
  <r>
    <x v="1999"/>
    <s v="R"/>
    <x v="6"/>
    <x v="11"/>
    <s v="April 26, 1991 (United States)"/>
    <x v="46"/>
    <x v="25"/>
    <s v="James Dearden"/>
    <s v="Ira Levin"/>
    <s v="Matt Dillon"/>
    <s v="United Kingdom"/>
    <n v="15000000"/>
    <n v="15429177"/>
    <s v="Universal Pictures"/>
    <s v="94.0,"/>
  </r>
  <r>
    <x v="2000"/>
    <s v="PG-13"/>
    <x v="0"/>
    <x v="11"/>
    <s v="March 15, 1991 (United States)"/>
    <x v="16"/>
    <x v="253"/>
    <s v="Irwin Winkler"/>
    <s v="Irwin Winkler"/>
    <s v="Robert De Niro"/>
    <s v="United States"/>
    <n v="0"/>
    <n v="9480198"/>
    <s v="Warner Bros."/>
    <s v="105.0,"/>
  </r>
  <r>
    <x v="2001"/>
    <s v="R"/>
    <x v="4"/>
    <x v="11"/>
    <s v="March 22, 1991 (United States)"/>
    <x v="33"/>
    <x v="116"/>
    <s v="Frank De Felitta"/>
    <s v="Joyce Selznick"/>
    <s v="Sharon Stone"/>
    <s v="United States"/>
    <n v="0"/>
    <n v="2368"/>
    <s v="DDM Film Corporation"/>
    <s v="105.0,"/>
  </r>
  <r>
    <x v="2002"/>
    <s v="PG"/>
    <x v="0"/>
    <x v="11"/>
    <s v="February 28, 1992 (United States)"/>
    <x v="5"/>
    <x v="68"/>
    <s v="Charles Sturridge"/>
    <s v="E.M. Forster"/>
    <s v="Helena Bonham Carter"/>
    <s v="United Kingdom"/>
    <n v="0"/>
    <n v="1403033"/>
    <s v="Sovereign Pictures"/>
    <s v="116.0,"/>
  </r>
  <r>
    <x v="2003"/>
    <s v="Not Rated"/>
    <x v="5"/>
    <x v="11"/>
    <s v="December 18, 1991 (France)"/>
    <x v="24"/>
    <x v="261"/>
    <s v="Alain Corneau"/>
    <s v="Pascal Quignard"/>
    <s v="Gérard Depardieu"/>
    <s v="France"/>
    <n v="0"/>
    <n v="3089497"/>
    <s v="Film Par Film"/>
    <s v="115.0,"/>
  </r>
  <r>
    <x v="2004"/>
    <s v="R"/>
    <x v="2"/>
    <x v="11"/>
    <s v="October 25, 1991 (United States)"/>
    <x v="20"/>
    <x v="44"/>
    <s v="Aaron Norris"/>
    <s v="Robert Geoffrion"/>
    <s v="Chuck Norris"/>
    <s v="United States"/>
    <n v="0"/>
    <n v="4654288"/>
    <s v="Cannon Pictures"/>
    <s v="95.0,"/>
  </r>
  <r>
    <x v="2005"/>
    <s v="PG"/>
    <x v="1"/>
    <x v="11"/>
    <s v="August 9, 1991 (United States)"/>
    <x v="38"/>
    <x v="116"/>
    <s v="Matthew Robbins"/>
    <s v="Jim Strain"/>
    <s v="Cindy Williams"/>
    <s v="United States"/>
    <n v="10000000"/>
    <n v="8667684"/>
    <s v="TriStar Pictures"/>
    <s v="89.0,"/>
  </r>
  <r>
    <x v="2006"/>
    <s v="R"/>
    <x v="3"/>
    <x v="11"/>
    <s v="February 1, 1991 (United States)"/>
    <x v="23"/>
    <x v="56"/>
    <s v="Steve Rash"/>
    <s v="Tony Spiridakis"/>
    <s v="Kevin Bacon"/>
    <s v="United States"/>
    <n v="0"/>
    <n v="612781"/>
    <s v="Carolco Pictures"/>
    <s v="100.0,"/>
  </r>
  <r>
    <x v="2007"/>
    <s v="R"/>
    <x v="4"/>
    <x v="11"/>
    <s v="August 2, 1991 (United States)"/>
    <x v="41"/>
    <x v="26"/>
    <s v="Eric Red"/>
    <s v="Pierre Boileau"/>
    <s v="Jeff Fahey"/>
    <s v="United States"/>
    <n v="10000000"/>
    <n v="9188150"/>
    <s v="Paramount Pictures"/>
    <s v="88.0,"/>
  </r>
  <r>
    <x v="2008"/>
    <s v="R"/>
    <x v="2"/>
    <x v="11"/>
    <s v="May 3, 1991 (United States)"/>
    <x v="23"/>
    <x v="41"/>
    <s v="Heywood Gould"/>
    <s v="Heywood Gould"/>
    <s v="Michael Keaton"/>
    <s v="United States"/>
    <n v="4000000"/>
    <n v="11276846"/>
    <s v="Hollywood Pictures"/>
    <s v="114.0,"/>
  </r>
  <r>
    <x v="2009"/>
    <s v="R"/>
    <x v="2"/>
    <x v="11"/>
    <s v="November 1, 1991 (United States)"/>
    <x v="41"/>
    <x v="139"/>
    <s v="John Frankenheimer"/>
    <s v="Michael Mewshaw"/>
    <s v="Andrew McCarthy"/>
    <s v="United States"/>
    <n v="0"/>
    <n v="1182273"/>
    <s v="Initial Films"/>
    <s v="111.0,"/>
  </r>
  <r>
    <x v="2010"/>
    <s v="PG-13"/>
    <x v="3"/>
    <x v="11"/>
    <s v="November 8, 1991 (United States)"/>
    <x v="30"/>
    <x v="51"/>
    <s v="Kevin Hooks"/>
    <s v="Pam Gibson"/>
    <s v="Tommy Davidson"/>
    <s v="United States"/>
    <n v="0"/>
    <n v="7683267"/>
    <s v="Island World"/>
    <s v="83.0,"/>
  </r>
  <r>
    <x v="2011"/>
    <s v="PG"/>
    <x v="3"/>
    <x v="11"/>
    <s v="November 6, 1992 (United States)"/>
    <x v="19"/>
    <x v="118"/>
    <s v="Mark Joffe"/>
    <s v="Max Dann"/>
    <s v="Anthony Hopkins"/>
    <s v="Australia"/>
    <n v="0"/>
    <n v="179469"/>
    <s v="Australian Film Finance Corporation (AFFC)"/>
    <s v="85.0,"/>
  </r>
  <r>
    <x v="2012"/>
    <s v="G"/>
    <x v="3"/>
    <x v="11"/>
    <s v="November 8, 1991 (United States)"/>
    <x v="22"/>
    <x v="196"/>
    <s v="Robert Lieberman"/>
    <s v="Thom Eberhardt"/>
    <s v="Harley Jane Kozak"/>
    <s v="United States"/>
    <n v="0"/>
    <n v="14812144"/>
    <s v="Paramount Pictures"/>
    <s v="92.0,"/>
  </r>
  <r>
    <x v="2013"/>
    <s v="R"/>
    <x v="3"/>
    <x v="11"/>
    <s v="November 1, 1991 (United States)"/>
    <x v="4"/>
    <x v="116"/>
    <s v="George Gallo"/>
    <s v="Frank Pesce"/>
    <s v="Anthony LaPaglia"/>
    <s v="Japan"/>
    <n v="0"/>
    <n v="2120564"/>
    <s v="JVC Entertainment Networks"/>
    <s v="101.0,"/>
  </r>
  <r>
    <x v="2014"/>
    <s v="PG-13"/>
    <x v="0"/>
    <x v="11"/>
    <s v="October 4, 1991 (United States)"/>
    <x v="11"/>
    <x v="57"/>
    <s v="Jeffrey Hornaday"/>
    <s v="Joe Gayton"/>
    <s v="John Travolta"/>
    <s v="United States"/>
    <n v="0"/>
    <n v="3547684"/>
    <s v="Robert Simonds Productions"/>
    <s v="89.0,"/>
  </r>
  <r>
    <x v="2015"/>
    <s v="TV-PG"/>
    <x v="0"/>
    <x v="11"/>
    <s v="December 27, 1991 (United States)"/>
    <x v="14"/>
    <x v="157"/>
    <s v="Julie Dash"/>
    <s v="Julie Dash"/>
    <s v="Cora Lee Day"/>
    <s v="United States"/>
    <n v="0"/>
    <n v="1689723"/>
    <s v="Geechee Girls"/>
    <s v="113.0,"/>
  </r>
  <r>
    <x v="2016"/>
    <s v="R"/>
    <x v="3"/>
    <x v="11"/>
    <s v="February 1, 1991 (United States)"/>
    <x v="16"/>
    <x v="26"/>
    <s v="Lasse Hallström"/>
    <s v="Malia Scotch Marmo"/>
    <s v="Richard Dreyfuss"/>
    <s v="United States"/>
    <n v="16000000"/>
    <n v="14851083"/>
    <s v="Cinecom Entertainment Group"/>
    <s v="115.0,"/>
  </r>
  <r>
    <x v="2017"/>
    <s v="Not Rated"/>
    <x v="3"/>
    <x v="11"/>
    <s v="December 25, 1992 (Mexico)"/>
    <x v="15"/>
    <x v="154"/>
    <s v="Alfonso Cuarón"/>
    <s v="Alfonso Cuarón"/>
    <s v="Daniel Giménez Cacho"/>
    <s v="Mexico"/>
    <n v="0"/>
    <n v="9915"/>
    <s v="Esperanto Filmoj"/>
    <s v="94.0,"/>
  </r>
  <r>
    <x v="2018"/>
    <s v="R"/>
    <x v="2"/>
    <x v="11"/>
    <s v="October 11, 1991 (United States)"/>
    <x v="27"/>
    <x v="59"/>
    <s v="Sidney J. Furie"/>
    <s v="Sidney J. Furie"/>
    <s v="Ken Wahl"/>
    <s v="United States"/>
    <n v="19000000"/>
    <n v="939277"/>
    <s v="Nelson Entertainment"/>
    <s v="96.0,"/>
  </r>
  <r>
    <x v="2019"/>
    <s v="R"/>
    <x v="2"/>
    <x v="11"/>
    <s v="February 1, 1991 (United States)"/>
    <x v="19"/>
    <x v="47"/>
    <s v="Geoff Burrowes"/>
    <s v="Dennis Shryack"/>
    <s v="Patrick Dempsey"/>
    <s v="United States"/>
    <n v="16000000"/>
    <n v="4409328"/>
    <s v="Hollywood Pictures"/>
    <s v="91.0,"/>
  </r>
  <r>
    <x v="217"/>
    <s v="PG-13"/>
    <x v="0"/>
    <x v="11"/>
    <s v="October 4, 1991 (United States)"/>
    <x v="17"/>
    <x v="116"/>
    <s v="Mary Agnes Donoghue"/>
    <s v="Mary Agnes Donoghue"/>
    <s v="Melanie Griffith"/>
    <s v="United States"/>
    <n v="0"/>
    <n v="18634643"/>
    <s v="Grand Highway Productions"/>
    <s v="111.0,"/>
  </r>
  <r>
    <x v="2020"/>
    <s v="PG-13"/>
    <x v="0"/>
    <x v="11"/>
    <s v="December 25, 1991 (United States)"/>
    <x v="14"/>
    <x v="112"/>
    <s v="Claude Chabrol"/>
    <s v="Gustave Flaubert"/>
    <s v="Isabelle Huppert"/>
    <s v="France"/>
    <n v="0"/>
    <n v="1942423"/>
    <s v="MK2 Productions"/>
    <s v="143.0,"/>
  </r>
  <r>
    <x v="2021"/>
    <s v="PG-13"/>
    <x v="2"/>
    <x v="11"/>
    <s v="September 6, 1991 (United States)"/>
    <x v="41"/>
    <x v="47"/>
    <s v="Nicholas Meyer"/>
    <s v="Nicholas Meyer"/>
    <s v="Gene Hackman"/>
    <s v="United States"/>
    <n v="18000000"/>
    <n v="1501785"/>
    <s v="Pathé Entertainment"/>
    <s v="98.0,"/>
  </r>
  <r>
    <x v="2022"/>
    <s v="PG"/>
    <x v="0"/>
    <x v="11"/>
    <s v="June 28, 1991 (United Kingdom)"/>
    <x v="22"/>
    <x v="487"/>
    <s v="Robert M. Young"/>
    <s v="David Himmelstein"/>
    <s v="Edward James Olmos"/>
    <s v="United States"/>
    <n v="0"/>
    <n v="336396"/>
    <s v="Paramount Pictures"/>
    <s v="91.0,"/>
  </r>
  <r>
    <x v="2023"/>
    <s v="R"/>
    <x v="6"/>
    <x v="11"/>
    <s v="November 15, 1991 (United Kingdom)"/>
    <x v="4"/>
    <x v="157"/>
    <s v="John Sayles"/>
    <s v="John Sayles"/>
    <s v="Vincent Spano"/>
    <s v="United States"/>
    <n v="3000000"/>
    <n v="1345015"/>
    <s v="Esperanza Films Inc."/>
    <s v="129.0,"/>
  </r>
  <r>
    <x v="2024"/>
    <s v="R"/>
    <x v="3"/>
    <x v="11"/>
    <s v="February 12, 1993 (United States)"/>
    <x v="12"/>
    <x v="34"/>
    <s v="Ken Loach"/>
    <s v="Bill Jesse"/>
    <s v="Robert Carlyle"/>
    <s v="United Kingdom"/>
    <n v="0"/>
    <n v="295444"/>
    <s v="Parallax Pictures"/>
    <s v="95.0,"/>
  </r>
  <r>
    <x v="2025"/>
    <s v="R"/>
    <x v="3"/>
    <x v="11"/>
    <s v="April 12, 1991 (United States)"/>
    <x v="46"/>
    <x v="40"/>
    <s v="Michael Lindsay-Hogg"/>
    <s v="Michael Lindsay-Hogg"/>
    <s v="John Malkovich"/>
    <s v="United Kingdom"/>
    <n v="0"/>
    <n v="5136759"/>
    <s v="Avenue Pictures"/>
    <s v="103.0,"/>
  </r>
  <r>
    <x v="2026"/>
    <s v="R"/>
    <x v="16"/>
    <x v="11"/>
    <s v="November 1991 (United States)"/>
    <x v="23"/>
    <x v="56"/>
    <s v="Mike Figgis"/>
    <s v="Mike Figgis"/>
    <s v="Kevin Anderson"/>
    <s v="United States"/>
    <n v="6900000"/>
    <n v="133645"/>
    <s v="Initial Entertainment Group (IEG)"/>
    <s v="112.0,,"/>
  </r>
  <r>
    <x v="2027"/>
    <s v="PG-13"/>
    <x v="0"/>
    <x v="11"/>
    <s v="January 31, 1992 (United States)"/>
    <x v="17"/>
    <x v="42"/>
    <s v="Volker Schlöndorff"/>
    <s v="Max Frisch"/>
    <s v="Sam Shepard"/>
    <s v="Germany"/>
    <n v="0"/>
    <n v="516517"/>
    <s v="Bioskop Film"/>
    <s v="117.0,"/>
  </r>
  <r>
    <x v="2028"/>
    <s v="R"/>
    <x v="0"/>
    <x v="11"/>
    <s v="March 6, 1991 (United States)"/>
    <x v="12"/>
    <x v="116"/>
    <s v="Radha Bharadwaj"/>
    <s v="Radha Bharadwaj"/>
    <s v="Madeleine Stowe"/>
    <s v="United States"/>
    <n v="4000000"/>
    <n v="259012"/>
    <s v="Imagine Entertainment"/>
    <s v="89.0,"/>
  </r>
  <r>
    <x v="2029"/>
    <s v="R"/>
    <x v="2"/>
    <x v="11"/>
    <s v="May 25, 1991 (South Korea)"/>
    <x v="20"/>
    <x v="113"/>
    <s v="Avi Nesher"/>
    <s v="Avi Nesher"/>
    <s v="Michael Biehn"/>
    <s v="United States"/>
    <n v="6000000"/>
    <m/>
    <s v="Raffaella Productions"/>
    <s v="96.0,"/>
  </r>
  <r>
    <x v="2030"/>
    <s v="R"/>
    <x v="0"/>
    <x v="11"/>
    <s v="September 6, 1991 (United States)"/>
    <x v="22"/>
    <x v="471"/>
    <s v="Michael Bortman"/>
    <s v="Robert Boswell"/>
    <s v="Peter Berg"/>
    <s v="United States"/>
    <n v="0"/>
    <n v="30964"/>
    <s v="A&amp;M Films"/>
    <s v="113.0,"/>
  </r>
  <r>
    <x v="2031"/>
    <s v="R"/>
    <x v="0"/>
    <x v="11"/>
    <s v="March 29, 1991 (United States)"/>
    <x v="26"/>
    <x v="59"/>
    <s v="Rodman Flender"/>
    <s v="John Brancato"/>
    <s v="Brooke Adams"/>
    <s v="United States"/>
    <n v="0"/>
    <n v="1159578"/>
    <s v="Califilm"/>
    <s v="83.0,"/>
  </r>
  <r>
    <x v="2032"/>
    <s v="R"/>
    <x v="5"/>
    <x v="11"/>
    <s v="October 30, 1992 (United States)"/>
    <x v="13"/>
    <x v="54"/>
    <s v="Maurice Pialat"/>
    <s v="Maurice Pialat"/>
    <s v="Jacques Dutronc"/>
    <s v="France"/>
    <n v="0"/>
    <n v="193205"/>
    <s v="Erato Films"/>
    <s v="158.0,"/>
  </r>
  <r>
    <x v="2033"/>
    <s v="PG"/>
    <x v="0"/>
    <x v="11"/>
    <s v="September 20, 1991 (United States)"/>
    <x v="5"/>
    <x v="118"/>
    <s v="W.D. Richter"/>
    <s v="Mark Andrus"/>
    <s v="Peter Berg"/>
    <s v="United States"/>
    <n v="14000000"/>
    <n v="8906823"/>
    <s v="Castle Rock Entertainment"/>
    <s v="99.0,"/>
  </r>
  <r>
    <x v="2034"/>
    <s v="R"/>
    <x v="2"/>
    <x v="11"/>
    <s v="April 12, 1991 (Spain)"/>
    <x v="9"/>
    <x v="54"/>
    <s v="Vicente Aranda"/>
    <s v="Álvaro del Amo"/>
    <s v="Victoria Abril"/>
    <s v="Spain"/>
    <n v="0"/>
    <n v="1407309"/>
    <s v="Pedro Costa Producciones Cinematográficas"/>
    <s v="103.0,"/>
  </r>
  <r>
    <x v="2035"/>
    <s v="R"/>
    <x v="3"/>
    <x v="11"/>
    <s v="October 24, 1991 (Italy)"/>
    <x v="13"/>
    <x v="9"/>
    <s v="Roberto Benigni"/>
    <s v="Roberto Benigni"/>
    <s v="Roberto Benigni"/>
    <s v="Italy"/>
    <n v="0"/>
    <n v="626057"/>
    <s v="Cecchi Gori Group Tiger Cinematografica"/>
    <s v="102.0,"/>
  </r>
  <r>
    <x v="2036"/>
    <s v="PG"/>
    <x v="3"/>
    <x v="11"/>
    <s v="October 11, 1991 (United States)"/>
    <x v="5"/>
    <x v="59"/>
    <s v="Lewis Gilbert"/>
    <s v="Richard Harris"/>
    <s v="Liza Minnelli"/>
    <s v="United States"/>
    <n v="0"/>
    <n v="246000"/>
    <s v="Paramount Pictures"/>
    <s v="106.0,"/>
  </r>
  <r>
    <x v="2037"/>
    <s v="PG-13"/>
    <x v="5"/>
    <x v="11"/>
    <s v="December 25, 1991 (United States)"/>
    <x v="12"/>
    <x v="40"/>
    <s v="Andrey Konchalovskiy"/>
    <s v="Andrey Konchalovskiy"/>
    <s v="Tom Hulce"/>
    <s v="Italy"/>
    <n v="0"/>
    <n v="93292"/>
    <s v="Numero Uno International"/>
    <s v="137.0,"/>
  </r>
  <r>
    <x v="2038"/>
    <m/>
    <x v="3"/>
    <x v="11"/>
    <s v="October 23, 1991 (France)"/>
    <x v="10"/>
    <x v="47"/>
    <s v="Gérard Lauzier"/>
    <s v="Gérard Lauzier"/>
    <s v="Gérard Depardieu"/>
    <s v="France"/>
    <n v="0"/>
    <m/>
    <s v="Film Par Film"/>
    <s v="105.0,"/>
  </r>
  <r>
    <x v="2039"/>
    <s v="R"/>
    <x v="16"/>
    <x v="11"/>
    <s v="August 23, 1991 (United States)"/>
    <x v="41"/>
    <x v="488"/>
    <s v="Martin Campbell"/>
    <s v="James Cresson"/>
    <s v="Barbara Hershey"/>
    <s v="United States"/>
    <n v="0"/>
    <n v="6413375"/>
    <s v="New Visions Pictures"/>
    <s v="104.0,"/>
  </r>
  <r>
    <x v="2040"/>
    <s v="R"/>
    <x v="6"/>
    <x v="12"/>
    <s v="September 2, 1992 (France)"/>
    <x v="28"/>
    <x v="489"/>
    <s v="Quentin Tarantino"/>
    <s v="Quentin Tarantino"/>
    <s v="Harvey Keitel"/>
    <s v="United States"/>
    <n v="1200000"/>
    <n v="2913644"/>
    <s v="Live Entertainment"/>
    <s v="99.0,"/>
  </r>
  <r>
    <x v="2041"/>
    <s v="R"/>
    <x v="0"/>
    <x v="12"/>
    <s v="March 20, 1992 (United States)"/>
    <x v="9"/>
    <x v="340"/>
    <s v="Paul Verhoeven"/>
    <s v="Joe Eszterhas"/>
    <s v="Michael Douglas"/>
    <s v="United States"/>
    <n v="49000000"/>
    <n v="352927224"/>
    <s v="Carolco Pictures"/>
    <s v="127.0,"/>
  </r>
  <r>
    <x v="2042"/>
    <s v="R"/>
    <x v="4"/>
    <x v="12"/>
    <s v="October 16, 1992 (United States)"/>
    <x v="14"/>
    <x v="484"/>
    <s v="Bernard Rose"/>
    <s v="Clive Barker"/>
    <s v="Virginia Madsen"/>
    <s v="United States"/>
    <n v="6000000"/>
    <n v="25795897"/>
    <s v="Candyman Films"/>
    <s v="99.0,"/>
  </r>
  <r>
    <x v="2043"/>
    <s v="R"/>
    <x v="3"/>
    <x v="12"/>
    <s v="March 13, 1992 (United States)"/>
    <x v="37"/>
    <x v="490"/>
    <s v="Jonathan Lynn"/>
    <s v="Dale Launer"/>
    <s v="Joe Pesci"/>
    <s v="United States"/>
    <n v="11000000"/>
    <n v="64088552"/>
    <s v="Twentieth Century Fox"/>
    <s v="120.0,"/>
  </r>
  <r>
    <x v="2044"/>
    <s v="R"/>
    <x v="2"/>
    <x v="12"/>
    <s v="September 25, 1992 (United States)"/>
    <x v="3"/>
    <x v="491"/>
    <s v="Michael Mann"/>
    <s v="James Fenimore Cooper"/>
    <s v="Daniel Day-Lewis"/>
    <s v="United States"/>
    <n v="40000000"/>
    <n v="75505856"/>
    <s v="Morgan Creek Entertainment"/>
    <s v="112.0,"/>
  </r>
  <r>
    <x v="2045"/>
    <s v="R"/>
    <x v="4"/>
    <x v="12"/>
    <s v="November 13, 1992 (United States)"/>
    <x v="34"/>
    <x v="492"/>
    <s v="Francis Ford Coppola"/>
    <s v="Bram Stoker"/>
    <s v="Gary Oldman"/>
    <s v="United Kingdom"/>
    <n v="40000000"/>
    <n v="215862692"/>
    <s v="American Zoetrope"/>
    <s v="128.0,"/>
  </r>
  <r>
    <x v="2046"/>
    <s v="R"/>
    <x v="0"/>
    <x v="12"/>
    <s v="August 7, 1992 (United States)"/>
    <x v="7"/>
    <x v="493"/>
    <s v="Clint Eastwood"/>
    <s v="David Webb Peoples"/>
    <s v="Clint Eastwood"/>
    <s v="United States"/>
    <n v="14400000"/>
    <n v="159157447"/>
    <s v="Warner Bros."/>
    <s v="130.0,"/>
  </r>
  <r>
    <x v="2047"/>
    <s v="R"/>
    <x v="0"/>
    <x v="12"/>
    <s v="December 11, 1992 (United States)"/>
    <x v="3"/>
    <x v="494"/>
    <s v="Rob Reiner"/>
    <s v="Aaron Sorkin"/>
    <s v="Tom Cruise"/>
    <s v="United States"/>
    <n v="41000000"/>
    <n v="243240178"/>
    <s v="Columbia Pictures"/>
    <s v="138.0,"/>
  </r>
  <r>
    <x v="2048"/>
    <s v="PG"/>
    <x v="3"/>
    <x v="12"/>
    <s v="July 1, 1992 (United States)"/>
    <x v="4"/>
    <x v="77"/>
    <s v="Penny Marshall"/>
    <s v="Kim Wilson"/>
    <s v="Tom Hanks"/>
    <s v="United States"/>
    <n v="40000000"/>
    <n v="132440069"/>
    <s v="Columbia Pictures"/>
    <s v="128.0,"/>
  </r>
  <r>
    <x v="2049"/>
    <s v="R"/>
    <x v="2"/>
    <x v="12"/>
    <s v="November 25, 1992 (United States)"/>
    <x v="21"/>
    <x v="495"/>
    <s v="Mick Jackson"/>
    <s v="Lawrence Kasdan"/>
    <s v="Kevin Costner"/>
    <s v="United States"/>
    <n v="25000000"/>
    <n v="411006740"/>
    <s v="Kasdan Pictures"/>
    <s v="129.0,"/>
  </r>
  <r>
    <x v="2050"/>
    <s v="R"/>
    <x v="0"/>
    <x v="12"/>
    <s v="January 8, 1993 (United States)"/>
    <x v="45"/>
    <x v="496"/>
    <s v="Martin Brest"/>
    <s v="Giovanni Arpino"/>
    <s v="Al Pacino"/>
    <s v="United States"/>
    <n v="31000000"/>
    <n v="134095253"/>
    <s v="Universal Pictures"/>
    <s v="156.0,"/>
  </r>
  <r>
    <x v="2051"/>
    <s v="PG-13"/>
    <x v="2"/>
    <x v="12"/>
    <s v="June 19, 1992 (United States)"/>
    <x v="9"/>
    <x v="497"/>
    <s v="Tim Burton"/>
    <s v="Bob Kane"/>
    <s v="Michael Keaton"/>
    <s v="United States"/>
    <n v="80000000"/>
    <n v="266892996"/>
    <s v="Warner Bros."/>
    <s v="126.0,"/>
  </r>
  <r>
    <x v="2052"/>
    <s v="PG"/>
    <x v="3"/>
    <x v="12"/>
    <s v="October 2, 1992 (United States)"/>
    <x v="14"/>
    <x v="243"/>
    <s v="Stephen Herek"/>
    <s v="Steven Brill"/>
    <s v="Emilio Estevez"/>
    <s v="United States"/>
    <n v="10000000"/>
    <n v="50752337"/>
    <s v="Avnet/Kerner Productions"/>
    <s v="104.0,"/>
  </r>
  <r>
    <x v="2053"/>
    <s v="G"/>
    <x v="10"/>
    <x v="12"/>
    <s v="November 25, 1992 (United States)"/>
    <x v="45"/>
    <x v="130"/>
    <s v="Ron Clements"/>
    <s v="Ron Clements"/>
    <s v="Scott Weinger"/>
    <s v="United States"/>
    <n v="28000000"/>
    <n v="504050219"/>
    <s v="Walt Disney Pictures"/>
    <s v="90.0,"/>
  </r>
  <r>
    <x v="2054"/>
    <s v="PG"/>
    <x v="3"/>
    <x v="12"/>
    <s v="May 29, 1992 (United States)"/>
    <x v="5"/>
    <x v="246"/>
    <s v="Emile Ardolino"/>
    <s v="Paul Rudnick"/>
    <s v="Whoopi Goldberg"/>
    <s v="United States"/>
    <n v="31000000"/>
    <n v="231605150"/>
    <s v="Touchstone Pictures"/>
    <s v="100.0,"/>
  </r>
  <r>
    <x v="2055"/>
    <s v="R"/>
    <x v="2"/>
    <x v="12"/>
    <s v="May 22, 1992 (United States)"/>
    <x v="16"/>
    <x v="498"/>
    <s v="David Fincher"/>
    <s v="Dan O'Bannon"/>
    <s v="Sigourney Weaver"/>
    <s v="United States"/>
    <n v="50000000"/>
    <n v="159814498"/>
    <s v="Twentieth Century Fox"/>
    <s v="114.0,"/>
  </r>
  <r>
    <x v="2056"/>
    <s v="PG-13"/>
    <x v="3"/>
    <x v="12"/>
    <s v="July 31, 1992 (United States)"/>
    <x v="14"/>
    <x v="4"/>
    <s v="Robert Zemeckis"/>
    <s v="Martin Donovan"/>
    <s v="Meryl Streep"/>
    <s v="United States"/>
    <n v="55000000"/>
    <n v="149022650"/>
    <s v="Universal Pictures"/>
    <s v="104.0,"/>
  </r>
  <r>
    <x v="2057"/>
    <s v="PG-13"/>
    <x v="1"/>
    <x v="12"/>
    <s v="May 22, 1992 (United States)"/>
    <x v="14"/>
    <x v="89"/>
    <s v="Ron Howard"/>
    <s v="Bob Dolman"/>
    <s v="Tom Cruise"/>
    <s v="United States"/>
    <n v="60000000"/>
    <n v="137783840"/>
    <s v="Imagine Films Entertainment"/>
    <s v="140.0,"/>
  </r>
  <r>
    <x v="2058"/>
    <s v="R"/>
    <x v="6"/>
    <x v="12"/>
    <s v="February 19, 1993 (United States)"/>
    <x v="4"/>
    <x v="134"/>
    <s v="Neil Jordan"/>
    <s v="Neil Jordan"/>
    <s v="Stephen Rea"/>
    <s v="United Kingdom"/>
    <n v="0"/>
    <n v="62548947"/>
    <s v="Palace Pictures"/>
    <s v="112.0,"/>
  </r>
  <r>
    <x v="2059"/>
    <s v="PG"/>
    <x v="0"/>
    <x v="12"/>
    <s v="February 26, 1993 (United States)"/>
    <x v="34"/>
    <x v="12"/>
    <s v="James Ivory"/>
    <s v="E.M. Forster"/>
    <s v="Anthony Hopkins"/>
    <s v="United Kingdom"/>
    <n v="0"/>
    <n v="26341736"/>
    <s v="Merchant Ivory Productions"/>
    <s v="142.0,"/>
  </r>
  <r>
    <x v="2060"/>
    <s v="R"/>
    <x v="2"/>
    <x v="12"/>
    <s v="October 9, 1992 (United States)"/>
    <x v="16"/>
    <x v="499"/>
    <s v="Andrew Davis"/>
    <s v="J.F. Lawton"/>
    <s v="Steven Seagal"/>
    <s v="France"/>
    <n v="35000000"/>
    <n v="156563139"/>
    <s v="Warner Bros."/>
    <s v="103.0,"/>
  </r>
  <r>
    <x v="2061"/>
    <s v="R"/>
    <x v="2"/>
    <x v="12"/>
    <s v="April 15, 1992 (United States)"/>
    <x v="15"/>
    <x v="349"/>
    <s v="Bill Duke"/>
    <s v="Michael Tolkin"/>
    <s v="Laurence Fishburne"/>
    <s v="United States"/>
    <n v="8000000"/>
    <n v="16639799"/>
    <s v="Image Organization"/>
    <s v="107.0,"/>
  </r>
  <r>
    <x v="2062"/>
    <s v="R"/>
    <x v="0"/>
    <x v="12"/>
    <s v="August 14, 1992 (United States)"/>
    <x v="5"/>
    <x v="87"/>
    <s v="Barbet Schroeder"/>
    <s v="John Lutz"/>
    <s v="Bridget Fonda"/>
    <s v="United States"/>
    <n v="16000000"/>
    <n v="48017402"/>
    <s v="Columbia Pictures"/>
    <s v="107.0,"/>
  </r>
  <r>
    <x v="2063"/>
    <s v="PG-13"/>
    <x v="10"/>
    <x v="12"/>
    <s v="July 10, 1992 (United States)"/>
    <x v="38"/>
    <x v="22"/>
    <s v="Ralph Bakshi"/>
    <s v="Michael Grais"/>
    <s v="Gabriel Byrne"/>
    <s v="United States"/>
    <n v="30000000"/>
    <n v="14110589"/>
    <s v="Bakshi Animation"/>
    <s v="102.0,"/>
  </r>
  <r>
    <x v="2064"/>
    <s v="R"/>
    <x v="6"/>
    <x v="12"/>
    <s v="October 2, 1992 (United States)"/>
    <x v="3"/>
    <x v="128"/>
    <s v="James Foley"/>
    <s v="David Mamet"/>
    <s v="Al Pacino"/>
    <s v="United States"/>
    <n v="12500000"/>
    <n v="10725228"/>
    <s v="New Line Cinema"/>
    <s v="100.0,"/>
  </r>
  <r>
    <x v="2065"/>
    <s v="PG-13"/>
    <x v="3"/>
    <x v="12"/>
    <s v="February 14, 1992 (United States)"/>
    <x v="9"/>
    <x v="136"/>
    <s v="Penelope Spheeris"/>
    <s v="Mike Myers"/>
    <s v="Mike Myers"/>
    <s v="United States"/>
    <n v="20000000"/>
    <n v="183097323"/>
    <s v="Paramount Pictures"/>
    <s v="94.0,"/>
  </r>
  <r>
    <x v="2066"/>
    <s v="R"/>
    <x v="3"/>
    <x v="12"/>
    <s v="February 19, 1993 (United States)"/>
    <x v="24"/>
    <x v="438"/>
    <s v="Sam Raimi"/>
    <s v="Sam Raimi"/>
    <s v="Bruce Campbell"/>
    <s v="United States"/>
    <n v="11000000"/>
    <n v="11502976"/>
    <s v="Dino De Laurentiis Company"/>
    <s v="81.0,"/>
  </r>
  <r>
    <x v="2067"/>
    <s v="PG"/>
    <x v="0"/>
    <x v="12"/>
    <s v="October 30, 1992 (United States)"/>
    <x v="13"/>
    <x v="292"/>
    <s v="Robert Redford"/>
    <s v="Norman Maclean"/>
    <s v="Craig Sheffer"/>
    <s v="United States"/>
    <n v="12000000"/>
    <n v="43440294"/>
    <s v="Allied Filmmakers"/>
    <s v="123.0,"/>
  </r>
  <r>
    <x v="2068"/>
    <s v="R"/>
    <x v="0"/>
    <x v="12"/>
    <s v="August 28, 1992 (United States)"/>
    <x v="4"/>
    <x v="295"/>
    <s v="David Lynch"/>
    <s v="David Lynch"/>
    <s v="Sheryl Lee"/>
    <s v="France"/>
    <n v="10000000"/>
    <n v="4184990"/>
    <s v="New Line Cinema"/>
    <s v="134.0,"/>
  </r>
  <r>
    <x v="2069"/>
    <s v="PG-13"/>
    <x v="0"/>
    <x v="12"/>
    <s v="October 2, 1992 (United States)"/>
    <x v="24"/>
    <x v="135"/>
    <s v="Gary Sinise"/>
    <s v="John Steinbeck"/>
    <s v="John Malkovich"/>
    <s v="United States"/>
    <n v="0"/>
    <n v="5471088"/>
    <s v="Metro-Goldwyn-Mayer (MGM)"/>
    <s v="115.0,"/>
  </r>
  <r>
    <x v="2070"/>
    <s v="PG"/>
    <x v="3"/>
    <x v="12"/>
    <s v="April 3, 1992 (United States)"/>
    <x v="46"/>
    <x v="86"/>
    <s v="Brian Levant"/>
    <s v="John Hughes"/>
    <s v="Charles Grodin"/>
    <s v="United States"/>
    <n v="0"/>
    <n v="147214049"/>
    <s v="Universal Pictures"/>
    <s v="87.0,"/>
  </r>
  <r>
    <x v="2071"/>
    <s v="R"/>
    <x v="2"/>
    <x v="12"/>
    <s v="July 10, 1992 (United States)"/>
    <x v="22"/>
    <x v="440"/>
    <s v="Roland Emmerich"/>
    <s v="Richard Rothstein"/>
    <s v="Jean-Claude Van Damme"/>
    <s v="United States"/>
    <n v="23000000"/>
    <n v="36299898"/>
    <s v="StudioCanal"/>
    <s v="102.0,"/>
  </r>
  <r>
    <x v="2072"/>
    <s v="PG-13"/>
    <x v="2"/>
    <x v="12"/>
    <s v="July 31, 1992 (United States)"/>
    <x v="46"/>
    <x v="135"/>
    <s v="Fran Rubel Kuzui"/>
    <s v="Joss Whedon"/>
    <s v="Kristy Swanson"/>
    <s v="United States"/>
    <n v="7000000"/>
    <n v="16624456"/>
    <s v="Twentieth Century Fox"/>
    <s v="86.0,"/>
  </r>
  <r>
    <x v="2073"/>
    <s v="R"/>
    <x v="7"/>
    <x v="12"/>
    <s v="April 10, 1992 (United States)"/>
    <x v="11"/>
    <x v="16"/>
    <s v="Mick Garris"/>
    <s v="Stephen King"/>
    <s v="Brian Krause"/>
    <s v="United States"/>
    <n v="15000000"/>
    <n v="30524763"/>
    <s v="Columbia Pictures"/>
    <s v="91.0,"/>
  </r>
  <r>
    <x v="2074"/>
    <s v="PG-13"/>
    <x v="5"/>
    <x v="12"/>
    <s v="January 8, 1993 (United States)"/>
    <x v="24"/>
    <x v="292"/>
    <s v="Richard Attenborough"/>
    <s v="David Robinson"/>
    <s v="Robert Downey Jr."/>
    <s v="United Kingdom"/>
    <n v="31000000"/>
    <n v="9493259"/>
    <s v="Carolco Pictures"/>
    <s v="143.0,"/>
  </r>
  <r>
    <x v="2075"/>
    <s v="R"/>
    <x v="5"/>
    <x v="12"/>
    <s v="October 30, 1992 (United States)"/>
    <x v="15"/>
    <x v="20"/>
    <s v="Jean-Jacques Annaud"/>
    <s v="Marguerite Duras"/>
    <s v="Jane March"/>
    <s v="France"/>
    <n v="0"/>
    <n v="5013090"/>
    <s v="Films A2"/>
    <s v="115.0,"/>
  </r>
  <r>
    <x v="2076"/>
    <s v="PG"/>
    <x v="1"/>
    <x v="12"/>
    <s v="November 20, 1992 (United States)"/>
    <x v="8"/>
    <x v="500"/>
    <s v="Chris Columbus"/>
    <s v="John Hughes"/>
    <s v="Macaulay Culkin"/>
    <s v="United States"/>
    <n v="28000000"/>
    <n v="358994850"/>
    <s v="Twentieth Century Fox"/>
    <s v="120.0,"/>
  </r>
  <r>
    <x v="2077"/>
    <s v="R"/>
    <x v="0"/>
    <x v="12"/>
    <s v="January 10, 1992 (United States)"/>
    <x v="14"/>
    <x v="80"/>
    <s v="Curtis Hanson"/>
    <s v="Amanda Silver"/>
    <s v="Annabella Sciorra"/>
    <s v="United States"/>
    <n v="11700000"/>
    <n v="88036683"/>
    <s v="Hollywood Pictures"/>
    <s v="110.0,"/>
  </r>
  <r>
    <x v="2078"/>
    <s v="PG"/>
    <x v="0"/>
    <x v="12"/>
    <s v="April 10, 1992 (United States)"/>
    <x v="15"/>
    <x v="97"/>
    <s v="Kenny Ortega"/>
    <s v="Bob Tzudiker"/>
    <s v="Christian Bale"/>
    <s v="United States"/>
    <n v="15000000"/>
    <n v="2819485"/>
    <s v="Touchwood Pacific Partners 1"/>
    <s v="121.0,"/>
  </r>
  <r>
    <x v="2079"/>
    <s v="PG-13"/>
    <x v="5"/>
    <x v="12"/>
    <s v="November 18, 1992 (United States)"/>
    <x v="3"/>
    <x v="295"/>
    <s v="Spike Lee"/>
    <s v="Alex Haley"/>
    <s v="Denzel Washington"/>
    <s v="Japan"/>
    <n v="33000000"/>
    <n v="48169910"/>
    <s v="Largo International N.V."/>
    <s v="202.0,"/>
  </r>
  <r>
    <x v="2080"/>
    <s v="R"/>
    <x v="2"/>
    <x v="12"/>
    <s v="June 5, 1992 (United States)"/>
    <x v="15"/>
    <x v="501"/>
    <s v="Phillip Noyce"/>
    <s v="Tom Clancy"/>
    <s v="Harrison Ford"/>
    <s v="United States"/>
    <n v="45000000"/>
    <n v="178051587"/>
    <s v="Mace Neufeld Productions"/>
    <s v="117.0,"/>
  </r>
  <r>
    <x v="2081"/>
    <s v="R"/>
    <x v="3"/>
    <x v="12"/>
    <s v="February 12, 1993 (United States)"/>
    <x v="24"/>
    <x v="187"/>
    <s v="Peter Jackson"/>
    <s v="Stephen Sinclair"/>
    <s v="Timothy Balme"/>
    <s v="New Zealand"/>
    <n v="3000000"/>
    <n v="242623"/>
    <s v="WingNut Films"/>
    <s v="104.0,"/>
  </r>
  <r>
    <x v="2082"/>
    <s v="R"/>
    <x v="0"/>
    <x v="12"/>
    <s v="May 8, 1992 (United States)"/>
    <x v="20"/>
    <x v="10"/>
    <s v="Katt Shea"/>
    <s v="Melissa Goddard"/>
    <s v="Drew Barrymore"/>
    <s v="United States"/>
    <n v="3000000"/>
    <n v="1829804"/>
    <s v="New Line Cinema"/>
    <s v="93.0,"/>
  </r>
  <r>
    <x v="2083"/>
    <s v="PG-13"/>
    <x v="3"/>
    <x v="12"/>
    <s v="September 11, 1992 (United States)"/>
    <x v="12"/>
    <x v="11"/>
    <s v="Phil Alden Robinson"/>
    <s v="Phil Alden Robinson"/>
    <s v="Robert Redford"/>
    <s v="United States"/>
    <n v="23000000"/>
    <n v="105232691"/>
    <s v="Parkes/Lasker productions"/>
    <s v="126.0,"/>
  </r>
  <r>
    <x v="2084"/>
    <s v="R"/>
    <x v="4"/>
    <x v="12"/>
    <s v="March 6, 1992 (United States)"/>
    <x v="20"/>
    <x v="87"/>
    <s v="Brett Leonard"/>
    <s v="Stephen King"/>
    <s v="Jeff Fahey"/>
    <s v="United Kingdom"/>
    <n v="10000000"/>
    <n v="32100816"/>
    <s v="Allied Vision"/>
    <s v="108.0,"/>
  </r>
  <r>
    <x v="2085"/>
    <s v="R"/>
    <x v="3"/>
    <x v="12"/>
    <s v="May 8, 1992 (United States)"/>
    <x v="24"/>
    <x v="96"/>
    <s v="Robert Altman"/>
    <s v="Michael Tolkin"/>
    <s v="Tim Robbins"/>
    <s v="United States"/>
    <n v="8000000"/>
    <n v="21706101"/>
    <s v="Avenue Pictures"/>
    <s v="124.0,"/>
  </r>
  <r>
    <x v="2086"/>
    <s v="PG"/>
    <x v="3"/>
    <x v="12"/>
    <s v="May 22, 1992 (United States)"/>
    <x v="1"/>
    <x v="100"/>
    <s v="Les Mayfield"/>
    <s v="George Zaloom"/>
    <s v="Sean Astin"/>
    <s v="United States"/>
    <n v="7000000"/>
    <n v="40693477"/>
    <s v="Encino Man Productions"/>
    <s v="88.0,"/>
  </r>
  <r>
    <x v="2087"/>
    <s v="R"/>
    <x v="3"/>
    <x v="12"/>
    <s v="March 27, 1992 (United States)"/>
    <x v="8"/>
    <x v="146"/>
    <s v="Ron Shelton"/>
    <s v="Ron Shelton"/>
    <s v="Wesley Snipes"/>
    <s v="United States"/>
    <n v="0"/>
    <n v="90753806"/>
    <s v="Twentieth Century Fox"/>
    <s v="115.0,"/>
  </r>
  <r>
    <x v="2088"/>
    <s v="R"/>
    <x v="2"/>
    <x v="12"/>
    <s v="May 15, 1992 (United States)"/>
    <x v="17"/>
    <x v="502"/>
    <s v="Richard Donner"/>
    <s v="Jeffrey Boam"/>
    <s v="Mel Gibson"/>
    <s v="United States"/>
    <n v="35000000"/>
    <n v="321731527"/>
    <s v="Warner Bros."/>
    <s v="118.0,"/>
  </r>
  <r>
    <x v="2089"/>
    <s v="R"/>
    <x v="5"/>
    <x v="12"/>
    <s v="March 13, 1992 (United States)"/>
    <x v="13"/>
    <x v="197"/>
    <s v="Edward James Olmos"/>
    <s v="Floyd Mutrux"/>
    <s v="Edward James Olmos"/>
    <s v="United States"/>
    <n v="16000000"/>
    <n v="13086430"/>
    <s v="Hivemind"/>
    <s v="125.0,"/>
  </r>
  <r>
    <x v="2090"/>
    <s v="R"/>
    <x v="2"/>
    <x v="12"/>
    <s v="February 26, 1993 (United States)"/>
    <x v="15"/>
    <x v="436"/>
    <s v="Robert Rodriguez"/>
    <s v="Robert Rodriguez"/>
    <s v="Carlos Gallardo"/>
    <s v="Mexico"/>
    <n v="7000"/>
    <n v="2040920"/>
    <s v="Columbia Pictures"/>
    <s v="81.0,"/>
  </r>
  <r>
    <x v="2091"/>
    <s v="R"/>
    <x v="0"/>
    <x v="12"/>
    <s v="March 18, 1994 (United States)"/>
    <x v="13"/>
    <x v="14"/>
    <s v="Roman Polanski"/>
    <s v="Pascal Bruckner"/>
    <s v="Hugh Grant"/>
    <s v="France"/>
    <n v="5000000"/>
    <n v="1862805"/>
    <s v="Canal+"/>
    <s v="139.0,"/>
  </r>
  <r>
    <x v="2092"/>
    <s v="R"/>
    <x v="7"/>
    <x v="12"/>
    <s v="August 28, 1992 (United States)"/>
    <x v="38"/>
    <x v="20"/>
    <s v="Mary Lambert"/>
    <s v="Richard Outten"/>
    <s v="Edward Furlong"/>
    <s v="United States"/>
    <n v="8000000"/>
    <n v="17092453"/>
    <s v="Paramount Pictures"/>
    <s v="100.0,"/>
  </r>
  <r>
    <x v="2093"/>
    <s v="NC-17"/>
    <x v="6"/>
    <x v="12"/>
    <s v="December 17, 1992 (Argentina)"/>
    <x v="12"/>
    <x v="80"/>
    <s v="Abel Ferrara"/>
    <s v="Zoë Lund"/>
    <s v="Harvey Keitel"/>
    <s v="United States"/>
    <n v="1000000"/>
    <n v="2038916"/>
    <s v="Bad Lt. Productions"/>
    <s v="96.0,"/>
  </r>
  <r>
    <x v="2094"/>
    <s v="PG-13"/>
    <x v="3"/>
    <x v="12"/>
    <s v="September 18, 1992 (United States)"/>
    <x v="17"/>
    <x v="101"/>
    <s v="Cameron Crowe"/>
    <s v="Cameron Crowe"/>
    <s v="Bridget Fonda"/>
    <s v="United States"/>
    <n v="0"/>
    <n v="18471850"/>
    <s v="Warner Bros."/>
    <s v="99.0,"/>
  </r>
  <r>
    <x v="2095"/>
    <s v="G"/>
    <x v="10"/>
    <x v="12"/>
    <s v="April 10, 1992 (United States)"/>
    <x v="16"/>
    <x v="101"/>
    <s v="Bill Kroyer"/>
    <s v="Jim Cox"/>
    <s v="Samantha Mathis"/>
    <s v="Australia"/>
    <n v="24000000"/>
    <n v="32710894"/>
    <s v="FAI Films"/>
    <s v="76.0,"/>
  </r>
  <r>
    <x v="2096"/>
    <s v="PG"/>
    <x v="3"/>
    <x v="12"/>
    <s v="June 12, 1992 (United States)"/>
    <x v="10"/>
    <x v="301"/>
    <s v="Frank Oz"/>
    <s v="Mark Stein"/>
    <s v="Steve Martin"/>
    <s v="United States"/>
    <n v="26000000"/>
    <n v="94900635"/>
    <s v="Imagine Entertainment"/>
    <s v="102.0,"/>
  </r>
  <r>
    <x v="2097"/>
    <s v="PG-13"/>
    <x v="0"/>
    <x v="12"/>
    <s v="September 18, 1992 (United States)"/>
    <x v="15"/>
    <x v="301"/>
    <s v="Robert Mandel"/>
    <s v="Dick Wolf"/>
    <s v="Brendan Fraser"/>
    <s v="United States"/>
    <n v="18000000"/>
    <n v="14715067"/>
    <s v="Paramount Pictures"/>
    <s v="106.0,"/>
  </r>
  <r>
    <x v="2098"/>
    <s v="R"/>
    <x v="5"/>
    <x v="12"/>
    <s v="December 25, 1992 (United States)"/>
    <x v="14"/>
    <x v="22"/>
    <s v="Danny DeVito"/>
    <s v="David Mamet"/>
    <s v="Jack Nicholson"/>
    <s v="United States"/>
    <n v="35000000"/>
    <n v="29302121"/>
    <s v="Twentieth Century Fox"/>
    <s v="140.0,"/>
  </r>
  <r>
    <x v="2099"/>
    <s v="R"/>
    <x v="2"/>
    <x v="12"/>
    <s v="January 17, 1992 (United States)"/>
    <x v="12"/>
    <x v="151"/>
    <s v="Ernest R. Dickerson"/>
    <s v="Ernest R. Dickerson"/>
    <s v="Omar Epps"/>
    <s v="United States"/>
    <n v="5000000"/>
    <n v="20146880"/>
    <s v="Island World"/>
    <s v="95.0,"/>
  </r>
  <r>
    <x v="2100"/>
    <s v="R"/>
    <x v="0"/>
    <x v="12"/>
    <s v="January 22, 1993 (United States)"/>
    <x v="8"/>
    <x v="27"/>
    <s v="Louis Malle"/>
    <s v="David Hare"/>
    <s v="Jeremy Irons"/>
    <s v="United Kingdom"/>
    <n v="0"/>
    <n v="7532911"/>
    <s v="Nouvelles Éditions de Films (NEF)"/>
    <s v="111.0,"/>
  </r>
  <r>
    <x v="472"/>
    <s v="PG"/>
    <x v="0"/>
    <x v="12"/>
    <s v="December 16, 1992 (United States)"/>
    <x v="21"/>
    <x v="147"/>
    <s v="Steve Miner"/>
    <s v="J.J. Abrams"/>
    <s v="Mel Gibson"/>
    <s v="United States"/>
    <n v="0"/>
    <n v="127956187"/>
    <s v="Warner Bros."/>
    <s v="102.0,"/>
  </r>
  <r>
    <x v="2101"/>
    <s v="NC-17"/>
    <x v="3"/>
    <x v="12"/>
    <s v="January 15, 1993 (United States)"/>
    <x v="24"/>
    <x v="14"/>
    <s v="Rémy Belvaux"/>
    <s v="Rémy Belvaux"/>
    <s v="Benoît Poelvoorde"/>
    <s v="Belgium"/>
    <n v="0"/>
    <n v="205569"/>
    <s v="Les Artistes Anonymes"/>
    <s v="95.0,"/>
  </r>
  <r>
    <x v="2102"/>
    <s v="PG"/>
    <x v="2"/>
    <x v="12"/>
    <s v="August 7, 1992 (United States)"/>
    <x v="11"/>
    <x v="16"/>
    <s v="Jon Turteltaub"/>
    <s v="Kenny Kim"/>
    <s v="Victor Wong"/>
    <s v="United States"/>
    <n v="6500000"/>
    <n v="29000301"/>
    <s v="Touchstone Pictures"/>
    <s v="84.0,"/>
  </r>
  <r>
    <x v="2103"/>
    <s v="R"/>
    <x v="4"/>
    <x v="12"/>
    <s v="September 11, 1992 (United States)"/>
    <x v="30"/>
    <x v="101"/>
    <s v="Anthony Hickox"/>
    <s v="Peter Atkins"/>
    <s v="Terry Farrell"/>
    <s v="United States"/>
    <n v="5000000"/>
    <n v="12534961"/>
    <s v="Fifth Avenue Entertainment"/>
    <s v="97.0,"/>
  </r>
  <r>
    <x v="2104"/>
    <s v="R"/>
    <x v="0"/>
    <x v="12"/>
    <s v="January 15, 1993 (United States)"/>
    <x v="54"/>
    <x v="21"/>
    <s v="Uli Edel"/>
    <s v="Brad Mirman"/>
    <s v="Madonna"/>
    <s v="Germany"/>
    <n v="30000000"/>
    <n v="13273595"/>
    <s v="Constantin Film"/>
    <s v="99.0,"/>
  </r>
  <r>
    <x v="2105"/>
    <s v="PG"/>
    <x v="1"/>
    <x v="12"/>
    <s v="July 17, 1992 (United States)"/>
    <x v="38"/>
    <x v="82"/>
    <s v="Randal Kleiser"/>
    <s v="Stuart Gordon"/>
    <s v="Rick Moranis"/>
    <s v="United States"/>
    <n v="40000000"/>
    <n v="58662452"/>
    <s v="Touchwood Pacific Partners 1"/>
    <s v="89.0,"/>
  </r>
  <r>
    <x v="2106"/>
    <s v="PG-13"/>
    <x v="1"/>
    <x v="12"/>
    <s v="September 18, 1992 (United States)"/>
    <x v="1"/>
    <x v="16"/>
    <s v="Thom Eberhardt"/>
    <s v="John Dwyer"/>
    <s v="Kurt Russell"/>
    <s v="United States"/>
    <n v="24000000"/>
    <n v="22518097"/>
    <s v="Touchstone Pictures"/>
    <s v="100.0,"/>
  </r>
  <r>
    <x v="2107"/>
    <s v="PG"/>
    <x v="3"/>
    <x v="12"/>
    <s v="March 27, 1992 (United States)"/>
    <x v="15"/>
    <x v="97"/>
    <s v="Paul Michael Glaser"/>
    <s v="Tony Gilroy"/>
    <s v="D.B. Sweeney"/>
    <s v="United States"/>
    <n v="0"/>
    <n v="25105517"/>
    <s v="Metro-Goldwyn-Mayer (MGM)"/>
    <s v="101.0,"/>
  </r>
  <r>
    <x v="2108"/>
    <s v="R"/>
    <x v="2"/>
    <x v="12"/>
    <s v="November 6, 1992 (United States)"/>
    <x v="23"/>
    <x v="247"/>
    <s v="Kevin Hooks"/>
    <s v="Stewart Raffill"/>
    <s v="Wesley Snipes"/>
    <s v="United States"/>
    <n v="15000000"/>
    <n v="44065653"/>
    <s v="Warner Bros."/>
    <s v="84.0,"/>
  </r>
  <r>
    <x v="2109"/>
    <s v="R"/>
    <x v="3"/>
    <x v="12"/>
    <s v="February 4, 1994 (United States)"/>
    <x v="5"/>
    <x v="38"/>
    <s v="Bigas Luna"/>
    <s v="Cuca Canals"/>
    <s v="Penélope Cruz"/>
    <s v="Spain"/>
    <n v="0"/>
    <m/>
    <s v="Lolafilms"/>
    <s v="95.0,"/>
  </r>
  <r>
    <x v="2110"/>
    <s v="R"/>
    <x v="4"/>
    <x v="12"/>
    <s v="January 29, 1993 (United States)"/>
    <x v="36"/>
    <x v="102"/>
    <s v="David Price"/>
    <s v="A L Katz"/>
    <s v="Terence Knox"/>
    <s v="United States"/>
    <n v="900000"/>
    <n v="6980986"/>
    <s v="Fifth Avenue Entertainment"/>
    <s v="92.0,"/>
  </r>
  <r>
    <x v="2111"/>
    <s v="PG-13"/>
    <x v="3"/>
    <x v="12"/>
    <s v="March 27, 1992 (United States)"/>
    <x v="30"/>
    <x v="32"/>
    <s v="Sidney J. Furie"/>
    <s v="Curtis Burch"/>
    <s v="Rodney Dangerfield"/>
    <s v="United States"/>
    <n v="0"/>
    <n v="14796494"/>
    <s v="Ladybugs"/>
    <s v="90.0,"/>
  </r>
  <r>
    <x v="2112"/>
    <s v="PG-13"/>
    <x v="0"/>
    <x v="12"/>
    <s v="February 21, 1992 (United States)"/>
    <x v="9"/>
    <x v="38"/>
    <s v="Richard Donner"/>
    <s v="David Mickey Evans"/>
    <s v="Lorraine Bracco"/>
    <s v="United States"/>
    <n v="35000000"/>
    <n v="4651977"/>
    <s v="Columbia Pictures"/>
    <s v="114.0,"/>
  </r>
  <r>
    <x v="2113"/>
    <s v="PG"/>
    <x v="3"/>
    <x v="12"/>
    <s v="February 12, 1993 (United States)"/>
    <x v="13"/>
    <x v="19"/>
    <s v="Baz Luhrmann"/>
    <s v="Baz Luhrmann"/>
    <s v="Paul Mercurio"/>
    <s v="Australia"/>
    <n v="0"/>
    <n v="11749595"/>
    <s v="Beyond Films"/>
    <s v="94.0,"/>
  </r>
  <r>
    <x v="2114"/>
    <s v="R"/>
    <x v="6"/>
    <x v="12"/>
    <s v="August 7, 1992 (United States)"/>
    <x v="10"/>
    <x v="30"/>
    <s v="Brian De Palma"/>
    <s v="Brian De Palma"/>
    <s v="John Lithgow"/>
    <s v="United States"/>
    <n v="12000000"/>
    <n v="37170057"/>
    <s v="Pacific Western"/>
    <s v="92.0,"/>
  </r>
  <r>
    <x v="2115"/>
    <s v="PG-13"/>
    <x v="5"/>
    <x v="12"/>
    <s v="June 9, 1993 (United States)"/>
    <x v="13"/>
    <x v="30"/>
    <s v="Sally Potter"/>
    <s v="Virginia Woolf"/>
    <s v="Tilda Swinton"/>
    <s v="United Kingdom"/>
    <n v="4000000"/>
    <n v="5378172"/>
    <s v="Adventure Pictures"/>
    <s v="94.0,"/>
  </r>
  <r>
    <x v="2116"/>
    <s v="R"/>
    <x v="2"/>
    <x v="12"/>
    <s v="March 6, 1992 (United States)"/>
    <x v="16"/>
    <x v="420"/>
    <s v="Rowdy Herrington"/>
    <s v="Djordje Milicevic"/>
    <s v="James Marshall"/>
    <s v="United States"/>
    <n v="20000000"/>
    <n v="9223441"/>
    <s v="Columbia Pictures"/>
    <s v="101.0,"/>
  </r>
  <r>
    <x v="2117"/>
    <s v="R"/>
    <x v="2"/>
    <x v="12"/>
    <s v="May 1, 1992 (United States)"/>
    <x v="19"/>
    <x v="38"/>
    <s v="Tony Maylam"/>
    <s v="Gary Scott Thompson"/>
    <s v="Rutger Hauer"/>
    <s v="United Kingdom"/>
    <n v="7000000"/>
    <n v="5430822"/>
    <s v="Challenge Film Corporation"/>
    <s v="90.0,"/>
  </r>
  <r>
    <x v="2118"/>
    <s v="G"/>
    <x v="10"/>
    <x v="12"/>
    <s v="July 30, 1993 (United States)"/>
    <x v="20"/>
    <x v="9"/>
    <s v="Phil Roman"/>
    <s v="Dennis Marks"/>
    <s v="Richard Kind"/>
    <s v="United States"/>
    <n v="8000000"/>
    <n v="3560469"/>
    <s v="Turner Pictures (I)"/>
    <s v="84.0,"/>
  </r>
  <r>
    <x v="2119"/>
    <s v="PG-13"/>
    <x v="1"/>
    <x v="12"/>
    <s v="December 18, 1992 (United States)"/>
    <x v="27"/>
    <x v="189"/>
    <s v="Barry Levinson"/>
    <s v="Valerie Curtin"/>
    <s v="Robin Williams"/>
    <s v="United States"/>
    <n v="43000000"/>
    <n v="23278931"/>
    <s v="Baltimore Pictures"/>
    <s v="118.0,"/>
  </r>
  <r>
    <x v="2120"/>
    <s v="R"/>
    <x v="6"/>
    <x v="12"/>
    <s v="November 12, 1992 (Australia)"/>
    <x v="8"/>
    <x v="100"/>
    <s v="Geoffrey Wright"/>
    <s v="Geoffrey Wright"/>
    <s v="Russell Crowe"/>
    <s v="Australia"/>
    <n v="0"/>
    <n v="175340"/>
    <s v="Film Victoria"/>
    <s v="94.0,"/>
  </r>
  <r>
    <x v="2121"/>
    <s v="PG-13"/>
    <x v="1"/>
    <x v="12"/>
    <s v="October 9, 1992 (United States)"/>
    <x v="16"/>
    <x v="17"/>
    <s v="Ridley Scott"/>
    <s v="Rose Bosch"/>
    <s v="Gérard Depardieu"/>
    <s v="United Kingdom"/>
    <n v="47000000"/>
    <n v="7191399"/>
    <s v="Gaumont"/>
    <s v="154.0,"/>
  </r>
  <r>
    <x v="2122"/>
    <s v="PG"/>
    <x v="0"/>
    <x v="12"/>
    <s v="October 23, 1992 (United States)"/>
    <x v="9"/>
    <x v="26"/>
    <s v="Christopher Cain"/>
    <s v="Rex McGee"/>
    <s v="George Strait"/>
    <s v="United States"/>
    <n v="10000000"/>
    <n v="15164458"/>
    <s v="Warner Bros."/>
    <s v="112.0,"/>
  </r>
  <r>
    <x v="2123"/>
    <s v="R"/>
    <x v="3"/>
    <x v="12"/>
    <s v="July 1, 1992 (United States)"/>
    <x v="30"/>
    <x v="15"/>
    <s v="Reginald Hudlin"/>
    <s v="Barry W. Blaustein"/>
    <s v="Eddie Murphy"/>
    <s v="United States"/>
    <n v="42000000"/>
    <n v="131052444"/>
    <s v="Paramount Pictures"/>
    <s v="117.0,"/>
  </r>
  <r>
    <x v="2124"/>
    <s v="PG-13"/>
    <x v="0"/>
    <x v="12"/>
    <s v="March 27, 1992 (United States)"/>
    <x v="13"/>
    <x v="349"/>
    <s v="John G. Avildsen"/>
    <s v="Bryce Courtenay"/>
    <s v="Stephen Dorff"/>
    <s v="Australia"/>
    <n v="18000000"/>
    <n v="2827107"/>
    <s v="Alcor Films"/>
    <s v="127.0,"/>
  </r>
  <r>
    <x v="2125"/>
    <s v="R"/>
    <x v="3"/>
    <x v="12"/>
    <s v="October 23, 1992 (United States)"/>
    <x v="33"/>
    <x v="300"/>
    <s v="Manny Coto"/>
    <s v="Manny Coto"/>
    <s v="Larry Drake"/>
    <s v="United States"/>
    <n v="0"/>
    <n v="8403433"/>
    <s v="Dark Horse Entertainment"/>
    <s v="95.0,"/>
  </r>
  <r>
    <x v="2126"/>
    <s v="PG"/>
    <x v="2"/>
    <x v="12"/>
    <s v="April 30, 1993 (United States)"/>
    <x v="27"/>
    <x v="253"/>
    <s v="Aaron Norris"/>
    <s v="Lou Illar"/>
    <s v="Chuck Norris"/>
    <s v="United States"/>
    <n v="0"/>
    <n v="17180393"/>
    <s v="Gallery Films"/>
    <s v="101.0,"/>
  </r>
  <r>
    <x v="2127"/>
    <s v="PG-13"/>
    <x v="1"/>
    <x v="12"/>
    <s v="February 7, 1992 (United States)"/>
    <x v="22"/>
    <x v="22"/>
    <s v="John McTiernan"/>
    <s v="Tom Schulman"/>
    <s v="Sean Connery"/>
    <s v="United States"/>
    <n v="40000000"/>
    <n v="45500797"/>
    <s v="Hollywood Pictures"/>
    <s v="106.0,"/>
  </r>
  <r>
    <x v="2128"/>
    <s v="PG-13"/>
    <x v="3"/>
    <x v="12"/>
    <s v="August 28, 1992 (United States)"/>
    <x v="1"/>
    <x v="27"/>
    <s v="Andrew Bergman"/>
    <s v="Andrew Bergman"/>
    <s v="James Caan"/>
    <s v="United States"/>
    <n v="25000000"/>
    <n v="35208854"/>
    <s v="Castle Rock Entertainment"/>
    <s v="96.0,"/>
  </r>
  <r>
    <x v="2129"/>
    <s v="R"/>
    <x v="6"/>
    <x v="12"/>
    <s v="April 3, 1992 (United States)"/>
    <x v="8"/>
    <x v="30"/>
    <s v="Michael Apted"/>
    <s v="John Fusco"/>
    <s v="Val Kilmer"/>
    <s v="United States"/>
    <n v="15000000"/>
    <n v="22660758"/>
    <s v="TriStar Pictures"/>
    <s v="119.0,"/>
  </r>
  <r>
    <x v="2130"/>
    <s v="PG-13"/>
    <x v="2"/>
    <x v="12"/>
    <s v="February 21, 1992 (United States)"/>
    <x v="36"/>
    <x v="244"/>
    <s v="Roger Spottiswoode"/>
    <s v="Blake Snyder"/>
    <s v="Sylvester Stallone"/>
    <s v="United States"/>
    <n v="45000000"/>
    <n v="70611210"/>
    <s v="Northern Lights Entertainment"/>
    <s v="87.0,"/>
  </r>
  <r>
    <x v="2131"/>
    <s v="R"/>
    <x v="2"/>
    <x v="12"/>
    <s v="September 25, 1992 (United States)"/>
    <x v="19"/>
    <x v="349"/>
    <s v="John Landis"/>
    <s v="Michael Wolk"/>
    <s v="Anne Parillaud"/>
    <s v="United States"/>
    <n v="20000000"/>
    <n v="4943279"/>
    <s v="Warner Bros."/>
    <s v="112.0,"/>
  </r>
  <r>
    <x v="2132"/>
    <s v="R"/>
    <x v="6"/>
    <x v="12"/>
    <s v="June 26, 1992 (United States)"/>
    <x v="21"/>
    <x v="30"/>
    <s v="Jonathan Kaplan"/>
    <s v="George Putnam"/>
    <s v="Kurt Russell"/>
    <s v="Japan"/>
    <n v="0"/>
    <n v="57138719"/>
    <s v="Largo Entertainment"/>
    <s v="111.0,"/>
  </r>
  <r>
    <x v="2133"/>
    <s v="PG-13"/>
    <x v="5"/>
    <x v="12"/>
    <s v="January 29, 1993 (United States)"/>
    <x v="4"/>
    <x v="16"/>
    <s v="George Miller"/>
    <s v="George Miller"/>
    <s v="Nick Nolte"/>
    <s v="United States"/>
    <n v="30000000"/>
    <n v="7286388"/>
    <s v="Universal Pictures"/>
    <s v="129.0,"/>
  </r>
  <r>
    <x v="2134"/>
    <s v="R"/>
    <x v="0"/>
    <x v="12"/>
    <s v="February 7, 1992 (United States)"/>
    <x v="23"/>
    <x v="21"/>
    <s v="Phil Joanou"/>
    <s v="Robert Berger"/>
    <s v="Richard Gere"/>
    <s v="United States"/>
    <n v="32000000"/>
    <n v="28590665"/>
    <s v="Warner Bros."/>
    <s v="124.0,"/>
  </r>
  <r>
    <x v="2135"/>
    <s v="R"/>
    <x v="6"/>
    <x v="12"/>
    <s v="May 8, 1992 (United States)"/>
    <x v="12"/>
    <x v="35"/>
    <s v="Carl Franklin"/>
    <s v="Billy Bob Thornton"/>
    <s v="Bill Paxton"/>
    <s v="United States"/>
    <n v="0"/>
    <n v="1543112"/>
    <s v="IRS Media"/>
    <s v="105.0,"/>
  </r>
  <r>
    <x v="2136"/>
    <s v="PG"/>
    <x v="1"/>
    <x v="12"/>
    <s v="August 14, 1992 (United States)"/>
    <x v="19"/>
    <x v="35"/>
    <s v="Peter Hyams"/>
    <s v="Tom S. Parker"/>
    <s v="John Ritter"/>
    <s v="United States"/>
    <n v="25000000"/>
    <n v="10736401"/>
    <s v="Morgan Creek Entertainment"/>
    <s v="88.0,"/>
  </r>
  <r>
    <x v="2137"/>
    <s v="R"/>
    <x v="6"/>
    <x v="12"/>
    <s v="October 16, 1992 (United States)"/>
    <x v="46"/>
    <x v="256"/>
    <s v="Alan J. Pakula"/>
    <s v="Matthew Chapman"/>
    <s v="Kevin Kline"/>
    <s v="United States"/>
    <n v="18000000"/>
    <n v="21591728"/>
    <s v="Hollywood Pictures"/>
    <s v="99.0,"/>
  </r>
  <r>
    <x v="2138"/>
    <s v="R"/>
    <x v="2"/>
    <x v="12"/>
    <s v="September 3, 1993 (United States)"/>
    <x v="23"/>
    <x v="101"/>
    <s v="Stuart Gordon"/>
    <s v="Troy Neighbors"/>
    <s v="Christopher Lambert"/>
    <s v="Australia"/>
    <n v="8000000"/>
    <n v="6739141"/>
    <s v="Davis Entertainment"/>
    <s v="95.0,"/>
  </r>
  <r>
    <x v="2139"/>
    <s v="PG"/>
    <x v="3"/>
    <x v="12"/>
    <s v="March 6, 1992 (United States)"/>
    <x v="23"/>
    <x v="26"/>
    <s v="Eugene Levy"/>
    <s v="Rodolfo Sonego"/>
    <s v="John Candy"/>
    <s v="United States"/>
    <n v="18000000"/>
    <n v="8669847"/>
    <s v="Ascot Film"/>
    <s v="94.0,"/>
  </r>
  <r>
    <x v="2140"/>
    <s v="PG"/>
    <x v="1"/>
    <x v="12"/>
    <s v="July 24, 1992 (United States)"/>
    <x v="20"/>
    <x v="109"/>
    <s v="Greg Beeman"/>
    <s v="Chris Matheson"/>
    <s v="Teri Garr"/>
    <s v="United States"/>
    <n v="14000000"/>
    <n v="2034470"/>
    <s v="Home Box Office (HBO)"/>
    <s v="88.0,"/>
  </r>
  <r>
    <x v="2141"/>
    <s v="R"/>
    <x v="2"/>
    <x v="12"/>
    <s v="July 4, 1992 (Hong Kong)"/>
    <x v="15"/>
    <x v="20"/>
    <s v="Stanley Tong"/>
    <s v="Edward Tang"/>
    <s v="Jackie Chan"/>
    <s v="Hong Kong"/>
    <n v="900000"/>
    <n v="16270600"/>
    <s v="Golden Harvest Company"/>
    <s v="91.0,"/>
  </r>
  <r>
    <x v="2142"/>
    <s v="R"/>
    <x v="6"/>
    <x v="12"/>
    <s v="November 6, 1992 (United States)"/>
    <x v="21"/>
    <x v="29"/>
    <s v="Bruce Robinson"/>
    <s v="Bruce Robinson"/>
    <s v="Andy Garcia"/>
    <s v="Canada"/>
    <n v="20000000"/>
    <n v="11390479"/>
    <s v="Paramount Pictures"/>
    <s v="124.0,"/>
  </r>
  <r>
    <x v="2143"/>
    <s v="PG-13"/>
    <x v="10"/>
    <x v="12"/>
    <s v="July 31, 1992 (United States)"/>
    <x v="1"/>
    <x v="104"/>
    <s v="Bruce W. Smith"/>
    <s v="Robin Harris"/>
    <s v="Faizon Love"/>
    <s v="United States"/>
    <n v="0"/>
    <n v="8442162"/>
    <s v="Hyperion Pictures"/>
    <s v="72.0,"/>
  </r>
  <r>
    <x v="2144"/>
    <s v="PG-13"/>
    <x v="3"/>
    <x v="12"/>
    <s v="February 28, 1992 (United States)"/>
    <x v="22"/>
    <x v="301"/>
    <s v="John Carpenter"/>
    <s v="H.F. Saint"/>
    <s v="Chevy Chase"/>
    <s v="United States"/>
    <n v="40000000"/>
    <n v="14358033"/>
    <s v="Warner Bros."/>
    <s v="99.0,"/>
  </r>
  <r>
    <x v="2145"/>
    <s v="R"/>
    <x v="3"/>
    <x v="12"/>
    <s v="December 25, 1992 (United States)"/>
    <x v="9"/>
    <x v="35"/>
    <s v="Kenneth Branagh"/>
    <s v="Rita Rudner"/>
    <s v="Hugh Laurie"/>
    <s v="United Kingdom"/>
    <n v="5000000"/>
    <n v="4058564"/>
    <s v="British Broadcasting Corporation (BBC)"/>
    <s v="101.0,"/>
  </r>
  <r>
    <x v="2146"/>
    <s v="R"/>
    <x v="2"/>
    <x v="12"/>
    <s v="January 17, 1992 (United States)"/>
    <x v="20"/>
    <x v="30"/>
    <s v="Geoff Murphy"/>
    <s v="Robert Sheckley"/>
    <s v="Emilio Estevez"/>
    <s v="United States"/>
    <n v="30000000"/>
    <n v="17129026"/>
    <s v="Morgan Creek Entertainment"/>
    <s v="110.0,"/>
  </r>
  <r>
    <x v="2147"/>
    <s v="R"/>
    <x v="0"/>
    <x v="12"/>
    <s v="May 28, 1993 (United States)"/>
    <x v="12"/>
    <x v="27"/>
    <s v="Alfonso Arau"/>
    <s v="Laura Esquivel"/>
    <s v="Marco Leonardi"/>
    <s v="Mexico"/>
    <n v="2000000"/>
    <n v="21744201"/>
    <s v="Consejo Nacional para la Cultura y las Artes (CONACULTA)"/>
    <s v="105.0,"/>
  </r>
  <r>
    <x v="2148"/>
    <s v="PG-13"/>
    <x v="3"/>
    <x v="12"/>
    <s v="December 18, 1992 (United States)"/>
    <x v="10"/>
    <x v="38"/>
    <s v="Richard Pearce"/>
    <s v="Janus Cercone"/>
    <s v="Steve Martin"/>
    <s v="United States"/>
    <n v="0"/>
    <n v="23369283"/>
    <s v="Paramount Pictures"/>
    <s v="108.0,"/>
  </r>
  <r>
    <x v="2149"/>
    <s v="PG-13"/>
    <x v="3"/>
    <x v="12"/>
    <s v="March 20, 1992 (United States)"/>
    <x v="24"/>
    <x v="35"/>
    <s v="Peter Bogdanovich"/>
    <s v="Michael Frayn"/>
    <s v="Michael Caine"/>
    <s v="United States"/>
    <n v="12000000"/>
    <n v="2280148"/>
    <s v="Touchstone Pictures"/>
    <s v="101.0,"/>
  </r>
  <r>
    <x v="2150"/>
    <s v="PG-13"/>
    <x v="3"/>
    <x v="12"/>
    <s v="June 5, 1992 (United States)"/>
    <x v="10"/>
    <x v="105"/>
    <s v="Randall Miller"/>
    <s v="Michael Swerdlick"/>
    <s v="Christopher Reid"/>
    <s v="United States"/>
    <n v="7500000"/>
    <n v="13272113"/>
    <s v="Warner Bros."/>
    <s v="98.0,"/>
  </r>
  <r>
    <x v="2151"/>
    <s v="R"/>
    <x v="0"/>
    <x v="12"/>
    <s v="August 14, 1992 (United States)"/>
    <x v="9"/>
    <x v="256"/>
    <s v="Michael Ritchie"/>
    <s v="Leonard Wise"/>
    <s v="James Woods"/>
    <s v="United States"/>
    <n v="17000000"/>
    <n v="4836637"/>
    <s v="Metro-Goldwyn-Mayer (MGM)"/>
    <s v="98.0,"/>
  </r>
  <r>
    <x v="2152"/>
    <s v="PG-13"/>
    <x v="0"/>
    <x v="12"/>
    <s v="December 23, 1992 (United States)"/>
    <x v="12"/>
    <x v="349"/>
    <s v="Régis Wargnier"/>
    <s v="Erik Orsenna"/>
    <s v="Catherine Deneuve"/>
    <s v="France"/>
    <n v="0"/>
    <n v="5603158"/>
    <s v="Paradis Films"/>
    <s v="160.0,"/>
  </r>
  <r>
    <x v="2153"/>
    <s v="R"/>
    <x v="2"/>
    <x v="12"/>
    <s v="December 26, 1992 (Japan)"/>
    <x v="20"/>
    <x v="50"/>
    <s v="Albert Pyun"/>
    <s v="Rebecca Charles"/>
    <s v="Olivier Gruner"/>
    <s v="Denmark"/>
    <n v="0"/>
    <n v="2001124"/>
    <s v="Imperial Entertainment"/>
    <s v="95.0,"/>
  </r>
  <r>
    <x v="2154"/>
    <s v="PG-13"/>
    <x v="2"/>
    <x v="12"/>
    <s v="January 10, 1992 (United States)"/>
    <x v="23"/>
    <x v="9"/>
    <s v="Bruce A. Evans"/>
    <s v="Bruce A. Evans"/>
    <s v="Christian Slater"/>
    <s v="United States"/>
    <n v="10000000"/>
    <n v="21142815"/>
    <s v="Dino de Laurentiis Communications"/>
    <s v="102.0,"/>
  </r>
  <r>
    <x v="2155"/>
    <s v="R"/>
    <x v="0"/>
    <x v="12"/>
    <s v="January 31, 1992 (United States)"/>
    <x v="5"/>
    <x v="108"/>
    <s v="David Seltzer"/>
    <s v="Susan Isaacs"/>
    <s v="Michael Douglas"/>
    <s v="United States"/>
    <n v="0"/>
    <n v="43838238"/>
    <s v="Twentieth Century Fox"/>
    <s v="132.0,"/>
  </r>
  <r>
    <x v="2156"/>
    <s v="R"/>
    <x v="2"/>
    <x v="12"/>
    <s v="July 24, 1992 (United States)"/>
    <x v="30"/>
    <x v="200"/>
    <s v="Peter MacDonald"/>
    <s v="Damon Wayans"/>
    <s v="Damon Wayans"/>
    <s v="United States"/>
    <n v="10000000"/>
    <n v="40227006"/>
    <s v="Columbia Pictures"/>
    <s v="89.0,"/>
  </r>
  <r>
    <x v="2157"/>
    <s v="R"/>
    <x v="3"/>
    <x v="12"/>
    <s v="September 18, 1992 (United States)"/>
    <x v="24"/>
    <x v="101"/>
    <s v="Woody Allen"/>
    <s v="Woody Allen"/>
    <s v="Woody Allen"/>
    <s v="United States"/>
    <n v="20000000"/>
    <n v="10555619"/>
    <s v="Jack Rollins &amp; Charles H. Joffe Productions"/>
    <s v="108.0,"/>
  </r>
  <r>
    <x v="2158"/>
    <s v="R"/>
    <x v="2"/>
    <x v="12"/>
    <s v="December 25, 1992 (United States)"/>
    <x v="21"/>
    <x v="9"/>
    <s v="Walter Hill"/>
    <s v="Bob Gale"/>
    <s v="Bill Paxton"/>
    <s v="United States"/>
    <n v="14000000"/>
    <n v="13249535"/>
    <s v="Universal Pictures"/>
    <s v="101.0,"/>
  </r>
  <r>
    <x v="2159"/>
    <s v="PG-13"/>
    <x v="3"/>
    <x v="12"/>
    <s v="November 13, 1992 (United States)"/>
    <x v="46"/>
    <x v="38"/>
    <s v="Dale Launer"/>
    <s v="Dale Launer"/>
    <s v="Tate Donovan"/>
    <s v="United States"/>
    <n v="0"/>
    <n v="754935"/>
    <s v="Penta Pictures"/>
    <s v="92.0,"/>
  </r>
  <r>
    <x v="2160"/>
    <s v="R"/>
    <x v="2"/>
    <x v="12"/>
    <s v="August 21, 1992 (United States)"/>
    <x v="21"/>
    <x v="197"/>
    <s v="Dwight H. Little"/>
    <s v="Cindy Cirile"/>
    <s v="Brandon Lee"/>
    <s v="United States"/>
    <n v="10000000"/>
    <n v="14356479"/>
    <s v="Twentieth Century Fox"/>
    <s v="95.0,"/>
  </r>
  <r>
    <x v="2161"/>
    <s v="PG-13"/>
    <x v="2"/>
    <x v="12"/>
    <s v="September 11, 1992 (United States)"/>
    <x v="5"/>
    <x v="47"/>
    <s v="Carroll Ballard"/>
    <s v="Jeff Benjamin"/>
    <s v="Matthew Modine"/>
    <s v="United States"/>
    <n v="29000000"/>
    <n v="5519569"/>
    <s v="American Zoetrope"/>
    <s v="126.0,"/>
  </r>
  <r>
    <x v="2162"/>
    <s v="PG-13"/>
    <x v="3"/>
    <x v="12"/>
    <s v="October 2, 1992 (United States)"/>
    <x v="16"/>
    <x v="22"/>
    <s v="Stephen Frears"/>
    <s v="Laura Ziskin"/>
    <s v="Dustin Hoffman"/>
    <s v="United States"/>
    <n v="42000000"/>
    <n v="19507345"/>
    <s v="Columbia Pictures"/>
    <s v="119.0,"/>
  </r>
  <r>
    <x v="2163"/>
    <s v="R"/>
    <x v="6"/>
    <x v="12"/>
    <s v="September 18, 1992 (United States)"/>
    <x v="8"/>
    <x v="201"/>
    <s v="Stephen Milburn Anderson"/>
    <s v="Stephen Milburn Anderson"/>
    <s v="Glenn Plummer"/>
    <s v="United States"/>
    <n v="4000000"/>
    <n v="1373196"/>
    <s v="Enchantment Films Inc."/>
    <s v="98.0,"/>
  </r>
  <r>
    <x v="2164"/>
    <s v="G"/>
    <x v="3"/>
    <x v="12"/>
    <s v="December 11, 1992 (United States)"/>
    <x v="3"/>
    <x v="92"/>
    <s v="Brian Henson"/>
    <s v="Charles Dickens"/>
    <s v="Michael Caine"/>
    <s v="United States"/>
    <n v="12000000"/>
    <n v="32574382"/>
    <s v="Walt Disney Pictures"/>
    <s v="85.0,"/>
  </r>
  <r>
    <x v="2165"/>
    <m/>
    <x v="0"/>
    <x v="12"/>
    <s v="June 4, 1993 (United States)"/>
    <x v="37"/>
    <x v="149"/>
    <s v="Claude Sautet"/>
    <s v="Claude Sautet"/>
    <s v="Daniel Auteuil"/>
    <s v="France"/>
    <n v="0"/>
    <n v="1605437"/>
    <s v="Film Par Film"/>
    <s v="105.0,"/>
  </r>
  <r>
    <x v="2166"/>
    <s v="NC-17"/>
    <x v="0"/>
    <x v="12"/>
    <s v="April 30, 1993 (United States)"/>
    <x v="22"/>
    <x v="156"/>
    <s v="Ryû Murakami"/>
    <s v="Ryû Murakami"/>
    <s v="Miho Nikaido"/>
    <s v="Japan"/>
    <n v="0"/>
    <n v="277845"/>
    <s v="Cinemabrain"/>
    <s v="112.0,"/>
  </r>
  <r>
    <x v="2167"/>
    <s v="PG-13"/>
    <x v="3"/>
    <x v="12"/>
    <s v="October 2, 1992 (United States)"/>
    <x v="22"/>
    <x v="9"/>
    <s v="Fred Schepisi"/>
    <s v="Theo Pelletier"/>
    <s v="Tom Selleck"/>
    <s v="United States"/>
    <n v="40000000"/>
    <n v="20883046"/>
    <s v="DENTSU Music And Entertainment"/>
    <s v="108.0,"/>
  </r>
  <r>
    <x v="2168"/>
    <s v="R"/>
    <x v="11"/>
    <x v="12"/>
    <s v="January 24, 1992 (United States)"/>
    <x v="29"/>
    <x v="503"/>
    <s v="Lizzie Borden"/>
    <s v="Allan Moyle"/>
    <s v="Sean Young"/>
    <s v="United Kingdom"/>
    <n v="0"/>
    <n v="2287928"/>
    <s v="Sovereign Pictures"/>
    <s v="90.0,"/>
  </r>
  <r>
    <x v="2169"/>
    <s v="R"/>
    <x v="2"/>
    <x v="12"/>
    <s v="August 4, 1995 (United States)"/>
    <x v="22"/>
    <x v="155"/>
    <s v="Clarence Fok"/>
    <s v="Jing Wong"/>
    <s v="Chingmy Yau"/>
    <s v="Hong Kong"/>
    <n v="0"/>
    <m/>
    <s v="Wong Jing's Workshop Ltd."/>
    <s v="89.0,"/>
  </r>
  <r>
    <x v="2170"/>
    <s v="R"/>
    <x v="6"/>
    <x v="12"/>
    <s v="May 8, 1992 (United States)"/>
    <x v="1"/>
    <x v="57"/>
    <s v="Chris Menges"/>
    <s v="Scott Sommer"/>
    <s v="Goldie Hawn"/>
    <s v="United States"/>
    <n v="14000000"/>
    <n v="3052738"/>
    <s v="Hawn / Sylbert Movie Company"/>
    <s v="100.0,"/>
  </r>
  <r>
    <x v="2171"/>
    <s v="R"/>
    <x v="0"/>
    <x v="12"/>
    <s v="October 30, 1992 (United States)"/>
    <x v="14"/>
    <x v="68"/>
    <s v="Stephen Gyllenhaal"/>
    <s v="Graham Swift"/>
    <s v="Jeremy Irons"/>
    <s v="United Kingdom"/>
    <n v="10000000"/>
    <n v="1100218"/>
    <s v="British Screen Productions"/>
    <s v="95.0,"/>
  </r>
  <r>
    <x v="2172"/>
    <s v="R"/>
    <x v="3"/>
    <x v="12"/>
    <s v="December 4, 1992 (United States)"/>
    <x v="23"/>
    <x v="30"/>
    <s v="Jonathan Lynn"/>
    <s v="Marty Kaplan"/>
    <s v="Eddie Murphy"/>
    <s v="United States"/>
    <n v="50000000"/>
    <n v="46666502"/>
    <s v="Hollywood Pictures"/>
    <s v="112.0,"/>
  </r>
  <r>
    <x v="2173"/>
    <s v="R"/>
    <x v="2"/>
    <x v="12"/>
    <s v="April 24, 1992 (United States)"/>
    <x v="22"/>
    <x v="98"/>
    <s v="Roger Donaldson"/>
    <s v="Daniel Pyne"/>
    <s v="Willem Dafoe"/>
    <s v="United States"/>
    <n v="22000000"/>
    <n v="9011574"/>
    <s v="Morgan Creek Entertainment"/>
    <s v="101.0,"/>
  </r>
  <r>
    <x v="2174"/>
    <s v="R"/>
    <x v="3"/>
    <x v="12"/>
    <s v="February 25, 1994 (United States)"/>
    <x v="12"/>
    <x v="198"/>
    <s v="Fernando Trueba"/>
    <s v="Rafael Azcona"/>
    <s v="Fernando Fernán Gómez"/>
    <s v="Spain"/>
    <n v="0"/>
    <n v="5418216"/>
    <s v="Animatógrafo"/>
    <s v="109.0,"/>
  </r>
  <r>
    <x v="2175"/>
    <s v="R"/>
    <x v="6"/>
    <x v="12"/>
    <s v="September 25, 1992 (United Kingdom)"/>
    <x v="17"/>
    <x v="113"/>
    <s v="Tom Kalin"/>
    <s v="Tom Kalin"/>
    <s v="Daniel Schlachet"/>
    <s v="United States"/>
    <n v="250000"/>
    <m/>
    <s v="American Playhouse"/>
    <s v="93.0,"/>
  </r>
  <r>
    <x v="2176"/>
    <s v="R"/>
    <x v="6"/>
    <x v="12"/>
    <s v="January 22, 1993 (United States)"/>
    <x v="10"/>
    <x v="140"/>
    <s v="Carl Schenkel"/>
    <s v="Brad Mirman"/>
    <s v="Christopher Lambert"/>
    <s v="United States"/>
    <n v="9000000"/>
    <n v="923418"/>
    <s v="Cineplex Odeon Films"/>
    <s v="116.0,"/>
  </r>
  <r>
    <x v="2177"/>
    <s v="R"/>
    <x v="6"/>
    <x v="12"/>
    <s v="March 13, 1992 (United Kingdom)"/>
    <x v="8"/>
    <x v="351"/>
    <s v="Paul Schrader"/>
    <s v="Paul Schrader"/>
    <s v="Willem Dafoe"/>
    <s v="United States"/>
    <n v="5000000"/>
    <n v="1055987"/>
    <s v="Carolco Pictures"/>
    <s v="103.0,"/>
  </r>
  <r>
    <x v="2178"/>
    <s v="R"/>
    <x v="0"/>
    <x v="12"/>
    <s v="April 24, 1992 (United States)"/>
    <x v="13"/>
    <x v="420"/>
    <s v="Keith Gordon"/>
    <s v="William Wharton"/>
    <s v="Peter Berg"/>
    <s v="United States"/>
    <n v="5000000"/>
    <n v="1526697"/>
    <s v="A&amp;M Films"/>
    <s v="108.0,"/>
  </r>
  <r>
    <x v="2179"/>
    <s v="R"/>
    <x v="3"/>
    <x v="12"/>
    <s v="September 4, 1992 (United States)"/>
    <x v="9"/>
    <x v="38"/>
    <s v="Tim Robbins"/>
    <s v="Tim Robbins"/>
    <s v="Tim Robbins"/>
    <s v="United States"/>
    <n v="0"/>
    <n v="4479470"/>
    <s v="Miramax"/>
    <s v="102.0,"/>
  </r>
  <r>
    <x v="2180"/>
    <s v="PG-13"/>
    <x v="0"/>
    <x v="12"/>
    <s v="September 25, 1992 (United States)"/>
    <x v="21"/>
    <x v="51"/>
    <s v="Darrell Roodt"/>
    <s v="Mbongeni Ngema"/>
    <s v="Whoopi Goldberg"/>
    <s v="South Africa"/>
    <n v="0"/>
    <n v="7306242"/>
    <s v="British Broadcasting Corporation (BBC)"/>
    <s v="117.0,"/>
  </r>
  <r>
    <x v="2181"/>
    <s v="Unrated"/>
    <x v="0"/>
    <x v="12"/>
    <s v="May 7, 1993 (United States)"/>
    <x v="24"/>
    <x v="34"/>
    <s v="Roeland Kerbosch"/>
    <s v="Don Bloch"/>
    <s v="Maarten Smit"/>
    <s v="Netherlands"/>
    <n v="0"/>
    <m/>
    <s v="Sigma Film Productions"/>
    <s v="92.0,"/>
  </r>
  <r>
    <x v="2182"/>
    <s v="R"/>
    <x v="3"/>
    <x v="12"/>
    <s v="August 13, 1992 (Germany)"/>
    <x v="12"/>
    <x v="99"/>
    <s v="Alexandre Rockwell"/>
    <s v="Sollace Mitchell"/>
    <s v="Steve Buscemi"/>
    <s v="United States"/>
    <n v="0"/>
    <n v="256249"/>
    <s v="Alliance Communications Corporation"/>
    <s v="93.0,"/>
  </r>
  <r>
    <x v="2183"/>
    <s v="PG-13"/>
    <x v="6"/>
    <x v="12"/>
    <s v="July 17, 1992 (United States)"/>
    <x v="41"/>
    <x v="112"/>
    <s v="Sidney Lumet"/>
    <s v="Robert J. Avrech"/>
    <s v="Melanie Griffith"/>
    <s v="United States"/>
    <n v="18000000"/>
    <n v="12282994"/>
    <s v="Hollywood Pictures"/>
    <s v="110.0,"/>
  </r>
  <r>
    <x v="2184"/>
    <s v="R"/>
    <x v="6"/>
    <x v="12"/>
    <s v="September 11, 1992 (United States)"/>
    <x v="14"/>
    <x v="195"/>
    <s v="Marc Rocco"/>
    <s v="Michael Hitchcock"/>
    <s v="Dermot Mulroney"/>
    <s v="United States"/>
    <n v="3000000"/>
    <n v="390152"/>
    <s v="Cinetel Films"/>
    <s v="105.0,"/>
  </r>
  <r>
    <x v="2185"/>
    <s v="R"/>
    <x v="0"/>
    <x v="12"/>
    <s v="December 11, 1992 (United States)"/>
    <x v="34"/>
    <x v="49"/>
    <s v="John Sayles"/>
    <s v="John Sayles"/>
    <s v="Mary McDonnell"/>
    <s v="United States"/>
    <n v="3330000"/>
    <n v="4814619"/>
    <s v="Atchafalaya"/>
    <s v="135.0,"/>
  </r>
  <r>
    <x v="2186"/>
    <s v="PG-13"/>
    <x v="0"/>
    <x v="12"/>
    <s v="August 6, 1993 (United States)"/>
    <x v="14"/>
    <x v="47"/>
    <s v="Craig Bolotin"/>
    <s v="Alice McDermott"/>
    <s v="C. Thomas Howell"/>
    <s v="France"/>
    <n v="0"/>
    <n v="20194"/>
    <s v="Alcor Films"/>
    <s v="89.0,"/>
  </r>
  <r>
    <x v="2187"/>
    <s v="R"/>
    <x v="0"/>
    <x v="12"/>
    <s v="July 10, 1992 (United States)"/>
    <x v="14"/>
    <x v="44"/>
    <s v="Allison Anders"/>
    <s v="Allison Anders"/>
    <s v="Brooke Adams"/>
    <s v="United States"/>
    <n v="0"/>
    <n v="1342613"/>
    <s v="Cineville"/>
    <s v="101.0,"/>
  </r>
  <r>
    <x v="2188"/>
    <s v="R"/>
    <x v="6"/>
    <x v="12"/>
    <s v="May 7, 1993 (United States)"/>
    <x v="17"/>
    <x v="195"/>
    <s v="Martin Bell"/>
    <s v="Peter Silverman"/>
    <s v="Jeff Bridges"/>
    <s v="United States"/>
    <n v="10000000"/>
    <n v="384048"/>
    <s v="Avenue Pictures"/>
    <s v="113.0,"/>
  </r>
  <r>
    <x v="2189"/>
    <s v="PG"/>
    <x v="5"/>
    <x v="12"/>
    <s v="April 17, 1992 (United States)"/>
    <x v="23"/>
    <x v="149"/>
    <s v="Arthur Hiller"/>
    <s v="John Fusco"/>
    <s v="John Goodman"/>
    <s v="United States"/>
    <n v="0"/>
    <n v="19930973"/>
    <s v="Universal Pictures"/>
    <s v="115.0,"/>
  </r>
  <r>
    <x v="2190"/>
    <m/>
    <x v="0"/>
    <x v="12"/>
    <s v="October 16, 1998 (United States)"/>
    <x v="14"/>
    <x v="504"/>
    <s v="Arnaud Desplechin"/>
    <s v="Arnaud Desplechin"/>
    <s v="Emmanuel Salinger"/>
    <s v="France"/>
    <n v="0"/>
    <m/>
    <s v="Why Not Productions"/>
    <s v="139.0,"/>
  </r>
  <r>
    <x v="2191"/>
    <s v="PG-13"/>
    <x v="1"/>
    <x v="12"/>
    <s v="August 21, 1992 (United States)"/>
    <x v="54"/>
    <x v="54"/>
    <s v="John Glen"/>
    <s v="Mario Puzo"/>
    <s v="Marlon Brando"/>
    <s v="United Kingdom"/>
    <n v="40000000"/>
    <n v="8251071"/>
    <s v="Christopher Columbus Productions"/>
    <s v="120.0,"/>
  </r>
  <r>
    <x v="2192"/>
    <s v="Unrated"/>
    <x v="0"/>
    <x v="12"/>
    <s v="October 21, 1993 (Australia)"/>
    <x v="27"/>
    <x v="505"/>
    <s v="Nicole Conn"/>
    <s v="Nicole Conn"/>
    <s v="Trisha Todd"/>
    <s v="United States"/>
    <n v="130000"/>
    <m/>
    <s v="Demi-Monde Productions"/>
    <s v="107.0,"/>
  </r>
  <r>
    <x v="2193"/>
    <s v="PG-13"/>
    <x v="3"/>
    <x v="12"/>
    <s v="July 10, 1992 (United States)"/>
    <x v="41"/>
    <x v="254"/>
    <s v="Norman René"/>
    <s v="Craig Lucas"/>
    <s v="Meg Ryan"/>
    <s v="United States"/>
    <n v="0"/>
    <n v="22697691"/>
    <s v="Gruskoff/Levy Company"/>
    <s v="105.0,"/>
  </r>
  <r>
    <x v="2194"/>
    <s v="Not Rated"/>
    <x v="5"/>
    <x v="12"/>
    <s v="July 10, 1992 (United States)"/>
    <x v="40"/>
    <x v="156"/>
    <s v="Bille August"/>
    <s v="Ingmar Bergman"/>
    <s v="Samuel Fröler"/>
    <s v="Sweden"/>
    <n v="0"/>
    <n v="1253106"/>
    <s v="SVT Drama"/>
    <s v="182.0,"/>
  </r>
  <r>
    <x v="2195"/>
    <s v="R"/>
    <x v="6"/>
    <x v="12"/>
    <s v="October 16, 1992 (United States)"/>
    <x v="16"/>
    <x v="154"/>
    <s v="Howard Franklin"/>
    <s v="Howard Franklin"/>
    <s v="Joe Pesci"/>
    <s v="United States"/>
    <n v="15000000"/>
    <n v="3067917"/>
    <s v="Universal Pictures"/>
    <s v="99.0,"/>
  </r>
  <r>
    <x v="2196"/>
    <s v="R"/>
    <x v="3"/>
    <x v="12"/>
    <s v="March 13, 1992 (United States)"/>
    <x v="10"/>
    <x v="42"/>
    <s v="Howard Deutch"/>
    <s v="Ron Cutler"/>
    <s v="Ray Liotta"/>
    <s v="United States"/>
    <n v="18000000"/>
    <n v="6375979"/>
    <s v="Orion Pictures"/>
    <s v="100.0,"/>
  </r>
  <r>
    <x v="2197"/>
    <s v="R"/>
    <x v="0"/>
    <x v="12"/>
    <s v="February 28, 1992 (United States)"/>
    <x v="5"/>
    <x v="49"/>
    <s v="Arne Glimcher"/>
    <s v="Oscar Hijuelos"/>
    <s v="Armand Assante"/>
    <s v="France"/>
    <n v="15500000"/>
    <n v="6742168"/>
    <s v="Alcor Films"/>
    <s v="104.0,"/>
  </r>
  <r>
    <x v="2198"/>
    <s v="PG"/>
    <x v="1"/>
    <x v="12"/>
    <s v="September 17, 1993 (United States)"/>
    <x v="9"/>
    <x v="54"/>
    <s v="Mike Newell"/>
    <s v="Jim Sheridan"/>
    <s v="Gabriel Byrne"/>
    <s v="Ireland"/>
    <n v="0"/>
    <n v="4790801"/>
    <s v="Channel Four Films"/>
    <s v="97.0,"/>
  </r>
  <r>
    <x v="2199"/>
    <s v="PG-13"/>
    <x v="0"/>
    <x v="12"/>
    <s v="April 22, 1992 (United States)"/>
    <x v="21"/>
    <x v="59"/>
    <s v="Gillies MacKinnon"/>
    <s v="Shane Connaughton"/>
    <s v="Albert Finney"/>
    <s v="United States"/>
    <n v="0"/>
    <n v="4906900"/>
    <s v="Green Umbrella Ltd."/>
    <s v="117.0,"/>
  </r>
  <r>
    <x v="2200"/>
    <s v="PG-13"/>
    <x v="0"/>
    <x v="12"/>
    <s v="April 17, 1992 (United States)"/>
    <x v="16"/>
    <x v="104"/>
    <s v="Roland Joffé"/>
    <s v="Dominique Lapierre"/>
    <s v="Patrick Swayze"/>
    <s v="France"/>
    <n v="27000000"/>
    <n v="14683921"/>
    <s v="Allied Filmmakers"/>
    <s v="132.0,"/>
  </r>
  <r>
    <x v="2201"/>
    <s v="PG"/>
    <x v="3"/>
    <x v="12"/>
    <s v="April 3, 1992 (United States)"/>
    <x v="1"/>
    <x v="154"/>
    <s v="Barnet Kellman"/>
    <s v="Craig Bolotin"/>
    <s v="Dolly Parton"/>
    <s v="United States"/>
    <n v="0"/>
    <n v="21202099"/>
    <s v="Hollywood Pictures"/>
    <s v="91.0,"/>
  </r>
  <r>
    <x v="2202"/>
    <s v="Not Rated"/>
    <x v="6"/>
    <x v="12"/>
    <s v="August 4, 1994 (Netherlands)"/>
    <x v="37"/>
    <x v="36"/>
    <s v="Ming-liang Tsai"/>
    <s v="Ming-liang Tsai"/>
    <s v="Chao-jung Chen"/>
    <s v="Taiwan"/>
    <n v="0"/>
    <n v="28791"/>
    <s v="Central Motion Pictures"/>
    <s v="106.0,"/>
  </r>
  <r>
    <x v="2203"/>
    <s v="PG-13"/>
    <x v="0"/>
    <x v="12"/>
    <s v="February 12, 1993 (United States)"/>
    <x v="14"/>
    <x v="161"/>
    <s v="Jonathan Kaplan"/>
    <s v="Don Roos"/>
    <s v="Michelle Pfeiffer"/>
    <s v="United States"/>
    <n v="18000000"/>
    <n v="1014726"/>
    <s v="Orion Pictures"/>
    <s v="105.0,"/>
  </r>
  <r>
    <x v="2204"/>
    <s v="R"/>
    <x v="3"/>
    <x v="12"/>
    <s v="September 25, 1992 (United States)"/>
    <x v="23"/>
    <x v="43"/>
    <s v="Billy Crystal"/>
    <s v="Billy Crystal"/>
    <s v="Billy Crystal"/>
    <s v="United States"/>
    <n v="43000000"/>
    <n v="13351357"/>
    <s v="Castle Rock Entertainment"/>
    <s v="119.0,"/>
  </r>
  <r>
    <x v="2205"/>
    <s v="PG-13"/>
    <x v="2"/>
    <x v="12"/>
    <s v="April 9, 1999 (United States)"/>
    <x v="16"/>
    <x v="35"/>
    <s v="Ringo Lam"/>
    <s v="Barry Wong"/>
    <s v="Jackie Chan"/>
    <s v="Hong Kong"/>
    <n v="10000000"/>
    <n v="8359717"/>
    <s v="Golden Way Films Ltd."/>
    <s v="104.0,"/>
  </r>
  <r>
    <x v="2206"/>
    <s v="R"/>
    <x v="2"/>
    <x v="12"/>
    <s v="June 12, 1992 (United States)"/>
    <x v="47"/>
    <x v="116"/>
    <s v="John Glen"/>
    <s v="Kevin Alyn Elders"/>
    <s v="Louis Gossett Jr."/>
    <s v="United Kingdom"/>
    <n v="0"/>
    <n v="2517600"/>
    <s v="Carolco Pictures"/>
    <s v="98.0,"/>
  </r>
  <r>
    <x v="2207"/>
    <s v="Unrated"/>
    <x v="3"/>
    <x v="12"/>
    <s v="August 21, 1992 (United States)"/>
    <x v="16"/>
    <x v="46"/>
    <s v="Gregg Araki"/>
    <s v="Gregg Araki"/>
    <s v="Mike Dytri"/>
    <s v="United States"/>
    <n v="22769"/>
    <n v="692585"/>
    <s v="Desperate Pictures"/>
    <s v="81.0,"/>
  </r>
  <r>
    <x v="2208"/>
    <s v="R"/>
    <x v="6"/>
    <x v="12"/>
    <s v="November 6, 1992 (United Kingdom)"/>
    <x v="13"/>
    <x v="26"/>
    <s v="Hal Hartley"/>
    <s v="Hal Hartley"/>
    <s v="Robert John Burke"/>
    <s v="Italy"/>
    <n v="3000000"/>
    <n v="143010"/>
    <s v="American Playhouse"/>
    <s v="105.0,"/>
  </r>
  <r>
    <x v="2209"/>
    <s v="R"/>
    <x v="6"/>
    <x v="12"/>
    <s v="September 9, 1993 (Australia)"/>
    <x v="30"/>
    <x v="155"/>
    <s v="Tamra Davis"/>
    <s v="Matthew Bright"/>
    <s v="Drew Barrymore"/>
    <s v="United States"/>
    <n v="800000"/>
    <n v="114516"/>
    <s v="Zeta Entertainment"/>
    <s v="97.0,"/>
  </r>
  <r>
    <x v="2210"/>
    <s v="PG-13"/>
    <x v="3"/>
    <x v="12"/>
    <s v="May 1, 1992 (United States)"/>
    <x v="46"/>
    <x v="139"/>
    <s v="Ted Kotcheff"/>
    <s v="Robert Klane"/>
    <s v="Tom Selleck"/>
    <s v="United States"/>
    <n v="15000000"/>
    <n v="6132924"/>
    <s v="Penta Pictures"/>
    <s v="107.0,"/>
  </r>
  <r>
    <x v="2211"/>
    <s v="Not Rated"/>
    <x v="3"/>
    <x v="12"/>
    <s v="April 2, 1993 (United States)"/>
    <x v="24"/>
    <x v="45"/>
    <s v="Jean-Claude Lauzon"/>
    <s v="Jean-Claude Lauzon"/>
    <s v="Maxime Collin"/>
    <s v="Canada"/>
    <n v="0"/>
    <n v="611703"/>
    <s v="Alliance Films Corporation"/>
    <s v="107.0,"/>
  </r>
  <r>
    <x v="2212"/>
    <s v="R"/>
    <x v="3"/>
    <x v="12"/>
    <s v="October 23, 1992 (United States)"/>
    <x v="1"/>
    <x v="196"/>
    <s v="Irwin Winkler"/>
    <s v="Gerald Kersh"/>
    <s v="Robert De Niro"/>
    <s v="United States"/>
    <n v="20000000"/>
    <n v="6202756"/>
    <s v="Penta Films"/>
    <s v="105.0,"/>
  </r>
  <r>
    <x v="2213"/>
    <s v="R"/>
    <x v="0"/>
    <x v="12"/>
    <s v="August 7, 1992 (United States)"/>
    <x v="41"/>
    <x v="40"/>
    <s v="Christopher Crowe"/>
    <s v="Christopher Crowe"/>
    <s v="Annabella Sciorra"/>
    <s v="United States"/>
    <n v="18000000"/>
    <n v="11124511"/>
    <s v="Paramount Pictures"/>
    <s v="103.0,"/>
  </r>
  <r>
    <x v="2214"/>
    <s v="R"/>
    <x v="0"/>
    <x v="12"/>
    <s v="October 23, 1992 (United States)"/>
    <x v="21"/>
    <x v="123"/>
    <s v="Anthony Drazan"/>
    <s v="Anthony Drazan"/>
    <s v="Michael Rapaport"/>
    <s v="United States"/>
    <n v="0"/>
    <n v="1557771"/>
    <s v="Ixtlan"/>
    <s v="100.0,"/>
  </r>
  <r>
    <x v="2215"/>
    <s v="Not Rated"/>
    <x v="3"/>
    <x v="12"/>
    <s v="April 26, 2019 (United States)"/>
    <x v="34"/>
    <x v="63"/>
    <s v="Djibril Diop Mambéty"/>
    <s v="Friedrich Dürrenmatt"/>
    <s v="Mansour Diouf"/>
    <s v="Switzerland"/>
    <n v="0"/>
    <n v="24672"/>
    <s v="Thelma Film AG"/>
    <s v="110.0,"/>
  </r>
  <r>
    <x v="2216"/>
    <s v="Not Rated"/>
    <x v="0"/>
    <x v="12"/>
    <s v="January 29, 1992 (France)"/>
    <x v="4"/>
    <x v="109"/>
    <s v="Éric Rohmer"/>
    <s v="Éric Rohmer"/>
    <s v="Charlotte Véry"/>
    <s v="France"/>
    <n v="0"/>
    <n v="52431"/>
    <s v="Compagnie Eric Rohmer (CER)"/>
    <s v="114.0,"/>
  </r>
  <r>
    <x v="2217"/>
    <s v="PG-13"/>
    <x v="3"/>
    <x v="12"/>
    <s v="July 17, 1992 (United States)"/>
    <x v="32"/>
    <x v="156"/>
    <s v="Bob Rafelson"/>
    <s v="Carole Eastman"/>
    <s v="Jack Nicholson"/>
    <s v="United States"/>
    <n v="30000000"/>
    <n v="4096030"/>
    <s v="Penta Entertainment"/>
    <s v="100.0,"/>
  </r>
  <r>
    <x v="2218"/>
    <s v="R"/>
    <x v="6"/>
    <x v="12"/>
    <s v="August 20, 1993 (United Kingdom)"/>
    <x v="8"/>
    <x v="505"/>
    <s v="Nick Gomez"/>
    <s v="Nick Gomez"/>
    <s v="Peter Greene"/>
    <s v="United States"/>
    <n v="38000"/>
    <m/>
    <s v="Island World"/>
    <s v="100.0,"/>
  </r>
  <r>
    <x v="2219"/>
    <s v="PG"/>
    <x v="3"/>
    <x v="12"/>
    <s v="April 17, 1992 (United States)"/>
    <x v="12"/>
    <x v="26"/>
    <s v="Dennis Dugan"/>
    <s v="Pat Proft"/>
    <s v="John Turturro"/>
    <s v="United States"/>
    <n v="0"/>
    <n v="918239"/>
    <s v="Paramount Pictures"/>
    <s v="80.0,"/>
  </r>
  <r>
    <x v="2220"/>
    <s v="PG"/>
    <x v="3"/>
    <x v="12"/>
    <s v="September 4, 1992 (United States)"/>
    <x v="11"/>
    <x v="113"/>
    <s v="Francis Veber"/>
    <s v="Daniel Goldin"/>
    <s v="Matthew Broderick"/>
    <s v="United States"/>
    <n v="0"/>
    <n v="1659542"/>
    <s v="Interscope Communications"/>
    <s v="93.0,"/>
  </r>
  <r>
    <x v="2221"/>
    <s v="R"/>
    <x v="2"/>
    <x v="12"/>
    <s v="August 15, 1997 (United States)"/>
    <x v="5"/>
    <x v="90"/>
    <s v="Shin'ya Tsukamoto"/>
    <s v="Shin'ya Tsukamoto"/>
    <s v="Tomorô Taguchi"/>
    <s v="Japan"/>
    <n v="0"/>
    <m/>
    <s v="F2"/>
    <s v="83.0,"/>
  </r>
  <r>
    <x v="2222"/>
    <s v="R"/>
    <x v="6"/>
    <x v="12"/>
    <s v="November 11, 1992 (United States)"/>
    <x v="33"/>
    <x v="56"/>
    <s v="Andy Wolk"/>
    <s v="Jim Piddock"/>
    <s v="Jim Belushi"/>
    <s v="United States"/>
    <n v="0"/>
    <n v="3206714"/>
    <s v="The Samuel Goldwyn Company"/>
    <s v="105.0,"/>
  </r>
  <r>
    <x v="2223"/>
    <s v="R"/>
    <x v="0"/>
    <x v="12"/>
    <s v="September 30, 1992 (France)"/>
    <x v="1"/>
    <x v="59"/>
    <s v="Mark Frost"/>
    <s v="Frank Galbally"/>
    <s v="James Spader"/>
    <s v="United States"/>
    <n v="0"/>
    <n v="422503"/>
    <s v="Davis Entertainment"/>
    <s v="113.0,"/>
  </r>
  <r>
    <x v="2224"/>
    <s v="PG-13"/>
    <x v="2"/>
    <x v="12"/>
    <s v="December 3, 1993 (United States)"/>
    <x v="33"/>
    <x v="165"/>
    <s v="Arthur Allan Seidelman"/>
    <s v="Mike Snyder"/>
    <s v="Michael Dudikoff"/>
    <s v="United States"/>
    <n v="0"/>
    <m/>
    <s v="Cannon Pictures"/>
    <s v="99.0,"/>
  </r>
  <r>
    <x v="2225"/>
    <s v="R"/>
    <x v="1"/>
    <x v="12"/>
    <s v="May 14, 1993 (United States)"/>
    <x v="12"/>
    <x v="42"/>
    <s v="Vincent Ward"/>
    <s v="Louis Nowra"/>
    <s v="Jason Scott Lee"/>
    <s v="Australia"/>
    <n v="0"/>
    <n v="2806881"/>
    <s v="Australian Film Finance Corporation (AFFC)"/>
    <s v="109.0,"/>
  </r>
  <r>
    <x v="2226"/>
    <s v="PG-13"/>
    <x v="16"/>
    <x v="12"/>
    <s v="October 29, 1993 (United States)"/>
    <x v="18"/>
    <x v="68"/>
    <s v="Graeme Clifford"/>
    <s v="Robert Dillon"/>
    <s v="Andie MacDowell"/>
    <s v="United States"/>
    <n v="24000000"/>
    <n v="608866"/>
    <s v="Majestic Films International"/>
    <s v="90.0,"/>
  </r>
  <r>
    <x v="2227"/>
    <s v="R"/>
    <x v="0"/>
    <x v="12"/>
    <s v="May 13, 1992 (United States)"/>
    <x v="8"/>
    <x v="47"/>
    <s v="Neal Jimenez"/>
    <s v="Neal Jimenez"/>
    <s v="Eric Stoltz"/>
    <s v="United States"/>
    <n v="2700000"/>
    <n v="1723319"/>
    <s v="No Frills Film Production"/>
    <s v="106.0,"/>
  </r>
  <r>
    <x v="2228"/>
    <s v="PG-13"/>
    <x v="2"/>
    <x v="12"/>
    <s v="April 24, 1992 (United States)"/>
    <x v="1"/>
    <x v="56"/>
    <s v="Peter Yates"/>
    <s v="William Goldman"/>
    <s v="Penelope Ann Miller"/>
    <s v="United States"/>
    <n v="0"/>
    <n v="2791515"/>
    <s v="Castle Rock Entertainment"/>
    <s v="91.0,"/>
  </r>
  <r>
    <x v="2229"/>
    <s v="PG-13"/>
    <x v="0"/>
    <x v="12"/>
    <s v="February 21, 1992 (United States)"/>
    <x v="10"/>
    <x v="59"/>
    <s v="Nora Ephron"/>
    <s v="Meg Wolitzer"/>
    <s v="Julie Kavner"/>
    <s v="United States"/>
    <n v="0"/>
    <n v="2922094"/>
    <s v="Twentieth Century Fox"/>
    <s v="105.0,"/>
  </r>
  <r>
    <x v="2230"/>
    <s v="R"/>
    <x v="3"/>
    <x v="12"/>
    <s v="July 24, 1992 (United States)"/>
    <x v="20"/>
    <x v="68"/>
    <s v="Barry Primus"/>
    <s v="Barry Primus"/>
    <s v="Robert Wuhl"/>
    <s v="United States"/>
    <n v="0"/>
    <n v="1102469"/>
    <s v="Meir Teper"/>
    <s v="110.0,"/>
  </r>
  <r>
    <x v="2231"/>
    <s v="PG-13"/>
    <x v="3"/>
    <x v="12"/>
    <s v="April 24, 1992 (United States)"/>
    <x v="1"/>
    <x v="123"/>
    <s v="Charlie Peters"/>
    <s v="Charlie Peters"/>
    <s v="Bob Hoskins"/>
    <s v="United States"/>
    <n v="0"/>
    <n v="4030793"/>
    <s v="Hollywood Pictures"/>
    <s v="96.0,"/>
  </r>
  <r>
    <x v="2232"/>
    <s v="PG-13"/>
    <x v="3"/>
    <x v="12"/>
    <s v="March 6, 1992 (United States)"/>
    <x v="30"/>
    <x v="139"/>
    <s v="Mark Herman"/>
    <s v="Mark Herman"/>
    <s v="Bronson Pinchot"/>
    <s v="United Kingdom"/>
    <n v="0"/>
    <n v="3104545"/>
    <s v="Bellboy Films Limited"/>
    <s v="78.0,"/>
  </r>
  <r>
    <x v="2233"/>
    <s v="R"/>
    <x v="3"/>
    <x v="12"/>
    <s v="April 29, 1992 (United States)"/>
    <x v="14"/>
    <x v="61"/>
    <s v="Edward Zwick"/>
    <s v="Ed Solomon"/>
    <s v="Christine Lahti"/>
    <s v="United States"/>
    <n v="0"/>
    <n v="1514114"/>
    <s v="Mirage Entertainment"/>
    <s v="110.0,"/>
  </r>
  <r>
    <x v="2234"/>
    <s v="R"/>
    <x v="3"/>
    <x v="12"/>
    <s v="August 6, 1993 (United States)"/>
    <x v="5"/>
    <x v="43"/>
    <s v="Colin Nutley"/>
    <s v="Colin Nutley"/>
    <s v="Helena Bergström"/>
    <s v="Sweden"/>
    <n v="0"/>
    <n v="9481984"/>
    <s v="Memfis Film"/>
    <s v="127.0,"/>
  </r>
  <r>
    <x v="2235"/>
    <s v="PG"/>
    <x v="5"/>
    <x v="12"/>
    <s v="May 28, 1993 (United States)"/>
    <x v="34"/>
    <x v="156"/>
    <s v="Terence Davies"/>
    <s v="Terence Davies"/>
    <s v="Leigh McCormack"/>
    <s v="United Kingdom"/>
    <n v="0"/>
    <n v="22765"/>
    <s v="British Film Institute (BFI)"/>
    <s v="85.0,"/>
  </r>
  <r>
    <x v="2236"/>
    <s v="R"/>
    <x v="2"/>
    <x v="12"/>
    <s v="February 11, 1993 (Hong Kong)"/>
    <x v="8"/>
    <x v="252"/>
    <s v="Hark Tsui"/>
    <s v="Tin-suen Chan"/>
    <s v="Jet Li"/>
    <s v="Hong Kong"/>
    <n v="0"/>
    <m/>
    <s v="Golden Harvest Company"/>
    <s v="109.0,"/>
  </r>
  <r>
    <x v="2237"/>
    <s v="PG-13"/>
    <x v="1"/>
    <x v="12"/>
    <s v="March 5, 1993 (United States)"/>
    <x v="46"/>
    <x v="506"/>
    <s v="Jacques Dorfmann"/>
    <s v="Jacques Dorfmann"/>
    <s v="Lou Diamond Phillips"/>
    <s v="France"/>
    <n v="0"/>
    <n v="1434174"/>
    <s v="Vision International"/>
    <s v="112.0,"/>
  </r>
  <r>
    <x v="2238"/>
    <s v="PG-13"/>
    <x v="3"/>
    <x v="12"/>
    <s v="August 21, 1992 (United States)"/>
    <x v="27"/>
    <x v="113"/>
    <s v="Allan Moyle"/>
    <s v="Grace Cary Bickley"/>
    <s v="Penelope Ann Miller"/>
    <s v="United States"/>
    <n v="13000000"/>
    <n v="3721911"/>
    <s v="In The Bag Productions"/>
    <s v="89.0,"/>
  </r>
  <r>
    <x v="2239"/>
    <s v="R"/>
    <x v="2"/>
    <x v="13"/>
    <s v="December 25, 1993 (United States)"/>
    <x v="40"/>
    <x v="230"/>
    <s v="George P. Cosmatos"/>
    <s v="Kevin Jarre"/>
    <s v="Kurt Russell"/>
    <s v="United States"/>
    <n v="25000000"/>
    <n v="56505065"/>
    <s v="Hollywood Pictures"/>
    <s v="130.0,"/>
  </r>
  <r>
    <x v="2240"/>
    <s v="PG"/>
    <x v="3"/>
    <x v="13"/>
    <s v="April 7, 1993 (United States)"/>
    <x v="40"/>
    <x v="342"/>
    <s v="David Mickey Evans"/>
    <s v="David Mickey Evans"/>
    <s v="Tom Guiry"/>
    <s v="United States"/>
    <n v="0"/>
    <n v="34348443"/>
    <s v="Twentieth Century Fox"/>
    <s v="101.0,"/>
  </r>
  <r>
    <x v="2241"/>
    <s v="PG-13"/>
    <x v="2"/>
    <x v="13"/>
    <s v="June 11, 1993 (United States)"/>
    <x v="31"/>
    <x v="507"/>
    <s v="Steven Spielberg"/>
    <s v="Michael Crichton"/>
    <s v="Sam Neill"/>
    <s v="United States"/>
    <n v="63000000"/>
    <n v="1033928303"/>
    <s v="Universal Pictures"/>
    <s v="127.0,"/>
  </r>
  <r>
    <x v="2242"/>
    <s v="R"/>
    <x v="3"/>
    <x v="13"/>
    <s v="September 24, 1993 (United States)"/>
    <x v="37"/>
    <x v="238"/>
    <s v="Richard Linklater"/>
    <s v="Richard Linklater"/>
    <s v="Jason London"/>
    <s v="United States"/>
    <n v="6900000"/>
    <n v="7993039"/>
    <s v="Gramercy Pictures (I)"/>
    <s v="102.0,"/>
  </r>
  <r>
    <x v="2243"/>
    <s v="R"/>
    <x v="5"/>
    <x v="13"/>
    <s v="February 4, 1994 (United States)"/>
    <x v="61"/>
    <x v="2"/>
    <s v="Steven Spielberg"/>
    <s v="Thomas Keneally"/>
    <s v="Liam Neeson"/>
    <s v="United States"/>
    <n v="22000000"/>
    <n v="322161245"/>
    <s v="Universal Pictures"/>
    <s v="195.0,"/>
  </r>
  <r>
    <x v="2244"/>
    <s v="R"/>
    <x v="6"/>
    <x v="13"/>
    <s v="September 10, 1993 (United States)"/>
    <x v="6"/>
    <x v="236"/>
    <s v="Tony Scott"/>
    <s v="Quentin Tarantino"/>
    <s v="Christian Slater"/>
    <s v="United States"/>
    <n v="13000000"/>
    <n v="13088850"/>
    <s v="Morgan Creek Entertainment"/>
    <s v="119.0,"/>
  </r>
  <r>
    <x v="2245"/>
    <s v="Not Rated"/>
    <x v="3"/>
    <x v="13"/>
    <s v="February 4, 1994 (United States)"/>
    <x v="40"/>
    <x v="248"/>
    <s v="Mike Leigh"/>
    <s v="Mike Leigh"/>
    <s v="David Thewlis"/>
    <s v="United Kingdom"/>
    <n v="0"/>
    <n v="1769305"/>
    <s v="Thin Man Films"/>
    <s v="132.0,"/>
  </r>
  <r>
    <x v="2246"/>
    <s v="PG-13"/>
    <x v="1"/>
    <x v="13"/>
    <s v="July 28, 1993 (United States)"/>
    <x v="17"/>
    <x v="386"/>
    <s v="Mel Brooks"/>
    <s v="J.D. Shapiro"/>
    <s v="Cary Elwes"/>
    <s v="France"/>
    <n v="20000000"/>
    <n v="35739755"/>
    <s v="Brooksfilms"/>
    <s v="104.0,"/>
  </r>
  <r>
    <x v="2247"/>
    <s v="R"/>
    <x v="6"/>
    <x v="13"/>
    <s v="October 1, 1993 (United States)"/>
    <x v="40"/>
    <x v="230"/>
    <s v="Robert De Niro"/>
    <s v="Chazz Palminteri"/>
    <s v="Robert De Niro"/>
    <s v="United States"/>
    <n v="22000000"/>
    <n v="17287898"/>
    <s v="Price Entertainment"/>
    <s v="121.0,"/>
  </r>
  <r>
    <x v="2248"/>
    <s v="PG-13"/>
    <x v="0"/>
    <x v="13"/>
    <s v="March 4, 1994 (United States)"/>
    <x v="3"/>
    <x v="3"/>
    <s v="Lasse Hallström"/>
    <s v="Peter Hedges"/>
    <s v="Johnny Depp"/>
    <s v="United States"/>
    <n v="11000000"/>
    <n v="10032765"/>
    <s v="Paramount Pictures"/>
    <s v="118.0,"/>
  </r>
  <r>
    <x v="2249"/>
    <s v="PG"/>
    <x v="3"/>
    <x v="13"/>
    <s v="July 16, 1993 (United States)"/>
    <x v="15"/>
    <x v="501"/>
    <s v="Kenny Ortega"/>
    <s v="David Kirschner"/>
    <s v="Bette Midler"/>
    <s v="United States"/>
    <n v="28000000"/>
    <n v="44947705"/>
    <s v="Walt Disney Pictures"/>
    <s v="96.0,"/>
  </r>
  <r>
    <x v="2250"/>
    <s v="R"/>
    <x v="6"/>
    <x v="13"/>
    <s v="November 12, 1993 (United States)"/>
    <x v="6"/>
    <x v="508"/>
    <s v="Brian De Palma"/>
    <s v="Edwin Torres"/>
    <s v="Al Pacino"/>
    <s v="United States"/>
    <n v="30000000"/>
    <n v="63848322"/>
    <s v="Universal Pictures"/>
    <s v="144.0,"/>
  </r>
  <r>
    <x v="2251"/>
    <s v="PG-13"/>
    <x v="3"/>
    <x v="13"/>
    <s v="November 24, 1993 (United States)"/>
    <x v="9"/>
    <x v="286"/>
    <s v="Chris Columbus"/>
    <s v="Anne Fine"/>
    <s v="Robin Williams"/>
    <s v="United States"/>
    <n v="25000000"/>
    <n v="441286195"/>
    <s v="Twentieth Century Fox"/>
    <s v="125.0,"/>
  </r>
  <r>
    <x v="2252"/>
    <s v="PG-13"/>
    <x v="2"/>
    <x v="13"/>
    <s v="August 6, 1993 (United States)"/>
    <x v="40"/>
    <x v="509"/>
    <s v="Andrew Davis"/>
    <s v="Jeb Stuart"/>
    <s v="Harrison Ford"/>
    <s v="United States"/>
    <n v="44000000"/>
    <n v="368875760"/>
    <s v="Warner Bros."/>
    <s v="130.0,"/>
  </r>
  <r>
    <x v="2253"/>
    <s v="R"/>
    <x v="2"/>
    <x v="13"/>
    <s v="October 8, 1993 (United States)"/>
    <x v="17"/>
    <x v="510"/>
    <s v="Marco Brambilla"/>
    <s v="Peter M. Lenkov"/>
    <s v="Sylvester Stallone"/>
    <s v="United States"/>
    <n v="57000000"/>
    <n v="58055768"/>
    <s v="Warner Bros."/>
    <s v="115.0,"/>
  </r>
  <r>
    <x v="2254"/>
    <s v="PG"/>
    <x v="3"/>
    <x v="13"/>
    <s v="June 25, 1993 (United States)"/>
    <x v="41"/>
    <x v="343"/>
    <s v="Nick Castle"/>
    <s v="Hank Ketcham"/>
    <s v="Walter Matthau"/>
    <s v="United States"/>
    <n v="0"/>
    <n v="117270765"/>
    <s v="Warner Bros."/>
    <s v="94.0,"/>
  </r>
  <r>
    <x v="2255"/>
    <s v="R"/>
    <x v="2"/>
    <x v="13"/>
    <s v="February 26, 1993 (United States)"/>
    <x v="37"/>
    <x v="511"/>
    <s v="Joel Schumacher"/>
    <s v="Ebbe Roe Smith"/>
    <s v="Michael Douglas"/>
    <s v="United States"/>
    <n v="25000000"/>
    <n v="40903593"/>
    <s v="Alcor Films"/>
    <s v="113.0,"/>
  </r>
  <r>
    <x v="2256"/>
    <s v="PG-13"/>
    <x v="6"/>
    <x v="13"/>
    <s v="December 17, 1993 (United States)"/>
    <x v="14"/>
    <x v="296"/>
    <s v="Alan J. Pakula"/>
    <s v="John Grisham"/>
    <s v="Julia Roberts"/>
    <s v="United States"/>
    <n v="45000000"/>
    <n v="195268056"/>
    <s v="Warner Bros."/>
    <s v="141.0,"/>
  </r>
  <r>
    <x v="2257"/>
    <s v="R"/>
    <x v="0"/>
    <x v="13"/>
    <s v="June 30, 1993 (United States)"/>
    <x v="8"/>
    <x v="495"/>
    <s v="Sydney Pollack"/>
    <s v="John Grisham"/>
    <s v="Tom Cruise"/>
    <s v="United States"/>
    <n v="42000000"/>
    <n v="270248367"/>
    <s v="Davis Entertainment"/>
    <s v="154.0,"/>
  </r>
  <r>
    <x v="2258"/>
    <s v="PG-13"/>
    <x v="2"/>
    <x v="13"/>
    <s v="June 18, 1993 (United States)"/>
    <x v="5"/>
    <x v="131"/>
    <s v="John McTiernan"/>
    <s v="Zak Penn"/>
    <s v="Arnold Schwarzenegger"/>
    <s v="United States"/>
    <n v="85000000"/>
    <n v="137298489"/>
    <s v="Columbia Pictures"/>
    <s v="130.0,"/>
  </r>
  <r>
    <x v="2259"/>
    <s v="PG"/>
    <x v="3"/>
    <x v="13"/>
    <s v="December 10, 1993 (United States)"/>
    <x v="41"/>
    <x v="152"/>
    <s v="Bill Duke"/>
    <s v="James Orr"/>
    <s v="Whoopi Goldberg"/>
    <s v="United States"/>
    <n v="38000000"/>
    <n v="57319029"/>
    <s v="Touchstone Pictures"/>
    <s v="107.0,"/>
  </r>
  <r>
    <x v="2260"/>
    <s v="PG"/>
    <x v="3"/>
    <x v="13"/>
    <s v="February 12, 1993 (United States)"/>
    <x v="45"/>
    <x v="512"/>
    <s v="Harold Ramis"/>
    <s v="Danny Rubin"/>
    <s v="Bill Murray"/>
    <s v="United States"/>
    <n v="14600000"/>
    <n v="71074049"/>
    <s v="Columbia Pictures"/>
    <s v="101.0,"/>
  </r>
  <r>
    <x v="2261"/>
    <s v="PG-13"/>
    <x v="0"/>
    <x v="13"/>
    <s v="January 14, 1994 (United States)"/>
    <x v="3"/>
    <x v="513"/>
    <s v="Jonathan Demme"/>
    <s v="Ron Nyswaner"/>
    <s v="Tom Hanks"/>
    <s v="United States"/>
    <n v="26000000"/>
    <n v="206678440"/>
    <s v="TriStar Pictures"/>
    <s v="125.0,"/>
  </r>
  <r>
    <x v="2262"/>
    <s v="PG"/>
    <x v="1"/>
    <x v="13"/>
    <s v="May 28, 1993 (United States)"/>
    <x v="52"/>
    <x v="152"/>
    <s v="Annabel Jankel"/>
    <s v="Parker Bennett"/>
    <s v="Bob Hoskins"/>
    <s v="United Kingdom"/>
    <n v="48000000"/>
    <n v="20915465"/>
    <s v="Allied Filmmakers"/>
    <s v="104.0,"/>
  </r>
  <r>
    <x v="2263"/>
    <s v="PG"/>
    <x v="3"/>
    <x v="13"/>
    <s v="June 25, 1993 (United States)"/>
    <x v="8"/>
    <x v="341"/>
    <s v="Nora Ephron"/>
    <s v="Jeff Arch"/>
    <s v="Tom Hanks"/>
    <s v="United States"/>
    <n v="21000000"/>
    <n v="227927165"/>
    <s v="TriStar Pictures"/>
    <s v="105.0,"/>
  </r>
  <r>
    <x v="2264"/>
    <s v="R"/>
    <x v="2"/>
    <x v="13"/>
    <s v="May 28, 1993 (United States)"/>
    <x v="5"/>
    <x v="514"/>
    <s v="Renny Harlin"/>
    <s v="John Long"/>
    <s v="Sylvester Stallone"/>
    <s v="United States"/>
    <n v="70000000"/>
    <n v="255000211"/>
    <s v="Carolco Pictures"/>
    <s v="113.0,"/>
  </r>
  <r>
    <x v="2265"/>
    <s v="R"/>
    <x v="0"/>
    <x v="13"/>
    <s v="February 11, 1994 (United States)"/>
    <x v="37"/>
    <x v="296"/>
    <s v="Jane Campion"/>
    <s v="Jane Campion"/>
    <s v="Holly Hunter"/>
    <s v="New Zealand"/>
    <n v="7000000"/>
    <n v="40185556"/>
    <s v="CiBy 2000"/>
    <s v="121.0,"/>
  </r>
  <r>
    <x v="2266"/>
    <s v="PG"/>
    <x v="10"/>
    <x v="13"/>
    <s v="October 29, 1993 (United States)"/>
    <x v="45"/>
    <x v="334"/>
    <s v="Henry Selick"/>
    <s v="Tim Burton"/>
    <s v="Danny Elfman"/>
    <s v="United States"/>
    <n v="18000000"/>
    <n v="91491247"/>
    <s v="Touchstone Pictures"/>
    <s v="76.0,"/>
  </r>
  <r>
    <x v="2267"/>
    <s v="PG"/>
    <x v="3"/>
    <x v="13"/>
    <s v="July 7, 1993 (United States)"/>
    <x v="10"/>
    <x v="19"/>
    <s v="Daniel Stern"/>
    <s v="Sam Harper"/>
    <s v="Thomas Ian Nicholas"/>
    <s v="United States"/>
    <n v="10000000"/>
    <n v="56500758"/>
    <s v="Twentieth Century Fox"/>
    <s v="103.0,"/>
  </r>
  <r>
    <x v="2268"/>
    <s v="R"/>
    <x v="6"/>
    <x v="13"/>
    <s v="April 30, 1993 (United States)"/>
    <x v="45"/>
    <x v="17"/>
    <s v="Taylor Hackford"/>
    <s v="Ross Thomas"/>
    <s v="Damian Chapa"/>
    <s v="United States"/>
    <n v="35000000"/>
    <n v="4496583"/>
    <s v="Hollywood Pictures"/>
    <s v="180.0,"/>
  </r>
  <r>
    <x v="2269"/>
    <s v="R"/>
    <x v="5"/>
    <x v="13"/>
    <s v="February 25, 1994 (United States)"/>
    <x v="31"/>
    <x v="510"/>
    <s v="Jim Sheridan"/>
    <s v="Gerry Conlon"/>
    <s v="Daniel Day-Lewis"/>
    <s v="Ireland"/>
    <n v="13000000"/>
    <n v="65796862"/>
    <s v="Hell's Kitchen Films"/>
    <s v="133.0,"/>
  </r>
  <r>
    <x v="2270"/>
    <s v="R"/>
    <x v="5"/>
    <x v="13"/>
    <s v="January 15, 1993 (United States)"/>
    <x v="12"/>
    <x v="239"/>
    <s v="Frank Marshall"/>
    <s v="Piers Paul Read"/>
    <s v="Ethan Hawke"/>
    <s v="United States"/>
    <n v="32000000"/>
    <n v="36733909"/>
    <s v="Film Andes S.A."/>
    <s v="120.0,"/>
  </r>
  <r>
    <x v="2271"/>
    <s v="PG-13"/>
    <x v="3"/>
    <x v="13"/>
    <s v="November 19, 1993 (United States)"/>
    <x v="8"/>
    <x v="515"/>
    <s v="Barry Sonnenfeld"/>
    <s v="Charles Addams"/>
    <s v="Anjelica Huston"/>
    <s v="United States"/>
    <n v="47000000"/>
    <n v="48919043"/>
    <s v="Paramount Pictures"/>
    <s v="94.0,"/>
  </r>
  <r>
    <x v="2272"/>
    <s v="R"/>
    <x v="0"/>
    <x v="13"/>
    <s v="April 7, 1993 (United States)"/>
    <x v="22"/>
    <x v="18"/>
    <s v="Adrian Lyne"/>
    <s v="Jack Engelhard"/>
    <s v="Robert Redford"/>
    <s v="United States"/>
    <n v="38000000"/>
    <n v="266614059"/>
    <s v="Paramount Pictures"/>
    <s v="117.0,"/>
  </r>
  <r>
    <x v="2273"/>
    <s v="R"/>
    <x v="2"/>
    <x v="13"/>
    <s v="July 9, 1993 (United States)"/>
    <x v="13"/>
    <x v="242"/>
    <s v="Wolfgang Petersen"/>
    <s v="Jeff Maguire"/>
    <s v="Clint Eastwood"/>
    <s v="United States"/>
    <n v="40000000"/>
    <n v="176997168"/>
    <s v="Columbia Pictures"/>
    <s v="128.0,"/>
  </r>
  <r>
    <x v="2274"/>
    <s v="PG"/>
    <x v="0"/>
    <x v="13"/>
    <s v="October 1, 1993 (United States)"/>
    <x v="13"/>
    <x v="96"/>
    <s v="Martin Scorsese"/>
    <s v="Edith Wharton"/>
    <s v="Daniel Day-Lewis"/>
    <s v="United States"/>
    <n v="34000000"/>
    <n v="32255440"/>
    <s v="Columbia Pictures"/>
    <s v="139.0,"/>
  </r>
  <r>
    <x v="2275"/>
    <s v="R"/>
    <x v="6"/>
    <x v="13"/>
    <s v="May 26, 1993 (United States)"/>
    <x v="24"/>
    <x v="11"/>
    <s v="Albert Hughes"/>
    <s v="Allen Hughes"/>
    <s v="Tyrin Turner"/>
    <s v="United States"/>
    <n v="3500000"/>
    <n v="27912072"/>
    <s v="New Line Cinema"/>
    <s v="97.0,"/>
  </r>
  <r>
    <x v="2276"/>
    <s v="PG"/>
    <x v="0"/>
    <x v="13"/>
    <s v="October 8, 1993 (United States)"/>
    <x v="37"/>
    <x v="15"/>
    <s v="Ron Maxwell"/>
    <s v="Michael Shaara"/>
    <s v="Tom Berenger"/>
    <s v="United States"/>
    <n v="25000000"/>
    <n v="10769960"/>
    <s v="TriStar Television"/>
    <s v="271.0,"/>
  </r>
  <r>
    <x v="2277"/>
    <s v="PG"/>
    <x v="2"/>
    <x v="13"/>
    <s v="November 12, 1993 (United States)"/>
    <x v="5"/>
    <x v="134"/>
    <s v="Stephen Herek"/>
    <s v="Alexandre Dumas"/>
    <s v="Charlie Sheen"/>
    <s v="Austria"/>
    <n v="30000000"/>
    <n v="53898845"/>
    <s v="Walt Disney Pictures"/>
    <s v="105.0,"/>
  </r>
  <r>
    <x v="2278"/>
    <s v="G"/>
    <x v="1"/>
    <x v="13"/>
    <s v="February 12, 1993 (United States)"/>
    <x v="15"/>
    <x v="348"/>
    <s v="Duwayne Dunham"/>
    <s v="Sheila Burnford"/>
    <s v="Michael J. Fox"/>
    <s v="United States"/>
    <n v="0"/>
    <n v="41833324"/>
    <s v="Touchwood Pacific Partners 1"/>
    <s v="84.0,"/>
  </r>
  <r>
    <x v="2279"/>
    <s v="G"/>
    <x v="0"/>
    <x v="13"/>
    <s v="August 13, 1993 (United States)"/>
    <x v="4"/>
    <x v="100"/>
    <s v="Agnieszka Holland"/>
    <s v="Frances Hodgson Burnett"/>
    <s v="Kate Maberly"/>
    <s v="United Kingdom"/>
    <n v="18000000"/>
    <n v="31181347"/>
    <s v="Warner Bros."/>
    <s v="101.0,"/>
  </r>
  <r>
    <x v="2280"/>
    <s v="PG"/>
    <x v="1"/>
    <x v="13"/>
    <s v="July 16, 1993 (United States)"/>
    <x v="22"/>
    <x v="245"/>
    <s v="Simon Wincer"/>
    <s v="Keith Walker"/>
    <s v="Jason James Richter"/>
    <s v="United States"/>
    <n v="20000000"/>
    <n v="153698625"/>
    <s v="Warner Bros. Family Entertainment"/>
    <s v="112.0,"/>
  </r>
  <r>
    <x v="2281"/>
    <s v="PG-13"/>
    <x v="2"/>
    <x v="13"/>
    <s v="November 5, 1993 (United States)"/>
    <x v="52"/>
    <x v="81"/>
    <s v="Fred Dekker"/>
    <s v="Edward Neumeier"/>
    <s v="Robert John Burke"/>
    <s v="United States"/>
    <n v="22000000"/>
    <n v="10696210"/>
    <s v="Orion Pictures"/>
    <s v="104.0,"/>
  </r>
  <r>
    <x v="2282"/>
    <s v="PG"/>
    <x v="0"/>
    <x v="13"/>
    <s v="November 19, 1993 (United States)"/>
    <x v="40"/>
    <x v="345"/>
    <s v="James Ivory"/>
    <s v="Kazuo Ishiguro"/>
    <s v="Anthony Hopkins"/>
    <s v="United States"/>
    <n v="15000000"/>
    <n v="23237911"/>
    <s v="Columbia Pictures"/>
    <s v="134.0,"/>
  </r>
  <r>
    <x v="2283"/>
    <s v="R"/>
    <x v="2"/>
    <x v="13"/>
    <s v="August 20, 1993 (United States)"/>
    <x v="19"/>
    <x v="247"/>
    <s v="John Woo"/>
    <s v="Chuck Pfarrer"/>
    <s v="Jean-Claude Van Damme"/>
    <s v="United States"/>
    <n v="18000000"/>
    <n v="74189677"/>
    <s v="Universal Pictures"/>
    <s v="97.0,"/>
  </r>
  <r>
    <x v="2284"/>
    <s v="PG-13"/>
    <x v="5"/>
    <x v="13"/>
    <s v="March 12, 1993 (United States)"/>
    <x v="16"/>
    <x v="301"/>
    <s v="Robert Lieberman"/>
    <s v="Travis Walton"/>
    <s v="D.B. Sweeney"/>
    <s v="United States"/>
    <n v="15000000"/>
    <n v="19885552"/>
    <s v="Paramount Pictures"/>
    <s v="109.0,"/>
  </r>
  <r>
    <x v="2285"/>
    <s v="PG"/>
    <x v="1"/>
    <x v="13"/>
    <s v="October 1, 1993 (United States)"/>
    <x v="9"/>
    <x v="242"/>
    <s v="Jon Turteltaub"/>
    <s v="Lynn Siefert"/>
    <s v="John Candy"/>
    <s v="United States"/>
    <n v="14000000"/>
    <n v="154856263"/>
    <s v="Walt Disney Pictures"/>
    <s v="98.0,"/>
  </r>
  <r>
    <x v="2286"/>
    <s v="PG-13"/>
    <x v="3"/>
    <x v="13"/>
    <s v="May 7, 1993 (United States)"/>
    <x v="8"/>
    <x v="152"/>
    <s v="Ivan Reitman"/>
    <s v="Gary Ross"/>
    <s v="Kevin Kline"/>
    <s v="United States"/>
    <n v="28000000"/>
    <n v="63270710"/>
    <s v="Warner Bros."/>
    <s v="110.0,"/>
  </r>
  <r>
    <x v="2287"/>
    <s v="R"/>
    <x v="6"/>
    <x v="13"/>
    <s v="September 3, 1993 (United States)"/>
    <x v="17"/>
    <x v="134"/>
    <s v="Dominic Sena"/>
    <s v="Stephen Levy"/>
    <s v="Brad Pitt"/>
    <s v="United States"/>
    <n v="9000000"/>
    <n v="2395231"/>
    <s v="PolyGram Filmed Entertainment"/>
    <s v="117.0,"/>
  </r>
  <r>
    <x v="2288"/>
    <s v="PG"/>
    <x v="3"/>
    <x v="13"/>
    <s v="April 16, 1993 (United States)"/>
    <x v="13"/>
    <x v="96"/>
    <s v="Jeremiah S. Chechik"/>
    <s v="Barry Berman"/>
    <s v="Johnny Depp"/>
    <s v="United States"/>
    <n v="0"/>
    <n v="23261580"/>
    <s v="Metro-Goldwyn-Mayer (MGM)"/>
    <s v="98.0,"/>
  </r>
  <r>
    <x v="2289"/>
    <s v="R"/>
    <x v="0"/>
    <x v="13"/>
    <s v="May 21, 1993 (United States)"/>
    <x v="18"/>
    <x v="12"/>
    <s v="Phillip Noyce"/>
    <s v="Ira Levin"/>
    <s v="Sharon Stone"/>
    <s v="United States"/>
    <n v="40000000"/>
    <n v="116300000"/>
    <s v="Paramount Pictures"/>
    <s v="107.0,"/>
  </r>
  <r>
    <x v="2290"/>
    <s v="PG"/>
    <x v="5"/>
    <x v="13"/>
    <s v="October 22, 1993 (United States)"/>
    <x v="24"/>
    <x v="83"/>
    <s v="David Anspaugh"/>
    <s v="Angelo Pizzo"/>
    <s v="Sean Astin"/>
    <s v="United States"/>
    <n v="0"/>
    <n v="22881563"/>
    <s v="TriStar Pictures"/>
    <s v="114.0,"/>
  </r>
  <r>
    <x v="2291"/>
    <s v="PG"/>
    <x v="3"/>
    <x v="13"/>
    <s v="July 23, 1993 (United States)"/>
    <x v="11"/>
    <x v="134"/>
    <s v="Steve Barron"/>
    <s v="Tom Davis"/>
    <s v="Dan Aykroyd"/>
    <s v="United States"/>
    <n v="33000000"/>
    <n v="21274717"/>
    <s v="Paramount Pictures"/>
    <s v="88.0,"/>
  </r>
  <r>
    <x v="2292"/>
    <s v="PG-13"/>
    <x v="3"/>
    <x v="13"/>
    <s v="July 30, 1993 (United States)"/>
    <x v="16"/>
    <x v="248"/>
    <s v="Thomas Schlamme"/>
    <s v="Robbie Fox"/>
    <s v="Mike Myers"/>
    <s v="United States"/>
    <n v="20000000"/>
    <n v="11585483"/>
    <s v="TriStar Pictures"/>
    <s v="93.0,"/>
  </r>
  <r>
    <x v="2293"/>
    <s v="PG-13"/>
    <x v="2"/>
    <x v="13"/>
    <s v="May 21, 1993 (United States)"/>
    <x v="14"/>
    <x v="190"/>
    <s v="Jim Abrahams"/>
    <s v="Jim Abrahams"/>
    <s v="Charlie Sheen"/>
    <s v="United States"/>
    <n v="25000000"/>
    <n v="133752825"/>
    <s v="Twentieth Century Fox"/>
    <s v="86.0,"/>
  </r>
  <r>
    <x v="2294"/>
    <s v="PG-13"/>
    <x v="3"/>
    <x v="13"/>
    <s v="July 2, 1993 (United States)"/>
    <x v="4"/>
    <x v="247"/>
    <s v="Kenneth Branagh"/>
    <s v="William Shakespeare"/>
    <s v="Kenneth Branagh"/>
    <s v="United Kingdom"/>
    <n v="11000000"/>
    <n v="22549338"/>
    <s v="Renaissance Films"/>
    <s v="111.0,"/>
  </r>
  <r>
    <x v="2295"/>
    <s v="R"/>
    <x v="0"/>
    <x v="13"/>
    <s v="April 2, 1993 (United States)"/>
    <x v="1"/>
    <x v="27"/>
    <s v="Alan Shapiro"/>
    <s v="Alan Shapiro"/>
    <s v="Cary Elwes"/>
    <s v="United States"/>
    <n v="6000000"/>
    <n v="13609396"/>
    <s v="Morgan Creek Entertainment"/>
    <s v="89.0,"/>
  </r>
  <r>
    <x v="2296"/>
    <s v="PG-13"/>
    <x v="2"/>
    <x v="13"/>
    <s v="February 5, 1993 (United States)"/>
    <x v="19"/>
    <x v="147"/>
    <s v="Gene Quintano"/>
    <s v="Don Holley"/>
    <s v="Emilio Estevez"/>
    <s v="United States"/>
    <n v="13000000"/>
    <n v="27979399"/>
    <s v="New Line Cinema"/>
    <s v="84.0,"/>
  </r>
  <r>
    <x v="2297"/>
    <s v="R"/>
    <x v="5"/>
    <x v="13"/>
    <s v="April 23, 1993 (United States)"/>
    <x v="4"/>
    <x v="13"/>
    <s v="Michael Caton-Jones"/>
    <s v="Tobias Wolff"/>
    <s v="Robert De Niro"/>
    <s v="United States"/>
    <n v="0"/>
    <n v="4104962"/>
    <s v="Knickerbocker Films"/>
    <s v="115.0,"/>
  </r>
  <r>
    <x v="2298"/>
    <s v="R"/>
    <x v="0"/>
    <x v="13"/>
    <s v="September 8, 1993 (France)"/>
    <x v="6"/>
    <x v="187"/>
    <s v="Krzysztof Kieslowski"/>
    <s v="Krzysztof Kieslowski"/>
    <s v="Juliette Binoche"/>
    <s v="France"/>
    <n v="0"/>
    <n v="1341154"/>
    <s v="MK2 Productions"/>
    <s v="94.0,"/>
  </r>
  <r>
    <x v="2299"/>
    <s v="PG-13"/>
    <x v="3"/>
    <x v="13"/>
    <s v="December 25, 1993 (United States)"/>
    <x v="9"/>
    <x v="147"/>
    <s v="Donald Petrie"/>
    <s v="Mark Steven Johnson"/>
    <s v="Jack Lemmon"/>
    <s v="United States"/>
    <n v="0"/>
    <n v="70172621"/>
    <s v="John Davis"/>
    <s v="103.0,"/>
  </r>
  <r>
    <x v="2300"/>
    <s v="PG-13"/>
    <x v="6"/>
    <x v="13"/>
    <s v="November 24, 1993 (United States)"/>
    <x v="24"/>
    <x v="250"/>
    <s v="Clint Eastwood"/>
    <s v="John Lee Hancock"/>
    <s v="Kevin Costner"/>
    <s v="United States"/>
    <n v="30000000"/>
    <n v="135130999"/>
    <s v="Warner Bros."/>
    <s v="138.0,"/>
  </r>
  <r>
    <x v="2301"/>
    <s v="R"/>
    <x v="3"/>
    <x v="13"/>
    <s v="January 8, 1993 (United States)"/>
    <x v="25"/>
    <x v="151"/>
    <s v="Mark Jones"/>
    <s v="Mark Jones"/>
    <s v="Warwick Davis"/>
    <s v="United States"/>
    <n v="900000"/>
    <n v="8556940"/>
    <s v="Trimark Pictures"/>
    <s v="92.0,"/>
  </r>
  <r>
    <x v="2302"/>
    <s v="R"/>
    <x v="6"/>
    <x v="13"/>
    <s v="October 1, 1993 (United States)"/>
    <x v="5"/>
    <x v="33"/>
    <s v="Harold Becker"/>
    <s v="Aaron Sorkin"/>
    <s v="Alec Baldwin"/>
    <s v="Canada"/>
    <n v="20000000"/>
    <n v="46405336"/>
    <s v="Castle Rock Entertainment"/>
    <s v="107.0,"/>
  </r>
  <r>
    <x v="2303"/>
    <s v="R"/>
    <x v="5"/>
    <x v="13"/>
    <s v="June 25, 1993 (United States)"/>
    <x v="4"/>
    <x v="10"/>
    <s v="Brian Gibson"/>
    <s v="Tina Turner"/>
    <s v="Angela Bassett"/>
    <s v="United States"/>
    <n v="15000000"/>
    <n v="39100956"/>
    <s v="Touchstone Pictures"/>
    <s v="118.0,"/>
  </r>
  <r>
    <x v="2304"/>
    <s v="R"/>
    <x v="3"/>
    <x v="13"/>
    <s v="October 1, 1993 (Italy)"/>
    <x v="3"/>
    <x v="348"/>
    <s v="Robert Altman"/>
    <s v="Raymond Carver"/>
    <s v="Andie MacDowell"/>
    <s v="United States"/>
    <n v="0"/>
    <n v="6110979"/>
    <s v="Fine Line Features"/>
    <s v="188.0,"/>
  </r>
  <r>
    <x v="2305"/>
    <s v="PG-13"/>
    <x v="3"/>
    <x v="13"/>
    <s v="July 2, 1993 (United States)"/>
    <x v="1"/>
    <x v="10"/>
    <s v="Steve Rash"/>
    <s v="Patrick J. Clifton"/>
    <s v="Pauly Shore"/>
    <s v="United States"/>
    <n v="0"/>
    <n v="36448400"/>
    <s v="Hollywood Pictures"/>
    <s v="95.0,"/>
  </r>
  <r>
    <x v="2306"/>
    <s v="R"/>
    <x v="2"/>
    <x v="13"/>
    <s v="September 17, 1993 (United States)"/>
    <x v="23"/>
    <x v="135"/>
    <s v="Rowdy Herrington"/>
    <s v="Rowdy Herrington"/>
    <s v="Bruce Willis"/>
    <s v="United States"/>
    <n v="30000000"/>
    <n v="24107867"/>
    <s v="Columbia Pictures"/>
    <s v="102.0,"/>
  </r>
  <r>
    <x v="2307"/>
    <m/>
    <x v="4"/>
    <x v="13"/>
    <s v="February 25, 1994 (Brazil)"/>
    <x v="23"/>
    <x v="21"/>
    <s v="Brian Yuzna"/>
    <s v="John Penney"/>
    <s v="Kent McCord"/>
    <s v="United States"/>
    <n v="2000000"/>
    <n v="54207"/>
    <s v="Bandai Visual Company"/>
    <s v="97.0,"/>
  </r>
  <r>
    <x v="2308"/>
    <s v="PG"/>
    <x v="5"/>
    <x v="13"/>
    <s v="August 11, 1993 (United States)"/>
    <x v="34"/>
    <x v="14"/>
    <s v="Steven Zaillian"/>
    <s v="Fred Waitzkin"/>
    <s v="Joe Mantegna"/>
    <s v="United States"/>
    <n v="12000000"/>
    <n v="7266383"/>
    <s v="Mirage Enterprises"/>
    <s v="109.0,"/>
  </r>
  <r>
    <x v="2309"/>
    <m/>
    <x v="7"/>
    <x v="13"/>
    <s v="August 13, 1993 (United States)"/>
    <x v="29"/>
    <x v="17"/>
    <s v="Adam Marcus"/>
    <s v="Jay Huguely"/>
    <s v="John D. LeMay"/>
    <s v="United States"/>
    <n v="3000000"/>
    <n v="15935068"/>
    <s v="New Line Cinema"/>
    <s v="87.0,"/>
  </r>
  <r>
    <x v="2310"/>
    <s v="PG"/>
    <x v="3"/>
    <x v="13"/>
    <s v="January 29, 1993 (United States)"/>
    <x v="15"/>
    <x v="9"/>
    <s v="Joe Dante"/>
    <s v="Jerico Stone"/>
    <s v="John Goodman"/>
    <s v="United States"/>
    <n v="13000000"/>
    <n v="9532895"/>
    <s v="Universal Pictures"/>
    <s v="99.0,"/>
  </r>
  <r>
    <x v="2311"/>
    <s v="R"/>
    <x v="0"/>
    <x v="13"/>
    <s v="September 24, 1993 (United States)"/>
    <x v="5"/>
    <x v="14"/>
    <s v="Joseph Ruben"/>
    <s v="Ian McEwan"/>
    <s v="Macaulay Culkin"/>
    <s v="United States"/>
    <n v="17000000"/>
    <n v="60613008"/>
    <s v="Twentieth Century Fox"/>
    <s v="87.0,"/>
  </r>
  <r>
    <x v="2312"/>
    <s v="PG"/>
    <x v="3"/>
    <x v="13"/>
    <s v="October 15, 1993 (United States)"/>
    <x v="18"/>
    <x v="10"/>
    <s v="Penelope Spheeris"/>
    <s v="Paul Henning"/>
    <s v="Diedrich Bader"/>
    <s v="United States"/>
    <n v="25000000"/>
    <n v="57405220"/>
    <s v="Twentieth Century Fox"/>
    <s v="92.0,"/>
  </r>
  <r>
    <x v="2313"/>
    <s v="PG"/>
    <x v="3"/>
    <x v="13"/>
    <s v="December 17, 1993 (United States)"/>
    <x v="38"/>
    <x v="19"/>
    <s v="Rod Daniel"/>
    <s v="John Hughes"/>
    <s v="Charles Grodin"/>
    <s v="United States"/>
    <n v="15000000"/>
    <n v="118243066"/>
    <s v="Northern Lights Entertainment"/>
    <s v="89.0,"/>
  </r>
  <r>
    <x v="2314"/>
    <s v="R"/>
    <x v="6"/>
    <x v="13"/>
    <s v="September 1994 (United States)"/>
    <x v="16"/>
    <x v="20"/>
    <s v="Roger Avary"/>
    <s v="Roger Avary"/>
    <s v="Eric Stoltz"/>
    <s v="France"/>
    <n v="1500000"/>
    <n v="418961"/>
    <s v="Davis-Films"/>
    <s v="96.0,,"/>
  </r>
  <r>
    <x v="2315"/>
    <s v="R"/>
    <x v="7"/>
    <x v="13"/>
    <s v="May 1994 (United States)"/>
    <x v="17"/>
    <x v="101"/>
    <s v="Guillermo del Toro"/>
    <s v="Guillermo del Toro"/>
    <s v="Federico Luppi"/>
    <s v="Mexico"/>
    <n v="2000000"/>
    <n v="621392"/>
    <s v="CNCAIMC"/>
    <s v="94.0,,"/>
  </r>
  <r>
    <x v="2316"/>
    <s v="PG-13"/>
    <x v="0"/>
    <x v="13"/>
    <s v="December 10, 1993 (United States)"/>
    <x v="16"/>
    <x v="107"/>
    <s v="Walter Hill"/>
    <s v="John Milius"/>
    <s v="Jason Patric"/>
    <s v="United States"/>
    <n v="35000000"/>
    <n v="18635620"/>
    <s v="Columbia Pictures"/>
    <s v="115.0,"/>
  </r>
  <r>
    <x v="2317"/>
    <s v="PG-13"/>
    <x v="3"/>
    <x v="13"/>
    <s v="December 10, 1993 (United States)"/>
    <x v="19"/>
    <x v="385"/>
    <s v="Stephen Surjik"/>
    <s v="Mike Myers"/>
    <s v="Mike Myers"/>
    <s v="United States"/>
    <n v="40000000"/>
    <n v="48198019"/>
    <s v="Paramount Pictures"/>
    <s v="95.0,"/>
  </r>
  <r>
    <x v="2318"/>
    <s v="R"/>
    <x v="2"/>
    <x v="13"/>
    <s v="March 19, 1993 (United States)"/>
    <x v="10"/>
    <x v="19"/>
    <s v="John Badham"/>
    <s v="Luc Besson"/>
    <s v="Bridget Fonda"/>
    <s v="United States"/>
    <n v="0"/>
    <n v="30038362"/>
    <s v="Warner Bros."/>
    <s v="109.0,"/>
  </r>
  <r>
    <x v="2319"/>
    <s v="R"/>
    <x v="0"/>
    <x v="13"/>
    <s v="September 3, 1993 (United States)"/>
    <x v="32"/>
    <x v="23"/>
    <s v="Jennifer Lynch"/>
    <s v="Philippe Caland"/>
    <s v="Julian Sands"/>
    <s v="United States"/>
    <n v="0"/>
    <n v="1796389"/>
    <s v="Mainline Pictures"/>
    <s v="107.0,"/>
  </r>
  <r>
    <x v="2320"/>
    <s v="R"/>
    <x v="6"/>
    <x v="13"/>
    <s v="February 4, 1994 (United States)"/>
    <x v="14"/>
    <x v="38"/>
    <s v="Peter Medak"/>
    <s v="Hilary Henkin"/>
    <s v="Gary Oldman"/>
    <s v="United Kingdom"/>
    <n v="11500000"/>
    <n v="3275585"/>
    <s v="Polygram Filmed Entertainment"/>
    <s v="110.0,"/>
  </r>
  <r>
    <x v="2321"/>
    <s v="R"/>
    <x v="2"/>
    <x v="13"/>
    <s v="July 30, 1993 (United States)"/>
    <x v="21"/>
    <x v="348"/>
    <s v="Philip Kaufman"/>
    <s v="Michael Crichton"/>
    <s v="Sean Connery"/>
    <s v="United States"/>
    <n v="35000000"/>
    <n v="107198790"/>
    <s v="Twentieth Century Fox"/>
    <s v="129.0,"/>
  </r>
  <r>
    <x v="2322"/>
    <s v="PG"/>
    <x v="3"/>
    <x v="13"/>
    <s v="October 1, 1993 (United States)"/>
    <x v="19"/>
    <x v="38"/>
    <s v="Barry Sonnenfeld"/>
    <s v="Mark Rosenthal"/>
    <s v="Michael J. Fox"/>
    <s v="United States"/>
    <n v="30000000"/>
    <n v="11146270"/>
    <s v="Universal Pictures"/>
    <s v="96.0,"/>
  </r>
  <r>
    <x v="2323"/>
    <s v="PG"/>
    <x v="2"/>
    <x v="13"/>
    <s v="March 19, 1993 (United States)"/>
    <x v="25"/>
    <x v="76"/>
    <s v="Stuart Gillard"/>
    <s v="Kevin Eastman"/>
    <s v="Elias Koteas"/>
    <s v="United States"/>
    <n v="21000000"/>
    <n v="42273609"/>
    <s v="Golden Harvest Company"/>
    <s v="96.0,"/>
  </r>
  <r>
    <x v="2324"/>
    <s v="R"/>
    <x v="4"/>
    <x v="13"/>
    <s v="February 18, 1994 (United States)"/>
    <x v="22"/>
    <x v="27"/>
    <s v="Abel Ferrara"/>
    <s v="Jack Finney"/>
    <s v="Gabrielle Anwar"/>
    <s v="United States"/>
    <n v="13000000"/>
    <n v="428868"/>
    <s v="Dorset Productions"/>
    <s v="87.0,"/>
  </r>
  <r>
    <x v="2325"/>
    <s v="Not Rated"/>
    <x v="0"/>
    <x v="13"/>
    <s v="January 21, 1993 (Germany)"/>
    <x v="24"/>
    <x v="76"/>
    <s v="Joseph Vilsmaier"/>
    <s v="Jürgen Büscher"/>
    <s v="Dominique Horwitz"/>
    <s v="Germany"/>
    <n v="0"/>
    <n v="152972"/>
    <s v="B.A. Produktion"/>
    <s v="134.0,"/>
  </r>
  <r>
    <x v="2326"/>
    <s v="PG"/>
    <x v="1"/>
    <x v="13"/>
    <s v="September 17, 1993 (United States)"/>
    <x v="21"/>
    <x v="150"/>
    <s v="Rob Bowman"/>
    <s v="Bill Apablasa"/>
    <s v="Shane McDermott"/>
    <s v="United States"/>
    <n v="2600000"/>
    <n v="2850263"/>
    <s v="Icon Entertainment International"/>
    <s v="91.0,"/>
  </r>
  <r>
    <x v="2327"/>
    <s v="PG-13"/>
    <x v="3"/>
    <x v="13"/>
    <s v="August 27, 1993 (United States)"/>
    <x v="5"/>
    <x v="205"/>
    <s v="Peter Bogdanovich"/>
    <s v="Carol Heikkinen"/>
    <s v="River Phoenix"/>
    <s v="United States"/>
    <n v="14000000"/>
    <n v="1029721"/>
    <s v="Paramount Pictures"/>
    <s v="116.0,"/>
  </r>
  <r>
    <x v="2328"/>
    <s v="R"/>
    <x v="0"/>
    <x v="13"/>
    <s v="February 5, 1993 (United States)"/>
    <x v="21"/>
    <x v="33"/>
    <s v="George Sluizer"/>
    <s v="Tim Krabbé"/>
    <s v="Jeff Bridges"/>
    <s v="United States"/>
    <n v="0"/>
    <n v="14543394"/>
    <s v="Twentieth Century Fox"/>
    <s v="109.0,"/>
  </r>
  <r>
    <x v="2329"/>
    <s v="R"/>
    <x v="0"/>
    <x v="13"/>
    <s v="April 1, 1994 (United States)"/>
    <x v="15"/>
    <x v="22"/>
    <s v="Bille August"/>
    <s v="Isabel Allende"/>
    <s v="Jeremy Irons"/>
    <s v="Portugal"/>
    <n v="40000000"/>
    <n v="6265311"/>
    <s v="Constantin Film"/>
    <s v="140.0,"/>
  </r>
  <r>
    <x v="2330"/>
    <s v="PG-13"/>
    <x v="3"/>
    <x v="13"/>
    <s v="September 10, 1993 (United States)"/>
    <x v="10"/>
    <x v="254"/>
    <s v="Herbert Ross"/>
    <s v="Ian Abrams"/>
    <s v="Kathleen Turner"/>
    <s v="United States"/>
    <n v="0"/>
    <n v="12324660"/>
    <s v="Metro-Goldwyn-Mayer (MGM)"/>
    <s v="90.0,"/>
  </r>
  <r>
    <x v="2331"/>
    <s v="PG"/>
    <x v="0"/>
    <x v="13"/>
    <s v="May 25, 1994 (United States)"/>
    <x v="10"/>
    <x v="29"/>
    <s v="Bernardo Bertolucci"/>
    <s v="Bernardo Bertolucci"/>
    <s v="Keanu Reeves"/>
    <s v="France"/>
    <n v="35000000"/>
    <n v="4858139"/>
    <s v="CiBy 2000"/>
    <s v="123.0,"/>
  </r>
  <r>
    <x v="2332"/>
    <s v="PG-13"/>
    <x v="2"/>
    <x v="13"/>
    <s v="May 7, 1993 (United States)"/>
    <x v="9"/>
    <x v="17"/>
    <s v="Rob Cohen"/>
    <s v="Robert Clouse"/>
    <s v="Jason Scott Lee"/>
    <s v="United States"/>
    <n v="14000000"/>
    <n v="63513743"/>
    <s v="Raffaella De Laurentiis Productions"/>
    <s v="120.0,"/>
  </r>
  <r>
    <x v="2333"/>
    <s v="R"/>
    <x v="0"/>
    <x v="13"/>
    <s v="July 23, 1993 (United States)"/>
    <x v="10"/>
    <x v="38"/>
    <s v="John Singleton"/>
    <s v="John Singleton"/>
    <s v="Janet Jackson"/>
    <s v="United States"/>
    <n v="14000000"/>
    <n v="27515786"/>
    <s v="Columbia Pictures"/>
    <s v="109.0,"/>
  </r>
  <r>
    <x v="2334"/>
    <s v="R"/>
    <x v="0"/>
    <x v="13"/>
    <s v="October 29, 1993 (United States)"/>
    <x v="3"/>
    <x v="29"/>
    <s v="Wayne Wang"/>
    <s v="Amy Tan"/>
    <s v="Tamlyn Tomita"/>
    <s v="United States"/>
    <n v="11000000"/>
    <n v="32901136"/>
    <s v="Hollywood Pictures"/>
    <s v="139.0,"/>
  </r>
  <r>
    <x v="2335"/>
    <s v="Not Rated"/>
    <x v="0"/>
    <x v="13"/>
    <s v="February 11, 1994 (United States)"/>
    <x v="12"/>
    <x v="43"/>
    <s v="Andrew Birkin"/>
    <s v="Andrew Birkin"/>
    <s v="Charlotte Gainsbourg"/>
    <s v="France"/>
    <n v="0"/>
    <n v="322975"/>
    <s v="British Broadcasting Corporation (BBC)"/>
    <s v="101.0,"/>
  </r>
  <r>
    <x v="2336"/>
    <s v="PG-13"/>
    <x v="0"/>
    <x v="13"/>
    <s v="February 12, 1993 (United States)"/>
    <x v="8"/>
    <x v="38"/>
    <s v="Tony Bill"/>
    <s v="Tom Sierchio"/>
    <s v="Christian Slater"/>
    <s v="United States"/>
    <n v="7500000"/>
    <n v="18898806"/>
    <s v="Metro-Goldwyn-Mayer (MGM)"/>
    <s v="102.0,"/>
  </r>
  <r>
    <x v="2337"/>
    <s v="PG"/>
    <x v="10"/>
    <x v="13"/>
    <s v="December 25, 1993 (United States)"/>
    <x v="40"/>
    <x v="147"/>
    <s v="Directors"/>
    <s v="Alan Burnett"/>
    <s v="Kevin Conroy"/>
    <s v="United States"/>
    <n v="6000000"/>
    <n v="5635204"/>
    <s v="Warner Bros. Animation"/>
    <s v="76.0,"/>
  </r>
  <r>
    <x v="2338"/>
    <s v="PG-13"/>
    <x v="3"/>
    <x v="13"/>
    <s v="March 31, 1994 (Australia)"/>
    <x v="5"/>
    <x v="45"/>
    <s v="Tom Stern"/>
    <s v="Tim Burns"/>
    <s v="Brooke Shields"/>
    <s v="United States"/>
    <n v="11000000"/>
    <n v="29296"/>
    <s v="Chiodo Brothers Productions"/>
    <s v="80.0,"/>
  </r>
  <r>
    <x v="2339"/>
    <s v="PG-13"/>
    <x v="0"/>
    <x v="13"/>
    <s v="March 5, 1993 (United States)"/>
    <x v="8"/>
    <x v="29"/>
    <s v="Thomas Carter"/>
    <s v="Jonathan Marc Feldman"/>
    <s v="Robert Sean Leonard"/>
    <s v="United States"/>
    <n v="0"/>
    <n v="5632086"/>
    <s v="Hollywood Pictures"/>
    <s v="112.0,"/>
  </r>
  <r>
    <x v="2340"/>
    <s v="PG-13"/>
    <x v="3"/>
    <x v="13"/>
    <s v="August 13, 1993 (United States)"/>
    <x v="9"/>
    <x v="27"/>
    <s v="Ron Underwood"/>
    <s v="Gregory Hansen"/>
    <s v="Robert Downey Jr."/>
    <s v="United States"/>
    <n v="25000000"/>
    <n v="16589540"/>
    <s v="Universal Pictures"/>
    <s v="104.0,"/>
  </r>
  <r>
    <x v="2341"/>
    <s v="R"/>
    <x v="6"/>
    <x v="13"/>
    <s v="August 27, 1993 (United States)"/>
    <x v="21"/>
    <x v="33"/>
    <s v="Fraser C. Heston"/>
    <s v="Stephen King"/>
    <s v="Max von Sydow"/>
    <s v="United States"/>
    <n v="0"/>
    <n v="15185672"/>
    <s v="Castle Rock Entertainment"/>
    <s v="120.0,"/>
  </r>
  <r>
    <x v="2342"/>
    <s v="R"/>
    <x v="0"/>
    <x v="13"/>
    <s v="November 5, 1993 (United States)"/>
    <x v="9"/>
    <x v="139"/>
    <s v="Victor Nunez"/>
    <s v="Jane Austen"/>
    <s v="Ashley Judd"/>
    <s v="United States"/>
    <n v="800000"/>
    <n v="1001437"/>
    <s v="Full Crew/Say Yea"/>
    <s v="114.0,"/>
  </r>
  <r>
    <x v="2343"/>
    <s v="R"/>
    <x v="3"/>
    <x v="13"/>
    <s v="December 8, 1993 (United States)"/>
    <x v="8"/>
    <x v="20"/>
    <s v="Fred Schepisi"/>
    <s v="John Guare"/>
    <s v="Will Smith"/>
    <s v="United States"/>
    <n v="12000000"/>
    <n v="6405918"/>
    <s v="Metro-Goldwyn-Mayer (MGM)"/>
    <s v="112.0,"/>
  </r>
  <r>
    <x v="2344"/>
    <s v="PG-13"/>
    <x v="0"/>
    <x v="13"/>
    <s v="August 25, 1993 (United States)"/>
    <x v="17"/>
    <x v="101"/>
    <s v="Mel Gibson"/>
    <s v="Isabelle Holland"/>
    <s v="Mel Gibson"/>
    <s v="United States"/>
    <n v="0"/>
    <n v="24760338"/>
    <s v="Icon Entertainment International"/>
    <s v="115.0,"/>
  </r>
  <r>
    <x v="2345"/>
    <s v="R"/>
    <x v="0"/>
    <x v="13"/>
    <s v="October 15, 1993 (United States)"/>
    <x v="31"/>
    <x v="19"/>
    <s v="Kaige Chen"/>
    <s v="Pik-Wah Lee"/>
    <s v="Leslie Cheung"/>
    <s v="China"/>
    <n v="4000000"/>
    <n v="6122607"/>
    <s v="Tomson Films"/>
    <s v="171.0,"/>
  </r>
  <r>
    <x v="2346"/>
    <s v="R"/>
    <x v="2"/>
    <x v="13"/>
    <s v="January 29, 1993 (United States)"/>
    <x v="10"/>
    <x v="301"/>
    <s v="Luis Llosa"/>
    <s v="Michael Frost Beckner"/>
    <s v="Tom Berenger"/>
    <s v="United States"/>
    <n v="0"/>
    <n v="18994653"/>
    <s v="Baltimore Pictures"/>
    <s v="98.0,"/>
  </r>
  <r>
    <x v="2347"/>
    <s v="R"/>
    <x v="2"/>
    <x v="13"/>
    <s v="October 15, 1993 (United States)"/>
    <x v="14"/>
    <x v="29"/>
    <s v="Stephen Hopkins"/>
    <s v="Lewis Colick"/>
    <s v="Emilio Estevez"/>
    <s v="Japan"/>
    <n v="21000000"/>
    <n v="12526677"/>
    <s v="Largo Entertainment"/>
    <s v="110.0,"/>
  </r>
  <r>
    <x v="2348"/>
    <s v="PG"/>
    <x v="5"/>
    <x v="13"/>
    <s v="January 14, 1994 (United States)"/>
    <x v="4"/>
    <x v="10"/>
    <s v="Richard Attenborough"/>
    <s v="William Nicholson"/>
    <s v="Anthony Hopkins"/>
    <s v="United Kingdom"/>
    <n v="22000000"/>
    <n v="25842377"/>
    <s v="Price Entertainment"/>
    <s v="131.0,"/>
  </r>
  <r>
    <x v="2349"/>
    <s v="R"/>
    <x v="3"/>
    <x v="13"/>
    <s v="September 9, 1994 (United States)"/>
    <x v="4"/>
    <x v="82"/>
    <s v="Emir Kusturica"/>
    <s v="David Atkins"/>
    <s v="Johnny Depp"/>
    <s v="France"/>
    <n v="19000000"/>
    <n v="112547"/>
    <s v="Canal+"/>
    <s v="142.0,"/>
  </r>
  <r>
    <x v="2350"/>
    <s v="R"/>
    <x v="2"/>
    <x v="13"/>
    <s v="January 15, 1993 (United States)"/>
    <x v="46"/>
    <x v="22"/>
    <s v="Robert Harmon"/>
    <s v="Joe Eszterhas"/>
    <s v="Jean-Claude Van Damme"/>
    <s v="United States"/>
    <n v="15000000"/>
    <n v="22189039"/>
    <s v="Columbia Pictures"/>
    <s v="94.0,"/>
  </r>
  <r>
    <x v="2351"/>
    <s v="PG-13"/>
    <x v="0"/>
    <x v="13"/>
    <s v="August 20, 1993 (United States)"/>
    <x v="34"/>
    <x v="153"/>
    <s v="Steven Soderbergh"/>
    <s v="A.E. Hotchner"/>
    <s v="Jesse Bradford"/>
    <s v="United States"/>
    <n v="8000000"/>
    <n v="1214231"/>
    <s v="Wildwood Enterprises"/>
    <s v="103.0,"/>
  </r>
  <r>
    <x v="2352"/>
    <s v="R"/>
    <x v="3"/>
    <x v="13"/>
    <s v="March 5, 1993 (United States)"/>
    <x v="19"/>
    <x v="16"/>
    <s v="John McNaughton"/>
    <s v="Richard Price"/>
    <s v="Robert De Niro"/>
    <s v="United States"/>
    <n v="19000000"/>
    <n v="11081586"/>
    <s v="Universal Pictures"/>
    <s v="97.0,"/>
  </r>
  <r>
    <x v="2353"/>
    <s v="G"/>
    <x v="10"/>
    <x v="13"/>
    <s v="November 24, 1993 (United States)"/>
    <x v="10"/>
    <x v="21"/>
    <s v="Directors"/>
    <s v="John Patrick Shanley"/>
    <s v="John Goodman"/>
    <s v="United States"/>
    <n v="0"/>
    <n v="9317021"/>
    <s v="Universal Pictures"/>
    <s v="72.0,"/>
  </r>
  <r>
    <x v="2354"/>
    <s v="R"/>
    <x v="6"/>
    <x v="13"/>
    <s v="May 14, 1993 (Italy)"/>
    <x v="9"/>
    <x v="16"/>
    <s v="John Dahl"/>
    <s v="John Dahl"/>
    <s v="Nicolas Cage"/>
    <s v="United States"/>
    <n v="8000000"/>
    <n v="2502551"/>
    <s v="Propaganda Films"/>
    <s v="98.0,"/>
  </r>
  <r>
    <x v="2355"/>
    <s v="R"/>
    <x v="2"/>
    <x v="13"/>
    <s v="September 24, 1993 (United States)"/>
    <x v="16"/>
    <x v="198"/>
    <s v="David S. Ward"/>
    <s v="David S. Ward"/>
    <s v="James Caan"/>
    <s v="United States"/>
    <n v="15000000"/>
    <n v="23032565"/>
    <s v="Touchstone Pictures"/>
    <s v="112.0,"/>
  </r>
  <r>
    <x v="2356"/>
    <s v="R"/>
    <x v="4"/>
    <x v="13"/>
    <s v="December 29, 1993 (United States)"/>
    <x v="26"/>
    <x v="99"/>
    <s v="Rachel Talalay"/>
    <s v="William Davies"/>
    <s v="Karen Allen"/>
    <s v="United States"/>
    <n v="12000000"/>
    <n v="5086909"/>
    <s v="Twentieth Century Fox"/>
    <s v="95.0,"/>
  </r>
  <r>
    <x v="2357"/>
    <s v="R"/>
    <x v="0"/>
    <x v="13"/>
    <s v="November 5, 1993 (United States)"/>
    <x v="12"/>
    <x v="22"/>
    <s v="Peter Weir"/>
    <s v="Rafael Yglesias"/>
    <s v="Jeff Bridges"/>
    <s v="United States"/>
    <n v="0"/>
    <n v="6995302"/>
    <s v="Spring Creek Productions"/>
    <s v="122.0,"/>
  </r>
  <r>
    <x v="2358"/>
    <s v="PG"/>
    <x v="3"/>
    <x v="13"/>
    <s v="August 18, 1993 (United States)"/>
    <x v="4"/>
    <x v="135"/>
    <s v="Woody Allen"/>
    <s v="Woody Allen"/>
    <s v="Woody Allen"/>
    <s v="United States"/>
    <n v="13500000"/>
    <n v="11330911"/>
    <s v="TriStar Pictures"/>
    <s v="104.0,"/>
  </r>
  <r>
    <x v="2359"/>
    <s v="PG"/>
    <x v="2"/>
    <x v="13"/>
    <s v="August 20, 1993 (United States)"/>
    <x v="27"/>
    <x v="254"/>
    <s v="Neal Israel"/>
    <s v="Dan Gordon"/>
    <s v="Ernie Reyes Sr."/>
    <s v="United States"/>
    <n v="0"/>
    <n v="4916135"/>
    <s v="New Line Cinema"/>
    <s v="87.0,"/>
  </r>
  <r>
    <x v="2360"/>
    <s v="PG"/>
    <x v="1"/>
    <x v="13"/>
    <s v="July 9, 1993 (United States)"/>
    <x v="25"/>
    <x v="38"/>
    <s v="Robert Klane"/>
    <s v="Robert Klane"/>
    <s v="Andrew McCarthy"/>
    <s v="United States"/>
    <n v="7000000"/>
    <n v="12741891"/>
    <s v="Artimm"/>
    <s v="97.0,"/>
  </r>
  <r>
    <x v="2361"/>
    <s v="R"/>
    <x v="3"/>
    <x v="13"/>
    <s v="July 12, 1996 (United States)"/>
    <x v="12"/>
    <x v="24"/>
    <s v="Jean-Marie Poiré"/>
    <s v="Christian Clavier"/>
    <s v="Christian Clavier"/>
    <s v="France"/>
    <n v="0"/>
    <n v="659810"/>
    <s v="Alpilles Productions"/>
    <s v="107.0,"/>
  </r>
  <r>
    <x v="2362"/>
    <s v="PG"/>
    <x v="1"/>
    <x v="13"/>
    <s v="April 2, 1993 (United States)"/>
    <x v="19"/>
    <x v="253"/>
    <s v="Stephen Sommers"/>
    <s v="Mark Twain"/>
    <s v="Elijah Wood"/>
    <s v="United States"/>
    <n v="6500000"/>
    <n v="24103594"/>
    <s v="Steve White Productions"/>
    <s v="108.0,"/>
  </r>
  <r>
    <x v="2363"/>
    <s v="PG-13"/>
    <x v="3"/>
    <x v="13"/>
    <s v="May 28, 1993 (United States)"/>
    <x v="27"/>
    <x v="29"/>
    <s v="Richard Benjamin"/>
    <s v="Marcia Brandwynne"/>
    <s v="Whoopi Goldberg"/>
    <s v="United States"/>
    <n v="22000000"/>
    <n v="104942695"/>
    <s v="Canal+"/>
    <s v="111.0,"/>
  </r>
  <r>
    <x v="1020"/>
    <s v="R"/>
    <x v="0"/>
    <x v="13"/>
    <s v="May 6, 1994 (United States)"/>
    <x v="19"/>
    <x v="43"/>
    <s v="Nicholas Kazan"/>
    <s v="Nicholas Kazan"/>
    <s v="James Spader"/>
    <s v="United States"/>
    <n v="0"/>
    <n v="256264"/>
    <s v="PolyGram Filmed Entertainment"/>
    <s v="103.0,"/>
  </r>
  <r>
    <x v="2364"/>
    <s v="R"/>
    <x v="0"/>
    <x v="13"/>
    <s v="October 1, 1993 (United States)"/>
    <x v="8"/>
    <x v="39"/>
    <s v="David Cronenberg"/>
    <s v="David Henry Hwang"/>
    <s v="Jeremy Irons"/>
    <s v="United States"/>
    <n v="0"/>
    <n v="1498795"/>
    <s v="Geffen Pictures"/>
    <s v="101.0,"/>
  </r>
  <r>
    <x v="2365"/>
    <s v="R"/>
    <x v="4"/>
    <x v="13"/>
    <s v="April 23, 1993 (United States)"/>
    <x v="22"/>
    <x v="29"/>
    <s v="George A. Romero"/>
    <s v="Stephen King"/>
    <s v="Timothy Hutton"/>
    <s v="United States"/>
    <n v="15000000"/>
    <n v="10611160"/>
    <s v="Orion Pictures"/>
    <s v="122.0,"/>
  </r>
  <r>
    <x v="2366"/>
    <s v="PG-13"/>
    <x v="2"/>
    <x v="13"/>
    <s v="August 27, 1993 (United States)"/>
    <x v="14"/>
    <x v="300"/>
    <s v="Sheldon Lettich"/>
    <s v="Sheldon Lettich"/>
    <s v="Mark Dacascos"/>
    <s v="France"/>
    <n v="6000000"/>
    <n v="3283371"/>
    <s v="August Entertainment"/>
    <s v="99.0,"/>
  </r>
  <r>
    <x v="2367"/>
    <s v="PG-13"/>
    <x v="0"/>
    <x v="13"/>
    <s v="November 12, 1993 (United States)"/>
    <x v="8"/>
    <x v="35"/>
    <s v="Bruce Joel Rubin"/>
    <s v="Bruce Joel Rubin"/>
    <s v="Michael Keaton"/>
    <s v="United States"/>
    <n v="15000000"/>
    <n v="27804899"/>
    <s v="Capella Films"/>
    <s v="117.0,"/>
  </r>
  <r>
    <x v="2368"/>
    <s v="R"/>
    <x v="6"/>
    <x v="13"/>
    <s v="July 15, 1994 (United States)"/>
    <x v="16"/>
    <x v="40"/>
    <s v="Allison Anders"/>
    <s v="Allison Anders"/>
    <s v="Angel Aviles"/>
    <s v="United States"/>
    <n v="0"/>
    <n v="3267313"/>
    <s v="Channel Four Films"/>
    <s v="92.0,"/>
  </r>
  <r>
    <x v="2369"/>
    <s v="PG-13"/>
    <x v="3"/>
    <x v="13"/>
    <s v="November 5, 1993 (United States)"/>
    <x v="44"/>
    <x v="101"/>
    <s v="Tom Ropelewski"/>
    <s v="Tom Ropelewski"/>
    <s v="John Travolta"/>
    <s v="United States"/>
    <n v="22000000"/>
    <n v="10340263"/>
    <s v="TriStar Pictures"/>
    <s v="96.0,"/>
  </r>
  <r>
    <x v="2370"/>
    <s v="PG"/>
    <x v="2"/>
    <x v="13"/>
    <s v="August 6, 1993 (United States)"/>
    <x v="33"/>
    <x v="153"/>
    <s v="Robert Townsend"/>
    <s v="Robert Townsend"/>
    <s v="Robert Townsend"/>
    <s v="United States"/>
    <n v="20000000"/>
    <n v="8016708"/>
    <s v="Metro-Goldwyn-Mayer (MGM)"/>
    <s v="100.0,"/>
  </r>
  <r>
    <x v="2371"/>
    <s v="PG-13"/>
    <x v="3"/>
    <x v="13"/>
    <s v="October 29, 1993 (United States)"/>
    <x v="1"/>
    <x v="256"/>
    <s v="Carl Reiner"/>
    <s v="David O'Malley"/>
    <s v="Armand Assante"/>
    <s v="United States"/>
    <n v="0"/>
    <n v="7839327"/>
    <s v="Metro-Goldwyn-Mayer (MGM)"/>
    <s v="91.0,"/>
  </r>
  <r>
    <x v="2372"/>
    <s v="R"/>
    <x v="3"/>
    <x v="13"/>
    <s v="March 12, 1993 (United States)"/>
    <x v="21"/>
    <x v="39"/>
    <s v="Tamra Davis"/>
    <s v="Chris Rock"/>
    <s v="Chris Rock"/>
    <s v="United States"/>
    <n v="6000000"/>
    <n v="17953778"/>
    <s v="Imagine Entertainment"/>
    <s v="89.0,"/>
  </r>
  <r>
    <x v="2373"/>
    <s v="PG-13"/>
    <x v="3"/>
    <x v="13"/>
    <s v="September 3, 1993 (United States)"/>
    <x v="27"/>
    <x v="68"/>
    <s v="John Whitesell"/>
    <s v="Paul W. Shapiro"/>
    <s v="Jason Priestley"/>
    <s v="United States"/>
    <n v="13000000"/>
    <n v="2570550"/>
    <s v="Parkway Productions"/>
    <s v="90.0,"/>
  </r>
  <r>
    <x v="2374"/>
    <s v="R"/>
    <x v="2"/>
    <x v="13"/>
    <s v="January 7, 1994 (United States)"/>
    <x v="8"/>
    <x v="21"/>
    <s v="Oliver Stone"/>
    <s v="Le Ly Hayslip"/>
    <s v="Hiep Thi Le"/>
    <s v="United States"/>
    <n v="33000000"/>
    <n v="5864949"/>
    <s v="Alcor Films"/>
    <s v="140.0,"/>
  </r>
  <r>
    <x v="2375"/>
    <s v="PG-13"/>
    <x v="3"/>
    <x v="13"/>
    <s v="April 23, 1993 (United States)"/>
    <x v="14"/>
    <x v="50"/>
    <s v="Mike Binder"/>
    <s v="Mike Binder"/>
    <s v="Alan Arkin"/>
    <s v="Canada"/>
    <n v="9000000"/>
    <n v="14904910"/>
    <s v="Outlaw Productions (I)"/>
    <s v="97.0,"/>
  </r>
  <r>
    <x v="2376"/>
    <s v="G"/>
    <x v="10"/>
    <x v="13"/>
    <s v="June 18, 1993 (United States)"/>
    <x v="16"/>
    <x v="49"/>
    <s v="Charles Grosvenor"/>
    <s v="Rae Lambert"/>
    <s v="Michael Crawford"/>
    <s v="United Kingdom"/>
    <n v="13000000"/>
    <n v="6582052"/>
    <s v="Hanna-Barbera Productions"/>
    <s v="71.0,"/>
  </r>
  <r>
    <x v="2377"/>
    <s v="R"/>
    <x v="13"/>
    <x v="13"/>
    <s v="May 14, 1993 (United States)"/>
    <x v="30"/>
    <x v="90"/>
    <s v="Mario Van Peebles"/>
    <s v="Sy Richardson"/>
    <s v="Mario Van Peebles"/>
    <s v="United Kingdom"/>
    <n v="10000000"/>
    <n v="18289763"/>
    <s v="PolyGram Filmed Entertainment"/>
    <s v="111.0,"/>
  </r>
  <r>
    <x v="2378"/>
    <s v="R"/>
    <x v="0"/>
    <x v="13"/>
    <s v="November 5, 1993 (United States)"/>
    <x v="19"/>
    <x v="258"/>
    <s v="Steve Kloves"/>
    <s v="Steve Kloves"/>
    <s v="Dennis Quaid"/>
    <s v="United States"/>
    <n v="0"/>
    <n v="9709451"/>
    <s v="Mirage Enterprises"/>
    <s v="126.0,"/>
  </r>
  <r>
    <x v="2379"/>
    <s v="PG-13"/>
    <x v="0"/>
    <x v="13"/>
    <s v="February 5, 1993 (United States)"/>
    <x v="19"/>
    <x v="20"/>
    <s v="Jon Amiel"/>
    <s v="Daniel Vigne"/>
    <s v="Richard Gere"/>
    <s v="France"/>
    <n v="0"/>
    <n v="140081992"/>
    <s v="Canal+"/>
    <s v="114.0,"/>
  </r>
  <r>
    <x v="2380"/>
    <s v="R"/>
    <x v="3"/>
    <x v="13"/>
    <s v="May 20, 1994 (United States)"/>
    <x v="44"/>
    <x v="105"/>
    <s v="Gus Van Sant"/>
    <s v="Tom Robbins"/>
    <s v="Uma Thurman"/>
    <s v="United States"/>
    <n v="8000000"/>
    <n v="1708873"/>
    <s v="New Line Cinema"/>
    <s v="106.0,"/>
  </r>
  <r>
    <x v="2381"/>
    <s v="PG"/>
    <x v="3"/>
    <x v="13"/>
    <s v="June 4, 1993 (United States)"/>
    <x v="41"/>
    <x v="106"/>
    <s v="James Lapine"/>
    <s v="Marc Lawrence"/>
    <s v="Michael J. Fox"/>
    <s v="United States"/>
    <n v="0"/>
    <n v="12440858"/>
    <s v="Touchstone Pictures"/>
    <s v="91.0,"/>
  </r>
  <r>
    <x v="2382"/>
    <s v="R"/>
    <x v="2"/>
    <x v="13"/>
    <s v="March 5, 1993 (United States)"/>
    <x v="41"/>
    <x v="201"/>
    <s v="Robert Radler"/>
    <s v="Max Strom"/>
    <s v="Eric Roberts"/>
    <s v="United States"/>
    <n v="7000000"/>
    <n v="6608687"/>
    <s v="Picture Securities"/>
    <s v="101.0,"/>
  </r>
  <r>
    <x v="2383"/>
    <s v="G"/>
    <x v="10"/>
    <x v="13"/>
    <s v="August 25, 1995 (United States)"/>
    <x v="12"/>
    <x v="44"/>
    <s v="Richard Williams"/>
    <s v="Richard Williams"/>
    <s v="Vincent Price"/>
    <s v="United Kingdom"/>
    <n v="25000000"/>
    <n v="669276"/>
    <s v="Richard Williams Productions"/>
    <s v="90.0,"/>
  </r>
  <r>
    <x v="2384"/>
    <s v="PG-13"/>
    <x v="3"/>
    <x v="13"/>
    <s v="August 6, 1993 (United States)"/>
    <x v="20"/>
    <x v="34"/>
    <s v="Bob Balaban"/>
    <s v="Dean Lorey"/>
    <s v="Andrew Lowery"/>
    <s v="United States"/>
    <n v="12000000"/>
    <n v="3335984"/>
    <s v="Touchstone Pictures"/>
    <s v="85.0,"/>
  </r>
  <r>
    <x v="2385"/>
    <s v="R"/>
    <x v="2"/>
    <x v="13"/>
    <s v="September 24, 1993 (United States)"/>
    <x v="20"/>
    <x v="37"/>
    <s v="Anthony Hickox"/>
    <s v="Kevin Rock"/>
    <s v="Julian Sands"/>
    <s v="United States"/>
    <n v="3000000"/>
    <n v="3902679"/>
    <s v="Trimark Pictures"/>
    <s v="98.0,"/>
  </r>
  <r>
    <x v="2386"/>
    <s v="Not Rated"/>
    <x v="0"/>
    <x v="13"/>
    <s v="January 28, 1994 (United States)"/>
    <x v="34"/>
    <x v="419"/>
    <s v="Anh Hung Tran"/>
    <s v="Anh Hung Tran"/>
    <s v="Nu Yên-Khê Tran"/>
    <s v="Vietnam"/>
    <n v="0"/>
    <n v="1700992"/>
    <s v="Les Productions Lazennec"/>
    <s v="104.0,"/>
  </r>
  <r>
    <x v="2387"/>
    <s v="Unrated"/>
    <x v="3"/>
    <x v="13"/>
    <s v="May 6, 1994 (United States)"/>
    <x v="16"/>
    <x v="38"/>
    <s v="Pedro Almodóvar"/>
    <s v="Pedro Almodóvar"/>
    <s v="Peter Coyote"/>
    <s v="Spain"/>
    <n v="0"/>
    <n v="2019581"/>
    <s v="El Deseo"/>
    <s v="114.0,"/>
  </r>
  <r>
    <x v="2388"/>
    <s v="NC-17"/>
    <x v="0"/>
    <x v="13"/>
    <s v="April 16, 1993 (United States)"/>
    <x v="46"/>
    <x v="51"/>
    <s v="John Duigan"/>
    <s v="Jan Sharp"/>
    <s v="Karina Lombard"/>
    <s v="Australia"/>
    <n v="0"/>
    <n v="1614784"/>
    <s v="Laughing Kookaburra Productions"/>
    <s v="98.0,"/>
  </r>
  <r>
    <x v="2389"/>
    <s v="PG-13"/>
    <x v="2"/>
    <x v="13"/>
    <s v="October 12, 2001 (United States)"/>
    <x v="24"/>
    <x v="29"/>
    <s v="Woo-Ping Yuen"/>
    <s v="Tan Cheung"/>
    <s v="Rongguang Yu"/>
    <s v="Hong Kong"/>
    <n v="11000000"/>
    <n v="14694904"/>
    <s v="Film Workshop"/>
    <s v="85.0,"/>
  </r>
  <r>
    <x v="2390"/>
    <s v="PG"/>
    <x v="2"/>
    <x v="13"/>
    <s v="October 8, 1993 (United States)"/>
    <x v="51"/>
    <x v="28"/>
    <s v="Michael Gottlieb"/>
    <s v="Edward Rugoff"/>
    <s v="Hulk Hogan"/>
    <s v="United States"/>
    <n v="10000000"/>
    <n v="4348572"/>
    <s v="New Line Cinema"/>
    <s v="84.0,"/>
  </r>
  <r>
    <x v="2391"/>
    <s v="PG-13"/>
    <x v="6"/>
    <x v="13"/>
    <s v="September 10, 1993 (United States)"/>
    <x v="30"/>
    <x v="420"/>
    <s v="Russell Mulcahy"/>
    <s v="Desmond Lowden"/>
    <s v="Kim Basinger"/>
    <s v="United States"/>
    <n v="0"/>
    <n v="6484246"/>
    <s v="Bregman/Baer Productions"/>
    <s v="105.0,"/>
  </r>
  <r>
    <x v="2392"/>
    <s v="PG-13"/>
    <x v="2"/>
    <x v="13"/>
    <s v="April 7, 1995 (United States)"/>
    <x v="36"/>
    <x v="201"/>
    <s v="Sang-ok Shin"/>
    <s v="Alex S. Kim"/>
    <s v="Victor Wong"/>
    <s v="United States"/>
    <n v="0"/>
    <n v="413479"/>
    <s v="Sheen Productions"/>
    <s v="85.0,"/>
  </r>
  <r>
    <x v="2393"/>
    <s v="PG-13"/>
    <x v="1"/>
    <x v="13"/>
    <s v="August 27, 1993 (United States)"/>
    <x v="38"/>
    <x v="46"/>
    <s v="Darrell Roodt"/>
    <s v="Scott Spencer"/>
    <s v="Patrick Swayze"/>
    <s v="United States"/>
    <n v="0"/>
    <n v="3418141"/>
    <s v="Hollywood Pictures"/>
    <s v="95.0,"/>
  </r>
  <r>
    <x v="2394"/>
    <s v="PG-13"/>
    <x v="0"/>
    <x v="13"/>
    <s v="December 21, 1993 (United States)"/>
    <x v="4"/>
    <x v="153"/>
    <s v="Wim Wenders"/>
    <s v="Wim Wenders"/>
    <s v="Otto Sander"/>
    <s v="Germany"/>
    <n v="10500000"/>
    <n v="810455"/>
    <s v="Road Movies Filmproduktion"/>
    <s v="140.0,"/>
  </r>
  <r>
    <x v="2395"/>
    <s v="R"/>
    <x v="0"/>
    <x v="13"/>
    <s v="November 19, 1993 (United States)"/>
    <x v="41"/>
    <x v="112"/>
    <s v="Abel Ferrara"/>
    <s v="Nicholas St. John"/>
    <s v="Harvey Keitel"/>
    <s v="Italy"/>
    <n v="10000000"/>
    <n v="1261210"/>
    <s v="Cecchi Gori Europa N.V."/>
    <s v="108.0,"/>
  </r>
  <r>
    <x v="2396"/>
    <s v="R"/>
    <x v="6"/>
    <x v="13"/>
    <s v="October 8, 1993 (United States)"/>
    <x v="35"/>
    <x v="156"/>
    <s v="Christopher Coppola"/>
    <s v="Christopher Coppola"/>
    <s v="Michael Biehn"/>
    <s v="United States"/>
    <n v="10000000"/>
    <n v="18369"/>
    <s v="Trimark Pictures"/>
    <s v="98.0,"/>
  </r>
  <r>
    <x v="2397"/>
    <s v="PG"/>
    <x v="5"/>
    <x v="13"/>
    <s v="November 5, 1993 (United States)"/>
    <x v="12"/>
    <x v="156"/>
    <s v="Tony Bill"/>
    <s v="Patrick Sheane Duncan"/>
    <s v="Kathy Bates"/>
    <s v="United States"/>
    <n v="12000000"/>
    <n v="1677807"/>
    <s v="A&amp;M Films"/>
    <s v="104.0,"/>
  </r>
  <r>
    <x v="2398"/>
    <s v="PG"/>
    <x v="1"/>
    <x v="13"/>
    <s v="March 12, 1993 (United States)"/>
    <x v="14"/>
    <x v="99"/>
    <s v="Mikael Salomon"/>
    <s v="Lourens van der Post"/>
    <s v="Reese Witherspoon"/>
    <s v="United States"/>
    <n v="0"/>
    <n v="12890752"/>
    <s v="Walt Disney Pictures"/>
    <s v="108.0,"/>
  </r>
  <r>
    <x v="2399"/>
    <s v="R"/>
    <x v="6"/>
    <x v="13"/>
    <s v="June 4, 1993 (United States)"/>
    <x v="41"/>
    <x v="104"/>
    <s v="Sidney Lumet"/>
    <s v="Larry Cohen"/>
    <s v="Rebecca De Mornay"/>
    <s v="United States"/>
    <n v="12000000"/>
    <n v="22866222"/>
    <s v="Hollywood Pictures"/>
    <s v="107.0,"/>
  </r>
  <r>
    <x v="2400"/>
    <s v="R"/>
    <x v="3"/>
    <x v="13"/>
    <s v="August 4, 1993 (United States)"/>
    <x v="37"/>
    <x v="21"/>
    <s v="Ang Lee"/>
    <s v="Ang Lee"/>
    <s v="Winston Chao"/>
    <s v="Taiwan"/>
    <n v="1000000"/>
    <n v="6933459"/>
    <s v="Ang Lee Productions"/>
    <s v="106.0,"/>
  </r>
  <r>
    <x v="2401"/>
    <s v="PG-13"/>
    <x v="3"/>
    <x v="13"/>
    <s v="July 23, 1993 (United States)"/>
    <x v="41"/>
    <x v="38"/>
    <s v="John Badham"/>
    <s v="Jim Kouf"/>
    <s v="Richard Dreyfuss"/>
    <s v="United States"/>
    <n v="0"/>
    <n v="20208496"/>
    <s v="Touchstone Pictures"/>
    <s v="108.0,"/>
  </r>
  <r>
    <x v="2402"/>
    <s v="PG-13"/>
    <x v="0"/>
    <x v="13"/>
    <s v="January 22, 1993 (United States)"/>
    <x v="22"/>
    <x v="54"/>
    <s v="Patrick Hasburgh"/>
    <s v="Patrick Hasburgh"/>
    <s v="Paul Gross"/>
    <s v="United States"/>
    <n v="14000000"/>
    <n v="8041049"/>
    <s v="Hollywood Pictures"/>
    <s v="113.0,"/>
  </r>
  <r>
    <x v="2403"/>
    <s v="Not Rated"/>
    <x v="0"/>
    <x v="13"/>
    <s v="August 24, 1994 (France)"/>
    <x v="14"/>
    <x v="57"/>
    <s v="Scott McGehee"/>
    <s v="Scott McGehee"/>
    <s v="Dennis Haysbert"/>
    <s v="United States"/>
    <n v="0"/>
    <n v="102780"/>
    <s v="Kino Korsakoff"/>
    <s v="96.0,"/>
  </r>
  <r>
    <x v="2404"/>
    <s v="R"/>
    <x v="6"/>
    <x v="13"/>
    <s v="January 26, 1994 (United States)"/>
    <x v="19"/>
    <x v="253"/>
    <s v="Michael Apted"/>
    <s v="Dana Stevens"/>
    <s v="Madeleine Stowe"/>
    <s v="United States"/>
    <n v="11000000"/>
    <n v="16696219"/>
    <s v="New Line Cinema"/>
    <s v="106.0,"/>
  </r>
  <r>
    <x v="2405"/>
    <s v="PG-13"/>
    <x v="0"/>
    <x v="13"/>
    <s v="March 4, 1994 (United States)"/>
    <x v="17"/>
    <x v="516"/>
    <s v="Jay Craven"/>
    <s v="Howard Frank Mosher"/>
    <s v="Rip Torn"/>
    <s v="United States"/>
    <n v="0"/>
    <n v="595505"/>
    <s v="Caledonia Pictures"/>
    <s v="106.0,"/>
  </r>
  <r>
    <x v="2406"/>
    <s v="R"/>
    <x v="6"/>
    <x v="13"/>
    <s v="February 25, 1994 (United States)"/>
    <x v="23"/>
    <x v="34"/>
    <s v="Leon Ichaso"/>
    <s v="Barry Michael Cooper"/>
    <s v="Wesley Snipes"/>
    <s v="United States"/>
    <n v="10000000"/>
    <n v="18225518"/>
    <s v="Beacon Communications"/>
    <s v="123.0,"/>
  </r>
  <r>
    <x v="2407"/>
    <s v="R"/>
    <x v="3"/>
    <x v="13"/>
    <s v="November 19, 1993 (United States)"/>
    <x v="33"/>
    <x v="26"/>
    <s v="John Lafia"/>
    <s v="John Lafia"/>
    <s v="Ally Sheedy"/>
    <s v="United States"/>
    <n v="6000000"/>
    <n v="12974636"/>
    <s v="New Line Cinema"/>
    <s v="87.0,"/>
  </r>
  <r>
    <x v="2408"/>
    <s v="R"/>
    <x v="0"/>
    <x v="13"/>
    <s v="October 8, 1993 (United States)"/>
    <x v="1"/>
    <x v="194"/>
    <s v="Mike Figgis"/>
    <s v="Eric Roth"/>
    <s v="Richard Gere"/>
    <s v="United States"/>
    <n v="25000000"/>
    <n v="8345845"/>
    <s v="Rastar Productions"/>
    <s v="114.0,"/>
  </r>
  <r>
    <x v="2409"/>
    <s v="R"/>
    <x v="4"/>
    <x v="13"/>
    <s v="May 21, 1993 (United States)"/>
    <x v="48"/>
    <x v="44"/>
    <s v="Adam Simon"/>
    <s v="John Brosnan"/>
    <s v="Diane Ladd"/>
    <s v="United States"/>
    <n v="850000"/>
    <n v="1753979"/>
    <s v="New Horizons Picture"/>
    <s v="83.0,"/>
  </r>
  <r>
    <x v="2410"/>
    <s v="PG-13"/>
    <x v="3"/>
    <x v="13"/>
    <s v="October 15, 1993 (United States)"/>
    <x v="23"/>
    <x v="195"/>
    <s v="Anthony Minghella"/>
    <s v="Amy Schor Ferris"/>
    <s v="Matt Dillon"/>
    <s v="United States"/>
    <n v="13000000"/>
    <n v="3125424"/>
    <s v="Night Life Inc."/>
    <s v="98.0,"/>
  </r>
  <r>
    <x v="2411"/>
    <s v="PG"/>
    <x v="3"/>
    <x v="13"/>
    <s v="April 2, 1993 (United States)"/>
    <x v="52"/>
    <x v="419"/>
    <s v="Henry Winkler"/>
    <s v="Arne Olsen"/>
    <s v="Burt Reynolds"/>
    <s v="United States"/>
    <n v="14000000"/>
    <n v="40689691"/>
    <s v="Imagine Films Entertainment"/>
    <s v="97.0,"/>
  </r>
  <r>
    <x v="2412"/>
    <m/>
    <x v="0"/>
    <x v="13"/>
    <s v="April 17, 1993 (Japan)"/>
    <x v="4"/>
    <x v="25"/>
    <s v="Akira Kurosawa"/>
    <s v="Ishirô Honda"/>
    <s v="Tatsuo Matsumura"/>
    <s v="Japan"/>
    <n v="11900000"/>
    <n v="596"/>
    <s v="DENTSU Music And Entertainment"/>
    <s v="134.0,"/>
  </r>
  <r>
    <x v="2413"/>
    <s v="Unrated"/>
    <x v="5"/>
    <x v="13"/>
    <s v="September 30, 1994 (United States)"/>
    <x v="4"/>
    <x v="205"/>
    <s v="Nanni Moretti"/>
    <s v="Nanni Moretti"/>
    <s v="Nanni Moretti"/>
    <s v="Italy"/>
    <n v="0"/>
    <n v="225278"/>
    <s v="Sacher Film"/>
    <s v="100.0,"/>
  </r>
  <r>
    <x v="2414"/>
    <s v="PG-13"/>
    <x v="3"/>
    <x v="13"/>
    <s v="April 2, 1993 (United States)"/>
    <x v="16"/>
    <x v="41"/>
    <s v="Marshall Herskovitz"/>
    <s v="Dan McCall"/>
    <s v="Danny DeVito"/>
    <s v="United States"/>
    <n v="0"/>
    <n v="5145823"/>
    <s v="Twentieth Century Fox"/>
    <s v="99.0,"/>
  </r>
  <r>
    <x v="2415"/>
    <s v="R"/>
    <x v="3"/>
    <x v="13"/>
    <s v="September 10, 1993 (United States)"/>
    <x v="46"/>
    <x v="44"/>
    <s v="Ramón Menéndez"/>
    <s v="Mark Bowden"/>
    <s v="John Cusack"/>
    <s v="United States"/>
    <n v="11000000"/>
    <n v="1039824"/>
    <s v="Permut Presentations"/>
    <s v="100.0,"/>
  </r>
  <r>
    <x v="2416"/>
    <s v="R"/>
    <x v="3"/>
    <x v="13"/>
    <s v="April 13, 1994 (United States)"/>
    <x v="41"/>
    <x v="113"/>
    <s v="Daniel Algrant"/>
    <s v="Daniel Algrant"/>
    <s v="Eric Stoltz"/>
    <s v="United States"/>
    <n v="0"/>
    <n v="1038959"/>
    <s v="Some Film"/>
    <s v="95.0,"/>
  </r>
  <r>
    <x v="2417"/>
    <s v="PG"/>
    <x v="3"/>
    <x v="13"/>
    <s v="August 27, 1993 (United States)"/>
    <x v="49"/>
    <x v="258"/>
    <s v="Blake Edwards"/>
    <s v="Maurice Richlin"/>
    <s v="Roberto Benigni"/>
    <s v="Italy"/>
    <n v="25000000"/>
    <n v="2438031"/>
    <s v="Filmauro"/>
    <s v="93.0,"/>
  </r>
  <r>
    <x v="2418"/>
    <s v="R"/>
    <x v="2"/>
    <x v="13"/>
    <s v="June 24, 1993 (Hong Kong)"/>
    <x v="8"/>
    <x v="159"/>
    <s v="Kirk Wong"/>
    <s v="Tin Nam Chun"/>
    <s v="Jackie Chan"/>
    <s v="Hong Kong"/>
    <n v="0"/>
    <n v="3741869"/>
    <s v="Golden Harvest Company"/>
    <s v="103.0,"/>
  </r>
  <r>
    <x v="2419"/>
    <s v="Unrated"/>
    <x v="3"/>
    <x v="13"/>
    <s v="January 13, 1995 (United Kingdom)"/>
    <x v="5"/>
    <x v="156"/>
    <s v="Gregg Araki"/>
    <s v="Gregg Araki"/>
    <s v="James Duval"/>
    <s v="United States"/>
    <n v="0"/>
    <n v="101071"/>
    <s v="Blurco"/>
    <s v="78.0,"/>
  </r>
  <r>
    <x v="2420"/>
    <s v="R"/>
    <x v="0"/>
    <x v="13"/>
    <s v="April 9, 1993 (United States)"/>
    <x v="46"/>
    <x v="155"/>
    <s v="Michael Steinberg"/>
    <s v="Roger Hedden"/>
    <s v="Phoebe Cates"/>
    <s v="United States"/>
    <n v="2500000"/>
    <n v="764724"/>
    <s v="Fine Line Features"/>
    <s v="95.0,"/>
  </r>
  <r>
    <x v="2421"/>
    <s v="PG-13"/>
    <x v="0"/>
    <x v="13"/>
    <s v="June 25, 1993 (United States)"/>
    <x v="19"/>
    <x v="47"/>
    <s v="Michael Lessac"/>
    <s v="Michael Lessac"/>
    <s v="Kathleen Turner"/>
    <s v="Italy"/>
    <n v="0"/>
    <n v="322871"/>
    <s v="A&amp;M Films"/>
    <s v="109.0,"/>
  </r>
  <r>
    <x v="2422"/>
    <s v="R"/>
    <x v="3"/>
    <x v="13"/>
    <s v="May 1994 (United States)"/>
    <x v="5"/>
    <x v="59"/>
    <s v="Gurinder Chadha"/>
    <s v="Gurinder Chadha"/>
    <s v="Kim Vithana"/>
    <s v="United Kingdom"/>
    <n v="0"/>
    <n v="735162"/>
    <s v="Channel Four Films"/>
    <s v="101.0,,"/>
  </r>
  <r>
    <x v="2423"/>
    <s v="PG-13"/>
    <x v="0"/>
    <x v="13"/>
    <s v="January 27, 1995 (United Kingdom)"/>
    <x v="11"/>
    <x v="59"/>
    <s v="Sam Shepard"/>
    <s v="Sam Shepard"/>
    <s v="Alan Bates"/>
    <s v="France"/>
    <n v="0"/>
    <n v="61274"/>
    <s v="Belbo Films"/>
    <s v="102.0,"/>
  </r>
  <r>
    <x v="2424"/>
    <s v="PG-13"/>
    <x v="3"/>
    <x v="13"/>
    <s v="March 5, 1993 (United States)"/>
    <x v="46"/>
    <x v="197"/>
    <s v="E. Max Frye"/>
    <s v="E. Max Frye"/>
    <s v="Nicolas Cage"/>
    <s v="United States"/>
    <n v="0"/>
    <n v="9745803"/>
    <s v="Castle Rock Entertainment"/>
    <s v="96.0,"/>
  </r>
  <r>
    <x v="2425"/>
    <s v="PG-13"/>
    <x v="3"/>
    <x v="13"/>
    <s v="April 30, 1993 (United States)"/>
    <x v="30"/>
    <x v="26"/>
    <s v="Robert Young"/>
    <s v="Eric Idle"/>
    <s v="Eric Idle"/>
    <s v="United Kingdom"/>
    <n v="0"/>
    <n v="3246063"/>
    <s v="Prominent Features"/>
    <s v="87.0,"/>
  </r>
  <r>
    <x v="2426"/>
    <s v="PG"/>
    <x v="3"/>
    <x v="13"/>
    <s v="March 26, 1993 (United States)"/>
    <x v="33"/>
    <x v="44"/>
    <s v="Luis Mandoki"/>
    <s v="Garson Kanin"/>
    <s v="Melanie Griffith"/>
    <s v="United States"/>
    <n v="0"/>
    <n v="17952857"/>
    <s v="Hollywood Pictures"/>
    <s v="100.0,"/>
  </r>
  <r>
    <x v="2427"/>
    <s v="R"/>
    <x v="0"/>
    <x v="13"/>
    <s v="March 18, 1994 (United States)"/>
    <x v="20"/>
    <x v="156"/>
    <s v="Yves Simoneau"/>
    <s v="Bernard Taylor"/>
    <s v="Jamie Lee Curtis"/>
    <s v="United States"/>
    <n v="8000000"/>
    <n v="737548"/>
    <s v="Miramax"/>
    <s v="96.0,"/>
  </r>
  <r>
    <x v="2428"/>
    <s v="G"/>
    <x v="8"/>
    <x v="13"/>
    <s v="November 24, 1993 (United States)"/>
    <x v="23"/>
    <x v="51"/>
    <s v="Emile Ardolino"/>
    <s v="Susan Cooper"/>
    <s v="Darci Kistler"/>
    <s v="United States"/>
    <n v="19000000"/>
    <n v="2119994"/>
    <s v="Krasnow Productions"/>
    <s v="92.0,"/>
  </r>
  <r>
    <x v="2429"/>
    <s v="PG-13"/>
    <x v="2"/>
    <x v="13"/>
    <s v="June 4, 1994 (South Korea)"/>
    <x v="54"/>
    <x v="51"/>
    <s v="Stephen Cornwell"/>
    <s v="Wallace C. Bennett"/>
    <s v="Brad Johnson"/>
    <s v="United States"/>
    <n v="5000000"/>
    <n v="2970"/>
    <s v="Trimark Pictures"/>
    <s v="97.0,"/>
  </r>
  <r>
    <x v="2430"/>
    <s v="Not Rated"/>
    <x v="5"/>
    <x v="13"/>
    <s v="December 3, 1993 (United States)"/>
    <x v="4"/>
    <x v="68"/>
    <s v="Derek Jarman"/>
    <s v="Derek Jarman"/>
    <s v="Derek Jarman"/>
    <s v="United Kingdom"/>
    <n v="0"/>
    <m/>
    <s v="Channel 4 Television Corporation"/>
    <s v="79.0,"/>
  </r>
  <r>
    <x v="2431"/>
    <s v="R"/>
    <x v="3"/>
    <x v="13"/>
    <s v="June 3, 1994 (United States)"/>
    <x v="13"/>
    <x v="41"/>
    <s v="Rusty Cundieff"/>
    <s v="Rusty Cundieff"/>
    <s v="Larry B. Scott"/>
    <s v="United States"/>
    <n v="999999"/>
    <n v="233824"/>
    <s v="Incorporated Television Company (ITC)"/>
    <s v="88.0,"/>
  </r>
  <r>
    <x v="2432"/>
    <s v="PG-13"/>
    <x v="3"/>
    <x v="13"/>
    <s v="November 17, 1993 (United States)"/>
    <x v="22"/>
    <x v="51"/>
    <s v="Jonathan Wacks"/>
    <s v="Chuck Hughes"/>
    <s v="Eric Christmas"/>
    <s v="United States"/>
    <n v="1800000"/>
    <m/>
    <s v="Incorporated Television Company (ITC)"/>
    <s v="93.0,"/>
  </r>
  <r>
    <x v="1813"/>
    <s v="R"/>
    <x v="2"/>
    <x v="13"/>
    <s v="April 16, 1993 (United States)"/>
    <x v="18"/>
    <x v="37"/>
    <s v="James B. Harris"/>
    <s v="Gerald Petievich"/>
    <s v="Wesley Snipes"/>
    <s v="United States"/>
    <n v="9000000"/>
    <n v="10058318"/>
    <s v="StudioCanal"/>
    <s v="92.0,"/>
  </r>
  <r>
    <x v="2433"/>
    <s v="R"/>
    <x v="0"/>
    <x v="13"/>
    <s v="December 3, 1993 (United States)"/>
    <x v="1"/>
    <x v="113"/>
    <s v="Stephen Gyllenhaal"/>
    <s v="Mary McGarry Morris"/>
    <s v="Debra Winger"/>
    <s v="United States"/>
    <n v="0"/>
    <n v="1497222"/>
    <s v="Island World"/>
    <s v="102.0,"/>
  </r>
  <r>
    <x v="2434"/>
    <s v="PG-13"/>
    <x v="1"/>
    <x v="13"/>
    <s v="November 24, 1993 (United States)"/>
    <x v="46"/>
    <x v="53"/>
    <s v="Billy Weber"/>
    <s v="Frank Deese"/>
    <s v="Jacob Tierney"/>
    <s v="United States"/>
    <n v="18000000"/>
    <n v="1640220"/>
    <s v="Castle Rock Entertainment"/>
    <s v="96.0,"/>
  </r>
  <r>
    <x v="2435"/>
    <s v="PG"/>
    <x v="0"/>
    <x v="13"/>
    <s v="March 12, 1993 (United States)"/>
    <x v="19"/>
    <x v="40"/>
    <s v="John Madden"/>
    <s v="Richard Nelson"/>
    <s v="Liam Neeson"/>
    <s v="United Kingdom"/>
    <n v="0"/>
    <n v="296081"/>
    <s v="American Playhouse"/>
    <s v="99.0,"/>
  </r>
  <r>
    <x v="2436"/>
    <s v="R"/>
    <x v="3"/>
    <x v="13"/>
    <s v="April 30, 1993 (United States)"/>
    <x v="22"/>
    <x v="48"/>
    <s v="Warren Leight"/>
    <s v="Warren Leight"/>
    <s v="Matthew Broderick"/>
    <s v="United States"/>
    <n v="8000000"/>
    <n v="1884814"/>
    <s v="Miramax"/>
    <s v="99.0,"/>
  </r>
  <r>
    <x v="2437"/>
    <s v="R"/>
    <x v="0"/>
    <x v="14"/>
    <s v="October 14, 1994 (United States)"/>
    <x v="62"/>
    <x v="517"/>
    <s v="Frank Darabont"/>
    <s v="Stephen King"/>
    <s v="Tim Robbins"/>
    <s v="United States"/>
    <n v="25000000"/>
    <n v="28817291"/>
    <s v="Castle Rock Entertainment"/>
    <s v="142.0,"/>
  </r>
  <r>
    <x v="2438"/>
    <s v="R"/>
    <x v="6"/>
    <x v="14"/>
    <s v="October 14, 1994 (United States)"/>
    <x v="61"/>
    <x v="518"/>
    <s v="Quentin Tarantino"/>
    <s v="Quentin Tarantino"/>
    <s v="John Travolta"/>
    <s v="United States"/>
    <n v="8000000"/>
    <n v="213928762"/>
    <s v="Miramax"/>
    <s v="154.0,"/>
  </r>
  <r>
    <x v="2439"/>
    <s v="PG-13"/>
    <x v="0"/>
    <x v="14"/>
    <s v="July 6, 1994 (United States)"/>
    <x v="63"/>
    <x v="518"/>
    <s v="Robert Zemeckis"/>
    <s v="Winston Groom"/>
    <s v="Tom Hanks"/>
    <s v="United States"/>
    <n v="55000000"/>
    <n v="678226133"/>
    <s v="Paramount Pictures"/>
    <s v="142.0,"/>
  </r>
  <r>
    <x v="2440"/>
    <s v="R"/>
    <x v="2"/>
    <x v="14"/>
    <s v="November 18, 1994 (United States)"/>
    <x v="55"/>
    <x v="287"/>
    <s v="Luc Besson"/>
    <s v="Luc Besson"/>
    <s v="Jean Reno"/>
    <s v="France"/>
    <n v="0"/>
    <n v="19552639"/>
    <s v="Gaumont"/>
    <s v="110.0,"/>
  </r>
  <r>
    <x v="2441"/>
    <s v="R"/>
    <x v="2"/>
    <x v="14"/>
    <s v="July 15, 1994 (United States)"/>
    <x v="13"/>
    <x v="384"/>
    <s v="James Cameron"/>
    <s v="Claude Zidi"/>
    <s v="Arnold Schwarzenegger"/>
    <s v="United States"/>
    <n v="115000000"/>
    <n v="378882411"/>
    <s v="Twentieth Century Fox"/>
    <s v="141.0,"/>
  </r>
  <r>
    <x v="2442"/>
    <s v="G"/>
    <x v="10"/>
    <x v="14"/>
    <s v="June 24, 1994 (United States)"/>
    <x v="55"/>
    <x v="519"/>
    <s v="Roger Allers"/>
    <s v="Irene Mecchi"/>
    <s v="Matthew Broderick"/>
    <s v="United States"/>
    <n v="45000000"/>
    <n v="1083720877"/>
    <s v="Walt Disney Pictures"/>
    <s v="88.0,"/>
  </r>
  <r>
    <x v="2443"/>
    <s v="PG-13"/>
    <x v="2"/>
    <x v="14"/>
    <s v="July 29, 1994 (United States)"/>
    <x v="15"/>
    <x v="520"/>
    <s v="Chuck Russell"/>
    <s v="Michael Fallon"/>
    <s v="Jim Carrey"/>
    <s v="United States"/>
    <n v="23000000"/>
    <n v="351583407"/>
    <s v="New Line Cinema"/>
    <s v="101.0,"/>
  </r>
  <r>
    <x v="2444"/>
    <s v="R"/>
    <x v="2"/>
    <x v="14"/>
    <s v="June 10, 1994 (United States)"/>
    <x v="13"/>
    <x v="521"/>
    <s v="Jan de Bont"/>
    <s v="Graham Yost"/>
    <s v="Keanu Reeves"/>
    <s v="United States"/>
    <n v="30000000"/>
    <n v="350448145"/>
    <s v="The Mark Gordon Company"/>
    <s v="116.0,"/>
  </r>
  <r>
    <x v="2445"/>
    <s v="PG-13"/>
    <x v="2"/>
    <x v="14"/>
    <s v="October 28, 1994 (United States)"/>
    <x v="12"/>
    <x v="480"/>
    <s v="Roland Emmerich"/>
    <s v="Dean Devlin"/>
    <s v="Kurt Russell"/>
    <s v="United States"/>
    <n v="55000000"/>
    <n v="196567262"/>
    <s v="Canal+"/>
    <s v="116.0,"/>
  </r>
  <r>
    <x v="2446"/>
    <s v="PG"/>
    <x v="3"/>
    <x v="14"/>
    <s v="August 5, 1994 (United States)"/>
    <x v="21"/>
    <x v="147"/>
    <s v="Penelope Spheeris"/>
    <s v="Penelope Spheeris"/>
    <s v="Travis Tedford"/>
    <s v="United States"/>
    <n v="23000000"/>
    <n v="67308282"/>
    <s v="Universal Pictures"/>
    <s v="82.0,"/>
  </r>
  <r>
    <x v="2447"/>
    <s v="PG-13"/>
    <x v="3"/>
    <x v="14"/>
    <s v="December 16, 1994 (United States)"/>
    <x v="4"/>
    <x v="522"/>
    <s v="Peter Farrelly"/>
    <s v="Peter Farrelly"/>
    <s v="Jim Carrey"/>
    <s v="United States"/>
    <n v="17000000"/>
    <n v="247275374"/>
    <s v="New Line Cinema"/>
    <s v="107.0,"/>
  </r>
  <r>
    <x v="2448"/>
    <s v="R"/>
    <x v="0"/>
    <x v="14"/>
    <s v="January 13, 1995 (United States)"/>
    <x v="24"/>
    <x v="523"/>
    <s v="Edward Zwick"/>
    <s v="Susan Shilliday"/>
    <s v="Brad Pitt"/>
    <s v="United States"/>
    <n v="30000000"/>
    <n v="160638883"/>
    <s v="TriStar Pictures"/>
    <s v="133.0,"/>
  </r>
  <r>
    <x v="2449"/>
    <s v="R"/>
    <x v="2"/>
    <x v="14"/>
    <s v="August 26, 1994 (United States)"/>
    <x v="4"/>
    <x v="524"/>
    <s v="Oliver Stone"/>
    <s v="Quentin Tarantino"/>
    <s v="Woody Harrelson"/>
    <s v="United States"/>
    <n v="34000000"/>
    <n v="50283563"/>
    <s v="Warner Bros."/>
    <s v="118.0,"/>
  </r>
  <r>
    <x v="2450"/>
    <s v="R"/>
    <x v="2"/>
    <x v="14"/>
    <s v="May 13, 1994 (United States)"/>
    <x v="37"/>
    <x v="84"/>
    <s v="Alex Proyas"/>
    <s v="James O'Barr"/>
    <s v="Brandon Lee"/>
    <s v="United States"/>
    <n v="23000000"/>
    <n v="50693129"/>
    <s v="Crowvision Inc."/>
    <s v="102.0,"/>
  </r>
  <r>
    <x v="2451"/>
    <s v="R"/>
    <x v="0"/>
    <x v="14"/>
    <s v="November 11, 1994 (United States)"/>
    <x v="24"/>
    <x v="525"/>
    <s v="Neil Jordan"/>
    <s v="Anne Rice"/>
    <s v="Brad Pitt"/>
    <s v="United States"/>
    <n v="60000000"/>
    <n v="223664608"/>
    <s v="Geffen Pictures"/>
    <s v="123.0,"/>
  </r>
  <r>
    <x v="2452"/>
    <s v="R"/>
    <x v="3"/>
    <x v="14"/>
    <s v="April 15, 1994 (United States)"/>
    <x v="12"/>
    <x v="387"/>
    <s v="Mike Newell"/>
    <s v="Richard Curtis"/>
    <s v="Hugh Grant"/>
    <s v="United Kingdom"/>
    <n v="4400000"/>
    <n v="245700832"/>
    <s v="PolyGram Filmed Entertainment"/>
    <s v="117.0,"/>
  </r>
  <r>
    <x v="2453"/>
    <s v="PG"/>
    <x v="3"/>
    <x v="14"/>
    <s v="May 27, 1994 (United States)"/>
    <x v="38"/>
    <x v="94"/>
    <s v="Brian Levant"/>
    <s v="Tom S. Parker"/>
    <s v="John Goodman"/>
    <s v="United States"/>
    <n v="46000000"/>
    <n v="341631208"/>
    <s v="Universal Pictures"/>
    <s v="91.0,"/>
  </r>
  <r>
    <x v="2454"/>
    <s v="PG-13"/>
    <x v="3"/>
    <x v="14"/>
    <s v="February 4, 1994 (United States)"/>
    <x v="15"/>
    <x v="498"/>
    <s v="Tom Shadyac"/>
    <s v="Jack Bernstein"/>
    <s v="Jim Carrey"/>
    <s v="United States"/>
    <n v="15000000"/>
    <n v="107217396"/>
    <s v="Morgan Creek Entertainment"/>
    <s v="86.0,"/>
  </r>
  <r>
    <x v="2455"/>
    <s v="PG"/>
    <x v="0"/>
    <x v="14"/>
    <s v="December 25, 1994 (United States)"/>
    <x v="4"/>
    <x v="11"/>
    <s v="Gillian Armstrong"/>
    <s v="Louisa May Alcott"/>
    <s v="Susan Sarandon"/>
    <s v="United States"/>
    <n v="18000000"/>
    <n v="50083616"/>
    <s v="Columbia Pictures"/>
    <s v="115.0,"/>
  </r>
  <r>
    <x v="2456"/>
    <s v="PG-13"/>
    <x v="2"/>
    <x v="14"/>
    <s v="December 23, 1994 (United States)"/>
    <x v="35"/>
    <x v="391"/>
    <s v="Steven E. de Souza"/>
    <s v="Steven E. de Souza"/>
    <s v="Jean-Claude Van Damme"/>
    <s v="Japan"/>
    <n v="35000000"/>
    <n v="99431786"/>
    <s v="Capcom Entertainment"/>
    <s v="102.0,"/>
  </r>
  <r>
    <x v="2457"/>
    <s v="PG-13"/>
    <x v="3"/>
    <x v="14"/>
    <s v="March 8, 1996 (United States)"/>
    <x v="31"/>
    <x v="345"/>
    <s v="Kar-Wai Wong"/>
    <s v="Kar-Wai Wong"/>
    <s v="Brigitte Lin"/>
    <s v="Hong Kong"/>
    <n v="0"/>
    <n v="1432358"/>
    <s v="Jet Tone Production"/>
    <s v="102.0,"/>
  </r>
  <r>
    <x v="2458"/>
    <s v="PG-13"/>
    <x v="2"/>
    <x v="14"/>
    <s v="August 3, 1994 (United States)"/>
    <x v="15"/>
    <x v="187"/>
    <s v="Phillip Noyce"/>
    <s v="Tom Clancy"/>
    <s v="Harrison Ford"/>
    <s v="United States"/>
    <n v="62000000"/>
    <n v="215887717"/>
    <s v="Mace Neufeld Productions"/>
    <s v="141.0,"/>
  </r>
  <r>
    <x v="2459"/>
    <s v="PG"/>
    <x v="3"/>
    <x v="14"/>
    <s v="March 25, 1994 (United States)"/>
    <x v="10"/>
    <x v="100"/>
    <s v="Sam Weisman"/>
    <s v="Steven Brill"/>
    <s v="Emilio Estevez"/>
    <s v="United States"/>
    <n v="0"/>
    <n v="45610410"/>
    <s v="Avnet/Kerner Productions"/>
    <s v="106.0,"/>
  </r>
  <r>
    <x v="2460"/>
    <s v="R"/>
    <x v="5"/>
    <x v="14"/>
    <s v="October 14, 1994 (New Zealand)"/>
    <x v="4"/>
    <x v="89"/>
    <s v="Peter Jackson"/>
    <s v="Fran Walsh"/>
    <s v="Melanie Lynskey"/>
    <s v="New Zealand"/>
    <n v="5000000"/>
    <n v="3049135"/>
    <s v="WingNut Films"/>
    <s v="99.0,"/>
  </r>
  <r>
    <x v="2461"/>
    <s v="R"/>
    <x v="3"/>
    <x v="14"/>
    <s v="November 9, 1994 (France)"/>
    <x v="3"/>
    <x v="526"/>
    <s v="Kevin Smith"/>
    <s v="Kevin Smith"/>
    <s v="Brian O'Halloran"/>
    <s v="United States"/>
    <n v="27000"/>
    <n v="3151130"/>
    <s v="View Askew Productions"/>
    <s v="92.0,"/>
  </r>
  <r>
    <x v="2462"/>
    <s v="PG"/>
    <x v="1"/>
    <x v="14"/>
    <s v="August 26, 1994 (United States)"/>
    <x v="10"/>
    <x v="32"/>
    <s v="Jonathan Prince"/>
    <s v="Andrew Kurtzman"/>
    <s v="Jonathan Jackson"/>
    <s v="United States"/>
    <n v="0"/>
    <n v="10475705"/>
    <s v="Hollywood Pictures"/>
    <s v="96.0,"/>
  </r>
  <r>
    <x v="2463"/>
    <s v="PG"/>
    <x v="2"/>
    <x v="14"/>
    <s v="May 20, 1994 (United States)"/>
    <x v="9"/>
    <x v="344"/>
    <s v="Richard Donner"/>
    <s v="Roy Huggins"/>
    <s v="Mel Gibson"/>
    <s v="United States"/>
    <n v="75000000"/>
    <n v="183031272"/>
    <s v="Donner/Shuler-Donner Productions"/>
    <s v="127.0,"/>
  </r>
  <r>
    <x v="2464"/>
    <s v="PG-13"/>
    <x v="1"/>
    <x v="14"/>
    <s v="June 24, 1994 (United States)"/>
    <x v="17"/>
    <x v="81"/>
    <s v="Lawrence Kasdan"/>
    <s v="Dan Gordon"/>
    <s v="Kevin Costner"/>
    <s v="United States"/>
    <n v="63000000"/>
    <n v="25052000"/>
    <s v="Warner Bros."/>
    <s v="191.0,"/>
  </r>
  <r>
    <x v="2465"/>
    <s v="R"/>
    <x v="6"/>
    <x v="14"/>
    <s v="October 26, 1994 (United States)"/>
    <x v="12"/>
    <x v="22"/>
    <s v="John Dahl"/>
    <s v="Steve Barancik"/>
    <s v="Linda Fiorentino"/>
    <s v="United Kingdom"/>
    <n v="2500000"/>
    <n v="5842603"/>
    <s v="Incorporated Television Company (ITC)"/>
    <s v="110.0,"/>
  </r>
  <r>
    <x v="2466"/>
    <s v="R"/>
    <x v="3"/>
    <x v="14"/>
    <s v="August 10, 1994 (United States)"/>
    <x v="24"/>
    <x v="293"/>
    <s v="Stephan Elliott"/>
    <s v="Stephan Elliott"/>
    <s v="Hugo Weaving"/>
    <s v="Australia"/>
    <n v="0"/>
    <n v="11265402"/>
    <s v="PolyGram Filmed Entertainment"/>
    <s v="104.0,"/>
  </r>
  <r>
    <x v="2467"/>
    <s v="PG"/>
    <x v="3"/>
    <x v="14"/>
    <s v="October 14, 1994 (United States)"/>
    <x v="5"/>
    <x v="15"/>
    <s v="Duwayne Dunham"/>
    <s v="James Ferguson"/>
    <s v="Rick Moranis"/>
    <s v="United States"/>
    <n v="20000000"/>
    <n v="19306362"/>
    <s v="Warner Bros."/>
    <s v="107.0,"/>
  </r>
  <r>
    <x v="2468"/>
    <s v="R"/>
    <x v="5"/>
    <x v="14"/>
    <s v="October 7, 1994 (United States)"/>
    <x v="40"/>
    <x v="527"/>
    <s v="Tim Burton"/>
    <s v="Rudolph Grey"/>
    <s v="Johnny Depp"/>
    <s v="United States"/>
    <n v="18000000"/>
    <n v="5887457"/>
    <s v="Touchstone Pictures"/>
    <s v="127.0,"/>
  </r>
  <r>
    <x v="2469"/>
    <s v="PG"/>
    <x v="2"/>
    <x v="14"/>
    <s v="November 18, 1994 (United States)"/>
    <x v="14"/>
    <x v="146"/>
    <s v="David Carson"/>
    <s v="Gene Roddenberry"/>
    <s v="Patrick Stewart"/>
    <s v="United States"/>
    <n v="35000000"/>
    <n v="118071125"/>
    <s v="Paramount Pictures"/>
    <s v="118.0,"/>
  </r>
  <r>
    <x v="2470"/>
    <s v="R"/>
    <x v="0"/>
    <x v="14"/>
    <s v="December 9, 1994 (United States)"/>
    <x v="10"/>
    <x v="293"/>
    <s v="Barry Levinson"/>
    <s v="Michael Crichton"/>
    <s v="Michael Douglas"/>
    <s v="United States"/>
    <n v="55000000"/>
    <n v="214015089"/>
    <s v="Warner Bros."/>
    <s v="128.0,"/>
  </r>
  <r>
    <x v="2471"/>
    <s v="PG"/>
    <x v="3"/>
    <x v="14"/>
    <s v="July 15, 1994 (United States)"/>
    <x v="19"/>
    <x v="12"/>
    <s v="William Dear"/>
    <s v="Dorothy Kingsley"/>
    <s v="Danny Glover"/>
    <s v="United States"/>
    <n v="24000000"/>
    <n v="50236831"/>
    <s v="Caravan Pictures"/>
    <s v="102.0,"/>
  </r>
  <r>
    <x v="2472"/>
    <s v="R"/>
    <x v="0"/>
    <x v="14"/>
    <s v="February 3, 1995 (United States)"/>
    <x v="13"/>
    <x v="436"/>
    <s v="John Carpenter"/>
    <s v="Michael De Luca"/>
    <s v="Sam Neill"/>
    <s v="United States"/>
    <n v="8000000"/>
    <n v="8924549"/>
    <s v="New Line Cinema"/>
    <s v="95.0,"/>
  </r>
  <r>
    <x v="2473"/>
    <s v="PG"/>
    <x v="3"/>
    <x v="14"/>
    <s v="December 21, 1994 (United States)"/>
    <x v="20"/>
    <x v="18"/>
    <s v="Donald Petrie"/>
    <s v="Neil Tolkin"/>
    <s v="Macaulay Culkin"/>
    <s v="United States"/>
    <n v="40000000"/>
    <n v="38087756"/>
    <s v="Warner Bros."/>
    <s v="95.0,"/>
  </r>
  <r>
    <x v="2474"/>
    <s v="R"/>
    <x v="2"/>
    <x v="14"/>
    <s v="May 25, 1994 (United States)"/>
    <x v="41"/>
    <x v="146"/>
    <s v="John Landis"/>
    <s v="Danilo Bach"/>
    <s v="Eddie Murphy"/>
    <s v="United States"/>
    <n v="50000000"/>
    <n v="119208989"/>
    <s v="Paramount Pictures"/>
    <s v="104.0,"/>
  </r>
  <r>
    <x v="2475"/>
    <s v="PG-13"/>
    <x v="3"/>
    <x v="14"/>
    <s v="February 18, 1994 (United States)"/>
    <x v="14"/>
    <x v="81"/>
    <s v="Ben Stiller"/>
    <s v="Helen Childress"/>
    <s v="Winona Ryder"/>
    <s v="United States"/>
    <n v="11500000"/>
    <n v="33351557"/>
    <s v="Jersey Films"/>
    <s v="99.0,"/>
  </r>
  <r>
    <x v="2476"/>
    <s v="PG-13"/>
    <x v="3"/>
    <x v="14"/>
    <s v="March 18, 1994 (United States)"/>
    <x v="16"/>
    <x v="143"/>
    <s v="Peter Segal"/>
    <s v="Pat Proft"/>
    <s v="Leslie Nielsen"/>
    <s v="United States"/>
    <n v="30000000"/>
    <n v="51132598"/>
    <s v="Paramount Pictures"/>
    <s v="83.0,"/>
  </r>
  <r>
    <x v="2477"/>
    <s v="R"/>
    <x v="3"/>
    <x v="14"/>
    <s v="March 25, 1994 (United States)"/>
    <x v="23"/>
    <x v="9"/>
    <s v="John Duigan"/>
    <s v="John Duigan"/>
    <s v="Hugh Grant"/>
    <s v="Australia"/>
    <n v="0"/>
    <n v="7770731"/>
    <s v="British Screen Finance Ltd."/>
    <s v="98.0,"/>
  </r>
  <r>
    <x v="2478"/>
    <s v="R"/>
    <x v="0"/>
    <x v="14"/>
    <s v="November 23, 1994 (United States)"/>
    <x v="31"/>
    <x v="93"/>
    <s v="Krzysztof Kieslowski"/>
    <s v="Krzysztof Kieslowski"/>
    <s v="Irène Jacob"/>
    <s v="Switzerland"/>
    <n v="0"/>
    <n v="3581969"/>
    <s v="MK2 Productions"/>
    <s v="99.0,"/>
  </r>
  <r>
    <x v="2479"/>
    <s v="PG-13"/>
    <x v="3"/>
    <x v="14"/>
    <s v="November 23, 1994 (United States)"/>
    <x v="26"/>
    <x v="18"/>
    <s v="Ivan Reitman"/>
    <s v="Kevin Wade"/>
    <s v="Arnold Schwarzenegger"/>
    <s v="United States"/>
    <n v="60000000"/>
    <n v="108431355"/>
    <s v="Universal Pictures"/>
    <s v="109.0,"/>
  </r>
  <r>
    <x v="2480"/>
    <s v="R"/>
    <x v="7"/>
    <x v="14"/>
    <s v="October 14, 1994 (United States)"/>
    <x v="16"/>
    <x v="239"/>
    <s v="Wes Craven"/>
    <s v="Wes Craven"/>
    <s v="Heather Langenkamp"/>
    <s v="United States"/>
    <n v="8000000"/>
    <n v="19721741"/>
    <s v="New Line Cinema"/>
    <s v="112.0,"/>
  </r>
  <r>
    <x v="2481"/>
    <s v="PG"/>
    <x v="1"/>
    <x v="14"/>
    <s v="July 1, 1994 (United States)"/>
    <x v="19"/>
    <x v="293"/>
    <s v="Patrick Read Johnson"/>
    <s v="John Hughes"/>
    <s v="Lara Flynn Boyle"/>
    <s v="United States"/>
    <n v="48000000"/>
    <n v="16827402"/>
    <s v="Twentieth Century Fox"/>
    <s v="99.0,"/>
  </r>
  <r>
    <x v="2482"/>
    <s v="PG-13"/>
    <x v="1"/>
    <x v="14"/>
    <s v="September 30, 1994 (United States)"/>
    <x v="5"/>
    <x v="348"/>
    <s v="Curtis Hanson"/>
    <s v="Denis O'Neill"/>
    <s v="Meryl Streep"/>
    <s v="United States"/>
    <n v="45000000"/>
    <n v="94216343"/>
    <s v="Universal Pictures"/>
    <s v="111.0,"/>
  </r>
  <r>
    <x v="2483"/>
    <s v="PG-13"/>
    <x v="3"/>
    <x v="14"/>
    <s v="August 5, 1994 (United States)"/>
    <x v="10"/>
    <x v="81"/>
    <s v="Michael Lehmann"/>
    <s v="Rich Wilkes"/>
    <s v="Brendan Fraser"/>
    <s v="United States"/>
    <n v="0"/>
    <n v="5751882"/>
    <s v="Twentieth Century Fox"/>
    <s v="92.0,"/>
  </r>
  <r>
    <x v="2484"/>
    <s v="R"/>
    <x v="3"/>
    <x v="14"/>
    <s v="January 1, 1994 (Germany)"/>
    <x v="64"/>
    <x v="16"/>
    <s v="Kim Henkel"/>
    <s v="Kim Henkel"/>
    <s v="Renée Zellweger"/>
    <s v="United States"/>
    <n v="600000"/>
    <n v="185898"/>
    <s v="Ultra Muchos Productions"/>
    <s v="87.0,"/>
  </r>
  <r>
    <x v="2485"/>
    <s v="PG"/>
    <x v="2"/>
    <x v="14"/>
    <s v="September 9, 1994 (United States)"/>
    <x v="54"/>
    <x v="101"/>
    <s v="Christopher Cain"/>
    <s v="Robert Mark Kamen"/>
    <s v="Pat Morita"/>
    <s v="United States"/>
    <n v="12000000"/>
    <n v="15876353"/>
    <s v="Columbia Pictures"/>
    <s v="107.0,"/>
  </r>
  <r>
    <x v="2486"/>
    <s v="R"/>
    <x v="2"/>
    <x v="14"/>
    <s v="July 1, 1994 (United States)"/>
    <x v="19"/>
    <x v="17"/>
    <s v="Stephen Hopkins"/>
    <s v="John Rice"/>
    <s v="Jeff Bridges"/>
    <s v="United States"/>
    <n v="28000000"/>
    <n v="30156002"/>
    <s v="Metro-Goldwyn-Mayer (MGM)"/>
    <s v="121.0,"/>
  </r>
  <r>
    <x v="2487"/>
    <s v="R"/>
    <x v="16"/>
    <x v="14"/>
    <s v="August 19, 1994 (United States)"/>
    <x v="33"/>
    <x v="301"/>
    <s v="Richard Rush"/>
    <s v="Billy Ray"/>
    <s v="Bruce Willis"/>
    <s v="United States"/>
    <n v="40000000"/>
    <n v="19726050"/>
    <s v="Cinergi Pictures Entertainment"/>
    <s v="121.0,"/>
  </r>
  <r>
    <x v="2488"/>
    <s v="PG"/>
    <x v="1"/>
    <x v="14"/>
    <s v="July 22, 1994 (United States)"/>
    <x v="54"/>
    <x v="38"/>
    <s v="Rob Reiner"/>
    <s v="Alan Zweibel"/>
    <s v="Elijah Wood"/>
    <s v="United States"/>
    <n v="40000000"/>
    <n v="7182747"/>
    <s v="Castle Rock Entertainment"/>
    <s v="87.0,"/>
  </r>
  <r>
    <x v="2489"/>
    <s v="R"/>
    <x v="3"/>
    <x v="14"/>
    <s v="March 31, 1995 (United States)"/>
    <x v="13"/>
    <x v="14"/>
    <s v="P.J. Hogan"/>
    <s v="P.J. Hogan"/>
    <s v="Toni Collette"/>
    <s v="Australia"/>
    <n v="9000000"/>
    <n v="15482277"/>
    <s v="CiBy 2000"/>
    <s v="106.0,"/>
  </r>
  <r>
    <x v="2490"/>
    <s v="PG-13"/>
    <x v="6"/>
    <x v="14"/>
    <s v="July 20, 1994 (United States)"/>
    <x v="17"/>
    <x v="243"/>
    <s v="Joel Schumacher"/>
    <s v="John Grisham"/>
    <s v="Susan Sarandon"/>
    <s v="United States"/>
    <n v="45000000"/>
    <n v="117615211"/>
    <s v="Warner Bros."/>
    <s v="119.0,"/>
  </r>
  <r>
    <x v="2491"/>
    <s v="PG"/>
    <x v="3"/>
    <x v="14"/>
    <s v="February 11, 1994 (United States)"/>
    <x v="11"/>
    <x v="97"/>
    <s v="Rupert Wainwright"/>
    <s v="Blake Snyder"/>
    <s v="Brian Bonsall"/>
    <s v="United States"/>
    <n v="0"/>
    <n v="30577969"/>
    <s v="Walt Disney Pictures"/>
    <s v="93.0,"/>
  </r>
  <r>
    <x v="2492"/>
    <s v="PG"/>
    <x v="3"/>
    <x v="14"/>
    <s v="July 29, 1994 (United States)"/>
    <x v="5"/>
    <x v="14"/>
    <s v="Andrew Bergman"/>
    <s v="Jane Anderson"/>
    <s v="Nicolas Cage"/>
    <s v="United States"/>
    <n v="20000000"/>
    <n v="37939757"/>
    <s v="TriStar Pictures"/>
    <s v="101.0,"/>
  </r>
  <r>
    <x v="2493"/>
    <s v="PG"/>
    <x v="3"/>
    <x v="14"/>
    <s v="October 7, 1994 (United States)"/>
    <x v="16"/>
    <x v="16"/>
    <s v="Norman Jewison"/>
    <s v="Diane Drake"/>
    <s v="Marisa Tomei"/>
    <s v="United States"/>
    <n v="0"/>
    <n v="20059210"/>
    <s v="TriStar Pictures"/>
    <s v="109.0,"/>
  </r>
  <r>
    <x v="2494"/>
    <s v="R"/>
    <x v="6"/>
    <x v="14"/>
    <s v="March 3, 1995 (United States)"/>
    <x v="6"/>
    <x v="76"/>
    <s v="Lee Tamahori"/>
    <s v="Riwia Brown"/>
    <s v="Rena Owen"/>
    <s v="New Zealand"/>
    <n v="0"/>
    <n v="1608570"/>
    <s v="Communicado Productions"/>
    <s v="102.0,"/>
  </r>
  <r>
    <x v="2495"/>
    <s v="R"/>
    <x v="0"/>
    <x v="14"/>
    <s v="June 17, 1994 (United States)"/>
    <x v="19"/>
    <x v="11"/>
    <s v="Mike Nichols"/>
    <s v="Jim Harrison"/>
    <s v="Jack Nicholson"/>
    <s v="United States"/>
    <n v="70000000"/>
    <n v="131002597"/>
    <s v="Columbia Pictures"/>
    <s v="125.0,"/>
  </r>
  <r>
    <x v="2496"/>
    <s v="R"/>
    <x v="0"/>
    <x v="14"/>
    <s v="November 4, 1994 (United States)"/>
    <x v="5"/>
    <x v="239"/>
    <s v="Kenneth Branagh"/>
    <s v="Mary Shelley"/>
    <s v="Robert De Niro"/>
    <s v="United States"/>
    <n v="45000000"/>
    <n v="112006296"/>
    <s v="TriStar Pictures"/>
    <s v="123.0,"/>
  </r>
  <r>
    <x v="2497"/>
    <s v="R"/>
    <x v="3"/>
    <x v="14"/>
    <s v="October 14, 1994 (United States)"/>
    <x v="36"/>
    <x v="252"/>
    <s v="Garry Marshall"/>
    <s v="Anne Rice"/>
    <s v="Dana Delany"/>
    <s v="United States"/>
    <n v="25000000"/>
    <n v="6841570"/>
    <s v="Savoy Pictures"/>
    <s v="113.0,"/>
  </r>
  <r>
    <x v="2498"/>
    <s v="PG"/>
    <x v="1"/>
    <x v="14"/>
    <s v="December 25, 1994 (United States)"/>
    <x v="22"/>
    <x v="27"/>
    <s v="Stephen Sommers"/>
    <s v="Rudyard Kipling"/>
    <s v="Jason Scott Lee"/>
    <s v="United States"/>
    <n v="27000000"/>
    <n v="43229904"/>
    <s v="Vegahom Europe"/>
    <s v="111.0,"/>
  </r>
  <r>
    <x v="2499"/>
    <s v="PG"/>
    <x v="3"/>
    <x v="14"/>
    <s v="March 11, 1994 (United States)"/>
    <x v="13"/>
    <x v="146"/>
    <s v="Joel Coen"/>
    <s v="Ethan Coen"/>
    <s v="Tim Robbins"/>
    <s v="United Kingdom"/>
    <n v="40000000"/>
    <n v="2816518"/>
    <s v="PolyGram Filmed Entertainment"/>
    <s v="111.0,"/>
  </r>
  <r>
    <x v="2500"/>
    <s v="R"/>
    <x v="2"/>
    <x v="14"/>
    <s v="September 16, 1994 (United States)"/>
    <x v="23"/>
    <x v="188"/>
    <s v="Peter Hyams"/>
    <s v="Mark Verheiden"/>
    <s v="Jean-Claude Van Damme"/>
    <s v="United States"/>
    <n v="27000000"/>
    <n v="101646581"/>
    <s v="Largo Entertainment"/>
    <s v="99.0,"/>
  </r>
  <r>
    <x v="2501"/>
    <s v="PG"/>
    <x v="3"/>
    <x v="14"/>
    <s v="November 11, 1994 (United States)"/>
    <x v="16"/>
    <x v="441"/>
    <s v="John Pasquin"/>
    <s v="Leo Benvenuti"/>
    <s v="Tim Allen"/>
    <s v="United States"/>
    <n v="22000000"/>
    <n v="190539357"/>
    <s v="Walt Disney Pictures"/>
    <s v="97.0,"/>
  </r>
  <r>
    <x v="2502"/>
    <s v="R"/>
    <x v="2"/>
    <x v="14"/>
    <s v="October 7, 1994 (United States)"/>
    <x v="41"/>
    <x v="148"/>
    <s v="Luis Llosa"/>
    <s v="John Shirley"/>
    <s v="Sylvester Stallone"/>
    <s v="United States"/>
    <n v="45000000"/>
    <n v="170362582"/>
    <s v="Warner Bros."/>
    <s v="110.0,"/>
  </r>
  <r>
    <x v="2503"/>
    <s v="G"/>
    <x v="10"/>
    <x v="14"/>
    <s v="November 23, 1994 (United States)"/>
    <x v="10"/>
    <x v="22"/>
    <s v="Pixote Hunt"/>
    <s v="David Kirschner"/>
    <s v="Macaulay Culkin"/>
    <s v="United States"/>
    <n v="27000000"/>
    <n v="13670688"/>
    <s v="Twentieth Century Fox"/>
    <s v="80.0,"/>
  </r>
  <r>
    <x v="2504"/>
    <s v="R"/>
    <x v="6"/>
    <x v="14"/>
    <s v="February 10, 1995 (United States)"/>
    <x v="4"/>
    <x v="343"/>
    <s v="Danny Boyle"/>
    <s v="John Hodge"/>
    <s v="Kerry Fox"/>
    <s v="United Kingdom"/>
    <n v="2500000"/>
    <n v="2079569"/>
    <s v="Channel Four Films"/>
    <s v="89.0,"/>
  </r>
  <r>
    <x v="2505"/>
    <s v="R"/>
    <x v="3"/>
    <x v="14"/>
    <s v="April 13, 1994 (United States)"/>
    <x v="8"/>
    <x v="101"/>
    <s v="John Waters"/>
    <s v="John Waters"/>
    <s v="Kathleen Turner"/>
    <s v="United States"/>
    <n v="13000000"/>
    <n v="7820688"/>
    <s v="Savoy Pictures"/>
    <s v="95.0,"/>
  </r>
  <r>
    <x v="2506"/>
    <s v="R"/>
    <x v="2"/>
    <x v="14"/>
    <s v="April 22, 1994 (United States)"/>
    <x v="33"/>
    <x v="23"/>
    <s v="Jonathan Kaplan"/>
    <s v="Albert S. Ruddy"/>
    <s v="Madeleine Stowe"/>
    <s v="United States"/>
    <n v="25000000"/>
    <n v="15240435"/>
    <s v="Twentieth Century Fox"/>
    <s v="99.0,"/>
  </r>
  <r>
    <x v="2507"/>
    <s v="PG-13"/>
    <x v="2"/>
    <x v="14"/>
    <s v="July 1, 1994 (United States)"/>
    <x v="10"/>
    <x v="33"/>
    <s v="Russell Mulcahy"/>
    <s v="Walter B. Gibson"/>
    <s v="Alec Baldwin"/>
    <s v="United States"/>
    <n v="25000000"/>
    <n v="48063435"/>
    <s v="Universal Pictures"/>
    <s v="108.0,"/>
  </r>
  <r>
    <x v="2508"/>
    <s v="R"/>
    <x v="0"/>
    <x v="14"/>
    <s v="May 13, 1994 (United States)"/>
    <x v="14"/>
    <x v="16"/>
    <s v="Luis Mandoki"/>
    <s v="Ronald Bass"/>
    <s v="Meg Ryan"/>
    <s v="United States"/>
    <n v="0"/>
    <n v="50021959"/>
    <s v="Touchstone Pictures"/>
    <s v="126.0,"/>
  </r>
  <r>
    <x v="2509"/>
    <s v="PG-13"/>
    <x v="0"/>
    <x v="14"/>
    <s v="September 16, 1994 (United States)"/>
    <x v="5"/>
    <x v="256"/>
    <s v="Tony Richardson"/>
    <s v="Rama Laurie Stagner"/>
    <s v="Jessica Lange"/>
    <s v="United States"/>
    <n v="16000000"/>
    <n v="3359465"/>
    <s v="Orion Pictures"/>
    <s v="101.0,"/>
  </r>
  <r>
    <x v="2510"/>
    <s v="PG-13"/>
    <x v="5"/>
    <x v="14"/>
    <s v="October 7, 1994 (United States)"/>
    <x v="24"/>
    <x v="18"/>
    <s v="Robert Redford"/>
    <s v="Paul Attanasio"/>
    <s v="Ralph Fiennes"/>
    <s v="United States"/>
    <n v="31000000"/>
    <n v="24822619"/>
    <s v="Baltimore Pictures"/>
    <s v="133.0,"/>
  </r>
  <r>
    <x v="2511"/>
    <s v="R"/>
    <x v="2"/>
    <x v="14"/>
    <s v="April 15, 1994 (United States)"/>
    <x v="19"/>
    <x v="35"/>
    <s v="Ernest R. Dickerson"/>
    <s v="Eric Bernt"/>
    <s v="Rutger Hauer"/>
    <s v="United States"/>
    <n v="7400000"/>
    <n v="7727256"/>
    <s v="New Line Cinema"/>
    <s v="96.0,"/>
  </r>
  <r>
    <x v="2512"/>
    <s v="PG"/>
    <x v="3"/>
    <x v="14"/>
    <s v="February 4, 1994 (United States)"/>
    <x v="30"/>
    <x v="35"/>
    <s v="Steve Miner"/>
    <s v="Gérard Lauzier"/>
    <s v="Gérard Depardieu"/>
    <s v="France"/>
    <n v="0"/>
    <n v="25479558"/>
    <s v="Touchstone Pictures"/>
    <s v="90.0,"/>
  </r>
  <r>
    <x v="2513"/>
    <s v="PG-13"/>
    <x v="0"/>
    <x v="14"/>
    <s v="December 23, 1994 (United States)"/>
    <x v="16"/>
    <x v="101"/>
    <s v="Michael Apted"/>
    <s v="Mark Handley"/>
    <s v="Jodie Foster"/>
    <s v="United States"/>
    <n v="24500000"/>
    <n v="106683817"/>
    <s v="Egg Pictures"/>
    <s v="112.0,"/>
  </r>
  <r>
    <x v="2514"/>
    <s v="R"/>
    <x v="3"/>
    <x v="14"/>
    <s v="June 10, 1994 (United States)"/>
    <x v="37"/>
    <x v="391"/>
    <s v="Krzysztof Kieslowski"/>
    <s v="Krzysztof Kieslowski"/>
    <s v="Zbigniew Zamachowski"/>
    <s v="Switzerland"/>
    <n v="0"/>
    <n v="1237219"/>
    <s v="MK2 Productions"/>
    <s v="92.0,"/>
  </r>
  <r>
    <x v="2515"/>
    <s v="PG"/>
    <x v="3"/>
    <x v="14"/>
    <s v="February 11, 1994 (United States)"/>
    <x v="11"/>
    <x v="97"/>
    <s v="Howard Zieff"/>
    <s v="Laurice Elehwany"/>
    <s v="Dan Aykroyd"/>
    <s v="United States"/>
    <n v="0"/>
    <n v="17359799"/>
    <s v="Imagine Films Entertainment"/>
    <s v="99.0,"/>
  </r>
  <r>
    <x v="2516"/>
    <s v="R"/>
    <x v="2"/>
    <x v="14"/>
    <s v="April 22, 1994 (United States)"/>
    <x v="27"/>
    <x v="300"/>
    <s v="Dennis Hopper"/>
    <s v="Joe Batteer"/>
    <s v="Tom Berenger"/>
    <s v="United States"/>
    <n v="0"/>
    <n v="1596687"/>
    <s v="Morgan Creek Entertainment"/>
    <s v="102.0,"/>
  </r>
  <r>
    <x v="2517"/>
    <s v="R"/>
    <x v="2"/>
    <x v="14"/>
    <s v="February 11, 1994 (United States)"/>
    <x v="1"/>
    <x v="27"/>
    <s v="Roger Donaldson"/>
    <s v="Jim Thompson"/>
    <s v="Alec Baldwin"/>
    <s v="United States"/>
    <n v="0"/>
    <n v="30057974"/>
    <s v="Universal Pictures"/>
    <s v="115.0,"/>
  </r>
  <r>
    <x v="2518"/>
    <s v="PG"/>
    <x v="3"/>
    <x v="14"/>
    <s v="March 30, 1994 (United States)"/>
    <x v="41"/>
    <x v="151"/>
    <s v="David S. Ward"/>
    <s v="David S. Ward"/>
    <s v="Charlie Sheen"/>
    <s v="United States"/>
    <n v="25000000"/>
    <n v="30626182"/>
    <s v="Warner Bros."/>
    <s v="105.0,"/>
  </r>
  <r>
    <x v="2519"/>
    <s v="Not Rated"/>
    <x v="6"/>
    <x v="14"/>
    <s v="November 1994 (United States)"/>
    <x v="12"/>
    <x v="43"/>
    <s v="Claude Chabrol"/>
    <s v="Claude Chabrol"/>
    <s v="Emmanuelle Béart"/>
    <s v="France"/>
    <n v="0"/>
    <n v="39003"/>
    <s v="MK2 Productions"/>
    <s v="102.0,,"/>
  </r>
  <r>
    <x v="2520"/>
    <s v="PG-13"/>
    <x v="3"/>
    <x v="14"/>
    <s v="April 7, 1995 (United States)"/>
    <x v="17"/>
    <x v="13"/>
    <s v="Jeremy Leven"/>
    <s v="Lord Byron"/>
    <s v="Johnny Depp"/>
    <s v="United States"/>
    <n v="25000000"/>
    <n v="68792531"/>
    <s v="New Line Cinema"/>
    <s v="97.0,"/>
  </r>
  <r>
    <x v="2521"/>
    <s v="R"/>
    <x v="0"/>
    <x v="14"/>
    <s v="March 24, 1995 (United States)"/>
    <x v="12"/>
    <x v="97"/>
    <s v="Atom Egoyan"/>
    <s v="Atom Egoyan"/>
    <s v="Bruce Greenwood"/>
    <s v="Canada"/>
    <n v="0"/>
    <n v="4221036"/>
    <s v="Alliance Entertainment"/>
    <s v="103.0,"/>
  </r>
  <r>
    <x v="2522"/>
    <s v="PG"/>
    <x v="3"/>
    <x v="14"/>
    <s v="April 1, 1994 (United States)"/>
    <x v="30"/>
    <x v="105"/>
    <s v="Paul Flaherty"/>
    <s v="William Porter"/>
    <s v="Martin Short"/>
    <s v="United States"/>
    <n v="19000000"/>
    <n v="7408745"/>
    <s v="Orion Pictures"/>
    <s v="90.0,"/>
  </r>
  <r>
    <x v="2523"/>
    <s v="G"/>
    <x v="10"/>
    <x v="14"/>
    <s v="March 30, 1994 (United States)"/>
    <x v="5"/>
    <x v="29"/>
    <s v="Don Bluth"/>
    <s v="Hans Christian Andersen"/>
    <s v="Jodi Benson"/>
    <s v="Ireland"/>
    <n v="28000000"/>
    <n v="11373501"/>
    <s v="Don Bluth"/>
    <s v="86.0,"/>
  </r>
  <r>
    <x v="2524"/>
    <s v="PG-13"/>
    <x v="2"/>
    <x v="14"/>
    <s v="November 4, 1994 (United States)"/>
    <x v="51"/>
    <x v="23"/>
    <s v="James Yukich"/>
    <s v="Paul Dini"/>
    <s v="Robert Patrick"/>
    <s v="United States"/>
    <n v="7850000"/>
    <n v="2341309"/>
    <s v="Greenleaf Productions"/>
    <s v="96.0,"/>
  </r>
  <r>
    <x v="2525"/>
    <s v="R"/>
    <x v="0"/>
    <x v="14"/>
    <s v="January 27, 1995 (United States)"/>
    <x v="4"/>
    <x v="301"/>
    <s v="Roman Polanski"/>
    <s v="Ariel Dorfman"/>
    <s v="Sigourney Weaver"/>
    <s v="United Kingdom"/>
    <n v="12000000"/>
    <n v="3103716"/>
    <s v="Fine Line Features"/>
    <s v="103.0,"/>
  </r>
  <r>
    <x v="2526"/>
    <s v="PG-13"/>
    <x v="3"/>
    <x v="14"/>
    <s v="April 29, 1994 (United States)"/>
    <x v="14"/>
    <x v="23"/>
    <s v="Hart Bochner"/>
    <s v="Adam Leff"/>
    <s v="Jeremy Piven"/>
    <s v="United States"/>
    <n v="8000000"/>
    <n v="4330020"/>
    <s v="Twentieth Century Fox"/>
    <s v="79.0,"/>
  </r>
  <r>
    <x v="2527"/>
    <s v="PG"/>
    <x v="5"/>
    <x v="14"/>
    <s v="March 22, 1996 (United States)"/>
    <x v="3"/>
    <x v="87"/>
    <s v="Michael Radford"/>
    <s v="Antonio Skármeta"/>
    <s v="Massimo Troisi"/>
    <s v="Italy"/>
    <n v="3000000"/>
    <n v="21898920"/>
    <s v="Cecchi Gori Group Tiger Cinematografica"/>
    <s v="108.0,"/>
  </r>
  <r>
    <x v="2528"/>
    <s v="PG-13"/>
    <x v="5"/>
    <x v="14"/>
    <s v="February 25, 1994 (United States)"/>
    <x v="14"/>
    <x v="104"/>
    <s v="John G. Avildsen"/>
    <s v="Monte Merrick"/>
    <s v="Luke Perry"/>
    <s v="United States"/>
    <n v="7000000"/>
    <n v="19623396"/>
    <s v="Jersey Films"/>
    <s v="105.0,"/>
  </r>
  <r>
    <x v="2529"/>
    <s v="PG-13"/>
    <x v="5"/>
    <x v="14"/>
    <s v="December 28, 1994 (United States)"/>
    <x v="13"/>
    <x v="29"/>
    <s v="Nicholas Hytner"/>
    <s v="Alan Bennett"/>
    <s v="Nigel Hawthorne"/>
    <s v="United Kingdom"/>
    <n v="65897768"/>
    <n v="15238689"/>
    <s v="The Samuel Goldwyn Company"/>
    <s v="110.0,"/>
  </r>
  <r>
    <x v="2530"/>
    <s v="R"/>
    <x v="0"/>
    <x v="14"/>
    <s v="May 10, 1996 (United States)"/>
    <x v="27"/>
    <x v="40"/>
    <s v="Betty Kaplan"/>
    <s v="Isabel Allende"/>
    <s v="Antonio Banderas"/>
    <s v="United States"/>
    <n v="0"/>
    <n v="1181182"/>
    <s v="Aleph Producciones S.A."/>
    <s v="103.0,"/>
  </r>
  <r>
    <x v="1039"/>
    <s v="R"/>
    <x v="3"/>
    <x v="14"/>
    <s v="January 13, 1995 (United States)"/>
    <x v="34"/>
    <x v="97"/>
    <s v="Robert Benton"/>
    <s v="Richard Russo"/>
    <s v="Paul Newman"/>
    <s v="United States"/>
    <n v="20000000"/>
    <n v="39491975"/>
    <s v="Capella International"/>
    <s v="110.0,"/>
  </r>
  <r>
    <x v="2531"/>
    <s v="PG-13"/>
    <x v="1"/>
    <x v="14"/>
    <s v="August 26, 1994 (United States)"/>
    <x v="25"/>
    <x v="49"/>
    <s v="Peter Markle"/>
    <s v="Matthew Carlson"/>
    <s v="John Candy"/>
    <s v="United States"/>
    <n v="0"/>
    <n v="4412297"/>
    <s v="Carolco Pictures"/>
    <s v="107.0,"/>
  </r>
  <r>
    <x v="2532"/>
    <s v="PG"/>
    <x v="0"/>
    <x v="14"/>
    <s v="February 3, 1995 (United States)"/>
    <x v="24"/>
    <x v="205"/>
    <s v="John Sayles"/>
    <s v="Rosalie K. Fry"/>
    <s v="Jeni Courtney"/>
    <s v="United States"/>
    <n v="3000000"/>
    <n v="6159269"/>
    <s v="Jones Entertainment Group"/>
    <s v="103.0,"/>
  </r>
  <r>
    <x v="2533"/>
    <s v="R"/>
    <x v="6"/>
    <x v="14"/>
    <s v="March 23, 1994 (United States)"/>
    <x v="14"/>
    <x v="30"/>
    <s v="Jeff Pollack"/>
    <s v="Jeff Pollack"/>
    <s v="Duane Martin"/>
    <s v="United States"/>
    <n v="3500000"/>
    <n v="16192320"/>
    <s v="New Line Cinema"/>
    <s v="96.0,"/>
  </r>
  <r>
    <x v="2534"/>
    <s v="PG-13"/>
    <x v="3"/>
    <x v="14"/>
    <s v="March 4, 1994 (United States)"/>
    <x v="21"/>
    <x v="38"/>
    <s v="Jonathan Lynn"/>
    <s v="Lowell Ganz"/>
    <s v="Michael J. Fox"/>
    <s v="United States"/>
    <n v="0"/>
    <n v="13137484"/>
    <s v="Imagine Entertainment"/>
    <s v="113.0,"/>
  </r>
  <r>
    <x v="2535"/>
    <s v="PG-13"/>
    <x v="3"/>
    <x v="14"/>
    <s v="April 29, 1994 (United States)"/>
    <x v="17"/>
    <x v="21"/>
    <s v="Alek Keshishian"/>
    <s v="William Mastrosimone"/>
    <s v="Joe Pesci"/>
    <s v="United States"/>
    <n v="0"/>
    <n v="20016254"/>
    <s v="Spring Creek Productions"/>
    <s v="101.0,"/>
  </r>
  <r>
    <x v="2536"/>
    <s v="PG"/>
    <x v="3"/>
    <x v="14"/>
    <s v="August 26, 1994 (United States)"/>
    <x v="50"/>
    <x v="76"/>
    <s v="Alan Metter"/>
    <s v="Neal Israel"/>
    <s v="G.W. Bailey"/>
    <s v="United States"/>
    <n v="6200000"/>
    <n v="126247"/>
    <s v="Warner Bros."/>
    <s v="83.0,"/>
  </r>
  <r>
    <x v="2537"/>
    <s v="PG"/>
    <x v="3"/>
    <x v="14"/>
    <s v="June 29, 1994 (United States)"/>
    <x v="10"/>
    <x v="9"/>
    <s v="Andrew Scheinman"/>
    <s v="Gregory K. Pincus"/>
    <s v="Luke Edwards"/>
    <s v="United States"/>
    <n v="0"/>
    <n v="12267790"/>
    <s v="Castle Rock Entertainment"/>
    <s v="119.0,"/>
  </r>
  <r>
    <x v="2538"/>
    <s v="R"/>
    <x v="2"/>
    <x v="14"/>
    <s v="February 18, 1994 (United States)"/>
    <x v="26"/>
    <x v="301"/>
    <s v="Steven Seagal"/>
    <s v="Ed Horowitz"/>
    <s v="Steven Seagal"/>
    <s v="United States"/>
    <n v="50000000"/>
    <n v="38590458"/>
    <s v="Seagal/Nasso Productions"/>
    <s v="101.0,"/>
  </r>
  <r>
    <x v="2539"/>
    <s v="R"/>
    <x v="3"/>
    <x v="14"/>
    <s v="December 25, 1994 (United States)"/>
    <x v="33"/>
    <x v="30"/>
    <s v="Robert Altman"/>
    <s v="Robert Altman"/>
    <s v="Sophia Loren"/>
    <s v="United States"/>
    <n v="18000000"/>
    <n v="11300653"/>
    <s v="Etalon Film"/>
    <s v="133.0,"/>
  </r>
  <r>
    <x v="2540"/>
    <s v="R"/>
    <x v="3"/>
    <x v="14"/>
    <s v="February 24, 1995 (United States)"/>
    <x v="34"/>
    <x v="248"/>
    <s v="Woody Allen"/>
    <s v="Woody Allen"/>
    <s v="John Cusack"/>
    <s v="United States"/>
    <n v="20000000"/>
    <n v="13383747"/>
    <s v="Miramax"/>
    <s v="98.0,"/>
  </r>
  <r>
    <x v="2541"/>
    <s v="R"/>
    <x v="5"/>
    <x v="14"/>
    <s v="December 9, 1994 (United States)"/>
    <x v="34"/>
    <x v="27"/>
    <s v="Patrice Chéreau"/>
    <s v="Alexandre Dumas"/>
    <s v="Isabelle Adjani"/>
    <s v="France"/>
    <n v="0"/>
    <n v="1318578"/>
    <s v="Renn Productions"/>
    <s v="159.0,"/>
  </r>
  <r>
    <x v="2542"/>
    <s v="PG-13"/>
    <x v="3"/>
    <x v="14"/>
    <s v="May 13, 1994 (United States)"/>
    <x v="9"/>
    <x v="198"/>
    <s v="Spike Lee"/>
    <s v="Joie Lee"/>
    <s v="Alfre Woodard"/>
    <s v="United States"/>
    <n v="14000000"/>
    <n v="13642861"/>
    <s v="Universal Pictures"/>
    <s v="115.0,"/>
  </r>
  <r>
    <x v="2543"/>
    <s v="Unrated"/>
    <x v="3"/>
    <x v="14"/>
    <s v="July 15, 1994 (United States)"/>
    <x v="21"/>
    <x v="199"/>
    <s v="David O. Russell"/>
    <s v="David O. Russell"/>
    <s v="Jeremy Davies"/>
    <s v="United States"/>
    <n v="200000"/>
    <n v="1359736"/>
    <s v="Buckeye Films"/>
    <s v="100.0,"/>
  </r>
  <r>
    <x v="2544"/>
    <s v="R"/>
    <x v="2"/>
    <x v="14"/>
    <s v="October 20, 2000 (United States)"/>
    <x v="37"/>
    <x v="141"/>
    <s v="Chia-Liang Liu"/>
    <s v="Edward Tang"/>
    <s v="Jackie Chan"/>
    <s v="Hong Kong"/>
    <n v="10000000"/>
    <n v="11555430"/>
    <s v="Golden Harvest Company"/>
    <s v="102.0,"/>
  </r>
  <r>
    <x v="2545"/>
    <s v="R"/>
    <x v="0"/>
    <x v="14"/>
    <s v="January 21, 1994 (United States)"/>
    <x v="20"/>
    <x v="102"/>
    <s v="Mark Rydell"/>
    <s v="David Rayfiel"/>
    <s v="Richard Gere"/>
    <s v="United States"/>
    <n v="45000000"/>
    <n v="21355893"/>
    <s v="Paramount Pictures"/>
    <s v="98.0,"/>
  </r>
  <r>
    <x v="2546"/>
    <s v="R"/>
    <x v="0"/>
    <x v="14"/>
    <s v="July 14, 1995 (United States)"/>
    <x v="14"/>
    <x v="195"/>
    <s v="Nancy Meckler"/>
    <s v="Wendy Kesselman"/>
    <s v="Julie Walters"/>
    <s v="United Kingdom"/>
    <n v="0"/>
    <n v="217881"/>
    <s v="British Screen Productions"/>
    <s v="86.0,"/>
  </r>
  <r>
    <x v="2547"/>
    <s v="PG"/>
    <x v="8"/>
    <x v="14"/>
    <s v="November 18, 1994 (United States)"/>
    <x v="16"/>
    <x v="24"/>
    <s v="Les Mayfield"/>
    <s v="Valentine Davies"/>
    <s v="Richard Attenborough"/>
    <s v="United States"/>
    <n v="0"/>
    <n v="46264384"/>
    <s v="Twentieth Century Fox"/>
    <s v="114.0,"/>
  </r>
  <r>
    <x v="2548"/>
    <s v="G"/>
    <x v="10"/>
    <x v="14"/>
    <s v="November 18, 1994 (United States)"/>
    <x v="16"/>
    <x v="301"/>
    <s v="Richard Rich"/>
    <s v="Richard Rich"/>
    <s v="Jack Palance"/>
    <s v="United States"/>
    <n v="45000000"/>
    <n v="9771658"/>
    <s v="Nest Family Entertainment"/>
    <s v="90.0,"/>
  </r>
  <r>
    <x v="2549"/>
    <s v="R"/>
    <x v="3"/>
    <x v="14"/>
    <s v="April 8, 1994 (United States)"/>
    <x v="21"/>
    <x v="38"/>
    <s v="Andrew Fleming"/>
    <s v="Andrew Fleming"/>
    <s v="Lara Flynn Boyle"/>
    <s v="United States"/>
    <n v="0"/>
    <n v="14815317"/>
    <s v="Motion Picture Corporation of America (MPCA)"/>
    <s v="93.0,"/>
  </r>
  <r>
    <x v="2550"/>
    <s v="PG-13"/>
    <x v="0"/>
    <x v="14"/>
    <s v="November 4, 1994 (United States)"/>
    <x v="8"/>
    <x v="23"/>
    <s v="Jon Avnet"/>
    <s v="Kathy McWorter"/>
    <s v="Elijah Wood"/>
    <s v="United States"/>
    <n v="0"/>
    <n v="16928556"/>
    <s v="Island World"/>
    <s v="126.0,"/>
  </r>
  <r>
    <x v="2551"/>
    <s v="PG-13"/>
    <x v="2"/>
    <x v="14"/>
    <s v="March 4, 1994 (United States)"/>
    <x v="1"/>
    <x v="10"/>
    <s v="Adam Rifkin"/>
    <s v="Adam Rifkin"/>
    <s v="Charlie Sheen"/>
    <s v="United States"/>
    <n v="0"/>
    <n v="7924955"/>
    <s v="Capitol Films"/>
    <s v="94.0,"/>
  </r>
  <r>
    <x v="2552"/>
    <s v="PG-13"/>
    <x v="3"/>
    <x v="14"/>
    <s v="August 31, 1994 (United States)"/>
    <x v="41"/>
    <x v="23"/>
    <s v="Richard Benjamin"/>
    <s v="John Mattson"/>
    <s v="Melanie Griffith"/>
    <s v="United States"/>
    <n v="0"/>
    <n v="18137661"/>
    <s v="Paramount Pictures"/>
    <s v="110.0,"/>
  </r>
  <r>
    <x v="2553"/>
    <s v="PG-13"/>
    <x v="3"/>
    <x v="14"/>
    <s v="June 3, 1994 (United States)"/>
    <x v="19"/>
    <x v="27"/>
    <s v="Penny Marshall"/>
    <s v="Jim Burnstein"/>
    <s v="Danny DeVito"/>
    <s v="United States"/>
    <n v="40000000"/>
    <n v="24332324"/>
    <s v="Cinergi Pictures Entertainment"/>
    <s v="128.0,"/>
  </r>
  <r>
    <x v="2554"/>
    <s v="R"/>
    <x v="3"/>
    <x v="14"/>
    <s v="January 20, 1995 (United States)"/>
    <x v="1"/>
    <x v="67"/>
    <s v="Jefery Levy"/>
    <s v="Andrew Wellman"/>
    <s v="Stephen Dorff"/>
    <s v="United States"/>
    <n v="0"/>
    <n v="63513"/>
    <s v="Polygram Filmed Entertainment"/>
    <s v="96.0,"/>
  </r>
  <r>
    <x v="2555"/>
    <s v="R"/>
    <x v="6"/>
    <x v="14"/>
    <s v="September 28, 1994 (United States)"/>
    <x v="14"/>
    <x v="161"/>
    <s v="Doug McHenry"/>
    <s v="Bobby Smith Jr."/>
    <s v="Allen Payne"/>
    <s v="United States"/>
    <n v="7000000"/>
    <n v="20851521"/>
    <s v="Jackson/McHenry Company,The"/>
    <n v="119"/>
  </r>
  <r>
    <x v="2556"/>
    <s v="R"/>
    <x v="5"/>
    <x v="14"/>
    <s v="January 27, 1995 (United States)"/>
    <x v="34"/>
    <x v="33"/>
    <s v="Bernard Rose"/>
    <s v="Bernard Rose"/>
    <s v="Gary Oldman"/>
    <s v="United Kingdom"/>
    <n v="0"/>
    <n v="9914409"/>
    <s v="Icon Entertainment International"/>
    <s v="121.0,"/>
  </r>
  <r>
    <x v="2557"/>
    <s v="Not Rated"/>
    <x v="3"/>
    <x v="14"/>
    <s v="August 3, 1994 (United States)"/>
    <x v="40"/>
    <x v="97"/>
    <s v="Ang Lee"/>
    <s v="Ang Lee"/>
    <s v="Sihung Lung"/>
    <s v="Taiwan"/>
    <n v="0"/>
    <n v="7294403"/>
    <s v="Ang Lee Productions"/>
    <s v="124.0,"/>
  </r>
  <r>
    <x v="2558"/>
    <s v="PG-13"/>
    <x v="0"/>
    <x v="14"/>
    <s v="February 18, 1994 (United States)"/>
    <x v="19"/>
    <x v="38"/>
    <s v="William Friedkin"/>
    <s v="Ron Shelton"/>
    <s v="Nick Nolte"/>
    <s v="United States"/>
    <n v="0"/>
    <n v="23070663"/>
    <s v="Paramount Pictures"/>
    <s v="108.0,"/>
  </r>
  <r>
    <x v="2559"/>
    <s v="PG-13"/>
    <x v="2"/>
    <x v="14"/>
    <s v="June 3, 1994 (United States)"/>
    <x v="23"/>
    <x v="102"/>
    <s v="Gregg Champion"/>
    <s v="Robert C. Thompson"/>
    <s v="Woody Harrelson"/>
    <s v="United States"/>
    <n v="35000000"/>
    <n v="20280016"/>
    <s v="Imagine Entertainment"/>
    <s v="102.0,"/>
  </r>
  <r>
    <x v="2560"/>
    <s v="R"/>
    <x v="2"/>
    <x v="14"/>
    <s v="April 29, 1994 (United States)"/>
    <x v="10"/>
    <x v="97"/>
    <s v="Martin Campbell"/>
    <s v="Richard Herley"/>
    <s v="Ray Liotta"/>
    <s v="United States"/>
    <n v="20000000"/>
    <n v="15339030"/>
    <s v="Columbia Pictures"/>
    <s v="118.0,"/>
  </r>
  <r>
    <x v="2561"/>
    <s v="R"/>
    <x v="3"/>
    <x v="14"/>
    <s v="October 28, 1994 (United States)"/>
    <x v="23"/>
    <x v="23"/>
    <s v="Alan Parker"/>
    <s v="T. Coraghessan Boyle"/>
    <s v="Anthony Hopkins"/>
    <s v="United States"/>
    <n v="25000000"/>
    <n v="6562513"/>
    <s v="Beacon Communications"/>
    <s v="118.0,"/>
  </r>
  <r>
    <x v="2562"/>
    <s v="PG"/>
    <x v="1"/>
    <x v="14"/>
    <s v="August 17, 1994 (United States)"/>
    <x v="46"/>
    <x v="150"/>
    <s v="George Miller"/>
    <s v="Harry Goodridge"/>
    <s v="Tina Majorino"/>
    <s v="United States"/>
    <n v="0"/>
    <n v="16820893"/>
    <s v="Paramount Pictures"/>
    <s v="94.0,"/>
  </r>
  <r>
    <x v="2563"/>
    <s v="PG-13"/>
    <x v="2"/>
    <x v="14"/>
    <s v="January 27, 1995 (United States)"/>
    <x v="54"/>
    <x v="20"/>
    <s v="Andrew Morahan"/>
    <s v="Gregory Widen"/>
    <s v="Christopher Lambert"/>
    <s v="United Kingdom"/>
    <n v="26000000"/>
    <n v="12303080"/>
    <s v="Fallingcloud"/>
    <s v="99.0,"/>
  </r>
  <r>
    <x v="2564"/>
    <s v="R"/>
    <x v="3"/>
    <x v="14"/>
    <s v="April 26, 1996 (United States)"/>
    <x v="12"/>
    <x v="20"/>
    <s v="Michele Soavi"/>
    <s v="Tiziano Sclavi"/>
    <s v="Rupert Everett"/>
    <s v="Italy"/>
    <n v="4000000"/>
    <n v="253986"/>
    <s v="Audifilm"/>
    <s v="105.0,"/>
  </r>
  <r>
    <x v="2565"/>
    <s v="R"/>
    <x v="2"/>
    <x v="14"/>
    <s v="May 26, 1995 (United Kingdom)"/>
    <x v="41"/>
    <x v="36"/>
    <s v="Stephen Norrington"/>
    <s v="Stephen Norrington"/>
    <s v="Brad Dourif"/>
    <s v="United Kingdom"/>
    <n v="0"/>
    <n v="3129045"/>
    <s v="Entertainment Film Distributors"/>
    <s v="120.0,"/>
  </r>
  <r>
    <x v="2566"/>
    <s v="R"/>
    <x v="2"/>
    <x v="14"/>
    <s v="September 17, 1994 (Hong Kong)"/>
    <x v="12"/>
    <x v="21"/>
    <s v="Kar-Wai Wong"/>
    <s v="Louis Cha"/>
    <s v="Brigitte Lin"/>
    <s v="Hong Kong"/>
    <n v="0"/>
    <n v="1977198"/>
    <s v="Jet Tone Production"/>
    <s v="100.0,"/>
  </r>
  <r>
    <x v="2567"/>
    <s v="R"/>
    <x v="3"/>
    <x v="14"/>
    <s v="April 22, 1994 (United States)"/>
    <x v="10"/>
    <x v="35"/>
    <s v="John Flynn"/>
    <s v="Brian Owens"/>
    <s v="Edward Furlong"/>
    <s v="United Kingdom"/>
    <n v="0"/>
    <n v="4352094"/>
    <s v="Admire Productions Ltd."/>
    <s v="96.0,"/>
  </r>
  <r>
    <x v="2568"/>
    <s v="PG-13"/>
    <x v="1"/>
    <x v="14"/>
    <s v="January 7, 1994 (United States)"/>
    <x v="11"/>
    <x v="145"/>
    <s v="Adam Resnick"/>
    <s v="Chris Elliott"/>
    <s v="Chris Elliott"/>
    <s v="United States"/>
    <n v="9000000"/>
    <n v="3662459"/>
    <s v="Touchstone Pictures"/>
    <s v="80.0,"/>
  </r>
  <r>
    <x v="2569"/>
    <s v="PG-13"/>
    <x v="3"/>
    <x v="14"/>
    <s v="March 11, 1994 (United States)"/>
    <x v="19"/>
    <x v="29"/>
    <s v="Hugh Wilson"/>
    <s v="Hugh Wilson"/>
    <s v="Shirley MacLaine"/>
    <s v="United States"/>
    <n v="20000000"/>
    <n v="27058304"/>
    <s v="Channel Films"/>
    <s v="96.0,"/>
  </r>
  <r>
    <x v="2570"/>
    <s v="G"/>
    <x v="1"/>
    <x v="14"/>
    <s v="July 29, 1994 (United States)"/>
    <x v="14"/>
    <x v="349"/>
    <s v="Caroline Thompson"/>
    <s v="Anna Sewell"/>
    <s v="Sean Bean"/>
    <s v="United Kingdom"/>
    <n v="0"/>
    <n v="4630377"/>
    <s v="Warner Bros."/>
    <s v="88.0,"/>
  </r>
  <r>
    <x v="2571"/>
    <s v="PG"/>
    <x v="1"/>
    <x v="14"/>
    <s v="January 14, 1994 (United States)"/>
    <x v="14"/>
    <x v="102"/>
    <s v="Charles Haid"/>
    <s v="John Michael Hayes"/>
    <s v="Mackenzie Astin"/>
    <s v="United States"/>
    <n v="0"/>
    <n v="21006361"/>
    <s v="Walt Disney Pictures"/>
    <s v="108.0,"/>
  </r>
  <r>
    <x v="2572"/>
    <s v="R"/>
    <x v="2"/>
    <x v="14"/>
    <s v="December 9, 1994 (United States)"/>
    <x v="41"/>
    <x v="97"/>
    <s v="John Badham"/>
    <s v="Tony Griffin"/>
    <s v="Wesley Snipes"/>
    <s v="United States"/>
    <n v="45000000"/>
    <n v="28735315"/>
    <s v="Paramount Pictures"/>
    <s v="101.0,"/>
  </r>
  <r>
    <x v="2573"/>
    <s v="G"/>
    <x v="0"/>
    <x v="14"/>
    <s v="January 25, 1995 (France)"/>
    <x v="40"/>
    <x v="105"/>
    <s v="Abbas Kiarostami"/>
    <s v="Abbas Kiarostami"/>
    <s v="Mohamad Ali Keshavarz"/>
    <s v="Iran"/>
    <n v="0"/>
    <m/>
    <s v="Abbas Kiarostami Productions"/>
    <s v="103.0,"/>
  </r>
  <r>
    <x v="2574"/>
    <s v="Not Rated"/>
    <x v="0"/>
    <x v="14"/>
    <s v="December 16, 1994 (United States)"/>
    <x v="28"/>
    <x v="27"/>
    <s v="Yimou Zhang"/>
    <s v="Wei Lu"/>
    <s v="You Ge"/>
    <s v="China"/>
    <n v="0"/>
    <n v="2332728"/>
    <s v="ERA International"/>
    <s v="133.0,"/>
  </r>
  <r>
    <x v="2575"/>
    <s v="PG"/>
    <x v="3"/>
    <x v="14"/>
    <s v="August 12, 1994 (United States)"/>
    <x v="18"/>
    <x v="38"/>
    <s v="Daniel Petrie Jr."/>
    <s v="Steve Zacharias"/>
    <s v="Pauly Shore"/>
    <s v="United States"/>
    <n v="0"/>
    <n v="28881266"/>
    <s v="Hollywood Pictures"/>
    <s v="91.0,"/>
  </r>
  <r>
    <x v="2576"/>
    <s v="PG-13"/>
    <x v="1"/>
    <x v="14"/>
    <s v="December 2, 1994 (United States)"/>
    <x v="23"/>
    <x v="38"/>
    <s v="George Gallo"/>
    <s v="George Gallo"/>
    <s v="Nicolas Cage"/>
    <s v="United States"/>
    <n v="0"/>
    <n v="6017509"/>
    <s v="Permut Presentations"/>
    <s v="111.0,"/>
  </r>
  <r>
    <x v="2577"/>
    <s v="R"/>
    <x v="2"/>
    <x v="14"/>
    <s v="January 14, 1994 (United States)"/>
    <x v="38"/>
    <x v="200"/>
    <s v="Allan A. Goldstein"/>
    <s v="Brian Garfield"/>
    <s v="Charles Bronson"/>
    <s v="Canada"/>
    <n v="5000000"/>
    <n v="1702394"/>
    <s v="21st Century Films"/>
    <s v="95.0,"/>
  </r>
  <r>
    <x v="2578"/>
    <s v="PG-13"/>
    <x v="3"/>
    <x v="14"/>
    <s v="June 10, 1994 (United States)"/>
    <x v="30"/>
    <x v="97"/>
    <s v="Paul Weiland"/>
    <s v="Lowell Ganz"/>
    <s v="Billy Crystal"/>
    <s v="United States"/>
    <n v="40000000"/>
    <n v="43622150"/>
    <s v="Castle Rock Entertainment"/>
    <s v="116.0,"/>
  </r>
  <r>
    <x v="2579"/>
    <s v="PG"/>
    <x v="3"/>
    <x v="14"/>
    <s v="August 26, 1994 (United States)"/>
    <x v="14"/>
    <x v="38"/>
    <s v="Jessie Nelson"/>
    <s v="Jessie Nelson"/>
    <s v="Ray Liotta"/>
    <s v="United States"/>
    <n v="0"/>
    <n v="20164171"/>
    <s v="New Line Cinema"/>
    <s v="115.0,"/>
  </r>
  <r>
    <x v="2580"/>
    <s v="R"/>
    <x v="3"/>
    <x v="14"/>
    <s v="March 11, 1994 (United States)"/>
    <x v="15"/>
    <x v="33"/>
    <s v="Ted Demme"/>
    <s v="Marie Weiss"/>
    <s v="Denis Leary"/>
    <s v="United States"/>
    <n v="11000000"/>
    <n v="11439193"/>
    <s v="Touchstone Pictures"/>
    <s v="96.0,"/>
  </r>
  <r>
    <x v="2581"/>
    <s v="PG"/>
    <x v="3"/>
    <x v="14"/>
    <s v="December 25, 1994 (United States)"/>
    <x v="19"/>
    <x v="33"/>
    <s v="Fred Schepisi"/>
    <s v="Andy Breckman"/>
    <s v="Tim Robbins"/>
    <s v="United States"/>
    <n v="25000000"/>
    <n v="26381221"/>
    <s v="Paramount Pictures"/>
    <s v="100.0,"/>
  </r>
  <r>
    <x v="2582"/>
    <s v="PG"/>
    <x v="2"/>
    <x v="14"/>
    <s v="May 6, 1994 (United States)"/>
    <x v="26"/>
    <x v="197"/>
    <s v="Charles T. Kanganis"/>
    <s v="Sang-ok Shin"/>
    <s v="Victor Wong"/>
    <s v="United States"/>
    <n v="20000000"/>
    <n v="11798854"/>
    <s v="Ben-Ami/Leeds Productions"/>
    <s v="93.0,"/>
  </r>
  <r>
    <x v="2583"/>
    <s v="PG-13"/>
    <x v="3"/>
    <x v="14"/>
    <s v="November 25, 1994 (Brazil)"/>
    <x v="42"/>
    <x v="349"/>
    <s v="Adam Bernstein"/>
    <s v="Julia Sweeney"/>
    <s v="Julia Sweeney"/>
    <s v="United States"/>
    <n v="0"/>
    <n v="60822"/>
    <s v="Touchstone Pictures"/>
    <s v="77.0,"/>
  </r>
  <r>
    <x v="2584"/>
    <s v="R"/>
    <x v="3"/>
    <x v="14"/>
    <s v="April 29, 1994 (United States)"/>
    <x v="33"/>
    <x v="116"/>
    <s v="Donald Petrie"/>
    <s v="Sara Parriott"/>
    <s v="Harley Jane Kozak"/>
    <s v="United States"/>
    <n v="13000000"/>
    <n v="3134381"/>
    <s v="Nelson Entertainment"/>
    <s v="97.0,"/>
  </r>
  <r>
    <x v="2585"/>
    <s v="R"/>
    <x v="3"/>
    <x v="14"/>
    <s v="March 25, 1994 (United States)"/>
    <x v="14"/>
    <x v="38"/>
    <s v="Ron Howard"/>
    <s v="David Koepp"/>
    <s v="Michael Keaton"/>
    <s v="United States"/>
    <n v="6000000"/>
    <n v="48424341"/>
    <s v="Universal Pictures"/>
    <s v="112.0,"/>
  </r>
  <r>
    <x v="2586"/>
    <s v="PG-13"/>
    <x v="2"/>
    <x v="14"/>
    <s v="September 23, 1994 (United States)"/>
    <x v="30"/>
    <x v="38"/>
    <s v="Deran Sarafian"/>
    <s v="David Twohy"/>
    <s v="Charlie Sheen"/>
    <s v="United States"/>
    <n v="50000000"/>
    <n v="16487349"/>
    <s v="Hollywood Pictures"/>
    <s v="102.0,"/>
  </r>
  <r>
    <x v="2587"/>
    <s v="R"/>
    <x v="6"/>
    <x v="14"/>
    <s v="March 4, 1994 (United States)"/>
    <x v="21"/>
    <x v="350"/>
    <s v="John Bailey"/>
    <s v="Roy Carlson"/>
    <s v="Ed Harris"/>
    <s v="United States"/>
    <n v="15000000"/>
    <n v="3038499"/>
    <s v="Tig Productions"/>
    <s v="99.0,"/>
  </r>
  <r>
    <x v="2588"/>
    <s v="PG"/>
    <x v="3"/>
    <x v="14"/>
    <s v="April 15, 1994 (United States)"/>
    <x v="33"/>
    <x v="392"/>
    <s v="Michael Ritchie"/>
    <s v="Bernie Somers"/>
    <s v="Chevy Chase"/>
    <s v="United States"/>
    <n v="0"/>
    <n v="11391093"/>
    <s v="TriStar Pictures"/>
    <s v="93.0,"/>
  </r>
  <r>
    <x v="2589"/>
    <s v="R"/>
    <x v="6"/>
    <x v="14"/>
    <s v="May 19, 1995 (United States)"/>
    <x v="17"/>
    <x v="88"/>
    <s v="James Gray"/>
    <s v="James Gray"/>
    <s v="Tim Roth"/>
    <s v="United States"/>
    <n v="2300000"/>
    <n v="1095885"/>
    <s v="Fine Line Features"/>
    <s v="98.0,"/>
  </r>
  <r>
    <x v="2590"/>
    <s v="PG"/>
    <x v="8"/>
    <x v="14"/>
    <s v="July 22, 1994 (United States)"/>
    <x v="23"/>
    <x v="201"/>
    <s v="Daniel Petrie"/>
    <s v="Eric Knight"/>
    <s v="Helen Slater"/>
    <s v="United States"/>
    <n v="0"/>
    <n v="9979683"/>
    <s v="Broadway Pictures"/>
    <s v="94.0,"/>
  </r>
  <r>
    <x v="2591"/>
    <s v="PG"/>
    <x v="1"/>
    <x v="14"/>
    <s v="March 18, 1994 (United States)"/>
    <x v="11"/>
    <x v="150"/>
    <s v="Franco Amurri"/>
    <s v="Franco Amurri"/>
    <s v="Thora Birch"/>
    <s v="Japan"/>
    <n v="0"/>
    <n v="16453258"/>
    <s v="New Line Cinema"/>
    <s v="96.0,"/>
  </r>
  <r>
    <x v="2592"/>
    <s v="R"/>
    <x v="6"/>
    <x v="14"/>
    <s v="September 2, 1994 (United States)"/>
    <x v="37"/>
    <x v="23"/>
    <s v="Boaz Yakin"/>
    <s v="Boaz Yakin"/>
    <s v="Sean Nelson"/>
    <s v="United States"/>
    <n v="3500000"/>
    <n v="8094616"/>
    <s v="Lumière Pictures"/>
    <s v="114.0,"/>
  </r>
  <r>
    <x v="2593"/>
    <s v="R"/>
    <x v="4"/>
    <x v="14"/>
    <s v="October 21, 1994 (United States)"/>
    <x v="23"/>
    <x v="420"/>
    <s v="Stuart Orme"/>
    <s v="Robert A. Heinlein"/>
    <s v="Donald Sutherland"/>
    <s v="United States"/>
    <n v="0"/>
    <n v="8647042"/>
    <s v="Hollywood Pictures"/>
    <s v="109.0,"/>
  </r>
  <r>
    <x v="2594"/>
    <s v="PG-13"/>
    <x v="3"/>
    <x v="14"/>
    <s v="September 30, 1994 (United States)"/>
    <x v="20"/>
    <x v="199"/>
    <s v="Michael Ritchie"/>
    <s v="Roger Angell"/>
    <s v="Albert Brooks"/>
    <s v="United States"/>
    <n v="0"/>
    <n v="2694234"/>
    <s v="Santo Domingo Film &amp; Music Video"/>
    <s v="101.0,"/>
  </r>
  <r>
    <x v="2595"/>
    <s v="R"/>
    <x v="5"/>
    <x v="14"/>
    <s v="April 15, 1994 (United States)"/>
    <x v="17"/>
    <x v="300"/>
    <s v="Iain Softley"/>
    <s v="Iain Softley"/>
    <s v="Stephen Dorff"/>
    <s v="United Kingdom"/>
    <n v="0"/>
    <n v="2392589"/>
    <s v="Channel Four Films"/>
    <s v="100.0,"/>
  </r>
  <r>
    <x v="2596"/>
    <s v="R"/>
    <x v="3"/>
    <x v="14"/>
    <s v="April 8, 1994 (United States)"/>
    <x v="26"/>
    <x v="149"/>
    <s v="Rodman Flender"/>
    <s v="Mark Jones"/>
    <s v="Warwick Davis"/>
    <s v="United States"/>
    <n v="2000000"/>
    <n v="2260622"/>
    <s v="Planet Productions"/>
    <s v="85.0,"/>
  </r>
  <r>
    <x v="2597"/>
    <s v="PG-13"/>
    <x v="3"/>
    <x v="14"/>
    <s v="October 21, 1994 (United States)"/>
    <x v="22"/>
    <x v="43"/>
    <s v="Glenn Gordon Caron"/>
    <s v="Mildred Cram"/>
    <s v="Warren Beatty"/>
    <s v="United States"/>
    <n v="60000000"/>
    <n v="18272894"/>
    <s v="Mulholland Productions"/>
    <s v="108.0,"/>
  </r>
  <r>
    <x v="2598"/>
    <s v="PG-13"/>
    <x v="3"/>
    <x v="14"/>
    <s v="December 21, 1994 (United States)"/>
    <x v="20"/>
    <x v="35"/>
    <s v="Nora Ephron"/>
    <s v="Nora Ephron"/>
    <s v="Steve Martin"/>
    <s v="United States"/>
    <n v="15000000"/>
    <n v="6821850"/>
    <s v="TriStar Pictures"/>
    <s v="97.0,"/>
  </r>
  <r>
    <x v="2599"/>
    <s v="R"/>
    <x v="0"/>
    <x v="14"/>
    <s v="October 28, 1994 (United States)"/>
    <x v="23"/>
    <x v="44"/>
    <s v="Bruce Beresford"/>
    <s v="Akiva Goldsman"/>
    <s v="Richard Dreyfuss"/>
    <s v="United States"/>
    <n v="30000000"/>
    <n v="3180674"/>
    <s v="Kouf/Bigelow Productions"/>
    <s v="101.0,"/>
  </r>
  <r>
    <x v="2600"/>
    <s v="R"/>
    <x v="3"/>
    <x v="14"/>
    <s v="January 12, 1994 (United States)"/>
    <x v="32"/>
    <x v="67"/>
    <s v="Eric Meza"/>
    <s v="Reginald Hudlin"/>
    <s v="Christopher Reid"/>
    <s v="United States"/>
    <n v="0"/>
    <n v="19281235"/>
    <s v="Jackson/McHenry Company,The"/>
    <n v="100"/>
  </r>
  <r>
    <x v="2601"/>
    <s v="PG"/>
    <x v="3"/>
    <x v="14"/>
    <s v="January 7, 1994 (United States)"/>
    <x v="30"/>
    <x v="420"/>
    <s v="Paul Michael Glaser"/>
    <s v="Max Apple"/>
    <s v="Kevin Bacon"/>
    <s v="United States"/>
    <n v="17080000"/>
    <n v="21011318"/>
    <s v="Hollywood Pictures"/>
    <s v="107.0,"/>
  </r>
  <r>
    <x v="2602"/>
    <s v="R"/>
    <x v="3"/>
    <x v="14"/>
    <s v="November 2, 1994 (France)"/>
    <x v="46"/>
    <x v="139"/>
    <s v="Rory Kelly"/>
    <s v="Duane Dell'Amico"/>
    <s v="Craig Sheffer"/>
    <s v="United States"/>
    <n v="0"/>
    <n v="200151"/>
    <s v="August Entertainment"/>
    <s v="86.0,"/>
  </r>
  <r>
    <x v="2603"/>
    <s v="PG"/>
    <x v="3"/>
    <x v="14"/>
    <s v="September 16, 1994 (United States)"/>
    <x v="22"/>
    <x v="139"/>
    <s v="Michael Austin"/>
    <s v="Michael Austin"/>
    <s v="Phoebe Cates"/>
    <s v="United Kingdom"/>
    <n v="0"/>
    <n v="3062530"/>
    <s v="Ardican Films"/>
    <s v="97.0,"/>
  </r>
  <r>
    <x v="2604"/>
    <s v="R"/>
    <x v="2"/>
    <x v="14"/>
    <s v="November 23, 1994 (United States)"/>
    <x v="22"/>
    <x v="45"/>
    <s v="Keenen Ivory Wayans"/>
    <s v="Keenen Ivory Wayans"/>
    <s v="Keenen Ivory Wayans"/>
    <s v="United States"/>
    <n v="10000000"/>
    <n v="29392418"/>
    <s v="Caravan Pictures"/>
    <s v="108.0,"/>
  </r>
  <r>
    <x v="2605"/>
    <s v="PG-13"/>
    <x v="3"/>
    <x v="14"/>
    <s v="March 11, 1994 (United States)"/>
    <x v="30"/>
    <x v="150"/>
    <s v="Simon Wincer"/>
    <s v="Paul Hogan"/>
    <s v="Paul Hogan"/>
    <s v="United States"/>
    <n v="0"/>
    <n v="16821273"/>
    <s v="Lightning Ridge"/>
    <s v="98.0,"/>
  </r>
  <r>
    <x v="2606"/>
    <s v="PG-13"/>
    <x v="6"/>
    <x v="14"/>
    <s v="May 26, 1995 (United States)"/>
    <x v="3"/>
    <x v="35"/>
    <s v="Giuseppe Tornatore"/>
    <s v="Giuseppe Tornatore"/>
    <s v="Gérard Depardieu"/>
    <s v="Italy"/>
    <n v="0"/>
    <n v="190749"/>
    <s v="Cecchi Gori Group Tiger Cinematografica"/>
    <s v="108.0,"/>
  </r>
  <r>
    <x v="2607"/>
    <s v="R"/>
    <x v="3"/>
    <x v="14"/>
    <s v="April 21, 1995 (United States)"/>
    <x v="12"/>
    <x v="22"/>
    <s v="George Huang"/>
    <s v="George Huang"/>
    <s v="Kevin Spacey"/>
    <s v="United States"/>
    <n v="700000"/>
    <n v="382928"/>
    <s v="Cineville"/>
    <s v="93.0,"/>
  </r>
  <r>
    <x v="2608"/>
    <s v="PG"/>
    <x v="2"/>
    <x v="14"/>
    <s v="June 29, 1994 (United States)"/>
    <x v="11"/>
    <x v="23"/>
    <s v="Charles Shyer"/>
    <s v="Nancy Meyers"/>
    <s v="Nick Nolte"/>
    <s v="United States"/>
    <n v="45000000"/>
    <n v="30806194"/>
    <s v="Annhall"/>
    <s v="123.0,"/>
  </r>
  <r>
    <x v="2609"/>
    <s v="G"/>
    <x v="10"/>
    <x v="14"/>
    <s v="October 7, 1994 (United States)"/>
    <x v="20"/>
    <x v="351"/>
    <s v="Don Bluth"/>
    <s v="Stu Krieger"/>
    <s v="Dom DeLuise"/>
    <s v="Ireland"/>
    <n v="0"/>
    <n v="71368"/>
    <s v="Don Bluth"/>
    <s v="76.0,"/>
  </r>
  <r>
    <x v="2610"/>
    <s v="R"/>
    <x v="4"/>
    <x v="14"/>
    <s v="November 21, 1994 (Japan)"/>
    <x v="32"/>
    <x v="155"/>
    <s v="Gary Jones"/>
    <s v="Tom Chaney"/>
    <s v="Gunnar Hansen"/>
    <s v="United States"/>
    <n v="200000"/>
    <m/>
    <s v="Antibes Inc."/>
    <s v="92.0,"/>
  </r>
  <r>
    <x v="2611"/>
    <s v="PG-13"/>
    <x v="2"/>
    <x v="14"/>
    <s v="August 19, 1994 (United States)"/>
    <x v="18"/>
    <x v="299"/>
    <s v="Mike Binder"/>
    <s v="Damon Wayans"/>
    <s v="Damon Wayans"/>
    <s v="United States"/>
    <n v="30000000"/>
    <n v="7941977"/>
    <s v="Columbia Pictures"/>
    <s v="92.0,"/>
  </r>
  <r>
    <x v="2612"/>
    <s v="PG"/>
    <x v="3"/>
    <x v="14"/>
    <s v="May 13, 1994 (United States)"/>
    <x v="41"/>
    <x v="57"/>
    <s v="Tia Brelis"/>
    <s v="Nancy Brelis"/>
    <s v="Sissy Spacek"/>
    <s v="United States"/>
    <n v="0"/>
    <n v="319123"/>
    <s v="First Look International"/>
    <s v="82.0,"/>
  </r>
  <r>
    <x v="2613"/>
    <s v="PG-13"/>
    <x v="3"/>
    <x v="14"/>
    <s v="September 2, 1994 (United States)"/>
    <x v="21"/>
    <x v="49"/>
    <s v="Gillies MacKinnon"/>
    <s v="George Eliot"/>
    <s v="Steve Martin"/>
    <s v="United States"/>
    <n v="0"/>
    <n v="3430583"/>
    <s v="Touchstone Pictures"/>
    <s v="106.0,"/>
  </r>
  <r>
    <x v="2614"/>
    <s v="R"/>
    <x v="5"/>
    <x v="14"/>
    <s v="March 17, 1995 (United States)"/>
    <x v="8"/>
    <x v="150"/>
    <s v="Gérard Corbiau"/>
    <s v="Andrée Corbiau"/>
    <s v="Stefano Dionisi"/>
    <s v="France"/>
    <n v="0"/>
    <n v="1600226"/>
    <s v="Stéphan Films"/>
    <s v="111.0,"/>
  </r>
  <r>
    <x v="2615"/>
    <s v="R"/>
    <x v="0"/>
    <x v="14"/>
    <s v="March 24, 1995 (United States)"/>
    <x v="12"/>
    <x v="158"/>
    <s v="Antonia Bird"/>
    <s v="Jimmy McGovern"/>
    <s v="Linus Roache"/>
    <s v="United Kingdom"/>
    <n v="0"/>
    <n v="4165845"/>
    <s v="BBC Films"/>
    <s v="98.0,"/>
  </r>
  <r>
    <x v="2616"/>
    <s v="R"/>
    <x v="5"/>
    <x v="14"/>
    <s v="November 23, 1994 (United States)"/>
    <x v="5"/>
    <x v="34"/>
    <s v="Alan Rudolph"/>
    <s v="Alan Rudolph"/>
    <s v="Jennifer Jason Leigh"/>
    <s v="United States"/>
    <n v="7000000"/>
    <n v="2144667"/>
    <s v="Fine Line Features"/>
    <s v="125.0,"/>
  </r>
  <r>
    <x v="2617"/>
    <s v="PG-13"/>
    <x v="3"/>
    <x v="14"/>
    <s v="July 29, 1994 (United States)"/>
    <x v="9"/>
    <x v="110"/>
    <s v="Whit Stillman"/>
    <s v="Whit Stillman"/>
    <s v="Taylor Nichols"/>
    <s v="United States"/>
    <n v="3200000"/>
    <n v="7266973"/>
    <s v="Barcelona Films"/>
    <s v="101.0,"/>
  </r>
  <r>
    <x v="2618"/>
    <s v="Not Rated"/>
    <x v="0"/>
    <x v="14"/>
    <s v="February 24, 1995 (United States)"/>
    <x v="45"/>
    <x v="21"/>
    <s v="Milcho Manchevski"/>
    <s v="Milcho Manchevski"/>
    <s v="Katrin Cartlidge"/>
    <s v="Republic of Macedonia"/>
    <n v="1900000"/>
    <n v="763847"/>
    <s v="Aim"/>
    <s v="113.0,"/>
  </r>
  <r>
    <x v="2619"/>
    <s v="R"/>
    <x v="0"/>
    <x v="14"/>
    <s v="April 21, 1995 (United States)"/>
    <x v="6"/>
    <x v="30"/>
    <s v="Nikita Mikhalkov"/>
    <s v="Nikita Mikhalkov"/>
    <s v="Nikita Mikhalkov"/>
    <s v="Russia"/>
    <n v="2800000"/>
    <n v="2313461"/>
    <s v="Studio Trite"/>
    <s v="135.0,"/>
  </r>
  <r>
    <x v="2620"/>
    <s v="PG"/>
    <x v="1"/>
    <x v="14"/>
    <s v="September 29, 1995 (United States)"/>
    <x v="34"/>
    <x v="26"/>
    <s v="John Roberts"/>
    <s v="Louis Pergaud"/>
    <s v="Gregg Fitzgerald"/>
    <s v="United Kingdom"/>
    <n v="0"/>
    <n v="12712"/>
    <s v="Enigma Productions"/>
    <s v="94.0,"/>
  </r>
  <r>
    <x v="2621"/>
    <s v="R"/>
    <x v="3"/>
    <x v="14"/>
    <s v="September 2, 1994 (United States)"/>
    <x v="5"/>
    <x v="63"/>
    <s v="Floyd Mutrux"/>
    <s v="Floyd Mutrux"/>
    <s v="Dermot Mulroney"/>
    <s v="United States"/>
    <n v="10500000"/>
    <n v="123509"/>
    <s v="Nelson Entertainment"/>
    <s v="99.0,"/>
  </r>
  <r>
    <x v="2622"/>
    <s v="R"/>
    <x v="3"/>
    <x v="14"/>
    <s v="March 8, 1995 (United States)"/>
    <x v="4"/>
    <x v="49"/>
    <s v="Geoff Burton"/>
    <s v="David Stevens"/>
    <s v="Jack Thompson"/>
    <s v="Australia"/>
    <n v="0"/>
    <n v="766464"/>
    <s v="Australian Film Finance Corporation (AFFC)"/>
    <s v="100.0,"/>
  </r>
  <r>
    <x v="2623"/>
    <s v="PG"/>
    <x v="3"/>
    <x v="14"/>
    <s v="October 21, 1994 (United States)"/>
    <x v="19"/>
    <x v="99"/>
    <s v="Mel Smith"/>
    <s v="George Lucas"/>
    <s v="Brian Benben"/>
    <s v="United States"/>
    <n v="15000000"/>
    <n v="1316865"/>
    <s v="Universal Pictures"/>
    <s v="108.0,"/>
  </r>
  <r>
    <x v="2624"/>
    <s v="R"/>
    <x v="3"/>
    <x v="14"/>
    <s v="April 22, 1994 (United States)"/>
    <x v="5"/>
    <x v="53"/>
    <s v="Matty Rich"/>
    <s v="Trey Ellis"/>
    <s v="Larenz Tate"/>
    <s v="United States"/>
    <n v="0"/>
    <n v="8880705"/>
    <s v="Touchstone Pictures"/>
    <s v="110.0,"/>
  </r>
  <r>
    <x v="2625"/>
    <s v="PG-13"/>
    <x v="3"/>
    <x v="14"/>
    <s v="May 6, 1994 (United States)"/>
    <x v="20"/>
    <x v="161"/>
    <s v="Bill Forsyth"/>
    <s v="Bill Forsyth"/>
    <s v="Robin Williams"/>
    <s v="United Kingdom"/>
    <n v="40000000"/>
    <n v="1519366"/>
    <s v="Warner Bros."/>
    <s v="122.0,"/>
  </r>
  <r>
    <x v="2626"/>
    <s v="R"/>
    <x v="6"/>
    <x v="14"/>
    <s v="March 30, 1994 (United States)"/>
    <x v="11"/>
    <x v="42"/>
    <s v="Barry Levinson"/>
    <s v="Barry Levinson"/>
    <s v="Joe Pesci"/>
    <s v="United States"/>
    <n v="30000000"/>
    <n v="3783003"/>
    <s v="Baltimore Pictures"/>
    <s v="112.0,"/>
  </r>
  <r>
    <x v="2627"/>
    <s v="PG-13"/>
    <x v="3"/>
    <x v="14"/>
    <s v="April 8, 1994 (United States)"/>
    <x v="27"/>
    <x v="53"/>
    <s v="Leonard Nimoy"/>
    <s v="David Weisberg"/>
    <s v="Patricia Arquette"/>
    <s v="United States"/>
    <n v="0"/>
    <n v="713234"/>
    <s v="Aurora Productions LLC"/>
    <s v="93.0,"/>
  </r>
  <r>
    <x v="2628"/>
    <s v="PG-13"/>
    <x v="5"/>
    <x v="14"/>
    <s v="December 2, 1994 (United States)"/>
    <x v="21"/>
    <x v="113"/>
    <s v="Brian Gilbert"/>
    <s v="Michael Hastings"/>
    <s v="Willem Dafoe"/>
    <s v="United Kingdom"/>
    <n v="0"/>
    <n v="538534"/>
    <s v="British Screen Productions"/>
    <s v="115.0,"/>
  </r>
  <r>
    <x v="2629"/>
    <s v="PG"/>
    <x v="1"/>
    <x v="14"/>
    <s v="October 28, 1994 (United States)"/>
    <x v="22"/>
    <x v="59"/>
    <s v="Xavier Koller"/>
    <s v="Darlene Craviotto"/>
    <s v="Adam Beach"/>
    <s v="United States"/>
    <n v="19200000"/>
    <n v="3342223"/>
    <s v="Walt Disney Pictures"/>
    <s v="102.0,"/>
  </r>
  <r>
    <x v="2630"/>
    <s v="PG"/>
    <x v="3"/>
    <x v="14"/>
    <s v="September 23, 1994 (United States)"/>
    <x v="41"/>
    <x v="56"/>
    <s v="Bob Clark"/>
    <s v="Jean Shepherd"/>
    <s v="Charles Grodin"/>
    <s v="United States"/>
    <n v="15000000"/>
    <n v="70936"/>
    <s v="Metro-Goldwyn-Mayer (MGM)"/>
    <s v="85.0,"/>
  </r>
  <r>
    <x v="2631"/>
    <s v="PG"/>
    <x v="3"/>
    <x v="14"/>
    <s v="June 17, 1994 (United States)"/>
    <x v="25"/>
    <x v="88"/>
    <s v="Howard Deutch"/>
    <s v="Tom S. Parker"/>
    <s v="Macaulay Culkin"/>
    <s v="United States"/>
    <n v="30000000"/>
    <n v="18869594"/>
    <s v="Metro-Goldwyn-Mayer (MGM)"/>
    <s v="109.0,"/>
  </r>
  <r>
    <x v="2632"/>
    <s v="Not Rated"/>
    <x v="0"/>
    <x v="14"/>
    <s v="October 13, 1995 (United States)"/>
    <x v="14"/>
    <x v="57"/>
    <s v="Kelly Reichardt"/>
    <s v="Jesse Hartman"/>
    <s v="Lisa Donaldson"/>
    <s v="United States"/>
    <n v="0"/>
    <n v="11553"/>
    <s v="Good Machine"/>
    <s v="76.0,"/>
  </r>
  <r>
    <x v="2633"/>
    <s v="R"/>
    <x v="2"/>
    <x v="14"/>
    <s v="September 9, 1994 (United States)"/>
    <x v="5"/>
    <x v="203"/>
    <s v="Kevin Reynolds"/>
    <s v="Kevin Reynolds"/>
    <s v="Jason Scott Lee"/>
    <s v="United States"/>
    <n v="20000000"/>
    <n v="305070"/>
    <s v="Majestic Films International"/>
    <s v="107.0,"/>
  </r>
  <r>
    <x v="2634"/>
    <s v="R"/>
    <x v="0"/>
    <x v="14"/>
    <s v="October 12, 1994 (United States)"/>
    <x v="13"/>
    <x v="42"/>
    <s v="Mike Figgis"/>
    <s v="Terence Rattigan"/>
    <s v="Albert Finney"/>
    <s v="United Kingdom"/>
    <n v="0"/>
    <n v="487391"/>
    <s v="Percy Main"/>
    <s v="97.0,"/>
  </r>
  <r>
    <x v="2635"/>
    <s v="R"/>
    <x v="5"/>
    <x v="14"/>
    <s v="December 2, 1994 (United States)"/>
    <x v="5"/>
    <x v="200"/>
    <s v="Ron Shelton"/>
    <s v="Al Stump"/>
    <s v="Tommy Lee Jones"/>
    <s v="United States"/>
    <n v="0"/>
    <n v="1007583"/>
    <s v="Alcor Films"/>
    <s v="128.0,"/>
  </r>
  <r>
    <x v="986"/>
    <s v="R"/>
    <x v="6"/>
    <x v="15"/>
    <s v="December 15, 1995 (United States)"/>
    <x v="7"/>
    <x v="528"/>
    <s v="Michael Mann"/>
    <s v="Michael Mann"/>
    <s v="Al Pacino"/>
    <s v="United States"/>
    <n v="60000000"/>
    <n v="187436818"/>
    <s v="Warner Bros."/>
    <s v="170.0,"/>
  </r>
  <r>
    <x v="2636"/>
    <s v="PG-13"/>
    <x v="3"/>
    <x v="15"/>
    <s v="July 19, 1995 (United States)"/>
    <x v="8"/>
    <x v="529"/>
    <s v="Amy Heckerling"/>
    <s v="Amy Heckerling"/>
    <s v="Alicia Silverstone"/>
    <s v="United States"/>
    <n v="12000000"/>
    <n v="56631572"/>
    <s v="Paramount Pictures"/>
    <s v="97.0,"/>
  </r>
  <r>
    <x v="2637"/>
    <s v="R"/>
    <x v="6"/>
    <x v="15"/>
    <s v="September 22, 1995 (United States)"/>
    <x v="60"/>
    <x v="530"/>
    <s v="David Fincher"/>
    <s v="Andrew Kevin Walker"/>
    <s v="Morgan Freeman"/>
    <s v="United States"/>
    <n v="33000000"/>
    <n v="327333559"/>
    <s v="Cecchi Gori Pictures"/>
    <s v="127.0,"/>
  </r>
  <r>
    <x v="2638"/>
    <s v="R"/>
    <x v="5"/>
    <x v="15"/>
    <s v="May 24, 1995 (United States)"/>
    <x v="28"/>
    <x v="531"/>
    <s v="Mel Gibson"/>
    <s v="Randall Wallace"/>
    <s v="Mel Gibson"/>
    <s v="United States"/>
    <n v="72000000"/>
    <n v="213216216"/>
    <s v="Icon Entertainment International"/>
    <s v="178.0,"/>
  </r>
  <r>
    <x v="2639"/>
    <s v="PG"/>
    <x v="1"/>
    <x v="15"/>
    <s v="June 30, 1995 (United States)"/>
    <x v="37"/>
    <x v="532"/>
    <s v="Ron Howard"/>
    <s v="Jim Lovell"/>
    <s v="Tom Hanks"/>
    <s v="United States"/>
    <n v="52000000"/>
    <n v="355237933"/>
    <s v="Universal Pictures"/>
    <s v="140.0,"/>
  </r>
  <r>
    <x v="2640"/>
    <s v="R"/>
    <x v="6"/>
    <x v="15"/>
    <s v="August 16, 1995 (United States)"/>
    <x v="55"/>
    <x v="478"/>
    <s v="Bryan Singer"/>
    <s v="Christopher McQuarrie"/>
    <s v="Kevin Spacey"/>
    <s v="United States"/>
    <n v="6000000"/>
    <n v="23341568"/>
    <s v="PolyGram Filmed Entertainment"/>
    <s v="106.0,"/>
  </r>
  <r>
    <x v="2641"/>
    <s v="PG"/>
    <x v="1"/>
    <x v="15"/>
    <s v="December 15, 1995 (United States)"/>
    <x v="9"/>
    <x v="500"/>
    <s v="Joe Johnston"/>
    <s v="Jonathan Hensleigh"/>
    <s v="Robin Williams"/>
    <s v="United States"/>
    <n v="65000000"/>
    <n v="262821940"/>
    <s v="TriStar Pictures"/>
    <s v="104.0,"/>
  </r>
  <r>
    <x v="2642"/>
    <s v="R"/>
    <x v="6"/>
    <x v="15"/>
    <s v="November 22, 1995 (United States)"/>
    <x v="7"/>
    <x v="533"/>
    <s v="Martin Scorsese"/>
    <s v="Nicholas Pileggi"/>
    <s v="Robert De Niro"/>
    <s v="United States"/>
    <n v="52000000"/>
    <n v="116112375"/>
    <s v="Universal Pictures"/>
    <s v="178.0,"/>
  </r>
  <r>
    <x v="2643"/>
    <s v="PG-13"/>
    <x v="2"/>
    <x v="15"/>
    <s v="June 9, 1995 (United States)"/>
    <x v="33"/>
    <x v="348"/>
    <s v="Frank Marshall"/>
    <s v="Michael Crichton"/>
    <s v="Laura Linney"/>
    <s v="United States"/>
    <n v="50000000"/>
    <n v="152022101"/>
    <s v="Paramount Pictures"/>
    <s v="109.0,"/>
  </r>
  <r>
    <x v="2644"/>
    <s v="PG-13"/>
    <x v="2"/>
    <x v="15"/>
    <s v="June 16, 1995 (United States)"/>
    <x v="20"/>
    <x v="414"/>
    <s v="Joel Schumacher"/>
    <s v="Bob Kane"/>
    <s v="Val Kilmer"/>
    <s v="United States"/>
    <n v="100000000"/>
    <n v="336567158"/>
    <s v="Warner Bros."/>
    <s v="121.0,"/>
  </r>
  <r>
    <x v="2645"/>
    <s v="NC-17"/>
    <x v="0"/>
    <x v="15"/>
    <s v="September 1, 1995 (United States)"/>
    <x v="12"/>
    <x v="186"/>
    <s v="Larry Clark"/>
    <s v="Harmony Korine"/>
    <s v="Leo Fitzpatrick"/>
    <s v="United States"/>
    <n v="1500000"/>
    <n v="7412216"/>
    <s v="Guys Upstairs"/>
    <s v="91.0,"/>
  </r>
  <r>
    <x v="2646"/>
    <s v="G"/>
    <x v="10"/>
    <x v="15"/>
    <s v="November 22, 1995 (United States)"/>
    <x v="28"/>
    <x v="534"/>
    <s v="John Lasseter"/>
    <s v="John Lasseter"/>
    <s v="Tom Hanks"/>
    <s v="United States"/>
    <n v="30000000"/>
    <n v="394436586"/>
    <s v="Walt Disney Pictures"/>
    <s v="81.0,"/>
  </r>
  <r>
    <x v="2647"/>
    <s v="R"/>
    <x v="2"/>
    <x v="15"/>
    <s v="August 25, 1995 (United States)"/>
    <x v="13"/>
    <x v="535"/>
    <s v="Robert Rodriguez"/>
    <s v="Robert Rodriguez"/>
    <s v="Antonio Banderas"/>
    <s v="United States"/>
    <n v="7000000"/>
    <n v="25405445"/>
    <s v="Columbia Pictures"/>
    <s v="104.0,"/>
  </r>
  <r>
    <x v="2648"/>
    <s v="R"/>
    <x v="2"/>
    <x v="15"/>
    <s v="May 19, 1995 (United States)"/>
    <x v="37"/>
    <x v="459"/>
    <s v="John McTiernan"/>
    <s v="Jonathan Hensleigh"/>
    <s v="Bruce Willis"/>
    <s v="United States"/>
    <n v="90000000"/>
    <n v="366101666"/>
    <s v="Cinergi Pictures Entertainment"/>
    <s v="128.0,"/>
  </r>
  <r>
    <x v="2649"/>
    <s v="PG-13"/>
    <x v="2"/>
    <x v="15"/>
    <s v="August 18, 1995 (United States)"/>
    <x v="1"/>
    <x v="490"/>
    <s v="Paul W.S. Anderson"/>
    <s v="Ed Boon"/>
    <s v="Christopher Lambert"/>
    <s v="United States"/>
    <n v="18000000"/>
    <n v="122195920"/>
    <s v="New Line Cinema"/>
    <s v="101.0,"/>
  </r>
  <r>
    <x v="2650"/>
    <s v="R"/>
    <x v="3"/>
    <x v="15"/>
    <s v="October 20, 1995 (United States)"/>
    <x v="12"/>
    <x v="234"/>
    <s v="Kevin Smith"/>
    <s v="Kevin Smith"/>
    <s v="Shannen Doherty"/>
    <s v="United States"/>
    <n v="8000000"/>
    <n v="2122561"/>
    <s v="Gramercy Pictures (I)"/>
    <s v="94.0,"/>
  </r>
  <r>
    <x v="2651"/>
    <s v="R"/>
    <x v="16"/>
    <x v="15"/>
    <s v="January 5, 1996 (United States)"/>
    <x v="45"/>
    <x v="512"/>
    <s v="Terry Gilliam"/>
    <s v="Chris Marker"/>
    <s v="Bruce Willis"/>
    <s v="United States"/>
    <n v="29000001"/>
    <n v="168839459"/>
    <s v="Universal Pictures"/>
    <s v="129.0,"/>
  </r>
  <r>
    <x v="2652"/>
    <s v="R"/>
    <x v="0"/>
    <x v="15"/>
    <s v="February 9, 1996 (United States)"/>
    <x v="24"/>
    <x v="297"/>
    <s v="Mike Figgis"/>
    <s v="John O'Brien"/>
    <s v="Nicolas Cage"/>
    <s v="United States"/>
    <n v="3600000"/>
    <n v="32029928"/>
    <s v="Lumiere Pictures"/>
    <s v="111.0,"/>
  </r>
  <r>
    <x v="2653"/>
    <s v="NC-17"/>
    <x v="0"/>
    <x v="15"/>
    <s v="September 22, 1995 (United States)"/>
    <x v="38"/>
    <x v="436"/>
    <s v="Paul Verhoeven"/>
    <s v="Joe Eszterhas"/>
    <s v="Elizabeth Berkley"/>
    <s v="France"/>
    <n v="45000000"/>
    <n v="20358624"/>
    <s v="Carolco Pictures"/>
    <s v="128.0,"/>
  </r>
  <r>
    <x v="2654"/>
    <s v="R"/>
    <x v="0"/>
    <x v="15"/>
    <s v="January 27, 1995 (United States)"/>
    <x v="31"/>
    <x v="536"/>
    <s v="Richard Linklater"/>
    <s v="Richard Linklater"/>
    <s v="Ethan Hawke"/>
    <s v="United States"/>
    <n v="2500000"/>
    <n v="5987386"/>
    <s v="Castle Rock Entertainment"/>
    <s v="101.0,"/>
  </r>
  <r>
    <x v="2655"/>
    <s v="R"/>
    <x v="3"/>
    <x v="15"/>
    <s v="April 26, 1995 (United States)"/>
    <x v="4"/>
    <x v="410"/>
    <s v="F. Gary Gray"/>
    <s v="Ice Cube"/>
    <s v="Ice Cube"/>
    <s v="United States"/>
    <n v="3500000"/>
    <n v="28215918"/>
    <s v="New Line Cinema"/>
    <s v="91.0,"/>
  </r>
  <r>
    <x v="2656"/>
    <s v="PG"/>
    <x v="0"/>
    <x v="15"/>
    <s v="January 26, 1996 (United States)"/>
    <x v="3"/>
    <x v="501"/>
    <s v="Ang Lee"/>
    <s v="Jane Austen"/>
    <s v="Emma Thompson"/>
    <s v="United States"/>
    <n v="16000000"/>
    <n v="134582776"/>
    <s v="Columbia Pictures"/>
    <s v="136.0,"/>
  </r>
  <r>
    <x v="2657"/>
    <s v="PG-13"/>
    <x v="2"/>
    <x v="15"/>
    <s v="July 28, 1995 (United States)"/>
    <x v="19"/>
    <x v="340"/>
    <s v="Kevin Reynolds"/>
    <s v="Peter Rader"/>
    <s v="Kevin Costner"/>
    <s v="United States"/>
    <n v="175000000"/>
    <n v="264218220"/>
    <s v="Universal Pictures"/>
    <s v="135.0,"/>
  </r>
  <r>
    <x v="2658"/>
    <s v="R"/>
    <x v="5"/>
    <x v="15"/>
    <s v="April 21, 1995 (United States)"/>
    <x v="4"/>
    <x v="537"/>
    <s v="Scott Kalvert"/>
    <s v="Jim Carroll"/>
    <s v="Leonardo DiCaprio"/>
    <s v="United States"/>
    <n v="2000000"/>
    <n v="2402438"/>
    <s v="New Line Cinema"/>
    <s v="102.0,"/>
  </r>
  <r>
    <x v="366"/>
    <s v="R"/>
    <x v="2"/>
    <x v="15"/>
    <s v="April 7, 1995 (United States)"/>
    <x v="15"/>
    <x v="464"/>
    <s v="Michael Bay"/>
    <s v="George Gallo"/>
    <s v="Will Smith"/>
    <s v="United States"/>
    <n v="19000000"/>
    <n v="141407024"/>
    <s v="Don Simpson/Jerry Bruckheimer Films"/>
    <s v="119.0,"/>
  </r>
  <r>
    <x v="2659"/>
    <s v="PG-13"/>
    <x v="3"/>
    <x v="15"/>
    <s v="February 10, 1995 (United States)"/>
    <x v="5"/>
    <x v="240"/>
    <s v="Tamra Davis"/>
    <s v="Tim Herlihy"/>
    <s v="Adam Sandler"/>
    <s v="United States"/>
    <n v="10000000"/>
    <n v="26488734"/>
    <s v="Universal Pictures"/>
    <s v="89.0,"/>
  </r>
  <r>
    <x v="2660"/>
    <s v="PG"/>
    <x v="2"/>
    <x v="15"/>
    <s v="June 30, 1995 (United States)"/>
    <x v="33"/>
    <x v="19"/>
    <s v="Bryan Spicer"/>
    <s v="John Kamps"/>
    <s v="Karan Ashley"/>
    <s v="United States"/>
    <n v="20000000"/>
    <n v="66433194"/>
    <s v="Twentieth Century Fox"/>
    <s v="95.0,"/>
  </r>
  <r>
    <x v="2661"/>
    <s v="PG-13"/>
    <x v="2"/>
    <x v="15"/>
    <s v="November 17, 1995 (United States)"/>
    <x v="13"/>
    <x v="384"/>
    <s v="Martin Campbell"/>
    <s v="Ian Fleming"/>
    <s v="Pierce Brosnan"/>
    <s v="United Kingdom"/>
    <n v="60000000"/>
    <n v="352194034"/>
    <s v="Eon Productions"/>
    <s v="130.0,"/>
  </r>
  <r>
    <x v="2662"/>
    <s v="R"/>
    <x v="2"/>
    <x v="15"/>
    <s v="July 7, 1995 (United States)"/>
    <x v="1"/>
    <x v="250"/>
    <s v="Roger Donaldson"/>
    <s v="Dennis Feldman"/>
    <s v="Natasha Henstridge"/>
    <s v="United States"/>
    <n v="35000000"/>
    <n v="113374103"/>
    <s v="Metro-Goldwyn-Mayer (MGM)"/>
    <s v="108.0,"/>
  </r>
  <r>
    <x v="2663"/>
    <s v="R"/>
    <x v="2"/>
    <x v="15"/>
    <s v="March 10, 1995 (United States)"/>
    <x v="14"/>
    <x v="5"/>
    <s v="Wolfgang Petersen"/>
    <s v="Laurence Dworet"/>
    <s v="Dustin Hoffman"/>
    <s v="United States"/>
    <n v="50000000"/>
    <n v="189859560"/>
    <s v="Warner Bros."/>
    <s v="127.0,"/>
  </r>
  <r>
    <x v="2664"/>
    <s v="R"/>
    <x v="3"/>
    <x v="15"/>
    <s v="December 25, 1995 (United States)"/>
    <x v="8"/>
    <x v="143"/>
    <s v="Directors"/>
    <s v="Allison Anders"/>
    <s v="Tim Roth"/>
    <s v="United States"/>
    <n v="4000000"/>
    <n v="4257354"/>
    <s v="Miramax"/>
    <s v="98.0,"/>
  </r>
  <r>
    <x v="2665"/>
    <s v="PG-13"/>
    <x v="3"/>
    <x v="15"/>
    <s v="October 20, 1995 (United States)"/>
    <x v="17"/>
    <x v="134"/>
    <s v="Allan Moyle"/>
    <s v="Carol Heikkinen"/>
    <s v="Anthony LaPaglia"/>
    <s v="United States"/>
    <n v="0"/>
    <n v="273188"/>
    <s v="Monarchy Enterprises B.V."/>
    <s v="90.0,"/>
  </r>
  <r>
    <x v="2666"/>
    <s v="R"/>
    <x v="2"/>
    <x v="15"/>
    <s v="February 10, 1995 (United States)"/>
    <x v="5"/>
    <x v="288"/>
    <s v="Sam Raimi"/>
    <s v="Simon Moore"/>
    <s v="Sharon Stone"/>
    <s v="United States"/>
    <n v="32000000"/>
    <n v="18636537"/>
    <s v="TriStar Pictures"/>
    <s v="107.0,"/>
  </r>
  <r>
    <x v="2667"/>
    <s v="PG-13"/>
    <x v="3"/>
    <x v="15"/>
    <s v="September 15, 1995 (United States)"/>
    <x v="19"/>
    <x v="18"/>
    <s v="Iain Softley"/>
    <s v="Rafael Moreu"/>
    <s v="Jonny Lee Miller"/>
    <s v="United States"/>
    <n v="20000000"/>
    <n v="7563728"/>
    <s v="United Artists"/>
    <s v="105.0,"/>
  </r>
  <r>
    <x v="2668"/>
    <s v="Not Rated"/>
    <x v="6"/>
    <x v="15"/>
    <s v="February 23, 1996 (United States)"/>
    <x v="31"/>
    <x v="249"/>
    <s v="Mathieu Kassovitz"/>
    <s v="Mathieu Kassovitz"/>
    <s v="Vincent Cassel"/>
    <s v="France"/>
    <n v="0"/>
    <n v="302606"/>
    <s v="Le Studio Canal+"/>
    <s v="98.0,"/>
  </r>
  <r>
    <x v="2669"/>
    <s v="PG"/>
    <x v="3"/>
    <x v="15"/>
    <s v="May 26, 1995 (United States)"/>
    <x v="10"/>
    <x v="417"/>
    <s v="Brad Silberling"/>
    <s v="Joseph Oriolo"/>
    <s v="Bill Pullman"/>
    <s v="United States"/>
    <n v="50000000"/>
    <n v="287928194"/>
    <s v="Universal Pictures"/>
    <s v="100.0,"/>
  </r>
  <r>
    <x v="2670"/>
    <s v="PG-13"/>
    <x v="3"/>
    <x v="15"/>
    <s v="September 8, 1995 (United States)"/>
    <x v="14"/>
    <x v="12"/>
    <s v="Beeban Kidron"/>
    <s v="Douglas Carter Beane"/>
    <s v="Wesley Snipes"/>
    <s v="United States"/>
    <n v="0"/>
    <n v="47774193"/>
    <s v="Universal Pictures"/>
    <s v="109.0,"/>
  </r>
  <r>
    <x v="2671"/>
    <s v="PG"/>
    <x v="3"/>
    <x v="15"/>
    <s v="February 17, 1995 (United States)"/>
    <x v="14"/>
    <x v="19"/>
    <s v="Steven Brill"/>
    <s v="Judd Apatow"/>
    <s v="Tom McGowan"/>
    <s v="United States"/>
    <n v="0"/>
    <n v="17689177"/>
    <s v="Caravan Pictures"/>
    <s v="100.0,"/>
  </r>
  <r>
    <x v="2672"/>
    <s v="R"/>
    <x v="2"/>
    <x v="15"/>
    <s v="March 31, 1995 (United States)"/>
    <x v="20"/>
    <x v="189"/>
    <s v="Rachel Talalay"/>
    <s v="Alan Martin"/>
    <s v="Lori Petty"/>
    <s v="United States"/>
    <n v="25000000"/>
    <n v="4064495"/>
    <s v="Image Comics"/>
    <s v="104.0,"/>
  </r>
  <r>
    <x v="2673"/>
    <s v="PG-13"/>
    <x v="3"/>
    <x v="15"/>
    <s v="October 20, 1995 (United States)"/>
    <x v="8"/>
    <x v="101"/>
    <s v="Lesli Linka Glatter"/>
    <s v="I. Marlene King"/>
    <s v="Christina Ricci"/>
    <s v="United States"/>
    <n v="0"/>
    <n v="37591674"/>
    <s v="New Line Cinema"/>
    <s v="100.0,"/>
  </r>
  <r>
    <x v="2674"/>
    <s v="G"/>
    <x v="10"/>
    <x v="15"/>
    <s v="June 23, 1995 (United States)"/>
    <x v="17"/>
    <x v="535"/>
    <s v="Mike Gabriel"/>
    <s v="Carl Binder"/>
    <s v="Mel Gibson"/>
    <s v="United States"/>
    <n v="55000000"/>
    <n v="346079773"/>
    <s v="Walt Disney Pictures"/>
    <s v="81.0,"/>
  </r>
  <r>
    <x v="2675"/>
    <s v="G"/>
    <x v="10"/>
    <x v="15"/>
    <s v="April 7, 1995 (United States)"/>
    <x v="15"/>
    <x v="293"/>
    <s v="Kevin Lima"/>
    <s v="Jymn Magon"/>
    <s v="Bill Farmer"/>
    <s v="United States"/>
    <n v="18000000"/>
    <n v="35348597"/>
    <s v="Walt Disney Pictures"/>
    <s v="78.0,"/>
  </r>
  <r>
    <x v="2676"/>
    <s v="R"/>
    <x v="5"/>
    <x v="15"/>
    <s v="August 11, 1995 (United States)"/>
    <x v="16"/>
    <x v="152"/>
    <s v="John N. Smith"/>
    <s v="LouAnne Johnson"/>
    <s v="Michelle Pfeiffer"/>
    <s v="United States"/>
    <n v="23000000"/>
    <n v="179519401"/>
    <s v="Hollywood Pictures"/>
    <s v="99.0,"/>
  </r>
  <r>
    <x v="2677"/>
    <s v="R"/>
    <x v="2"/>
    <x v="15"/>
    <s v="May 12, 1995 (United States)"/>
    <x v="4"/>
    <x v="537"/>
    <s v="Tony Scott"/>
    <s v="Michael Schiffer"/>
    <s v="Gene Hackman"/>
    <s v="United States"/>
    <n v="53000000"/>
    <n v="157387195"/>
    <s v="Hollywood Pictures"/>
    <s v="116.0,"/>
  </r>
  <r>
    <x v="2678"/>
    <s v="R"/>
    <x v="3"/>
    <x v="15"/>
    <s v="October 6, 1995 (United States)"/>
    <x v="8"/>
    <x v="147"/>
    <s v="Gus Van Sant"/>
    <s v="Joyce Maynard"/>
    <s v="Nicole Kidman"/>
    <s v="United States"/>
    <n v="20000000"/>
    <n v="21284514"/>
    <s v="Columbia Pictures"/>
    <s v="106.0,"/>
  </r>
  <r>
    <x v="2679"/>
    <s v="PG"/>
    <x v="3"/>
    <x v="15"/>
    <s v="December 15, 1995 (United States)"/>
    <x v="21"/>
    <x v="100"/>
    <s v="Sydney Pollack"/>
    <s v="Samuel A. Taylor"/>
    <s v="Harrison Ford"/>
    <s v="Germany"/>
    <n v="58000000"/>
    <n v="53672080"/>
    <s v="Constellation Entertainment"/>
    <s v="127.0,"/>
  </r>
  <r>
    <x v="2680"/>
    <s v="TV-MA"/>
    <x v="10"/>
    <x v="15"/>
    <s v="March 29, 1996 (United States)"/>
    <x v="45"/>
    <x v="538"/>
    <s v="Mamoru Oshii"/>
    <s v="Shirow Masamune"/>
    <s v="Atsuko Tanaka"/>
    <s v="Japan"/>
    <n v="0"/>
    <n v="516540"/>
    <s v="Kôdansha"/>
    <s v="83.0,"/>
  </r>
  <r>
    <x v="2681"/>
    <s v="PG"/>
    <x v="3"/>
    <x v="15"/>
    <s v="April 21, 1995 (United States)"/>
    <x v="17"/>
    <x v="470"/>
    <s v="Jon Turteltaub"/>
    <s v="Daniel G. Sullivan"/>
    <s v="Sandra Bullock"/>
    <s v="United States"/>
    <n v="17000000"/>
    <n v="182057016"/>
    <s v="Hollywood Pictures"/>
    <s v="103.0,"/>
  </r>
  <r>
    <x v="2682"/>
    <s v="R"/>
    <x v="3"/>
    <x v="15"/>
    <s v="October 20, 1995 (United States)"/>
    <x v="15"/>
    <x v="146"/>
    <s v="Barry Sonnenfeld"/>
    <s v="Elmore Leonard"/>
    <s v="Gene Hackman"/>
    <s v="United States"/>
    <n v="30250000"/>
    <n v="115101622"/>
    <s v="Metro-Goldwyn-Mayer (MGM)"/>
    <s v="105.0,"/>
  </r>
  <r>
    <x v="2683"/>
    <s v="PG-13"/>
    <x v="1"/>
    <x v="15"/>
    <s v="March 31, 1995 (United States)"/>
    <x v="12"/>
    <x v="385"/>
    <s v="Peter Segal"/>
    <s v="Bonnie Turner"/>
    <s v="Chris Farley"/>
    <s v="United States"/>
    <n v="0"/>
    <n v="32679899"/>
    <s v="Broadway Pictures"/>
    <s v="97.0,"/>
  </r>
  <r>
    <x v="2684"/>
    <s v="G"/>
    <x v="3"/>
    <x v="15"/>
    <s v="August 4, 1995 (United States)"/>
    <x v="8"/>
    <x v="386"/>
    <s v="Chris Noonan"/>
    <s v="Dick King-Smith"/>
    <s v="James Cromwell"/>
    <s v="Australia"/>
    <n v="30000000"/>
    <n v="254134910"/>
    <s v="Universal Pictures"/>
    <s v="91.0,"/>
  </r>
  <r>
    <x v="2685"/>
    <s v="R"/>
    <x v="6"/>
    <x v="15"/>
    <s v="February 2, 1996 (United States)"/>
    <x v="24"/>
    <x v="418"/>
    <s v="Tim Robbins"/>
    <s v="Helen Prejean"/>
    <s v="Susan Sarandon"/>
    <s v="United Kingdom"/>
    <n v="11000000"/>
    <n v="39363635"/>
    <s v="Havoc"/>
    <s v="122.0,"/>
  </r>
  <r>
    <x v="2686"/>
    <s v="PG-13"/>
    <x v="3"/>
    <x v="15"/>
    <s v="February 17, 1995 (United States)"/>
    <x v="10"/>
    <x v="16"/>
    <s v="Betty Thomas"/>
    <s v="Sherwood Schwartz"/>
    <s v="Shelley Long"/>
    <s v="United States"/>
    <n v="12000000"/>
    <n v="46576136"/>
    <s v="Paramount Pictures"/>
    <s v="90.0,"/>
  </r>
  <r>
    <x v="2687"/>
    <s v="R"/>
    <x v="2"/>
    <x v="15"/>
    <s v="May 26, 1995 (United States)"/>
    <x v="46"/>
    <x v="86"/>
    <s v="Robert Longo"/>
    <s v="William Gibson"/>
    <s v="Keanu Reeves"/>
    <s v="Canada"/>
    <n v="26000000"/>
    <n v="19075720"/>
    <s v="TriStar Pictures"/>
    <s v="96.0,"/>
  </r>
  <r>
    <x v="2688"/>
    <s v="R"/>
    <x v="2"/>
    <x v="15"/>
    <s v="February 17, 1995 (United States)"/>
    <x v="5"/>
    <x v="151"/>
    <s v="Arne Glimcher"/>
    <s v="John Katzenbach"/>
    <s v="Sean Connery"/>
    <s v="United States"/>
    <n v="0"/>
    <n v="36853222"/>
    <s v="Warner Bros."/>
    <s v="102.0,"/>
  </r>
  <r>
    <x v="2689"/>
    <s v="PG-13"/>
    <x v="0"/>
    <x v="15"/>
    <s v="June 2, 1995 (United States)"/>
    <x v="37"/>
    <x v="250"/>
    <s v="Clint Eastwood"/>
    <s v="Richard LaGravenese"/>
    <s v="Clint Eastwood"/>
    <s v="United States"/>
    <n v="24000000"/>
    <n v="182016617"/>
    <s v="Warner Bros."/>
    <s v="135.0,"/>
  </r>
  <r>
    <x v="2690"/>
    <s v="R"/>
    <x v="2"/>
    <x v="15"/>
    <s v="October 13, 1995 (United States)"/>
    <x v="13"/>
    <x v="86"/>
    <s v="Kathryn Bigelow"/>
    <s v="James Cameron"/>
    <s v="Ralph Fiennes"/>
    <s v="United States"/>
    <n v="42000000"/>
    <n v="7959291"/>
    <s v="Lightstorm Entertainment"/>
    <s v="145.0,"/>
  </r>
  <r>
    <x v="2691"/>
    <s v="PG-13"/>
    <x v="2"/>
    <x v="15"/>
    <s v="December 22, 1995 (United States)"/>
    <x v="46"/>
    <x v="15"/>
    <s v="Renny Harlin"/>
    <s v="Michael Frost Beckner"/>
    <s v="Geena Davis"/>
    <s v="France"/>
    <n v="98000000"/>
    <n v="10017322"/>
    <s v="Beckner/Gorman Productions"/>
    <s v="124.0,"/>
  </r>
  <r>
    <x v="2692"/>
    <s v="R"/>
    <x v="2"/>
    <x v="15"/>
    <s v="June 30, 1995 (United States)"/>
    <x v="41"/>
    <x v="490"/>
    <s v="Danny Cannon"/>
    <s v="John Wagner"/>
    <s v="Sylvester Stallone"/>
    <s v="United States"/>
    <n v="90000000"/>
    <n v="113493481"/>
    <s v="Hollywood Pictures"/>
    <s v="96.0,"/>
  </r>
  <r>
    <x v="2693"/>
    <s v="R"/>
    <x v="7"/>
    <x v="15"/>
    <s v="December 15, 1995 (United States)"/>
    <x v="24"/>
    <x v="18"/>
    <s v="Marc Caro"/>
    <s v="Gilles Adrien"/>
    <s v="Ron Perlman"/>
    <s v="France"/>
    <n v="18000000"/>
    <n v="1781465"/>
    <s v="Constellation"/>
    <s v="112.0,"/>
  </r>
  <r>
    <x v="2694"/>
    <s v="R"/>
    <x v="0"/>
    <x v="15"/>
    <s v="October 27, 1995 (United States)"/>
    <x v="14"/>
    <x v="96"/>
    <s v="Jon Amiel"/>
    <s v="Ann Biderman"/>
    <s v="Sigourney Weaver"/>
    <s v="United States"/>
    <n v="20000000"/>
    <n v="32051917"/>
    <s v="New Regency Productions"/>
    <s v="123.0,"/>
  </r>
  <r>
    <x v="2695"/>
    <s v="PG-13"/>
    <x v="1"/>
    <x v="15"/>
    <s v="March 24, 1995 (United States)"/>
    <x v="21"/>
    <x v="76"/>
    <s v="Nick Castle"/>
    <s v="Joe Connelly"/>
    <s v="Damon Wayans"/>
    <s v="United States"/>
    <n v="0"/>
    <n v="30112050"/>
    <s v="Universal Pictures"/>
    <s v="95.0,"/>
  </r>
  <r>
    <x v="2696"/>
    <s v="PG-13"/>
    <x v="0"/>
    <x v="15"/>
    <s v="October 27, 1995 (United States)"/>
    <x v="14"/>
    <x v="17"/>
    <s v="Victor Salva"/>
    <s v="Victor Salva"/>
    <s v="Mary Steenburgen"/>
    <s v="United States"/>
    <n v="9500000"/>
    <n v="30862156"/>
    <s v="Caravan Pictures"/>
    <s v="111.0,"/>
  </r>
  <r>
    <x v="2697"/>
    <s v="G"/>
    <x v="0"/>
    <x v="15"/>
    <s v="May 19, 1995 (United States)"/>
    <x v="3"/>
    <x v="24"/>
    <s v="Alfonso Cuarón"/>
    <s v="Frances Hodgson Burnett"/>
    <s v="Liesel Matthews"/>
    <s v="United States"/>
    <n v="17000000"/>
    <n v="10015449"/>
    <s v="Warner Bros."/>
    <s v="97.0,"/>
  </r>
  <r>
    <x v="2698"/>
    <s v="PG-13"/>
    <x v="3"/>
    <x v="15"/>
    <s v="November 17, 1995 (United States)"/>
    <x v="8"/>
    <x v="11"/>
    <s v="Rob Reiner"/>
    <s v="Aaron Sorkin"/>
    <s v="Michael Douglas"/>
    <s v="United States"/>
    <n v="62000000"/>
    <n v="107879496"/>
    <s v="Universal Pictures"/>
    <s v="114.0,"/>
  </r>
  <r>
    <x v="2699"/>
    <s v="R"/>
    <x v="2"/>
    <x v="15"/>
    <s v="July 14, 1995 (United States)"/>
    <x v="30"/>
    <x v="147"/>
    <s v="Geoff Murphy"/>
    <s v="Richard Hatem"/>
    <s v="Steven Seagal"/>
    <s v="United States"/>
    <n v="60000000"/>
    <n v="104324083"/>
    <s v="Warner Bros."/>
    <s v="100.0,"/>
  </r>
  <r>
    <x v="2700"/>
    <s v="R"/>
    <x v="6"/>
    <x v="15"/>
    <s v="January 11, 1995 (United States)"/>
    <x v="16"/>
    <x v="97"/>
    <s v="John Singleton"/>
    <s v="John Singleton"/>
    <s v="Omar Epps"/>
    <s v="United States"/>
    <n v="0"/>
    <n v="38290723"/>
    <s v="Columbia Pictures"/>
    <s v="127.0,"/>
  </r>
  <r>
    <x v="2701"/>
    <s v="PG"/>
    <x v="0"/>
    <x v="15"/>
    <s v="January 19, 1996 (United States)"/>
    <x v="4"/>
    <x v="248"/>
    <s v="Stephen Herek"/>
    <s v="Patrick Sheane Duncan"/>
    <s v="Richard Dreyfuss"/>
    <s v="United States"/>
    <n v="23000000"/>
    <n v="106269971"/>
    <s v="Hollywood Pictures"/>
    <s v="143.0,"/>
  </r>
  <r>
    <x v="2702"/>
    <s v="R"/>
    <x v="2"/>
    <x v="15"/>
    <s v="September 1, 1995 (United States)"/>
    <x v="16"/>
    <x v="12"/>
    <s v="Gregory Widen"/>
    <s v="Gregory Widen"/>
    <s v="Christopher Walken"/>
    <s v="United States"/>
    <n v="8000000"/>
    <n v="16115878"/>
    <s v="First Look International"/>
    <s v="98.0,"/>
  </r>
  <r>
    <x v="2703"/>
    <s v="R"/>
    <x v="1"/>
    <x v="15"/>
    <s v="May 10, 1996 (United States)"/>
    <x v="37"/>
    <x v="411"/>
    <s v="Jim Jarmusch"/>
    <s v="Jim Jarmusch"/>
    <s v="Johnny Depp"/>
    <s v="United States"/>
    <n v="9000000"/>
    <n v="1037847"/>
    <s v="Pandora Filmproduktion"/>
    <s v="121.0,"/>
  </r>
  <r>
    <x v="2704"/>
    <s v="PG-13"/>
    <x v="1"/>
    <x v="15"/>
    <s v="November 10, 1995 (United States)"/>
    <x v="5"/>
    <x v="508"/>
    <s v="Steve Oedekerk"/>
    <s v="Jack Bernstein"/>
    <s v="Jim Carrey"/>
    <s v="United States"/>
    <n v="30000000"/>
    <n v="212385533"/>
    <s v="Morgan Creek Entertainment"/>
    <s v="90.0,"/>
  </r>
  <r>
    <x v="2705"/>
    <s v="R"/>
    <x v="6"/>
    <x v="15"/>
    <s v="March 24, 1995 (United States)"/>
    <x v="34"/>
    <x v="135"/>
    <s v="Taylor Hackford"/>
    <s v="Stephen King"/>
    <s v="Kathy Bates"/>
    <s v="United States"/>
    <n v="0"/>
    <n v="24361867"/>
    <s v="Castle Rock Entertainment"/>
    <s v="132.0,"/>
  </r>
  <r>
    <x v="2706"/>
    <s v="PG-13"/>
    <x v="2"/>
    <x v="15"/>
    <s v="July 7, 1995 (United States)"/>
    <x v="22"/>
    <x v="347"/>
    <s v="Jerry Zucker"/>
    <s v="Lorne Cameron"/>
    <s v="Sean Connery"/>
    <s v="United States"/>
    <n v="55000000"/>
    <n v="127600435"/>
    <s v="Columbia Pictures"/>
    <s v="134.0,"/>
  </r>
  <r>
    <x v="2707"/>
    <s v="R"/>
    <x v="6"/>
    <x v="15"/>
    <s v="October 13, 1995 (United States)"/>
    <x v="11"/>
    <x v="23"/>
    <s v="William Friedkin"/>
    <s v="Joe Eszterhas"/>
    <s v="David Caruso"/>
    <s v="United States"/>
    <n v="50000000"/>
    <n v="9851610"/>
    <s v="Paramount Pictures"/>
    <s v="95.0,"/>
  </r>
  <r>
    <x v="2708"/>
    <s v="PG"/>
    <x v="3"/>
    <x v="15"/>
    <s v="September 29, 1995 (United States)"/>
    <x v="41"/>
    <x v="349"/>
    <s v="Holly Goldberg Sloan"/>
    <s v="Holly Goldberg Sloan"/>
    <s v="Steve Guttenberg"/>
    <s v="United States"/>
    <n v="12000000"/>
    <n v="17736619"/>
    <s v="Caravan Pictures"/>
    <s v="100.0,"/>
  </r>
  <r>
    <x v="2709"/>
    <s v="R"/>
    <x v="2"/>
    <x v="15"/>
    <s v="August 4, 1995 (United States)"/>
    <x v="41"/>
    <x v="17"/>
    <s v="Brett Leonard"/>
    <s v="Eric Bernt"/>
    <s v="Denzel Washington"/>
    <s v="United States"/>
    <n v="30000000"/>
    <n v="24047675"/>
    <s v="Paramount Pictures"/>
    <s v="106.0,"/>
  </r>
  <r>
    <x v="2710"/>
    <s v="R"/>
    <x v="4"/>
    <x v="15"/>
    <s v="September 29, 1995 (United States)"/>
    <x v="25"/>
    <x v="76"/>
    <s v="Joe Chappelle"/>
    <s v="Debra Hill"/>
    <s v="Donald Pleasence"/>
    <s v="United States"/>
    <n v="5000000"/>
    <n v="15116634"/>
    <s v="Halloween VI Productions"/>
    <s v="87.0,"/>
  </r>
  <r>
    <x v="2711"/>
    <s v="PG"/>
    <x v="3"/>
    <x v="15"/>
    <s v="December 8, 1995 (United States)"/>
    <x v="10"/>
    <x v="248"/>
    <s v="Charles Shyer"/>
    <s v="Albert Hackett"/>
    <s v="Steve Martin"/>
    <s v="United States"/>
    <n v="30000000"/>
    <n v="76594107"/>
    <s v="Sandollar Productions"/>
    <s v="106.0,"/>
  </r>
  <r>
    <x v="2712"/>
    <s v="R"/>
    <x v="2"/>
    <x v="15"/>
    <s v="October 6, 1995 (United States)"/>
    <x v="21"/>
    <x v="385"/>
    <s v="Richard Donner"/>
    <s v="Lilly Wachowski"/>
    <s v="Sylvester Stallone"/>
    <s v="France"/>
    <n v="50000000"/>
    <n v="30303072"/>
    <s v="Warner Bros."/>
    <s v="132.0,"/>
  </r>
  <r>
    <x v="2713"/>
    <s v="PG-13"/>
    <x v="3"/>
    <x v="15"/>
    <s v="May 5, 1995 (United States)"/>
    <x v="14"/>
    <x v="293"/>
    <s v="Lawrence Kasdan"/>
    <s v="Adam Brooks"/>
    <s v="Meg Ryan"/>
    <s v="United Kingdom"/>
    <n v="0"/>
    <n v="101982854"/>
    <s v="Polygram Filmed Entertainment"/>
    <s v="111.0,"/>
  </r>
  <r>
    <x v="2714"/>
    <s v="PG-13"/>
    <x v="0"/>
    <x v="15"/>
    <s v="August 11, 1995 (United States)"/>
    <x v="17"/>
    <x v="76"/>
    <s v="Alfonso Arau"/>
    <s v="Robert Mark Kamen"/>
    <s v="Keanu Reeves"/>
    <s v="United States"/>
    <n v="20000000"/>
    <n v="50008143"/>
    <s v="Twentieth Century Fox"/>
    <s v="102.0,"/>
  </r>
  <r>
    <x v="1418"/>
    <s v="PG"/>
    <x v="3"/>
    <x v="15"/>
    <s v="November 17, 1995 (United States)"/>
    <x v="23"/>
    <x v="16"/>
    <s v="Andy Tennant"/>
    <s v="Deborah Dean Davis"/>
    <s v="Kirstie Alley"/>
    <s v="United States"/>
    <n v="0"/>
    <n v="19474589"/>
    <s v="Dualstar Productions"/>
    <s v="101.0,"/>
  </r>
  <r>
    <x v="2715"/>
    <s v="R"/>
    <x v="1"/>
    <x v="15"/>
    <s v="April 14, 1995 (United States)"/>
    <x v="15"/>
    <x v="135"/>
    <s v="Michael Caton-Jones"/>
    <s v="Alan Sharp"/>
    <s v="Liam Neeson"/>
    <s v="United Kingdom"/>
    <n v="28000000"/>
    <n v="31596911"/>
    <s v="United Artists"/>
    <s v="139.0,"/>
  </r>
  <r>
    <x v="2716"/>
    <s v="R"/>
    <x v="2"/>
    <x v="15"/>
    <s v="October 6, 1995 (United States)"/>
    <x v="15"/>
    <x v="16"/>
    <s v="Albert Hughes"/>
    <s v="Allen Hughes"/>
    <s v="Larenz Tate"/>
    <s v="United States"/>
    <n v="10000000"/>
    <n v="24147179"/>
    <s v="Caravan Pictures"/>
    <s v="119.0,"/>
  </r>
  <r>
    <x v="2717"/>
    <s v="PG"/>
    <x v="3"/>
    <x v="15"/>
    <s v="August 18, 1995 (United States)"/>
    <x v="1"/>
    <x v="202"/>
    <s v="Melanie Mayron"/>
    <s v="Ann M. Martin"/>
    <s v="Schuyler Fisk"/>
    <s v="United States"/>
    <n v="6500000"/>
    <n v="9685976"/>
    <s v="Beacon Communications"/>
    <s v="94.0,"/>
  </r>
  <r>
    <x v="2718"/>
    <s v="R"/>
    <x v="3"/>
    <x v="15"/>
    <s v="December 22, 1995 (United States)"/>
    <x v="22"/>
    <x v="9"/>
    <s v="Forest Whitaker"/>
    <s v="Terry McMillan"/>
    <s v="Whitney Houston"/>
    <s v="United States"/>
    <n v="16000000"/>
    <n v="81452156"/>
    <s v="Twentieth Century Fox"/>
    <s v="124.0,"/>
  </r>
  <r>
    <x v="2719"/>
    <s v="R"/>
    <x v="3"/>
    <x v="15"/>
    <s v="May 24, 1996 (United States)"/>
    <x v="34"/>
    <x v="24"/>
    <s v="Todd Solondz"/>
    <s v="Todd Solondz"/>
    <s v="Heather Matarazzo"/>
    <s v="United States"/>
    <n v="800000"/>
    <n v="4569019"/>
    <s v="Suburban Pictures"/>
    <s v="88.0,"/>
  </r>
  <r>
    <x v="2720"/>
    <s v="PG"/>
    <x v="0"/>
    <x v="15"/>
    <s v="July 14, 1995 (United States)"/>
    <x v="22"/>
    <x v="15"/>
    <s v="Frank Oz"/>
    <s v="Lynne Reid Banks"/>
    <s v="Hal Scardino"/>
    <s v="United States"/>
    <n v="45000000"/>
    <n v="35656131"/>
    <s v="Columbia Pictures"/>
    <s v="96.0,"/>
  </r>
  <r>
    <x v="2721"/>
    <s v="R"/>
    <x v="2"/>
    <x v="15"/>
    <s v="February 23, 1996 (United States)"/>
    <x v="8"/>
    <x v="80"/>
    <s v="Stanley Tong"/>
    <s v="Edward Tang"/>
    <s v="Jackie Chan"/>
    <s v="Hong Kong"/>
    <n v="7500000"/>
    <n v="32392047"/>
    <s v="Golden Harvest Company"/>
    <s v="87.0,"/>
  </r>
  <r>
    <x v="2722"/>
    <s v="R"/>
    <x v="6"/>
    <x v="15"/>
    <s v="September 29, 1995 (United States)"/>
    <x v="17"/>
    <x v="10"/>
    <s v="Carl Franklin"/>
    <s v="Walter Mosley"/>
    <s v="Denzel Washington"/>
    <s v="United States"/>
    <n v="27000000"/>
    <n v="16140822"/>
    <s v="TriStar Pictures"/>
    <s v="102.0,"/>
  </r>
  <r>
    <x v="2723"/>
    <s v="PG-13"/>
    <x v="3"/>
    <x v="15"/>
    <s v="October 6, 1995 (United States)"/>
    <x v="21"/>
    <x v="35"/>
    <s v="Jocelyn Moorhouse"/>
    <s v="Whitney Otto"/>
    <s v="Winona Ryder"/>
    <s v="United States"/>
    <n v="10000000"/>
    <n v="41200020"/>
    <s v="Universal Pictures"/>
    <s v="117.0,"/>
  </r>
  <r>
    <x v="2724"/>
    <s v="R"/>
    <x v="3"/>
    <x v="15"/>
    <s v="October 6, 1995 (United States)"/>
    <x v="8"/>
    <x v="38"/>
    <s v="Noah Baumbach"/>
    <s v="Noah Baumbach"/>
    <s v="Josh Hamilton"/>
    <s v="United States"/>
    <n v="0"/>
    <n v="718490"/>
    <s v="Trimark Pictures"/>
    <s v="96.0,"/>
  </r>
  <r>
    <x v="2725"/>
    <s v="R"/>
    <x v="2"/>
    <x v="15"/>
    <s v="January 13, 1995 (United States)"/>
    <x v="17"/>
    <x v="22"/>
    <s v="Ernest R. Dickerson"/>
    <s v="Ethan Reiff"/>
    <s v="Billy Zane"/>
    <s v="United States"/>
    <n v="13000000"/>
    <n v="21089146"/>
    <s v="Universal Pictures"/>
    <s v="92.0,"/>
  </r>
  <r>
    <x v="2726"/>
    <s v="PG-13"/>
    <x v="2"/>
    <x v="15"/>
    <s v="July 28, 1995 (United States)"/>
    <x v="23"/>
    <x v="243"/>
    <s v="Irwin Winkler"/>
    <s v="John Brancato"/>
    <s v="Sandra Bullock"/>
    <s v="United States"/>
    <n v="22000000"/>
    <n v="110627965"/>
    <s v="Columbia Pictures"/>
    <s v="114.0,"/>
  </r>
  <r>
    <x v="2727"/>
    <s v="R"/>
    <x v="3"/>
    <x v="15"/>
    <s v="July 21, 1995 (United States)"/>
    <x v="24"/>
    <x v="27"/>
    <s v="Tom DiCillo"/>
    <s v="Tom DiCillo"/>
    <s v="Steve Buscemi"/>
    <s v="United States"/>
    <n v="500000"/>
    <n v="1111790"/>
    <s v="JDI Productions"/>
    <s v="90.0,"/>
  </r>
  <r>
    <x v="2728"/>
    <s v="PG-13"/>
    <x v="3"/>
    <x v="15"/>
    <s v="December 22, 1995 (United States)"/>
    <x v="23"/>
    <x v="80"/>
    <s v="Mel Brooks"/>
    <s v="Mel Brooks"/>
    <s v="Leslie Nielsen"/>
    <s v="France"/>
    <n v="30000000"/>
    <n v="10772144"/>
    <s v="Gaumont"/>
    <s v="88.0,"/>
  </r>
  <r>
    <x v="2729"/>
    <s v="PG"/>
    <x v="1"/>
    <x v="15"/>
    <s v="December 22, 1995 (United States)"/>
    <x v="30"/>
    <x v="9"/>
    <s v="Peter Hewitt"/>
    <s v="Mark Twain"/>
    <s v="Jonathan Taylor Thomas"/>
    <s v="United States"/>
    <n v="0"/>
    <n v="23920048"/>
    <s v="Walt Disney Pictures"/>
    <s v="97.0,"/>
  </r>
  <r>
    <x v="2730"/>
    <s v="R"/>
    <x v="4"/>
    <x v="15"/>
    <s v="April 28, 1995 (United States)"/>
    <x v="46"/>
    <x v="12"/>
    <s v="John Carpenter"/>
    <s v="John Wyndham"/>
    <s v="Christopher Reeve"/>
    <s v="United States"/>
    <n v="22000000"/>
    <n v="9418365"/>
    <s v="Universal Pictures"/>
    <s v="98.0,"/>
  </r>
  <r>
    <x v="2731"/>
    <s v="R"/>
    <x v="2"/>
    <x v="15"/>
    <s v="December 1, 1995 (United States)"/>
    <x v="23"/>
    <x v="252"/>
    <s v="Walter Hill"/>
    <s v="Peter Dexter"/>
    <s v="Jeff Bridges"/>
    <s v="United States"/>
    <n v="30000000"/>
    <n v="2193982"/>
    <s v="The Zanuck Company"/>
    <s v="98.0,"/>
  </r>
  <r>
    <x v="2732"/>
    <s v="PG-13"/>
    <x v="3"/>
    <x v="15"/>
    <s v="December 22, 1995 (United States)"/>
    <x v="17"/>
    <x v="151"/>
    <s v="Howard Deutch"/>
    <s v="Mark Steven Johnson"/>
    <s v="Walter Matthau"/>
    <s v="United States"/>
    <n v="25000000"/>
    <n v="71518503"/>
    <s v="Lancaster Gate"/>
    <s v="101.0,"/>
  </r>
  <r>
    <x v="2733"/>
    <s v="R"/>
    <x v="3"/>
    <x v="15"/>
    <s v="February 3, 1995 (United States)"/>
    <x v="16"/>
    <x v="23"/>
    <s v="Herbert Ross"/>
    <s v="Don Roos"/>
    <s v="Whoopi Goldberg"/>
    <s v="United States"/>
    <n v="21000000"/>
    <n v="23440188"/>
    <s v="Alcor Films"/>
    <s v="115.0,"/>
  </r>
  <r>
    <x v="2734"/>
    <s v="R"/>
    <x v="6"/>
    <x v="15"/>
    <s v="May 24, 1995 (United States)"/>
    <x v="5"/>
    <x v="205"/>
    <s v="Rusty Cundieff"/>
    <s v="Rusty Cundieff"/>
    <s v="Clarence Williams III"/>
    <s v="United States"/>
    <n v="6000000"/>
    <n v="11837928"/>
    <s v="40 Acres &amp; A Mule Filmworks"/>
    <s v="98.0,"/>
  </r>
  <r>
    <x v="2735"/>
    <s v="R"/>
    <x v="2"/>
    <x v="15"/>
    <s v="November 22, 1995 (United States)"/>
    <x v="46"/>
    <x v="244"/>
    <s v="Joseph Ruben"/>
    <s v="Doug Richardson"/>
    <s v="Wesley Snipes"/>
    <s v="United States"/>
    <n v="68000000"/>
    <n v="35431113"/>
    <s v="Columbia Pictures"/>
    <s v="110.0,"/>
  </r>
  <r>
    <x v="2736"/>
    <s v="R"/>
    <x v="4"/>
    <x v="15"/>
    <s v="March 17, 1995 (United States)"/>
    <x v="11"/>
    <x v="35"/>
    <s v="Bill Condon"/>
    <s v="Clive Barker"/>
    <s v="Tony Todd"/>
    <s v="United States"/>
    <n v="6000000"/>
    <n v="13940383"/>
    <s v="PolyGram Filmed Entertainment"/>
    <s v="95.0,"/>
  </r>
  <r>
    <x v="2737"/>
    <s v="R"/>
    <x v="0"/>
    <x v="15"/>
    <s v="November 16, 1995 (United States)"/>
    <x v="21"/>
    <x v="38"/>
    <s v="Sean Penn"/>
    <s v="Sean Penn"/>
    <s v="Jack Nicholson"/>
    <s v="United States"/>
    <n v="9000000"/>
    <n v="868979"/>
    <s v="Miramax"/>
    <s v="111.0,"/>
  </r>
  <r>
    <x v="2738"/>
    <s v="PG"/>
    <x v="3"/>
    <x v="15"/>
    <s v="March 3, 1995 (United States)"/>
    <x v="33"/>
    <x v="28"/>
    <s v="James Orr"/>
    <s v="David E. Peckinpah"/>
    <s v="Chevy Chase"/>
    <s v="United States"/>
    <n v="0"/>
    <n v="40070995"/>
    <s v="All Girl Productions"/>
    <s v="96.0,"/>
  </r>
  <r>
    <x v="2739"/>
    <s v="R"/>
    <x v="5"/>
    <x v="15"/>
    <s v="January 5, 1996 (United States)"/>
    <x v="12"/>
    <x v="17"/>
    <s v="Oliver Stone"/>
    <s v="Stephen J. Rivele"/>
    <s v="Anthony Hopkins"/>
    <s v="United States"/>
    <n v="44000000"/>
    <n v="13681765"/>
    <s v="Cinergi Pictures Entertainment"/>
    <s v="192.0,"/>
  </r>
  <r>
    <x v="2740"/>
    <s v="R"/>
    <x v="7"/>
    <x v="15"/>
    <s v="March 3, 1995 (United States)"/>
    <x v="11"/>
    <x v="392"/>
    <s v="Brett Leonard"/>
    <s v="Dean R. Koontz"/>
    <s v="Jeff Goldblum"/>
    <s v="United States"/>
    <n v="15000000"/>
    <n v="12201255"/>
    <s v="TriStar Pictures"/>
    <s v="106.0,"/>
  </r>
  <r>
    <x v="2741"/>
    <s v="Unrated"/>
    <x v="0"/>
    <x v="15"/>
    <s v="November 17, 1995 (United States)"/>
    <x v="16"/>
    <x v="45"/>
    <s v="Patricia Rozema"/>
    <s v="Patricia Rozema"/>
    <s v="Pascale Bussières"/>
    <s v="Canada"/>
    <n v="0"/>
    <n v="919671"/>
    <s v="Alliance Communications Corporation"/>
    <s v="94.0,"/>
  </r>
  <r>
    <x v="2742"/>
    <s v="Not Rated"/>
    <x v="3"/>
    <x v="15"/>
    <s v="June 20, 1997 (United States)"/>
    <x v="31"/>
    <x v="96"/>
    <s v="Emir Kusturica"/>
    <s v="Dusan Kovacevic"/>
    <s v="Predrag 'Miki' Manojlovic"/>
    <s v="Federal Republic of Yugoslavia"/>
    <n v="14000000"/>
    <n v="171082"/>
    <s v="CiBy 2000"/>
    <s v="167.0,"/>
  </r>
  <r>
    <x v="2743"/>
    <s v="R"/>
    <x v="3"/>
    <x v="15"/>
    <s v="November 10, 1995 (United States)"/>
    <x v="9"/>
    <x v="244"/>
    <s v="Woody Allen"/>
    <s v="Woody Allen"/>
    <s v="Woody Allen"/>
    <s v="United States"/>
    <n v="15000000"/>
    <n v="6468498"/>
    <s v="Sweetland Films"/>
    <s v="95.0,"/>
  </r>
  <r>
    <x v="2744"/>
    <s v="G"/>
    <x v="10"/>
    <x v="15"/>
    <s v="December 22, 1995 (United States)"/>
    <x v="12"/>
    <x v="135"/>
    <s v="Simon Wells"/>
    <s v="Cliff Ruby"/>
    <s v="Kevin Bacon"/>
    <s v="United States"/>
    <n v="0"/>
    <n v="11349090"/>
    <s v="Amblimation"/>
    <s v="78.0,"/>
  </r>
  <r>
    <x v="2745"/>
    <s v="R"/>
    <x v="5"/>
    <x v="15"/>
    <s v="November 3, 1995 (United States)"/>
    <x v="16"/>
    <x v="21"/>
    <s v="Agnieszka Holland"/>
    <s v="Christopher Hampton"/>
    <s v="Leonardo DiCaprio"/>
    <s v="United Kingdom"/>
    <n v="8000000"/>
    <n v="340139"/>
    <s v="FIT Productions"/>
    <s v="111.0,"/>
  </r>
  <r>
    <x v="2746"/>
    <s v="R"/>
    <x v="2"/>
    <x v="15"/>
    <s v="November 3, 1995 (United States)"/>
    <x v="36"/>
    <x v="23"/>
    <s v="Andrew Sipes"/>
    <s v="Paula Gosling"/>
    <s v="William Baldwin"/>
    <s v="United States"/>
    <n v="50000000"/>
    <n v="11534477"/>
    <s v="Warner Bros."/>
    <s v="91.0,"/>
  </r>
  <r>
    <x v="2747"/>
    <s v="R"/>
    <x v="4"/>
    <x v="15"/>
    <s v="August 25, 1995 (United States)"/>
    <x v="10"/>
    <x v="30"/>
    <s v="Clive Barker"/>
    <s v="Clive Barker"/>
    <s v="Scott Bakula"/>
    <s v="United States"/>
    <n v="12000000"/>
    <n v="13294422"/>
    <s v="Seraphim Films"/>
    <s v="109.0,"/>
  </r>
  <r>
    <x v="2748"/>
    <s v="R"/>
    <x v="0"/>
    <x v="15"/>
    <s v="October 13, 1995 (United States)"/>
    <x v="11"/>
    <x v="30"/>
    <s v="Roland Joffé"/>
    <s v="Nathaniel Hawthorne"/>
    <s v="Demi Moore"/>
    <s v="United States"/>
    <n v="46000000"/>
    <n v="10382407"/>
    <s v="Allied Stars Ltd."/>
    <s v="135.0,"/>
  </r>
  <r>
    <x v="2749"/>
    <s v="R"/>
    <x v="2"/>
    <x v="15"/>
    <s v="November 22, 1995 (United States)"/>
    <x v="21"/>
    <x v="80"/>
    <s v="John Badham"/>
    <s v="Patrick Sheane Duncan"/>
    <s v="Johnny Depp"/>
    <s v="United States"/>
    <n v="33000000"/>
    <n v="8175346"/>
    <s v="Paramount Pictures"/>
    <s v="90.0,"/>
  </r>
  <r>
    <x v="2750"/>
    <s v="R"/>
    <x v="1"/>
    <x v="15"/>
    <s v="September 8, 1995 (United States)"/>
    <x v="46"/>
    <x v="202"/>
    <s v="Kelly Makin"/>
    <s v="Roger Kumble"/>
    <s v="Matt Frewer"/>
    <s v="Canada"/>
    <n v="0"/>
    <n v="4686937"/>
    <s v="1992 Number Four Limited Partnership"/>
    <s v="91.0,"/>
  </r>
  <r>
    <x v="2751"/>
    <s v="PG"/>
    <x v="1"/>
    <x v="15"/>
    <s v="July 19, 1995 (United States)"/>
    <x v="27"/>
    <x v="27"/>
    <s v="Dwight H. Little"/>
    <s v="Keith Walker"/>
    <s v="Jason James Richter"/>
    <s v="France"/>
    <n v="0"/>
    <n v="30077111"/>
    <s v="Warner Bros. Family Entertainment"/>
    <s v="95.0,"/>
  </r>
  <r>
    <x v="2752"/>
    <s v="R"/>
    <x v="6"/>
    <x v="15"/>
    <s v="December 1, 1995 (United States)"/>
    <x v="8"/>
    <x v="15"/>
    <s v="Gary Fleder"/>
    <s v="Scott Rosenberg"/>
    <s v="Andy Garcia"/>
    <s v="United States"/>
    <n v="7000000"/>
    <n v="529766"/>
    <s v="Miramax"/>
    <s v="115.0,"/>
  </r>
  <r>
    <x v="2753"/>
    <s v="R"/>
    <x v="3"/>
    <x v="15"/>
    <s v="October 27, 1995 (United States)"/>
    <x v="10"/>
    <x v="21"/>
    <s v="Gregg Araki"/>
    <s v="Gregg Araki"/>
    <s v="James Duval"/>
    <s v="United States"/>
    <n v="0"/>
    <n v="284785"/>
    <s v="Union Générale Cinématographique (UGC)"/>
    <s v="83.0,"/>
  </r>
  <r>
    <x v="2754"/>
    <s v="PG-13"/>
    <x v="3"/>
    <x v="15"/>
    <s v="July 12, 1995 (United States)"/>
    <x v="30"/>
    <x v="248"/>
    <s v="Chris Columbus"/>
    <s v="Patrick Braoudé"/>
    <s v="Hugh Grant"/>
    <s v="United States"/>
    <n v="0"/>
    <n v="138510230"/>
    <s v="Twentieth Century Fox"/>
    <s v="103.0,"/>
  </r>
  <r>
    <x v="2755"/>
    <s v="R"/>
    <x v="0"/>
    <x v="15"/>
    <s v="June 30, 1995 (United States)"/>
    <x v="13"/>
    <x v="21"/>
    <s v="Todd Haynes"/>
    <s v="Todd Haynes"/>
    <s v="Julianne Moore"/>
    <s v="United Kingdom"/>
    <n v="1000000"/>
    <n v="512245"/>
    <s v="American Playhouse Theatrical Films"/>
    <s v="119.0,"/>
  </r>
  <r>
    <x v="829"/>
    <s v="R"/>
    <x v="2"/>
    <x v="15"/>
    <s v="December 22, 1995 (United States)"/>
    <x v="1"/>
    <x v="24"/>
    <s v="Peter Hyams"/>
    <s v="Karen Elise Baldwin"/>
    <s v="Jean-Claude Van Damme"/>
    <s v="United States"/>
    <n v="35000000"/>
    <n v="64350171"/>
    <s v="Universal Pictures"/>
    <s v="111.0,"/>
  </r>
  <r>
    <x v="2756"/>
    <s v="PG-13"/>
    <x v="0"/>
    <x v="15"/>
    <s v="April 7, 1995 (United States)"/>
    <x v="14"/>
    <x v="140"/>
    <s v="Pat O'Connor"/>
    <s v="Andrew Davies"/>
    <s v="Chris O'Donnell"/>
    <s v="Ireland"/>
    <n v="0"/>
    <n v="23389975"/>
    <s v="Price Entertainment"/>
    <s v="103.0,"/>
  </r>
  <r>
    <x v="2757"/>
    <s v="PG"/>
    <x v="3"/>
    <x v="15"/>
    <s v="September 22, 1995 (United States)"/>
    <x v="23"/>
    <x v="29"/>
    <s v="Michael Moore"/>
    <s v="Michael Moore"/>
    <s v="John Candy"/>
    <s v="United States"/>
    <n v="11000000"/>
    <n v="163971"/>
    <s v="Dog Eat Dog Films"/>
    <s v="91.0,"/>
  </r>
  <r>
    <x v="2758"/>
    <s v="R"/>
    <x v="4"/>
    <x v="15"/>
    <s v="January 26, 1996 (United States)"/>
    <x v="5"/>
    <x v="19"/>
    <s v="Christian Duguay"/>
    <s v="Philip K. Dick"/>
    <s v="Peter Weller"/>
    <s v="Canada"/>
    <n v="20000000"/>
    <n v="5711695"/>
    <s v="Triumph Films"/>
    <s v="108.0,"/>
  </r>
  <r>
    <x v="2759"/>
    <s v="R"/>
    <x v="3"/>
    <x v="15"/>
    <s v="October 27, 1995 (United States)"/>
    <x v="26"/>
    <x v="22"/>
    <s v="Wes Craven"/>
    <s v="Eddie Murphy"/>
    <s v="Eddie Murphy"/>
    <s v="United States"/>
    <n v="20000000"/>
    <n v="19751736"/>
    <s v="Eddie Murphy Productions"/>
    <s v="100.0,"/>
  </r>
  <r>
    <x v="2760"/>
    <s v="R"/>
    <x v="0"/>
    <x v="15"/>
    <s v="January 20, 1995 (United States)"/>
    <x v="4"/>
    <x v="15"/>
    <s v="Marc Rocco"/>
    <s v="Dan Gordon"/>
    <s v="Christian Slater"/>
    <s v="United States"/>
    <n v="0"/>
    <n v="17381942"/>
    <s v="Warner Bros."/>
    <s v="122.0,"/>
  </r>
  <r>
    <x v="2761"/>
    <s v="R"/>
    <x v="0"/>
    <x v="15"/>
    <s v="December 29, 1995 (United States)"/>
    <x v="34"/>
    <x v="21"/>
    <s v="Richard Loncraine"/>
    <s v="Ian McKellen"/>
    <s v="Ian McKellen"/>
    <s v="United Kingdom"/>
    <n v="0"/>
    <n v="2748518"/>
    <s v="Mayfair Entertainment International"/>
    <s v="110.0,"/>
  </r>
  <r>
    <x v="2762"/>
    <s v="R"/>
    <x v="2"/>
    <x v="15"/>
    <s v="December 23, 1998 (United States)"/>
    <x v="34"/>
    <x v="97"/>
    <s v="Álex de la Iglesia"/>
    <s v="Jorge Guerricaechevarría"/>
    <s v="Álex Angulo"/>
    <s v="Spain"/>
    <n v="0"/>
    <m/>
    <s v="Canal+ España"/>
    <s v="99.0,"/>
  </r>
  <r>
    <x v="2763"/>
    <s v="PG"/>
    <x v="1"/>
    <x v="15"/>
    <s v="August 11, 1995 (United States)"/>
    <x v="32"/>
    <x v="110"/>
    <s v="Michael Gottlieb"/>
    <s v="Michael Part"/>
    <s v="Thomas Ian Nicholas"/>
    <s v="United States"/>
    <n v="15000000"/>
    <n v="13406717"/>
    <s v="Tapestry Films"/>
    <s v="89.0,"/>
  </r>
  <r>
    <x v="2764"/>
    <s v="R"/>
    <x v="0"/>
    <x v="15"/>
    <s v="January 19, 1996 (United States)"/>
    <x v="15"/>
    <x v="299"/>
    <s v="Oliver Parker"/>
    <s v="Oliver Parker"/>
    <s v="Laurence Fishburne"/>
    <s v="United States"/>
    <n v="11000000"/>
    <n v="2844379"/>
    <s v="Castle Rock Entertainment"/>
    <s v="123.0,"/>
  </r>
  <r>
    <x v="2765"/>
    <s v="PG"/>
    <x v="1"/>
    <x v="15"/>
    <s v="November 3, 1995 (United States)"/>
    <x v="22"/>
    <x v="90"/>
    <s v="Kevin James Dobson"/>
    <s v="Barry Glasser"/>
    <s v="Christina Ricci"/>
    <s v="Canada"/>
    <n v="0"/>
    <n v="6029091"/>
    <s v="Universal Pictures"/>
    <s v="93.0,"/>
  </r>
  <r>
    <x v="2766"/>
    <s v="R"/>
    <x v="6"/>
    <x v="15"/>
    <s v="September 13, 1995 (United States)"/>
    <x v="15"/>
    <x v="16"/>
    <s v="Spike Lee"/>
    <s v="Richard Price"/>
    <s v="Harvey Keitel"/>
    <s v="United States"/>
    <n v="25000000"/>
    <n v="13071518"/>
    <s v="Universal Pictures"/>
    <s v="128.0,"/>
  </r>
  <r>
    <x v="2767"/>
    <s v="R"/>
    <x v="3"/>
    <x v="15"/>
    <s v="June 9, 1995 (United States)"/>
    <x v="34"/>
    <x v="87"/>
    <s v="Wayne Wang"/>
    <s v="Paul Auster"/>
    <s v="Harvey Keitel"/>
    <s v="Germany"/>
    <n v="7000000"/>
    <n v="8367636"/>
    <s v="Miramax"/>
    <s v="112.0,"/>
  </r>
  <r>
    <x v="2768"/>
    <s v="R"/>
    <x v="3"/>
    <x v="15"/>
    <s v="August 4, 1995 (United States)"/>
    <x v="46"/>
    <x v="38"/>
    <s v="Lasse Hallström"/>
    <s v="Callie Khouri"/>
    <s v="Julia Roberts"/>
    <s v="United States"/>
    <n v="0"/>
    <n v="50865589"/>
    <s v="Hawn / Sylbert Movie Company"/>
    <s v="106.0,"/>
  </r>
  <r>
    <x v="2769"/>
    <s v="PG"/>
    <x v="1"/>
    <x v="15"/>
    <s v="March 24, 1995 (United States)"/>
    <x v="23"/>
    <x v="154"/>
    <s v="Jeremiah S. Chechik"/>
    <s v="Steve Bloom"/>
    <s v="Patrick Swayze"/>
    <s v="United States"/>
    <n v="32000000"/>
    <n v="11047627"/>
    <s v="Caravan Pictures"/>
    <s v="96.0,"/>
  </r>
  <r>
    <x v="2770"/>
    <s v="R"/>
    <x v="6"/>
    <x v="15"/>
    <s v="April 21, 1995 (United States)"/>
    <x v="23"/>
    <x v="27"/>
    <s v="Barbet Schroeder"/>
    <s v="Eleazar Lipsky"/>
    <s v="David Caruso"/>
    <s v="United States"/>
    <n v="40000000"/>
    <n v="14942422"/>
    <s v="Twentieth Century Fox"/>
    <s v="101.0,"/>
  </r>
  <r>
    <x v="2771"/>
    <s v="R"/>
    <x v="0"/>
    <x v="15"/>
    <s v="October 13, 1995 (United States)"/>
    <x v="25"/>
    <x v="51"/>
    <s v="Zalman King"/>
    <s v="Anaïs Nin"/>
    <s v="Audie England"/>
    <s v="United States"/>
    <n v="0"/>
    <n v="63174"/>
    <s v="Alliance Communications Corporation"/>
    <s v="102.0,"/>
  </r>
  <r>
    <x v="2772"/>
    <s v="R"/>
    <x v="0"/>
    <x v="15"/>
    <s v="June 5, 1996 (United States)"/>
    <x v="8"/>
    <x v="43"/>
    <s v="James Mangold"/>
    <s v="James Mangold"/>
    <s v="Pruitt Taylor Vince"/>
    <s v="United States"/>
    <n v="0"/>
    <n v="941414"/>
    <s v="Available Light Productions"/>
    <s v="105.0,"/>
  </r>
  <r>
    <x v="2773"/>
    <s v="PG-13"/>
    <x v="3"/>
    <x v="15"/>
    <s v="November 3, 1995 (United States)"/>
    <x v="14"/>
    <x v="23"/>
    <s v="Jodie Foster"/>
    <s v="Chris Radant"/>
    <s v="Holly Hunter"/>
    <s v="United States"/>
    <n v="20000000"/>
    <n v="17519169"/>
    <s v="Paramount Pictures"/>
    <s v="103.0,"/>
  </r>
  <r>
    <x v="2774"/>
    <s v="R"/>
    <x v="0"/>
    <x v="15"/>
    <s v="January 26, 1996 (United States)"/>
    <x v="8"/>
    <x v="109"/>
    <s v="Philip Haas"/>
    <s v="A.S. Byatt"/>
    <s v="Mark Rylance"/>
    <s v="United Kingdom"/>
    <n v="4997987"/>
    <n v="3414301"/>
    <s v="Playhouse International Pictures"/>
    <s v="116.0,"/>
  </r>
  <r>
    <x v="2775"/>
    <s v="PG-13"/>
    <x v="0"/>
    <x v="15"/>
    <s v="April 21, 1995 (United States)"/>
    <x v="3"/>
    <x v="108"/>
    <s v="Peter Horton"/>
    <s v="Robert Kuhn"/>
    <s v="Joseph Mazzello"/>
    <s v="United States"/>
    <n v="0"/>
    <n v="2568425"/>
    <s v="Universal Pictures"/>
    <s v="97.0,"/>
  </r>
  <r>
    <x v="2776"/>
    <s v="R"/>
    <x v="1"/>
    <x v="15"/>
    <s v="October 6, 1995 (United States)"/>
    <x v="12"/>
    <x v="37"/>
    <s v="Jean-Paul Rappeneau"/>
    <s v="Jean Giono"/>
    <s v="Olivier Martinez"/>
    <s v="France"/>
    <n v="0"/>
    <n v="1320043"/>
    <s v="Hachette Première"/>
    <s v="118.0,"/>
  </r>
  <r>
    <x v="2777"/>
    <s v="PG-13"/>
    <x v="3"/>
    <x v="15"/>
    <s v="May 19, 1995 (United States)"/>
    <x v="16"/>
    <x v="23"/>
    <s v="Billy Crystal"/>
    <s v="Billy Crystal"/>
    <s v="Billy Crystal"/>
    <s v="United States"/>
    <n v="0"/>
    <n v="33177694"/>
    <s v="Castle Rock Entertainment"/>
    <s v="101.0,"/>
  </r>
  <r>
    <x v="2778"/>
    <s v="PG-13"/>
    <x v="3"/>
    <x v="15"/>
    <s v="May 26, 1995 (United States)"/>
    <x v="20"/>
    <x v="350"/>
    <s v="Antonia Bird"/>
    <s v="Paula Milne"/>
    <s v="Chris O'Donnell"/>
    <s v="United States"/>
    <n v="0"/>
    <n v="15453274"/>
    <s v="Touchstone Pictures"/>
    <s v="93.0,"/>
  </r>
  <r>
    <x v="2779"/>
    <s v="R"/>
    <x v="2"/>
    <x v="15"/>
    <s v="February 24, 1995 (United States)"/>
    <x v="22"/>
    <x v="104"/>
    <s v="J.F. Lawton"/>
    <s v="J.F. Lawton"/>
    <s v="Christopher Lambert"/>
    <s v="United States"/>
    <n v="20000000"/>
    <n v="6609661"/>
    <s v="Universal Pictures"/>
    <s v="110.0,"/>
  </r>
  <r>
    <x v="2780"/>
    <s v="R"/>
    <x v="5"/>
    <x v="15"/>
    <s v="February 2, 1996 (United States)"/>
    <x v="14"/>
    <x v="39"/>
    <s v="Michael Hoffman"/>
    <s v="Rose Tremain"/>
    <s v="Robert Downey Jr."/>
    <s v="United States"/>
    <n v="19000000"/>
    <n v="4005941"/>
    <s v="Avenue Pictures"/>
    <s v="117.0,"/>
  </r>
  <r>
    <x v="2781"/>
    <s v="Not Rated"/>
    <x v="0"/>
    <x v="15"/>
    <s v="October 27, 1995 (Italy)"/>
    <x v="16"/>
    <x v="106"/>
    <s v="Michelangelo Antonioni"/>
    <s v="Tonino Guerra"/>
    <s v="Fanny Ardant"/>
    <s v="France"/>
    <n v="0"/>
    <n v="31738"/>
    <s v="Sunshine"/>
    <s v="110.0,"/>
  </r>
  <r>
    <x v="2782"/>
    <s v="R"/>
    <x v="0"/>
    <x v="15"/>
    <s v="May 3, 1995 (United States)"/>
    <x v="4"/>
    <x v="161"/>
    <s v="Gregory Nava"/>
    <s v="Gregory Nava"/>
    <s v="Jimmy Smits"/>
    <s v="United States"/>
    <n v="5500000"/>
    <n v="11079373"/>
    <s v="American Playhouse"/>
    <s v="128.0,"/>
  </r>
  <r>
    <x v="2783"/>
    <s v="R"/>
    <x v="3"/>
    <x v="15"/>
    <s v="August 11, 1995 (United States)"/>
    <x v="14"/>
    <x v="103"/>
    <s v="Edward Burns"/>
    <s v="Edward Burns"/>
    <s v="Jack Mulcahy"/>
    <s v="United States"/>
    <n v="238000"/>
    <n v="10426506"/>
    <s v="Brothers McMullen Productions"/>
    <s v="98.0,"/>
  </r>
  <r>
    <x v="2784"/>
    <s v="R"/>
    <x v="3"/>
    <x v="15"/>
    <s v="April 5, 1996 (United States)"/>
    <x v="8"/>
    <x v="21"/>
    <s v="Stacy Title"/>
    <s v="Dan Rosen"/>
    <s v="Cameron Diaz"/>
    <s v="United States"/>
    <n v="0"/>
    <n v="459749"/>
    <s v="Columbia Pictures"/>
    <s v="92.0,"/>
  </r>
  <r>
    <x v="2785"/>
    <s v="PG-13"/>
    <x v="1"/>
    <x v="15"/>
    <s v="August 4, 1995 (United States)"/>
    <x v="41"/>
    <x v="37"/>
    <s v="Greg Beeman"/>
    <s v="John Jordan"/>
    <s v="Daniel Stern"/>
    <s v="United States"/>
    <n v="0"/>
    <n v="7919823"/>
    <s v="Twentieth Century Fox"/>
    <s v="90.0,"/>
  </r>
  <r>
    <x v="2786"/>
    <s v="Not Rated"/>
    <x v="6"/>
    <x v="15"/>
    <s v="December 20, 1996 (United States)"/>
    <x v="24"/>
    <x v="35"/>
    <s v="Claude Chabrol"/>
    <s v="Ruth Rendell"/>
    <s v="Isabelle Huppert"/>
    <s v="France"/>
    <n v="0"/>
    <n v="873196"/>
    <s v="Canal+"/>
    <s v="112.0,"/>
  </r>
  <r>
    <x v="2787"/>
    <s v="Not Rated"/>
    <x v="0"/>
    <x v="15"/>
    <s v="October 6, 1995 (United States)"/>
    <x v="16"/>
    <x v="299"/>
    <s v="Abel Ferrara"/>
    <s v="Nicholas St. John"/>
    <s v="Lili Taylor"/>
    <s v="United States"/>
    <n v="0"/>
    <n v="307308"/>
    <s v="Fast Films"/>
    <s v="82.0,"/>
  </r>
  <r>
    <x v="2788"/>
    <s v="PG"/>
    <x v="1"/>
    <x v="15"/>
    <s v="September 8, 1995 (United States)"/>
    <x v="9"/>
    <x v="258"/>
    <s v="Tab Murphy"/>
    <s v="Tab Murphy"/>
    <s v="Tom Berenger"/>
    <s v="United States"/>
    <n v="0"/>
    <n v="7024389"/>
    <s v="Carolco Pictures"/>
    <s v="118.0,"/>
  </r>
  <r>
    <x v="2789"/>
    <s v="PG"/>
    <x v="3"/>
    <x v="15"/>
    <s v="May 12, 1995 (United States)"/>
    <x v="14"/>
    <x v="27"/>
    <s v="Christopher Monger"/>
    <s v="Ifor David Monger"/>
    <s v="Hugh Grant"/>
    <s v="United Kingdom"/>
    <n v="40997769"/>
    <n v="10904930"/>
    <s v="Miramax"/>
    <s v="99.0,"/>
  </r>
  <r>
    <x v="2790"/>
    <s v="R"/>
    <x v="3"/>
    <x v="15"/>
    <s v="March 22, 1996 (United States)"/>
    <x v="17"/>
    <x v="25"/>
    <s v="Tim Sullivan"/>
    <s v="Tim Sullivan"/>
    <s v="Richard E. Grant"/>
    <s v="United Kingdom"/>
    <n v="0"/>
    <n v="218626"/>
    <s v="British Screen Productions"/>
    <s v="110.0,"/>
  </r>
  <r>
    <x v="2791"/>
    <s v="R"/>
    <x v="3"/>
    <x v="15"/>
    <s v="March 8, 1996 (United States)"/>
    <x v="9"/>
    <x v="35"/>
    <s v="Pedro Almodóvar"/>
    <s v="Pedro Almodóvar"/>
    <s v="Marisa Paredes"/>
    <s v="Spain"/>
    <n v="0"/>
    <n v="1104622"/>
    <s v="CiBy 2000"/>
    <s v="103.0,"/>
  </r>
  <r>
    <x v="2792"/>
    <s v="R"/>
    <x v="3"/>
    <x v="15"/>
    <s v="October 13, 1995 (United States)"/>
    <x v="17"/>
    <x v="299"/>
    <s v="Paul Auster"/>
    <s v="Paul Auster"/>
    <s v="Harvey Keitel"/>
    <s v="United States"/>
    <n v="2000000"/>
    <n v="1268636"/>
    <s v="Miramax"/>
    <s v="83.0,"/>
  </r>
  <r>
    <x v="2793"/>
    <s v="PG-13"/>
    <x v="3"/>
    <x v="15"/>
    <s v="March 17, 1995 (United States)"/>
    <x v="19"/>
    <x v="203"/>
    <s v="Sam Weisman"/>
    <s v="Gary David Goldberg"/>
    <s v="Matthew Modine"/>
    <s v="United States"/>
    <n v="0"/>
    <n v="12096673"/>
    <s v="Twentieth Century Fox"/>
    <s v="106.0,"/>
  </r>
  <r>
    <x v="2794"/>
    <s v="R"/>
    <x v="4"/>
    <x v="15"/>
    <s v="March 3, 1995 (United States)"/>
    <x v="36"/>
    <x v="420"/>
    <s v="Tobe Hooper"/>
    <s v="Tobe Hooper"/>
    <s v="Robert Englund"/>
    <s v="South Africa"/>
    <n v="0"/>
    <n v="1781383"/>
    <s v="Distant Horizon"/>
    <s v="106.0,"/>
  </r>
  <r>
    <x v="2795"/>
    <s v="R"/>
    <x v="3"/>
    <x v="15"/>
    <s v="August 18, 1995 (United States)"/>
    <x v="8"/>
    <x v="300"/>
    <s v="Christopher Ashley"/>
    <s v="Paul Rudnick"/>
    <s v="Steven Weber"/>
    <s v="United States"/>
    <n v="0"/>
    <n v="3487767"/>
    <s v="The Booking Office"/>
    <s v="92.0,"/>
  </r>
  <r>
    <x v="2796"/>
    <s v="PG-13"/>
    <x v="3"/>
    <x v="15"/>
    <s v="September 15, 1995 (United States)"/>
    <x v="17"/>
    <x v="392"/>
    <s v="Patrick Read Johnson"/>
    <s v="Chris Crutcher"/>
    <s v="Charlie Talbert"/>
    <s v="United Kingdom"/>
    <n v="0"/>
    <n v="4821759"/>
    <s v="Atlas Entertainment"/>
    <s v="90.0,"/>
  </r>
  <r>
    <x v="2797"/>
    <s v="R"/>
    <x v="3"/>
    <x v="15"/>
    <s v="June 9, 1995 (United States)"/>
    <x v="16"/>
    <x v="203"/>
    <s v="Daisy von Scherler Mayer"/>
    <s v="Harry Birckmayer"/>
    <s v="Parker Posey"/>
    <s v="United States"/>
    <n v="150000"/>
    <n v="472370"/>
    <s v="Party Productions"/>
    <s v="94.0,"/>
  </r>
  <r>
    <x v="2798"/>
    <s v="PG"/>
    <x v="2"/>
    <x v="15"/>
    <s v="July 28, 1995 (United States)"/>
    <x v="27"/>
    <x v="197"/>
    <s v="Simon Wincer"/>
    <s v="James Morris"/>
    <s v="Danny Glover"/>
    <s v="United States"/>
    <n v="0"/>
    <n v="24670346"/>
    <s v="Walt Disney Pictures"/>
    <s v="107.0,"/>
  </r>
  <r>
    <x v="2799"/>
    <s v="R"/>
    <x v="0"/>
    <x v="15"/>
    <s v="March 17, 1995 (United States)"/>
    <x v="5"/>
    <x v="106"/>
    <s v="Stephen Gyllenhaal"/>
    <s v="Seth Margolis"/>
    <s v="Jessica Lange"/>
    <s v="United States"/>
    <n v="17000000"/>
    <n v="7603766"/>
    <s v="Paramount Pictures"/>
    <s v="111.0,"/>
  </r>
  <r>
    <x v="2800"/>
    <s v="R"/>
    <x v="6"/>
    <x v="15"/>
    <s v="April 28, 1995 (United States)"/>
    <x v="10"/>
    <x v="99"/>
    <s v="Steven Soderbergh"/>
    <s v="Don Tracy"/>
    <s v="Peter Gallagher"/>
    <s v="United States"/>
    <n v="6500000"/>
    <n v="536023"/>
    <s v="Populist Pictures"/>
    <s v="99.0,"/>
  </r>
  <r>
    <x v="2801"/>
    <s v="G"/>
    <x v="10"/>
    <x v="15"/>
    <s v="April 12, 1995 (United States)"/>
    <x v="41"/>
    <x v="203"/>
    <s v="Don Bluth"/>
    <s v="Rachel Koretsky"/>
    <s v="Martin Short"/>
    <s v="Ireland"/>
    <n v="28000000"/>
    <n v="3983912"/>
    <s v="Metro-Goldwyn-Mayer (MGM)"/>
    <s v="74.0,"/>
  </r>
  <r>
    <x v="2802"/>
    <s v="PG"/>
    <x v="0"/>
    <x v="15"/>
    <s v="June 2, 1995 (United States)"/>
    <x v="17"/>
    <x v="252"/>
    <s v="Carlo Carlei"/>
    <s v="James Herbert"/>
    <s v="Matthew Modine"/>
    <s v="United States"/>
    <n v="15000000"/>
    <n v="3987768"/>
    <s v="Metro-Goldwyn-Mayer (MGM)"/>
    <s v="96.0,"/>
  </r>
  <r>
    <x v="2803"/>
    <s v="PG"/>
    <x v="3"/>
    <x v="15"/>
    <s v="January 6, 1995 (United States)"/>
    <x v="22"/>
    <x v="252"/>
    <s v="Randall Miller"/>
    <s v="Michael J. Di Gaetano"/>
    <s v="Sinbad"/>
    <s v="United States"/>
    <n v="10500000"/>
    <n v="26325256"/>
    <s v="Hollywood Pictures"/>
    <s v="113.0,"/>
  </r>
  <r>
    <x v="2804"/>
    <s v="R"/>
    <x v="6"/>
    <x v="15"/>
    <s v="January 20, 1995 (United States)"/>
    <x v="20"/>
    <x v="54"/>
    <s v="Damian Harris"/>
    <s v="Ross Thomas"/>
    <s v="Ellen Barkin"/>
    <s v="United States"/>
    <n v="15000000"/>
    <n v="3674841"/>
    <s v="Touchstone Pictures"/>
    <s v="108.0,"/>
  </r>
  <r>
    <x v="2805"/>
    <s v="Unrated"/>
    <x v="0"/>
    <x v="15"/>
    <s v="1995 (Iran)"/>
    <x v="3"/>
    <x v="194"/>
    <s v="Jafar Panahi"/>
    <s v="Abbas Kiarostami"/>
    <s v="Aida Mohammadkhani"/>
    <s v="Iran"/>
    <n v="150000"/>
    <n v="924940"/>
    <s v="Farabi Cinema Foundation"/>
    <s v="85.0,,"/>
  </r>
  <r>
    <x v="2806"/>
    <s v="R"/>
    <x v="0"/>
    <x v="15"/>
    <s v="December 8, 1995 (United States)"/>
    <x v="14"/>
    <x v="54"/>
    <s v="Ulu Grosbard"/>
    <s v="Barbara Turner"/>
    <s v="Jennifer Jason Leigh"/>
    <s v="France"/>
    <n v="0"/>
    <n v="1110104"/>
    <s v="CiBy 2000"/>
    <s v="115.0,"/>
  </r>
  <r>
    <x v="2807"/>
    <s v="Not Rated"/>
    <x v="0"/>
    <x v="15"/>
    <s v="March 22, 1996 (United States)"/>
    <x v="37"/>
    <x v="35"/>
    <s v="Ken Loach"/>
    <s v="Jim Allen"/>
    <s v="Ian Hart"/>
    <s v="United Kingdom"/>
    <n v="0"/>
    <n v="228800"/>
    <s v="ARD Degeto Film"/>
    <s v="109.0,"/>
  </r>
  <r>
    <x v="2808"/>
    <s v="R"/>
    <x v="0"/>
    <x v="15"/>
    <s v="December 1, 1995 (United States)"/>
    <x v="11"/>
    <x v="203"/>
    <s v="Desmond Nakano"/>
    <s v="Desmond Nakano"/>
    <s v="John Travolta"/>
    <s v="France"/>
    <n v="7000000"/>
    <n v="3734870"/>
    <s v="A Band Apart"/>
    <s v="89.0,"/>
  </r>
  <r>
    <x v="2809"/>
    <s v="R"/>
    <x v="6"/>
    <x v="15"/>
    <s v="October 20, 1995 (United States)"/>
    <x v="33"/>
    <x v="392"/>
    <s v="Peter Hall"/>
    <s v="Lewis A. Green"/>
    <s v="Rebecca De Mornay"/>
    <s v="United States"/>
    <n v="6400000"/>
    <n v="6858261"/>
    <s v="TriStar Pictures"/>
    <s v="86.0,"/>
  </r>
  <r>
    <x v="2810"/>
    <s v="PG-13"/>
    <x v="2"/>
    <x v="15"/>
    <s v="April 28, 1995 (United States)"/>
    <x v="29"/>
    <x v="195"/>
    <s v="Aaron Norris"/>
    <s v="Aaron Norris"/>
    <s v="Chuck Norris"/>
    <s v="United States"/>
    <n v="6000000"/>
    <n v="5093707"/>
    <s v="Live Entertainment"/>
    <s v="86.0,"/>
  </r>
  <r>
    <x v="2811"/>
    <s v="R"/>
    <x v="3"/>
    <x v="15"/>
    <s v="June 16, 1995 (United States)"/>
    <x v="16"/>
    <x v="109"/>
    <s v="Maria Maggenti"/>
    <s v="Maria Maggenti"/>
    <s v="Laurel Holloman"/>
    <s v="United States"/>
    <n v="250000"/>
    <n v="2210408"/>
    <s v="Fine Line Features"/>
    <s v="94.0,"/>
  </r>
  <r>
    <x v="2812"/>
    <s v="PG-13"/>
    <x v="3"/>
    <x v="15"/>
    <s v="April 12, 1995 (United States)"/>
    <x v="36"/>
    <x v="88"/>
    <s v="John Fortenberry"/>
    <s v="Barbara Williams"/>
    <s v="Pauly Shore"/>
    <s v="United States"/>
    <n v="0"/>
    <n v="17014653"/>
    <s v="TriStar Pictures"/>
    <s v="88.0,"/>
  </r>
  <r>
    <x v="2813"/>
    <s v="R"/>
    <x v="3"/>
    <x v="15"/>
    <s v="November 24, 1995 (United States)"/>
    <x v="54"/>
    <x v="155"/>
    <s v="Mark Jones"/>
    <s v="Mark Jones"/>
    <s v="Max Grodénchik"/>
    <s v="United States"/>
    <n v="3000000"/>
    <m/>
    <s v="Republic Pictures (II)"/>
    <s v="87.0,"/>
  </r>
  <r>
    <x v="2814"/>
    <s v="R"/>
    <x v="3"/>
    <x v="15"/>
    <s v="July 21, 1995 (United States)"/>
    <x v="23"/>
    <x v="116"/>
    <s v="Mike Newell"/>
    <s v="Beryl Bainbridge"/>
    <s v="Hugh Grant"/>
    <s v="United Kingdom"/>
    <n v="4000000"/>
    <n v="259724"/>
    <s v="BBC Films"/>
    <s v="112.0,"/>
  </r>
  <r>
    <x v="2815"/>
    <s v="Unrated"/>
    <x v="0"/>
    <x v="15"/>
    <s v="November 1, 1997 (United States)"/>
    <x v="37"/>
    <x v="392"/>
    <s v="Theodoros Angelopoulos"/>
    <s v="Theodoros Angelopoulos"/>
    <s v="Harvey Keitel"/>
    <s v="Greece"/>
    <n v="0"/>
    <m/>
    <s v="Greek Film Center"/>
    <s v="176.0,"/>
  </r>
  <r>
    <x v="2816"/>
    <s v="PG-13"/>
    <x v="3"/>
    <x v="15"/>
    <s v="August 25, 1995 (United States)"/>
    <x v="54"/>
    <x v="116"/>
    <s v="David Price"/>
    <s v="David Price"/>
    <s v="Sean Young"/>
    <s v="United Kingdom"/>
    <n v="8000000"/>
    <n v="2763020"/>
    <s v="The Rank Organisation"/>
    <s v="90.0,"/>
  </r>
  <r>
    <x v="2817"/>
    <s v="PG-13"/>
    <x v="5"/>
    <x v="15"/>
    <s v="March 31, 1995 (United States)"/>
    <x v="46"/>
    <x v="54"/>
    <s v="James Ivory"/>
    <s v="Ruth Prawer Jhabvala"/>
    <s v="Nick Nolte"/>
    <s v="United States"/>
    <n v="14000000"/>
    <n v="2473668"/>
    <s v="Touchstone Pictures"/>
    <s v="139.0,"/>
  </r>
  <r>
    <x v="2818"/>
    <s v="PG"/>
    <x v="0"/>
    <x v="15"/>
    <s v="October 27, 1995 (United States)"/>
    <x v="10"/>
    <x v="46"/>
    <s v="Martha Coolidge"/>
    <s v="Clifford Green"/>
    <s v="Patrick Swayze"/>
    <s v="United States"/>
    <n v="10000000"/>
    <n v="7027517"/>
    <s v="Rysher Entertainment"/>
    <s v="115.0,"/>
  </r>
  <r>
    <x v="2819"/>
    <s v="PG"/>
    <x v="1"/>
    <x v="15"/>
    <s v="January 13, 1995 (United States)"/>
    <x v="5"/>
    <x v="116"/>
    <s v="Phillip Borsos"/>
    <s v="Phillip Borsos"/>
    <s v="Jesse Bradford"/>
    <s v="United States"/>
    <n v="0"/>
    <n v="11642946"/>
    <s v="Twentieth Century Fox"/>
    <s v="81.0,"/>
  </r>
  <r>
    <x v="2820"/>
    <s v="R"/>
    <x v="6"/>
    <x v="15"/>
    <s v="April 19, 1995 (United States)"/>
    <x v="17"/>
    <x v="46"/>
    <s v="Nick Gomez"/>
    <s v="Nick Gomez"/>
    <s v="Shar-Ron Corley"/>
    <s v="United States"/>
    <n v="5000000"/>
    <n v="3565508"/>
    <s v="40 Acres &amp; A Mule Filmworks"/>
    <s v="98.0,"/>
  </r>
  <r>
    <x v="2821"/>
    <s v="R"/>
    <x v="0"/>
    <x v="15"/>
    <s v="March 8, 1996 (United States)"/>
    <x v="34"/>
    <x v="104"/>
    <s v="Giuseppe Tornatore"/>
    <s v="Giuseppe Tornatore"/>
    <s v="Sergio Castellitto"/>
    <s v="Italy"/>
    <n v="0"/>
    <n v="371674"/>
    <s v="Cecchi Gori Group Tiger Cinematografica"/>
    <s v="113.0,"/>
  </r>
  <r>
    <x v="2822"/>
    <s v="TV-MA"/>
    <x v="0"/>
    <x v="15"/>
    <s v="October 30, 1996 (United States)"/>
    <x v="15"/>
    <x v="56"/>
    <s v="Benoît Jacquot"/>
    <s v="Jérôme Beaujour"/>
    <s v="Virginie Ledoyen"/>
    <s v="France"/>
    <n v="0"/>
    <n v="230049"/>
    <s v="Cinéa"/>
    <s v="90.0,"/>
  </r>
  <r>
    <x v="2823"/>
    <s v="PG"/>
    <x v="1"/>
    <x v="15"/>
    <s v="August 30, 1995 (United States)"/>
    <x v="30"/>
    <x v="51"/>
    <s v="Rick Stevenson"/>
    <s v="Rick Stevenson"/>
    <s v="Mark Harmon"/>
    <s v="Canada"/>
    <n v="0"/>
    <n v="2680717"/>
    <s v="Oxford Film Company"/>
    <s v="101.0,"/>
  </r>
  <r>
    <x v="2824"/>
    <s v="PG-13"/>
    <x v="3"/>
    <x v="15"/>
    <s v="January 27, 1995 (United States)"/>
    <x v="20"/>
    <x v="42"/>
    <s v="David Frankel"/>
    <s v="David Frankel"/>
    <s v="Sarah Jessica Parker"/>
    <s v="United States"/>
    <n v="0"/>
    <n v="5221281"/>
    <s v="Cantaloupe Production"/>
    <s v="95.0,"/>
  </r>
  <r>
    <x v="2825"/>
    <s v="R"/>
    <x v="3"/>
    <x v="15"/>
    <s v="February 2, 1996 (United States)"/>
    <x v="24"/>
    <x v="255"/>
    <s v="Marleen Gorris"/>
    <s v="Marleen Gorris"/>
    <s v="Willeke van Ammelrooy"/>
    <s v="Netherlands"/>
    <n v="0"/>
    <n v="4249321"/>
    <s v="Bergen"/>
    <s v="102.0,"/>
  </r>
  <r>
    <x v="2826"/>
    <s v="PG-13"/>
    <x v="3"/>
    <x v="15"/>
    <s v="May 30, 1997 (United States)"/>
    <x v="30"/>
    <x v="57"/>
    <s v="Clare Peploe"/>
    <s v="James Hadley Chase"/>
    <s v="Bridget Fonda"/>
    <s v="United Kingdom"/>
    <n v="0"/>
    <n v="247202"/>
    <s v="Union Générale Cinématographique (UGC)"/>
    <s v="104.0,"/>
  </r>
  <r>
    <x v="2827"/>
    <s v="R"/>
    <x v="2"/>
    <x v="15"/>
    <s v="August 25, 1995 (United States)"/>
    <x v="14"/>
    <x v="104"/>
    <s v="John Boorman"/>
    <s v="Alex Lasker"/>
    <s v="Patricia Arquette"/>
    <s v="United Kingdom"/>
    <n v="23000000"/>
    <n v="5750110"/>
    <s v="Castle Rock Entertainment"/>
    <s v="100.0,"/>
  </r>
  <r>
    <x v="2828"/>
    <s v="PG"/>
    <x v="1"/>
    <x v="15"/>
    <s v="August 25, 1995 (United States)"/>
    <x v="1"/>
    <x v="41"/>
    <s v="Christopher Cain"/>
    <s v="John Wilcox"/>
    <s v="Stephen Lang"/>
    <s v="United States"/>
    <n v="0"/>
    <n v="7506759"/>
    <s v="Lee Rich Productions"/>
    <s v="84.0,"/>
  </r>
  <r>
    <x v="2829"/>
    <m/>
    <x v="0"/>
    <x v="15"/>
    <s v="June 21, 1996 (United States)"/>
    <x v="4"/>
    <x v="34"/>
    <s v="Claude Sautet"/>
    <s v="Jacques Fieschi"/>
    <s v="Emmanuelle Béart"/>
    <s v="France"/>
    <n v="0"/>
    <n v="955708"/>
    <s v="Cecchi Gori Group Tiger Cinematografica"/>
    <s v="106.0,"/>
  </r>
  <r>
    <x v="2830"/>
    <s v="R"/>
    <x v="2"/>
    <x v="15"/>
    <s v="February 24, 1995 (United States)"/>
    <x v="38"/>
    <x v="539"/>
    <s v="Preston A. Whitmore II"/>
    <s v="Preston A. Whitmore II"/>
    <s v="Allen Payne"/>
    <s v="United States"/>
    <n v="15000000"/>
    <n v="6014341"/>
    <s v="Savoy Pictures"/>
    <s v="88.0,"/>
  </r>
  <r>
    <x v="2831"/>
    <s v="R"/>
    <x v="0"/>
    <x v="15"/>
    <s v="May 3, 1995 (United States)"/>
    <x v="5"/>
    <x v="157"/>
    <s v="Mario Van Peebles"/>
    <s v="Melvin Van Peebles"/>
    <s v="Kadeem Hardison"/>
    <s v="United Kingdom"/>
    <n v="0"/>
    <n v="6834525"/>
    <s v="Gramercy Pictures (I)"/>
    <s v="124.0,"/>
  </r>
  <r>
    <x v="2832"/>
    <s v="PG"/>
    <x v="10"/>
    <x v="16"/>
    <s v="November 15, 1996 (United States)"/>
    <x v="16"/>
    <x v="535"/>
    <s v="Joe Pytka"/>
    <s v="Leo Benvenuti"/>
    <s v="Michael Jordan"/>
    <s v="United States"/>
    <n v="80000000"/>
    <n v="230418342"/>
    <s v="Warner Bros. Family Entertainment"/>
    <s v="88.0,"/>
  </r>
  <r>
    <x v="415"/>
    <s v="PG-13"/>
    <x v="2"/>
    <x v="16"/>
    <s v="July 3, 1996 (United States)"/>
    <x v="9"/>
    <x v="540"/>
    <s v="Roland Emmerich"/>
    <s v="Dean Devlin"/>
    <s v="Will Smith"/>
    <s v="United States"/>
    <n v="75000000"/>
    <n v="817400891"/>
    <s v="Twentieth Century Fox"/>
    <s v="145.0,"/>
  </r>
  <r>
    <x v="2833"/>
    <s v="PG-13"/>
    <x v="0"/>
    <x v="16"/>
    <s v="November 1, 1996 (United States)"/>
    <x v="17"/>
    <x v="541"/>
    <s v="Baz Luhrmann"/>
    <s v="William Shakespeare"/>
    <s v="Leonardo DiCaprio"/>
    <s v="United States"/>
    <n v="14500000"/>
    <n v="147554998"/>
    <s v="Bazmark Films"/>
    <s v="120.0,"/>
  </r>
  <r>
    <x v="198"/>
    <s v="R"/>
    <x v="4"/>
    <x v="16"/>
    <s v="December 20, 1996 (United States)"/>
    <x v="4"/>
    <x v="542"/>
    <s v="Wes Craven"/>
    <s v="Kevin Williamson"/>
    <s v="Neve Campbell"/>
    <s v="United States"/>
    <n v="14000000"/>
    <n v="173046663"/>
    <s v="Dimension Films"/>
    <s v="111.0,"/>
  </r>
  <r>
    <x v="2834"/>
    <s v="R"/>
    <x v="6"/>
    <x v="16"/>
    <s v="October 18, 1996 (United States)"/>
    <x v="37"/>
    <x v="543"/>
    <s v="Barry Levinson"/>
    <s v="Lorenzo Carcaterra"/>
    <s v="Robert De Niro"/>
    <s v="United States"/>
    <n v="44000000"/>
    <n v="165615285"/>
    <s v="Astoria Films"/>
    <s v="147.0,"/>
  </r>
  <r>
    <x v="2835"/>
    <s v="R"/>
    <x v="2"/>
    <x v="16"/>
    <s v="January 19, 1996 (United States)"/>
    <x v="13"/>
    <x v="544"/>
    <s v="Robert Rodriguez"/>
    <s v="Robert Kurtzman"/>
    <s v="Harvey Keitel"/>
    <s v="United States"/>
    <n v="19000000"/>
    <n v="25837111"/>
    <s v="Dimension Films"/>
    <s v="108.0,"/>
  </r>
  <r>
    <x v="2836"/>
    <s v="R"/>
    <x v="6"/>
    <x v="16"/>
    <s v="April 5, 1996 (United States)"/>
    <x v="31"/>
    <x v="545"/>
    <s v="Joel Coen"/>
    <s v="Ethan Coen"/>
    <s v="William H. Macy"/>
    <s v="United States"/>
    <n v="7000000"/>
    <n v="60611975"/>
    <s v="PolyGram Filmed Entertainment"/>
    <s v="98.0,"/>
  </r>
  <r>
    <x v="2837"/>
    <s v="PG-13"/>
    <x v="2"/>
    <x v="16"/>
    <s v="May 22, 1996 (United States)"/>
    <x v="12"/>
    <x v="546"/>
    <s v="Brian De Palma"/>
    <s v="Bruce Geller"/>
    <s v="Tom Cruise"/>
    <s v="United States"/>
    <n v="80000000"/>
    <n v="457696391"/>
    <s v="Paramount Pictures"/>
    <s v="110.0,"/>
  </r>
  <r>
    <x v="2838"/>
    <s v="PG"/>
    <x v="3"/>
    <x v="16"/>
    <s v="August 2, 1996 (United States)"/>
    <x v="15"/>
    <x v="240"/>
    <s v="Danny DeVito"/>
    <s v="Roald Dahl"/>
    <s v="Danny DeVito"/>
    <s v="United States"/>
    <n v="36000000"/>
    <n v="33459416"/>
    <s v="TriStar Pictures"/>
    <s v="102.0,"/>
  </r>
  <r>
    <x v="2839"/>
    <s v="R"/>
    <x v="0"/>
    <x v="16"/>
    <s v="August 9, 1996 (United States)"/>
    <x v="31"/>
    <x v="547"/>
    <s v="Danny Boyle"/>
    <s v="Irvine Welsh"/>
    <s v="Ewan McGregor"/>
    <s v="United Kingdom"/>
    <n v="0"/>
    <n v="16607872"/>
    <s v="Channel Four Films"/>
    <s v="93.0,"/>
  </r>
  <r>
    <x v="2840"/>
    <s v="PG-13"/>
    <x v="2"/>
    <x v="16"/>
    <s v="May 10, 1996 (United States)"/>
    <x v="5"/>
    <x v="548"/>
    <s v="Jan de Bont"/>
    <s v="Michael Crichton"/>
    <s v="Helen Hunt"/>
    <s v="United States"/>
    <n v="92000000"/>
    <n v="494471524"/>
    <s v="Warner Bros."/>
    <s v="113.0,"/>
  </r>
  <r>
    <x v="2841"/>
    <s v="PG-13"/>
    <x v="3"/>
    <x v="16"/>
    <s v="February 16, 1996 (United States)"/>
    <x v="9"/>
    <x v="232"/>
    <s v="Dennis Dugan"/>
    <s v="Tim Herlihy"/>
    <s v="Adam Sandler"/>
    <s v="United States"/>
    <n v="12000000"/>
    <n v="41205099"/>
    <s v="Universal Pictures"/>
    <s v="92.0,"/>
  </r>
  <r>
    <x v="2842"/>
    <s v="G"/>
    <x v="1"/>
    <x v="16"/>
    <s v="November 27, 1996 (United States)"/>
    <x v="46"/>
    <x v="537"/>
    <s v="Stephen Herek"/>
    <s v="Dodie Smith"/>
    <s v="Glenn Close"/>
    <s v="United States"/>
    <n v="75000000"/>
    <n v="320689294"/>
    <s v="Walt Disney Pictures"/>
    <s v="103.0,"/>
  </r>
  <r>
    <x v="2843"/>
    <s v="NC-17"/>
    <x v="0"/>
    <x v="16"/>
    <s v="March 21, 1997 (United States)"/>
    <x v="5"/>
    <x v="11"/>
    <s v="David Cronenberg"/>
    <s v="J.G. Ballard"/>
    <s v="James Spader"/>
    <s v="Canada"/>
    <n v="9000000"/>
    <n v="2671291"/>
    <s v="Alliance Communications Corporation"/>
    <s v="100.0,"/>
  </r>
  <r>
    <x v="2844"/>
    <s v="R"/>
    <x v="3"/>
    <x v="16"/>
    <s v="December 13, 1996 (United States)"/>
    <x v="4"/>
    <x v="549"/>
    <s v="Cameron Crowe"/>
    <s v="Cameron Crowe"/>
    <s v="Tom Cruise"/>
    <s v="United States"/>
    <n v="50000000"/>
    <n v="273552592"/>
    <s v="TriStar Pictures"/>
    <s v="139.0,"/>
  </r>
  <r>
    <x v="2845"/>
    <s v="R"/>
    <x v="2"/>
    <x v="16"/>
    <s v="June 7, 1996 (United States)"/>
    <x v="34"/>
    <x v="550"/>
    <s v="Michael Bay"/>
    <s v="David Weisberg"/>
    <s v="Sean Connery"/>
    <s v="United States"/>
    <n v="75000000"/>
    <n v="335062621"/>
    <s v="Hollywood Pictures"/>
    <s v="136.0,"/>
  </r>
  <r>
    <x v="2846"/>
    <s v="R"/>
    <x v="6"/>
    <x v="16"/>
    <s v="July 24, 1996 (United States)"/>
    <x v="24"/>
    <x v="551"/>
    <s v="Joel Schumacher"/>
    <s v="John Grisham"/>
    <s v="Matthew McConaughey"/>
    <s v="United States"/>
    <n v="40000000"/>
    <n v="152266007"/>
    <s v="New Regency Productions"/>
    <s v="149.0,"/>
  </r>
  <r>
    <x v="2847"/>
    <s v="R"/>
    <x v="0"/>
    <x v="16"/>
    <s v="May 3, 1996 (United States)"/>
    <x v="5"/>
    <x v="342"/>
    <s v="Andrew Fleming"/>
    <s v="Peter Filardi"/>
    <s v="Robin Tunney"/>
    <s v="United States"/>
    <n v="15000000"/>
    <n v="24819936"/>
    <s v="Columbia Pictures"/>
    <s v="101.0,"/>
  </r>
  <r>
    <x v="2848"/>
    <s v="R"/>
    <x v="6"/>
    <x v="16"/>
    <s v="April 3, 1996 (United States)"/>
    <x v="3"/>
    <x v="412"/>
    <s v="Gregory Hoblit"/>
    <s v="William Diehl"/>
    <s v="Richard Gere"/>
    <s v="United States"/>
    <n v="30000000"/>
    <n v="102616183"/>
    <s v="Paramount Pictures"/>
    <s v="129.0,"/>
  </r>
  <r>
    <x v="2849"/>
    <s v="PG-13"/>
    <x v="3"/>
    <x v="16"/>
    <s v="December 13, 1996 (United States)"/>
    <x v="21"/>
    <x v="526"/>
    <s v="Tim Burton"/>
    <s v="Len Brown"/>
    <s v="Jack Nicholson"/>
    <s v="United States"/>
    <n v="70000000"/>
    <n v="101371017"/>
    <s v="Tim Burton Productions"/>
    <s v="106.0,"/>
  </r>
  <r>
    <x v="2850"/>
    <s v="R"/>
    <x v="0"/>
    <x v="16"/>
    <s v="December 6, 1996 (United States)"/>
    <x v="34"/>
    <x v="482"/>
    <s v="Anthony Minghella"/>
    <s v="Michael Ondaatje"/>
    <s v="Ralph Fiennes"/>
    <s v="United States"/>
    <n v="27000000"/>
    <n v="231976425"/>
    <s v="Miramax"/>
    <s v="162.0,"/>
  </r>
  <r>
    <x v="2851"/>
    <s v="R"/>
    <x v="2"/>
    <x v="16"/>
    <s v="October 11, 1996 (United States)"/>
    <x v="8"/>
    <x v="250"/>
    <s v="Renny Harlin"/>
    <s v="Shane Black"/>
    <s v="Geena Davis"/>
    <s v="United States"/>
    <n v="65000000"/>
    <n v="89456761"/>
    <s v="New Line Cinema"/>
    <s v="121.0,"/>
  </r>
  <r>
    <x v="2852"/>
    <s v="R"/>
    <x v="0"/>
    <x v="16"/>
    <s v="April 12, 1996 (United States)"/>
    <x v="19"/>
    <x v="141"/>
    <s v="James Foley"/>
    <s v="Christopher Crowe"/>
    <s v="Mark Wahlberg"/>
    <s v="United States"/>
    <n v="0"/>
    <n v="20831000"/>
    <s v="Imagine Entertainment"/>
    <s v="97.0,"/>
  </r>
  <r>
    <x v="2853"/>
    <s v="R"/>
    <x v="3"/>
    <x v="16"/>
    <s v="February 21, 1996 (United States)"/>
    <x v="9"/>
    <x v="485"/>
    <s v="Wes Anderson"/>
    <s v="Owen Wilson"/>
    <s v="Luke Wilson"/>
    <s v="United States"/>
    <n v="7000000"/>
    <n v="560069"/>
    <s v="Columbia Pictures"/>
    <s v="91.0,"/>
  </r>
  <r>
    <x v="2854"/>
    <s v="R"/>
    <x v="0"/>
    <x v="16"/>
    <s v="June 14, 1996 (United States)"/>
    <x v="14"/>
    <x v="15"/>
    <s v="Bernardo Bertolucci"/>
    <s v="Bernardo Bertolucci"/>
    <s v="Jeremy Irons"/>
    <s v="Italy"/>
    <n v="10000000"/>
    <n v="4762310"/>
    <s v="Fiction"/>
    <s v="118.0,"/>
  </r>
  <r>
    <x v="2855"/>
    <s v="R"/>
    <x v="6"/>
    <x v="16"/>
    <s v="October 4, 1996 (United States)"/>
    <x v="4"/>
    <x v="134"/>
    <s v="Lana Wachowski"/>
    <s v="Lilly Wachowski"/>
    <s v="Jennifer Tilly"/>
    <s v="United States"/>
    <n v="4500000"/>
    <n v="3802260"/>
    <s v="Dino De Laurentiis Company"/>
    <s v="109.0,"/>
  </r>
  <r>
    <x v="2856"/>
    <s v="R"/>
    <x v="0"/>
    <x v="16"/>
    <s v="March 14, 1997 (United States)"/>
    <x v="45"/>
    <x v="295"/>
    <s v="Billy Bob Thornton"/>
    <s v="Billy Bob Thornton"/>
    <s v="Billy Bob Thornton"/>
    <s v="United States"/>
    <n v="1000000"/>
    <n v="24444121"/>
    <s v="Miramax"/>
    <s v="135.0,"/>
  </r>
  <r>
    <x v="2857"/>
    <s v="PG-13"/>
    <x v="3"/>
    <x v="16"/>
    <s v="November 15, 1996 (United States)"/>
    <x v="14"/>
    <x v="10"/>
    <s v="Barbra Streisand"/>
    <s v="André Cayatte"/>
    <s v="Barbra Streisand"/>
    <s v="United States"/>
    <n v="42000000"/>
    <n v="41083864"/>
    <s v="TriStar Pictures"/>
    <s v="126.0,"/>
  </r>
  <r>
    <x v="2858"/>
    <s v="R"/>
    <x v="3"/>
    <x v="16"/>
    <s v="March 8, 1996 (United States)"/>
    <x v="12"/>
    <x v="185"/>
    <s v="Mike Nichols"/>
    <s v="Jean Poiret"/>
    <s v="Robin Williams"/>
    <s v="United States"/>
    <n v="31000000"/>
    <n v="185260553"/>
    <s v="United Artists"/>
    <s v="117.0,"/>
  </r>
  <r>
    <x v="2859"/>
    <s v="PG"/>
    <x v="3"/>
    <x v="16"/>
    <s v="October 4, 1996 (United States)"/>
    <x v="15"/>
    <x v="436"/>
    <s v="Tom Hanks"/>
    <s v="Tom Hanks"/>
    <s v="Tom Hanks"/>
    <s v="United States"/>
    <n v="26000000"/>
    <n v="34585416"/>
    <s v="Clavius Base"/>
    <s v="108.0,"/>
  </r>
  <r>
    <x v="2860"/>
    <s v="PG-13"/>
    <x v="4"/>
    <x v="16"/>
    <s v="August 23, 1996 (United States)"/>
    <x v="54"/>
    <x v="76"/>
    <s v="John Frankenheimer"/>
    <s v="H.G. Wells"/>
    <s v="David Thewlis"/>
    <s v="United States"/>
    <n v="40000000"/>
    <n v="49627779"/>
    <s v="New Line Cinema"/>
    <s v="96.0,"/>
  </r>
  <r>
    <x v="2861"/>
    <s v="PG-13"/>
    <x v="3"/>
    <x v="16"/>
    <s v="July 26, 1996 (United States)"/>
    <x v="15"/>
    <x v="385"/>
    <s v="Bobby Farrelly"/>
    <s v="Barry Fanaro"/>
    <s v="Woody Harrelson"/>
    <s v="United States"/>
    <n v="27000000"/>
    <n v="25023434"/>
    <s v="Rysher Entertainment"/>
    <s v="114.0,"/>
  </r>
  <r>
    <x v="2862"/>
    <s v="G"/>
    <x v="10"/>
    <x v="16"/>
    <s v="June 21, 1996 (United States)"/>
    <x v="9"/>
    <x v="434"/>
    <s v="Gary Trousdale"/>
    <s v="Tab Murphy"/>
    <s v="Demi Moore"/>
    <s v="United States"/>
    <n v="100000000"/>
    <n v="325338851"/>
    <s v="Walt Disney Animation Studios"/>
    <s v="91.0,"/>
  </r>
  <r>
    <x v="2863"/>
    <s v="R"/>
    <x v="3"/>
    <x v="16"/>
    <s v="July 19, 1996 (United States)"/>
    <x v="12"/>
    <x v="515"/>
    <s v="Peter Jackson"/>
    <s v="Fran Walsh"/>
    <s v="Michael J. Fox"/>
    <s v="New Zealand"/>
    <n v="30000000"/>
    <n v="29359216"/>
    <s v="Universal Pictures"/>
    <s v="110.0,"/>
  </r>
  <r>
    <x v="2864"/>
    <s v="R"/>
    <x v="2"/>
    <x v="16"/>
    <s v="June 21, 1996 (United States)"/>
    <x v="10"/>
    <x v="501"/>
    <s v="Chuck Russell"/>
    <s v="Tony Puryear"/>
    <s v="Arnold Schwarzenegger"/>
    <s v="United States"/>
    <n v="100000000"/>
    <n v="242295562"/>
    <s v="Kopelson Entertainment"/>
    <s v="115.0,"/>
  </r>
  <r>
    <x v="2865"/>
    <s v="R"/>
    <x v="3"/>
    <x v="16"/>
    <s v="June 28, 1996 (United States)"/>
    <x v="54"/>
    <x v="141"/>
    <s v="Andrew Bergman"/>
    <s v="Carl Hiaasen"/>
    <s v="Demi Moore"/>
    <s v="United States"/>
    <n v="40000000"/>
    <n v="113309743"/>
    <s v="Castle Rock Entertainment"/>
    <s v="115.0,"/>
  </r>
  <r>
    <x v="2866"/>
    <s v="PG-13"/>
    <x v="2"/>
    <x v="16"/>
    <s v="November 22, 1996 (United States)"/>
    <x v="37"/>
    <x v="552"/>
    <s v="Jonathan Frakes"/>
    <s v="Gene Roddenberry"/>
    <s v="Patrick Stewart"/>
    <s v="United States"/>
    <n v="45000000"/>
    <n v="146027888"/>
    <s v="Digital Image Associates"/>
    <s v="111.0,"/>
  </r>
  <r>
    <x v="2867"/>
    <s v="R"/>
    <x v="3"/>
    <x v="16"/>
    <s v="April 11, 1997 (Brazil)"/>
    <x v="13"/>
    <x v="94"/>
    <s v="Doug Liman"/>
    <s v="Jon Favreau"/>
    <s v="Vince Vaughn"/>
    <s v="United States"/>
    <n v="200000"/>
    <n v="4555020"/>
    <s v="Doug Liman Productions"/>
    <s v="96.0,"/>
  </r>
  <r>
    <x v="2868"/>
    <s v="R"/>
    <x v="2"/>
    <x v="16"/>
    <s v="August 9, 1996 (United States)"/>
    <x v="46"/>
    <x v="245"/>
    <s v="John Carpenter"/>
    <s v="John Carpenter"/>
    <s v="Kurt Russell"/>
    <s v="United States"/>
    <n v="50000000"/>
    <n v="25477365"/>
    <s v="Paramount Pictures"/>
    <s v="101.0,"/>
  </r>
  <r>
    <x v="2869"/>
    <s v="R"/>
    <x v="3"/>
    <x v="16"/>
    <s v="February 9, 1996 (United States)"/>
    <x v="12"/>
    <x v="76"/>
    <s v="Ted Demme"/>
    <s v="Scott Rosenberg"/>
    <s v="Matt Dillon"/>
    <s v="United States"/>
    <n v="0"/>
    <n v="10597759"/>
    <s v="Miramax"/>
    <s v="112.0,"/>
  </r>
  <r>
    <x v="2870"/>
    <s v="PG-13"/>
    <x v="3"/>
    <x v="16"/>
    <s v="June 14, 1996 (United States)"/>
    <x v="10"/>
    <x v="249"/>
    <s v="Ben Stiller"/>
    <s v="Lou Holtz Jr."/>
    <s v="Jim Carrey"/>
    <s v="United States"/>
    <n v="47000000"/>
    <n v="102825796"/>
    <s v="Columbia Pictures"/>
    <s v="96.0,"/>
  </r>
  <r>
    <x v="2871"/>
    <s v="R"/>
    <x v="3"/>
    <x v="16"/>
    <s v="January 12, 1996 (United States)"/>
    <x v="14"/>
    <x v="152"/>
    <s v="Paris Barclay"/>
    <s v="Shawn Wayans"/>
    <s v="Shawn Wayans"/>
    <s v="United States"/>
    <n v="3800000"/>
    <n v="20949601"/>
    <s v="Island Pictures"/>
    <s v="89.0,"/>
  </r>
  <r>
    <x v="2872"/>
    <s v="R"/>
    <x v="7"/>
    <x v="16"/>
    <s v="October 25, 1996 (United States)"/>
    <x v="1"/>
    <x v="17"/>
    <s v="Tom Holland"/>
    <s v="Stephen King"/>
    <s v="Robert John Burke"/>
    <s v="United States"/>
    <n v="8500000"/>
    <n v="15315484"/>
    <s v="Paramount Pictures"/>
    <s v="93.0,"/>
  </r>
  <r>
    <x v="2873"/>
    <s v="R"/>
    <x v="6"/>
    <x v="16"/>
    <s v="February 28, 1997 (United States)"/>
    <x v="13"/>
    <x v="147"/>
    <s v="Paul Thomas Anderson"/>
    <s v="Paul Thomas Anderson"/>
    <s v="Philip Baker Hall"/>
    <s v="United States"/>
    <n v="3000000"/>
    <n v="222559"/>
    <s v="Green Parrot"/>
    <s v="101.0,"/>
  </r>
  <r>
    <x v="2874"/>
    <s v="PG-13"/>
    <x v="3"/>
    <x v="16"/>
    <s v="June 28, 1996 (United States)"/>
    <x v="41"/>
    <x v="490"/>
    <s v="Tom Shadyac"/>
    <s v="Jerry Lewis"/>
    <s v="Eddie Murphy"/>
    <s v="United States"/>
    <n v="54000000"/>
    <n v="273961019"/>
    <s v="Imagine Entertainment"/>
    <s v="95.0,"/>
  </r>
  <r>
    <x v="1705"/>
    <s v="PG-13"/>
    <x v="0"/>
    <x v="16"/>
    <s v="December 25, 1996 (United States)"/>
    <x v="3"/>
    <x v="14"/>
    <s v="Kenneth Branagh"/>
    <s v="William Shakespeare"/>
    <s v="Kenneth Branagh"/>
    <s v="United Kingdom"/>
    <n v="18000000"/>
    <n v="4770222"/>
    <s v="Castle Rock Entertainment"/>
    <s v="242.0,"/>
  </r>
  <r>
    <x v="2875"/>
    <s v="R"/>
    <x v="0"/>
    <x v="16"/>
    <s v="September 20, 1996 (United States)"/>
    <x v="4"/>
    <x v="10"/>
    <s v="Campbell Scott"/>
    <s v="Stanley Tucci"/>
    <s v="Tony Shalhoub"/>
    <s v="United States"/>
    <n v="4100000"/>
    <n v="12008376"/>
    <s v="Rysher Entertainment"/>
    <s v="109.0,"/>
  </r>
  <r>
    <x v="2876"/>
    <s v="R"/>
    <x v="1"/>
    <x v="16"/>
    <s v="October 11, 1996 (United States)"/>
    <x v="8"/>
    <x v="343"/>
    <s v="Stephen Hopkins"/>
    <s v="William Goldman"/>
    <s v="Michael Douglas"/>
    <s v="Germany"/>
    <n v="55000000"/>
    <n v="38619405"/>
    <s v="Constellation Entertainment"/>
    <s v="110.0,"/>
  </r>
  <r>
    <x v="2877"/>
    <s v="R"/>
    <x v="2"/>
    <x v="16"/>
    <s v="July 12, 1996 (United States)"/>
    <x v="14"/>
    <x v="134"/>
    <s v="Edward Zwick"/>
    <s v="Patrick Sheane Duncan"/>
    <s v="Denzel Washington"/>
    <s v="United States"/>
    <n v="46000000"/>
    <n v="100860818"/>
    <s v="Fox 2000 Pictures"/>
    <s v="116.0,"/>
  </r>
  <r>
    <x v="2878"/>
    <s v="PG"/>
    <x v="3"/>
    <x v="16"/>
    <s v="September 20, 1996 (United States)"/>
    <x v="5"/>
    <x v="147"/>
    <s v="Hugh Wilson"/>
    <s v="Olivia Goldsmith"/>
    <s v="Goldie Hawn"/>
    <s v="United States"/>
    <n v="26000000"/>
    <n v="181489203"/>
    <s v="Paramount Pictures"/>
    <s v="103.0,"/>
  </r>
  <r>
    <x v="2879"/>
    <s v="R"/>
    <x v="2"/>
    <x v="16"/>
    <s v="November 6, 1996 (United States)"/>
    <x v="15"/>
    <x v="30"/>
    <s v="F. Gary Gray"/>
    <s v="Takashi Bufford"/>
    <s v="Jada Pinkett Smith"/>
    <s v="United States"/>
    <n v="9000000"/>
    <n v="41590886"/>
    <s v="New Line Cinema"/>
    <s v="123.0,"/>
  </r>
  <r>
    <x v="2880"/>
    <s v="PG"/>
    <x v="10"/>
    <x v="16"/>
    <s v="April 12, 1996 (United States)"/>
    <x v="17"/>
    <x v="243"/>
    <s v="Henry Selick"/>
    <s v="Roald Dahl"/>
    <s v="Paul Terry"/>
    <s v="United Kingdom"/>
    <n v="38000000"/>
    <n v="28946127"/>
    <s v="Walt Disney Pictures"/>
    <s v="79.0,"/>
  </r>
  <r>
    <x v="2881"/>
    <s v="PG-13"/>
    <x v="2"/>
    <x v="16"/>
    <s v="May 31, 1996 (United States)"/>
    <x v="16"/>
    <x v="187"/>
    <s v="Rob Cohen"/>
    <s v="Patrick Read Johnson"/>
    <s v="Dennis Quaid"/>
    <s v="United States"/>
    <n v="57000000"/>
    <n v="115267375"/>
    <s v="Universal Pictures"/>
    <s v="103.0,"/>
  </r>
  <r>
    <x v="2882"/>
    <s v="R"/>
    <x v="2"/>
    <x v="16"/>
    <s v="March 15, 1996 (United States)"/>
    <x v="5"/>
    <x v="134"/>
    <s v="Stuart Baird"/>
    <s v="Jim Thomas"/>
    <s v="Kurt Russell"/>
    <s v="United States"/>
    <n v="55000000"/>
    <n v="121969216"/>
    <s v="Warner Bros."/>
    <s v="133.0,"/>
  </r>
  <r>
    <x v="2883"/>
    <s v="PG-13"/>
    <x v="3"/>
    <x v="16"/>
    <s v="January 12, 1996 (United States)"/>
    <x v="44"/>
    <x v="19"/>
    <s v="Jason Bloom"/>
    <s v="Adam Leff"/>
    <s v="Pauly Shore"/>
    <s v="United States"/>
    <n v="15000000"/>
    <n v="13427615"/>
    <s v="Metro-Goldwyn-Mayer (MGM)"/>
    <s v="88.0,"/>
  </r>
  <r>
    <x v="2884"/>
    <s v="PG-13"/>
    <x v="3"/>
    <x v="16"/>
    <s v="August 9, 1996 (United States)"/>
    <x v="1"/>
    <x v="188"/>
    <s v="Francis Ford Coppola"/>
    <s v="James DeMonaco"/>
    <s v="Robin Williams"/>
    <s v="United States"/>
    <n v="45000000"/>
    <n v="58620973"/>
    <s v="Hollywood Pictures"/>
    <s v="113.0,"/>
  </r>
  <r>
    <x v="2885"/>
    <s v="PG-13"/>
    <x v="1"/>
    <x v="16"/>
    <s v="February 2, 1996 (United States)"/>
    <x v="14"/>
    <x v="22"/>
    <s v="Ridley Scott"/>
    <s v="Charles Gieg Jr."/>
    <s v="Jeff Bridges"/>
    <s v="United States"/>
    <n v="38000000"/>
    <n v="10292300"/>
    <s v="Hollywood Pictures"/>
    <s v="129.0,"/>
  </r>
  <r>
    <x v="2886"/>
    <s v="PG"/>
    <x v="2"/>
    <x v="16"/>
    <s v="October 4, 1996 (United States)"/>
    <x v="30"/>
    <x v="19"/>
    <s v="Robert Lieberman"/>
    <s v="Steven Brill"/>
    <s v="Emilio Estevez"/>
    <s v="United States"/>
    <n v="0"/>
    <n v="22955097"/>
    <s v="Walt Disney Pictures"/>
    <s v="104.0,"/>
  </r>
  <r>
    <x v="2887"/>
    <s v="R"/>
    <x v="2"/>
    <x v="16"/>
    <s v="February 9, 1996 (United States)"/>
    <x v="22"/>
    <x v="187"/>
    <s v="John Woo"/>
    <s v="Graham Yost"/>
    <s v="John Travolta"/>
    <s v="United States"/>
    <n v="50000000"/>
    <n v="150270147"/>
    <s v="Twentieth Century Fox"/>
    <s v="108.0,"/>
  </r>
  <r>
    <x v="2888"/>
    <s v="PG"/>
    <x v="3"/>
    <x v="16"/>
    <s v="August 30, 1996 (United States)"/>
    <x v="17"/>
    <x v="14"/>
    <s v="Douglas McGrath"/>
    <s v="Jane Austen"/>
    <s v="Gwyneth Paltrow"/>
    <s v="United Kingdom"/>
    <n v="6000000"/>
    <n v="22231658"/>
    <s v="Miramax"/>
    <s v="120.0,"/>
  </r>
  <r>
    <x v="2889"/>
    <s v="PG-13"/>
    <x v="2"/>
    <x v="16"/>
    <s v="August 2, 1996 (United States)"/>
    <x v="46"/>
    <x v="13"/>
    <s v="Andrew Davis"/>
    <s v="Arne Schmidt"/>
    <s v="Keanu Reeves"/>
    <s v="United States"/>
    <n v="50000000"/>
    <n v="60209334"/>
    <s v="3 Arts Entertainment"/>
    <s v="107.0,"/>
  </r>
  <r>
    <x v="2890"/>
    <s v="Unrated"/>
    <x v="6"/>
    <x v="16"/>
    <s v="February 28, 1997 (United States)"/>
    <x v="22"/>
    <x v="9"/>
    <s v="Mira Nair"/>
    <s v="Helena Kriel"/>
    <s v="Naveen Andrews"/>
    <s v="United Kingdom"/>
    <n v="3000000"/>
    <n v="4109095"/>
    <s v="NDF International"/>
    <s v="114.0,"/>
  </r>
  <r>
    <x v="2891"/>
    <s v="PG-13"/>
    <x v="0"/>
    <x v="16"/>
    <s v="November 27, 1996 (United States)"/>
    <x v="8"/>
    <x v="248"/>
    <s v="Nicholas Hytner"/>
    <s v="Arthur Miller"/>
    <s v="Daniel Day-Lewis"/>
    <s v="United States"/>
    <n v="25000000"/>
    <n v="7343114"/>
    <s v="Twentieth Century Fox"/>
    <s v="124.0,"/>
  </r>
  <r>
    <x v="2892"/>
    <s v="Not Rated"/>
    <x v="6"/>
    <x v="16"/>
    <s v="August 30, 1996 (Denmark)"/>
    <x v="34"/>
    <x v="14"/>
    <s v="Nicolas Winding Refn"/>
    <s v="Jens Dahl"/>
    <s v="Kim Bodnia"/>
    <s v="Denmark"/>
    <n v="0"/>
    <n v="1605"/>
    <s v="Balboa Entertainment"/>
    <s v="110.0,"/>
  </r>
  <r>
    <x v="2893"/>
    <s v="R"/>
    <x v="3"/>
    <x v="16"/>
    <s v="January 31, 1997 (United States)"/>
    <x v="24"/>
    <x v="101"/>
    <s v="Christopher Guest"/>
    <s v="Christopher Guest"/>
    <s v="Christopher Guest"/>
    <s v="United States"/>
    <n v="4000000"/>
    <n v="2923982"/>
    <s v="Castle Rock Entertainment"/>
    <s v="84.0,"/>
  </r>
  <r>
    <x v="2894"/>
    <s v="R"/>
    <x v="3"/>
    <x v="16"/>
    <s v="February 28, 1997 (United States)"/>
    <x v="45"/>
    <x v="244"/>
    <s v="Mike Leigh"/>
    <s v="Mike Leigh"/>
    <s v="Timothy Spall"/>
    <s v="United Kingdom"/>
    <n v="4500000"/>
    <n v="13417292"/>
    <s v="Channel Four Films"/>
    <s v="136.0,"/>
  </r>
  <r>
    <x v="2895"/>
    <s v="PG-13"/>
    <x v="2"/>
    <x v="16"/>
    <s v="December 6, 1996 (United States)"/>
    <x v="23"/>
    <x v="86"/>
    <s v="Rob Cohen"/>
    <s v="Leslie Bohem"/>
    <s v="Sylvester Stallone"/>
    <s v="United States"/>
    <n v="80000000"/>
    <n v="159212469"/>
    <s v="Universal Pictures"/>
    <s v="114.0,"/>
  </r>
  <r>
    <x v="2896"/>
    <s v="R"/>
    <x v="2"/>
    <x v="16"/>
    <s v="September 20, 1996 (United States)"/>
    <x v="5"/>
    <x v="11"/>
    <s v="Walter Hill"/>
    <s v="Ryûzô Kikushima"/>
    <s v="Bruce Willis"/>
    <s v="United States"/>
    <n v="67000000"/>
    <n v="47267001"/>
    <s v="New Line Cinema"/>
    <s v="101.0,"/>
  </r>
  <r>
    <x v="2897"/>
    <s v="PG-13"/>
    <x v="16"/>
    <x v="16"/>
    <s v="May 31, 1996 (United States)"/>
    <x v="19"/>
    <x v="87"/>
    <s v="David Twohy"/>
    <s v="David Twohy"/>
    <s v="Charlie Sheen"/>
    <s v="United States"/>
    <n v="25000000"/>
    <n v="14063331"/>
    <s v="Live Entertainment"/>
    <s v="115.0,"/>
  </r>
  <r>
    <x v="2898"/>
    <s v="R"/>
    <x v="2"/>
    <x v="16"/>
    <s v="November 8, 1996 (United States)"/>
    <x v="17"/>
    <x v="553"/>
    <s v="Ron Howard"/>
    <s v="Cyril Hume"/>
    <s v="Mel Gibson"/>
    <s v="United States"/>
    <n v="80000000"/>
    <n v="309492681"/>
    <s v="Touchstone Pictures"/>
    <s v="121.0,"/>
  </r>
  <r>
    <x v="2899"/>
    <s v="PG-13"/>
    <x v="10"/>
    <x v="16"/>
    <s v="December 20, 1996 (United States)"/>
    <x v="8"/>
    <x v="239"/>
    <s v="Directors"/>
    <s v="Mike Judge"/>
    <s v="Mike Judge"/>
    <s v="United States"/>
    <n v="12000000"/>
    <n v="63118386"/>
    <s v="Paramount Pictures"/>
    <s v="81.0,"/>
  </r>
  <r>
    <x v="2900"/>
    <s v="PG"/>
    <x v="1"/>
    <x v="16"/>
    <s v="September 13, 1996 (United States)"/>
    <x v="8"/>
    <x v="33"/>
    <s v="Carroll Ballard"/>
    <s v="Bill Lishman"/>
    <s v="Jeff Daniels"/>
    <s v="United States"/>
    <n v="22000000"/>
    <n v="25143818"/>
    <s v="Columbia Pictures"/>
    <s v="107.0,"/>
  </r>
  <r>
    <x v="2901"/>
    <s v="R"/>
    <x v="3"/>
    <x v="16"/>
    <s v="August 16, 1996 (United States)"/>
    <x v="5"/>
    <x v="81"/>
    <s v="Ron Shelton"/>
    <s v="John Norville"/>
    <s v="Kevin Costner"/>
    <s v="United States"/>
    <n v="45000000"/>
    <n v="53854588"/>
    <s v="New Regency Productions"/>
    <s v="135.0,"/>
  </r>
  <r>
    <x v="2902"/>
    <s v="R"/>
    <x v="2"/>
    <x v="16"/>
    <s v="May 3, 1996 (United States)"/>
    <x v="39"/>
    <x v="19"/>
    <s v="David Hogan"/>
    <s v="Chris Warner"/>
    <s v="Pamela Anderson"/>
    <s v="United States"/>
    <n v="9000000"/>
    <n v="3793614"/>
    <s v="Polygram Filmed Entertainment"/>
    <s v="98.0,"/>
  </r>
  <r>
    <x v="2903"/>
    <s v="R"/>
    <x v="0"/>
    <x v="16"/>
    <s v="November 13, 1996 (United States)"/>
    <x v="40"/>
    <x v="436"/>
    <s v="Lars von Trier"/>
    <s v="Lars von Trier"/>
    <s v="Emily Watson"/>
    <s v="Denmark"/>
    <n v="0"/>
    <n v="3828405"/>
    <s v="ARTE"/>
    <s v="159.0,"/>
  </r>
  <r>
    <x v="2904"/>
    <s v="PG"/>
    <x v="2"/>
    <x v="16"/>
    <s v="June 7, 1996 (United States)"/>
    <x v="18"/>
    <x v="24"/>
    <s v="Simon Wincer"/>
    <s v="Lee Falk"/>
    <s v="Billy Zane"/>
    <s v="Australia"/>
    <n v="45000000"/>
    <n v="17323326"/>
    <s v="Paramount Pictures"/>
    <s v="100.0,"/>
  </r>
  <r>
    <x v="2905"/>
    <s v="R"/>
    <x v="2"/>
    <x v="16"/>
    <s v="August 16, 1996 (United States)"/>
    <x v="23"/>
    <x v="81"/>
    <s v="Tony Scott"/>
    <s v="Peter Abrahams"/>
    <s v="Robert De Niro"/>
    <s v="United States"/>
    <n v="55000000"/>
    <n v="18626419"/>
    <s v="TriStar Pictures"/>
    <s v="116.0,"/>
  </r>
  <r>
    <x v="2906"/>
    <s v="R"/>
    <x v="6"/>
    <x v="16"/>
    <s v="January 12, 1996 (United States)"/>
    <x v="19"/>
    <x v="21"/>
    <s v="John Schlesinger"/>
    <s v="Erika Holzer"/>
    <s v="Sally Field"/>
    <s v="United States"/>
    <n v="20000000"/>
    <n v="26877589"/>
    <s v="Paramount Pictures"/>
    <s v="101.0,"/>
  </r>
  <r>
    <x v="2907"/>
    <s v="R"/>
    <x v="3"/>
    <x v="16"/>
    <s v="September 27, 1996 (United States)"/>
    <x v="16"/>
    <x v="97"/>
    <s v="John Herzfeld"/>
    <s v="John Herzfeld"/>
    <s v="Teri Hatcher"/>
    <s v="United States"/>
    <n v="0"/>
    <n v="11132210"/>
    <s v="Rysher Entertainment"/>
    <s v="104.0,"/>
  </r>
  <r>
    <x v="2908"/>
    <s v="R"/>
    <x v="3"/>
    <x v="16"/>
    <s v="October 11, 1996 (United States)"/>
    <x v="12"/>
    <x v="21"/>
    <s v="Steve Buscemi"/>
    <s v="Steve Buscemi"/>
    <s v="Steve Buscemi"/>
    <s v="United States"/>
    <n v="1300000"/>
    <n v="749741"/>
    <s v="Addis Wechsler Pictures"/>
    <s v="95.0,"/>
  </r>
  <r>
    <x v="2909"/>
    <s v="R"/>
    <x v="5"/>
    <x v="16"/>
    <s v="January 10, 1997 (United States)"/>
    <x v="4"/>
    <x v="418"/>
    <s v="Milos Forman"/>
    <s v="Scott Alexander"/>
    <s v="Woody Harrelson"/>
    <s v="United States"/>
    <n v="36000000"/>
    <n v="20300385"/>
    <s v="Columbia Pictures"/>
    <s v="130.0,"/>
  </r>
  <r>
    <x v="2910"/>
    <s v="R"/>
    <x v="3"/>
    <x v="16"/>
    <s v="September 3, 1997 (France)"/>
    <x v="8"/>
    <x v="15"/>
    <s v="Matthew Bright"/>
    <s v="Matthew Bright"/>
    <s v="Reese Witherspoon"/>
    <s v="United States"/>
    <n v="3000000"/>
    <n v="295493"/>
    <s v="The Kushner-Locke Company"/>
    <s v="102.0,"/>
  </r>
  <r>
    <x v="2911"/>
    <s v="PG"/>
    <x v="3"/>
    <x v="16"/>
    <s v="July 17, 1996 (United States)"/>
    <x v="53"/>
    <x v="301"/>
    <s v="Paul Michael Glaser"/>
    <s v="Paul Michael Glaser"/>
    <s v="Shaquille O'Neal"/>
    <s v="United States"/>
    <n v="20000000"/>
    <n v="18937262"/>
    <s v="Interscope Communications"/>
    <s v="93.0,"/>
  </r>
  <r>
    <x v="2912"/>
    <s v="PG-13"/>
    <x v="3"/>
    <x v="16"/>
    <s v="March 1, 1996 (United States)"/>
    <x v="19"/>
    <x v="22"/>
    <s v="David S. Ward"/>
    <s v="Hugh Wilson"/>
    <s v="Kelsey Grammer"/>
    <s v="United States"/>
    <n v="31000000"/>
    <n v="37553752"/>
    <s v="Twentieth Century Fox"/>
    <s v="92.0,"/>
  </r>
  <r>
    <x v="2913"/>
    <s v="PG"/>
    <x v="3"/>
    <x v="16"/>
    <s v="December 25, 1996 (United States)"/>
    <x v="46"/>
    <x v="82"/>
    <s v="Nora Ephron"/>
    <s v="Peter Dexter"/>
    <s v="John Travolta"/>
    <s v="United States"/>
    <n v="0"/>
    <n v="119718203"/>
    <s v="Turner Pictures (I)"/>
    <s v="105.0,"/>
  </r>
  <r>
    <x v="2914"/>
    <s v="R"/>
    <x v="6"/>
    <x v="16"/>
    <s v="April 26, 1996 (United States)"/>
    <x v="21"/>
    <x v="29"/>
    <s v="Lee Tamahori"/>
    <s v="Peter Dexter"/>
    <s v="Nick Nolte"/>
    <s v="United States"/>
    <n v="29000000"/>
    <n v="11526099"/>
    <s v="Largo Entertainment"/>
    <s v="107.0,"/>
  </r>
  <r>
    <x v="2915"/>
    <s v="PG"/>
    <x v="1"/>
    <x v="16"/>
    <s v="November 22, 1996 (United States)"/>
    <x v="41"/>
    <x v="470"/>
    <s v="Brian Levant"/>
    <s v="Randy Kornfield"/>
    <s v="Arnold Schwarzenegger"/>
    <s v="United States"/>
    <n v="60000000"/>
    <n v="129832389"/>
    <s v="1492 Pictures"/>
    <s v="89.0,"/>
  </r>
  <r>
    <x v="2916"/>
    <s v="R"/>
    <x v="3"/>
    <x v="16"/>
    <s v="August 23, 1996 (United States)"/>
    <x v="22"/>
    <x v="27"/>
    <s v="Edward Burns"/>
    <s v="Edward Burns"/>
    <s v="Edward Burns"/>
    <s v="United States"/>
    <n v="3500000"/>
    <n v="9538948"/>
    <s v="Good Machine"/>
    <s v="96.0,"/>
  </r>
  <r>
    <x v="2917"/>
    <s v="R"/>
    <x v="3"/>
    <x v="16"/>
    <s v="May 23, 1997 (United States)"/>
    <x v="13"/>
    <x v="97"/>
    <s v="Mark Herman"/>
    <s v="Mark Herman"/>
    <s v="Pete Postlethwaite"/>
    <s v="United Kingdom"/>
    <n v="0"/>
    <n v="2576738"/>
    <s v="Channel Four Films"/>
    <s v="108.0,"/>
  </r>
  <r>
    <x v="2918"/>
    <s v="PG-13"/>
    <x v="5"/>
    <x v="16"/>
    <s v="February 14, 1997 (United States)"/>
    <x v="3"/>
    <x v="134"/>
    <s v="Scott Hicks"/>
    <s v="Jan Sardi"/>
    <s v="Geoffrey Rush"/>
    <s v="Australia"/>
    <n v="5500000"/>
    <n v="35999081"/>
    <s v="Australian Film Finance Corporation (AFFC)"/>
    <s v="105.0,"/>
  </r>
  <r>
    <x v="2919"/>
    <s v="PG-13"/>
    <x v="3"/>
    <x v="16"/>
    <s v="February 2, 1996 (United States)"/>
    <x v="21"/>
    <x v="100"/>
    <s v="Penelope Spheeris"/>
    <s v="Fred Wolf"/>
    <s v="Chris Farley"/>
    <s v="United States"/>
    <n v="0"/>
    <n v="32417995"/>
    <s v="Broadway Pictures"/>
    <s v="87.0,"/>
  </r>
  <r>
    <x v="2920"/>
    <s v="R"/>
    <x v="2"/>
    <x v="16"/>
    <s v="September 13, 1996 (United States)"/>
    <x v="30"/>
    <x v="16"/>
    <s v="Ringo Lam"/>
    <s v="Larry Ferguson"/>
    <s v="Jean-Claude Van Damme"/>
    <s v="United States"/>
    <n v="25000000"/>
    <n v="14502483"/>
    <s v="Columbia Pictures"/>
    <s v="101.0,"/>
  </r>
  <r>
    <x v="2921"/>
    <s v="PG"/>
    <x v="3"/>
    <x v="16"/>
    <s v="December 20, 1996 (United States)"/>
    <x v="16"/>
    <x v="141"/>
    <s v="Michael Hoffman"/>
    <s v="Terrel Seltzer"/>
    <s v="Michelle Pfeiffer"/>
    <s v="United States"/>
    <n v="0"/>
    <n v="97529550"/>
    <s v="Fox 2000 Pictures"/>
    <s v="108.0,"/>
  </r>
  <r>
    <x v="2922"/>
    <s v="R"/>
    <x v="0"/>
    <x v="16"/>
    <s v="June 21, 1996 (United States)"/>
    <x v="34"/>
    <x v="101"/>
    <s v="John Sayles"/>
    <s v="John Sayles"/>
    <s v="Chris Cooper"/>
    <s v="United States"/>
    <n v="5000000"/>
    <n v="12408986"/>
    <s v="Columbia Pictures"/>
    <s v="135.0,"/>
  </r>
  <r>
    <x v="2923"/>
    <s v="R"/>
    <x v="5"/>
    <x v="16"/>
    <s v="October 25, 1996 (United States)"/>
    <x v="13"/>
    <x v="12"/>
    <s v="Neil Jordan"/>
    <s v="Neil Jordan"/>
    <s v="Liam Neeson"/>
    <s v="United Kingdom"/>
    <n v="25000000"/>
    <n v="11135803"/>
    <s v="Warner Bros."/>
    <s v="133.0,"/>
  </r>
  <r>
    <x v="2924"/>
    <s v="PG"/>
    <x v="0"/>
    <x v="16"/>
    <s v="July 3, 1996 (United States)"/>
    <x v="5"/>
    <x v="250"/>
    <s v="Jon Turteltaub"/>
    <s v="Gerald Di Pego"/>
    <s v="John Travolta"/>
    <s v="United States"/>
    <n v="32000000"/>
    <n v="152036382"/>
    <s v="Touchstone Pictures"/>
    <s v="123.0,"/>
  </r>
  <r>
    <x v="2925"/>
    <s v="PG"/>
    <x v="3"/>
    <x v="16"/>
    <s v="July 10, 1996 (United States)"/>
    <x v="23"/>
    <x v="158"/>
    <s v="Bronwen Hughes"/>
    <s v="Louise Fitzhugh"/>
    <s v="Michelle Trachtenberg"/>
    <s v="United States"/>
    <n v="12000000"/>
    <n v="26570048"/>
    <s v="Paramount Pictures"/>
    <s v="100.0,"/>
  </r>
  <r>
    <x v="2926"/>
    <s v="PG"/>
    <x v="1"/>
    <x v="16"/>
    <s v="May 17, 1996 (United States)"/>
    <x v="11"/>
    <x v="9"/>
    <s v="Alan Shapiro"/>
    <s v="Ricou Browning"/>
    <s v="Paul Hogan"/>
    <s v="United States"/>
    <n v="25530000"/>
    <n v="20080020"/>
    <s v="Universal Pictures"/>
    <s v="95.0,"/>
  </r>
  <r>
    <x v="2927"/>
    <s v="PG"/>
    <x v="5"/>
    <x v="16"/>
    <s v="January 10, 1997 (United States)"/>
    <x v="21"/>
    <x v="87"/>
    <s v="Alan Parker"/>
    <s v="Tim Rice"/>
    <s v="Madonna"/>
    <s v="United States"/>
    <n v="55000000"/>
    <n v="141047179"/>
    <s v="Hollywood Pictures"/>
    <s v="135.0,"/>
  </r>
  <r>
    <x v="2928"/>
    <s v="R"/>
    <x v="0"/>
    <x v="16"/>
    <s v="March 22, 1996 (United States)"/>
    <x v="20"/>
    <x v="21"/>
    <s v="Jeremiah S. Chechik"/>
    <s v="Pierre Boileau"/>
    <s v="Sharon Stone"/>
    <s v="United States"/>
    <n v="0"/>
    <n v="17100266"/>
    <s v="ABC Productions"/>
    <s v="107.0,"/>
  </r>
  <r>
    <x v="2929"/>
    <s v="R"/>
    <x v="3"/>
    <x v="16"/>
    <s v="August 16, 1996 (United States)"/>
    <x v="20"/>
    <x v="21"/>
    <s v="Gilbert Adler"/>
    <s v="William M. Gaines"/>
    <s v="Dennis Miller"/>
    <s v="United States"/>
    <n v="13000000"/>
    <n v="5781045"/>
    <s v="Universal City Studios"/>
    <s v="87.0,"/>
  </r>
  <r>
    <x v="2930"/>
    <s v="PG-13"/>
    <x v="2"/>
    <x v="16"/>
    <s v="May 24, 1996 (United States)"/>
    <x v="20"/>
    <x v="14"/>
    <s v="Rick Friedberg"/>
    <s v="Jason Friedberg"/>
    <s v="Leslie Nielsen"/>
    <s v="United States"/>
    <n v="18000000"/>
    <n v="26960191"/>
    <s v="Hollywood Pictures"/>
    <s v="81.0,"/>
  </r>
  <r>
    <x v="2931"/>
    <s v="R"/>
    <x v="2"/>
    <x v="16"/>
    <s v="April 19, 1996 (United States)"/>
    <x v="22"/>
    <x v="38"/>
    <s v="Robert Mandel"/>
    <s v="Roy Frumkes"/>
    <s v="Tom Berenger"/>
    <s v="United States"/>
    <n v="0"/>
    <n v="14818176"/>
    <s v="Dinamo Entertainment"/>
    <s v="114.0,"/>
  </r>
  <r>
    <x v="2932"/>
    <s v="PG-13"/>
    <x v="0"/>
    <x v="16"/>
    <s v="February 28, 1997 (United States)"/>
    <x v="17"/>
    <x v="19"/>
    <s v="Jerry Zaks"/>
    <s v="Scott McPherson"/>
    <s v="Meryl Streep"/>
    <s v="United States"/>
    <n v="23000000"/>
    <n v="12803305"/>
    <s v="Scott Rudin Productions"/>
    <s v="98.0,"/>
  </r>
  <r>
    <x v="2933"/>
    <s v="PG-13"/>
    <x v="3"/>
    <x v="16"/>
    <s v="July 17, 1996 (United States)"/>
    <x v="10"/>
    <x v="189"/>
    <s v="Harold Ramis"/>
    <s v="Chris Miller"/>
    <s v="Michael Keaton"/>
    <s v="United States"/>
    <n v="45000000"/>
    <n v="21075014"/>
    <s v="Columbia Pictures"/>
    <s v="117.0,"/>
  </r>
  <r>
    <x v="2934"/>
    <s v="PG"/>
    <x v="3"/>
    <x v="16"/>
    <s v="August 14, 1996 (United States)"/>
    <x v="1"/>
    <x v="145"/>
    <s v="Harry Winer"/>
    <s v="Michael Hitchcock"/>
    <s v="Jamie Lee Curtis"/>
    <s v="United States"/>
    <n v="0"/>
    <n v="7032782"/>
    <s v="Metro-Goldwyn-Mayer (MGM)"/>
    <s v="108.0,"/>
  </r>
  <r>
    <x v="2935"/>
    <s v="R"/>
    <x v="3"/>
    <x v="16"/>
    <s v="January 17, 1997 (United States)"/>
    <x v="17"/>
    <x v="248"/>
    <s v="Woody Allen"/>
    <s v="Woody Allen"/>
    <s v="Woody Allen"/>
    <s v="United States"/>
    <n v="20000000"/>
    <n v="9759200"/>
    <s v="Miramax"/>
    <s v="101.0,"/>
  </r>
  <r>
    <x v="2936"/>
    <s v="PG-13"/>
    <x v="3"/>
    <x v="16"/>
    <s v="August 23, 1996 (United States)"/>
    <x v="1"/>
    <x v="9"/>
    <s v="Arlene Sanford"/>
    <s v="Sherwood Schwartz"/>
    <s v="Shelley Long"/>
    <s v="United States"/>
    <n v="12000000"/>
    <n v="21440752"/>
    <s v="Paramount Pictures"/>
    <s v="90.0,"/>
  </r>
  <r>
    <x v="2937"/>
    <s v="R"/>
    <x v="2"/>
    <x v="16"/>
    <s v="August 30, 1996 (United States)"/>
    <x v="32"/>
    <x v="97"/>
    <s v="Tim Pope"/>
    <s v="James O'Barr"/>
    <s v="Vincent Perez"/>
    <s v="United States"/>
    <n v="13000000"/>
    <n v="17917287"/>
    <s v="Bad Bird Productions"/>
    <s v="84.0,"/>
  </r>
  <r>
    <x v="2938"/>
    <s v="R"/>
    <x v="5"/>
    <x v="16"/>
    <s v="August 9, 1996 (United States)"/>
    <x v="15"/>
    <x v="20"/>
    <s v="Julian Schnabel"/>
    <s v="Lech Majewski"/>
    <s v="Jeffrey Wright"/>
    <s v="United States"/>
    <n v="3300000"/>
    <n v="3011195"/>
    <s v="Eleventh Street Production"/>
    <s v="107.0,"/>
  </r>
  <r>
    <x v="2939"/>
    <s v="PG-13"/>
    <x v="2"/>
    <x v="16"/>
    <s v="April 26, 1996 (United States)"/>
    <x v="41"/>
    <x v="151"/>
    <s v="Jean-Claude Van Damme"/>
    <s v="Frank Dux"/>
    <s v="Jean-Claude Van Damme"/>
    <s v="Canada"/>
    <n v="30000000"/>
    <n v="57400547"/>
    <s v="MDP Worldwide"/>
    <s v="95.0,"/>
  </r>
  <r>
    <x v="2940"/>
    <s v="G"/>
    <x v="2"/>
    <x v="16"/>
    <s v="February 16, 1996 (United States)"/>
    <x v="9"/>
    <x v="22"/>
    <s v="Brian Henson"/>
    <s v="Robert Louis Stevenson"/>
    <s v="Tim Curry"/>
    <s v="United States"/>
    <n v="0"/>
    <n v="34327391"/>
    <s v="Walt Disney Pictures"/>
    <s v="99.0,"/>
  </r>
  <r>
    <x v="2941"/>
    <s v="R"/>
    <x v="4"/>
    <x v="16"/>
    <s v="March 8, 1996 (United States)"/>
    <x v="27"/>
    <x v="20"/>
    <s v="Director"/>
    <s v="Peter Atkins"/>
    <s v="Bruce Ramsay"/>
    <s v="United States"/>
    <n v="4000000"/>
    <n v="9336886"/>
    <s v="Dimension Films"/>
    <s v="85.0,"/>
  </r>
  <r>
    <x v="2942"/>
    <s v="R"/>
    <x v="3"/>
    <x v="16"/>
    <s v="July 26, 1996 (United States)"/>
    <x v="14"/>
    <x v="51"/>
    <s v="Lisa Krueger"/>
    <s v="Lisa Krueger"/>
    <s v="Scarlett Johansson"/>
    <s v="United States"/>
    <n v="500000"/>
    <n v="502313"/>
    <s v="Pope Productions"/>
    <s v="88.0,"/>
  </r>
  <r>
    <x v="2943"/>
    <s v="R"/>
    <x v="3"/>
    <x v="16"/>
    <s v="October 9, 1996 (United States)"/>
    <x v="37"/>
    <x v="301"/>
    <s v="Hettie Macdonald"/>
    <s v="Jonathan Harvey"/>
    <s v="Glen Berry"/>
    <s v="United Kingdom"/>
    <n v="0"/>
    <n v="1548120"/>
    <s v="Channel Four Films"/>
    <s v="90.0,"/>
  </r>
  <r>
    <x v="2944"/>
    <s v="R"/>
    <x v="6"/>
    <x v="16"/>
    <s v="October 11, 1996 (United States)"/>
    <x v="22"/>
    <x v="38"/>
    <s v="James Foley"/>
    <s v="John Grisham"/>
    <s v="Chris O'Donnell"/>
    <s v="United States"/>
    <n v="50000000"/>
    <n v="22540359"/>
    <s v="Universal Pictures"/>
    <s v="113.0,"/>
  </r>
  <r>
    <x v="2945"/>
    <s v="R"/>
    <x v="6"/>
    <x v="16"/>
    <s v="February 21, 1997 (United States)"/>
    <x v="22"/>
    <x v="108"/>
    <s v="Bob Rafelson"/>
    <s v="Nick Villiers"/>
    <s v="Jack Nicholson"/>
    <s v="United States"/>
    <n v="22000000"/>
    <n v="1094668"/>
    <s v="Recorded Picture Company (RPC)"/>
    <s v="101.0,"/>
  </r>
  <r>
    <x v="2946"/>
    <s v="R"/>
    <x v="0"/>
    <x v="16"/>
    <s v="October 18, 1996 (United States)"/>
    <x v="15"/>
    <x v="9"/>
    <s v="Michael Winterbottom"/>
    <s v="Hossein Amini"/>
    <s v="Christopher Eccleston"/>
    <s v="United Kingdom"/>
    <n v="7000000"/>
    <n v="409144"/>
    <s v="BBC Films"/>
    <s v="123.0,"/>
  </r>
  <r>
    <x v="2947"/>
    <s v="R"/>
    <x v="2"/>
    <x v="16"/>
    <s v="September 6, 1996 (United States)"/>
    <x v="1"/>
    <x v="248"/>
    <s v="Ernest R. Dickerson"/>
    <s v="Joe Gayton"/>
    <s v="Damon Wayans"/>
    <s v="United States"/>
    <n v="25000000"/>
    <n v="22611954"/>
    <s v="Universal Pictures"/>
    <s v="84.0,"/>
  </r>
  <r>
    <x v="2948"/>
    <s v="R"/>
    <x v="3"/>
    <x v="16"/>
    <s v="November 8, 1996 (United States)"/>
    <x v="20"/>
    <x v="116"/>
    <s v="Larry Bishop"/>
    <s v="Larry Bishop"/>
    <s v="Michael J. Pollard"/>
    <s v="United States"/>
    <n v="8000000"/>
    <n v="107874"/>
    <s v="Bruin Grip Services"/>
    <s v="93.0,"/>
  </r>
  <r>
    <x v="2949"/>
    <s v="Not Rated"/>
    <x v="3"/>
    <x v="16"/>
    <s v="April 30, 1997 (United States)"/>
    <x v="12"/>
    <x v="300"/>
    <s v="Olivier Assayas"/>
    <s v="Olivier Assayas"/>
    <s v="Maggie Cheung"/>
    <s v="France"/>
    <n v="0"/>
    <n v="292040"/>
    <s v="Dacia Films"/>
    <s v="99.0,"/>
  </r>
  <r>
    <x v="2950"/>
    <s v="PG-13"/>
    <x v="3"/>
    <x v="16"/>
    <s v="April 19, 1996 (United States)"/>
    <x v="19"/>
    <x v="105"/>
    <s v="Richard Benjamin"/>
    <s v="Cornell Woolrich"/>
    <s v="Shirley MacLaine"/>
    <s v="United States"/>
    <n v="25000000"/>
    <n v="10082005"/>
    <s v="TriStar Pictures"/>
    <s v="105.0,"/>
  </r>
  <r>
    <x v="2951"/>
    <s v="PG-13"/>
    <x v="0"/>
    <x v="16"/>
    <s v="January 17, 1997 (United States)"/>
    <x v="19"/>
    <x v="35"/>
    <s v="Jane Campion"/>
    <s v="Henry James"/>
    <s v="Nicole Kidman"/>
    <s v="United Kingdom"/>
    <n v="0"/>
    <n v="3692836"/>
    <s v="Polygram Filmed Entertainment"/>
    <s v="144.0,"/>
  </r>
  <r>
    <x v="2952"/>
    <s v="R"/>
    <x v="0"/>
    <x v="16"/>
    <s v="August 23, 1996 (United States)"/>
    <x v="19"/>
    <x v="303"/>
    <s v="Annette Haywood-Carter"/>
    <s v="Joyce Carol Oates"/>
    <s v="Hedy Burress"/>
    <s v="United States"/>
    <n v="0"/>
    <n v="269300"/>
    <s v="Chestnut Hill Productions"/>
    <s v="102.0,"/>
  </r>
  <r>
    <x v="2953"/>
    <s v="R"/>
    <x v="2"/>
    <x v="16"/>
    <s v="October 4, 1996 (United States)"/>
    <x v="20"/>
    <x v="97"/>
    <s v="John Gray"/>
    <s v="Kevin Brodbin"/>
    <s v="Steven Seagal"/>
    <s v="United States"/>
    <n v="45000000"/>
    <n v="20351264"/>
    <s v="Warner Bros."/>
    <s v="91.0,"/>
  </r>
  <r>
    <x v="2954"/>
    <s v="PG-13"/>
    <x v="0"/>
    <x v="16"/>
    <s v="March 1, 1996 (United States)"/>
    <x v="19"/>
    <x v="21"/>
    <s v="Jon Avnet"/>
    <s v="Joan Didion"/>
    <s v="Robert Redford"/>
    <s v="United States"/>
    <n v="60000000"/>
    <n v="100688705"/>
    <s v="Touchstone Pictures"/>
    <s v="124.0,"/>
  </r>
  <r>
    <x v="2955"/>
    <s v="R"/>
    <x v="6"/>
    <x v="16"/>
    <s v="February 2, 1996 (United States)"/>
    <x v="46"/>
    <x v="10"/>
    <s v="Brian Gibson"/>
    <s v="George Dawes Green"/>
    <s v="Demi Moore"/>
    <s v="United States"/>
    <n v="44000000"/>
    <n v="22754725"/>
    <s v="Columbia Pictures"/>
    <s v="118.0,"/>
  </r>
  <r>
    <x v="2956"/>
    <s v="R"/>
    <x v="3"/>
    <x v="16"/>
    <s v="April 12, 1996 (United States)"/>
    <x v="17"/>
    <x v="10"/>
    <s v="David O. Russell"/>
    <s v="David O. Russell"/>
    <s v="Ben Stiller"/>
    <s v="United States"/>
    <n v="7000000"/>
    <n v="14702438"/>
    <s v="Miramax"/>
    <s v="92.0,"/>
  </r>
  <r>
    <x v="2957"/>
    <s v="G"/>
    <x v="1"/>
    <x v="16"/>
    <s v="March 8, 1996 (United States)"/>
    <x v="22"/>
    <x v="21"/>
    <s v="David R. Ellis"/>
    <s v="Chris Hauty"/>
    <s v="Michael J. Fox"/>
    <s v="United States"/>
    <n v="0"/>
    <n v="32772492"/>
    <s v="Walt Disney Pictures"/>
    <s v="88.0,"/>
  </r>
  <r>
    <x v="2958"/>
    <s v="PG-13"/>
    <x v="3"/>
    <x v="16"/>
    <s v="July 26, 1996 (United States)"/>
    <x v="30"/>
    <x v="38"/>
    <s v="John Payson"/>
    <s v="John Payson"/>
    <s v="Jerry O'Connell"/>
    <s v="United States"/>
    <n v="13000000"/>
    <n v="4619014"/>
    <s v="Geffen Pictures"/>
    <s v="80.0,"/>
  </r>
  <r>
    <x v="2959"/>
    <s v="PG-13"/>
    <x v="0"/>
    <x v="16"/>
    <s v="January 3, 1997 (United States)"/>
    <x v="17"/>
    <x v="9"/>
    <s v="Rob Reiner"/>
    <s v="Lewis Colick"/>
    <s v="Alec Baldwin"/>
    <s v="United States"/>
    <n v="36000000"/>
    <n v="13323144"/>
    <s v="Castle Rock Entertainment"/>
    <s v="130.0,"/>
  </r>
  <r>
    <x v="2960"/>
    <s v="G"/>
    <x v="3"/>
    <x v="16"/>
    <s v="June 20, 2014 (United States)"/>
    <x v="37"/>
    <x v="256"/>
    <s v="Éric Rohmer"/>
    <s v="Éric Rohmer"/>
    <s v="Melvil Poupaud"/>
    <s v="France"/>
    <n v="0"/>
    <n v="198126"/>
    <s v="Canal+"/>
    <s v="113.0,"/>
  </r>
  <r>
    <x v="2961"/>
    <s v="PG"/>
    <x v="3"/>
    <x v="16"/>
    <s v="December 13, 1996 (United States)"/>
    <x v="41"/>
    <x v="35"/>
    <s v="Penny Marshall"/>
    <s v="Robert Nathan"/>
    <s v="Denzel Washington"/>
    <s v="United States"/>
    <n v="40000000"/>
    <n v="48102795"/>
    <s v="Mundy Lane Entertainment"/>
    <s v="123.0,"/>
  </r>
  <r>
    <x v="2962"/>
    <s v="PG"/>
    <x v="0"/>
    <x v="16"/>
    <s v="April 12, 1996 (United States)"/>
    <x v="8"/>
    <x v="299"/>
    <s v="Franco Zeffirelli"/>
    <s v="Charlotte Brontë"/>
    <s v="William Hurt"/>
    <s v="France"/>
    <n v="0"/>
    <n v="5200601"/>
    <s v="Cineritino S.r.L."/>
    <s v="112.0,"/>
  </r>
  <r>
    <x v="2963"/>
    <s v="R"/>
    <x v="3"/>
    <x v="16"/>
    <s v="March 8, 1996 (United States)"/>
    <x v="38"/>
    <x v="161"/>
    <s v="Eric Schaeffer"/>
    <s v="Eric Schaeffer"/>
    <s v="Sarah Jessica Parker"/>
    <s v="United States"/>
    <n v="5000000"/>
    <n v="2420162"/>
    <s v="Motion Picture Corporation of America (MPCA)"/>
    <s v="92.0,"/>
  </r>
  <r>
    <x v="2964"/>
    <s v="R"/>
    <x v="3"/>
    <x v="16"/>
    <s v="July 3, 1997 (Germany)"/>
    <x v="8"/>
    <x v="39"/>
    <s v="Richard Linklater"/>
    <s v="Eric Bogosian"/>
    <s v="Giovanni Ribisi"/>
    <s v="United States"/>
    <n v="0"/>
    <n v="656747"/>
    <s v="Castle Rock Entertainment"/>
    <s v="121.0,"/>
  </r>
  <r>
    <x v="2965"/>
    <s v="PG-13"/>
    <x v="2"/>
    <x v="16"/>
    <s v="January 10, 1997 (United States)"/>
    <x v="14"/>
    <x v="20"/>
    <s v="Stanley Tong"/>
    <s v="Greg Mellott"/>
    <s v="Jackie Chan"/>
    <s v="Hong Kong"/>
    <n v="0"/>
    <n v="21890845"/>
    <s v="Golden Harvest Company"/>
    <s v="107.0,"/>
  </r>
  <r>
    <x v="2966"/>
    <s v="R"/>
    <x v="4"/>
    <x v="16"/>
    <s v="November 1, 1996 (United States)"/>
    <x v="1"/>
    <x v="350"/>
    <s v="Eric Red"/>
    <s v="Wayne Smith"/>
    <s v="Mariel Hemingway"/>
    <s v="United States"/>
    <n v="7000000"/>
    <n v="1060264"/>
    <s v="Morgan Creek Entertainment"/>
    <s v="80.0,"/>
  </r>
  <r>
    <x v="2967"/>
    <s v="PG"/>
    <x v="1"/>
    <x v="16"/>
    <s v="January 12, 1996 (United States)"/>
    <x v="20"/>
    <x v="23"/>
    <s v="Ken Kwapis"/>
    <s v="John Hopkins"/>
    <s v="Jason Alexander"/>
    <s v="United States"/>
    <n v="0"/>
    <n v="9871065"/>
    <s v="Joe Wizan/Todd Black"/>
    <s v="88.0,"/>
  </r>
  <r>
    <x v="2968"/>
    <s v="PG"/>
    <x v="3"/>
    <x v="16"/>
    <s v="August 23, 1996 (United States)"/>
    <x v="18"/>
    <x v="196"/>
    <s v="Arthur Hiller"/>
    <s v="Don Rhymer"/>
    <s v="Tom Arnold"/>
    <s v="United States"/>
    <n v="17000000"/>
    <n v="3325651"/>
    <s v="New Regency Productions"/>
    <s v="89.0,"/>
  </r>
  <r>
    <x v="2969"/>
    <s v="R"/>
    <x v="3"/>
    <x v="16"/>
    <s v="March 5, 1997 (United States)"/>
    <x v="9"/>
    <x v="104"/>
    <s v="Greg Mottola"/>
    <s v="Greg Mottola"/>
    <s v="Hope Davis"/>
    <s v="Canada"/>
    <n v="0"/>
    <n v="2099677"/>
    <s v="Alliance Communications Corporation"/>
    <s v="87.0,"/>
  </r>
  <r>
    <x v="2970"/>
    <s v="PG-13"/>
    <x v="6"/>
    <x v="16"/>
    <s v="February 23, 1996 (United States)"/>
    <x v="10"/>
    <x v="420"/>
    <s v="Barbet Schroeder"/>
    <s v="Rosellen Brown"/>
    <s v="Meryl Streep"/>
    <s v="United States"/>
    <n v="35000000"/>
    <n v="8797839"/>
    <s v="Caravan Pictures"/>
    <s v="108.0,"/>
  </r>
  <r>
    <x v="2971"/>
    <s v="R"/>
    <x v="3"/>
    <x v="16"/>
    <s v="December 13, 1996 (United States)"/>
    <x v="9"/>
    <x v="103"/>
    <s v="Alexander Payne"/>
    <s v="Alexander Payne"/>
    <s v="Laura Dern"/>
    <s v="United States"/>
    <n v="3000000"/>
    <n v="285112"/>
    <s v="Independent Pictures (II)"/>
    <s v="106.0,"/>
  </r>
  <r>
    <x v="2972"/>
    <s v="R"/>
    <x v="6"/>
    <x v="16"/>
    <s v="September 27, 1996 (United States)"/>
    <x v="19"/>
    <x v="27"/>
    <s v="Michael Apted"/>
    <s v="Michael Palmer"/>
    <s v="Hugh Grant"/>
    <s v="United Kingdom"/>
    <n v="38000000"/>
    <n v="17380126"/>
    <s v="Castle Rock Entertainment"/>
    <s v="118.0,"/>
  </r>
  <r>
    <x v="2973"/>
    <s v="R"/>
    <x v="0"/>
    <x v="16"/>
    <s v="April 25, 1997 (United States)"/>
    <x v="20"/>
    <x v="157"/>
    <s v="Susan Streitfeld"/>
    <s v="Louise J. Kaplan"/>
    <s v="Tilda Swinton"/>
    <s v="Germany"/>
    <n v="0"/>
    <n v="926954"/>
    <s v="Mindy Affrime"/>
    <s v="120.0,"/>
  </r>
  <r>
    <x v="2974"/>
    <s v="R"/>
    <x v="3"/>
    <x v="16"/>
    <s v="April 3, 1996 (United States)"/>
    <x v="46"/>
    <x v="196"/>
    <s v="Martin Lawrence"/>
    <s v="Martin Lawrence"/>
    <s v="Martin Lawrence"/>
    <s v="United States"/>
    <n v="8000000"/>
    <n v="35599803"/>
    <s v="Jackson/McHenry Company,The"/>
    <n v="108"/>
  </r>
  <r>
    <x v="2975"/>
    <m/>
    <x v="0"/>
    <x v="16"/>
    <s v="April 11, 1997 (United States)"/>
    <x v="5"/>
    <x v="112"/>
    <s v="Lynne Stopkewich"/>
    <s v="Angus Fraser"/>
    <s v="Molly Parker"/>
    <s v="Canada"/>
    <n v="0"/>
    <n v="329211"/>
    <s v="Boneyard Film Company Inc."/>
    <s v="78.0,"/>
  </r>
  <r>
    <x v="2976"/>
    <s v="PG-13"/>
    <x v="3"/>
    <x v="16"/>
    <s v="April 26, 1996 (United States)"/>
    <x v="21"/>
    <x v="151"/>
    <s v="Michael Lehmann"/>
    <s v="Audrey Wells"/>
    <s v="Uma Thurman"/>
    <s v="United States"/>
    <n v="0"/>
    <n v="34861807"/>
    <s v="Twentieth Century Fox"/>
    <s v="97.0,"/>
  </r>
  <r>
    <x v="2977"/>
    <s v="PG"/>
    <x v="5"/>
    <x v="16"/>
    <s v="December 20, 1996 (United States)"/>
    <x v="12"/>
    <x v="154"/>
    <s v="Dan Ireland"/>
    <s v="Novalyne Price Ellis"/>
    <s v="Vincent D'Onofrio"/>
    <s v="United States"/>
    <n v="1300000"/>
    <n v="375757"/>
    <s v="Cineville"/>
    <s v="111.0,"/>
  </r>
  <r>
    <x v="2978"/>
    <s v="PG"/>
    <x v="3"/>
    <x v="16"/>
    <s v="November 1, 1996 (United States)"/>
    <x v="20"/>
    <x v="44"/>
    <s v="Garry Marshall"/>
    <s v="Warren Leight"/>
    <s v="Greg Kinnear"/>
    <s v="United States"/>
    <n v="22000000"/>
    <n v="7138523"/>
    <s v="Rysher Entertainment"/>
    <s v="112.0,"/>
  </r>
  <r>
    <x v="2979"/>
    <s v="PG"/>
    <x v="0"/>
    <x v="16"/>
    <s v="January 26, 1996 (United States)"/>
    <x v="10"/>
    <x v="253"/>
    <s v="Michael Goldenberg"/>
    <s v="Michael Goldenberg"/>
    <s v="Christian Slater"/>
    <s v="United States"/>
    <n v="0"/>
    <n v="27315527"/>
    <s v="Juno Pix"/>
    <s v="87.0,"/>
  </r>
  <r>
    <x v="2980"/>
    <s v="PG-13"/>
    <x v="3"/>
    <x v="16"/>
    <s v="May 3, 1996 (United States)"/>
    <x v="18"/>
    <x v="254"/>
    <s v="Matt Reeves"/>
    <s v="Jason Katims"/>
    <s v="David Schwimmer"/>
    <s v="United States"/>
    <n v="8000000"/>
    <n v="5656388"/>
    <s v="Miramax"/>
    <s v="98.0,"/>
  </r>
  <r>
    <x v="2981"/>
    <s v="PG-13"/>
    <x v="2"/>
    <x v="16"/>
    <s v="January 12, 1996 (United States)"/>
    <x v="65"/>
    <x v="39"/>
    <s v="Farhad Mann"/>
    <s v="Farhad Mann"/>
    <s v="Patrick Bergin"/>
    <s v="United States"/>
    <n v="15000000"/>
    <n v="2409225"/>
    <s v="New Line Cinema"/>
    <s v="93.0,"/>
  </r>
  <r>
    <x v="2982"/>
    <s v="PG-13"/>
    <x v="3"/>
    <x v="16"/>
    <s v="March 29, 1996 (United States)"/>
    <x v="9"/>
    <x v="99"/>
    <s v="Richard Pearce"/>
    <s v="Billy Bob Thornton"/>
    <s v="Robert Duvall"/>
    <s v="United States"/>
    <n v="0"/>
    <n v="10125417"/>
    <s v="United Artists"/>
    <s v="109.0,"/>
  </r>
  <r>
    <x v="2983"/>
    <s v="R"/>
    <x v="3"/>
    <x v="16"/>
    <s v="September 27, 1996 (United States)"/>
    <x v="23"/>
    <x v="104"/>
    <s v="Reb Braddock"/>
    <s v="Reb Braddock"/>
    <s v="William Baldwin"/>
    <s v="United States"/>
    <n v="2300000"/>
    <n v="49620"/>
    <s v="A Band Apart"/>
    <s v="88.0,"/>
  </r>
  <r>
    <x v="2984"/>
    <s v="PG"/>
    <x v="3"/>
    <x v="16"/>
    <s v="August 30, 1996 (United States)"/>
    <x v="11"/>
    <x v="9"/>
    <s v="David Mickey Evans"/>
    <s v="Tim Kelleher"/>
    <s v="Sinbad"/>
    <s v="United States"/>
    <n v="0"/>
    <n v="26491793"/>
    <s v="Caravan Pictures"/>
    <s v="101.0,"/>
  </r>
  <r>
    <x v="2985"/>
    <s v="PG-13"/>
    <x v="3"/>
    <x v="16"/>
    <s v="May 31, 1996 (United States)"/>
    <x v="33"/>
    <x v="149"/>
    <s v="Steve Rash"/>
    <s v="Steve Zacharias"/>
    <s v="Whoopi Goldberg"/>
    <s v="United States"/>
    <n v="30000000"/>
    <n v="31387164"/>
    <s v="Permut Presentations"/>
    <s v="100.0,"/>
  </r>
  <r>
    <x v="2986"/>
    <s v="R"/>
    <x v="3"/>
    <x v="16"/>
    <s v="September 13, 1996 (United States)"/>
    <x v="20"/>
    <x v="35"/>
    <s v="Steven Baigelman"/>
    <s v="Steven Baigelman"/>
    <s v="Keanu Reeves"/>
    <s v="United States"/>
    <n v="0"/>
    <n v="3124440"/>
    <s v="Fine Line Features"/>
    <s v="99.0,"/>
  </r>
  <r>
    <x v="2987"/>
    <s v="Not Rated"/>
    <x v="0"/>
    <x v="16"/>
    <s v="June 6, 1997 (United States)"/>
    <x v="17"/>
    <x v="38"/>
    <s v="Peter Greenaway"/>
    <s v="Sei Shonagon"/>
    <s v="Vivian Wu"/>
    <s v="Netherlands"/>
    <n v="0"/>
    <n v="2372744"/>
    <s v="Centurion"/>
    <s v="126.0,"/>
  </r>
  <r>
    <x v="640"/>
    <s v="G"/>
    <x v="1"/>
    <x v="16"/>
    <s v="July 26, 1996 (United States)"/>
    <x v="33"/>
    <x v="202"/>
    <s v="Steve Barron"/>
    <s v="Sherry Mills"/>
    <s v="Martin Landau"/>
    <s v="Czech Republic"/>
    <n v="25000000"/>
    <n v="15094530"/>
    <s v="New Line Cinema"/>
    <s v="96.0,"/>
  </r>
  <r>
    <x v="2988"/>
    <s v="R"/>
    <x v="0"/>
    <x v="16"/>
    <s v="February 16, 1996 (United States)"/>
    <x v="19"/>
    <x v="20"/>
    <s v="Harold Becker"/>
    <s v="Ken Lipper"/>
    <s v="Al Pacino"/>
    <s v="United States"/>
    <n v="40000000"/>
    <n v="20340204"/>
    <s v="Castle Rock Entertainment"/>
    <s v="111.0,"/>
  </r>
  <r>
    <x v="2989"/>
    <s v="R"/>
    <x v="6"/>
    <x v="16"/>
    <s v="May 16, 1997 (United States)"/>
    <x v="14"/>
    <x v="194"/>
    <s v="Sidney Lumet"/>
    <s v="Robert Daley"/>
    <s v="Andy Garcia"/>
    <s v="United States"/>
    <n v="0"/>
    <n v="9889670"/>
    <s v="Paramount Pictures"/>
    <s v="113.0,"/>
  </r>
  <r>
    <x v="2990"/>
    <s v="R"/>
    <x v="3"/>
    <x v="16"/>
    <s v="May 3, 1996 (United States)"/>
    <x v="30"/>
    <x v="420"/>
    <s v="Reginald Hudlin"/>
    <s v="Tony Hendra"/>
    <s v="Samuel L. Jackson"/>
    <s v="United States"/>
    <n v="0"/>
    <n v="8008255"/>
    <s v="Atman Entertainment"/>
    <s v="91.0,"/>
  </r>
  <r>
    <x v="2991"/>
    <s v="PG"/>
    <x v="3"/>
    <x v="16"/>
    <s v="October 25, 1996 (United States)"/>
    <x v="13"/>
    <x v="37"/>
    <s v="Trevor Nunn"/>
    <s v="William Shakespeare"/>
    <s v="Helena Bonham Carter"/>
    <s v="Ireland"/>
    <n v="5000000"/>
    <n v="588621"/>
    <s v="Renaissance Films"/>
    <s v="134.0,"/>
  </r>
  <r>
    <x v="2992"/>
    <s v="R"/>
    <x v="0"/>
    <x v="16"/>
    <s v="February 23, 1996 (United States)"/>
    <x v="1"/>
    <x v="21"/>
    <s v="Stephen Frears"/>
    <s v="Valerie Martin"/>
    <s v="Julia Roberts"/>
    <s v="United States"/>
    <n v="47000000"/>
    <n v="12379402"/>
    <s v="NFH Productions"/>
    <s v="108.0,"/>
  </r>
  <r>
    <x v="2993"/>
    <s v="PG-13"/>
    <x v="1"/>
    <x v="16"/>
    <s v="December 20, 1996 (United States)"/>
    <x v="16"/>
    <x v="21"/>
    <s v="Peter Segal"/>
    <s v="E. Jack Kaplan"/>
    <s v="Jack Lemmon"/>
    <s v="United States"/>
    <n v="21500000"/>
    <n v="22313201"/>
    <s v="Peters Entertainment"/>
    <s v="101.0,"/>
  </r>
  <r>
    <x v="2994"/>
    <s v="PG"/>
    <x v="3"/>
    <x v="16"/>
    <s v="March 29, 1996 (United States)"/>
    <x v="1"/>
    <x v="22"/>
    <s v="Jonathan Lynn"/>
    <s v="Nat Hiken"/>
    <s v="Steve Martin"/>
    <s v="United States"/>
    <n v="39000000"/>
    <n v="37956793"/>
    <s v="Imagine Entertainment"/>
    <s v="93.0,"/>
  </r>
  <r>
    <x v="2995"/>
    <s v="R"/>
    <x v="0"/>
    <x v="16"/>
    <s v="May 17, 1996 (United States)"/>
    <x v="1"/>
    <x v="25"/>
    <s v="Phil Joanou"/>
    <s v="James Lee Burke"/>
    <s v="Alec Baldwin"/>
    <s v="United States"/>
    <n v="25000000"/>
    <n v="5009305"/>
    <s v="PVM Entertainment"/>
    <s v="132.0,"/>
  </r>
  <r>
    <x v="2996"/>
    <s v="R"/>
    <x v="0"/>
    <x v="16"/>
    <s v="January 24, 1996 (United States)"/>
    <x v="14"/>
    <x v="123"/>
    <s v="Robert M. Young"/>
    <s v="Edward Pomerantz"/>
    <s v="Edward James Olmos"/>
    <s v="United States"/>
    <n v="0"/>
    <m/>
    <s v="Cinehaus"/>
    <s v="110.0,"/>
  </r>
  <r>
    <x v="2997"/>
    <s v="R"/>
    <x v="5"/>
    <x v="16"/>
    <s v="May 1, 1996 (United States)"/>
    <x v="14"/>
    <x v="392"/>
    <s v="Mary Harron"/>
    <s v="Jeremiah Newton"/>
    <s v="Lili Taylor"/>
    <s v="United Kingdom"/>
    <n v="0"/>
    <n v="1875527"/>
    <s v="Playhouse International Pictures"/>
    <s v="103.0,"/>
  </r>
  <r>
    <x v="2998"/>
    <s v="R"/>
    <x v="6"/>
    <x v="16"/>
    <s v="October 25, 1996 (United States)"/>
    <x v="19"/>
    <x v="90"/>
    <s v="Michael Cimino"/>
    <s v="Charles Leavitt"/>
    <s v="Woody Harrelson"/>
    <s v="United States"/>
    <n v="0"/>
    <n v="21508"/>
    <s v="Appledown Films Inc."/>
    <s v="122.0,"/>
  </r>
  <r>
    <x v="2999"/>
    <s v="G"/>
    <x v="10"/>
    <x v="16"/>
    <s v="March 29, 1996 (United States)"/>
    <x v="30"/>
    <x v="37"/>
    <s v="Larry Leker"/>
    <s v="Arne Olsen"/>
    <s v="Charlie Sheen"/>
    <s v="United States"/>
    <n v="0"/>
    <n v="8620678"/>
    <s v="MGM Family Entertainment"/>
    <s v="82.0,"/>
  </r>
  <r>
    <x v="3000"/>
    <s v="R"/>
    <x v="3"/>
    <x v="16"/>
    <s v="March 22, 1996 (United States)"/>
    <x v="33"/>
    <x v="300"/>
    <s v="Spike Lee"/>
    <s v="Suzan-Lori Parks"/>
    <s v="Theresa Randle"/>
    <s v="United States"/>
    <n v="12000000"/>
    <n v="4939939"/>
    <s v="Fox Searchlight Pictures"/>
    <s v="108.0,"/>
  </r>
  <r>
    <x v="3001"/>
    <s v="PG-13"/>
    <x v="3"/>
    <x v="16"/>
    <s v="December 25, 1996 (United States)"/>
    <x v="23"/>
    <x v="34"/>
    <s v="Robert Harling"/>
    <s v="Larry McMurtry"/>
    <s v="Shirley MacLaine"/>
    <s v="United States"/>
    <n v="0"/>
    <n v="12767815"/>
    <s v="Rysher Entertainment"/>
    <s v="129.0,"/>
  </r>
  <r>
    <x v="3002"/>
    <s v="PG"/>
    <x v="3"/>
    <x v="16"/>
    <s v="November 1, 1996 (United States)"/>
    <x v="41"/>
    <x v="194"/>
    <s v="Howard Franklin"/>
    <s v="Roy Blount Jr."/>
    <s v="Bill Murray"/>
    <s v="United States"/>
    <n v="30000000"/>
    <n v="8315693"/>
    <s v="United Artists Pictures"/>
    <s v="93.0,"/>
  </r>
  <r>
    <x v="3003"/>
    <s v="PG-13"/>
    <x v="3"/>
    <x v="16"/>
    <s v="June 25, 1997 (United States)"/>
    <x v="22"/>
    <x v="205"/>
    <s v="Jim Wilson"/>
    <s v="Eirik Ildahl"/>
    <s v="Harvey Keitel"/>
    <s v="United States"/>
    <n v="0"/>
    <n v="32212"/>
    <s v="Majestic Films International"/>
    <s v="92.0,"/>
  </r>
  <r>
    <x v="3004"/>
    <s v="R"/>
    <x v="3"/>
    <x v="16"/>
    <s v="January 12, 1996 (United States)"/>
    <x v="33"/>
    <x v="202"/>
    <s v="Bill Bennett"/>
    <s v="Denis Leary"/>
    <s v="Sandra Bullock"/>
    <s v="United States"/>
    <n v="0"/>
    <n v="10658278"/>
    <s v="Morgan Creek Entertainment"/>
    <s v="96.0,"/>
  </r>
  <r>
    <x v="3005"/>
    <s v="PG"/>
    <x v="1"/>
    <x v="16"/>
    <s v="August 30, 1996 (United States)"/>
    <x v="29"/>
    <x v="150"/>
    <s v="John Landis"/>
    <s v="James Marshall"/>
    <s v="Tom Arnold"/>
    <s v="United Kingdom"/>
    <n v="25000000"/>
    <n v="2491989"/>
    <s v="Imagine Entertainment"/>
    <s v="94.0,"/>
  </r>
  <r>
    <x v="3006"/>
    <s v="R"/>
    <x v="6"/>
    <x v="16"/>
    <s v="November 1, 1996 (United States)"/>
    <x v="14"/>
    <x v="255"/>
    <s v="Abel Ferrara"/>
    <s v="Nicholas St. John"/>
    <s v="Christopher Walken"/>
    <s v="United States"/>
    <n v="12500000"/>
    <n v="1227324"/>
    <s v="October Films"/>
    <s v="99.0,"/>
  </r>
  <r>
    <x v="3007"/>
    <s v="R"/>
    <x v="3"/>
    <x v="16"/>
    <s v="April 19, 1996 (United States)"/>
    <x v="15"/>
    <x v="419"/>
    <s v="Kelly Makin"/>
    <s v="Norm Hiscock"/>
    <s v="Dave Foley"/>
    <s v="Canada"/>
    <n v="0"/>
    <n v="2654308"/>
    <s v="Paramount Pictures"/>
    <s v="89.0,"/>
  </r>
  <r>
    <x v="3008"/>
    <s v="PG-13"/>
    <x v="3"/>
    <x v="16"/>
    <s v="October 25, 1996 (United States)"/>
    <x v="30"/>
    <x v="38"/>
    <s v="Hart Bochner"/>
    <s v="David Zucker"/>
    <s v="Jon Lovitz"/>
    <s v="United States"/>
    <n v="0"/>
    <n v="21302121"/>
    <s v="TriStar Pictures"/>
    <s v="86.0,"/>
  </r>
  <r>
    <x v="3009"/>
    <s v="Not Rated"/>
    <x v="3"/>
    <x v="16"/>
    <s v="April 9, 1997 (United States)"/>
    <x v="8"/>
    <x v="50"/>
    <s v="Steven Soderbergh"/>
    <s v="Steven Soderbergh"/>
    <s v="Steven Soderbergh"/>
    <s v="United States"/>
    <n v="250000"/>
    <n v="10580"/>
    <s v=".406 Production"/>
    <s v="96.0,"/>
  </r>
  <r>
    <x v="3010"/>
    <s v="R"/>
    <x v="3"/>
    <x v="16"/>
    <s v="May 16, 1997 (United States)"/>
    <x v="17"/>
    <x v="34"/>
    <s v="Stephen Frears"/>
    <s v="Roddy Doyle"/>
    <s v="Colm Meaney"/>
    <s v="United Kingdom"/>
    <n v="0"/>
    <n v="712095"/>
    <s v="Beacon Communications"/>
    <s v="100.0,"/>
  </r>
  <r>
    <x v="3011"/>
    <s v="PG"/>
    <x v="1"/>
    <x v="16"/>
    <s v="August 14, 1996 (United States)"/>
    <x v="1"/>
    <x v="49"/>
    <s v="Fraser C. Heston"/>
    <s v="Andy Burg"/>
    <s v="Thora Birch"/>
    <s v="United States"/>
    <n v="23000000"/>
    <n v="11829959"/>
    <s v="Castle Rock Entertainment"/>
    <s v="109.0,"/>
  </r>
  <r>
    <x v="3012"/>
    <s v="PG-13"/>
    <x v="0"/>
    <x v="16"/>
    <s v="June 14, 1996 (United States)"/>
    <x v="16"/>
    <x v="26"/>
    <s v="Pen Densham"/>
    <s v="Daniel Defoe"/>
    <s v="Robin Wright"/>
    <s v="United States"/>
    <n v="0"/>
    <n v="3486957"/>
    <s v="Metro-Goldwyn-Mayer (MGM)"/>
    <s v="123.0,"/>
  </r>
  <r>
    <x v="3013"/>
    <s v="PG-13"/>
    <x v="3"/>
    <x v="16"/>
    <s v="October 25, 1996 (United States)"/>
    <x v="10"/>
    <x v="153"/>
    <s v="Donald Petrie"/>
    <s v="Jenaro Prieto"/>
    <s v="Whoopi Goldberg"/>
    <s v="United States"/>
    <n v="0"/>
    <n v="12844057"/>
    <s v="Hollywood Pictures"/>
    <s v="114.0,"/>
  </r>
  <r>
    <x v="3014"/>
    <s v="PG"/>
    <x v="0"/>
    <x v="16"/>
    <s v="April 25, 1997 (United States)"/>
    <x v="5"/>
    <x v="42"/>
    <s v="Dale Rosenbloom"/>
    <s v="Phyllis Reynolds Naylor"/>
    <s v="Blake Heron"/>
    <s v="United States"/>
    <n v="0"/>
    <n v="1007822"/>
    <s v="Good Dog Productions LLC"/>
    <s v="93.0,"/>
  </r>
  <r>
    <x v="3015"/>
    <s v="PG-13"/>
    <x v="5"/>
    <x v="16"/>
    <s v="January 24, 1997 (United States)"/>
    <x v="22"/>
    <x v="419"/>
    <s v="Richard Attenborough"/>
    <s v="Henry S. Villard"/>
    <s v="Sandra Bullock"/>
    <s v="United States"/>
    <n v="0"/>
    <n v="25372294"/>
    <s v="Dimitri Villard Productions"/>
    <s v="113.0,"/>
  </r>
  <r>
    <x v="3016"/>
    <s v="R"/>
    <x v="5"/>
    <x v="16"/>
    <s v="September 20, 1996 (United States)"/>
    <x v="5"/>
    <x v="256"/>
    <s v="James Ivory"/>
    <s v="Arianna Huffington"/>
    <s v="Anthony Hopkins"/>
    <s v="United States"/>
    <n v="16000000"/>
    <n v="2021348"/>
    <s v="Merchant Ivory Productions"/>
    <s v="125.0,"/>
  </r>
  <r>
    <x v="3017"/>
    <s v="R"/>
    <x v="6"/>
    <x v="16"/>
    <s v="August 16, 1996 (United States)"/>
    <x v="21"/>
    <x v="43"/>
    <s v="Robert Altman"/>
    <s v="Robert Altman"/>
    <s v="Jennifer Jason Leigh"/>
    <s v="France"/>
    <n v="19000000"/>
    <n v="1356828"/>
    <s v="CiBy 2000"/>
    <s v="116.0,"/>
  </r>
  <r>
    <x v="3018"/>
    <s v="PG-13"/>
    <x v="3"/>
    <x v="16"/>
    <s v="February 16, 1996 (United States)"/>
    <x v="51"/>
    <x v="67"/>
    <s v="Nick Castle"/>
    <s v="Chris Matheson"/>
    <s v="Ellen DeGeneres"/>
    <s v="United States"/>
    <n v="0"/>
    <n v="12825141"/>
    <s v="Mandeville Films"/>
    <s v="96.0,"/>
  </r>
  <r>
    <x v="3019"/>
    <s v="R"/>
    <x v="2"/>
    <x v="16"/>
    <s v="July 19, 1996 (United States)"/>
    <x v="20"/>
    <x v="192"/>
    <s v="Kevin Hooks"/>
    <s v="Preston A. Whitmore II"/>
    <s v="Laurence Fishburne"/>
    <s v="United States"/>
    <n v="25000000"/>
    <n v="17193231"/>
    <s v="Metro-Goldwyn-Mayer (MGM)"/>
    <s v="98.0,"/>
  </r>
  <r>
    <x v="3020"/>
    <s v="PG"/>
    <x v="5"/>
    <x v="16"/>
    <s v="October 4, 1996 (United States)"/>
    <x v="19"/>
    <x v="118"/>
    <s v="Matthew Broderick"/>
    <s v="Richard Feynman"/>
    <s v="Matthew Broderick"/>
    <s v="United States"/>
    <n v="0"/>
    <n v="195170"/>
    <s v="First Look International"/>
    <s v="119.0,"/>
  </r>
  <r>
    <x v="3021"/>
    <s v="R"/>
    <x v="0"/>
    <x v="16"/>
    <s v="February 23, 1996 (United States)"/>
    <x v="22"/>
    <x v="258"/>
    <s v="John Dahl"/>
    <s v="Bill Geddie"/>
    <s v="Ray Liotta"/>
    <s v="United States"/>
    <n v="18000000"/>
    <n v="2821671"/>
    <s v="Dino De Laurentiis Company"/>
    <s v="117.0,"/>
  </r>
  <r>
    <x v="3022"/>
    <s v="R"/>
    <x v="2"/>
    <x v="16"/>
    <s v="March 1, 1996 (United States)"/>
    <x v="25"/>
    <x v="46"/>
    <s v="Alan Mehrez"/>
    <s v="Jeff Schechter"/>
    <s v="Daniel Bernhardt"/>
    <s v="United States"/>
    <n v="0"/>
    <n v="684351"/>
    <s v="FM Entertainment International N.V."/>
    <s v="90.0,"/>
  </r>
  <r>
    <x v="3023"/>
    <s v="R"/>
    <x v="3"/>
    <x v="16"/>
    <s v="August 2, 1996 (United States)"/>
    <x v="49"/>
    <x v="554"/>
    <s v="Doug Ellin"/>
    <s v="Cleveland O'Neal III"/>
    <s v="Jermaine Hopkins"/>
    <s v="United States"/>
    <n v="0"/>
    <n v="1383553"/>
    <s v="Connection III Entertainment"/>
    <s v="89.0,"/>
  </r>
  <r>
    <x v="3024"/>
    <s v="R"/>
    <x v="0"/>
    <x v="16"/>
    <s v="May 3, 1996 (United States)"/>
    <x v="46"/>
    <x v="36"/>
    <s v="Bruce Beresford"/>
    <s v="Steven Haft"/>
    <s v="Sharon Stone"/>
    <s v="United States"/>
    <n v="0"/>
    <n v="5939449"/>
    <s v="Touchstone Pictures"/>
    <s v="103.0,"/>
  </r>
  <r>
    <x v="3025"/>
    <s v="R"/>
    <x v="3"/>
    <x v="16"/>
    <s v="September 13, 1996 (United States)"/>
    <x v="17"/>
    <x v="112"/>
    <s v="Allison Anders"/>
    <s v="Allison Anders"/>
    <s v="Illeana Douglas"/>
    <s v="United States"/>
    <n v="5000000"/>
    <n v="660313"/>
    <s v="Cappa Production"/>
    <s v="116.0,"/>
  </r>
  <r>
    <x v="3026"/>
    <s v="PG-13"/>
    <x v="3"/>
    <x v="16"/>
    <s v="April 19, 1996 (United States)"/>
    <x v="11"/>
    <x v="302"/>
    <s v="Tom DeCerchio"/>
    <s v="Judd Apatow"/>
    <s v="Damon Wayans"/>
    <s v="United States"/>
    <n v="0"/>
    <n v="9255027"/>
    <s v="Caravan Pictures"/>
    <s v="91.0,"/>
  </r>
  <r>
    <x v="3027"/>
    <s v="PG"/>
    <x v="3"/>
    <x v="16"/>
    <s v="March 15, 1996 (United States)"/>
    <x v="42"/>
    <x v="145"/>
    <s v="Bill Couturié"/>
    <s v="Ken Richards"/>
    <s v="Matt LeBlanc"/>
    <s v="United States"/>
    <n v="24000000"/>
    <n v="4422380"/>
    <s v="Longview Entertainment"/>
    <s v="94.0,"/>
  </r>
  <r>
    <x v="3028"/>
    <s v="R"/>
    <x v="0"/>
    <x v="17"/>
    <s v="September 12, 1997 (United States)"/>
    <x v="40"/>
    <x v="522"/>
    <s v="David Fincher"/>
    <s v="John Brancato"/>
    <s v="Michael Douglas"/>
    <s v="United States"/>
    <n v="50000000"/>
    <n v="109423648"/>
    <s v="Polygram Filmed Entertainment"/>
    <s v="129.0,"/>
  </r>
  <r>
    <x v="3029"/>
    <s v="R"/>
    <x v="0"/>
    <x v="17"/>
    <s v="October 31, 1997 (United States)"/>
    <x v="6"/>
    <x v="555"/>
    <s v="Paul Thomas Anderson"/>
    <s v="Paul Thomas Anderson"/>
    <s v="Mark Wahlberg"/>
    <s v="United States"/>
    <n v="15000000"/>
    <n v="43101594"/>
    <s v="New Line Cinema"/>
    <s v="155.0,"/>
  </r>
  <r>
    <x v="3030"/>
    <s v="PG-13"/>
    <x v="0"/>
    <x v="17"/>
    <s v="December 19, 1997 (United States)"/>
    <x v="40"/>
    <x v="287"/>
    <s v="James Cameron"/>
    <s v="James Cameron"/>
    <s v="Leonardo DiCaprio"/>
    <s v="United States"/>
    <n v="200000000"/>
    <n v="2201647264"/>
    <s v="Twentieth Century Fox"/>
    <s v="194.0,"/>
  </r>
  <r>
    <x v="3031"/>
    <s v="PG-13"/>
    <x v="2"/>
    <x v="17"/>
    <s v="May 9, 1997 (United States)"/>
    <x v="3"/>
    <x v="556"/>
    <s v="Luc Besson"/>
    <s v="Luc Besson"/>
    <s v="Bruce Willis"/>
    <s v="France"/>
    <n v="93000000"/>
    <n v="263920180"/>
    <s v="Columbia Pictures"/>
    <s v="126.0,"/>
  </r>
  <r>
    <x v="3032"/>
    <s v="PG-13"/>
    <x v="1"/>
    <x v="17"/>
    <s v="May 2, 1997 (United States)"/>
    <x v="9"/>
    <x v="557"/>
    <s v="Jay Roach"/>
    <s v="Mike Myers"/>
    <s v="Mike Myers"/>
    <s v="United States"/>
    <n v="16500000"/>
    <n v="67683989"/>
    <s v="Capella International"/>
    <s v="89.0,"/>
  </r>
  <r>
    <x v="3033"/>
    <s v="R"/>
    <x v="0"/>
    <x v="17"/>
    <s v="September 25, 1998 (United States)"/>
    <x v="15"/>
    <x v="11"/>
    <s v="Adrian Lyne"/>
    <s v="Vladimir Nabokov"/>
    <s v="Jeremy Irons"/>
    <s v="France"/>
    <n v="62000000"/>
    <n v="1071255"/>
    <s v="Guild"/>
    <s v="137.0,"/>
  </r>
  <r>
    <x v="3034"/>
    <s v="R"/>
    <x v="0"/>
    <x v="17"/>
    <s v="January 9, 1998 (United States)"/>
    <x v="28"/>
    <x v="558"/>
    <s v="Gus Van Sant"/>
    <s v="Matt Damon"/>
    <s v="Robin Williams"/>
    <s v="United States"/>
    <n v="10000000"/>
    <n v="225933435"/>
    <s v="Miramax"/>
    <s v="126.0,"/>
  </r>
  <r>
    <x v="3035"/>
    <s v="R"/>
    <x v="2"/>
    <x v="17"/>
    <s v="November 7, 1997 (United States)"/>
    <x v="13"/>
    <x v="559"/>
    <s v="Paul Verhoeven"/>
    <s v="Edward Neumeier"/>
    <s v="Casper Van Dien"/>
    <s v="United States"/>
    <n v="105000000"/>
    <n v="121214377"/>
    <s v="TriStar Pictures"/>
    <s v="129.0,"/>
  </r>
  <r>
    <x v="3036"/>
    <s v="R"/>
    <x v="0"/>
    <x v="17"/>
    <s v="October 17, 1997 (United States)"/>
    <x v="24"/>
    <x v="560"/>
    <s v="Taylor Hackford"/>
    <s v="Andrew Neiderman"/>
    <s v="Keanu Reeves"/>
    <s v="Germany"/>
    <n v="57000000"/>
    <n v="152944660"/>
    <s v="Warner Bros."/>
    <s v="144.0,"/>
  </r>
  <r>
    <x v="3037"/>
    <s v="R"/>
    <x v="2"/>
    <x v="17"/>
    <s v="June 6, 1997 (United States)"/>
    <x v="15"/>
    <x v="536"/>
    <s v="Simon West"/>
    <s v="Scott Rosenberg"/>
    <s v="Nicolas Cage"/>
    <s v="United States"/>
    <n v="75000000"/>
    <n v="224012234"/>
    <s v="Touchstone Pictures"/>
    <s v="115.0,"/>
  </r>
  <r>
    <x v="3038"/>
    <s v="R"/>
    <x v="6"/>
    <x v="17"/>
    <s v="December 25, 1997 (United States)"/>
    <x v="24"/>
    <x v="561"/>
    <s v="Quentin Tarantino"/>
    <s v="Quentin Tarantino"/>
    <s v="Pam Grier"/>
    <s v="United States"/>
    <n v="12000000"/>
    <n v="39673807"/>
    <s v="Miramax"/>
    <s v="154.0,"/>
  </r>
  <r>
    <x v="3039"/>
    <s v="R"/>
    <x v="6"/>
    <x v="17"/>
    <s v="September 19, 1997 (United States)"/>
    <x v="7"/>
    <x v="562"/>
    <s v="Curtis Hanson"/>
    <s v="James Ellroy"/>
    <s v="Kevin Spacey"/>
    <s v="United States"/>
    <n v="35000000"/>
    <n v="126216940"/>
    <s v="New Regency Productions"/>
    <s v="138.0,"/>
  </r>
  <r>
    <x v="3040"/>
    <s v="PG-13"/>
    <x v="3"/>
    <x v="17"/>
    <s v="December 20, 1997 (Italy)"/>
    <x v="60"/>
    <x v="563"/>
    <s v="Roberto Benigni"/>
    <s v="Vincenzo Cerami"/>
    <s v="Roberto Benigni"/>
    <s v="Italy"/>
    <n v="20000000"/>
    <n v="230098753"/>
    <s v="Melampo Cinematografica"/>
    <s v="116.0,"/>
  </r>
  <r>
    <x v="3041"/>
    <s v="PG"/>
    <x v="0"/>
    <x v="17"/>
    <s v="July 11, 1997 (United States)"/>
    <x v="24"/>
    <x v="564"/>
    <s v="Robert Zemeckis"/>
    <s v="James V. Hart"/>
    <s v="Jodie Foster"/>
    <s v="United States"/>
    <n v="90000000"/>
    <n v="171120329"/>
    <s v="Warner Bros."/>
    <s v="150.0,"/>
  </r>
  <r>
    <x v="3042"/>
    <s v="PG-13"/>
    <x v="2"/>
    <x v="17"/>
    <s v="July 2, 1997 (United States)"/>
    <x v="4"/>
    <x v="565"/>
    <s v="Barry Sonnenfeld"/>
    <s v="Lowell Cunningham"/>
    <s v="Tommy Lee Jones"/>
    <s v="United States"/>
    <n v="90000000"/>
    <n v="589390539"/>
    <s v="Columbia Pictures"/>
    <s v="98.0,"/>
  </r>
  <r>
    <x v="3043"/>
    <s v="PG"/>
    <x v="2"/>
    <x v="17"/>
    <s v="December 12, 1997 (United States)"/>
    <x v="54"/>
    <x v="566"/>
    <s v="Raja Gosnell"/>
    <s v="John Hughes"/>
    <s v="Alex D. Linz"/>
    <s v="United States"/>
    <n v="32000000"/>
    <n v="79082515"/>
    <s v="Twentieth Century Fox"/>
    <s v="102.0,"/>
  </r>
  <r>
    <x v="3044"/>
    <s v="R"/>
    <x v="2"/>
    <x v="17"/>
    <s v="July 25, 1997 (United States)"/>
    <x v="16"/>
    <x v="567"/>
    <s v="Wolfgang Petersen"/>
    <s v="Andrew W. Marlowe"/>
    <s v="Harrison Ford"/>
    <s v="United States"/>
    <n v="85000000"/>
    <n v="315156409"/>
    <s v="Columbia Pictures"/>
    <s v="124.0,"/>
  </r>
  <r>
    <x v="3045"/>
    <s v="PG-13"/>
    <x v="2"/>
    <x v="17"/>
    <s v="June 20, 1997 (United States)"/>
    <x v="51"/>
    <x v="568"/>
    <s v="Joel Schumacher"/>
    <s v="Bob Kane"/>
    <s v="Arnold Schwarzenegger"/>
    <s v="United States"/>
    <n v="125000000"/>
    <n v="238235719"/>
    <s v="Warner Bros."/>
    <s v="125.0,"/>
  </r>
  <r>
    <x v="3046"/>
    <s v="R"/>
    <x v="4"/>
    <x v="17"/>
    <s v="August 15, 1997 (United States)"/>
    <x v="17"/>
    <x v="439"/>
    <s v="Paul W.S. Anderson"/>
    <s v="Philip Eisner"/>
    <s v="Laurence Fishburne"/>
    <s v="United Kingdom"/>
    <n v="60000000"/>
    <n v="26673829"/>
    <s v="Golar Productions"/>
    <s v="96.0,"/>
  </r>
  <r>
    <x v="406"/>
    <s v="G"/>
    <x v="10"/>
    <x v="17"/>
    <s v="June 27, 1997 (United States)"/>
    <x v="4"/>
    <x v="236"/>
    <s v="Ron Clements"/>
    <s v="Ron Clements"/>
    <s v="Tate Donovan"/>
    <s v="United States"/>
    <n v="85000000"/>
    <n v="252712101"/>
    <s v="Walt Disney Pictures"/>
    <s v="93.0,"/>
  </r>
  <r>
    <x v="3047"/>
    <s v="PG-13"/>
    <x v="2"/>
    <x v="17"/>
    <s v="February 7, 1997 (United States)"/>
    <x v="22"/>
    <x v="440"/>
    <s v="Roger Donaldson"/>
    <s v="Leslie Bohem"/>
    <s v="Pierce Brosnan"/>
    <s v="United States"/>
    <n v="116000000"/>
    <n v="178127760"/>
    <s v="Universal Pictures"/>
    <s v="108.0,"/>
  </r>
  <r>
    <x v="3048"/>
    <s v="PG-13"/>
    <x v="2"/>
    <x v="17"/>
    <s v="May 23, 1997 (United States)"/>
    <x v="14"/>
    <x v="569"/>
    <s v="Steven Spielberg"/>
    <s v="Michael Crichton"/>
    <s v="Jeff Goldblum"/>
    <s v="United States"/>
    <n v="73000000"/>
    <n v="618638999"/>
    <s v="Universal Pictures"/>
    <s v="129.0,"/>
  </r>
  <r>
    <x v="3049"/>
    <s v="PG-13"/>
    <x v="10"/>
    <x v="17"/>
    <s v="December 19, 1997 (United States)"/>
    <x v="0"/>
    <x v="520"/>
    <s v="Hayao Miyazaki"/>
    <s v="Hayao Miyazaki"/>
    <s v="Yôji Matsuda"/>
    <s v="Japan"/>
    <n v="0"/>
    <n v="169785704"/>
    <s v="DENTSU Music And Entertainment"/>
    <s v="134.0,"/>
  </r>
  <r>
    <x v="3050"/>
    <s v="R"/>
    <x v="4"/>
    <x v="17"/>
    <s v="December 12, 1997 (United States)"/>
    <x v="19"/>
    <x v="570"/>
    <s v="Wes Craven"/>
    <s v="Kevin Williamson"/>
    <s v="Neve Campbell"/>
    <s v="United States"/>
    <n v="24000000"/>
    <n v="172363301"/>
    <s v="Dimension Films"/>
    <s v="120.0,"/>
  </r>
  <r>
    <x v="3051"/>
    <s v="R"/>
    <x v="2"/>
    <x v="17"/>
    <s v="June 27, 1997 (United States)"/>
    <x v="13"/>
    <x v="520"/>
    <s v="John Woo"/>
    <s v="Mike Werb"/>
    <s v="John Travolta"/>
    <s v="United States"/>
    <n v="80000000"/>
    <n v="245676146"/>
    <s v="Permut Presentations"/>
    <s v="138.0,"/>
  </r>
  <r>
    <x v="3052"/>
    <s v="PG-13"/>
    <x v="3"/>
    <x v="17"/>
    <s v="December 25, 1997 (United States)"/>
    <x v="3"/>
    <x v="536"/>
    <s v="James L. Brooks"/>
    <s v="Mark Andrus"/>
    <s v="Jack Nicholson"/>
    <s v="United States"/>
    <n v="50000000"/>
    <n v="314178011"/>
    <s v="TriStar Pictures"/>
    <s v="139.0,"/>
  </r>
  <r>
    <x v="3053"/>
    <s v="PG-13"/>
    <x v="0"/>
    <x v="17"/>
    <s v="October 24, 1997 (United States)"/>
    <x v="40"/>
    <x v="571"/>
    <s v="Andrew Niccol"/>
    <s v="Andrew Niccol"/>
    <s v="Ethan Hawke"/>
    <s v="United States"/>
    <n v="36000000"/>
    <n v="12532777"/>
    <s v="Columbia Pictures"/>
    <s v="106.0,"/>
  </r>
  <r>
    <x v="3054"/>
    <s v="PG-13"/>
    <x v="6"/>
    <x v="17"/>
    <s v="November 21, 1997 (United States)"/>
    <x v="13"/>
    <x v="86"/>
    <s v="Francis Ford Coppola"/>
    <s v="John Grisham"/>
    <s v="Matt Damon"/>
    <s v="United States"/>
    <n v="40000000"/>
    <n v="45916769"/>
    <s v="Constellation Entertainment"/>
    <s v="135.0,"/>
  </r>
  <r>
    <x v="3055"/>
    <s v="R"/>
    <x v="4"/>
    <x v="17"/>
    <s v="October 17, 1997 (United States)"/>
    <x v="46"/>
    <x v="572"/>
    <s v="Jim Gillespie"/>
    <s v="Lois Duncan"/>
    <s v="Jennifer Love Hewitt"/>
    <s v="United States"/>
    <n v="17000000"/>
    <n v="125586134"/>
    <s v="Mandalay Entertainment"/>
    <s v="101.0,"/>
  </r>
  <r>
    <x v="3056"/>
    <s v="R"/>
    <x v="2"/>
    <x v="17"/>
    <s v="November 26, 1997 (United States)"/>
    <x v="19"/>
    <x v="133"/>
    <s v="Jean-Pierre Jeunet"/>
    <s v="Dan O'Bannon"/>
    <s v="Sigourney Weaver"/>
    <s v="United States"/>
    <n v="75000000"/>
    <n v="161376069"/>
    <s v="Brandywine Productions"/>
    <s v="109.0,"/>
  </r>
  <r>
    <x v="3057"/>
    <s v="R"/>
    <x v="0"/>
    <x v="17"/>
    <s v="July 11, 1998 (Netherlands)"/>
    <x v="13"/>
    <x v="573"/>
    <s v="Vincenzo Natali"/>
    <s v="André Bijelic"/>
    <s v="Nicole de Boer"/>
    <s v="Canada"/>
    <n v="0"/>
    <n v="565727"/>
    <s v="Cube Libre"/>
    <s v="90.0,"/>
  </r>
  <r>
    <x v="3058"/>
    <s v="PG-13"/>
    <x v="3"/>
    <x v="17"/>
    <s v="March 21, 1997 (United States)"/>
    <x v="15"/>
    <x v="381"/>
    <s v="Tom Shadyac"/>
    <s v="Paul Guay"/>
    <s v="Jim Carrey"/>
    <s v="United States"/>
    <n v="45000000"/>
    <n v="302710615"/>
    <s v="Universal Pictures"/>
    <s v="86.0,"/>
  </r>
  <r>
    <x v="3059"/>
    <s v="R"/>
    <x v="5"/>
    <x v="17"/>
    <s v="February 28, 1997 (United States)"/>
    <x v="3"/>
    <x v="571"/>
    <s v="Mike Newell"/>
    <s v="Joseph D. Pistone"/>
    <s v="Al Pacino"/>
    <s v="United States"/>
    <n v="35000000"/>
    <n v="124909762"/>
    <s v="Mandalay Entertainment"/>
    <s v="127.0,"/>
  </r>
  <r>
    <x v="3060"/>
    <s v="PG"/>
    <x v="2"/>
    <x v="17"/>
    <s v="July 16, 1997 (United States)"/>
    <x v="30"/>
    <x v="137"/>
    <s v="Sam Weisman"/>
    <s v="Jay Ward"/>
    <s v="Brendan Fraser"/>
    <s v="United States"/>
    <n v="55000000"/>
    <n v="174463257"/>
    <s v="Walt Disney Pictures"/>
    <s v="92.0,"/>
  </r>
  <r>
    <x v="3061"/>
    <s v="G"/>
    <x v="10"/>
    <x v="17"/>
    <s v="November 21, 1997 (United States)"/>
    <x v="13"/>
    <x v="138"/>
    <s v="Don Bluth"/>
    <s v="Susan Gauthier"/>
    <s v="Meg Ryan"/>
    <s v="United States"/>
    <n v="50000000"/>
    <n v="139804348"/>
    <s v="Twentieth Century Fox"/>
    <s v="94.0,"/>
  </r>
  <r>
    <x v="3062"/>
    <s v="PG-13"/>
    <x v="3"/>
    <x v="17"/>
    <s v="February 14, 1997 (United States)"/>
    <x v="10"/>
    <x v="87"/>
    <s v="Andy Tennant"/>
    <s v="Joan Taylor"/>
    <s v="Matthew Perry"/>
    <s v="United States"/>
    <n v="20000000"/>
    <n v="29481428"/>
    <s v="Columbia Pictures"/>
    <s v="109.0,"/>
  </r>
  <r>
    <x v="3063"/>
    <s v="R"/>
    <x v="6"/>
    <x v="17"/>
    <s v="November 21, 1997 (United States)"/>
    <x v="14"/>
    <x v="14"/>
    <s v="Clint Eastwood"/>
    <s v="John Berendt"/>
    <s v="John Cusack"/>
    <s v="United States"/>
    <n v="35000000"/>
    <n v="25105255"/>
    <s v="Warner Bros."/>
    <s v="155.0,"/>
  </r>
  <r>
    <x v="3064"/>
    <s v="PG"/>
    <x v="3"/>
    <x v="17"/>
    <s v="July 25, 1997 (United States)"/>
    <x v="46"/>
    <x v="15"/>
    <s v="Brian Robbins"/>
    <s v="Dan Schneider"/>
    <s v="Kel Mitchell"/>
    <s v="United States"/>
    <n v="9000000"/>
    <n v="23712993"/>
    <s v="Paramount Pictures"/>
    <s v="95.0,"/>
  </r>
  <r>
    <x v="3065"/>
    <m/>
    <x v="10"/>
    <x v="17"/>
    <s v="February 28, 1998 (Japan)"/>
    <x v="45"/>
    <x v="148"/>
    <s v="Satoshi Kon"/>
    <s v="Sadayuki Murai"/>
    <s v="Junko Iwao"/>
    <s v="Japan"/>
    <n v="0"/>
    <n v="563130"/>
    <s v="Rex Entertainment"/>
    <s v="81.0,"/>
  </r>
  <r>
    <x v="3066"/>
    <s v="R"/>
    <x v="2"/>
    <x v="17"/>
    <s v="September 26, 1997 (United States)"/>
    <x v="15"/>
    <x v="347"/>
    <s v="Lee Tamahori"/>
    <s v="David Mamet"/>
    <s v="Anthony Hopkins"/>
    <s v="United States"/>
    <n v="30000000"/>
    <n v="43312294"/>
    <s v="Art Linson Productions"/>
    <s v="117.0,"/>
  </r>
  <r>
    <x v="3067"/>
    <s v="PG-13"/>
    <x v="3"/>
    <x v="17"/>
    <s v="June 20, 1997 (United States)"/>
    <x v="21"/>
    <x v="191"/>
    <s v="P.J. Hogan"/>
    <s v="Ronald Bass"/>
    <s v="Julia Roberts"/>
    <s v="United States"/>
    <n v="38000000"/>
    <n v="299288605"/>
    <s v="TriStar Pictures"/>
    <s v="105.0,"/>
  </r>
  <r>
    <x v="3068"/>
    <s v="PG-13"/>
    <x v="2"/>
    <x v="17"/>
    <s v="April 11, 1997 (United States)"/>
    <x v="25"/>
    <x v="574"/>
    <s v="Luis Llosa"/>
    <s v="Hans Bauer"/>
    <s v="Jon Voight"/>
    <s v="United States"/>
    <n v="45000000"/>
    <n v="136885767"/>
    <s v="Cinema Line Film Corporation"/>
    <s v="89.0,"/>
  </r>
  <r>
    <x v="3069"/>
    <s v="PG-13"/>
    <x v="2"/>
    <x v="17"/>
    <s v="December 19, 1997 (United States)"/>
    <x v="16"/>
    <x v="567"/>
    <s v="Roger Spottiswoode"/>
    <s v="Bruce Feirstein"/>
    <s v="Pierce Brosnan"/>
    <s v="United Kingdom"/>
    <n v="110000000"/>
    <n v="333011068"/>
    <s v="Eon Productions"/>
    <s v="119.0,"/>
  </r>
  <r>
    <x v="3070"/>
    <s v="PG-13"/>
    <x v="2"/>
    <x v="17"/>
    <s v="June 13, 1997 (United States)"/>
    <x v="49"/>
    <x v="250"/>
    <s v="Jan de Bont"/>
    <s v="Graham Yost"/>
    <s v="Sandra Bullock"/>
    <s v="United States"/>
    <n v="160000000"/>
    <n v="164508066"/>
    <s v="Blue Tulip Productions"/>
    <s v="121.0,"/>
  </r>
  <r>
    <x v="3071"/>
    <s v="PG-13"/>
    <x v="2"/>
    <x v="17"/>
    <s v="April 4, 1997 (United States)"/>
    <x v="19"/>
    <x v="436"/>
    <s v="Phillip Noyce"/>
    <s v="Leslie Charteris"/>
    <s v="Val Kilmer"/>
    <s v="United States"/>
    <n v="68000000"/>
    <n v="118063304"/>
    <s v="Paramount Pictures"/>
    <s v="116.0,"/>
  </r>
  <r>
    <x v="3072"/>
    <s v="R"/>
    <x v="16"/>
    <x v="17"/>
    <s v="January 15, 1997 (France)"/>
    <x v="37"/>
    <x v="191"/>
    <s v="David Lynch"/>
    <s v="David Lynch"/>
    <s v="Bill Pullman"/>
    <s v="France"/>
    <n v="15000000"/>
    <n v="3703548"/>
    <s v="CiBy 2000"/>
    <s v="134.0,"/>
  </r>
  <r>
    <x v="3073"/>
    <s v="R"/>
    <x v="3"/>
    <x v="17"/>
    <s v="September 19, 1997 (United States)"/>
    <x v="13"/>
    <x v="8"/>
    <s v="Peter Cattaneo"/>
    <s v="Simon Beaufoy"/>
    <s v="Robert Carlyle"/>
    <s v="United Kingdom"/>
    <n v="3500000"/>
    <n v="257938649"/>
    <s v="Redwave Films"/>
    <s v="91.0,"/>
  </r>
  <r>
    <x v="3074"/>
    <s v="PG-13"/>
    <x v="2"/>
    <x v="17"/>
    <s v="August 1, 1997 (United States)"/>
    <x v="33"/>
    <x v="1"/>
    <s v="Mark A.Z. Dippé"/>
    <s v="Todd McFarlane"/>
    <s v="Michael Jai White"/>
    <s v="United States"/>
    <n v="40000000"/>
    <n v="87840042"/>
    <s v="McFarlane Films"/>
    <s v="96.0,"/>
  </r>
  <r>
    <x v="3075"/>
    <s v="R"/>
    <x v="3"/>
    <x v="17"/>
    <s v="April 25, 1997 (United States)"/>
    <x v="19"/>
    <x v="348"/>
    <s v="David Mirkin"/>
    <s v="Robin Schiff"/>
    <s v="Mira Sorvino"/>
    <s v="United States"/>
    <n v="0"/>
    <n v="29235353"/>
    <s v="Touchstone Pictures"/>
    <s v="92.0,"/>
  </r>
  <r>
    <x v="3076"/>
    <s v="PG-13"/>
    <x v="1"/>
    <x v="17"/>
    <s v="October 10, 1997 (United States)"/>
    <x v="12"/>
    <x v="191"/>
    <s v="Jean-Jacques Annaud"/>
    <s v="Heinrich Harrer"/>
    <s v="Brad Pitt"/>
    <s v="United States"/>
    <n v="70000000"/>
    <n v="131457682"/>
    <s v="Mandalay Entertainment"/>
    <s v="136.0,"/>
  </r>
  <r>
    <x v="3077"/>
    <s v="R"/>
    <x v="6"/>
    <x v="17"/>
    <s v="August 15, 1997 (United States)"/>
    <x v="15"/>
    <x v="295"/>
    <s v="James Mangold"/>
    <s v="James Mangold"/>
    <s v="Sylvester Stallone"/>
    <s v="United States"/>
    <n v="15000000"/>
    <n v="44862187"/>
    <s v="Miramax"/>
    <s v="105.0,"/>
  </r>
  <r>
    <x v="3078"/>
    <s v="R"/>
    <x v="3"/>
    <x v="17"/>
    <s v="November 24, 1997 (Australia)"/>
    <x v="17"/>
    <x v="24"/>
    <s v="Harmony Korine"/>
    <s v="Harmony Korine"/>
    <s v="Nick Sutton"/>
    <s v="United States"/>
    <n v="1300000"/>
    <n v="116799"/>
    <s v="Fine Line Features"/>
    <s v="89.0,"/>
  </r>
  <r>
    <x v="3079"/>
    <s v="PG-13"/>
    <x v="3"/>
    <x v="17"/>
    <s v="September 19, 1997 (United States)"/>
    <x v="5"/>
    <x v="80"/>
    <s v="Frank Oz"/>
    <s v="Paul Rudnick"/>
    <s v="Kevin Kline"/>
    <s v="United States"/>
    <n v="35000000"/>
    <n v="63856929"/>
    <s v="Paramount Pictures"/>
    <s v="90.0,"/>
  </r>
  <r>
    <x v="3080"/>
    <s v="R"/>
    <x v="5"/>
    <x v="17"/>
    <s v="May 1, 1998 (United States)"/>
    <x v="15"/>
    <x v="30"/>
    <s v="Brian Gilbert"/>
    <s v="Julian Mitchell"/>
    <s v="Stephen Fry"/>
    <s v="United Kingdom"/>
    <n v="10000000"/>
    <n v="2158775"/>
    <s v="Samuelson Productions"/>
    <s v="118.0,"/>
  </r>
  <r>
    <x v="3081"/>
    <s v="R"/>
    <x v="3"/>
    <x v="17"/>
    <s v="April 18, 1997 (United States)"/>
    <x v="13"/>
    <x v="191"/>
    <s v="Kevin Smith"/>
    <s v="Kevin Smith"/>
    <s v="Ben Affleck"/>
    <s v="United States"/>
    <n v="250000"/>
    <n v="12021272"/>
    <s v="Too Askew Prod. Inc."/>
    <s v="113.0,"/>
  </r>
  <r>
    <x v="3082"/>
    <s v="R"/>
    <x v="6"/>
    <x v="17"/>
    <s v="October 3, 1997 (United States)"/>
    <x v="17"/>
    <x v="152"/>
    <s v="Oliver Stone"/>
    <s v="John Ridley"/>
    <s v="Sean Penn"/>
    <s v="United States"/>
    <n v="19000000"/>
    <n v="6682098"/>
    <s v="Phoenix Pictures"/>
    <s v="125.0,"/>
  </r>
  <r>
    <x v="3083"/>
    <s v="R"/>
    <x v="2"/>
    <x v="17"/>
    <s v="August 8, 1997 (United States)"/>
    <x v="17"/>
    <x v="242"/>
    <s v="Richard Donner"/>
    <s v="Brian Helgeland"/>
    <s v="Mel Gibson"/>
    <s v="United States"/>
    <n v="75000000"/>
    <n v="136982834"/>
    <s v="Warner Bros."/>
    <s v="135.0,"/>
  </r>
  <r>
    <x v="3084"/>
    <s v="R"/>
    <x v="6"/>
    <x v="17"/>
    <s v="May 2, 1997 (United States)"/>
    <x v="15"/>
    <x v="92"/>
    <s v="Jonathan Mostow"/>
    <s v="Jonathan Mostow"/>
    <s v="Kurt Russell"/>
    <s v="United States"/>
    <n v="36000000"/>
    <n v="50159144"/>
    <s v="Dino De Laurentiis Company"/>
    <s v="93.0,"/>
  </r>
  <r>
    <x v="3085"/>
    <s v="R"/>
    <x v="2"/>
    <x v="17"/>
    <s v="August 22, 1997 (United States)"/>
    <x v="22"/>
    <x v="186"/>
    <s v="Ridley Scott"/>
    <s v="Danielle Alexandra"/>
    <s v="Demi Moore"/>
    <s v="United States"/>
    <n v="50000000"/>
    <n v="48169156"/>
    <s v="Caravan Pictures"/>
    <s v="125.0,"/>
  </r>
  <r>
    <x v="3086"/>
    <s v="R"/>
    <x v="2"/>
    <x v="17"/>
    <s v="November 14, 1997 (United States)"/>
    <x v="5"/>
    <x v="566"/>
    <s v="Michael Caton-Jones"/>
    <s v="Kenneth Ross"/>
    <s v="Bruce Willis"/>
    <s v="United States"/>
    <n v="60000000"/>
    <n v="159330280"/>
    <s v="Universal Pictures"/>
    <s v="124.0,"/>
  </r>
  <r>
    <x v="3087"/>
    <s v="R"/>
    <x v="6"/>
    <x v="17"/>
    <s v="October 3, 1997 (United States)"/>
    <x v="14"/>
    <x v="86"/>
    <s v="Gary Fleder"/>
    <s v="James Patterson"/>
    <s v="Morgan Freeman"/>
    <s v="United States"/>
    <n v="27000000"/>
    <n v="60527873"/>
    <s v="Paramount Pictures"/>
    <s v="115.0,"/>
  </r>
  <r>
    <x v="3088"/>
    <s v="PG"/>
    <x v="3"/>
    <x v="17"/>
    <s v="February 14, 1997 (United States)"/>
    <x v="22"/>
    <x v="247"/>
    <s v="Stephen Kessler"/>
    <s v="Elisa Bell"/>
    <s v="Chevy Chase"/>
    <s v="United States"/>
    <n v="25000000"/>
    <n v="36400360"/>
    <s v="Warner Bros."/>
    <s v="93.0,"/>
  </r>
  <r>
    <x v="3089"/>
    <s v="R"/>
    <x v="2"/>
    <x v="17"/>
    <s v="March 26, 1997 (United States)"/>
    <x v="19"/>
    <x v="243"/>
    <s v="Alan J. Pakula"/>
    <s v="Kevin Jarre"/>
    <s v="Harrison Ford"/>
    <s v="United States"/>
    <n v="90000000"/>
    <n v="140807547"/>
    <s v="Columbia Pictures"/>
    <s v="111.0,"/>
  </r>
  <r>
    <x v="3090"/>
    <s v="R"/>
    <x v="5"/>
    <x v="17"/>
    <s v="December 25, 1997 (United States)"/>
    <x v="4"/>
    <x v="137"/>
    <s v="Steven Spielberg"/>
    <s v="David Franzoni"/>
    <s v="Djimon Hounsou"/>
    <s v="United States"/>
    <n v="36000000"/>
    <n v="44229441"/>
    <s v="Dreamworks Pictures"/>
    <s v="155.0,"/>
  </r>
  <r>
    <x v="2527"/>
    <s v="R"/>
    <x v="2"/>
    <x v="17"/>
    <s v="December 25, 1997 (United States)"/>
    <x v="10"/>
    <x v="347"/>
    <s v="Kevin Costner"/>
    <s v="David Brin"/>
    <s v="Kevin Costner"/>
    <s v="United States"/>
    <n v="80000000"/>
    <n v="17626234"/>
    <s v="Tig Productions"/>
    <s v="177.0,"/>
  </r>
  <r>
    <x v="3091"/>
    <s v="R"/>
    <x v="4"/>
    <x v="17"/>
    <s v="August 22, 1997 (United States)"/>
    <x v="22"/>
    <x v="81"/>
    <s v="Guillermo del Toro"/>
    <s v="Donald A. Wollheim"/>
    <s v="Mira Sorvino"/>
    <s v="United States"/>
    <n v="30000000"/>
    <n v="25480803"/>
    <s v="Dimension Films"/>
    <s v="105.0,"/>
  </r>
  <r>
    <x v="3092"/>
    <s v="PG-13"/>
    <x v="3"/>
    <x v="17"/>
    <s v="January 24, 1997 (United States)"/>
    <x v="5"/>
    <x v="33"/>
    <s v="Fred Schepisi"/>
    <s v="John Cleese"/>
    <s v="John Cleese"/>
    <s v="United Kingdom"/>
    <n v="25000000"/>
    <n v="9381260"/>
    <s v="Universal Pictures"/>
    <s v="93.0,"/>
  </r>
  <r>
    <x v="3093"/>
    <s v="R"/>
    <x v="2"/>
    <x v="17"/>
    <s v="April 11, 1997 (United States)"/>
    <x v="4"/>
    <x v="418"/>
    <s v="George Armitage"/>
    <s v="Tom Jankiewicz"/>
    <s v="John Cusack"/>
    <s v="United States"/>
    <n v="15000000"/>
    <n v="28084357"/>
    <s v="Hollywood Pictures"/>
    <s v="107.0,"/>
  </r>
  <r>
    <x v="3094"/>
    <s v="PG-13"/>
    <x v="2"/>
    <x v="17"/>
    <s v="November 21, 1997 (United States)"/>
    <x v="47"/>
    <x v="92"/>
    <s v="John R. Leonetti"/>
    <s v="Ed Boon"/>
    <s v="Robin Shou"/>
    <s v="United States"/>
    <n v="30000000"/>
    <n v="51376861"/>
    <s v="New Line Cinema"/>
    <s v="95.0,"/>
  </r>
  <r>
    <x v="3095"/>
    <s v="PG"/>
    <x v="3"/>
    <x v="17"/>
    <s v="January 23, 1998 (United States)"/>
    <x v="50"/>
    <x v="87"/>
    <s v="Bob Spiers"/>
    <s v="Spice Girls"/>
    <s v="Mel B"/>
    <s v="United Kingdom"/>
    <n v="25000000"/>
    <n v="29342592"/>
    <s v="Columbia Pictures"/>
    <s v="93.0,"/>
  </r>
  <r>
    <x v="3096"/>
    <s v="PG"/>
    <x v="5"/>
    <x v="17"/>
    <s v="March 21, 1997 (United States)"/>
    <x v="8"/>
    <x v="19"/>
    <s v="Gregory Nava"/>
    <s v="Gregory Nava"/>
    <s v="Jennifer Lopez"/>
    <s v="United States"/>
    <n v="20000000"/>
    <n v="35281794"/>
    <s v="Q Productions"/>
    <s v="127.0,"/>
  </r>
  <r>
    <x v="3097"/>
    <m/>
    <x v="0"/>
    <x v="17"/>
    <s v="May 30, 1997 (Hong Kong)"/>
    <x v="3"/>
    <x v="151"/>
    <s v="Kar-Wai Wong"/>
    <s v="Manuel Puig"/>
    <s v="Leslie Cheung"/>
    <s v="Hong Kong"/>
    <n v="4200000"/>
    <n v="585773"/>
    <s v="Block 2 Pictures"/>
    <s v="96.0,"/>
  </r>
  <r>
    <x v="3098"/>
    <s v="PG"/>
    <x v="1"/>
    <x v="17"/>
    <s v="February 13, 1998 (United States)"/>
    <x v="23"/>
    <x v="20"/>
    <s v="Peter Hewitt"/>
    <s v="Mary Norton"/>
    <s v="John Goodman"/>
    <s v="United Kingdom"/>
    <n v="29000000"/>
    <n v="22619589"/>
    <s v="Polygram Filmed Entertainment"/>
    <s v="89.0,"/>
  </r>
  <r>
    <x v="3099"/>
    <s v="R"/>
    <x v="2"/>
    <x v="17"/>
    <s v="September 26, 1997 (United States)"/>
    <x v="22"/>
    <x v="292"/>
    <s v="Mimi Leder"/>
    <s v="Leslie Cockburn"/>
    <s v="George Clooney"/>
    <s v="United States"/>
    <n v="50000000"/>
    <n v="110463140"/>
    <s v="Dreamworks Pictures"/>
    <s v="124.0,"/>
  </r>
  <r>
    <x v="3100"/>
    <s v="PG-13"/>
    <x v="2"/>
    <x v="17"/>
    <s v="April 25, 1997 (United States)"/>
    <x v="30"/>
    <x v="137"/>
    <s v="Mick Jackson"/>
    <s v="Jerome Armstrong"/>
    <s v="Tommy Lee Jones"/>
    <s v="United States"/>
    <n v="90000000"/>
    <n v="122823468"/>
    <s v="Twentieth Century Fox"/>
    <s v="104.0,"/>
  </r>
  <r>
    <x v="3101"/>
    <s v="PG-13"/>
    <x v="3"/>
    <x v="17"/>
    <s v="May 15, 1998 (United States)"/>
    <x v="14"/>
    <x v="67"/>
    <s v="Jill Sprecher"/>
    <s v="Jill Sprecher"/>
    <s v="Toni Collette"/>
    <s v="United Kingdom"/>
    <n v="0"/>
    <n v="537948"/>
    <s v="Goldcrest Films International"/>
    <s v="96.0,"/>
  </r>
  <r>
    <x v="818"/>
    <s v="R"/>
    <x v="0"/>
    <x v="17"/>
    <s v="April 14, 1997 (United States)"/>
    <x v="22"/>
    <x v="157"/>
    <s v="Lance Young"/>
    <s v="Lance Young"/>
    <s v="Craig Sheffer"/>
    <s v="Canada"/>
    <n v="0"/>
    <n v="294064"/>
    <s v="Triumph Films"/>
    <s v="103.0,"/>
  </r>
  <r>
    <x v="3102"/>
    <s v="PG"/>
    <x v="3"/>
    <x v="17"/>
    <s v="December 19, 1997 (United States)"/>
    <x v="16"/>
    <x v="239"/>
    <s v="Gore Verbinski"/>
    <s v="Adam Rifkin"/>
    <s v="Nathan Lane"/>
    <s v="United States"/>
    <n v="38000000"/>
    <n v="122417389"/>
    <s v="Dreamworks Pictures"/>
    <s v="98.0,"/>
  </r>
  <r>
    <x v="3103"/>
    <s v="R"/>
    <x v="0"/>
    <x v="17"/>
    <s v="April 4, 1997 (United States)"/>
    <x v="5"/>
    <x v="23"/>
    <s v="Pat O'Connor"/>
    <s v="Sue Miller"/>
    <s v="Liv Tyler"/>
    <s v="United States"/>
    <n v="0"/>
    <n v="5936344"/>
    <s v="Fox 2000 Pictures"/>
    <s v="110.0,"/>
  </r>
  <r>
    <x v="3104"/>
    <s v="R"/>
    <x v="0"/>
    <x v="17"/>
    <s v="December 19, 1997 (Spain)"/>
    <x v="3"/>
    <x v="1"/>
    <s v="Alejandro Amenábar"/>
    <s v="Alejandro Amenábar"/>
    <s v="Eduardo Noriega"/>
    <s v="Spain"/>
    <n v="0"/>
    <n v="377967"/>
    <s v="Canal+ España"/>
    <s v="119.0,"/>
  </r>
  <r>
    <x v="3105"/>
    <s v="PG-13"/>
    <x v="2"/>
    <x v="17"/>
    <s v="January 17, 1997 (United States)"/>
    <x v="41"/>
    <x v="80"/>
    <s v="Dennis Dugan"/>
    <s v="Mark Feldberg"/>
    <s v="Chris Farley"/>
    <s v="United States"/>
    <n v="18000000"/>
    <n v="31480418"/>
    <s v="3 Arts Entertainment"/>
    <s v="88.0,"/>
  </r>
  <r>
    <x v="3106"/>
    <s v="R"/>
    <x v="2"/>
    <x v="17"/>
    <s v="April 18, 1997 (United States)"/>
    <x v="10"/>
    <x v="17"/>
    <s v="Dwight H. Little"/>
    <s v="Wayne Beach"/>
    <s v="Wesley Snipes"/>
    <s v="United States"/>
    <n v="40000000"/>
    <n v="25804707"/>
    <s v="Warner Bros."/>
    <s v="107.0,"/>
  </r>
  <r>
    <x v="3107"/>
    <s v="PG"/>
    <x v="3"/>
    <x v="17"/>
    <s v="November 26, 1997 (United States)"/>
    <x v="11"/>
    <x v="190"/>
    <s v="Les Mayfield"/>
    <s v="Samuel W. Taylor"/>
    <s v="Robin Williams"/>
    <s v="United States"/>
    <n v="80000000"/>
    <n v="177977226"/>
    <s v="Walt Disney Pictures"/>
    <s v="93.0,"/>
  </r>
  <r>
    <x v="3108"/>
    <s v="NC-17"/>
    <x v="3"/>
    <x v="17"/>
    <s v="October 23, 1998 (United States)"/>
    <x v="10"/>
    <x v="251"/>
    <s v="Trey Parker"/>
    <s v="Trey Parker"/>
    <s v="Trey Parker"/>
    <s v="United States"/>
    <n v="1000000"/>
    <n v="602302"/>
    <s v="Kuzui Enterprises"/>
    <s v="94.0,"/>
  </r>
  <r>
    <x v="3109"/>
    <s v="R"/>
    <x v="0"/>
    <x v="17"/>
    <s v="November 26, 1997 (United States)"/>
    <x v="34"/>
    <x v="11"/>
    <s v="Ang Lee"/>
    <s v="Rick Moody"/>
    <s v="Kevin Kline"/>
    <s v="United States"/>
    <n v="18000000"/>
    <n v="8038061"/>
    <s v="Fox Searchlight Pictures"/>
    <s v="112.0,"/>
  </r>
  <r>
    <x v="3110"/>
    <s v="R"/>
    <x v="3"/>
    <x v="17"/>
    <s v="September 26, 1997 (United States)"/>
    <x v="9"/>
    <x v="205"/>
    <s v="George Tillman Jr."/>
    <s v="George Tillman Jr."/>
    <s v="Vanessa Williams"/>
    <s v="United States"/>
    <n v="7500000"/>
    <n v="43700855"/>
    <s v="Fox 2000 Pictures"/>
    <s v="115.0,"/>
  </r>
  <r>
    <x v="3111"/>
    <s v="PG"/>
    <x v="0"/>
    <x v="17"/>
    <s v="January 22, 1999 (United States)"/>
    <x v="28"/>
    <x v="86"/>
    <s v="Majid Majidi"/>
    <s v="Majid Majidi"/>
    <s v="Mohammad Amir Naji"/>
    <s v="Iran"/>
    <n v="180000"/>
    <n v="933933"/>
    <s v="Kanun parvaresh fekri"/>
    <s v="89.0,"/>
  </r>
  <r>
    <x v="3112"/>
    <s v="R"/>
    <x v="2"/>
    <x v="17"/>
    <s v="April 4, 1997 (United States)"/>
    <x v="25"/>
    <x v="76"/>
    <s v="Hark Tsui"/>
    <s v="Don Jakoby"/>
    <s v="Jean-Claude Van Damme"/>
    <s v="United States"/>
    <n v="30000000"/>
    <n v="11438337"/>
    <s v="Mandalay Entertainment"/>
    <s v="93.0,"/>
  </r>
  <r>
    <x v="3113"/>
    <s v="R"/>
    <x v="4"/>
    <x v="17"/>
    <s v="January 10, 1997 (United States)"/>
    <x v="1"/>
    <x v="19"/>
    <s v="Peter Hyams"/>
    <s v="Douglas Preston"/>
    <s v="Penelope Ann Miller"/>
    <s v="United Kingdom"/>
    <n v="40000000"/>
    <n v="33956608"/>
    <s v="British Broadcasting Corporation (BBC)"/>
    <s v="110.0,"/>
  </r>
  <r>
    <x v="3114"/>
    <s v="R"/>
    <x v="3"/>
    <x v="17"/>
    <s v="December 25, 1997 (United States)"/>
    <x v="27"/>
    <x v="33"/>
    <s v="Anthony Waller"/>
    <s v="John Landis"/>
    <s v="Tom Everett Scott"/>
    <s v="United Kingdom"/>
    <n v="25000000"/>
    <n v="26570463"/>
    <s v="Hollywood Pictures"/>
    <s v="105.0,"/>
  </r>
  <r>
    <x v="3115"/>
    <s v="PG-13"/>
    <x v="1"/>
    <x v="17"/>
    <s v="November 7, 1997 (United States)"/>
    <x v="16"/>
    <x v="143"/>
    <s v="Mel Smith"/>
    <s v="Rowan Atkinson"/>
    <s v="Rowan Atkinson"/>
    <s v="United Kingdom"/>
    <n v="18000000"/>
    <n v="251212670"/>
    <s v="Polygram Filmed Entertainment"/>
    <s v="89.0,"/>
  </r>
  <r>
    <x v="3116"/>
    <s v="R"/>
    <x v="3"/>
    <x v="17"/>
    <s v="January 9, 1998 (United States)"/>
    <x v="12"/>
    <x v="499"/>
    <s v="Barry Levinson"/>
    <s v="Larry Beinhart"/>
    <s v="Dustin Hoffman"/>
    <s v="United States"/>
    <n v="15000000"/>
    <n v="64256513"/>
    <s v="Baltimore Pictures"/>
    <s v="97.0,"/>
  </r>
  <r>
    <x v="3117"/>
    <s v="Not Rated"/>
    <x v="0"/>
    <x v="17"/>
    <s v="November 26, 1997 (France)"/>
    <x v="40"/>
    <x v="19"/>
    <s v="Abbas Kiarostami"/>
    <s v="Abbas Kiarostami"/>
    <s v="Homayoun Ershadi"/>
    <s v="Iran"/>
    <n v="0"/>
    <n v="10923"/>
    <s v="Abbas Kiarostami Productions"/>
    <s v="95.0,"/>
  </r>
  <r>
    <x v="3118"/>
    <s v="R"/>
    <x v="2"/>
    <x v="17"/>
    <s v="February 14, 1997 (United States)"/>
    <x v="17"/>
    <x v="134"/>
    <s v="Clint Eastwood"/>
    <s v="David Baldacci"/>
    <s v="Clint Eastwood"/>
    <s v="United States"/>
    <n v="50000000"/>
    <n v="50068310"/>
    <s v="Castle Rock Entertainment"/>
    <s v="121.0,"/>
  </r>
  <r>
    <x v="3119"/>
    <s v="R"/>
    <x v="7"/>
    <x v="17"/>
    <s v="September 19, 1997 (United States)"/>
    <x v="1"/>
    <x v="16"/>
    <s v="Robert Kurtzman"/>
    <s v="Peter Atkins"/>
    <s v="Tammy Lauren"/>
    <s v="United States"/>
    <n v="5000000"/>
    <n v="15738769"/>
    <s v="Image Organization"/>
    <s v="90.0,"/>
  </r>
  <r>
    <x v="3120"/>
    <s v="PG"/>
    <x v="3"/>
    <x v="17"/>
    <s v="March 7, 1997 (United States)"/>
    <x v="33"/>
    <x v="301"/>
    <s v="John Pasquin"/>
    <s v="Hervé Palud"/>
    <s v="Tim Allen"/>
    <s v="United States"/>
    <n v="32000000"/>
    <n v="59927618"/>
    <s v="Walt Disney Pictures"/>
    <s v="105.0,"/>
  </r>
  <r>
    <x v="3121"/>
    <s v="PG-13"/>
    <x v="3"/>
    <x v="17"/>
    <s v="March 28, 1997 (United States)"/>
    <x v="32"/>
    <x v="258"/>
    <s v="Robert Townsend"/>
    <s v="Troy Byer"/>
    <s v="Halle Berry"/>
    <s v="United States"/>
    <n v="0"/>
    <n v="7338279"/>
    <s v="New Line Cinema"/>
    <s v="91.0,"/>
  </r>
  <r>
    <x v="3122"/>
    <s v="R"/>
    <x v="5"/>
    <x v="17"/>
    <s v="March 7, 1997 (United States)"/>
    <x v="15"/>
    <x v="251"/>
    <s v="Betty Thomas"/>
    <s v="Howard Stern"/>
    <s v="Howard Stern"/>
    <s v="United States"/>
    <n v="28000000"/>
    <n v="41230799"/>
    <s v="Paramount Pictures"/>
    <s v="109.0,"/>
  </r>
  <r>
    <x v="3123"/>
    <s v="R"/>
    <x v="0"/>
    <x v="17"/>
    <s v="January 9, 1998 (United States)"/>
    <x v="9"/>
    <x v="20"/>
    <s v="Jim Sheridan"/>
    <s v="Jim Sheridan"/>
    <s v="Daniel Day-Lewis"/>
    <s v="United States"/>
    <n v="0"/>
    <n v="16534578"/>
    <s v="Universal Pictures"/>
    <s v="113.0,"/>
  </r>
  <r>
    <x v="3124"/>
    <s v="PG-13"/>
    <x v="3"/>
    <x v="17"/>
    <s v="August 1, 1997 (United States)"/>
    <x v="30"/>
    <x v="97"/>
    <s v="Glenn Gordon Caron"/>
    <s v="Arleen Sorkin"/>
    <s v="Jennifer Aniston"/>
    <s v="United States"/>
    <n v="10000000"/>
    <n v="44332015"/>
    <s v="3 Arts Entertainment"/>
    <s v="101.0,"/>
  </r>
  <r>
    <x v="3125"/>
    <s v="R"/>
    <x v="2"/>
    <x v="17"/>
    <s v="August 22, 1997 (United States)"/>
    <x v="19"/>
    <x v="101"/>
    <s v="Brett Ratner"/>
    <s v="Joel Cohen"/>
    <s v="Charlie Sheen"/>
    <s v="United States"/>
    <n v="25000000"/>
    <n v="48407611"/>
    <s v="New Line Cinema"/>
    <s v="97.0,"/>
  </r>
  <r>
    <x v="3126"/>
    <s v="R"/>
    <x v="0"/>
    <x v="17"/>
    <s v="November 21, 1997 (United States)"/>
    <x v="24"/>
    <x v="24"/>
    <s v="Atom Egoyan"/>
    <s v="Russell Banks"/>
    <s v="Ian Holm"/>
    <s v="Canada"/>
    <n v="0"/>
    <n v="3263585"/>
    <s v="Alliance Communications Corporation"/>
    <s v="112.0,"/>
  </r>
  <r>
    <x v="3127"/>
    <s v="PG"/>
    <x v="3"/>
    <x v="17"/>
    <s v="October 10, 1997 (United States)"/>
    <x v="23"/>
    <x v="299"/>
    <s v="Stuart Gillard"/>
    <s v="Oren Aviv"/>
    <s v="Harland Williams"/>
    <s v="United States"/>
    <n v="0"/>
    <n v="15448043"/>
    <s v="Caravan Pictures"/>
    <s v="95.0,"/>
  </r>
  <r>
    <x v="3128"/>
    <s v="R"/>
    <x v="6"/>
    <x v="17"/>
    <s v="October 31, 1997 (United States)"/>
    <x v="5"/>
    <x v="38"/>
    <s v="Jeb Stuart"/>
    <s v="Jeb Stuart"/>
    <s v="Danny Glover"/>
    <s v="United States"/>
    <n v="37000000"/>
    <n v="6492660"/>
    <s v="Pacific Western"/>
    <s v="118.0,"/>
  </r>
  <r>
    <x v="3129"/>
    <s v="PG"/>
    <x v="2"/>
    <x v="17"/>
    <s v="July 2, 1997 (United States)"/>
    <x v="5"/>
    <x v="256"/>
    <s v="William Dear"/>
    <s v="David Michael Wieger"/>
    <s v="Jonathan Taylor Thomas"/>
    <s v="United States"/>
    <n v="0"/>
    <n v="7342923"/>
    <s v="Morgan Creek Entertainment"/>
    <s v="106.0,"/>
  </r>
  <r>
    <x v="3130"/>
    <s v="R"/>
    <x v="2"/>
    <x v="17"/>
    <s v="July 18, 1997 (United States)"/>
    <x v="17"/>
    <x v="147"/>
    <s v="Steve Oedekerk"/>
    <s v="Steve Oedekerk"/>
    <s v="Martin Lawrence"/>
    <s v="United States"/>
    <n v="25000000"/>
    <n v="44480039"/>
    <s v="O Entertainment"/>
    <s v="98.0,"/>
  </r>
  <r>
    <x v="3131"/>
    <s v="PG-13"/>
    <x v="2"/>
    <x v="17"/>
    <s v="August 15, 1997 (United States)"/>
    <x v="43"/>
    <x v="23"/>
    <s v="Kenneth Johnson"/>
    <s v="Louise Simonson"/>
    <s v="Shaquille O'Neal"/>
    <s v="United States"/>
    <n v="16000000"/>
    <n v="1710972"/>
    <s v="DC Entertainment"/>
    <s v="97.0,"/>
  </r>
  <r>
    <x v="3132"/>
    <s v="R"/>
    <x v="0"/>
    <x v="17"/>
    <s v="November 7, 1997 (United States)"/>
    <x v="4"/>
    <x v="32"/>
    <s v="Kasi Lemmons"/>
    <s v="Kasi Lemmons"/>
    <s v="Samuel L. Jackson"/>
    <s v="United States"/>
    <n v="6000000"/>
    <n v="14842388"/>
    <s v="Trimark Pictures"/>
    <s v="109.0,"/>
  </r>
  <r>
    <x v="3133"/>
    <s v="PG-13"/>
    <x v="5"/>
    <x v="17"/>
    <s v="January 16, 1998 (United States)"/>
    <x v="9"/>
    <x v="15"/>
    <s v="Martin Scorsese"/>
    <s v="Melissa Mathison"/>
    <s v="Tenzin Thuthob Tsarong"/>
    <s v="United States"/>
    <n v="28000000"/>
    <n v="5684789"/>
    <s v="De Fina-Cappa"/>
    <s v="134.0,"/>
  </r>
  <r>
    <x v="3134"/>
    <s v="Not Rated"/>
    <x v="6"/>
    <x v="17"/>
    <s v="July 8, 2001 (United States)"/>
    <x v="34"/>
    <x v="23"/>
    <s v="Kiyoshi Kurosawa"/>
    <s v="Kiyoshi Kurosawa"/>
    <s v="Masato Hagiwara"/>
    <s v="Japan"/>
    <n v="0"/>
    <m/>
    <s v="Daiei Studios"/>
    <s v="111.0,"/>
  </r>
  <r>
    <x v="3135"/>
    <s v="R"/>
    <x v="0"/>
    <x v="17"/>
    <s v="January 16, 1998 (United States)"/>
    <x v="34"/>
    <x v="17"/>
    <s v="Pedro Almodóvar"/>
    <s v="Pedro Almodóvar"/>
    <s v="Liberto Rabal"/>
    <s v="Spain"/>
    <n v="0"/>
    <n v="1785901"/>
    <s v="El Deseo"/>
    <s v="103.0,"/>
  </r>
  <r>
    <x v="3136"/>
    <s v="R"/>
    <x v="2"/>
    <x v="17"/>
    <s v="September 5, 1997 (United States)"/>
    <x v="27"/>
    <x v="27"/>
    <s v="Félix Enríquez Alcalá"/>
    <s v="Jeb Stuart"/>
    <s v="Steven Seagal"/>
    <s v="United States"/>
    <n v="60000000"/>
    <n v="16228448"/>
    <s v="Warner Bros."/>
    <s v="105.0,"/>
  </r>
  <r>
    <x v="3137"/>
    <s v="PG"/>
    <x v="3"/>
    <x v="17"/>
    <s v="August 1, 1997 (United States)"/>
    <x v="11"/>
    <x v="27"/>
    <s v="Charles Martin Smith"/>
    <s v="Kevin DiCicco"/>
    <s v="Michael Jeter"/>
    <s v="United States"/>
    <n v="3000000"/>
    <n v="23144499"/>
    <s v="Walt Disney Pictures"/>
    <s v="98.0,"/>
  </r>
  <r>
    <x v="3138"/>
    <s v="R"/>
    <x v="3"/>
    <x v="17"/>
    <s v="May 22, 1998 (United States)"/>
    <x v="5"/>
    <x v="20"/>
    <s v="Don Roos"/>
    <s v="Don Roos"/>
    <s v="Christina Ricci"/>
    <s v="United States"/>
    <n v="5000000"/>
    <n v="5881367"/>
    <s v="Rysher Entertainment"/>
    <s v="105.0,"/>
  </r>
  <r>
    <x v="3139"/>
    <s v="PG-13"/>
    <x v="3"/>
    <x v="17"/>
    <s v="December 12, 1997 (United States)"/>
    <x v="1"/>
    <x v="9"/>
    <s v="Bryan Spicer"/>
    <s v="Jana Howington"/>
    <s v="Tim Allen"/>
    <s v="United States"/>
    <n v="35000000"/>
    <n v="32748995"/>
    <s v="Universal Pictures"/>
    <s v="115.0,"/>
  </r>
  <r>
    <x v="3140"/>
    <s v="R"/>
    <x v="3"/>
    <x v="17"/>
    <s v="May 7, 1999 (United States)"/>
    <x v="3"/>
    <x v="30"/>
    <s v="Rob Sitch"/>
    <s v="Santo Cilauro"/>
    <s v="Michael Caton"/>
    <s v="Australia"/>
    <n v="0"/>
    <n v="877862"/>
    <s v="Working Dog"/>
    <s v="85.0,"/>
  </r>
  <r>
    <x v="3141"/>
    <s v="PG"/>
    <x v="2"/>
    <x v="17"/>
    <s v="March 28, 1997 (United States)"/>
    <x v="47"/>
    <x v="419"/>
    <s v="Shuki Levy"/>
    <s v="Shuki Levy"/>
    <s v="Jason David Frank"/>
    <s v="United States"/>
    <n v="8000000"/>
    <n v="9615840"/>
    <s v="Twentieth Century Fox"/>
    <s v="99.0,"/>
  </r>
  <r>
    <x v="3142"/>
    <s v="R"/>
    <x v="2"/>
    <x v="17"/>
    <s v="February 21, 1997 (United States)"/>
    <x v="13"/>
    <x v="254"/>
    <s v="John Singleton"/>
    <s v="Gregory Poirier"/>
    <s v="Jon Voight"/>
    <s v="United States"/>
    <n v="25000000"/>
    <n v="13130349"/>
    <s v="Warner Bros."/>
    <s v="140.0,"/>
  </r>
  <r>
    <x v="3143"/>
    <s v="R"/>
    <x v="3"/>
    <x v="17"/>
    <s v="May 23, 1997 (United States)"/>
    <x v="10"/>
    <x v="33"/>
    <s v="Griffin Dunne"/>
    <s v="Robert Gordon"/>
    <s v="Meg Ryan"/>
    <s v="United States"/>
    <n v="0"/>
    <n v="34673095"/>
    <s v="Warner Bros."/>
    <s v="100.0,"/>
  </r>
  <r>
    <x v="3144"/>
    <s v="R"/>
    <x v="2"/>
    <x v="17"/>
    <s v="January 17, 1997 (United States)"/>
    <x v="30"/>
    <x v="19"/>
    <s v="Thomas Carter"/>
    <s v="Randy Feldman"/>
    <s v="Eddie Murphy"/>
    <s v="United States"/>
    <n v="55000000"/>
    <n v="32000301"/>
    <s v="Touchstone Pictures"/>
    <s v="117.0,"/>
  </r>
  <r>
    <x v="3145"/>
    <s v="R"/>
    <x v="6"/>
    <x v="17"/>
    <s v="October 31, 1997 (United States)"/>
    <x v="21"/>
    <x v="27"/>
    <s v="Jon Avnet"/>
    <s v="Robert King"/>
    <s v="Richard Gere"/>
    <s v="United States"/>
    <n v="48000000"/>
    <n v="22459274"/>
    <s v="Metro-Goldwyn-Mayer (MGM)"/>
    <s v="122.0,"/>
  </r>
  <r>
    <x v="3146"/>
    <s v="R"/>
    <x v="0"/>
    <x v="17"/>
    <s v="February 19, 1999 (United States)"/>
    <x v="9"/>
    <x v="29"/>
    <s v="Paul Schrader"/>
    <s v="Russell Banks"/>
    <s v="Nick Nolte"/>
    <s v="United States"/>
    <n v="6000000"/>
    <n v="6330054"/>
    <s v="JVC Entertainment Networks"/>
    <s v="114.0,"/>
  </r>
  <r>
    <x v="3147"/>
    <s v="R"/>
    <x v="0"/>
    <x v="17"/>
    <s v="March 14, 1997 (United States)"/>
    <x v="34"/>
    <x v="34"/>
    <s v="Theodore Witcher"/>
    <s v="Theodore Witcher"/>
    <s v="Larenz Tate"/>
    <s v="United States"/>
    <n v="10000000"/>
    <n v="12782749"/>
    <s v="Addis Wechsler Pictures"/>
    <s v="104.0,"/>
  </r>
  <r>
    <x v="3148"/>
    <s v="R"/>
    <x v="0"/>
    <x v="17"/>
    <s v="September 19, 1997 (United States)"/>
    <x v="10"/>
    <x v="49"/>
    <s v="Jocelyn Moorhouse"/>
    <s v="Jane Smiley"/>
    <s v="Michelle Pfeiffer"/>
    <s v="United States"/>
    <n v="28000000"/>
    <n v="7936780"/>
    <s v="Touchstone Pictures"/>
    <s v="105.0,"/>
  </r>
  <r>
    <x v="3149"/>
    <s v="R"/>
    <x v="3"/>
    <x v="17"/>
    <s v="May 9, 1997 (United States)"/>
    <x v="16"/>
    <x v="255"/>
    <s v="Gregg Araki"/>
    <s v="Gregg Araki"/>
    <s v="James Duval"/>
    <s v="United States"/>
    <n v="0"/>
    <n v="194201"/>
    <s v="Blurco"/>
    <s v="82.0,"/>
  </r>
  <r>
    <x v="3150"/>
    <s v="R"/>
    <x v="6"/>
    <x v="17"/>
    <s v="August 27, 1997 (United States)"/>
    <x v="21"/>
    <x v="35"/>
    <s v="Bill Duke"/>
    <s v="Chris Brancato"/>
    <s v="Laurence Fishburne"/>
    <s v="United States"/>
    <n v="30000000"/>
    <n v="23499102"/>
    <s v="United Artists"/>
    <s v="130.0,"/>
  </r>
  <r>
    <x v="3151"/>
    <s v="PG-13"/>
    <x v="2"/>
    <x v="17"/>
    <s v="August 29, 1997 (United States)"/>
    <x v="20"/>
    <x v="38"/>
    <s v="Marco Brambilla"/>
    <s v="Max D. Adams"/>
    <s v="Alicia Silverstone"/>
    <s v="United States"/>
    <n v="20000000"/>
    <n v="14515490"/>
    <s v="Columbia Pictures"/>
    <s v="101.0,"/>
  </r>
  <r>
    <x v="802"/>
    <s v="R"/>
    <x v="3"/>
    <x v="17"/>
    <s v="April 4, 1997 (United Kingdom)"/>
    <x v="17"/>
    <x v="9"/>
    <s v="David Evans"/>
    <s v="Nick Hornby"/>
    <s v="Colin Firth"/>
    <s v="United Kingdom"/>
    <n v="0"/>
    <n v="3736"/>
    <s v="Channel Four Films"/>
    <s v="102.0,"/>
  </r>
  <r>
    <x v="3152"/>
    <s v="PG"/>
    <x v="3"/>
    <x v="17"/>
    <s v="November 14, 1997 (United States)"/>
    <x v="14"/>
    <x v="189"/>
    <s v="Jon Amiel"/>
    <s v="Robert Farrar"/>
    <s v="Bill Murray"/>
    <s v="United States"/>
    <n v="20000000"/>
    <n v="13717039"/>
    <s v="Warner Bros."/>
    <s v="94.0,"/>
  </r>
  <r>
    <x v="3153"/>
    <s v="PG"/>
    <x v="3"/>
    <x v="17"/>
    <s v="February 7, 1997 (United States)"/>
    <x v="30"/>
    <x v="303"/>
    <s v="Ken Kwapis"/>
    <s v="Todd Graff"/>
    <s v="Fran Drescher"/>
    <s v="United States"/>
    <n v="16000000"/>
    <n v="11486880"/>
    <s v="High School Sweethearts"/>
    <s v="105.0,"/>
  </r>
  <r>
    <x v="3154"/>
    <s v="R"/>
    <x v="3"/>
    <x v="17"/>
    <s v="September 25, 1998 (Greece)"/>
    <x v="15"/>
    <x v="15"/>
    <s v="Peter O'Fallon"/>
    <s v="Josh McKinney"/>
    <s v="Christopher Walken"/>
    <s v="United States"/>
    <n v="5000000"/>
    <n v="1740156"/>
    <s v="Live Entertainment"/>
    <s v="106.0,"/>
  </r>
  <r>
    <x v="3155"/>
    <s v="R"/>
    <x v="6"/>
    <x v="17"/>
    <s v="March 14, 1997 (United States)"/>
    <x v="10"/>
    <x v="37"/>
    <s v="John Irvin"/>
    <s v="Ken Solarz"/>
    <s v="Harvey Keitel"/>
    <s v="United States"/>
    <n v="8000000"/>
    <n v="1568258"/>
    <s v="Largo Entertainment"/>
    <s v="97.0,"/>
  </r>
  <r>
    <x v="3156"/>
    <s v="NC-17"/>
    <x v="0"/>
    <x v="17"/>
    <s v="November 26, 1997 (United States)"/>
    <x v="13"/>
    <x v="102"/>
    <s v="Sean Mathias"/>
    <s v="Martin Sherman"/>
    <s v="Lothaire Bluteau"/>
    <s v="United Kingdom"/>
    <n v="0"/>
    <n v="496059"/>
    <s v="Channel Four Films"/>
    <s v="105.0,"/>
  </r>
  <r>
    <x v="3157"/>
    <s v="R"/>
    <x v="0"/>
    <x v="17"/>
    <s v="July 30, 1997 (United States)"/>
    <x v="17"/>
    <x v="301"/>
    <s v="Kevin Reynolds"/>
    <s v="Scott Yagemann"/>
    <s v="Samuel L. Jackson"/>
    <s v="United States"/>
    <n v="20000000"/>
    <n v="5727130"/>
    <s v="Icon Entertainment International"/>
    <s v="119.0,"/>
  </r>
  <r>
    <x v="3158"/>
    <s v="PG"/>
    <x v="5"/>
    <x v="17"/>
    <s v="October 3, 1997 (United States)"/>
    <x v="13"/>
    <x v="21"/>
    <s v="John Madden"/>
    <s v="Jeremy Brock"/>
    <s v="Judi Dench"/>
    <s v="United Kingdom"/>
    <n v="0"/>
    <n v="9229808"/>
    <s v="BBC Scotland"/>
    <s v="101.0,"/>
  </r>
  <r>
    <x v="3159"/>
    <s v="R"/>
    <x v="3"/>
    <x v="17"/>
    <s v="January 2, 1998 (United States)"/>
    <x v="34"/>
    <x v="348"/>
    <s v="Woody Allen"/>
    <s v="Woody Allen"/>
    <s v="Woody Allen"/>
    <s v="United States"/>
    <n v="20000000"/>
    <n v="10686841"/>
    <s v="Sweetland Films"/>
    <s v="96.0,"/>
  </r>
  <r>
    <x v="3160"/>
    <s v="R"/>
    <x v="3"/>
    <x v="17"/>
    <s v="October 24, 1997 (United States)"/>
    <x v="5"/>
    <x v="251"/>
    <s v="Danny Boyle"/>
    <s v="John Hodge"/>
    <s v="Cameron Diaz"/>
    <s v="United Kingdom"/>
    <n v="12000000"/>
    <n v="4366722"/>
    <s v="Channel Four Films"/>
    <s v="103.0,"/>
  </r>
  <r>
    <x v="3161"/>
    <m/>
    <x v="6"/>
    <x v="17"/>
    <s v="March 20, 1998 (United States)"/>
    <x v="40"/>
    <x v="17"/>
    <s v="Takeshi Kitano"/>
    <s v="Takeshi Kitano"/>
    <s v="Takeshi Kitano"/>
    <s v="Japan"/>
    <n v="0"/>
    <n v="500000"/>
    <s v="Bandai Visual Company"/>
    <s v="103.0,"/>
  </r>
  <r>
    <x v="3162"/>
    <s v="Not Rated"/>
    <x v="6"/>
    <x v="17"/>
    <s v="May 29, 1998 (United States)"/>
    <x v="4"/>
    <x v="21"/>
    <s v="Erik Skjoldbjærg"/>
    <s v="Nikolaj Frobenius"/>
    <s v="Stellan Skarsgård"/>
    <s v="Norway"/>
    <n v="0"/>
    <n v="227569"/>
    <s v="Norsk Film"/>
    <s v="96.0,"/>
  </r>
  <r>
    <x v="3163"/>
    <s v="R"/>
    <x v="3"/>
    <x v="17"/>
    <s v="February 26, 1997 (United States)"/>
    <x v="20"/>
    <x v="255"/>
    <s v="Jeff Pollack"/>
    <s v="Takashi Bufford"/>
    <s v="Jamie Foxx"/>
    <s v="United States"/>
    <n v="0"/>
    <n v="20050376"/>
    <s v="Columbia Pictures"/>
    <s v="79.0,"/>
  </r>
  <r>
    <x v="3164"/>
    <s v="R"/>
    <x v="0"/>
    <x v="17"/>
    <s v="April 17, 1998 (United States)"/>
    <x v="19"/>
    <x v="97"/>
    <s v="Ole Bornedal"/>
    <s v="Ole Bornedal"/>
    <s v="Ewan McGregor"/>
    <s v="United States"/>
    <n v="0"/>
    <n v="1179002"/>
    <s v="Dimension Films"/>
    <s v="101.0,"/>
  </r>
  <r>
    <x v="3165"/>
    <s v="R"/>
    <x v="7"/>
    <x v="17"/>
    <s v="February 6, 1998 (United States)"/>
    <x v="22"/>
    <x v="107"/>
    <s v="Mark Pavia"/>
    <s v="Stephen King"/>
    <s v="Miguel Ferrer"/>
    <s v="United States"/>
    <n v="1000000"/>
    <n v="125397"/>
    <s v="New Amsterdam Entertainment"/>
    <s v="94.0,"/>
  </r>
  <r>
    <x v="3166"/>
    <s v="PG-13"/>
    <x v="2"/>
    <x v="17"/>
    <s v="August 29, 1997 (United States)"/>
    <x v="38"/>
    <x v="102"/>
    <s v="John Nicolella"/>
    <s v="Robert E. Howard"/>
    <s v="Kevin Sorbo"/>
    <s v="United States"/>
    <n v="30000000"/>
    <n v="6112613"/>
    <s v="Universal Pictures"/>
    <s v="95.0,"/>
  </r>
  <r>
    <x v="3167"/>
    <s v="PG"/>
    <x v="0"/>
    <x v="17"/>
    <s v="May 15, 1998 (United States)"/>
    <x v="13"/>
    <x v="22"/>
    <s v="David Mamet"/>
    <s v="David Mamet"/>
    <s v="Steve Martin"/>
    <s v="United States"/>
    <n v="10000000"/>
    <n v="9593903"/>
    <s v="Jasmine Productions Inc."/>
    <s v="110.0,"/>
  </r>
  <r>
    <x v="3168"/>
    <s v="PG-13"/>
    <x v="3"/>
    <x v="17"/>
    <s v="February 7, 1997 (United States)"/>
    <x v="18"/>
    <x v="140"/>
    <s v="Paul Miller"/>
    <s v="David Bar Katz"/>
    <s v="John Leguizamo"/>
    <s v="United States"/>
    <n v="8000000"/>
    <n v="3600616"/>
    <s v="Papazian-Hirsch Entertainment International"/>
    <s v="84.0,"/>
  </r>
  <r>
    <x v="3169"/>
    <s v="R"/>
    <x v="0"/>
    <x v="17"/>
    <s v="March 13, 1998 (United States)"/>
    <x v="12"/>
    <x v="35"/>
    <s v="Iain Softley"/>
    <s v="Henry James"/>
    <s v="Helena Bonham Carter"/>
    <s v="United States"/>
    <n v="0"/>
    <n v="13692848"/>
    <s v="Miramax"/>
    <s v="102.0,"/>
  </r>
  <r>
    <x v="3170"/>
    <s v="PG"/>
    <x v="2"/>
    <x v="17"/>
    <s v="May 2, 1997 (United States)"/>
    <x v="32"/>
    <x v="156"/>
    <s v="Ronny Yu"/>
    <s v="Michael Vickerman"/>
    <s v="Angus Macfadyen"/>
    <s v="United States"/>
    <n v="35000000"/>
    <n v="6537036"/>
    <s v="China Film Co-Production Corporation"/>
    <s v="101.0,"/>
  </r>
  <r>
    <x v="3171"/>
    <s v="R"/>
    <x v="3"/>
    <x v="17"/>
    <s v="January 29, 1997 (United States)"/>
    <x v="15"/>
    <x v="30"/>
    <s v="Vondie Curtis-Hall"/>
    <s v="Vondie Curtis-Hall"/>
    <s v="Tupac Shakur"/>
    <s v="United States"/>
    <n v="0"/>
    <n v="5571205"/>
    <s v="Def Pictures"/>
    <s v="91.0,"/>
  </r>
  <r>
    <x v="3172"/>
    <s v="PG"/>
    <x v="0"/>
    <x v="17"/>
    <s v="October 24, 1997 (United States)"/>
    <x v="16"/>
    <x v="106"/>
    <s v="Charles Sturridge"/>
    <s v="Albert Ash"/>
    <s v="Paul McGann"/>
    <s v="United Kingdom"/>
    <n v="0"/>
    <n v="14059077"/>
    <s v="Icon Entertainment International"/>
    <s v="99.0,"/>
  </r>
  <r>
    <x v="3173"/>
    <s v="PG-13"/>
    <x v="0"/>
    <x v="17"/>
    <s v="February 20, 1998 (United States)"/>
    <x v="13"/>
    <x v="21"/>
    <s v="Robert Duvall"/>
    <s v="Robert Duvall"/>
    <s v="Robert Duvall"/>
    <s v="United States"/>
    <n v="5000000"/>
    <n v="19868354"/>
    <s v="Butcher's Run Films"/>
    <s v="134.0,"/>
  </r>
  <r>
    <x v="3174"/>
    <s v="PG-13"/>
    <x v="3"/>
    <x v="17"/>
    <s v="November 12, 1998 (Singapore)"/>
    <x v="17"/>
    <x v="139"/>
    <s v="James F. Robinson"/>
    <s v="James F. Robinson"/>
    <s v="Brendan Fraser"/>
    <s v="United States"/>
    <n v="0"/>
    <n v="228455"/>
    <s v="ZapPictures"/>
    <s v="109.0,"/>
  </r>
  <r>
    <x v="3175"/>
    <s v="PG-13"/>
    <x v="2"/>
    <x v="17"/>
    <s v="March 20, 1998 (United States)"/>
    <x v="19"/>
    <x v="19"/>
    <s v="Sammo Kam-Bo Hung"/>
    <s v="Fibe Ma"/>
    <s v="Jackie Chan"/>
    <s v="Hong Kong"/>
    <n v="0"/>
    <n v="18814720"/>
    <s v="GH Pictures"/>
    <s v="88.0,"/>
  </r>
  <r>
    <x v="3176"/>
    <s v="PG"/>
    <x v="2"/>
    <x v="17"/>
    <s v="February 14, 1997 (United States)"/>
    <x v="32"/>
    <x v="90"/>
    <s v="Bob Spiers"/>
    <s v="Gordon Gordon"/>
    <s v="Christina Ricci"/>
    <s v="United States"/>
    <n v="0"/>
    <n v="18301610"/>
    <s v="Walt Disney Pictures"/>
    <s v="89.0,"/>
  </r>
  <r>
    <x v="3177"/>
    <s v="PG-13"/>
    <x v="0"/>
    <x v="17"/>
    <s v="April 4, 1997 (United States)"/>
    <x v="21"/>
    <x v="106"/>
    <s v="Bernard Rose"/>
    <s v="Lev Tolstoy"/>
    <s v="Sophie Marceau"/>
    <s v="United States"/>
    <n v="35000000"/>
    <n v="858553"/>
    <s v="Icon Entertainment International"/>
    <s v="108.0,"/>
  </r>
  <r>
    <x v="3178"/>
    <s v="R"/>
    <x v="0"/>
    <x v="17"/>
    <s v="July 18, 1997 (United States)"/>
    <x v="9"/>
    <x v="261"/>
    <s v="Victor Nunez"/>
    <s v="Victor Nunez"/>
    <s v="Peter Fonda"/>
    <s v="United States"/>
    <n v="2700000"/>
    <n v="9161691"/>
    <s v="Clinica Estetico"/>
    <s v="113.0,"/>
  </r>
  <r>
    <x v="3179"/>
    <s v="PG-13"/>
    <x v="5"/>
    <x v="17"/>
    <s v="January 24, 1997 (United States)"/>
    <x v="8"/>
    <x v="256"/>
    <s v="Steve James"/>
    <s v="Steve James"/>
    <s v="Jared Leto"/>
    <s v="United States"/>
    <n v="8000000"/>
    <n v="589304"/>
    <s v="Hollywood Pictures"/>
    <s v="106.0,"/>
  </r>
  <r>
    <x v="3180"/>
    <s v="G"/>
    <x v="10"/>
    <x v="17"/>
    <s v="March 26, 1997 (United States)"/>
    <x v="15"/>
    <x v="200"/>
    <s v="Mark Dindal"/>
    <s v="Mark Dindal"/>
    <s v="Scott Bakula"/>
    <s v="United States"/>
    <n v="32000000"/>
    <n v="3566637"/>
    <s v="David Kirschner Productions"/>
    <s v="75.0,"/>
  </r>
  <r>
    <x v="3181"/>
    <s v="R"/>
    <x v="2"/>
    <x v="17"/>
    <s v="January 10, 1997 (United States)"/>
    <x v="38"/>
    <x v="35"/>
    <s v="Robert Butler"/>
    <s v="Jonathan Brett"/>
    <s v="Ray Liotta"/>
    <s v="United States"/>
    <n v="55000000"/>
    <n v="11538235"/>
    <s v="Rysher Entertainment"/>
    <s v="100.0,"/>
  </r>
  <r>
    <x v="3182"/>
    <s v="R"/>
    <x v="0"/>
    <x v="17"/>
    <s v="September 17, 1997 (France)"/>
    <x v="1"/>
    <x v="252"/>
    <s v="Mike Figgis"/>
    <s v="Mike Figgis"/>
    <s v="Wesley Snipes"/>
    <s v="United States"/>
    <n v="24000000"/>
    <n v="2642983"/>
    <s v="New Line Cinema"/>
    <s v="102.0,"/>
  </r>
  <r>
    <x v="3183"/>
    <s v="R"/>
    <x v="0"/>
    <x v="17"/>
    <s v="April 11, 1997 (United States)"/>
    <x v="8"/>
    <x v="49"/>
    <s v="Bruce Beresford"/>
    <s v="David Giles"/>
    <s v="Glenn Close"/>
    <s v="Australia"/>
    <n v="16000000"/>
    <n v="2007100"/>
    <s v="Samson Productions Pty. Ltd."/>
    <s v="122.0,"/>
  </r>
  <r>
    <x v="3184"/>
    <s v="PG-13"/>
    <x v="3"/>
    <x v="17"/>
    <s v="October 1, 1997 (Brazil)"/>
    <x v="46"/>
    <x v="110"/>
    <s v="George Huang"/>
    <s v="Andy Burg"/>
    <s v="Will Friedle"/>
    <s v="United States"/>
    <n v="15000000"/>
    <n v="309"/>
    <s v="Daybreak"/>
    <s v="85.0,"/>
  </r>
  <r>
    <x v="3185"/>
    <s v="PG"/>
    <x v="1"/>
    <x v="17"/>
    <s v="December 25, 1997 (United States)"/>
    <x v="35"/>
    <x v="30"/>
    <s v="Stanley Tong"/>
    <s v="Pat Proft"/>
    <s v="Leslie Nielsen"/>
    <s v="United States"/>
    <n v="30000000"/>
    <n v="21437192"/>
    <s v="Walt Disney Pictures"/>
    <s v="87.0,"/>
  </r>
  <r>
    <x v="3186"/>
    <s v="PG-13"/>
    <x v="3"/>
    <x v="17"/>
    <s v="May 9, 1997 (United States)"/>
    <x v="11"/>
    <x v="30"/>
    <s v="Ivan Reitman"/>
    <s v="Francis Veber"/>
    <s v="Robin Williams"/>
    <s v="United States"/>
    <n v="85000000"/>
    <n v="28598376"/>
    <s v="Northern Lights Entertainment"/>
    <s v="98.0,"/>
  </r>
  <r>
    <x v="3187"/>
    <s v="R"/>
    <x v="0"/>
    <x v="17"/>
    <s v="May 15, 1998 (United States)"/>
    <x v="24"/>
    <x v="254"/>
    <s v="John Duigan"/>
    <s v="Naomi Wallace"/>
    <s v="Sam Rockwell"/>
    <s v="United Kingdom"/>
    <n v="8000000"/>
    <n v="106404"/>
    <s v="The Rank Organisation"/>
    <s v="101.0,"/>
  </r>
  <r>
    <x v="3188"/>
    <s v="R"/>
    <x v="3"/>
    <x v="17"/>
    <s v="January 29, 1999 (United Kingdom)"/>
    <x v="30"/>
    <x v="194"/>
    <s v="James Toback"/>
    <s v="James Toback"/>
    <s v="Robert Downey Jr."/>
    <s v="United States"/>
    <n v="1000000"/>
    <n v="2057193"/>
    <s v="Fox Searchlight Pictures"/>
    <s v="84.0,"/>
  </r>
  <r>
    <x v="3189"/>
    <s v="PG"/>
    <x v="1"/>
    <x v="17"/>
    <s v="August 8, 1997 (United States)"/>
    <x v="25"/>
    <x v="349"/>
    <s v="Sam Pillsbury"/>
    <s v="Keith Walker"/>
    <s v="Jason James Richter"/>
    <s v="United States"/>
    <n v="0"/>
    <n v="3446539"/>
    <s v="Warner Bros. Family Entertainment"/>
    <s v="86.0,"/>
  </r>
  <r>
    <x v="3190"/>
    <s v="Not Rated"/>
    <x v="2"/>
    <x v="17"/>
    <s v="February 20, 1997 (Germany)"/>
    <x v="6"/>
    <x v="101"/>
    <s v="Thomas Jahn"/>
    <s v="Thomas Jahn"/>
    <s v="Til Schweiger"/>
    <s v="Germany"/>
    <n v="0"/>
    <n v="5710"/>
    <s v="Buena Vista International Film Production (Germany)"/>
    <s v="87.0,"/>
  </r>
  <r>
    <x v="3191"/>
    <s v="R"/>
    <x v="3"/>
    <x v="17"/>
    <s v="October 10, 1997 (United States)"/>
    <x v="14"/>
    <x v="254"/>
    <s v="Mark Waters"/>
    <s v="Wendy MacLeod"/>
    <s v="Parker Posey"/>
    <s v="United States"/>
    <n v="1500000"/>
    <n v="626057"/>
    <s v="Bandeira Entertainment"/>
    <s v="85.0,"/>
  </r>
  <r>
    <x v="3192"/>
    <s v="R"/>
    <x v="0"/>
    <x v="17"/>
    <s v="August 29, 1997 (United States)"/>
    <x v="23"/>
    <x v="253"/>
    <s v="Nick Cassavetes"/>
    <s v="John Cassavetes"/>
    <s v="Sean Penn"/>
    <s v="France"/>
    <n v="18000000"/>
    <n v="7281450"/>
    <s v="Miramax"/>
    <s v="100.0,"/>
  </r>
  <r>
    <x v="3193"/>
    <s v="Unrated"/>
    <x v="3"/>
    <x v="17"/>
    <s v="May 9, 1997 (United States)"/>
    <x v="8"/>
    <x v="37"/>
    <s v="Kevin Allen"/>
    <s v="Kevin Allen"/>
    <s v="Llyr Ifans"/>
    <s v="United Kingdom"/>
    <n v="3300000"/>
    <n v="127923"/>
    <s v="Agenda"/>
    <s v="99.0,"/>
  </r>
  <r>
    <x v="3194"/>
    <s v="PG"/>
    <x v="3"/>
    <x v="17"/>
    <s v="August 22, 1997 (United States)"/>
    <x v="33"/>
    <x v="36"/>
    <s v="Andy Cadiff"/>
    <s v="Bob Mosher"/>
    <s v="Christopher McDonald"/>
    <s v="United States"/>
    <n v="15000000"/>
    <n v="10925060"/>
    <s v="Robert Simonds Productions"/>
    <s v="84.0,"/>
  </r>
  <r>
    <x v="3195"/>
    <s v="PG"/>
    <x v="3"/>
    <x v="17"/>
    <s v="July 11, 1997 (United States)"/>
    <x v="20"/>
    <x v="49"/>
    <s v="Michael Ritchie"/>
    <s v="Jeff Rothberg"/>
    <s v="Martin Short"/>
    <s v="United States"/>
    <n v="28000000"/>
    <n v="8345056"/>
    <s v="Universal Pictures"/>
    <s v="89.0,"/>
  </r>
  <r>
    <x v="3196"/>
    <s v="R"/>
    <x v="3"/>
    <x v="17"/>
    <s v="September 19, 1997 (United States)"/>
    <x v="46"/>
    <x v="57"/>
    <s v="Mark Pellington"/>
    <s v="Dan Wakefield"/>
    <s v="Jeremy Davies"/>
    <s v="United States"/>
    <n v="0"/>
    <n v="113069"/>
    <s v="Lakeshore Entertainment"/>
    <s v="103.0,"/>
  </r>
  <r>
    <x v="3197"/>
    <s v="PG"/>
    <x v="1"/>
    <x v="17"/>
    <s v="January 16, 1998 (United States)"/>
    <x v="11"/>
    <x v="47"/>
    <s v="Manny Coto"/>
    <s v="Manny Coto"/>
    <s v="Joseph Mazzello"/>
    <s v="United States"/>
    <n v="12000000"/>
    <n v="7029025"/>
    <s v="JLT Productions"/>
    <s v="101.0,"/>
  </r>
  <r>
    <x v="3198"/>
    <s v="R"/>
    <x v="3"/>
    <x v="17"/>
    <s v="May 23, 1997 (Poland)"/>
    <x v="42"/>
    <x v="112"/>
    <s v="Bob Koherr"/>
    <s v="Bob Koherr"/>
    <s v="Tommy Davidson"/>
    <s v="United States"/>
    <n v="0"/>
    <n v="71145"/>
    <s v="Plump Fiction LLC"/>
    <s v="82.0,"/>
  </r>
  <r>
    <x v="3199"/>
    <s v="R"/>
    <x v="5"/>
    <x v="17"/>
    <s v="June 20, 1997 (United States)"/>
    <x v="41"/>
    <x v="68"/>
    <s v="Stephen Kay"/>
    <s v="Neal Cassady"/>
    <s v="Thomas Jane"/>
    <s v="United States"/>
    <n v="4000000"/>
    <n v="46362"/>
    <s v="Bates Entertainment"/>
    <s v="92.0,"/>
  </r>
  <r>
    <x v="3200"/>
    <s v="PG-13"/>
    <x v="3"/>
    <x v="17"/>
    <s v="July 2, 1997 (United States)"/>
    <x v="10"/>
    <x v="145"/>
    <s v="Martha Coolidge"/>
    <s v="Robert Nelson Jacobs"/>
    <s v="Jack Lemmon"/>
    <s v="United States"/>
    <n v="33000000"/>
    <n v="30716901"/>
    <s v="Twentieth Century Fox"/>
    <s v="106.0,"/>
  </r>
  <r>
    <x v="3201"/>
    <s v="PG"/>
    <x v="3"/>
    <x v="17"/>
    <s v="May 30, 1997 (United States)"/>
    <x v="25"/>
    <x v="302"/>
    <s v="Christopher Cain"/>
    <s v="Jill Mazursky"/>
    <s v="Joe Pesci"/>
    <s v="United States"/>
    <n v="53000000"/>
    <n v="19745922"/>
    <s v="Caravan Pictures"/>
    <s v="94.0,"/>
  </r>
  <r>
    <x v="3202"/>
    <s v="R"/>
    <x v="2"/>
    <x v="17"/>
    <s v="October 8, 1997 (United States)"/>
    <x v="16"/>
    <x v="145"/>
    <s v="Jim Kouf"/>
    <s v="Jim Kouf"/>
    <s v="Jim Belushi"/>
    <s v="United States"/>
    <n v="0"/>
    <n v="5906773"/>
    <s v="Orion Pictures"/>
    <s v="111.0,"/>
  </r>
  <r>
    <x v="3203"/>
    <s v="R"/>
    <x v="2"/>
    <x v="17"/>
    <s v="October 10, 1997 (United States)"/>
    <x v="41"/>
    <x v="37"/>
    <s v="David Hogan"/>
    <s v="Keenen Ivory Wayans"/>
    <s v="Keenen Ivory Wayans"/>
    <s v="United States"/>
    <n v="25000000"/>
    <n v="11838218"/>
    <s v="Ivory Way Productions"/>
    <s v="99.0,"/>
  </r>
  <r>
    <x v="3204"/>
    <s v="R"/>
    <x v="1"/>
    <x v="17"/>
    <s v="April 18, 1997 (United States)"/>
    <x v="20"/>
    <x v="107"/>
    <s v="Tom Schulman"/>
    <s v="Tom Schulman"/>
    <s v="Joe Pesci"/>
    <s v="United States"/>
    <n v="3000000"/>
    <n v="3602884"/>
    <s v="Orion Pictures"/>
    <s v="95.0,"/>
  </r>
  <r>
    <x v="3205"/>
    <s v="PG-13"/>
    <x v="3"/>
    <x v="17"/>
    <s v="March 28, 1997 (United States)"/>
    <x v="46"/>
    <x v="106"/>
    <s v="Randall Miller"/>
    <s v="Christopher Reed"/>
    <s v="Marlon Wayans"/>
    <s v="United States"/>
    <n v="11000000"/>
    <n v="14772788"/>
    <s v="All Net Productions"/>
    <s v="107.0,"/>
  </r>
  <r>
    <x v="3206"/>
    <s v="R"/>
    <x v="0"/>
    <x v="17"/>
    <s v="September 4, 1998 (United States)"/>
    <x v="13"/>
    <x v="90"/>
    <s v="William Nicholson"/>
    <s v="William Nicholson"/>
    <s v="Sophie Marceau"/>
    <s v="United Kingdom"/>
    <n v="0"/>
    <n v="785482"/>
    <s v="Carnival Film &amp; Television"/>
    <s v="103.0,"/>
  </r>
  <r>
    <x v="3207"/>
    <s v="PG-13"/>
    <x v="2"/>
    <x v="17"/>
    <s v="August 22, 1997 (United States)"/>
    <x v="33"/>
    <x v="99"/>
    <s v="Roger Christian"/>
    <s v="Floyd Byars"/>
    <s v="Patrick Stewart"/>
    <s v="United States"/>
    <n v="0"/>
    <n v="1935539"/>
    <s v="Columbia Pictures"/>
    <s v="106.0,"/>
  </r>
  <r>
    <x v="3208"/>
    <s v="R"/>
    <x v="3"/>
    <x v="17"/>
    <s v="February 27, 1998 (United States)"/>
    <x v="22"/>
    <x v="41"/>
    <s v="Tom DiCillo"/>
    <s v="Tom DiCillo"/>
    <s v="Matthew Modine"/>
    <s v="United States"/>
    <n v="0"/>
    <n v="83488"/>
    <s v="Lakeshore Entertainment"/>
    <s v="105.0,"/>
  </r>
  <r>
    <x v="3209"/>
    <s v="R"/>
    <x v="2"/>
    <x v="17"/>
    <s v="September 26, 1997 (United States)"/>
    <x v="15"/>
    <x v="39"/>
    <s v="Christian Duguay"/>
    <s v="Dan Gordon"/>
    <s v="Aidan Quinn"/>
    <s v="Canada"/>
    <n v="0"/>
    <n v="332597"/>
    <s v="Triumph Films"/>
    <s v="115.0,"/>
  </r>
  <r>
    <x v="3210"/>
    <s v="R"/>
    <x v="3"/>
    <x v="17"/>
    <s v="February 26, 1999 (United States)"/>
    <x v="19"/>
    <x v="46"/>
    <s v="Michael Davis"/>
    <s v="Michael Davis"/>
    <s v="Joshua Schaefer"/>
    <s v="United States"/>
    <n v="0"/>
    <n v="9090"/>
    <s v="Underdog Productions"/>
    <s v="92.0,"/>
  </r>
  <r>
    <x v="3211"/>
    <s v="R"/>
    <x v="0"/>
    <x v="17"/>
    <s v="November 26, 1997 (United States)"/>
    <x v="8"/>
    <x v="105"/>
    <s v="Michael Winterbottom"/>
    <s v="Michael Nicholson"/>
    <s v="Stephen Dillane"/>
    <s v="United Kingdom"/>
    <n v="9000000"/>
    <n v="334319"/>
    <s v="Miramax"/>
    <s v="103.0,"/>
  </r>
  <r>
    <x v="3212"/>
    <s v="PG-13"/>
    <x v="0"/>
    <x v="17"/>
    <s v="January 23, 1998 (United States)"/>
    <x v="8"/>
    <x v="193"/>
    <s v="Beeban Kidron"/>
    <s v="Joseph Conrad"/>
    <s v="Rachel Weisz"/>
    <s v="United Kingdom"/>
    <n v="0"/>
    <n v="397020"/>
    <s v="TriStar Pictures"/>
    <s v="115.0,"/>
  </r>
  <r>
    <x v="3213"/>
    <s v="R"/>
    <x v="6"/>
    <x v="17"/>
    <s v="October 17, 1997 (United States)"/>
    <x v="41"/>
    <x v="98"/>
    <s v="Andy Wilson"/>
    <s v="Mark Haskell Smith"/>
    <s v="David Duchovny"/>
    <s v="United States"/>
    <n v="12000000"/>
    <n v="4166918"/>
    <s v="Beacon Communications"/>
    <s v="94.0,"/>
  </r>
  <r>
    <x v="3214"/>
    <s v="R"/>
    <x v="3"/>
    <x v="17"/>
    <s v="August 1, 1997 (United States)"/>
    <x v="13"/>
    <x v="38"/>
    <s v="Neil LaBute"/>
    <s v="Neil LaBute"/>
    <s v="Aaron Eckhart"/>
    <s v="Canada"/>
    <n v="25000"/>
    <n v="2804473"/>
    <s v="Alliance Atlantis Communications"/>
    <s v="97.0,"/>
  </r>
  <r>
    <x v="3215"/>
    <s v="R"/>
    <x v="3"/>
    <x v="17"/>
    <s v="December 12, 1997 (United States)"/>
    <x v="27"/>
    <x v="51"/>
    <s v="Robert Downey Sr."/>
    <s v="Robert Downey Sr."/>
    <s v="Alyssa Milano"/>
    <s v="United States"/>
    <n v="0"/>
    <n v="13330"/>
    <s v="BMG Independents"/>
    <s v="92.0,"/>
  </r>
  <r>
    <x v="3216"/>
    <s v="R"/>
    <x v="3"/>
    <x v="17"/>
    <s v="August 6, 1997 (United States)"/>
    <x v="20"/>
    <x v="192"/>
    <s v="Lionel C. Martin"/>
    <s v="Mark Brown"/>
    <s v="Bill Bellamy"/>
    <s v="United States"/>
    <n v="0"/>
    <n v="14009368"/>
    <s v="Def Pictures"/>
    <s v="93.0,"/>
  </r>
  <r>
    <x v="3217"/>
    <s v="R"/>
    <x v="0"/>
    <x v="17"/>
    <s v="October 3, 1997 (United States)"/>
    <x v="10"/>
    <x v="118"/>
    <s v="John Patrick Kelley"/>
    <s v="John Patrick Kelley"/>
    <s v="Kate Capshaw"/>
    <s v="United States"/>
    <n v="0"/>
    <n v="40158"/>
    <s v="Motion Picture Corporation of America (MPCA)"/>
    <s v="124.0,"/>
  </r>
  <r>
    <x v="3218"/>
    <s v="R"/>
    <x v="3"/>
    <x v="17"/>
    <s v="June 5, 1998 (United States)"/>
    <x v="5"/>
    <x v="40"/>
    <s v="Noah Baumbach"/>
    <s v="Noah Baumbach"/>
    <s v="Eric Stoltz"/>
    <s v="United States"/>
    <n v="0"/>
    <n v="301796"/>
    <s v="Joel Castleberg Productions"/>
    <s v="103.0,"/>
  </r>
  <r>
    <x v="3219"/>
    <s v="PG"/>
    <x v="2"/>
    <x v="17"/>
    <s v="April 18, 1997 (United States)"/>
    <x v="26"/>
    <x v="150"/>
    <s v="Bryan Spicer"/>
    <s v="Peter Crabbe"/>
    <s v="Tom Arnold"/>
    <s v="United States"/>
    <n v="31190000"/>
    <n v="4529843"/>
    <s v="Sheinberg Productions"/>
    <s v="108.0,"/>
  </r>
  <r>
    <x v="3220"/>
    <s v="R"/>
    <x v="0"/>
    <x v="17"/>
    <s v="December 31, 1997 (United States)"/>
    <x v="14"/>
    <x v="150"/>
    <s v="Gillian Armstrong"/>
    <s v="Laura Jones"/>
    <s v="Ralph Fiennes"/>
    <s v="United States"/>
    <n v="0"/>
    <n v="1897404"/>
    <s v="Australian Film Finance Corporation (AFFC)"/>
    <s v="132.0,"/>
  </r>
  <r>
    <x v="3221"/>
    <s v="R"/>
    <x v="6"/>
    <x v="17"/>
    <s v="February 28, 1997 (United States)"/>
    <x v="5"/>
    <x v="21"/>
    <s v="Bille August"/>
    <s v="Peter Høeg"/>
    <s v="Julia Ormond"/>
    <s v="Denmark"/>
    <n v="35000000"/>
    <n v="2372903"/>
    <s v="Constantin Film"/>
    <s v="121.0,"/>
  </r>
  <r>
    <x v="3222"/>
    <s v="PG-13"/>
    <x v="3"/>
    <x v="17"/>
    <s v="May 30, 1997 (United States)"/>
    <x v="1"/>
    <x v="199"/>
    <s v="Jonathan Lynn"/>
    <s v="Sara Bernstein"/>
    <s v="Michael Richards"/>
    <s v="United States"/>
    <n v="0"/>
    <n v="14598571"/>
    <s v="Larger Than Life Productions"/>
    <s v="98.0,"/>
  </r>
  <r>
    <x v="3223"/>
    <s v="R"/>
    <x v="3"/>
    <x v="17"/>
    <s v="October 3, 1997 (United States)"/>
    <x v="16"/>
    <x v="201"/>
    <s v="Mark Joffe"/>
    <s v="Greg Dinner"/>
    <s v="Janeane Garofalo"/>
    <s v="Ireland"/>
    <n v="0"/>
    <n v="3392080"/>
    <s v="Good Film Company"/>
    <s v="97.0,"/>
  </r>
  <r>
    <x v="3224"/>
    <s v="R"/>
    <x v="3"/>
    <x v="18"/>
    <s v="March 6, 1998 (United States)"/>
    <x v="31"/>
    <x v="575"/>
    <s v="Joel Coen"/>
    <s v="Ethan Coen"/>
    <s v="Jeff Bridges"/>
    <s v="United States"/>
    <n v="15000000"/>
    <n v="46748721"/>
    <s v="Polygram Filmed Entertainment"/>
    <s v="117.0,"/>
  </r>
  <r>
    <x v="3225"/>
    <s v="R"/>
    <x v="0"/>
    <x v="18"/>
    <s v="July 24, 1998 (United States)"/>
    <x v="60"/>
    <x v="479"/>
    <s v="Steven Spielberg"/>
    <s v="Robert Rodat"/>
    <s v="Tom Hanks"/>
    <s v="United States"/>
    <n v="70000000"/>
    <n v="482349603"/>
    <s v="Dreamworks Pictures"/>
    <s v="169.0,"/>
  </r>
  <r>
    <x v="3226"/>
    <s v="R"/>
    <x v="0"/>
    <x v="18"/>
    <s v="November 20, 1998 (United States)"/>
    <x v="55"/>
    <x v="287"/>
    <s v="Tony Kaye"/>
    <s v="David McKenna"/>
    <s v="Edward Norton"/>
    <s v="United States"/>
    <n v="20000000"/>
    <n v="23875127"/>
    <s v="New Line Cinema"/>
    <s v="119.0,"/>
  </r>
  <r>
    <x v="3227"/>
    <s v="R"/>
    <x v="2"/>
    <x v="18"/>
    <s v="August 28, 1998 (United Kingdom)"/>
    <x v="7"/>
    <x v="576"/>
    <s v="Guy Ritchie"/>
    <s v="Guy Ritchie"/>
    <s v="Jason Flemyng"/>
    <s v="United Kingdom"/>
    <n v="0"/>
    <n v="3753929"/>
    <s v="Summit Entertainment"/>
    <s v="107.0,"/>
  </r>
  <r>
    <x v="3228"/>
    <s v="PG"/>
    <x v="3"/>
    <x v="18"/>
    <s v="June 5, 1998 (United States)"/>
    <x v="31"/>
    <x v="577"/>
    <s v="Peter Weir"/>
    <s v="Andrew Niccol"/>
    <s v="Jim Carrey"/>
    <s v="United States"/>
    <n v="60000000"/>
    <n v="264118201"/>
    <s v="Paramount Pictures"/>
    <s v="103.0,"/>
  </r>
  <r>
    <x v="3229"/>
    <s v="PG-13"/>
    <x v="2"/>
    <x v="18"/>
    <s v="July 1, 1998 (United States)"/>
    <x v="17"/>
    <x v="578"/>
    <s v="Michael Bay"/>
    <s v="Jonathan Hensleigh"/>
    <s v="Bruce Willis"/>
    <s v="United States"/>
    <n v="140000000"/>
    <n v="553709788"/>
    <s v="Touchstone Pictures"/>
    <s v="151.0,"/>
  </r>
  <r>
    <x v="3230"/>
    <s v="R"/>
    <x v="6"/>
    <x v="18"/>
    <s v="September 11, 1998 (United States)"/>
    <x v="4"/>
    <x v="387"/>
    <s v="John Dahl"/>
    <s v="David Levien"/>
    <s v="Matt Damon"/>
    <s v="United States"/>
    <n v="12000000"/>
    <n v="22912409"/>
    <s v="Miramax"/>
    <s v="121.0,"/>
  </r>
  <r>
    <x v="3231"/>
    <s v="PG"/>
    <x v="1"/>
    <x v="18"/>
    <s v="July 29, 1998 (United States)"/>
    <x v="14"/>
    <x v="417"/>
    <s v="Nancy Meyers"/>
    <s v="Erich Kästner"/>
    <s v="Lindsay Lohan"/>
    <s v="United States"/>
    <n v="0"/>
    <n v="92108659"/>
    <s v="Cinema Vehicle Services"/>
    <s v="128.0,"/>
  </r>
  <r>
    <x v="3232"/>
    <s v="R"/>
    <x v="6"/>
    <x v="18"/>
    <s v="March 20, 1998 (United States)"/>
    <x v="16"/>
    <x v="490"/>
    <s v="John McNaughton"/>
    <s v="Stephen Peters"/>
    <s v="Kevin Bacon"/>
    <s v="United States"/>
    <n v="20000000"/>
    <n v="30166293"/>
    <s v="Mandalay Entertainment"/>
    <s v="108.0,"/>
  </r>
  <r>
    <x v="3233"/>
    <s v="R"/>
    <x v="2"/>
    <x v="18"/>
    <s v="August 21, 1998 (United States)"/>
    <x v="12"/>
    <x v="286"/>
    <s v="Stephen Norrington"/>
    <s v="David S. Goyer"/>
    <s v="Wesley Snipes"/>
    <s v="United States"/>
    <n v="45000000"/>
    <n v="131183530"/>
    <s v="Amen Ra Films"/>
    <s v="120.0,"/>
  </r>
  <r>
    <x v="3234"/>
    <s v="PG-13"/>
    <x v="3"/>
    <x v="18"/>
    <s v="February 13, 1998 (United States)"/>
    <x v="15"/>
    <x v="579"/>
    <s v="Frank Coraci"/>
    <s v="Tim Herlihy"/>
    <s v="Adam Sandler"/>
    <s v="United States"/>
    <n v="18000000"/>
    <n v="123306987"/>
    <s v="Juno Pix"/>
    <s v="97.0,"/>
  </r>
  <r>
    <x v="3235"/>
    <s v="PG-13"/>
    <x v="0"/>
    <x v="18"/>
    <s v="November 13, 1998 (United States)"/>
    <x v="13"/>
    <x v="580"/>
    <s v="Martin Brest"/>
    <s v="Ron Osborn"/>
    <s v="Brad Pitt"/>
    <s v="United States"/>
    <n v="90000000"/>
    <n v="142940100"/>
    <s v="Universal Pictures"/>
    <s v="178.0,"/>
  </r>
  <r>
    <x v="3236"/>
    <s v="PG-13"/>
    <x v="2"/>
    <x v="18"/>
    <s v="September 18, 1998 (United States)"/>
    <x v="9"/>
    <x v="464"/>
    <s v="Brett Ratner"/>
    <s v="Ross LaManna"/>
    <s v="Jackie Chan"/>
    <s v="United States"/>
    <n v="33000000"/>
    <n v="244721064"/>
    <s v="New Line Cinema"/>
    <s v="98.0,"/>
  </r>
  <r>
    <x v="3237"/>
    <s v="R"/>
    <x v="1"/>
    <x v="18"/>
    <s v="May 22, 1998 (United States)"/>
    <x v="37"/>
    <x v="581"/>
    <s v="Terry Gilliam"/>
    <s v="Hunter S. Thompson"/>
    <s v="Johnny Depp"/>
    <s v="United States"/>
    <n v="18500000"/>
    <n v="10680275"/>
    <s v="Fear and Loathing LLC"/>
    <s v="118.0,"/>
  </r>
  <r>
    <x v="3238"/>
    <s v="PG-13"/>
    <x v="2"/>
    <x v="18"/>
    <s v="May 8, 1998 (United States)"/>
    <x v="19"/>
    <x v="527"/>
    <s v="Mimi Leder"/>
    <s v="Bruce Joel Rubin"/>
    <s v="Robert Duvall"/>
    <s v="United States"/>
    <n v="75000000"/>
    <n v="349464664"/>
    <s v="Paramount Pictures"/>
    <s v="120.0,"/>
  </r>
  <r>
    <x v="3239"/>
    <s v="R"/>
    <x v="3"/>
    <x v="18"/>
    <s v="July 15, 1998 (United States)"/>
    <x v="12"/>
    <x v="582"/>
    <s v="Bobby Farrelly"/>
    <s v="Ed Decter"/>
    <s v="Cameron Diaz"/>
    <s v="United States"/>
    <n v="23000000"/>
    <n v="369884651"/>
    <s v="Twentieth Century Fox"/>
    <s v="119.0,"/>
  </r>
  <r>
    <x v="3240"/>
    <s v="R"/>
    <x v="4"/>
    <x v="18"/>
    <s v="December 25, 1998 (United States)"/>
    <x v="16"/>
    <x v="583"/>
    <s v="Robert Rodriguez"/>
    <s v="David Wechter"/>
    <s v="Jordana Brewster"/>
    <s v="United States"/>
    <n v="15000000"/>
    <n v="40283321"/>
    <s v="Dimension Films"/>
    <s v="104.0,"/>
  </r>
  <r>
    <x v="3241"/>
    <s v="G"/>
    <x v="10"/>
    <x v="18"/>
    <s v="November 25, 1998 (United States)"/>
    <x v="13"/>
    <x v="584"/>
    <s v="John Lasseter"/>
    <s v="John Lasseter"/>
    <s v="Kevin Spacey"/>
    <s v="United States"/>
    <n v="120000000"/>
    <n v="363258859"/>
    <s v="Pixar Animation Studios"/>
    <s v="95.0,"/>
  </r>
  <r>
    <x v="3242"/>
    <s v="R"/>
    <x v="3"/>
    <x v="18"/>
    <s v="June 26, 1998 (United States)"/>
    <x v="9"/>
    <x v="288"/>
    <s v="Steven Soderbergh"/>
    <s v="Elmore Leonard"/>
    <s v="George Clooney"/>
    <s v="United States"/>
    <n v="48000000"/>
    <n v="77745966"/>
    <s v="Universal Pictures"/>
    <s v="123.0,"/>
  </r>
  <r>
    <x v="3243"/>
    <s v="G"/>
    <x v="10"/>
    <x v="18"/>
    <s v="June 19, 1998 (United States)"/>
    <x v="37"/>
    <x v="585"/>
    <s v="Tony Bancroft"/>
    <s v="Robert D. San Souci"/>
    <s v="Ming-Na Wen"/>
    <s v="United States"/>
    <n v="90000000"/>
    <n v="304320254"/>
    <s v="Walt Disney Animation Studios"/>
    <s v="88.0,"/>
  </r>
  <r>
    <x v="3244"/>
    <s v="PG-13"/>
    <x v="3"/>
    <x v="18"/>
    <s v="October 16, 1998 (United States)"/>
    <x v="21"/>
    <x v="186"/>
    <s v="Griffin Dunne"/>
    <s v="Alice Hoffman"/>
    <s v="Sandra Bullock"/>
    <s v="United States"/>
    <n v="75000000"/>
    <n v="46733235"/>
    <s v="DiNovi Pictures"/>
    <s v="104.0,"/>
  </r>
  <r>
    <x v="3245"/>
    <s v="R"/>
    <x v="0"/>
    <x v="18"/>
    <s v="January 15, 1999 (United States)"/>
    <x v="37"/>
    <x v="511"/>
    <s v="Terrence Malick"/>
    <s v="James Jones"/>
    <s v="Jim Caviezel"/>
    <s v="United States"/>
    <n v="52000000"/>
    <n v="98126565"/>
    <s v="Fox 2000 Pictures"/>
    <s v="170.0,"/>
  </r>
  <r>
    <x v="3246"/>
    <s v="PG-13"/>
    <x v="3"/>
    <x v="18"/>
    <s v="October 23, 1998 (United States)"/>
    <x v="24"/>
    <x v="5"/>
    <s v="Gary Ross"/>
    <s v="Gary Ross"/>
    <s v="Tobey Maguire"/>
    <s v="United States"/>
    <n v="60000000"/>
    <n v="49805462"/>
    <s v="New Line Cinema"/>
    <s v="124.0,"/>
  </r>
  <r>
    <x v="3247"/>
    <s v="PG"/>
    <x v="3"/>
    <x v="18"/>
    <s v="December 18, 1998 (United States)"/>
    <x v="17"/>
    <x v="586"/>
    <s v="Nora Ephron"/>
    <s v="Miklós László"/>
    <s v="Tom Hanks"/>
    <s v="United States"/>
    <n v="65000000"/>
    <n v="250821495"/>
    <s v="Warner Bros."/>
    <s v="119.0,"/>
  </r>
  <r>
    <x v="3248"/>
    <s v="PG-13"/>
    <x v="0"/>
    <x v="18"/>
    <s v="October 2, 1998 (United States)"/>
    <x v="9"/>
    <x v="344"/>
    <s v="Vincent Ward"/>
    <s v="Richard Matheson"/>
    <s v="Robin Williams"/>
    <s v="United States"/>
    <n v="85000000"/>
    <n v="55382927"/>
    <s v="Polygram Filmed Entertainment"/>
    <s v="113.0,"/>
  </r>
  <r>
    <x v="3249"/>
    <s v="R"/>
    <x v="3"/>
    <x v="18"/>
    <s v="February 19, 1999 (United States)"/>
    <x v="3"/>
    <x v="587"/>
    <s v="Wes Anderson"/>
    <s v="Wes Anderson"/>
    <s v="Jason Schwartzman"/>
    <s v="United States"/>
    <n v="9000000"/>
    <n v="17196103"/>
    <s v="American Empirical Pictures"/>
    <s v="93.0,"/>
  </r>
  <r>
    <x v="3250"/>
    <s v="PG-13"/>
    <x v="2"/>
    <x v="18"/>
    <s v="July 17, 1998 (United States)"/>
    <x v="8"/>
    <x v="588"/>
    <s v="Martin Campbell"/>
    <s v="Johnston McCulley"/>
    <s v="Antonio Banderas"/>
    <s v="United States"/>
    <n v="95000000"/>
    <n v="250288523"/>
    <s v="TriStar Pictures"/>
    <s v="136.0,"/>
  </r>
  <r>
    <x v="3251"/>
    <s v="R"/>
    <x v="6"/>
    <x v="18"/>
    <s v="June 5, 1998 (United States)"/>
    <x v="16"/>
    <x v="296"/>
    <s v="Andrew Davis"/>
    <s v="Frederick Knott"/>
    <s v="Michael Douglas"/>
    <s v="United States"/>
    <n v="60000000"/>
    <n v="128038368"/>
    <s v="Warner Bros."/>
    <s v="107.0,"/>
  </r>
  <r>
    <x v="3252"/>
    <s v="R"/>
    <x v="7"/>
    <x v="18"/>
    <s v="February 27, 1998 (United States)"/>
    <x v="37"/>
    <x v="291"/>
    <s v="Alex Proyas"/>
    <s v="Alex Proyas"/>
    <s v="Rufus Sewell"/>
    <s v="Australia"/>
    <n v="27000000"/>
    <n v="27200316"/>
    <s v="Mystery Clock Cinema"/>
    <s v="100.0,"/>
  </r>
  <r>
    <x v="3253"/>
    <s v="PG-13"/>
    <x v="3"/>
    <x v="18"/>
    <s v="July 31, 1998 (United States)"/>
    <x v="9"/>
    <x v="245"/>
    <s v="Andy Tennant"/>
    <s v="Susannah Grant"/>
    <s v="Drew Barrymore"/>
    <s v="United States"/>
    <n v="26000000"/>
    <n v="98005666"/>
    <s v="Twentieth Century Fox"/>
    <s v="121.0,"/>
  </r>
  <r>
    <x v="3254"/>
    <s v="PG-13"/>
    <x v="2"/>
    <x v="18"/>
    <s v="May 20, 1998 (United States)"/>
    <x v="20"/>
    <x v="340"/>
    <s v="Roland Emmerich"/>
    <s v="Dean Devlin"/>
    <s v="Matthew Broderick"/>
    <s v="Japan"/>
    <n v="130000000"/>
    <n v="379014294"/>
    <s v="Centropolis Film Productions"/>
    <s v="139.0,"/>
  </r>
  <r>
    <x v="3255"/>
    <s v="R"/>
    <x v="3"/>
    <x v="18"/>
    <s v="January 8, 1999 (United States)"/>
    <x v="12"/>
    <x v="589"/>
    <s v="John Madden"/>
    <s v="Marc Norman"/>
    <s v="Gwyneth Paltrow"/>
    <s v="United States"/>
    <n v="25000000"/>
    <n v="289317794"/>
    <s v="Universal Pictures"/>
    <s v="123.0,"/>
  </r>
  <r>
    <x v="3256"/>
    <s v="PG-13"/>
    <x v="3"/>
    <x v="18"/>
    <s v="June 12, 1998 (United States)"/>
    <x v="16"/>
    <x v="81"/>
    <s v="Harry Elfont"/>
    <s v="Deborah Kaplan"/>
    <s v="Jennifer Love Hewitt"/>
    <s v="United States"/>
    <n v="10000000"/>
    <n v="25605015"/>
    <s v="Columbia Pictures"/>
    <s v="100.0,"/>
  </r>
  <r>
    <x v="3257"/>
    <s v="PG-13"/>
    <x v="2"/>
    <x v="18"/>
    <s v="July 10, 1998 (United States)"/>
    <x v="19"/>
    <x v="187"/>
    <s v="Joe Dante"/>
    <s v="Gavin Scott"/>
    <s v="Kirsten Dunst"/>
    <s v="United States"/>
    <n v="40000000"/>
    <n v="54682547"/>
    <s v="Universal Pictures"/>
    <s v="110.0,"/>
  </r>
  <r>
    <x v="3258"/>
    <s v="R"/>
    <x v="6"/>
    <x v="18"/>
    <s v="August 7, 1998 (United States)"/>
    <x v="22"/>
    <x v="94"/>
    <s v="Brian De Palma"/>
    <s v="Brian De Palma"/>
    <s v="Nicolas Cage"/>
    <s v="United States"/>
    <n v="73000000"/>
    <n v="103891409"/>
    <s v="Paramount Pictures"/>
    <s v="98.0,"/>
  </r>
  <r>
    <x v="3259"/>
    <s v="PG"/>
    <x v="10"/>
    <x v="18"/>
    <s v="December 18, 1998 (United States)"/>
    <x v="12"/>
    <x v="514"/>
    <s v="Brenda Chapman"/>
    <s v="Philip LaZebnik"/>
    <s v="Val Kilmer"/>
    <s v="United States"/>
    <n v="70000000"/>
    <n v="218613188"/>
    <s v="DreamWorks Animation"/>
    <s v="99.0,"/>
  </r>
  <r>
    <x v="3260"/>
    <s v="PG-13"/>
    <x v="3"/>
    <x v="18"/>
    <s v="December 25, 1998 (United States)"/>
    <x v="8"/>
    <x v="148"/>
    <s v="Chris Columbus"/>
    <s v="Gigi Levangie"/>
    <s v="Julia Roberts"/>
    <s v="United States"/>
    <n v="50000000"/>
    <n v="159710793"/>
    <s v="TriStar Pictures"/>
    <s v="125.0,"/>
  </r>
  <r>
    <x v="3261"/>
    <s v="PG-13"/>
    <x v="3"/>
    <x v="18"/>
    <s v="November 6, 1998 (United States)"/>
    <x v="10"/>
    <x v="590"/>
    <s v="Frank Coraci"/>
    <s v="Tim Herlihy"/>
    <s v="Adam Sandler"/>
    <s v="United States"/>
    <n v="23000000"/>
    <n v="185991646"/>
    <s v="Robert Simonds Productions"/>
    <s v="90.0,"/>
  </r>
  <r>
    <x v="3262"/>
    <s v="PG-13"/>
    <x v="3"/>
    <x v="18"/>
    <s v="February 12, 1999 (United States)"/>
    <x v="14"/>
    <x v="91"/>
    <s v="Hugh Wilson"/>
    <s v="Bill Kelly"/>
    <s v="Brendan Fraser"/>
    <s v="United States"/>
    <n v="35000000"/>
    <n v="40263020"/>
    <s v="Forge"/>
    <s v="112.0,"/>
  </r>
  <r>
    <x v="3263"/>
    <s v="PG"/>
    <x v="2"/>
    <x v="18"/>
    <s v="December 11, 1998 (United States)"/>
    <x v="5"/>
    <x v="485"/>
    <s v="Jonathan Frakes"/>
    <s v="Gene Roddenberry"/>
    <s v="Patrick Stewart"/>
    <s v="United States"/>
    <n v="58000000"/>
    <n v="112587658"/>
    <s v="Paramount Pictures"/>
    <s v="103.0,"/>
  </r>
  <r>
    <x v="3264"/>
    <s v="PG-13"/>
    <x v="2"/>
    <x v="18"/>
    <s v="March 13, 1998 (United States)"/>
    <x v="16"/>
    <x v="502"/>
    <s v="Randall Wallace"/>
    <s v="Alexandre Dumas"/>
    <s v="Leonardo DiCaprio"/>
    <s v="France"/>
    <n v="35000000"/>
    <n v="182968902"/>
    <s v="United Artists"/>
    <s v="132.0,"/>
  </r>
  <r>
    <x v="3265"/>
    <s v="R"/>
    <x v="2"/>
    <x v="18"/>
    <s v="November 20, 1998 (United States)"/>
    <x v="4"/>
    <x v="591"/>
    <s v="Tony Scott"/>
    <s v="David Marconi"/>
    <s v="Will Smith"/>
    <s v="United States"/>
    <n v="90000000"/>
    <n v="250849789"/>
    <s v="Touchstone Pictures"/>
    <s v="132.0,"/>
  </r>
  <r>
    <x v="3266"/>
    <s v="R"/>
    <x v="0"/>
    <x v="18"/>
    <s v="June 19, 1998 (Denmark)"/>
    <x v="31"/>
    <x v="296"/>
    <s v="Thomas Vinterberg"/>
    <s v="Thomas Vinterberg"/>
    <s v="Ulrich Thomsen"/>
    <s v="Denmark"/>
    <n v="1300000"/>
    <n v="1657778"/>
    <s v="Nimbus Film Productions"/>
    <s v="105.0,"/>
  </r>
  <r>
    <x v="3267"/>
    <s v="R"/>
    <x v="4"/>
    <x v="18"/>
    <s v="September 25, 1998 (United States)"/>
    <x v="41"/>
    <x v="243"/>
    <s v="Jamie Blanks"/>
    <s v="Silvio Horta"/>
    <s v="Jared Leto"/>
    <s v="Canada"/>
    <n v="14000000"/>
    <n v="72527595"/>
    <s v="Phoenix Pictures"/>
    <s v="99.0,"/>
  </r>
  <r>
    <x v="3268"/>
    <s v="R"/>
    <x v="2"/>
    <x v="18"/>
    <s v="January 16, 1998 (United States)"/>
    <x v="9"/>
    <x v="146"/>
    <s v="Gregory Hoblit"/>
    <s v="Nicholas Kazan"/>
    <s v="Denzel Washington"/>
    <s v="United States"/>
    <n v="0"/>
    <n v="25232289"/>
    <s v="Turner Pictures (I)"/>
    <s v="124.0,"/>
  </r>
  <r>
    <x v="3269"/>
    <s v="R"/>
    <x v="2"/>
    <x v="18"/>
    <s v="September 25, 1998 (United States)"/>
    <x v="4"/>
    <x v="382"/>
    <s v="John Frankenheimer"/>
    <s v="J.D. Zeik"/>
    <s v="Robert De Niro"/>
    <s v="United Kingdom"/>
    <n v="55000000"/>
    <n v="41616262"/>
    <s v="FGM Entertainment"/>
    <s v="122.0,"/>
  </r>
  <r>
    <x v="3270"/>
    <s v="PG-13"/>
    <x v="2"/>
    <x v="18"/>
    <s v="April 3, 1998 (United States)"/>
    <x v="33"/>
    <x v="347"/>
    <s v="Stephen Hopkins"/>
    <s v="Irwin Allen"/>
    <s v="Gary Oldman"/>
    <s v="United States"/>
    <n v="80000000"/>
    <n v="136159423"/>
    <s v="New Line Cinema"/>
    <s v="130.0,"/>
  </r>
  <r>
    <x v="3271"/>
    <s v="R"/>
    <x v="3"/>
    <x v="18"/>
    <s v="October 16, 1998 (United States)"/>
    <x v="20"/>
    <x v="11"/>
    <s v="Ronny Yu"/>
    <s v="Don Mancini"/>
    <s v="Jennifer Tilly"/>
    <s v="United States"/>
    <n v="25000000"/>
    <n v="50688658"/>
    <s v="Midwinter Productions Inc."/>
    <s v="89.0,"/>
  </r>
  <r>
    <x v="3272"/>
    <s v="R"/>
    <x v="0"/>
    <x v="18"/>
    <s v="July 10, 1998 (United States)"/>
    <x v="34"/>
    <x v="588"/>
    <s v="Darren Aronofsky"/>
    <s v="Darren Aronofsky"/>
    <s v="Sean Gullette"/>
    <s v="United States"/>
    <n v="60000"/>
    <n v="3221152"/>
    <s v="Harvest Filmworks"/>
    <s v="84.0,"/>
  </r>
  <r>
    <x v="3273"/>
    <s v="PG-13"/>
    <x v="0"/>
    <x v="18"/>
    <s v="May 15, 1998 (United States)"/>
    <x v="14"/>
    <x v="80"/>
    <s v="Robert Redford"/>
    <s v="Nick Evans"/>
    <s v="Robert Redford"/>
    <s v="United States"/>
    <n v="60000000"/>
    <n v="186883563"/>
    <s v="Touchstone Pictures"/>
    <s v="169.0,"/>
  </r>
  <r>
    <x v="3274"/>
    <s v="Unrated"/>
    <x v="3"/>
    <x v="18"/>
    <s v="October 16, 1998 (United States)"/>
    <x v="3"/>
    <x v="391"/>
    <s v="Todd Solondz"/>
    <s v="Todd Solondz"/>
    <s v="Jane Adams"/>
    <s v="United States"/>
    <n v="2200000"/>
    <n v="2982011"/>
    <s v="Good Machine"/>
    <s v="134.0,"/>
  </r>
  <r>
    <x v="3275"/>
    <s v="PG-13"/>
    <x v="5"/>
    <x v="18"/>
    <s v="December 25, 1998 (United States)"/>
    <x v="8"/>
    <x v="4"/>
    <s v="Tom Shadyac"/>
    <s v="Patch Adams"/>
    <s v="Robin Williams"/>
    <s v="United States"/>
    <n v="90000000"/>
    <n v="202292902"/>
    <s v="Universal Pictures"/>
    <s v="115.0,"/>
  </r>
  <r>
    <x v="3276"/>
    <s v="PG-13"/>
    <x v="2"/>
    <x v="18"/>
    <s v="February 13, 1998 (United States)"/>
    <x v="10"/>
    <x v="8"/>
    <s v="Barry Levinson"/>
    <s v="Michael Crichton"/>
    <s v="Dustin Hoffman"/>
    <s v="United States"/>
    <n v="80000000"/>
    <n v="37020277"/>
    <s v="Warner Bros."/>
    <s v="134.0,"/>
  </r>
  <r>
    <x v="3277"/>
    <s v="PG-13"/>
    <x v="2"/>
    <x v="18"/>
    <s v="March 6, 1998 (United States)"/>
    <x v="14"/>
    <x v="128"/>
    <s v="Stuart Baird"/>
    <s v="Roy Huggins"/>
    <s v="Tommy Lee Jones"/>
    <s v="United States"/>
    <n v="60000000"/>
    <n v="102367405"/>
    <s v="Warner Bros."/>
    <s v="131.0,"/>
  </r>
  <r>
    <x v="3278"/>
    <s v="PG-13"/>
    <x v="2"/>
    <x v="18"/>
    <s v="June 12, 1998 (United States)"/>
    <x v="1"/>
    <x v="484"/>
    <s v="Ivan Reitman"/>
    <s v="Michael Browning"/>
    <s v="Harrison Ford"/>
    <s v="United States"/>
    <n v="70000000"/>
    <n v="164839294"/>
    <s v="Caravan Pictures"/>
    <s v="102.0,"/>
  </r>
  <r>
    <x v="3279"/>
    <s v="R"/>
    <x v="2"/>
    <x v="18"/>
    <s v="January 30, 1998 (United States)"/>
    <x v="10"/>
    <x v="251"/>
    <s v="Stephen Sommers"/>
    <s v="Stephen Sommers"/>
    <s v="Treat Williams"/>
    <s v="United States"/>
    <n v="45000000"/>
    <n v="11203026"/>
    <s v="Calimari Productions"/>
    <s v="106.0,"/>
  </r>
  <r>
    <x v="3280"/>
    <s v="R"/>
    <x v="2"/>
    <x v="18"/>
    <s v="July 10, 1998 (United States)"/>
    <x v="14"/>
    <x v="491"/>
    <s v="Richard Donner"/>
    <s v="Shane Black"/>
    <s v="Mel Gibson"/>
    <s v="United States"/>
    <n v="140000000"/>
    <n v="285444603"/>
    <s v="Warner Bros."/>
    <s v="127.0,"/>
  </r>
  <r>
    <x v="3281"/>
    <s v="R"/>
    <x v="5"/>
    <x v="18"/>
    <s v="February 19, 1999 (United States)"/>
    <x v="34"/>
    <x v="470"/>
    <s v="Shekhar Kapur"/>
    <s v="Michael Hirst"/>
    <s v="Cate Blanchett"/>
    <s v="United Kingdom"/>
    <n v="30000000"/>
    <n v="82150642"/>
    <s v="PolyGram Filmed Entertainment"/>
    <s v="124.0,"/>
  </r>
  <r>
    <x v="3282"/>
    <s v="R"/>
    <x v="2"/>
    <x v="18"/>
    <s v="July 29, 1998 (United States)"/>
    <x v="4"/>
    <x v="191"/>
    <s v="F. Gary Gray"/>
    <s v="James DeMonaco"/>
    <s v="Samuel L. Jackson"/>
    <s v="Germany"/>
    <n v="50000000"/>
    <n v="44547681"/>
    <s v="New Regency Productions"/>
    <s v="140.0,"/>
  </r>
  <r>
    <x v="3283"/>
    <s v="R"/>
    <x v="0"/>
    <x v="18"/>
    <s v="August 28, 1998 (United States)"/>
    <x v="1"/>
    <x v="76"/>
    <s v="Mark Christopher"/>
    <s v="Mark Christopher"/>
    <s v="Ryan Phillippe"/>
    <s v="United States"/>
    <n v="13000000"/>
    <n v="16757163"/>
    <s v="Dollface"/>
    <s v="93.0,"/>
  </r>
  <r>
    <x v="3284"/>
    <s v="PG-13"/>
    <x v="0"/>
    <x v="18"/>
    <s v="May 29, 1998 (United States)"/>
    <x v="22"/>
    <x v="151"/>
    <s v="Forest Whitaker"/>
    <s v="Steven Rogers"/>
    <s v="Sandra Bullock"/>
    <s v="United States"/>
    <n v="30000000"/>
    <n v="81471882"/>
    <s v="Twentieth Century Fox"/>
    <s v="114.0,"/>
  </r>
  <r>
    <x v="3285"/>
    <s v="PG-13"/>
    <x v="3"/>
    <x v="18"/>
    <s v="May 1, 1998 (United States)"/>
    <x v="17"/>
    <x v="1"/>
    <s v="Peter Howitt"/>
    <s v="Peter Howitt"/>
    <s v="Gwyneth Paltrow"/>
    <s v="United Kingdom"/>
    <n v="6000000"/>
    <n v="11841544"/>
    <s v="Intermedia Films"/>
    <s v="99.0,"/>
  </r>
  <r>
    <x v="3286"/>
    <s v="R"/>
    <x v="3"/>
    <x v="18"/>
    <s v="June 26, 1998 (United States)"/>
    <x v="24"/>
    <x v="13"/>
    <s v="Vincent Gallo"/>
    <s v="Vincent Gallo"/>
    <s v="Vincent Gallo"/>
    <s v="United States"/>
    <n v="1500000"/>
    <n v="2375097"/>
    <s v="Cinépix Film Properties (CFP)"/>
    <s v="110.0,"/>
  </r>
  <r>
    <x v="3287"/>
    <s v="R"/>
    <x v="4"/>
    <x v="18"/>
    <s v="December 4, 1998 (United States)"/>
    <x v="26"/>
    <x v="247"/>
    <s v="Gus Van Sant"/>
    <s v="Robert Bloch"/>
    <s v="Vince Vaughn"/>
    <s v="United States"/>
    <n v="60000000"/>
    <n v="37170655"/>
    <s v="Universal Pictures"/>
    <s v="105.0,"/>
  </r>
  <r>
    <x v="3288"/>
    <s v="R"/>
    <x v="4"/>
    <x v="18"/>
    <s v="August 5, 1998 (United States)"/>
    <x v="1"/>
    <x v="86"/>
    <s v="Steve Miner"/>
    <s v="Debra Hill"/>
    <s v="Jamie Lee Curtis"/>
    <s v="United States"/>
    <n v="17000000"/>
    <n v="55041738"/>
    <s v="Dimension Films"/>
    <s v="86.0,"/>
  </r>
  <r>
    <x v="3289"/>
    <s v="R"/>
    <x v="4"/>
    <x v="18"/>
    <s v="July 24, 1998 (United States)"/>
    <x v="41"/>
    <x v="16"/>
    <s v="David Nutter"/>
    <s v="Scott Rosenberg"/>
    <s v="James Marsden"/>
    <s v="Australia"/>
    <n v="15000000"/>
    <n v="17514980"/>
    <s v="Metro-Goldwyn-Mayer (MGM)"/>
    <s v="84.0,"/>
  </r>
  <r>
    <x v="3290"/>
    <s v="R"/>
    <x v="2"/>
    <x v="18"/>
    <s v="April 3, 1998 (United States)"/>
    <x v="10"/>
    <x v="347"/>
    <s v="Harold Becker"/>
    <s v="Ryne Douglas Pearson"/>
    <s v="Bruce Willis"/>
    <s v="United States"/>
    <n v="60000000"/>
    <n v="93107289"/>
    <s v="Universal Pictures"/>
    <s v="111.0,"/>
  </r>
  <r>
    <x v="3291"/>
    <s v="R"/>
    <x v="6"/>
    <x v="18"/>
    <s v="June 18, 1999 (United States)"/>
    <x v="3"/>
    <x v="291"/>
    <s v="Tom Tykwer"/>
    <s v="Tom Tykwer"/>
    <s v="Franka Potente"/>
    <s v="Germany"/>
    <n v="0"/>
    <n v="7267585"/>
    <s v="X-Filme Creative Pool"/>
    <s v="80.0,"/>
  </r>
  <r>
    <x v="3292"/>
    <s v="PG-13"/>
    <x v="0"/>
    <x v="18"/>
    <s v="April 10, 1998 (United States)"/>
    <x v="17"/>
    <x v="486"/>
    <s v="Brad Silberling"/>
    <s v="Wim Wenders"/>
    <s v="Nicolas Cage"/>
    <s v="United States"/>
    <n v="55000000"/>
    <n v="198685114"/>
    <s v="Atlas Entertainment"/>
    <s v="114.0,"/>
  </r>
  <r>
    <x v="3293"/>
    <s v="R"/>
    <x v="3"/>
    <x v="18"/>
    <s v="January 16, 1998 (United States)"/>
    <x v="17"/>
    <x v="83"/>
    <s v="Tamra Davis"/>
    <s v="Dave Chappelle"/>
    <s v="Dave Chappelle"/>
    <s v="United States"/>
    <n v="8000000"/>
    <n v="17460020"/>
    <s v="Robert Simonds Productions"/>
    <s v="82.0,"/>
  </r>
  <r>
    <x v="3294"/>
    <s v="R"/>
    <x v="0"/>
    <x v="18"/>
    <s v="May 1, 1998 (United States)"/>
    <x v="15"/>
    <x v="147"/>
    <s v="Spike Lee"/>
    <s v="Spike Lee"/>
    <s v="Denzel Washington"/>
    <s v="United States"/>
    <n v="25000000"/>
    <n v="21567853"/>
    <s v="Touchstone Pictures"/>
    <s v="136.0,"/>
  </r>
  <r>
    <x v="3295"/>
    <s v="PG"/>
    <x v="10"/>
    <x v="18"/>
    <s v="October 2, 1998 (United States)"/>
    <x v="16"/>
    <x v="592"/>
    <s v="Eric Darnell"/>
    <s v="Todd Alcott"/>
    <s v="Woody Allen"/>
    <s v="United States"/>
    <n v="105000000"/>
    <n v="171757863"/>
    <s v="Dreamworks Pictures"/>
    <s v="83.0,"/>
  </r>
  <r>
    <x v="3296"/>
    <s v="R"/>
    <x v="6"/>
    <x v="18"/>
    <s v="January 22, 1999 (United States)"/>
    <x v="24"/>
    <x v="18"/>
    <s v="Sam Raimi"/>
    <s v="Scott B. Smith"/>
    <s v="Bill Paxton"/>
    <s v="United Kingdom"/>
    <n v="30000000"/>
    <n v="16316273"/>
    <s v="British Broadcasting Corporation (BBC)"/>
    <s v="121.0,"/>
  </r>
  <r>
    <x v="3297"/>
    <s v="R"/>
    <x v="2"/>
    <x v="18"/>
    <s v="October 30, 1998 (United States)"/>
    <x v="10"/>
    <x v="292"/>
    <s v="John Carpenter"/>
    <s v="John Steakley"/>
    <s v="James Woods"/>
    <s v="Japan"/>
    <n v="20000000"/>
    <n v="20308772"/>
    <s v="Largo Entertainment"/>
    <s v="108.0,"/>
  </r>
  <r>
    <x v="3298"/>
    <s v="R"/>
    <x v="0"/>
    <x v="18"/>
    <s v="October 23, 1998 (United Kingdom)"/>
    <x v="9"/>
    <x v="87"/>
    <s v="Todd Haynes"/>
    <s v="James Lyons"/>
    <s v="Ewan McGregor"/>
    <s v="United Kingdom"/>
    <n v="0"/>
    <n v="1053788"/>
    <s v="Channel Four Films"/>
    <s v="118.0,"/>
  </r>
  <r>
    <x v="3299"/>
    <s v="R"/>
    <x v="6"/>
    <x v="18"/>
    <s v="November 5, 1999 (United Kingdom)"/>
    <x v="24"/>
    <x v="295"/>
    <s v="Christopher Nolan"/>
    <s v="Christopher Nolan"/>
    <s v="Jeremy Theobald"/>
    <s v="United Kingdom"/>
    <n v="6000"/>
    <n v="48482"/>
    <s v="Next Wave Films"/>
    <s v="69.0,"/>
  </r>
  <r>
    <x v="3300"/>
    <s v="Not Rated"/>
    <x v="6"/>
    <x v="18"/>
    <s v="February 17, 1999 (France)"/>
    <x v="34"/>
    <x v="22"/>
    <s v="Gaspar Noé"/>
    <s v="Gaspar Noé"/>
    <s v="Philippe Nahon"/>
    <s v="France"/>
    <n v="0"/>
    <n v="6955"/>
    <s v="Canal+"/>
    <s v="93.0,"/>
  </r>
  <r>
    <x v="3301"/>
    <s v="R"/>
    <x v="0"/>
    <x v="18"/>
    <s v="January 30, 1998 (United States)"/>
    <x v="8"/>
    <x v="134"/>
    <s v="Alfonso Cuarón"/>
    <s v="Charles Dickens"/>
    <s v="Ethan Hawke"/>
    <s v="United States"/>
    <n v="25000000"/>
    <n v="55494066"/>
    <s v="Art Linson Productions"/>
    <s v="111.0,"/>
  </r>
  <r>
    <x v="3302"/>
    <s v="PG-13"/>
    <x v="2"/>
    <x v="18"/>
    <s v="August 14, 1998 (United States)"/>
    <x v="51"/>
    <x v="135"/>
    <s v="Jeremiah S. Chechik"/>
    <s v="Sydney Newman"/>
    <s v="Ralph Fiennes"/>
    <s v="United States"/>
    <n v="60000000"/>
    <n v="23384939"/>
    <s v="Warner Bros."/>
    <s v="89.0,"/>
  </r>
  <r>
    <x v="3303"/>
    <s v="R"/>
    <x v="0"/>
    <x v="18"/>
    <s v="October 28, 1998 (Italy)"/>
    <x v="31"/>
    <x v="89"/>
    <s v="Giuseppe Tornatore"/>
    <s v="Alessandro Baricco"/>
    <s v="Tim Roth"/>
    <s v="Italy"/>
    <n v="9000000"/>
    <n v="21057208"/>
    <s v="Sciarlò"/>
    <s v="169.0,"/>
  </r>
  <r>
    <x v="3304"/>
    <s v="R"/>
    <x v="4"/>
    <x v="18"/>
    <s v="November 13, 1998 (United States)"/>
    <x v="32"/>
    <x v="347"/>
    <s v="Danny Cannon"/>
    <s v="Lois Duncan"/>
    <s v="Jennifer Love Hewitt"/>
    <s v="United States"/>
    <n v="65000000"/>
    <n v="40002112"/>
    <s v="Columbia Pictures"/>
    <s v="100.0,"/>
  </r>
  <r>
    <x v="3305"/>
    <s v="R"/>
    <x v="2"/>
    <x v="18"/>
    <s v="November 6, 1998 (United States)"/>
    <x v="5"/>
    <x v="347"/>
    <s v="Edward Zwick"/>
    <s v="Lawrence Wright"/>
    <s v="Denzel Washington"/>
    <s v="United States"/>
    <n v="70000000"/>
    <n v="116672912"/>
    <s v="Twentieth Century Fox"/>
    <s v="116.0,"/>
  </r>
  <r>
    <x v="3306"/>
    <s v="Not Rated"/>
    <x v="3"/>
    <x v="18"/>
    <s v="October 16, 1998 (India)"/>
    <x v="37"/>
    <x v="152"/>
    <s v="Karan Johar"/>
    <s v="Karan Johar"/>
    <s v="Shah Rukh Khan"/>
    <s v="India"/>
    <n v="0"/>
    <m/>
    <s v="Dharma Productions"/>
    <s v="177.0,"/>
  </r>
  <r>
    <x v="3307"/>
    <s v="R"/>
    <x v="2"/>
    <x v="18"/>
    <s v="October 23, 1998 (United States)"/>
    <x v="22"/>
    <x v="239"/>
    <s v="Paul W.S. Anderson"/>
    <s v="David Webb Peoples"/>
    <s v="Kurt Russell"/>
    <s v="United States"/>
    <n v="60000000"/>
    <n v="14594226"/>
    <s v="Warner Bros."/>
    <s v="99.0,"/>
  </r>
  <r>
    <x v="3308"/>
    <s v="PG-13"/>
    <x v="3"/>
    <x v="18"/>
    <s v="October 2, 1998 (United States)"/>
    <x v="19"/>
    <x v="343"/>
    <s v="John Fortenberry"/>
    <s v="Steve Koren"/>
    <s v="Chris Kattan"/>
    <s v="United States"/>
    <n v="17000000"/>
    <n v="30331165"/>
    <s v="Broadway Pictures"/>
    <s v="82.0,"/>
  </r>
  <r>
    <x v="3309"/>
    <s v="R"/>
    <x v="5"/>
    <x v="18"/>
    <s v="August 28, 1998 (United States)"/>
    <x v="5"/>
    <x v="41"/>
    <s v="Gregory Nava"/>
    <s v="Tina Andrews"/>
    <s v="Halle Berry"/>
    <s v="United States"/>
    <n v="0"/>
    <n v="12461773"/>
    <s v="Rhino Films"/>
    <s v="116.0,"/>
  </r>
  <r>
    <x v="3310"/>
    <s v="PG-13"/>
    <x v="0"/>
    <x v="18"/>
    <s v="June 19, 1998 (United States)"/>
    <x v="9"/>
    <x v="410"/>
    <s v="Rob Bowman"/>
    <s v="Chris Carter"/>
    <s v="David Duchovny"/>
    <s v="United States"/>
    <n v="66000000"/>
    <n v="189176423"/>
    <s v="Twentieth Century Fox"/>
    <s v="121.0,"/>
  </r>
  <r>
    <x v="3311"/>
    <s v="R"/>
    <x v="3"/>
    <x v="18"/>
    <s v="July 31, 1998 (United States)"/>
    <x v="16"/>
    <x v="343"/>
    <s v="David Zucker"/>
    <s v="David Zucker"/>
    <s v="Trey Parker"/>
    <s v="United States"/>
    <n v="25000000"/>
    <n v="7027290"/>
    <s v="Zucker Brothers Productions"/>
    <s v="103.0,"/>
  </r>
  <r>
    <x v="3312"/>
    <s v="PG-13"/>
    <x v="2"/>
    <x v="18"/>
    <s v="September 18, 1998 (United States)"/>
    <x v="14"/>
    <x v="256"/>
    <s v="Lance Mungia"/>
    <s v="Jeffrey Falcon"/>
    <s v="Jeffrey Falcon"/>
    <s v="United States"/>
    <n v="2000000"/>
    <n v="146125"/>
    <s v="HSX Films"/>
    <s v="91.0,"/>
  </r>
  <r>
    <x v="3313"/>
    <m/>
    <x v="11"/>
    <x v="18"/>
    <s v="December 16, 1998 (France)"/>
    <x v="10"/>
    <x v="40"/>
    <s v="Cédric Kahn"/>
    <s v="Cédric Kahn"/>
    <s v="Charles Berling"/>
    <s v="France"/>
    <n v="0"/>
    <m/>
    <s v="Gemini Films"/>
    <s v="122.0,"/>
  </r>
  <r>
    <x v="3314"/>
    <s v="R"/>
    <x v="3"/>
    <x v="18"/>
    <s v="April 16, 1999 (United States)"/>
    <x v="34"/>
    <x v="19"/>
    <s v="James Merendino"/>
    <s v="James Merendino"/>
    <s v="Matthew Lillard"/>
    <s v="United States"/>
    <n v="0"/>
    <n v="299569"/>
    <s v="Beyond Films"/>
    <s v="97.0,"/>
  </r>
  <r>
    <x v="3315"/>
    <s v="R"/>
    <x v="2"/>
    <x v="18"/>
    <s v="February 6, 1998 (United States)"/>
    <x v="19"/>
    <x v="101"/>
    <s v="Antoine Fuqua"/>
    <s v="Ken Sanzel"/>
    <s v="Chow Yun-Fat"/>
    <s v="United States"/>
    <n v="30000000"/>
    <n v="19204929"/>
    <s v="Columbia Pictures"/>
    <s v="87.0,"/>
  </r>
  <r>
    <x v="3316"/>
    <s v="Not Rated"/>
    <x v="2"/>
    <x v="18"/>
    <s v="November 20, 1998 (United States)"/>
    <x v="9"/>
    <x v="146"/>
    <s v="Gérard Pirès"/>
    <s v="Luc Besson"/>
    <s v="Samy Naceri"/>
    <s v="France"/>
    <n v="0"/>
    <m/>
    <s v="ARP Sélection"/>
    <s v="86.0,"/>
  </r>
  <r>
    <x v="3317"/>
    <s v="Not Rated"/>
    <x v="6"/>
    <x v="18"/>
    <s v="July 28, 2000 (United States)"/>
    <x v="12"/>
    <x v="20"/>
    <s v="Mike Hodges"/>
    <s v="Paul Mayersberg"/>
    <s v="Clive Owen"/>
    <s v="Ireland"/>
    <n v="0"/>
    <n v="7120568"/>
    <s v="ARTE"/>
    <s v="94.0,"/>
  </r>
  <r>
    <x v="3318"/>
    <s v="R"/>
    <x v="3"/>
    <x v="18"/>
    <s v="May 22, 1998 (United States)"/>
    <x v="8"/>
    <x v="151"/>
    <s v="Warren Beatty"/>
    <s v="Warren Beatty"/>
    <s v="Warren Beatty"/>
    <s v="United States"/>
    <n v="30000000"/>
    <n v="29202884"/>
    <s v="Twentieth Century Fox"/>
    <s v="108.0,"/>
  </r>
  <r>
    <x v="3319"/>
    <s v="PG-13"/>
    <x v="3"/>
    <x v="18"/>
    <s v="June 12, 1998 (United States)"/>
    <x v="5"/>
    <x v="33"/>
    <s v="Bob Saget"/>
    <s v="Frank Sebastiano"/>
    <s v="Norm MacDonald"/>
    <s v="Canada"/>
    <n v="13000000"/>
    <n v="10023282"/>
    <s v="Metro-Goldwyn-Mayer (MGM)"/>
    <s v="82.0,"/>
  </r>
  <r>
    <x v="3320"/>
    <s v="R"/>
    <x v="6"/>
    <x v="18"/>
    <s v="October 23, 1998 (United States)"/>
    <x v="17"/>
    <x v="14"/>
    <s v="Bryan Singer"/>
    <s v="Stephen King"/>
    <s v="Ian McKellen"/>
    <s v="United States"/>
    <n v="14000000"/>
    <n v="8863193"/>
    <s v="Phoenix Pictures"/>
    <s v="111.0,"/>
  </r>
  <r>
    <x v="3321"/>
    <s v="PG-13"/>
    <x v="3"/>
    <x v="18"/>
    <s v="June 26, 1998 (United States)"/>
    <x v="20"/>
    <x v="187"/>
    <s v="Betty Thomas"/>
    <s v="Hugh Lofting"/>
    <s v="Eddie Murphy"/>
    <s v="United States"/>
    <n v="71500000"/>
    <n v="294456605"/>
    <s v="Twentieth Century Fox"/>
    <s v="85.0,"/>
  </r>
  <r>
    <x v="3322"/>
    <s v="R"/>
    <x v="2"/>
    <x v="18"/>
    <s v="April 10, 1998 (United States)"/>
    <x v="44"/>
    <x v="101"/>
    <s v="Peter Medak"/>
    <s v="Dennis Feldman"/>
    <s v="Natasha Henstridge"/>
    <s v="United States"/>
    <n v="0"/>
    <n v="19221939"/>
    <s v="Metro-Goldwyn-Mayer (MGM)"/>
    <s v="93.0,"/>
  </r>
  <r>
    <x v="3323"/>
    <s v="R"/>
    <x v="3"/>
    <x v="18"/>
    <s v="November 20, 1998 (United States)"/>
    <x v="21"/>
    <x v="151"/>
    <s v="Woody Allen"/>
    <s v="Woody Allen"/>
    <s v="Kenneth Branagh"/>
    <s v="United States"/>
    <n v="12000000"/>
    <n v="5078660"/>
    <s v="Sweetland Films"/>
    <s v="113.0,"/>
  </r>
  <r>
    <x v="3324"/>
    <s v="R"/>
    <x v="3"/>
    <x v="18"/>
    <s v="November 25, 1998 (United States)"/>
    <x v="21"/>
    <x v="247"/>
    <s v="Peter Berg"/>
    <s v="Peter Berg"/>
    <s v="Christian Slater"/>
    <s v="United States"/>
    <n v="30000000"/>
    <n v="9898412"/>
    <s v="Initial Entertainment Group (IEG)"/>
    <s v="100.0,"/>
  </r>
  <r>
    <x v="3325"/>
    <s v="PG"/>
    <x v="3"/>
    <x v="18"/>
    <s v="July 10, 1998 (United States)"/>
    <x v="22"/>
    <x v="256"/>
    <s v="Daisy von Scherler Mayer"/>
    <s v="Ludwig Bemelmans"/>
    <s v="Frances McDormand"/>
    <s v="France"/>
    <n v="0"/>
    <n v="29967750"/>
    <s v="Jaffilms"/>
    <s v="88.0,"/>
  </r>
  <r>
    <x v="3326"/>
    <s v="R"/>
    <x v="3"/>
    <x v="18"/>
    <s v="June 12, 1998 (United States)"/>
    <x v="17"/>
    <x v="23"/>
    <s v="Whit Stillman"/>
    <s v="Whit Stillman"/>
    <s v="Chloë Sevigny"/>
    <s v="United States"/>
    <n v="8000000"/>
    <n v="3020601"/>
    <s v="Castle Rock Entertainment"/>
    <s v="113.0,"/>
  </r>
  <r>
    <x v="3327"/>
    <s v="R"/>
    <x v="2"/>
    <x v="18"/>
    <s v="April 24, 1998 (United States)"/>
    <x v="10"/>
    <x v="17"/>
    <s v="Kirk Wong"/>
    <s v="Ben Ramsey"/>
    <s v="Mark Wahlberg"/>
    <s v="United States"/>
    <n v="13000000"/>
    <n v="27007143"/>
    <s v="TriStar Pictures"/>
    <s v="91.0,"/>
  </r>
  <r>
    <x v="3328"/>
    <s v="PG-13"/>
    <x v="2"/>
    <x v="18"/>
    <s v="February 6, 1998 (United States)"/>
    <x v="38"/>
    <x v="76"/>
    <s v="John Landis"/>
    <s v="Dan Aykroyd"/>
    <s v="Dan Aykroyd"/>
    <s v="United States"/>
    <n v="28000000"/>
    <n v="14051384"/>
    <s v="Universal Pictures"/>
    <s v="123.0,"/>
  </r>
  <r>
    <x v="3329"/>
    <s v="R"/>
    <x v="5"/>
    <x v="18"/>
    <s v="November 4, 1998 (United States)"/>
    <x v="34"/>
    <x v="12"/>
    <s v="Bill Condon"/>
    <s v="Christopher Bram"/>
    <s v="Ian McKellen"/>
    <s v="United States"/>
    <n v="10000000"/>
    <n v="6451628"/>
    <s v="Lions Gate Films"/>
    <s v="105.0,"/>
  </r>
  <r>
    <x v="3330"/>
    <s v="R"/>
    <x v="0"/>
    <x v="18"/>
    <s v="June 11, 1999 (United States)"/>
    <x v="37"/>
    <x v="76"/>
    <s v="François Girard"/>
    <s v="Don McKellar"/>
    <s v="Carlo Cecchi"/>
    <s v="Canada"/>
    <n v="18000000"/>
    <n v="10019109"/>
    <s v="Rhombus Media"/>
    <s v="130.0,"/>
  </r>
  <r>
    <x v="3331"/>
    <s v="PG"/>
    <x v="2"/>
    <x v="18"/>
    <s v="December 25, 1998 (United States)"/>
    <x v="46"/>
    <x v="101"/>
    <s v="Ron Underwood"/>
    <s v="Merian C. Cooper"/>
    <s v="Bill Paxton"/>
    <s v="United States"/>
    <n v="90000000"/>
    <n v="50632037"/>
    <s v="RKO Pictures"/>
    <s v="114.0,"/>
  </r>
  <r>
    <x v="3332"/>
    <s v="R"/>
    <x v="3"/>
    <x v="18"/>
    <s v="April 17, 1998 (United States)"/>
    <x v="22"/>
    <x v="97"/>
    <s v="Nicholas Hytner"/>
    <s v="Stephen McCauley"/>
    <s v="Jennifer Aniston"/>
    <s v="United States"/>
    <n v="15000000"/>
    <n v="46905889"/>
    <s v="Twentieth Century Fox"/>
    <s v="111.0,"/>
  </r>
  <r>
    <x v="3333"/>
    <s v="R"/>
    <x v="6"/>
    <x v="18"/>
    <s v="March 6, 1998 (United States)"/>
    <x v="19"/>
    <x v="35"/>
    <s v="Robert Benton"/>
    <s v="Robert Benton"/>
    <s v="Paul Newman"/>
    <s v="United States"/>
    <n v="37000000"/>
    <n v="15055091"/>
    <s v="Cinehaus"/>
    <s v="94.0,"/>
  </r>
  <r>
    <x v="3334"/>
    <s v="G"/>
    <x v="10"/>
    <x v="18"/>
    <s v="November 10, 1999 (United States)"/>
    <x v="21"/>
    <x v="135"/>
    <s v="Kunihiko Yuyama"/>
    <s v="Satoshi Tajiri"/>
    <s v="Veronica Taylor"/>
    <s v="Japan"/>
    <n v="30000000"/>
    <n v="163644662"/>
    <s v="Oriental Light and Magic (OLM)"/>
    <s v="96.0,"/>
  </r>
  <r>
    <x v="3335"/>
    <s v="R"/>
    <x v="6"/>
    <x v="18"/>
    <s v="November 4, 1998 (United States)"/>
    <x v="19"/>
    <x v="9"/>
    <s v="Hype Williams"/>
    <s v="Anthony Bodden"/>
    <s v="Nas"/>
    <s v="Jamaica"/>
    <n v="3000000"/>
    <n v="9639390"/>
    <s v="Big Dog Films"/>
    <s v="96.0,"/>
  </r>
  <r>
    <x v="3336"/>
    <s v="PG-13"/>
    <x v="6"/>
    <x v="18"/>
    <s v="May 1, 1998 (United States)"/>
    <x v="34"/>
    <x v="244"/>
    <s v="Bille August"/>
    <s v="Victor Hugo"/>
    <s v="Liam Neeson"/>
    <s v="United Kingdom"/>
    <n v="0"/>
    <n v="14096321"/>
    <s v="Mandalay Entertainment"/>
    <s v="134.0,"/>
  </r>
  <r>
    <x v="3337"/>
    <s v="PG"/>
    <x v="3"/>
    <x v="18"/>
    <s v="January 8, 1999 (United States)"/>
    <x v="34"/>
    <x v="19"/>
    <s v="Kirk Jones"/>
    <s v="Kirk Jones"/>
    <s v="Ian Bannen"/>
    <s v="United Kingdom"/>
    <n v="3000000"/>
    <n v="55257450"/>
    <s v="Tomboy Films"/>
    <s v="91.0,"/>
  </r>
  <r>
    <x v="3338"/>
    <s v="PG"/>
    <x v="1"/>
    <x v="18"/>
    <s v="November 25, 1998 (United States)"/>
    <x v="1"/>
    <x v="76"/>
    <s v="George Miller"/>
    <s v="George Miller"/>
    <s v="Magda Szubanski"/>
    <s v="Australia"/>
    <n v="90000000"/>
    <n v="69131860"/>
    <s v="Kennedy Miller Productions"/>
    <s v="97.0,"/>
  </r>
  <r>
    <x v="3339"/>
    <s v="Unrated"/>
    <x v="0"/>
    <x v="18"/>
    <s v="May 28, 1999 (United States)"/>
    <x v="6"/>
    <x v="35"/>
    <s v="Theodoros Angelopoulos"/>
    <s v="Theodoros Angelopoulos"/>
    <s v="Bruno Ganz"/>
    <s v="France"/>
    <n v="0"/>
    <n v="107178"/>
    <s v="Paradis Films"/>
    <s v="137.0,"/>
  </r>
  <r>
    <x v="3340"/>
    <s v="R"/>
    <x v="3"/>
    <x v="18"/>
    <s v="March 20, 1998 (United States)"/>
    <x v="17"/>
    <x v="101"/>
    <s v="Mike Nichols"/>
    <s v="Joe Klein"/>
    <s v="John Travolta"/>
    <s v="United Kingdom"/>
    <n v="65000000"/>
    <n v="52090187"/>
    <s v="Award Entertainment"/>
    <s v="143.0,"/>
  </r>
  <r>
    <x v="3341"/>
    <s v="G"/>
    <x v="10"/>
    <x v="18"/>
    <s v="May 15, 1998 (United States)"/>
    <x v="21"/>
    <x v="29"/>
    <s v="Frederik Du Chau"/>
    <s v="Vera Chapman"/>
    <s v="Jessalyn Gilsig"/>
    <s v="United States"/>
    <n v="40000000"/>
    <n v="22510798"/>
    <s v="Warner Bros."/>
    <s v="86.0,"/>
  </r>
  <r>
    <x v="3342"/>
    <s v="Not Rated"/>
    <x v="3"/>
    <x v="18"/>
    <s v="October 23, 1998 (Sweden)"/>
    <x v="24"/>
    <x v="152"/>
    <s v="Lukas Moodysson"/>
    <s v="Lukas Moodysson"/>
    <s v="Alexandra Dahlström"/>
    <s v="Sweden"/>
    <n v="0"/>
    <n v="219331"/>
    <s v="Memfis Film"/>
    <s v="89.0,"/>
  </r>
  <r>
    <x v="3343"/>
    <s v="R"/>
    <x v="2"/>
    <x v="18"/>
    <s v="January 16, 1998 (United States)"/>
    <x v="23"/>
    <x v="24"/>
    <s v="Mikael Salomon"/>
    <s v="Graham Yost"/>
    <s v="Morgan Freeman"/>
    <s v="United States"/>
    <n v="70000000"/>
    <n v="19870567"/>
    <s v="British Broadcasting Corporation (BBC) Television"/>
    <s v="97.0,"/>
  </r>
  <r>
    <x v="3344"/>
    <s v="PG-13"/>
    <x v="3"/>
    <x v="18"/>
    <s v="September 4, 1998 (United States)"/>
    <x v="17"/>
    <x v="45"/>
    <s v="Sarah Kernochan"/>
    <s v="Sarah Kernochan"/>
    <s v="Kirsten Dunst"/>
    <s v="Canada"/>
    <n v="0"/>
    <n v="913834"/>
    <s v="Alliance Communications Corporation"/>
    <s v="97.0,"/>
  </r>
  <r>
    <x v="3345"/>
    <s v="PG-13"/>
    <x v="3"/>
    <x v="18"/>
    <s v="October 30, 1998 (United States)"/>
    <x v="4"/>
    <x v="38"/>
    <s v="Peter Chelsom"/>
    <s v="Rodman Philbrick"/>
    <s v="Kieran Culkin"/>
    <s v="United States"/>
    <n v="0"/>
    <n v="2652246"/>
    <s v="Chaos Productions"/>
    <s v="100.0,"/>
  </r>
  <r>
    <x v="3346"/>
    <s v="PG-13"/>
    <x v="2"/>
    <x v="18"/>
    <s v="August 21, 1998 (United States)"/>
    <x v="10"/>
    <x v="33"/>
    <s v="Pat Proft"/>
    <s v="Pat Proft"/>
    <s v="Leslie Nielsen"/>
    <s v="Germany"/>
    <n v="0"/>
    <n v="9623329"/>
    <s v="Morgan Creek Entertainment"/>
    <s v="87.0,"/>
  </r>
  <r>
    <x v="3347"/>
    <s v="R"/>
    <x v="0"/>
    <x v="18"/>
    <s v="March 19, 1999 (Italy)"/>
    <x v="27"/>
    <x v="203"/>
    <s v="Abel Ferrara"/>
    <s v="William Gibson"/>
    <s v="Christopher Walken"/>
    <s v="United States"/>
    <n v="0"/>
    <n v="21521"/>
    <s v="Pressman Film"/>
    <s v="93.0,"/>
  </r>
  <r>
    <x v="3348"/>
    <s v="PG"/>
    <x v="3"/>
    <x v="18"/>
    <s v="September 11, 1998 (United States)"/>
    <x v="15"/>
    <x v="16"/>
    <s v="Mark Steven Johnson"/>
    <s v="Mark Steven Johnson"/>
    <s v="Ian Michael Smith"/>
    <s v="United States"/>
    <n v="30000000"/>
    <n v="18253415"/>
    <s v="Hollywood Pictures"/>
    <s v="114.0,"/>
  </r>
  <r>
    <x v="3349"/>
    <m/>
    <x v="3"/>
    <x v="18"/>
    <s v="May 21, 1998 (France)"/>
    <x v="8"/>
    <x v="12"/>
    <s v="Lars von Trier"/>
    <s v="Lars von Trier"/>
    <s v="Bodil Jørgensen"/>
    <s v="Denmark"/>
    <n v="2500000"/>
    <m/>
    <s v="Zentropa Entertainments"/>
    <s v="117.0,"/>
  </r>
  <r>
    <x v="3350"/>
    <s v="R"/>
    <x v="2"/>
    <x v="18"/>
    <s v="September 25, 1998 (United Kingdom)"/>
    <x v="13"/>
    <x v="10"/>
    <s v="Skip Woods"/>
    <s v="Skip Woods"/>
    <s v="Thomas Jane"/>
    <s v="United States"/>
    <n v="0"/>
    <n v="3121"/>
    <s v="Polygram Filmed Entertainment"/>
    <s v="87.0,"/>
  </r>
  <r>
    <x v="3351"/>
    <s v="R"/>
    <x v="3"/>
    <x v="18"/>
    <s v="June 1, 1998 (Federal Republic of Yugoslavia)"/>
    <x v="31"/>
    <x v="134"/>
    <s v="Emir Kusturica"/>
    <s v="Gordan Mihic"/>
    <s v="Bajram Severdzan"/>
    <s v="Federal Republic of Yugoslavia"/>
    <n v="0"/>
    <n v="351447"/>
    <s v="CiBy 2000"/>
    <s v="127.0,"/>
  </r>
  <r>
    <x v="3352"/>
    <s v="PG"/>
    <x v="0"/>
    <x v="18"/>
    <s v="August 21, 1998 (United States)"/>
    <x v="23"/>
    <x v="199"/>
    <s v="Randa Haines"/>
    <s v="Daryl Matthews"/>
    <s v="Vanessa Williams"/>
    <s v="United States"/>
    <n v="0"/>
    <n v="15923122"/>
    <s v="Mandalay Entertainment"/>
    <s v="126.0,"/>
  </r>
  <r>
    <x v="3353"/>
    <s v="PG"/>
    <x v="3"/>
    <x v="18"/>
    <s v="December 11, 1998 (United States)"/>
    <x v="20"/>
    <x v="87"/>
    <s v="Troy Miller"/>
    <s v="Mark Steven Johnson"/>
    <s v="Michael Keaton"/>
    <s v="United States"/>
    <n v="85000000"/>
    <n v="34562556"/>
    <s v="Warner Bros."/>
    <s v="101.0,"/>
  </r>
  <r>
    <x v="3354"/>
    <s v="PG-13"/>
    <x v="0"/>
    <x v="18"/>
    <s v="March 6, 1998 (United States)"/>
    <x v="30"/>
    <x v="35"/>
    <s v="Jonathan Darby"/>
    <s v="Jonathan Darby"/>
    <s v="Jessica Lange"/>
    <s v="United States"/>
    <n v="21000000"/>
    <n v="13583690"/>
    <s v="TriStar Pictures"/>
    <s v="96.0,"/>
  </r>
  <r>
    <x v="3355"/>
    <s v="R"/>
    <x v="3"/>
    <x v="18"/>
    <s v="August 14, 1998 (United States)"/>
    <x v="46"/>
    <x v="105"/>
    <s v="Kevin Rodney Sullivan"/>
    <s v="Terry McMillan"/>
    <s v="Angela Bassett"/>
    <s v="United States"/>
    <n v="20000000"/>
    <n v="39278722"/>
    <s v="Twentieth Century Fox"/>
    <s v="124.0,"/>
  </r>
  <r>
    <x v="3356"/>
    <s v="PG-13"/>
    <x v="1"/>
    <x v="18"/>
    <s v="May 29, 1998 (United States)"/>
    <x v="1"/>
    <x v="29"/>
    <s v="Christopher Guest"/>
    <s v="Mark Nutter"/>
    <s v="Chris Farley"/>
    <s v="United States"/>
    <n v="30000000"/>
    <n v="6136856"/>
    <s v="Turner Pictures (I)"/>
    <s v="90.0,"/>
  </r>
  <r>
    <x v="3357"/>
    <s v="PG-13"/>
    <x v="3"/>
    <x v="18"/>
    <s v="April 17, 1998 (United States)"/>
    <x v="32"/>
    <x v="200"/>
    <s v="John Warren"/>
    <s v="David S. Ward"/>
    <s v="Scott Bakula"/>
    <s v="United States"/>
    <n v="18000000"/>
    <n v="3572443"/>
    <s v="Morgan Creek Entertainment"/>
    <s v="100.0,"/>
  </r>
  <r>
    <x v="3358"/>
    <s v="R"/>
    <x v="0"/>
    <x v="18"/>
    <s v="June 12, 1998 (United States)"/>
    <x v="14"/>
    <x v="107"/>
    <s v="Lisa Cholodenko"/>
    <s v="Lisa Cholodenko"/>
    <s v="Radha Mitchell"/>
    <s v="United States"/>
    <n v="0"/>
    <n v="1960216"/>
    <s v="391 Productions"/>
    <s v="101.0,"/>
  </r>
  <r>
    <x v="3359"/>
    <s v="PG-13"/>
    <x v="0"/>
    <x v="18"/>
    <s v="January 8, 1999 (United States)"/>
    <x v="14"/>
    <x v="101"/>
    <s v="Steven Zaillian"/>
    <s v="Jonathan Harr"/>
    <s v="John Travolta"/>
    <s v="United States"/>
    <n v="75000000"/>
    <n v="56709981"/>
    <s v="Touchstone Pictures"/>
    <s v="115.0,"/>
  </r>
  <r>
    <x v="3360"/>
    <s v="R"/>
    <x v="3"/>
    <x v="18"/>
    <s v="January 22, 1999 (United States)"/>
    <x v="9"/>
    <x v="97"/>
    <s v="Willard Carroll"/>
    <s v="Willard Carroll"/>
    <s v="Gillian Anderson"/>
    <s v="United States"/>
    <n v="20000000"/>
    <n v="3970078"/>
    <s v="Hyperion Pictures"/>
    <s v="121.0,"/>
  </r>
  <r>
    <x v="3361"/>
    <s v="G"/>
    <x v="10"/>
    <x v="18"/>
    <s v="November 20, 1998 (United States)"/>
    <x v="23"/>
    <x v="10"/>
    <s v="Igor Kovalyov"/>
    <s v="David N. Weiss"/>
    <s v="Elizabeth Daily"/>
    <s v="United States"/>
    <n v="24000000"/>
    <n v="140894675"/>
    <s v="Paramount Pictures"/>
    <s v="79.0,"/>
  </r>
  <r>
    <x v="3362"/>
    <s v="R"/>
    <x v="3"/>
    <x v="18"/>
    <s v="April 8, 1998 (United States)"/>
    <x v="23"/>
    <x v="392"/>
    <s v="Ice Cube"/>
    <s v="Ice Cube"/>
    <s v="LisaRaye McCoy"/>
    <s v="United States"/>
    <n v="4500000"/>
    <n v="23261485"/>
    <s v="New Line Cinema"/>
    <s v="104.0,"/>
  </r>
  <r>
    <x v="3363"/>
    <s v="R"/>
    <x v="3"/>
    <x v="18"/>
    <s v="August 21, 1998 (United States)"/>
    <x v="22"/>
    <x v="21"/>
    <s v="Alan Cohn"/>
    <s v="Anthony Abrams"/>
    <s v="Tom Everett Scott"/>
    <s v="United States"/>
    <n v="14000000"/>
    <n v="15064946"/>
    <s v="Paramount Pictures"/>
    <s v="96.0,"/>
  </r>
  <r>
    <x v="3364"/>
    <s v="R"/>
    <x v="3"/>
    <x v="18"/>
    <s v="February 20, 1998 (United States)"/>
    <x v="10"/>
    <x v="21"/>
    <s v="Penelope Spheeris"/>
    <s v="Greg Erb"/>
    <s v="Marlon Wayans"/>
    <s v="United States"/>
    <n v="15000000"/>
    <n v="12874899"/>
    <s v="Dimension Films"/>
    <s v="93.0,"/>
  </r>
  <r>
    <x v="3365"/>
    <s v="PG-13"/>
    <x v="2"/>
    <x v="18"/>
    <s v="May 1, 1998 (United States)"/>
    <x v="20"/>
    <x v="197"/>
    <s v="Kevin Hooks"/>
    <s v="William Mickelberry"/>
    <s v="Patrick Swayze"/>
    <s v="United States"/>
    <n v="30000000"/>
    <n v="12951088"/>
    <s v="Universal Pictures"/>
    <s v="89.0,"/>
  </r>
  <r>
    <x v="3366"/>
    <s v="R"/>
    <x v="5"/>
    <x v="18"/>
    <s v="February 20, 1998 (United States)"/>
    <x v="13"/>
    <x v="29"/>
    <s v="Marshall Herskovitz"/>
    <s v="Margaret Rosenthal"/>
    <s v="Catherine McCormack"/>
    <s v="United States"/>
    <n v="8000000"/>
    <n v="4553271"/>
    <s v="New Regency Productions"/>
    <s v="111.0,"/>
  </r>
  <r>
    <x v="3367"/>
    <s v="PG-13"/>
    <x v="2"/>
    <x v="18"/>
    <s v="March 27, 1998 (United States)"/>
    <x v="10"/>
    <x v="35"/>
    <s v="Richard Linklater"/>
    <s v="Claude Stanush"/>
    <s v="Matthew McConaughey"/>
    <s v="United States"/>
    <n v="27000000"/>
    <n v="10452012"/>
    <s v="Twentieth Century Fox"/>
    <s v="122.0,"/>
  </r>
  <r>
    <x v="3368"/>
    <s v="R"/>
    <x v="0"/>
    <x v="18"/>
    <s v="November 20, 1998 (United States)"/>
    <x v="45"/>
    <x v="14"/>
    <s v="Walter Salles"/>
    <s v="Marcos Bernstein"/>
    <s v="Fernanda Montenegro"/>
    <s v="Brazil"/>
    <n v="2900000"/>
    <n v="5971073"/>
    <s v="Audiovisual Development Bureau, Ministerio da Cultura"/>
    <n v="110"/>
  </r>
  <r>
    <x v="3369"/>
    <s v="R"/>
    <x v="3"/>
    <x v="18"/>
    <s v="October 9, 1998 (Canada)"/>
    <x v="5"/>
    <x v="21"/>
    <s v="John Waters"/>
    <s v="John Waters"/>
    <s v="Edward Furlong"/>
    <s v="United States"/>
    <n v="6000000"/>
    <n v="2281761"/>
    <s v="Polar Entertainment"/>
    <s v="87.0,"/>
  </r>
  <r>
    <x v="3370"/>
    <s v="PG-13"/>
    <x v="5"/>
    <x v="18"/>
    <s v="September 11, 1998 (United States)"/>
    <x v="13"/>
    <x v="45"/>
    <s v="Robert Towne"/>
    <s v="Robert Towne"/>
    <s v="Billy Crudup"/>
    <s v="United States"/>
    <n v="25000000"/>
    <n v="777423"/>
    <s v="Cruise/Wagner Productions"/>
    <s v="117.0,"/>
  </r>
  <r>
    <x v="3371"/>
    <s v="PG"/>
    <x v="3"/>
    <x v="18"/>
    <s v="March 20, 1998 (United States)"/>
    <x v="23"/>
    <x v="41"/>
    <s v="M. Night Shyamalan"/>
    <s v="M. Night Shyamalan"/>
    <s v="Joseph Cross"/>
    <s v="United States"/>
    <n v="6000000"/>
    <n v="282175"/>
    <s v="Miramax"/>
    <s v="88.0,"/>
  </r>
  <r>
    <x v="3372"/>
    <s v="R"/>
    <x v="0"/>
    <x v="18"/>
    <s v="August 14, 1998 (United States)"/>
    <x v="15"/>
    <x v="21"/>
    <s v="Joseph Ruben"/>
    <s v="Pierre Jolivet"/>
    <s v="Vince Vaughn"/>
    <s v="United States"/>
    <n v="0"/>
    <n v="8341087"/>
    <s v="Polygram Filmed Entertainment"/>
    <s v="111.0,"/>
  </r>
  <r>
    <x v="3373"/>
    <s v="PG-13"/>
    <x v="3"/>
    <x v="18"/>
    <s v="July 24, 1998 (United States)"/>
    <x v="41"/>
    <x v="30"/>
    <s v="Jim Abrahams"/>
    <s v="Jim Abrahams"/>
    <s v="Jay Mohr"/>
    <s v="United States"/>
    <n v="10000000"/>
    <n v="19889299"/>
    <s v="Tapestry Films"/>
    <s v="87.0,"/>
  </r>
  <r>
    <x v="3374"/>
    <s v="R"/>
    <x v="2"/>
    <x v="18"/>
    <s v="January 30, 1998 (United States)"/>
    <x v="10"/>
    <x v="29"/>
    <s v="Barbet Schroeder"/>
    <s v="David Klass"/>
    <s v="Michael Keaton"/>
    <s v="United States"/>
    <n v="50000000"/>
    <n v="13806137"/>
    <s v="Mandalay Entertainment"/>
    <s v="100.0,"/>
  </r>
  <r>
    <x v="3375"/>
    <s v="R"/>
    <x v="6"/>
    <x v="18"/>
    <s v="October 30, 1998 (United Kingdom)"/>
    <x v="10"/>
    <x v="46"/>
    <s v="Michael Winterbottom"/>
    <s v="Eoin McNamee"/>
    <s v="Rachel Weisz"/>
    <s v="United Kingdom"/>
    <n v="0"/>
    <n v="1672"/>
    <s v="Polygram Filmed Entertainment"/>
    <s v="87.0,"/>
  </r>
  <r>
    <x v="3376"/>
    <s v="R"/>
    <x v="1"/>
    <x v="18"/>
    <s v="January 13, 1999 (France)"/>
    <x v="10"/>
    <x v="392"/>
    <s v="Gillies MacKinnon"/>
    <s v="Esther Freud"/>
    <s v="Kate Winslet"/>
    <s v="United Kingdom"/>
    <n v="12000000"/>
    <n v="1263279"/>
    <s v="AMLF"/>
    <s v="98.0,"/>
  </r>
  <r>
    <x v="3377"/>
    <s v="R"/>
    <x v="4"/>
    <x v="18"/>
    <s v="January 23, 1998 (United States)"/>
    <x v="20"/>
    <x v="20"/>
    <s v="Joe Chappelle"/>
    <s v="Dean R. Koontz"/>
    <s v="Peter O'Toole"/>
    <s v="United States"/>
    <n v="0"/>
    <n v="5624282"/>
    <s v="Miramax"/>
    <s v="96.0,"/>
  </r>
  <r>
    <x v="3378"/>
    <s v="PG-13"/>
    <x v="3"/>
    <x v="18"/>
    <s v="November 27, 1998 (Iceland)"/>
    <x v="13"/>
    <x v="107"/>
    <s v="Chris Eyre"/>
    <s v="Sherman Alexie"/>
    <s v="Adam Beach"/>
    <s v="United States"/>
    <n v="2000000"/>
    <n v="6745362"/>
    <s v="ShadowCatcher Entertainment"/>
    <s v="89.0,"/>
  </r>
  <r>
    <x v="3379"/>
    <s v="R"/>
    <x v="0"/>
    <x v="18"/>
    <s v="October 16, 1998 (United States)"/>
    <x v="22"/>
    <x v="200"/>
    <s v="Jonathan Demme"/>
    <s v="Toni Morrison"/>
    <s v="Oprah Winfrey"/>
    <s v="United States"/>
    <n v="80000000"/>
    <n v="22852487"/>
    <s v="Harpo Films"/>
    <s v="172.0,"/>
  </r>
  <r>
    <x v="3380"/>
    <s v="PG"/>
    <x v="2"/>
    <x v="18"/>
    <s v="June 18, 1998 (Australia)"/>
    <x v="53"/>
    <x v="35"/>
    <s v="Sean McNamara"/>
    <s v="Sean McNamara"/>
    <s v="Loni Anderson"/>
    <s v="United States"/>
    <n v="0"/>
    <n v="375805"/>
    <s v="Leeds/Ben-Ami Productions"/>
    <s v="93.0,"/>
  </r>
  <r>
    <x v="3381"/>
    <s v="R"/>
    <x v="0"/>
    <x v="18"/>
    <s v="August 28, 1998 (Spain)"/>
    <x v="3"/>
    <x v="10"/>
    <s v="Julio Medem"/>
    <s v="Julio Medem"/>
    <s v="Najwa Nimri"/>
    <s v="Spain"/>
    <n v="0"/>
    <n v="357549"/>
    <s v="Canal+"/>
    <s v="112.0,"/>
  </r>
  <r>
    <x v="3382"/>
    <s v="R"/>
    <x v="0"/>
    <x v="18"/>
    <s v="September 18, 1998 (United States)"/>
    <x v="9"/>
    <x v="23"/>
    <s v="Carl Franklin"/>
    <s v="Anna Quindlen"/>
    <s v="Meryl Streep"/>
    <s v="United States"/>
    <n v="30000000"/>
    <n v="26616840"/>
    <s v="Monarch Pictures"/>
    <s v="127.0,"/>
  </r>
  <r>
    <x v="3383"/>
    <s v="R"/>
    <x v="2"/>
    <x v="18"/>
    <s v="January 9, 1998 (United States)"/>
    <x v="25"/>
    <x v="161"/>
    <s v="Dean Semler"/>
    <s v="Chris Soth"/>
    <s v="Howie Long"/>
    <s v="United States"/>
    <n v="19000000"/>
    <n v="8165212"/>
    <s v="Twentieth Century Fox"/>
    <s v="89.0,"/>
  </r>
  <r>
    <x v="3384"/>
    <s v="R"/>
    <x v="3"/>
    <x v="18"/>
    <s v="September 11, 1998 (United States)"/>
    <x v="14"/>
    <x v="23"/>
    <s v="Tamara Jenkins"/>
    <s v="Tamara Jenkins"/>
    <s v="Natasha Lyonne"/>
    <s v="United States"/>
    <n v="5000000"/>
    <n v="5502773"/>
    <s v="Fox Searchlight Pictures"/>
    <s v="91.0,"/>
  </r>
  <r>
    <x v="3385"/>
    <s v="R"/>
    <x v="6"/>
    <x v="18"/>
    <s v="February 20, 1998 (United States)"/>
    <x v="10"/>
    <x v="88"/>
    <s v="Volker Schlöndorff"/>
    <s v="James Hadley Chase"/>
    <s v="Woody Harrelson"/>
    <s v="Germany"/>
    <n v="0"/>
    <n v="5878911"/>
    <s v="Castle Rock Entertainment"/>
    <s v="114.0,"/>
  </r>
  <r>
    <x v="3386"/>
    <s v="R"/>
    <x v="4"/>
    <x v="18"/>
    <s v="October 2, 1998 (United States)"/>
    <x v="27"/>
    <x v="45"/>
    <s v="John Pieplow"/>
    <s v="Dee Snider"/>
    <s v="Kevin Gage"/>
    <s v="United States"/>
    <n v="1100000"/>
    <n v="713239"/>
    <s v="Shooting Gallery"/>
    <s v="85.0,"/>
  </r>
  <r>
    <x v="3387"/>
    <s v="PG-13"/>
    <x v="3"/>
    <x v="18"/>
    <s v="April 15, 1998 (France)"/>
    <x v="3"/>
    <x v="100"/>
    <s v="Francis Veber"/>
    <s v="Francis Veber"/>
    <s v="Thierry Lhermitte"/>
    <s v="France"/>
    <n v="0"/>
    <n v="4071548"/>
    <s v="Gaumont"/>
    <s v="80.0,"/>
  </r>
  <r>
    <x v="3388"/>
    <s v="PG"/>
    <x v="1"/>
    <x v="18"/>
    <s v="April 17, 1998 (United States)"/>
    <x v="16"/>
    <x v="30"/>
    <s v="John Roberts"/>
    <s v="Laurie Craig"/>
    <s v="Gena Rowlands"/>
    <s v="United States"/>
    <n v="23000000"/>
    <n v="26875268"/>
    <s v="Dreamworks Pictures"/>
    <s v="91.0,"/>
  </r>
  <r>
    <x v="3389"/>
    <s v="Not Rated"/>
    <x v="0"/>
    <x v="18"/>
    <s v="April 17, 1999 (Japan)"/>
    <x v="37"/>
    <x v="35"/>
    <s v="Hirokazu Koreeda"/>
    <s v="Hirokazu Koreeda"/>
    <s v="Arata Iura"/>
    <s v="Japan"/>
    <n v="0"/>
    <n v="801985"/>
    <s v="Engine Film"/>
    <s v="119.0,"/>
  </r>
  <r>
    <x v="3390"/>
    <s v="G"/>
    <x v="1"/>
    <x v="18"/>
    <s v="April 3, 1998 (United States)"/>
    <x v="56"/>
    <x v="195"/>
    <s v="Steve Gomer"/>
    <s v="Stephen White"/>
    <s v="George Hearn"/>
    <s v="Canada"/>
    <n v="15000000"/>
    <n v="12218638"/>
    <s v="Polygram Filmed Entertainment"/>
    <s v="76.0,"/>
  </r>
  <r>
    <x v="3391"/>
    <s v="R"/>
    <x v="5"/>
    <x v="18"/>
    <s v="April 23, 1999 (Iceland)"/>
    <x v="19"/>
    <x v="105"/>
    <s v="David Veloz"/>
    <s v="Jerry Stahl"/>
    <s v="Ben Stiller"/>
    <s v="United States"/>
    <n v="0"/>
    <n v="1171001"/>
    <s v="JD Productions"/>
    <s v="88.0,"/>
  </r>
  <r>
    <x v="3392"/>
    <s v="PG"/>
    <x v="3"/>
    <x v="18"/>
    <s v="March 27, 1998 (United States)"/>
    <x v="52"/>
    <x v="116"/>
    <s v="Steve Boyum"/>
    <s v="Jim Herzfeld"/>
    <s v="Paul Walker"/>
    <s v="United States"/>
    <n v="24000000"/>
    <n v="4356216"/>
    <s v="DIC Entertainment"/>
    <s v="93.0,"/>
  </r>
  <r>
    <x v="3393"/>
    <s v="R"/>
    <x v="6"/>
    <x v="18"/>
    <s v="January 23, 1998 (United States)"/>
    <x v="46"/>
    <x v="35"/>
    <s v="Robert Altman"/>
    <s v="John Grisham"/>
    <s v="Kenneth Branagh"/>
    <s v="United States"/>
    <n v="25000000"/>
    <n v="1677131"/>
    <s v="Enchanter Entertainment"/>
    <s v="114.0,"/>
  </r>
  <r>
    <x v="3394"/>
    <s v="R"/>
    <x v="0"/>
    <x v="18"/>
    <s v="November 20, 1998 (United States)"/>
    <x v="4"/>
    <x v="35"/>
    <s v="Predrag Antonijevic"/>
    <s v="Robert Orr"/>
    <s v="Dennis Quaid"/>
    <s v="United States"/>
    <n v="10000000"/>
    <n v="14328"/>
    <s v="Initial Entertainment Group (IEG)"/>
    <s v="103.0,"/>
  </r>
  <r>
    <x v="3395"/>
    <s v="R"/>
    <x v="3"/>
    <x v="18"/>
    <s v="December 4, 1998 (United States)"/>
    <x v="9"/>
    <x v="29"/>
    <s v="Mark Herman"/>
    <s v="Jim Cartwright"/>
    <s v="Brenda Blethyn"/>
    <s v="United Kingdom"/>
    <n v="0"/>
    <n v="4611784"/>
    <s v="Miramax"/>
    <s v="97.0,"/>
  </r>
  <r>
    <x v="3396"/>
    <s v="PG-13"/>
    <x v="1"/>
    <x v="18"/>
    <s v="April 10, 1998 (United States)"/>
    <x v="16"/>
    <x v="108"/>
    <s v="Howard Deutch"/>
    <s v="Neil Simon"/>
    <s v="Jack Lemmon"/>
    <s v="United States"/>
    <n v="0"/>
    <n v="18912328"/>
    <s v="Paramount Pictures"/>
    <s v="97.0,"/>
  </r>
  <r>
    <x v="3397"/>
    <s v="R"/>
    <x v="10"/>
    <x v="18"/>
    <s v="September 5, 1998 (Japan)"/>
    <x v="14"/>
    <x v="112"/>
    <s v="Hirotsugu Kawasaki"/>
    <s v="Yasutaka Itô"/>
    <s v="Shôtarô Morikubo"/>
    <s v="Japan"/>
    <n v="0"/>
    <n v="25824"/>
    <s v="Bandai Visual Company"/>
    <s v="90.0,"/>
  </r>
  <r>
    <x v="3398"/>
    <s v="R"/>
    <x v="0"/>
    <x v="18"/>
    <s v="February 5, 1999 (Italy)"/>
    <x v="15"/>
    <x v="203"/>
    <s v="Bernardo Bertolucci"/>
    <s v="Clare Peploe"/>
    <s v="Thandiwe Newton"/>
    <s v="Italy"/>
    <n v="0"/>
    <n v="2048740"/>
    <s v="Fiction"/>
    <s v="93.0,"/>
  </r>
  <r>
    <x v="3399"/>
    <s v="R"/>
    <x v="3"/>
    <x v="18"/>
    <s v="September 25, 1998 (United States)"/>
    <x v="14"/>
    <x v="35"/>
    <s v="David Dobkin"/>
    <s v="Matthew L. Healy"/>
    <s v="Joaquin Phoenix"/>
    <s v="United States"/>
    <n v="8000000"/>
    <n v="1794086"/>
    <s v="Fade In Films"/>
    <s v="104.0,"/>
  </r>
  <r>
    <x v="3400"/>
    <s v="R"/>
    <x v="2"/>
    <x v="18"/>
    <s v="September 4, 1998 (United States)"/>
    <x v="38"/>
    <x v="21"/>
    <s v="Hark Tsui"/>
    <s v="Steven E. de Souza"/>
    <s v="Jean-Claude Van Damme"/>
    <s v="Aruba"/>
    <n v="30000000"/>
    <n v="10319915"/>
    <s v="Knock Films A.V.V."/>
    <s v="91.0,"/>
  </r>
  <r>
    <x v="3401"/>
    <s v="PG"/>
    <x v="3"/>
    <x v="18"/>
    <s v="November 13, 1998 (United States)"/>
    <x v="30"/>
    <x v="302"/>
    <s v="Arlene Sanford"/>
    <s v="Tom Nursall"/>
    <s v="Jonathan Taylor Thomas"/>
    <s v="United States"/>
    <n v="30000000"/>
    <n v="12214338"/>
    <s v="Walt Disney Pictures"/>
    <s v="86.0,"/>
  </r>
  <r>
    <x v="3402"/>
    <s v="Not Rated"/>
    <x v="3"/>
    <x v="18"/>
    <s v="April 20, 2000 (Australia)"/>
    <x v="8"/>
    <x v="199"/>
    <s v="David Moreton"/>
    <s v="Todd Stephens"/>
    <s v="Chris Stafford"/>
    <s v="United States"/>
    <n v="700000"/>
    <n v="871759"/>
    <s v="Blue Streak Films"/>
    <s v="99.0,"/>
  </r>
  <r>
    <x v="3403"/>
    <s v="PG"/>
    <x v="3"/>
    <x v="18"/>
    <s v="April 10, 1998 (United States)"/>
    <x v="18"/>
    <x v="252"/>
    <s v="Michael Lehmann"/>
    <s v="Billy Crystal"/>
    <s v="Billy Crystal"/>
    <s v="United States"/>
    <n v="0"/>
    <n v="8072007"/>
    <s v="Castle Rock Entertainment"/>
    <s v="103.0,"/>
  </r>
  <r>
    <x v="3404"/>
    <s v="R"/>
    <x v="3"/>
    <x v="18"/>
    <s v="November 25, 1998 (United States)"/>
    <x v="56"/>
    <x v="104"/>
    <s v="Neil Abramson"/>
    <s v="Jon Bernstein"/>
    <s v="Jerry Springer"/>
    <s v="United States"/>
    <n v="20000000"/>
    <n v="9257103"/>
    <s v="Artisan Entertainment"/>
    <s v="90.0,"/>
  </r>
  <r>
    <x v="3405"/>
    <s v="R"/>
    <x v="5"/>
    <x v="18"/>
    <s v="December 18, 1998 (United States)"/>
    <x v="4"/>
    <x v="419"/>
    <s v="John Boorman"/>
    <s v="John Boorman"/>
    <s v="Brendan Gleeson"/>
    <s v="United Kingdom"/>
    <n v="0"/>
    <n v="1214198"/>
    <s v="J &amp; M"/>
    <s v="124.0,"/>
  </r>
  <r>
    <x v="3406"/>
    <s v="Unrated"/>
    <x v="3"/>
    <x v="18"/>
    <s v="January 1, 1999 (United Kingdom)"/>
    <x v="21"/>
    <x v="205"/>
    <s v="Paul McGuigan"/>
    <s v="Irvine Welsh"/>
    <s v="Stephen McCole"/>
    <s v="United Kingdom"/>
    <n v="0"/>
    <m/>
    <s v="Picture Palace North"/>
    <s v="111.0,"/>
  </r>
  <r>
    <x v="3407"/>
    <s v="R"/>
    <x v="6"/>
    <x v="18"/>
    <s v="January 22, 1999 (United States)"/>
    <x v="16"/>
    <x v="255"/>
    <s v="Larry Clark"/>
    <s v="Eddie Little"/>
    <s v="James Woods"/>
    <s v="United States"/>
    <n v="4500000"/>
    <n v="1036818"/>
    <s v="Chinese Bookie Pictures"/>
    <s v="101.0,"/>
  </r>
  <r>
    <x v="3408"/>
    <s v="R"/>
    <x v="3"/>
    <x v="18"/>
    <s v="February 27, 1998 (United States)"/>
    <x v="41"/>
    <x v="67"/>
    <s v="Doug Ellin"/>
    <s v="James Frey"/>
    <s v="David Schwimmer"/>
    <s v="United States"/>
    <n v="0"/>
    <n v="4106588"/>
    <s v="Largo Entertainment"/>
    <s v="93.0,"/>
  </r>
  <r>
    <x v="3409"/>
    <s v="PG-13"/>
    <x v="0"/>
    <x v="18"/>
    <s v="January 29, 1999 (United States)"/>
    <x v="19"/>
    <x v="46"/>
    <s v="John N. Smith"/>
    <s v="Michael Grant Jaffe"/>
    <s v="Vince Vaughn"/>
    <s v="United States"/>
    <n v="0"/>
    <n v="4390"/>
    <s v="Fox 2000 Pictures"/>
    <s v="97.0,"/>
  </r>
  <r>
    <x v="3410"/>
    <s v="R"/>
    <x v="3"/>
    <x v="18"/>
    <s v="April 17, 1998 (United States)"/>
    <x v="1"/>
    <x v="116"/>
    <s v="Larry David"/>
    <s v="Larry David"/>
    <s v="Steven Weber"/>
    <s v="United States"/>
    <n v="0"/>
    <n v="123104"/>
    <s v="Castle Rock Entertainment"/>
    <s v="91.0,"/>
  </r>
  <r>
    <x v="3411"/>
    <s v="R"/>
    <x v="3"/>
    <x v="18"/>
    <s v="January 22, 1999 (United States)"/>
    <x v="9"/>
    <x v="153"/>
    <s v="Brian Gibson"/>
    <s v="Dick Clement"/>
    <s v="Stephen Rea"/>
    <s v="United Kingdom"/>
    <n v="0"/>
    <n v="524864"/>
    <s v="Columbia Pictures"/>
    <s v="95.0,"/>
  </r>
  <r>
    <x v="3412"/>
    <s v="R"/>
    <x v="0"/>
    <x v="18"/>
    <s v="June 12, 1998 (United States)"/>
    <x v="21"/>
    <x v="51"/>
    <s v="David Leland"/>
    <s v="Angela Huth"/>
    <s v="Catherine McCormack"/>
    <s v="United Kingdom"/>
    <n v="0"/>
    <n v="238497"/>
    <s v="Intermedia Films"/>
    <s v="111.0,"/>
  </r>
  <r>
    <x v="3413"/>
    <s v="R"/>
    <x v="6"/>
    <x v="18"/>
    <s v="October 7, 1998 (France)"/>
    <x v="21"/>
    <x v="68"/>
    <s v="Nicole Garcia"/>
    <s v="Jacques Fieschi"/>
    <s v="Catherine Deneuve"/>
    <s v="France"/>
    <n v="0"/>
    <n v="895788"/>
    <s v="Les Films Alain Sarde"/>
    <s v="117.0,"/>
  </r>
  <r>
    <x v="3414"/>
    <s v="PG"/>
    <x v="0"/>
    <x v="18"/>
    <s v="May 8, 1998 (United States)"/>
    <x v="21"/>
    <x v="593"/>
    <s v="Rodney Gibbons"/>
    <s v="Mark Evan Schwartz"/>
    <s v="Kathleen Fee"/>
    <s v="Canada"/>
    <n v="0"/>
    <n v="104255"/>
    <s v="Allegro Films"/>
    <s v="98.0,"/>
  </r>
  <r>
    <x v="3415"/>
    <s v="PG"/>
    <x v="3"/>
    <x v="18"/>
    <s v="October 9, 1998 (United States)"/>
    <x v="38"/>
    <x v="97"/>
    <s v="Stephen Herek"/>
    <s v="Tom Schulman"/>
    <s v="Eddie Murphy"/>
    <s v="United States"/>
    <n v="60000000"/>
    <n v="12069719"/>
    <s v="Caravan Pictures"/>
    <s v="114.0,"/>
  </r>
  <r>
    <x v="3416"/>
    <s v="R"/>
    <x v="3"/>
    <x v="18"/>
    <s v="August 21, 1998 (United States)"/>
    <x v="21"/>
    <x v="153"/>
    <s v="Neil LaBute"/>
    <s v="Neil LaBute"/>
    <s v="Amy Brenneman"/>
    <s v="United States"/>
    <n v="5000000"/>
    <n v="4714658"/>
    <s v="Polygram Filmed Entertainment"/>
    <s v="100.0,"/>
  </r>
  <r>
    <x v="3417"/>
    <s v="R"/>
    <x v="3"/>
    <x v="18"/>
    <s v="January 30, 1998 (United States)"/>
    <x v="15"/>
    <x v="21"/>
    <s v="Jake Kasdan"/>
    <s v="Jake Kasdan"/>
    <s v="Bill Pullman"/>
    <s v="United States"/>
    <n v="5000000"/>
    <n v="2087471"/>
    <s v="Castle Rock Entertainment"/>
    <s v="116.0,"/>
  </r>
  <r>
    <x v="3418"/>
    <s v="PG-13"/>
    <x v="3"/>
    <x v="18"/>
    <s v="February 27, 1998 (United States)"/>
    <x v="18"/>
    <x v="50"/>
    <s v="Todd Holland"/>
    <s v="Frank Parkin"/>
    <s v="Richard Dreyfuss"/>
    <s v="United States"/>
    <n v="0"/>
    <n v="7571115"/>
    <s v="Dreyfuss / James Productions"/>
    <s v="94.0,"/>
  </r>
  <r>
    <x v="3419"/>
    <s v="R"/>
    <x v="6"/>
    <x v="18"/>
    <s v="January 19, 2001 (Italy)"/>
    <x v="32"/>
    <x v="139"/>
    <s v="Tony Cinciripini"/>
    <s v="Tony Cinciripini"/>
    <s v="Rosanna Arquette"/>
    <s v="United States"/>
    <n v="6000000"/>
    <n v="11710"/>
    <s v="HK Film Corporation"/>
    <s v="95.0,"/>
  </r>
  <r>
    <x v="3420"/>
    <s v="R"/>
    <x v="3"/>
    <x v="18"/>
    <s v="April 17, 1998 (United States)"/>
    <x v="1"/>
    <x v="43"/>
    <s v="Stephen Gyllenhaal"/>
    <s v="Jonah Raskin"/>
    <s v="Billy Bob Thornton"/>
    <s v="United States"/>
    <n v="0"/>
    <n v="77910"/>
    <s v="Lakeshore International"/>
    <s v="102.0,"/>
  </r>
  <r>
    <x v="3421"/>
    <s v="R"/>
    <x v="3"/>
    <x v="18"/>
    <s v="December 25, 1998 (United States)"/>
    <x v="23"/>
    <x v="158"/>
    <s v="Anthony Drazan"/>
    <s v="David Rabe"/>
    <s v="Sean Penn"/>
    <s v="United States"/>
    <n v="15000000"/>
    <n v="1808004"/>
    <s v="FilmColony"/>
    <s v="122.0,"/>
  </r>
  <r>
    <x v="3422"/>
    <s v="PG-13"/>
    <x v="3"/>
    <x v="18"/>
    <s v="November 25, 1998 (United States)"/>
    <x v="27"/>
    <x v="145"/>
    <s v="Dean Parisot"/>
    <s v="Vince Gilligan"/>
    <s v="Drew Barrymore"/>
    <s v="United States"/>
    <n v="35000000"/>
    <n v="10493366"/>
    <s v="Baltimore Pictures"/>
    <s v="91.0,"/>
  </r>
  <r>
    <x v="3423"/>
    <s v="Not Rated"/>
    <x v="0"/>
    <x v="18"/>
    <s v="February 1, 1998 (United States)"/>
    <x v="9"/>
    <x v="594"/>
    <s v="Joe Gayton"/>
    <s v="Joe Gayton"/>
    <s v="Samantha Mathis"/>
    <s v="United States"/>
    <n v="0"/>
    <m/>
    <s v="NEO Motion Pictures"/>
    <s v="83.0,"/>
  </r>
  <r>
    <x v="3424"/>
    <s v="R"/>
    <x v="2"/>
    <x v="19"/>
    <s v="March 31, 1999 (United States)"/>
    <x v="2"/>
    <x v="595"/>
    <s v="Lana Wachowski"/>
    <s v="Lilly Wachowski"/>
    <s v="Keanu Reeves"/>
    <s v="United States"/>
    <n v="63000000"/>
    <n v="466364845"/>
    <s v="Warner Bros."/>
    <s v="136.0,"/>
  </r>
  <r>
    <x v="3425"/>
    <s v="R"/>
    <x v="0"/>
    <x v="19"/>
    <s v="October 15, 1999 (United States)"/>
    <x v="63"/>
    <x v="518"/>
    <s v="David Fincher"/>
    <s v="Chuck Palahniuk"/>
    <s v="Brad Pitt"/>
    <s v="Germany"/>
    <n v="63000000"/>
    <n v="101209702"/>
    <s v="Fox 2000 Pictures"/>
    <s v="139.0,"/>
  </r>
  <r>
    <x v="3426"/>
    <s v="R"/>
    <x v="6"/>
    <x v="19"/>
    <s v="December 25, 1999 (United States)"/>
    <x v="34"/>
    <x v="596"/>
    <s v="Anthony Minghella"/>
    <s v="Patricia Highsmith"/>
    <s v="Matt Damon"/>
    <s v="United States"/>
    <n v="40000000"/>
    <n v="128799509"/>
    <s v="Miramax"/>
    <s v="139.0,"/>
  </r>
  <r>
    <x v="3427"/>
    <m/>
    <x v="0"/>
    <x v="19"/>
    <s v="July 16, 1999 (United States)"/>
    <x v="34"/>
    <x v="597"/>
    <s v="Stanley Kubrick"/>
    <s v="Stanley Kubrick"/>
    <s v="Tom Cruise"/>
    <s v="United Kingdom"/>
    <n v="65000000"/>
    <n v="162242684"/>
    <s v="Warner Bros."/>
    <s v="159.0,"/>
  </r>
  <r>
    <x v="3428"/>
    <s v="PG-13"/>
    <x v="2"/>
    <x v="19"/>
    <s v="May 7, 1999 (United States)"/>
    <x v="9"/>
    <x v="598"/>
    <s v="Stephen Sommers"/>
    <s v="Stephen Sommers"/>
    <s v="Brendan Fraser"/>
    <s v="United States"/>
    <n v="80000000"/>
    <n v="415933406"/>
    <s v="Universal Pictures"/>
    <s v="124.0,"/>
  </r>
  <r>
    <x v="3429"/>
    <s v="R"/>
    <x v="3"/>
    <x v="19"/>
    <s v="July 9, 1999 (United States)"/>
    <x v="9"/>
    <x v="493"/>
    <s v="Paul Weitz"/>
    <s v="Adam Herz"/>
    <s v="Jason Biggs"/>
    <s v="United States"/>
    <n v="11000000"/>
    <n v="235483004"/>
    <s v="Universal Pictures"/>
    <s v="95.0,"/>
  </r>
  <r>
    <x v="3430"/>
    <s v="R"/>
    <x v="6"/>
    <x v="19"/>
    <s v="December 10, 1999 (United States)"/>
    <x v="60"/>
    <x v="2"/>
    <s v="Frank Darabont"/>
    <s v="Stephen King"/>
    <s v="Tom Hanks"/>
    <s v="United States"/>
    <n v="60000000"/>
    <n v="286801374"/>
    <s v="Castle Rock Entertainment"/>
    <s v="189.0,"/>
  </r>
  <r>
    <x v="3431"/>
    <s v="R"/>
    <x v="0"/>
    <x v="19"/>
    <s v="October 1, 1999 (United States)"/>
    <x v="28"/>
    <x v="287"/>
    <s v="Sam Mendes"/>
    <s v="Alan Ball"/>
    <s v="Kevin Spacey"/>
    <s v="United States"/>
    <n v="15000000"/>
    <n v="356296601"/>
    <s v="Dreamworks Pictures"/>
    <s v="122.0,"/>
  </r>
  <r>
    <x v="3432"/>
    <s v="PG"/>
    <x v="2"/>
    <x v="19"/>
    <s v="May 19, 1999 (United States)"/>
    <x v="16"/>
    <x v="599"/>
    <s v="George Lucas"/>
    <s v="George Lucas"/>
    <s v="Ewan McGregor"/>
    <s v="United States"/>
    <n v="115000000"/>
    <n v="1027082707"/>
    <s v="Lucasfilm"/>
    <s v="136.0,"/>
  </r>
  <r>
    <x v="3433"/>
    <s v="PG-13"/>
    <x v="3"/>
    <x v="19"/>
    <s v="March 31, 1999 (United States)"/>
    <x v="4"/>
    <x v="600"/>
    <s v="Gil Junger"/>
    <s v="Karen McCullah"/>
    <s v="Heath Ledger"/>
    <s v="United States"/>
    <n v="30000000"/>
    <n v="53478579"/>
    <s v="Touchstone Pictures"/>
    <s v="97.0,"/>
  </r>
  <r>
    <x v="3434"/>
    <s v="PG-13"/>
    <x v="0"/>
    <x v="19"/>
    <s v="August 6, 1999 (United States)"/>
    <x v="31"/>
    <x v="601"/>
    <s v="M. Night Shyamalan"/>
    <s v="M. Night Shyamalan"/>
    <s v="Bruce Willis"/>
    <s v="United States"/>
    <n v="40000000"/>
    <n v="672806292"/>
    <s v="Hollywood Pictures"/>
    <s v="107.0,"/>
  </r>
  <r>
    <x v="3435"/>
    <s v="PG-13"/>
    <x v="2"/>
    <x v="19"/>
    <s v="June 11, 1999 (United States)"/>
    <x v="14"/>
    <x v="3"/>
    <s v="Jay Roach"/>
    <s v="Mike Myers"/>
    <s v="Mike Myers"/>
    <s v="United States"/>
    <n v="33000000"/>
    <n v="312016928"/>
    <s v="New Line Cinema"/>
    <s v="95.0,"/>
  </r>
  <r>
    <x v="3436"/>
    <s v="R"/>
    <x v="3"/>
    <x v="19"/>
    <s v="February 19, 1999 (United States)"/>
    <x v="3"/>
    <x v="602"/>
    <s v="Mike Judge"/>
    <s v="Mike Judge"/>
    <s v="Ron Livingston"/>
    <s v="United States"/>
    <n v="10000000"/>
    <n v="10828256"/>
    <s v="Twentieth Century Fox"/>
    <s v="89.0,"/>
  </r>
  <r>
    <x v="3437"/>
    <s v="PG"/>
    <x v="1"/>
    <x v="19"/>
    <s v="December 25, 1999 (United States)"/>
    <x v="4"/>
    <x v="603"/>
    <s v="Dean Parisot"/>
    <s v="David Howard"/>
    <s v="Tim Allen"/>
    <s v="United States"/>
    <n v="45000000"/>
    <n v="90683916"/>
    <s v="Dreamworks Pictures"/>
    <s v="102.0,"/>
  </r>
  <r>
    <x v="3438"/>
    <s v="PG-13"/>
    <x v="3"/>
    <x v="19"/>
    <s v="May 28, 1999 (United States)"/>
    <x v="12"/>
    <x v="604"/>
    <s v="Roger Michell"/>
    <s v="Richard Curtis"/>
    <s v="Hugh Grant"/>
    <s v="United Kingdom"/>
    <n v="42000000"/>
    <n v="363889678"/>
    <s v="Polygram Filmed Entertainment"/>
    <s v="124.0,"/>
  </r>
  <r>
    <x v="3439"/>
    <s v="R"/>
    <x v="0"/>
    <x v="19"/>
    <s v="March 5, 1999 (United States)"/>
    <x v="8"/>
    <x v="548"/>
    <s v="Roger Kumble"/>
    <s v="Choderlos de Laclos"/>
    <s v="Sarah Michelle Gellar"/>
    <s v="United States"/>
    <n v="10500000"/>
    <n v="76347426"/>
    <s v="Columbia Pictures"/>
    <s v="97.0,"/>
  </r>
  <r>
    <x v="3440"/>
    <s v="R"/>
    <x v="4"/>
    <x v="19"/>
    <s v="July 30, 1999 (United States)"/>
    <x v="16"/>
    <x v="414"/>
    <s v="Daniel Myrick"/>
    <s v="Daniel Myrick"/>
    <s v="Heather Donahue"/>
    <s v="United States"/>
    <n v="60000"/>
    <n v="248639099"/>
    <s v="Haxan Films"/>
    <s v="81.0,"/>
  </r>
  <r>
    <x v="3441"/>
    <s v="R"/>
    <x v="0"/>
    <x v="19"/>
    <s v="May 19, 2000 (United States)"/>
    <x v="13"/>
    <x v="388"/>
    <s v="Sofia Coppola"/>
    <s v="Jeffrey Eugenides"/>
    <s v="Kirsten Dunst"/>
    <s v="United States"/>
    <n v="9000000"/>
    <n v="10410044"/>
    <s v="American Zoetrope"/>
    <s v="97.0,"/>
  </r>
  <r>
    <x v="3442"/>
    <s v="R"/>
    <x v="0"/>
    <x v="19"/>
    <s v="January 7, 2000 (United States)"/>
    <x v="45"/>
    <x v="542"/>
    <s v="Paul Thomas Anderson"/>
    <s v="Paul Thomas Anderson"/>
    <s v="Tom Cruise"/>
    <s v="United States"/>
    <n v="37000000"/>
    <n v="48451803"/>
    <s v="Ghoulardi Film Company"/>
    <s v="188.0,"/>
  </r>
  <r>
    <x v="3443"/>
    <s v="R"/>
    <x v="5"/>
    <x v="19"/>
    <s v="January 14, 2000 (United States)"/>
    <x v="4"/>
    <x v="605"/>
    <s v="James Mangold"/>
    <s v="Susanna Kaysen"/>
    <s v="Winona Ryder"/>
    <s v="Germany"/>
    <n v="40000000"/>
    <n v="48350205"/>
    <s v="Columbia Pictures"/>
    <s v="127.0,"/>
  </r>
  <r>
    <x v="3444"/>
    <s v="PG"/>
    <x v="1"/>
    <x v="19"/>
    <s v="December 17, 1999 (United States)"/>
    <x v="23"/>
    <x v="338"/>
    <s v="Rob Minkoff"/>
    <s v="E.B. White"/>
    <s v="Michael J. Fox"/>
    <s v="Germany"/>
    <n v="133000000"/>
    <n v="300135367"/>
    <s v="Columbia Pictures"/>
    <s v="84.0,"/>
  </r>
  <r>
    <x v="3445"/>
    <s v="R"/>
    <x v="2"/>
    <x v="19"/>
    <s v="July 28, 1999 (United States)"/>
    <x v="23"/>
    <x v="337"/>
    <s v="Renny Harlin"/>
    <s v="Duncan Kennedy"/>
    <s v="Thomas Jane"/>
    <s v="United States"/>
    <n v="60000000"/>
    <n v="164648142"/>
    <s v="Warner Bros."/>
    <s v="105.0,"/>
  </r>
  <r>
    <x v="3446"/>
    <s v="R"/>
    <x v="2"/>
    <x v="19"/>
    <s v="January 21, 2000 (Canada)"/>
    <x v="40"/>
    <x v="606"/>
    <s v="Troy Duffy"/>
    <s v="Troy Duffy"/>
    <s v="Willem Dafoe"/>
    <s v="United States"/>
    <n v="6000000"/>
    <n v="30471"/>
    <s v="Franchise Pictures"/>
    <s v="108.0,"/>
  </r>
  <r>
    <x v="3447"/>
    <s v="R"/>
    <x v="3"/>
    <x v="19"/>
    <s v="January 15, 1999 (United States)"/>
    <x v="16"/>
    <x v="348"/>
    <s v="Brian Robbins"/>
    <s v="W. Peter Iliff"/>
    <s v="James Van Der Beek"/>
    <s v="United States"/>
    <n v="16000000"/>
    <n v="54294169"/>
    <s v="MTV Films"/>
    <s v="106.0,"/>
  </r>
  <r>
    <x v="3448"/>
    <s v="PG-13"/>
    <x v="3"/>
    <x v="19"/>
    <s v="January 29, 1999 (United States)"/>
    <x v="23"/>
    <x v="190"/>
    <s v="Robert Iscove"/>
    <s v="R. Lee Fleming Jr."/>
    <s v="Freddie Prinze Jr."/>
    <s v="United States"/>
    <n v="10000000"/>
    <n v="103166989"/>
    <s v="Miramax"/>
    <s v="95.0,"/>
  </r>
  <r>
    <x v="3449"/>
    <s v="R"/>
    <x v="7"/>
    <x v="19"/>
    <s v="November 19, 1999 (United States)"/>
    <x v="4"/>
    <x v="607"/>
    <s v="Tim Burton"/>
    <s v="Washington Irving"/>
    <s v="Johnny Depp"/>
    <s v="United States"/>
    <n v="100000000"/>
    <n v="206071502"/>
    <s v="Paramount Pictures"/>
    <s v="105.0,"/>
  </r>
  <r>
    <x v="3450"/>
    <s v="R"/>
    <x v="2"/>
    <x v="19"/>
    <s v="July 16, 1999 (United States)"/>
    <x v="46"/>
    <x v="96"/>
    <s v="Steve Miner"/>
    <s v="David E. Kelley"/>
    <s v="Bridget Fonda"/>
    <s v="United States"/>
    <n v="35000000"/>
    <n v="56870414"/>
    <s v="Fox 2000 Pictures"/>
    <s v="82.0,"/>
  </r>
  <r>
    <x v="3451"/>
    <s v="G"/>
    <x v="10"/>
    <x v="19"/>
    <s v="November 24, 1999 (United States)"/>
    <x v="6"/>
    <x v="608"/>
    <s v="John Lasseter"/>
    <s v="John Lasseter"/>
    <s v="Tom Hanks"/>
    <s v="United States"/>
    <n v="90000000"/>
    <n v="497375381"/>
    <s v="Pixar Animation Studios"/>
    <s v="92.0,"/>
  </r>
  <r>
    <x v="3452"/>
    <s v="R"/>
    <x v="1"/>
    <x v="19"/>
    <s v="November 12, 1999 (United States)"/>
    <x v="4"/>
    <x v="609"/>
    <s v="Kevin Smith"/>
    <s v="Kevin Smith"/>
    <s v="Ben Affleck"/>
    <s v="United States"/>
    <n v="10000000"/>
    <n v="31429330"/>
    <s v="View Askew Productions"/>
    <s v="130.0,"/>
  </r>
  <r>
    <x v="3453"/>
    <s v="G"/>
    <x v="10"/>
    <x v="19"/>
    <s v="June 18, 1999 (United States)"/>
    <x v="4"/>
    <x v="609"/>
    <s v="Chris Buck"/>
    <s v="Tab Murphy"/>
    <s v="Tony Goldwyn"/>
    <s v="United States"/>
    <n v="130000000"/>
    <n v="448191819"/>
    <s v="Walt Disney Pictures"/>
    <s v="88.0,"/>
  </r>
  <r>
    <x v="3454"/>
    <s v="R"/>
    <x v="3"/>
    <x v="19"/>
    <s v="May 7, 1999 (United States)"/>
    <x v="13"/>
    <x v="411"/>
    <s v="Alexander Payne"/>
    <s v="Tom Perrotta"/>
    <s v="Matthew Broderick"/>
    <s v="United States"/>
    <n v="25000000"/>
    <n v="14902041"/>
    <s v="Bona Fide Productions"/>
    <s v="103.0,"/>
  </r>
  <r>
    <x v="3455"/>
    <s v="R"/>
    <x v="3"/>
    <x v="19"/>
    <s v="December 3, 1999 (United States)"/>
    <x v="3"/>
    <x v="550"/>
    <s v="Spike Jonze"/>
    <s v="Charlie Kaufman"/>
    <s v="John Cusack"/>
    <s v="United States"/>
    <n v="13000000"/>
    <n v="23106667"/>
    <s v="Astralwerks"/>
    <s v="113.0,"/>
  </r>
  <r>
    <x v="3456"/>
    <s v="PG"/>
    <x v="10"/>
    <x v="19"/>
    <s v="August 6, 1999 (United States)"/>
    <x v="45"/>
    <x v="511"/>
    <s v="Brad Bird"/>
    <s v="Tim McCanlies"/>
    <s v="Eli Marienthal"/>
    <s v="United States"/>
    <n v="70000000"/>
    <n v="23180087"/>
    <s v="Warner Bros."/>
    <s v="86.0,"/>
  </r>
  <r>
    <x v="3457"/>
    <s v="PG-13"/>
    <x v="2"/>
    <x v="19"/>
    <s v="November 19, 1999 (United States)"/>
    <x v="5"/>
    <x v="291"/>
    <s v="Michael Apted"/>
    <s v="Neal Purvis"/>
    <s v="Pierce Brosnan"/>
    <s v="United Kingdom"/>
    <n v="135000000"/>
    <n v="361832400"/>
    <s v="Danjaq"/>
    <s v="128.0,"/>
  </r>
  <r>
    <x v="3458"/>
    <s v="Unrated"/>
    <x v="0"/>
    <x v="19"/>
    <s v="April 14, 1999 (France)"/>
    <x v="11"/>
    <x v="9"/>
    <s v="Catherine Breillat"/>
    <s v="Catherine Breillat"/>
    <s v="Caroline Ducey"/>
    <s v="France"/>
    <n v="0"/>
    <n v="1585642"/>
    <s v="Flach Film"/>
    <s v="84.0,"/>
  </r>
  <r>
    <x v="3459"/>
    <s v="PG-13"/>
    <x v="2"/>
    <x v="19"/>
    <s v="August 6, 1999 (United States)"/>
    <x v="10"/>
    <x v="436"/>
    <s v="Kinka Usher"/>
    <s v="Neil Cuthbert"/>
    <s v="Ben Stiller"/>
    <s v="United States"/>
    <n v="68000000"/>
    <n v="33461011"/>
    <s v="Universal Pictures"/>
    <s v="121.0,"/>
  </r>
  <r>
    <x v="3460"/>
    <s v="PG-13"/>
    <x v="2"/>
    <x v="19"/>
    <s v="June 30, 1999 (United States)"/>
    <x v="38"/>
    <x v="603"/>
    <s v="Barry Sonnenfeld"/>
    <s v="Jim Thomas"/>
    <s v="Will Smith"/>
    <s v="United States"/>
    <n v="170000000"/>
    <n v="222104681"/>
    <s v="Peters Entertainment"/>
    <s v="106.0,"/>
  </r>
  <r>
    <x v="3461"/>
    <s v="PG-13"/>
    <x v="3"/>
    <x v="19"/>
    <s v="June 25, 1999 (United States)"/>
    <x v="5"/>
    <x v="232"/>
    <s v="Dennis Dugan"/>
    <s v="Steve Franks"/>
    <s v="Adam Sandler"/>
    <s v="United States"/>
    <n v="34200000"/>
    <n v="234801895"/>
    <s v="Jack Giarraputo Productions"/>
    <s v="93.0,"/>
  </r>
  <r>
    <x v="3462"/>
    <s v="R"/>
    <x v="16"/>
    <x v="19"/>
    <s v="March 10, 2000 (United States)"/>
    <x v="17"/>
    <x v="610"/>
    <s v="Roman Polanski"/>
    <s v="Arturo Pérez-Reverte"/>
    <s v="Johnny Depp"/>
    <s v="France"/>
    <n v="38000000"/>
    <n v="58401898"/>
    <s v="Artisan Entertainment"/>
    <s v="133.0,"/>
  </r>
  <r>
    <x v="3463"/>
    <s v="R"/>
    <x v="6"/>
    <x v="19"/>
    <s v="September 24, 1999 (United States)"/>
    <x v="16"/>
    <x v="146"/>
    <s v="Bruce Beresford"/>
    <s v="David Weisberg"/>
    <s v="Ashley Judd"/>
    <s v="United States"/>
    <n v="70000000"/>
    <n v="177841558"/>
    <s v="Paramount Pictures"/>
    <s v="105.0,"/>
  </r>
  <r>
    <x v="3464"/>
    <s v="R"/>
    <x v="5"/>
    <x v="19"/>
    <s v="November 5, 1999 (United States)"/>
    <x v="40"/>
    <x v="510"/>
    <s v="Michael Mann"/>
    <s v="Marie Brenner"/>
    <s v="Russell Crowe"/>
    <s v="United States"/>
    <n v="90000000"/>
    <n v="60289912"/>
    <s v="Touchstone Pictures"/>
    <s v="157.0,"/>
  </r>
  <r>
    <x v="3465"/>
    <s v="R"/>
    <x v="3"/>
    <x v="19"/>
    <s v="December 10, 1999 (United States)"/>
    <x v="46"/>
    <x v="485"/>
    <s v="Mike Mitchell"/>
    <s v="Harris Goldberg"/>
    <s v="Rob Schneider"/>
    <s v="United States"/>
    <n v="17000000"/>
    <n v="92938755"/>
    <s v="Happy Madison Productions"/>
    <s v="88.0,"/>
  </r>
  <r>
    <x v="3466"/>
    <s v="R"/>
    <x v="2"/>
    <x v="19"/>
    <s v="August 27, 1999 (United States)"/>
    <x v="14"/>
    <x v="386"/>
    <s v="John McTiernan"/>
    <s v="Michael Crichton"/>
    <s v="Antonio Banderas"/>
    <s v="United States"/>
    <n v="160000000"/>
    <n v="61698899"/>
    <s v="Touchstone Pictures"/>
    <s v="102.0,"/>
  </r>
  <r>
    <x v="3467"/>
    <s v="R"/>
    <x v="3"/>
    <x v="19"/>
    <s v="April 16, 1999 (United States)"/>
    <x v="8"/>
    <x v="81"/>
    <s v="Ted Demme"/>
    <s v="Robert Ramsey"/>
    <s v="Eddie Murphy"/>
    <s v="United States"/>
    <n v="80000000"/>
    <n v="73475268"/>
    <s v="Imagine Entertainment"/>
    <s v="108.0,"/>
  </r>
  <r>
    <x v="3468"/>
    <s v="R"/>
    <x v="2"/>
    <x v="19"/>
    <s v="November 24, 1999 (United States)"/>
    <x v="1"/>
    <x v="611"/>
    <s v="Peter Hyams"/>
    <s v="Andrew W. Marlowe"/>
    <s v="Arnold Schwarzenegger"/>
    <s v="United States"/>
    <n v="100000000"/>
    <n v="211989043"/>
    <s v="Beacon Communications"/>
    <s v="122.0,"/>
  </r>
  <r>
    <x v="3469"/>
    <s v="R"/>
    <x v="6"/>
    <x v="19"/>
    <s v="August 6, 1999 (United States)"/>
    <x v="15"/>
    <x v="295"/>
    <s v="John McTiernan"/>
    <s v="Alan Trustman"/>
    <s v="Pierce Brosnan"/>
    <s v="United States"/>
    <n v="48000000"/>
    <n v="124305181"/>
    <s v="United Artists"/>
    <s v="113.0,"/>
  </r>
  <r>
    <x v="3470"/>
    <s v="PG-13"/>
    <x v="3"/>
    <x v="19"/>
    <s v="July 23, 1999 (United States)"/>
    <x v="14"/>
    <x v="87"/>
    <s v="Michael Patrick Jann"/>
    <s v="Lona Williams"/>
    <s v="Kirsten Dunst"/>
    <s v="Germany"/>
    <n v="15000000"/>
    <n v="10571408"/>
    <s v="New Line Cinema"/>
    <s v="97.0,"/>
  </r>
  <r>
    <x v="3471"/>
    <s v="R"/>
    <x v="5"/>
    <x v="19"/>
    <s v="March 31, 2000 (United States)"/>
    <x v="24"/>
    <x v="93"/>
    <s v="Kimberly Peirce"/>
    <s v="Kimberly Peirce"/>
    <s v="Hilary Swank"/>
    <s v="United States"/>
    <n v="2000000"/>
    <n v="11540607"/>
    <s v="Fox Searchlight Pictures"/>
    <s v="118.0,"/>
  </r>
  <r>
    <x v="3472"/>
    <s v="R"/>
    <x v="6"/>
    <x v="19"/>
    <s v="February 26, 1999 (United States)"/>
    <x v="16"/>
    <x v="337"/>
    <s v="Joel Schumacher"/>
    <s v="Andrew Kevin Walker"/>
    <s v="Nicolas Cage"/>
    <s v="Germany"/>
    <n v="40000000"/>
    <n v="96618699"/>
    <s v="Columbia Pictures"/>
    <s v="123.0,"/>
  </r>
  <r>
    <x v="3473"/>
    <s v="R"/>
    <x v="6"/>
    <x v="19"/>
    <s v="October 29, 1999 (United States)"/>
    <x v="41"/>
    <x v="11"/>
    <s v="William Malone"/>
    <s v="Robb White"/>
    <s v="Geoffrey Rush"/>
    <s v="United States"/>
    <n v="37000000"/>
    <n v="42593455"/>
    <s v="Dark Castle Entertainment"/>
    <s v="93.0,"/>
  </r>
  <r>
    <x v="3474"/>
    <s v="R"/>
    <x v="3"/>
    <x v="19"/>
    <s v="August 11, 2000 (United States)"/>
    <x v="17"/>
    <x v="17"/>
    <s v="Jamie Babbit"/>
    <s v="Brian Peterson"/>
    <s v="Natasha Lyonne"/>
    <s v="United States"/>
    <n v="1200000"/>
    <n v="2595216"/>
    <s v="Cheerleader LLC"/>
    <s v="85.0,"/>
  </r>
  <r>
    <x v="3475"/>
    <s v="PG-13"/>
    <x v="3"/>
    <x v="19"/>
    <s v="April 9, 1999 (United States)"/>
    <x v="10"/>
    <x v="440"/>
    <s v="Raja Gosnell"/>
    <s v="Abby Kohn"/>
    <s v="Drew Barrymore"/>
    <s v="United States"/>
    <n v="25000000"/>
    <n v="84565230"/>
    <s v="Fox 2000 Pictures"/>
    <s v="107.0,"/>
  </r>
  <r>
    <x v="3476"/>
    <s v="R"/>
    <x v="3"/>
    <x v="19"/>
    <s v="February 19, 1999 (United States)"/>
    <x v="41"/>
    <x v="151"/>
    <s v="Darren Stein"/>
    <s v="Darren Stein"/>
    <s v="Rose McGowan"/>
    <s v="United States"/>
    <n v="3500000"/>
    <n v="3117085"/>
    <s v="Crossroads Films"/>
    <s v="87.0,"/>
  </r>
  <r>
    <x v="3477"/>
    <s v="R"/>
    <x v="6"/>
    <x v="19"/>
    <s v="November 5, 1999 (United States)"/>
    <x v="17"/>
    <x v="290"/>
    <s v="Phillip Noyce"/>
    <s v="Jeffery Deaver"/>
    <s v="Denzel Washington"/>
    <s v="United States"/>
    <n v="73000000"/>
    <n v="151493655"/>
    <s v="Columbia Pictures"/>
    <s v="118.0,"/>
  </r>
  <r>
    <x v="3478"/>
    <s v="R"/>
    <x v="0"/>
    <x v="19"/>
    <s v="December 22, 1999 (United States)"/>
    <x v="15"/>
    <x v="583"/>
    <s v="Oliver Stone"/>
    <s v="Daniel Pyne"/>
    <s v="Al Pacino"/>
    <s v="United States"/>
    <n v="55000000"/>
    <n v="100230832"/>
    <s v="Warner Bros."/>
    <s v="162.0,"/>
  </r>
  <r>
    <x v="3479"/>
    <s v="R"/>
    <x v="0"/>
    <x v="19"/>
    <s v="April 23, 1999 (United States)"/>
    <x v="14"/>
    <x v="140"/>
    <s v="Tony Goldwyn"/>
    <s v="Pamela Gray"/>
    <s v="Diane Lane"/>
    <s v="United States"/>
    <n v="14000000"/>
    <n v="4750660"/>
    <s v="Miramax"/>
    <s v="107.0,"/>
  </r>
  <r>
    <x v="3480"/>
    <s v="R"/>
    <x v="6"/>
    <x v="19"/>
    <s v="July 2, 1999 (United States)"/>
    <x v="17"/>
    <x v="14"/>
    <s v="Spike Lee"/>
    <s v="Spike Lee"/>
    <s v="John Leguizamo"/>
    <s v="United States"/>
    <n v="22000000"/>
    <n v="19288130"/>
    <s v="Touchstone Pictures"/>
    <s v="142.0,"/>
  </r>
  <r>
    <x v="3481"/>
    <s v="PG-13"/>
    <x v="0"/>
    <x v="19"/>
    <s v="January 7, 2000 (United States)"/>
    <x v="34"/>
    <x v="470"/>
    <s v="Lasse Hallström"/>
    <s v="John Irving"/>
    <s v="Tobey Maguire"/>
    <s v="United States"/>
    <n v="24000000"/>
    <n v="88545092"/>
    <s v="FilmColony"/>
    <s v="126.0,"/>
  </r>
  <r>
    <x v="3482"/>
    <s v="PG"/>
    <x v="5"/>
    <x v="19"/>
    <s v="February 19, 1999 (United States)"/>
    <x v="40"/>
    <x v="440"/>
    <s v="Joe Johnston"/>
    <s v="Homer H. Hickam Jr."/>
    <s v="Jake Gyllenhaal"/>
    <s v="United States"/>
    <n v="25000000"/>
    <n v="34698753"/>
    <s v="Universal Pictures"/>
    <s v="108.0,"/>
  </r>
  <r>
    <x v="3483"/>
    <s v="PG-13"/>
    <x v="7"/>
    <x v="19"/>
    <s v="July 23, 1999 (United States)"/>
    <x v="18"/>
    <x v="137"/>
    <s v="Jan de Bont"/>
    <s v="David Self"/>
    <s v="Liam Neeson"/>
    <s v="United States"/>
    <n v="80000000"/>
    <n v="177311151"/>
    <s v="Dreamworks Pictures"/>
    <s v="113.0,"/>
  </r>
  <r>
    <x v="3484"/>
    <s v="R"/>
    <x v="4"/>
    <x v="19"/>
    <s v="April 23, 1999 (United States)"/>
    <x v="8"/>
    <x v="242"/>
    <s v="David Cronenberg"/>
    <s v="David Cronenberg"/>
    <s v="Jude Law"/>
    <s v="United Kingdom"/>
    <n v="15000000"/>
    <n v="2856712"/>
    <s v="Dimension Films"/>
    <s v="97.0,"/>
  </r>
  <r>
    <x v="3485"/>
    <s v="PG-13"/>
    <x v="0"/>
    <x v="19"/>
    <s v="September 17, 1999 (United States)"/>
    <x v="14"/>
    <x v="24"/>
    <s v="Sam Raimi"/>
    <s v="Michael Shaara"/>
    <s v="Kevin Costner"/>
    <s v="United States"/>
    <n v="80000000"/>
    <n v="46112640"/>
    <s v="Universal Pictures"/>
    <s v="137.0,"/>
  </r>
  <r>
    <x v="3486"/>
    <s v="R"/>
    <x v="0"/>
    <x v="19"/>
    <s v="October 22, 1999 (United States)"/>
    <x v="8"/>
    <x v="1"/>
    <s v="Martin Scorsese"/>
    <s v="Joe Connelly"/>
    <s v="Nicolas Cage"/>
    <s v="United States"/>
    <n v="55000000"/>
    <n v="16797191"/>
    <s v="De Fina-Cappa"/>
    <s v="121.0,"/>
  </r>
  <r>
    <x v="3487"/>
    <s v="R"/>
    <x v="2"/>
    <x v="19"/>
    <s v="October 1, 1999 (United States)"/>
    <x v="12"/>
    <x v="510"/>
    <s v="David O. Russell"/>
    <s v="John Ridley"/>
    <s v="George Clooney"/>
    <s v="United States"/>
    <n v="75000000"/>
    <n v="107752036"/>
    <s v="Warner Bros."/>
    <s v="114.0,"/>
  </r>
  <r>
    <x v="3488"/>
    <s v="R"/>
    <x v="3"/>
    <x v="19"/>
    <s v="April 9, 1999 (United States)"/>
    <x v="13"/>
    <x v="86"/>
    <s v="Doug Liman"/>
    <s v="John August"/>
    <s v="Sarah Polley"/>
    <s v="United States"/>
    <n v="20000000"/>
    <n v="28451622"/>
    <s v="Columbia Pictures"/>
    <s v="102.0,"/>
  </r>
  <r>
    <x v="3489"/>
    <s v="R"/>
    <x v="2"/>
    <x v="19"/>
    <s v="February 5, 1999 (United States)"/>
    <x v="12"/>
    <x v="538"/>
    <s v="Brian Helgeland"/>
    <s v="Donald E. Westlake"/>
    <s v="Mel Gibson"/>
    <s v="United States"/>
    <n v="90000000"/>
    <n v="161626121"/>
    <s v="Icon Entertainment International"/>
    <s v="100.0,"/>
  </r>
  <r>
    <x v="3490"/>
    <s v="R"/>
    <x v="10"/>
    <x v="19"/>
    <s v="June 30, 1999 (United States)"/>
    <x v="3"/>
    <x v="612"/>
    <s v="Trey Parker"/>
    <s v="Trey Parker"/>
    <s v="Trey Parker"/>
    <s v="United States"/>
    <n v="21000000"/>
    <n v="83137603"/>
    <s v="Scott Rudin Productions"/>
    <s v="81.0,"/>
  </r>
  <r>
    <x v="3491"/>
    <s v="G"/>
    <x v="5"/>
    <x v="19"/>
    <s v="November 3, 1999 (France)"/>
    <x v="45"/>
    <x v="515"/>
    <s v="David Lynch"/>
    <s v="John Roach"/>
    <s v="Richard Farnsworth"/>
    <s v="France"/>
    <n v="10000000"/>
    <n v="6416569"/>
    <s v="Asymmetrical Productions"/>
    <s v="112.0,"/>
  </r>
  <r>
    <x v="3492"/>
    <s v="R"/>
    <x v="3"/>
    <x v="19"/>
    <s v="April 30, 1999 (United States)"/>
    <x v="19"/>
    <x v="135"/>
    <s v="Rodman Flender"/>
    <s v="Terri Hughes Burton"/>
    <s v="Devon Sawa"/>
    <s v="United States"/>
    <n v="25000000"/>
    <n v="4152230"/>
    <s v="Columbia Pictures"/>
    <s v="92.0,"/>
  </r>
  <r>
    <x v="3493"/>
    <s v="PG-13"/>
    <x v="3"/>
    <x v="19"/>
    <s v="August 13, 1999 (United States)"/>
    <x v="5"/>
    <x v="86"/>
    <s v="Frank Oz"/>
    <s v="Steve Martin"/>
    <s v="Steve Martin"/>
    <s v="United States"/>
    <n v="55000000"/>
    <n v="98625775"/>
    <s v="Universal Pictures"/>
    <s v="97.0,"/>
  </r>
  <r>
    <x v="3494"/>
    <s v="R"/>
    <x v="3"/>
    <x v="19"/>
    <s v="August 13, 1999 (United States)"/>
    <x v="15"/>
    <x v="248"/>
    <s v="Adam Rifkin"/>
    <s v="Carl V. Dupré"/>
    <s v="Edward Furlong"/>
    <s v="United States"/>
    <n v="34000000"/>
    <n v="4217115"/>
    <s v="New Line Cinema"/>
    <s v="95.0,"/>
  </r>
  <r>
    <x v="3495"/>
    <s v="R"/>
    <x v="6"/>
    <x v="19"/>
    <s v="June 18, 1999 (United States)"/>
    <x v="5"/>
    <x v="292"/>
    <s v="Simon West"/>
    <s v="Nelson DeMille"/>
    <s v="John Travolta"/>
    <s v="United States"/>
    <n v="95000000"/>
    <n v="149705852"/>
    <s v="Paramount Pictures"/>
    <s v="116.0,"/>
  </r>
  <r>
    <x v="3496"/>
    <s v="R"/>
    <x v="1"/>
    <x v="19"/>
    <s v="November 12, 1999 (United States)"/>
    <x v="5"/>
    <x v="1"/>
    <s v="Luc Besson"/>
    <s v="Andrew Birkin"/>
    <s v="Milla Jovovich"/>
    <s v="France"/>
    <n v="85000000"/>
    <n v="66976317"/>
    <s v="Columbia Pictures"/>
    <s v="148.0,"/>
  </r>
  <r>
    <x v="3497"/>
    <s v="R"/>
    <x v="5"/>
    <x v="19"/>
    <s v="December 22, 1999 (United States)"/>
    <x v="34"/>
    <x v="437"/>
    <s v="Milos Forman"/>
    <s v="Scott Alexander"/>
    <s v="Jim Carrey"/>
    <s v="United Kingdom"/>
    <n v="82000000"/>
    <n v="47434430"/>
    <s v="Universal Pictures"/>
    <s v="118.0,"/>
  </r>
  <r>
    <x v="3498"/>
    <s v="Not Rated"/>
    <x v="0"/>
    <x v="19"/>
    <s v="November 12, 1999 (United Kingdom)"/>
    <x v="24"/>
    <x v="299"/>
    <s v="Lynne Ramsay"/>
    <s v="Lynne Ramsay"/>
    <s v="Tommy Flanagan"/>
    <s v="United Kingdom"/>
    <n v="30000"/>
    <n v="217244"/>
    <s v="Pathé Pictures International"/>
    <s v="94.0,"/>
  </r>
  <r>
    <x v="3499"/>
    <s v="R"/>
    <x v="1"/>
    <x v="19"/>
    <s v="March 19, 1999 (United States)"/>
    <x v="9"/>
    <x v="100"/>
    <s v="Antonia Bird"/>
    <s v="Ted Griffin"/>
    <s v="Guy Pearce"/>
    <s v="United Kingdom"/>
    <n v="12000000"/>
    <n v="2062405"/>
    <s v="ETIC Films"/>
    <s v="101.0,"/>
  </r>
  <r>
    <x v="3500"/>
    <s v="PG-13"/>
    <x v="2"/>
    <x v="19"/>
    <s v="April 30, 1999 (United States)"/>
    <x v="21"/>
    <x v="613"/>
    <s v="Jon Amiel"/>
    <s v="Ronald Bass"/>
    <s v="Sean Connery"/>
    <s v="United States"/>
    <n v="66000000"/>
    <n v="212404396"/>
    <s v="Twentieth Century Fox"/>
    <s v="113.0,"/>
  </r>
  <r>
    <x v="3501"/>
    <s v="PG-13"/>
    <x v="3"/>
    <x v="19"/>
    <s v="December 25, 1999 (United States)"/>
    <x v="12"/>
    <x v="301"/>
    <s v="Patricia Rozema"/>
    <s v="Jane Austen"/>
    <s v="Frances O'Connor"/>
    <s v="United Kingdom"/>
    <n v="0"/>
    <n v="4775847"/>
    <s v="Arts Council of England"/>
    <s v="112.0,"/>
  </r>
  <r>
    <x v="3502"/>
    <s v="R"/>
    <x v="4"/>
    <x v="19"/>
    <s v="September 10, 1999 (United States)"/>
    <x v="9"/>
    <x v="94"/>
    <s v="David Koepp"/>
    <s v="Richard Matheson"/>
    <s v="Kevin Bacon"/>
    <s v="United States"/>
    <n v="12000000"/>
    <n v="21142914"/>
    <s v="Artisan Entertainment"/>
    <s v="99.0,"/>
  </r>
  <r>
    <x v="3503"/>
    <s v="Not Rated"/>
    <x v="0"/>
    <x v="19"/>
    <s v="October 9, 1999 (Japan)"/>
    <x v="1"/>
    <x v="196"/>
    <s v="Leos Carax"/>
    <s v="Leos Carax"/>
    <s v="Guillaume Depardieu"/>
    <s v="France"/>
    <n v="0"/>
    <m/>
    <s v="ARD Degeto Film"/>
    <s v="134.0,"/>
  </r>
  <r>
    <x v="3504"/>
    <s v="R"/>
    <x v="2"/>
    <x v="19"/>
    <s v="March 24, 2000 (United States)"/>
    <x v="24"/>
    <x v="190"/>
    <s v="Jim Jarmusch"/>
    <s v="Jim Jarmusch"/>
    <s v="Forest Whitaker"/>
    <s v="France"/>
    <n v="0"/>
    <n v="9380473"/>
    <s v="Pandora Filmproduktion"/>
    <s v="116.0,"/>
  </r>
  <r>
    <x v="3505"/>
    <s v="PG-13"/>
    <x v="3"/>
    <x v="19"/>
    <s v="August 20, 1999 (United States)"/>
    <x v="11"/>
    <x v="20"/>
    <s v="Kevin Williamson"/>
    <s v="Kevin Williamson"/>
    <s v="Helen Mirren"/>
    <s v="United States"/>
    <n v="13000000"/>
    <n v="8951935"/>
    <s v="Miramax"/>
    <s v="96.0,"/>
  </r>
  <r>
    <x v="3506"/>
    <s v="PG"/>
    <x v="3"/>
    <x v="19"/>
    <s v="December 17, 1999 (United States)"/>
    <x v="15"/>
    <x v="490"/>
    <s v="Chris Columbus"/>
    <s v="Isaac Asimov"/>
    <s v="Robin Williams"/>
    <s v="United States"/>
    <n v="100000000"/>
    <n v="87423861"/>
    <s v="1492 Pictures"/>
    <s v="132.0,"/>
  </r>
  <r>
    <x v="3507"/>
    <s v="PG"/>
    <x v="3"/>
    <x v="19"/>
    <s v="July 30, 1999 (United States)"/>
    <x v="41"/>
    <x v="470"/>
    <s v="Garry Marshall"/>
    <s v="Josann McGibbon"/>
    <s v="Julia Roberts"/>
    <s v="United States"/>
    <n v="70000000"/>
    <n v="309460292"/>
    <s v="Paramount Pictures"/>
    <s v="116.0,"/>
  </r>
  <r>
    <x v="3508"/>
    <s v="R"/>
    <x v="16"/>
    <x v="19"/>
    <s v="May 28, 1999 (United States)"/>
    <x v="12"/>
    <x v="345"/>
    <s v="Josef Rusnak"/>
    <s v="Daniel F. Galouye"/>
    <s v="Craig Bierko"/>
    <s v="United States"/>
    <n v="16000000"/>
    <n v="18564088"/>
    <s v="Columbia Pictures"/>
    <s v="100.0,"/>
  </r>
  <r>
    <x v="3509"/>
    <s v="PG"/>
    <x v="2"/>
    <x v="19"/>
    <s v="July 23, 1999 (United States)"/>
    <x v="29"/>
    <x v="247"/>
    <s v="David Kellogg"/>
    <s v="Andy Heyward"/>
    <s v="Matthew Broderick"/>
    <s v="United States"/>
    <n v="90000000"/>
    <n v="134403112"/>
    <s v="Walt Disney Pictures"/>
    <s v="78.0,"/>
  </r>
  <r>
    <x v="3510"/>
    <s v="R"/>
    <x v="2"/>
    <x v="19"/>
    <s v="July 9, 1999 (United States)"/>
    <x v="13"/>
    <x v="185"/>
    <s v="Mark Pellington"/>
    <s v="Ehren Kruger"/>
    <s v="Jeff Bridges"/>
    <s v="United States"/>
    <n v="31000000"/>
    <n v="41067311"/>
    <s v="Screen Gems"/>
    <s v="117.0,"/>
  </r>
  <r>
    <x v="3511"/>
    <s v="R"/>
    <x v="5"/>
    <x v="19"/>
    <s v="January 14, 2000 (United States)"/>
    <x v="37"/>
    <x v="187"/>
    <s v="Norman Jewison"/>
    <s v="Rubin 'Hurricane' Carter"/>
    <s v="Denzel Washington"/>
    <s v="United States"/>
    <n v="50000000"/>
    <n v="73956241"/>
    <s v="Azoff Entertainment"/>
    <s v="146.0,"/>
  </r>
  <r>
    <x v="3512"/>
    <s v="R"/>
    <x v="0"/>
    <x v="19"/>
    <s v="March 31, 2000 (United States)"/>
    <x v="6"/>
    <x v="246"/>
    <s v="Pedro Almodóvar"/>
    <s v="Pedro Almodóvar"/>
    <s v="Cecilia Roth"/>
    <s v="Spain"/>
    <n v="0"/>
    <n v="67952969"/>
    <s v="El Deseo"/>
    <s v="101.0,"/>
  </r>
  <r>
    <x v="3513"/>
    <s v="PG-13"/>
    <x v="3"/>
    <x v="19"/>
    <s v="October 1, 1999 (United States)"/>
    <x v="1"/>
    <x v="97"/>
    <s v="John Schultz"/>
    <s v="Todd Strasser"/>
    <s v="Melissa Joan Hart"/>
    <s v="United States"/>
    <n v="8500000"/>
    <n v="22593409"/>
    <s v="Twentieth Century Fox"/>
    <s v="91.0,"/>
  </r>
  <r>
    <x v="3514"/>
    <s v="PG-13"/>
    <x v="2"/>
    <x v="19"/>
    <s v="September 17, 1999 (United States)"/>
    <x v="21"/>
    <x v="94"/>
    <s v="Les Mayfield"/>
    <s v="Michael Berry"/>
    <s v="Martin Lawrence"/>
    <s v="Germany"/>
    <n v="65000000"/>
    <n v="117758500"/>
    <s v="Columbia Pictures"/>
    <s v="93.0,"/>
  </r>
  <r>
    <x v="3515"/>
    <s v="R"/>
    <x v="6"/>
    <x v="19"/>
    <s v="August 4, 1999 (France)"/>
    <x v="9"/>
    <x v="189"/>
    <s v="Steven Soderbergh"/>
    <s v="Lem Dobbs"/>
    <s v="Terence Stamp"/>
    <s v="United States"/>
    <n v="10000000"/>
    <n v="3325736"/>
    <s v="Artisan Entertainment"/>
    <s v="89.0,"/>
  </r>
  <r>
    <x v="3516"/>
    <s v="PG-13"/>
    <x v="0"/>
    <x v="19"/>
    <s v="February 12, 1999 (United States)"/>
    <x v="19"/>
    <x v="14"/>
    <s v="Luis Mandoki"/>
    <s v="Nicholas Sparks"/>
    <s v="Kevin Costner"/>
    <s v="United States"/>
    <n v="80000000"/>
    <n v="118880016"/>
    <s v="Warner Bros."/>
    <s v="126.0,"/>
  </r>
  <r>
    <x v="3517"/>
    <s v="R"/>
    <x v="4"/>
    <x v="19"/>
    <s v="September 10, 1999 (United States)"/>
    <x v="19"/>
    <x v="18"/>
    <s v="Rupert Wainwright"/>
    <s v="Tom Lazarus"/>
    <s v="Patricia Arquette"/>
    <s v="United States"/>
    <n v="29000000"/>
    <n v="89446268"/>
    <s v="Metro-Goldwyn-Mayer (MGM)"/>
    <s v="103.0,"/>
  </r>
  <r>
    <x v="3518"/>
    <s v="PG-13"/>
    <x v="3"/>
    <x v="19"/>
    <s v="May 14, 1999 (United States)"/>
    <x v="5"/>
    <x v="151"/>
    <s v="Michael Hoffman"/>
    <s v="William Shakespeare"/>
    <s v="Kevin Kline"/>
    <s v="United Kingdom"/>
    <n v="11000000"/>
    <n v="16071990"/>
    <s v="Fox Searchlight Pictures"/>
    <s v="116.0,"/>
  </r>
  <r>
    <x v="3519"/>
    <s v="PG-13"/>
    <x v="3"/>
    <x v="19"/>
    <s v="February 26, 1999 (United States)"/>
    <x v="16"/>
    <x v="23"/>
    <s v="Garry Marshall"/>
    <s v="Alexandra Rose"/>
    <s v="Juliette Lewis"/>
    <s v="United States"/>
    <n v="35000000"/>
    <n v="27807627"/>
    <s v="Mandeville Films"/>
    <s v="129.0,"/>
  </r>
  <r>
    <x v="3520"/>
    <s v="R"/>
    <x v="3"/>
    <x v="19"/>
    <s v="March 5, 1999 (United States)"/>
    <x v="17"/>
    <x v="136"/>
    <s v="Harold Ramis"/>
    <s v="Kenneth Lonergan"/>
    <s v="Robert De Niro"/>
    <s v="United States"/>
    <n v="80000000"/>
    <n v="176885658"/>
    <s v="Village Roadshow Pictures"/>
    <s v="103.0,"/>
  </r>
  <r>
    <x v="3521"/>
    <s v="R"/>
    <x v="3"/>
    <x v="19"/>
    <s v="May 5, 2000 (United States)"/>
    <x v="12"/>
    <x v="33"/>
    <s v="Justin Kerrigan"/>
    <s v="Justin Kerrigan"/>
    <s v="John Simm"/>
    <s v="United Kingdom"/>
    <n v="0"/>
    <n v="104257"/>
    <s v="Irish Screen"/>
    <s v="99.0,"/>
  </r>
  <r>
    <x v="3522"/>
    <s v="PG-13"/>
    <x v="0"/>
    <x v="19"/>
    <s v="August 13, 1999 (United States)"/>
    <x v="16"/>
    <x v="22"/>
    <s v="Jonathan Kaplan"/>
    <s v="Adam Fields"/>
    <s v="Claire Danes"/>
    <s v="United States"/>
    <n v="25000000"/>
    <n v="10115013"/>
    <s v="Fox 2000 Pictures"/>
    <s v="100.0,"/>
  </r>
  <r>
    <x v="3523"/>
    <m/>
    <x v="3"/>
    <x v="19"/>
    <s v="February 18, 2000 (United States)"/>
    <x v="23"/>
    <x v="21"/>
    <s v="Jane Campion"/>
    <s v="Anna Campion"/>
    <s v="Kate Winslet"/>
    <s v="United States"/>
    <n v="0"/>
    <n v="1765545"/>
    <s v="India Take One Productions"/>
    <s v="115.0,"/>
  </r>
  <r>
    <x v="3524"/>
    <s v="R"/>
    <x v="2"/>
    <x v="19"/>
    <s v="January 15, 1999 (United States)"/>
    <x v="18"/>
    <x v="15"/>
    <s v="John Bruno"/>
    <s v="Chuck Pfarrer"/>
    <s v="Jamie Lee Curtis"/>
    <s v="United States"/>
    <n v="75000000"/>
    <n v="30657854"/>
    <s v="Mutual Film Company"/>
    <s v="99.0,"/>
  </r>
  <r>
    <x v="3525"/>
    <s v="PG-13"/>
    <x v="3"/>
    <x v="19"/>
    <s v="October 8, 1999 (United States)"/>
    <x v="27"/>
    <x v="10"/>
    <s v="Bruce McCulloch"/>
    <s v="Molly Shannon"/>
    <s v="Molly Shannon"/>
    <s v="United States"/>
    <n v="34000000"/>
    <n v="30636478"/>
    <s v="Broadway Pictures"/>
    <s v="81.0,"/>
  </r>
  <r>
    <x v="3526"/>
    <s v="R"/>
    <x v="3"/>
    <x v="19"/>
    <s v="October 22, 1999 (United States)"/>
    <x v="8"/>
    <x v="198"/>
    <s v="Malcolm D. Lee"/>
    <s v="Malcolm D. Lee"/>
    <s v="Taye Diggs"/>
    <s v="United States"/>
    <n v="9000000"/>
    <n v="34573780"/>
    <s v="40 Acres &amp; A Mule Filmworks"/>
    <s v="120.0,"/>
  </r>
  <r>
    <x v="3527"/>
    <s v="PG-13"/>
    <x v="3"/>
    <x v="19"/>
    <s v="August 4, 1999 (United States)"/>
    <x v="19"/>
    <x v="97"/>
    <s v="Andrew Fleming"/>
    <s v="Andrew Fleming"/>
    <s v="Kirsten Dunst"/>
    <s v="United States"/>
    <n v="13000000"/>
    <n v="6262878"/>
    <s v="Canal+ Droits Audiovisuels"/>
    <s v="94.0,"/>
  </r>
  <r>
    <x v="3528"/>
    <s v="R"/>
    <x v="0"/>
    <x v="19"/>
    <s v="June 11, 1999 (Italy)"/>
    <x v="4"/>
    <x v="158"/>
    <s v="Tim Roth"/>
    <s v="Alexander Stuart"/>
    <s v="Ray Winstone"/>
    <s v="Italy"/>
    <n v="0"/>
    <n v="254441"/>
    <s v="Channel Four Films"/>
    <s v="98.0,"/>
  </r>
  <r>
    <x v="3529"/>
    <s v="R"/>
    <x v="6"/>
    <x v="19"/>
    <s v="March 19, 1999 (United States)"/>
    <x v="14"/>
    <x v="24"/>
    <s v="Clint Eastwood"/>
    <s v="Andrew Klavan"/>
    <s v="Clint Eastwood"/>
    <s v="United States"/>
    <n v="55000000"/>
    <n v="16649768"/>
    <s v="Warner Bros."/>
    <s v="127.0,"/>
  </r>
  <r>
    <x v="3530"/>
    <s v="R"/>
    <x v="0"/>
    <x v="19"/>
    <s v="February 11, 2000 (United States)"/>
    <x v="12"/>
    <x v="20"/>
    <s v="Julie Taymor"/>
    <s v="William Shakespeare"/>
    <s v="Anthony Hopkins"/>
    <s v="United Kingdom"/>
    <n v="0"/>
    <n v="2259680"/>
    <s v="Clear Blue Sky Productions"/>
    <s v="162.0,"/>
  </r>
  <r>
    <x v="3531"/>
    <s v="PG-13"/>
    <x v="3"/>
    <x v="19"/>
    <s v="March 19, 1999 (United States)"/>
    <x v="20"/>
    <x v="24"/>
    <s v="Bronwen Hughes"/>
    <s v="Marc Lawrence"/>
    <s v="Sandra Bullock"/>
    <s v="United States"/>
    <n v="75000000"/>
    <n v="93900680"/>
    <s v="Dreamworks Pictures"/>
    <s v="105.0,"/>
  </r>
  <r>
    <x v="3532"/>
    <s v="R"/>
    <x v="3"/>
    <x v="19"/>
    <s v="August 13, 1999 (Canada)"/>
    <x v="10"/>
    <x v="253"/>
    <s v="Anne Wheeler"/>
    <s v="Peggy Thompson"/>
    <s v="Wendy Crewson"/>
    <s v="Canada"/>
    <n v="0"/>
    <n v="2015406"/>
    <s v="British Columbia Film"/>
    <s v="101.0,"/>
  </r>
  <r>
    <x v="3533"/>
    <s v="R"/>
    <x v="0"/>
    <x v="19"/>
    <s v="January 21, 2000 (Spain)"/>
    <x v="38"/>
    <x v="50"/>
    <s v="Michael Cristofer"/>
    <s v="David McKenna"/>
    <s v="Joe Basile"/>
    <s v="United States"/>
    <n v="0"/>
    <n v="752122"/>
    <s v="New Line Cinema"/>
    <s v="106.0,"/>
  </r>
  <r>
    <x v="3534"/>
    <s v="R"/>
    <x v="5"/>
    <x v="19"/>
    <s v="January 21, 2000 (United States)"/>
    <x v="4"/>
    <x v="16"/>
    <s v="Alan Parker"/>
    <s v="Frank McCourt"/>
    <s v="Emily Watson"/>
    <s v="United States"/>
    <n v="50000000"/>
    <n v="13042112"/>
    <s v="David Brown Productions"/>
    <s v="145.0,"/>
  </r>
  <r>
    <x v="3535"/>
    <s v="R"/>
    <x v="2"/>
    <x v="19"/>
    <s v="August 20, 1999 (United States)"/>
    <x v="29"/>
    <x v="101"/>
    <s v="Mic Rodgers"/>
    <s v="Richard Rothstein"/>
    <s v="Jean-Claude Van Damme"/>
    <s v="United States"/>
    <n v="45000000"/>
    <n v="10667893"/>
    <s v="TriStar Pictures"/>
    <s v="83.0,"/>
  </r>
  <r>
    <x v="3536"/>
    <s v="PG-13"/>
    <x v="0"/>
    <x v="19"/>
    <s v="December 17, 1999 (United States)"/>
    <x v="17"/>
    <x v="248"/>
    <s v="Andy Tennant"/>
    <s v="Anna Leonowens"/>
    <s v="Jodie Foster"/>
    <s v="United States"/>
    <n v="92000000"/>
    <n v="113996937"/>
    <s v="Fox 2000 Pictures"/>
    <s v="148.0,"/>
  </r>
  <r>
    <x v="3537"/>
    <s v="Not Rated"/>
    <x v="0"/>
    <x v="19"/>
    <s v="October 27, 1999 (France)"/>
    <x v="15"/>
    <x v="34"/>
    <s v="Bruno Dumont"/>
    <s v="Bruno Dumont"/>
    <s v="Emmanuel Schotté"/>
    <s v="France"/>
    <n v="0"/>
    <m/>
    <s v="3B Productions"/>
    <s v="141.0,"/>
  </r>
  <r>
    <x v="3538"/>
    <s v="R"/>
    <x v="0"/>
    <x v="19"/>
    <s v="January 21, 2000 (United States)"/>
    <x v="12"/>
    <x v="22"/>
    <s v="Neil Jordan"/>
    <s v="Graham Greene"/>
    <s v="Ralph Fiennes"/>
    <s v="United Kingdom"/>
    <n v="23000000"/>
    <n v="10827816"/>
    <s v="Columbia Pictures"/>
    <s v="102.0,"/>
  </r>
  <r>
    <x v="3539"/>
    <s v="R"/>
    <x v="3"/>
    <x v="19"/>
    <s v="October 1, 1999 (United States)"/>
    <x v="17"/>
    <x v="19"/>
    <s v="Jay Roach"/>
    <s v="David E. Kelley"/>
    <s v="Russell Crowe"/>
    <s v="Canada"/>
    <n v="28000000"/>
    <n v="8891623"/>
    <s v="Baldwin/Cohen Productions"/>
    <s v="119.0,"/>
  </r>
  <r>
    <x v="3540"/>
    <s v="PG"/>
    <x v="3"/>
    <x v="19"/>
    <s v="March 12, 1999 (United States)"/>
    <x v="42"/>
    <x v="19"/>
    <s v="Bob Clark"/>
    <s v="Steven Paul"/>
    <s v="Kathleen Turner"/>
    <s v="United States"/>
    <n v="12000000"/>
    <n v="36450736"/>
    <s v="Crystal Sky Worldwide"/>
    <s v="97.0,"/>
  </r>
  <r>
    <x v="3541"/>
    <s v="PG"/>
    <x v="3"/>
    <x v="19"/>
    <s v="February 12, 1999 (United States)"/>
    <x v="27"/>
    <x v="38"/>
    <s v="Donald Petrie"/>
    <s v="John L. Greene"/>
    <s v="Christopher Lloyd"/>
    <s v="United States"/>
    <n v="65000000"/>
    <n v="36850101"/>
    <s v="Walt Disney Pictures"/>
    <s v="94.0,"/>
  </r>
  <r>
    <x v="3542"/>
    <s v="Unrated"/>
    <x v="0"/>
    <x v="19"/>
    <s v="May 3, 2000 (France)"/>
    <x v="34"/>
    <x v="349"/>
    <s v="Claire Denis"/>
    <s v="Claire Denis"/>
    <s v="Denis Lavant"/>
    <s v="France"/>
    <n v="0"/>
    <m/>
    <s v="La Sept-Arte"/>
    <s v="92.0,"/>
  </r>
  <r>
    <x v="3543"/>
    <s v="PG-13"/>
    <x v="3"/>
    <x v="19"/>
    <s v="November 12, 1999 (United States)"/>
    <x v="19"/>
    <x v="27"/>
    <s v="Wayne Wang"/>
    <s v="Mona Simpson"/>
    <s v="Susan Sarandon"/>
    <s v="United States"/>
    <n v="23000000"/>
    <n v="23631929"/>
    <s v="Fox 2000 Pictures"/>
    <s v="114.0,"/>
  </r>
  <r>
    <x v="3544"/>
    <s v="R"/>
    <x v="0"/>
    <x v="19"/>
    <s v="November 5, 1999 (United Kingdom)"/>
    <x v="17"/>
    <x v="38"/>
    <s v="Ang Lee"/>
    <s v="Daniel Woodrell"/>
    <s v="Tobey Maguire"/>
    <s v="United States"/>
    <n v="38000000"/>
    <n v="635096"/>
    <s v="Universal Pictures"/>
    <s v="138.0,"/>
  </r>
  <r>
    <x v="3545"/>
    <s v="R"/>
    <x v="3"/>
    <x v="19"/>
    <s v="February 26, 1999 (United States)"/>
    <x v="22"/>
    <x v="30"/>
    <s v="Risa Bramon Garcia"/>
    <s v="Shana Larsen"/>
    <s v="Ben Affleck"/>
    <s v="United States"/>
    <n v="6000000"/>
    <n v="6852450"/>
    <s v="Dogstar Films"/>
    <s v="101.0,"/>
  </r>
  <r>
    <x v="3546"/>
    <s v="PG-13"/>
    <x v="3"/>
    <x v="19"/>
    <s v="March 26, 1999 (United States)"/>
    <x v="10"/>
    <x v="82"/>
    <s v="Ron Howard"/>
    <s v="Émile Gaudreault"/>
    <s v="Matthew McConaughey"/>
    <s v="United States"/>
    <n v="80000000"/>
    <n v="35242897"/>
    <s v="Imagine Entertainment"/>
    <s v="122.0,"/>
  </r>
  <r>
    <x v="3547"/>
    <s v="R"/>
    <x v="0"/>
    <x v="19"/>
    <s v="July 14, 2000 (United States)"/>
    <x v="24"/>
    <x v="38"/>
    <s v="István Szabó"/>
    <s v="István Szabó"/>
    <s v="Ralph Fiennes"/>
    <s v="Germany"/>
    <n v="0"/>
    <n v="7918035"/>
    <s v="Alliance Atlantis Communications"/>
    <s v="181.0,"/>
  </r>
  <r>
    <x v="3548"/>
    <s v="R"/>
    <x v="0"/>
    <x v="19"/>
    <s v="October 8, 1999 (United States)"/>
    <x v="33"/>
    <x v="20"/>
    <s v="Sydney Pollack"/>
    <s v="Warren Adler"/>
    <s v="Harrison Ford"/>
    <s v="United States"/>
    <n v="64000000"/>
    <n v="74608570"/>
    <s v="Columbia Pictures"/>
    <s v="133.0,"/>
  </r>
  <r>
    <x v="3549"/>
    <s v="PG-13"/>
    <x v="3"/>
    <x v="19"/>
    <s v="August 20, 1999 (United States)"/>
    <x v="23"/>
    <x v="248"/>
    <s v="Kelly Makin"/>
    <s v="Adam Scheinman"/>
    <s v="Hugh Grant"/>
    <s v="United Kingdom"/>
    <n v="75000000"/>
    <n v="54264342"/>
    <s v="Castle Rock Entertainment"/>
    <s v="102.0,"/>
  </r>
  <r>
    <x v="3550"/>
    <s v="Not Rated"/>
    <x v="1"/>
    <x v="19"/>
    <s v="July 14, 2000 (United States)"/>
    <x v="22"/>
    <x v="80"/>
    <s v="Claude Zidi"/>
    <s v="René Goscinny"/>
    <s v="Christian Clavier"/>
    <s v="France"/>
    <n v="0"/>
    <n v="1632567"/>
    <s v="AMLF"/>
    <s v="109.0,"/>
  </r>
  <r>
    <x v="3551"/>
    <s v="G"/>
    <x v="10"/>
    <x v="19"/>
    <s v="June 16, 2000 (United States)"/>
    <x v="13"/>
    <x v="248"/>
    <s v="Directors"/>
    <s v="Eric Goldberg"/>
    <s v="James Levine"/>
    <s v="United States"/>
    <n v="80000000"/>
    <n v="90874570"/>
    <s v="Walt Disney Pictures"/>
    <s v="75.0,"/>
  </r>
  <r>
    <x v="3552"/>
    <s v="R"/>
    <x v="4"/>
    <x v="19"/>
    <s v="March 12, 1999 (United States)"/>
    <x v="32"/>
    <x v="29"/>
    <s v="Katt Shea"/>
    <s v="Stephen King"/>
    <s v="Emily Bergl"/>
    <s v="United States"/>
    <n v="21000000"/>
    <n v="17762705"/>
    <s v="United Artists"/>
    <s v="104.0,"/>
  </r>
  <r>
    <x v="3553"/>
    <s v="R"/>
    <x v="0"/>
    <x v="19"/>
    <s v="August 27, 1999 (United States)"/>
    <x v="20"/>
    <x v="11"/>
    <s v="Rand Ravich"/>
    <s v="Rand Ravich"/>
    <s v="Charlize Theron"/>
    <s v="United States"/>
    <n v="75000000"/>
    <n v="19598588"/>
    <s v="New Line Cinema"/>
    <s v="109.0,"/>
  </r>
  <r>
    <x v="3554"/>
    <s v="G"/>
    <x v="1"/>
    <x v="19"/>
    <s v="July 14, 1999 (United States)"/>
    <x v="21"/>
    <x v="10"/>
    <s v="Tim Hill"/>
    <s v="Jerry Juhl"/>
    <s v="Dave Goelz"/>
    <s v="United States"/>
    <n v="24000000"/>
    <n v="22323612"/>
    <s v="Jim Henson Pictures"/>
    <s v="87.0,"/>
  </r>
  <r>
    <x v="3555"/>
    <s v="Not Rated"/>
    <x v="0"/>
    <x v="19"/>
    <s v="November 24, 1999 (France)"/>
    <x v="24"/>
    <x v="302"/>
    <s v="Abbas Kiarostami"/>
    <s v="Mahmoud Aiden"/>
    <s v="Behzad Dorani"/>
    <s v="Iran"/>
    <n v="0"/>
    <n v="259510"/>
    <s v="MK2 Productions"/>
    <s v="118.0,"/>
  </r>
  <r>
    <x v="3556"/>
    <s v="R"/>
    <x v="0"/>
    <x v="19"/>
    <s v="January 28, 2000 (United States)"/>
    <x v="18"/>
    <x v="30"/>
    <s v="Stephan Elliott"/>
    <s v="Marc Behm"/>
    <s v="Ewan McGregor"/>
    <s v="Canada"/>
    <n v="35000000"/>
    <n v="17589705"/>
    <s v="Ambridge Film Partnership"/>
    <s v="109.0,"/>
  </r>
  <r>
    <x v="3557"/>
    <s v="R"/>
    <x v="3"/>
    <x v="19"/>
    <s v="July 16, 1999 (United States)"/>
    <x v="9"/>
    <x v="192"/>
    <s v="Rick Famuyiwa"/>
    <s v="Rick Famuyiwa"/>
    <s v="Elayn J. Taylor"/>
    <s v="United States"/>
    <n v="6000000"/>
    <n v="25059640"/>
    <s v="Bona Fide Productions"/>
    <s v="106.0,"/>
  </r>
  <r>
    <x v="3558"/>
    <s v="R"/>
    <x v="3"/>
    <x v="19"/>
    <s v="November 24, 1999 (United States)"/>
    <x v="16"/>
    <x v="10"/>
    <s v="Joel Schumacher"/>
    <s v="Joel Schumacher"/>
    <s v="Robert De Niro"/>
    <s v="United States"/>
    <n v="15000000"/>
    <n v="4488529"/>
    <s v="Tribeca Productions"/>
    <s v="112.0,"/>
  </r>
  <r>
    <x v="3559"/>
    <s v="R"/>
    <x v="3"/>
    <x v="19"/>
    <s v="September 10, 1999 (United States)"/>
    <x v="1"/>
    <x v="258"/>
    <s v="Jeff Franklin"/>
    <s v="Jeff Franklin"/>
    <s v="French Stewart"/>
    <s v="United States"/>
    <n v="4000000"/>
    <n v="2924635"/>
    <s v="Baumgarten-Prophet Entertainment"/>
    <s v="94.0,"/>
  </r>
  <r>
    <x v="3560"/>
    <s v="R"/>
    <x v="3"/>
    <x v="19"/>
    <s v="April 23, 1999 (United States)"/>
    <x v="22"/>
    <x v="17"/>
    <s v="Mike Newell"/>
    <s v="Darcy Frey"/>
    <s v="John Cusack"/>
    <s v="United States"/>
    <n v="33000000"/>
    <n v="8408835"/>
    <s v="3 Miles Apart Productions Ltd."/>
    <s v="124.0,"/>
  </r>
  <r>
    <x v="3561"/>
    <s v="G"/>
    <x v="1"/>
    <x v="19"/>
    <s v="October 1, 1999 (United States)"/>
    <x v="1"/>
    <x v="42"/>
    <s v="Gary Halvorson"/>
    <s v="Mitchell Kriegman"/>
    <s v="Kevin Clash"/>
    <s v="United States"/>
    <n v="26000000"/>
    <n v="11683047"/>
    <s v="Jim Henson Pictures"/>
    <s v="73.0,"/>
  </r>
  <r>
    <x v="3562"/>
    <s v="R"/>
    <x v="0"/>
    <x v="19"/>
    <s v="January 15, 1999 (United States)"/>
    <x v="30"/>
    <x v="38"/>
    <s v="Neil Jordan"/>
    <s v="Bari Wood"/>
    <s v="Annette Bening"/>
    <s v="United States"/>
    <n v="30000000"/>
    <n v="12017369"/>
    <s v="Amblin Entertainment"/>
    <s v="100.0,"/>
  </r>
  <r>
    <x v="3563"/>
    <s v="R"/>
    <x v="5"/>
    <x v="19"/>
    <s v="February 11, 2000 (United States)"/>
    <x v="34"/>
    <x v="23"/>
    <s v="Mike Leigh"/>
    <s v="Mike Leigh"/>
    <s v="Jim Broadbent"/>
    <s v="United Kingdom"/>
    <n v="0"/>
    <n v="6208548"/>
    <s v="Goldwyn Films"/>
    <s v="160.0,"/>
  </r>
  <r>
    <x v="3564"/>
    <s v="R"/>
    <x v="0"/>
    <x v="19"/>
    <s v="June 4, 1999 (United States)"/>
    <x v="14"/>
    <x v="76"/>
    <s v="Jon Turteltaub"/>
    <s v="Gerald Di Pego"/>
    <s v="Anthony Hopkins"/>
    <s v="United States"/>
    <n v="80000000"/>
    <n v="34105207"/>
    <s v="Spyglass Entertainment"/>
    <s v="126.0,"/>
  </r>
  <r>
    <x v="3565"/>
    <s v="PG"/>
    <x v="3"/>
    <x v="19"/>
    <s v="August 27, 1999 (United States)"/>
    <x v="49"/>
    <x v="9"/>
    <s v="Hugh Wilson"/>
    <s v="Jay Ward"/>
    <s v="Brendan Fraser"/>
    <s v="United States"/>
    <n v="70000000"/>
    <n v="9974410"/>
    <s v="Universal Pictures"/>
    <s v="77.0,"/>
  </r>
  <r>
    <x v="3566"/>
    <s v="PG-13"/>
    <x v="0"/>
    <x v="19"/>
    <s v="March 12, 1999 (United States)"/>
    <x v="5"/>
    <x v="38"/>
    <s v="Ulu Grosbard"/>
    <s v="Jacquelyn Mitchard"/>
    <s v="Michelle Pfeiffer"/>
    <s v="United States"/>
    <n v="38000000"/>
    <n v="28121100"/>
    <s v="Columbia Pictures"/>
    <s v="106.0,"/>
  </r>
  <r>
    <x v="3567"/>
    <s v="R"/>
    <x v="3"/>
    <x v="19"/>
    <s v="September 1, 1999 (United States)"/>
    <x v="5"/>
    <x v="197"/>
    <s v="Michael Corrente"/>
    <s v="Peter Farrelly"/>
    <s v="Shawn Hatosy"/>
    <s v="United States"/>
    <n v="7000000"/>
    <n v="7302522"/>
    <s v="Miramax"/>
    <s v="96.0,"/>
  </r>
  <r>
    <x v="3568"/>
    <s v="PG-13"/>
    <x v="0"/>
    <x v="19"/>
    <s v="May 26, 2000 (United States)"/>
    <x v="40"/>
    <x v="97"/>
    <s v="Takeshi Kitano"/>
    <s v="Takeshi Kitano"/>
    <s v="Takeshi Kitano"/>
    <s v="Japan"/>
    <n v="0"/>
    <n v="461259"/>
    <s v="Bandai Visual Company"/>
    <s v="122.0,"/>
  </r>
  <r>
    <x v="3569"/>
    <s v="PG-13"/>
    <x v="3"/>
    <x v="19"/>
    <s v="February 5, 1999 (United States)"/>
    <x v="11"/>
    <x v="38"/>
    <s v="Mark Tarlov"/>
    <s v="Judith Roberts"/>
    <s v="Sarah Michelle Gellar"/>
    <s v="Germany"/>
    <n v="6000000"/>
    <n v="4398989"/>
    <s v="New Regency Productions"/>
    <s v="96.0,"/>
  </r>
  <r>
    <x v="3570"/>
    <s v="PG"/>
    <x v="2"/>
    <x v="19"/>
    <s v="August 18, 2000 (United States)"/>
    <x v="10"/>
    <x v="102"/>
    <s v="Takao Okawara"/>
    <s v="Hiroshi Kashiwabara"/>
    <s v="Takehiro Murata"/>
    <s v="Japan"/>
    <n v="13000000"/>
    <n v="12924063"/>
    <s v="Toho Pictures"/>
    <s v="99.0,"/>
  </r>
  <r>
    <x v="3571"/>
    <s v="R"/>
    <x v="3"/>
    <x v="19"/>
    <s v="October 15, 1999 (United States)"/>
    <x v="22"/>
    <x v="22"/>
    <s v="Rob Reiner"/>
    <s v="Alan Zweibel"/>
    <s v="Bruce Willis"/>
    <s v="United States"/>
    <n v="50000000"/>
    <n v="58900031"/>
    <s v="Castle Rock Entertainment"/>
    <s v="95.0,"/>
  </r>
  <r>
    <x v="3572"/>
    <s v="R"/>
    <x v="3"/>
    <x v="19"/>
    <s v="June 2, 2000 (United States)"/>
    <x v="15"/>
    <x v="27"/>
    <s v="Damien O'Donnell"/>
    <s v="Ayub Khan-Din"/>
    <s v="Om Puri"/>
    <s v="United Kingdom"/>
    <n v="0"/>
    <n v="4177818"/>
    <s v="FilmFour"/>
    <s v="96.0,"/>
  </r>
  <r>
    <x v="3573"/>
    <s v="G"/>
    <x v="10"/>
    <x v="19"/>
    <s v="July 21, 2000 (United States)"/>
    <x v="10"/>
    <x v="16"/>
    <s v="Michael Haigney"/>
    <s v="Satoshi Tajiri"/>
    <s v="Veronica Taylor"/>
    <s v="Japan"/>
    <n v="30000000"/>
    <n v="133949270"/>
    <s v="4 Kids Entertainment"/>
    <s v="99.0,"/>
  </r>
  <r>
    <x v="3574"/>
    <s v="PG-13"/>
    <x v="3"/>
    <x v="19"/>
    <s v="March 10, 2000 (United States)"/>
    <x v="13"/>
    <x v="24"/>
    <s v="Woody Allen"/>
    <s v="Woody Allen"/>
    <s v="Sean Penn"/>
    <s v="United States"/>
    <n v="29750000"/>
    <n v="4525794"/>
    <s v="Sweetland Films"/>
    <s v="95.0,"/>
  </r>
  <r>
    <x v="3575"/>
    <s v="PG-13"/>
    <x v="4"/>
    <x v="19"/>
    <s v="October 22, 1999 (United States)"/>
    <x v="49"/>
    <x v="107"/>
    <s v="Louis Morneau"/>
    <s v="John Logan"/>
    <s v="Lou Diamond Phillips"/>
    <s v="United States"/>
    <n v="5250000"/>
    <n v="10155690"/>
    <s v="Destination Films"/>
    <s v="91.0,"/>
  </r>
  <r>
    <x v="3576"/>
    <s v="PG-13"/>
    <x v="0"/>
    <x v="19"/>
    <s v="January 15, 1999 (United States)"/>
    <x v="22"/>
    <x v="38"/>
    <s v="Irwin Winkler"/>
    <s v="Oliver Sacks"/>
    <s v="Val Kilmer"/>
    <s v="United States"/>
    <n v="60000000"/>
    <n v="22365133"/>
    <s v="Metro-Goldwyn-Mayer (MGM)"/>
    <s v="128.0,"/>
  </r>
  <r>
    <x v="3577"/>
    <s v="PG-13"/>
    <x v="3"/>
    <x v="19"/>
    <s v="June 30, 1999 (United States)"/>
    <x v="8"/>
    <x v="30"/>
    <s v="Oliver Parker"/>
    <s v="Oscar Wilde"/>
    <s v="Rupert Everett"/>
    <s v="United Kingdom"/>
    <n v="14000000"/>
    <n v="18542974"/>
    <s v="Arts Council of England"/>
    <s v="97.0,"/>
  </r>
  <r>
    <x v="3578"/>
    <s v="R"/>
    <x v="3"/>
    <x v="19"/>
    <s v="April 17, 1999 (United States)"/>
    <x v="44"/>
    <x v="113"/>
    <s v="Colette Burson"/>
    <s v="Colette Burson"/>
    <s v="Bonnie Root"/>
    <s v="United States"/>
    <n v="0"/>
    <n v="5453"/>
    <s v="Bandeira Entertainment"/>
    <s v="96.0,"/>
  </r>
  <r>
    <x v="3579"/>
    <s v="PG"/>
    <x v="3"/>
    <x v="19"/>
    <s v="May 14, 1999 (United States)"/>
    <x v="15"/>
    <x v="23"/>
    <s v="Franco Zeffirelli"/>
    <s v="John Mortimer"/>
    <s v="Maggie Smith"/>
    <s v="Italy"/>
    <n v="12000000"/>
    <n v="14401563"/>
    <s v="Medusa Film"/>
    <s v="117.0,"/>
  </r>
  <r>
    <x v="3580"/>
    <s v="R"/>
    <x v="6"/>
    <x v="19"/>
    <s v="January 22, 1999 (United States)"/>
    <x v="33"/>
    <x v="202"/>
    <s v="Sidney Lumet"/>
    <s v="John Cassavetes"/>
    <s v="Sharon Stone"/>
    <s v="United States"/>
    <n v="30000000"/>
    <n v="4197729"/>
    <s v="Columbia Pictures"/>
    <s v="108.0,"/>
  </r>
  <r>
    <x v="3581"/>
    <s v="PG-13"/>
    <x v="3"/>
    <x v="19"/>
    <s v="April 16, 1999 (United States)"/>
    <x v="15"/>
    <x v="38"/>
    <s v="Robert Altman"/>
    <s v="Anne Rapp"/>
    <s v="Glenn Close"/>
    <s v="United States"/>
    <n v="10000000"/>
    <n v="10920544"/>
    <s v="Elysian Dreams"/>
    <s v="118.0,"/>
  </r>
  <r>
    <x v="3582"/>
    <s v="R"/>
    <x v="3"/>
    <x v="19"/>
    <s v="September 13, 2000 (France)"/>
    <x v="8"/>
    <x v="194"/>
    <s v="Harmony Korine"/>
    <s v="Harmony Korine"/>
    <s v="Ewen Bremner"/>
    <s v="United States"/>
    <n v="0"/>
    <n v="92442"/>
    <s v="391 Productions"/>
    <s v="94.0,"/>
  </r>
  <r>
    <x v="3583"/>
    <s v="PG-13"/>
    <x v="3"/>
    <x v="19"/>
    <s v="October 22, 1999 (United States)"/>
    <x v="10"/>
    <x v="97"/>
    <s v="Damon Santostefano"/>
    <s v="Rodney Patrick Vaccaro"/>
    <s v="Neve Campbell"/>
    <s v="Australia"/>
    <n v="20000000"/>
    <n v="10570375"/>
    <s v="Warner Bros."/>
    <s v="98.0,"/>
  </r>
  <r>
    <x v="3584"/>
    <s v="R"/>
    <x v="0"/>
    <x v="19"/>
    <s v="November 19, 1999 (United Kingdom)"/>
    <x v="8"/>
    <x v="88"/>
    <s v="Martha Fiennes"/>
    <s v="Peter Ettedgui"/>
    <s v="Ralph Fiennes"/>
    <s v="United Kingdom"/>
    <n v="14000000"/>
    <n v="206128"/>
    <s v="7 Arts International"/>
    <s v="106.0,"/>
  </r>
  <r>
    <x v="3585"/>
    <s v="R"/>
    <x v="10"/>
    <x v="19"/>
    <s v="November 17, 1999 (France)"/>
    <x v="34"/>
    <x v="29"/>
    <s v="Hiroyuki Okiura"/>
    <s v="Mamoru Oshii"/>
    <s v="Michael Dobson"/>
    <s v="Japan"/>
    <n v="0"/>
    <n v="94591"/>
    <s v="Bandai Visual Company"/>
    <s v="102.0,"/>
  </r>
  <r>
    <x v="3586"/>
    <s v="R"/>
    <x v="3"/>
    <x v="19"/>
    <s v="September 24, 1999 (United States)"/>
    <x v="8"/>
    <x v="28"/>
    <s v="Lawrence Kasdan"/>
    <s v="Lawrence Kasdan"/>
    <s v="Loren Dean"/>
    <s v="United States"/>
    <n v="28000000"/>
    <n v="4555459"/>
    <s v="Touchstone Pictures"/>
    <s v="112.0,"/>
  </r>
  <r>
    <x v="3587"/>
    <s v="PG-13"/>
    <x v="2"/>
    <x v="19"/>
    <s v="March 12, 1999 (United States)"/>
    <x v="36"/>
    <x v="29"/>
    <s v="Chris Roberts"/>
    <s v="Chris Roberts"/>
    <s v="Freddie Prinze Jr."/>
    <s v="United States"/>
    <n v="30000000"/>
    <n v="11578059"/>
    <s v="Centurion"/>
    <s v="100.0,"/>
  </r>
  <r>
    <x v="3588"/>
    <s v="R"/>
    <x v="2"/>
    <x v="19"/>
    <s v="March 12, 1999 (United States)"/>
    <x v="10"/>
    <x v="10"/>
    <s v="James Foley"/>
    <s v="Robert Pucci"/>
    <s v="Chow Yun-Fat"/>
    <s v="United States"/>
    <n v="25000000"/>
    <n v="24493601"/>
    <s v="New Line Cinema"/>
    <s v="110.0,"/>
  </r>
  <r>
    <x v="3589"/>
    <s v="PG-13"/>
    <x v="0"/>
    <x v="19"/>
    <s v="January 7, 2000 (United States)"/>
    <x v="8"/>
    <x v="21"/>
    <s v="Scott Hicks"/>
    <s v="David Guterson"/>
    <s v="Ethan Hawke"/>
    <s v="United States"/>
    <n v="35000000"/>
    <n v="23049593"/>
    <s v="Universal Pictures"/>
    <s v="127.0,"/>
  </r>
  <r>
    <x v="3590"/>
    <s v="PG"/>
    <x v="0"/>
    <x v="19"/>
    <s v="October 29, 1999 (United States)"/>
    <x v="8"/>
    <x v="23"/>
    <s v="Wes Craven"/>
    <s v="Pamela Gray"/>
    <s v="Meryl Streep"/>
    <s v="United States"/>
    <n v="27000000"/>
    <n v="14936407"/>
    <s v="Craven-Maddalena Films"/>
    <s v="124.0,"/>
  </r>
  <r>
    <x v="3591"/>
    <s v="PG-13"/>
    <x v="3"/>
    <x v="19"/>
    <s v="May 21, 1999 (United States)"/>
    <x v="30"/>
    <x v="90"/>
    <s v="Peter Ho-Sun Chan"/>
    <s v="Cathleen Schine"/>
    <s v="Kate Capshaw"/>
    <s v="United States"/>
    <n v="20000000"/>
    <n v="9177355"/>
    <s v="Dreamworks Pictures"/>
    <s v="88.0,"/>
  </r>
  <r>
    <x v="3592"/>
    <s v="PG-13"/>
    <x v="3"/>
    <x v="19"/>
    <s v="November 5, 1999 (United States)"/>
    <x v="27"/>
    <x v="27"/>
    <s v="Gary Sinyor"/>
    <s v="Roi Cooper Megrue"/>
    <s v="Chris O'Donnell"/>
    <s v="United States"/>
    <n v="51000000"/>
    <n v="36911617"/>
    <s v="New Line Cinema"/>
    <s v="101.0,"/>
  </r>
  <r>
    <x v="3593"/>
    <s v="R"/>
    <x v="6"/>
    <x v="19"/>
    <s v="August 25, 1999 (United States)"/>
    <x v="21"/>
    <x v="199"/>
    <s v="Michael Rymer"/>
    <s v="Michael Henry Brown"/>
    <s v="Omar Epps"/>
    <s v="United States"/>
    <n v="7000000"/>
    <n v="14011454"/>
    <s v="Dimension Films"/>
    <s v="95.0,"/>
  </r>
  <r>
    <x v="3594"/>
    <s v="R"/>
    <x v="6"/>
    <x v="19"/>
    <s v="April 5, 2000 (United States)"/>
    <x v="38"/>
    <x v="106"/>
    <s v="James Toback"/>
    <s v="James Toback"/>
    <s v="Ben Stiller"/>
    <s v="United States"/>
    <n v="12000000"/>
    <n v="5541431"/>
    <s v="Bigel / Mailer Films"/>
    <s v="98.0,"/>
  </r>
  <r>
    <x v="3595"/>
    <s v="PG-13"/>
    <x v="3"/>
    <x v="19"/>
    <s v="October 22, 1999 (United States)"/>
    <x v="19"/>
    <x v="45"/>
    <s v="Antonio Banderas"/>
    <s v="Mark Childress"/>
    <s v="Melanie Griffith"/>
    <s v="Germany"/>
    <n v="15000000"/>
    <n v="2005840"/>
    <s v="Columbia Pictures"/>
    <s v="111.0,"/>
  </r>
  <r>
    <x v="3596"/>
    <s v="PG-13"/>
    <x v="3"/>
    <x v="19"/>
    <s v="April 23, 1999 (United States)"/>
    <x v="27"/>
    <x v="350"/>
    <s v="Jeff Pollack"/>
    <s v="J.B. Cook"/>
    <s v="David Spade"/>
    <s v="United States"/>
    <n v="30000000"/>
    <n v="6552255"/>
    <s v="Alcon Entertainment"/>
    <s v="100.0,"/>
  </r>
  <r>
    <x v="3597"/>
    <s v="Not Rated"/>
    <x v="11"/>
    <x v="19"/>
    <s v="October 21, 1999 (Germany)"/>
    <x v="40"/>
    <x v="205"/>
    <s v="Rolf Schübel"/>
    <s v="Ruth Toma"/>
    <s v="Joachim Król"/>
    <s v="Germany"/>
    <n v="0"/>
    <n v="646532"/>
    <s v="Studio Hamburg Filmproduktion"/>
    <s v="112.0,"/>
  </r>
  <r>
    <x v="3598"/>
    <s v="R"/>
    <x v="2"/>
    <x v="19"/>
    <s v="March 26, 1999 (United States)"/>
    <x v="36"/>
    <x v="303"/>
    <s v="Scott Silver"/>
    <s v="Buddy Ruskin"/>
    <s v="Claire Danes"/>
    <s v="United States"/>
    <n v="50000000"/>
    <n v="13263993"/>
    <s v="Metro-Goldwyn-Mayer (MGM)"/>
    <s v="92.0,"/>
  </r>
  <r>
    <x v="3599"/>
    <s v="R"/>
    <x v="6"/>
    <x v="19"/>
    <s v="May 14, 1999 (United Kingdom)"/>
    <x v="10"/>
    <x v="205"/>
    <s v="Mike Barker"/>
    <s v="Ted Griffin"/>
    <s v="Alessandro Nivola"/>
    <s v="United States"/>
    <n v="7000000"/>
    <n v="27816"/>
    <s v="Dogstar Films"/>
    <s v="92.0,"/>
  </r>
  <r>
    <x v="3600"/>
    <s v="R"/>
    <x v="3"/>
    <x v="19"/>
    <s v="January 21, 2000 (United States)"/>
    <x v="30"/>
    <x v="23"/>
    <s v="Ron Shelton"/>
    <s v="Ron Shelton"/>
    <s v="Woody Harrelson"/>
    <s v="United States"/>
    <n v="24000000"/>
    <n v="8678812"/>
    <s v="Play It Inc."/>
    <s v="124.0,"/>
  </r>
  <r>
    <x v="3601"/>
    <s v="PG-13"/>
    <x v="0"/>
    <x v="19"/>
    <s v="September 24, 1999 (United States)"/>
    <x v="16"/>
    <x v="30"/>
    <s v="Peter Kassovitz"/>
    <s v="Jurek Becker"/>
    <s v="Robin Williams"/>
    <s v="United States"/>
    <n v="45000000"/>
    <n v="4956401"/>
    <s v="Columbia Pictures"/>
    <s v="120.0,"/>
  </r>
  <r>
    <x v="3602"/>
    <s v="R"/>
    <x v="0"/>
    <x v="19"/>
    <s v="January 21, 2000 (United States)"/>
    <x v="8"/>
    <x v="28"/>
    <s v="Tim Robbins"/>
    <s v="Tim Robbins"/>
    <s v="Hank Azaria"/>
    <s v="United States"/>
    <n v="36000000"/>
    <n v="2986932"/>
    <s v="Cradle Productions Inc."/>
    <s v="132.0,"/>
  </r>
  <r>
    <x v="3603"/>
    <s v="R"/>
    <x v="2"/>
    <x v="19"/>
    <s v="April 2, 1999 (United Kingdom)"/>
    <x v="5"/>
    <x v="198"/>
    <s v="Jake Scott"/>
    <s v="Selwyn Roberts"/>
    <s v="Robert Carlyle"/>
    <s v="United Kingdom"/>
    <n v="0"/>
    <n v="474900"/>
    <s v="Arts Council of England"/>
    <s v="99.0,"/>
  </r>
  <r>
    <x v="3604"/>
    <s v="R"/>
    <x v="3"/>
    <x v="19"/>
    <s v="February 18, 1999 (Germany)"/>
    <x v="26"/>
    <x v="88"/>
    <s v="Alan Rudolph"/>
    <s v="Kurt Vonnegut Jr."/>
    <s v="Bruce Willis"/>
    <s v="United States"/>
    <n v="12000000"/>
    <n v="178278"/>
    <s v="Flying Heart Films"/>
    <s v="110.0,"/>
  </r>
  <r>
    <x v="3605"/>
    <s v="G"/>
    <x v="0"/>
    <x v="19"/>
    <s v="October 29, 1999 (United Kingdom)"/>
    <x v="4"/>
    <x v="103"/>
    <s v="David Mamet"/>
    <s v="Terence Rattigan"/>
    <s v="Rebecca Pidgeon"/>
    <s v="United Kingdom"/>
    <n v="0"/>
    <n v="3957934"/>
    <s v="Winslow Partners Ltd."/>
    <s v="104.0,"/>
  </r>
  <r>
    <x v="3606"/>
    <s v="R"/>
    <x v="3"/>
    <x v="19"/>
    <s v="December 31, 1999 (United States)"/>
    <x v="9"/>
    <x v="150"/>
    <s v="Barry Levinson"/>
    <s v="Barry Levinson"/>
    <s v="Adrien Brody"/>
    <s v="United States"/>
    <n v="0"/>
    <n v="3736868"/>
    <s v="Baltimore Pictures"/>
    <s v="127.0,"/>
  </r>
  <r>
    <x v="3607"/>
    <s v="PG"/>
    <x v="0"/>
    <x v="19"/>
    <s v="September 7, 2000 (Australia)"/>
    <x v="7"/>
    <x v="29"/>
    <s v="Majid Majidi"/>
    <s v="Majid Majidi"/>
    <s v="Hossein Mahjoub"/>
    <s v="Iran"/>
    <n v="0"/>
    <n v="2777552"/>
    <s v="Varahonar Company"/>
    <s v="90.0,"/>
  </r>
  <r>
    <x v="3608"/>
    <s v="R"/>
    <x v="0"/>
    <x v="19"/>
    <s v="September 22, 1999 (Belgium)"/>
    <x v="24"/>
    <x v="38"/>
    <s v="Jean-Pierre Dardenne"/>
    <s v="Jean-Pierre Dardenne"/>
    <s v="Émilie Dequenne"/>
    <s v="France"/>
    <n v="0"/>
    <n v="293092"/>
    <s v="ARP Sélection"/>
    <s v="95.0,"/>
  </r>
  <r>
    <x v="3609"/>
    <s v="R"/>
    <x v="3"/>
    <x v="19"/>
    <s v="July 23, 1999 (United States)"/>
    <x v="13"/>
    <x v="255"/>
    <s v="Jim Fall"/>
    <s v="Jason Schafer"/>
    <s v="Christian Campbell"/>
    <s v="United States"/>
    <n v="450000"/>
    <n v="2087228"/>
    <s v="Good Machine"/>
    <s v="89.0,"/>
  </r>
  <r>
    <x v="3610"/>
    <s v="R"/>
    <x v="3"/>
    <x v="19"/>
    <s v="February 4, 2000 (United Kingdom)"/>
    <x v="37"/>
    <x v="202"/>
    <s v="Shane Meadows"/>
    <s v="Robyn Slovo"/>
    <s v="Martin Arrowsmith"/>
    <s v="United Kingdom"/>
    <n v="0"/>
    <n v="19478"/>
    <s v="Alliance Atlantis Communications"/>
    <s v="90.0,"/>
  </r>
  <r>
    <x v="3611"/>
    <s v="R"/>
    <x v="0"/>
    <x v="19"/>
    <s v="September 4, 1999 (France)"/>
    <x v="12"/>
    <x v="50"/>
    <s v="Frédéric Fonteyne"/>
    <s v="Philippe Blasband"/>
    <s v="Nathalie Baye"/>
    <s v="France"/>
    <n v="0"/>
    <n v="401299"/>
    <s v="Artémis Productions"/>
    <s v="80.0,"/>
  </r>
  <r>
    <x v="3612"/>
    <s v="R"/>
    <x v="0"/>
    <x v="19"/>
    <s v="January 7, 2000 (United Kingdom)"/>
    <x v="20"/>
    <x v="42"/>
    <s v="Mike Figgis"/>
    <s v="Mike Figgis"/>
    <s v="Julian Sands"/>
    <s v="United Kingdom"/>
    <n v="4000000"/>
    <n v="164022"/>
    <s v="Newmarket Capital Group"/>
    <s v="106.0,"/>
  </r>
  <r>
    <x v="3613"/>
    <s v="Not Rated"/>
    <x v="5"/>
    <x v="19"/>
    <s v="February 11, 1999 (Germany)"/>
    <x v="13"/>
    <x v="350"/>
    <s v="Max Färberböck"/>
    <s v="Max Färberböck"/>
    <s v="Maria Schrader"/>
    <s v="Germany"/>
    <n v="0"/>
    <n v="927107"/>
    <s v="Senator Film Produktion"/>
    <s v="125.0,"/>
  </r>
  <r>
    <x v="3614"/>
    <s v="PG-13"/>
    <x v="3"/>
    <x v="19"/>
    <s v="April 2, 1999 (United States)"/>
    <x v="30"/>
    <x v="38"/>
    <s v="Sam Weisman"/>
    <s v="Neil Simon"/>
    <s v="Steve Martin"/>
    <s v="United States"/>
    <n v="75000000"/>
    <n v="28544120"/>
    <s v="Cherry Alley Productions"/>
    <s v="90.0,"/>
  </r>
  <r>
    <x v="3615"/>
    <s v="R"/>
    <x v="0"/>
    <x v="19"/>
    <s v="January 21, 2000 (United States)"/>
    <x v="14"/>
    <x v="26"/>
    <s v="Scott Elliott"/>
    <s v="Jane Hamilton"/>
    <s v="Sigourney Weaver"/>
    <s v="United States"/>
    <n v="0"/>
    <n v="570708"/>
    <s v="Cinerenta Medienbeteiligungs KG"/>
    <s v="125.0,"/>
  </r>
  <r>
    <x v="3616"/>
    <s v="R"/>
    <x v="6"/>
    <x v="19"/>
    <s v="October 8, 1999 (United States)"/>
    <x v="10"/>
    <x v="392"/>
    <s v="Hampton Fancher"/>
    <s v="Lew McCreary"/>
    <s v="Owen Wilson"/>
    <s v="United States"/>
    <n v="0"/>
    <n v="370668"/>
    <s v="Shooting Gallery"/>
    <s v="111.0,"/>
  </r>
  <r>
    <x v="3617"/>
    <s v="R"/>
    <x v="3"/>
    <x v="19"/>
    <s v="June 20, 1999 (United States)"/>
    <x v="19"/>
    <x v="104"/>
    <s v="Lloyd Kaufman"/>
    <s v="Patrick Cassidy"/>
    <s v="Will Keenan"/>
    <s v="United States"/>
    <n v="500000"/>
    <m/>
    <s v="Santa Monica Holdings"/>
    <s v="124.0,"/>
  </r>
  <r>
    <x v="3618"/>
    <s v="R"/>
    <x v="3"/>
    <x v="19"/>
    <s v="December 10, 1999 (United Kingdom)"/>
    <x v="1"/>
    <x v="41"/>
    <s v="Peter Greenaway"/>
    <s v="Peter Greenaway"/>
    <s v="John Standing"/>
    <s v="United Kingdom"/>
    <n v="0"/>
    <n v="437568"/>
    <s v="Woodline Productions"/>
    <s v="118.0,"/>
  </r>
  <r>
    <x v="3619"/>
    <s v="G"/>
    <x v="10"/>
    <x v="19"/>
    <s v="March 19, 1999 (United States)"/>
    <x v="54"/>
    <x v="44"/>
    <s v="Richard Rich"/>
    <s v="Oscar Hammerstein II"/>
    <s v="Miranda Richardson"/>
    <s v="United States"/>
    <n v="25000000"/>
    <n v="11993021"/>
    <s v="Morgan Creek Entertainment"/>
    <s v="87.0,"/>
  </r>
  <r>
    <x v="3620"/>
    <s v="R"/>
    <x v="0"/>
    <x v="19"/>
    <s v="July 7, 2000 (United States)"/>
    <x v="15"/>
    <x v="194"/>
    <s v="Alison Maclean"/>
    <s v="Denis Johnson"/>
    <s v="Billy Crudup"/>
    <s v="Canada"/>
    <n v="2500000"/>
    <n v="1302067"/>
    <s v="Evenstar Films"/>
    <s v="107.0,"/>
  </r>
  <r>
    <x v="3621"/>
    <s v="PG-13"/>
    <x v="3"/>
    <x v="19"/>
    <s v="December 3, 1999 (United Kingdom)"/>
    <x v="21"/>
    <x v="302"/>
    <s v="Mark Illsley"/>
    <s v="Ed Stone"/>
    <s v="Jeremy Northam"/>
    <s v="United States"/>
    <n v="2500000"/>
    <n v="1955933"/>
    <s v="Marked Entertainment"/>
    <s v="98.0,"/>
  </r>
  <r>
    <x v="3622"/>
    <s v="R"/>
    <x v="3"/>
    <x v="19"/>
    <s v="March 31, 1999 (France)"/>
    <x v="24"/>
    <x v="38"/>
    <s v="Patrice Leconte"/>
    <s v="Serge Frydman"/>
    <s v="Vanessa Paradis"/>
    <s v="France"/>
    <n v="0"/>
    <m/>
    <s v="Canal+"/>
    <s v="90.0,"/>
  </r>
  <r>
    <x v="3623"/>
    <s v="R"/>
    <x v="6"/>
    <x v="19"/>
    <s v="January 22, 1999 (United States)"/>
    <x v="17"/>
    <x v="47"/>
    <s v="Frank Whaley"/>
    <s v="Frank Whaley"/>
    <s v="Noah Fleiss"/>
    <s v="United States"/>
    <n v="0"/>
    <n v="60279"/>
    <s v="49th Parallel Productions"/>
    <s v="93.0,"/>
  </r>
  <r>
    <x v="3624"/>
    <s v="R"/>
    <x v="1"/>
    <x v="20"/>
    <s v="September 22, 2000 (United States)"/>
    <x v="6"/>
    <x v="564"/>
    <s v="Cameron Crowe"/>
    <s v="Cameron Crowe"/>
    <s v="Billy Crudup"/>
    <s v="United States"/>
    <n v="60000000"/>
    <n v="47386287"/>
    <s v="Columbia Pictures"/>
    <s v="122.0,"/>
  </r>
  <r>
    <x v="3625"/>
    <s v="R"/>
    <x v="3"/>
    <x v="20"/>
    <s v="April 14, 2000 (United States)"/>
    <x v="37"/>
    <x v="614"/>
    <s v="Mary Harron"/>
    <s v="Bret Easton Ellis"/>
    <s v="Christian Bale"/>
    <s v="United States"/>
    <n v="7000000"/>
    <n v="34266564"/>
    <s v="Am Psycho Productions"/>
    <s v="101.0,"/>
  </r>
  <r>
    <x v="2116"/>
    <s v="R"/>
    <x v="2"/>
    <x v="20"/>
    <s v="May 5, 2000 (United States)"/>
    <x v="55"/>
    <x v="615"/>
    <s v="Ridley Scott"/>
    <s v="David Franzoni"/>
    <s v="Russell Crowe"/>
    <s v="United States"/>
    <n v="103000000"/>
    <n v="465380802"/>
    <s v="Dreamworks Pictures"/>
    <s v="155.0,"/>
  </r>
  <r>
    <x v="3626"/>
    <s v="R"/>
    <x v="3"/>
    <x v="20"/>
    <s v="January 19, 2001 (United States)"/>
    <x v="28"/>
    <x v="616"/>
    <s v="Guy Ritchie"/>
    <s v="Guy Ritchie"/>
    <s v="Jason Statham"/>
    <s v="United Kingdom"/>
    <n v="0"/>
    <n v="83557872"/>
    <s v="Columbia Pictures"/>
    <s v="102.0,"/>
  </r>
  <r>
    <x v="3627"/>
    <s v="Unrated"/>
    <x v="0"/>
    <x v="20"/>
    <s v="December 15, 2000 (United States)"/>
    <x v="28"/>
    <x v="617"/>
    <s v="Darren Aronofsky"/>
    <s v="Hubert Selby Jr."/>
    <s v="Ellen Burstyn"/>
    <s v="United States"/>
    <n v="4500000"/>
    <n v="7390108"/>
    <s v="Artisan Entertainment"/>
    <s v="102.0,"/>
  </r>
  <r>
    <x v="3628"/>
    <s v="R"/>
    <x v="16"/>
    <x v="20"/>
    <s v="May 25, 2001 (United States)"/>
    <x v="0"/>
    <x v="2"/>
    <s v="Christopher Nolan"/>
    <s v="Christopher Nolan"/>
    <s v="Guy Pearce"/>
    <s v="United States"/>
    <n v="9000000"/>
    <n v="40047078"/>
    <s v="Newmarket Capital Group"/>
    <s v="113.0,"/>
  </r>
  <r>
    <x v="3629"/>
    <s v="R"/>
    <x v="3"/>
    <x v="20"/>
    <s v="February 2, 2001 (United States)"/>
    <x v="24"/>
    <x v="93"/>
    <s v="Giuseppe Tornatore"/>
    <s v="Giuseppe Tornatore"/>
    <s v="Monica Bellucci"/>
    <s v="Italy"/>
    <n v="0"/>
    <n v="14493284"/>
    <s v="Medusa Film"/>
    <s v="108.0,"/>
  </r>
  <r>
    <x v="3630"/>
    <s v="PG-13"/>
    <x v="1"/>
    <x v="20"/>
    <s v="December 22, 2000 (United States)"/>
    <x v="40"/>
    <x v="618"/>
    <s v="Robert Zemeckis"/>
    <s v="William Broyles Jr."/>
    <s v="Tom Hanks"/>
    <s v="United States"/>
    <n v="90000000"/>
    <n v="429632142"/>
    <s v="Twentieth Century Fox"/>
    <s v="143.0,"/>
  </r>
  <r>
    <x v="3631"/>
    <s v="R"/>
    <x v="3"/>
    <x v="20"/>
    <s v="July 7, 2000 (United States)"/>
    <x v="19"/>
    <x v="568"/>
    <s v="Keenen Ivory Wayans"/>
    <s v="Shawn Wayans"/>
    <s v="Anna Faris"/>
    <s v="United States"/>
    <n v="19000000"/>
    <n v="278019771"/>
    <s v="Dimension Films"/>
    <s v="88.0,"/>
  </r>
  <r>
    <x v="3632"/>
    <s v="PG-13"/>
    <x v="2"/>
    <x v="20"/>
    <s v="June 30, 2000 (United States)"/>
    <x v="5"/>
    <x v="502"/>
    <s v="Wolfgang Petersen"/>
    <s v="Sebastian Junger"/>
    <s v="George Clooney"/>
    <s v="United States"/>
    <n v="140000000"/>
    <n v="328718434"/>
    <s v="Warner Bros."/>
    <s v="130.0,"/>
  </r>
  <r>
    <x v="3633"/>
    <s v="PG-13"/>
    <x v="3"/>
    <x v="20"/>
    <s v="August 4, 2000 (United States)"/>
    <x v="46"/>
    <x v="4"/>
    <s v="David McNally"/>
    <s v="Gina Wendkos"/>
    <s v="Piper Perabo"/>
    <s v="United States"/>
    <n v="45000000"/>
    <n v="113916474"/>
    <s v="Touchstone Pictures"/>
    <s v="100.0,"/>
  </r>
  <r>
    <x v="3634"/>
    <s v="PG-13"/>
    <x v="2"/>
    <x v="20"/>
    <s v="July 14, 2000 (United States)"/>
    <x v="34"/>
    <x v="619"/>
    <s v="Bryan Singer"/>
    <s v="Tom DeSanto"/>
    <s v="Patrick Stewart"/>
    <s v="United States"/>
    <n v="75000000"/>
    <n v="296339528"/>
    <s v="Twentieth Century Fox"/>
    <s v="104.0,"/>
  </r>
  <r>
    <x v="3635"/>
    <s v="PG-13"/>
    <x v="2"/>
    <x v="20"/>
    <s v="August 4, 2000 (United States)"/>
    <x v="5"/>
    <x v="186"/>
    <s v="Clint Eastwood"/>
    <s v="Ken Kaufman"/>
    <s v="Clint Eastwood"/>
    <s v="United States"/>
    <n v="65000000"/>
    <n v="128884132"/>
    <s v="Clipsal Films"/>
    <s v="130.0,"/>
  </r>
  <r>
    <x v="3636"/>
    <s v="R"/>
    <x v="2"/>
    <x v="20"/>
    <s v="June 28, 2000 (United States)"/>
    <x v="13"/>
    <x v="564"/>
    <s v="Roland Emmerich"/>
    <s v="Robert Rodat"/>
    <s v="Mel Gibson"/>
    <s v="United States"/>
    <n v="110000000"/>
    <n v="215294342"/>
    <s v="Columbia Pictures"/>
    <s v="165.0,"/>
  </r>
  <r>
    <x v="3637"/>
    <s v="R"/>
    <x v="5"/>
    <x v="20"/>
    <s v="March 17, 2000 (United States)"/>
    <x v="34"/>
    <x v="482"/>
    <s v="Steven Soderbergh"/>
    <s v="Susannah Grant"/>
    <s v="Julia Roberts"/>
    <s v="United States"/>
    <n v="52000000"/>
    <n v="256271286"/>
    <s v="Universal Pictures"/>
    <s v="131.0,"/>
  </r>
  <r>
    <x v="3638"/>
    <s v="PG-13"/>
    <x v="0"/>
    <x v="20"/>
    <s v="November 22, 2000 (United States)"/>
    <x v="4"/>
    <x v="620"/>
    <s v="M. Night Shyamalan"/>
    <s v="M. Night Shyamalan"/>
    <s v="Bruce Willis"/>
    <s v="United States"/>
    <n v="75000000"/>
    <n v="248118121"/>
    <s v="Touchstone Pictures"/>
    <s v="106.0,"/>
  </r>
  <r>
    <x v="3639"/>
    <s v="PG-13"/>
    <x v="2"/>
    <x v="20"/>
    <s v="November 3, 2000 (United States)"/>
    <x v="41"/>
    <x v="144"/>
    <s v="McG"/>
    <s v="Ryan Rowe"/>
    <s v="Cameron Diaz"/>
    <s v="United States"/>
    <n v="93000000"/>
    <n v="264105545"/>
    <s v="Columbia Pictures"/>
    <s v="98.0,"/>
  </r>
  <r>
    <x v="3640"/>
    <s v="R"/>
    <x v="3"/>
    <x v="20"/>
    <s v="May 19, 2000 (United States)"/>
    <x v="5"/>
    <x v="570"/>
    <s v="Todd Phillips"/>
    <s v="Todd Phillips"/>
    <s v="Breckin Meyer"/>
    <s v="United States"/>
    <n v="16000000"/>
    <n v="119754278"/>
    <s v="Dreamworks Pictures"/>
    <s v="93.0,"/>
  </r>
  <r>
    <x v="3641"/>
    <s v="R"/>
    <x v="1"/>
    <x v="20"/>
    <s v="February 11, 2000 (United States)"/>
    <x v="17"/>
    <x v="621"/>
    <s v="Danny Boyle"/>
    <s v="John Hodge"/>
    <s v="Leonardo DiCaprio"/>
    <s v="United States"/>
    <n v="50000000"/>
    <n v="144056873"/>
    <s v="Figment Films"/>
    <s v="119.0,"/>
  </r>
  <r>
    <x v="3642"/>
    <s v="PG-13"/>
    <x v="3"/>
    <x v="20"/>
    <s v="August 25, 2000 (United States)"/>
    <x v="22"/>
    <x v="418"/>
    <s v="Peyton Reed"/>
    <s v="Jessica Bendinger"/>
    <s v="Kirsten Dunst"/>
    <s v="United States"/>
    <n v="11000000"/>
    <n v="90449929"/>
    <s v="Beacon Communications"/>
    <s v="98.0,"/>
  </r>
  <r>
    <x v="3643"/>
    <s v="PG"/>
    <x v="5"/>
    <x v="20"/>
    <s v="September 29, 2000 (United States)"/>
    <x v="40"/>
    <x v="543"/>
    <s v="Boaz Yakin"/>
    <s v="Gregory Allen Howard"/>
    <s v="Denzel Washington"/>
    <s v="United States"/>
    <n v="30000000"/>
    <n v="136771683"/>
    <s v="Jerry Bruckheimer Films"/>
    <s v="113.0,"/>
  </r>
  <r>
    <x v="3644"/>
    <s v="PG-13"/>
    <x v="2"/>
    <x v="20"/>
    <s v="May 24, 2000 (United States)"/>
    <x v="10"/>
    <x v="622"/>
    <s v="John Woo"/>
    <s v="Bruce Geller"/>
    <s v="Tom Cruise"/>
    <s v="United States"/>
    <n v="125000000"/>
    <n v="546388108"/>
    <s v="Paramount Pictures"/>
    <s v="123.0,"/>
  </r>
  <r>
    <x v="3645"/>
    <s v="PG-13"/>
    <x v="1"/>
    <x v="20"/>
    <s v="February 2, 2001 (United States)"/>
    <x v="3"/>
    <x v="542"/>
    <s v="Joel Coen"/>
    <s v="Homer"/>
    <s v="George Clooney"/>
    <s v="United Kingdom"/>
    <n v="26000000"/>
    <n v="71870729"/>
    <s v="Touchstone Pictures"/>
    <s v="107.0,"/>
  </r>
  <r>
    <x v="3646"/>
    <s v="PG-13"/>
    <x v="2"/>
    <x v="20"/>
    <s v="November 17, 2000 (United States)"/>
    <x v="23"/>
    <x v="234"/>
    <s v="Roger Spottiswoode"/>
    <s v="Cormac Wibberley"/>
    <s v="Arnold Schwarzenegger"/>
    <s v="United States"/>
    <n v="82000000"/>
    <n v="96085477"/>
    <s v="Phoenix Pictures"/>
    <s v="123.0,"/>
  </r>
  <r>
    <x v="3647"/>
    <s v="G"/>
    <x v="10"/>
    <x v="20"/>
    <s v="June 23, 2000 (United States)"/>
    <x v="9"/>
    <x v="623"/>
    <s v="Peter Lord"/>
    <s v="Peter Lord"/>
    <s v="Mel Gibson"/>
    <s v="United States"/>
    <n v="45000000"/>
    <n v="224834564"/>
    <s v="Aardman Animations"/>
    <s v="84.0,"/>
  </r>
  <r>
    <x v="3648"/>
    <s v="R"/>
    <x v="6"/>
    <x v="20"/>
    <s v="August 18, 2000 (United States)"/>
    <x v="5"/>
    <x v="77"/>
    <s v="Tarsem Singh"/>
    <s v="Mark Protosevich"/>
    <s v="Jennifer Lopez"/>
    <s v="United States"/>
    <n v="33000000"/>
    <n v="104155843"/>
    <s v="New Line Cinema"/>
    <s v="107.0,"/>
  </r>
  <r>
    <x v="3649"/>
    <s v="R"/>
    <x v="4"/>
    <x v="20"/>
    <s v="March 17, 2000 (United States)"/>
    <x v="17"/>
    <x v="624"/>
    <s v="James Wong"/>
    <s v="Glen Morgan"/>
    <s v="Devon Sawa"/>
    <s v="United States"/>
    <n v="23000000"/>
    <n v="112880294"/>
    <s v="New Line Cinema"/>
    <s v="98.0,"/>
  </r>
  <r>
    <x v="3650"/>
    <s v="R"/>
    <x v="6"/>
    <x v="20"/>
    <s v="January 5, 2001 (United States)"/>
    <x v="37"/>
    <x v="492"/>
    <s v="Steven Soderbergh"/>
    <s v="Simon Moore"/>
    <s v="Michael Douglas"/>
    <s v="United States"/>
    <n v="48000000"/>
    <n v="207515725"/>
    <s v="Compulsion Inc."/>
    <s v="147.0,"/>
  </r>
  <r>
    <x v="3651"/>
    <s v="R"/>
    <x v="6"/>
    <x v="20"/>
    <s v="July 13, 2001 (United States)"/>
    <x v="4"/>
    <x v="188"/>
    <s v="Jonathan Glazer"/>
    <s v="Louis Mellis"/>
    <s v="Ray Winstone"/>
    <s v="United Kingdom"/>
    <n v="0"/>
    <n v="10045677"/>
    <s v="Recorded Picture Company (RPC)"/>
    <s v="89.0,"/>
  </r>
  <r>
    <x v="3652"/>
    <s v="PG"/>
    <x v="0"/>
    <x v="20"/>
    <s v="March 9, 2001 (United States)"/>
    <x v="31"/>
    <x v="538"/>
    <s v="Kar-Wai Wong"/>
    <s v="Kar-Wai Wong"/>
    <s v="Tony Chiu-Wai Leung"/>
    <s v="Hong Kong"/>
    <n v="0"/>
    <n v="14244250"/>
    <s v="Block 2 Pictures"/>
    <s v="98.0,"/>
  </r>
  <r>
    <x v="3653"/>
    <s v="PG-13"/>
    <x v="0"/>
    <x v="20"/>
    <s v="July 21, 2000 (United States)"/>
    <x v="14"/>
    <x v="552"/>
    <s v="Robert Zemeckis"/>
    <s v="Clark Gregg"/>
    <s v="Harrison Ford"/>
    <s v="United States"/>
    <n v="100000000"/>
    <n v="291420351"/>
    <s v="Dreamworks Pictures"/>
    <s v="130.0,"/>
  </r>
  <r>
    <x v="3654"/>
    <s v="G"/>
    <x v="10"/>
    <x v="20"/>
    <s v="December 15, 2000 (United States)"/>
    <x v="34"/>
    <x v="413"/>
    <s v="Mark Dindal"/>
    <s v="Chris Williams"/>
    <s v="David Spade"/>
    <s v="United States"/>
    <n v="100000000"/>
    <n v="169661687"/>
    <s v="Walt Disney Animation Studios"/>
    <s v="78.0,"/>
  </r>
  <r>
    <x v="3655"/>
    <s v="PG-13"/>
    <x v="2"/>
    <x v="20"/>
    <s v="January 12, 2001 (United States)"/>
    <x v="40"/>
    <x v="625"/>
    <s v="Ang Lee"/>
    <s v="Hui-Ling Wang"/>
    <s v="Chow Yun-Fat"/>
    <s v="Taiwan"/>
    <n v="17000000"/>
    <n v="213525736"/>
    <s v="Asia Union Film &amp; Entertainment Ltd."/>
    <s v="120.0,"/>
  </r>
  <r>
    <x v="3656"/>
    <s v="PG-13"/>
    <x v="2"/>
    <x v="20"/>
    <s v="June 9, 2000 (United States)"/>
    <x v="16"/>
    <x v="585"/>
    <s v="Dominic Sena"/>
    <s v="H.B. Halicki"/>
    <s v="Nicolas Cage"/>
    <s v="United States"/>
    <n v="90000000"/>
    <n v="237202299"/>
    <s v="Touchstone Pictures"/>
    <s v="118.0,"/>
  </r>
  <r>
    <x v="3657"/>
    <s v="PG-13"/>
    <x v="3"/>
    <x v="20"/>
    <s v="December 15, 2000 (United States)"/>
    <x v="30"/>
    <x v="572"/>
    <s v="Danny Leiner"/>
    <s v="Philip Stark"/>
    <s v="Ashton Kutcher"/>
    <s v="United States"/>
    <n v="13000000"/>
    <n v="73180723"/>
    <s v="Twentieth Century Fox"/>
    <s v="83.0,"/>
  </r>
  <r>
    <x v="3658"/>
    <s v="PG-13"/>
    <x v="3"/>
    <x v="20"/>
    <s v="October 6, 2000 (United States)"/>
    <x v="9"/>
    <x v="626"/>
    <s v="Jay Roach"/>
    <s v="Greg Glienna"/>
    <s v="Ben Stiller"/>
    <s v="United States"/>
    <n v="55000000"/>
    <n v="330444045"/>
    <s v="Universal Pictures"/>
    <s v="108.0,"/>
  </r>
  <r>
    <x v="3659"/>
    <s v="R"/>
    <x v="2"/>
    <x v="20"/>
    <s v="February 18, 2000 (United States)"/>
    <x v="12"/>
    <x v="513"/>
    <s v="David Twohy"/>
    <s v="Jim Wheat"/>
    <s v="Radha Mitchell"/>
    <s v="United States"/>
    <n v="23000000"/>
    <n v="53187659"/>
    <s v="Polygram Filmed Entertainment"/>
    <s v="109.0,"/>
  </r>
  <r>
    <x v="3660"/>
    <s v="R"/>
    <x v="2"/>
    <x v="20"/>
    <s v="August 4, 2000 (United States)"/>
    <x v="1"/>
    <x v="437"/>
    <s v="Paul Verhoeven"/>
    <s v="Gary Scott Thompson"/>
    <s v="Kevin Bacon"/>
    <s v="United States"/>
    <n v="95000000"/>
    <n v="190213455"/>
    <s v="Columbia Pictures"/>
    <s v="112.0,"/>
  </r>
  <r>
    <x v="3661"/>
    <s v="Not Rated"/>
    <x v="0"/>
    <x v="20"/>
    <s v="May 11, 2001 (Canada)"/>
    <x v="8"/>
    <x v="348"/>
    <s v="John Fawcett"/>
    <s v="Karen Walton"/>
    <s v="Emily Perkins"/>
    <s v="Canada"/>
    <n v="5000000"/>
    <n v="2554"/>
    <s v="Copperheart Entertainment"/>
    <s v="108.0,"/>
  </r>
  <r>
    <x v="3662"/>
    <s v="PG-13"/>
    <x v="2"/>
    <x v="20"/>
    <s v="December 22, 2000 (United States)"/>
    <x v="21"/>
    <x v="627"/>
    <s v="Donald Petrie"/>
    <s v="Marc Lawrence"/>
    <s v="Sandra Bullock"/>
    <s v="United States"/>
    <n v="45000000"/>
    <n v="212742720"/>
    <s v="Castle Rock Entertainment"/>
    <s v="109.0,"/>
  </r>
  <r>
    <x v="3663"/>
    <s v="R"/>
    <x v="3"/>
    <x v="20"/>
    <s v="March 31, 2000 (United States)"/>
    <x v="24"/>
    <x v="610"/>
    <s v="Stephen Frears"/>
    <s v="Nick Hornby"/>
    <s v="John Cusack"/>
    <s v="United Kingdom"/>
    <n v="30000000"/>
    <n v="47126295"/>
    <s v="Touchstone Pictures"/>
    <s v="113.0,"/>
  </r>
  <r>
    <x v="3664"/>
    <s v="PG-13"/>
    <x v="2"/>
    <x v="20"/>
    <s v="May 12, 2000 (United States)"/>
    <x v="65"/>
    <x v="94"/>
    <s v="Roger Christian"/>
    <s v="Corey Mandell"/>
    <s v="John Travolta"/>
    <s v="United States"/>
    <n v="73000000"/>
    <n v="29725663"/>
    <s v="Warner Bros."/>
    <s v="118.0,"/>
  </r>
  <r>
    <x v="3665"/>
    <s v="R"/>
    <x v="4"/>
    <x v="20"/>
    <s v="February 4, 2000 (United States)"/>
    <x v="41"/>
    <x v="437"/>
    <s v="Wes Craven"/>
    <s v="Kevin Williamson"/>
    <s v="David Arquette"/>
    <s v="United States"/>
    <n v="40000000"/>
    <n v="161834276"/>
    <s v="Dimension Films"/>
    <s v="116.0,"/>
  </r>
  <r>
    <x v="3666"/>
    <s v="PG-13"/>
    <x v="3"/>
    <x v="20"/>
    <s v="October 20, 2000 (United States)"/>
    <x v="24"/>
    <x v="343"/>
    <s v="Christopher Guest"/>
    <s v="Christopher Guest"/>
    <s v="Fred Willard"/>
    <s v="United States"/>
    <n v="10000000"/>
    <n v="20789556"/>
    <s v="Castle Rock Entertainment"/>
    <s v="90.0,"/>
  </r>
  <r>
    <x v="3667"/>
    <s v="R"/>
    <x v="3"/>
    <x v="20"/>
    <s v="February 18, 2000 (United States)"/>
    <x v="17"/>
    <x v="583"/>
    <s v="Jonathan Lynn"/>
    <s v="Mitchell Kapner"/>
    <s v="Bruce Willis"/>
    <s v="United States"/>
    <n v="41300000"/>
    <n v="106371651"/>
    <s v="Franchise Pictures"/>
    <s v="98.0,"/>
  </r>
  <r>
    <x v="1394"/>
    <s v="PG-13"/>
    <x v="0"/>
    <x v="20"/>
    <s v="January 19, 2001 (United States)"/>
    <x v="13"/>
    <x v="623"/>
    <s v="Lasse Hallström"/>
    <s v="Joanne Harris"/>
    <s v="Juliette Binoche"/>
    <s v="United Kingdom"/>
    <n v="25000000"/>
    <n v="152699976"/>
    <s v="Miramax"/>
    <s v="121.0,"/>
  </r>
  <r>
    <x v="3668"/>
    <s v="R"/>
    <x v="0"/>
    <x v="20"/>
    <s v="November 10, 2000 (United States)"/>
    <x v="3"/>
    <x v="298"/>
    <s v="Stephen Daldry"/>
    <s v="Lee Hall"/>
    <s v="Jamie Bell"/>
    <s v="United Kingdom"/>
    <n v="5000000"/>
    <n v="109283018"/>
    <s v="StudioCanal"/>
    <s v="110.0,"/>
  </r>
  <r>
    <x v="3669"/>
    <s v="R"/>
    <x v="0"/>
    <x v="20"/>
    <s v="April 13, 2001 (United States)"/>
    <x v="31"/>
    <x v="621"/>
    <s v="Alejandro G. Iñárritu"/>
    <s v="Guillermo Arriaga"/>
    <s v="Emilio Echevarría"/>
    <s v="Mexico"/>
    <n v="2000000"/>
    <n v="20908467"/>
    <s v="Altavista Films"/>
    <s v="154.0,"/>
  </r>
  <r>
    <x v="3670"/>
    <s v="R"/>
    <x v="3"/>
    <x v="20"/>
    <s v="June 23, 2000 (United States)"/>
    <x v="14"/>
    <x v="628"/>
    <s v="Bobby Farrelly"/>
    <s v="Peter Farrelly"/>
    <s v="Jim Carrey"/>
    <s v="United States"/>
    <n v="51000000"/>
    <n v="149270999"/>
    <s v="Twentieth Century Fox"/>
    <s v="116.0,"/>
  </r>
  <r>
    <x v="3671"/>
    <s v="PG-13"/>
    <x v="2"/>
    <x v="20"/>
    <s v="April 21, 2000 (United States)"/>
    <x v="14"/>
    <x v="385"/>
    <s v="Jonathan Mostow"/>
    <s v="Jonathan Mostow"/>
    <s v="Matthew McConaughey"/>
    <s v="France"/>
    <n v="62000000"/>
    <n v="127666415"/>
    <s v="Universal Pictures"/>
    <s v="116.0,"/>
  </r>
  <r>
    <x v="3672"/>
    <s v="PG-13"/>
    <x v="3"/>
    <x v="20"/>
    <s v="October 20, 2000 (United States)"/>
    <x v="22"/>
    <x v="574"/>
    <s v="Harold Ramis"/>
    <s v="Peter Cook"/>
    <s v="Brendan Fraser"/>
    <s v="United States"/>
    <n v="48000000"/>
    <n v="90383208"/>
    <s v="Twentieth Century Fox"/>
    <s v="93.0,"/>
  </r>
  <r>
    <x v="3673"/>
    <s v="PG"/>
    <x v="10"/>
    <x v="20"/>
    <s v="March 31, 2000 (United States)"/>
    <x v="15"/>
    <x v="288"/>
    <s v="Bibo Bergeron"/>
    <s v="Terry Rossio"/>
    <s v="Kevin Kline"/>
    <s v="United States"/>
    <n v="95000000"/>
    <n v="76432727"/>
    <s v="DreamWorks Animation"/>
    <s v="89.0,"/>
  </r>
  <r>
    <x v="3674"/>
    <s v="R"/>
    <x v="0"/>
    <x v="20"/>
    <s v="May 26, 2000 (Italy)"/>
    <x v="18"/>
    <x v="48"/>
    <s v="Asia Argento"/>
    <s v="Asia Argento"/>
    <s v="Asia Argento"/>
    <s v="Italy"/>
    <n v="0"/>
    <n v="18062"/>
    <s v="Opera Film (II)"/>
    <s v="90.0,"/>
  </r>
  <r>
    <x v="3675"/>
    <s v="PG"/>
    <x v="10"/>
    <x v="20"/>
    <s v="May 19, 2000 (United States)"/>
    <x v="16"/>
    <x v="96"/>
    <s v="Eric Leighton"/>
    <s v="Thom Enriquez"/>
    <s v="D.B. Sweeney"/>
    <s v="United States"/>
    <n v="127500000"/>
    <n v="349822765"/>
    <s v="Walt Disney Pictures"/>
    <s v="82.0,"/>
  </r>
  <r>
    <x v="3676"/>
    <s v="PG"/>
    <x v="3"/>
    <x v="20"/>
    <s v="November 17, 2000 (United States)"/>
    <x v="19"/>
    <x v="629"/>
    <s v="Ron Howard"/>
    <s v="Dr. Seuss"/>
    <s v="Jim Carrey"/>
    <s v="United States"/>
    <n v="123000000"/>
    <n v="363597184"/>
    <s v="Universal Pictures"/>
    <s v="104.0,"/>
  </r>
  <r>
    <x v="3677"/>
    <s v="R"/>
    <x v="6"/>
    <x v="20"/>
    <s v="October 6, 2000 (United States)"/>
    <x v="45"/>
    <x v="537"/>
    <s v="Lars von Trier"/>
    <s v="Lars von Trier"/>
    <s v="Björk"/>
    <s v="Denmark"/>
    <n v="12800000"/>
    <n v="40059672"/>
    <s v="Zentropa Entertainments"/>
    <s v="140.0,"/>
  </r>
  <r>
    <x v="3678"/>
    <s v="PG-13"/>
    <x v="3"/>
    <x v="20"/>
    <s v="December 15, 2000 (United States)"/>
    <x v="5"/>
    <x v="630"/>
    <s v="Nancy Meyers"/>
    <s v="Josh Goldsmith"/>
    <s v="Mel Gibson"/>
    <s v="United States"/>
    <n v="70000000"/>
    <n v="374111707"/>
    <s v="Paramount Pictures"/>
    <s v="127.0,"/>
  </r>
  <r>
    <x v="3679"/>
    <s v="R"/>
    <x v="0"/>
    <x v="20"/>
    <s v="January 19, 2001 (United States)"/>
    <x v="17"/>
    <x v="1"/>
    <s v="Sam Raimi"/>
    <s v="Billy Bob Thornton"/>
    <s v="Cate Blanchett"/>
    <s v="United States"/>
    <n v="10000000"/>
    <n v="44567606"/>
    <s v="Lakeshore Entertainment"/>
    <s v="111.0,"/>
  </r>
  <r>
    <x v="3680"/>
    <s v="PG-13"/>
    <x v="3"/>
    <x v="20"/>
    <s v="December 22, 2000 (United States)"/>
    <x v="8"/>
    <x v="537"/>
    <s v="Brett Ratner"/>
    <s v="David Diamond"/>
    <s v="Nicolas Cage"/>
    <s v="United States"/>
    <n v="60000000"/>
    <n v="124745083"/>
    <s v="Universal Pictures"/>
    <s v="125.0,"/>
  </r>
  <r>
    <x v="3681"/>
    <s v="PG"/>
    <x v="1"/>
    <x v="20"/>
    <s v="March 10, 2000 (United States)"/>
    <x v="46"/>
    <x v="245"/>
    <s v="Brian De Palma"/>
    <s v="Lowell Cannon"/>
    <s v="Tim Robbins"/>
    <s v="United States"/>
    <n v="100000000"/>
    <n v="110983407"/>
    <s v="Touchstone Pictures"/>
    <s v="114.0,"/>
  </r>
  <r>
    <x v="3682"/>
    <s v="PG-13"/>
    <x v="3"/>
    <x v="20"/>
    <s v="August 11, 2000 (United States)"/>
    <x v="14"/>
    <x v="89"/>
    <s v="Howard Deutch"/>
    <s v="Vince McKewin"/>
    <s v="Keanu Reeves"/>
    <s v="United States"/>
    <n v="50000000"/>
    <n v="50054511"/>
    <s v="Bel Air Entertainment"/>
    <s v="118.0,"/>
  </r>
  <r>
    <x v="3683"/>
    <s v="R"/>
    <x v="3"/>
    <x v="20"/>
    <s v="January 12, 2000 (United States)"/>
    <x v="19"/>
    <x v="100"/>
    <s v="Steve Carr"/>
    <s v="Ice Cube"/>
    <s v="Ice Cube"/>
    <s v="United States"/>
    <n v="11000000"/>
    <n v="59827328"/>
    <s v="New Line Cinema"/>
    <s v="98.0,"/>
  </r>
  <r>
    <x v="1974"/>
    <s v="R"/>
    <x v="6"/>
    <x v="20"/>
    <s v="November 15, 2000 (France)"/>
    <x v="16"/>
    <x v="301"/>
    <s v="Stephen Hopkins"/>
    <s v="John Wainwright"/>
    <s v="Morgan Freeman"/>
    <s v="France"/>
    <n v="25000000"/>
    <n v="1308242"/>
    <s v="Revelations Entertainment"/>
    <s v="110.0,"/>
  </r>
  <r>
    <x v="3684"/>
    <s v="PG-13"/>
    <x v="3"/>
    <x v="20"/>
    <s v="November 10, 2000 (United States)"/>
    <x v="11"/>
    <x v="8"/>
    <s v="Steven Brill"/>
    <s v="Tim Herlihy"/>
    <s v="Adam Sandler"/>
    <s v="United States"/>
    <n v="85000000"/>
    <n v="58292295"/>
    <s v="Avery Pix"/>
    <s v="90.0,"/>
  </r>
  <r>
    <x v="3685"/>
    <s v="R"/>
    <x v="6"/>
    <x v="20"/>
    <s v="February 18, 2000 (United States)"/>
    <x v="9"/>
    <x v="92"/>
    <s v="Ben Younger"/>
    <s v="Ben Younger"/>
    <s v="Giovanni Ribisi"/>
    <s v="United States"/>
    <n v="7000000"/>
    <n v="28780255"/>
    <s v="New Line Cinema"/>
    <s v="120.0,"/>
  </r>
  <r>
    <x v="1811"/>
    <s v="PG-13"/>
    <x v="3"/>
    <x v="20"/>
    <s v="April 28, 2000 (United States)"/>
    <x v="17"/>
    <x v="76"/>
    <s v="Matt Williams"/>
    <s v="Lowell Ganz"/>
    <s v="Natalie Portman"/>
    <s v="United States"/>
    <n v="15000000"/>
    <n v="40863718"/>
    <s v="Twentieth Century Fox"/>
    <s v="120.0,"/>
  </r>
  <r>
    <x v="3686"/>
    <s v="PG-13"/>
    <x v="6"/>
    <x v="20"/>
    <s v="April 28, 2000 (United States)"/>
    <x v="4"/>
    <x v="410"/>
    <s v="Gregory Hoblit"/>
    <s v="Toby Emmerich"/>
    <s v="Dennis Quaid"/>
    <s v="United States"/>
    <n v="31000000"/>
    <n v="68106245"/>
    <s v="New Line Cinema"/>
    <s v="118.0,"/>
  </r>
  <r>
    <x v="3687"/>
    <s v="R"/>
    <x v="5"/>
    <x v="20"/>
    <s v="November 10, 2000 (United States)"/>
    <x v="13"/>
    <x v="613"/>
    <s v="George Tillman Jr."/>
    <s v="Scott Marshall Smith"/>
    <s v="Cuba Gooding Jr."/>
    <s v="United States"/>
    <n v="32000000"/>
    <n v="82343495"/>
    <s v="Fox 2000 Pictures"/>
    <s v="129.0,"/>
  </r>
  <r>
    <x v="3688"/>
    <s v="PG-13"/>
    <x v="3"/>
    <x v="20"/>
    <s v="April 14, 2000 (United States)"/>
    <x v="10"/>
    <x v="247"/>
    <s v="Betty Thomas"/>
    <s v="Susannah Grant"/>
    <s v="Sandra Bullock"/>
    <s v="United States"/>
    <n v="43000000"/>
    <n v="62198945"/>
    <s v="Columbia Pictures"/>
    <s v="103.0,"/>
  </r>
  <r>
    <x v="3689"/>
    <s v="PG-13"/>
    <x v="0"/>
    <x v="20"/>
    <s v="April 21, 2000 (United States)"/>
    <x v="13"/>
    <x v="20"/>
    <s v="Gina Prince-Bythewood"/>
    <s v="Gina Prince-Bythewood"/>
    <s v="Sanaa Lathan"/>
    <s v="United States"/>
    <n v="20000000"/>
    <n v="27728118"/>
    <s v="40 Acres &amp; A Mule Filmworks"/>
    <s v="124.0,"/>
  </r>
  <r>
    <x v="3690"/>
    <s v="PG-13"/>
    <x v="2"/>
    <x v="20"/>
    <s v="May 26, 2000 (United States)"/>
    <x v="14"/>
    <x v="514"/>
    <s v="Tom Dey"/>
    <s v="Miles Millar"/>
    <s v="Jackie Chan"/>
    <s v="United States"/>
    <n v="55000000"/>
    <n v="99274467"/>
    <s v="Touchstone Pictures"/>
    <s v="110.0,"/>
  </r>
  <r>
    <x v="3691"/>
    <s v="PG"/>
    <x v="1"/>
    <x v="20"/>
    <s v="October 27, 2000 (United States)"/>
    <x v="1"/>
    <x v="158"/>
    <s v="Uli Edel"/>
    <s v="Angela Sommer-Bodenburg"/>
    <s v="Jonathan Lipnicki"/>
    <s v="Germany"/>
    <n v="35000000"/>
    <n v="27965865"/>
    <s v="Avrora Media"/>
    <s v="95.0,"/>
  </r>
  <r>
    <x v="3692"/>
    <s v="R"/>
    <x v="5"/>
    <x v="20"/>
    <s v="January 19, 2001 (United Kingdom)"/>
    <x v="4"/>
    <x v="134"/>
    <s v="Philip Kaufman"/>
    <s v="Doug Wright"/>
    <s v="Geoffrey Rush"/>
    <s v="United Kingdom"/>
    <n v="13500000"/>
    <n v="17989227"/>
    <s v="Fox Searchlight Pictures"/>
    <s v="124.0,"/>
  </r>
  <r>
    <x v="3693"/>
    <s v="PG-13"/>
    <x v="0"/>
    <x v="20"/>
    <s v="October 20, 2000 (United States)"/>
    <x v="13"/>
    <x v="583"/>
    <s v="Mimi Leder"/>
    <s v="Catherine Ryan Hyde"/>
    <s v="Kevin Spacey"/>
    <s v="United States"/>
    <n v="40000000"/>
    <n v="55707411"/>
    <s v="Warner Bros."/>
    <s v="123.0,"/>
  </r>
  <r>
    <x v="3694"/>
    <s v="PG-13"/>
    <x v="2"/>
    <x v="20"/>
    <s v="December 8, 2000 (United States)"/>
    <x v="23"/>
    <x v="89"/>
    <s v="Martin Campbell"/>
    <s v="Robert King"/>
    <s v="Scott Glenn"/>
    <s v="United States"/>
    <n v="75000000"/>
    <n v="215663859"/>
    <s v="Columbia Pictures"/>
    <s v="124.0,"/>
  </r>
  <r>
    <x v="3695"/>
    <s v="PG"/>
    <x v="3"/>
    <x v="20"/>
    <s v="April 28, 2000 (United States)"/>
    <x v="47"/>
    <x v="22"/>
    <s v="Brian Levant"/>
    <s v="William Hanna"/>
    <s v="Mark Addy"/>
    <s v="United States"/>
    <n v="83000000"/>
    <n v="59468275"/>
    <s v="Universal Pictures"/>
    <s v="90.0,"/>
  </r>
  <r>
    <x v="3696"/>
    <s v="Not Rated"/>
    <x v="6"/>
    <x v="20"/>
    <s v="June 28, 2000 (France)"/>
    <x v="54"/>
    <x v="27"/>
    <s v="Virginie Despentes"/>
    <s v="Virginie Despentes"/>
    <s v="Raffaëla Anderson"/>
    <s v="France"/>
    <n v="0"/>
    <n v="940944"/>
    <s v="Canal+"/>
    <s v="77.0,"/>
  </r>
  <r>
    <x v="3697"/>
    <s v="R"/>
    <x v="2"/>
    <x v="20"/>
    <s v="February 25, 2000 (United States)"/>
    <x v="1"/>
    <x v="100"/>
    <s v="John Frankenheimer"/>
    <s v="Ehren Kruger"/>
    <s v="Ben Affleck"/>
    <s v="United States"/>
    <n v="42000000"/>
    <n v="32168970"/>
    <s v="Dimension Films"/>
    <s v="104.0,"/>
  </r>
  <r>
    <x v="3698"/>
    <s v="R"/>
    <x v="2"/>
    <x v="20"/>
    <s v="December 22, 2000 (United States)"/>
    <x v="38"/>
    <x v="24"/>
    <s v="Patrick Lussier"/>
    <s v="Joel Soisson"/>
    <s v="Gerard Butler"/>
    <s v="United States"/>
    <n v="54000000"/>
    <n v="47053625"/>
    <s v="Dimension Films"/>
    <s v="99.0,"/>
  </r>
  <r>
    <x v="3699"/>
    <s v="G"/>
    <x v="1"/>
    <x v="20"/>
    <s v="November 22, 2000 (United States)"/>
    <x v="38"/>
    <x v="248"/>
    <s v="Kevin Lima"/>
    <s v="Dodie Smith"/>
    <s v="Glenn Close"/>
    <s v="United States"/>
    <n v="85000000"/>
    <n v="183611771"/>
    <s v="Cruella Productions"/>
    <s v="100.0,"/>
  </r>
  <r>
    <x v="3700"/>
    <s v="PG-13"/>
    <x v="2"/>
    <x v="20"/>
    <s v="November 10, 2000 (United States)"/>
    <x v="46"/>
    <x v="96"/>
    <s v="Antony Hoffman"/>
    <s v="Chuck Pfarrer"/>
    <s v="Val Kilmer"/>
    <s v="United States"/>
    <n v="80000000"/>
    <n v="33463969"/>
    <s v="Warner Bros."/>
    <s v="106.0,"/>
  </r>
  <r>
    <x v="3701"/>
    <s v="PG-13"/>
    <x v="2"/>
    <x v="20"/>
    <s v="December 8, 2000 (United States)"/>
    <x v="47"/>
    <x v="76"/>
    <s v="Courtney Solomon"/>
    <s v="Topper Lilien"/>
    <s v="Justin Whalin"/>
    <s v="United States"/>
    <n v="45000000"/>
    <n v="33978694"/>
    <s v="New Line Cinema"/>
    <s v="107.0,"/>
  </r>
  <r>
    <x v="3702"/>
    <s v="R"/>
    <x v="2"/>
    <x v="20"/>
    <s v="October 6, 2000 (United States)"/>
    <x v="33"/>
    <x v="24"/>
    <s v="Stephen Kay"/>
    <s v="Ted Lewis"/>
    <s v="Sylvester Stallone"/>
    <s v="United States"/>
    <n v="63600000"/>
    <n v="19412993"/>
    <s v="Morgan Creek Entertainment"/>
    <s v="102.0,"/>
  </r>
  <r>
    <x v="3703"/>
    <s v="R"/>
    <x v="3"/>
    <x v="20"/>
    <s v="February 25, 2000 (United States)"/>
    <x v="4"/>
    <x v="243"/>
    <s v="Curtis Hanson"/>
    <s v="Michael Chabon"/>
    <s v="Michael Douglas"/>
    <s v="United States"/>
    <n v="55000000"/>
    <n v="33426588"/>
    <s v="Mutual Film Company"/>
    <s v="107.0,"/>
  </r>
  <r>
    <x v="3704"/>
    <s v="R"/>
    <x v="2"/>
    <x v="20"/>
    <s v="June 16, 2000 (United States)"/>
    <x v="22"/>
    <x v="186"/>
    <s v="John Singleton"/>
    <s v="Ernest Tidyman"/>
    <s v="Samuel L. Jackson"/>
    <s v="Germany"/>
    <n v="46000000"/>
    <n v="107626125"/>
    <s v="Paramount Pictures"/>
    <s v="99.0,"/>
  </r>
  <r>
    <x v="3705"/>
    <s v="PG-13"/>
    <x v="0"/>
    <x v="20"/>
    <s v="January 12, 2001 (United States)"/>
    <x v="4"/>
    <x v="515"/>
    <s v="Gus Van Sant"/>
    <s v="Mike Rich"/>
    <s v="Sean Connery"/>
    <s v="United States"/>
    <n v="43000000"/>
    <n v="80049764"/>
    <s v="Columbia Pictures"/>
    <s v="136.0,"/>
  </r>
  <r>
    <x v="3706"/>
    <s v="PG-13"/>
    <x v="0"/>
    <x v="20"/>
    <s v="November 3, 2000 (United States)"/>
    <x v="17"/>
    <x v="11"/>
    <s v="Robert Redford"/>
    <s v="Steven Pressfield"/>
    <s v="Will Smith"/>
    <s v="United States"/>
    <n v="80000000"/>
    <n v="39459427"/>
    <s v="Twentieth Century Fox"/>
    <s v="126.0,"/>
  </r>
  <r>
    <x v="3707"/>
    <s v="PG"/>
    <x v="10"/>
    <x v="20"/>
    <s v="June 16, 2000 (United States)"/>
    <x v="14"/>
    <x v="83"/>
    <s v="Don Bluth"/>
    <s v="Hans Bauer"/>
    <s v="Matt Damon"/>
    <s v="United States"/>
    <n v="75000000"/>
    <n v="36754634"/>
    <s v="David Kirschner Productions"/>
    <s v="94.0,"/>
  </r>
  <r>
    <x v="3708"/>
    <s v="PG"/>
    <x v="1"/>
    <x v="20"/>
    <s v="February 11, 2000 (United States)"/>
    <x v="27"/>
    <x v="23"/>
    <s v="Chris Koch"/>
    <s v="Will McRobb"/>
    <s v="Chevy Chase"/>
    <s v="United States"/>
    <n v="13000000"/>
    <n v="62464731"/>
    <s v="MFF Feature Film Productions"/>
    <s v="89.0,"/>
  </r>
  <r>
    <x v="3709"/>
    <s v="R"/>
    <x v="6"/>
    <x v="20"/>
    <s v="September 8, 2000 (United States)"/>
    <x v="11"/>
    <x v="19"/>
    <s v="Joe Charbanic"/>
    <s v="Darcy Meyers"/>
    <s v="James Spader"/>
    <s v="United States"/>
    <n v="30000000"/>
    <n v="47267829"/>
    <s v="Lewitt / Eberts Productions"/>
    <s v="97.0,"/>
  </r>
  <r>
    <x v="3710"/>
    <s v="PG-13"/>
    <x v="2"/>
    <x v="20"/>
    <s v="March 31, 2000 (United States)"/>
    <x v="41"/>
    <x v="189"/>
    <s v="Rob Cohen"/>
    <s v="John Pogue"/>
    <s v="Joshua Jackson"/>
    <s v="United States"/>
    <n v="35000000"/>
    <n v="50802120"/>
    <s v="Universal Pictures"/>
    <s v="106.0,"/>
  </r>
  <r>
    <x v="3711"/>
    <s v="R"/>
    <x v="2"/>
    <x v="20"/>
    <s v="March 22, 2000 (United States)"/>
    <x v="10"/>
    <x v="86"/>
    <s v="Andrzej Bartkowiak"/>
    <s v="Mitchell Kapner"/>
    <s v="Jet Li"/>
    <s v="United States"/>
    <n v="25000000"/>
    <n v="91036760"/>
    <s v="Warner Bros."/>
    <s v="115.0,"/>
  </r>
  <r>
    <x v="3712"/>
    <s v="PG-13"/>
    <x v="2"/>
    <x v="20"/>
    <s v="June 2, 2000 (United States)"/>
    <x v="33"/>
    <x v="342"/>
    <s v="Raja Gosnell"/>
    <s v="Darryl Quarles"/>
    <s v="Martin Lawrence"/>
    <s v="Germany"/>
    <n v="30000000"/>
    <n v="173959438"/>
    <s v="Twentieth Century Fox"/>
    <s v="99.0,"/>
  </r>
  <r>
    <x v="3713"/>
    <s v="PG-13"/>
    <x v="3"/>
    <x v="20"/>
    <s v="March 3, 2000 (United States)"/>
    <x v="46"/>
    <x v="21"/>
    <s v="Nick Gomez"/>
    <s v="Peter Steinfeld"/>
    <s v="Danny DeVito"/>
    <s v="United States"/>
    <n v="37000000"/>
    <n v="15910104"/>
    <s v="Code Entertainment"/>
    <s v="96.0,"/>
  </r>
  <r>
    <x v="3714"/>
    <s v="R"/>
    <x v="5"/>
    <x v="20"/>
    <s v="August 3, 2000 (Australia)"/>
    <x v="13"/>
    <x v="14"/>
    <s v="Andrew Dominik"/>
    <s v="Mark Brandon Read"/>
    <s v="Eric Bana"/>
    <s v="Australia"/>
    <n v="0"/>
    <n v="238471"/>
    <s v="Australian Film Finance Corporation (AFFC)"/>
    <s v="94.0,"/>
  </r>
  <r>
    <x v="3715"/>
    <s v="PG-13"/>
    <x v="3"/>
    <x v="20"/>
    <s v="April 14, 2000 (United States)"/>
    <x v="5"/>
    <x v="152"/>
    <s v="Edward Norton"/>
    <s v="Stuart Blumberg"/>
    <s v="Ben Stiller"/>
    <s v="United States"/>
    <n v="29000000"/>
    <n v="59945183"/>
    <s v="Spyglass Entertainment"/>
    <s v="128.0,"/>
  </r>
  <r>
    <x v="3716"/>
    <s v="PG-13"/>
    <x v="0"/>
    <x v="20"/>
    <s v="May 12, 2000 (United States)"/>
    <x v="17"/>
    <x v="97"/>
    <s v="Nicholas Hytner"/>
    <s v="Carol Heikkinen"/>
    <s v="Amanda Schull"/>
    <s v="United States"/>
    <n v="29000000"/>
    <n v="26385941"/>
    <s v="Columbia Pictures"/>
    <s v="115.0,"/>
  </r>
  <r>
    <x v="3717"/>
    <s v="R"/>
    <x v="0"/>
    <x v="20"/>
    <s v="October 11, 2001 (Israel)"/>
    <x v="46"/>
    <x v="44"/>
    <s v="Michael Radford"/>
    <s v="Michael Radford"/>
    <s v="Charlotte Ayanna"/>
    <s v="United States"/>
    <n v="0"/>
    <n v="122121"/>
    <s v="Moonstone Entertainment"/>
    <s v="123.0,"/>
  </r>
  <r>
    <x v="3718"/>
    <s v="R"/>
    <x v="1"/>
    <x v="20"/>
    <s v="October 27, 2000 (United States)"/>
    <x v="35"/>
    <x v="248"/>
    <s v="Joe Berlinger"/>
    <s v="Daniel Myrick"/>
    <s v="Jeffrey Donovan"/>
    <s v="United States"/>
    <n v="15000000"/>
    <n v="47737094"/>
    <s v="Artisan Entertainment"/>
    <s v="90.0,"/>
  </r>
  <r>
    <x v="3719"/>
    <s v="R"/>
    <x v="0"/>
    <x v="20"/>
    <s v="April 7, 2000 (United States)"/>
    <x v="5"/>
    <x v="147"/>
    <s v="William Friedkin"/>
    <s v="Jim Webb"/>
    <s v="Tommy Lee Jones"/>
    <s v="United Kingdom"/>
    <n v="60000000"/>
    <n v="71732303"/>
    <s v="Seven Arts Pictures"/>
    <s v="128.0,"/>
  </r>
  <r>
    <x v="3720"/>
    <s v="PG-13"/>
    <x v="0"/>
    <x v="20"/>
    <s v="January 12, 2001 (United States)"/>
    <x v="4"/>
    <x v="292"/>
    <s v="Roger Donaldson"/>
    <s v="David Self"/>
    <s v="Kevin Costner"/>
    <s v="United States"/>
    <n v="80000000"/>
    <n v="66579890"/>
    <s v="New Line Cinema"/>
    <s v="145.0,"/>
  </r>
  <r>
    <x v="3721"/>
    <s v="R"/>
    <x v="0"/>
    <x v="20"/>
    <s v="December 22, 2000 (United States)"/>
    <x v="24"/>
    <x v="17"/>
    <s v="Kenneth Lonergan"/>
    <s v="Kenneth Lonergan"/>
    <s v="Laura Linney"/>
    <s v="United States"/>
    <n v="1200000"/>
    <n v="11242521"/>
    <s v="Hart Sharp Entertainment"/>
    <s v="111.0,"/>
  </r>
  <r>
    <x v="3722"/>
    <s v="PG"/>
    <x v="3"/>
    <x v="20"/>
    <s v="July 7, 2000 (United States)"/>
    <x v="10"/>
    <x v="135"/>
    <s v="Jon Turteltaub"/>
    <s v="Audrey Wells"/>
    <s v="Bruce Willis"/>
    <s v="United States"/>
    <n v="65000000"/>
    <n v="110317580"/>
    <s v="Chester Films Inc."/>
    <s v="104.0,"/>
  </r>
  <r>
    <x v="3723"/>
    <s v="PG-13"/>
    <x v="0"/>
    <x v="20"/>
    <s v="December 25, 2000 (United States)"/>
    <x v="1"/>
    <x v="38"/>
    <s v="Billy Bob Thornton"/>
    <s v="Cormac McCarthy"/>
    <s v="Matt Damon"/>
    <s v="United States"/>
    <n v="57000000"/>
    <n v="18133495"/>
    <s v="Columbia Pictures"/>
    <s v="116.0,"/>
  </r>
  <r>
    <x v="3724"/>
    <s v="PG-13"/>
    <x v="3"/>
    <x v="20"/>
    <s v="February 18, 2000 (United States)"/>
    <x v="38"/>
    <x v="23"/>
    <s v="Diane Keaton"/>
    <s v="Delia Ephron"/>
    <s v="Diane Keaton"/>
    <s v="Germany"/>
    <n v="60000000"/>
    <n v="51880044"/>
    <s v="Columbia Pictures"/>
    <s v="94.0,"/>
  </r>
  <r>
    <x v="3725"/>
    <s v="Not Rated"/>
    <x v="0"/>
    <x v="20"/>
    <s v="December 16, 2000 (Japan)"/>
    <x v="7"/>
    <x v="22"/>
    <s v="Edward Yang"/>
    <s v="Edward Yang"/>
    <s v="Nien-Jen Wu"/>
    <s v="Taiwan"/>
    <n v="0"/>
    <n v="1196218"/>
    <s v="1+2 Seisaku Iinkai"/>
    <s v="173.0,"/>
  </r>
  <r>
    <x v="3726"/>
    <s v="PG-13"/>
    <x v="3"/>
    <x v="20"/>
    <s v="May 4, 2001 (United States)"/>
    <x v="13"/>
    <x v="29"/>
    <s v="Rob Sitch"/>
    <s v="Santo Cilauro"/>
    <s v="Sam Neill"/>
    <s v="Australia"/>
    <n v="0"/>
    <n v="16575074"/>
    <s v="Working Dog"/>
    <s v="101.0,"/>
  </r>
  <r>
    <x v="3727"/>
    <s v="PG-13"/>
    <x v="4"/>
    <x v="20"/>
    <s v="January 14, 2000 (United States)"/>
    <x v="38"/>
    <x v="27"/>
    <s v="Walter Hill"/>
    <s v="William Malone"/>
    <s v="James Spader"/>
    <s v="United States"/>
    <n v="90000000"/>
    <n v="14828081"/>
    <s v="Hammerhead Productions"/>
    <s v="90.0,"/>
  </r>
  <r>
    <x v="3728"/>
    <s v="PG-13"/>
    <x v="3"/>
    <x v="20"/>
    <s v="July 21, 2000 (United States)"/>
    <x v="11"/>
    <x v="15"/>
    <s v="Amy Heckerling"/>
    <s v="Amy Heckerling"/>
    <s v="Jason Biggs"/>
    <s v="United States"/>
    <n v="20000000"/>
    <n v="18404706"/>
    <s v="Branti Film Productions"/>
    <s v="98.0,"/>
  </r>
  <r>
    <x v="3729"/>
    <s v="PG-13"/>
    <x v="3"/>
    <x v="20"/>
    <s v="January 21, 2000 (United States)"/>
    <x v="18"/>
    <x v="30"/>
    <s v="Kris Isacsson"/>
    <s v="Kris Isacsson"/>
    <s v="Freddie Prinze Jr."/>
    <s v="United States"/>
    <n v="11000000"/>
    <n v="24419914"/>
    <s v="Open City Films"/>
    <s v="91.0,"/>
  </r>
  <r>
    <x v="3730"/>
    <s v="R"/>
    <x v="2"/>
    <x v="20"/>
    <s v="September 8, 2000 (United States)"/>
    <x v="17"/>
    <x v="76"/>
    <s v="Christopher McQuarrie"/>
    <s v="Christopher McQuarrie"/>
    <s v="Ryan Phillippe"/>
    <s v="United States"/>
    <n v="8500000"/>
    <n v="13200972"/>
    <s v="Artisan Entertainment"/>
    <s v="119.0,"/>
  </r>
  <r>
    <x v="3731"/>
    <s v="PG"/>
    <x v="10"/>
    <x v="20"/>
    <s v="June 30, 2000 (United States)"/>
    <x v="29"/>
    <x v="20"/>
    <s v="Des McAnuff"/>
    <s v="Jay Ward"/>
    <s v="Robert De Niro"/>
    <s v="United States"/>
    <n v="76000000"/>
    <n v="35134820"/>
    <s v="Capella International"/>
    <s v="92.0,"/>
  </r>
  <r>
    <x v="3732"/>
    <s v="R"/>
    <x v="3"/>
    <x v="20"/>
    <s v="September 1, 2000 (United States)"/>
    <x v="19"/>
    <x v="21"/>
    <s v="John Waters"/>
    <s v="John Waters"/>
    <s v="Melanie Griffith"/>
    <s v="United States"/>
    <n v="10000000"/>
    <n v="1961544"/>
    <s v="Artic Productions LLC"/>
    <s v="87.0,"/>
  </r>
  <r>
    <x v="3733"/>
    <s v="PG-13"/>
    <x v="3"/>
    <x v="20"/>
    <s v="July 28, 2000 (United States)"/>
    <x v="44"/>
    <x v="13"/>
    <s v="Peter Segal"/>
    <s v="Jerry Lewis"/>
    <s v="Eddie Murphy"/>
    <s v="United States"/>
    <n v="84000000"/>
    <n v="166339890"/>
    <s v="Universal Pictures"/>
    <s v="106.0,"/>
  </r>
  <r>
    <x v="3734"/>
    <s v="R"/>
    <x v="6"/>
    <x v="20"/>
    <s v="July 13, 2001 (United States)"/>
    <x v="15"/>
    <x v="83"/>
    <s v="Mathieu Kassovitz"/>
    <s v="Jean-Christophe Grangé"/>
    <s v="Jean Reno"/>
    <s v="France"/>
    <n v="14000000"/>
    <n v="60103680"/>
    <s v="Légende Films"/>
    <s v="106.0,"/>
  </r>
  <r>
    <x v="3735"/>
    <s v="R"/>
    <x v="2"/>
    <x v="20"/>
    <s v="December 8, 2000 (United States)"/>
    <x v="21"/>
    <x v="96"/>
    <s v="Taylor Hackford"/>
    <s v="Tony Gilroy"/>
    <s v="Meg Ryan"/>
    <s v="United States"/>
    <n v="65000000"/>
    <n v="62761005"/>
    <s v="Castle Rock Entertainment"/>
    <s v="135.0,"/>
  </r>
  <r>
    <x v="3736"/>
    <s v="R"/>
    <x v="3"/>
    <x v="20"/>
    <s v="October 20, 2000 (United States)"/>
    <x v="14"/>
    <x v="35"/>
    <s v="Spike Lee"/>
    <s v="Spike Lee"/>
    <s v="Damon Wayans"/>
    <s v="United States"/>
    <n v="10000000"/>
    <n v="2463650"/>
    <s v="New Line Cinema"/>
    <s v="135.0,"/>
  </r>
  <r>
    <x v="3737"/>
    <s v="R"/>
    <x v="0"/>
    <x v="20"/>
    <s v="January 26, 2001 (United States)"/>
    <x v="15"/>
    <x v="80"/>
    <s v="E. Elias Merhige"/>
    <s v="Steven Katz"/>
    <s v="John Malkovich"/>
    <s v="United Kingdom"/>
    <n v="8000000"/>
    <n v="11155214"/>
    <s v="Saturn Films"/>
    <s v="92.0,"/>
  </r>
  <r>
    <x v="3738"/>
    <s v="G"/>
    <x v="1"/>
    <x v="20"/>
    <s v="July 26, 2000 (United States)"/>
    <x v="29"/>
    <x v="41"/>
    <s v="Britt Allcroft"/>
    <s v="Britt Allcroft"/>
    <s v="Alec Baldwin"/>
    <s v="United Kingdom"/>
    <n v="19000000"/>
    <n v="19748009"/>
    <s v="Gullane Pictures"/>
    <s v="85.0,"/>
  </r>
  <r>
    <x v="3739"/>
    <s v="R"/>
    <x v="0"/>
    <x v="20"/>
    <s v="May 24, 2001 (Germany)"/>
    <x v="9"/>
    <x v="244"/>
    <s v="Joel Schumacher"/>
    <s v="Ross Klavan"/>
    <s v="Colin Farrell"/>
    <s v="United States"/>
    <n v="10000000"/>
    <n v="148701"/>
    <s v="Haft Entertainment"/>
    <s v="101.0,"/>
  </r>
  <r>
    <x v="3740"/>
    <s v="PG"/>
    <x v="3"/>
    <x v="20"/>
    <s v="April 7, 2000 (United States)"/>
    <x v="15"/>
    <x v="20"/>
    <s v="Bonnie Hunt"/>
    <s v="Bonnie Hunt"/>
    <s v="David Duchovny"/>
    <s v="United States"/>
    <n v="24000000"/>
    <n v="36609995"/>
    <s v="Metro-Goldwyn-Mayer (MGM)"/>
    <s v="115.0,"/>
  </r>
  <r>
    <x v="3741"/>
    <s v="PG-13"/>
    <x v="3"/>
    <x v="20"/>
    <s v="June 16, 2000 (United States)"/>
    <x v="20"/>
    <x v="29"/>
    <s v="Robert Iscove"/>
    <s v="Andrew Lowery"/>
    <s v="Freddie Prinze Jr."/>
    <s v="United States"/>
    <n v="35000000"/>
    <n v="25850615"/>
    <s v="Punch 21 Productions"/>
    <s v="94.0,"/>
  </r>
  <r>
    <x v="3742"/>
    <s v="PG-13"/>
    <x v="3"/>
    <x v="20"/>
    <s v="March 24, 2000 (United States)"/>
    <x v="30"/>
    <x v="9"/>
    <s v="David Raynr"/>
    <s v="Mark Schwahn"/>
    <s v="Shane West"/>
    <s v="United States"/>
    <n v="32000000"/>
    <n v="9902115"/>
    <s v="Columbia Pictures"/>
    <s v="94.0,"/>
  </r>
  <r>
    <x v="3743"/>
    <s v="R"/>
    <x v="3"/>
    <x v="20"/>
    <s v="August 4, 2000 (United States)"/>
    <x v="14"/>
    <x v="50"/>
    <s v="Miguel Arteta"/>
    <s v="Mike White"/>
    <s v="Mike White"/>
    <s v="United States"/>
    <n v="250000"/>
    <n v="1182065"/>
    <s v="Artisan Entertainment"/>
    <s v="96.0,"/>
  </r>
  <r>
    <x v="3744"/>
    <s v="PG-13"/>
    <x v="0"/>
    <x v="20"/>
    <s v="August 11, 2000 (United States)"/>
    <x v="41"/>
    <x v="151"/>
    <s v="Joan Chen"/>
    <s v="Allison Burnett"/>
    <s v="Richard Gere"/>
    <s v="United States"/>
    <n v="65000000"/>
    <n v="90726668"/>
    <s v="Metro-Goldwyn-Mayer (MGM)"/>
    <s v="103.0,"/>
  </r>
  <r>
    <x v="3745"/>
    <s v="R"/>
    <x v="5"/>
    <x v="20"/>
    <s v="March 23, 2001 (United States)"/>
    <x v="9"/>
    <x v="15"/>
    <s v="Ed Harris"/>
    <s v="Steven Naifeh"/>
    <s v="Ed Harris"/>
    <s v="United States"/>
    <n v="6000000"/>
    <n v="10994533"/>
    <s v="Brant-Allen"/>
    <s v="122.0,"/>
  </r>
  <r>
    <x v="3746"/>
    <s v="R"/>
    <x v="2"/>
    <x v="20"/>
    <s v="August 25, 2000 (United States)"/>
    <x v="46"/>
    <x v="17"/>
    <s v="Christian Duguay"/>
    <s v="Wayne Beach"/>
    <s v="Wesley Snipes"/>
    <s v="United States"/>
    <n v="60000000"/>
    <n v="40400425"/>
    <s v="Morgan Creek Entertainment"/>
    <s v="117.0,"/>
  </r>
  <r>
    <x v="3747"/>
    <s v="R"/>
    <x v="5"/>
    <x v="20"/>
    <s v="February 23, 2001 (United States)"/>
    <x v="13"/>
    <x v="33"/>
    <s v="Julian Schnabel"/>
    <s v="Cunningham O'Keefe"/>
    <s v="Javier Bardem"/>
    <s v="United States"/>
    <n v="0"/>
    <n v="8601053"/>
    <s v="El Mar Pictures"/>
    <s v="133.0,"/>
  </r>
  <r>
    <x v="3748"/>
    <s v="PG-13"/>
    <x v="2"/>
    <x v="20"/>
    <s v="February 2, 2001 (United States)"/>
    <x v="54"/>
    <x v="299"/>
    <s v="Vic Sarin"/>
    <s v="Alan B. McElroy"/>
    <s v="Kirk Cameron"/>
    <s v="Canada"/>
    <n v="4000000"/>
    <n v="4224065"/>
    <s v="Cloud Ten Pictures"/>
    <s v="96.0,"/>
  </r>
  <r>
    <x v="3749"/>
    <s v="R"/>
    <x v="3"/>
    <x v="20"/>
    <s v="July 14, 2000 (Spain)"/>
    <x v="19"/>
    <x v="50"/>
    <s v="Valerie Breiman"/>
    <s v="Valerie Breiman"/>
    <s v="Famke Janssen"/>
    <s v="United States"/>
    <n v="0"/>
    <n v="580372"/>
    <s v="Behaviour Worldwide"/>
    <s v="82.0,"/>
  </r>
  <r>
    <x v="3750"/>
    <s v="Unrated"/>
    <x v="3"/>
    <x v="20"/>
    <s v="September 7, 2001 (United States)"/>
    <x v="19"/>
    <x v="37"/>
    <s v="Robert Lee King"/>
    <s v="Charles Busch"/>
    <s v="Lauren Ambrose"/>
    <s v="Australia"/>
    <n v="1500000"/>
    <n v="268117"/>
    <s v="New Oz Productions"/>
    <s v="95.0,"/>
  </r>
  <r>
    <x v="3751"/>
    <s v="R"/>
    <x v="2"/>
    <x v="20"/>
    <s v="September 15, 2000 (United States)"/>
    <x v="1"/>
    <x v="35"/>
    <s v="Antoine Fuqua"/>
    <s v="Andrew Scheinman"/>
    <s v="Jamie Foxx"/>
    <s v="Canada"/>
    <n v="51000000"/>
    <n v="15471969"/>
    <s v="Castle Rock Entertainment"/>
    <s v="119.0,"/>
  </r>
  <r>
    <x v="3752"/>
    <s v="R"/>
    <x v="3"/>
    <x v="20"/>
    <s v="September 1, 2000 (United States)"/>
    <x v="15"/>
    <x v="10"/>
    <s v="Nigel Cole"/>
    <s v="Mark Crowdy"/>
    <s v="Brenda Blethyn"/>
    <s v="United Kingdom"/>
    <n v="10000000"/>
    <n v="28741330"/>
    <s v="Portman Entertainment Group"/>
    <s v="93.0,"/>
  </r>
  <r>
    <x v="1705"/>
    <s v="R"/>
    <x v="0"/>
    <x v="20"/>
    <s v="June 23, 2000 (United States)"/>
    <x v="22"/>
    <x v="299"/>
    <s v="Michael Almereyda"/>
    <s v="William Shakespeare"/>
    <s v="Ethan Hawke"/>
    <s v="United States"/>
    <n v="2000000"/>
    <n v="2046433"/>
    <s v="double A Films"/>
    <s v="112.0,"/>
  </r>
  <r>
    <x v="3753"/>
    <s v="Not Rated"/>
    <x v="0"/>
    <x v="20"/>
    <s v="April 22, 2000 (South Korea)"/>
    <x v="9"/>
    <x v="38"/>
    <s v="Kim Ki-duk"/>
    <s v="Kim Ki-duk"/>
    <s v="Jung Suh"/>
    <s v="South Korea"/>
    <n v="1000000"/>
    <n v="24963"/>
    <s v="Myung Film Company Ltd."/>
    <s v="90.0,"/>
  </r>
  <r>
    <x v="3754"/>
    <s v="Not Rated"/>
    <x v="3"/>
    <x v="20"/>
    <s v="March 15, 2000 (France)"/>
    <x v="8"/>
    <x v="350"/>
    <s v="François Ozon"/>
    <s v="Rainer Werner Fassbinder"/>
    <s v="Bernard Giraudeau"/>
    <s v="France"/>
    <n v="0"/>
    <m/>
    <s v="Fidélité Productions"/>
    <s v="82.0,"/>
  </r>
  <r>
    <x v="3755"/>
    <s v="R"/>
    <x v="3"/>
    <x v="20"/>
    <s v="September 14, 2001 (United Kingdom)"/>
    <x v="8"/>
    <x v="106"/>
    <s v="Joel Hershman"/>
    <s v="Joel Hershman"/>
    <s v="Clive Owen"/>
    <s v="United Kingdom"/>
    <n v="0"/>
    <n v="1961054"/>
    <s v="Boneyard Entertainment"/>
    <s v="91.0,"/>
  </r>
  <r>
    <x v="3756"/>
    <s v="R"/>
    <x v="2"/>
    <x v="20"/>
    <s v="September 1, 2000 (United States)"/>
    <x v="26"/>
    <x v="20"/>
    <s v="Douglas Aarniokoski"/>
    <s v="Gregory Widen"/>
    <s v="Christopher Lambert"/>
    <s v="United Kingdom"/>
    <n v="25000000"/>
    <n v="15843608"/>
    <s v="Davis-Panzer Productions"/>
    <s v="87.0,"/>
  </r>
  <r>
    <x v="3757"/>
    <s v="R"/>
    <x v="3"/>
    <x v="20"/>
    <s v="October 13, 2000 (United States)"/>
    <x v="26"/>
    <x v="10"/>
    <s v="Robert Altman"/>
    <s v="Anne Rapp"/>
    <s v="Richard Gere"/>
    <s v="United States"/>
    <n v="23000000"/>
    <n v="22844291"/>
    <s v="Artisan Entertainment"/>
    <s v="122.0,"/>
  </r>
  <r>
    <x v="3758"/>
    <s v="R"/>
    <x v="6"/>
    <x v="20"/>
    <s v="April 27, 2000 (Singapore)"/>
    <x v="5"/>
    <x v="20"/>
    <s v="James Gray"/>
    <s v="James Gray"/>
    <s v="Mark Wahlberg"/>
    <s v="United States"/>
    <n v="24000000"/>
    <n v="924036"/>
    <s v="Miramax"/>
    <s v="115.0,"/>
  </r>
  <r>
    <x v="3759"/>
    <s v="R"/>
    <x v="4"/>
    <x v="20"/>
    <s v="September 22, 2000 (United States)"/>
    <x v="36"/>
    <x v="29"/>
    <s v="John Ottman"/>
    <s v="Silvio Horta"/>
    <s v="Jennifer Morrison"/>
    <s v="Canada"/>
    <n v="14000000"/>
    <n v="38574362"/>
    <s v="Phoenix Pictures"/>
    <s v="97.0,"/>
  </r>
  <r>
    <x v="3760"/>
    <s v="R"/>
    <x v="3"/>
    <x v="20"/>
    <s v="September 22, 2000 (United States)"/>
    <x v="11"/>
    <x v="9"/>
    <s v="Fina Torres"/>
    <s v="Vera Blasi"/>
    <s v="Penélope Cruz"/>
    <s v="United States"/>
    <n v="8000000"/>
    <n v="10194274"/>
    <s v="Fox Searchlight Pictures"/>
    <s v="92.0,"/>
  </r>
  <r>
    <x v="3761"/>
    <s v="PG-13"/>
    <x v="3"/>
    <x v="20"/>
    <s v="April 7, 2000 (United States)"/>
    <x v="20"/>
    <x v="21"/>
    <s v="Brian Robbins"/>
    <s v="Steven Brill"/>
    <s v="David Arquette"/>
    <s v="United States"/>
    <n v="24000000"/>
    <n v="12452362"/>
    <s v="Bel Air Entertainment"/>
    <s v="107.0,"/>
  </r>
  <r>
    <x v="3762"/>
    <s v="R"/>
    <x v="10"/>
    <x v="20"/>
    <s v="September 28, 2001 (United States)"/>
    <x v="3"/>
    <x v="12"/>
    <s v="Jack Fletcher"/>
    <s v="Hideyuki Kikuchi"/>
    <s v="Andrew Philpot"/>
    <s v="Japan"/>
    <n v="0"/>
    <n v="151086"/>
    <s v="Madhouse"/>
    <s v="103.0,"/>
  </r>
  <r>
    <x v="3763"/>
    <m/>
    <x v="0"/>
    <x v="20"/>
    <s v="February 1, 2001 (Hungary)"/>
    <x v="7"/>
    <x v="38"/>
    <s v="Béla Tarr"/>
    <s v="László Krasznahorkai"/>
    <s v="Lars Rudolph"/>
    <s v="Hungary"/>
    <n v="0"/>
    <n v="25461"/>
    <s v="13 Productions"/>
    <s v="145.0,"/>
  </r>
  <r>
    <x v="3764"/>
    <s v="R"/>
    <x v="3"/>
    <x v="20"/>
    <s v="October 13, 2000 (United States)"/>
    <x v="33"/>
    <x v="38"/>
    <s v="Reginald Hudlin"/>
    <s v="Tim Meadows"/>
    <s v="Tim Meadows"/>
    <s v="United States"/>
    <n v="24000000"/>
    <n v="13743212"/>
    <s v="Broadway Pictures"/>
    <s v="84.0,"/>
  </r>
  <r>
    <x v="3765"/>
    <s v="R"/>
    <x v="0"/>
    <x v="20"/>
    <s v="October 13, 2000 (United States)"/>
    <x v="15"/>
    <x v="301"/>
    <s v="Rod Lurie"/>
    <s v="Rod Lurie"/>
    <s v="Joan Allen"/>
    <s v="United States"/>
    <n v="20000000"/>
    <n v="22428990"/>
    <s v="Cinerenta Medienbeteiligungs KG"/>
    <s v="126.0,"/>
  </r>
  <r>
    <x v="3766"/>
    <s v="R"/>
    <x v="6"/>
    <x v="20"/>
    <s v="August 31, 2000 (Argentina)"/>
    <x v="6"/>
    <x v="92"/>
    <s v="Fabián Bielinsky"/>
    <s v="Fabián Bielinsky"/>
    <s v="Ricardo Darín"/>
    <s v="Argentina"/>
    <n v="1500000"/>
    <n v="12413888"/>
    <s v="FX Sound"/>
    <s v="114.0,"/>
  </r>
  <r>
    <x v="3767"/>
    <s v="R"/>
    <x v="3"/>
    <x v="20"/>
    <s v="October 20, 2000 (United States)"/>
    <x v="9"/>
    <x v="98"/>
    <s v="Greg Berlanti"/>
    <s v="Greg Berlanti"/>
    <s v="Timothy Olyphant"/>
    <s v="United States"/>
    <n v="1000000"/>
    <n v="2019121"/>
    <s v="Banner Entertainment"/>
    <s v="94.0,"/>
  </r>
  <r>
    <x v="3768"/>
    <s v="PG-13"/>
    <x v="0"/>
    <x v="20"/>
    <s v="July 19, 2000 (United States)"/>
    <x v="32"/>
    <x v="109"/>
    <s v="Mary Lambert"/>
    <s v="Mark Gibson"/>
    <s v="Lori Heuring"/>
    <s v="United States"/>
    <n v="24000000"/>
    <n v="5280035"/>
    <s v="Morgan Creek Entertainment"/>
    <s v="105.0,"/>
  </r>
  <r>
    <x v="3769"/>
    <s v="R"/>
    <x v="0"/>
    <x v="20"/>
    <s v="October 6, 2000 (United States)"/>
    <x v="8"/>
    <x v="108"/>
    <s v="Karyn Kusama"/>
    <s v="Karyn Kusama"/>
    <s v="Michelle Rodriguez"/>
    <s v="United States"/>
    <n v="1000000"/>
    <n v="1666028"/>
    <s v="Green/Renzi"/>
    <s v="110.0,"/>
  </r>
  <r>
    <x v="3770"/>
    <s v="R"/>
    <x v="3"/>
    <x v="20"/>
    <s v="January 19, 2001 (United Kingdom)"/>
    <x v="1"/>
    <x v="112"/>
    <s v="Bill Eagles"/>
    <s v="Simon Donald"/>
    <s v="Rachel Weisz"/>
    <s v="United Kingdom"/>
    <n v="0"/>
    <n v="313768"/>
    <s v="Arts Council of England"/>
    <s v="86.0,"/>
  </r>
  <r>
    <x v="3771"/>
    <s v="R"/>
    <x v="0"/>
    <x v="20"/>
    <s v="April 21, 2000 (United States)"/>
    <x v="23"/>
    <x v="30"/>
    <s v="Davis Guggenheim"/>
    <s v="Gregory Poirier"/>
    <s v="James Marsden"/>
    <s v="United States"/>
    <n v="24000000"/>
    <n v="12591270"/>
    <s v="NPV Entertainment"/>
    <s v="90.0,"/>
  </r>
  <r>
    <x v="3772"/>
    <s v="R"/>
    <x v="0"/>
    <x v="20"/>
    <s v="March 24, 2000 (United States)"/>
    <x v="16"/>
    <x v="194"/>
    <s v="Keith Gordon"/>
    <s v="Scott Spencer"/>
    <s v="Billy Crudup"/>
    <s v="United States"/>
    <n v="8500000"/>
    <n v="270745"/>
    <s v="Polygram Filmed Entertainment"/>
    <s v="105.0,"/>
  </r>
  <r>
    <x v="3773"/>
    <s v="PG"/>
    <x v="3"/>
    <x v="20"/>
    <s v="March 3, 2000 (United States)"/>
    <x v="9"/>
    <x v="20"/>
    <s v="Jay Russell"/>
    <s v="Willie Morris"/>
    <s v="Frankie Muniz"/>
    <s v="United States"/>
    <n v="6000000"/>
    <n v="35547761"/>
    <s v="Alcon Entertainment"/>
    <s v="95.0,"/>
  </r>
  <r>
    <x v="3774"/>
    <s v="Unrated"/>
    <x v="0"/>
    <x v="20"/>
    <s v="May 4, 2001 (United States)"/>
    <x v="12"/>
    <x v="420"/>
    <s v="François Ozon"/>
    <s v="François Ozon"/>
    <s v="Charlotte Rampling"/>
    <s v="France"/>
    <n v="0"/>
    <n v="6531687"/>
    <s v="Fidélité Productions"/>
    <s v="92.0,"/>
  </r>
  <r>
    <x v="3775"/>
    <s v="Unrated"/>
    <x v="0"/>
    <x v="20"/>
    <s v="October 20, 2000 (Portugal)"/>
    <x v="1"/>
    <x v="195"/>
    <s v="João Pedro Rodrigues"/>
    <s v="João Pedro Rodrigues"/>
    <s v="Ricardo Meneses"/>
    <s v="Portugal"/>
    <n v="0"/>
    <n v="126783"/>
    <s v="Rosa Filmes"/>
    <s v="87.0,"/>
  </r>
  <r>
    <x v="3776"/>
    <s v="Not Rated"/>
    <x v="6"/>
    <x v="20"/>
    <s v="February 18, 2000 (India)"/>
    <x v="6"/>
    <x v="23"/>
    <s v="Kamal Haasan"/>
    <s v="H. Banerjee"/>
    <s v="Kamal Haasan"/>
    <s v="India"/>
    <n v="0"/>
    <n v="274675"/>
    <s v="Raajkamal Films International"/>
    <s v="186.0,"/>
  </r>
  <r>
    <x v="3777"/>
    <s v="R"/>
    <x v="3"/>
    <x v="20"/>
    <s v="September 15, 2000 (United States)"/>
    <x v="10"/>
    <x v="299"/>
    <s v="Bruce Paltrow"/>
    <s v="John Byrum"/>
    <s v="Huey Lewis"/>
    <s v="United States"/>
    <n v="21000000"/>
    <n v="6620242"/>
    <s v="Hollywood Pictures"/>
    <s v="112.0,"/>
  </r>
  <r>
    <x v="3778"/>
    <s v="R"/>
    <x v="6"/>
    <x v="20"/>
    <s v="July 31, 2002 (France)"/>
    <x v="23"/>
    <x v="32"/>
    <s v="Kathryn Bigelow"/>
    <s v="Anita Shreve"/>
    <s v="Catherine McCormack"/>
    <s v="United States"/>
    <n v="16000000"/>
    <n v="321279"/>
    <s v="StudioCanal"/>
    <s v="114.0,"/>
  </r>
  <r>
    <x v="3779"/>
    <s v="R"/>
    <x v="3"/>
    <x v="20"/>
    <s v="October 27, 2000 (United States)"/>
    <x v="18"/>
    <x v="107"/>
    <s v="Nora Ephron"/>
    <s v="Adam Resnick"/>
    <s v="John Travolta"/>
    <s v="France"/>
    <n v="63000000"/>
    <n v="10890222"/>
    <s v="Paramount Pictures"/>
    <s v="105.0,"/>
  </r>
  <r>
    <x v="3780"/>
    <s v="R"/>
    <x v="6"/>
    <x v="20"/>
    <s v="August 1, 2000 (Spain)"/>
    <x v="14"/>
    <x v="38"/>
    <s v="Steve Buscemi"/>
    <s v="Edward Bunker"/>
    <s v="Willem Dafoe"/>
    <s v="United States"/>
    <n v="3600000"/>
    <n v="43805"/>
    <s v="Animal Productions LLC"/>
    <s v="94.0,"/>
  </r>
  <r>
    <x v="3781"/>
    <s v="R"/>
    <x v="6"/>
    <x v="20"/>
    <s v="August 11, 2000 (United States)"/>
    <x v="27"/>
    <x v="21"/>
    <s v="Chuck Russell"/>
    <s v="Cathy Cash Spellman"/>
    <s v="Kim Basinger"/>
    <s v="United States"/>
    <n v="65000000"/>
    <n v="40443010"/>
    <s v="Paramount Pictures"/>
    <s v="107.0,"/>
  </r>
  <r>
    <x v="3782"/>
    <s v="R"/>
    <x v="0"/>
    <x v="20"/>
    <s v="December 8, 2000 (United Kingdom)"/>
    <x v="19"/>
    <x v="30"/>
    <s v="Sally Potter"/>
    <s v="Sally Potter"/>
    <s v="Christina Ricci"/>
    <s v="United Kingdom"/>
    <n v="0"/>
    <n v="1322763"/>
    <s v="Canal+"/>
    <s v="100.0,"/>
  </r>
  <r>
    <x v="3783"/>
    <s v="R"/>
    <x v="3"/>
    <x v="20"/>
    <s v="January 12, 2001 (United States)"/>
    <x v="8"/>
    <x v="16"/>
    <s v="David Mamet"/>
    <s v="David Mamet"/>
    <s v="Philip Seymour Hoffman"/>
    <s v="France"/>
    <n v="0"/>
    <n v="9206279"/>
    <s v="Filmtown Entertainment"/>
    <s v="105.0,"/>
  </r>
  <r>
    <x v="3784"/>
    <s v="G"/>
    <x v="10"/>
    <x v="20"/>
    <s v="November 17, 2000 (United States)"/>
    <x v="19"/>
    <x v="23"/>
    <s v="Stig Bergqvist"/>
    <s v="J. David Stem"/>
    <s v="Christine Cavanaugh"/>
    <s v="Germany"/>
    <n v="30000000"/>
    <n v="103291131"/>
    <s v="Paramount Pictures"/>
    <s v="78.0,"/>
  </r>
  <r>
    <x v="3785"/>
    <s v="Not Rated"/>
    <x v="0"/>
    <x v="20"/>
    <s v="November 30, 2001 (United States)"/>
    <x v="13"/>
    <x v="38"/>
    <s v="Michael Haneke"/>
    <s v="Michael Haneke"/>
    <s v="Juliette Binoche"/>
    <s v="France"/>
    <n v="0"/>
    <n v="95242"/>
    <s v="Arte France Cinéma"/>
    <s v="118.0,"/>
  </r>
  <r>
    <x v="3786"/>
    <s v="R"/>
    <x v="0"/>
    <x v="20"/>
    <s v="September 15, 2000 (Canada)"/>
    <x v="15"/>
    <x v="258"/>
    <s v="Denis Villeneuve"/>
    <s v="Denis Villeneuve"/>
    <s v="Marie-Josée Croze"/>
    <s v="Canada"/>
    <n v="0"/>
    <n v="254380"/>
    <s v="Max Films Productions"/>
    <s v="87.0,"/>
  </r>
  <r>
    <x v="3787"/>
    <s v="R"/>
    <x v="6"/>
    <x v="20"/>
    <s v="June 9, 2000 (United Kingdom)"/>
    <x v="17"/>
    <x v="38"/>
    <s v="Paul McGuigan"/>
    <s v="Johnny Ferguson"/>
    <s v="Malcolm McDowell"/>
    <s v="United Kingdom"/>
    <n v="0"/>
    <n v="30915"/>
    <s v="FilmFour"/>
    <s v="103.0,"/>
  </r>
  <r>
    <x v="3788"/>
    <s v="Not Rated"/>
    <x v="2"/>
    <x v="20"/>
    <s v="October 6, 2000 (United States)"/>
    <x v="16"/>
    <x v="134"/>
    <s v="Gérard Krawczyk"/>
    <s v="Luc Besson"/>
    <s v="Samy Naceri"/>
    <s v="France"/>
    <n v="0"/>
    <n v="60726164"/>
    <s v="ARP Sélection"/>
    <s v="88.0,"/>
  </r>
  <r>
    <x v="3789"/>
    <s v="PG"/>
    <x v="3"/>
    <x v="20"/>
    <s v="May 19, 2000 (United States)"/>
    <x v="17"/>
    <x v="100"/>
    <s v="Woody Allen"/>
    <s v="Woody Allen"/>
    <s v="Woody Allen"/>
    <s v="United States"/>
    <n v="25000000"/>
    <n v="29934477"/>
    <s v="Dreamworks Pictures"/>
    <s v="94.0,"/>
  </r>
  <r>
    <x v="3790"/>
    <s v="Not Rated"/>
    <x v="3"/>
    <x v="20"/>
    <s v="October 6, 2000 (Sweden)"/>
    <x v="37"/>
    <x v="10"/>
    <s v="Roy Andersson"/>
    <s v="Roy Andersson"/>
    <s v="Lars Nordh"/>
    <s v="Sweden"/>
    <n v="0"/>
    <n v="80334"/>
    <s v="Arte France Cinéma"/>
    <s v="98.0,"/>
  </r>
  <r>
    <x v="3791"/>
    <s v="PG-13"/>
    <x v="0"/>
    <x v="20"/>
    <s v="November 17, 2000 (United States)"/>
    <x v="46"/>
    <x v="20"/>
    <s v="Don Roos"/>
    <s v="Don Roos"/>
    <s v="Ben Affleck"/>
    <s v="United States"/>
    <n v="35000000"/>
    <n v="53425292"/>
    <s v="Miramax"/>
    <s v="106.0,"/>
  </r>
  <r>
    <x v="3792"/>
    <s v="PG-13"/>
    <x v="3"/>
    <x v="20"/>
    <s v="November 2, 2001 (United States)"/>
    <x v="4"/>
    <x v="299"/>
    <s v="Silvio Soldini"/>
    <s v="Silvio Soldini"/>
    <s v="Licia Maglietta"/>
    <s v="Italy"/>
    <n v="0"/>
    <n v="9719848"/>
    <s v="Monogatari"/>
    <s v="114.0,"/>
  </r>
  <r>
    <x v="3793"/>
    <m/>
    <x v="6"/>
    <x v="20"/>
    <s v="January 27, 2001 (Japan)"/>
    <x v="12"/>
    <x v="22"/>
    <s v="Takeshi Kitano"/>
    <s v="Takeshi Kitano"/>
    <s v="Takeshi Kitano"/>
    <s v="United States"/>
    <n v="10000000"/>
    <n v="15250594"/>
    <s v="Recorded Picture Company (RPC)"/>
    <s v="114.0,"/>
  </r>
  <r>
    <x v="3794"/>
    <s v="R"/>
    <x v="3"/>
    <x v="20"/>
    <s v="February 9, 2001 (United States)"/>
    <x v="16"/>
    <x v="49"/>
    <s v="Dominic Anciano"/>
    <s v="Dominic Anciano"/>
    <s v="Sadie Frost"/>
    <s v="United Kingdom"/>
    <n v="0"/>
    <n v="1400"/>
    <s v="British Broadcasting Corporation (BBC)"/>
    <s v="103.0,"/>
  </r>
  <r>
    <x v="3795"/>
    <s v="R"/>
    <x v="3"/>
    <x v="20"/>
    <s v="September 8, 2000 (United States)"/>
    <x v="19"/>
    <x v="24"/>
    <s v="Neil LaBute"/>
    <s v="John C. Richards"/>
    <s v="Renée Zellweger"/>
    <s v="Germany"/>
    <n v="35000000"/>
    <n v="29364989"/>
    <s v="Gramercy Pictures (I)"/>
    <s v="110.0,"/>
  </r>
  <r>
    <x v="3796"/>
    <s v="PG"/>
    <x v="11"/>
    <x v="20"/>
    <s v="October 13, 2000 (United Kingdom)"/>
    <x v="9"/>
    <x v="200"/>
    <s v="Terence Davies"/>
    <s v="Edith Wharton"/>
    <s v="Gillian Anderson"/>
    <s v="United Kingdom"/>
    <n v="10000000"/>
    <n v="5164404"/>
    <s v="Three Rivers Production"/>
    <s v="135.0,"/>
  </r>
  <r>
    <x v="3797"/>
    <s v="PG-13"/>
    <x v="3"/>
    <x v="20"/>
    <s v="September 29, 2000 (United States)"/>
    <x v="41"/>
    <x v="44"/>
    <s v="Sally Field"/>
    <s v="Jon Bernstein"/>
    <s v="Minnie Driver"/>
    <s v="United States"/>
    <n v="14000000"/>
    <n v="3169930"/>
    <s v="Destination Films"/>
    <s v="112.0,"/>
  </r>
  <r>
    <x v="3798"/>
    <s v="PG-13"/>
    <x v="0"/>
    <x v="20"/>
    <s v="March 24, 2000 (United States)"/>
    <x v="33"/>
    <x v="419"/>
    <s v="Mark Piznarski"/>
    <s v="Michael Seitzman"/>
    <s v="Chris Klein"/>
    <s v="United States"/>
    <n v="15000000"/>
    <n v="10873148"/>
    <s v="Fox 2000 Pictures"/>
    <s v="96.0,"/>
  </r>
  <r>
    <x v="3799"/>
    <s v="R"/>
    <x v="0"/>
    <x v="20"/>
    <s v="February 10, 2000 (Germany)"/>
    <x v="23"/>
    <x v="16"/>
    <s v="Wim Wenders"/>
    <s v="Nicholas Klein"/>
    <s v="Jeremy Davies"/>
    <s v="Germany"/>
    <n v="8000000"/>
    <n v="105983"/>
    <s v="Icon Entertainment International"/>
    <s v="122.0,"/>
  </r>
  <r>
    <x v="3800"/>
    <s v="G"/>
    <x v="10"/>
    <x v="20"/>
    <s v="February 11, 2000 (United States)"/>
    <x v="5"/>
    <x v="10"/>
    <s v="Jun Falkenstein"/>
    <s v="Eddie Guzelian"/>
    <s v="Jim Cummings"/>
    <s v="United States"/>
    <n v="30000000"/>
    <n v="96159800"/>
    <s v="Disney Television Animation"/>
    <s v="77.0,"/>
  </r>
  <r>
    <x v="3801"/>
    <s v="R"/>
    <x v="3"/>
    <x v="20"/>
    <s v="March 3, 2000 (United States)"/>
    <x v="41"/>
    <x v="32"/>
    <s v="Mike Nichols"/>
    <s v="Garry Shandling"/>
    <s v="Garry Shandling"/>
    <s v="United States"/>
    <n v="60000000"/>
    <n v="14145677"/>
    <s v="Brillstein-Grey Entertainment"/>
    <s v="105.0,"/>
  </r>
  <r>
    <x v="3802"/>
    <m/>
    <x v="5"/>
    <x v="20"/>
    <s v="August 23, 2000 (France)"/>
    <x v="10"/>
    <x v="118"/>
    <s v="Benoît Jacquot"/>
    <s v="Serge Bramly"/>
    <s v="Daniel Auteuil"/>
    <s v="France"/>
    <n v="0"/>
    <n v="100544"/>
    <s v="Alicéléo"/>
    <s v="100.0,"/>
  </r>
  <r>
    <x v="3803"/>
    <s v="R"/>
    <x v="3"/>
    <x v="20"/>
    <s v="April 18, 2000 (Canada)"/>
    <x v="27"/>
    <x v="44"/>
    <s v="Lisa Krueger"/>
    <s v="Lisa Krueger"/>
    <s v="Heather Graham"/>
    <s v="United States"/>
    <n v="3000000"/>
    <n v="40361"/>
    <s v="Miramax"/>
    <s v="98.0,"/>
  </r>
  <r>
    <x v="3804"/>
    <s v="R"/>
    <x v="3"/>
    <x v="20"/>
    <s v="September 21, 2001 (United States)"/>
    <x v="34"/>
    <x v="16"/>
    <s v="Lukas Moodysson"/>
    <s v="Lukas Moodysson"/>
    <s v="Lisa Lindgren"/>
    <s v="Sweden"/>
    <n v="0"/>
    <n v="14596148"/>
    <s v="Memfis Film"/>
    <s v="106.0,"/>
  </r>
  <r>
    <x v="3805"/>
    <s v="R"/>
    <x v="0"/>
    <x v="20"/>
    <s v="March 15, 2002 (United States)"/>
    <x v="12"/>
    <x v="159"/>
    <s v="Élie Chouraqui"/>
    <s v="Isabel Ellsen"/>
    <s v="Andie MacDowell"/>
    <s v="France"/>
    <n v="8000000"/>
    <n v="3033646"/>
    <s v="7 Films Cinéma"/>
    <s v="121.0,"/>
  </r>
  <r>
    <x v="3806"/>
    <s v="R"/>
    <x v="2"/>
    <x v="20"/>
    <s v="September 18, 2000 (United States)"/>
    <x v="1"/>
    <x v="155"/>
    <s v="Craig Mazin"/>
    <s v="James Gunn"/>
    <s v="Rob Lowe"/>
    <s v="United States"/>
    <n v="1000000"/>
    <n v="13276"/>
    <s v="Brillstein-Grey Entertainment"/>
    <s v="82.0,"/>
  </r>
  <r>
    <x v="3807"/>
    <s v="PG"/>
    <x v="11"/>
    <x v="20"/>
    <s v="March 31, 2000 (United Kingdom)"/>
    <x v="22"/>
    <x v="109"/>
    <s v="Kenneth Branagh"/>
    <s v="William Shakespeare"/>
    <s v="Alessandro Nivola"/>
    <s v="United Kingdom"/>
    <n v="13000000"/>
    <n v="299792"/>
    <s v="Pathé Pictures International"/>
    <s v="93.0,"/>
  </r>
  <r>
    <x v="3808"/>
    <s v="R"/>
    <x v="0"/>
    <x v="20"/>
    <s v="October 13, 2000 (United States)"/>
    <x v="25"/>
    <x v="35"/>
    <s v="Janusz Kaminski"/>
    <s v="Pierce Gardner"/>
    <s v="Winona Ryder"/>
    <s v="United States"/>
    <n v="50000000"/>
    <n v="31355910"/>
    <s v="Prufrock Pictures"/>
    <s v="97.0,"/>
  </r>
  <r>
    <x v="3809"/>
    <s v="R"/>
    <x v="0"/>
    <x v="20"/>
    <s v="May 25, 2001 (United States)"/>
    <x v="23"/>
    <x v="90"/>
    <s v="James Ivory"/>
    <s v="Henry James"/>
    <s v="Uma Thurman"/>
    <s v="United States"/>
    <n v="15000000"/>
    <n v="5753678"/>
    <s v="Merchant Ivory Productions"/>
    <s v="130.0,"/>
  </r>
  <r>
    <x v="3810"/>
    <s v="PG"/>
    <x v="10"/>
    <x v="20"/>
    <s v="October 6, 2000 (United States)"/>
    <x v="10"/>
    <x v="256"/>
    <s v="Directors"/>
    <s v="Akiyoshi Hongo"/>
    <s v="Lara Jill Miller"/>
    <s v="United States"/>
    <n v="5000000"/>
    <n v="16643191"/>
    <s v="Saban Entertainment"/>
    <s v="82.0,"/>
  </r>
  <r>
    <x v="3811"/>
    <s v="Not Rated"/>
    <x v="2"/>
    <x v="20"/>
    <s v="January 14, 2000 (India)"/>
    <x v="15"/>
    <x v="21"/>
    <s v="Rakesh Roshan"/>
    <s v="Rakesh Roshan"/>
    <s v="Hrithik Roshan"/>
    <s v="India"/>
    <n v="0"/>
    <m/>
    <s v="Film Kraft"/>
    <s v="172.0,"/>
  </r>
  <r>
    <x v="3812"/>
    <s v="R"/>
    <x v="3"/>
    <x v="20"/>
    <s v="May 11, 2001 (United States)"/>
    <x v="8"/>
    <x v="46"/>
    <s v="Del Shores"/>
    <s v="Del Shores"/>
    <s v="Delta Burke"/>
    <s v="United States"/>
    <n v="0"/>
    <n v="1111273"/>
    <s v="Daly-Harris Productions"/>
    <s v="111.0,"/>
  </r>
  <r>
    <x v="3813"/>
    <s v="R"/>
    <x v="6"/>
    <x v="20"/>
    <s v="May 10, 2001 (Australia)"/>
    <x v="27"/>
    <x v="56"/>
    <s v="Samantha Lang"/>
    <s v="Anne Kennedy"/>
    <s v="Susie Porter"/>
    <s v="Australia"/>
    <n v="0"/>
    <n v="6831"/>
    <s v="Arenafilm"/>
    <s v="93.0,"/>
  </r>
  <r>
    <x v="3814"/>
    <m/>
    <x v="0"/>
    <x v="20"/>
    <s v="October 11, 2000 (France)"/>
    <x v="34"/>
    <x v="109"/>
    <s v="Ye Lou"/>
    <s v="Ye Lou"/>
    <s v="Xun Zhou"/>
    <s v="Germany"/>
    <n v="0"/>
    <m/>
    <s v="Coproduction Office"/>
    <s v="83.0,"/>
  </r>
  <r>
    <x v="3815"/>
    <s v="PG-13"/>
    <x v="3"/>
    <x v="20"/>
    <s v="March 3, 2000 (United States)"/>
    <x v="32"/>
    <x v="35"/>
    <s v="John Schlesinger"/>
    <s v="Tom Ropelewski"/>
    <s v="Madonna"/>
    <s v="United States"/>
    <n v="25000000"/>
    <n v="24362772"/>
    <s v="Lakeshore Entertainment"/>
    <s v="108.0,"/>
  </r>
  <r>
    <x v="3816"/>
    <s v="Not Rated"/>
    <x v="5"/>
    <x v="20"/>
    <s v="July 20, 2001 (United Kingdom)"/>
    <x v="30"/>
    <x v="25"/>
    <s v="Chuck Parello"/>
    <s v="Stephen Johnston"/>
    <s v="Steve Railsback"/>
    <s v="United States"/>
    <n v="0"/>
    <m/>
    <s v="Tartan Films"/>
    <s v="89.0,"/>
  </r>
  <r>
    <x v="3817"/>
    <s v="R"/>
    <x v="3"/>
    <x v="20"/>
    <s v="March 9, 2000 (Australia)"/>
    <x v="46"/>
    <x v="256"/>
    <s v="Eric Blakeney"/>
    <s v="Eric Blakeney"/>
    <s v="Liam Neeson"/>
    <s v="United States"/>
    <n v="14000000"/>
    <n v="3284444"/>
    <s v="Hollywood Pictures"/>
    <s v="101.0,"/>
  </r>
  <r>
    <x v="3818"/>
    <s v="PG-13"/>
    <x v="3"/>
    <x v="20"/>
    <s v="April 18, 2000 (United States)"/>
    <x v="4"/>
    <x v="90"/>
    <s v="Thomas Bezucha"/>
    <s v="Thomas Bezucha"/>
    <s v="Arye Gross"/>
    <s v="United States"/>
    <n v="0"/>
    <n v="512451"/>
    <s v="Chaiken Films"/>
    <s v="118.0,"/>
  </r>
  <r>
    <x v="3819"/>
    <s v="PG"/>
    <x v="1"/>
    <x v="21"/>
    <s v="November 16, 2001 (United States)"/>
    <x v="37"/>
    <x v="631"/>
    <s v="Chris Columbus"/>
    <s v="J.K. Rowling"/>
    <s v="Daniel Radcliffe"/>
    <s v="United Kingdom"/>
    <n v="125000000"/>
    <n v="1006968171"/>
    <s v="Warner Bros."/>
    <s v="152.0,"/>
  </r>
  <r>
    <x v="3820"/>
    <s v="PG-13"/>
    <x v="2"/>
    <x v="21"/>
    <s v="June 22, 2001 (United States)"/>
    <x v="8"/>
    <x v="632"/>
    <s v="Rob Cohen"/>
    <s v="Ken Li"/>
    <s v="Vin Diesel"/>
    <s v="United States"/>
    <n v="38000000"/>
    <n v="207305509"/>
    <s v="Universal Pictures"/>
    <s v="106.0,"/>
  </r>
  <r>
    <x v="3821"/>
    <s v="PG-13"/>
    <x v="2"/>
    <x v="21"/>
    <s v="December 19, 2001 (United States)"/>
    <x v="63"/>
    <x v="595"/>
    <s v="Peter Jackson"/>
    <s v="J.R.R. Tolkien"/>
    <s v="Elijah Wood"/>
    <s v="New Zealand"/>
    <n v="93000000"/>
    <n v="897690072"/>
    <s v="New Line Cinema"/>
    <s v="178.0,"/>
  </r>
  <r>
    <x v="3822"/>
    <s v="PG-13"/>
    <x v="3"/>
    <x v="21"/>
    <s v="July 13, 2001 (United States)"/>
    <x v="21"/>
    <x v="612"/>
    <s v="Robert Luketic"/>
    <s v="Amanda Brown"/>
    <s v="Reese Witherspoon"/>
    <s v="United States"/>
    <n v="18000000"/>
    <n v="141774679"/>
    <s v="Metro-Goldwyn-Mayer (MGM)"/>
    <s v="96.0,"/>
  </r>
  <r>
    <x v="3823"/>
    <s v="R"/>
    <x v="0"/>
    <x v="21"/>
    <s v="October 19, 2001 (United States)"/>
    <x v="6"/>
    <x v="633"/>
    <s v="David Lynch"/>
    <s v="David Lynch"/>
    <s v="Naomi Watts"/>
    <s v="France"/>
    <n v="15000000"/>
    <n v="20263646"/>
    <s v="Les Films Alain Sarde"/>
    <s v="147.0,"/>
  </r>
  <r>
    <x v="3824"/>
    <s v="G"/>
    <x v="10"/>
    <x v="21"/>
    <s v="November 2, 2001 (United States)"/>
    <x v="31"/>
    <x v="634"/>
    <s v="Pete Docter"/>
    <s v="Pete Docter"/>
    <s v="Billy Crystal"/>
    <s v="United States"/>
    <n v="115000000"/>
    <n v="579707738"/>
    <s v="Pixar Animation Studios"/>
    <s v="92.0,"/>
  </r>
  <r>
    <x v="3825"/>
    <s v="PG"/>
    <x v="10"/>
    <x v="21"/>
    <s v="March 28, 2003 (United States)"/>
    <x v="60"/>
    <x v="635"/>
    <s v="Hayao Miyazaki"/>
    <s v="Hayao Miyazaki"/>
    <s v="Daveigh Chase"/>
    <s v="Japan"/>
    <n v="19000000"/>
    <n v="355475245"/>
    <s v="Tokuma Shoten"/>
    <s v="125.0,"/>
  </r>
  <r>
    <x v="3826"/>
    <s v="R"/>
    <x v="0"/>
    <x v="21"/>
    <s v="January 19, 2001 (Mexico)"/>
    <x v="45"/>
    <x v="636"/>
    <s v="Richard Kelly"/>
    <s v="Richard Kelly"/>
    <s v="Jake Gyllenhaal"/>
    <s v="United States"/>
    <n v="6000000"/>
    <n v="6981586"/>
    <s v="Pandora Cinema"/>
    <s v="113.0,"/>
  </r>
  <r>
    <x v="3827"/>
    <s v="R"/>
    <x v="3"/>
    <x v="21"/>
    <s v="December 14, 2001 (United States)"/>
    <x v="46"/>
    <x v="143"/>
    <s v="Joel Gallen"/>
    <s v="Mike Bender"/>
    <s v="Chyler Leigh"/>
    <s v="United States"/>
    <n v="15000000"/>
    <n v="66468985"/>
    <s v="Columbia Pictures"/>
    <s v="89.0,"/>
  </r>
  <r>
    <x v="3828"/>
    <s v="R"/>
    <x v="3"/>
    <x v="21"/>
    <s v="July 4, 2001 (United States)"/>
    <x v="11"/>
    <x v="390"/>
    <s v="Keenen Ivory Wayans"/>
    <s v="Shawn Wayans"/>
    <s v="Anna Faris"/>
    <s v="United States"/>
    <n v="45000000"/>
    <n v="141220678"/>
    <s v="Dimension Films"/>
    <s v="83.0,"/>
  </r>
  <r>
    <x v="3829"/>
    <s v="PG-13"/>
    <x v="6"/>
    <x v="21"/>
    <s v="December 7, 2001 (United States)"/>
    <x v="3"/>
    <x v="637"/>
    <s v="Steven Soderbergh"/>
    <s v="George Clayton Johnson"/>
    <s v="George Clooney"/>
    <s v="United States"/>
    <n v="85000000"/>
    <n v="450717150"/>
    <s v="Warner Bros."/>
    <s v="116.0,"/>
  </r>
  <r>
    <x v="3830"/>
    <s v="PG"/>
    <x v="10"/>
    <x v="21"/>
    <s v="May 18, 2001 (United States)"/>
    <x v="6"/>
    <x v="638"/>
    <s v="Andrew Adamson"/>
    <s v="William Steig"/>
    <s v="Mike Myers"/>
    <s v="United States"/>
    <n v="60000000"/>
    <n v="487853320"/>
    <s v="DreamWorks Animation"/>
    <s v="90.0,"/>
  </r>
  <r>
    <x v="3831"/>
    <s v="R"/>
    <x v="0"/>
    <x v="21"/>
    <s v="January 18, 2002 (United States)"/>
    <x v="3"/>
    <x v="639"/>
    <s v="Ridley Scott"/>
    <s v="Mark Bowden"/>
    <s v="Josh Hartnett"/>
    <s v="United States"/>
    <n v="92000000"/>
    <n v="172989651"/>
    <s v="Revolution Studios"/>
    <s v="144.0,"/>
  </r>
  <r>
    <x v="3832"/>
    <s v="PG-13"/>
    <x v="5"/>
    <x v="21"/>
    <s v="January 4, 2002 (United States)"/>
    <x v="7"/>
    <x v="640"/>
    <s v="Ron Howard"/>
    <s v="Akiva Goldsman"/>
    <s v="Russell Crowe"/>
    <s v="United States"/>
    <n v="58000000"/>
    <n v="316791257"/>
    <s v="Universal Pictures"/>
    <s v="135.0,"/>
  </r>
  <r>
    <x v="3833"/>
    <s v="PG-13"/>
    <x v="2"/>
    <x v="21"/>
    <s v="May 4, 2001 (United States)"/>
    <x v="5"/>
    <x v="641"/>
    <s v="Stephen Sommers"/>
    <s v="Stephen Sommers"/>
    <s v="Brendan Fraser"/>
    <s v="United States"/>
    <n v="98000000"/>
    <n v="443280904"/>
    <s v="Universal Pictures"/>
    <s v="130.0,"/>
  </r>
  <r>
    <x v="3834"/>
    <s v="PG-13"/>
    <x v="2"/>
    <x v="21"/>
    <s v="May 25, 2001 (United States)"/>
    <x v="19"/>
    <x v="626"/>
    <s v="Michael Bay"/>
    <s v="Randall Wallace"/>
    <s v="Ben Affleck"/>
    <s v="United States"/>
    <n v="140000000"/>
    <n v="449220945"/>
    <s v="Touchstone Pictures"/>
    <s v="183.0,"/>
  </r>
  <r>
    <x v="3835"/>
    <s v="R"/>
    <x v="3"/>
    <x v="21"/>
    <s v="January 4, 2002 (United States)"/>
    <x v="37"/>
    <x v="584"/>
    <s v="Wes Anderson"/>
    <s v="Wes Anderson"/>
    <s v="Gene Hackman"/>
    <s v="United States"/>
    <n v="21000000"/>
    <n v="71444482"/>
    <s v="Touchstone Pictures"/>
    <s v="110.0,"/>
  </r>
  <r>
    <x v="3836"/>
    <s v="R"/>
    <x v="3"/>
    <x v="21"/>
    <s v="February 8, 2002 (United States)"/>
    <x v="28"/>
    <x v="642"/>
    <s v="Jean-Pierre Jeunet"/>
    <s v="Guillaume Laurant"/>
    <s v="Audrey Tautou"/>
    <s v="France"/>
    <n v="10000000"/>
    <n v="173997108"/>
    <s v="Claudie Ossard Productions"/>
    <s v="122.0,"/>
  </r>
  <r>
    <x v="3837"/>
    <s v="R"/>
    <x v="6"/>
    <x v="21"/>
    <s v="October 5, 2001 (United States)"/>
    <x v="3"/>
    <x v="578"/>
    <s v="Antoine Fuqua"/>
    <s v="David Ayer"/>
    <s v="Denzel Washington"/>
    <s v="United States"/>
    <n v="45000000"/>
    <n v="104876233"/>
    <s v="Warner Bros."/>
    <s v="122.0,"/>
  </r>
  <r>
    <x v="3838"/>
    <s v="PG-13"/>
    <x v="0"/>
    <x v="21"/>
    <s v="June 29, 2001 (United States)"/>
    <x v="13"/>
    <x v="542"/>
    <s v="Steven Spielberg"/>
    <s v="Brian Aldiss"/>
    <s v="Haley Joel Osment"/>
    <s v="United States"/>
    <n v="100000000"/>
    <n v="235926552"/>
    <s v="Warner Bros."/>
    <s v="146.0,"/>
  </r>
  <r>
    <x v="3839"/>
    <s v="R"/>
    <x v="3"/>
    <x v="21"/>
    <s v="September 21, 2001 (United States)"/>
    <x v="4"/>
    <x v="138"/>
    <s v="Terry Zwigoff"/>
    <s v="Daniel Clowes"/>
    <s v="Steve Buscemi"/>
    <s v="United States"/>
    <n v="7000000"/>
    <n v="8764007"/>
    <s v="United Artists"/>
    <s v="111.0,"/>
  </r>
  <r>
    <x v="3840"/>
    <s v="R"/>
    <x v="3"/>
    <x v="21"/>
    <s v="February 15, 2002 (United States)"/>
    <x v="12"/>
    <x v="128"/>
    <s v="Jay Chandrasekhar"/>
    <s v="Jay Chandrasekhar"/>
    <s v="Jay Chandrasekhar"/>
    <s v="United States"/>
    <n v="3000000"/>
    <n v="23182223"/>
    <s v="Fox Searchlight Pictures"/>
    <s v="100.0,"/>
  </r>
  <r>
    <x v="3841"/>
    <s v="PG-13"/>
    <x v="2"/>
    <x v="21"/>
    <s v="May 11, 2001 (United States)"/>
    <x v="15"/>
    <x v="382"/>
    <s v="Brian Helgeland"/>
    <s v="Brian Helgeland"/>
    <s v="Heath Ledger"/>
    <s v="United States"/>
    <n v="65000000"/>
    <n v="117487473"/>
    <s v="Columbia Pictures"/>
    <s v="132.0,"/>
  </r>
  <r>
    <x v="3842"/>
    <s v="R"/>
    <x v="5"/>
    <x v="21"/>
    <s v="April 6, 2001 (United States)"/>
    <x v="37"/>
    <x v="555"/>
    <s v="Ted Demme"/>
    <s v="Bruce Porter"/>
    <s v="Johnny Depp"/>
    <s v="United States"/>
    <n v="53000000"/>
    <n v="83282296"/>
    <s v="Apostle"/>
    <s v="124.0,"/>
  </r>
  <r>
    <x v="3843"/>
    <s v="R"/>
    <x v="6"/>
    <x v="21"/>
    <s v="February 9, 2001 (United States)"/>
    <x v="8"/>
    <x v="643"/>
    <s v="Ridley Scott"/>
    <s v="Thomas Harris"/>
    <s v="Anthony Hopkins"/>
    <s v="United States"/>
    <n v="87000000"/>
    <n v="351692268"/>
    <s v="Metro-Goldwyn-Mayer (MGM)"/>
    <s v="131.0,"/>
  </r>
  <r>
    <x v="3844"/>
    <s v="G"/>
    <x v="3"/>
    <x v="21"/>
    <s v="August 3, 2001 (United States)"/>
    <x v="5"/>
    <x v="538"/>
    <s v="Garry Marshall"/>
    <s v="Meg Cabot"/>
    <s v="Julie Andrews"/>
    <s v="United States"/>
    <n v="26000000"/>
    <n v="165335153"/>
    <s v="Walt Disney Pictures"/>
    <s v="111.0,"/>
  </r>
  <r>
    <x v="3845"/>
    <s v="PG-13"/>
    <x v="0"/>
    <x v="21"/>
    <s v="June 1, 2001 (United States)"/>
    <x v="37"/>
    <x v="644"/>
    <s v="Baz Luhrmann"/>
    <s v="Baz Luhrmann"/>
    <s v="Nicole Kidman"/>
    <s v="Australia"/>
    <n v="50000000"/>
    <n v="184935320"/>
    <s v="Twentieth Century Fox"/>
    <s v="127.0,"/>
  </r>
  <r>
    <x v="3846"/>
    <s v="R"/>
    <x v="7"/>
    <x v="21"/>
    <s v="December 14, 2001 (United States)"/>
    <x v="15"/>
    <x v="645"/>
    <s v="Cameron Crowe"/>
    <s v="Alejandro Amenábar"/>
    <s v="Tom Cruise"/>
    <s v="United States"/>
    <n v="68000000"/>
    <n v="203388341"/>
    <s v="Paramount Pictures"/>
    <s v="136.0,"/>
  </r>
  <r>
    <x v="3847"/>
    <s v="R"/>
    <x v="7"/>
    <x v="21"/>
    <s v="October 26, 2001 (United States)"/>
    <x v="41"/>
    <x v="296"/>
    <s v="Steve Beck"/>
    <s v="Robb White"/>
    <s v="Tony Shalhoub"/>
    <s v="United States"/>
    <n v="42000000"/>
    <n v="68467960"/>
    <s v="Warner Bros."/>
    <s v="91.0,"/>
  </r>
  <r>
    <x v="3848"/>
    <s v="PG-13"/>
    <x v="2"/>
    <x v="21"/>
    <s v="July 27, 2001 (United States)"/>
    <x v="46"/>
    <x v="646"/>
    <s v="Tim Burton"/>
    <s v="Pierre Boulle"/>
    <s v="Mark Wahlberg"/>
    <s v="United States"/>
    <n v="100000000"/>
    <n v="362211740"/>
    <s v="Twentieth Century Fox"/>
    <s v="119.0,"/>
  </r>
  <r>
    <x v="3849"/>
    <s v="PG-13"/>
    <x v="4"/>
    <x v="21"/>
    <s v="August 10, 2001 (United States)"/>
    <x v="37"/>
    <x v="429"/>
    <s v="Alejandro Amenábar"/>
    <s v="Alejandro Amenábar"/>
    <s v="Nicole Kidman"/>
    <s v="Spain"/>
    <n v="17000000"/>
    <n v="209947037"/>
    <s v="Cruise/Wagner Productions"/>
    <s v="104.0,"/>
  </r>
  <r>
    <x v="3850"/>
    <s v="PG-13"/>
    <x v="1"/>
    <x v="21"/>
    <s v="April 11, 2001 (United States)"/>
    <x v="22"/>
    <x v="239"/>
    <s v="Dennie Gordon"/>
    <s v="David Spade"/>
    <s v="David Spade"/>
    <s v="United States"/>
    <n v="17700000"/>
    <n v="30987695"/>
    <s v="Columbia Pictures"/>
    <s v="91.0,"/>
  </r>
  <r>
    <x v="3851"/>
    <s v="PG"/>
    <x v="10"/>
    <x v="21"/>
    <s v="June 15, 2001 (United States)"/>
    <x v="15"/>
    <x v="566"/>
    <s v="Gary Trousdale"/>
    <s v="Tab Murphy"/>
    <s v="Michael J. Fox"/>
    <s v="United States"/>
    <n v="120000000"/>
    <n v="186053725"/>
    <s v="Walt Disney Animation Studios"/>
    <s v="95.0,"/>
  </r>
  <r>
    <x v="3852"/>
    <s v="PG-13"/>
    <x v="2"/>
    <x v="21"/>
    <s v="August 17, 2001 (United States)"/>
    <x v="5"/>
    <x v="389"/>
    <s v="Jerry Zucker"/>
    <s v="Andy Breckman"/>
    <s v="Breckin Meyer"/>
    <s v="United States"/>
    <n v="48000000"/>
    <n v="85498534"/>
    <s v="Paramount Pictures"/>
    <s v="112.0,"/>
  </r>
  <r>
    <x v="3853"/>
    <s v="PG-13"/>
    <x v="3"/>
    <x v="21"/>
    <s v="August 24, 2001 (United States)"/>
    <x v="27"/>
    <x v="30"/>
    <s v="Michael Tollin"/>
    <s v="Kevin Falls"/>
    <s v="Freddie Prinze Jr."/>
    <s v="United States"/>
    <n v="34000000"/>
    <n v="19772447"/>
    <s v="Warner Bros."/>
    <s v="104.0,"/>
  </r>
  <r>
    <x v="3854"/>
    <s v="R"/>
    <x v="3"/>
    <x v="21"/>
    <s v="August 31, 2001 (Canada)"/>
    <x v="14"/>
    <x v="292"/>
    <s v="David Wain"/>
    <s v="Michael Showalter"/>
    <s v="Janeane Garofalo"/>
    <s v="United States"/>
    <n v="5000000"/>
    <n v="295206"/>
    <s v="Eureka Pictures"/>
    <s v="97.0,"/>
  </r>
  <r>
    <x v="3855"/>
    <s v="PG-13"/>
    <x v="3"/>
    <x v="21"/>
    <s v="November 9, 2001 (United States)"/>
    <x v="23"/>
    <x v="298"/>
    <s v="Bobby Farrelly"/>
    <s v="Sean Moynihan"/>
    <s v="Jack Black"/>
    <s v="United States"/>
    <n v="40000000"/>
    <n v="141069860"/>
    <s v="Twentieth Century Fox"/>
    <s v="114.0,"/>
  </r>
  <r>
    <x v="3856"/>
    <s v="PG-13"/>
    <x v="3"/>
    <x v="21"/>
    <s v="September 28, 2001 (United States)"/>
    <x v="16"/>
    <x v="647"/>
    <s v="Ben Stiller"/>
    <s v="Drake Sather"/>
    <s v="Ben Stiller"/>
    <s v="Germany"/>
    <n v="28000000"/>
    <n v="60780981"/>
    <s v="Paramount Pictures"/>
    <s v="90.0,"/>
  </r>
  <r>
    <x v="3857"/>
    <s v="PG-13"/>
    <x v="2"/>
    <x v="21"/>
    <s v="July 18, 2001 (United States)"/>
    <x v="23"/>
    <x v="525"/>
    <s v="Joe Johnston"/>
    <s v="Michael Crichton"/>
    <s v="Sam Neill"/>
    <s v="United States"/>
    <n v="93000000"/>
    <n v="368780809"/>
    <s v="Universal Pictures"/>
    <s v="92.0,"/>
  </r>
  <r>
    <x v="3858"/>
    <s v="R"/>
    <x v="0"/>
    <x v="21"/>
    <s v="March 16, 2001 (United States)"/>
    <x v="37"/>
    <x v="549"/>
    <s v="Jean-Jacques Annaud"/>
    <s v="Jean-Jacques Annaud"/>
    <s v="Jude Law"/>
    <s v="Ireland"/>
    <n v="68000000"/>
    <n v="96976270"/>
    <s v="Paramount Pictures"/>
    <s v="131.0,"/>
  </r>
  <r>
    <x v="3859"/>
    <s v="R"/>
    <x v="3"/>
    <x v="21"/>
    <s v="January 18, 2002 (United States)"/>
    <x v="13"/>
    <x v="342"/>
    <s v="Robert Altman"/>
    <s v="Julian Fellowes"/>
    <s v="Maggie Smith"/>
    <s v="United States"/>
    <n v="19800000"/>
    <n v="87754044"/>
    <s v="USA Films"/>
    <s v="131.0,"/>
  </r>
  <r>
    <x v="3860"/>
    <s v="R"/>
    <x v="2"/>
    <x v="21"/>
    <s v="June 8, 2001 (United States)"/>
    <x v="16"/>
    <x v="144"/>
    <s v="Dominic Sena"/>
    <s v="Skip Woods"/>
    <s v="John Travolta"/>
    <s v="United States"/>
    <n v="102000000"/>
    <n v="147080413"/>
    <s v="Hollywood Licensing Group"/>
    <s v="99.0,"/>
  </r>
  <r>
    <x v="3861"/>
    <s v="R"/>
    <x v="4"/>
    <x v="21"/>
    <s v="August 31, 2001 (United States)"/>
    <x v="19"/>
    <x v="138"/>
    <s v="Victor Salva"/>
    <s v="Victor Salva"/>
    <s v="Gina Philips"/>
    <s v="United States"/>
    <n v="10000000"/>
    <n v="59371303"/>
    <s v="United Artists"/>
    <s v="90.0,"/>
  </r>
  <r>
    <x v="3862"/>
    <s v="TV-MA"/>
    <x v="0"/>
    <x v="21"/>
    <s v="August 24, 2001 (Spain)"/>
    <x v="12"/>
    <x v="248"/>
    <s v="Julio Medem"/>
    <s v="Julio Medem"/>
    <s v="Paz Vega"/>
    <s v="Spain"/>
    <n v="0"/>
    <n v="7640680"/>
    <s v="Alicia Produce"/>
    <s v="128.0,"/>
  </r>
  <r>
    <x v="3863"/>
    <s v="R"/>
    <x v="0"/>
    <x v="21"/>
    <s v="September 14, 2001 (United States)"/>
    <x v="5"/>
    <x v="17"/>
    <s v="Brian Robbins"/>
    <s v="Daniel Coyle"/>
    <s v="Keanu Reeves"/>
    <s v="Germany"/>
    <n v="32000000"/>
    <n v="44102389"/>
    <s v="Paramount Pictures"/>
    <s v="106.0,"/>
  </r>
  <r>
    <x v="3864"/>
    <s v="PG-13"/>
    <x v="3"/>
    <x v="21"/>
    <s v="June 8, 2001 (United States)"/>
    <x v="10"/>
    <x v="514"/>
    <s v="Ivan Reitman"/>
    <s v="Don Jakoby"/>
    <s v="David Duchovny"/>
    <s v="United States"/>
    <n v="80000000"/>
    <n v="98376292"/>
    <s v="Columbia Pictures"/>
    <s v="101.0,"/>
  </r>
  <r>
    <x v="3865"/>
    <s v="R"/>
    <x v="0"/>
    <x v="21"/>
    <s v="August 3, 2001 (United States)"/>
    <x v="10"/>
    <x v="292"/>
    <s v="Michael Cristofer"/>
    <s v="Cornell Woolrich"/>
    <s v="Antonio Banderas"/>
    <s v="France"/>
    <n v="42000000"/>
    <n v="35402320"/>
    <s v="Metro-Goldwyn-Mayer (MGM)"/>
    <s v="116.0,"/>
  </r>
  <r>
    <x v="3866"/>
    <m/>
    <x v="0"/>
    <x v="21"/>
    <s v="March 1, 2002 (United States)"/>
    <x v="9"/>
    <x v="515"/>
    <s v="Marc Forster"/>
    <s v="Milo Addica"/>
    <s v="Billy Bob Thornton"/>
    <s v="United States"/>
    <n v="4000000"/>
    <n v="45011434"/>
    <s v="Lee Daniels Entertainment"/>
    <s v="111.0,"/>
  </r>
  <r>
    <x v="3867"/>
    <s v="PG"/>
    <x v="2"/>
    <x v="21"/>
    <s v="March 30, 2001 (United States)"/>
    <x v="30"/>
    <x v="389"/>
    <s v="Robert Rodriguez"/>
    <s v="Robert Rodriguez"/>
    <s v="Alexa PenaVega"/>
    <s v="United States"/>
    <n v="35000000"/>
    <n v="147934180"/>
    <s v="Dimension Films"/>
    <s v="88.0,"/>
  </r>
  <r>
    <x v="3868"/>
    <s v="PG-13"/>
    <x v="2"/>
    <x v="21"/>
    <s v="November 30, 2001 (United States)"/>
    <x v="5"/>
    <x v="143"/>
    <s v="John Moore"/>
    <s v="Jim Thomas"/>
    <s v="Gene Hackman"/>
    <s v="United States"/>
    <n v="40000000"/>
    <n v="91753202"/>
    <s v="Twentieth Century Fox"/>
    <s v="106.0,"/>
  </r>
  <r>
    <x v="3869"/>
    <s v="Unrated"/>
    <x v="0"/>
    <x v="21"/>
    <s v="March 28, 2001 (France)"/>
    <x v="10"/>
    <x v="23"/>
    <s v="Patrice Chéreau"/>
    <s v="Hanif Kureishi"/>
    <s v="Mark Rylance"/>
    <s v="France"/>
    <n v="0"/>
    <n v="2672527"/>
    <s v="Téléma"/>
    <s v="119.0,"/>
  </r>
  <r>
    <x v="3870"/>
    <s v="TV-MA"/>
    <x v="5"/>
    <x v="21"/>
    <s v="December 12, 2001 (France)"/>
    <x v="15"/>
    <x v="251"/>
    <s v="Larry Clark"/>
    <s v="Jim Schutze"/>
    <s v="Brad Renfro"/>
    <s v="United States"/>
    <n v="0"/>
    <n v="704808"/>
    <s v="StudioCanal"/>
    <s v="108.0,"/>
  </r>
  <r>
    <x v="3871"/>
    <s v="R"/>
    <x v="3"/>
    <x v="21"/>
    <s v="April 13, 2001 (United States)"/>
    <x v="17"/>
    <x v="591"/>
    <s v="Sharon Maguire"/>
    <s v="Helen Fielding"/>
    <s v="Renée Zellweger"/>
    <s v="United Kingdom"/>
    <n v="25000000"/>
    <n v="281995610"/>
    <s v="Miramax"/>
    <s v="97.0,"/>
  </r>
  <r>
    <x v="3872"/>
    <s v="PG-13"/>
    <x v="0"/>
    <x v="21"/>
    <s v="January 25, 2002 (United States)"/>
    <x v="37"/>
    <x v="648"/>
    <s v="Jessie Nelson"/>
    <s v="Kristine Johnson"/>
    <s v="Sean Penn"/>
    <s v="United States"/>
    <n v="22000000"/>
    <n v="97818139"/>
    <s v="New Line Cinema"/>
    <s v="132.0,"/>
  </r>
  <r>
    <x v="3873"/>
    <s v="R"/>
    <x v="2"/>
    <x v="21"/>
    <s v="October 19, 2001 (United States)"/>
    <x v="9"/>
    <x v="186"/>
    <s v="Rod Lurie"/>
    <s v="David Scarpa"/>
    <s v="Robert Redford"/>
    <s v="United States"/>
    <n v="72000000"/>
    <n v="27642707"/>
    <s v="Dreamworks Pictures"/>
    <s v="131.0,"/>
  </r>
  <r>
    <x v="3874"/>
    <s v="R"/>
    <x v="0"/>
    <x v="21"/>
    <s v="September 5, 2001 (France)"/>
    <x v="24"/>
    <x v="83"/>
    <s v="Michael Haneke"/>
    <s v="Michael Haneke"/>
    <s v="Isabelle Huppert"/>
    <s v="France"/>
    <n v="0"/>
    <n v="6766381"/>
    <s v="ARTE"/>
    <s v="131.0,"/>
  </r>
  <r>
    <x v="3875"/>
    <s v="R"/>
    <x v="2"/>
    <x v="21"/>
    <s v="November 21, 2001 (United States)"/>
    <x v="12"/>
    <x v="592"/>
    <s v="Tony Scott"/>
    <s v="Michael Frost Beckner"/>
    <s v="Robert Redford"/>
    <s v="United States"/>
    <n v="115000000"/>
    <n v="143049560"/>
    <s v="Universal Pictures"/>
    <s v="126.0,"/>
  </r>
  <r>
    <x v="3876"/>
    <s v="PG-13"/>
    <x v="2"/>
    <x v="21"/>
    <s v="June 15, 2001 (United States)"/>
    <x v="1"/>
    <x v="435"/>
    <s v="Simon West"/>
    <s v="Sara B. Cooper"/>
    <s v="Angelina Jolie"/>
    <s v="United States"/>
    <n v="115000000"/>
    <n v="274703340"/>
    <s v="Paramount Pictures"/>
    <s v="100.0,"/>
  </r>
  <r>
    <x v="3877"/>
    <s v="R"/>
    <x v="3"/>
    <x v="21"/>
    <s v="August 10, 2001 (United States)"/>
    <x v="5"/>
    <x v="431"/>
    <s v="J.B. Rogers"/>
    <s v="Adam Herz"/>
    <s v="Jason Biggs"/>
    <s v="United States"/>
    <n v="30000000"/>
    <n v="287553595"/>
    <s v="LivePlanet"/>
    <s v="108.0,"/>
  </r>
  <r>
    <x v="3878"/>
    <s v="R"/>
    <x v="6"/>
    <x v="21"/>
    <s v="April 12, 2002 (United States)"/>
    <x v="13"/>
    <x v="385"/>
    <s v="Bill Paxton"/>
    <s v="Brent Hanley"/>
    <s v="Bill Paxton"/>
    <s v="United States"/>
    <n v="11000000"/>
    <n v="17423030"/>
    <s v="David Kirschner Productions"/>
    <s v="100.0,"/>
  </r>
  <r>
    <x v="3879"/>
    <s v="R"/>
    <x v="0"/>
    <x v="21"/>
    <s v="April 6, 2001 (United States)"/>
    <x v="5"/>
    <x v="385"/>
    <s v="Lee Tamahori"/>
    <s v="James Patterson"/>
    <s v="Morgan Freeman"/>
    <s v="United States"/>
    <n v="60000000"/>
    <n v="105178561"/>
    <s v="Paramount Pictures"/>
    <s v="104.0,"/>
  </r>
  <r>
    <x v="3880"/>
    <s v="PG-13"/>
    <x v="2"/>
    <x v="21"/>
    <s v="August 3, 2001 (United States)"/>
    <x v="14"/>
    <x v="232"/>
    <s v="Brett Ratner"/>
    <s v="Ross LaManna"/>
    <s v="Jackie Chan"/>
    <s v="Hong Kong"/>
    <n v="90000000"/>
    <n v="347325802"/>
    <s v="New Line Cinema"/>
    <s v="90.0,"/>
  </r>
  <r>
    <x v="3881"/>
    <s v="PG-13"/>
    <x v="0"/>
    <x v="21"/>
    <s v="January 12, 2001 (United States)"/>
    <x v="19"/>
    <x v="83"/>
    <s v="Thomas Carter"/>
    <s v="Duane Adler"/>
    <s v="Julia Stiles"/>
    <s v="United States"/>
    <n v="13000000"/>
    <n v="131706809"/>
    <s v="Cort/Madden Productions"/>
    <s v="112.0,"/>
  </r>
  <r>
    <x v="3882"/>
    <s v="PG-13"/>
    <x v="6"/>
    <x v="21"/>
    <s v="November 2, 2001 (United States)"/>
    <x v="41"/>
    <x v="151"/>
    <s v="Harold Becker"/>
    <s v="Lewis Colick"/>
    <s v="John Travolta"/>
    <s v="United States"/>
    <n v="75000000"/>
    <n v="54249294"/>
    <s v="Paramount Pictures"/>
    <s v="89.0,"/>
  </r>
  <r>
    <x v="3883"/>
    <s v="PG-13"/>
    <x v="5"/>
    <x v="21"/>
    <s v="October 19, 2001 (United States)"/>
    <x v="16"/>
    <x v="15"/>
    <s v="Penny Marshall"/>
    <s v="Beverly D'Onofrio"/>
    <s v="Drew Barrymore"/>
    <s v="United States"/>
    <n v="48000000"/>
    <n v="35743308"/>
    <s v="Columbia Pictures"/>
    <s v="132.0,"/>
  </r>
  <r>
    <x v="3884"/>
    <s v="PG-13"/>
    <x v="3"/>
    <x v="21"/>
    <s v="June 1, 2001 (United States)"/>
    <x v="25"/>
    <x v="343"/>
    <s v="Luke Greenfield"/>
    <s v="Tom Brady"/>
    <s v="Rob Schneider"/>
    <s v="United States"/>
    <n v="47000000"/>
    <n v="85191134"/>
    <s v="Revolution Studios"/>
    <s v="84.0,"/>
  </r>
  <r>
    <x v="3885"/>
    <s v="R"/>
    <x v="3"/>
    <x v="21"/>
    <s v="December 21, 2001 (United States)"/>
    <x v="21"/>
    <x v="292"/>
    <s v="Jesse Dylan"/>
    <s v="Dustin Lee Abraham"/>
    <s v="Method Man"/>
    <s v="United States"/>
    <n v="20000000"/>
    <n v="31283740"/>
    <s v="Jersey Films"/>
    <s v="93.0,"/>
  </r>
  <r>
    <x v="3886"/>
    <s v="R"/>
    <x v="2"/>
    <x v="21"/>
    <s v="October 5, 2001 (United States)"/>
    <x v="14"/>
    <x v="18"/>
    <s v="John Dahl"/>
    <s v="Clay Tarver"/>
    <s v="Steve Zahn"/>
    <s v="United States"/>
    <n v="23000000"/>
    <n v="36642838"/>
    <s v="New Regency Productions"/>
    <s v="97.0,"/>
  </r>
  <r>
    <x v="3887"/>
    <s v="R"/>
    <x v="2"/>
    <x v="21"/>
    <s v="February 23, 2001 (United States)"/>
    <x v="22"/>
    <x v="147"/>
    <s v="Demian Lichtenstein"/>
    <s v="Richard Recco"/>
    <s v="Kurt Russell"/>
    <s v="United States"/>
    <n v="62000000"/>
    <n v="18720175"/>
    <s v="Franchise Pictures"/>
    <s v="125.0,"/>
  </r>
  <r>
    <x v="3888"/>
    <s v="R"/>
    <x v="2"/>
    <x v="21"/>
    <s v="July 13, 2001 (United States)"/>
    <x v="8"/>
    <x v="495"/>
    <s v="Frank Oz"/>
    <s v="Daniel E. Taylor"/>
    <s v="Robert De Niro"/>
    <s v="Germany"/>
    <n v="68000000"/>
    <n v="114252154"/>
    <s v="Paramount Pictures"/>
    <s v="124.0,"/>
  </r>
  <r>
    <x v="3889"/>
    <s v="R"/>
    <x v="2"/>
    <x v="21"/>
    <s v="April 26, 2002 (United States)"/>
    <x v="44"/>
    <x v="134"/>
    <s v="James Isaac"/>
    <s v="Victor Miller"/>
    <s v="Kane Hodder"/>
    <s v="Canada"/>
    <n v="11000000"/>
    <n v="17077882"/>
    <s v="New Line Cinema"/>
    <s v="92.0,"/>
  </r>
  <r>
    <x v="3890"/>
    <s v="R"/>
    <x v="3"/>
    <x v="21"/>
    <s v="August 24, 2001 (United States)"/>
    <x v="8"/>
    <x v="294"/>
    <s v="Kevin Smith"/>
    <s v="Kevin Smith"/>
    <s v="Jason Mewes"/>
    <s v="United States"/>
    <n v="22000000"/>
    <n v="33788161"/>
    <s v="Dimension Films"/>
    <s v="104.0,"/>
  </r>
  <r>
    <x v="3891"/>
    <s v="R"/>
    <x v="1"/>
    <x v="21"/>
    <s v="March 2, 2001 (United States)"/>
    <x v="10"/>
    <x v="537"/>
    <s v="Gore Verbinski"/>
    <s v="J.H. Wyman"/>
    <s v="Brad Pitt"/>
    <s v="United States"/>
    <n v="57000000"/>
    <n v="147845033"/>
    <s v="Dreamworks Pictures"/>
    <s v="123.0,"/>
  </r>
  <r>
    <x v="3892"/>
    <s v="R"/>
    <x v="4"/>
    <x v="21"/>
    <s v="October 19, 2001 (United States)"/>
    <x v="8"/>
    <x v="592"/>
    <s v="Albert Hughes"/>
    <s v="Alan Moore"/>
    <s v="Johnny Depp"/>
    <s v="United States"/>
    <n v="35000000"/>
    <n v="74558115"/>
    <s v="Twentieth Century Fox"/>
    <s v="122.0,"/>
  </r>
  <r>
    <x v="3893"/>
    <s v="PG"/>
    <x v="2"/>
    <x v="21"/>
    <s v="April 20, 2001 (United States)"/>
    <x v="25"/>
    <x v="33"/>
    <s v="Simon Wincer"/>
    <s v="Paul Hogan"/>
    <s v="Paul Hogan"/>
    <s v="Australia"/>
    <n v="21150000"/>
    <n v="39438674"/>
    <s v="Bungalow Productions"/>
    <s v="95.0,"/>
  </r>
  <r>
    <x v="3894"/>
    <s v="R"/>
    <x v="2"/>
    <x v="21"/>
    <s v="November 9, 2001 (United States)"/>
    <x v="16"/>
    <x v="87"/>
    <s v="David Mamet"/>
    <s v="David Mamet"/>
    <s v="Gene Hackman"/>
    <s v="Canada"/>
    <n v="39000000"/>
    <n v="28510652"/>
    <s v="Morgan Creek Entertainment"/>
    <s v="109.0,"/>
  </r>
  <r>
    <x v="3895"/>
    <s v="PG-13"/>
    <x v="3"/>
    <x v="21"/>
    <s v="October 5, 2001 (United States)"/>
    <x v="15"/>
    <x v="501"/>
    <s v="Peter Chelsom"/>
    <s v="Marc Klein"/>
    <s v="John Cusack"/>
    <s v="United States"/>
    <n v="28000000"/>
    <n v="77516304"/>
    <s v="Miramax"/>
    <s v="90.0,"/>
  </r>
  <r>
    <x v="3896"/>
    <s v="R"/>
    <x v="2"/>
    <x v="21"/>
    <s v="January 25, 2002 (United States)"/>
    <x v="9"/>
    <x v="436"/>
    <s v="Christophe Gans"/>
    <s v="Stéphane Cabel"/>
    <s v="Samuel Le Bihan"/>
    <s v="France"/>
    <n v="29000000"/>
    <n v="70752904"/>
    <s v="Metropolitan Filmexport"/>
    <s v="142.0,"/>
  </r>
  <r>
    <x v="3897"/>
    <s v="R"/>
    <x v="6"/>
    <x v="21"/>
    <s v="January 19, 2001 (United States)"/>
    <x v="8"/>
    <x v="292"/>
    <s v="Sean Penn"/>
    <s v="Friedrich Dürrenmatt"/>
    <s v="Jack Nicholson"/>
    <s v="United States"/>
    <n v="35000000"/>
    <n v="29419291"/>
    <s v="Morgan Creek Entertainment"/>
    <s v="124.0,"/>
  </r>
  <r>
    <x v="3898"/>
    <s v="PG-13"/>
    <x v="2"/>
    <x v="21"/>
    <s v="August 17, 2001 (United States)"/>
    <x v="22"/>
    <x v="21"/>
    <s v="Les Mayfield"/>
    <s v="Roderick Taylor"/>
    <s v="Colin Farrell"/>
    <s v="United States"/>
    <n v="35000000"/>
    <n v="13678913"/>
    <s v="Morgan Creek Entertainment"/>
    <s v="94.0,"/>
  </r>
  <r>
    <x v="3899"/>
    <s v="R"/>
    <x v="2"/>
    <x v="21"/>
    <s v="August 24, 2001 (United States)"/>
    <x v="38"/>
    <x v="134"/>
    <s v="John Carpenter"/>
    <s v="Larry Sulkis"/>
    <s v="Natasha Henstridge"/>
    <s v="United States"/>
    <n v="28000000"/>
    <n v="14010832"/>
    <s v="Screen Gems"/>
    <s v="98.0,"/>
  </r>
  <r>
    <x v="457"/>
    <s v="R"/>
    <x v="6"/>
    <x v="21"/>
    <s v="November 16, 2001 (United States)"/>
    <x v="24"/>
    <x v="501"/>
    <s v="Joel Coen"/>
    <s v="Joel Coen"/>
    <s v="Billy Bob Thornton"/>
    <s v="United States"/>
    <n v="20000000"/>
    <n v="18916623"/>
    <s v="Good Machine"/>
    <s v="116.0,"/>
  </r>
  <r>
    <x v="3900"/>
    <s v="R"/>
    <x v="0"/>
    <x v="21"/>
    <s v="September 7, 2001 (United States)"/>
    <x v="21"/>
    <x v="82"/>
    <s v="Stephen Herek"/>
    <s v="John Stockwell"/>
    <s v="Mark Wahlberg"/>
    <s v="United States"/>
    <n v="57000000"/>
    <n v="19334145"/>
    <s v="Warner Bros."/>
    <s v="105.0,"/>
  </r>
  <r>
    <x v="3901"/>
    <s v="PG"/>
    <x v="10"/>
    <x v="21"/>
    <s v="August 10, 2001 (United States)"/>
    <x v="21"/>
    <x v="24"/>
    <s v="Bobby Farrelly"/>
    <s v="Marc Hyman"/>
    <s v="Laurence Fishburne"/>
    <s v="United States"/>
    <n v="70000000"/>
    <n v="14026418"/>
    <s v="Warner Bros."/>
    <s v="95.0,"/>
  </r>
  <r>
    <x v="3902"/>
    <s v="Not Rated"/>
    <x v="0"/>
    <x v="21"/>
    <s v="March 7, 2001 (France)"/>
    <x v="16"/>
    <x v="35"/>
    <s v="Catherine Breillat"/>
    <s v="Catherine Breillat"/>
    <s v="Anaïs Reboux"/>
    <s v="France"/>
    <n v="0"/>
    <n v="765705"/>
    <s v="Arte France Cinéma"/>
    <s v="86.0,"/>
  </r>
  <r>
    <x v="3903"/>
    <s v="PG-13"/>
    <x v="3"/>
    <x v="21"/>
    <s v="February 9, 2001 (United States)"/>
    <x v="23"/>
    <x v="244"/>
    <s v="Dennis Dugan"/>
    <s v="Hank Nelken"/>
    <s v="Jason Biggs"/>
    <s v="United States"/>
    <n v="22000000"/>
    <n v="26086706"/>
    <s v="Columbia Pictures"/>
    <s v="90.0,"/>
  </r>
  <r>
    <x v="3904"/>
    <s v="PG-13"/>
    <x v="6"/>
    <x v="21"/>
    <s v="September 14, 2001 (United States)"/>
    <x v="1"/>
    <x v="87"/>
    <s v="Daniel Sackheim"/>
    <s v="Wesley Strick"/>
    <s v="Diane Lane"/>
    <s v="United States"/>
    <n v="30000000"/>
    <n v="23619609"/>
    <s v="Columbia Pictures"/>
    <s v="106.0,"/>
  </r>
  <r>
    <x v="3905"/>
    <s v="PG-13"/>
    <x v="3"/>
    <x v="21"/>
    <s v="January 26, 2001 (United States)"/>
    <x v="11"/>
    <x v="146"/>
    <s v="Adam Shankman"/>
    <s v="Pamela Falk"/>
    <s v="Jennifer Lopez"/>
    <s v="Germany"/>
    <n v="35000000"/>
    <n v="94728529"/>
    <s v="Columbia Pictures"/>
    <s v="103.0,"/>
  </r>
  <r>
    <x v="627"/>
    <s v="PG-13"/>
    <x v="3"/>
    <x v="21"/>
    <s v="March 23, 2001 (United States)"/>
    <x v="19"/>
    <x v="134"/>
    <s v="David Mirkin"/>
    <s v="Robert Dunn"/>
    <s v="Sigourney Weaver"/>
    <s v="United States"/>
    <n v="35000000"/>
    <n v="57756408"/>
    <s v="Davis Entertainment"/>
    <s v="123.0,"/>
  </r>
  <r>
    <x v="3906"/>
    <s v="R"/>
    <x v="4"/>
    <x v="21"/>
    <s v="September 14, 2001 (Italy)"/>
    <x v="5"/>
    <x v="96"/>
    <s v="Brad Anderson"/>
    <s v="Brad Anderson"/>
    <s v="David Caruso"/>
    <s v="United States"/>
    <n v="1500000"/>
    <n v="1612259"/>
    <s v="USA Films"/>
    <s v="97.0,"/>
  </r>
  <r>
    <x v="1568"/>
    <s v="PG-13"/>
    <x v="3"/>
    <x v="21"/>
    <s v="November 21, 2001 (United States)"/>
    <x v="21"/>
    <x v="27"/>
    <s v="Brendan Malloy"/>
    <s v="Jon Zack"/>
    <s v="Flex Alexander"/>
    <s v="United States"/>
    <n v="24000000"/>
    <n v="14782676"/>
    <s v="Touchstone Pictures"/>
    <s v="89.0,"/>
  </r>
  <r>
    <x v="3907"/>
    <s v="R"/>
    <x v="3"/>
    <x v="21"/>
    <s v="August 31, 2001 (United States)"/>
    <x v="3"/>
    <x v="24"/>
    <s v="John Cameron Mitchell"/>
    <s v="John Cameron Mitchell"/>
    <s v="John Cameron Mitchell"/>
    <s v="United States"/>
    <n v="6000000"/>
    <n v="3645107"/>
    <s v="Killer Films"/>
    <s v="95.0,"/>
  </r>
  <r>
    <x v="3908"/>
    <s v="R"/>
    <x v="6"/>
    <x v="21"/>
    <s v="June 27, 2001 (United States)"/>
    <x v="5"/>
    <x v="21"/>
    <s v="John Singleton"/>
    <s v="John Singleton"/>
    <s v="Alexsandra Wright"/>
    <s v="United States"/>
    <n v="16000000"/>
    <n v="29381649"/>
    <s v="Columbia Pictures"/>
    <s v="130.0,"/>
  </r>
  <r>
    <x v="3909"/>
    <s v="PG-13"/>
    <x v="0"/>
    <x v="21"/>
    <s v="October 26, 2001 (United States)"/>
    <x v="34"/>
    <x v="511"/>
    <s v="Iain Softley"/>
    <s v="Gene Brewer"/>
    <s v="Kevin Spacey"/>
    <s v="United States"/>
    <n v="68000000"/>
    <n v="65001485"/>
    <s v="IMF Internationale Medien und Film GmbH &amp; Co. 2. Produktions KG"/>
    <s v="120.0,"/>
  </r>
  <r>
    <x v="3910"/>
    <s v="R"/>
    <x v="3"/>
    <x v="21"/>
    <s v="April 20, 2001 (United States)"/>
    <x v="26"/>
    <x v="81"/>
    <s v="Tom Green"/>
    <s v="Tom Green"/>
    <s v="Tom Green"/>
    <s v="United States"/>
    <n v="14000000"/>
    <n v="14343028"/>
    <s v="New Regency Productions"/>
    <s v="87.0,"/>
  </r>
  <r>
    <x v="1402"/>
    <s v="R"/>
    <x v="4"/>
    <x v="21"/>
    <s v="November 9, 2005 (United States)"/>
    <x v="14"/>
    <x v="10"/>
    <s v="Kiyoshi Kurosawa"/>
    <s v="Kiyoshi Kurosawa"/>
    <s v="Haruhiko Katô"/>
    <s v="Japan"/>
    <n v="0"/>
    <n v="318451"/>
    <s v="Daiei Eiga"/>
    <s v="119.0,"/>
  </r>
  <r>
    <x v="3911"/>
    <s v="PG-13"/>
    <x v="0"/>
    <x v="21"/>
    <s v="February 16, 2001 (United States)"/>
    <x v="17"/>
    <x v="95"/>
    <s v="Pat O'Connor"/>
    <s v="Herman Raucher"/>
    <s v="Keanu Reeves"/>
    <s v="United States"/>
    <n v="40000000"/>
    <n v="65754228"/>
    <s v="Warner Bros."/>
    <s v="119.0,"/>
  </r>
  <r>
    <x v="3912"/>
    <s v="PG-13"/>
    <x v="3"/>
    <x v="21"/>
    <s v="December 25, 2001 (United States)"/>
    <x v="5"/>
    <x v="499"/>
    <s v="James Mangold"/>
    <s v="Steven Rogers"/>
    <s v="Meg Ryan"/>
    <s v="United States"/>
    <n v="48000000"/>
    <n v="76019048"/>
    <s v="Konrad Pictures"/>
    <s v="118.0,"/>
  </r>
  <r>
    <x v="3913"/>
    <s v="R"/>
    <x v="0"/>
    <x v="21"/>
    <s v="September 28, 2001 (United States)"/>
    <x v="21"/>
    <x v="152"/>
    <s v="Gary Fleder"/>
    <s v="Andrew Klavan"/>
    <s v="Michael Douglas"/>
    <s v="United States"/>
    <n v="50000000"/>
    <n v="100020092"/>
    <s v="New Regency Productions"/>
    <s v="113.0,"/>
  </r>
  <r>
    <x v="3914"/>
    <s v="R"/>
    <x v="5"/>
    <x v="21"/>
    <s v="December 25, 2001 (United States)"/>
    <x v="8"/>
    <x v="470"/>
    <s v="Michael Mann"/>
    <s v="Gregory Allen Howard"/>
    <s v="Will Smith"/>
    <s v="United States"/>
    <n v="107000000"/>
    <n v="87812729"/>
    <s v="Columbia Pictures"/>
    <s v="157.0,"/>
  </r>
  <r>
    <x v="3915"/>
    <s v="R"/>
    <x v="0"/>
    <x v="21"/>
    <s v="November 9, 2001 (United States)"/>
    <x v="24"/>
    <x v="348"/>
    <s v="Irwin Winkler"/>
    <s v="Mark Andrus"/>
    <s v="Hayden Christensen"/>
    <s v="United States"/>
    <n v="27000000"/>
    <n v="23903791"/>
    <s v="Winkler Films"/>
    <s v="125.0,"/>
  </r>
  <r>
    <x v="3916"/>
    <m/>
    <x v="2"/>
    <x v="21"/>
    <s v="December 22, 2001 (Japan)"/>
    <x v="9"/>
    <x v="239"/>
    <s v="Takashi Miike"/>
    <s v="Sakichi Sato"/>
    <s v="Tadanobu Asano"/>
    <s v="Japan"/>
    <n v="1400000"/>
    <n v="80631"/>
    <s v="Omega Project"/>
    <s v="129.0,"/>
  </r>
  <r>
    <x v="3917"/>
    <s v="R"/>
    <x v="3"/>
    <x v="21"/>
    <s v="March 30, 2001 (United States)"/>
    <x v="20"/>
    <x v="10"/>
    <s v="Gregory Poirier"/>
    <s v="Gregory Poirier"/>
    <s v="Shannon Elizabeth"/>
    <s v="United States"/>
    <n v="11000000"/>
    <n v="23430766"/>
    <s v="Revolution Studios"/>
    <s v="95.0,"/>
  </r>
  <r>
    <x v="3918"/>
    <s v="PG-13"/>
    <x v="3"/>
    <x v="21"/>
    <s v="October 12, 2001 (United States)"/>
    <x v="16"/>
    <x v="18"/>
    <s v="Barry Levinson"/>
    <s v="Harley Peyton"/>
    <s v="Bruce Willis"/>
    <s v="United States"/>
    <n v="75000000"/>
    <n v="67631903"/>
    <s v="Metro-Goldwyn-Mayer (MGM)"/>
    <s v="123.0,"/>
  </r>
  <r>
    <x v="3919"/>
    <s v="PG-13"/>
    <x v="10"/>
    <x v="21"/>
    <s v="February 23, 2001 (United States)"/>
    <x v="25"/>
    <x v="27"/>
    <s v="Henry Selick"/>
    <s v="Kaja Blackley"/>
    <s v="Brendan Fraser"/>
    <s v="United States"/>
    <n v="75000000"/>
    <n v="7622365"/>
    <s v="Twentieth Century Fox"/>
    <s v="93.0,"/>
  </r>
  <r>
    <x v="3920"/>
    <s v="R"/>
    <x v="6"/>
    <x v="21"/>
    <s v="February 8, 2002 (United States)"/>
    <x v="34"/>
    <x v="100"/>
    <s v="Todd Field"/>
    <s v="Andre Dubus"/>
    <s v="Tom Wilkinson"/>
    <s v="United States"/>
    <n v="1700000"/>
    <n v="44763181"/>
    <s v="Good Machine"/>
    <s v="131.0,"/>
  </r>
  <r>
    <x v="3921"/>
    <s v="PG-13"/>
    <x v="2"/>
    <x v="21"/>
    <s v="June 29, 2001 (United States)"/>
    <x v="11"/>
    <x v="21"/>
    <s v="Louis C.K."/>
    <s v="Louis C.K."/>
    <s v="Chris Rock"/>
    <s v="United States"/>
    <n v="7000000"/>
    <n v="3313583"/>
    <s v="Paramount Pictures"/>
    <s v="81.0,"/>
  </r>
  <r>
    <x v="3922"/>
    <s v="R"/>
    <x v="10"/>
    <x v="21"/>
    <s v="March 7, 2002 (Australia)"/>
    <x v="40"/>
    <x v="243"/>
    <s v="Richard Linklater"/>
    <s v="Richard Linklater"/>
    <s v="Ethan Hawke"/>
    <s v="United States"/>
    <n v="0"/>
    <n v="3176880"/>
    <s v="Fox Searchlight Pictures"/>
    <s v="99.0,"/>
  </r>
  <r>
    <x v="3923"/>
    <s v="PG-13"/>
    <x v="1"/>
    <x v="21"/>
    <s v="August 24, 2001 (United States)"/>
    <x v="41"/>
    <x v="189"/>
    <s v="Blair Hayes"/>
    <s v="Cinco Paul"/>
    <s v="Jake Gyllenhaal"/>
    <s v="United States"/>
    <n v="13000000"/>
    <n v="5007898"/>
    <s v="Bandeira Entertainment"/>
    <s v="84.0,"/>
  </r>
  <r>
    <x v="3924"/>
    <s v="PG-13"/>
    <x v="3"/>
    <x v="21"/>
    <s v="April 11, 2001 (United States)"/>
    <x v="30"/>
    <x v="22"/>
    <s v="Harry Elfont"/>
    <s v="Deborah Kaplan"/>
    <s v="Rachael Leigh Cook"/>
    <s v="Canada"/>
    <n v="39000000"/>
    <n v="14866015"/>
    <s v="Universal Pictures"/>
    <s v="98.0,"/>
  </r>
  <r>
    <x v="3925"/>
    <s v="R"/>
    <x v="0"/>
    <x v="21"/>
    <s v="April 20, 2001 (Spain)"/>
    <x v="34"/>
    <x v="148"/>
    <s v="Guillermo del Toro"/>
    <s v="Guillermo del Toro"/>
    <s v="Marisa Paredes"/>
    <s v="Spain"/>
    <n v="4500000"/>
    <n v="6582065"/>
    <s v="El Deseo"/>
    <s v="106.0,"/>
  </r>
  <r>
    <x v="3926"/>
    <s v="PG"/>
    <x v="2"/>
    <x v="21"/>
    <s v="July 5, 2001 (China)"/>
    <x v="4"/>
    <x v="250"/>
    <s v="Stephen Chow"/>
    <s v="Stephen Chow"/>
    <s v="Stephen Chow"/>
    <s v="Hong Kong"/>
    <n v="10000000"/>
    <n v="42776760"/>
    <s v="Star Overseas"/>
    <s v="87.0,"/>
  </r>
  <r>
    <x v="3927"/>
    <s v="G"/>
    <x v="10"/>
    <x v="21"/>
    <s v="December 21, 2001 (United States)"/>
    <x v="22"/>
    <x v="76"/>
    <s v="John A. Davis"/>
    <s v="John A. Davis"/>
    <s v="Debi Derryberry"/>
    <s v="United States"/>
    <n v="30000000"/>
    <n v="102992536"/>
    <s v="Paramount Pictures"/>
    <s v="82.0,"/>
  </r>
  <r>
    <x v="3928"/>
    <s v="PG-13"/>
    <x v="2"/>
    <x v="21"/>
    <s v="April 27, 2001 (United States)"/>
    <x v="26"/>
    <x v="80"/>
    <s v="Renny Harlin"/>
    <s v="Jan Skrentny"/>
    <s v="Sylvester Stallone"/>
    <s v="United States"/>
    <n v="94000000"/>
    <n v="54744738"/>
    <s v="Franchise Pictures"/>
    <s v="116.0,"/>
  </r>
  <r>
    <x v="3929"/>
    <s v="PG-13"/>
    <x v="3"/>
    <x v="21"/>
    <s v="March 9, 2001 (United States)"/>
    <x v="46"/>
    <x v="10"/>
    <s v="Tommy O'Haver"/>
    <s v="R. Lee Fleming Jr."/>
    <s v="Kirsten Dunst"/>
    <s v="United States"/>
    <n v="22000000"/>
    <n v="19900366"/>
    <s v="Miramax"/>
    <s v="87.0,"/>
  </r>
  <r>
    <x v="3930"/>
    <m/>
    <x v="10"/>
    <x v="21"/>
    <s v="May 16, 2003 (United States)"/>
    <x v="6"/>
    <x v="141"/>
    <s v="Directors"/>
    <s v="Keiko Nobumoto"/>
    <s v="Beau Billingslea"/>
    <s v="Japan"/>
    <n v="0"/>
    <n v="3007903"/>
    <s v="Bandai Visual Company"/>
    <s v="115.0,"/>
  </r>
  <r>
    <x v="3931"/>
    <s v="PG-13"/>
    <x v="0"/>
    <x v="21"/>
    <s v="February 28, 2002 (Hungary)"/>
    <x v="17"/>
    <x v="41"/>
    <s v="Éva Gárdos"/>
    <s v="Éva Gárdos"/>
    <s v="Nastassja Kinski"/>
    <s v="United States"/>
    <n v="0"/>
    <n v="970676"/>
    <s v="Fireworks Pictures"/>
    <s v="106.0,"/>
  </r>
  <r>
    <x v="3932"/>
    <s v="R"/>
    <x v="2"/>
    <x v="21"/>
    <s v="March 16, 2001 (United States)"/>
    <x v="41"/>
    <x v="24"/>
    <s v="Andrzej Bartkowiak"/>
    <s v="Ed Horowitz"/>
    <s v="Steven Seagal"/>
    <s v="United States"/>
    <n v="50000000"/>
    <n v="79958599"/>
    <s v="Warner Bros."/>
    <s v="101.0,"/>
  </r>
  <r>
    <x v="3933"/>
    <s v="R"/>
    <x v="0"/>
    <x v="21"/>
    <s v="May 23, 2003 (United States)"/>
    <x v="13"/>
    <x v="149"/>
    <s v="Jordan Melamed"/>
    <s v="Michael Bacall"/>
    <s v="Joseph Gordon-Levitt"/>
    <s v="United States"/>
    <n v="0"/>
    <n v="69958"/>
    <s v="Manic LLC"/>
    <s v="100.0,"/>
  </r>
  <r>
    <x v="3934"/>
    <s v="PG"/>
    <x v="0"/>
    <x v="21"/>
    <s v="June 15, 2001 (United States)"/>
    <x v="31"/>
    <x v="4"/>
    <s v="Ashutosh Gowariker"/>
    <s v="Ashutosh Gowariker"/>
    <s v="Aamir Khan"/>
    <s v="India"/>
    <n v="0"/>
    <n v="1724806"/>
    <s v="Aamir Khan Productions"/>
    <s v="224.0,"/>
  </r>
  <r>
    <x v="3935"/>
    <s v="PG"/>
    <x v="0"/>
    <x v="21"/>
    <s v="December 21, 2001 (United States)"/>
    <x v="15"/>
    <x v="239"/>
    <s v="Frank Darabont"/>
    <s v="Michael Sloane"/>
    <s v="Jim Carrey"/>
    <s v="United States"/>
    <n v="72000000"/>
    <n v="37317673"/>
    <s v="Castle Rock Entertainment"/>
    <s v="152.0,"/>
  </r>
  <r>
    <x v="3936"/>
    <s v="R"/>
    <x v="4"/>
    <x v="21"/>
    <s v="February 2, 2001 (United States)"/>
    <x v="25"/>
    <x v="19"/>
    <s v="Jamie Blanks"/>
    <s v="Tom Savage"/>
    <s v="Denise Richards"/>
    <s v="Canada"/>
    <n v="29000000"/>
    <n v="36684136"/>
    <s v="Warner Bros."/>
    <s v="96.0,"/>
  </r>
  <r>
    <x v="3937"/>
    <s v="PG-13"/>
    <x v="10"/>
    <x v="21"/>
    <s v="July 11, 2001 (United States)"/>
    <x v="5"/>
    <x v="296"/>
    <s v="Hironobu Sakaguchi"/>
    <s v="Hironobu Sakaguchi"/>
    <s v="Alec Baldwin"/>
    <s v="United States"/>
    <n v="137000000"/>
    <n v="85131830"/>
    <s v="Chris Lee Productions"/>
    <s v="106.0,"/>
  </r>
  <r>
    <x v="3938"/>
    <s v="PG-13"/>
    <x v="2"/>
    <x v="21"/>
    <s v="November 2, 2001 (United States)"/>
    <x v="23"/>
    <x v="295"/>
    <s v="James Wong"/>
    <s v="Glen Morgan"/>
    <s v="Jet Li"/>
    <s v="United States"/>
    <n v="49000000"/>
    <n v="74005691"/>
    <s v="Revolution Studios"/>
    <s v="87.0,"/>
  </r>
  <r>
    <x v="3939"/>
    <s v="R"/>
    <x v="0"/>
    <x v="21"/>
    <s v="September 20, 2001 (Israel)"/>
    <x v="15"/>
    <x v="20"/>
    <s v="Léa Pool"/>
    <s v="Susan Swan"/>
    <s v="Piper Perabo"/>
    <s v="Canada"/>
    <n v="0"/>
    <n v="396897"/>
    <s v="Cité-Amérique"/>
    <s v="103.0,"/>
  </r>
  <r>
    <x v="3940"/>
    <s v="PG-13"/>
    <x v="3"/>
    <x v="21"/>
    <s v="January 26, 2001 (United States)"/>
    <x v="46"/>
    <x v="21"/>
    <s v="Francine McDougall"/>
    <s v="Mandy Nelson"/>
    <s v="Marla Sokoloff"/>
    <s v="United States"/>
    <n v="27000000"/>
    <n v="16923761"/>
    <s v="New Line Cinema"/>
    <s v="81.0,"/>
  </r>
  <r>
    <x v="3941"/>
    <s v="PG"/>
    <x v="2"/>
    <x v="21"/>
    <s v="July 4, 2001 (United States)"/>
    <x v="27"/>
    <x v="188"/>
    <s v="Lawrence Guterman"/>
    <s v="John Requa"/>
    <s v="Alec Baldwin"/>
    <s v="United States"/>
    <n v="60000000"/>
    <n v="200687492"/>
    <s v="Warner Bros."/>
    <s v="87.0,"/>
  </r>
  <r>
    <x v="3942"/>
    <s v="PG-13"/>
    <x v="0"/>
    <x v="21"/>
    <s v="September 28, 2001 (United States)"/>
    <x v="15"/>
    <x v="14"/>
    <s v="Scott Hicks"/>
    <s v="Stephen King"/>
    <s v="Anthony Hopkins"/>
    <s v="United States"/>
    <n v="31000000"/>
    <n v="30919415"/>
    <s v="Castle Rock Entertainment"/>
    <s v="101.0,"/>
  </r>
  <r>
    <x v="3943"/>
    <s v="PG-13"/>
    <x v="3"/>
    <x v="21"/>
    <s v="July 20, 2001 (United States)"/>
    <x v="46"/>
    <x v="292"/>
    <s v="Joe Roth"/>
    <s v="Billy Crystal"/>
    <s v="Julia Roberts"/>
    <s v="United States"/>
    <n v="46000000"/>
    <n v="138307673"/>
    <s v="Revolution Studios"/>
    <s v="102.0,"/>
  </r>
  <r>
    <x v="3944"/>
    <s v="R"/>
    <x v="2"/>
    <x v="21"/>
    <s v="July 6, 2001 (United States)"/>
    <x v="14"/>
    <x v="243"/>
    <s v="Chris Nahon"/>
    <s v="Jet Li"/>
    <s v="Jet Li"/>
    <s v="France"/>
    <n v="25000000"/>
    <n v="64437847"/>
    <s v="Twentieth Century Fox"/>
    <s v="98.0,"/>
  </r>
  <r>
    <x v="3945"/>
    <s v="R"/>
    <x v="0"/>
    <x v="21"/>
    <s v="August 17, 2001 (United States)"/>
    <x v="23"/>
    <x v="24"/>
    <s v="John Madden"/>
    <s v="Shawn Slovo"/>
    <s v="Nicolas Cage"/>
    <s v="United Kingdom"/>
    <n v="57000000"/>
    <n v="62112895"/>
    <s v="Universal Pictures"/>
    <s v="131.0,"/>
  </r>
  <r>
    <x v="3946"/>
    <s v="R"/>
    <x v="0"/>
    <x v="21"/>
    <s v="August 23, 2001 (Russia)"/>
    <x v="12"/>
    <x v="14"/>
    <s v="Henry Bean"/>
    <s v="Henry Bean"/>
    <s v="Ryan Gosling"/>
    <s v="United States"/>
    <n v="1500000"/>
    <n v="1309316"/>
    <s v="Fuller Films"/>
    <s v="98.0,"/>
  </r>
  <r>
    <x v="3947"/>
    <s v="Not Rated"/>
    <x v="3"/>
    <x v="21"/>
    <s v="August 10, 2001 (India)"/>
    <x v="31"/>
    <x v="86"/>
    <s v="Farhan Akhtar"/>
    <s v="Kassim Jagmagia"/>
    <s v="Aamir Khan"/>
    <s v="India"/>
    <n v="0"/>
    <n v="316221"/>
    <s v="Excel Entertainment"/>
    <s v="183.0,"/>
  </r>
  <r>
    <x v="3948"/>
    <s v="PG-13"/>
    <x v="3"/>
    <x v="21"/>
    <s v="March 30, 2001 (United States)"/>
    <x v="10"/>
    <x v="33"/>
    <s v="Tony Goldwyn"/>
    <s v="Laura Zigman"/>
    <s v="Ashley Judd"/>
    <s v="United States"/>
    <n v="23000000"/>
    <n v="38689940"/>
    <s v="Fox 2000 Pictures"/>
    <s v="97.0,"/>
  </r>
  <r>
    <x v="3949"/>
    <s v="R"/>
    <x v="3"/>
    <x v="21"/>
    <s v="December 26, 2001 (United Kingdom)"/>
    <x v="16"/>
    <x v="14"/>
    <s v="Barry Skolnick"/>
    <s v="Tracy Keenan Wynn"/>
    <s v="Vinnie Jones"/>
    <s v="United Kingdom"/>
    <n v="0"/>
    <n v="7310206"/>
    <s v="Paramount Pictures"/>
    <s v="99.0,"/>
  </r>
  <r>
    <x v="3950"/>
    <s v="R"/>
    <x v="0"/>
    <x v="21"/>
    <s v="June 7, 2002 (United States)"/>
    <x v="5"/>
    <x v="20"/>
    <s v="Michael Apted"/>
    <s v="Robert Harris"/>
    <s v="Dougray Scott"/>
    <s v="United Kingdom"/>
    <n v="0"/>
    <n v="15713204"/>
    <s v="Manhattan Pictures International"/>
    <s v="119.0,"/>
  </r>
  <r>
    <x v="3951"/>
    <s v="R"/>
    <x v="0"/>
    <x v="21"/>
    <s v="March 8, 2001 (Germany)"/>
    <x v="3"/>
    <x v="411"/>
    <s v="Oliver Hirschbiegel"/>
    <s v="Mario Giordano"/>
    <s v="Moritz Bleibtreu"/>
    <s v="Germany"/>
    <n v="0"/>
    <n v="13782896"/>
    <s v="Typhoon"/>
    <s v="120.0,"/>
  </r>
  <r>
    <x v="3952"/>
    <s v="PG"/>
    <x v="10"/>
    <x v="21"/>
    <s v="September 14, 2002 (Japan)"/>
    <x v="6"/>
    <x v="151"/>
    <s v="Satoshi Kon"/>
    <s v="Satoshi Kon"/>
    <s v="Miyoko Shôji"/>
    <s v="Japan"/>
    <n v="0"/>
    <n v="262891"/>
    <s v="Bandai Visual Company"/>
    <s v="87.0,"/>
  </r>
  <r>
    <x v="3953"/>
    <s v="R"/>
    <x v="3"/>
    <x v="21"/>
    <s v="March 30, 2001 (United States)"/>
    <x v="19"/>
    <x v="101"/>
    <s v="John Boorman"/>
    <s v="John le Carré"/>
    <s v="Pierce Brosnan"/>
    <s v="United States"/>
    <n v="21000000"/>
    <n v="28008462"/>
    <s v="Columbia Pictures"/>
    <s v="109.0,"/>
  </r>
  <r>
    <x v="3954"/>
    <s v="R"/>
    <x v="2"/>
    <x v="21"/>
    <s v="October 18, 2002 (United States)"/>
    <x v="21"/>
    <x v="293"/>
    <s v="Ronny Yu"/>
    <s v="Stel Pavlou"/>
    <s v="Samuel L. Jackson"/>
    <s v="United Kingdom"/>
    <n v="27000000"/>
    <n v="12881605"/>
    <s v="Alliance Atlantis Communications"/>
    <s v="93.0,"/>
  </r>
  <r>
    <x v="3955"/>
    <s v="R"/>
    <x v="2"/>
    <x v="21"/>
    <s v="March 9, 2001 (United States)"/>
    <x v="10"/>
    <x v="13"/>
    <s v="John Herzfeld"/>
    <s v="John Herzfeld"/>
    <s v="Robert De Niro"/>
    <s v="United States"/>
    <n v="60000000"/>
    <n v="56359980"/>
    <s v="New Line Cinema"/>
    <s v="120.0,"/>
  </r>
  <r>
    <x v="3956"/>
    <s v="R"/>
    <x v="5"/>
    <x v="21"/>
    <s v="March 29, 2002 (United States)"/>
    <x v="9"/>
    <x v="10"/>
    <s v="Richard Eyre"/>
    <s v="John Bayley"/>
    <s v="Judi Dench"/>
    <s v="United Kingdom"/>
    <n v="5500000"/>
    <n v="16153953"/>
    <s v="British Broadcasting Corporation (BBC)"/>
    <s v="91.0,"/>
  </r>
  <r>
    <x v="3957"/>
    <s v="R"/>
    <x v="5"/>
    <x v="21"/>
    <s v="May 16, 2003 (United States)"/>
    <x v="24"/>
    <x v="38"/>
    <s v="Caroline Link"/>
    <s v="Caroline Link"/>
    <s v="Juliane Köhler"/>
    <s v="Germany"/>
    <n v="0"/>
    <n v="24322180"/>
    <s v="BKM, kulturelle Filmförderung des Bundes"/>
    <n v="141"/>
  </r>
  <r>
    <x v="3958"/>
    <s v="PG-13"/>
    <x v="0"/>
    <x v="21"/>
    <s v="June 29, 2001 (United States)"/>
    <x v="5"/>
    <x v="33"/>
    <s v="John Stockwell"/>
    <s v="Phil Hay"/>
    <s v="Kirsten Dunst"/>
    <s v="United States"/>
    <n v="13000000"/>
    <n v="19937988"/>
    <s v="Touchstone Pictures"/>
    <s v="99.0,"/>
  </r>
  <r>
    <x v="3959"/>
    <s v="R"/>
    <x v="0"/>
    <x v="21"/>
    <s v="May 18, 2001 (United States)"/>
    <x v="41"/>
    <x v="301"/>
    <s v="Luis Mandoki"/>
    <s v="Gerald Di Pego"/>
    <s v="Jennifer Lopez"/>
    <s v="United States"/>
    <n v="53000000"/>
    <n v="29715606"/>
    <s v="Franchise Pictures"/>
    <s v="102.0,"/>
  </r>
  <r>
    <x v="1120"/>
    <s v="R"/>
    <x v="3"/>
    <x v="21"/>
    <s v="September 19, 2001 (France)"/>
    <x v="6"/>
    <x v="147"/>
    <s v="Danis Tanovic"/>
    <s v="Danis Tanovic"/>
    <s v="Branko Djuric"/>
    <s v="France"/>
    <n v="0"/>
    <n v="4858869"/>
    <s v="Noé Productions"/>
    <s v="98.0,"/>
  </r>
  <r>
    <x v="3960"/>
    <s v="Not Rated"/>
    <x v="0"/>
    <x v="21"/>
    <s v="December 14, 2001 (United States)"/>
    <x v="34"/>
    <x v="247"/>
    <s v="Karan Johar"/>
    <s v="Karan Johar"/>
    <s v="Shah Rukh Khan"/>
    <s v="India"/>
    <n v="7500000"/>
    <n v="11334547"/>
    <s v="Dharma Productions"/>
    <s v="210.0,"/>
  </r>
  <r>
    <x v="3961"/>
    <s v="R"/>
    <x v="3"/>
    <x v="21"/>
    <s v="October 31, 2002 (Germany)"/>
    <x v="8"/>
    <x v="33"/>
    <s v="Gregor Jordan"/>
    <s v="Robert O'Connor"/>
    <s v="Joaquin Phoenix"/>
    <s v="United Kingdom"/>
    <n v="15000000"/>
    <n v="2300684"/>
    <s v="FilmFour"/>
    <s v="98.0,"/>
  </r>
  <r>
    <x v="3962"/>
    <s v="R"/>
    <x v="3"/>
    <x v="21"/>
    <s v="June 29, 2001 (United States)"/>
    <x v="21"/>
    <x v="140"/>
    <s v="Alan Cumming"/>
    <s v="Jennifer Jason Leigh"/>
    <s v="Alan Cumming"/>
    <s v="United States"/>
    <n v="0"/>
    <n v="4931888"/>
    <s v="Fine Line Features"/>
    <s v="115.0,"/>
  </r>
  <r>
    <x v="3963"/>
    <s v="R"/>
    <x v="3"/>
    <x v="21"/>
    <s v="March 30, 2001 (United Kingdom)"/>
    <x v="21"/>
    <x v="140"/>
    <s v="Paddy Breathnach"/>
    <s v="Simon Beaufoy"/>
    <s v="Alan Rickman"/>
    <s v="United States"/>
    <n v="0"/>
    <n v="830286"/>
    <s v="IMF Internationale Medien und Film GmbH &amp; Co. Produktions KG"/>
    <s v="94.0,"/>
  </r>
  <r>
    <x v="3964"/>
    <s v="PG-13"/>
    <x v="2"/>
    <x v="21"/>
    <s v="September 7, 2001 (United States)"/>
    <x v="25"/>
    <x v="21"/>
    <s v="Peter Hyams"/>
    <s v="Alexandre Dumas"/>
    <s v="Justin Chambers"/>
    <s v="Germany"/>
    <n v="40000000"/>
    <n v="32533802"/>
    <s v="Centurion"/>
    <s v="104.0,"/>
  </r>
  <r>
    <x v="3965"/>
    <s v="R"/>
    <x v="0"/>
    <x v="21"/>
    <s v="August 31, 2001 (United States)"/>
    <x v="10"/>
    <x v="97"/>
    <s v="Tim Blake Nelson"/>
    <s v="William Shakespeare"/>
    <s v="Mekhi Phifer"/>
    <s v="United States"/>
    <n v="5000000"/>
    <n v="19260537"/>
    <s v="Chickie the Cop"/>
    <s v="95.0,"/>
  </r>
  <r>
    <x v="3966"/>
    <s v="R"/>
    <x v="3"/>
    <x v="21"/>
    <s v="February 1, 2002 (United States)"/>
    <x v="10"/>
    <x v="151"/>
    <s v="Jez Butterworth"/>
    <s v="Tom Butterworth"/>
    <s v="Nicole Kidman"/>
    <s v="United Kingdom"/>
    <n v="13000000"/>
    <n v="16171098"/>
    <s v="FilmFour"/>
    <s v="93.0,"/>
  </r>
  <r>
    <x v="3967"/>
    <s v="R"/>
    <x v="3"/>
    <x v="21"/>
    <s v="September 12, 2001 (France)"/>
    <x v="5"/>
    <x v="10"/>
    <s v="Michel Gondry"/>
    <s v="Charlie Kaufman"/>
    <s v="Tim Robbins"/>
    <s v="France"/>
    <n v="0"/>
    <n v="1574660"/>
    <s v="Fine Line Features"/>
    <s v="96.0,"/>
  </r>
  <r>
    <x v="3968"/>
    <s v="R"/>
    <x v="3"/>
    <x v="21"/>
    <s v="August 31, 2001 (United States)"/>
    <x v="5"/>
    <x v="10"/>
    <s v="Jon Favreau"/>
    <s v="Jon Favreau"/>
    <s v="Vince Vaughn"/>
    <s v="United States"/>
    <n v="5000000"/>
    <n v="5480653"/>
    <s v="Artisan Entertainment"/>
    <s v="95.0,"/>
  </r>
  <r>
    <x v="3969"/>
    <s v="R"/>
    <x v="3"/>
    <x v="21"/>
    <s v="April 27, 2001 (United States)"/>
    <x v="10"/>
    <x v="17"/>
    <s v="Harald Zwart"/>
    <s v="Stan Seidel"/>
    <s v="Liv Tyler"/>
    <s v="United States"/>
    <n v="18000000"/>
    <n v="13578186"/>
    <s v="October Films"/>
    <s v="93.0,"/>
  </r>
  <r>
    <x v="3970"/>
    <s v="PG"/>
    <x v="3"/>
    <x v="21"/>
    <s v="June 22, 2001 (United States)"/>
    <x v="32"/>
    <x v="82"/>
    <s v="Steve Carr"/>
    <s v="Hugh Lofting"/>
    <s v="Eddie Murphy"/>
    <s v="United States"/>
    <n v="70000000"/>
    <n v="176104344"/>
    <s v="Twentieth Century Fox"/>
    <s v="87.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s v="The Shining"/>
    <s v="R"/>
    <s v="Drama"/>
    <x v="0"/>
    <s v="June 13, 1980 (United States)"/>
    <n v="8.4"/>
    <n v="927000"/>
    <s v="Stanley Kubrick"/>
    <s v="Stephen King"/>
    <s v="Jack Nicholson"/>
    <s v="United Kingdom"/>
    <n v="19000000"/>
    <n v="46998772"/>
    <s v="Warner Bros."/>
    <n v="146"/>
  </r>
  <r>
    <s v="The Blue Lagoon"/>
    <s v="R"/>
    <s v="Adventure"/>
    <x v="0"/>
    <s v="July 2, 1980 (United States)"/>
    <n v="5.8"/>
    <n v="65000"/>
    <s v="Randal Kleiser"/>
    <s v="Henry De Vere Stacpoole"/>
    <s v="Brooke Shields"/>
    <s v="United States"/>
    <n v="4500000"/>
    <n v="58853106"/>
    <s v="Columbia Pictures"/>
    <n v="104"/>
  </r>
  <r>
    <s v="Star Wars: Episode V - The Empire Strikes Back"/>
    <s v="PG"/>
    <s v="Action"/>
    <x v="0"/>
    <s v="June 20, 1980 (United States)"/>
    <n v="8.6999999999999993"/>
    <n v="1200000"/>
    <s v="Irvin Kershner"/>
    <s v="Leigh Brackett"/>
    <s v="Mark Hamill"/>
    <s v="United States"/>
    <n v="18000000"/>
    <n v="538375067"/>
    <s v="Lucasfilm"/>
    <n v="124"/>
  </r>
  <r>
    <s v="Airplane!"/>
    <s v="PG"/>
    <s v="Comedy"/>
    <x v="0"/>
    <s v="July 2, 1980 (United States)"/>
    <n v="7.7"/>
    <n v="221000"/>
    <s v="Jim Abrahams"/>
    <s v="Jim Abrahams"/>
    <s v="Robert Hays"/>
    <s v="United States"/>
    <n v="3500000"/>
    <n v="83453539"/>
    <s v="Paramount Pictures"/>
    <n v="88"/>
  </r>
  <r>
    <s v="Caddyshack"/>
    <s v="R"/>
    <s v="Comedy"/>
    <x v="0"/>
    <s v="July 25, 1980 (United States)"/>
    <n v="7.3"/>
    <n v="108000"/>
    <s v="Harold Ramis"/>
    <s v="Brian Doyle-Murray"/>
    <s v="Chevy Chase"/>
    <s v="United States"/>
    <n v="6000000"/>
    <n v="39846344"/>
    <s v="Orion Pictures"/>
    <n v="98"/>
  </r>
  <r>
    <s v="Friday the 13th"/>
    <s v="R"/>
    <s v="Horror"/>
    <x v="0"/>
    <s v="May 9, 1980 (United States)"/>
    <n v="6.4"/>
    <n v="123000"/>
    <s v="Sean S. Cunningham"/>
    <s v="Victor Miller"/>
    <s v="Betsy Palmer"/>
    <s v="United States"/>
    <n v="550000"/>
    <n v="39754601"/>
    <s v="Paramount Pictures"/>
    <n v="95"/>
  </r>
  <r>
    <s v="The Blues Brothers"/>
    <s v="R"/>
    <s v="Action"/>
    <x v="0"/>
    <s v="June 20, 1980 (United States)"/>
    <n v="7.9"/>
    <n v="188000"/>
    <s v="John Landis"/>
    <s v="Dan Aykroyd"/>
    <s v="John Belushi"/>
    <s v="United States"/>
    <n v="27000000"/>
    <n v="115229890"/>
    <s v="Universal Pictures"/>
    <n v="133"/>
  </r>
  <r>
    <s v="Raging Bull"/>
    <s v="R"/>
    <s v="Biography"/>
    <x v="0"/>
    <s v="December 19, 1980 (United States)"/>
    <n v="8.1999999999999993"/>
    <n v="330000"/>
    <s v="Martin Scorsese"/>
    <s v="Jake LaMotta"/>
    <s v="Robert De Niro"/>
    <s v="United States"/>
    <n v="18000000"/>
    <n v="23402427"/>
    <s v="Chartoff-Winkler Productions"/>
    <n v="129"/>
  </r>
  <r>
    <s v="Superman II"/>
    <s v="PG"/>
    <s v="Action"/>
    <x v="0"/>
    <s v="June 19, 1981 (United States)"/>
    <n v="6.8"/>
    <n v="101000"/>
    <s v="Richard Lester"/>
    <s v="Jerry Siegel"/>
    <s v="Gene Hackman"/>
    <s v="United States"/>
    <n v="54000000"/>
    <n v="108185706"/>
    <s v="Dovemead Films"/>
    <n v="127"/>
  </r>
  <r>
    <s v="The Long Riders"/>
    <s v="R"/>
    <s v="Biography"/>
    <x v="0"/>
    <s v="May 16, 1980 (United States)"/>
    <n v="7"/>
    <n v="10000"/>
    <s v="Walter Hill"/>
    <s v="Bill Bryden"/>
    <s v="David Carradine"/>
    <s v="United States"/>
    <n v="10000000"/>
    <n v="15795189"/>
    <s v="United Artists"/>
    <n v="100"/>
  </r>
  <r>
    <s v="Any Which Way You Can"/>
    <s v="PG"/>
    <s v="Action"/>
    <x v="0"/>
    <s v="December 17, 1980 (United States)"/>
    <n v="6.1"/>
    <n v="18000"/>
    <s v="Buddy Van Horn"/>
    <s v="Stanford Sherman"/>
    <s v="Clint Eastwood"/>
    <s v="United States"/>
    <n v="15000000"/>
    <n v="70687344"/>
    <s v="The Malpaso Company"/>
    <n v="116"/>
  </r>
  <r>
    <s v="The Gods Must Be Crazy"/>
    <s v="PG"/>
    <s v="Adventure"/>
    <x v="0"/>
    <s v="October 26, 1984 (United States)"/>
    <n v="7.3"/>
    <n v="54000"/>
    <s v="Jamie Uys"/>
    <s v="Jamie Uys"/>
    <s v="N!xau"/>
    <s v="South Africa"/>
    <n v="5000000"/>
    <n v="30031783"/>
    <s v="C.A.T. Films"/>
    <n v="109"/>
  </r>
  <r>
    <s v="Popeye"/>
    <s v="PG"/>
    <s v="Adventure"/>
    <x v="0"/>
    <s v="December 12, 1980 (United States)"/>
    <n v="5.3"/>
    <n v="30000"/>
    <s v="Robert Altman"/>
    <s v="Jules Feiffer"/>
    <s v="Robin Williams"/>
    <s v="United States"/>
    <n v="20000000"/>
    <n v="49823037"/>
    <s v="Paramount Pictures"/>
    <n v="114"/>
  </r>
  <r>
    <s v="Ordinary People"/>
    <s v="R"/>
    <s v="Drama"/>
    <x v="0"/>
    <s v="September 19, 1980 (United States)"/>
    <n v="7.7"/>
    <n v="49000"/>
    <s v="Robert Redford"/>
    <s v="Judith Guest"/>
    <s v="Donald Sutherland"/>
    <s v="United States"/>
    <n v="6000000"/>
    <n v="54766923"/>
    <s v="Paramount Pictures"/>
    <n v="124"/>
  </r>
  <r>
    <s v="Dressed to Kill"/>
    <s v="R"/>
    <s v="Crime"/>
    <x v="0"/>
    <s v="July 25, 1980 (United States)"/>
    <n v="7.1"/>
    <n v="37000"/>
    <s v="Brian De Palma"/>
    <s v="Brian De Palma"/>
    <s v="Michael Caine"/>
    <s v="United States"/>
    <n v="6500000"/>
    <n v="31899000"/>
    <s v="Filmways Pictures"/>
    <n v="104"/>
  </r>
  <r>
    <s v="Somewhere in Time"/>
    <s v="PG"/>
    <s v="Drama"/>
    <x v="0"/>
    <s v="October 3, 1980 (United States)"/>
    <n v="7.2"/>
    <n v="27000"/>
    <s v="Jeannot Szwarc"/>
    <s v="Richard Matheson"/>
    <s v="Christopher Reeve"/>
    <s v="United States"/>
    <n v="5100000"/>
    <n v="9709597"/>
    <s v="Rastar Pictures"/>
    <n v="103"/>
  </r>
  <r>
    <s v="Fame"/>
    <s v="R"/>
    <s v="Drama"/>
    <x v="0"/>
    <s v="May 16, 1980 (United States)"/>
    <n v="6.6"/>
    <n v="21000"/>
    <s v="Alan Parker"/>
    <s v="Christopher Gore"/>
    <s v="Eddie Barth"/>
    <s v="United States"/>
    <n v="0"/>
    <n v="21202829"/>
    <s v="Metro-Goldwyn-Mayer (MGM)"/>
    <n v="134"/>
  </r>
  <r>
    <s v="9 to 5"/>
    <s v="PG"/>
    <s v="Comedy"/>
    <x v="0"/>
    <s v="December 19, 1980 (United States)"/>
    <n v="6.9"/>
    <n v="29000"/>
    <s v="Colin Higgins"/>
    <s v="Patricia Resnick"/>
    <s v="Jane Fonda"/>
    <s v="United States"/>
    <n v="10000000"/>
    <n v="103300686"/>
    <s v="IPC Films"/>
    <n v="109"/>
  </r>
  <r>
    <s v="The Fog"/>
    <s v="R"/>
    <s v="Horror"/>
    <x v="0"/>
    <s v="February 8, 1980 (United States)"/>
    <n v="6.8"/>
    <n v="66000"/>
    <s v="John Carpenter"/>
    <s v="John Carpenter"/>
    <s v="Adrienne Barbeau"/>
    <s v="United States"/>
    <n v="1000000"/>
    <n v="21448782"/>
    <s v="AVCO Embassy Pictures"/>
    <n v="89"/>
  </r>
  <r>
    <s v="Stir Crazy"/>
    <s v="R"/>
    <s v="Comedy"/>
    <x v="0"/>
    <s v="December 12, 1980 (United States)"/>
    <n v="6.8"/>
    <n v="26000"/>
    <s v="Sidney Poitier"/>
    <s v="Bruce Jay Friedman"/>
    <s v="Gene Wilder"/>
    <s v="United States"/>
    <n v="0"/>
    <n v="101300000"/>
    <s v="Columbia Pictures"/>
    <n v="111"/>
  </r>
  <r>
    <s v="Cruising"/>
    <s v="R"/>
    <s v="Crime"/>
    <x v="0"/>
    <s v="February 15, 1980 (United States)"/>
    <n v="6.5"/>
    <n v="20000"/>
    <s v="William Friedkin"/>
    <s v="William Friedkin"/>
    <s v="Al Pacino"/>
    <s v="West Germany"/>
    <n v="11000000"/>
    <n v="19814523"/>
    <s v="Lorimar Film Entertainment"/>
    <n v="102"/>
  </r>
  <r>
    <s v="Heaven's Gate"/>
    <s v="R"/>
    <s v="Adventure"/>
    <x v="0"/>
    <s v="April 24, 1981 (United States)"/>
    <n v="6.8"/>
    <n v="14000"/>
    <s v="Michael Cimino"/>
    <s v="Michael Cimino"/>
    <s v="Kris Kristofferson"/>
    <s v="United States"/>
    <n v="44000000"/>
    <n v="3484523"/>
    <s v="Partisan Productions"/>
    <n v="219"/>
  </r>
  <r>
    <s v="The Final Countdown"/>
    <s v="PG"/>
    <s v="Action"/>
    <x v="0"/>
    <s v="August 1, 1980 (United States)"/>
    <n v="6.7"/>
    <n v="22000"/>
    <s v="Don Taylor"/>
    <s v="Thomas Hunter"/>
    <s v="Kirk Douglas"/>
    <s v="United States"/>
    <n v="12000000"/>
    <n v="16647800"/>
    <s v="Bryna Productions"/>
    <n v="103"/>
  </r>
  <r>
    <s v="Xanadu"/>
    <s v="PG"/>
    <s v="Fantasy"/>
    <x v="0"/>
    <s v="August 8, 1980 (United States)"/>
    <n v="5.3"/>
    <n v="12000"/>
    <s v="Robert Greenwald"/>
    <s v="Richard Christian Danus"/>
    <s v="Olivia Newton-John"/>
    <s v="United States"/>
    <n v="20000000"/>
    <n v="22762571"/>
    <s v="Universal Pictures"/>
    <n v="96"/>
  </r>
  <r>
    <s v="Urban Cowboy"/>
    <s v="PG"/>
    <s v="Drama"/>
    <x v="0"/>
    <s v="June 6, 1980 (United States)"/>
    <n v="6.4"/>
    <n v="14000"/>
    <s v="James Bridges"/>
    <s v="Aaron Latham"/>
    <s v="John Travolta"/>
    <s v="United States"/>
    <n v="0"/>
    <n v="46918287"/>
    <s v="Paramount Pictures"/>
    <n v="132"/>
  </r>
  <r>
    <s v="Altered States"/>
    <s v="R"/>
    <s v="Horror"/>
    <x v="0"/>
    <s v="December 25, 1980 (United States)"/>
    <n v="6.9"/>
    <n v="33000"/>
    <s v="Ken Russell"/>
    <s v="Paddy Chayefsky"/>
    <s v="William Hurt"/>
    <s v="United States"/>
    <n v="0"/>
    <n v="19853892"/>
    <s v="Warner Bros."/>
    <n v="102"/>
  </r>
  <r>
    <s v="Little Darlings"/>
    <s v="R"/>
    <s v="Comedy"/>
    <x v="0"/>
    <s v="March 21, 1980 (United States)"/>
    <n v="6.5"/>
    <n v="5100"/>
    <s v="Ron Maxwell"/>
    <s v="Kimi Peck"/>
    <s v="Tatum O'Neal"/>
    <s v="United States"/>
    <n v="0"/>
    <n v="34326249"/>
    <s v="Stephen Friedman/Kings Road Productions"/>
    <n v="96"/>
  </r>
  <r>
    <s v="Raise the Titanic"/>
    <s v="PG"/>
    <s v="Action"/>
    <x v="0"/>
    <s v="August 1, 1980 (United States)"/>
    <n v="5"/>
    <n v="4100"/>
    <s v="Jerry Jameson"/>
    <s v="Adam Kennedy"/>
    <s v="Jason Robards"/>
    <s v="United Kingdom"/>
    <n v="36000000"/>
    <m/>
    <s v="ITC Films"/>
    <n v="115"/>
  </r>
  <r>
    <s v="Brubaker"/>
    <s v="R"/>
    <s v="Crime"/>
    <x v="0"/>
    <s v="June 20, 1980 (United States)"/>
    <n v="7.2"/>
    <n v="17000"/>
    <s v="Stuart Rosenberg"/>
    <s v="W.D. Richter"/>
    <s v="Robert Redford"/>
    <s v="United States"/>
    <n v="9000000"/>
    <n v="37121708"/>
    <s v="Twentieth Century Fox"/>
    <n v="131"/>
  </r>
  <r>
    <s v="American Gigolo"/>
    <s v="R"/>
    <s v="Crime"/>
    <x v="0"/>
    <s v="February 1, 1980 (United States)"/>
    <n v="6.2"/>
    <n v="22000"/>
    <s v="Paul Schrader"/>
    <s v="Paul Schrader"/>
    <s v="Richard Gere"/>
    <s v="United States"/>
    <n v="4800000"/>
    <n v="22743674"/>
    <s v="Paramount Pictures"/>
    <n v="117"/>
  </r>
  <r>
    <s v="My Bodyguard"/>
    <s v="PG"/>
    <s v="Comedy"/>
    <x v="0"/>
    <s v="September 26, 1980 (United States)"/>
    <n v="7.1"/>
    <n v="8900"/>
    <s v="Tony Bill"/>
    <s v="Alan Ormsby"/>
    <s v="Chris Makepeace"/>
    <s v="United States"/>
    <n v="0"/>
    <n v="22482952"/>
    <s v="Twentieth Century Fox"/>
    <n v="102"/>
  </r>
  <r>
    <s v="Prom Night"/>
    <s v="R"/>
    <s v="Horror"/>
    <x v="0"/>
    <s v="July 18, 1980 (United States)"/>
    <n v="5.4"/>
    <n v="16000"/>
    <s v="Paul Lynch"/>
    <s v="William Gray"/>
    <s v="Leslie Nielsen"/>
    <s v="Canada"/>
    <n v="0"/>
    <n v="14796236"/>
    <s v="Guardian Trust Company"/>
    <n v="92"/>
  </r>
  <r>
    <s v="Smokey and the Bandit II"/>
    <s v="PG"/>
    <s v="Action"/>
    <x v="0"/>
    <s v="August 15, 1980 (United States)"/>
    <n v="5.3"/>
    <n v="15000"/>
    <s v="Hal Needham"/>
    <s v="Hal Needham"/>
    <s v="Burt Reynolds"/>
    <s v="United States"/>
    <n v="0"/>
    <n v="66132626"/>
    <s v="Universal Pictures"/>
    <n v="100"/>
  </r>
  <r>
    <s v="Cattle Annie and Little Britches"/>
    <s v="PG"/>
    <s v="Drama"/>
    <x v="0"/>
    <s v="April 24, 1981 (United States)"/>
    <n v="6.1"/>
    <n v="604"/>
    <s v="Lamont Johnson"/>
    <s v="David Eyre"/>
    <s v="Scott Glenn"/>
    <s v="United States"/>
    <n v="5100000"/>
    <n v="534816"/>
    <s v="Cattle Annie Productions"/>
    <n v="97"/>
  </r>
  <r>
    <s v="Seems Like Old Times"/>
    <s v="PG"/>
    <s v="Comedy"/>
    <x v="0"/>
    <s v="December 19, 1980 (United States)"/>
    <n v="6.7"/>
    <n v="9100"/>
    <s v="Jay Sandrich"/>
    <s v="Neil Simon"/>
    <s v="Goldie Hawn"/>
    <s v="United States"/>
    <n v="0"/>
    <n v="43995918"/>
    <s v="Rastar Films"/>
    <n v="102"/>
  </r>
  <r>
    <s v="Private Benjamin"/>
    <s v="R"/>
    <s v="Comedy"/>
    <x v="0"/>
    <s v="October 10, 1980 (United States)"/>
    <n v="6.2"/>
    <n v="24000"/>
    <s v="Howard Zieff"/>
    <s v="Nancy Meyers"/>
    <s v="Goldie Hawn"/>
    <s v="United States"/>
    <n v="10000000"/>
    <n v="69847348"/>
    <s v="Warner Bros."/>
    <n v="109"/>
  </r>
  <r>
    <s v="The Hollywood Knights"/>
    <s v="R"/>
    <s v="Comedy"/>
    <x v="0"/>
    <s v="May 30, 1980 (United States)"/>
    <n v="6.3"/>
    <n v="4300"/>
    <s v="Floyd Mutrux"/>
    <s v="Floyd Mutrux"/>
    <s v="Tony Danza"/>
    <s v="United States"/>
    <n v="4000000"/>
    <n v="10000000"/>
    <s v="PolyGram Filmed Entertainment"/>
    <n v="91"/>
  </r>
  <r>
    <s v="Motel Hell"/>
    <s v="R"/>
    <s v="Comedy"/>
    <x v="0"/>
    <s v="October 24, 1980 (United States)"/>
    <n v="6"/>
    <n v="11000"/>
    <s v="Kevin Connor"/>
    <s v="Robert Jaffe"/>
    <s v="Rory Calhoun"/>
    <s v="United States"/>
    <n v="3000000"/>
    <n v="6342668"/>
    <s v="Camp Hill"/>
    <n v="101"/>
  </r>
  <r>
    <s v="The Jazz Singer"/>
    <s v="PG"/>
    <s v="Drama"/>
    <x v="0"/>
    <s v="December 19, 1980 (United States)"/>
    <n v="5.9"/>
    <n v="4000"/>
    <s v="Richard Fleischer"/>
    <s v="Samson Raphaelson"/>
    <s v="Laurence Olivier"/>
    <s v="United States"/>
    <n v="0"/>
    <n v="27118000"/>
    <s v="EMI Films"/>
    <n v="115"/>
  </r>
  <r>
    <s v="Coal Miner's Daughter"/>
    <s v="PG"/>
    <s v="Biography"/>
    <x v="0"/>
    <s v="March 7, 1980 (United States)"/>
    <n v="7.5"/>
    <n v="17000"/>
    <s v="Michael Apted"/>
    <s v="Thomas Rickman"/>
    <s v="Sissy Spacek"/>
    <s v="United States"/>
    <n v="0"/>
    <n v="67182787"/>
    <s v="Universal Pictures"/>
    <n v="124"/>
  </r>
  <r>
    <s v="The Watcher in the Woods"/>
    <s v="PG"/>
    <s v="Family"/>
    <x v="0"/>
    <s v="October 9, 1981 (United States)"/>
    <n v="6.3"/>
    <n v="5700"/>
    <s v="John Hough"/>
    <s v="Brian Clemens"/>
    <s v="Bette Davis"/>
    <s v="United States"/>
    <n v="0"/>
    <n v="5000000"/>
    <s v="Walt Disney Productions"/>
    <n v="84"/>
  </r>
  <r>
    <s v="Breaker Morant"/>
    <s v="PG"/>
    <s v="Drama"/>
    <x v="0"/>
    <s v="July 3, 1980 (Australia)"/>
    <n v="7.9"/>
    <n v="13000"/>
    <s v="Bruce Beresford"/>
    <s v="Jonathan Hardy"/>
    <s v="Edward Woodward"/>
    <s v="Australia"/>
    <n v="0"/>
    <m/>
    <s v="The South Australian Film Corporation"/>
    <n v="107"/>
  </r>
  <r>
    <s v="The Stunt Man"/>
    <s v="R"/>
    <s v="Action"/>
    <x v="0"/>
    <s v="June 27, 1980 (United States)"/>
    <n v="7.1"/>
    <n v="9000"/>
    <s v="Richard Rush"/>
    <s v="Lawrence B. Marcus"/>
    <s v="Peter O'Toole"/>
    <s v="United States"/>
    <n v="3500000"/>
    <n v="7063886"/>
    <s v="Melvin Simon Productions"/>
    <n v="131"/>
  </r>
  <r>
    <s v="Where the Buffalo Roam"/>
    <s v="R"/>
    <s v="Biography"/>
    <x v="0"/>
    <s v="April 25, 1980 (United States)"/>
    <n v="6.6"/>
    <n v="11000"/>
    <s v="Art Linson"/>
    <s v="Hunter S. Thompson"/>
    <s v="Peter Boyle"/>
    <s v="United States"/>
    <n v="0"/>
    <n v="6659377"/>
    <s v="Universal Pictures"/>
    <n v="99"/>
  </r>
  <r>
    <s v="The Awakening"/>
    <s v="R"/>
    <s v="Horror"/>
    <x v="0"/>
    <s v="October 31, 1980 (United States)"/>
    <n v="4.8"/>
    <n v="2000"/>
    <s v="Mike Newell"/>
    <s v="Allan Scott"/>
    <s v="Charlton Heston"/>
    <s v="United Kingdom"/>
    <n v="0"/>
    <n v="8415112"/>
    <s v="EMI Films"/>
    <n v="101"/>
  </r>
  <r>
    <s v="Cheech and Chong's Next Movie"/>
    <s v="R"/>
    <s v="Comedy"/>
    <x v="0"/>
    <s v="July 18, 1980 (United States)"/>
    <n v="6.1"/>
    <n v="12000"/>
    <s v="Tommy Chong"/>
    <s v="Tommy Chong"/>
    <s v="Cheech Marin"/>
    <s v="United States"/>
    <n v="0"/>
    <n v="41675194"/>
    <s v="Universal Pictures"/>
    <n v="99"/>
  </r>
  <r>
    <s v="The Island"/>
    <s v="R"/>
    <s v="Action"/>
    <x v="0"/>
    <s v="June 13, 1980 (United States)"/>
    <n v="5.3"/>
    <n v="3900"/>
    <s v="Michael Ritchie"/>
    <s v="Peter Benchley"/>
    <s v="Michael Caine"/>
    <s v="United States"/>
    <n v="22000000"/>
    <n v="15716828"/>
    <s v="Universal Pictures"/>
    <n v="109"/>
  </r>
  <r>
    <s v="The Boogey Man"/>
    <s v="R"/>
    <s v="Horror"/>
    <x v="0"/>
    <s v="November 7, 1980 (United States)"/>
    <n v="4.5999999999999996"/>
    <n v="3900"/>
    <s v="Ulli Lommel"/>
    <s v="Ulli Lommel"/>
    <s v="Suzanna Love"/>
    <s v="United States"/>
    <n v="300000"/>
    <m/>
    <s v="The Jerry Gross Organization"/>
    <n v="82"/>
  </r>
  <r>
    <s v="The Nude Bomb"/>
    <s v="PG"/>
    <s v="Action"/>
    <x v="0"/>
    <s v="May 9, 1980 (United States)"/>
    <n v="5.0999999999999996"/>
    <n v="3100"/>
    <s v="Clive Donner"/>
    <s v="Mel Brooks"/>
    <s v="Don Adams"/>
    <s v="United States"/>
    <n v="15000000"/>
    <n v="14662035"/>
    <s v="Universal Pictures"/>
    <n v="94"/>
  </r>
  <r>
    <s v="Lion of the Desert"/>
    <s v="PG"/>
    <s v="Biography"/>
    <x v="0"/>
    <s v="May 16, 1981 (Japan)"/>
    <n v="8.3000000000000007"/>
    <n v="15000"/>
    <s v="Moustapha Akkad"/>
    <s v="David Butler"/>
    <s v="Anthony Quinn"/>
    <s v="Libya"/>
    <n v="35000000"/>
    <m/>
    <s v="Falcon International Productions"/>
    <n v="173"/>
  </r>
  <r>
    <s v="Stardust Memories"/>
    <s v="PG"/>
    <s v="Comedy"/>
    <x v="0"/>
    <s v="September 26, 1980 (United States)"/>
    <n v="7.3"/>
    <n v="22000"/>
    <s v="Woody Allen"/>
    <s v="Woody Allen"/>
    <s v="Woody Allen"/>
    <s v="United States"/>
    <n v="10000000"/>
    <n v="10389003"/>
    <s v="Jack Rollins &amp; Charles H. Joffe Productions"/>
    <n v="89"/>
  </r>
  <r>
    <s v="Melvin and Howard"/>
    <s v="R"/>
    <s v="Comedy"/>
    <x v="0"/>
    <s v="September 19, 1980 (United States)"/>
    <n v="6.8"/>
    <n v="4500"/>
    <s v="Jonathan Demme"/>
    <s v="Bo Goldman"/>
    <s v="Paul Le Mat"/>
    <s v="United States"/>
    <n v="7000000"/>
    <n v="4309490"/>
    <s v="Universal Pictures"/>
    <n v="95"/>
  </r>
  <r>
    <s v="Can't Stop the Music"/>
    <s v="PG"/>
    <s v="Biography"/>
    <x v="0"/>
    <s v="June 20, 1980 (United States)"/>
    <n v="4.2"/>
    <n v="3700"/>
    <s v="Nancy Walker"/>
    <s v="Bronte Woodard"/>
    <s v="Ray Simpson"/>
    <s v="United States"/>
    <n v="20000000"/>
    <m/>
    <s v="EMI Films"/>
    <n v="124"/>
  </r>
  <r>
    <s v="Bronco Billy"/>
    <s v="PG"/>
    <s v="Action"/>
    <x v="0"/>
    <s v="June 11, 1980 (United States)"/>
    <n v="6.1"/>
    <n v="11000"/>
    <s v="Clint Eastwood"/>
    <s v="Dennis Hackin"/>
    <s v="Clint Eastwood"/>
    <s v="United States"/>
    <n v="6500000"/>
    <n v="24265659"/>
    <s v="Warner Bros."/>
    <n v="116"/>
  </r>
  <r>
    <s v="City of Women"/>
    <s v="R"/>
    <s v="Comedy"/>
    <x v="0"/>
    <s v="April 8, 1981 (United States)"/>
    <n v="7"/>
    <n v="6700"/>
    <s v="Federico Fellini"/>
    <s v="Federico Fellini"/>
    <s v="Marcello Mastroianni"/>
    <s v="Italy"/>
    <n v="0"/>
    <n v="12516"/>
    <s v="Opera Film Produzione"/>
    <n v="139"/>
  </r>
  <r>
    <s v="The Private Eyes"/>
    <s v="PG"/>
    <s v="Comedy"/>
    <x v="0"/>
    <s v="November 21, 1980 (United States)"/>
    <n v="6.7"/>
    <n v="2900"/>
    <s v="Lang Elliott"/>
    <s v="Tim Conway"/>
    <s v="Tim Conway"/>
    <s v="United States"/>
    <n v="0"/>
    <m/>
    <s v="Tri Star Productions"/>
    <n v="91"/>
  </r>
  <r>
    <s v="When Time Ran Out..."/>
    <s v="PG"/>
    <s v="Action"/>
    <x v="0"/>
    <s v="March 28, 1980 (United States)"/>
    <n v="4.5999999999999996"/>
    <n v="2600"/>
    <s v="James Goldstone"/>
    <s v="Gordon Thomas"/>
    <s v="Paul Newman"/>
    <s v="United States"/>
    <n v="20000000"/>
    <n v="3763988"/>
    <s v="International Cinema"/>
    <n v="121"/>
  </r>
  <r>
    <s v="Oh Heavenly Dog"/>
    <s v="PG"/>
    <s v="Comedy"/>
    <x v="0"/>
    <s v="July 11, 1980 (United States)"/>
    <n v="5.4"/>
    <n v="2400"/>
    <s v="Joe Camp"/>
    <s v="Rod Browning"/>
    <s v="Chevy Chase"/>
    <s v="United States"/>
    <n v="6000000"/>
    <n v="6216067"/>
    <s v="Mulberry Square Productions"/>
    <n v="103"/>
  </r>
  <r>
    <s v="The Octagon"/>
    <s v="R"/>
    <s v="Action"/>
    <x v="0"/>
    <s v="August 15, 1980 (United States)"/>
    <n v="5.0999999999999996"/>
    <n v="5200"/>
    <s v="Eric Karson"/>
    <s v="Leigh Chapman"/>
    <s v="Chuck Norris"/>
    <s v="United States"/>
    <n v="4000000"/>
    <n v="18971000"/>
    <s v="American Cinema Productions"/>
    <n v="103"/>
  </r>
  <r>
    <s v="Hangar 18"/>
    <s v="PG"/>
    <s v="Sci-Fi"/>
    <x v="0"/>
    <s v="March 13, 1981 (Ireland)"/>
    <n v="5.3"/>
    <n v="2400"/>
    <s v="James L. Conway"/>
    <s v="Ken Pettus"/>
    <s v="Darren McGavin"/>
    <s v="United States"/>
    <n v="11000000"/>
    <m/>
    <s v="Sunn Classic Pictures"/>
    <n v="97"/>
  </r>
  <r>
    <s v="Herbie Goes Bananas"/>
    <s v="G"/>
    <s v="Adventure"/>
    <x v="0"/>
    <s v="June 25, 1980 (United States)"/>
    <n v="5"/>
    <n v="5300"/>
    <s v="Vincent McEveety"/>
    <s v="Don Tait"/>
    <s v="Charles Martin Smith"/>
    <s v="United States"/>
    <n v="0"/>
    <n v="18000000"/>
    <s v="Walt Disney Productions"/>
    <n v="100"/>
  </r>
  <r>
    <s v="The Competition"/>
    <s v="PG"/>
    <s v="Drama"/>
    <x v="0"/>
    <s v="December 3, 1980 (United States)"/>
    <n v="6.7"/>
    <n v="1900"/>
    <s v="Joel Oliansky"/>
    <s v="Joel Oliansky"/>
    <s v="Richard Dreyfuss"/>
    <s v="United States"/>
    <n v="0"/>
    <n v="14287755"/>
    <s v="Rastar Films"/>
    <n v="123"/>
  </r>
  <r>
    <s v="It's My Turn"/>
    <s v="R"/>
    <s v="Comedy"/>
    <x v="0"/>
    <s v="February 5, 1981 (Argentina)"/>
    <n v="5.5"/>
    <n v="875"/>
    <s v="Claudia Weill"/>
    <s v="Eleanor Bergstein"/>
    <s v="Jill Clayburgh"/>
    <s v="United States"/>
    <n v="0"/>
    <m/>
    <s v="Rastar Films"/>
    <n v="91"/>
  </r>
  <r>
    <s v="Honeysuckle Rose"/>
    <s v="PG"/>
    <s v="Drama"/>
    <x v="0"/>
    <s v="July 18, 1980 (United States)"/>
    <n v="6.3"/>
    <n v="1400"/>
    <s v="Jerry Schatzberg"/>
    <s v="Gösta Stevens"/>
    <s v="Willie Nelson"/>
    <s v="United States"/>
    <n v="0"/>
    <n v="17815212"/>
    <s v="Major Studio Partners"/>
    <n v="119"/>
  </r>
  <r>
    <s v="Resurrection"/>
    <s v="PG"/>
    <s v="Drama"/>
    <x v="0"/>
    <s v="September 26, 1980 (United States)"/>
    <n v="7.3"/>
    <n v="2800"/>
    <s v="Daniel Petrie"/>
    <s v="Lewis John Carlino"/>
    <s v="Ellen Burstyn"/>
    <s v="United States"/>
    <n v="0"/>
    <n v="3910019"/>
    <s v="Universal Pictures"/>
    <n v="103"/>
  </r>
  <r>
    <s v="Fatso"/>
    <s v="PG"/>
    <s v="Comedy"/>
    <x v="0"/>
    <s v="February 1, 1980 (United States)"/>
    <n v="6.3"/>
    <n v="2000"/>
    <s v="Anne Bancroft"/>
    <s v="Anne Bancroft"/>
    <s v="Dom DeLuise"/>
    <s v="United States"/>
    <n v="0"/>
    <n v="7653061"/>
    <s v="Brooksfilms"/>
    <n v="93"/>
  </r>
  <r>
    <s v="Moscow Does Not Believe in Tears"/>
    <s v="PG"/>
    <s v="Comedy"/>
    <x v="0"/>
    <s v="February 11, 1980 (Soviet Union)"/>
    <n v="8.1"/>
    <n v="12000"/>
    <s v="Vladimir Menshov"/>
    <s v="Valentin Chernykh"/>
    <s v="Vera Alentova"/>
    <s v="Soviet Union"/>
    <n v="900000"/>
    <m/>
    <s v="Mosfilm"/>
    <n v="150"/>
  </r>
  <r>
    <s v="The Fiendish Plot of Dr. Fu Manchu"/>
    <s v="PG"/>
    <s v="Comedy"/>
    <x v="0"/>
    <s v="August 8, 1980 (United States)"/>
    <n v="5.0999999999999996"/>
    <n v="2000"/>
    <s v="Piers Haggard"/>
    <s v="Rudy Dochtermann"/>
    <s v="Peter Sellers"/>
    <s v="United States"/>
    <n v="0"/>
    <n v="10697276"/>
    <s v="Braun Entertainment Group"/>
    <n v="100"/>
  </r>
  <r>
    <s v="Serial"/>
    <s v="R"/>
    <s v="Comedy"/>
    <x v="0"/>
    <s v="March 28, 1980 (United States)"/>
    <n v="6.6"/>
    <n v="915"/>
    <s v="Bill Persky"/>
    <s v="Cyra McFadden"/>
    <s v="Martin Mull"/>
    <s v="United States"/>
    <n v="0"/>
    <n v="9870727"/>
    <s v="Paramount Pictures"/>
    <n v="86"/>
  </r>
  <r>
    <s v="Hero at Large"/>
    <s v="PG"/>
    <s v="Comedy"/>
    <x v="0"/>
    <s v="February 8, 1980 (United States)"/>
    <n v="6"/>
    <n v="1500"/>
    <s v="Martin Davidson"/>
    <s v="AJ Carothers"/>
    <s v="John Ritter"/>
    <s v="United States"/>
    <n v="0"/>
    <n v="15934737"/>
    <s v="Kings Road Entertainment"/>
    <n v="98"/>
  </r>
  <r>
    <s v="Wholly Moses!"/>
    <s v="PG"/>
    <s v="Comedy"/>
    <x v="0"/>
    <s v="June 13, 1980 (United States)"/>
    <n v="4.7"/>
    <n v="1800"/>
    <s v="Gary Weis"/>
    <s v="Guy Thomas"/>
    <s v="Dudley Moore"/>
    <s v="United States"/>
    <n v="0"/>
    <n v="14155617"/>
    <s v="Columbia Pictures"/>
    <n v="103"/>
  </r>
  <r>
    <s v="Bon Voyage, Charlie Brown (and Don't Come Back!!)"/>
    <s v="G"/>
    <s v="Animation"/>
    <x v="0"/>
    <s v="May 30, 1980 (United States)"/>
    <n v="7.3"/>
    <n v="2900"/>
    <s v="Bill Melendez"/>
    <s v="Charles M. Schulz"/>
    <s v="Scott Beach"/>
    <s v="United States"/>
    <n v="0"/>
    <n v="2013193"/>
    <s v="Lee Mendelson Film Productions"/>
    <n v="75"/>
  </r>
  <r>
    <s v="In God We Trust (or Gimme That Prime Time Religion)"/>
    <s v="PG"/>
    <s v="Comedy"/>
    <x v="0"/>
    <s v="September 26, 1980 (United States)"/>
    <n v="5.5"/>
    <n v="965"/>
    <s v="Marty Feldman"/>
    <s v="Marty Feldman"/>
    <s v="Marty Feldman"/>
    <s v="United States"/>
    <n v="0"/>
    <n v="5215015"/>
    <s v="Universal Pictures"/>
    <n v="97"/>
  </r>
  <r>
    <s v="Roadie"/>
    <s v="PG"/>
    <s v="Comedy"/>
    <x v="0"/>
    <s v="June 13, 1980 (United States)"/>
    <n v="5.2"/>
    <n v="1100"/>
    <s v="Alan Rudolph"/>
    <s v="Big Boy Medlin"/>
    <s v="Meat Loaf"/>
    <s v="United States"/>
    <n v="0"/>
    <n v="4226370"/>
    <s v="Alive Enterprises"/>
    <n v="106"/>
  </r>
  <r>
    <s v="Just Tell Me What You Want"/>
    <s v="R"/>
    <s v="Comedy"/>
    <x v="0"/>
    <s v="January 18, 1980 (United States)"/>
    <n v="5.5"/>
    <n v="585"/>
    <s v="Sidney Lumet"/>
    <s v="Jay Presson Allen"/>
    <s v="Ali MacGraw"/>
    <s v="United States"/>
    <n v="0"/>
    <n v="2086905"/>
    <s v="Warner Bros."/>
    <n v="112"/>
  </r>
  <r>
    <s v="The Last Flight of Noah's Ark"/>
    <s v="G"/>
    <s v="Adventure"/>
    <x v="0"/>
    <s v="June 25, 1980 (United States)"/>
    <n v="5.8"/>
    <n v="1300"/>
    <s v="Charles Jarrott"/>
    <s v="Ernest K. Gann"/>
    <s v="Elliott Gould"/>
    <s v="United States"/>
    <n v="6000000"/>
    <n v="11000000"/>
    <s v="Walt Disney Productions"/>
    <n v="97"/>
  </r>
  <r>
    <s v="Little Miss Marker"/>
    <s v="PG"/>
    <s v="Comedy"/>
    <x v="0"/>
    <s v="March 21, 1980 (United States)"/>
    <n v="6.3"/>
    <n v="1400"/>
    <s v="Walter Bernstein"/>
    <s v="Damon Runyon"/>
    <s v="Walter Matthau"/>
    <s v="United States"/>
    <n v="0"/>
    <n v="6321392"/>
    <s v="Universal Pictures"/>
    <n v="103"/>
  </r>
  <r>
    <s v="Willie &amp; Phil"/>
    <s v="R"/>
    <s v="Comedy"/>
    <x v="0"/>
    <s v="August 15, 1980 (United States)"/>
    <n v="5.9"/>
    <n v="415"/>
    <s v="Paul Mazursky"/>
    <s v="Jean Gruault"/>
    <s v="Michael Ontkean"/>
    <s v="United States"/>
    <n v="5500000"/>
    <n v="4400000"/>
    <s v="Twentieth Century Fox"/>
    <n v="115"/>
  </r>
  <r>
    <s v="Babylon"/>
    <m/>
    <s v="Drama"/>
    <x v="0"/>
    <s v="November 1980 (United Kingdom)"/>
    <n v="7.4"/>
    <n v="1300"/>
    <s v="Franco Rosso"/>
    <s v="Franco Rosso"/>
    <s v="David N. Haynes"/>
    <s v="United Kingdom"/>
    <n v="0"/>
    <n v="109749"/>
    <s v="Diversity Music"/>
    <n v="95"/>
  </r>
  <r>
    <s v="Windwalker"/>
    <s v="PG"/>
    <s v="Adventure"/>
    <x v="0"/>
    <s v="November 18, 1983 (Sweden)"/>
    <n v="6.9"/>
    <n v="1000"/>
    <s v="Kieth Merrill"/>
    <s v="Ray Goldrup"/>
    <s v="Trevor Howard"/>
    <s v="United States"/>
    <n v="3000000"/>
    <m/>
    <s v="Santa Fe International"/>
    <n v="108"/>
  </r>
  <r>
    <s v="Phobia"/>
    <s v="R"/>
    <s v="Drama"/>
    <x v="0"/>
    <s v="September 9, 1980 (United States)"/>
    <n v="4"/>
    <n v="546"/>
    <s v="John Huston"/>
    <s v="Gary Sherman"/>
    <s v="Paul Michael Glaser"/>
    <s v="Canada"/>
    <n v="5100000"/>
    <n v="59167"/>
    <s v="Borough Park Productions"/>
    <n v="94"/>
  </r>
  <r>
    <s v="Windows"/>
    <s v="R"/>
    <s v="Drama"/>
    <x v="0"/>
    <s v="January 18, 1980 (United States)"/>
    <n v="4.8"/>
    <n v="643"/>
    <s v="Gordon Willis"/>
    <s v="Barry Siegel"/>
    <s v="Talia Shire"/>
    <s v="United States"/>
    <n v="0"/>
    <n v="2128395"/>
    <s v="Mike Lobell Productions"/>
    <n v="96"/>
  </r>
  <r>
    <s v="Loving Couples"/>
    <s v="PG"/>
    <s v="Comedy"/>
    <x v="0"/>
    <s v="October 24, 1980 (United States)"/>
    <n v="5.2"/>
    <n v="351"/>
    <s v="Jack Smight"/>
    <s v="Martin Donovan"/>
    <s v="Shirley MacLaine"/>
    <s v="United States"/>
    <n v="0"/>
    <n v="2806659"/>
    <s v="Time Life Films"/>
    <n v="97"/>
  </r>
  <r>
    <s v="The King and the Mockingbird"/>
    <s v="Not Rated"/>
    <s v="Animation"/>
    <x v="0"/>
    <s v="March 19, 1980 (France)"/>
    <n v="7.9"/>
    <n v="4800"/>
    <s v="Paul Grimault"/>
    <s v="Hans Christian Andersen"/>
    <s v="Jean Martin"/>
    <s v="France"/>
    <n v="0"/>
    <n v="167451"/>
    <s v="Les Films Paul Grimault"/>
    <n v="83"/>
  </r>
  <r>
    <s v="Oh, God! Book II"/>
    <s v="PG"/>
    <s v="Comedy"/>
    <x v="0"/>
    <s v="October 3, 1980 (United States)"/>
    <n v="5.2"/>
    <n v="2100"/>
    <s v="Gilbert Cates"/>
    <s v="Josh Greenfeld"/>
    <s v="George Burns"/>
    <s v="United States"/>
    <n v="0"/>
    <n v="14504277"/>
    <s v="Warner Bros."/>
    <n v="94"/>
  </r>
  <r>
    <s v="Those Lips, Those Eyes"/>
    <s v="R"/>
    <s v="Comedy"/>
    <x v="0"/>
    <s v="August 15, 1980 (United States)"/>
    <n v="6.5"/>
    <n v="269"/>
    <s v="Michael Pressman"/>
    <s v="David Shaber"/>
    <s v="Frank Langella"/>
    <s v="United States"/>
    <n v="0"/>
    <n v="804713"/>
    <s v="Herb Jaffe"/>
    <n v="105"/>
  </r>
  <r>
    <s v="La Cage aux Folles II"/>
    <s v="R"/>
    <s v="Comedy"/>
    <x v="0"/>
    <s v="February 15, 1981 (United States)"/>
    <n v="5.8"/>
    <n v="1900"/>
    <s v="Édouard Molinaro"/>
    <s v="Jean Poiret"/>
    <s v="Michel Serrault"/>
    <s v="France"/>
    <n v="0"/>
    <n v="6950125"/>
    <s v="Da.Ma. Cinematografica"/>
    <n v="102"/>
  </r>
  <r>
    <s v="The Gong Show Movie"/>
    <s v="R"/>
    <s v="Comedy"/>
    <x v="0"/>
    <s v="May 23, 1980 (United States)"/>
    <n v="4.3"/>
    <n v="740"/>
    <s v="Chuck Barris"/>
    <s v="Chuck Barris"/>
    <s v="Chuck Barris"/>
    <s v="United States"/>
    <n v="0"/>
    <n v="6621520"/>
    <s v="Chuck Barris Productions"/>
    <n v="89"/>
  </r>
  <r>
    <s v="Gilda Live"/>
    <s v="R"/>
    <s v="Comedy"/>
    <x v="0"/>
    <s v="March 28, 1980 (United States)"/>
    <n v="6.8"/>
    <n v="599"/>
    <s v="Mike Nichols"/>
    <s v="Anne Beatts"/>
    <s v="Gilda Radner"/>
    <s v="United States"/>
    <n v="0"/>
    <n v="2261507"/>
    <s v="Broadway Productions"/>
    <n v="96"/>
  </r>
  <r>
    <s v="Why Would I Lie?"/>
    <s v="PG"/>
    <s v="Comedy"/>
    <x v="0"/>
    <s v="August 8, 1980 (United States)"/>
    <n v="6.5"/>
    <n v="211"/>
    <s v="Larry Peerce"/>
    <s v="Hollis Hodges"/>
    <s v="Treat Williams"/>
    <s v="United States"/>
    <n v="0"/>
    <n v="1175855"/>
    <s v="Metro-Goldwyn-Mayer (MGM)"/>
    <n v="105"/>
  </r>
  <r>
    <s v="First Family"/>
    <s v="R"/>
    <s v="Comedy"/>
    <x v="0"/>
    <s v="December 25, 1980 (United States)"/>
    <n v="4.3"/>
    <n v="593"/>
    <s v="Buck Henry"/>
    <s v="Buck Henry"/>
    <s v="Bob Newhart"/>
    <s v="United States"/>
    <n v="0"/>
    <n v="15198912"/>
    <s v="F.F. Associates"/>
    <n v="97"/>
  </r>
  <r>
    <s v="Mantis Fist Fighter"/>
    <m/>
    <s v="Action"/>
    <x v="0"/>
    <s v="July 9, 1982 (United States)"/>
    <n v="6.7"/>
    <n v="230"/>
    <s v="Wing-Cho Yip"/>
    <s v="Hsin-Yi Chang"/>
    <s v="Ka-Yan Leung"/>
    <s v="Hong Kong"/>
    <n v="0"/>
    <m/>
    <s v="East Asia Film Company"/>
    <n v="89"/>
  </r>
  <r>
    <s v="Indiana Jones and the Raiders of the Lost Ark"/>
    <s v="PG"/>
    <s v="Action"/>
    <x v="1"/>
    <s v="June 12, 1981 (United States)"/>
    <n v="8.4"/>
    <n v="905000"/>
    <s v="Steven Spielberg"/>
    <s v="Lawrence Kasdan"/>
    <s v="Harrison Ford"/>
    <s v="United States"/>
    <n v="18000000"/>
    <n v="389925971"/>
    <s v="Paramount Pictures"/>
    <n v="115"/>
  </r>
  <r>
    <s v="Body Heat"/>
    <s v="R"/>
    <s v="Crime"/>
    <x v="1"/>
    <s v="August 28, 1981 (United States)"/>
    <n v="7.4"/>
    <n v="32000"/>
    <s v="Lawrence Kasdan"/>
    <s v="Lawrence Kasdan"/>
    <s v="William Hurt"/>
    <s v="United States"/>
    <n v="0"/>
    <n v="24058838"/>
    <s v="The Ladd Company"/>
    <n v="113"/>
  </r>
  <r>
    <s v="An American Werewolf in London"/>
    <s v="R"/>
    <s v="Comedy"/>
    <x v="1"/>
    <s v="August 21, 1981 (United States)"/>
    <n v="7.5"/>
    <n v="97000"/>
    <s v="John Landis"/>
    <s v="John Landis"/>
    <s v="David Naughton"/>
    <s v="United Kingdom"/>
    <n v="10000000"/>
    <n v="30669378"/>
    <s v="Polygram Pictures"/>
    <n v="97"/>
  </r>
  <r>
    <s v="Escape from New York"/>
    <s v="R"/>
    <s v="Action"/>
    <x v="1"/>
    <s v="July 10, 1981 (United States)"/>
    <n v="7.2"/>
    <n v="131000"/>
    <s v="John Carpenter"/>
    <s v="John Carpenter"/>
    <s v="Kurt Russell"/>
    <s v="United States"/>
    <n v="6000000"/>
    <n v="25244626"/>
    <s v="AVCO Embassy Pictures"/>
    <n v="99"/>
  </r>
  <r>
    <s v="The Evil Dead"/>
    <s v="NC-17"/>
    <s v="Horror"/>
    <x v="1"/>
    <s v="April 15, 1983 (United States)"/>
    <n v="7.5"/>
    <n v="192000"/>
    <s v="Sam Raimi"/>
    <s v="Sam Raimi"/>
    <s v="Bruce Campbell"/>
    <s v="United States"/>
    <n v="350000"/>
    <n v="2956630"/>
    <s v="Renaissance Pictures"/>
    <n v="85"/>
  </r>
  <r>
    <s v="Porky's"/>
    <s v="R"/>
    <s v="Comedy"/>
    <x v="1"/>
    <s v="March 19, 1982 (United States)"/>
    <n v="6.2"/>
    <n v="40000"/>
    <s v="Bob Clark"/>
    <s v="Bob Clark"/>
    <s v="Dan Monahan"/>
    <s v="Canada"/>
    <n v="2500000"/>
    <n v="111289673"/>
    <s v="Astral Bellevue Pathé"/>
    <n v="94"/>
  </r>
  <r>
    <s v="Blow Out"/>
    <s v="R"/>
    <s v="Crime"/>
    <x v="1"/>
    <s v="July 24, 1981 (United States)"/>
    <n v="7.4"/>
    <n v="47000"/>
    <s v="Brian De Palma"/>
    <s v="Brian De Palma"/>
    <s v="John Travolta"/>
    <s v="United States"/>
    <n v="18000000"/>
    <n v="12000000"/>
    <s v="Filmways Pictures"/>
    <n v="108"/>
  </r>
  <r>
    <s v="Clash of the Titans"/>
    <s v="PG"/>
    <s v="Action"/>
    <x v="1"/>
    <s v="June 12, 1981 (United States)"/>
    <n v="6.9"/>
    <n v="42000"/>
    <s v="Desmond Davis"/>
    <s v="Beverley Cross"/>
    <s v="Laurence Olivier"/>
    <s v="United Kingdom"/>
    <n v="15000000"/>
    <n v="41092328"/>
    <s v="Charles H. Schneer Productions"/>
    <n v="118"/>
  </r>
  <r>
    <s v="Excalibur"/>
    <s v="R"/>
    <s v="Adventure"/>
    <x v="1"/>
    <s v="April 10, 1981 (United States)"/>
    <n v="7.4"/>
    <n v="59000"/>
    <s v="John Boorman"/>
    <s v="Thomas Malory"/>
    <s v="Nigel Terry"/>
    <s v="United Kingdom"/>
    <n v="11000000"/>
    <n v="34971136"/>
    <s v="Cinema '84"/>
    <n v="140"/>
  </r>
  <r>
    <s v="Mad Max 2"/>
    <s v="R"/>
    <s v="Action"/>
    <x v="1"/>
    <s v="May 21, 1982 (United States)"/>
    <n v="7.6"/>
    <n v="170000"/>
    <s v="George Miller"/>
    <s v="Terry Hayes"/>
    <s v="Mel Gibson"/>
    <s v="Australia"/>
    <n v="3000000"/>
    <n v="23668369"/>
    <s v="Kennedy Miller Productions"/>
    <n v="96"/>
  </r>
  <r>
    <s v="Das Boot"/>
    <m/>
    <s v="Adventure"/>
    <x v="1"/>
    <s v="February 10, 1982 (United States)"/>
    <n v="8.3000000000000007"/>
    <n v="237000"/>
    <s v="Wolfgang Petersen"/>
    <s v="Wolfgang Petersen"/>
    <s v="Jürgen Prochnow"/>
    <s v="West Germany"/>
    <n v="0"/>
    <n v="11487676"/>
    <s v="Bavaria Film"/>
    <n v="149"/>
  </r>
  <r>
    <s v="Stripes"/>
    <s v="R"/>
    <s v="Comedy"/>
    <x v="1"/>
    <s v="June 26, 1981 (United States)"/>
    <n v="6.9"/>
    <n v="68000"/>
    <s v="Ivan Reitman"/>
    <s v="Len Blum"/>
    <s v="Bill Murray"/>
    <s v="United States"/>
    <n v="10000000"/>
    <n v="85297000"/>
    <s v="Columbia Pictures"/>
    <n v="106"/>
  </r>
  <r>
    <s v="Possession"/>
    <s v="R"/>
    <s v="Drama"/>
    <x v="1"/>
    <s v="October 28, 1983 (United States)"/>
    <n v="7.4"/>
    <n v="27000"/>
    <s v="Andrzej Zulawski"/>
    <s v="Andrzej Zulawski"/>
    <s v="Isabelle Adjani"/>
    <s v="France"/>
    <n v="0"/>
    <n v="1113538"/>
    <s v="Gaumont"/>
    <n v="124"/>
  </r>
  <r>
    <s v="The Cannonball Run"/>
    <s v="PG"/>
    <s v="Action"/>
    <x v="1"/>
    <s v="June 19, 1981 (United States)"/>
    <n v="6.2"/>
    <n v="34000"/>
    <s v="Hal Needham"/>
    <s v="Brock Yates"/>
    <s v="Burt Reynolds"/>
    <s v="United States"/>
    <n v="18000000"/>
    <n v="72179579"/>
    <s v="Golden Harvest Company"/>
    <n v="95"/>
  </r>
  <r>
    <s v="Thief"/>
    <s v="R"/>
    <s v="Action"/>
    <x v="1"/>
    <s v="March 27, 1981 (United States)"/>
    <n v="7.4"/>
    <n v="27000"/>
    <s v="Michael Mann"/>
    <s v="Frank Hohimer"/>
    <s v="James Caan"/>
    <s v="United States"/>
    <n v="5500000"/>
    <n v="11492915"/>
    <s v="Mann/Caan Productions"/>
    <n v="123"/>
  </r>
  <r>
    <s v="Endless Love"/>
    <s v="R"/>
    <s v="Drama"/>
    <x v="1"/>
    <s v="July 17, 1981 (United States)"/>
    <n v="4.9000000000000004"/>
    <n v="7600"/>
    <s v="Franco Zeffirelli"/>
    <s v="Scott Spencer"/>
    <s v="Brooke Shields"/>
    <s v="United States"/>
    <n v="0"/>
    <n v="32492674"/>
    <s v="PolyGram Filmed Entertainment"/>
    <n v="116"/>
  </r>
  <r>
    <s v="Time Bandits"/>
    <s v="PG"/>
    <s v="Adventure"/>
    <x v="1"/>
    <s v="November 6, 1981 (United States)"/>
    <n v="7"/>
    <n v="60000"/>
    <s v="Terry Gilliam"/>
    <s v="Michael Palin"/>
    <s v="Sean Connery"/>
    <s v="United Kingdom"/>
    <n v="5000000"/>
    <n v="42368025"/>
    <s v="HandMade Films"/>
    <n v="110"/>
  </r>
  <r>
    <s v="The Four Seasons"/>
    <s v="PG"/>
    <s v="Comedy"/>
    <x v="1"/>
    <s v="May 22, 1981 (United States)"/>
    <n v="6.8"/>
    <n v="4200"/>
    <s v="Alan Alda"/>
    <s v="Alan Alda"/>
    <s v="Alan Alda"/>
    <s v="United States"/>
    <n v="0"/>
    <n v="50427646"/>
    <s v="Universal Pictures"/>
    <n v="107"/>
  </r>
  <r>
    <s v="Friday the 13th Part 2"/>
    <s v="R"/>
    <s v="Horror"/>
    <x v="1"/>
    <s v="May 1, 1981 (United States)"/>
    <n v="6.1"/>
    <n v="61000"/>
    <s v="Steve Miner"/>
    <s v="Ron Kurz"/>
    <s v="Betsy Palmer"/>
    <s v="United States"/>
    <n v="1250000"/>
    <n v="21722776"/>
    <s v="Georgetown Productions Inc."/>
    <n v="87"/>
  </r>
  <r>
    <s v="Scanners"/>
    <s v="R"/>
    <s v="Horror"/>
    <x v="1"/>
    <s v="January 14, 1981 (United States)"/>
    <n v="6.8"/>
    <n v="51000"/>
    <s v="David Cronenberg"/>
    <s v="David Cronenberg"/>
    <s v="Jennifer O'Neill"/>
    <s v="Canada"/>
    <n v="0"/>
    <n v="14225876"/>
    <s v="Canadian Film Development Corporation (CFDC)"/>
    <n v="103"/>
  </r>
  <r>
    <s v="For Your Eyes Only"/>
    <s v="PG"/>
    <s v="Action"/>
    <x v="1"/>
    <s v="June 26, 1981 (United States)"/>
    <n v="6.7"/>
    <n v="94000"/>
    <s v="John Glen"/>
    <s v="Richard Maibaum"/>
    <s v="Roger Moore"/>
    <s v="United Kingdom"/>
    <n v="28000000"/>
    <n v="54813222"/>
    <s v="Eon Productions"/>
    <n v="127"/>
  </r>
  <r>
    <s v="Halloween II"/>
    <s v="R"/>
    <s v="Horror"/>
    <x v="1"/>
    <s v="October 30, 1981 (United States)"/>
    <n v="6.5"/>
    <n v="77000"/>
    <s v="Rick Rosenthal"/>
    <s v="John Carpenter"/>
    <s v="Jamie Lee Curtis"/>
    <s v="United States"/>
    <n v="2500000"/>
    <n v="25533818"/>
    <s v="Dino De Laurentiis Company"/>
    <n v="92"/>
  </r>
  <r>
    <s v="Taps"/>
    <s v="PG"/>
    <s v="Drama"/>
    <x v="1"/>
    <s v="December 25, 1981 (United States)"/>
    <n v="6.8"/>
    <n v="17000"/>
    <s v="Harold Becker"/>
    <s v="Darryl Ponicsan"/>
    <s v="George C. Scott"/>
    <s v="United States"/>
    <n v="14000000"/>
    <n v="35856053"/>
    <s v="Major Studio Partners"/>
    <n v="126"/>
  </r>
  <r>
    <s v="Reds"/>
    <s v="PG"/>
    <s v="Biography"/>
    <x v="1"/>
    <s v="December 25, 1981 (United States)"/>
    <n v="7.3"/>
    <n v="21000"/>
    <s v="Warren Beatty"/>
    <s v="Warren Beatty"/>
    <s v="Warren Beatty"/>
    <s v="United States"/>
    <n v="32000000"/>
    <n v="40382659"/>
    <s v="Barclays Mercantile Industrial Finance"/>
    <n v="195"/>
  </r>
  <r>
    <s v="On Golden Pond"/>
    <s v="PG"/>
    <s v="Drama"/>
    <x v="1"/>
    <s v="February 12, 1982 (United States)"/>
    <n v="7.6"/>
    <n v="29000"/>
    <s v="Mark Rydell"/>
    <s v="Ernest Thompson"/>
    <s v="Katharine Hepburn"/>
    <s v="United States"/>
    <n v="0"/>
    <n v="119285432"/>
    <s v="IPC Films"/>
    <n v="109"/>
  </r>
  <r>
    <s v="The Fox and the Hound"/>
    <s v="G"/>
    <s v="Animation"/>
    <x v="1"/>
    <s v="July 10, 1981 (United States)"/>
    <n v="7.3"/>
    <n v="87000"/>
    <s v="Directors"/>
    <s v="Daniel P. Mannix"/>
    <s v="Mickey Rooney"/>
    <s v="United States"/>
    <n v="12000000"/>
    <n v="63456988"/>
    <s v="Walt Disney Animation Studios"/>
    <n v="83"/>
  </r>
  <r>
    <s v="Chariots of Fire"/>
    <s v="PG"/>
    <s v="Biography"/>
    <x v="1"/>
    <s v="April 9, 1982 (United States)"/>
    <n v="7.2"/>
    <n v="56000"/>
    <s v="Hugh Hudson"/>
    <s v="Colin Welland"/>
    <s v="Ben Cross"/>
    <s v="United Kingdom"/>
    <n v="5500000"/>
    <n v="59303359"/>
    <s v="Enigma Productions"/>
    <n v="125"/>
  </r>
  <r>
    <s v="Absence of Malice"/>
    <s v="PG"/>
    <s v="Drama"/>
    <x v="1"/>
    <s v="December 18, 1981 (United States)"/>
    <n v="6.9"/>
    <n v="12000"/>
    <s v="Sydney Pollack"/>
    <s v="Kurt Luedtke"/>
    <s v="Paul Newman"/>
    <s v="United States"/>
    <n v="12000000"/>
    <n v="40716963"/>
    <s v="Columbia Pictures"/>
    <n v="116"/>
  </r>
  <r>
    <s v="Tarzan the Ape Man"/>
    <s v="Approved"/>
    <s v="Adventure"/>
    <x v="1"/>
    <s v="July 24, 1981 (United States)"/>
    <n v="3.4"/>
    <n v="5300"/>
    <s v="John Derek"/>
    <s v="Tom Rowe"/>
    <s v="Bo Derek"/>
    <s v="United States"/>
    <n v="6500000"/>
    <n v="36565280"/>
    <s v="Metro-Goldwyn-Mayer (MGM)"/>
    <n v="115"/>
  </r>
  <r>
    <s v="Victory"/>
    <s v="PG"/>
    <s v="Drama"/>
    <x v="1"/>
    <s v="July 31, 1981 (United States)"/>
    <n v="6.7"/>
    <n v="29000"/>
    <s v="John Huston"/>
    <s v="Yabo Yablonsky"/>
    <s v="Michael Caine"/>
    <s v="United Kingdom"/>
    <n v="10000000"/>
    <n v="10853418"/>
    <s v="Lorimar Film Entertainment"/>
    <n v="116"/>
  </r>
  <r>
    <s v="Arthur"/>
    <s v="PG"/>
    <s v="Comedy"/>
    <x v="1"/>
    <s v="July 17, 1981 (United States)"/>
    <n v="6.9"/>
    <n v="27000"/>
    <s v="Steve Gordon"/>
    <s v="Steve Gordon"/>
    <s v="Dudley Moore"/>
    <s v="United States"/>
    <n v="7000000"/>
    <n v="95461682"/>
    <s v="Orion Pictures"/>
    <n v="97"/>
  </r>
  <r>
    <s v="My Dinner with Andre"/>
    <s v="PG"/>
    <s v="Biography"/>
    <x v="1"/>
    <s v="October 11, 1981 (United States)"/>
    <n v="7.8"/>
    <n v="19000"/>
    <s v="Louis Malle"/>
    <s v="Wallace Shawn"/>
    <s v="Andre Gregory"/>
    <s v="United States"/>
    <n v="0"/>
    <n v="5073"/>
    <s v="Saga Productions Inc."/>
    <n v="110"/>
  </r>
  <r>
    <s v="Caveman"/>
    <s v="PG"/>
    <s v="Comedy"/>
    <x v="1"/>
    <s v="April 17, 1981 (United States)"/>
    <n v="5.8"/>
    <n v="7300"/>
    <s v="Carl Gottlieb"/>
    <s v="Rudy De Luca"/>
    <s v="Ringo Starr"/>
    <s v="United States"/>
    <n v="0"/>
    <n v="15965924"/>
    <s v="Estudios Churubusco Azteca S.A."/>
    <n v="91"/>
  </r>
  <r>
    <s v="Dead &amp; Buried"/>
    <s v="R"/>
    <s v="Horror"/>
    <x v="1"/>
    <s v="October 9, 1981 (United States)"/>
    <n v="6.6"/>
    <n v="11000"/>
    <s v="Gary Sherman"/>
    <s v="Jeff Millar"/>
    <s v="James Farentino"/>
    <s v="United States"/>
    <n v="3000000"/>
    <m/>
    <s v="Aspen Productions (I)"/>
    <n v="94"/>
  </r>
  <r>
    <s v="History of the World: Part I"/>
    <s v="R"/>
    <s v="Comedy"/>
    <x v="1"/>
    <s v="June 12, 1981 (United States)"/>
    <n v="6.9"/>
    <n v="47000"/>
    <s v="Mel Brooks"/>
    <s v="Mel Brooks"/>
    <s v="Mel Brooks"/>
    <s v="United States"/>
    <n v="11000000"/>
    <n v="31672907"/>
    <s v="Brooksfilms"/>
    <n v="92"/>
  </r>
  <r>
    <s v="The Howling"/>
    <s v="R"/>
    <s v="Horror"/>
    <x v="1"/>
    <s v="April 10, 1981 (United States)"/>
    <n v="6.6"/>
    <n v="32000"/>
    <s v="Joe Dante"/>
    <s v="Gary Brandner"/>
    <s v="Dee Wallace"/>
    <s v="United States"/>
    <n v="1000000"/>
    <n v="17985893"/>
    <s v="Embassy Pictures"/>
    <n v="91"/>
  </r>
  <r>
    <s v="Dragonslayer"/>
    <s v="PG"/>
    <s v="Action"/>
    <x v="1"/>
    <s v="June 26, 1981 (United States)"/>
    <n v="6.7"/>
    <n v="16000"/>
    <s v="Matthew Robbins"/>
    <s v="Hal Barwood"/>
    <s v="Peter MacNicol"/>
    <s v="United Kingdom"/>
    <n v="18000000"/>
    <n v="14110013"/>
    <s v="Paramount Pictures"/>
    <n v="109"/>
  </r>
  <r>
    <s v="Cutter's Way"/>
    <s v="R"/>
    <s v="Crime"/>
    <x v="1"/>
    <s v="February 10, 1982 (France)"/>
    <n v="6.9"/>
    <n v="5300"/>
    <s v="Ivan Passer"/>
    <s v="Newton Thornburg"/>
    <s v="Jeff Bridges"/>
    <s v="United States"/>
    <n v="3000000"/>
    <n v="1752634"/>
    <s v="Gurian Entertainment"/>
    <n v="109"/>
  </r>
  <r>
    <s v="Quest for Fire"/>
    <s v="R"/>
    <s v="Adventure"/>
    <x v="1"/>
    <s v="February 12, 1982 (United States)"/>
    <n v="7.3"/>
    <n v="21000"/>
    <s v="Jean-Jacques Annaud"/>
    <s v="Gérard Brach"/>
    <s v="Everett McGill"/>
    <s v="Canada"/>
    <n v="12500000"/>
    <n v="20962615"/>
    <s v="International Cinema Corporation (ICC)"/>
    <n v="100"/>
  </r>
  <r>
    <s v="The Final Conflict"/>
    <s v="R"/>
    <s v="Horror"/>
    <x v="1"/>
    <s v="March 20, 1981 (United States)"/>
    <n v="5.6"/>
    <n v="19000"/>
    <s v="Graham Baker"/>
    <s v="David Seltzer"/>
    <s v="Sam Neill"/>
    <s v="United Kingdom"/>
    <n v="5000000"/>
    <n v="20471382"/>
    <s v="Twentieth Century Fox"/>
    <n v="108"/>
  </r>
  <r>
    <s v="Mommie Dearest"/>
    <s v="R"/>
    <s v="Biography"/>
    <x v="1"/>
    <s v="September 25, 1981 (United States)"/>
    <n v="6.7"/>
    <n v="15000"/>
    <s v="Frank Perry"/>
    <s v="Christina Crawford"/>
    <s v="Faye Dunaway"/>
    <s v="United States"/>
    <n v="5000000"/>
    <n v="19032261"/>
    <s v="Paramount Pictures"/>
    <n v="129"/>
  </r>
  <r>
    <s v="Private Lessons"/>
    <s v="R"/>
    <s v="Comedy"/>
    <x v="1"/>
    <s v="June 10, 1981 (United States)"/>
    <n v="5.2"/>
    <n v="3400"/>
    <s v="Alan Myerson"/>
    <s v="Dan Greenburg"/>
    <s v="Sylvia Kristel"/>
    <s v="United States"/>
    <n v="2800000"/>
    <n v="26279000"/>
    <s v="Barry &amp; Enright Productions"/>
    <n v="87"/>
  </r>
  <r>
    <s v="The Postman Always Rings Twice"/>
    <s v="R"/>
    <s v="Crime"/>
    <x v="1"/>
    <s v="March 20, 1981 (United States)"/>
    <n v="6.6"/>
    <n v="22000"/>
    <s v="Bob Rafelson"/>
    <s v="David Mamet"/>
    <s v="Jack Nicholson"/>
    <s v="West Germany"/>
    <n v="12000000"/>
    <n v="12376625"/>
    <s v="CIP Filmproduktion GmbH"/>
    <n v="122"/>
  </r>
  <r>
    <s v="Ragtime"/>
    <s v="PG"/>
    <s v="Drama"/>
    <x v="1"/>
    <s v="December 25, 1981 (United States)"/>
    <n v="7.3"/>
    <n v="9000"/>
    <s v="Milos Forman"/>
    <s v="E.L. Doctorow"/>
    <s v="James Cagney"/>
    <s v="United States"/>
    <n v="0"/>
    <n v="14920781"/>
    <s v="Dino De Laurentiis Company"/>
    <n v="155"/>
  </r>
  <r>
    <s v="Deadly Blessing"/>
    <s v="R"/>
    <s v="Horror"/>
    <x v="1"/>
    <s v="August 14, 1981 (United States)"/>
    <n v="5.6"/>
    <n v="5200"/>
    <s v="Wes Craven"/>
    <s v="Glenn M. Benest"/>
    <s v="Maren Jensen"/>
    <s v="United States"/>
    <n v="2500000"/>
    <n v="8279042"/>
    <s v="PolyGram Filmed Entertainment"/>
    <n v="100"/>
  </r>
  <r>
    <s v="Eyewitness"/>
    <s v="R"/>
    <s v="Crime"/>
    <x v="1"/>
    <s v="February 13, 1981 (United States)"/>
    <n v="6"/>
    <n v="4500"/>
    <s v="Peter Yates"/>
    <s v="Steve Tesich"/>
    <s v="William Hurt"/>
    <s v="United States"/>
    <n v="8500000"/>
    <n v="6400000"/>
    <s v="Twentieth Century Fox"/>
    <n v="103"/>
  </r>
  <r>
    <s v="Gallipoli"/>
    <s v="PG"/>
    <s v="Adventure"/>
    <x v="1"/>
    <s v="August 28, 1981 (United States)"/>
    <n v="7.4"/>
    <n v="38000"/>
    <s v="Peter Weir"/>
    <s v="David Williamson"/>
    <s v="Mel Gibson"/>
    <s v="Australia"/>
    <n v="0"/>
    <n v="5732587"/>
    <s v="R&amp;R Films"/>
    <n v="110"/>
  </r>
  <r>
    <s v="Outland"/>
    <s v="R"/>
    <s v="Action"/>
    <x v="1"/>
    <s v="May 22, 1981 (United States)"/>
    <n v="6.6"/>
    <n v="28000"/>
    <s v="Peter Hyams"/>
    <s v="Peter Hyams"/>
    <s v="Sean Connery"/>
    <s v="United Kingdom"/>
    <n v="16000000"/>
    <n v="17374595"/>
    <s v="The Ladd Company"/>
    <n v="109"/>
  </r>
  <r>
    <s v="Southern Comfort"/>
    <s v="R"/>
    <s v="Action"/>
    <x v="1"/>
    <s v="September 25, 1981 (United States)"/>
    <n v="7.2"/>
    <n v="17000"/>
    <s v="Walter Hill"/>
    <s v="Michael Kane"/>
    <s v="Keith Carradine"/>
    <s v="United States"/>
    <n v="0"/>
    <m/>
    <s v="Cinema Group Ventures"/>
    <n v="106"/>
  </r>
  <r>
    <s v="S.O.B."/>
    <s v="R"/>
    <s v="Comedy"/>
    <x v="1"/>
    <s v="July 1, 1981 (United States)"/>
    <n v="6.4"/>
    <n v="5700"/>
    <s v="Blake Edwards"/>
    <s v="Blake Edwards"/>
    <s v="Julie Andrews"/>
    <s v="United States"/>
    <n v="12000000"/>
    <n v="14867086"/>
    <s v="Artista Management"/>
    <n v="122"/>
  </r>
  <r>
    <s v="The Beyond"/>
    <s v="R"/>
    <s v="Horror"/>
    <x v="1"/>
    <s v="November 11, 1983 (United States)"/>
    <n v="6.8"/>
    <n v="21000"/>
    <s v="Lucio Fulci"/>
    <s v="Dardano Sacchetti"/>
    <s v="Catriona MacColl"/>
    <s v="Italy"/>
    <n v="400000"/>
    <n v="123843"/>
    <s v="Fulvia Film"/>
    <n v="87"/>
  </r>
  <r>
    <s v="Ghost Story"/>
    <s v="R"/>
    <s v="Drama"/>
    <x v="1"/>
    <s v="December 18, 1981 (United States)"/>
    <n v="6.3"/>
    <n v="7900"/>
    <s v="John Irvin"/>
    <s v="Peter Straub"/>
    <s v="Craig Wasson"/>
    <s v="United States"/>
    <n v="0"/>
    <n v="23371905"/>
    <s v="Universal Pictures"/>
    <n v="110"/>
  </r>
  <r>
    <s v="My Bloody Valentine"/>
    <s v="R"/>
    <s v="Horror"/>
    <x v="1"/>
    <s v="February 11, 1981 (United States)"/>
    <n v="6.3"/>
    <n v="19000"/>
    <s v="George Mihalka"/>
    <s v="Stephen A. Miller"/>
    <s v="Paul Kelman"/>
    <s v="Canada"/>
    <n v="0"/>
    <n v="5672031"/>
    <s v="Canadian Film Development Corporation (CFDC)"/>
    <n v="90"/>
  </r>
  <r>
    <s v="The Funhouse"/>
    <s v="R"/>
    <s v="Horror"/>
    <x v="1"/>
    <s v="March 13, 1981 (United States)"/>
    <n v="5.9"/>
    <n v="13000"/>
    <s v="Tobe Hooper"/>
    <s v="Lawrence J. Block"/>
    <s v="Elizabeth Berridge"/>
    <s v="United States"/>
    <n v="0"/>
    <n v="7886857"/>
    <s v="Universal Pictures"/>
    <n v="96"/>
  </r>
  <r>
    <s v="One from the Heart"/>
    <s v="R"/>
    <s v="Drama"/>
    <x v="1"/>
    <s v="February 11, 1982 (United States)"/>
    <n v="6.5"/>
    <n v="5700"/>
    <s v="Francis Ford Coppola"/>
    <s v="Armyan Bernstein"/>
    <s v="Frederic Forrest"/>
    <s v="United States"/>
    <n v="26000000"/>
    <n v="636796"/>
    <s v="Zoetrope Studios"/>
    <n v="107"/>
  </r>
  <r>
    <s v="The French Lieutenant's Woman"/>
    <s v="R"/>
    <s v="Drama"/>
    <x v="1"/>
    <s v="October 16, 1981 (United States)"/>
    <n v="7"/>
    <n v="13000"/>
    <s v="Karel Reisz"/>
    <s v="John Fowles"/>
    <s v="Meryl Streep"/>
    <s v="United Kingdom"/>
    <n v="0"/>
    <n v="26890068"/>
    <s v="Juniper Films"/>
    <n v="124"/>
  </r>
  <r>
    <s v="The Great Muppet Caper"/>
    <s v="G"/>
    <s v="Adventure"/>
    <x v="1"/>
    <s v="June 26, 1981 (United States)"/>
    <n v="7.2"/>
    <n v="14000"/>
    <s v="Jim Henson"/>
    <s v="Tom Patchett"/>
    <s v="Jim Henson"/>
    <s v="United Kingdom"/>
    <n v="0"/>
    <n v="31206251"/>
    <s v="Henson Associates (HA)"/>
    <n v="97"/>
  </r>
  <r>
    <s v="True Confessions"/>
    <s v="R"/>
    <s v="Crime"/>
    <x v="1"/>
    <s v="September 25, 1981 (United States)"/>
    <n v="6.3"/>
    <n v="7500"/>
    <s v="Ulu Grosbard"/>
    <s v="John Gregory Dunne"/>
    <s v="Robert De Niro"/>
    <s v="United States"/>
    <n v="10000000"/>
    <n v="12850276"/>
    <s v="Chartoff-Winkler Productions"/>
    <n v="108"/>
  </r>
  <r>
    <s v="Looker"/>
    <s v="PG"/>
    <s v="Drama"/>
    <x v="1"/>
    <s v="October 30, 1981 (United States)"/>
    <n v="6.1"/>
    <n v="4900"/>
    <s v="Michael Crichton"/>
    <s v="Michael Crichton"/>
    <s v="Albert Finney"/>
    <s v="United States"/>
    <n v="8000000"/>
    <m/>
    <s v="The Ladd Company"/>
    <n v="93"/>
  </r>
  <r>
    <s v="Nighthawks"/>
    <s v="R"/>
    <s v="Action"/>
    <x v="1"/>
    <s v="April 10, 1981 (United States)"/>
    <n v="6.4"/>
    <n v="18000"/>
    <s v="Bruce Malmuth"/>
    <s v="David Shaber"/>
    <s v="Sylvester Stallone"/>
    <s v="United States"/>
    <n v="5000000"/>
    <n v="19905359"/>
    <s v="Universal Pictures"/>
    <n v="99"/>
  </r>
  <r>
    <s v="Nice Dreams"/>
    <s v="R"/>
    <s v="Comedy"/>
    <x v="1"/>
    <s v="June 5, 1981 (United States)"/>
    <n v="6.2"/>
    <n v="7100"/>
    <s v="Tommy Chong"/>
    <s v="Tommy Chong"/>
    <s v="Cheech Marin"/>
    <s v="United States"/>
    <n v="0"/>
    <n v="37000000"/>
    <s v="C &amp; C Brown Production"/>
    <n v="88"/>
  </r>
  <r>
    <s v="Sharky's Machine"/>
    <s v="R"/>
    <s v="Action"/>
    <x v="1"/>
    <s v="December 18, 1981 (United States)"/>
    <n v="6.3"/>
    <n v="5600"/>
    <s v="Burt Reynolds"/>
    <s v="William Diehl"/>
    <s v="Burt Reynolds"/>
    <s v="United States"/>
    <n v="0"/>
    <n v="35610100"/>
    <s v="Deliverance Productions"/>
    <n v="122"/>
  </r>
  <r>
    <s v="Neighbors"/>
    <s v="R"/>
    <s v="Comedy"/>
    <x v="1"/>
    <s v="December 18, 1981 (United States)"/>
    <n v="5.6"/>
    <n v="7600"/>
    <s v="John G. Avildsen"/>
    <s v="Thomas Berger"/>
    <s v="John Belushi"/>
    <s v="United States"/>
    <n v="8500000"/>
    <n v="29916207"/>
    <s v="Columbia Pictures"/>
    <n v="94"/>
  </r>
  <r>
    <s v="Puberty Blues"/>
    <s v="R"/>
    <s v="Comedy"/>
    <x v="1"/>
    <s v="December 10, 1981 (Australia)"/>
    <n v="5.9"/>
    <n v="1300"/>
    <s v="Bruce Beresford"/>
    <s v="Margaret Kelly"/>
    <s v="Nell Schofield"/>
    <s v="Australia"/>
    <n v="0"/>
    <n v="237000"/>
    <s v="Limelight Productions (II)"/>
    <n v="87"/>
  </r>
  <r>
    <s v="Eye of the Needle"/>
    <s v="R"/>
    <s v="Romance"/>
    <x v="1"/>
    <s v="July 24, 1981 (United States)"/>
    <n v="7.1"/>
    <n v="9900"/>
    <s v="Richard Marquand"/>
    <s v="Ken Follett"/>
    <s v="Donald Sutherland"/>
    <s v="United Kingdom"/>
    <n v="0"/>
    <n v="17583634"/>
    <s v="Kings Road Entertainment"/>
    <n v="112"/>
  </r>
  <r>
    <s v="Wolfen"/>
    <s v="R"/>
    <s v="Horror"/>
    <x v="1"/>
    <s v="July 24, 1981 (United States)"/>
    <n v="6.3"/>
    <n v="9400"/>
    <s v="Michael Wadleigh"/>
    <s v="Whitley Strieber"/>
    <s v="Albert Finney"/>
    <s v="United States"/>
    <n v="17000000"/>
    <n v="10626725"/>
    <s v="Orion Pictures"/>
    <n v="115"/>
  </r>
  <r>
    <s v="Student Bodies"/>
    <s v="R"/>
    <s v="Comedy"/>
    <x v="1"/>
    <s v="August 7, 1981 (United States)"/>
    <n v="5.5"/>
    <n v="4400"/>
    <s v="Mickey Rose"/>
    <s v="Mickey Rose"/>
    <s v="Kristen Riter"/>
    <s v="United States"/>
    <n v="0"/>
    <n v="5165432"/>
    <s v="Allen Smithee Classic Films"/>
    <n v="86"/>
  </r>
  <r>
    <s v="Prince of the City"/>
    <s v="R"/>
    <s v="Crime"/>
    <x v="1"/>
    <s v="August 26, 1981 (United States)"/>
    <n v="7.5"/>
    <n v="7600"/>
    <s v="Sidney Lumet"/>
    <s v="Jay Presson Allen"/>
    <s v="Treat Williams"/>
    <s v="United States"/>
    <n v="8600000"/>
    <n v="8124257"/>
    <s v="Orion Pictures"/>
    <n v="167"/>
  </r>
  <r>
    <s v="The Hand"/>
    <s v="R"/>
    <s v="Drama"/>
    <x v="1"/>
    <s v="April 24, 1981 (United States)"/>
    <n v="5.5"/>
    <n v="5700"/>
    <s v="Oliver Stone"/>
    <s v="Marc Brandel"/>
    <s v="Michael Caine"/>
    <s v="United States"/>
    <n v="0"/>
    <n v="2447576"/>
    <s v="Orion Pictures"/>
    <n v="104"/>
  </r>
  <r>
    <s v="Continental Divide"/>
    <s v="PG"/>
    <s v="Comedy"/>
    <x v="1"/>
    <s v="September 18, 1981 (United States)"/>
    <n v="6.2"/>
    <n v="4800"/>
    <s v="Michael Apted"/>
    <s v="Lawrence Kasdan"/>
    <s v="John Belushi"/>
    <s v="United States"/>
    <n v="0"/>
    <n v="15578237"/>
    <s v="Universal Pictures"/>
    <n v="103"/>
  </r>
  <r>
    <s v="Diva"/>
    <s v="R"/>
    <s v="Music"/>
    <x v="1"/>
    <s v="April 23, 1982 (United States)"/>
    <n v="7.2"/>
    <n v="12000"/>
    <s v="Jean-Jacques Beineix"/>
    <s v="Daniel Odier"/>
    <s v="Wilhelmenia Fernandez"/>
    <s v="France"/>
    <n v="0"/>
    <n v="110014"/>
    <s v="Les Films Galaxie"/>
    <n v="117"/>
  </r>
  <r>
    <s v="Venom"/>
    <s v="R"/>
    <s v="Horror"/>
    <x v="1"/>
    <s v="January 29, 1982 (United States)"/>
    <n v="5.8"/>
    <n v="2600"/>
    <s v="Piers Haggard"/>
    <s v="Alan Scholefield"/>
    <s v="Klaus Kinski"/>
    <s v="United Kingdom"/>
    <n v="0"/>
    <n v="5229643"/>
    <s v="Morison Film Group"/>
    <n v="92"/>
  </r>
  <r>
    <s v="Fort Apache the Bronx"/>
    <s v="R"/>
    <s v="Crime"/>
    <x v="1"/>
    <s v="February 6, 1981 (United States)"/>
    <n v="6.7"/>
    <n v="5800"/>
    <s v="Daniel Petrie"/>
    <s v="Heywood Gould"/>
    <s v="Paul Newman"/>
    <s v="United States"/>
    <n v="0"/>
    <n v="29200000"/>
    <s v="Time Life Films"/>
    <n v="125"/>
  </r>
  <r>
    <s v="Eyes of a Stranger"/>
    <s v="R"/>
    <s v="Horror"/>
    <x v="1"/>
    <s v="March 27, 1981 (United States)"/>
    <n v="6"/>
    <n v="2400"/>
    <s v="Ken Wiederhorn"/>
    <s v="Ron Kurz"/>
    <s v="Lauren Tewes"/>
    <s v="United States"/>
    <n v="800000"/>
    <n v="1118634"/>
    <s v="Georgetown Productions Inc."/>
    <n v="84"/>
  </r>
  <r>
    <s v="Zorro: The Gay Blade"/>
    <s v="PG"/>
    <s v="Action"/>
    <x v="1"/>
    <s v="July 17, 1981 (United States)"/>
    <n v="6.2"/>
    <n v="4100"/>
    <s v="Peter Medak"/>
    <s v="Hal Dresner"/>
    <s v="George Hamilton"/>
    <s v="United States"/>
    <n v="0"/>
    <m/>
    <s v="Melvin Simon Productions"/>
    <n v="93"/>
  </r>
  <r>
    <s v="Under the Rainbow"/>
    <s v="PG"/>
    <s v="Comedy"/>
    <x v="1"/>
    <s v="July 31, 1981 (United States)"/>
    <n v="5.4"/>
    <n v="2600"/>
    <s v="Steve Rash"/>
    <s v="Fred Bauer"/>
    <s v="Chevy Chase"/>
    <s v="United States"/>
    <n v="20000000"/>
    <n v="18826490"/>
    <s v="Innovisions"/>
    <n v="98"/>
  </r>
  <r>
    <s v="Carbon Copy"/>
    <s v="PG"/>
    <s v="Comedy"/>
    <x v="1"/>
    <s v="September 25, 1981 (United States)"/>
    <n v="5.6"/>
    <n v="2600"/>
    <s v="Michael Schultz"/>
    <s v="Stanley Shapiro"/>
    <s v="George Segal"/>
    <s v="United States"/>
    <n v="6000000"/>
    <n v="9566593"/>
    <s v="DeHaven/Shapiro Productions"/>
    <n v="92"/>
  </r>
  <r>
    <s v="The Incredible Shrinking Woman"/>
    <s v="PG"/>
    <s v="Comedy"/>
    <x v="1"/>
    <s v="January 30, 1981 (United States)"/>
    <n v="5.5"/>
    <n v="4500"/>
    <s v="Joel Schumacher"/>
    <s v="Richard Matheson"/>
    <s v="Lily Tomlin"/>
    <s v="United States"/>
    <n v="0"/>
    <n v="20259961"/>
    <s v="Lija Productions"/>
    <n v="88"/>
  </r>
  <r>
    <s v="The Night the Lights Went Out in Georgia"/>
    <s v="PG"/>
    <s v="Drama"/>
    <x v="1"/>
    <s v="June 5, 1981 (United States)"/>
    <n v="6"/>
    <n v="891"/>
    <s v="Ron Maxwell"/>
    <s v="Bob Bonney"/>
    <s v="Kristy McNichol"/>
    <s v="United States"/>
    <n v="0"/>
    <n v="14923752"/>
    <s v="Viacom Enterprises"/>
    <n v="112"/>
  </r>
  <r>
    <s v="Quartet"/>
    <s v="R"/>
    <s v="Drama"/>
    <x v="1"/>
    <s v="October 25, 1981 (United States)"/>
    <n v="6.3"/>
    <n v="1300"/>
    <s v="James Ivory"/>
    <s v="Jean Rhys"/>
    <s v="Isabelle Adjani"/>
    <s v="United Kingdom"/>
    <n v="0"/>
    <n v="12042"/>
    <s v="Merchant Ivory Productions"/>
    <n v="101"/>
  </r>
  <r>
    <s v="Graduation Day"/>
    <s v="R"/>
    <s v="Horror"/>
    <x v="1"/>
    <s v="May 1, 1981 (United States)"/>
    <n v="4.9000000000000004"/>
    <n v="3600"/>
    <s v="Herb Freed"/>
    <s v="Anne Marisse"/>
    <s v="Christopher George"/>
    <s v="United States"/>
    <n v="250000"/>
    <m/>
    <s v="Baughn/Freed Productions"/>
    <n v="96"/>
  </r>
  <r>
    <s v="Modern Problems"/>
    <s v="PG"/>
    <s v="Comedy"/>
    <x v="1"/>
    <s v="December 25, 1981 (United States)"/>
    <n v="5.0999999999999996"/>
    <n v="4900"/>
    <s v="Ken Shapiro"/>
    <s v="Ken Shapiro"/>
    <s v="Chevy Chase"/>
    <s v="United States"/>
    <n v="8000000"/>
    <n v="26154211"/>
    <s v="Twentieth Century Fox"/>
    <n v="93"/>
  </r>
  <r>
    <s v="Pennies from Heaven"/>
    <s v="R"/>
    <s v="Drama"/>
    <x v="1"/>
    <s v="January 1, 1982 (United States)"/>
    <n v="6.5"/>
    <n v="5300"/>
    <s v="Herbert Ross"/>
    <s v="Dennis Potter"/>
    <s v="Steve Martin"/>
    <s v="United States"/>
    <n v="22000000"/>
    <n v="9171289"/>
    <s v="Metro-Goldwyn-Mayer (MGM)"/>
    <n v="108"/>
  </r>
  <r>
    <s v="American Pop"/>
    <s v="R"/>
    <s v="Animation"/>
    <x v="1"/>
    <s v="February 13, 1981 (United States)"/>
    <n v="7.2"/>
    <n v="4400"/>
    <s v="Ralph Bakshi"/>
    <s v="Ronni Kern"/>
    <s v="Mews Small"/>
    <s v="United States"/>
    <n v="1500000"/>
    <m/>
    <s v="Bakshi Productions"/>
    <n v="96"/>
  </r>
  <r>
    <s v="The Legend of the Lone Ranger"/>
    <s v="PG"/>
    <s v="Action"/>
    <x v="1"/>
    <s v="May 22, 1981 (United States)"/>
    <n v="5.0999999999999996"/>
    <n v="2000"/>
    <s v="William A. Fraker"/>
    <s v="Ivan Goff"/>
    <s v="Klinton Spilsbury"/>
    <s v="United States"/>
    <n v="18000000"/>
    <n v="12617845"/>
    <s v="Eaves Movie Ranch"/>
    <n v="98"/>
  </r>
  <r>
    <s v="Sphinx"/>
    <s v="PG"/>
    <s v="Adventure"/>
    <x v="1"/>
    <s v="February 11, 1981 (United States)"/>
    <n v="5.2"/>
    <n v="1300"/>
    <s v="Franklin J. Schaffner"/>
    <s v="John Byrum"/>
    <s v="Lesley-Anne Down"/>
    <s v="United Kingdom"/>
    <n v="14000000"/>
    <n v="2022771"/>
    <s v="Orion Pictures"/>
    <n v="118"/>
  </r>
  <r>
    <s v="Night School"/>
    <s v="R"/>
    <s v="Horror"/>
    <x v="1"/>
    <s v="September 11, 1981 (United States)"/>
    <n v="5.6"/>
    <n v="2400"/>
    <s v="Ken Hughes"/>
    <s v="Ruth Avergon"/>
    <s v="Leonard Mann"/>
    <s v="United States"/>
    <n v="0"/>
    <n v="1169875"/>
    <s v="Lorimar Productions"/>
    <n v="88"/>
  </r>
  <r>
    <s v="An Eye for an Eye"/>
    <s v="R"/>
    <s v="Action"/>
    <x v="1"/>
    <s v="August 14, 1981 (United States)"/>
    <n v="5.5"/>
    <n v="3600"/>
    <s v="Steve Carver"/>
    <s v="James Bruner"/>
    <s v="Chuck Norris"/>
    <s v="United States"/>
    <n v="3800000"/>
    <m/>
    <s v="Adams Apple Film Company"/>
    <n v="106"/>
  </r>
  <r>
    <s v="Zoot Suit"/>
    <s v="R"/>
    <s v="Drama"/>
    <x v="1"/>
    <s v="January 1, 1982 (United States)"/>
    <n v="6.8"/>
    <n v="1100"/>
    <s v="Luis Valdez"/>
    <s v="Luis Valdez"/>
    <s v="Daniel Valdez"/>
    <s v="United States"/>
    <n v="2700000"/>
    <n v="3256082"/>
    <s v="Universal Pictures"/>
    <n v="103"/>
  </r>
  <r>
    <s v="Rich and Famous"/>
    <s v="R"/>
    <s v="Drama"/>
    <x v="1"/>
    <s v="October 9, 1981 (United States)"/>
    <n v="5.9"/>
    <n v="1600"/>
    <s v="George Cukor"/>
    <s v="Gerald Ayres"/>
    <s v="Jacqueline Bisset"/>
    <s v="United States"/>
    <n v="0"/>
    <n v="14492125"/>
    <s v="Jaquet"/>
    <n v="117"/>
  </r>
  <r>
    <s v="Buddy Buddy"/>
    <s v="R"/>
    <s v="Comedy"/>
    <x v="1"/>
    <s v="December 11, 1981 (United States)"/>
    <n v="6.5"/>
    <n v="4500"/>
    <s v="Billy Wilder"/>
    <s v="Francis Veber"/>
    <s v="Jack Lemmon"/>
    <s v="United States"/>
    <n v="10000000"/>
    <n v="7258543"/>
    <s v="Heron Productions"/>
    <n v="96"/>
  </r>
  <r>
    <s v="Bustin' Loose"/>
    <s v="R"/>
    <s v="Comedy"/>
    <x v="1"/>
    <s v="May 22, 1981 (United States)"/>
    <n v="6.1"/>
    <n v="2900"/>
    <s v="Oz Scott"/>
    <s v="Lonne Elder III"/>
    <s v="Richard Pryor"/>
    <s v="United States"/>
    <n v="11000000"/>
    <n v="31261269"/>
    <s v="Universal Pictures"/>
    <n v="94"/>
  </r>
  <r>
    <s v="Modern Romance"/>
    <s v="R"/>
    <s v="Comedy"/>
    <x v="1"/>
    <s v="March 13, 1981 (United States)"/>
    <n v="7"/>
    <n v="3600"/>
    <s v="Albert Brooks"/>
    <s v="Albert Brooks"/>
    <s v="Albert Brooks"/>
    <s v="United States"/>
    <n v="0"/>
    <n v="2863642"/>
    <s v="Columbia Pictures"/>
    <n v="93"/>
  </r>
  <r>
    <s v="Heartbeeps"/>
    <s v="PG"/>
    <s v="Comedy"/>
    <x v="1"/>
    <s v="December 18, 1981 (United States)"/>
    <n v="4.3"/>
    <n v="1300"/>
    <s v="Allan Arkush"/>
    <s v="John Hill"/>
    <s v="Andy Kaufman"/>
    <s v="United States"/>
    <n v="12000000"/>
    <n v="2154696"/>
    <s v="Universal Pictures"/>
    <n v="78"/>
  </r>
  <r>
    <s v="Back Roads"/>
    <s v="R"/>
    <s v="Adventure"/>
    <x v="1"/>
    <s v="March 13, 1981 (United States)"/>
    <n v="5.6"/>
    <n v="829"/>
    <s v="Martin Ritt"/>
    <s v="Gary DeVore"/>
    <s v="Sally Field"/>
    <s v="United States"/>
    <n v="0"/>
    <n v="11809387"/>
    <s v="CBS Theatrical Films"/>
    <n v="94"/>
  </r>
  <r>
    <s v="Take This Job and Shove It"/>
    <s v="PG"/>
    <s v="Comedy"/>
    <x v="1"/>
    <s v="May 15, 1981 (United States)"/>
    <n v="5"/>
    <n v="761"/>
    <s v="Gus Trikonis"/>
    <s v="Barry Schneider"/>
    <s v="Robert Hays"/>
    <s v="United States"/>
    <n v="3500000"/>
    <n v="17569027"/>
    <s v="Cinema Group Ventures"/>
    <n v="100"/>
  </r>
  <r>
    <s v="Raggedy Man"/>
    <s v="R"/>
    <s v="Drama"/>
    <x v="1"/>
    <s v="September 18, 1981 (United States)"/>
    <n v="6.8"/>
    <n v="1400"/>
    <s v="Jack Fisk"/>
    <s v="William D. Wittliff"/>
    <s v="Sissy Spacek"/>
    <s v="United States"/>
    <n v="0"/>
    <n v="1976198"/>
    <s v="Universal Pictures"/>
    <n v="94"/>
  </r>
  <r>
    <s v="Whose Life Is It Anyway?"/>
    <s v="R"/>
    <s v="Comedy"/>
    <x v="1"/>
    <s v="January 22, 1982 (United States)"/>
    <n v="7.3"/>
    <n v="2700"/>
    <s v="John Badham"/>
    <s v="Brian Clark"/>
    <s v="Richard Dreyfuss"/>
    <s v="United States"/>
    <n v="13000000"/>
    <n v="8206145"/>
    <s v="Metro-Goldwyn-Mayer (MGM)"/>
    <n v="119"/>
  </r>
  <r>
    <s v="Inchon"/>
    <s v="PG"/>
    <s v="Drama"/>
    <x v="1"/>
    <s v="September 17, 1982 (United States)"/>
    <n v="2.7"/>
    <n v="659"/>
    <s v="Terence Young"/>
    <s v="Robin Moore"/>
    <s v="Laurence Olivier"/>
    <s v="South Korea"/>
    <n v="46000000"/>
    <n v="5200986"/>
    <s v="One Way Productions"/>
    <n v="140"/>
  </r>
  <r>
    <s v="All Night Long"/>
    <s v="R"/>
    <s v="Comedy"/>
    <x v="1"/>
    <s v="March 6, 1981 (United States)"/>
    <n v="5.5"/>
    <n v="1700"/>
    <s v="Jean-Claude Tramont"/>
    <s v="W.D. Richter"/>
    <s v="Gene Hackman"/>
    <s v="United States"/>
    <n v="14000000"/>
    <n v="4454295"/>
    <s v="Universal Pictures"/>
    <n v="87"/>
  </r>
  <r>
    <s v="The Pursuit of D.B. Cooper"/>
    <s v="PG"/>
    <s v="Adventure"/>
    <x v="1"/>
    <s v="November 13, 1981 (United States)"/>
    <n v="5.6"/>
    <n v="1100"/>
    <s v="Roger Spottiswoode"/>
    <s v="J.D. Reed"/>
    <s v="Robert Duvall"/>
    <s v="United States"/>
    <n v="12000000"/>
    <n v="3702028"/>
    <s v="PolyGram Pictures"/>
    <n v="100"/>
  </r>
  <r>
    <s v="Rollover"/>
    <s v="R"/>
    <s v="Drama"/>
    <x v="1"/>
    <s v="December 11, 1981 (United States)"/>
    <n v="5.4"/>
    <n v="1100"/>
    <s v="Alan J. Pakula"/>
    <s v="Howard Kohn"/>
    <s v="Jane Fonda"/>
    <s v="United States"/>
    <n v="16000000"/>
    <n v="10851261"/>
    <s v="IPC Films"/>
    <n v="116"/>
  </r>
  <r>
    <s v="Only When I Laugh"/>
    <s v="R"/>
    <s v="Comedy"/>
    <x v="1"/>
    <s v="September 25, 1981 (United States)"/>
    <n v="6.5"/>
    <n v="1300"/>
    <s v="Glenn Jordan"/>
    <s v="Neil Simon"/>
    <s v="Marsha Mason"/>
    <s v="United States"/>
    <n v="0"/>
    <n v="25524778"/>
    <s v="Columbia Pictures"/>
    <n v="120"/>
  </r>
  <r>
    <s v="Honky Tonk Freeway"/>
    <s v="PG"/>
    <s v="Action"/>
    <x v="1"/>
    <s v="August 21, 1981 (United States)"/>
    <n v="5.2"/>
    <n v="928"/>
    <s v="John Schlesinger"/>
    <s v="Edward Clinton"/>
    <s v="David Rasche"/>
    <s v="United States"/>
    <n v="24000000"/>
    <n v="2004742"/>
    <s v="EMI Films"/>
    <n v="107"/>
  </r>
  <r>
    <s v="Paternity"/>
    <s v="PG"/>
    <s v="Comedy"/>
    <x v="1"/>
    <s v="October 2, 1981 (United States)"/>
    <n v="4.9000000000000004"/>
    <n v="920"/>
    <s v="David Steinberg"/>
    <s v="Charlie Peters"/>
    <s v="Burt Reynolds"/>
    <s v="United States"/>
    <n v="0"/>
    <n v="18838812"/>
    <s v="Paramount Pictures"/>
    <n v="94"/>
  </r>
  <r>
    <s v="King of the Mountain"/>
    <s v="PG"/>
    <s v="Action"/>
    <x v="1"/>
    <s v="May 1, 1981 (United States)"/>
    <n v="5.5"/>
    <n v="384"/>
    <s v="Noel Nosseck"/>
    <s v="David Barry"/>
    <s v="Harry Hamlin"/>
    <s v="United States"/>
    <n v="2000000"/>
    <n v="1791147"/>
    <s v="PolyGram Pictures"/>
    <n v="90"/>
  </r>
  <r>
    <s v="Scream"/>
    <s v="R"/>
    <s v="Horror"/>
    <x v="1"/>
    <s v="January 1, 1981 (United States)"/>
    <n v="2.9"/>
    <n v="674"/>
    <s v="Byron Quisenberry"/>
    <s v="Byron Quisenberry"/>
    <s v="Pepper Martin"/>
    <s v="United States"/>
    <n v="0"/>
    <m/>
    <s v="Calendar International Pictures"/>
    <n v="82"/>
  </r>
  <r>
    <s v="The Devil and Max Devlin"/>
    <s v="PG"/>
    <s v="Comedy"/>
    <x v="1"/>
    <s v="March 6, 1981 (United States)"/>
    <n v="5"/>
    <n v="1200"/>
    <s v="Steven Hilliard Stern"/>
    <s v="Mary Rodgers"/>
    <s v="Elliott Gould"/>
    <s v="United States"/>
    <n v="0"/>
    <n v="16000000"/>
    <s v="Walt Disney Productions"/>
    <n v="96"/>
  </r>
  <r>
    <s v="The Amateur"/>
    <s v="R"/>
    <s v="Crime"/>
    <x v="1"/>
    <s v="February 12, 1982 (United States)"/>
    <n v="5.8"/>
    <n v="782"/>
    <s v="Charles Jarrott"/>
    <s v="Robert Littell"/>
    <s v="John Savage"/>
    <s v="Canada"/>
    <n v="0"/>
    <n v="6892098"/>
    <s v="Balkan Productions"/>
    <n v="112"/>
  </r>
  <r>
    <s v="Longshot"/>
    <s v="TV-PG"/>
    <s v="Comedy"/>
    <x v="1"/>
    <s v="1981 (United States)"/>
    <n v="5.0999999999999996"/>
    <n v="101"/>
    <s v="E.W. Swackhamer"/>
    <s v="Barry Rosen"/>
    <s v="Leif Garrett"/>
    <s v="United States"/>
    <n v="0"/>
    <m/>
    <s v="Greentree"/>
    <n v="100"/>
  </r>
  <r>
    <s v="Comin' at Ya!"/>
    <s v="R"/>
    <s v="Western"/>
    <x v="1"/>
    <s v="July 24, 1981 (United States)"/>
    <n v="5.0999999999999996"/>
    <n v="499"/>
    <s v="Ferdinando Baldi"/>
    <s v="Wolfe Lowenthal"/>
    <s v="Tony Anthony"/>
    <s v="Italy"/>
    <n v="0"/>
    <n v="12000000"/>
    <s v="Lupo-Anthony-Quintano Productions"/>
    <n v="91"/>
  </r>
  <r>
    <s v="Le Pont du Nord"/>
    <s v="Not Rated"/>
    <s v="Adventure"/>
    <x v="1"/>
    <s v="March 24, 1982 (France)"/>
    <n v="6.9"/>
    <n v="1100"/>
    <s v="Jacques Rivette"/>
    <s v="Bulle Ogier"/>
    <s v="Bulle Ogier"/>
    <s v="France"/>
    <n v="0"/>
    <n v="17110"/>
    <s v="Les Films du Losange"/>
    <n v="129"/>
  </r>
  <r>
    <s v="Silence of the North"/>
    <s v="PG"/>
    <s v="Drama"/>
    <x v="1"/>
    <s v="October 23, 1981 (Canada)"/>
    <n v="6.3"/>
    <n v="228"/>
    <s v="Allan King"/>
    <s v="Olive Frederickson"/>
    <s v="Ellen Burstyn"/>
    <s v="Canada"/>
    <n v="0"/>
    <n v="1622898"/>
    <s v="Universal Pictures"/>
    <n v="94"/>
  </r>
  <r>
    <s v="Fast Times at Ridgemont High"/>
    <s v="R"/>
    <s v="Comedy"/>
    <x v="2"/>
    <s v="August 13, 1982 (United States)"/>
    <n v="7.2"/>
    <n v="98000"/>
    <s v="Amy Heckerling"/>
    <s v="Cameron Crowe"/>
    <s v="Sean Penn"/>
    <s v="United States"/>
    <n v="4500000"/>
    <n v="27092880"/>
    <s v="Universal Pictures"/>
    <n v="90"/>
  </r>
  <r>
    <s v="Blade Runner"/>
    <s v="R"/>
    <s v="Action"/>
    <x v="2"/>
    <s v="June 25, 1982 (United States)"/>
    <n v="8.1"/>
    <n v="710000"/>
    <s v="Ridley Scott"/>
    <s v="Hampton Fancher"/>
    <s v="Harrison Ford"/>
    <s v="United States"/>
    <n v="28000000"/>
    <n v="41676878"/>
    <s v="The Ladd Company"/>
    <n v="117"/>
  </r>
  <r>
    <s v="The Thing"/>
    <s v="R"/>
    <s v="Horror"/>
    <x v="2"/>
    <s v="June 25, 1982 (United States)"/>
    <n v="8.1"/>
    <n v="382000"/>
    <s v="John Carpenter"/>
    <s v="Bill Lancaster"/>
    <s v="Kurt Russell"/>
    <s v="United States"/>
    <n v="15000000"/>
    <n v="19632053"/>
    <s v="Universal Pictures"/>
    <n v="109"/>
  </r>
  <r>
    <s v="Conan the Barbarian"/>
    <s v="R"/>
    <s v="Action"/>
    <x v="2"/>
    <s v="May 14, 1982 (United States)"/>
    <n v="6.9"/>
    <n v="141000"/>
    <s v="John Milius"/>
    <s v="Robert E. Howard"/>
    <s v="Arnold Schwarzenegger"/>
    <s v="United States"/>
    <n v="20000000"/>
    <n v="68851475"/>
    <s v="Universal Pictures"/>
    <n v="129"/>
  </r>
  <r>
    <s v="E.T. the Extra-Terrestrial"/>
    <s v="PG"/>
    <s v="Family"/>
    <x v="2"/>
    <s v="June 11, 1982 (United States)"/>
    <n v="7.8"/>
    <n v="381000"/>
    <s v="Steven Spielberg"/>
    <s v="Melissa Mathison"/>
    <s v="Henry Thomas"/>
    <s v="United States"/>
    <n v="10500000"/>
    <n v="792910554"/>
    <s v="Universal Pictures"/>
    <n v="115"/>
  </r>
  <r>
    <s v="First Blood"/>
    <s v="R"/>
    <s v="Action"/>
    <x v="2"/>
    <s v="October 22, 1982 (United States)"/>
    <n v="7.7"/>
    <n v="234000"/>
    <s v="Ted Kotcheff"/>
    <s v="David Morrell"/>
    <s v="Sylvester Stallone"/>
    <s v="United States"/>
    <n v="15000000"/>
    <n v="125212904"/>
    <s v="Anabasis N.V."/>
    <n v="93"/>
  </r>
  <r>
    <s v="An Officer and a Gentleman"/>
    <s v="R"/>
    <s v="Drama"/>
    <x v="2"/>
    <s v="August 13, 1982 (United States)"/>
    <n v="7"/>
    <n v="52000"/>
    <s v="Taylor Hackford"/>
    <s v="Douglas Day Stewart"/>
    <s v="Richard Gere"/>
    <s v="United States"/>
    <n v="7500000"/>
    <n v="129795554"/>
    <s v="Lorimar Film Entertainment"/>
    <n v="124"/>
  </r>
  <r>
    <s v="Grease 2"/>
    <s v="PG"/>
    <s v="Comedy"/>
    <x v="2"/>
    <s v="June 11, 1982 (United States)"/>
    <n v="4.4000000000000004"/>
    <n v="34000"/>
    <s v="Patricia Birch"/>
    <s v="Ken Finkleman"/>
    <s v="Michelle Pfeiffer"/>
    <s v="United States"/>
    <n v="13200000"/>
    <n v="15171476"/>
    <s v="Paramount Pictures"/>
    <n v="115"/>
  </r>
  <r>
    <s v="Annie"/>
    <s v="PG"/>
    <s v="Comedy"/>
    <x v="2"/>
    <s v="June 18, 1982 (United States)"/>
    <n v="6.6"/>
    <n v="41000"/>
    <s v="John Huston"/>
    <s v="Carol Sobieski"/>
    <s v="Aileen Quinn"/>
    <s v="United States"/>
    <n v="50000000"/>
    <n v="57063861"/>
    <s v="Columbia Pictures"/>
    <n v="127"/>
  </r>
  <r>
    <s v="Poltergeist"/>
    <s v="PG"/>
    <s v="Horror"/>
    <x v="2"/>
    <s v="June 4, 1982 (United States)"/>
    <n v="7.3"/>
    <n v="148000"/>
    <s v="Tobe Hooper"/>
    <s v="Steven Spielberg"/>
    <s v="JoBeth Williams"/>
    <s v="United States"/>
    <n v="10700000"/>
    <n v="77142388"/>
    <s v="Metro-Goldwyn-Mayer (MGM)"/>
    <n v="114"/>
  </r>
  <r>
    <s v="48 Hrs."/>
    <s v="R"/>
    <s v="Action"/>
    <x v="2"/>
    <s v="December 8, 1982 (United States)"/>
    <n v="6.9"/>
    <n v="73000"/>
    <s v="Walter Hill"/>
    <s v="Roger Spottiswoode"/>
    <s v="Nick Nolte"/>
    <s v="United States"/>
    <n v="12000000"/>
    <n v="78868508"/>
    <s v="Paramount Pictures"/>
    <n v="96"/>
  </r>
  <r>
    <s v="Star Trek II: The Wrath of Khan"/>
    <s v="PG"/>
    <s v="Action"/>
    <x v="2"/>
    <s v="June 4, 1982 (United States)"/>
    <n v="7.7"/>
    <n v="115000"/>
    <s v="Nicholas Meyer"/>
    <s v="Gene Roddenberry"/>
    <s v="William Shatner"/>
    <s v="United States"/>
    <n v="11200000"/>
    <n v="78912963"/>
    <s v="Paramount Pictures"/>
    <n v="113"/>
  </r>
  <r>
    <s v="Paradise"/>
    <s v="R"/>
    <s v="Adventure"/>
    <x v="2"/>
    <s v="May 7, 1982 (United States)"/>
    <n v="4.9000000000000004"/>
    <n v="2500"/>
    <s v="Stuart Gillard"/>
    <s v="Stuart Gillard"/>
    <s v="Willie Aames"/>
    <s v="Canada"/>
    <n v="0"/>
    <n v="5588800"/>
    <s v="Embassy Pictures"/>
    <n v="100"/>
  </r>
  <r>
    <s v="The Last American Virgin"/>
    <s v="R"/>
    <s v="Comedy"/>
    <x v="2"/>
    <s v="July 30, 1982 (United States)"/>
    <n v="6.3"/>
    <n v="8100"/>
    <s v="Boaz Davidson"/>
    <s v="Boaz Davidson"/>
    <s v="Lawrence Monoson"/>
    <s v="United States"/>
    <n v="0"/>
    <n v="5829781"/>
    <s v="Cannon Group"/>
    <n v="92"/>
  </r>
  <r>
    <s v="Sophie's Choice"/>
    <s v="R"/>
    <s v="Drama"/>
    <x v="2"/>
    <s v="March 4, 1983 (United States)"/>
    <n v="7.6"/>
    <n v="44000"/>
    <s v="Alan J. Pakula"/>
    <s v="William Styron"/>
    <s v="Meryl Streep"/>
    <s v="United Kingdom"/>
    <n v="12000000"/>
    <n v="30036000"/>
    <s v="Incorporated Television Company (ITC)"/>
    <n v="150"/>
  </r>
  <r>
    <s v="Gandhi"/>
    <s v="PG"/>
    <s v="Biography"/>
    <x v="2"/>
    <s v="February 25, 1983 (United States)"/>
    <n v="8"/>
    <n v="220000"/>
    <s v="Richard Attenborough"/>
    <s v="John Briley"/>
    <s v="Ben Kingsley"/>
    <s v="United Kingdom"/>
    <n v="22000000"/>
    <n v="52767889"/>
    <s v="International Film Investors"/>
    <n v="191"/>
  </r>
  <r>
    <s v="Tootsie"/>
    <s v="PG"/>
    <s v="Comedy"/>
    <x v="2"/>
    <s v="December 17, 1982 (United States)"/>
    <n v="7.4"/>
    <n v="100000"/>
    <s v="Sydney Pollack"/>
    <s v="Don McGuire"/>
    <s v="Dustin Hoffman"/>
    <s v="United States"/>
    <n v="21000000"/>
    <n v="177200000"/>
    <s v="Columbia Pictures"/>
    <n v="116"/>
  </r>
  <r>
    <s v="Tron"/>
    <s v="PG"/>
    <s v="Action"/>
    <x v="2"/>
    <s v="July 9, 1982 (United States)"/>
    <n v="6.8"/>
    <n v="115000"/>
    <s v="Steven Lisberger"/>
    <s v="Steven Lisberger"/>
    <s v="Jeff Bridges"/>
    <s v="United States"/>
    <n v="17000000"/>
    <n v="33000525"/>
    <s v="Walt Disney Productions"/>
    <n v="96"/>
  </r>
  <r>
    <s v="The Secret of NIMH"/>
    <s v="G"/>
    <s v="Animation"/>
    <x v="2"/>
    <s v="July 16, 1982 (United States)"/>
    <n v="7.6"/>
    <n v="37000"/>
    <s v="Don Bluth"/>
    <s v="Robert C. O'Brien"/>
    <s v="Elizabeth Hartman"/>
    <s v="United States"/>
    <n v="7000000"/>
    <n v="14665733"/>
    <s v="Aurora"/>
    <n v="82"/>
  </r>
  <r>
    <s v="The King of Comedy"/>
    <s v="PG"/>
    <s v="Comedy"/>
    <x v="2"/>
    <s v="February 18, 1983 (Brazil)"/>
    <n v="7.8"/>
    <n v="94000"/>
    <s v="Martin Scorsese"/>
    <s v="Paul D. Zimmerman"/>
    <s v="Robert De Niro"/>
    <s v="United States"/>
    <n v="20000000"/>
    <n v="2536242"/>
    <s v="Embassy International Pictures"/>
    <n v="109"/>
  </r>
  <r>
    <s v="Rocky III"/>
    <s v="PG"/>
    <s v="Drama"/>
    <x v="2"/>
    <s v="May 28, 1982 (United States)"/>
    <n v="6.8"/>
    <n v="179000"/>
    <s v="Sylvester Stallone"/>
    <s v="Sylvester Stallone"/>
    <s v="Sylvester Stallone"/>
    <s v="United States"/>
    <n v="17000000"/>
    <n v="125052686"/>
    <s v="Chartoff-Winkler Productions"/>
    <n v="99"/>
  </r>
  <r>
    <s v="The Beastmaster"/>
    <s v="PG"/>
    <s v="Action"/>
    <x v="2"/>
    <s v="August 20, 1982 (United States)"/>
    <n v="6.2"/>
    <n v="22000"/>
    <s v="Don Coscarelli"/>
    <s v="Don Coscarelli"/>
    <s v="Marc Singer"/>
    <s v="United States"/>
    <n v="8000000"/>
    <n v="14056528"/>
    <s v="Leisure Investment Company"/>
    <n v="118"/>
  </r>
  <r>
    <s v="Creepshow"/>
    <s v="R"/>
    <s v="Comedy"/>
    <x v="2"/>
    <s v="November 12, 1982 (United States)"/>
    <n v="6.9"/>
    <n v="44000"/>
    <s v="George A. Romero"/>
    <s v="Stephen King"/>
    <s v="Hal Holbrook"/>
    <s v="United States"/>
    <n v="8000000"/>
    <n v="21028755"/>
    <s v="United Film Distribution Company (UFDC)"/>
    <n v="120"/>
  </r>
  <r>
    <s v="The Man from Snowy River"/>
    <s v="PG"/>
    <s v="Adventure"/>
    <x v="2"/>
    <s v="November 5, 1982 (United States)"/>
    <n v="7.3"/>
    <n v="8200"/>
    <s v="George Miller"/>
    <s v="A.B. 'Banjo' Paterson"/>
    <s v="Kirk Douglas"/>
    <s v="Australia"/>
    <n v="3500000"/>
    <n v="20659423"/>
    <s v="Cambridge Productions"/>
    <n v="102"/>
  </r>
  <r>
    <s v="Pink Floyd: The Wall"/>
    <s v="R"/>
    <s v="Drama"/>
    <x v="2"/>
    <s v="September 17, 1982 (United States)"/>
    <n v="8"/>
    <n v="78000"/>
    <s v="Alan Parker"/>
    <s v="Roger Waters"/>
    <s v="Bob Geldof"/>
    <s v="United Kingdom"/>
    <n v="12000000"/>
    <n v="22265763"/>
    <s v="Goldcrest Films International"/>
    <n v="95"/>
  </r>
  <r>
    <s v="Cat People"/>
    <s v="R"/>
    <s v="Fantasy"/>
    <x v="2"/>
    <s v="April 2, 1982 (United States)"/>
    <n v="6.2"/>
    <n v="20000"/>
    <s v="Paul Schrader"/>
    <s v="DeWitt Bodeen"/>
    <s v="Nastassja Kinski"/>
    <s v="United States"/>
    <n v="18000000"/>
    <n v="7000000"/>
    <s v="RKO Pictures"/>
    <n v="118"/>
  </r>
  <r>
    <s v="Fanny and Alexander"/>
    <s v="R"/>
    <s v="Drama"/>
    <x v="2"/>
    <s v="December 17, 1982 (Sweden)"/>
    <n v="8.1"/>
    <n v="59000"/>
    <s v="Ingmar Bergman"/>
    <s v="Ingmar Bergman"/>
    <s v="Bertil Guve"/>
    <s v="Sweden"/>
    <n v="6000000"/>
    <n v="6795771"/>
    <s v="Cinematograph AB"/>
    <n v="188"/>
  </r>
  <r>
    <s v="Friday the 13th Part III"/>
    <s v="R"/>
    <s v="Horror"/>
    <x v="2"/>
    <s v="August 13, 1982 (United States)"/>
    <n v="5.7"/>
    <n v="49000"/>
    <s v="Steve Miner"/>
    <s v="Martin Kitrosser"/>
    <s v="Dana Kimmell"/>
    <s v="United States"/>
    <n v="2300000"/>
    <n v="36690067"/>
    <s v="Paramount Pictures"/>
    <n v="95"/>
  </r>
  <r>
    <s v="Firefox"/>
    <s v="PG"/>
    <s v="Action"/>
    <x v="2"/>
    <s v="June 18, 1982 (United States)"/>
    <n v="6"/>
    <n v="26000"/>
    <s v="Clint Eastwood"/>
    <s v="Alex Lasker"/>
    <s v="Clint Eastwood"/>
    <s v="United States"/>
    <n v="18000000"/>
    <n v="46708276"/>
    <s v="Major Studio Partners"/>
    <n v="136"/>
  </r>
  <r>
    <s v="Halloween III: Season of the Witch"/>
    <s v="R"/>
    <s v="Horror"/>
    <x v="2"/>
    <s v="October 22, 1982 (United States)"/>
    <n v="5"/>
    <n v="45000"/>
    <s v="Tommy Lee Wallace"/>
    <s v="Tommy Lee Wallace"/>
    <s v="Tom Atkins"/>
    <s v="United States"/>
    <n v="2500000"/>
    <n v="14400000"/>
    <s v="Dino De Laurentiis Company"/>
    <n v="98"/>
  </r>
  <r>
    <s v="The Dark Crystal"/>
    <s v="PG"/>
    <s v="Adventure"/>
    <x v="2"/>
    <s v="December 17, 1982 (United States)"/>
    <n v="7.2"/>
    <n v="63000"/>
    <s v="Jim Henson"/>
    <s v="David Odell"/>
    <s v="Jim Henson"/>
    <s v="United Kingdom"/>
    <n v="15000000"/>
    <n v="41630431"/>
    <s v="Incorporated Television Company (ITC)"/>
    <n v="93"/>
  </r>
  <r>
    <s v="The Verdict"/>
    <s v="R"/>
    <s v="Drama"/>
    <x v="2"/>
    <s v="December 17, 1982 (United States)"/>
    <n v="7.7"/>
    <n v="37000"/>
    <s v="Sidney Lumet"/>
    <s v="Barry Reed"/>
    <s v="Paul Newman"/>
    <s v="United States"/>
    <n v="16000000"/>
    <n v="53993738"/>
    <s v="Twentieth Century Fox"/>
    <n v="129"/>
  </r>
  <r>
    <s v="Pieces"/>
    <s v="Not Rated"/>
    <s v="Horror"/>
    <x v="2"/>
    <s v="September 23, 1983 (United States)"/>
    <n v="6.1"/>
    <n v="9300"/>
    <s v="Juan Piquer Simón"/>
    <s v="Dick Randall"/>
    <s v="Christopher George"/>
    <s v="Spain"/>
    <n v="300000"/>
    <n v="2032311"/>
    <s v="Almena Films"/>
    <n v="85"/>
  </r>
  <r>
    <s v="Zapped!"/>
    <s v="R"/>
    <s v="Comedy"/>
    <x v="2"/>
    <s v="September 3, 1982 (United States)"/>
    <n v="4.9000000000000004"/>
    <n v="6500"/>
    <s v="Robert J. Rosenthal"/>
    <s v="Bruce Rubin"/>
    <s v="Scott Baio"/>
    <s v="United States"/>
    <n v="0"/>
    <n v="16897768"/>
    <s v="Embassy Pictures"/>
    <n v="98"/>
  </r>
  <r>
    <s v="Six Pack"/>
    <s v="PG"/>
    <s v="Comedy"/>
    <x v="2"/>
    <s v="July 16, 1982 (United States)"/>
    <n v="5.9"/>
    <n v="2800"/>
    <s v="Daniel Petrie"/>
    <s v="Mike Marvin"/>
    <s v="Kenny Rogers"/>
    <s v="United States"/>
    <n v="0"/>
    <n v="20225989"/>
    <s v="Twentieth Century Fox"/>
    <n v="108"/>
  </r>
  <r>
    <s v="The World According to Garp"/>
    <s v="R"/>
    <s v="Comedy"/>
    <x v="2"/>
    <s v="July 23, 1982 (United States)"/>
    <n v="7.2"/>
    <n v="25000"/>
    <s v="George Roy Hill"/>
    <s v="John Irving"/>
    <s v="Robin Williams"/>
    <s v="United States"/>
    <n v="17000000"/>
    <n v="29712172"/>
    <s v="Pan Arts"/>
    <n v="136"/>
  </r>
  <r>
    <s v="Diner"/>
    <s v="R"/>
    <s v="Comedy"/>
    <x v="2"/>
    <s v="May 21, 1982 (United States)"/>
    <n v="7.1"/>
    <n v="19000"/>
    <s v="Barry Levinson"/>
    <s v="Barry Levinson"/>
    <s v="Steve Guttenberg"/>
    <s v="United States"/>
    <n v="5000000"/>
    <n v="14099953"/>
    <s v="Metro-Goldwyn-Mayer (MGM)"/>
    <n v="110"/>
  </r>
  <r>
    <s v="The Best Little Whorehouse in Texas"/>
    <s v="R"/>
    <s v="Comedy"/>
    <x v="2"/>
    <s v="July 23, 1982 (United States)"/>
    <n v="6"/>
    <n v="10000"/>
    <s v="Colin Higgins"/>
    <s v="Larry L. King"/>
    <s v="Burt Reynolds"/>
    <s v="United States"/>
    <n v="35000000"/>
    <n v="69701637"/>
    <s v="Universal Pictures"/>
    <n v="114"/>
  </r>
  <r>
    <s v="The Year of Living Dangerously"/>
    <s v="PG"/>
    <s v="Drama"/>
    <x v="2"/>
    <s v="February 18, 1983 (United States)"/>
    <n v="7.1"/>
    <n v="20000"/>
    <s v="Peter Weir"/>
    <s v="David Williamson"/>
    <s v="Mel Gibson"/>
    <s v="Australia"/>
    <n v="13000000"/>
    <n v="10278575"/>
    <s v="Metro-Goldwyn-Mayer (MGM)"/>
    <n v="115"/>
  </r>
  <r>
    <s v="Night Shift"/>
    <s v="R"/>
    <s v="Comedy"/>
    <x v="2"/>
    <s v="July 30, 1982 (United States)"/>
    <n v="6.6"/>
    <n v="15000"/>
    <s v="Ron Howard"/>
    <s v="Lowell Ganz"/>
    <s v="Henry Winkler"/>
    <s v="United States"/>
    <n v="0"/>
    <n v="21095638"/>
    <s v="Major Studio Partners"/>
    <n v="106"/>
  </r>
  <r>
    <s v="Summer Lovers"/>
    <s v="R"/>
    <s v="Comedy"/>
    <x v="2"/>
    <s v="July 16, 1982 (United States)"/>
    <n v="5.7"/>
    <n v="3900"/>
    <s v="Randal Kleiser"/>
    <s v="Randal Kleiser"/>
    <s v="Peter Gallagher"/>
    <s v="United States"/>
    <n v="0"/>
    <n v="4968000"/>
    <s v="Filmways Pictures"/>
    <n v="98"/>
  </r>
  <r>
    <s v="Victor Victoria"/>
    <s v="PG"/>
    <s v="Comedy"/>
    <x v="2"/>
    <s v="March 19, 1982 (United States)"/>
    <n v="7.6"/>
    <n v="20000"/>
    <s v="Blake Edwards"/>
    <s v="Blake Edwards"/>
    <s v="Julie Andrews"/>
    <s v="United Kingdom"/>
    <n v="0"/>
    <n v="28229046"/>
    <s v="Metro-Goldwyn-Mayer (MGM)"/>
    <n v="134"/>
  </r>
  <r>
    <s v="The Last Unicorn"/>
    <s v="G"/>
    <s v="Animation"/>
    <x v="2"/>
    <s v="November 19, 1982 (United States)"/>
    <n v="7.4"/>
    <n v="25000"/>
    <s v="Jules Bass"/>
    <s v="Peter S. Beagle"/>
    <s v="Jeff Bridges"/>
    <s v="United Kingdom"/>
    <n v="3500000"/>
    <n v="6455330"/>
    <s v="Rankin/Bass Productions"/>
    <n v="92"/>
  </r>
  <r>
    <s v="The Entity"/>
    <s v="R"/>
    <s v="Drama"/>
    <x v="2"/>
    <s v="February 4, 1983 (United States)"/>
    <n v="6.7"/>
    <n v="15000"/>
    <s v="Sidney J. Furie"/>
    <s v="Frank De Felitta"/>
    <s v="Barbara Hershey"/>
    <s v="United States"/>
    <n v="9000000"/>
    <n v="13277558"/>
    <s v="American Cinema Productions"/>
    <n v="125"/>
  </r>
  <r>
    <s v="Airplane II: the Sequel"/>
    <s v="PG"/>
    <s v="Comedy"/>
    <x v="2"/>
    <s v="December 10, 1982 (United States)"/>
    <n v="6.2"/>
    <n v="50000"/>
    <s v="Ken Finkleman"/>
    <s v="Ken Finkleman"/>
    <s v="Robert Hays"/>
    <s v="United States"/>
    <n v="15000000"/>
    <n v="27150534"/>
    <s v="Paramount Pictures"/>
    <n v="85"/>
  </r>
  <r>
    <s v="The Toy"/>
    <s v="PG"/>
    <s v="Comedy"/>
    <x v="2"/>
    <s v="December 10, 1982 (United States)"/>
    <n v="5.8"/>
    <n v="11000"/>
    <s v="Richard Donner"/>
    <s v="Francis Veber"/>
    <s v="Richard Pryor"/>
    <s v="United States"/>
    <n v="17000000"/>
    <n v="47118057"/>
    <s v="Columbia Pictures"/>
    <n v="102"/>
  </r>
  <r>
    <s v="The House on Sorority Row"/>
    <s v="R"/>
    <s v="Horror"/>
    <x v="2"/>
    <s v="July 28, 1983 (South Korea)"/>
    <n v="6"/>
    <n v="7800"/>
    <s v="Mark Rosman"/>
    <s v="Mark Rosman"/>
    <s v="Kate McNeil"/>
    <s v="United States"/>
    <n v="425000"/>
    <n v="10604986"/>
    <s v="VAE Productions"/>
    <n v="91"/>
  </r>
  <r>
    <s v="Evil Under the Sun"/>
    <s v="PG"/>
    <s v="Crime"/>
    <x v="2"/>
    <s v="March 5, 1982 (United States)"/>
    <n v="7.1"/>
    <n v="15000"/>
    <s v="Guy Hamilton"/>
    <s v="Anthony Shaffer"/>
    <s v="Peter Ustinov"/>
    <s v="United Kingdom"/>
    <n v="10000000"/>
    <n v="6110670"/>
    <s v="EMI Films"/>
    <n v="117"/>
  </r>
  <r>
    <s v="The Sword and the Sorcerer"/>
    <s v="R"/>
    <s v="Action"/>
    <x v="2"/>
    <s v="April 30, 1982 (United States)"/>
    <n v="5.6"/>
    <n v="5700"/>
    <s v="Albert Pyun"/>
    <s v="Tom Karnowski"/>
    <s v="Lee Horsley"/>
    <s v="United States"/>
    <n v="0"/>
    <n v="39103425"/>
    <s v="Sorcerer Productions"/>
    <n v="99"/>
  </r>
  <r>
    <s v="Death Wish II"/>
    <s v="R"/>
    <s v="Action"/>
    <x v="2"/>
    <s v="February 19, 1982 (United States)"/>
    <n v="6"/>
    <n v="15000"/>
    <s v="Michael Winner"/>
    <s v="David Engelbach"/>
    <s v="Charles Bronson"/>
    <s v="United States"/>
    <n v="2000000"/>
    <n v="16100000"/>
    <s v="Golan-Globus Productions"/>
    <n v="89"/>
  </r>
  <r>
    <s v="Silent Rage"/>
    <s v="R"/>
    <s v="Action"/>
    <x v="2"/>
    <s v="April 2, 1982 (United States)"/>
    <n v="5.5"/>
    <n v="5300"/>
    <s v="Michael Miller"/>
    <s v="Joseph Fraley"/>
    <s v="Chuck Norris"/>
    <s v="United States"/>
    <n v="4500000"/>
    <n v="10490791"/>
    <s v="Columbia Pictures"/>
    <n v="103"/>
  </r>
  <r>
    <s v="Megaforce"/>
    <s v="PG"/>
    <s v="Action"/>
    <x v="2"/>
    <s v="June 25, 1982 (United States)"/>
    <n v="3.7"/>
    <n v="3400"/>
    <s v="Hal Needham"/>
    <s v="Bob Kachler"/>
    <s v="Barry Bostwick"/>
    <s v="Hong Kong"/>
    <n v="20000000"/>
    <n v="5675599"/>
    <s v="Golden Harvest Company"/>
    <n v="99"/>
  </r>
  <r>
    <s v="Personal Best"/>
    <s v="R"/>
    <s v="Drama"/>
    <x v="2"/>
    <s v="June 26, 1982 (Japan)"/>
    <n v="6.3"/>
    <n v="2600"/>
    <s v="Robert Towne"/>
    <s v="Robert Towne"/>
    <s v="Mariel Hemingway"/>
    <s v="United States"/>
    <n v="16000000"/>
    <n v="5672311"/>
    <s v="The Geffen Company"/>
    <n v="128"/>
  </r>
  <r>
    <s v="Dead Men Don't Wear Plaid"/>
    <s v="PG"/>
    <s v="Comedy"/>
    <x v="2"/>
    <s v="May 21, 1982 (United States)"/>
    <n v="6.9"/>
    <n v="21000"/>
    <s v="Carl Reiner"/>
    <s v="Carl Reiner"/>
    <s v="Steve Martin"/>
    <s v="United States"/>
    <n v="9000000"/>
    <n v="18196170"/>
    <s v="Aspen Film Society"/>
    <n v="88"/>
  </r>
  <r>
    <s v="Amityville II: The Possession"/>
    <s v="R"/>
    <s v="Horror"/>
    <x v="2"/>
    <s v="September 24, 1982 (United States)"/>
    <n v="5.5"/>
    <n v="11000"/>
    <s v="Damiano Damiani"/>
    <s v="Tommy Lee Wallace"/>
    <s v="James Olson"/>
    <s v="Mexico"/>
    <n v="5000000"/>
    <n v="12534817"/>
    <s v="Dino De Laurentiis Company"/>
    <n v="104"/>
  </r>
  <r>
    <s v="Missing"/>
    <s v="PG"/>
    <s v="Biography"/>
    <x v="2"/>
    <s v="March 12, 1982 (United States)"/>
    <n v="7.7"/>
    <n v="19000"/>
    <s v="Costa-Gavras"/>
    <s v="Costa-Gavras"/>
    <s v="Jack Lemmon"/>
    <s v="United States"/>
    <n v="9500000"/>
    <n v="14000000"/>
    <s v="PolyGram Filmed Entertainment"/>
    <n v="122"/>
  </r>
  <r>
    <s v="Frances"/>
    <s v="R"/>
    <s v="Biography"/>
    <x v="2"/>
    <s v="March 11, 1983 (Australia)"/>
    <n v="7.3"/>
    <n v="7300"/>
    <s v="Graeme Clifford"/>
    <s v="Eric Bergren"/>
    <s v="Jessica Lange"/>
    <s v="United States"/>
    <n v="0"/>
    <m/>
    <s v="Brooksfilms"/>
    <n v="140"/>
  </r>
  <r>
    <s v="The Seduction"/>
    <s v="R"/>
    <s v="Thriller"/>
    <x v="2"/>
    <s v="January 29, 1982 (United States)"/>
    <n v="4.9000000000000004"/>
    <n v="1100"/>
    <s v="David Schmoeller"/>
    <s v="David Schmoeller"/>
    <s v="Morgan Fairchild"/>
    <s v="United States"/>
    <n v="0"/>
    <n v="11378339"/>
    <s v="The Romantic Venture"/>
    <n v="104"/>
  </r>
  <r>
    <s v="Cannery Row"/>
    <s v="PG"/>
    <s v="Comedy"/>
    <x v="2"/>
    <s v="February 12, 1982 (United States)"/>
    <n v="6.7"/>
    <n v="3500"/>
    <s v="David S. Ward"/>
    <s v="John Steinbeck"/>
    <s v="Nick Nolte"/>
    <s v="United States"/>
    <n v="11300000"/>
    <n v="5301539"/>
    <s v="Chai Productions"/>
    <n v="120"/>
  </r>
  <r>
    <s v="Deathtrap"/>
    <s v="PG"/>
    <s v="Comedy"/>
    <x v="2"/>
    <s v="March 19, 1982 (United States)"/>
    <n v="7"/>
    <n v="13000"/>
    <s v="Sidney Lumet"/>
    <s v="Ira Levin"/>
    <s v="Michael Caine"/>
    <s v="United States"/>
    <n v="0"/>
    <n v="19282134"/>
    <s v="Warner Bros."/>
    <n v="116"/>
  </r>
  <r>
    <s v="Tex"/>
    <s v="PG"/>
    <s v="Drama"/>
    <x v="2"/>
    <s v="July 30, 1982 (United States)"/>
    <n v="6.5"/>
    <n v="2000"/>
    <s v="Tim Hunter"/>
    <s v="S.E. Hinton"/>
    <s v="Matt Dillon"/>
    <s v="United States"/>
    <n v="0"/>
    <n v="7400000"/>
    <s v="Walt Disney Productions"/>
    <n v="103"/>
  </r>
  <r>
    <s v="Time Walker"/>
    <s v="PG"/>
    <s v="Horror"/>
    <x v="2"/>
    <s v="November 19, 1982 (United States)"/>
    <n v="3.6"/>
    <n v="1700"/>
    <s v="Tom Kennedy"/>
    <s v="Jason Williams"/>
    <s v="Ben Murphy"/>
    <s v="United States"/>
    <n v="750000"/>
    <m/>
    <s v="Byzantine Productions"/>
    <n v="83"/>
  </r>
  <r>
    <s v="I, the Jury"/>
    <s v="R"/>
    <s v="Crime"/>
    <x v="2"/>
    <s v="April 22, 1982 (West Germany)"/>
    <n v="5.9"/>
    <n v="1500"/>
    <s v="Richard T. Heffron"/>
    <s v="Mickey Spillane"/>
    <s v="Armand Assante"/>
    <s v="United States"/>
    <n v="0"/>
    <n v="1515578"/>
    <s v="American Cinema Productions"/>
    <n v="111"/>
  </r>
  <r>
    <s v="Tempest"/>
    <s v="PG"/>
    <s v="Comedy"/>
    <x v="2"/>
    <s v="September 24, 1982 (United States)"/>
    <n v="6.5"/>
    <n v="2200"/>
    <s v="Paul Mazursky"/>
    <s v="Paul Mazursky"/>
    <s v="John Cassavetes"/>
    <s v="United States"/>
    <n v="13000000"/>
    <n v="5005245"/>
    <s v="Columbia Pictures"/>
    <n v="140"/>
  </r>
  <r>
    <s v="Young Doctors in Love"/>
    <s v="R"/>
    <s v="Comedy"/>
    <x v="2"/>
    <s v="July 16, 1982 (United States)"/>
    <n v="5.5"/>
    <n v="3000"/>
    <s v="Garry Marshall"/>
    <s v="Michael Elias"/>
    <s v="Michael McKean"/>
    <s v="United States"/>
    <n v="0"/>
    <n v="30688860"/>
    <s v="ABC Motion Pictures"/>
    <n v="96"/>
  </r>
  <r>
    <s v="My Favorite Year"/>
    <s v="PG"/>
    <s v="Comedy"/>
    <x v="2"/>
    <s v="October 8, 1982 (United States)"/>
    <n v="7.4"/>
    <n v="9000"/>
    <s v="Richard Benjamin"/>
    <s v="Norman Steinberg"/>
    <s v="Peter O'Toole"/>
    <s v="United States"/>
    <n v="0"/>
    <n v="20123620"/>
    <s v="Metro-Goldwyn-Mayer (MGM)"/>
    <n v="92"/>
  </r>
  <r>
    <s v="Still of the Night"/>
    <s v="PG"/>
    <s v="Crime"/>
    <x v="2"/>
    <s v="November 19, 1982 (United States)"/>
    <n v="6.1"/>
    <n v="4300"/>
    <s v="Robert Benton"/>
    <s v="Robert Benton"/>
    <s v="Roy Scheider"/>
    <s v="United States"/>
    <n v="10000000"/>
    <n v="5979947"/>
    <s v="United Artists"/>
    <n v="93"/>
  </r>
  <r>
    <s v="Parasite"/>
    <s v="R"/>
    <s v="Horror"/>
    <x v="2"/>
    <s v="March 12, 1982 (United States)"/>
    <n v="3.9"/>
    <n v="2300"/>
    <s v="Charles Band"/>
    <s v="Alan J. Adler"/>
    <s v="Robert Glaudini"/>
    <s v="United States"/>
    <n v="800000"/>
    <n v="2270"/>
    <s v="Embassy Pictures"/>
    <n v="85"/>
  </r>
  <r>
    <s v="Making Love"/>
    <s v="R"/>
    <s v="Drama"/>
    <x v="2"/>
    <s v="March 5, 1982 (United States)"/>
    <n v="6.9"/>
    <n v="2500"/>
    <s v="Arthur Hiller"/>
    <s v="Barry Sandler"/>
    <s v="Michael Ontkean"/>
    <s v="United States"/>
    <n v="0"/>
    <n v="11897978"/>
    <s v="IndieProd Company Productions"/>
    <n v="113"/>
  </r>
  <r>
    <s v="Honkytonk Man"/>
    <s v="PG"/>
    <s v="Comedy"/>
    <x v="2"/>
    <s v="December 15, 1982 (United States)"/>
    <n v="6.6"/>
    <n v="8200"/>
    <s v="Clint Eastwood"/>
    <s v="Clancy Carlile"/>
    <s v="Clint Eastwood"/>
    <s v="United States"/>
    <n v="2000000"/>
    <n v="4484991"/>
    <s v="The Malpaso Company"/>
    <n v="122"/>
  </r>
  <r>
    <s v="The Beast Within"/>
    <s v="R"/>
    <s v="Horror"/>
    <x v="2"/>
    <s v="February 12, 1982 (United States)"/>
    <n v="5.6"/>
    <n v="3700"/>
    <s v="Philippe Mora"/>
    <s v="Tom Holland"/>
    <s v="Ronny Cox"/>
    <s v="United States"/>
    <n v="0"/>
    <n v="7742572"/>
    <s v="Katzka"/>
    <n v="98"/>
  </r>
  <r>
    <s v="Come Back to the 5 &amp; Dime Jimmy Dean, Jimmy Dean"/>
    <s v="PG"/>
    <s v="Comedy"/>
    <x v="2"/>
    <s v="April 6, 1983 (France)"/>
    <n v="7.2"/>
    <n v="4200"/>
    <s v="Robert Altman"/>
    <s v="Ed Graczyk"/>
    <s v="Cher"/>
    <s v="United States"/>
    <n v="850000"/>
    <n v="840958"/>
    <s v="Sandcastle 5 Productions"/>
    <n v="109"/>
  </r>
  <r>
    <s v="The Final Option"/>
    <s v="R"/>
    <s v="Action"/>
    <x v="2"/>
    <s v="September 16, 1983 (United States)"/>
    <n v="6.4"/>
    <n v="3000"/>
    <s v="Ian Sharp"/>
    <s v="George Markstein"/>
    <s v="Lewis Collins"/>
    <s v="Switzerland"/>
    <n v="6000000"/>
    <n v="2666873"/>
    <s v="Richmond Light Horse Productions"/>
    <n v="125"/>
  </r>
  <r>
    <s v="Trail of the Pink Panther"/>
    <s v="PG"/>
    <s v="Comedy"/>
    <x v="2"/>
    <s v="December 17, 1982 (United States)"/>
    <n v="5"/>
    <n v="9800"/>
    <s v="Blake Edwards"/>
    <s v="Blake Edwards"/>
    <s v="Peter Sellers"/>
    <s v="United Kingdom"/>
    <n v="6000000"/>
    <n v="9056073"/>
    <s v="United Artists"/>
    <n v="96"/>
  </r>
  <r>
    <s v="The Sender"/>
    <s v="R"/>
    <s v="Drama"/>
    <x v="2"/>
    <s v="October 22, 1982 (United States)"/>
    <n v="6"/>
    <n v="1800"/>
    <s v="Roger Christian"/>
    <s v="Thomas Baum"/>
    <s v="Kathryn Harrold"/>
    <s v="United Kingdom"/>
    <n v="0"/>
    <n v="1054328"/>
    <s v="Paramount Pictures"/>
    <n v="91"/>
  </r>
  <r>
    <s v="The Border"/>
    <s v="R"/>
    <s v="Crime"/>
    <x v="2"/>
    <s v="February 12, 1982 (United States)"/>
    <n v="6.4"/>
    <n v="6100"/>
    <s v="Tony Richardson"/>
    <s v="Deric Washburn"/>
    <s v="Jack Nicholson"/>
    <s v="United States"/>
    <n v="22000000"/>
    <n v="6118683"/>
    <s v="Efer Productions"/>
    <n v="108"/>
  </r>
  <r>
    <s v="Kiss Me Goodbye"/>
    <s v="PG"/>
    <s v="Comedy"/>
    <x v="2"/>
    <s v="December 22, 1982 (United States)"/>
    <n v="6"/>
    <n v="1900"/>
    <s v="Robert Mulligan"/>
    <s v="Bruno Barreto"/>
    <s v="Sally Field"/>
    <s v="United States"/>
    <n v="0"/>
    <n v="15782759"/>
    <s v="Twentieth Century Fox"/>
    <n v="101"/>
  </r>
  <r>
    <s v="A Midsummer Night's Sex Comedy"/>
    <s v="PG"/>
    <s v="Comedy"/>
    <x v="2"/>
    <s v="July 16, 1982 (United States)"/>
    <n v="6.6"/>
    <n v="19000"/>
    <s v="Woody Allen"/>
    <s v="Woody Allen"/>
    <s v="Woody Allen"/>
    <s v="United States"/>
    <n v="0"/>
    <n v="9077269"/>
    <s v="Jack Rollins &amp; Charles H. Joffe Productions"/>
    <n v="88"/>
  </r>
  <r>
    <s v="Vice Squad"/>
    <s v="R"/>
    <s v="Action"/>
    <x v="2"/>
    <s v="January 22, 1982 (United States)"/>
    <n v="6.5"/>
    <n v="2000"/>
    <s v="Gary Sherman"/>
    <s v="Sandy Howard"/>
    <s v="Season Hubley"/>
    <s v="United Kingdom"/>
    <n v="0"/>
    <n v="13253583"/>
    <s v="AVCO Embassy Pictures"/>
    <n v="97"/>
  </r>
  <r>
    <s v="Best Friends"/>
    <s v="PG"/>
    <s v="Comedy"/>
    <x v="2"/>
    <s v="December 17, 1982 (United States)"/>
    <n v="5.5"/>
    <n v="2700"/>
    <s v="Norman Jewison"/>
    <s v="Valerie Curtin"/>
    <s v="Burt Reynolds"/>
    <s v="United States"/>
    <n v="15000000"/>
    <n v="36821203"/>
    <s v="Warner Bros."/>
    <n v="116"/>
  </r>
  <r>
    <s v="Shoot the Moon"/>
    <s v="R"/>
    <s v="Drama"/>
    <x v="2"/>
    <s v="February 19, 1982 (United States)"/>
    <n v="6.9"/>
    <n v="2500"/>
    <s v="Alan Parker"/>
    <s v="Bo Goldman"/>
    <s v="Albert Finney"/>
    <s v="United States"/>
    <n v="12000000"/>
    <n v="9217530"/>
    <s v="Metro-Goldwyn-Mayer (MGM)"/>
    <n v="124"/>
  </r>
  <r>
    <s v="Lookin' to Get Out"/>
    <s v="R"/>
    <s v="Comedy"/>
    <x v="2"/>
    <s v="June 30, 1983 (Australia)"/>
    <n v="5.0999999999999996"/>
    <n v="684"/>
    <s v="Hal Ashby"/>
    <s v="Al Schwartz"/>
    <s v="Jon Voight"/>
    <s v="United States"/>
    <n v="17000000"/>
    <n v="946461"/>
    <s v="Lorimar Productions"/>
    <n v="105"/>
  </r>
  <r>
    <s v="Barbarosa"/>
    <s v="PG"/>
    <s v="Western"/>
    <x v="2"/>
    <s v="February 19, 1982 (United States)"/>
    <n v="6.4"/>
    <n v="1500"/>
    <s v="Fred Schepisi"/>
    <s v="William D. Wittliff"/>
    <s v="Willie Nelson"/>
    <s v="United States"/>
    <n v="11000000"/>
    <n v="1736123"/>
    <s v="Incorporated Television Company (ITC)"/>
    <n v="90"/>
  </r>
  <r>
    <s v="Visiting Hours"/>
    <s v="R"/>
    <s v="Horror"/>
    <x v="2"/>
    <s v="May 28, 1982 (United States)"/>
    <n v="5.7"/>
    <n v="3800"/>
    <s v="Jean-Claude Lord"/>
    <s v="Brian Taggert"/>
    <s v="Michael Ironside"/>
    <s v="Canada"/>
    <n v="0"/>
    <n v="13258670"/>
    <s v="Canadian Film Development Corporation (CFDC)"/>
    <n v="103"/>
  </r>
  <r>
    <s v="A Little Sex"/>
    <s v="R"/>
    <s v="Comedy"/>
    <x v="2"/>
    <s v="April 2, 1982 (United States)"/>
    <n v="4.9000000000000004"/>
    <n v="501"/>
    <s v="Bruce Paltrow"/>
    <s v="Robert De Laurentiis"/>
    <s v="Tim Matheson"/>
    <s v="United States"/>
    <n v="0"/>
    <n v="2370376"/>
    <s v="Company Four"/>
    <n v="95"/>
  </r>
  <r>
    <s v="Class Reunion"/>
    <s v="R"/>
    <s v="Comedy"/>
    <x v="2"/>
    <s v="October 29, 1982 (United States)"/>
    <n v="4.7"/>
    <n v="2000"/>
    <s v="Michael Miller"/>
    <s v="John Hughes"/>
    <s v="Gerrit Graham"/>
    <s v="United States"/>
    <n v="0"/>
    <n v="10054150"/>
    <s v="ABC Motion Pictures"/>
    <n v="84"/>
  </r>
  <r>
    <s v="Hanky Panky"/>
    <s v="PG"/>
    <s v="Action"/>
    <x v="2"/>
    <s v="June 4, 1982 (United States)"/>
    <n v="5.6"/>
    <n v="2400"/>
    <s v="Sidney Poitier"/>
    <s v="Henry Rosenbaum"/>
    <s v="Gene Wilder"/>
    <s v="United States"/>
    <n v="0"/>
    <n v="9823934"/>
    <s v="Columbia Pictures"/>
    <n v="110"/>
  </r>
  <r>
    <s v="Author! Author!"/>
    <s v="PG"/>
    <s v="Comedy"/>
    <x v="2"/>
    <s v="June 18, 1982 (United States)"/>
    <n v="6.2"/>
    <n v="5100"/>
    <s v="Arthur Hiller"/>
    <s v="Israel Horovitz"/>
    <s v="Al Pacino"/>
    <s v="United States"/>
    <n v="0"/>
    <n v="13111101"/>
    <s v="Twentieth Century Fox"/>
    <n v="110"/>
  </r>
  <r>
    <s v="Split Image"/>
    <s v="R"/>
    <s v="Drama"/>
    <x v="2"/>
    <s v="October 3, 1982 (United States)"/>
    <n v="6.5"/>
    <n v="768"/>
    <s v="Ted Kotcheff"/>
    <s v="Scott Spencer"/>
    <s v="Michael O'Keefe"/>
    <s v="Canada"/>
    <n v="0"/>
    <n v="263635"/>
    <s v="PolyGram Filmed Entertainment"/>
    <n v="110"/>
  </r>
  <r>
    <s v="The Challenge"/>
    <s v="R"/>
    <s v="Action"/>
    <x v="2"/>
    <s v="July 23, 1982 (United States)"/>
    <n v="6.3"/>
    <n v="2000"/>
    <s v="John Frankenheimer"/>
    <s v="Richard Maxwell"/>
    <s v="Scott Glenn"/>
    <s v="United States"/>
    <n v="0"/>
    <n v="2977706"/>
    <s v="CBS Theatrical Films"/>
    <n v="108"/>
  </r>
  <r>
    <s v="The Soldier"/>
    <s v="R"/>
    <s v="Action"/>
    <x v="2"/>
    <s v="August 27, 1982 (United States)"/>
    <n v="5.3"/>
    <n v="1100"/>
    <s v="James Glickenhaus"/>
    <s v="James Glickenhaus"/>
    <s v="Ken Wahl"/>
    <s v="United States"/>
    <n v="4000000"/>
    <n v="6328816"/>
    <s v="James Glickenhaus"/>
    <n v="96"/>
  </r>
  <r>
    <s v="Wrong Is Right"/>
    <s v="R"/>
    <s v="Comedy"/>
    <x v="2"/>
    <s v="May 14, 1982 (United States)"/>
    <n v="5.7"/>
    <n v="1800"/>
    <s v="Richard Brooks"/>
    <s v="Charles McCarry"/>
    <s v="Sean Connery"/>
    <s v="United States"/>
    <n v="10000000"/>
    <n v="3583513"/>
    <s v="Columbia Pictures"/>
    <n v="117"/>
  </r>
  <r>
    <s v="Six Weeks"/>
    <s v="PG"/>
    <s v="Drama"/>
    <x v="2"/>
    <s v="December 17, 1982 (United States)"/>
    <n v="5.7"/>
    <n v="818"/>
    <s v="Tony Bill"/>
    <s v="Fred Mustard Stewart"/>
    <s v="Dudley Moore"/>
    <s v="United States"/>
    <n v="0"/>
    <n v="6668025"/>
    <s v="PolyGram Pictures"/>
    <n v="107"/>
  </r>
  <r>
    <s v="The State of Things"/>
    <m/>
    <s v="Drama"/>
    <x v="2"/>
    <s v="February 18, 1983 (United States)"/>
    <n v="7"/>
    <n v="3000"/>
    <s v="Wim Wenders"/>
    <s v="Robert Kramer"/>
    <s v="Allen Garfield"/>
    <s v="West Germany"/>
    <n v="0"/>
    <n v="3700"/>
    <s v="Gray City"/>
    <n v="121"/>
  </r>
  <r>
    <s v="Jekyll and Hyde... Together Again"/>
    <s v="R"/>
    <s v="Sci-Fi"/>
    <x v="2"/>
    <s v="October 1, 1982 (United States)"/>
    <n v="6.2"/>
    <n v="1100"/>
    <s v="Jerry Belson"/>
    <s v="Monica Mcgowan Johnson"/>
    <s v="Mark Blankfield"/>
    <s v="United States"/>
    <n v="5000000"/>
    <n v="3792188"/>
    <s v="Paramount Pictures"/>
    <n v="87"/>
  </r>
  <r>
    <s v="Forced Vengeance"/>
    <s v="R"/>
    <s v="Action"/>
    <x v="2"/>
    <s v="July 30, 1982 (United States)"/>
    <n v="5.6"/>
    <n v="2900"/>
    <s v="James Fargo"/>
    <s v="Franklin Thompson"/>
    <s v="Chuck Norris"/>
    <s v="United States"/>
    <n v="5000000"/>
    <n v="6660333"/>
    <s v="Metro-Goldwyn-Mayer (MGM)"/>
    <n v="90"/>
  </r>
  <r>
    <s v="The Missionary"/>
    <s v="R"/>
    <s v="Comedy"/>
    <x v="2"/>
    <s v="November 5, 1982 (United States)"/>
    <n v="6.2"/>
    <n v="2100"/>
    <s v="Richard Loncraine"/>
    <s v="Michael Palin"/>
    <s v="Michael Palin"/>
    <s v="United Kingdom"/>
    <n v="0"/>
    <n v="7241180"/>
    <s v="HandMade Films"/>
    <n v="90"/>
  </r>
  <r>
    <s v="The Escape Artist"/>
    <s v="PG"/>
    <s v="Comedy"/>
    <x v="2"/>
    <s v="May 28, 1982 (United States)"/>
    <n v="6.2"/>
    <n v="683"/>
    <s v="Caleb Deschanel"/>
    <s v="David Wagoner"/>
    <s v="Raul Julia"/>
    <s v="United States"/>
    <n v="0"/>
    <n v="143369"/>
    <s v="Zoetrope Studios"/>
    <n v="94"/>
  </r>
  <r>
    <s v="Night Crossing"/>
    <s v="PG"/>
    <s v="Drama"/>
    <x v="2"/>
    <s v="February 5, 1982 (United States)"/>
    <n v="6.5"/>
    <n v="1300"/>
    <s v="Delbert Mann"/>
    <s v="John McGreevey"/>
    <s v="John Hurt"/>
    <s v="United Kingdom"/>
    <n v="10000000"/>
    <n v="8000000"/>
    <s v="Walt Disney Productions"/>
    <n v="107"/>
  </r>
  <r>
    <s v="Endangered Species"/>
    <s v="R"/>
    <s v="Drama"/>
    <x v="2"/>
    <s v="September 10, 1982 (United States)"/>
    <n v="5.9"/>
    <n v="914"/>
    <s v="Alan Rudolph"/>
    <s v="Judd Klinger"/>
    <s v="Robert Urich"/>
    <s v="United States"/>
    <n v="0"/>
    <n v="1474249"/>
    <s v="Alive Enterprises"/>
    <n v="97"/>
  </r>
  <r>
    <s v="Things Are Tough All Over"/>
    <s v="R"/>
    <s v="Action"/>
    <x v="2"/>
    <s v="August 4, 1982 (United States)"/>
    <n v="6"/>
    <n v="3100"/>
    <s v="Thomas K. Avildsen"/>
    <s v="Cheech Marin"/>
    <s v="Toni Attell"/>
    <s v="United States"/>
    <n v="7000000"/>
    <n v="21134374"/>
    <s v="C &amp; C Brown Production"/>
    <n v="90"/>
  </r>
  <r>
    <s v="Homework"/>
    <s v="R"/>
    <s v="Comedy"/>
    <x v="2"/>
    <s v="August 27, 1982 (United States)"/>
    <n v="3.5"/>
    <n v="322"/>
    <s v="James Beshears"/>
    <s v="Maurice Peterson"/>
    <s v="Joan Collins"/>
    <s v="United States"/>
    <n v="0"/>
    <n v="2914328"/>
    <s v="Jensen Farley Pictures"/>
    <n v="90"/>
  </r>
  <r>
    <s v="Jinxed!"/>
    <s v="R"/>
    <s v="Comedy"/>
    <x v="2"/>
    <s v="October 22, 1982 (United States)"/>
    <n v="4.7"/>
    <n v="984"/>
    <s v="Don Siegel"/>
    <s v="Frank D. Gilroy"/>
    <s v="Bette Midler"/>
    <s v="United States"/>
    <n v="13400000"/>
    <n v="2869638"/>
    <s v="Herb Jaffe"/>
    <n v="103"/>
  </r>
  <r>
    <s v="The Return of Martin Guerre"/>
    <s v="Not Rated"/>
    <s v="Biography"/>
    <x v="2"/>
    <s v="August 26, 1983 (United States)"/>
    <n v="7.4"/>
    <n v="4100"/>
    <s v="Daniel Vigne"/>
    <s v="Jean-Claude Carrière"/>
    <s v="Gérard Depardieu"/>
    <s v="France"/>
    <n v="0"/>
    <n v="3723036"/>
    <s v="S.F.P.C."/>
    <n v="112"/>
  </r>
  <r>
    <s v="They Call Me Bruce"/>
    <s v="PG"/>
    <s v="Action"/>
    <x v="2"/>
    <s v="November 12, 1982 (United States)"/>
    <n v="5.7"/>
    <n v="1500"/>
    <s v="Elliott Hong"/>
    <s v="David Randolph"/>
    <s v="Johnny Yune"/>
    <s v="United States"/>
    <n v="0"/>
    <n v="16894678"/>
    <s v="Gold Pine Productions"/>
    <n v="87"/>
  </r>
  <r>
    <s v="Some Kind of Hero"/>
    <s v="R"/>
    <s v="Comedy"/>
    <x v="2"/>
    <s v="April 2, 1982 (United States)"/>
    <n v="5.8"/>
    <n v="1400"/>
    <s v="Michael Pressman"/>
    <s v="Robert Boris"/>
    <s v="Richard Pryor"/>
    <s v="United States"/>
    <n v="0"/>
    <n v="23671186"/>
    <s v="Paramount Pictures"/>
    <n v="97"/>
  </r>
  <r>
    <s v="Hammett"/>
    <s v="PG"/>
    <s v="Crime"/>
    <x v="2"/>
    <s v="September 17, 1982 (United States)"/>
    <n v="6.5"/>
    <n v="3000"/>
    <s v="Wim Wenders"/>
    <s v="Joe Gores"/>
    <s v="Frederic Forrest"/>
    <s v="United States"/>
    <n v="0"/>
    <n v="42914"/>
    <s v="Orion Pictures"/>
    <n v="97"/>
  </r>
  <r>
    <s v="Five Days One Summer"/>
    <s v="PG"/>
    <s v="Drama"/>
    <x v="2"/>
    <s v="1982 (Japan)"/>
    <n v="6.1"/>
    <n v="1000"/>
    <s v="Fred Zinnemann"/>
    <s v="Michael Austin"/>
    <s v="Sean Connery"/>
    <s v="United States"/>
    <n v="15000000"/>
    <n v="199078"/>
    <s v="Cable and Wireless Finance"/>
    <n v="108"/>
  </r>
  <r>
    <s v="Penitentiary II"/>
    <s v="R"/>
    <s v="Crime"/>
    <x v="2"/>
    <s v="April 2, 1982 (United States)"/>
    <n v="4.4000000000000004"/>
    <n v="538"/>
    <s v="Jamaa Fanaka"/>
    <s v="Jamaa Fanaka"/>
    <s v="Leon Isaac Kennedy"/>
    <s v="United States"/>
    <n v="0"/>
    <n v="3178542"/>
    <s v="Bob-Bea Productions"/>
    <n v="108"/>
  </r>
  <r>
    <s v="If You Could See What I Hear"/>
    <s v="PG"/>
    <s v="Biography"/>
    <x v="2"/>
    <s v="April 23, 1982 (United States)"/>
    <n v="6.8"/>
    <n v="785"/>
    <s v="Eric Till"/>
    <s v="Stuart Gillard"/>
    <s v="Marc Singer"/>
    <s v="Canada"/>
    <n v="0"/>
    <n v="8693512"/>
    <s v="Cypress Grove"/>
    <n v="103"/>
  </r>
  <r>
    <s v="Partners"/>
    <s v="R"/>
    <s v="Comedy"/>
    <x v="2"/>
    <s v="April 30, 1982 (United States)"/>
    <n v="5.3"/>
    <n v="1200"/>
    <s v="James Burrows"/>
    <s v="Francis Veber"/>
    <s v="Ryan O'Neal"/>
    <s v="United States"/>
    <n v="6000000"/>
    <n v="6062898"/>
    <s v="Paramount Pictures"/>
    <n v="93"/>
  </r>
  <r>
    <s v="Richard Pryor: Live on the Sunset Strip"/>
    <s v="R"/>
    <s v="Comedy"/>
    <x v="2"/>
    <s v="March 12, 1982 (United States)"/>
    <n v="7.7"/>
    <n v="3900"/>
    <s v="Joe Layton"/>
    <s v="Paul Mooney"/>
    <s v="Richard Pryor"/>
    <s v="United States"/>
    <n v="0"/>
    <n v="36299720"/>
    <s v="Columbia Pictures"/>
    <n v="82"/>
  </r>
  <r>
    <s v="Bugs Bunny's 3rd Movie: 1001 Rabbit Tales"/>
    <s v="G"/>
    <s v="Animation"/>
    <x v="2"/>
    <s v="November 19, 1982 (United States)"/>
    <n v="7.1"/>
    <n v="1800"/>
    <s v="Directors"/>
    <s v="John W. Dunn"/>
    <s v="Mel Blanc"/>
    <s v="United States"/>
    <n v="0"/>
    <n v="78350"/>
    <s v="Warner Bros. Animation"/>
    <n v="74"/>
  </r>
  <r>
    <s v="Monsignor"/>
    <s v="R"/>
    <s v="Crime"/>
    <x v="2"/>
    <s v="October 22, 1982 (United States)"/>
    <n v="5.0999999999999996"/>
    <n v="838"/>
    <s v="Frank Perry"/>
    <s v="Jack-Alain Léger"/>
    <s v="Christopher Reeve"/>
    <s v="United States"/>
    <n v="0"/>
    <n v="12408066"/>
    <s v="Frank Yablans Presentations"/>
    <n v="121"/>
  </r>
  <r>
    <s v="Yes, Giorgio"/>
    <s v="PG"/>
    <s v="Comedy"/>
    <x v="2"/>
    <s v="September 24, 1982 (United States)"/>
    <n v="3.9"/>
    <n v="653"/>
    <s v="Franklin J. Schaffner"/>
    <s v="Anne Piper"/>
    <s v="Luciano Pavarotti"/>
    <s v="United States"/>
    <n v="19000000"/>
    <n v="2279543"/>
    <s v="Metro-Goldwyn-Mayer (MGM)"/>
    <n v="110"/>
  </r>
  <r>
    <s v="I Ought to Be in Pictures"/>
    <s v="PG"/>
    <s v="Comedy"/>
    <x v="2"/>
    <s v="March 26, 1982 (United States)"/>
    <n v="6.2"/>
    <n v="895"/>
    <s v="Herbert Ross"/>
    <s v="Neil Simon"/>
    <s v="Walter Matthau"/>
    <s v="United States"/>
    <n v="0"/>
    <n v="6968359"/>
    <s v="Twentieth Century Fox"/>
    <n v="108"/>
  </r>
  <r>
    <s v="La traviata"/>
    <s v="G"/>
    <s v="Drama"/>
    <x v="2"/>
    <s v="February 18, 1983 (Italy)"/>
    <n v="7.2"/>
    <n v="1300"/>
    <s v="Franco Zeffirelli"/>
    <s v="Francesco Maria Piave"/>
    <s v="Teresa Stratas"/>
    <s v="Netherlands"/>
    <n v="0"/>
    <n v="3783329"/>
    <s v="Accent Films B.V."/>
    <n v="109"/>
  </r>
  <r>
    <s v="Fighting Back"/>
    <s v="R"/>
    <s v="Action"/>
    <x v="2"/>
    <s v="May 21, 1982 (United States)"/>
    <n v="6.1"/>
    <n v="460"/>
    <s v="Lewis Teague"/>
    <s v="Thomas Hedley Jr."/>
    <s v="Tom Skerritt"/>
    <s v="United States"/>
    <n v="0"/>
    <n v="3355948"/>
    <s v="Permut Presentations"/>
    <n v="98"/>
  </r>
  <r>
    <s v="Kamikaze 89"/>
    <s v="Not Rated"/>
    <s v="Sci-Fi"/>
    <x v="2"/>
    <s v="July 16, 1982 (West Germany)"/>
    <n v="5.8"/>
    <n v="665"/>
    <s v="Wolf Gremm"/>
    <s v="Robert Katz"/>
    <s v="Rainer Werner Fassbinder"/>
    <s v="West Germany"/>
    <n v="0"/>
    <n v="22440"/>
    <s v="Regina Ziegler Filmproduktion"/>
    <n v="106"/>
  </r>
  <r>
    <s v="The Wizard of Oz"/>
    <s v="Not Rated"/>
    <s v="Animation"/>
    <x v="2"/>
    <s v="October 6, 1982 (United States)"/>
    <n v="6.8"/>
    <n v="352"/>
    <s v="Fumihiko Takayama"/>
    <s v="Yoshimitsu Banno"/>
    <s v="Aileen Quinn"/>
    <s v="United States"/>
    <n v="0"/>
    <m/>
    <s v="Alan Enterprises"/>
    <n v="78"/>
  </r>
  <r>
    <s v="Heidi's Song"/>
    <s v="G"/>
    <s v="Animation"/>
    <x v="2"/>
    <s v="November 19, 1982 (United States)"/>
    <n v="6.3"/>
    <n v="256"/>
    <s v="Robert Taylor"/>
    <s v="Joseph Barbera"/>
    <s v="Lorne Greene"/>
    <s v="United States"/>
    <n v="0"/>
    <n v="5124391"/>
    <s v="Hanna-Barbera Productions"/>
    <n v="94"/>
  </r>
  <r>
    <s v="Love Child"/>
    <s v="R"/>
    <s v="Crime"/>
    <x v="2"/>
    <s v="October 15, 1982 (United States)"/>
    <n v="5.7"/>
    <n v="253"/>
    <s v="Larry Peerce"/>
    <s v="Anne Gerard"/>
    <s v="Amy Madigan"/>
    <s v="United States"/>
    <n v="0"/>
    <m/>
    <s v="The Ladd Company"/>
    <n v="96"/>
  </r>
  <r>
    <s v="Boardinghouse"/>
    <s v="R"/>
    <s v="Comedy"/>
    <x v="2"/>
    <s v="October 21, 1983 (United States)"/>
    <n v="3.8"/>
    <n v="651"/>
    <s v="John Wintergate"/>
    <s v="John Wintergate"/>
    <s v="John Wintergate"/>
    <s v="United States"/>
    <n v="10000"/>
    <m/>
    <s v="Blustarr"/>
    <n v="98"/>
  </r>
  <r>
    <s v="Experience Preferred... But Not Essential"/>
    <s v="PG"/>
    <s v="Drama"/>
    <x v="2"/>
    <s v="December 22, 1982 (United Kingdom)"/>
    <n v="7"/>
    <n v="240"/>
    <s v="Peter Duffell"/>
    <s v="June Roberts"/>
    <s v="Elizabeth Edmonds"/>
    <s v="United Kingdom"/>
    <n v="0"/>
    <m/>
    <s v="Channel Four Film"/>
    <n v="80"/>
  </r>
  <r>
    <s v="The Personals"/>
    <s v="PG"/>
    <s v="Comedy"/>
    <x v="2"/>
    <s v="October 1982 (United States)"/>
    <n v="6.7"/>
    <n v="75"/>
    <s v="Peter Markle"/>
    <s v="Peter Markle"/>
    <s v="Bill Schoppert"/>
    <s v="United States"/>
    <n v="435000"/>
    <m/>
    <s v="Blueline Productions"/>
    <n v="90"/>
  </r>
  <r>
    <s v="Lonely Hearts"/>
    <s v="R"/>
    <s v="Comedy"/>
    <x v="2"/>
    <s v="October 21, 1982 (Australia)"/>
    <n v="6.8"/>
    <n v="336"/>
    <s v="Paul Cox"/>
    <s v="Paul Cox"/>
    <s v="Wendy Hughes"/>
    <s v="Australia"/>
    <n v="0"/>
    <n v="777087"/>
    <s v="Adam Packer Film Productions"/>
    <n v="106"/>
  </r>
  <r>
    <s v="Scarface"/>
    <s v="R"/>
    <s v="Crime"/>
    <x v="3"/>
    <s v="December 9, 1983 (United States)"/>
    <n v="8.3000000000000007"/>
    <n v="766000"/>
    <s v="Brian De Palma"/>
    <s v="Oliver Stone"/>
    <s v="Al Pacino"/>
    <s v="United States"/>
    <n v="25000000"/>
    <n v="65884703"/>
    <s v="Universal Pictures"/>
    <n v="170"/>
  </r>
  <r>
    <s v="The Outsiders"/>
    <s v="PG"/>
    <s v="Crime"/>
    <x v="3"/>
    <s v="March 25, 1983 (United States)"/>
    <n v="7.1"/>
    <n v="78000"/>
    <s v="Francis Ford Coppola"/>
    <s v="Kathleen Rowell"/>
    <s v="C. Thomas Howell"/>
    <s v="United States"/>
    <n v="10000000"/>
    <n v="25697647"/>
    <s v="Zoetrope Studios"/>
    <n v="91"/>
  </r>
  <r>
    <s v="Star Wars: Episode VI - Return of the Jedi"/>
    <s v="PG"/>
    <s v="Action"/>
    <x v="3"/>
    <s v="May 25, 1983 (United States)"/>
    <n v="8.3000000000000007"/>
    <n v="973000"/>
    <s v="Richard Marquand"/>
    <s v="Lawrence Kasdan"/>
    <s v="Mark Hamill"/>
    <s v="United States"/>
    <n v="32500000"/>
    <n v="475106177"/>
    <s v="Lucasfilm"/>
    <n v="131"/>
  </r>
  <r>
    <s v="Risky Business"/>
    <s v="R"/>
    <s v="Comedy"/>
    <x v="3"/>
    <s v="August 5, 1983 (United States)"/>
    <n v="6.8"/>
    <n v="83000"/>
    <s v="Paul Brickman"/>
    <s v="Paul Brickman"/>
    <s v="Tom Cruise"/>
    <s v="United States"/>
    <n v="6200000"/>
    <n v="63541777"/>
    <s v="The Geffen Company"/>
    <n v="99"/>
  </r>
  <r>
    <s v="National Lampoon's Vacation"/>
    <s v="R"/>
    <s v="Adventure"/>
    <x v="3"/>
    <s v="July 29, 1983 (United States)"/>
    <n v="7.4"/>
    <n v="100000"/>
    <s v="Harold Ramis"/>
    <s v="John Hughes"/>
    <s v="Chevy Chase"/>
    <s v="United States"/>
    <n v="15000000"/>
    <n v="61399552"/>
    <s v="National Lampoon"/>
    <n v="98"/>
  </r>
  <r>
    <s v="Trading Places"/>
    <s v="R"/>
    <s v="Comedy"/>
    <x v="3"/>
    <s v="June 8, 1983 (United States)"/>
    <n v="7.5"/>
    <n v="141000"/>
    <s v="John Landis"/>
    <s v="Timothy Harris"/>
    <s v="Eddie Murphy"/>
    <s v="United States"/>
    <n v="15000000"/>
    <n v="90404800"/>
    <s v="Cinema Group Ventures"/>
    <n v="116"/>
  </r>
  <r>
    <s v="Superman III"/>
    <s v="PG"/>
    <s v="Action"/>
    <x v="3"/>
    <s v="June 17, 1983 (United States)"/>
    <n v="5"/>
    <n v="66000"/>
    <s v="Richard Lester"/>
    <s v="Jerry Siegel"/>
    <s v="Christopher Reeve"/>
    <s v="France"/>
    <n v="39000000"/>
    <n v="59950623"/>
    <s v="Dovemead Films"/>
    <n v="125"/>
  </r>
  <r>
    <s v="The Big Chill"/>
    <s v="R"/>
    <s v="Comedy"/>
    <x v="3"/>
    <s v="September 30, 1983 (United States)"/>
    <n v="7.2"/>
    <n v="34000"/>
    <s v="Lawrence Kasdan"/>
    <s v="Lawrence Kasdan"/>
    <s v="Tom Berenger"/>
    <s v="United States"/>
    <n v="8000000"/>
    <n v="56399659"/>
    <s v="Columbia Pictures"/>
    <n v="105"/>
  </r>
  <r>
    <s v="Staying Alive"/>
    <s v="PG"/>
    <s v="Drama"/>
    <x v="3"/>
    <s v="July 15, 1983 (United States)"/>
    <n v="4.7"/>
    <n v="15000"/>
    <s v="Sylvester Stallone"/>
    <s v="Nik Cohn"/>
    <s v="John Travolta"/>
    <s v="United States"/>
    <n v="22000000"/>
    <n v="64892670"/>
    <s v="Paramount Pictures"/>
    <n v="93"/>
  </r>
  <r>
    <s v="Jaws 3-D"/>
    <s v="PG"/>
    <s v="Adventure"/>
    <x v="3"/>
    <s v="July 22, 1983 (United States)"/>
    <n v="3.7"/>
    <n v="41000"/>
    <s v="Joe Alves"/>
    <s v="Peter Benchley"/>
    <s v="Dennis Quaid"/>
    <s v="United States"/>
    <n v="20500000"/>
    <n v="87987055"/>
    <s v="Universal Pictures"/>
    <n v="99"/>
  </r>
  <r>
    <s v="Christine"/>
    <s v="R"/>
    <s v="Horror"/>
    <x v="3"/>
    <s v="December 9, 1983 (United States)"/>
    <n v="6.7"/>
    <n v="75000"/>
    <s v="John Carpenter"/>
    <s v="Stephen King"/>
    <s v="Keith Gordon"/>
    <s v="United States"/>
    <n v="9700000"/>
    <n v="21017849"/>
    <s v="Columbia Pictures"/>
    <n v="110"/>
  </r>
  <r>
    <s v="Sleepaway Camp"/>
    <s v="R"/>
    <s v="Horror"/>
    <x v="3"/>
    <s v="November 18, 1983 (United States)"/>
    <n v="6.3"/>
    <n v="28000"/>
    <s v="Robert Hiltzik"/>
    <s v="Robert Hiltzik"/>
    <s v="Felissa Rose"/>
    <s v="United States"/>
    <n v="350000"/>
    <m/>
    <s v="American Eagle Films"/>
    <n v="84"/>
  </r>
  <r>
    <s v="Flashdance"/>
    <s v="R"/>
    <s v="Drama"/>
    <x v="3"/>
    <s v="April 15, 1983 (United States)"/>
    <n v="6.2"/>
    <n v="50000"/>
    <s v="Adrian Lyne"/>
    <s v="Thomas Hedley Jr."/>
    <s v="Jennifer Beals"/>
    <s v="United States"/>
    <n v="4000000"/>
    <n v="92921203"/>
    <s v="Paramount Pictures"/>
    <n v="95"/>
  </r>
  <r>
    <s v="WarGames"/>
    <s v="PG"/>
    <s v="Action"/>
    <x v="3"/>
    <s v="June 3, 1983 (United States)"/>
    <n v="7.1"/>
    <n v="93000"/>
    <s v="John Badham"/>
    <s v="Lawrence Lasker"/>
    <s v="Matthew Broderick"/>
    <s v="United States"/>
    <n v="12000000"/>
    <n v="79567667"/>
    <s v="United Artists"/>
    <n v="114"/>
  </r>
  <r>
    <s v="The Right Stuff"/>
    <s v="PG"/>
    <s v="Adventure"/>
    <x v="3"/>
    <s v="February 17, 1984 (United States)"/>
    <n v="7.8"/>
    <n v="57000"/>
    <s v="Philip Kaufman"/>
    <s v="Philip Kaufman"/>
    <s v="Sam Shepard"/>
    <s v="United States"/>
    <n v="27000000"/>
    <n v="21192315"/>
    <s v="The Ladd Company"/>
    <n v="193"/>
  </r>
  <r>
    <s v="Krull"/>
    <s v="PG"/>
    <s v="Action"/>
    <x v="3"/>
    <s v="July 29, 1983 (United States)"/>
    <n v="6.1"/>
    <n v="31000"/>
    <s v="Peter Yates"/>
    <s v="Stanford Sherman"/>
    <s v="Ken Marshall"/>
    <s v="United Kingdom"/>
    <n v="47000000"/>
    <n v="16916617"/>
    <s v="Columbia Pictures"/>
    <n v="121"/>
  </r>
  <r>
    <s v="Spring Break"/>
    <s v="R"/>
    <s v="Comedy"/>
    <x v="3"/>
    <s v="March 25, 1983 (United States)"/>
    <n v="4.9000000000000004"/>
    <n v="2800"/>
    <s v="Sean S. Cunningham"/>
    <s v="David Smilow"/>
    <s v="David Knell"/>
    <s v="United States"/>
    <n v="0"/>
    <n v="24071666"/>
    <s v="Columbia Pictures"/>
    <n v="102"/>
  </r>
  <r>
    <s v="The Dead Zone"/>
    <s v="R"/>
    <s v="Drama"/>
    <x v="3"/>
    <s v="October 21, 1983 (United States)"/>
    <n v="7.2"/>
    <n v="65000"/>
    <s v="David Cronenberg"/>
    <s v="Jeffrey Boam"/>
    <s v="Christopher Walken"/>
    <s v="United States"/>
    <n v="10000000"/>
    <n v="20766616"/>
    <s v="Dino De Laurentiis Company"/>
    <n v="103"/>
  </r>
  <r>
    <s v="Octopussy"/>
    <s v="PG"/>
    <s v="Action"/>
    <x v="3"/>
    <s v="June 10, 1983 (United States)"/>
    <n v="6.5"/>
    <n v="98000"/>
    <s v="John Glen"/>
    <s v="George MacDonald Fraser"/>
    <s v="Roger Moore"/>
    <s v="United Kingdom"/>
    <n v="27500000"/>
    <n v="67893619"/>
    <s v="United Artists"/>
    <n v="131"/>
  </r>
  <r>
    <s v="Private School"/>
    <s v="R"/>
    <s v="Comedy"/>
    <x v="3"/>
    <s v="July 29, 1983 (United States)"/>
    <n v="5.3"/>
    <n v="6100"/>
    <s v="Noel Black"/>
    <s v="Dan Greenburg"/>
    <s v="Phoebe Cates"/>
    <s v="United States"/>
    <n v="3500000"/>
    <n v="14049540"/>
    <s v="Unity Productions"/>
    <n v="89"/>
  </r>
  <r>
    <s v="Valley Girl"/>
    <s v="R"/>
    <s v="Comedy"/>
    <x v="3"/>
    <s v="April 29, 1983 (United States)"/>
    <n v="6.4"/>
    <n v="14000"/>
    <s v="Martha Coolidge"/>
    <s v="Andrew Lane"/>
    <s v="Nicolas Cage"/>
    <s v="United States"/>
    <n v="350000"/>
    <n v="17343596"/>
    <s v="Atlantic Entertainment Group"/>
    <n v="99"/>
  </r>
  <r>
    <s v="Rumble Fish"/>
    <s v="R"/>
    <s v="Crime"/>
    <x v="3"/>
    <s v="October 21, 1983 (United States)"/>
    <n v="7.2"/>
    <n v="32000"/>
    <s v="Francis Ford Coppola"/>
    <s v="S.E. Hinton"/>
    <s v="Matt Dillon"/>
    <s v="United States"/>
    <n v="10000000"/>
    <n v="2494480"/>
    <s v="Zoetrope Studios"/>
    <n v="94"/>
  </r>
  <r>
    <s v="Videodrome"/>
    <s v="R"/>
    <s v="Horror"/>
    <x v="3"/>
    <s v="February 4, 1983 (United States)"/>
    <n v="7.2"/>
    <n v="86000"/>
    <s v="David Cronenberg"/>
    <s v="David Cronenberg"/>
    <s v="James Woods"/>
    <s v="Canada"/>
    <n v="5952000"/>
    <n v="2120439"/>
    <s v="Filmplan International"/>
    <n v="87"/>
  </r>
  <r>
    <s v="Terms of Endearment"/>
    <s v="PG"/>
    <s v="Comedy"/>
    <x v="3"/>
    <s v="December 9, 1983 (United States)"/>
    <n v="7.4"/>
    <n v="57000"/>
    <s v="James L. Brooks"/>
    <s v="Larry McMurtry"/>
    <s v="Shirley MacLaine"/>
    <s v="United States"/>
    <n v="8000000"/>
    <n v="108423749"/>
    <s v="Paramount Pictures"/>
    <n v="132"/>
  </r>
  <r>
    <s v="Twilight Zone: The Movie"/>
    <s v="PG"/>
    <s v="Horror"/>
    <x v="3"/>
    <s v="June 24, 1983 (United States)"/>
    <n v="6.5"/>
    <n v="34000"/>
    <s v="Directors"/>
    <s v="John Landis"/>
    <s v="Dan Aykroyd"/>
    <s v="United States"/>
    <n v="10000000"/>
    <n v="29450919"/>
    <s v="Amblin Entertainment"/>
    <n v="101"/>
  </r>
  <r>
    <s v="Never Say Never Again"/>
    <s v="PG"/>
    <s v="Action"/>
    <x v="3"/>
    <s v="October 7, 1983 (United States)"/>
    <n v="6.2"/>
    <n v="63000"/>
    <s v="Irvin Kershner"/>
    <s v="Kevin McClory"/>
    <s v="Sean Connery"/>
    <s v="United Kingdom"/>
    <n v="36000000"/>
    <n v="55432841"/>
    <s v="TaliaFilm II Productions"/>
    <n v="134"/>
  </r>
  <r>
    <s v="A Christmas Story"/>
    <s v="PG"/>
    <s v="Comedy"/>
    <x v="3"/>
    <s v="November 18, 1983 (United States)"/>
    <n v="7.9"/>
    <n v="134000"/>
    <s v="Bob Clark"/>
    <s v="Jean Shepherd"/>
    <s v="Peter Billingsley"/>
    <s v="United States"/>
    <n v="3300000"/>
    <n v="20653717"/>
    <s v="Metro-Goldwyn-Mayer (MGM)"/>
    <n v="93"/>
  </r>
  <r>
    <s v="Cujo"/>
    <s v="R"/>
    <s v="Horror"/>
    <x v="3"/>
    <s v="August 12, 1983 (United States)"/>
    <n v="6.1"/>
    <n v="41000"/>
    <s v="Lewis Teague"/>
    <s v="Stephen King"/>
    <s v="Dee Wallace"/>
    <s v="United States"/>
    <n v="5000000"/>
    <n v="21156152"/>
    <s v="Sunn Classic Pictures"/>
    <n v="93"/>
  </r>
  <r>
    <s v="Sudden Impact"/>
    <s v="R"/>
    <s v="Action"/>
    <x v="3"/>
    <s v="December 9, 1983 (United States)"/>
    <n v="6.6"/>
    <n v="42000"/>
    <s v="Clint Eastwood"/>
    <s v="Harry Julian Fink"/>
    <s v="Clint Eastwood"/>
    <s v="United States"/>
    <n v="22000000"/>
    <n v="67642693"/>
    <s v="Warner Bros."/>
    <n v="117"/>
  </r>
  <r>
    <s v="The Hunger"/>
    <s v="R"/>
    <s v="Drama"/>
    <x v="3"/>
    <s v="April 29, 1983 (United States)"/>
    <n v="6.7"/>
    <n v="24000"/>
    <s v="Tony Scott"/>
    <s v="James Costigan"/>
    <s v="Catherine Deneuve"/>
    <s v="United Kingdom"/>
    <n v="0"/>
    <n v="5988322"/>
    <s v="Metro-Goldwyn-Mayer (MGM)"/>
    <n v="97"/>
  </r>
  <r>
    <s v="Mr. Mom"/>
    <s v="PG"/>
    <s v="Comedy"/>
    <x v="3"/>
    <s v="August 19, 1983 (United States)"/>
    <n v="6.6"/>
    <n v="22000"/>
    <s v="Stan Dragoti"/>
    <s v="John Hughes"/>
    <s v="Michael Keaton"/>
    <s v="United States"/>
    <n v="0"/>
    <n v="64783827"/>
    <s v="Sherwood Productions"/>
    <n v="91"/>
  </r>
  <r>
    <s v="Blue Thunder"/>
    <s v="R"/>
    <s v="Action"/>
    <x v="3"/>
    <s v="May 13, 1983 (United States)"/>
    <n v="6.4"/>
    <n v="18000"/>
    <s v="John Badham"/>
    <s v="Dan O'Bannon"/>
    <s v="Roy Scheider"/>
    <s v="United States"/>
    <n v="22000000"/>
    <n v="42313354"/>
    <s v="Columbia Pictures"/>
    <n v="109"/>
  </r>
  <r>
    <s v="Breathless"/>
    <s v="R"/>
    <s v="Action"/>
    <x v="3"/>
    <s v="May 13, 1983 (United States)"/>
    <n v="5.9"/>
    <n v="8700"/>
    <s v="Jim McBride"/>
    <s v="François Truffaut"/>
    <s v="Richard Gere"/>
    <s v="United States"/>
    <n v="7500000"/>
    <n v="19910002"/>
    <s v="Breathless Associates"/>
    <n v="100"/>
  </r>
  <r>
    <s v="Psycho II"/>
    <s v="R"/>
    <s v="Crime"/>
    <x v="3"/>
    <s v="June 3, 1983 (United States)"/>
    <n v="6.5"/>
    <n v="25000"/>
    <s v="Richard Franklin"/>
    <s v="Tom Holland"/>
    <s v="Anthony Perkins"/>
    <s v="United States"/>
    <n v="5000000"/>
    <n v="34725000"/>
    <s v="Universal Pictures"/>
    <n v="113"/>
  </r>
  <r>
    <s v="Local Hero"/>
    <s v="PG"/>
    <s v="Comedy"/>
    <x v="3"/>
    <s v="March 17, 1983 (United Kingdom)"/>
    <n v="7.4"/>
    <n v="22000"/>
    <s v="Bill Forsyth"/>
    <s v="Bill Forsyth"/>
    <s v="Burt Lancaster"/>
    <s v="United Kingdom"/>
    <n v="0"/>
    <n v="5899678"/>
    <s v="Enigma Productions"/>
    <n v="111"/>
  </r>
  <r>
    <s v="Bad Boys"/>
    <s v="R"/>
    <s v="Crime"/>
    <x v="3"/>
    <s v="March 25, 1983 (United States)"/>
    <n v="7.2"/>
    <n v="14000"/>
    <s v="Rick Rosenthal"/>
    <s v="Richard Di Lello"/>
    <s v="Sean Penn"/>
    <s v="United States"/>
    <n v="0"/>
    <n v="9190819"/>
    <s v="EMI Films"/>
    <n v="123"/>
  </r>
  <r>
    <s v="Silkwood"/>
    <s v="R"/>
    <s v="Biography"/>
    <x v="3"/>
    <s v="January 27, 1984 (United States)"/>
    <n v="7.2"/>
    <n v="19000"/>
    <s v="Mike Nichols"/>
    <s v="Nora Ephron"/>
    <s v="Meryl Streep"/>
    <s v="United States"/>
    <n v="10000000"/>
    <n v="35615609"/>
    <s v="ABC Motion Pictures"/>
    <n v="131"/>
  </r>
  <r>
    <s v="All the Right Moves"/>
    <s v="R"/>
    <s v="Drama"/>
    <x v="3"/>
    <s v="October 21, 1983 (United States)"/>
    <n v="5.9"/>
    <n v="16000"/>
    <s v="Michael Chapman"/>
    <s v="Michael Kane"/>
    <s v="Tom Cruise"/>
    <s v="United States"/>
    <n v="5600000"/>
    <n v="17233166"/>
    <s v="Lucille Ball Productions"/>
    <n v="91"/>
  </r>
  <r>
    <s v="The Keep"/>
    <s v="R"/>
    <s v="Drama"/>
    <x v="3"/>
    <s v="December 16, 1983 (United States)"/>
    <n v="5.7"/>
    <n v="11000"/>
    <s v="Michael Mann"/>
    <s v="F. Paul Wilson"/>
    <s v="Scott Glenn"/>
    <s v="United Kingdom"/>
    <n v="11000000"/>
    <n v="4218594"/>
    <s v="Paramount Pictures"/>
    <n v="96"/>
  </r>
  <r>
    <s v="My Tutor"/>
    <s v="R"/>
    <s v="Comedy"/>
    <x v="3"/>
    <s v="April 22, 1983 (United States)"/>
    <n v="5.2"/>
    <n v="3300"/>
    <s v="George Bowers"/>
    <s v="Joe Roberts"/>
    <s v="Matt Lattanzi"/>
    <s v="United States"/>
    <n v="0"/>
    <n v="22587834"/>
    <s v="Marimark Productions"/>
    <n v="97"/>
  </r>
  <r>
    <s v="Yentl"/>
    <s v="PG"/>
    <s v="Drama"/>
    <x v="3"/>
    <s v="January 6, 1984 (United States)"/>
    <n v="6.6"/>
    <n v="13000"/>
    <s v="Barbra Streisand"/>
    <s v="Jack Rosenthal"/>
    <s v="Barbra Streisand"/>
    <s v="United Kingdom"/>
    <n v="12000000"/>
    <n v="40218899"/>
    <s v="Ladbroke"/>
    <n v="133"/>
  </r>
  <r>
    <s v="Fire and Ice"/>
    <s v="PG"/>
    <s v="Animation"/>
    <x v="3"/>
    <s v="August 26, 1983 (United States)"/>
    <n v="6.6"/>
    <n v="10000"/>
    <s v="Ralph Bakshi"/>
    <s v="Ralph Bakshi"/>
    <s v="Randy Norton"/>
    <s v="United States"/>
    <n v="1200000"/>
    <n v="760883"/>
    <s v="Polyc International BV"/>
    <n v="81"/>
  </r>
  <r>
    <s v="Eddie and the Cruisers"/>
    <s v="PG"/>
    <s v="Drama"/>
    <x v="3"/>
    <s v="September 23, 1983 (United States)"/>
    <n v="6.9"/>
    <n v="6900"/>
    <s v="Martin Davidson"/>
    <s v="Martin Davidson"/>
    <s v="Tom Berenger"/>
    <s v="United States"/>
    <n v="0"/>
    <n v="4786789"/>
    <s v="Aurora"/>
    <n v="95"/>
  </r>
  <r>
    <s v="Yellowbeard"/>
    <s v="PG"/>
    <s v="Action"/>
    <x v="3"/>
    <s v="June 24, 1983 (United States)"/>
    <n v="6"/>
    <n v="7500"/>
    <s v="Mel Damski"/>
    <s v="Graham Chapman"/>
    <s v="Graham Chapman"/>
    <s v="United Kingdom"/>
    <n v="6500000"/>
    <n v="4300000"/>
    <s v="Seagoat Films"/>
    <n v="96"/>
  </r>
  <r>
    <s v="The Meaning of Life"/>
    <s v="R"/>
    <s v="Comedy"/>
    <x v="3"/>
    <s v="March 31, 1983 (United States)"/>
    <n v="7.5"/>
    <n v="115000"/>
    <s v="Terry Jones"/>
    <s v="Graham Chapman"/>
    <s v="John Cleese"/>
    <s v="United Kingdom"/>
    <n v="9000000"/>
    <n v="14949697"/>
    <s v="Celandine Films"/>
    <n v="107"/>
  </r>
  <r>
    <s v="Nostalghia"/>
    <s v="Not Rated"/>
    <s v="Drama"/>
    <x v="3"/>
    <s v="March 1992 (United States)"/>
    <n v="8.1"/>
    <n v="24000"/>
    <s v="Andrei Tarkovsky"/>
    <s v="Andrei Tarkovsky"/>
    <s v="Oleg Yankovskiy"/>
    <s v="Italy"/>
    <n v="0"/>
    <n v="55269"/>
    <s v="Rai 2"/>
    <n v="125"/>
  </r>
  <r>
    <s v="Hot Dog... The Movie"/>
    <s v="R"/>
    <s v="Comedy"/>
    <x v="3"/>
    <s v="January 13, 1984 (United States)"/>
    <n v="5"/>
    <n v="3200"/>
    <s v="Peter Markle"/>
    <s v="Mike Marvin"/>
    <s v="David Naughton"/>
    <s v="United States"/>
    <n v="0"/>
    <n v="20307325"/>
    <s v="Edward S. Feldman Productions"/>
    <n v="96"/>
  </r>
  <r>
    <s v="Smokey and the Bandit Part 3"/>
    <s v="PG"/>
    <s v="Action"/>
    <x v="3"/>
    <s v="August 12, 1983 (United States)"/>
    <n v="3.5"/>
    <n v="8200"/>
    <s v="Dick Lowry"/>
    <s v="Stuart Birnbaum"/>
    <s v="Jackie Gleason"/>
    <s v="United States"/>
    <n v="0"/>
    <n v="5678950"/>
    <s v="Universal Pictures"/>
    <n v="85"/>
  </r>
  <r>
    <s v="Deathstalker"/>
    <s v="R"/>
    <s v="Action"/>
    <x v="3"/>
    <s v="September 16, 1983 (United States)"/>
    <n v="4.5999999999999996"/>
    <n v="4600"/>
    <s v="James Sbardellati"/>
    <s v="Howard R. Cohen"/>
    <s v="Rick Hill"/>
    <s v="United States"/>
    <n v="457000"/>
    <n v="11919250"/>
    <s v="Aries Cinematográfica Argentina"/>
    <n v="80"/>
  </r>
  <r>
    <s v="Porky's II: The Next Day"/>
    <s v="R"/>
    <s v="Comedy"/>
    <x v="3"/>
    <s v="June 24, 1983 (United States)"/>
    <n v="5"/>
    <n v="11000"/>
    <s v="Bob Clark"/>
    <s v="Roger Swaybill"/>
    <s v="Dan Monahan"/>
    <s v="Canada"/>
    <n v="6500000"/>
    <n v="33759266"/>
    <s v="Astral Bellevue Pathé"/>
    <n v="98"/>
  </r>
  <r>
    <s v="Something Wicked This Way Comes"/>
    <s v="PG"/>
    <s v="Fantasy"/>
    <x v="3"/>
    <s v="April 29, 1983 (United States)"/>
    <n v="6.8"/>
    <n v="8600"/>
    <s v="Jack Clayton"/>
    <s v="Ray Bradbury"/>
    <s v="Jason Robards"/>
    <s v="United States"/>
    <n v="19000000"/>
    <n v="8400000"/>
    <s v="Walt Disney Productions"/>
    <n v="95"/>
  </r>
  <r>
    <s v="Tender Mercies"/>
    <s v="PG"/>
    <s v="Drama"/>
    <x v="3"/>
    <s v="March 4, 1983 (Canada)"/>
    <n v="7.4"/>
    <n v="9700"/>
    <s v="Bruce Beresford"/>
    <s v="Horton Foote"/>
    <s v="Robert Duvall"/>
    <s v="United States"/>
    <n v="0"/>
    <n v="8443124"/>
    <s v="Antron Media Production"/>
    <n v="92"/>
  </r>
  <r>
    <s v="Star 80"/>
    <s v="R"/>
    <s v="Biography"/>
    <x v="3"/>
    <s v="February 3, 1984 (United States)"/>
    <n v="6.7"/>
    <n v="6000"/>
    <s v="Bob Fosse"/>
    <s v="Teresa Carpenter"/>
    <s v="Mariel Hemingway"/>
    <s v="United States"/>
    <n v="12000000"/>
    <n v="6472990"/>
    <s v="The Ladd Company"/>
    <n v="103"/>
  </r>
  <r>
    <s v="Gorky Park"/>
    <s v="R"/>
    <s v="Crime"/>
    <x v="3"/>
    <s v="December 16, 1983 (United States)"/>
    <n v="6.7"/>
    <n v="13000"/>
    <s v="Michael Apted"/>
    <s v="Martin Cruz Smith"/>
    <s v="William Hurt"/>
    <s v="United States"/>
    <n v="15000000"/>
    <n v="15856028"/>
    <s v="Eagle Associates."/>
    <n v="128"/>
  </r>
  <r>
    <s v="Lone Wolf McQuade"/>
    <s v="PG"/>
    <s v="Action"/>
    <x v="3"/>
    <s v="April 15, 1983 (United States)"/>
    <n v="6.3"/>
    <n v="11000"/>
    <s v="Steve Carver"/>
    <s v="B.J. Nelson"/>
    <s v="Chuck Norris"/>
    <s v="United States"/>
    <n v="5000000"/>
    <n v="12232628"/>
    <s v="1818 Productions"/>
    <n v="107"/>
  </r>
  <r>
    <s v="Easy Money"/>
    <s v="R"/>
    <s v="Comedy"/>
    <x v="3"/>
    <s v="August 19, 1983 (United States)"/>
    <n v="6.3"/>
    <n v="8200"/>
    <s v="James Signorelli"/>
    <s v="Rodney Dangerfield"/>
    <s v="Rodney Dangerfield"/>
    <s v="United States"/>
    <n v="0"/>
    <n v="29309766"/>
    <s v="Easy Money Associates"/>
    <n v="95"/>
  </r>
  <r>
    <s v="Merry Christmas Mr. Lawrence"/>
    <s v="R"/>
    <s v="Drama"/>
    <x v="3"/>
    <s v="September 2, 1983 (United States)"/>
    <n v="7.3"/>
    <n v="16000"/>
    <s v="Nagisa Ôshima"/>
    <s v="Lourens van der Post"/>
    <s v="David Bowie"/>
    <s v="United Kingdom"/>
    <n v="0"/>
    <n v="2306560"/>
    <s v="National Film Trustee Company"/>
    <n v="123"/>
  </r>
  <r>
    <s v="Losin' It"/>
    <s v="R"/>
    <s v="Comedy"/>
    <x v="3"/>
    <s v="April 22, 1983 (United States)"/>
    <n v="4.9000000000000004"/>
    <n v="4200"/>
    <s v="Curtis Hanson"/>
    <s v="Bill Norton"/>
    <s v="Tom Cruise"/>
    <s v="Canada"/>
    <n v="7000000"/>
    <n v="1246141"/>
    <s v="Tiberius Film Productions"/>
    <n v="100"/>
  </r>
  <r>
    <s v="Screwballs"/>
    <s v="R"/>
    <s v="Comedy"/>
    <x v="3"/>
    <s v="April 1, 1983 (United States)"/>
    <n v="4.7"/>
    <n v="3000"/>
    <s v="Rafal Zielinski"/>
    <s v="Linda Shayne"/>
    <s v="Peter Keleghan"/>
    <s v="Canada"/>
    <n v="800000"/>
    <n v="2082215"/>
    <s v="Millenium"/>
    <n v="80"/>
  </r>
  <r>
    <s v="Brainstorm"/>
    <s v="PG"/>
    <s v="Sci-Fi"/>
    <x v="3"/>
    <s v="September 30, 1983 (United States)"/>
    <n v="6.4"/>
    <n v="11000"/>
    <s v="Douglas Trumbull"/>
    <s v="Bruce Joel Rubin"/>
    <s v="Christopher Walken"/>
    <s v="United States"/>
    <n v="15000000"/>
    <n v="10219460"/>
    <s v="JF Productions"/>
    <n v="106"/>
  </r>
  <r>
    <s v="The Man with Two Brains"/>
    <s v="R"/>
    <s v="Comedy"/>
    <x v="3"/>
    <s v="June 3, 1983 (United States)"/>
    <n v="6.4"/>
    <n v="25000"/>
    <s v="Carl Reiner"/>
    <s v="George Gipe"/>
    <s v="Steve Martin"/>
    <s v="United States"/>
    <n v="0"/>
    <n v="10353438"/>
    <s v="Aspen Film Society"/>
    <n v="93"/>
  </r>
  <r>
    <s v="Angel"/>
    <s v="R"/>
    <s v="Action"/>
    <x v="3"/>
    <s v="January 13, 1984 (United States)"/>
    <n v="5.7"/>
    <n v="2900"/>
    <s v="Robert Vincent O'Neil"/>
    <s v="Robert Vincent O'Neil"/>
    <s v="Cliff Gorman"/>
    <s v="United States"/>
    <n v="3000000"/>
    <n v="17488564"/>
    <s v="Adams Apple Film Company"/>
    <n v="94"/>
  </r>
  <r>
    <s v="10 to Midnight"/>
    <s v="R"/>
    <s v="Crime"/>
    <x v="3"/>
    <s v="March 11, 1983 (United States)"/>
    <n v="6.3"/>
    <n v="7200"/>
    <s v="J. Lee Thompson"/>
    <s v="William Roberts"/>
    <s v="Charles Bronson"/>
    <s v="United States"/>
    <n v="4520000"/>
    <n v="7175592"/>
    <s v="Cannon Films"/>
    <n v="101"/>
  </r>
  <r>
    <s v="Uncommon Valor"/>
    <s v="R"/>
    <s v="Action"/>
    <x v="3"/>
    <s v="December 16, 1983 (United States)"/>
    <n v="6.4"/>
    <n v="9300"/>
    <s v="Ted Kotcheff"/>
    <s v="Joe Gayton"/>
    <s v="Gene Hackman"/>
    <s v="United States"/>
    <n v="14500000"/>
    <n v="30503151"/>
    <s v="Paramount Pictures"/>
    <n v="105"/>
  </r>
  <r>
    <s v="Doctor Detroit"/>
    <s v="R"/>
    <s v="Comedy"/>
    <x v="3"/>
    <s v="May 6, 1983 (United States)"/>
    <n v="5.2"/>
    <n v="5400"/>
    <s v="Michael Pressman"/>
    <s v="Bruce Jay Friedman"/>
    <s v="Dan Aykroyd"/>
    <s v="United States"/>
    <n v="0"/>
    <n v="10375893"/>
    <s v="Black Rhino Productions"/>
    <n v="89"/>
  </r>
  <r>
    <s v="Mortuary"/>
    <s v="R"/>
    <s v="Horror"/>
    <x v="3"/>
    <s v="September 2, 1983 (United States)"/>
    <n v="5.2"/>
    <n v="1900"/>
    <s v="Howard Avedis"/>
    <s v="Howard Avedis"/>
    <s v="Mary Beth McDonough"/>
    <s v="United States"/>
    <n v="250000"/>
    <n v="4319001"/>
    <s v="Hickmar Productions"/>
    <n v="93"/>
  </r>
  <r>
    <s v="Stroker Ace"/>
    <s v="PG"/>
    <s v="Action"/>
    <x v="3"/>
    <s v="July 1, 1983 (United States)"/>
    <n v="4.9000000000000004"/>
    <n v="3700"/>
    <s v="Hal Needham"/>
    <s v="William Neely"/>
    <s v="Burt Reynolds"/>
    <s v="United States"/>
    <n v="0"/>
    <n v="13000000"/>
    <s v="Universal Pictures"/>
    <n v="96"/>
  </r>
  <r>
    <s v="Sahara"/>
    <s v="PG"/>
    <s v="Adventure"/>
    <x v="3"/>
    <s v="March 2, 1984 (United States)"/>
    <n v="5"/>
    <n v="1500"/>
    <s v="Andrew V. McLaglen"/>
    <s v="Menahem Golan"/>
    <s v="Brooke Shields"/>
    <s v="United Kingdom"/>
    <n v="25000000"/>
    <n v="1402962"/>
    <s v="Cabal Film"/>
    <n v="111"/>
  </r>
  <r>
    <s v="Two of a Kind"/>
    <s v="PG"/>
    <s v="Comedy"/>
    <x v="3"/>
    <s v="December 16, 1983 (United States)"/>
    <n v="4.7"/>
    <n v="3900"/>
    <s v="John Herzfeld"/>
    <s v="John Herzfeld"/>
    <s v="John Travolta"/>
    <s v="United States"/>
    <n v="14000000"/>
    <n v="23646952"/>
    <s v="Twentieth Century Fox"/>
    <n v="88"/>
  </r>
  <r>
    <s v="Chained Heat"/>
    <s v="R"/>
    <s v="Action"/>
    <x v="3"/>
    <s v="May 27, 1983 (United States)"/>
    <n v="5"/>
    <n v="2100"/>
    <s v="Paul Nicholas"/>
    <s v="Aaron Butler"/>
    <s v="Linda Blair"/>
    <s v="United States"/>
    <n v="1250000"/>
    <n v="6149983"/>
    <s v="Heat GBR"/>
    <n v="95"/>
  </r>
  <r>
    <s v="Spacehunter: Adventures in the Forbidden Zone"/>
    <s v="PG"/>
    <s v="Action"/>
    <x v="3"/>
    <s v="May 20, 1983 (United States)"/>
    <n v="5.5"/>
    <n v="5500"/>
    <s v="Lamont Johnson"/>
    <s v="Stewart Harding"/>
    <s v="Peter Strauss"/>
    <s v="United States"/>
    <n v="14400000"/>
    <n v="16478265"/>
    <s v="Columbia Pictures"/>
    <n v="90"/>
  </r>
  <r>
    <s v="High Road to China"/>
    <s v="PG"/>
    <s v="Adventure"/>
    <x v="3"/>
    <s v="March 18, 1983 (United States)"/>
    <n v="6.1"/>
    <n v="5100"/>
    <s v="Brian G. Hutton"/>
    <s v="Jon Cleary"/>
    <s v="Tom Selleck"/>
    <s v="United States"/>
    <n v="19000000"/>
    <n v="28445927"/>
    <s v="City Films"/>
    <n v="105"/>
  </r>
  <r>
    <s v="Never Cry Wolf"/>
    <s v="PG"/>
    <s v="Adventure"/>
    <x v="3"/>
    <s v="January 27, 1984 (United States)"/>
    <n v="7.5"/>
    <n v="7800"/>
    <s v="Carroll Ballard"/>
    <s v="Farley Mowat"/>
    <s v="Charles Martin Smith"/>
    <s v="United States"/>
    <n v="0"/>
    <n v="29600000"/>
    <s v="Walt Disney Pictures"/>
    <n v="105"/>
  </r>
  <r>
    <s v="The Pirates of Penzance"/>
    <s v="G"/>
    <s v="Comedy"/>
    <x v="3"/>
    <s v="February 18, 1983 (United States)"/>
    <n v="7.1"/>
    <n v="3300"/>
    <s v="Wilford Leach"/>
    <s v="W.S. Gilbert"/>
    <s v="Kevin Kline"/>
    <s v="United Kingdom"/>
    <n v="0"/>
    <n v="694497"/>
    <s v="Universal Pictures"/>
    <n v="112"/>
  </r>
  <r>
    <s v="Rock &amp; Rule"/>
    <s v="PG"/>
    <s v="Animation"/>
    <x v="3"/>
    <s v="July 24, 1987 (United States)"/>
    <n v="6.5"/>
    <n v="3400"/>
    <s v="Clive Smith"/>
    <s v="Patrick Loubert"/>
    <s v="Don Francks"/>
    <s v="Canada"/>
    <n v="8000000"/>
    <n v="30379"/>
    <s v="Nelvana"/>
    <n v="77"/>
  </r>
  <r>
    <s v="Hercules"/>
    <s v="PG"/>
    <s v="Adventure"/>
    <x v="3"/>
    <s v="August 26, 1983 (United States)"/>
    <n v="4"/>
    <n v="3600"/>
    <s v="Luigi Cozzi"/>
    <s v="Luigi Cozzi"/>
    <s v="Lou Ferrigno"/>
    <s v="Italy"/>
    <n v="2500000"/>
    <n v="10676194"/>
    <s v="Cannon Films Inc."/>
    <n v="98"/>
  </r>
  <r>
    <s v="Educating Rita"/>
    <s v="PG"/>
    <s v="Comedy"/>
    <x v="3"/>
    <s v="October 28, 1983 (United States)"/>
    <n v="7.2"/>
    <n v="13000"/>
    <s v="Lewis Gilbert"/>
    <s v="Willy Russell"/>
    <s v="Michael Caine"/>
    <s v="United Kingdom"/>
    <n v="0"/>
    <n v="14648076"/>
    <s v="Acorn Pictures"/>
    <n v="110"/>
  </r>
  <r>
    <s v="A Night in Heaven"/>
    <s v="R"/>
    <s v="Drama"/>
    <x v="3"/>
    <s v="November 18, 1983 (United States)"/>
    <n v="4.3"/>
    <n v="1200"/>
    <s v="John G. Avildsen"/>
    <s v="Joan Tewkesbury"/>
    <s v="Christopher Atkins"/>
    <s v="United States"/>
    <n v="0"/>
    <n v="5563663"/>
    <m/>
    <n v="83"/>
  </r>
  <r>
    <s v="Under Fire"/>
    <s v="R"/>
    <s v="Drama"/>
    <x v="3"/>
    <s v="October 21, 1983 (United States)"/>
    <n v="7"/>
    <n v="7200"/>
    <s v="Roger Spottiswoode"/>
    <s v="Ron Shelton"/>
    <s v="Nick Nolte"/>
    <s v="United States"/>
    <n v="9500000"/>
    <n v="5696391"/>
    <s v="Cinema '84"/>
    <n v="128"/>
  </r>
  <r>
    <s v="Amityville 3-D"/>
    <s v="PG"/>
    <s v="Horror"/>
    <x v="3"/>
    <s v="November 18, 1983 (United States)"/>
    <n v="4.0999999999999996"/>
    <n v="6000"/>
    <s v="Richard Fleischer"/>
    <s v="David Ambrose"/>
    <s v="Tony Roberts"/>
    <s v="Mexico"/>
    <n v="6000000"/>
    <n v="6333135"/>
    <s v="De Laurentiis Entertainment Group (DEG)"/>
    <n v="105"/>
  </r>
  <r>
    <s v="Testament"/>
    <s v="PG"/>
    <s v="Drama"/>
    <x v="3"/>
    <s v="January 5, 1984 (Argentina)"/>
    <n v="7"/>
    <n v="5800"/>
    <s v="Lynne Littman"/>
    <s v="Carol Amen"/>
    <s v="Jane Alexander"/>
    <s v="United States"/>
    <n v="0"/>
    <n v="2044892"/>
    <s v="Paramount Pictures"/>
    <n v="90"/>
  </r>
  <r>
    <s v="The Osterman Weekend"/>
    <s v="R"/>
    <s v="Action"/>
    <x v="3"/>
    <s v="November 4, 1983 (United States)"/>
    <n v="5.9"/>
    <n v="8200"/>
    <s v="Sam Peckinpah"/>
    <s v="Robert Ludlum"/>
    <s v="Rutger Hauer"/>
    <s v="United States"/>
    <n v="6500000"/>
    <n v="6486797"/>
    <s v="Osterman Weekend Associates"/>
    <n v="103"/>
  </r>
  <r>
    <s v="Revenge of the Ninja"/>
    <s v="R"/>
    <s v="Action"/>
    <x v="3"/>
    <s v="September 16, 1983 (United States)"/>
    <n v="6.1"/>
    <n v="4700"/>
    <s v="Sam Firstenberg"/>
    <s v="James R. Silke"/>
    <s v="Shô Kosugi"/>
    <s v="United States"/>
    <n v="700000"/>
    <n v="13168027"/>
    <s v="Cannon Films"/>
    <n v="90"/>
  </r>
  <r>
    <s v="Zelig"/>
    <s v="PG"/>
    <s v="Comedy"/>
    <x v="3"/>
    <s v="August 25, 1983 (Argentina)"/>
    <n v="7.7"/>
    <n v="41000"/>
    <s v="Woody Allen"/>
    <s v="Woody Allen"/>
    <s v="Woody Allen"/>
    <s v="United States"/>
    <n v="0"/>
    <n v="11798616"/>
    <s v="Jack Rollins &amp; Charles H. Joffe Productions"/>
    <n v="79"/>
  </r>
  <r>
    <s v="Independence Day"/>
    <s v="R"/>
    <s v="Drama"/>
    <x v="3"/>
    <s v="September 9, 1983 (Denmark)"/>
    <n v="6.5"/>
    <n v="458"/>
    <s v="Robert Mandel"/>
    <s v="Alice Hoffman"/>
    <s v="Kathleen Quinlan"/>
    <s v="United States"/>
    <n v="0"/>
    <m/>
    <s v="Warner Bros."/>
    <n v="110"/>
  </r>
  <r>
    <s v="Escape from the Bronx"/>
    <s v="R"/>
    <s v="Action"/>
    <x v="3"/>
    <s v="January 18, 1985 (United States)"/>
    <n v="4.5999999999999996"/>
    <n v="2300"/>
    <s v="Enzo G. Castellari"/>
    <s v="Tito Carpi"/>
    <s v="Mark Gregory"/>
    <s v="Italy"/>
    <n v="0"/>
    <m/>
    <s v="Fulvia Film"/>
    <n v="89"/>
  </r>
  <r>
    <s v="To Be or Not to Be"/>
    <s v="PG"/>
    <s v="Comedy"/>
    <x v="3"/>
    <s v="December 16, 1983 (United States)"/>
    <n v="6.8"/>
    <n v="10000"/>
    <s v="Alan Johnson"/>
    <s v="Thomas Meehan"/>
    <s v="Mel Brooks"/>
    <s v="United States"/>
    <n v="9000000"/>
    <n v="13030214"/>
    <s v="Brooksfilms"/>
    <n v="107"/>
  </r>
  <r>
    <s v="Eureka"/>
    <s v="R"/>
    <s v="Drama"/>
    <x v="3"/>
    <s v="May 20, 1983 (United Kingdom)"/>
    <n v="6"/>
    <n v="3100"/>
    <s v="Nicolas Roeg"/>
    <s v="Marshall Houts"/>
    <s v="Gene Hackman"/>
    <s v="United Kingdom"/>
    <n v="0"/>
    <n v="123572"/>
    <s v="Recorded Picture Company (RPC)"/>
    <n v="130"/>
  </r>
  <r>
    <s v="The Wicked Lady"/>
    <s v="R"/>
    <s v="Adventure"/>
    <x v="3"/>
    <s v="October 28, 1983 (United States)"/>
    <n v="4.7"/>
    <n v="1100"/>
    <s v="Michael Winner"/>
    <s v="Leslie Arliss"/>
    <s v="Faye Dunaway"/>
    <s v="United Kingdom"/>
    <n v="8000000"/>
    <n v="724912"/>
    <s v="Golan-Globus Productions"/>
    <n v="98"/>
  </r>
  <r>
    <s v="Still Smokin"/>
    <s v="R"/>
    <s v="Comedy"/>
    <x v="3"/>
    <s v="May 6, 1983 (United States)"/>
    <n v="5.6"/>
    <n v="7400"/>
    <s v="Tommy Chong"/>
    <s v="Tommy Chong"/>
    <s v="Cheech Marin"/>
    <s v="United States"/>
    <n v="0"/>
    <n v="15543710"/>
    <s v="Paramount Pictures"/>
    <n v="91"/>
  </r>
  <r>
    <s v="Yor, the Hunter from the Future"/>
    <s v="PG"/>
    <s v="Action"/>
    <x v="3"/>
    <s v="August 19, 1983 (United States)"/>
    <n v="4.4000000000000004"/>
    <n v="2900"/>
    <s v="Antonio Margheriti"/>
    <s v="Juan Zanotto"/>
    <s v="Reb Brown"/>
    <s v="Italy"/>
    <n v="0"/>
    <n v="2810199"/>
    <s v="Diamant Film"/>
    <n v="88"/>
  </r>
  <r>
    <s v="Of Unknown Origin"/>
    <s v="R"/>
    <s v="Horror"/>
    <x v="3"/>
    <s v="November 24, 1983 (United States)"/>
    <n v="6.1"/>
    <n v="2900"/>
    <s v="George P. Cosmatos"/>
    <s v="Chauncey G. Parker III"/>
    <s v="Peter Weller"/>
    <s v="Canada"/>
    <n v="4000000"/>
    <n v="1080470"/>
    <s v="Warner Bros."/>
    <n v="88"/>
  </r>
  <r>
    <s v="Curse of the Pink Panther"/>
    <s v="PG"/>
    <s v="Comedy"/>
    <x v="3"/>
    <s v="August 12, 1983 (United States)"/>
    <n v="4.3"/>
    <n v="5700"/>
    <s v="Blake Edwards"/>
    <s v="Blake Edwards"/>
    <s v="David Niven"/>
    <s v="United Kingdom"/>
    <n v="11000000"/>
    <n v="4491986"/>
    <s v="United Artists"/>
    <n v="109"/>
  </r>
  <r>
    <s v="D.C. Cab"/>
    <s v="R"/>
    <s v="Action"/>
    <x v="3"/>
    <s v="December 16, 1983 (United States)"/>
    <n v="5.5"/>
    <n v="4400"/>
    <s v="Joel Schumacher"/>
    <s v="Topper Carew"/>
    <s v="Max Gail"/>
    <s v="United States"/>
    <n v="8000000"/>
    <n v="16134627"/>
    <s v="RKO Pictures"/>
    <n v="100"/>
  </r>
  <r>
    <s v="Beyond the Limit"/>
    <s v="R"/>
    <s v="Drama"/>
    <x v="3"/>
    <s v="September 30, 1983 (United States)"/>
    <n v="5.7"/>
    <n v="1200"/>
    <s v="John Mackenzie"/>
    <s v="Graham Greene"/>
    <s v="Michael Caine"/>
    <s v="United Kingdom"/>
    <n v="11800000"/>
    <n v="5997566"/>
    <s v="World Film Services"/>
    <n v="104"/>
  </r>
  <r>
    <s v="The Survivors"/>
    <s v="R"/>
    <s v="Comedy"/>
    <x v="3"/>
    <s v="June 22, 1983 (United States)"/>
    <n v="5.8"/>
    <n v="4700"/>
    <s v="Michael Ritchie"/>
    <s v="Michael Leeson"/>
    <s v="Walter Matthau"/>
    <s v="United States"/>
    <n v="12000000"/>
    <n v="14000000"/>
    <s v="Rastar Films"/>
    <n v="103"/>
  </r>
  <r>
    <s v="The Lonely Lady"/>
    <s v="R"/>
    <s v="Drama"/>
    <x v="3"/>
    <s v="September 30, 1983 (United States)"/>
    <n v="3"/>
    <n v="938"/>
    <s v="Peter Sasdy"/>
    <s v="Harold Robbins"/>
    <s v="Pia Zadora"/>
    <s v="United States"/>
    <n v="5000000"/>
    <n v="1223200"/>
    <s v="Harold Robbins International Company"/>
    <n v="92"/>
  </r>
  <r>
    <s v="The Star Chamber"/>
    <s v="R"/>
    <s v="Crime"/>
    <x v="3"/>
    <s v="August 5, 1983 (United States)"/>
    <n v="6.3"/>
    <n v="6500"/>
    <s v="Peter Hyams"/>
    <s v="Roderick Taylor"/>
    <s v="Michael Douglas"/>
    <s v="United States"/>
    <n v="0"/>
    <n v="5555305"/>
    <s v="Twentieth Century Fox"/>
    <n v="109"/>
  </r>
  <r>
    <s v="The Dresser"/>
    <s v="PG"/>
    <s v="Drama"/>
    <x v="3"/>
    <s v="December 6, 1983 (United States)"/>
    <n v="7.6"/>
    <n v="4900"/>
    <s v="Peter Yates"/>
    <s v="Ronald Harwood"/>
    <s v="Albert Finney"/>
    <s v="United Kingdom"/>
    <n v="0"/>
    <n v="5310748"/>
    <s v="Columbia Pictures"/>
    <n v="118"/>
  </r>
  <r>
    <s v="The Lords of Discipline"/>
    <s v="R"/>
    <s v="Thriller"/>
    <x v="3"/>
    <s v="February 18, 1983 (United States)"/>
    <n v="6.6"/>
    <n v="2600"/>
    <s v="Franc Roddam"/>
    <s v="Pat Conroy"/>
    <s v="David Keith"/>
    <s v="United States"/>
    <n v="0"/>
    <n v="11787127"/>
    <s v="Paramount Pictures"/>
    <n v="102"/>
  </r>
  <r>
    <s v="Cross Creek"/>
    <s v="PG"/>
    <s v="Biography"/>
    <x v="3"/>
    <s v="October 27, 1983 (Netherlands)"/>
    <n v="7"/>
    <n v="1700"/>
    <s v="Martin Ritt"/>
    <s v="Marjorie Kinnan Rawlings"/>
    <s v="Mary Steenburgen"/>
    <s v="United States"/>
    <n v="0"/>
    <m/>
    <s v="Thorn EMI Screen Entertainment"/>
    <n v="127"/>
  </r>
  <r>
    <s v="The Man Who Loved Women"/>
    <s v="R"/>
    <s v="Comedy"/>
    <x v="3"/>
    <s v="December 16, 1983 (United States)"/>
    <n v="5.3"/>
    <n v="2200"/>
    <s v="Blake Edwards"/>
    <s v="Blake Edwards"/>
    <s v="Burt Reynolds"/>
    <s v="United States"/>
    <n v="19000000"/>
    <n v="10964740"/>
    <s v="Delphi Films"/>
    <n v="110"/>
  </r>
  <r>
    <s v="Nightmares"/>
    <s v="R"/>
    <s v="Horror"/>
    <x v="3"/>
    <s v="September 9, 1983 (United States)"/>
    <n v="5.8"/>
    <n v="3000"/>
    <s v="Joseph Sargent"/>
    <s v="Christopher Crowe"/>
    <s v="Cristina Raines"/>
    <s v="United States"/>
    <n v="6000000"/>
    <n v="6670680"/>
    <s v="Universal Pictures"/>
    <n v="99"/>
  </r>
  <r>
    <s v="Deal of the Century"/>
    <s v="PG"/>
    <s v="Comedy"/>
    <x v="3"/>
    <s v="November 4, 1983 (United States)"/>
    <n v="4.5999999999999996"/>
    <n v="3600"/>
    <s v="William Friedkin"/>
    <s v="Paul Brickman"/>
    <s v="Chevy Chase"/>
    <s v="United States"/>
    <n v="10000000"/>
    <n v="10369581"/>
    <s v="Warner Bros."/>
    <n v="99"/>
  </r>
  <r>
    <s v="Eddie Macon's Run"/>
    <s v="PG"/>
    <s v="Action"/>
    <x v="3"/>
    <s v="March 25, 1983 (United States)"/>
    <n v="5.7"/>
    <n v="1100"/>
    <s v="Jeff Kanew"/>
    <s v="James McLendon"/>
    <s v="Kirk Douglas"/>
    <s v="United States"/>
    <n v="5000000"/>
    <n v="1262691"/>
    <s v="Universal Pictures"/>
    <n v="95"/>
  </r>
  <r>
    <s v="Max Dugan Returns"/>
    <s v="PG"/>
    <s v="Comedy"/>
    <x v="3"/>
    <s v="March 25, 1983 (United States)"/>
    <n v="6.6"/>
    <n v="3300"/>
    <s v="Herbert Ross"/>
    <s v="Neil Simon"/>
    <s v="Jason Robards"/>
    <s v="United States"/>
    <n v="0"/>
    <n v="17613720"/>
    <s v="Twentieth Century Fox"/>
    <n v="98"/>
  </r>
  <r>
    <s v="The Sting II"/>
    <s v="PG"/>
    <s v="Comedy"/>
    <x v="3"/>
    <s v="February 18, 1983 (United States)"/>
    <n v="4.9000000000000004"/>
    <n v="2100"/>
    <s v="Jeremy Kagan"/>
    <s v="David S. Ward"/>
    <s v="Jackie Gleason"/>
    <s v="United States"/>
    <n v="0"/>
    <n v="6347072"/>
    <s v="Universal Pictures"/>
    <n v="101"/>
  </r>
  <r>
    <s v="Baby It's You"/>
    <s v="R"/>
    <s v="Comedy"/>
    <x v="3"/>
    <s v="March 4, 1983 (United States)"/>
    <n v="6.3"/>
    <n v="1700"/>
    <s v="John Sayles"/>
    <s v="Amy Robinson"/>
    <s v="Rosanna Arquette"/>
    <s v="United States"/>
    <n v="3000000"/>
    <n v="1867792"/>
    <s v="Double Play"/>
    <n v="105"/>
  </r>
  <r>
    <s v="Heat and Dust"/>
    <s v="R"/>
    <s v="Drama"/>
    <x v="3"/>
    <s v="January 1983 (United Kingdom)"/>
    <n v="6.6"/>
    <n v="1600"/>
    <s v="James Ivory"/>
    <s v="Ruth Prawer Jhabvala"/>
    <s v="Julie Christie"/>
    <s v="United Kingdom"/>
    <n v="0"/>
    <n v="1772889"/>
    <s v="Merchant Ivory Productions"/>
    <n v="130"/>
  </r>
  <r>
    <s v="Going Berserk"/>
    <s v="R"/>
    <s v="Comedy"/>
    <x v="3"/>
    <s v="September 30, 1983 (United States)"/>
    <n v="5.2"/>
    <n v="1700"/>
    <s v="David Steinberg"/>
    <s v="Dana Olsen"/>
    <s v="John Candy"/>
    <s v="Canada"/>
    <n v="0"/>
    <m/>
    <s v="Les Productions Mutuelles Ltée"/>
    <n v="85"/>
  </r>
  <r>
    <s v="Daniel"/>
    <s v="R"/>
    <s v="Drama"/>
    <x v="3"/>
    <s v="February 10, 1984 (United Kingdom)"/>
    <n v="6.6"/>
    <n v="1200"/>
    <s v="Sidney Lumet"/>
    <s v="E.L. Doctorow"/>
    <s v="Timothy Hutton"/>
    <s v="United Kingdom"/>
    <n v="0"/>
    <n v="687475"/>
    <s v="Paramount Pictures"/>
    <n v="130"/>
  </r>
  <r>
    <s v="Heart Like a Wheel"/>
    <s v="PG"/>
    <s v="Biography"/>
    <x v="3"/>
    <s v="April 1, 1983 (United States)"/>
    <n v="6.7"/>
    <n v="1300"/>
    <s v="Jonathan Kaplan"/>
    <s v="Ken Friedman"/>
    <s v="Bonnie Bedelia"/>
    <s v="United States"/>
    <n v="0"/>
    <n v="272278"/>
    <s v="Aurora"/>
    <n v="113"/>
  </r>
  <r>
    <s v="Love Letters"/>
    <s v="R"/>
    <s v="Drama"/>
    <x v="3"/>
    <s v="April 27, 1984 (United States)"/>
    <n v="5.9"/>
    <n v="701"/>
    <s v="Amy Holden Jones"/>
    <s v="Amy Holden Jones"/>
    <s v="Jamie Lee Curtis"/>
    <s v="United States"/>
    <n v="550000"/>
    <n v="5269990"/>
    <s v="Millenium"/>
    <n v="88"/>
  </r>
  <r>
    <s v="Get Crazy"/>
    <s v="R"/>
    <s v="Comedy"/>
    <x v="3"/>
    <s v="August 5, 1983 (United States)"/>
    <n v="6.7"/>
    <n v="1100"/>
    <s v="Allan Arkush"/>
    <s v="Danny Opatoshu"/>
    <s v="Malcolm McDowell"/>
    <s v="United States"/>
    <n v="5500000"/>
    <n v="1645711"/>
    <s v="D &amp; P Productions"/>
    <n v="92"/>
  </r>
  <r>
    <s v="Nate and Hayes"/>
    <s v="PG"/>
    <s v="Action"/>
    <x v="3"/>
    <s v="November 18, 1983 (United States)"/>
    <n v="6.2"/>
    <n v="2100"/>
    <s v="Ferdinand Fairfax"/>
    <s v="Lloyd Phillips"/>
    <s v="Tommy Lee Jones"/>
    <s v="New Zealand"/>
    <n v="12000000"/>
    <n v="1963756"/>
    <s v="Phillips Whitehouse Productions"/>
    <n v="99"/>
  </r>
  <r>
    <s v="Strange Invaders"/>
    <s v="PG"/>
    <s v="Horror"/>
    <x v="3"/>
    <s v="September 16, 1983 (United States)"/>
    <n v="5.5"/>
    <n v="2700"/>
    <s v="Michael Laughlin"/>
    <s v="Bill Condon"/>
    <s v="Paul Le Mat"/>
    <s v="United States"/>
    <n v="0"/>
    <n v="1362303"/>
    <s v="EMI Films"/>
    <n v="94"/>
  </r>
  <r>
    <s v="The Black Stallion Returns"/>
    <s v="PG"/>
    <s v="Adventure"/>
    <x v="3"/>
    <s v="March 25, 1983 (United States)"/>
    <n v="6"/>
    <n v="2100"/>
    <s v="Robert Dalva"/>
    <s v="Walter Farley"/>
    <s v="Kelly Reno"/>
    <s v="United States"/>
    <n v="0"/>
    <n v="12049514"/>
    <s v="Zoetrope Studios"/>
    <n v="103"/>
  </r>
  <r>
    <s v="Metalstorm: the Destruction of Jared-Syn"/>
    <s v="PG"/>
    <s v="Action"/>
    <x v="3"/>
    <s v="August 19, 1983 (United States)"/>
    <n v="3.8"/>
    <n v="1600"/>
    <s v="Charles Band"/>
    <s v="Alan J. Adler"/>
    <s v="Jeffrey Byron"/>
    <s v="United States"/>
    <n v="0"/>
    <n v="5301085"/>
    <s v="Albert Band International Productions Inc."/>
    <n v="84"/>
  </r>
  <r>
    <s v="Getting It on"/>
    <s v="R"/>
    <s v="Comedy"/>
    <x v="3"/>
    <s v="August 1983 (United States)"/>
    <n v="3.7"/>
    <n v="208"/>
    <s v="William Olsen"/>
    <s v="William Olsen"/>
    <s v="Martin Yost"/>
    <s v="United States"/>
    <n v="220000"/>
    <n v="975414"/>
    <s v="Seventh Avenue Films"/>
    <n v="96"/>
  </r>
  <r>
    <s v="Lianna"/>
    <s v="R"/>
    <s v="Drama"/>
    <x v="3"/>
    <s v="September 8, 1983 (Netherlands)"/>
    <n v="6.8"/>
    <n v="1600"/>
    <s v="John Sayles"/>
    <s v="John Sayles"/>
    <s v="Linda Griffiths"/>
    <s v="United States"/>
    <n v="300000"/>
    <n v="1530839"/>
    <s v="Winwood Productions"/>
    <n v="110"/>
  </r>
  <r>
    <s v="Better Late Than Never"/>
    <s v="PG"/>
    <s v="Comedy"/>
    <x v="3"/>
    <s v="April 15, 1983 (United States)"/>
    <n v="5.8"/>
    <n v="115"/>
    <s v="Bryan Forbes"/>
    <s v="Gwen Davis"/>
    <s v="David Niven"/>
    <s v="United Kingdom"/>
    <n v="0"/>
    <m/>
    <s v="Golden Harvest Company"/>
    <n v="89"/>
  </r>
  <r>
    <s v="Lovesick"/>
    <s v="PG"/>
    <s v="Comedy"/>
    <x v="3"/>
    <s v="February 18, 1983 (United States)"/>
    <n v="5.2"/>
    <n v="747"/>
    <s v="Marshall Brickman"/>
    <s v="Marshall Brickman"/>
    <s v="Dudley Moore"/>
    <s v="United States"/>
    <n v="10100000"/>
    <n v="10171304"/>
    <s v="The Ladd Company"/>
    <n v="95"/>
  </r>
  <r>
    <s v="Running Brave"/>
    <s v="PG"/>
    <s v="Biography"/>
    <x v="3"/>
    <s v="November 4, 1983 (United States)"/>
    <n v="6.7"/>
    <n v="659"/>
    <s v="Donald Shebib"/>
    <s v="Henry Bean"/>
    <s v="Robby Benson"/>
    <s v="Canada"/>
    <n v="8000000"/>
    <n v="3000000"/>
    <s v="Englander Productions"/>
    <n v="106"/>
  </r>
  <r>
    <s v="Exposed"/>
    <s v="R"/>
    <s v="Drama"/>
    <x v="3"/>
    <s v="April 22, 1983 (United States)"/>
    <n v="5.0999999999999996"/>
    <n v="786"/>
    <s v="James Toback"/>
    <s v="James Toback"/>
    <s v="Nastassja Kinski"/>
    <s v="United States"/>
    <n v="0"/>
    <n v="1818910"/>
    <s v="United Artists"/>
    <n v="100"/>
  </r>
  <r>
    <s v="Trenchcoat"/>
    <s v="PG"/>
    <s v="Comedy"/>
    <x v="3"/>
    <s v="March 11, 1983 (United States)"/>
    <n v="5.3"/>
    <n v="456"/>
    <s v="Michael Tuchner"/>
    <s v="Jeffrey Price"/>
    <s v="Margot Kidder"/>
    <s v="United States"/>
    <n v="5000000"/>
    <n v="4304286"/>
    <s v="Walt Disney Productions"/>
    <n v="91"/>
  </r>
  <r>
    <s v="Stryker"/>
    <s v="R"/>
    <s v="Action"/>
    <x v="3"/>
    <s v="September 2, 1983 (United States)"/>
    <n v="4.3"/>
    <n v="617"/>
    <s v="Cirio H. Santiago"/>
    <s v="Howard R. Cohen"/>
    <s v="Steve Sandor"/>
    <s v="Philippines"/>
    <n v="0"/>
    <n v="1723487"/>
    <s v="Cinema Vehicle Services"/>
    <n v="86"/>
  </r>
  <r>
    <s v="The Man Who Wasn't There"/>
    <s v="R"/>
    <s v="Action"/>
    <x v="3"/>
    <s v="August 12, 1983 (United States)"/>
    <n v="3.8"/>
    <n v="513"/>
    <s v="Bruce Malmuth"/>
    <s v="Stanford Sherman"/>
    <s v="Steve Guttenberg"/>
    <s v="United States"/>
    <n v="0"/>
    <n v="2443487"/>
    <s v="Paramount Pictures"/>
    <n v="111"/>
  </r>
  <r>
    <s v="Table for Five"/>
    <s v="PG"/>
    <s v="Drama"/>
    <x v="3"/>
    <s v="March 10, 1983 (Australia)"/>
    <n v="6.1"/>
    <n v="681"/>
    <s v="Robert Lieberman"/>
    <s v="David Seltzer"/>
    <s v="Jon Voight"/>
    <s v="United States"/>
    <n v="0"/>
    <n v="2439705"/>
    <s v="CBS Theatrical Films"/>
    <n v="122"/>
  </r>
  <r>
    <s v="Romantic Comedy"/>
    <s v="PG"/>
    <s v="Comedy"/>
    <x v="3"/>
    <s v="October 7, 1983 (United States)"/>
    <n v="5.2"/>
    <n v="786"/>
    <s v="Arthur Hiller"/>
    <s v="Bernard Slade"/>
    <s v="Dudley Moore"/>
    <s v="United States"/>
    <n v="0"/>
    <n v="6857733"/>
    <s v="Metrocolor"/>
    <n v="103"/>
  </r>
  <r>
    <s v="Young Warriors"/>
    <s v="R"/>
    <s v="Action"/>
    <x v="3"/>
    <s v="August 28, 1983 (United States)"/>
    <n v="4.7"/>
    <n v="460"/>
    <s v="Lawrence David Foldes"/>
    <s v="Russell W. Colgin"/>
    <s v="Ernest Borgnine"/>
    <s v="United States"/>
    <n v="0"/>
    <m/>
    <s v="Star Cinema"/>
    <n v="105"/>
  </r>
  <r>
    <s v="Man, Woman and Child"/>
    <s v="PG"/>
    <s v="Drama"/>
    <x v="3"/>
    <s v="September 7, 1983 (France)"/>
    <n v="6.1"/>
    <n v="368"/>
    <s v="Dick Richards"/>
    <s v="Erich Segal"/>
    <s v="Martin Sheen"/>
    <s v="United States"/>
    <n v="0"/>
    <n v="2314561"/>
    <s v="Gaylord Productions"/>
    <n v="99"/>
  </r>
  <r>
    <s v="Hanna K."/>
    <s v="R"/>
    <s v="Drama"/>
    <x v="3"/>
    <s v="September 7, 1983 (France)"/>
    <n v="6.3"/>
    <n v="661"/>
    <s v="Costa-Gavras"/>
    <s v="Franco Solinas"/>
    <s v="Jill Clayburgh"/>
    <s v="Israel"/>
    <n v="0"/>
    <m/>
    <s v="K.G. Productions"/>
    <n v="111"/>
  </r>
  <r>
    <s v="Slayground"/>
    <s v="R"/>
    <s v="Crime"/>
    <x v="3"/>
    <s v="February 1984 (United States)"/>
    <n v="4.9000000000000004"/>
    <n v="360"/>
    <s v="Terry Bedford"/>
    <s v="Trevor Preston"/>
    <s v="Peter Coyote"/>
    <s v="United Kingdom"/>
    <n v="0"/>
    <n v="108128"/>
    <s v="Jennie and Company"/>
    <n v="89"/>
  </r>
  <r>
    <s v="White Star"/>
    <m/>
    <s v="Drama"/>
    <x v="3"/>
    <s v="March 8, 1985 (West Germany)"/>
    <n v="6"/>
    <n v="235"/>
    <s v="Roland Klick"/>
    <s v="Karen Jaehne-Lathan"/>
    <s v="Dennis Hopper"/>
    <s v="West Germany"/>
    <n v="100000"/>
    <m/>
    <m/>
    <n v="92"/>
  </r>
  <r>
    <s v="Richard Pryor... Here and Now"/>
    <s v="R"/>
    <s v="Comedy"/>
    <x v="3"/>
    <s v="October 28, 1983 (United States)"/>
    <n v="7.3"/>
    <n v="2200"/>
    <s v="Richard Pryor"/>
    <s v="Paul Mooney"/>
    <s v="Richard Pryor"/>
    <s v="United States"/>
    <n v="0"/>
    <n v="16156776"/>
    <s v="Columbia Pictures"/>
    <n v="83"/>
  </r>
  <r>
    <s v="Deadly Force"/>
    <s v="R"/>
    <s v="Action"/>
    <x v="3"/>
    <s v="July 15, 1983 (United States)"/>
    <n v="4.9000000000000004"/>
    <n v="300"/>
    <s v="Paul Aaron"/>
    <s v="Ken Barnett"/>
    <s v="Wings Hauser"/>
    <s v="United States"/>
    <n v="3000000"/>
    <m/>
    <s v="Force Productions"/>
    <n v="95"/>
  </r>
  <r>
    <s v="My Brother's Wedding"/>
    <s v="Not Rated"/>
    <s v="Drama"/>
    <x v="3"/>
    <s v="March 1985 (United States)"/>
    <n v="7.2"/>
    <n v="826"/>
    <s v="Charles Burnett"/>
    <s v="Charles Burnett"/>
    <s v="Everett Silas"/>
    <s v="United States"/>
    <n v="50000"/>
    <n v="26177"/>
    <s v="Charles Burnett Productions"/>
    <n v="115"/>
  </r>
  <r>
    <s v="Blue Skies Again"/>
    <s v="PG"/>
    <s v="Comedy"/>
    <x v="3"/>
    <s v="April 29, 1983 (United States)"/>
    <n v="5.4"/>
    <n v="169"/>
    <s v="Richard Michaels"/>
    <s v="Kevin Sellers"/>
    <s v="Harry Hamlin"/>
    <s v="United States"/>
    <n v="0"/>
    <m/>
    <s v="Lantana"/>
    <n v="96"/>
  </r>
  <r>
    <s v="Last Plane Out"/>
    <s v="PG"/>
    <s v="Action"/>
    <x v="3"/>
    <s v="September 23, 1983 (United States)"/>
    <n v="4.5"/>
    <n v="131"/>
    <s v="David Nelson"/>
    <s v="Ernest Tidyman"/>
    <s v="Jan-Michael Vincent"/>
    <s v="United States"/>
    <n v="0"/>
    <m/>
    <m/>
    <n v="92"/>
  </r>
  <r>
    <s v="Cross Country"/>
    <s v="R"/>
    <s v="Thriller"/>
    <x v="3"/>
    <s v="November 18, 1983 (United States)"/>
    <n v="5.4"/>
    <n v="182"/>
    <s v="Paul Lynch"/>
    <s v="Herbert Kastle"/>
    <s v="Richard Beymer"/>
    <s v="Canada"/>
    <n v="2500000"/>
    <m/>
    <s v="Filmline Productions"/>
    <n v="95"/>
  </r>
  <r>
    <s v="A Polish Vampire in Burbank"/>
    <s v="Not Rated"/>
    <s v="Comedy"/>
    <x v="3"/>
    <s v="October 31, 1983 (United States)"/>
    <n v="5"/>
    <n v="275"/>
    <s v="Mark Pirro"/>
    <s v="Mark Pirro"/>
    <s v="Mark Pirro"/>
    <s v="United States"/>
    <n v="3000"/>
    <m/>
    <s v="Pirromount Pictures"/>
    <n v="80"/>
  </r>
  <r>
    <s v="Forever Young"/>
    <s v="Not Rated"/>
    <s v="Drama"/>
    <x v="3"/>
    <s v="January 29, 1986 (United States)"/>
    <n v="6.7"/>
    <n v="51"/>
    <s v="David Drury"/>
    <s v="Ray Connolly"/>
    <s v="James Aubrey"/>
    <s v="United Kingdom"/>
    <n v="0"/>
    <m/>
    <s v="Channel Four Films"/>
    <n v="84"/>
  </r>
  <r>
    <s v="The Golden Seal"/>
    <s v="PG"/>
    <s v="Drama"/>
    <x v="3"/>
    <s v="August 19, 1983 (United States)"/>
    <n v="5.3"/>
    <n v="313"/>
    <s v="Frank Zuniga"/>
    <s v="Donald G. Payne"/>
    <s v="Steve Railsback"/>
    <s v="United States"/>
    <n v="0"/>
    <n v="6666725"/>
    <s v="The Samuel Goldwyn Company"/>
    <n v="94"/>
  </r>
  <r>
    <s v="The Business of Show Business"/>
    <m/>
    <s v="History"/>
    <x v="3"/>
    <s v="February 15, 1983 (Canada)"/>
    <n v="8.3000000000000007"/>
    <n v="79"/>
    <s v="Tom Logan"/>
    <s v="Tom Logan"/>
    <m/>
    <s v="Canada"/>
    <n v="323562"/>
    <m/>
    <s v="CTV"/>
    <n v="55"/>
  </r>
  <r>
    <s v="The Terminator"/>
    <s v="R"/>
    <s v="Action"/>
    <x v="4"/>
    <s v="October 26, 1984 (United States)"/>
    <n v="8"/>
    <n v="812000"/>
    <s v="James Cameron"/>
    <s v="James Cameron"/>
    <s v="Arnold Schwarzenegger"/>
    <s v="United Kingdom"/>
    <n v="6400000"/>
    <n v="78371200"/>
    <s v="Cinema '84"/>
    <n v="107"/>
  </r>
  <r>
    <s v="Dune"/>
    <s v="PG-13"/>
    <s v="Action"/>
    <x v="4"/>
    <s v="December 14, 1984 (United States)"/>
    <n v="6.5"/>
    <n v="132000"/>
    <s v="David Lynch"/>
    <s v="Frank Herbert"/>
    <s v="Kyle MacLachlan"/>
    <s v="United States"/>
    <n v="40000000"/>
    <n v="30925690"/>
    <s v="Dino De Laurentiis Company"/>
    <n v="137"/>
  </r>
  <r>
    <s v="Ghostbusters"/>
    <s v="PG"/>
    <s v="Action"/>
    <x v="4"/>
    <s v="June 8, 1984 (United States)"/>
    <n v="7.8"/>
    <n v="365000"/>
    <s v="Ivan Reitman"/>
    <s v="Dan Aykroyd"/>
    <s v="Bill Murray"/>
    <s v="United States"/>
    <n v="30000000"/>
    <n v="296187079"/>
    <s v="Columbia Pictures"/>
    <n v="105"/>
  </r>
  <r>
    <s v="The Karate Kid"/>
    <s v="PG"/>
    <s v="Action"/>
    <x v="4"/>
    <s v="June 22, 1984 (United States)"/>
    <n v="7.3"/>
    <n v="205000"/>
    <s v="John G. Avildsen"/>
    <s v="Robert Mark Kamen"/>
    <s v="Ralph Macchio"/>
    <s v="United States"/>
    <n v="8000000"/>
    <n v="91119319"/>
    <s v="Columbia Pictures"/>
    <n v="126"/>
  </r>
  <r>
    <s v="Once Upon a Time in America"/>
    <s v="R"/>
    <s v="Crime"/>
    <x v="4"/>
    <s v="June 1, 1984 (United States)"/>
    <n v="8.4"/>
    <n v="321000"/>
    <s v="Sergio Leone"/>
    <s v="Harry Grey"/>
    <s v="Robert De Niro"/>
    <s v="Italy"/>
    <n v="30000000"/>
    <n v="5473212"/>
    <s v="The Ladd Company"/>
    <n v="229"/>
  </r>
  <r>
    <s v="Police Academy"/>
    <s v="R"/>
    <s v="Comedy"/>
    <x v="4"/>
    <s v="March 23, 1984 (United States)"/>
    <n v="6.7"/>
    <n v="118000"/>
    <s v="Hugh Wilson"/>
    <s v="Neal Israel"/>
    <s v="Steve Guttenberg"/>
    <s v="United States"/>
    <n v="4500000"/>
    <n v="81198894"/>
    <s v="The Ladd Company"/>
    <n v="96"/>
  </r>
  <r>
    <s v="Indiana Jones and the Temple of Doom"/>
    <s v="PG"/>
    <s v="Action"/>
    <x v="4"/>
    <s v="May 23, 1984 (United States)"/>
    <n v="7.5"/>
    <n v="459000"/>
    <s v="Steven Spielberg"/>
    <s v="Willard Huyck"/>
    <s v="Harrison Ford"/>
    <s v="United States"/>
    <n v="28000000"/>
    <n v="333107271"/>
    <s v="Paramount Pictures"/>
    <n v="118"/>
  </r>
  <r>
    <s v="Body Double"/>
    <s v="R"/>
    <s v="Crime"/>
    <x v="4"/>
    <s v="October 26, 1984 (United States)"/>
    <n v="6.8"/>
    <n v="30000"/>
    <s v="Brian De Palma"/>
    <s v="Robert J. Avrech"/>
    <s v="Craig Wasson"/>
    <s v="United States"/>
    <n v="10000000"/>
    <n v="8801940"/>
    <s v="Columbia Pictures"/>
    <n v="114"/>
  </r>
  <r>
    <s v="A Nightmare on Elm Street"/>
    <s v="R"/>
    <s v="Horror"/>
    <x v="4"/>
    <s v="November 16, 1984 (United States)"/>
    <n v="7.5"/>
    <n v="212000"/>
    <s v="Wes Craven"/>
    <s v="Wes Craven"/>
    <s v="Heather Langenkamp"/>
    <s v="United States"/>
    <n v="1800000"/>
    <n v="25507137"/>
    <s v="New Line Cinema"/>
    <n v="91"/>
  </r>
  <r>
    <s v="Amadeus"/>
    <s v="PG"/>
    <s v="Biography"/>
    <x v="4"/>
    <s v="September 19, 1984 (United States)"/>
    <n v="8.3000000000000007"/>
    <n v="377000"/>
    <s v="Milos Forman"/>
    <s v="Peter Shaffer"/>
    <s v="F. Murray Abraham"/>
    <s v="United States"/>
    <n v="18000000"/>
    <n v="52066791"/>
    <s v="AMLF"/>
    <n v="160"/>
  </r>
  <r>
    <s v="Beverly Hills Cop"/>
    <s v="R"/>
    <s v="Action"/>
    <x v="4"/>
    <s v="December 5, 1984 (United States)"/>
    <n v="7.3"/>
    <n v="171000"/>
    <s v="Martin Brest"/>
    <s v="Daniel Petrie Jr."/>
    <s v="Eddie Murphy"/>
    <s v="United States"/>
    <n v="14000000"/>
    <n v="316360478"/>
    <s v="Paramount Pictures"/>
    <n v="105"/>
  </r>
  <r>
    <s v="Red Dawn"/>
    <s v="PG-13"/>
    <s v="Action"/>
    <x v="4"/>
    <s v="August 10, 1984 (United States)"/>
    <n v="6.4"/>
    <n v="53000"/>
    <s v="John Milius"/>
    <s v="Kevin Reynolds"/>
    <s v="Patrick Swayze"/>
    <s v="United States"/>
    <n v="17000000"/>
    <n v="38376497"/>
    <s v="United Artists"/>
    <n v="114"/>
  </r>
  <r>
    <s v="The NeverEnding Story"/>
    <s v="PG"/>
    <s v="Adventure"/>
    <x v="4"/>
    <s v="July 20, 1984 (United States)"/>
    <n v="7.4"/>
    <n v="135000"/>
    <s v="Wolfgang Petersen"/>
    <s v="Wolfgang Petersen"/>
    <s v="Noah Hathaway"/>
    <s v="West Germany"/>
    <n v="27000000"/>
    <n v="20251411"/>
    <s v="Constantin Film"/>
    <n v="102"/>
  </r>
  <r>
    <s v="Footloose"/>
    <s v="PG"/>
    <s v="Drama"/>
    <x v="4"/>
    <s v="February 17, 1984 (United States)"/>
    <n v="6.6"/>
    <n v="73000"/>
    <s v="Herbert Ross"/>
    <s v="Dean Pitchford"/>
    <s v="Kevin Bacon"/>
    <s v="United States"/>
    <n v="8200000"/>
    <n v="80039064"/>
    <s v="Paramount Pictures"/>
    <n v="107"/>
  </r>
  <r>
    <s v="Revenge of the Nerds"/>
    <s v="R"/>
    <s v="Comedy"/>
    <x v="4"/>
    <s v="August 10, 1984 (United States)"/>
    <n v="6.6"/>
    <n v="50000"/>
    <s v="Jeff Kanew"/>
    <s v="Tim Metcalfe"/>
    <s v="Robert Carradine"/>
    <s v="United States"/>
    <n v="8000000"/>
    <n v="40874452"/>
    <s v="Twentieth Century Fox"/>
    <n v="90"/>
  </r>
  <r>
    <s v="Gremlins"/>
    <s v="PG"/>
    <s v="Comedy"/>
    <x v="4"/>
    <s v="June 8, 1984 (United States)"/>
    <n v="7.3"/>
    <n v="204000"/>
    <s v="Joe Dante"/>
    <s v="Chris Columbus"/>
    <s v="Zach Galligan"/>
    <s v="United States"/>
    <n v="11000000"/>
    <n v="153633143"/>
    <s v="Warner Bros."/>
    <n v="106"/>
  </r>
  <r>
    <s v="Romancing the Stone"/>
    <s v="PG"/>
    <s v="Action"/>
    <x v="4"/>
    <s v="March 30, 1984 (United States)"/>
    <n v="6.9"/>
    <n v="86000"/>
    <s v="Robert Zemeckis"/>
    <s v="Diane Thomas"/>
    <s v="Michael Douglas"/>
    <s v="Mexico"/>
    <n v="10000000"/>
    <n v="86572238"/>
    <s v="Twentieth Century Fox"/>
    <n v="106"/>
  </r>
  <r>
    <s v="Streets of Fire"/>
    <s v="PG"/>
    <s v="Action"/>
    <x v="4"/>
    <s v="June 1, 1984 (United States)"/>
    <n v="6.7"/>
    <n v="19000"/>
    <s v="Walter Hill"/>
    <s v="Walter Hill"/>
    <s v="Michael Paré"/>
    <s v="United States"/>
    <n v="14500000"/>
    <n v="8089290"/>
    <s v="Universal Pictures"/>
    <n v="93"/>
  </r>
  <r>
    <s v="Sixteen Candles"/>
    <s v="PG"/>
    <s v="Comedy"/>
    <x v="4"/>
    <s v="May 4, 1984 (United States)"/>
    <n v="7"/>
    <n v="108000"/>
    <s v="John Hughes"/>
    <s v="John Hughes"/>
    <s v="Molly Ringwald"/>
    <s v="United States"/>
    <n v="6500000"/>
    <n v="23686027"/>
    <s v="Universal Pictures"/>
    <n v="93"/>
  </r>
  <r>
    <s v="Paris, Texas"/>
    <s v="R"/>
    <s v="Drama"/>
    <x v="4"/>
    <s v="August 23, 1984 (United Kingdom)"/>
    <n v="8.1"/>
    <n v="96000"/>
    <s v="Wim Wenders"/>
    <s v="L.M. Kit Carson"/>
    <s v="Harry Dean Stanton"/>
    <s v="West Germany"/>
    <n v="0"/>
    <n v="2207548"/>
    <s v="Road Movies Filmproduktion"/>
    <n v="145"/>
  </r>
  <r>
    <s v="This Is Spinal Tap"/>
    <s v="R"/>
    <s v="Comedy"/>
    <x v="4"/>
    <s v="March 2, 1984 (United States)"/>
    <n v="7.9"/>
    <n v="132000"/>
    <s v="Rob Reiner"/>
    <s v="Christopher Guest"/>
    <s v="Rob Reiner"/>
    <s v="United States"/>
    <n v="2500000"/>
    <n v="4736202"/>
    <s v="Spinal Tap Prod."/>
    <n v="82"/>
  </r>
  <r>
    <n v="1984"/>
    <s v="R"/>
    <s v="Drama"/>
    <x v="4"/>
    <s v="March 22, 1985 (United States)"/>
    <n v="7.1"/>
    <n v="68000"/>
    <s v="Michael Radford"/>
    <s v="Michael Radford"/>
    <s v="John Hurt"/>
    <s v="United Kingdom"/>
    <n v="0"/>
    <n v="8430492"/>
    <s v="Virgin"/>
    <n v="113"/>
  </r>
  <r>
    <s v="Top Secret!"/>
    <s v="PG"/>
    <s v="Comedy"/>
    <x v="4"/>
    <s v="June 8, 1984 (United States)"/>
    <n v="7.2"/>
    <n v="62000"/>
    <s v="Jim Abrahams"/>
    <s v="Jim Abrahams"/>
    <s v="Val Kilmer"/>
    <s v="United Kingdom"/>
    <n v="9000000"/>
    <n v="20458340"/>
    <s v="Kingsmere Properties"/>
    <n v="90"/>
  </r>
  <r>
    <s v="Conan the Destroyer"/>
    <s v="PG"/>
    <s v="Action"/>
    <x v="4"/>
    <s v="June 29, 1984 (United States)"/>
    <n v="5.9"/>
    <n v="77000"/>
    <s v="Richard Fleischer"/>
    <s v="Robert E. Howard"/>
    <s v="Arnold Schwarzenegger"/>
    <s v="United States"/>
    <n v="18000000"/>
    <n v="31042035"/>
    <s v="Dino De Laurentiis Company"/>
    <n v="103"/>
  </r>
  <r>
    <s v="Children of the Corn"/>
    <s v="R"/>
    <s v="Horror"/>
    <x v="4"/>
    <s v="March 9, 1984 (United States)"/>
    <n v="5.6"/>
    <n v="49000"/>
    <s v="Fritz Kiersch"/>
    <s v="Stephen King"/>
    <s v="Peter Horton"/>
    <s v="United States"/>
    <n v="800000"/>
    <n v="14568989"/>
    <s v="Hal Roach Studios"/>
    <n v="92"/>
  </r>
  <r>
    <s v="The Last Starfighter"/>
    <s v="PG"/>
    <s v="Action"/>
    <x v="4"/>
    <s v="July 13, 1984 (United States)"/>
    <n v="6.8"/>
    <n v="39000"/>
    <s v="Nick Castle"/>
    <s v="Jonathan R. Betuel"/>
    <s v="Lance Guest"/>
    <s v="United States"/>
    <n v="15000000"/>
    <n v="28733290"/>
    <s v="Lorimar Film Entertainment"/>
    <n v="101"/>
  </r>
  <r>
    <s v="Splash"/>
    <s v="PG"/>
    <s v="Comedy"/>
    <x v="4"/>
    <s v="March 9, 1984 (United States)"/>
    <n v="6.3"/>
    <n v="71000"/>
    <s v="Ron Howard"/>
    <s v="Brian Grazer"/>
    <s v="Tom Hanks"/>
    <s v="United States"/>
    <n v="8000000"/>
    <n v="69821334"/>
    <s v="Touchstone Pictures"/>
    <n v="111"/>
  </r>
  <r>
    <s v="Blood Simple"/>
    <s v="R"/>
    <s v="Crime"/>
    <x v="4"/>
    <s v="January 18, 1985 (United States)"/>
    <n v="7.6"/>
    <n v="91000"/>
    <s v="Joel Coen"/>
    <s v="Joel Coen"/>
    <s v="John Getz"/>
    <s v="United States"/>
    <n v="1500000"/>
    <n v="4228292"/>
    <s v="River Road Productions"/>
    <n v="99"/>
  </r>
  <r>
    <s v="The Natural"/>
    <s v="PG"/>
    <s v="Drama"/>
    <x v="4"/>
    <s v="May 11, 1984 (United States)"/>
    <n v="7.5"/>
    <n v="46000"/>
    <s v="Barry Levinson"/>
    <s v="Bernard Malamud"/>
    <s v="Robert Redford"/>
    <s v="United States"/>
    <n v="28000000"/>
    <n v="47951979"/>
    <s v="TriStar Pictures"/>
    <n v="138"/>
  </r>
  <r>
    <s v="Bachelor Party"/>
    <s v="R"/>
    <s v="Comedy"/>
    <x v="4"/>
    <s v="June 29, 1984 (United States)"/>
    <n v="6.3"/>
    <n v="36000"/>
    <s v="Neal Israel"/>
    <s v="Bob Israel"/>
    <s v="Tom Hanks"/>
    <s v="United States"/>
    <n v="5000000"/>
    <n v="38435947"/>
    <s v="Bachelor Party Productions"/>
    <n v="105"/>
  </r>
  <r>
    <s v="Nausicaä of the Valley of the Wind"/>
    <m/>
    <s v="Animation"/>
    <x v="4"/>
    <s v="November 25, 1987 (United States)"/>
    <n v="8.1"/>
    <n v="157000"/>
    <s v="Hayao Miyazaki"/>
    <s v="Hayao Miyazaki"/>
    <s v="Sumi Shimamoto"/>
    <s v="Japan"/>
    <n v="1000000"/>
    <n v="8736506"/>
    <s v="Nibariki"/>
    <n v="117"/>
  </r>
  <r>
    <s v="Friday the 13th: the Final Chapter"/>
    <s v="R"/>
    <s v="Horror"/>
    <x v="4"/>
    <s v="April 13, 1984 (United States)"/>
    <n v="6"/>
    <n v="47000"/>
    <s v="Joseph Zito"/>
    <s v="Victor Miller"/>
    <s v="Erich Anderson"/>
    <s v="United States"/>
    <n v="2600000"/>
    <n v="32980880"/>
    <s v="Paramount Pictures"/>
    <n v="91"/>
  </r>
  <r>
    <s v="Hardbodies"/>
    <s v="R"/>
    <s v="Comedy"/>
    <x v="4"/>
    <s v="May 4, 1984 (United States)"/>
    <n v="4.9000000000000004"/>
    <n v="3200"/>
    <s v="Mark Griffiths"/>
    <s v="Steve Greene"/>
    <s v="Grant Cramer"/>
    <s v="United States"/>
    <n v="0"/>
    <n v="7121719"/>
    <s v="Chroma III Productions"/>
    <n v="88"/>
  </r>
  <r>
    <s v="Against All Odds"/>
    <s v="R"/>
    <s v="Action"/>
    <x v="4"/>
    <s v="March 2, 1984 (United States)"/>
    <n v="5.9"/>
    <n v="11000"/>
    <s v="Taylor Hackford"/>
    <s v="Eric Hughes"/>
    <s v="Rachel Ward"/>
    <s v="United States"/>
    <n v="13000000"/>
    <n v="21689062"/>
    <s v="Columbia Pictures"/>
    <n v="128"/>
  </r>
  <r>
    <s v="Supergirl"/>
    <s v="PG"/>
    <s v="Action"/>
    <x v="4"/>
    <s v="November 21, 1984 (United States)"/>
    <n v="4.4000000000000004"/>
    <n v="19000"/>
    <s v="Jeannot Szwarc"/>
    <s v="David Odell"/>
    <s v="Helen Slater"/>
    <s v="United Kingdom"/>
    <n v="35000000"/>
    <n v="14296438"/>
    <s v="Artistry Limited"/>
    <n v="124"/>
  </r>
  <r>
    <s v="The Bounty"/>
    <s v="PG"/>
    <s v="Adventure"/>
    <x v="4"/>
    <s v="May 4, 1984 (United States)"/>
    <n v="7"/>
    <n v="25000"/>
    <s v="Roger Donaldson"/>
    <s v="Robert Bolt"/>
    <s v="Mel Gibson"/>
    <s v="United Kingdom"/>
    <n v="25000000"/>
    <n v="8613462"/>
    <s v="Dino De Laurentiis Company"/>
    <n v="132"/>
  </r>
  <r>
    <s v="Firestarter"/>
    <s v="R"/>
    <s v="Action"/>
    <x v="4"/>
    <s v="May 11, 1984 (United States)"/>
    <n v="6.1"/>
    <n v="30000"/>
    <s v="Mark L. Lester"/>
    <s v="Stephen King"/>
    <s v="Drew Barrymore"/>
    <s v="United States"/>
    <n v="15000000"/>
    <n v="17080167"/>
    <s v="Dino De Laurentiis Company"/>
    <n v="114"/>
  </r>
  <r>
    <s v="C.H.U.D."/>
    <s v="R"/>
    <s v="Horror"/>
    <x v="4"/>
    <s v="August 31, 1984 (United States)"/>
    <n v="5.6"/>
    <n v="11000"/>
    <s v="Douglas Cheek"/>
    <s v="Parnell Hall"/>
    <s v="John Heard"/>
    <s v="United States"/>
    <n v="1250000"/>
    <n v="4654423"/>
    <s v="C.H.U.D. Productions"/>
    <n v="88"/>
  </r>
  <r>
    <s v="The Woman in Red"/>
    <s v="PG-13"/>
    <s v="Comedy"/>
    <x v="4"/>
    <s v="August 15, 1984 (United States)"/>
    <n v="6"/>
    <n v="15000"/>
    <s v="Gene Wilder"/>
    <s v="Jean-Loup Dabadie"/>
    <s v="Gene Wilder"/>
    <s v="United States"/>
    <n v="9000000"/>
    <n v="25348610"/>
    <s v="Orion Pictures"/>
    <n v="87"/>
  </r>
  <r>
    <s v="Runaway"/>
    <s v="PG-13"/>
    <s v="Action"/>
    <x v="4"/>
    <s v="December 14, 1984 (United States)"/>
    <n v="5.9"/>
    <n v="12000"/>
    <s v="Michael Crichton"/>
    <s v="Michael Crichton"/>
    <s v="Tom Selleck"/>
    <s v="United States"/>
    <n v="0"/>
    <n v="6770587"/>
    <s v="TriStar Pictures"/>
    <n v="99"/>
  </r>
  <r>
    <s v="The Adventures of Buckaroo Banzai Across the 8th Dimension"/>
    <s v="PG"/>
    <s v="Adventure"/>
    <x v="4"/>
    <s v="October 5, 1984 (Canada)"/>
    <n v="6.4"/>
    <n v="25000"/>
    <s v="W.D. Richter"/>
    <s v="Earl Mac Rauch"/>
    <s v="Peter Weller"/>
    <s v="United States"/>
    <n v="0"/>
    <n v="6254148"/>
    <s v="Sherwood Productions"/>
    <n v="103"/>
  </r>
  <r>
    <s v="Star Trek III: The Search for Spock"/>
    <s v="PG"/>
    <s v="Action"/>
    <x v="4"/>
    <s v="June 1, 1984 (United States)"/>
    <n v="6.7"/>
    <n v="76000"/>
    <s v="Leonard Nimoy"/>
    <s v="Gene Roddenberry"/>
    <s v="William Shatner"/>
    <s v="United States"/>
    <n v="17000000"/>
    <n v="76471046"/>
    <s v="Paramount Pictures"/>
    <n v="105"/>
  </r>
  <r>
    <s v="Repo Man"/>
    <s v="R"/>
    <s v="Action"/>
    <x v="4"/>
    <s v="March 2, 1984 (United States)"/>
    <n v="6.9"/>
    <n v="35000"/>
    <s v="Alex Cox"/>
    <s v="Alex Cox"/>
    <s v="Harry Dean Stanton"/>
    <s v="United States"/>
    <n v="1500000"/>
    <n v="129000"/>
    <s v="Edge City Productions"/>
    <n v="92"/>
  </r>
  <r>
    <s v="2010: the Year We Make Contact"/>
    <s v="PG"/>
    <s v="Adventure"/>
    <x v="4"/>
    <s v="December 7, 1984 (United States)"/>
    <n v="6.8"/>
    <n v="50000"/>
    <s v="Peter Hyams"/>
    <s v="Arthur C. Clarke"/>
    <s v="Roy Scheider"/>
    <s v="United States"/>
    <n v="28000000"/>
    <n v="40400657"/>
    <s v="Metro-Goldwyn-Mayer (MGM)"/>
    <n v="116"/>
  </r>
  <r>
    <s v="The Killing Fields"/>
    <s v="R"/>
    <s v="Biography"/>
    <x v="4"/>
    <s v="February 1, 1985 (United States)"/>
    <n v="7.8"/>
    <n v="53000"/>
    <s v="Roland Joffé"/>
    <s v="Bruce Robinson"/>
    <s v="Sam Waterston"/>
    <s v="United Kingdom"/>
    <n v="14400000"/>
    <n v="34700291"/>
    <s v="Goldcrest Films International"/>
    <n v="141"/>
  </r>
  <r>
    <s v="The Cotton Club"/>
    <s v="R"/>
    <s v="Crime"/>
    <x v="4"/>
    <s v="December 14, 1984 (United States)"/>
    <n v="6.5"/>
    <n v="17000"/>
    <s v="Francis Ford Coppola"/>
    <s v="William Kennedy"/>
    <s v="Richard Gere"/>
    <s v="United States"/>
    <n v="58000000"/>
    <n v="25928721"/>
    <s v="Zoetrope Studios"/>
    <n v="127"/>
  </r>
  <r>
    <s v="Starman"/>
    <s v="PG"/>
    <s v="Romance"/>
    <x v="4"/>
    <s v="December 14, 1984 (United States)"/>
    <n v="7"/>
    <n v="44000"/>
    <s v="John Carpenter"/>
    <s v="Bruce A. Evans"/>
    <s v="Jeff Bridges"/>
    <s v="United States"/>
    <n v="22000000"/>
    <n v="28744356"/>
    <s v="Columbia Pictures"/>
    <n v="115"/>
  </r>
  <r>
    <s v="Night of the Comet"/>
    <s v="PG-13"/>
    <s v="Comedy"/>
    <x v="4"/>
    <s v="November 16, 1984 (United States)"/>
    <n v="6.4"/>
    <n v="19000"/>
    <s v="Thom Eberhardt"/>
    <s v="Thom Eberhardt"/>
    <s v="Catherine Mary Stewart"/>
    <s v="United States"/>
    <n v="700000"/>
    <n v="14418922"/>
    <s v="Atlantic Entertainment Group"/>
    <n v="95"/>
  </r>
  <r>
    <s v="Blame It on Rio"/>
    <s v="R"/>
    <s v="Comedy"/>
    <x v="4"/>
    <s v="February 17, 1984 (United States)"/>
    <n v="5.8"/>
    <n v="10000"/>
    <s v="Stanley Donen"/>
    <s v="Charlie Peters"/>
    <s v="Michael Caine"/>
    <s v="United States"/>
    <n v="0"/>
    <n v="18644570"/>
    <s v="Sherwood Productions"/>
    <n v="100"/>
  </r>
  <r>
    <s v="Dreamscape"/>
    <s v="PG-13"/>
    <s v="Action"/>
    <x v="4"/>
    <s v="August 17, 1984 (United States)"/>
    <n v="6.3"/>
    <n v="14000"/>
    <s v="Joseph Ruben"/>
    <s v="David Loughery"/>
    <s v="Dennis Quaid"/>
    <s v="United States"/>
    <n v="0"/>
    <n v="12145169"/>
    <s v="Zupnik-Curtis Enterprises"/>
    <n v="99"/>
  </r>
  <r>
    <s v="Crimes of Passion"/>
    <s v="R"/>
    <s v="Drama"/>
    <x v="4"/>
    <s v="October 19, 1984 (United States)"/>
    <n v="6.4"/>
    <n v="6600"/>
    <s v="Ken Russell"/>
    <s v="Barry Sandler"/>
    <s v="Kathleen Turner"/>
    <s v="United States"/>
    <n v="0"/>
    <n v="2912945"/>
    <s v="New World Pictures"/>
    <n v="107"/>
  </r>
  <r>
    <s v="The Philadelphia Experiment"/>
    <s v="PG"/>
    <s v="Adventure"/>
    <x v="4"/>
    <s v="August 3, 1984 (United States)"/>
    <n v="6.1"/>
    <n v="15000"/>
    <s v="Stewart Raffill"/>
    <s v="Michael Janover"/>
    <s v="Michael Paré"/>
    <s v="United States"/>
    <n v="21000000"/>
    <n v="8103330"/>
    <s v="New World Pictures"/>
    <n v="102"/>
  </r>
  <r>
    <s v="Places in the Heart"/>
    <s v="PG"/>
    <s v="Drama"/>
    <x v="4"/>
    <s v="October 5, 1984 (United States)"/>
    <n v="7.4"/>
    <n v="11000"/>
    <s v="Robert Benton"/>
    <s v="Robert Benton"/>
    <s v="Sally Field"/>
    <s v="United States"/>
    <n v="0"/>
    <n v="34901614"/>
    <s v="Delphi II Productions"/>
    <n v="111"/>
  </r>
  <r>
    <s v="Bolero"/>
    <s v="R"/>
    <s v="Comedy"/>
    <x v="4"/>
    <s v="August 31, 1984 (United States)"/>
    <n v="3"/>
    <n v="5100"/>
    <s v="John Derek"/>
    <s v="John Derek"/>
    <s v="Bo Derek"/>
    <s v="United States"/>
    <n v="7000000"/>
    <n v="8914881"/>
    <s v="City Films"/>
    <n v="105"/>
  </r>
  <r>
    <s v="Cannonball Run II"/>
    <s v="PG"/>
    <s v="Action"/>
    <x v="4"/>
    <s v="June 29, 1984 (United States)"/>
    <n v="5.0999999999999996"/>
    <n v="15000"/>
    <s v="Hal Needham"/>
    <s v="Brock Yates"/>
    <s v="Burt Reynolds"/>
    <s v="Hong Kong"/>
    <n v="20000000"/>
    <n v="28078073"/>
    <s v="Arcafin B.V."/>
    <n v="108"/>
  </r>
  <r>
    <s v="Stranger Than Paradise"/>
    <s v="R"/>
    <s v="Comedy"/>
    <x v="4"/>
    <s v="October 4, 1984 (United Kingdom)"/>
    <n v="7.5"/>
    <n v="36000"/>
    <s v="Jim Jarmusch"/>
    <s v="Jim Jarmusch"/>
    <s v="John Lurie"/>
    <s v="United States"/>
    <n v="90000"/>
    <n v="2436000"/>
    <s v="Cinesthesia Productions"/>
    <n v="89"/>
  </r>
  <r>
    <s v="The Ice Pirates"/>
    <s v="PG"/>
    <s v="Action"/>
    <x v="4"/>
    <s v="March 16, 1984 (United States)"/>
    <n v="5.7"/>
    <n v="10000"/>
    <s v="Stewart Raffill"/>
    <s v="Stewart Raffill"/>
    <s v="Robert Urich"/>
    <s v="United States"/>
    <n v="9000000"/>
    <n v="14255801"/>
    <s v="Metro-Goldwyn-Mayer (MGM)"/>
    <n v="91"/>
  </r>
  <r>
    <s v="A Passage to India"/>
    <s v="PG"/>
    <s v="Adventure"/>
    <x v="4"/>
    <s v="February 1, 1985 (United States)"/>
    <n v="7.3"/>
    <n v="18000"/>
    <s v="David Lean"/>
    <s v="E.M. Forster"/>
    <s v="Judy Davis"/>
    <s v="United Kingdom"/>
    <n v="16000000"/>
    <n v="27201487"/>
    <s v="EMI Films"/>
    <n v="164"/>
  </r>
  <r>
    <s v="Purple Rain"/>
    <s v="R"/>
    <s v="Drama"/>
    <x v="4"/>
    <s v="July 27, 1984 (United States)"/>
    <n v="6.5"/>
    <n v="20000"/>
    <s v="Albert Magnoli"/>
    <s v="Albert Magnoli"/>
    <s v="Prince"/>
    <s v="United States"/>
    <n v="7200000"/>
    <n v="70263155"/>
    <s v="Warner Bros."/>
    <n v="111"/>
  </r>
  <r>
    <s v="The Hotel New Hampshire"/>
    <s v="R"/>
    <s v="Comedy"/>
    <x v="4"/>
    <s v="March 9, 1984 (United States)"/>
    <n v="6"/>
    <n v="8000"/>
    <s v="Tony Richardson"/>
    <s v="John Irving"/>
    <s v="Rob Lowe"/>
    <s v="United Kingdom"/>
    <n v="7500000"/>
    <n v="5142858"/>
    <s v="Filmline Productions"/>
    <n v="109"/>
  </r>
  <r>
    <s v="The Hit"/>
    <s v="R"/>
    <s v="Crime"/>
    <x v="4"/>
    <s v="March 8, 1985 (United States)"/>
    <n v="7.1"/>
    <n v="7700"/>
    <s v="Stephen Frears"/>
    <s v="Peter Prince"/>
    <s v="Freddie Stuart"/>
    <s v="United Kingdom"/>
    <n v="0"/>
    <n v="876775"/>
    <s v="Zenith Entertainment"/>
    <n v="98"/>
  </r>
  <r>
    <s v="Sheena"/>
    <s v="PG"/>
    <s v="Adventure"/>
    <x v="4"/>
    <s v="August 17, 1984 (United States)"/>
    <n v="4.9000000000000004"/>
    <n v="4600"/>
    <s v="John Guillermin"/>
    <s v="David Newman"/>
    <s v="Tanya Roberts"/>
    <s v="United Kingdom"/>
    <n v="25000000"/>
    <n v="5778353"/>
    <s v="Colgems Productions Ltd."/>
    <n v="117"/>
  </r>
  <r>
    <s v="Missing in Action"/>
    <s v="R"/>
    <s v="Action"/>
    <x v="4"/>
    <s v="November 16, 1984 (United States)"/>
    <n v="5.5"/>
    <n v="14000"/>
    <s v="Joseph Zito"/>
    <s v="Arthur Silver"/>
    <s v="Chuck Norris"/>
    <s v="United States"/>
    <n v="2550000"/>
    <n v="22812411"/>
    <s v="The Cannon Group"/>
    <n v="101"/>
  </r>
  <r>
    <s v="Greystoke: The Legend of Tarzan, Lord of the Apes"/>
    <s v="PG"/>
    <s v="Adventure"/>
    <x v="4"/>
    <s v="March 30, 1984 (United States)"/>
    <n v="6.4"/>
    <n v="18000"/>
    <s v="Hugh Hudson"/>
    <s v="Edgar Rice Burroughs"/>
    <s v="Christopher Lambert"/>
    <s v="United Kingdom"/>
    <n v="30000000"/>
    <n v="45858563"/>
    <s v="Warner Bros."/>
    <n v="143"/>
  </r>
  <r>
    <s v="The Muppets Take Manhattan"/>
    <s v="G"/>
    <s v="Adventure"/>
    <x v="4"/>
    <s v="July 13, 1984 (United States)"/>
    <n v="6.9"/>
    <n v="20000"/>
    <s v="Frank Oz"/>
    <s v="Tom Patchett"/>
    <s v="Jim Henson"/>
    <s v="United States"/>
    <n v="0"/>
    <n v="25534703"/>
    <s v="Henson Associates (HA)"/>
    <n v="94"/>
  </r>
  <r>
    <s v="The Wild Life"/>
    <s v="R"/>
    <s v="Comedy"/>
    <x v="4"/>
    <s v="September 28, 1984 (United States)"/>
    <n v="6.1"/>
    <n v="2500"/>
    <s v="Art Linson"/>
    <s v="Cameron Crowe"/>
    <s v="Chris Penn"/>
    <s v="United States"/>
    <n v="0"/>
    <n v="11020375"/>
    <s v="Universal Pictures"/>
    <n v="96"/>
  </r>
  <r>
    <s v="Falling in Love"/>
    <s v="PG-13"/>
    <s v="Drama"/>
    <x v="4"/>
    <s v="November 21, 1984 (United States)"/>
    <n v="6.5"/>
    <n v="13000"/>
    <s v="Ulu Grosbard"/>
    <s v="Michael Cristofer"/>
    <s v="Robert De Niro"/>
    <s v="United States"/>
    <n v="12000000"/>
    <n v="11129057"/>
    <s v="Paramount Pictures"/>
    <n v="106"/>
  </r>
  <r>
    <s v="Gwendoline"/>
    <s v="R"/>
    <s v="Action"/>
    <x v="4"/>
    <s v="January 25, 1985 (United States)"/>
    <n v="5.3"/>
    <n v="2700"/>
    <s v="Just Jaeckin"/>
    <s v="Just Jaeckin"/>
    <s v="Tawny Kitaen"/>
    <s v="France"/>
    <n v="0"/>
    <n v="1337274"/>
    <s v="Films de L'Alma"/>
    <n v="87"/>
  </r>
  <r>
    <s v="Breakin'"/>
    <s v="PG"/>
    <s v="Comedy"/>
    <x v="4"/>
    <s v="May 4, 1984 (United States)"/>
    <n v="5.8"/>
    <n v="6000"/>
    <s v="Joel Silberg"/>
    <s v="Charles Parker"/>
    <s v="Lucinda Dickey"/>
    <s v="United States"/>
    <n v="0"/>
    <n v="38682707"/>
    <s v="Golan-Globus Productions"/>
    <n v="90"/>
  </r>
  <r>
    <s v="Birdy"/>
    <s v="R"/>
    <s v="Drama"/>
    <x v="4"/>
    <s v="December 21, 1984 (United States)"/>
    <n v="7.3"/>
    <n v="22000"/>
    <s v="Alan Parker"/>
    <s v="William Wharton"/>
    <s v="Matthew Modine"/>
    <s v="United States"/>
    <n v="12000000"/>
    <n v="1455045"/>
    <s v="A&amp;M Films"/>
    <n v="120"/>
  </r>
  <r>
    <s v="The Company of Wolves"/>
    <s v="R"/>
    <s v="Drama"/>
    <x v="4"/>
    <s v="April 19, 1985 (United States)"/>
    <n v="6.7"/>
    <n v="15000"/>
    <s v="Neil Jordan"/>
    <s v="Angela Carter"/>
    <s v="Sarah Patterson"/>
    <s v="United Kingdom"/>
    <n v="2000000"/>
    <n v="4389334"/>
    <s v="Incorporated Television Company (ITC)"/>
    <n v="95"/>
  </r>
  <r>
    <s v="Ghoulies"/>
    <s v="PG-13"/>
    <s v="Comedy"/>
    <x v="4"/>
    <s v="January 18, 1985 (United States)"/>
    <n v="4.2"/>
    <n v="8400"/>
    <s v="Luca Bercovici"/>
    <s v="Luca Bercovici"/>
    <s v="Peter Liapis"/>
    <s v="United States"/>
    <n v="5500000"/>
    <m/>
    <s v="Empire Pictures"/>
    <n v="81"/>
  </r>
  <r>
    <s v="Electric Dreams"/>
    <s v="PG"/>
    <s v="Comedy"/>
    <x v="4"/>
    <s v="July 20, 1984 (United States)"/>
    <n v="6.5"/>
    <n v="7100"/>
    <s v="Steve Barron"/>
    <s v="Rusty Lemorande"/>
    <s v="Lenny von Dohlen"/>
    <s v="United States"/>
    <n v="0"/>
    <n v="2193612"/>
    <s v="Virgin"/>
    <n v="95"/>
  </r>
  <r>
    <s v="Cloak &amp; Dagger"/>
    <s v="PG"/>
    <s v="Action"/>
    <x v="4"/>
    <s v="August 10, 1984 (United States)"/>
    <n v="6.6"/>
    <n v="7000"/>
    <s v="Richard Franklin"/>
    <s v="Tom Holland"/>
    <s v="Henry Thomas"/>
    <s v="United States"/>
    <n v="0"/>
    <m/>
    <s v="Universal Pictures"/>
    <n v="101"/>
  </r>
  <r>
    <s v="Racing with the Moon"/>
    <s v="PG"/>
    <s v="Comedy"/>
    <x v="4"/>
    <s v="March 23, 1984 (United States)"/>
    <n v="6.7"/>
    <n v="4200"/>
    <s v="Richard Benjamin"/>
    <s v="Steve Kloves"/>
    <s v="Sean Penn"/>
    <s v="United States"/>
    <n v="6500000"/>
    <n v="6045647"/>
    <s v="Jaffe-Lansing"/>
    <n v="108"/>
  </r>
  <r>
    <s v="Silent Night, Deadly Night"/>
    <s v="R"/>
    <s v="Horror"/>
    <x v="4"/>
    <s v="November 9, 1984 (United States)"/>
    <n v="5.9"/>
    <n v="14000"/>
    <s v="Charles E. Sellier Jr."/>
    <s v="Paul Caimi"/>
    <s v="Lilyan Chauvin"/>
    <s v="United States"/>
    <n v="1065000"/>
    <n v="2491460"/>
    <s v="TriStar Pictures"/>
    <n v="79"/>
  </r>
  <r>
    <s v="The Pope of Greenwich Village"/>
    <s v="R"/>
    <s v="Action"/>
    <x v="4"/>
    <s v="June 22, 1984 (United States)"/>
    <n v="6.7"/>
    <n v="8000"/>
    <s v="Stuart Rosenberg"/>
    <s v="Vincent Patrick"/>
    <s v="Eric Roberts"/>
    <s v="United States"/>
    <n v="8000000"/>
    <n v="6836201"/>
    <s v="United Artists"/>
    <n v="121"/>
  </r>
  <r>
    <s v="All of Me"/>
    <s v="PG"/>
    <s v="Comedy"/>
    <x v="4"/>
    <s v="September 21, 1984 (United States)"/>
    <n v="6.7"/>
    <n v="17000"/>
    <s v="Carl Reiner"/>
    <s v="Edwin Davis"/>
    <s v="Steve Martin"/>
    <s v="United States"/>
    <n v="0"/>
    <n v="36403064"/>
    <s v="Kings Road Entertainment"/>
    <n v="93"/>
  </r>
  <r>
    <s v="Grandview, U.S.A."/>
    <s v="R"/>
    <s v="Drama"/>
    <x v="4"/>
    <s v="August 3, 1984 (United States)"/>
    <n v="5.4"/>
    <n v="1800"/>
    <s v="Randal Kleiser"/>
    <s v="Ken Hixon"/>
    <s v="Jamie Lee Curtis"/>
    <s v="United States"/>
    <n v="0"/>
    <n v="4743119"/>
    <s v="CBS Theatrical Films"/>
    <n v="97"/>
  </r>
  <r>
    <s v="Where the Boys Are"/>
    <s v="R"/>
    <s v="Comedy"/>
    <x v="4"/>
    <s v="April 6, 1984 (United States)"/>
    <n v="4.0999999999999996"/>
    <n v="983"/>
    <s v="Hy Averback"/>
    <s v="Stu Krieger"/>
    <s v="Lisa Hartman"/>
    <s v="United Kingdom"/>
    <n v="0"/>
    <n v="10530000"/>
    <s v="Incorporated Television Company (ITC)"/>
    <n v="94"/>
  </r>
  <r>
    <s v="Reckless"/>
    <s v="R"/>
    <s v="Comedy"/>
    <x v="4"/>
    <s v="February 3, 1984 (United States)"/>
    <n v="6.3"/>
    <n v="1900"/>
    <s v="James Foley"/>
    <s v="Chris Columbus"/>
    <s v="Aidan Quinn"/>
    <s v="United States"/>
    <n v="0"/>
    <n v="8289916"/>
    <s v="Edgar J. Scherick Associates"/>
    <n v="90"/>
  </r>
  <r>
    <s v="Tightrope"/>
    <s v="R"/>
    <s v="Crime"/>
    <x v="4"/>
    <s v="August 17, 1984 (United States)"/>
    <n v="6.3"/>
    <n v="16000"/>
    <s v="Richard Tuggle"/>
    <s v="Richard Tuggle"/>
    <s v="Clint Eastwood"/>
    <s v="United States"/>
    <n v="0"/>
    <n v="48143579"/>
    <s v="The Malpaso Company"/>
    <n v="114"/>
  </r>
  <r>
    <s v="Rhinestone"/>
    <s v="PG"/>
    <s v="Comedy"/>
    <x v="4"/>
    <s v="June 22, 1984 (United States)"/>
    <n v="3.9"/>
    <n v="7000"/>
    <s v="Bob Clark"/>
    <s v="Phil Alden Robinson"/>
    <s v="Sylvester Stallone"/>
    <s v="United States"/>
    <n v="28000000"/>
    <n v="21435321"/>
    <s v="Twentieth Century Fox"/>
    <n v="111"/>
  </r>
  <r>
    <s v="The Flamingo Kid"/>
    <s v="PG-13"/>
    <s v="Comedy"/>
    <x v="4"/>
    <s v="December 21, 1984 (United States)"/>
    <n v="6.2"/>
    <n v="5000"/>
    <s v="Garry Marshall"/>
    <s v="Neal Marshall"/>
    <s v="Matt Dillon"/>
    <s v="United States"/>
    <n v="0"/>
    <n v="23859382"/>
    <s v="ABC Motion Pictures"/>
    <n v="100"/>
  </r>
  <r>
    <s v="Up the Creek"/>
    <s v="R"/>
    <s v="Comedy"/>
    <x v="4"/>
    <s v="April 6, 1984 (United States)"/>
    <n v="5.6"/>
    <n v="3300"/>
    <s v="Robert Butler"/>
    <s v="Jim Kouf"/>
    <s v="Tim Matheson"/>
    <s v="United States"/>
    <n v="0"/>
    <n v="11708269"/>
    <s v="Orion Pictures"/>
    <n v="96"/>
  </r>
  <r>
    <s v="Swing Shift"/>
    <s v="PG"/>
    <s v="Drama"/>
    <x v="4"/>
    <s v="April 13, 1984 (United States)"/>
    <n v="5.9"/>
    <n v="4400"/>
    <s v="Jonathan Demme"/>
    <s v="Nancy Dowd"/>
    <s v="Goldie Hawn"/>
    <s v="United States"/>
    <n v="15000000"/>
    <n v="6650206"/>
    <s v="Warner Bros."/>
    <n v="100"/>
  </r>
  <r>
    <s v="Beat Street"/>
    <s v="PG"/>
    <s v="Drama"/>
    <x v="4"/>
    <s v="June 8, 1984 (United States)"/>
    <n v="6.5"/>
    <n v="3600"/>
    <s v="Stan Lathan"/>
    <s v="Steven Hager"/>
    <s v="Rae Dawn Chong"/>
    <s v="United States"/>
    <n v="9500000"/>
    <n v="16595791"/>
    <s v="Orion Pictures"/>
    <n v="105"/>
  </r>
  <r>
    <s v="Joy of Sex"/>
    <s v="R"/>
    <s v="Comedy"/>
    <x v="4"/>
    <s v="August 3, 1984 (United States)"/>
    <n v="3.7"/>
    <n v="705"/>
    <s v="Martha Coolidge"/>
    <s v="Kathleen Rowell"/>
    <s v="Cameron Dye"/>
    <s v="United States"/>
    <n v="0"/>
    <n v="4463841"/>
    <s v="Paramount Pictures"/>
    <n v="93"/>
  </r>
  <r>
    <s v="Breakin' 2: Electric Boogaloo"/>
    <s v="PG"/>
    <s v="Comedy"/>
    <x v="4"/>
    <s v="December 21, 1984 (United States)"/>
    <n v="5.0999999999999996"/>
    <n v="3900"/>
    <s v="Sam Firstenberg"/>
    <s v="Charles Parker"/>
    <s v="Lucinda Dickey"/>
    <s v="United States"/>
    <n v="0"/>
    <n v="15101131"/>
    <s v="TriStar Pictures"/>
    <n v="94"/>
  </r>
  <r>
    <s v="The Razor's Edge"/>
    <s v="PG-13"/>
    <s v="Drama"/>
    <x v="4"/>
    <s v="October 19, 1984 (United States)"/>
    <n v="6.6"/>
    <n v="5100"/>
    <s v="John Byrum"/>
    <s v="W. Somerset Maugham"/>
    <s v="Bill Murray"/>
    <s v="United Kingdom"/>
    <n v="13000000"/>
    <n v="6551987"/>
    <s v="Columbia Pictures"/>
    <n v="128"/>
  </r>
  <r>
    <s v="Tank"/>
    <s v="PG"/>
    <s v="Action"/>
    <x v="4"/>
    <s v="March 16, 1984 (United States)"/>
    <n v="5.8"/>
    <n v="4100"/>
    <s v="Marvin J. Chomsky"/>
    <s v="Dan Gordon"/>
    <s v="James Garner"/>
    <s v="United States"/>
    <n v="0"/>
    <n v="11302884"/>
    <s v="Lorimar Film Entertainment"/>
    <n v="113"/>
  </r>
  <r>
    <s v="Moscow on the Hudson"/>
    <s v="R"/>
    <s v="Comedy"/>
    <x v="4"/>
    <s v="April 6, 1984 (United States)"/>
    <n v="6.5"/>
    <n v="11000"/>
    <s v="Paul Mazursky"/>
    <s v="Paul Mazursky"/>
    <s v="Robin Williams"/>
    <s v="United States"/>
    <n v="13000000"/>
    <n v="25068724"/>
    <s v="Bavaria Film"/>
    <n v="115"/>
  </r>
  <r>
    <s v="Ninja III: The Domination"/>
    <s v="R"/>
    <s v="Action"/>
    <x v="4"/>
    <s v="September 14, 1984 (United States)"/>
    <n v="5.4"/>
    <n v="4200"/>
    <s v="Sam Firstenberg"/>
    <s v="James R. Silke"/>
    <s v="Shô Kosugi"/>
    <s v="United States"/>
    <n v="0"/>
    <n v="7610785"/>
    <s v="Golan-Globus Productions"/>
    <n v="92"/>
  </r>
  <r>
    <s v="The Warrior and the Sorceress"/>
    <s v="R"/>
    <s v="Adventure"/>
    <x v="4"/>
    <s v="September 7, 1984 (United States)"/>
    <n v="4.3"/>
    <n v="1700"/>
    <s v="John C. Broderick"/>
    <s v="John C. Broderick"/>
    <s v="David Carradine"/>
    <s v="United States"/>
    <n v="0"/>
    <n v="2886225"/>
    <s v="Aries Cinematográfica Argentina"/>
    <n v="81"/>
  </r>
  <r>
    <s v="The Evil That Men Do"/>
    <s v="R"/>
    <s v="Action"/>
    <x v="4"/>
    <s v="September 21, 1984 (United States)"/>
    <n v="6"/>
    <n v="3600"/>
    <s v="J. Lee Thompson"/>
    <s v="R. Lance Hill"/>
    <s v="Charles Bronson"/>
    <s v="Mexico"/>
    <n v="4600000"/>
    <n v="13102025"/>
    <s v="Capricorn"/>
    <n v="90"/>
  </r>
  <r>
    <s v="Firstborn"/>
    <s v="R"/>
    <s v="Drama"/>
    <x v="4"/>
    <s v="October 26, 1984 (United States)"/>
    <n v="6.2"/>
    <n v="2300"/>
    <s v="Michael Apted"/>
    <s v="Ron Koslow"/>
    <s v="Teri Garr"/>
    <s v="United States"/>
    <n v="8000000"/>
    <n v="6250994"/>
    <s v="Paramount Pictures"/>
    <n v="103"/>
  </r>
  <r>
    <s v="Cut and Run"/>
    <s v="R"/>
    <s v="Adventure"/>
    <x v="4"/>
    <s v="May 2, 1986 (United States)"/>
    <n v="5.7"/>
    <n v="2100"/>
    <s v="Ruggero Deodato"/>
    <s v="Cesare Frugoni"/>
    <s v="Lisa Blount"/>
    <s v="Italy"/>
    <n v="0"/>
    <m/>
    <s v="Racing Pictures"/>
    <n v="90"/>
  </r>
  <r>
    <s v="Teachers"/>
    <s v="R"/>
    <s v="Comedy"/>
    <x v="4"/>
    <s v="October 5, 1984 (United States)"/>
    <n v="6.1"/>
    <n v="4000"/>
    <s v="Arthur Hiller"/>
    <s v="W.R. McKinney"/>
    <s v="Nick Nolte"/>
    <s v="United States"/>
    <n v="9000000"/>
    <n v="27774237"/>
    <s v="United Artists"/>
    <n v="107"/>
  </r>
  <r>
    <s v="Repentance"/>
    <s v="PG"/>
    <s v="Drama"/>
    <x v="4"/>
    <s v="May 18, 1987 (Denmark)"/>
    <n v="8.3000000000000007"/>
    <n v="4100"/>
    <s v="Tengiz Abuladze"/>
    <s v="Tengiz Abuladze"/>
    <s v="Avtandil Makharadze"/>
    <s v="Soviet Union"/>
    <n v="0"/>
    <m/>
    <s v="Georgian-Film"/>
    <n v="153"/>
  </r>
  <r>
    <s v="The River"/>
    <s v="PG-13"/>
    <s v="Drama"/>
    <x v="4"/>
    <s v="January 11, 1985 (United States)"/>
    <n v="6.3"/>
    <n v="6500"/>
    <s v="Mark Rydell"/>
    <s v="Robert Dillon"/>
    <s v="Mel Gibson"/>
    <s v="United States"/>
    <n v="18000000"/>
    <n v="11489982"/>
    <s v="Universal Pictures"/>
    <n v="124"/>
  </r>
  <r>
    <s v="Razorback"/>
    <s v="R"/>
    <s v="Horror"/>
    <x v="4"/>
    <s v="November 16, 1984 (United States)"/>
    <n v="6"/>
    <n v="6100"/>
    <s v="Russell Mulcahy"/>
    <s v="Everett De Roche"/>
    <s v="Gregory Harrison"/>
    <s v="Australia"/>
    <n v="0"/>
    <n v="150463"/>
    <s v="UAA Films"/>
    <n v="95"/>
  </r>
  <r>
    <s v="A Soldier's Story"/>
    <s v="PG"/>
    <s v="Crime"/>
    <x v="4"/>
    <s v="November 2, 1984 (United States)"/>
    <n v="7.2"/>
    <n v="9300"/>
    <s v="Norman Jewison"/>
    <s v="Charles Fuller"/>
    <s v="Howard E. Rollins Jr."/>
    <s v="United States"/>
    <n v="6000000"/>
    <n v="21821347"/>
    <s v="Columbia Pictures"/>
    <n v="101"/>
  </r>
  <r>
    <s v="Comfort and Joy"/>
    <s v="PG"/>
    <s v="Comedy"/>
    <x v="4"/>
    <s v="October 10, 1984 (United States)"/>
    <n v="6.7"/>
    <n v="1900"/>
    <s v="Bill Forsyth"/>
    <s v="Bill Forsyth"/>
    <s v="Bill Paterson"/>
    <s v="United Kingdom"/>
    <n v="0"/>
    <n v="1057368"/>
    <s v="Lake (Comfort and Joy)"/>
    <n v="106"/>
  </r>
  <r>
    <s v="Meatballs Part II"/>
    <s v="PG"/>
    <s v="Comedy"/>
    <x v="4"/>
    <s v="July 27, 1984 (United States)"/>
    <n v="3.7"/>
    <n v="2300"/>
    <s v="Ken Wiederhorn"/>
    <s v="Martin Kitrosser"/>
    <s v="Richard Mulligan"/>
    <s v="United States"/>
    <n v="0"/>
    <n v="5410972"/>
    <s v="TriStar Pictures"/>
    <n v="87"/>
  </r>
  <r>
    <s v="Lassiter"/>
    <s v="R"/>
    <s v="Action"/>
    <x v="4"/>
    <s v="February 17, 1984 (United States)"/>
    <n v="5.9"/>
    <n v="2200"/>
    <s v="Roger Young"/>
    <s v="David Taylor"/>
    <s v="Tom Selleck"/>
    <s v="United States"/>
    <n v="0"/>
    <n v="17513452"/>
    <s v="Golden Harvest Company"/>
    <n v="100"/>
  </r>
  <r>
    <s v="Irreconcilable Differences"/>
    <s v="PG"/>
    <s v="Comedy"/>
    <x v="4"/>
    <s v="September 28, 1984 (United States)"/>
    <n v="5.8"/>
    <n v="2900"/>
    <s v="Charles Shyer"/>
    <s v="Nancy Meyers"/>
    <s v="Ryan O'Neal"/>
    <s v="United States"/>
    <n v="6000000"/>
    <n v="12414210"/>
    <s v="Hemdale"/>
    <n v="113"/>
  </r>
  <r>
    <s v="City Heat"/>
    <s v="PG"/>
    <s v="Action"/>
    <x v="4"/>
    <s v="December 7, 1984 (United States)"/>
    <n v="5.5"/>
    <n v="9300"/>
    <s v="Richard Benjamin"/>
    <s v="Blake Edwards"/>
    <s v="Clint Eastwood"/>
    <s v="United States"/>
    <n v="25000000"/>
    <n v="38348988"/>
    <s v="Warner Bros."/>
    <n v="93"/>
  </r>
  <r>
    <s v="Under the Volcano"/>
    <s v="R"/>
    <s v="Drama"/>
    <x v="4"/>
    <s v="June 13, 1984 (United States)"/>
    <n v="7"/>
    <n v="5100"/>
    <s v="John Huston"/>
    <s v="Malcolm Lowry"/>
    <s v="Albert Finney"/>
    <s v="Mexico"/>
    <n v="0"/>
    <n v="2556800"/>
    <s v="Conacite Uno"/>
    <n v="112"/>
  </r>
  <r>
    <s v="Iceman"/>
    <s v="PG"/>
    <s v="Drama"/>
    <x v="4"/>
    <s v="April 13, 1984 (United States)"/>
    <n v="6.1"/>
    <n v="5300"/>
    <s v="Fred Schepisi"/>
    <s v="Chip Proser"/>
    <s v="Timothy Hutton"/>
    <s v="United States"/>
    <n v="0"/>
    <n v="7343032"/>
    <s v="Universal Pictures"/>
    <n v="100"/>
  </r>
  <r>
    <s v="Flashpoint"/>
    <s v="R"/>
    <s v="Action"/>
    <x v="4"/>
    <s v="August 31, 1984 (United States)"/>
    <n v="6.4"/>
    <n v="2300"/>
    <s v="William Tannen"/>
    <s v="George LaFountaine"/>
    <s v="Kris Kristofferson"/>
    <s v="United States"/>
    <n v="10000000"/>
    <n v="3854833"/>
    <s v="HBO Pictures"/>
    <n v="93"/>
  </r>
  <r>
    <s v="The Little Drummer Girl"/>
    <s v="R"/>
    <s v="Drama"/>
    <x v="4"/>
    <s v="October 19, 1984 (United States)"/>
    <n v="6.1"/>
    <n v="2000"/>
    <s v="George Roy Hill"/>
    <s v="Loring Mandel"/>
    <s v="Diane Keaton"/>
    <s v="United States"/>
    <n v="0"/>
    <n v="7828841"/>
    <s v="Bavaria Film"/>
    <n v="130"/>
  </r>
  <r>
    <s v="Lust in the Dust"/>
    <s v="R"/>
    <s v="Comedy"/>
    <x v="4"/>
    <s v="March 1, 1985 (United States)"/>
    <n v="6.4"/>
    <n v="3000"/>
    <s v="Paul Bartel"/>
    <s v="Philip John Taylor"/>
    <s v="Tab Hunter"/>
    <s v="United States"/>
    <n v="3000000"/>
    <n v="727639"/>
    <s v="Fox Run Productions Inc."/>
    <n v="84"/>
  </r>
  <r>
    <s v="Hot Moves"/>
    <s v="R"/>
    <s v="Comedy"/>
    <x v="4"/>
    <s v="October 4, 1984 (United States)"/>
    <n v="4.8"/>
    <n v="619"/>
    <s v="Jim Sotos"/>
    <s v="Larry Anderson"/>
    <s v="Michael Zorek"/>
    <s v="United States"/>
    <n v="0"/>
    <n v="2732684"/>
    <s v="Spectrum Cinema Productions"/>
    <n v="85"/>
  </r>
  <r>
    <s v="Oxford Blues"/>
    <s v="PG-13"/>
    <s v="Comedy"/>
    <x v="4"/>
    <s v="August 24, 1984 (United States)"/>
    <n v="5.3"/>
    <n v="3000"/>
    <s v="Robert Boris"/>
    <s v="Robert Boris"/>
    <s v="Rob Lowe"/>
    <s v="United Kingdom"/>
    <n v="0"/>
    <n v="8793152"/>
    <s v="Baltic Industrial Finance"/>
    <n v="97"/>
  </r>
  <r>
    <s v="Thief of Hearts"/>
    <s v="Not Rated"/>
    <s v="Crime"/>
    <x v="4"/>
    <s v="October 19, 1984 (United States)"/>
    <n v="5.8"/>
    <n v="1600"/>
    <s v="Douglas Day Stewart"/>
    <s v="Douglas Day Stewart"/>
    <s v="Steven Bauer"/>
    <s v="United States"/>
    <n v="9000000"/>
    <n v="10435015"/>
    <s v="Don Simpson/Jerry Bruckheimer Films"/>
    <n v="100"/>
  </r>
  <r>
    <s v="The Brother from Another Planet"/>
    <s v="R"/>
    <s v="Comedy"/>
    <x v="4"/>
    <s v="September 14, 1984 (United States)"/>
    <n v="6.8"/>
    <n v="5700"/>
    <s v="John Sayles"/>
    <s v="John Sayles"/>
    <s v="Joe Morton"/>
    <s v="United States"/>
    <n v="350000"/>
    <n v="3677209"/>
    <s v="Anarchist's Convention Films"/>
    <n v="108"/>
  </r>
  <r>
    <s v="No Small Affair"/>
    <s v="R"/>
    <s v="Comedy"/>
    <x v="4"/>
    <s v="November 9, 1984 (United States)"/>
    <n v="5.5"/>
    <n v="2000"/>
    <s v="Jerry Schatzberg"/>
    <s v="Craig Bolotin"/>
    <s v="Jon Cryer"/>
    <s v="United States"/>
    <n v="0"/>
    <n v="4994094"/>
    <s v="Delphi II Productions"/>
    <n v="102"/>
  </r>
  <r>
    <s v="Broadway Danny Rose"/>
    <s v="PG"/>
    <s v="Comedy"/>
    <x v="4"/>
    <s v="January 27, 1984 (United States)"/>
    <n v="7.4"/>
    <n v="24000"/>
    <s v="Woody Allen"/>
    <s v="Woody Allen"/>
    <s v="Woody Allen"/>
    <s v="United States"/>
    <n v="8000000"/>
    <n v="10600497"/>
    <s v="Orion Pictures"/>
    <n v="84"/>
  </r>
  <r>
    <s v="Best Defense"/>
    <s v="R"/>
    <s v="Comedy"/>
    <x v="4"/>
    <s v="July 20, 1984 (United States)"/>
    <n v="3.8"/>
    <n v="5600"/>
    <s v="Willard Huyck"/>
    <s v="Robert Grossbach"/>
    <s v="Dudley Moore"/>
    <s v="United States"/>
    <n v="18000000"/>
    <n v="19265302"/>
    <s v="Cinema Group Ventures"/>
    <n v="94"/>
  </r>
  <r>
    <s v="Micki + Maude"/>
    <s v="PG-13"/>
    <s v="Comedy"/>
    <x v="4"/>
    <s v="December 21, 1984 (United States)"/>
    <n v="6"/>
    <n v="2800"/>
    <s v="Blake Edwards"/>
    <s v="Jonathan Reynolds"/>
    <s v="Dudley Moore"/>
    <s v="United States"/>
    <n v="15100000"/>
    <n v="26080861"/>
    <s v="BBE"/>
    <n v="118"/>
  </r>
  <r>
    <s v="Protocol"/>
    <s v="PG"/>
    <s v="Comedy"/>
    <x v="4"/>
    <s v="December 21, 1984 (United States)"/>
    <n v="5.5"/>
    <n v="4600"/>
    <s v="Herbert Ross"/>
    <s v="Buck Henry"/>
    <s v="Goldie Hawn"/>
    <s v="United States"/>
    <n v="12000000"/>
    <n v="26186631"/>
    <s v="Hawn / Sylbert Movie Company"/>
    <n v="96"/>
  </r>
  <r>
    <s v="Exterminator 2"/>
    <s v="R"/>
    <s v="Action"/>
    <x v="4"/>
    <s v="September 14, 1984 (United States)"/>
    <n v="4.5"/>
    <n v="2000"/>
    <s v="Mark Buntzman"/>
    <s v="Mark Buntzman"/>
    <s v="Robert Ginty"/>
    <s v="United States"/>
    <n v="0"/>
    <n v="3739406"/>
    <s v="The Cannon Group"/>
    <n v="89"/>
  </r>
  <r>
    <s v="American Dreamer"/>
    <s v="PG"/>
    <s v="Comedy"/>
    <x v="4"/>
    <s v="October 26, 1984 (United States)"/>
    <n v="6.6"/>
    <n v="1400"/>
    <s v="Rick Rosenthal"/>
    <s v="Ann Biderman"/>
    <s v="JoBeth Williams"/>
    <s v="United States"/>
    <n v="0"/>
    <n v="5021751"/>
    <s v="CBS Theatrical Films"/>
    <n v="105"/>
  </r>
  <r>
    <s v="The Lonely Guy"/>
    <s v="R"/>
    <s v="Comedy"/>
    <x v="4"/>
    <s v="January 27, 1984 (United States)"/>
    <n v="6.3"/>
    <n v="6800"/>
    <s v="Arthur Hiller"/>
    <s v="Ed. Weinberger"/>
    <s v="Steve Martin"/>
    <s v="United States"/>
    <n v="0"/>
    <n v="5718573"/>
    <s v="Universal Pictures"/>
    <n v="90"/>
  </r>
  <r>
    <s v="Choose Me"/>
    <s v="R"/>
    <s v="Comedy"/>
    <x v="4"/>
    <s v="August 29, 1984 (United States)"/>
    <n v="6.8"/>
    <n v="2600"/>
    <s v="Alan Rudolph"/>
    <s v="Alan Rudolph"/>
    <s v="Geneviève Bujold"/>
    <s v="United States"/>
    <n v="700000"/>
    <n v="2490233"/>
    <s v="Tartan Productions"/>
    <n v="106"/>
  </r>
  <r>
    <s v="Making the Grade"/>
    <s v="R"/>
    <s v="Comedy"/>
    <x v="4"/>
    <s v="May 18, 1984 (United States)"/>
    <n v="5.7"/>
    <n v="1300"/>
    <s v="Dorian Walker"/>
    <s v="Gene Quintano"/>
    <s v="Judd Nelson"/>
    <s v="United States"/>
    <n v="0"/>
    <n v="4561346"/>
    <s v="The Cannon Group"/>
    <n v="105"/>
  </r>
  <r>
    <s v="Full Moon in Paris"/>
    <s v="R"/>
    <s v="Comedy"/>
    <x v="4"/>
    <s v="August 29, 1984 (France)"/>
    <n v="7.4"/>
    <n v="4200"/>
    <s v="Éric Rohmer"/>
    <s v="Éric Rohmer"/>
    <s v="Pascale Ogier"/>
    <s v="France"/>
    <n v="0"/>
    <n v="15726"/>
    <s v="Les Films du Losange"/>
    <n v="101"/>
  </r>
  <r>
    <s v="Unfaithfully Yours"/>
    <s v="PG"/>
    <s v="Comedy"/>
    <x v="4"/>
    <s v="February 10, 1984 (United States)"/>
    <n v="6"/>
    <n v="2600"/>
    <s v="Howard Zieff"/>
    <s v="Preston Sturges"/>
    <s v="Dudley Moore"/>
    <s v="United States"/>
    <n v="12000000"/>
    <n v="19928200"/>
    <s v="Twentieth Century Fox"/>
    <n v="96"/>
  </r>
  <r>
    <s v="Impulse"/>
    <s v="R"/>
    <s v="Horror"/>
    <x v="4"/>
    <s v="September 28, 1984 (United States)"/>
    <n v="5.9"/>
    <n v="1300"/>
    <s v="Graham Baker"/>
    <s v="Nicholas Kazan"/>
    <s v="Tim Matheson"/>
    <s v="United States"/>
    <n v="10000000"/>
    <n v="2773433"/>
    <s v="ABC Motion Pictures"/>
    <n v="91"/>
  </r>
  <r>
    <s v="Mrs. Soffel"/>
    <s v="PG-13"/>
    <s v="Drama"/>
    <x v="4"/>
    <s v="February 8, 1985 (United States)"/>
    <n v="6.1"/>
    <n v="3000"/>
    <s v="Gillian Armstrong"/>
    <s v="Ron Nyswaner"/>
    <s v="Diane Keaton"/>
    <s v="United States"/>
    <n v="11000000"/>
    <n v="4385312"/>
    <s v="Edgar J. Scherick Associates"/>
    <n v="110"/>
  </r>
  <r>
    <s v="Garbo Talks"/>
    <s v="PG-13"/>
    <s v="Comedy"/>
    <x v="4"/>
    <s v="October 12, 1984 (United States)"/>
    <n v="6.4"/>
    <n v="1500"/>
    <s v="Sidney Lumet"/>
    <s v="Larry Grusin"/>
    <s v="Anne Bancroft"/>
    <s v="United States"/>
    <n v="0"/>
    <n v="1493782"/>
    <s v="United Artists"/>
    <n v="103"/>
  </r>
  <r>
    <s v="Country"/>
    <s v="PG"/>
    <s v="Drama"/>
    <x v="4"/>
    <s v="September 29, 1984 (United States)"/>
    <n v="6.7"/>
    <n v="1800"/>
    <s v="Richard Pearce"/>
    <s v="William D. Wittliff"/>
    <s v="Jessica Lange"/>
    <s v="United States"/>
    <n v="0"/>
    <n v="9640000"/>
    <s v="Far West"/>
    <n v="105"/>
  </r>
  <r>
    <s v="Cheech &amp; Chong's the Corsican Brothers"/>
    <s v="PG"/>
    <s v="Comedy"/>
    <x v="4"/>
    <s v="July 27, 1984 (United States)"/>
    <n v="4.7"/>
    <n v="3900"/>
    <s v="Tommy Chong"/>
    <s v="Tommy Chong"/>
    <s v="Cheech Marin"/>
    <s v="United States"/>
    <n v="0"/>
    <n v="3772785"/>
    <s v="Orion Pictures"/>
    <n v="82"/>
  </r>
  <r>
    <s v="Purple Hearts"/>
    <s v="R"/>
    <s v="Drama"/>
    <x v="4"/>
    <s v="August 31, 1984 (West Germany)"/>
    <n v="5.8"/>
    <n v="816"/>
    <s v="Sidney J. Furie"/>
    <s v="Rick Natkin"/>
    <s v="Ken Wahl"/>
    <s v="United States"/>
    <n v="0"/>
    <n v="2075282"/>
    <s v="The Ladd Company"/>
    <n v="116"/>
  </r>
  <r>
    <s v="Give My Regards to Broad Street"/>
    <s v="PG"/>
    <s v="Drama"/>
    <x v="4"/>
    <s v="October 23, 1984 (United States)"/>
    <n v="5.2"/>
    <n v="1400"/>
    <s v="Peter Webb"/>
    <s v="Paul McCartney"/>
    <s v="Paul McCartney"/>
    <s v="United Kingdom"/>
    <n v="9000000"/>
    <n v="1393501"/>
    <s v="MPL Communications"/>
    <n v="108"/>
  </r>
  <r>
    <s v="Songwriter"/>
    <s v="R"/>
    <s v="Drama"/>
    <x v="4"/>
    <s v="October 14, 1984 (United States)"/>
    <n v="6.3"/>
    <n v="599"/>
    <s v="Alan Rudolph"/>
    <s v="Bud Shrake"/>
    <s v="Willie Nelson"/>
    <s v="United States"/>
    <n v="0"/>
    <n v="865915"/>
    <s v="TriStar Pictures"/>
    <n v="94"/>
  </r>
  <r>
    <s v="Finders Keepers"/>
    <s v="R"/>
    <s v="Comedy"/>
    <x v="4"/>
    <s v="May 18, 1984 (United States)"/>
    <n v="5.4"/>
    <n v="856"/>
    <s v="Richard Lester"/>
    <s v="Charles Dennis"/>
    <s v="Michael O'Keefe"/>
    <s v="United States"/>
    <n v="7000000"/>
    <n v="1467396"/>
    <s v="CBS Theatrical Films"/>
    <n v="96"/>
  </r>
  <r>
    <s v="The Bostonians"/>
    <s v="Not Rated"/>
    <s v="Drama"/>
    <x v="4"/>
    <s v="October 5, 1984 (United Kingdom)"/>
    <n v="6.3"/>
    <n v="1800"/>
    <s v="James Ivory"/>
    <s v="Henry James"/>
    <s v="Christopher Reeve"/>
    <s v="United Kingdom"/>
    <n v="0"/>
    <n v="1009700"/>
    <s v="Merchant Ivory Productions"/>
    <n v="122"/>
  </r>
  <r>
    <s v="Body Rock"/>
    <s v="PG-13"/>
    <s v="Drama"/>
    <x v="4"/>
    <s v="September 28, 1984 (United States)"/>
    <n v="3.7"/>
    <n v="446"/>
    <s v="Marcelo Epstein"/>
    <s v="Desmond Nakano"/>
    <s v="Lorenzo Lamas"/>
    <s v="United States"/>
    <n v="0"/>
    <n v="1689501"/>
    <s v="New World Pictures"/>
    <n v="93"/>
  </r>
  <r>
    <s v="The River Rat"/>
    <s v="PG"/>
    <s v="Adventure"/>
    <x v="4"/>
    <s v="September 28, 1984 (United States)"/>
    <n v="6.3"/>
    <n v="866"/>
    <s v="Thomas Rickman"/>
    <s v="Thomas Rickman"/>
    <s v="Tommy Lee Jones"/>
    <s v="United States"/>
    <n v="0"/>
    <n v="1142944"/>
    <s v="Cinema Group Ventures"/>
    <n v="93"/>
  </r>
  <r>
    <s v="Just the Way You Are"/>
    <s v="PG"/>
    <s v="Comedy"/>
    <x v="4"/>
    <s v="November 16, 1984 (United States)"/>
    <n v="5.9"/>
    <n v="807"/>
    <s v="Édouard Molinaro"/>
    <s v="Allan Burns"/>
    <s v="Kristy McNichol"/>
    <s v="United States"/>
    <n v="0"/>
    <n v="7889694"/>
    <s v="Metro-Goldwyn-Mayer (MGM)"/>
    <n v="94"/>
  </r>
  <r>
    <s v="Until September"/>
    <s v="R"/>
    <s v="Drama"/>
    <x v="4"/>
    <s v="September 21, 1984 (United States)"/>
    <n v="5.7"/>
    <n v="634"/>
    <s v="Richard Marquand"/>
    <s v="Janice Lee Graham"/>
    <s v="Karen Allen"/>
    <s v="United States"/>
    <n v="0"/>
    <n v="4239154"/>
    <s v="United Artists"/>
    <n v="95"/>
  </r>
  <r>
    <s v="Crackers"/>
    <s v="PG"/>
    <s v="Adventure"/>
    <x v="4"/>
    <s v="February 17, 1984 (United States)"/>
    <n v="5.2"/>
    <n v="1200"/>
    <s v="Louis Malle"/>
    <s v="Jeffrey Alan Fiskin"/>
    <s v="Donald Sutherland"/>
    <s v="United States"/>
    <n v="12000000"/>
    <n v="129268"/>
    <s v="Universal Pictures"/>
    <n v="91"/>
  </r>
  <r>
    <s v="Kaos"/>
    <s v="R"/>
    <s v="Comedy"/>
    <x v="4"/>
    <s v="February 14, 1986 (United States)"/>
    <n v="7.9"/>
    <n v="2700"/>
    <s v="Paolo Taviani"/>
    <s v="Luigi Pirandello"/>
    <s v="Margarita Lozano"/>
    <s v="Italy"/>
    <n v="0"/>
    <m/>
    <s v="Filmtre"/>
    <n v="187"/>
  </r>
  <r>
    <s v="Misunderstood"/>
    <s v="PG"/>
    <s v="Drama"/>
    <x v="4"/>
    <s v="March 30, 1984 (United States)"/>
    <n v="6"/>
    <n v="440"/>
    <s v="Jerry Schatzberg"/>
    <s v="Florence Montgomery"/>
    <s v="Gene Hackman"/>
    <s v="Italy"/>
    <n v="0"/>
    <n v="1525532"/>
    <s v="ACCENT Films"/>
    <n v="91"/>
  </r>
  <r>
    <s v="Mike's Murder"/>
    <s v="R"/>
    <s v="Drama"/>
    <x v="4"/>
    <s v="March 9, 1984 (United States)"/>
    <n v="5.8"/>
    <n v="822"/>
    <s v="James Bridges"/>
    <s v="James Bridges"/>
    <s v="Debra Winger"/>
    <s v="United States"/>
    <n v="6300000"/>
    <n v="1059966"/>
    <s v="Skyewiay"/>
    <n v="109"/>
  </r>
  <r>
    <s v="The Buddy System"/>
    <s v="PG"/>
    <s v="Drama"/>
    <x v="4"/>
    <s v="January 20, 1984 (United States)"/>
    <n v="5.7"/>
    <n v="794"/>
    <s v="Glenn Jordan"/>
    <s v="Mary Agnes Donoghue"/>
    <s v="Richard Dreyfuss"/>
    <s v="United States"/>
    <n v="0"/>
    <n v="1820049"/>
    <s v="Twentieth Century Fox"/>
    <n v="110"/>
  </r>
  <r>
    <s v="A Private Function"/>
    <s v="R"/>
    <s v="Comedy"/>
    <x v="4"/>
    <s v="March 1, 1985 (United States)"/>
    <n v="6.5"/>
    <n v="2600"/>
    <s v="Malcolm Mowbray"/>
    <s v="Alan Bennett"/>
    <s v="Michael Palin"/>
    <s v="United Kingdom"/>
    <n v="0"/>
    <n v="2527088"/>
    <s v="HandMade Films"/>
    <n v="92"/>
  </r>
  <r>
    <s v="Scandalous"/>
    <s v="PG"/>
    <s v="Comedy"/>
    <x v="4"/>
    <s v="January 20, 1984 (United States)"/>
    <n v="4.5"/>
    <n v="212"/>
    <s v="Rob Cohen"/>
    <s v="Larry Cohen"/>
    <s v="Robert Hays"/>
    <s v="United Kingdom"/>
    <n v="0"/>
    <n v="526805"/>
    <s v="Angeles Cinema Investors"/>
    <n v="92"/>
  </r>
  <r>
    <s v="Oh, God! You Devil"/>
    <s v="PG"/>
    <s v="Comedy"/>
    <x v="4"/>
    <s v="November 9, 1984 (United States)"/>
    <n v="5.4"/>
    <n v="2400"/>
    <s v="Paul Bogart"/>
    <s v="Andrew Bergman"/>
    <s v="George Burns"/>
    <s v="United States"/>
    <n v="0"/>
    <n v="21538850"/>
    <s v="Warner Bros."/>
    <n v="97"/>
  </r>
  <r>
    <s v="The Bay Boy"/>
    <s v="R"/>
    <s v="Drama"/>
    <x v="4"/>
    <s v="February 15, 1985 (United States)"/>
    <n v="6.3"/>
    <n v="653"/>
    <s v="Daniel Petrie"/>
    <s v="Daniel Petrie"/>
    <s v="Liv Ullmann"/>
    <s v="Canada"/>
    <n v="0"/>
    <n v="162364"/>
    <s v="International Cinema Corporation (ICC)"/>
    <n v="107"/>
  </r>
  <r>
    <s v="Heavenly Bodies"/>
    <s v="R"/>
    <s v="Drama"/>
    <x v="4"/>
    <s v="February 1, 1985 (United States)"/>
    <n v="5.2"/>
    <n v="733"/>
    <s v="Lawrence Dane"/>
    <s v="Lawrence Dane"/>
    <s v="Cynthia Dale"/>
    <s v="Canada"/>
    <n v="0"/>
    <n v="1839623"/>
    <s v="Producers Sales Organization (PSO)"/>
    <n v="90"/>
  </r>
  <r>
    <s v="Heartbreakers"/>
    <s v="R"/>
    <s v="Drama"/>
    <x v="4"/>
    <s v="September 28, 1984 (United States)"/>
    <n v="5.9"/>
    <n v="456"/>
    <s v="Bobby Roth"/>
    <s v="Bobby Roth"/>
    <s v="Peter Coyote"/>
    <s v="United States"/>
    <n v="0"/>
    <n v="148750"/>
    <s v="Jethro Films Production"/>
    <n v="98"/>
  </r>
  <r>
    <s v="Champions"/>
    <s v="PG"/>
    <s v="Biography"/>
    <x v="4"/>
    <s v="April 20, 1984 (United States)"/>
    <n v="6.5"/>
    <n v="586"/>
    <s v="John Irvin"/>
    <s v="Bob Champion"/>
    <s v="John Hurt"/>
    <s v="United Kingdom"/>
    <n v="0"/>
    <n v="200498"/>
    <s v="Archerwest"/>
    <n v="106"/>
  </r>
  <r>
    <s v="A Sunday in the Country"/>
    <s v="G"/>
    <s v="Drama"/>
    <x v="4"/>
    <s v="April 11, 1984 (France)"/>
    <n v="7.6"/>
    <n v="2500"/>
    <s v="Bertrand Tavernier"/>
    <s v="Pierre Bost"/>
    <s v="Louis Ducreux"/>
    <s v="France"/>
    <n v="0"/>
    <n v="2411143"/>
    <s v="Films A2"/>
    <n v="90"/>
  </r>
  <r>
    <s v="Mass Appeal"/>
    <s v="PG"/>
    <s v="Drama"/>
    <x v="4"/>
    <s v="December 14, 1984 (United States)"/>
    <n v="6.6"/>
    <n v="952"/>
    <s v="Glenn Jordan"/>
    <s v="Bill C. Davis"/>
    <s v="Jack Lemmon"/>
    <s v="United States"/>
    <n v="0"/>
    <n v="1945658"/>
    <s v="David Foster Productions"/>
    <n v="99"/>
  </r>
  <r>
    <s v="Windy City"/>
    <s v="R"/>
    <s v="Drama"/>
    <x v="4"/>
    <s v="January 1, 1986 (Uruguay)"/>
    <n v="5.8"/>
    <n v="262"/>
    <s v="Armyan Bernstein"/>
    <s v="Armyan Bernstein"/>
    <s v="John Shea"/>
    <s v="United States"/>
    <n v="0"/>
    <n v="343890"/>
    <s v="CBS Theatrical Films"/>
    <n v="103"/>
  </r>
  <r>
    <s v="Lovelines"/>
    <s v="R"/>
    <s v="Comedy"/>
    <x v="4"/>
    <s v="November 2, 1984 (United States)"/>
    <n v="5.3"/>
    <n v="241"/>
    <s v="Rod Amateau"/>
    <s v="Chip Hand"/>
    <s v="Greg Bradford"/>
    <s v="United States"/>
    <n v="0"/>
    <m/>
    <s v="Delphi II Productions"/>
    <n v="93"/>
  </r>
  <r>
    <s v="The Bear"/>
    <s v="PG"/>
    <s v="Biography"/>
    <x v="4"/>
    <s v="September 28, 1984 (United States)"/>
    <n v="6.1"/>
    <n v="270"/>
    <s v="Richard C. Sarafian"/>
    <s v="Michael Kane"/>
    <s v="Gary Busey"/>
    <s v="United States"/>
    <n v="221000"/>
    <n v="2687148"/>
    <m/>
    <n v="110"/>
  </r>
  <r>
    <s v="Weekend Pass"/>
    <s v="R"/>
    <s v="Comedy"/>
    <x v="4"/>
    <s v="February 3, 1984 (United States)"/>
    <n v="3.8"/>
    <n v="424"/>
    <s v="Lawrence Bassoff"/>
    <s v="Lawrence Bassoff"/>
    <s v="Patrick Houser"/>
    <s v="United States"/>
    <n v="0"/>
    <n v="21058033"/>
    <s v="Marimark Productions"/>
    <n v="88"/>
  </r>
  <r>
    <s v="Over the Brooklyn Bridge"/>
    <s v="R"/>
    <s v="Comedy"/>
    <x v="4"/>
    <s v="March 2, 1984 (United States)"/>
    <n v="5.7"/>
    <n v="1400"/>
    <s v="Menahem Golan"/>
    <s v="Arnold Somkin"/>
    <s v="Elliott Gould"/>
    <s v="United States"/>
    <n v="0"/>
    <n v="837914"/>
    <s v="City Films"/>
    <n v="108"/>
  </r>
  <r>
    <s v="Fast Talking"/>
    <s v="Not Rated"/>
    <s v="Drama"/>
    <x v="4"/>
    <s v="April 23, 1986 (United States)"/>
    <n v="6.9"/>
    <n v="94"/>
    <s v="Ken Cameron"/>
    <s v="Ken Cameron"/>
    <s v="Steve Bisley"/>
    <s v="Australia"/>
    <n v="0"/>
    <m/>
    <s v="Filmtrex"/>
    <n v="95"/>
  </r>
  <r>
    <s v="Lily in Love"/>
    <s v="PG-13"/>
    <s v="Comedy"/>
    <x v="4"/>
    <s v="April 19, 1985 (United States)"/>
    <n v="5.7"/>
    <n v="184"/>
    <s v="Károly Makk"/>
    <s v="Frank Cucci"/>
    <s v="Christopher Plummer"/>
    <s v="Hungary"/>
    <n v="0"/>
    <m/>
    <s v="Hungarofilm"/>
    <n v="90"/>
  </r>
  <r>
    <s v="Winter Flight"/>
    <m/>
    <s v="Drama"/>
    <x v="4"/>
    <s v="February 14, 1986 (United States)"/>
    <n v="7.3"/>
    <n v="67"/>
    <s v="Roy Battersby"/>
    <s v="Alan Janes"/>
    <s v="Reece Dinsdale"/>
    <s v="United Kingdom"/>
    <n v="0"/>
    <n v="2729"/>
    <s v="Enigma Productions"/>
    <n v="89"/>
  </r>
  <r>
    <s v="Almost You"/>
    <s v="R"/>
    <s v="Comedy"/>
    <x v="4"/>
    <s v="March 29, 1985 (United States)"/>
    <n v="5.0999999999999996"/>
    <n v="216"/>
    <s v="Adam Brooks"/>
    <s v="Adam Brooks"/>
    <s v="Brooke Adams"/>
    <s v="United States"/>
    <n v="1000000"/>
    <n v="95000"/>
    <s v="Almost You"/>
    <n v="96"/>
  </r>
  <r>
    <s v="The Adventures of Pinocchio"/>
    <s v="Not Rated"/>
    <s v="Animation"/>
    <x v="4"/>
    <s v="June 8, 1984 (United States)"/>
    <n v="5.0999999999999996"/>
    <n v="73"/>
    <s v="Ippei Kuri"/>
    <s v="Donald Paonessa"/>
    <s v="Danielle Romeo"/>
    <s v="United States"/>
    <n v="0"/>
    <m/>
    <s v="Century Video Corporation"/>
    <n v="98"/>
  </r>
  <r>
    <s v="Blame It on the Night"/>
    <s v="PG-13"/>
    <s v="Comedy"/>
    <x v="4"/>
    <s v="November 2, 1984 (United States)"/>
    <n v="5.0999999999999996"/>
    <n v="172"/>
    <s v="Gene Taft"/>
    <s v="Gene Taft"/>
    <s v="Nick Mancuso"/>
    <s v="United States"/>
    <n v="0"/>
    <m/>
    <s v="Delphi II Productions"/>
    <n v="85"/>
  </r>
  <r>
    <s v="Petit Con"/>
    <s v="R"/>
    <s v="Comedy"/>
    <x v="4"/>
    <s v="April 19, 1985 (United States)"/>
    <n v="6.2"/>
    <n v="105"/>
    <s v="Gérard Lauzier"/>
    <s v="Gérard Lauzier"/>
    <s v="Guy Marchand"/>
    <s v="France"/>
    <n v="0"/>
    <n v="127426"/>
    <s v="Gaumont International"/>
    <n v="90"/>
  </r>
  <r>
    <s v="Weird Science"/>
    <s v="PG-13"/>
    <s v="Comedy"/>
    <x v="5"/>
    <s v="August 2, 1985 (United States)"/>
    <n v="6.6"/>
    <n v="83000"/>
    <s v="John Hughes"/>
    <s v="John Hughes"/>
    <s v="Anthony Michael Hall"/>
    <s v="United States"/>
    <n v="7500000"/>
    <n v="38934048"/>
    <s v="Universal Pictures"/>
    <n v="94"/>
  </r>
  <r>
    <s v="The Goonies"/>
    <s v="PG"/>
    <s v="Adventure"/>
    <x v="5"/>
    <s v="June 7, 1985 (United States)"/>
    <n v="7.8"/>
    <n v="252000"/>
    <s v="Richard Donner"/>
    <s v="Chris Columbus"/>
    <s v="Sean Astin"/>
    <s v="United States"/>
    <n v="19000000"/>
    <n v="63980721"/>
    <s v="Warner Bros."/>
    <n v="114"/>
  </r>
  <r>
    <s v="Back to the Future"/>
    <s v="PG"/>
    <s v="Adventure"/>
    <x v="5"/>
    <s v="July 3, 1985 (United States)"/>
    <n v="8.5"/>
    <n v="1100000"/>
    <s v="Robert Zemeckis"/>
    <s v="Robert Zemeckis"/>
    <s v="Michael J. Fox"/>
    <s v="United States"/>
    <n v="19000000"/>
    <n v="381906762"/>
    <s v="Universal Pictures"/>
    <n v="116"/>
  </r>
  <r>
    <s v="To Live and Die in L.A."/>
    <s v="R"/>
    <s v="Action"/>
    <x v="5"/>
    <s v="November 1, 1985 (United States)"/>
    <n v="7.3"/>
    <n v="31000"/>
    <s v="William Friedkin"/>
    <s v="Gerald Petievich"/>
    <s v="William Petersen"/>
    <s v="United States"/>
    <n v="6000000"/>
    <n v="17307019"/>
    <s v="SLM Production Group"/>
    <n v="116"/>
  </r>
  <r>
    <s v="Clue"/>
    <s v="PG"/>
    <s v="Comedy"/>
    <x v="5"/>
    <s v="December 13, 1985 (United States)"/>
    <n v="7.3"/>
    <n v="88000"/>
    <s v="Jonathan Lynn"/>
    <s v="John Landis"/>
    <s v="Eileen Brennan"/>
    <s v="United States"/>
    <n v="15000000"/>
    <n v="14643997"/>
    <s v="Paramount Pictures"/>
    <n v="94"/>
  </r>
  <r>
    <s v="The Breakfast Club"/>
    <s v="R"/>
    <s v="Comedy"/>
    <x v="5"/>
    <s v="February 15, 1985 (United States)"/>
    <n v="7.8"/>
    <n v="367000"/>
    <s v="John Hughes"/>
    <s v="John Hughes"/>
    <s v="Emilio Estevez"/>
    <s v="United States"/>
    <n v="1000000"/>
    <n v="51525171"/>
    <s v="Universal Pictures"/>
    <n v="97"/>
  </r>
  <r>
    <s v="Cocoon"/>
    <s v="PG-13"/>
    <s v="Comedy"/>
    <x v="5"/>
    <s v="June 21, 1985 (United States)"/>
    <n v="6.7"/>
    <n v="59000"/>
    <s v="Ron Howard"/>
    <s v="Tom Benedek"/>
    <s v="Don Ameche"/>
    <s v="United States"/>
    <n v="17500000"/>
    <n v="85313124"/>
    <s v="Twentieth Century Fox"/>
    <n v="117"/>
  </r>
  <r>
    <s v="Rambo: First Blood Part II"/>
    <s v="R"/>
    <s v="Action"/>
    <x v="5"/>
    <s v="May 22, 1985 (United States)"/>
    <n v="6.5"/>
    <n v="159000"/>
    <s v="George P. Cosmatos"/>
    <s v="David Morrell"/>
    <s v="Sylvester Stallone"/>
    <s v="United States"/>
    <n v="44000000"/>
    <n v="300400432"/>
    <s v="Estudios Churubusco Azteca S.A."/>
    <n v="96"/>
  </r>
  <r>
    <s v="Mask"/>
    <s v="PG-13"/>
    <s v="Biography"/>
    <x v="5"/>
    <s v="March 22, 1985 (United States)"/>
    <n v="7.2"/>
    <n v="27000"/>
    <s v="Peter Bogdanovich"/>
    <s v="Anna Hamilton Phelan"/>
    <s v="Cher"/>
    <s v="United States"/>
    <n v="8000000"/>
    <n v="48230162"/>
    <s v="Universal Pictures"/>
    <n v="120"/>
  </r>
  <r>
    <s v="Legend"/>
    <s v="PG"/>
    <s v="Adventure"/>
    <x v="5"/>
    <s v="April 18, 1986 (United States)"/>
    <n v="6.4"/>
    <n v="62000"/>
    <s v="Ridley Scott"/>
    <s v="William Hjortsberg"/>
    <s v="Tom Cruise"/>
    <s v="United States"/>
    <n v="24500000"/>
    <n v="15502112"/>
    <s v="Legend Production Company"/>
    <n v="94"/>
  </r>
  <r>
    <s v="The Return of the Living Dead"/>
    <s v="R"/>
    <s v="Comedy"/>
    <x v="5"/>
    <s v="August 16, 1985 (United States)"/>
    <n v="7.3"/>
    <n v="56000"/>
    <s v="Dan O'Bannon"/>
    <s v="Rudy Ricci"/>
    <s v="Clu Gulager"/>
    <s v="United States"/>
    <n v="4000000"/>
    <n v="14237880"/>
    <s v="Cinema '84"/>
    <n v="91"/>
  </r>
  <r>
    <s v="St. Elmo's Fire"/>
    <s v="R"/>
    <s v="Drama"/>
    <x v="5"/>
    <s v="June 28, 1985 (United States)"/>
    <n v="6.4"/>
    <n v="38000"/>
    <s v="Joel Schumacher"/>
    <s v="Joel Schumacher"/>
    <s v="Demi Moore"/>
    <s v="United States"/>
    <n v="10000000"/>
    <n v="37803872"/>
    <s v="Columbia Pictures"/>
    <n v="110"/>
  </r>
  <r>
    <s v="Brazil"/>
    <s v="R"/>
    <s v="Drama"/>
    <x v="5"/>
    <s v="December 18, 1985 (United States)"/>
    <n v="7.9"/>
    <n v="191000"/>
    <s v="Terry Gilliam"/>
    <s v="Terry Gilliam"/>
    <s v="Jonathan Pryce"/>
    <s v="United Kingdom"/>
    <n v="15000000"/>
    <n v="9949953"/>
    <s v="Embassy International Pictures"/>
    <n v="132"/>
  </r>
  <r>
    <s v="Pale Rider"/>
    <s v="R"/>
    <s v="Drama"/>
    <x v="5"/>
    <s v="June 28, 1985 (United States)"/>
    <n v="7.3"/>
    <n v="55000"/>
    <s v="Clint Eastwood"/>
    <s v="Michael Butler"/>
    <s v="Clint Eastwood"/>
    <s v="United States"/>
    <n v="6900000"/>
    <n v="41410568"/>
    <s v="The Malpaso Company"/>
    <n v="115"/>
  </r>
  <r>
    <s v="Teen Wolf"/>
    <s v="PG"/>
    <s v="Comedy"/>
    <x v="5"/>
    <s v="August 23, 1985 (United States)"/>
    <n v="6.1"/>
    <n v="48000"/>
    <s v="Rod Daniel"/>
    <s v="Jeph Loeb"/>
    <s v="Michael J. Fox"/>
    <s v="United States"/>
    <n v="0"/>
    <n v="33086611"/>
    <s v="Atlantic Entertainment Group"/>
    <n v="91"/>
  </r>
  <r>
    <s v="Real Genius"/>
    <s v="PG"/>
    <s v="Comedy"/>
    <x v="5"/>
    <s v="August 7, 1985 (United States)"/>
    <n v="7"/>
    <n v="31000"/>
    <s v="Martha Coolidge"/>
    <s v="Neal Israel"/>
    <s v="Val Kilmer"/>
    <s v="United States"/>
    <n v="8000000"/>
    <n v="12952019"/>
    <s v="Delphi III Productions"/>
    <n v="108"/>
  </r>
  <r>
    <s v="Commando"/>
    <s v="R"/>
    <s v="Action"/>
    <x v="5"/>
    <s v="October 4, 1985 (United States)"/>
    <n v="6.7"/>
    <n v="150000"/>
    <s v="Mark L. Lester"/>
    <s v="Jeph Loeb"/>
    <s v="Arnold Schwarzenegger"/>
    <s v="United States"/>
    <n v="10000000"/>
    <n v="57491000"/>
    <s v="SLM Production Group"/>
    <n v="90"/>
  </r>
  <r>
    <s v="Witness"/>
    <s v="R"/>
    <s v="Crime"/>
    <x v="5"/>
    <s v="February 8, 1985 (United States)"/>
    <n v="7.4"/>
    <n v="89000"/>
    <s v="Peter Weir"/>
    <s v="William Kelley"/>
    <s v="Harrison Ford"/>
    <s v="United States"/>
    <n v="12000000"/>
    <n v="68706993"/>
    <s v="Paramount Pictures"/>
    <n v="112"/>
  </r>
  <r>
    <s v="The Color Purple"/>
    <s v="PG-13"/>
    <s v="Drama"/>
    <x v="5"/>
    <s v="February 7, 1986 (United States)"/>
    <n v="7.8"/>
    <n v="81000"/>
    <s v="Steven Spielberg"/>
    <s v="Menno Meyjes"/>
    <s v="Danny Glover"/>
    <s v="United States"/>
    <n v="15000000"/>
    <n v="98467863"/>
    <s v="Amblin Entertainment"/>
    <n v="154"/>
  </r>
  <r>
    <s v="Silverado"/>
    <s v="PG-13"/>
    <s v="Action"/>
    <x v="5"/>
    <s v="July 10, 1985 (United States)"/>
    <n v="7.2"/>
    <n v="40000"/>
    <s v="Lawrence Kasdan"/>
    <s v="Lawrence Kasdan"/>
    <s v="Kevin Kline"/>
    <s v="United States"/>
    <n v="26000000"/>
    <n v="32192570"/>
    <s v="Columbia Pictures"/>
    <n v="133"/>
  </r>
  <r>
    <s v="Rocky IV"/>
    <s v="PG"/>
    <s v="Drama"/>
    <x v="5"/>
    <s v="November 27, 1985 (United States)"/>
    <n v="6.9"/>
    <n v="192000"/>
    <s v="Sylvester Stallone"/>
    <s v="Sylvester Stallone"/>
    <s v="Sylvester Stallone"/>
    <s v="United States"/>
    <n v="30000000"/>
    <n v="300473716"/>
    <s v="United Artists"/>
    <n v="91"/>
  </r>
  <r>
    <s v="Better Off Dead..."/>
    <s v="PG"/>
    <s v="Comedy"/>
    <x v="5"/>
    <s v="October 11, 1985 (United States)"/>
    <n v="7.1"/>
    <n v="42000"/>
    <s v="Savage Steve Holland"/>
    <s v="Savage Steve Holland"/>
    <s v="John Cusack"/>
    <s v="United States"/>
    <n v="0"/>
    <n v="10297601"/>
    <s v="A&amp;M Films"/>
    <n v="97"/>
  </r>
  <r>
    <s v="Ran"/>
    <s v="R"/>
    <s v="Action"/>
    <x v="5"/>
    <s v="June 1, 1985 (Japan)"/>
    <n v="8.1999999999999993"/>
    <n v="117000"/>
    <s v="Akira Kurosawa"/>
    <s v="Akira Kurosawa"/>
    <s v="Tatsuya Nakadai"/>
    <s v="Japan"/>
    <n v="11500000"/>
    <n v="4164283"/>
    <s v="Greenwich Film Productions"/>
    <n v="162"/>
  </r>
  <r>
    <s v="Ladyhawke"/>
    <s v="PG-13"/>
    <s v="Adventure"/>
    <x v="5"/>
    <s v="April 12, 1985 (United States)"/>
    <n v="7"/>
    <n v="44000"/>
    <s v="Richard Donner"/>
    <s v="Edward Khmara"/>
    <s v="Matthew Broderick"/>
    <s v="United States"/>
    <n v="20000000"/>
    <n v="18432000"/>
    <s v="Twentieth Century Fox"/>
    <n v="121"/>
  </r>
  <r>
    <s v="A Room with a View"/>
    <s v="Not Rated"/>
    <s v="Drama"/>
    <x v="5"/>
    <s v="April 11, 1986 (United Kingdom)"/>
    <n v="7.3"/>
    <n v="41000"/>
    <s v="James Ivory"/>
    <s v="E.M. Forster"/>
    <s v="Maggie Smith"/>
    <s v="United Kingdom"/>
    <n v="3000000"/>
    <n v="21041453"/>
    <s v="Goldcrest Films International"/>
    <n v="117"/>
  </r>
  <r>
    <s v="Red Sonja"/>
    <s v="PG-13"/>
    <s v="Action"/>
    <x v="5"/>
    <s v="July 3, 1985 (United States)"/>
    <n v="5.0999999999999996"/>
    <n v="39000"/>
    <s v="Richard Fleischer"/>
    <s v="Robert E. Howard"/>
    <s v="Arnold Schwarzenegger"/>
    <s v="United States"/>
    <n v="17900000"/>
    <n v="6951415"/>
    <s v="Dino De Laurentiis Company"/>
    <n v="89"/>
  </r>
  <r>
    <s v="Fright Night"/>
    <s v="R"/>
    <s v="Fantasy"/>
    <x v="5"/>
    <s v="August 2, 1985 (United States)"/>
    <n v="7.1"/>
    <n v="63000"/>
    <s v="Tom Holland"/>
    <s v="Tom Holland"/>
    <s v="Chris Sarandon"/>
    <s v="United States"/>
    <n v="9000000"/>
    <n v="24922237"/>
    <s v="Columbia Pictures"/>
    <n v="106"/>
  </r>
  <r>
    <s v="Explorers"/>
    <s v="PG"/>
    <s v="Adventure"/>
    <x v="5"/>
    <s v="July 12, 1985 (United States)"/>
    <n v="6.5"/>
    <n v="20000"/>
    <s v="Joe Dante"/>
    <s v="Eric Luke"/>
    <s v="Ethan Hawke"/>
    <s v="United States"/>
    <n v="25000000"/>
    <n v="9873044"/>
    <s v="Paramount Pictures"/>
    <n v="109"/>
  </r>
  <r>
    <s v="Flesh+Blood"/>
    <s v="R"/>
    <s v="Adventure"/>
    <x v="5"/>
    <s v="August 30, 1985 (United States)"/>
    <n v="6.7"/>
    <n v="17000"/>
    <s v="Paul Verhoeven"/>
    <s v="Gerard Soeteman"/>
    <s v="Rutger Hauer"/>
    <s v="Netherlands"/>
    <n v="6500000"/>
    <m/>
    <s v="Riverside Pictures"/>
    <n v="126"/>
  </r>
  <r>
    <s v="Mad Max Beyond Thunderdome"/>
    <s v="PG-13"/>
    <s v="Action"/>
    <x v="5"/>
    <s v="July 10, 1985 (United States)"/>
    <n v="6.3"/>
    <n v="129000"/>
    <s v="George Miller"/>
    <s v="Terry Hayes"/>
    <s v="Mel Gibson"/>
    <s v="Australia"/>
    <n v="10000000"/>
    <n v="36230219"/>
    <s v="Kennedy Miller Productions"/>
    <n v="107"/>
  </r>
  <r>
    <s v="After Hours"/>
    <s v="R"/>
    <s v="Comedy"/>
    <x v="5"/>
    <s v="October 11, 1985 (United States)"/>
    <n v="7.7"/>
    <n v="63000"/>
    <s v="Martin Scorsese"/>
    <s v="Joseph Minion"/>
    <s v="Griffin Dunne"/>
    <s v="United States"/>
    <n v="4500000"/>
    <n v="10609321"/>
    <s v="The Geffen Company"/>
    <n v="97"/>
  </r>
  <r>
    <s v="A View to a Kill"/>
    <s v="PG"/>
    <s v="Action"/>
    <x v="5"/>
    <s v="May 24, 1985 (United States)"/>
    <n v="6.3"/>
    <n v="91000"/>
    <s v="John Glen"/>
    <s v="Richard Maibaum"/>
    <s v="Roger Moore"/>
    <s v="United Kingdom"/>
    <n v="30000000"/>
    <n v="50327960"/>
    <s v="Eon Productions"/>
    <n v="131"/>
  </r>
  <r>
    <s v="Fletch"/>
    <s v="PG"/>
    <s v="Comedy"/>
    <x v="5"/>
    <s v="May 31, 1985 (United States)"/>
    <n v="6.9"/>
    <n v="49000"/>
    <s v="Michael Ritchie"/>
    <s v="Gregory McDonald"/>
    <s v="Chevy Chase"/>
    <s v="United States"/>
    <n v="8000000"/>
    <n v="59612888"/>
    <s v="Universal Pictures"/>
    <n v="98"/>
  </r>
  <r>
    <s v="Perfect"/>
    <s v="R"/>
    <s v="Drama"/>
    <x v="5"/>
    <s v="June 7, 1985 (United States)"/>
    <n v="4.5"/>
    <n v="4800"/>
    <s v="James Bridges"/>
    <s v="Aaron Latham"/>
    <s v="John Travolta"/>
    <s v="United States"/>
    <n v="19000000"/>
    <n v="12918858"/>
    <s v="Columbia Pictures"/>
    <n v="115"/>
  </r>
  <r>
    <s v="A Nightmare on Elm Street 2: Freddy's Revenge"/>
    <s v="R"/>
    <s v="Horror"/>
    <x v="5"/>
    <s v="November 1, 1985 (United States)"/>
    <n v="5.5"/>
    <n v="63000"/>
    <s v="Jack Sholder"/>
    <s v="David Chaskin"/>
    <s v="Robert Englund"/>
    <s v="United States"/>
    <n v="3000000"/>
    <n v="29999213"/>
    <s v="New Line Cinema"/>
    <n v="87"/>
  </r>
  <r>
    <s v="Summer Rental"/>
    <s v="PG"/>
    <s v="Comedy"/>
    <x v="5"/>
    <s v="August 9, 1985 (United States)"/>
    <n v="6.3"/>
    <n v="15000"/>
    <s v="Carl Reiner"/>
    <s v="Jeremy Stevens"/>
    <s v="John Candy"/>
    <s v="United States"/>
    <n v="0"/>
    <n v="24689703"/>
    <s v="Paramount Pictures"/>
    <n v="87"/>
  </r>
  <r>
    <s v="Lifeforce"/>
    <s v="R"/>
    <s v="Action"/>
    <x v="5"/>
    <s v="June 21, 1985 (United States)"/>
    <n v="6.2"/>
    <n v="24000"/>
    <s v="Tobe Hooper"/>
    <s v="Colin Wilson"/>
    <s v="Steve Railsback"/>
    <s v="United Kingdom"/>
    <n v="25000000"/>
    <n v="11603545"/>
    <s v="Golan-Globus Productions"/>
    <n v="101"/>
  </r>
  <r>
    <s v="Pee-wee's Big Adventure"/>
    <s v="PG"/>
    <s v="Adventure"/>
    <x v="5"/>
    <s v="August 9, 1985 (United States)"/>
    <n v="7"/>
    <n v="50000"/>
    <s v="Tim Burton"/>
    <s v="Phil Hartman"/>
    <s v="Paul Reubens"/>
    <s v="United States"/>
    <n v="6000000"/>
    <n v="40940662"/>
    <s v="Warner Bros."/>
    <n v="91"/>
  </r>
  <r>
    <s v="Out of Africa"/>
    <s v="PG"/>
    <s v="Biography"/>
    <x v="5"/>
    <s v="December 20, 1985 (United States)"/>
    <n v="7.2"/>
    <n v="75000"/>
    <s v="Sydney Pollack"/>
    <s v="Karen Blixen"/>
    <s v="Meryl Streep"/>
    <s v="United States"/>
    <n v="31000000"/>
    <n v="227514205"/>
    <s v="Mirage Enterprises"/>
    <n v="161"/>
  </r>
  <r>
    <s v="Day of the Dead"/>
    <s v="Not Rated"/>
    <s v="Horror"/>
    <x v="5"/>
    <s v="July 19, 1985 (United States)"/>
    <n v="7.1"/>
    <n v="65000"/>
    <s v="George A. Romero"/>
    <s v="George A. Romero"/>
    <s v="Lori Cardille"/>
    <s v="United States"/>
    <n v="3500000"/>
    <n v="5000000"/>
    <s v="United Film Distribution Company (UFDC)"/>
    <n v="101"/>
  </r>
  <r>
    <s v="Just One of the Guys"/>
    <s v="PG-13"/>
    <s v="Comedy"/>
    <x v="5"/>
    <s v="April 26, 1985 (United States)"/>
    <n v="6.5"/>
    <n v="15000"/>
    <s v="Lisa Gottlieb"/>
    <s v="Dennis Feldman"/>
    <s v="Joyce Hyser"/>
    <s v="United States"/>
    <n v="0"/>
    <n v="11528900"/>
    <s v="Columbia Pictures"/>
    <n v="100"/>
  </r>
  <r>
    <s v="National Lampoon's European Vacation"/>
    <s v="PG-13"/>
    <s v="Adventure"/>
    <x v="5"/>
    <s v="July 26, 1985 (United States)"/>
    <n v="6.2"/>
    <n v="60000"/>
    <s v="Amy Heckerling"/>
    <s v="John Hughes"/>
    <s v="Chevy Chase"/>
    <s v="United States"/>
    <n v="17000000"/>
    <n v="49364621"/>
    <s v="National Lampoon"/>
    <n v="95"/>
  </r>
  <r>
    <s v="Spies Like Us"/>
    <s v="PG"/>
    <s v="Adventure"/>
    <x v="5"/>
    <s v="December 6, 1985 (United States)"/>
    <n v="6.4"/>
    <n v="45000"/>
    <s v="John Landis"/>
    <s v="Dan Aykroyd"/>
    <s v="Chevy Chase"/>
    <s v="United States"/>
    <n v="22000000"/>
    <n v="60088980"/>
    <s v="Warner Bros."/>
    <n v="102"/>
  </r>
  <r>
    <s v="House"/>
    <s v="R"/>
    <s v="Comedy"/>
    <x v="5"/>
    <s v="February 28, 1986 (United States)"/>
    <n v="6.2"/>
    <n v="24000"/>
    <s v="Steve Miner"/>
    <s v="Fred Dekker"/>
    <s v="William Katt"/>
    <s v="United States"/>
    <n v="3000000"/>
    <n v="19444631"/>
    <s v="New World Pictures"/>
    <n v="93"/>
  </r>
  <r>
    <s v="Police Academy 2: Their First Assignment"/>
    <s v="PG-13"/>
    <s v="Comedy"/>
    <x v="5"/>
    <s v="March 29, 1985 (United States)"/>
    <n v="5.8"/>
    <n v="53000"/>
    <s v="Jerry Paris"/>
    <s v="Neal Israel"/>
    <s v="Steve Guttenberg"/>
    <s v="United States"/>
    <n v="7600000"/>
    <n v="55600000"/>
    <s v="Warner Bros."/>
    <n v="87"/>
  </r>
  <r>
    <s v="The Black Cauldron"/>
    <s v="PG"/>
    <s v="Animation"/>
    <x v="5"/>
    <s v="July 24, 1985 (United States)"/>
    <n v="6.4"/>
    <n v="33000"/>
    <s v="Ted Berman"/>
    <s v="Lloyd Alexander"/>
    <s v="Grant Bardsley"/>
    <s v="United States"/>
    <n v="44000000"/>
    <n v="21288692"/>
    <s v="Walt Disney Pictures"/>
    <n v="80"/>
  </r>
  <r>
    <s v="Friday the 13th: A New Beginning"/>
    <s v="R"/>
    <s v="Horror"/>
    <x v="5"/>
    <s v="March 22, 1985 (United States)"/>
    <n v="4.8"/>
    <n v="35000"/>
    <s v="Danny Steinmann"/>
    <s v="Martin Kitrosser"/>
    <s v="Melanie Kinnaman"/>
    <s v="United States"/>
    <n v="2200000"/>
    <n v="21930418"/>
    <s v="Georgetown Productions Inc."/>
    <n v="92"/>
  </r>
  <r>
    <s v="Runaway Train"/>
    <s v="R"/>
    <s v="Action"/>
    <x v="5"/>
    <s v="January 17, 1986 (United States)"/>
    <n v="7.2"/>
    <n v="28000"/>
    <s v="Andrey Konchalovskiy"/>
    <s v="Djordje Milicevic"/>
    <s v="Jon Voight"/>
    <s v="United States"/>
    <n v="9000000"/>
    <n v="7683620"/>
    <s v="Golan-Globus Productions"/>
    <n v="111"/>
  </r>
  <r>
    <s v="Re-Animator"/>
    <s v="Unrated"/>
    <s v="Comedy"/>
    <x v="5"/>
    <s v="October 18, 1985 (United States)"/>
    <n v="7.2"/>
    <n v="59000"/>
    <s v="Stuart Gordon"/>
    <s v="H.P. Lovecraft"/>
    <s v="Jeffrey Combs"/>
    <s v="United States"/>
    <n v="900000"/>
    <n v="2023414"/>
    <s v="Empire Pictures"/>
    <n v="104"/>
  </r>
  <r>
    <s v="Brewster's Millions"/>
    <s v="PG"/>
    <s v="Comedy"/>
    <x v="5"/>
    <s v="May 22, 1985 (United States)"/>
    <n v="6.5"/>
    <n v="36000"/>
    <s v="Walter Hill"/>
    <s v="George Barr McCutcheon"/>
    <s v="Richard Pryor"/>
    <s v="United States"/>
    <n v="20000000"/>
    <n v="45833132"/>
    <s v="Universal Pictures"/>
    <n v="102"/>
  </r>
  <r>
    <s v="The Last Dragon"/>
    <s v="PG-13"/>
    <s v="Action"/>
    <x v="5"/>
    <s v="March 22, 1985 (United States)"/>
    <n v="6.9"/>
    <n v="13000"/>
    <s v="Michael Schultz"/>
    <s v="Louis Venosta"/>
    <s v="Taimak"/>
    <s v="United States"/>
    <n v="10000000"/>
    <n v="25754284"/>
    <s v="Delphi III Productions"/>
    <n v="109"/>
  </r>
  <r>
    <s v="The Legend of Billie Jean"/>
    <s v="PG-13"/>
    <s v="Action"/>
    <x v="5"/>
    <s v="July 19, 1985 (United States)"/>
    <n v="6.6"/>
    <n v="9200"/>
    <s v="Matthew Robbins"/>
    <s v="Mark Rosenthal"/>
    <s v="Helen Slater"/>
    <s v="United States"/>
    <n v="0"/>
    <n v="3099497"/>
    <s v="Gomillion Studios"/>
    <n v="96"/>
  </r>
  <r>
    <s v="Desperately Seeking Susan"/>
    <s v="PG-13"/>
    <s v="Comedy"/>
    <x v="5"/>
    <s v="April 12, 1985 (United States)"/>
    <n v="6"/>
    <n v="22000"/>
    <s v="Susan Seidelman"/>
    <s v="Leora Barish"/>
    <s v="Rosanna Arquette"/>
    <s v="United States"/>
    <n v="4500000"/>
    <n v="27398584"/>
    <s v="Orion Pictures"/>
    <n v="104"/>
  </r>
  <r>
    <s v="Girls Just Want to Have Fun"/>
    <s v="PG"/>
    <s v="Comedy"/>
    <x v="5"/>
    <s v="April 12, 1985 (United States)"/>
    <n v="6"/>
    <n v="10000"/>
    <s v="Alan Metter"/>
    <s v="Amy Spies"/>
    <s v="Biff Yeager"/>
    <s v="United States"/>
    <n v="0"/>
    <n v="6326051"/>
    <s v="New World Pictures"/>
    <n v="90"/>
  </r>
  <r>
    <s v="Vision Quest"/>
    <s v="R"/>
    <s v="Drama"/>
    <x v="5"/>
    <s v="February 15, 1985 (United States)"/>
    <n v="6.6"/>
    <n v="8100"/>
    <s v="Harold Becker"/>
    <s v="Terry Davis"/>
    <s v="Matthew Modine"/>
    <s v="United States"/>
    <n v="0"/>
    <n v="12993175"/>
    <s v="Warner Bros."/>
    <n v="107"/>
  </r>
  <r>
    <s v="Jagged Edge"/>
    <s v="R"/>
    <s v="Drama"/>
    <x v="5"/>
    <s v="October 4, 1985 (United States)"/>
    <n v="6.5"/>
    <n v="14000"/>
    <s v="Richard Marquand"/>
    <s v="Joe Eszterhas"/>
    <s v="Jeff Bridges"/>
    <s v="United States"/>
    <n v="15000000"/>
    <n v="40491165"/>
    <s v="Columbia Pictures"/>
    <n v="108"/>
  </r>
  <r>
    <s v="Enemy Mine"/>
    <s v="PG-13"/>
    <s v="Action"/>
    <x v="5"/>
    <s v="December 20, 1985 (United States)"/>
    <n v="6.9"/>
    <n v="45000"/>
    <s v="Wolfgang Petersen"/>
    <s v="Barry Longyear"/>
    <s v="Dennis Quaid"/>
    <s v="United States"/>
    <n v="40000000"/>
    <n v="12303411"/>
    <s v="Twentieth Century Fox"/>
    <n v="108"/>
  </r>
  <r>
    <s v="Tuff Turf"/>
    <s v="R"/>
    <s v="Action"/>
    <x v="5"/>
    <s v="January 11, 1985 (United States)"/>
    <n v="6.1"/>
    <n v="4400"/>
    <s v="Fritz Kiersch"/>
    <s v="Jette Rinck"/>
    <s v="James Spader"/>
    <s v="United States"/>
    <n v="0"/>
    <n v="9369329"/>
    <s v="New World Pictures"/>
    <n v="112"/>
  </r>
  <r>
    <s v="Volunteers"/>
    <s v="R"/>
    <s v="Adventure"/>
    <x v="5"/>
    <s v="August 16, 1985 (United States)"/>
    <n v="5.5"/>
    <n v="8900"/>
    <s v="Nicholas Meyer"/>
    <s v="Keith Critchlow"/>
    <s v="Tom Hanks"/>
    <s v="United States"/>
    <n v="0"/>
    <n v="19875740"/>
    <s v="HBO Pictures"/>
    <n v="107"/>
  </r>
  <r>
    <s v="The Jewel of the Nile"/>
    <s v="PG"/>
    <s v="Action"/>
    <x v="5"/>
    <s v="December 11, 1985 (United States)"/>
    <n v="6.1"/>
    <n v="53000"/>
    <s v="Lewis Teague"/>
    <s v="Mark Rosenthal"/>
    <s v="Michael Douglas"/>
    <s v="United States"/>
    <n v="25000000"/>
    <n v="96773200"/>
    <s v="SLM Production Group"/>
    <n v="106"/>
  </r>
  <r>
    <s v="Once Bitten"/>
    <s v="PG-13"/>
    <s v="Comedy"/>
    <x v="5"/>
    <s v="November 15, 1985 (United States)"/>
    <n v="5.5"/>
    <n v="14000"/>
    <s v="Howard Storm"/>
    <s v="Dimitri Villard"/>
    <s v="Lauren Hutton"/>
    <s v="United States"/>
    <n v="3200000"/>
    <n v="10000000"/>
    <s v="Night Life Inc."/>
    <n v="94"/>
  </r>
  <r>
    <s v="Private Resort"/>
    <s v="R"/>
    <s v="Comedy"/>
    <x v="5"/>
    <s v="May 3, 1985 (United States)"/>
    <n v="5.3"/>
    <n v="7900"/>
    <s v="George Bowers"/>
    <s v="Gordon Mitchell"/>
    <s v="Rob Morrow"/>
    <s v="United States"/>
    <n v="0"/>
    <n v="331816"/>
    <s v="Delphi III Productions"/>
    <n v="82"/>
  </r>
  <r>
    <s v="Police Story"/>
    <s v="PG-13"/>
    <s v="Action"/>
    <x v="5"/>
    <s v="December 14, 1985 (Hong Kong)"/>
    <n v="7.6"/>
    <n v="31000"/>
    <s v="Jackie Chan"/>
    <s v="Jackie Chan"/>
    <s v="Jackie Chan"/>
    <s v="Hong Kong"/>
    <n v="0"/>
    <n v="113164"/>
    <s v="Golden Way Films Ltd."/>
    <n v="100"/>
  </r>
  <r>
    <s v="Into the Night"/>
    <s v="R"/>
    <s v="Action"/>
    <x v="5"/>
    <s v="February 22, 1985 (United States)"/>
    <n v="6.5"/>
    <n v="11000"/>
    <s v="John Landis"/>
    <s v="Ron Koslow"/>
    <s v="Jeff Goldblum"/>
    <s v="United States"/>
    <n v="8000000"/>
    <n v="7562164"/>
    <s v="Universal Pictures"/>
    <n v="115"/>
  </r>
  <r>
    <s v="The Sure Thing"/>
    <s v="PG-13"/>
    <s v="Comedy"/>
    <x v="5"/>
    <s v="March 1, 1985 (United States)"/>
    <n v="7"/>
    <n v="20000"/>
    <s v="Rob Reiner"/>
    <s v="Steve Bloom"/>
    <s v="John Cusack"/>
    <s v="United States"/>
    <n v="4500000"/>
    <n v="18135531"/>
    <s v="Embassy Pictures"/>
    <n v="95"/>
  </r>
  <r>
    <s v="White Nights"/>
    <s v="PG-13"/>
    <s v="Drama"/>
    <x v="5"/>
    <s v="December 6, 1985 (United States)"/>
    <n v="6.7"/>
    <n v="6900"/>
    <s v="Taylor Hackford"/>
    <s v="James Goldman"/>
    <s v="Mikhail Baryshnikov"/>
    <s v="United States"/>
    <n v="20000000"/>
    <n v="42160849"/>
    <s v="Columbia Pictures"/>
    <n v="136"/>
  </r>
  <r>
    <s v="Mischief"/>
    <s v="R"/>
    <s v="Comedy"/>
    <x v="5"/>
    <s v="February 8, 1985 (United States)"/>
    <n v="6.5"/>
    <n v="5900"/>
    <s v="Mel Damski"/>
    <s v="Noel Black"/>
    <s v="Doug McKeon"/>
    <s v="United States"/>
    <n v="0"/>
    <n v="8692426"/>
    <s v="Twentieth Century Fox"/>
    <n v="97"/>
  </r>
  <r>
    <s v="Silver Bullet"/>
    <s v="R"/>
    <s v="Horror"/>
    <x v="5"/>
    <s v="October 11, 1985 (United States)"/>
    <n v="6.4"/>
    <n v="25000"/>
    <s v="Daniel Attias"/>
    <s v="Stephen King"/>
    <s v="Gary Busey"/>
    <s v="United States"/>
    <n v="7000000"/>
    <n v="12361866"/>
    <s v="Dino De Laurentiis Company"/>
    <n v="95"/>
  </r>
  <r>
    <s v="Kiss of the Spider Woman"/>
    <s v="R"/>
    <s v="Drama"/>
    <x v="5"/>
    <s v="July 26, 1985 (United States)"/>
    <n v="7.4"/>
    <n v="15000"/>
    <s v="Hector Babenco"/>
    <s v="Manuel Puig"/>
    <s v="William Hurt"/>
    <s v="Brazil"/>
    <n v="0"/>
    <n v="17009654"/>
    <s v="HB Filmes"/>
    <n v="120"/>
  </r>
  <r>
    <s v="My Beautiful Laundrette"/>
    <s v="R"/>
    <s v="Comedy"/>
    <x v="5"/>
    <s v="April 4, 1986 (United States)"/>
    <n v="6.9"/>
    <n v="15000"/>
    <s v="Stephen Frears"/>
    <s v="Hanif Kureishi"/>
    <s v="Saeed Jaffrey"/>
    <s v="United Kingdom"/>
    <n v="0"/>
    <n v="2455535"/>
    <s v="Working Title Films"/>
    <n v="97"/>
  </r>
  <r>
    <s v="Young Sherlock Holmes"/>
    <s v="PG-13"/>
    <s v="Adventure"/>
    <x v="5"/>
    <s v="December 4, 1985 (United States)"/>
    <n v="6.8"/>
    <n v="20000"/>
    <s v="Barry Levinson"/>
    <s v="Arthur Conan Doyle"/>
    <s v="Nicholas Rowe"/>
    <s v="United States"/>
    <n v="18000000"/>
    <n v="19739575"/>
    <s v="Amblin Entertainment"/>
    <n v="109"/>
  </r>
  <r>
    <s v="Smooth Talk"/>
    <s v="PG-13"/>
    <s v="Drama"/>
    <x v="5"/>
    <s v="November 15, 1985 (United States)"/>
    <n v="6.5"/>
    <n v="2200"/>
    <s v="Joyce Chopra"/>
    <s v="Joyce Carol Oates"/>
    <s v="Treat Williams"/>
    <s v="United Kingdom"/>
    <n v="2400000"/>
    <n v="16785"/>
    <s v="American Playhouse"/>
    <n v="92"/>
  </r>
  <r>
    <s v="Porky's Revenge"/>
    <s v="R"/>
    <s v="Comedy"/>
    <x v="5"/>
    <s v="March 22, 1985 (United States)"/>
    <n v="4.8"/>
    <n v="8100"/>
    <s v="James Komack"/>
    <s v="Bob Clark"/>
    <s v="Dan Monahan"/>
    <s v="United States"/>
    <n v="9000000"/>
    <n v="20518905"/>
    <s v="Melvin Simon Productions"/>
    <n v="92"/>
  </r>
  <r>
    <s v="Year of the Dragon"/>
    <s v="R"/>
    <s v="Action"/>
    <x v="5"/>
    <s v="August 16, 1985 (United States)"/>
    <n v="6.9"/>
    <n v="14000"/>
    <s v="Michael Cimino"/>
    <s v="Robert Daley"/>
    <s v="Mickey Rourke"/>
    <s v="United States"/>
    <n v="24000000"/>
    <n v="18707466"/>
    <s v="Dino De Laurentiis Company"/>
    <n v="134"/>
  </r>
  <r>
    <s v="Prizzi's Honor"/>
    <s v="R"/>
    <s v="Comedy"/>
    <x v="5"/>
    <s v="June 14, 1985 (United States)"/>
    <n v="6.7"/>
    <n v="23000"/>
    <s v="John Huston"/>
    <s v="Richard Condon"/>
    <s v="Jack Nicholson"/>
    <s v="United States"/>
    <n v="0"/>
    <n v="26657534"/>
    <s v="ABC Motion Pictures"/>
    <n v="130"/>
  </r>
  <r>
    <s v="The Quiet Earth"/>
    <s v="R"/>
    <s v="Drama"/>
    <x v="5"/>
    <s v="October 18, 1985 (United States)"/>
    <n v="6.8"/>
    <n v="25000"/>
    <s v="Geoff Murphy"/>
    <s v="Craig Harrison"/>
    <s v="Bruno Lawrence"/>
    <s v="New Zealand"/>
    <n v="1000000"/>
    <n v="2123135"/>
    <s v="Cinepro"/>
    <n v="91"/>
  </r>
  <r>
    <s v="Tampopo"/>
    <s v="Not Rated"/>
    <s v="Comedy"/>
    <x v="5"/>
    <s v="September 1987 (United States)"/>
    <n v="8"/>
    <n v="17000"/>
    <s v="Jûzô Itami"/>
    <s v="Jûzô Itami"/>
    <s v="Ken Watanabe"/>
    <s v="Japan"/>
    <n v="0"/>
    <n v="444213"/>
    <s v="Itami Productions"/>
    <n v="114"/>
  </r>
  <r>
    <s v="Creature"/>
    <s v="R"/>
    <s v="Horror"/>
    <x v="5"/>
    <s v="March 19, 1986 (France)"/>
    <n v="4.3"/>
    <n v="3400"/>
    <s v="William Malone"/>
    <s v="William Malone"/>
    <s v="Stan Ivar"/>
    <s v="United States"/>
    <n v="750000"/>
    <m/>
    <s v="Trans World Entertainment (TWE)"/>
    <n v="97"/>
  </r>
  <r>
    <s v="Secret Admirer"/>
    <s v="R"/>
    <s v="Comedy"/>
    <x v="5"/>
    <s v="June 14, 1985 (United States)"/>
    <n v="6.6"/>
    <n v="6600"/>
    <s v="David Greenwalt"/>
    <s v="Jim Kouf"/>
    <s v="C. Thomas Howell"/>
    <s v="United States"/>
    <n v="0"/>
    <n v="8622757"/>
    <s v="Orion Pictures"/>
    <n v="90"/>
  </r>
  <r>
    <s v="No Retreat, No Surrender"/>
    <s v="PG"/>
    <s v="Action"/>
    <x v="5"/>
    <s v="May 2, 1986 (United States)"/>
    <n v="5.7"/>
    <n v="16000"/>
    <s v="Corey Yuen"/>
    <s v="See-Yuen Ng"/>
    <s v="Kurt McKinney"/>
    <s v="United States"/>
    <n v="0"/>
    <n v="4662137"/>
    <s v="Seasonal Film Corporation"/>
    <n v="85"/>
  </r>
  <r>
    <s v="D.A.R.Y.L."/>
    <s v="PG"/>
    <s v="Family"/>
    <x v="5"/>
    <s v="June 14, 1985 (United States)"/>
    <n v="6.3"/>
    <n v="12000"/>
    <s v="Simon Wincer"/>
    <s v="David Ambrose"/>
    <s v="Mary Beth Hurt"/>
    <s v="United Kingdom"/>
    <n v="0"/>
    <n v="7840873"/>
    <s v="Paramount Pictures"/>
    <n v="99"/>
  </r>
  <r>
    <s v="Mishima: A Life in Four Chapters"/>
    <s v="R"/>
    <s v="Biography"/>
    <x v="5"/>
    <s v="September 20, 1985 (United States)"/>
    <n v="8"/>
    <n v="10000"/>
    <s v="Paul Schrader"/>
    <s v="Paul Schrader"/>
    <s v="Ken Ogata"/>
    <s v="United States"/>
    <n v="5000000"/>
    <n v="569996"/>
    <s v="Zoetrope Studios"/>
    <n v="120"/>
  </r>
  <r>
    <s v="A Chorus Line"/>
    <s v="PG-13"/>
    <s v="Drama"/>
    <x v="5"/>
    <s v="December 20, 1985 (United States)"/>
    <n v="6.2"/>
    <n v="9300"/>
    <s v="Richard Attenborough"/>
    <s v="Arnold Schulman"/>
    <s v="Michael Douglas"/>
    <s v="United States"/>
    <n v="27000000"/>
    <n v="14202899"/>
    <s v="Embassy Pictures"/>
    <n v="113"/>
  </r>
  <r>
    <s v="Cat's Eye"/>
    <s v="PG-13"/>
    <s v="Comedy"/>
    <x v="5"/>
    <s v="April 12, 1985 (United States)"/>
    <n v="6.3"/>
    <n v="23000"/>
    <s v="Lewis Teague"/>
    <s v="Stephen King"/>
    <s v="Drew Barrymore"/>
    <s v="United States"/>
    <n v="7000000"/>
    <n v="13086298"/>
    <s v="Dino De Laurentiis Company"/>
    <n v="94"/>
  </r>
  <r>
    <s v="Murphy's Romance"/>
    <s v="PG-13"/>
    <s v="Comedy"/>
    <x v="5"/>
    <s v="January 31, 1986 (United States)"/>
    <n v="7"/>
    <n v="5600"/>
    <s v="Martin Ritt"/>
    <s v="Max Schott"/>
    <s v="Sally Field"/>
    <s v="United States"/>
    <n v="13000000"/>
    <n v="30867525"/>
    <s v="Columbia Pictures"/>
    <n v="107"/>
  </r>
  <r>
    <s v="Heaven Help Us"/>
    <s v="R"/>
    <s v="Comedy"/>
    <x v="5"/>
    <s v="February 8, 1985 (United States)"/>
    <n v="6.9"/>
    <n v="4100"/>
    <s v="Michael Dinner"/>
    <s v="Charles Purpura"/>
    <s v="Donald Sutherland"/>
    <s v="United States"/>
    <n v="0"/>
    <n v="6070794"/>
    <s v="HBO Pictures"/>
    <n v="104"/>
  </r>
  <r>
    <s v="American Flyers"/>
    <s v="PG-13"/>
    <s v="Drama"/>
    <x v="5"/>
    <s v="August 16, 1985 (United States)"/>
    <n v="6.5"/>
    <n v="5700"/>
    <s v="John Badham"/>
    <s v="Steve Tesich"/>
    <s v="Kevin Costner"/>
    <s v="United States"/>
    <n v="0"/>
    <n v="1420355"/>
    <s v="WW Production"/>
    <n v="113"/>
  </r>
  <r>
    <s v="The Journey of Natty Gann"/>
    <s v="PG"/>
    <s v="Adventure"/>
    <x v="5"/>
    <s v="September 27, 1985 (United States)"/>
    <n v="7"/>
    <n v="5600"/>
    <s v="Jeremy Kagan"/>
    <s v="Jeanne Rosenberg"/>
    <s v="Meredith Salenger"/>
    <s v="United States"/>
    <n v="0"/>
    <n v="9708373"/>
    <s v="Walt Disney Pictures"/>
    <n v="101"/>
  </r>
  <r>
    <s v="Trouble in Mind"/>
    <s v="R"/>
    <s v="Comedy"/>
    <x v="5"/>
    <s v="March 1986 (United States)"/>
    <n v="6.5"/>
    <n v="1800"/>
    <s v="Alan Rudolph"/>
    <s v="Alan Rudolph"/>
    <s v="Kris Kristofferson"/>
    <s v="United States"/>
    <n v="0"/>
    <n v="19632"/>
    <s v="Pfeiffer/Blocker Production"/>
    <n v="111"/>
  </r>
  <r>
    <s v="Fandango"/>
    <s v="PG"/>
    <s v="Comedy"/>
    <x v="5"/>
    <s v="January 25, 1985 (United States)"/>
    <n v="6.7"/>
    <n v="7500"/>
    <s v="Kevin Reynolds"/>
    <s v="Kevin Reynolds"/>
    <s v="Kevin Costner"/>
    <s v="United States"/>
    <n v="7000000"/>
    <n v="91666"/>
    <s v="Warner Bros."/>
    <n v="91"/>
  </r>
  <r>
    <s v="Gotcha!"/>
    <s v="PG-13"/>
    <s v="Action"/>
    <x v="5"/>
    <s v="May 3, 1985 (United States)"/>
    <n v="6.2"/>
    <n v="7000"/>
    <s v="Jeff Kanew"/>
    <s v="Paul G. Hensler"/>
    <s v="Anthony Edwards"/>
    <s v="United States"/>
    <n v="0"/>
    <n v="10806919"/>
    <s v="Universal Pictures"/>
    <n v="101"/>
  </r>
  <r>
    <s v="Death Wish 3"/>
    <s v="R"/>
    <s v="Action"/>
    <x v="5"/>
    <s v="November 1, 1985 (United States)"/>
    <n v="5.9"/>
    <n v="14000"/>
    <s v="Michael Winner"/>
    <s v="Don Jakoby"/>
    <s v="Charles Bronson"/>
    <s v="United States"/>
    <n v="9000000"/>
    <n v="16116878"/>
    <s v="The Cannon Group"/>
    <n v="92"/>
  </r>
  <r>
    <s v="King Solomon's Mines"/>
    <s v="PG-13"/>
    <s v="Action"/>
    <x v="5"/>
    <s v="November 22, 1985 (United States)"/>
    <n v="5.2"/>
    <n v="13000"/>
    <s v="J. Lee Thompson"/>
    <s v="H. Rider Haggard"/>
    <s v="Richard Chamberlain"/>
    <s v="United States"/>
    <n v="12500000"/>
    <n v="15057465"/>
    <s v="The Cannon Group"/>
    <n v="100"/>
  </r>
  <r>
    <s v="American Warrior"/>
    <s v="R"/>
    <s v="Action"/>
    <x v="5"/>
    <s v="August 30, 1985 (United States)"/>
    <n v="5.5"/>
    <n v="14000"/>
    <s v="Sam Firstenberg"/>
    <s v="Paul De Mielche"/>
    <s v="Michael Dudikoff"/>
    <s v="United States"/>
    <n v="1000000"/>
    <n v="10499694"/>
    <s v="The Cannon Group"/>
    <n v="95"/>
  </r>
  <r>
    <s v="The Emerald Forest"/>
    <s v="R"/>
    <s v="Action"/>
    <x v="5"/>
    <s v="July 3, 1985 (United States)"/>
    <n v="6.9"/>
    <n v="9600"/>
    <s v="John Boorman"/>
    <s v="Rospo Pallenberg"/>
    <s v="Powers Boothe"/>
    <s v="United Kingdom"/>
    <n v="0"/>
    <n v="24468550"/>
    <s v="Christel Films"/>
    <n v="114"/>
  </r>
  <r>
    <s v="The Holcroft Covenant"/>
    <s v="R"/>
    <s v="Action"/>
    <x v="5"/>
    <s v="October 18, 1985 (United States)"/>
    <n v="5.7"/>
    <n v="3100"/>
    <s v="John Frankenheimer"/>
    <s v="Robert Ludlum"/>
    <s v="Michael Caine"/>
    <s v="United Kingdom"/>
    <n v="0"/>
    <n v="393825"/>
    <s v="Edie &amp; Ely Landau Inc."/>
    <n v="112"/>
  </r>
  <r>
    <s v="The Falcon and the Snowman"/>
    <s v="R"/>
    <s v="Biography"/>
    <x v="5"/>
    <s v="February 8, 1985 (United States)"/>
    <n v="6.8"/>
    <n v="11000"/>
    <s v="John Schlesinger"/>
    <s v="Robert Lindsey"/>
    <s v="Timothy Hutton"/>
    <s v="United Kingdom"/>
    <n v="12000000"/>
    <n v="17130087"/>
    <s v="Hemdale"/>
    <n v="131"/>
  </r>
  <r>
    <s v="Transylvania 6-5000"/>
    <s v="PG"/>
    <s v="Comedy"/>
    <x v="5"/>
    <s v="November 8, 1985 (United States)"/>
    <n v="5"/>
    <n v="6900"/>
    <s v="Rudy De Luca"/>
    <s v="Rudy De Luca"/>
    <s v="Jeff Goldblum"/>
    <s v="Yugoslavia"/>
    <n v="3000000"/>
    <n v="7196872"/>
    <s v="Balcor Film Investors"/>
    <n v="93"/>
  </r>
  <r>
    <s v="Desert Hearts"/>
    <s v="R"/>
    <s v="Drama"/>
    <x v="5"/>
    <s v="March 7, 1986 (United States)"/>
    <n v="7"/>
    <n v="5500"/>
    <s v="Donna Deitch"/>
    <s v="Jane Rule"/>
    <s v="Helen Shaver"/>
    <s v="United States"/>
    <n v="1250000"/>
    <n v="2492088"/>
    <s v="Desert Hearts Productions"/>
    <n v="91"/>
  </r>
  <r>
    <s v="The Heavenly Kid"/>
    <s v="PG-13"/>
    <s v="Comedy"/>
    <x v="5"/>
    <s v="July 26, 1985 (United States)"/>
    <n v="6.3"/>
    <n v="4600"/>
    <s v="Cary Medoway"/>
    <s v="Cary Medoway"/>
    <s v="Lewis Smith"/>
    <s v="United States"/>
    <n v="0"/>
    <n v="3852271"/>
    <s v="Engelberg-Sumner-Cheikes"/>
    <n v="90"/>
  </r>
  <r>
    <s v="The Purple Rose of Cairo"/>
    <s v="PG"/>
    <s v="Comedy"/>
    <x v="5"/>
    <s v="April 19, 1985 (United States)"/>
    <n v="7.7"/>
    <n v="48000"/>
    <s v="Woody Allen"/>
    <s v="Woody Allen"/>
    <s v="Mia Farrow"/>
    <s v="United States"/>
    <n v="15000000"/>
    <n v="10631333"/>
    <s v="Jack Rollins &amp; Charles H. Joffe Productions"/>
    <n v="82"/>
  </r>
  <r>
    <s v="The Man with One Red Shoe"/>
    <s v="PG"/>
    <s v="Comedy"/>
    <x v="5"/>
    <s v="July 19, 1985 (United States)"/>
    <n v="5.7"/>
    <n v="15000"/>
    <s v="Stan Dragoti"/>
    <s v="Francis Veber"/>
    <s v="Tom Hanks"/>
    <s v="United States"/>
    <n v="16000000"/>
    <n v="8645411"/>
    <s v="Twentieth Century Fox"/>
    <n v="92"/>
  </r>
  <r>
    <s v="My Life as a Dog"/>
    <s v="Unrated"/>
    <s v="Drama"/>
    <x v="5"/>
    <s v="May 1, 1987 (United States)"/>
    <n v="7.6"/>
    <n v="19000"/>
    <s v="Lasse Hallström"/>
    <s v="Reidar Jönsson"/>
    <s v="Anton Glanzelius"/>
    <s v="Sweden"/>
    <n v="0"/>
    <n v="8349284"/>
    <s v="Svensk Filmindustri (SF)"/>
    <n v="101"/>
  </r>
  <r>
    <s v="My Science Project"/>
    <s v="PG"/>
    <s v="Action"/>
    <x v="5"/>
    <s v="August 9, 1985 (United States)"/>
    <n v="6"/>
    <n v="5500"/>
    <s v="Jonathan R. Betuel"/>
    <s v="Jonathan R. Betuel"/>
    <s v="John Stockwell"/>
    <s v="United States"/>
    <n v="0"/>
    <n v="4122748"/>
    <s v="Touchstone Pictures"/>
    <n v="94"/>
  </r>
  <r>
    <s v="Seven Minutes in Heaven"/>
    <s v="PG-13"/>
    <s v="Comedy"/>
    <x v="5"/>
    <s v="May 9, 1985 (United States)"/>
    <n v="6.1"/>
    <n v="1500"/>
    <s v="Linda Feferman"/>
    <s v="Jane Bernstein"/>
    <s v="Jennifer Connelly"/>
    <s v="United States"/>
    <n v="0"/>
    <m/>
    <s v="Fifteen"/>
    <n v="88"/>
  </r>
  <r>
    <s v="Fraternity Vacation"/>
    <s v="R"/>
    <s v="Comedy"/>
    <x v="5"/>
    <s v="April 12, 1985 (United States)"/>
    <n v="5.3"/>
    <n v="2200"/>
    <s v="James Frawley"/>
    <s v="Lindsay Harrison"/>
    <s v="Stephen Geoffreys"/>
    <s v="United States"/>
    <n v="0"/>
    <n v="3333306"/>
    <s v="New World Pictures"/>
    <n v="94"/>
  </r>
  <r>
    <s v="The New Kids"/>
    <s v="R"/>
    <s v="Crime"/>
    <x v="5"/>
    <s v="January 18, 1985 (United States)"/>
    <n v="6.1"/>
    <n v="2900"/>
    <s v="Sean S. Cunningham"/>
    <s v="Stephen Gyllenhaal"/>
    <s v="Shannon Presby"/>
    <s v="United States"/>
    <n v="0"/>
    <n v="199108"/>
    <s v="Columbia Pictures"/>
    <n v="110"/>
  </r>
  <r>
    <s v="Tomboy"/>
    <s v="R"/>
    <s v="Comedy"/>
    <x v="5"/>
    <s v="November 14, 1985 (West Germany)"/>
    <n v="4.7"/>
    <n v="1400"/>
    <s v="Herb Freed"/>
    <s v="Ben Zelig"/>
    <s v="Betsy Russell"/>
    <s v="United States"/>
    <n v="0"/>
    <n v="14100000"/>
    <s v="Marimark Productions"/>
    <n v="91"/>
  </r>
  <r>
    <s v="Invasion U.S.A."/>
    <s v="R"/>
    <s v="Action"/>
    <x v="5"/>
    <s v="September 27, 1985 (United States)"/>
    <n v="5.5"/>
    <n v="9200"/>
    <s v="Joseph Zito"/>
    <s v="James Bruner"/>
    <s v="Chuck Norris"/>
    <s v="United States"/>
    <n v="10000000"/>
    <n v="17536256"/>
    <s v="Cannon Films"/>
    <n v="107"/>
  </r>
  <r>
    <s v="Revolution"/>
    <s v="PG"/>
    <s v="Adventure"/>
    <x v="5"/>
    <s v="December 25, 1985 (United States)"/>
    <n v="5.3"/>
    <n v="6500"/>
    <s v="Hugh Hudson"/>
    <s v="Robert Dillon"/>
    <s v="Al Pacino"/>
    <s v="United Kingdom"/>
    <n v="28000000"/>
    <n v="358574"/>
    <s v="Goldcrest Films International"/>
    <n v="126"/>
  </r>
  <r>
    <s v="Lost in America"/>
    <s v="R"/>
    <s v="Comedy"/>
    <x v="5"/>
    <s v="February 8, 1985 (United States)"/>
    <n v="7"/>
    <n v="8200"/>
    <s v="Albert Brooks"/>
    <s v="Albert Brooks"/>
    <s v="Albert Brooks"/>
    <s v="United States"/>
    <n v="0"/>
    <n v="10179000"/>
    <s v="The Geffen Company"/>
    <n v="91"/>
  </r>
  <r>
    <s v="Subway"/>
    <s v="R"/>
    <s v="Thriller"/>
    <x v="5"/>
    <s v="November 6, 1985 (United States)"/>
    <n v="6.6"/>
    <n v="14000"/>
    <s v="Luc Besson"/>
    <s v="Luc Besson"/>
    <s v="Christopher Lambert"/>
    <s v="France"/>
    <n v="0"/>
    <n v="390659"/>
    <s v="Les Films du Loup"/>
    <n v="104"/>
  </r>
  <r>
    <s v="Moving Violations"/>
    <s v="PG-13"/>
    <s v="Comedy"/>
    <x v="5"/>
    <s v="April 19, 1985 (United States)"/>
    <n v="5.7"/>
    <n v="3800"/>
    <s v="Neal Israel"/>
    <s v="Neal Israel"/>
    <s v="John Murray"/>
    <s v="United States"/>
    <n v="0"/>
    <n v="10627754"/>
    <s v="SLM Production Group"/>
    <n v="90"/>
  </r>
  <r>
    <s v="Nomads"/>
    <s v="R"/>
    <s v="Horror"/>
    <x v="5"/>
    <s v="March 7, 1986 (United States)"/>
    <n v="5.3"/>
    <n v="4000"/>
    <s v="John McTiernan"/>
    <s v="John McTiernan"/>
    <s v="Lesley-Anne Down"/>
    <s v="United States"/>
    <n v="0"/>
    <n v="2278264"/>
    <s v="Cinema VII"/>
    <n v="91"/>
  </r>
  <r>
    <s v="Fool for Love"/>
    <s v="R"/>
    <s v="Drama"/>
    <x v="5"/>
    <s v="May 14, 1986 (France)"/>
    <n v="6.1"/>
    <n v="2400"/>
    <s v="Robert Altman"/>
    <s v="Sam Shepard"/>
    <s v="Sam Shepard"/>
    <s v="United States"/>
    <n v="0"/>
    <n v="836156"/>
    <s v="Cinema '84"/>
    <n v="106"/>
  </r>
  <r>
    <s v="Baby: Secret of the Lost Legend"/>
    <s v="PG"/>
    <s v="Adventure"/>
    <x v="5"/>
    <s v="March 22, 1985 (United States)"/>
    <n v="5.0999999999999996"/>
    <n v="3100"/>
    <s v="Bill Norton"/>
    <s v="Clifford Green"/>
    <s v="William Katt"/>
    <s v="United States"/>
    <n v="0"/>
    <n v="14972297"/>
    <s v="Silver Screen Partners II"/>
    <n v="95"/>
  </r>
  <r>
    <s v="Code of Silence"/>
    <s v="R"/>
    <s v="Action"/>
    <x v="5"/>
    <s v="May 3, 1985 (United States)"/>
    <n v="6.1"/>
    <n v="7300"/>
    <s v="Andrew Davis"/>
    <s v="Michael Butler"/>
    <s v="Chuck Norris"/>
    <s v="United States"/>
    <n v="7000000"/>
    <n v="20345361"/>
    <s v="Orion Pictures"/>
    <n v="101"/>
  </r>
  <r>
    <s v="Crimewave"/>
    <s v="PG-13"/>
    <s v="Comedy"/>
    <x v="5"/>
    <s v="April 25, 1986 (United States)"/>
    <n v="5.7"/>
    <n v="5300"/>
    <s v="Sam Raimi"/>
    <s v="Ethan Coen"/>
    <s v="Louise Lasser"/>
    <s v="United States"/>
    <n v="3000000"/>
    <n v="5101"/>
    <s v="Columbia Pictures"/>
    <n v="83"/>
  </r>
  <r>
    <s v="Gymkata"/>
    <s v="R"/>
    <s v="Action"/>
    <x v="5"/>
    <s v="May 3, 1985 (United States)"/>
    <n v="4.4000000000000004"/>
    <n v="3900"/>
    <s v="Robert Clouse"/>
    <s v="Charles Robert Carner"/>
    <s v="Kurt Thomas"/>
    <s v="United States"/>
    <n v="0"/>
    <n v="5730596"/>
    <s v="Metro-Goldwyn-Mayer (MGM)"/>
    <n v="90"/>
  </r>
  <r>
    <s v="Sweet Dreams"/>
    <s v="PG-13"/>
    <s v="Biography"/>
    <x v="5"/>
    <s v="October 11, 1985 (United States)"/>
    <n v="7.1"/>
    <n v="4400"/>
    <s v="Karel Reisz"/>
    <s v="Robert Getchell"/>
    <s v="Jessica Lange"/>
    <s v="United States"/>
    <n v="0"/>
    <n v="9085049"/>
    <s v="HBO Pictures"/>
    <n v="115"/>
  </r>
  <r>
    <s v="The Slugger's Wife"/>
    <s v="PG-13"/>
    <s v="Comedy"/>
    <x v="5"/>
    <s v="March 29, 1985 (United States)"/>
    <n v="4.5"/>
    <n v="1000"/>
    <s v="Hal Ashby"/>
    <s v="Neil Simon"/>
    <s v="Michael O'Keefe"/>
    <s v="United States"/>
    <n v="0"/>
    <n v="1878561"/>
    <s v="Rastar Films"/>
    <n v="105"/>
  </r>
  <r>
    <s v="Avenging Angel"/>
    <s v="R"/>
    <s v="Action"/>
    <x v="5"/>
    <s v="January 11, 1985 (United States)"/>
    <n v="4.8"/>
    <n v="1400"/>
    <s v="Robert Vincent O'Neil"/>
    <s v="Robert Vincent O'Neil"/>
    <s v="Betsy Russell"/>
    <s v="United States"/>
    <n v="0"/>
    <n v="5622787"/>
    <s v="Avenging Venture"/>
    <n v="93"/>
  </r>
  <r>
    <s v="Santa Claus: The Movie"/>
    <s v="PG"/>
    <s v="Adventure"/>
    <x v="5"/>
    <s v="November 27, 1985 (United States)"/>
    <n v="6.3"/>
    <n v="12000"/>
    <s v="Jeannot Szwarc"/>
    <s v="David Newman"/>
    <s v="Dudley Moore"/>
    <s v="United Kingdom"/>
    <n v="50000000"/>
    <n v="23717291"/>
    <s v="GGG"/>
    <n v="107"/>
  </r>
  <r>
    <s v="That Was Then... This Is Now"/>
    <s v="R"/>
    <s v="Crime"/>
    <x v="5"/>
    <s v="November 8, 1985 (United States)"/>
    <n v="6.2"/>
    <n v="2200"/>
    <s v="Christopher Cain"/>
    <s v="S.E. Hinton"/>
    <s v="Emilio Estevez"/>
    <s v="United States"/>
    <n v="0"/>
    <n v="8630068"/>
    <s v="Media Ventures"/>
    <n v="102"/>
  </r>
  <r>
    <s v="Agnes of God"/>
    <s v="PG-13"/>
    <s v="Drama"/>
    <x v="5"/>
    <s v="September 27, 1985 (United States)"/>
    <n v="6.6"/>
    <n v="6900"/>
    <s v="Norman Jewison"/>
    <s v="John Pielmeier"/>
    <s v="Jane Fonda"/>
    <s v="United States"/>
    <n v="10000000"/>
    <n v="25627836"/>
    <s v="Columbia Pictures"/>
    <n v="98"/>
  </r>
  <r>
    <s v="Rustlers' Rhapsody"/>
    <s v="PG"/>
    <s v="Comedy"/>
    <x v="5"/>
    <s v="May 10, 1985 (United States)"/>
    <n v="6.5"/>
    <n v="2100"/>
    <s v="Hugh Wilson"/>
    <s v="Hugh Wilson"/>
    <s v="Tom Berenger"/>
    <s v="United States"/>
    <n v="0"/>
    <n v="6090497"/>
    <s v="Paramount Pictures"/>
    <n v="88"/>
  </r>
  <r>
    <s v="The Adventures of Mark Twain"/>
    <s v="G"/>
    <s v="Animation"/>
    <x v="5"/>
    <s v="July 26, 1985 (United States)"/>
    <n v="7.4"/>
    <n v="2700"/>
    <s v="Will Vinton"/>
    <s v="Susan Shadburne"/>
    <s v="James Whitmore"/>
    <s v="United States"/>
    <n v="0"/>
    <n v="849915"/>
    <s v="Atlantic"/>
    <n v="86"/>
  </r>
  <r>
    <s v="Stick"/>
    <s v="R"/>
    <s v="Action"/>
    <x v="5"/>
    <s v="April 26, 1985 (United States)"/>
    <n v="5.7"/>
    <n v="1900"/>
    <s v="Burt Reynolds"/>
    <s v="Elmore Leonard"/>
    <s v="Burt Reynolds"/>
    <s v="United States"/>
    <n v="22000000"/>
    <n v="8489518"/>
    <s v="Universal Pictures"/>
    <n v="109"/>
  </r>
  <r>
    <s v="The Bride"/>
    <s v="PG-13"/>
    <s v="Fantasy"/>
    <x v="5"/>
    <s v="August 16, 1985 (United States)"/>
    <n v="5.3"/>
    <n v="2900"/>
    <s v="Franc Roddam"/>
    <s v="Lloyd Fonvielle"/>
    <s v="Sting"/>
    <s v="United Kingdom"/>
    <n v="13000000"/>
    <n v="3558669"/>
    <s v="Colgems Productions Ltd."/>
    <n v="118"/>
  </r>
  <r>
    <s v="Morons from Outer Space"/>
    <s v="PG-13"/>
    <s v="Comedy"/>
    <x v="5"/>
    <s v="September 20, 1985 (United States)"/>
    <n v="4.5"/>
    <n v="1800"/>
    <s v="Mike Hodges"/>
    <s v="Griff Rhys Jones"/>
    <s v="Mel Smith"/>
    <s v="United Kingdom"/>
    <n v="0"/>
    <n v="441137"/>
    <s v="Calendar Productions"/>
    <n v="90"/>
  </r>
  <r>
    <s v="Godzilla 1985"/>
    <s v="PG"/>
    <s v="Action"/>
    <x v="5"/>
    <s v="August 23, 1985 (United States)"/>
    <n v="6.2"/>
    <n v="6100"/>
    <s v="Directors"/>
    <s v="Reuben Bercovitch"/>
    <s v="Raymond Burr"/>
    <s v="Japan"/>
    <n v="2000000"/>
    <n v="4116395"/>
    <s v="Toho Company"/>
    <n v="87"/>
  </r>
  <r>
    <s v="Plenty"/>
    <s v="R"/>
    <s v="Drama"/>
    <x v="5"/>
    <s v="September 20, 1985 (United States)"/>
    <n v="6"/>
    <n v="2800"/>
    <s v="Fred Schepisi"/>
    <s v="David Hare"/>
    <s v="Meryl Streep"/>
    <s v="United Kingdom"/>
    <n v="10000000"/>
    <n v="6148000"/>
    <s v="Pressman Productions"/>
    <n v="121"/>
  </r>
  <r>
    <s v="King David"/>
    <s v="PG-13"/>
    <s v="Adventure"/>
    <x v="5"/>
    <s v="March 29, 1985 (United States)"/>
    <n v="5.3"/>
    <n v="2100"/>
    <s v="Bruce Beresford"/>
    <s v="Andrew Birkin"/>
    <s v="Richard Gere"/>
    <s v="United Kingdom"/>
    <n v="22000000"/>
    <n v="5111099"/>
    <s v="Barclays Mercantile Industrial Finance"/>
    <n v="114"/>
  </r>
  <r>
    <s v="The Trip to Bountiful"/>
    <s v="PG"/>
    <s v="Drama"/>
    <x v="5"/>
    <s v="January 24, 1986 (United States)"/>
    <n v="7.5"/>
    <n v="4300"/>
    <s v="Peter Masterson"/>
    <s v="Horton Foote"/>
    <s v="Geraldine Page"/>
    <s v="United States"/>
    <n v="0"/>
    <n v="7491903"/>
    <s v="Bountiful Film Partners"/>
    <n v="108"/>
  </r>
  <r>
    <s v="Missing in Action 2: The Beginning"/>
    <s v="R"/>
    <s v="Action"/>
    <x v="5"/>
    <s v="March 1, 1985 (United States)"/>
    <n v="5.3"/>
    <n v="7900"/>
    <s v="Lance Hool"/>
    <s v="Steve Bing"/>
    <s v="Chuck Norris"/>
    <s v="United States"/>
    <n v="2410000"/>
    <n v="10755447"/>
    <s v="The Cannon Group"/>
    <n v="100"/>
  </r>
  <r>
    <s v="The Protector"/>
    <s v="R"/>
    <s v="Action"/>
    <x v="5"/>
    <s v="August 23, 1985 (United States)"/>
    <n v="5.7"/>
    <n v="4200"/>
    <s v="James Glickenhaus"/>
    <s v="James Glickenhaus"/>
    <s v="Jackie Chan"/>
    <s v="Hong Kong"/>
    <n v="5000000"/>
    <n v="981817"/>
    <s v="Eurasia Investments"/>
    <n v="91"/>
  </r>
  <r>
    <s v="The Mean Season"/>
    <s v="R"/>
    <s v="Crime"/>
    <x v="5"/>
    <s v="February 15, 1985 (United States)"/>
    <n v="6.1"/>
    <n v="3800"/>
    <s v="Phillip Borsos"/>
    <s v="John Katzenbach"/>
    <s v="Kurt Russell"/>
    <s v="United States"/>
    <n v="7000000"/>
    <n v="4349446"/>
    <s v="David Foster Productions"/>
    <n v="103"/>
  </r>
  <r>
    <s v="Turk 182"/>
    <s v="PG-13"/>
    <s v="Comedy"/>
    <x v="5"/>
    <s v="February 15, 1985 (United States)"/>
    <n v="6"/>
    <n v="3700"/>
    <s v="Bob Clark"/>
    <s v="James Gregory Kingston"/>
    <s v="Timothy Hutton"/>
    <s v="United States"/>
    <n v="0"/>
    <n v="3594997"/>
    <s v="Interscope Communications"/>
    <n v="102"/>
  </r>
  <r>
    <s v="The Official Story"/>
    <s v="Not Rated"/>
    <s v="Drama"/>
    <x v="5"/>
    <s v="November 8, 1985 (United States)"/>
    <n v="7.8"/>
    <n v="8800"/>
    <s v="Luis Puenzo"/>
    <s v="Aída Bortnik"/>
    <s v="Norma Aleandro"/>
    <s v="Argentina"/>
    <n v="0"/>
    <n v="69832"/>
    <s v="Historias Cinematograficas Cinemania"/>
    <n v="112"/>
  </r>
  <r>
    <s v="Krush Groove"/>
    <s v="R"/>
    <s v="Comedy"/>
    <x v="5"/>
    <s v="October 25, 1985 (United States)"/>
    <n v="6.5"/>
    <n v="2900"/>
    <s v="Michael Schultz"/>
    <s v="Ralph Farquhar"/>
    <s v="Sheila E."/>
    <s v="United States"/>
    <n v="3000000"/>
    <n v="11052713"/>
    <s v="Crystalite Productions"/>
    <n v="97"/>
  </r>
  <r>
    <s v="He-Man and She-Ra: The Secret of the Sword"/>
    <s v="G"/>
    <s v="Animation"/>
    <x v="5"/>
    <s v="March 22, 1985 (United States)"/>
    <n v="7.3"/>
    <n v="2600"/>
    <s v="Directors"/>
    <s v="Larry DiTillio"/>
    <s v="John Erwin"/>
    <s v="United States"/>
    <n v="2000000"/>
    <n v="7660857"/>
    <s v="Filmation Associates"/>
    <n v="100"/>
  </r>
  <r>
    <s v="Warning Sign"/>
    <s v="R"/>
    <s v="Drama"/>
    <x v="5"/>
    <s v="August 23, 1985 (United States)"/>
    <n v="6.1"/>
    <n v="2300"/>
    <s v="Hal Barwood"/>
    <s v="Hal Barwood"/>
    <s v="Sam Waterston"/>
    <s v="United States"/>
    <n v="0"/>
    <n v="1918117"/>
    <s v="SLM Production Group"/>
    <n v="99"/>
  </r>
  <r>
    <s v="Creator"/>
    <s v="R"/>
    <s v="Comedy"/>
    <x v="5"/>
    <s v="September 20, 1985 (United States)"/>
    <n v="6.2"/>
    <n v="3000"/>
    <s v="Ivan Passer"/>
    <s v="Jeremy Leven"/>
    <s v="Peter O'Toole"/>
    <s v="United States"/>
    <n v="0"/>
    <n v="5349607"/>
    <s v="Kings Road Entertainment"/>
    <n v="107"/>
  </r>
  <r>
    <s v="Taipei Story"/>
    <s v="Not Rated"/>
    <s v="Drama"/>
    <x v="5"/>
    <s v="1985 (Taiwan)"/>
    <n v="7.7"/>
    <n v="2500"/>
    <s v="Edward Yang"/>
    <s v="T'ien-wen Chu"/>
    <s v="Chin Tsai"/>
    <s v="Taiwan"/>
    <n v="0"/>
    <n v="35336"/>
    <s v="Evergreen Film Company"/>
    <n v="119"/>
  </r>
  <r>
    <s v="Otac na sluzbenom putu"/>
    <s v="R"/>
    <s v="Drama"/>
    <x v="5"/>
    <s v="October 11, 1985 (United States)"/>
    <n v="7.8"/>
    <n v="9000"/>
    <s v="Emir Kusturica"/>
    <s v="Abdulah Sidran"/>
    <s v="Moreno D'E Bartolli"/>
    <s v="Yugoslavia"/>
    <n v="0"/>
    <n v="34751"/>
    <s v="Centar Film"/>
    <n v="136"/>
  </r>
  <r>
    <s v="The Aviator"/>
    <s v="PG"/>
    <s v="Adventure"/>
    <x v="5"/>
    <s v="March 15, 1985 (United States)"/>
    <n v="5.5"/>
    <n v="1200"/>
    <s v="George Miller"/>
    <s v="Ernest K. Gann"/>
    <s v="Christopher Reeve"/>
    <s v="United States"/>
    <n v="0"/>
    <n v="1304192"/>
    <s v="United Artists"/>
    <n v="96"/>
  </r>
  <r>
    <s v="Starchaser: The Legend of Orin"/>
    <s v="PG"/>
    <s v="Animation"/>
    <x v="5"/>
    <s v="November 22, 1985 (United States)"/>
    <n v="6.5"/>
    <n v="2100"/>
    <s v="Steven Hahn"/>
    <s v="Jeffrey Scott"/>
    <s v="Joe Colligan"/>
    <s v="South Korea"/>
    <n v="15000000"/>
    <n v="3360800"/>
    <s v="Young Sung Production Co."/>
    <n v="100"/>
  </r>
  <r>
    <s v="Maxie"/>
    <s v="PG"/>
    <s v="Comedy"/>
    <x v="5"/>
    <s v="September 27, 1985 (United States)"/>
    <n v="5.4"/>
    <n v="993"/>
    <s v="Paul Aaron"/>
    <s v="Jack Finney"/>
    <s v="Glenn Close"/>
    <s v="United States"/>
    <n v="0"/>
    <n v="2564278"/>
    <s v="Aurora"/>
    <n v="98"/>
  </r>
  <r>
    <s v="DEFCON-4"/>
    <s v="R"/>
    <s v="Action"/>
    <x v="5"/>
    <s v="March 15, 1985 (United States)"/>
    <n v="4.5"/>
    <n v="1800"/>
    <s v="Paul Donovan"/>
    <s v="Paul Donovan"/>
    <s v="Lenore Zann"/>
    <s v="Canada"/>
    <n v="0"/>
    <n v="1057064"/>
    <s v="New World Pictures"/>
    <n v="88"/>
  </r>
  <r>
    <s v="The Care Bears Movie"/>
    <s v="G"/>
    <s v="Animation"/>
    <x v="5"/>
    <s v="March 29, 1985 (United States)"/>
    <n v="5.7"/>
    <n v="5200"/>
    <s v="Arna Selznick"/>
    <s v="Peter Sauder"/>
    <s v="Georgia Engel"/>
    <s v="Canada"/>
    <n v="2000000"/>
    <n v="22934622"/>
    <s v="Nelvana"/>
    <n v="77"/>
  </r>
  <r>
    <s v="Sylvester"/>
    <s v="PG"/>
    <s v="Drama"/>
    <x v="5"/>
    <s v="March 15, 1985 (United States)"/>
    <n v="6.4"/>
    <n v="404"/>
    <s v="Tim Hunter"/>
    <s v="Carol Sobieski"/>
    <s v="Richard Farnsworth"/>
    <s v="United States"/>
    <n v="0"/>
    <n v="385687"/>
    <s v="Columbia Pictures"/>
    <n v="104"/>
  </r>
  <r>
    <s v="Radioactive Dreams"/>
    <s v="R"/>
    <s v="Action"/>
    <x v="5"/>
    <s v="September 19, 1986 (United States)"/>
    <n v="5.6"/>
    <n v="1600"/>
    <s v="Albert Pyun"/>
    <s v="Albert Pyun"/>
    <s v="John Stockwell"/>
    <s v="Mexico"/>
    <n v="0"/>
    <n v="220038"/>
    <s v="ITM Productions"/>
    <n v="98"/>
  </r>
  <r>
    <s v="Twice in a Lifetime"/>
    <s v="R"/>
    <s v="Drama"/>
    <x v="5"/>
    <s v="November 8, 1985 (United States)"/>
    <n v="6.5"/>
    <n v="1000"/>
    <s v="Bud Yorkin"/>
    <s v="Colin Welland"/>
    <s v="Gene Hackman"/>
    <s v="United States"/>
    <n v="8000000"/>
    <n v="8402424"/>
    <s v="Bud Yorkin Productions"/>
    <n v="111"/>
  </r>
  <r>
    <s v="Dance with a Stranger"/>
    <s v="R"/>
    <s v="Biography"/>
    <x v="5"/>
    <s v="August 9, 1985 (United States)"/>
    <n v="6.7"/>
    <n v="2500"/>
    <s v="Mike Newell"/>
    <s v="Shelagh Delaney"/>
    <s v="Miranda Richardson"/>
    <s v="United Kingdom"/>
    <n v="0"/>
    <n v="2174622"/>
    <s v="Goldcrest Films International"/>
    <n v="96"/>
  </r>
  <r>
    <s v="Water"/>
    <s v="PG-13"/>
    <s v="Adventure"/>
    <x v="5"/>
    <s v="April 18, 1986 (United States)"/>
    <n v="6.1"/>
    <n v="2300"/>
    <s v="Dick Clement"/>
    <s v="Dick Clement"/>
    <s v="Michael Caine"/>
    <s v="United Kingdom"/>
    <n v="0"/>
    <n v="1256862"/>
    <s v="HandMade Films"/>
    <n v="115"/>
  </r>
  <r>
    <s v="One Magic Christmas"/>
    <s v="G"/>
    <s v="Family"/>
    <x v="5"/>
    <s v="November 22, 1985 (United States)"/>
    <n v="6.5"/>
    <n v="3400"/>
    <s v="Phillip Borsos"/>
    <s v="Thomas Meehan"/>
    <s v="Mary Steenburgen"/>
    <s v="Canada"/>
    <n v="0"/>
    <n v="13677222"/>
    <s v="Walt Disney Pictures"/>
    <n v="89"/>
  </r>
  <r>
    <s v="Echo Park"/>
    <s v="R"/>
    <s v="Comedy"/>
    <x v="5"/>
    <s v="July 25, 1986 (United States)"/>
    <n v="5.8"/>
    <n v="610"/>
    <s v="Robert Dornhelm"/>
    <s v="Michael Ventura"/>
    <s v="Susan Dey"/>
    <s v="United States"/>
    <n v="0"/>
    <m/>
    <s v="Sascha-Verleih"/>
    <n v="88"/>
  </r>
  <r>
    <s v="O.C. and Stiggs"/>
    <s v="R"/>
    <s v="Comedy"/>
    <x v="5"/>
    <s v="1985 (United States)"/>
    <n v="5.4"/>
    <n v="1200"/>
    <s v="Robert Altman"/>
    <s v="Tod Carroll"/>
    <s v="Daniel Jenkins"/>
    <s v="United States"/>
    <n v="7000000"/>
    <n v="29815"/>
    <s v="Metro-Goldwyn-Mayer (MGM)"/>
    <n v="109"/>
  </r>
  <r>
    <s v="The Good Father"/>
    <s v="R"/>
    <s v="Drama"/>
    <x v="5"/>
    <s v="February 11, 1987 (United States)"/>
    <n v="6.2"/>
    <n v="511"/>
    <s v="Mike Newell"/>
    <s v="Peter Prince"/>
    <s v="Anthony Hopkins"/>
    <s v="United Kingdom"/>
    <n v="0"/>
    <n v="421201"/>
    <s v="Channel Four Films"/>
    <n v="90"/>
  </r>
  <r>
    <s v="Fever Pitch"/>
    <s v="R"/>
    <s v="Drama"/>
    <x v="5"/>
    <s v="November 22, 1985 (United States)"/>
    <n v="4.0999999999999996"/>
    <n v="243"/>
    <s v="Richard Brooks"/>
    <s v="Richard Brooks"/>
    <s v="Ryan O'Neal"/>
    <s v="United States"/>
    <n v="7000000"/>
    <n v="618847"/>
    <s v="Metro-Goldwyn-Mayer (MGM)"/>
    <n v="96"/>
  </r>
  <r>
    <s v="The Doctor and the Devils"/>
    <s v="R"/>
    <s v="Crime"/>
    <x v="5"/>
    <s v="October 4, 1985 (United States)"/>
    <n v="6.1"/>
    <n v="1100"/>
    <s v="Freddie Francis"/>
    <s v="Dylan Thomas"/>
    <s v="Timothy Dalton"/>
    <s v="United Kingdom"/>
    <n v="0"/>
    <n v="147070"/>
    <s v="Brooksfilms"/>
    <n v="93"/>
  </r>
  <r>
    <s v="Head Office"/>
    <s v="PG-13"/>
    <s v="Comedy"/>
    <x v="5"/>
    <s v="January 3, 1986 (United States)"/>
    <n v="5.4"/>
    <n v="1400"/>
    <s v="Ken Finkleman"/>
    <s v="Ken Finkleman"/>
    <s v="Judge Reinhold"/>
    <s v="United States"/>
    <n v="0"/>
    <n v="3393807"/>
    <s v="Guber-Peters Company"/>
    <n v="90"/>
  </r>
  <r>
    <s v="Eleni"/>
    <s v="PG"/>
    <s v="Drama"/>
    <x v="5"/>
    <s v="December 21, 1985 (Japan)"/>
    <n v="7"/>
    <n v="1400"/>
    <s v="Peter Yates"/>
    <s v="Nicholas Gage"/>
    <s v="Kate Nelligan"/>
    <s v="United States"/>
    <n v="0"/>
    <n v="305102"/>
    <s v="CBS Entertainment Production"/>
    <n v="114"/>
  </r>
  <r>
    <s v="Dreamchild"/>
    <s v="PG"/>
    <s v="Biography"/>
    <x v="5"/>
    <s v="October 4, 1985 (United States)"/>
    <n v="6.8"/>
    <n v="1500"/>
    <s v="Gavin Millar"/>
    <s v="Dennis Potter"/>
    <s v="Coral Browne"/>
    <s v="United Kingdom"/>
    <n v="0"/>
    <n v="1215923"/>
    <s v="PfH Ltd."/>
    <n v="94"/>
  </r>
  <r>
    <s v="Defense of the Realm"/>
    <s v="PG"/>
    <s v="Thriller"/>
    <x v="5"/>
    <s v="November 21, 1986 (United States)"/>
    <n v="6.5"/>
    <n v="2100"/>
    <s v="David Drury"/>
    <s v="Martin Stellman"/>
    <s v="Gabriel Byrne"/>
    <s v="United Kingdom"/>
    <n v="0"/>
    <n v="750000"/>
    <s v="The Rank Organisation"/>
    <n v="96"/>
  </r>
  <r>
    <s v="Bad Medicine"/>
    <s v="PG-13"/>
    <s v="Comedy"/>
    <x v="5"/>
    <s v="November 22, 1985 (United States)"/>
    <n v="4.5999999999999996"/>
    <n v="1200"/>
    <s v="Harvey Miller"/>
    <s v="Steven Horowitz"/>
    <s v="Steve Guttenberg"/>
    <s v="United States"/>
    <n v="0"/>
    <n v="2685453"/>
    <s v="Lantana Productions"/>
    <n v="98"/>
  </r>
  <r>
    <s v="Wetherby"/>
    <s v="R"/>
    <s v="Drama"/>
    <x v="5"/>
    <s v="July 19, 1985 (United States)"/>
    <n v="6.8"/>
    <n v="1400"/>
    <s v="David Hare"/>
    <s v="David Hare"/>
    <s v="Vanessa Redgrave"/>
    <s v="United Kingdom"/>
    <n v="0"/>
    <n v="1299985"/>
    <s v="Film Four International"/>
    <n v="102"/>
  </r>
  <r>
    <s v="Compromising Positions"/>
    <s v="R"/>
    <s v="Comedy"/>
    <x v="5"/>
    <s v="August 30, 1985 (United States)"/>
    <n v="5.9"/>
    <n v="953"/>
    <s v="Frank Perry"/>
    <s v="Susan Isaacs"/>
    <s v="Susan Sarandon"/>
    <s v="United States"/>
    <n v="0"/>
    <n v="12531831"/>
    <s v="Blackhawk Productions"/>
    <n v="99"/>
  </r>
  <r>
    <s v="Rainbow Brite and the Star Stealer"/>
    <s v="G"/>
    <s v="Animation"/>
    <x v="5"/>
    <s v="November 15, 1985 (United States)"/>
    <n v="6.9"/>
    <n v="1100"/>
    <s v="Bernard Deyriès"/>
    <s v="Jean Chalopin"/>
    <s v="Bettina Bush"/>
    <s v="United States"/>
    <n v="0"/>
    <n v="4889971"/>
    <s v="DIC Entertainment"/>
    <n v="85"/>
  </r>
  <r>
    <s v="Alamo Bay"/>
    <s v="R"/>
    <s v="Action"/>
    <x v="5"/>
    <s v="April 3, 1985 (United States)"/>
    <n v="6"/>
    <n v="1100"/>
    <s v="Louis Malle"/>
    <s v="Alice Arlen"/>
    <s v="Amy Madigan"/>
    <s v="United States"/>
    <n v="5000000"/>
    <m/>
    <s v="Delphi IV Productions"/>
    <n v="98"/>
  </r>
  <r>
    <s v="Three Men and a Cradle"/>
    <s v="PG-13"/>
    <s v="Comedy"/>
    <x v="5"/>
    <s v="April 25, 1986 (United States)"/>
    <n v="6.6"/>
    <n v="3400"/>
    <s v="Coline Serreau"/>
    <s v="Coline Serreau"/>
    <s v="Roland Giraud"/>
    <s v="France"/>
    <n v="0"/>
    <n v="2052466"/>
    <s v="Flach Film"/>
    <n v="106"/>
  </r>
  <r>
    <s v="In the Shadow of Kilimanjaro"/>
    <s v="R"/>
    <s v="Action"/>
    <x v="5"/>
    <s v="May 9, 1986 (United States)"/>
    <n v="5.0999999999999996"/>
    <n v="386"/>
    <s v="Raju Patel"/>
    <s v="T. Michael Harry"/>
    <s v="John Rhys-Davies"/>
    <s v="United Kingdom"/>
    <n v="0"/>
    <m/>
    <s v="Film Corporation of Kenya"/>
    <n v="97"/>
  </r>
  <r>
    <s v="Rappin'"/>
    <s v="PG"/>
    <s v="Drama"/>
    <x v="5"/>
    <s v="May 10, 1985 (United States)"/>
    <n v="4.0999999999999996"/>
    <n v="434"/>
    <s v="Joel Silberg"/>
    <s v="Adam Friedman"/>
    <s v="Mario Van Peebles"/>
    <s v="United States"/>
    <n v="2000000"/>
    <n v="2864844"/>
    <s v="Cannon Pictures"/>
    <n v="92"/>
  </r>
  <r>
    <s v="Bal na vodi"/>
    <s v="R"/>
    <s v="Drama"/>
    <x v="5"/>
    <s v="October 24, 1985 (Yugoslavia)"/>
    <n v="7.6"/>
    <n v="804"/>
    <s v="Jovan Acin"/>
    <s v="Jovan Acin"/>
    <s v="Gala Videnovic"/>
    <s v="Yugoslavia"/>
    <n v="0"/>
    <m/>
    <s v="CFS Avala Film"/>
    <n v="112"/>
  </r>
  <r>
    <s v="Certain Fury"/>
    <s v="R"/>
    <s v="Action"/>
    <x v="5"/>
    <s v="March 1, 1985 (United States)"/>
    <n v="5.2"/>
    <n v="487"/>
    <s v="Stephen Gyllenhaal"/>
    <s v="Michael Jacobs"/>
    <s v="Tatum O'Neal"/>
    <s v="United States"/>
    <n v="0"/>
    <n v="1381091"/>
    <s v="Entertainment Events"/>
    <n v="87"/>
  </r>
  <r>
    <s v="Bliss"/>
    <s v="R"/>
    <s v="Comedy"/>
    <x v="5"/>
    <s v="February 21, 1986 (United States)"/>
    <n v="6.9"/>
    <n v="1300"/>
    <s v="Ray Lawrence"/>
    <s v="Ray Lawrence"/>
    <s v="Barry Otto"/>
    <s v="Australia"/>
    <n v="0"/>
    <m/>
    <s v="Window III Productions"/>
    <n v="112"/>
  </r>
  <r>
    <s v="Code Name: Emerald"/>
    <s v="PG"/>
    <s v="Action"/>
    <x v="5"/>
    <s v="September 27, 1985 (United States)"/>
    <n v="5.9"/>
    <n v="934"/>
    <s v="Jonathan Sanger"/>
    <s v="Ronald Bass"/>
    <s v="Ed Harris"/>
    <s v="United States"/>
    <n v="0"/>
    <n v="561548"/>
    <s v="Metro-Goldwyn-Mayer (MGM)"/>
    <n v="95"/>
  </r>
  <r>
    <s v="Colonel Redl"/>
    <s v="R"/>
    <s v="Biography"/>
    <x v="5"/>
    <s v="October 4, 1985 (United States)"/>
    <n v="7.5"/>
    <n v="2800"/>
    <s v="István Szabó"/>
    <s v="István Szabó"/>
    <s v="Klaus Maria Brandauer"/>
    <s v="Yugoslavia"/>
    <n v="0"/>
    <n v="2357"/>
    <s v="Manfred Durniok Filmproduktion"/>
    <n v="144"/>
  </r>
  <r>
    <s v="Thunder Run"/>
    <s v="PG-13"/>
    <s v="Action"/>
    <x v="5"/>
    <s v="May 30, 1986 (United States)"/>
    <n v="5"/>
    <n v="301"/>
    <s v="Gary Hudson"/>
    <s v="Charles Davis"/>
    <s v="Forrest Tucker"/>
    <s v="United States"/>
    <n v="0"/>
    <m/>
    <s v="Lynn-Davis Productions"/>
    <n v="90"/>
  </r>
  <r>
    <s v="Marie"/>
    <s v="PG-13"/>
    <s v="Biography"/>
    <x v="5"/>
    <s v="September 27, 1985 (United States)"/>
    <n v="6.7"/>
    <n v="861"/>
    <s v="Roger Donaldson"/>
    <s v="Peter Maas"/>
    <s v="Sissy Spacek"/>
    <s v="United States"/>
    <n v="0"/>
    <n v="2507995"/>
    <s v="Dino De Laurentiis Company"/>
    <n v="112"/>
  </r>
  <r>
    <s v="Movers &amp; Shakers"/>
    <s v="PG"/>
    <s v="Comedy"/>
    <x v="5"/>
    <s v="March 31, 1988 (Italy)"/>
    <n v="4.2"/>
    <n v="468"/>
    <s v="William Asher"/>
    <s v="Charles Grodin"/>
    <s v="Walter Matthau"/>
    <s v="United States"/>
    <n v="0"/>
    <n v="372438"/>
    <s v="Asher-Grodin Productions"/>
    <n v="80"/>
  </r>
  <r>
    <s v="La Cage aux Folles 3: The Wedding"/>
    <s v="PG-13"/>
    <s v="Comedy"/>
    <x v="5"/>
    <s v="February 14, 1986 (United States)"/>
    <n v="4.7"/>
    <n v="760"/>
    <s v="Georges Lautner"/>
    <s v="Philippe Nicaud"/>
    <s v="Michel Serrault"/>
    <s v="France"/>
    <n v="0"/>
    <n v="345280"/>
    <s v="Columbia Films"/>
    <n v="87"/>
  </r>
  <r>
    <s v="James Joyce's Women"/>
    <s v="R"/>
    <s v="Drama"/>
    <x v="5"/>
    <s v="September 13, 1985 (United States)"/>
    <n v="6.1"/>
    <n v="122"/>
    <s v="Michael Pearce"/>
    <s v="Fionnula Flanagan"/>
    <s v="Fionnula Flanagan"/>
    <s v="Ireland"/>
    <n v="0"/>
    <m/>
    <s v="The Rejoycing Company"/>
    <n v="88"/>
  </r>
  <r>
    <s v="Turtle Diary"/>
    <s v="PG"/>
    <s v="Comedy"/>
    <x v="5"/>
    <s v="February 14, 1986 (United States)"/>
    <n v="6.9"/>
    <n v="726"/>
    <s v="John Irvin"/>
    <s v="Russell Hoban"/>
    <s v="Glenda Jackson"/>
    <s v="United Kingdom"/>
    <n v="0"/>
    <n v="2156772"/>
    <s v="Britannic"/>
    <n v="97"/>
  </r>
  <r>
    <s v="Maccheroni"/>
    <s v="PG"/>
    <s v="Comedy"/>
    <x v="5"/>
    <s v="October 24, 1985 (Italy)"/>
    <n v="6.4"/>
    <n v="701"/>
    <s v="Ettore Scola"/>
    <s v="Ruggero Maccari"/>
    <s v="Jack Lemmon"/>
    <s v="Italy"/>
    <n v="0"/>
    <m/>
    <s v="Filmauro"/>
    <n v="104"/>
  </r>
  <r>
    <s v="My Man Adam"/>
    <s v="R"/>
    <s v="Comedy"/>
    <x v="5"/>
    <s v="October 25, 1985 (United States)"/>
    <n v="5.3"/>
    <n v="128"/>
    <s v="Roger L. Simon"/>
    <s v="Renée Missel"/>
    <s v="Raphael Sbarge"/>
    <s v="United States"/>
    <n v="0"/>
    <m/>
    <s v="The Mount Company (II)"/>
    <n v="83"/>
  </r>
  <r>
    <s v="Sudden Death"/>
    <s v="R"/>
    <s v="Action"/>
    <x v="5"/>
    <s v="September 13, 1985 (United States)"/>
    <n v="4.8"/>
    <n v="134"/>
    <s v="Sig Shore"/>
    <s v="Sig Shore"/>
    <s v="Denise Coward"/>
    <s v="United States"/>
    <n v="0"/>
    <m/>
    <s v="Lodestar Productions"/>
    <n v="90"/>
  </r>
  <r>
    <s v="One Woman or Two"/>
    <s v="PG-13"/>
    <s v="Comedy"/>
    <x v="5"/>
    <s v="February 20, 1987 (United States)"/>
    <n v="5.0999999999999996"/>
    <n v="351"/>
    <s v="Daniel Vigne"/>
    <s v="Élisabeth Rappeneau"/>
    <s v="Gérard Depardieu"/>
    <s v="France"/>
    <n v="0"/>
    <m/>
    <s v="Hachette Première"/>
    <n v="97"/>
  </r>
  <r>
    <s v="Joshua Then and Now"/>
    <s v="R"/>
    <s v="Comedy"/>
    <x v="5"/>
    <s v="September 20, 1985 (United States)"/>
    <n v="6.6"/>
    <n v="545"/>
    <s v="Ted Kotcheff"/>
    <s v="Mordecai Richler"/>
    <s v="James Woods"/>
    <s v="Canada"/>
    <n v="0"/>
    <n v="542420"/>
    <s v="Films RSL"/>
    <n v="119"/>
  </r>
  <r>
    <s v="On the Edge"/>
    <s v="PG-13"/>
    <s v="Drama"/>
    <x v="5"/>
    <s v="May 2, 1986 (United States)"/>
    <n v="6.8"/>
    <n v="214"/>
    <s v="Rob Nilsson"/>
    <s v="Roy Kissin"/>
    <s v="Bruce Dern"/>
    <s v="United States"/>
    <n v="0"/>
    <m/>
    <s v="Alliance Communications Corporation"/>
    <n v="95"/>
  </r>
  <r>
    <s v="The Girl in the Picture"/>
    <s v="PG-13"/>
    <s v="Comedy"/>
    <x v="5"/>
    <s v="July 5, 1985 (United Kingdom)"/>
    <n v="6.3"/>
    <n v="155"/>
    <s v="Cary Parker"/>
    <s v="Cary Parker"/>
    <s v="John Gordon Sinclair"/>
    <s v="United Kingdom"/>
    <n v="0"/>
    <n v="202428"/>
    <s v="Antonine Films"/>
    <n v="84"/>
  </r>
  <r>
    <s v="Here Come the Littles"/>
    <s v="G"/>
    <s v="Animation"/>
    <x v="5"/>
    <s v="May 24, 1985 (United States)"/>
    <n v="6.9"/>
    <n v="207"/>
    <s v="Bernard Deyriès"/>
    <s v="Heywood Kling"/>
    <s v="Jimmy Keegan"/>
    <s v="United States"/>
    <n v="0"/>
    <n v="6565359"/>
    <s v="ABC Entertainment"/>
    <n v="72"/>
  </r>
  <r>
    <s v="Came a Hot Friday"/>
    <s v="PG"/>
    <s v="Adventure"/>
    <x v="5"/>
    <s v="October 4, 1985 (United States)"/>
    <n v="6.6"/>
    <n v="192"/>
    <s v="Ian Mune"/>
    <s v="Ronald Hugh Morrieson"/>
    <s v="Peter Bland"/>
    <s v="New Zealand"/>
    <n v="0"/>
    <m/>
    <s v="Mirage Films"/>
    <n v="101"/>
  </r>
  <r>
    <s v="Wuthering Heights"/>
    <s v="Not Rated"/>
    <s v="Drama"/>
    <x v="5"/>
    <s v="October 9, 1985 (France)"/>
    <n v="6.5"/>
    <n v="339"/>
    <s v="Jacques Rivette"/>
    <s v="Pascal Bonitzer"/>
    <s v="Fabienne Babe"/>
    <s v="France"/>
    <n v="0"/>
    <m/>
    <s v="La Cecilia"/>
    <n v="130"/>
  </r>
  <r>
    <s v="The Frog Prince"/>
    <s v="PG"/>
    <s v="Comedy"/>
    <x v="5"/>
    <s v="February 21, 1986 (United States)"/>
    <n v="6.6"/>
    <n v="91"/>
    <s v="Brian Gilbert"/>
    <s v="Brian Gilbert"/>
    <s v="Jane Snowden"/>
    <s v="United Kingdom"/>
    <n v="0"/>
    <m/>
    <s v="Enigma Productions"/>
    <n v="90"/>
  </r>
  <r>
    <s v="Lune de miel"/>
    <s v="R"/>
    <s v="Thriller"/>
    <x v="5"/>
    <s v="November 20, 1985 (France)"/>
    <n v="4.5999999999999996"/>
    <n v="100"/>
    <s v="Patrick Jamain"/>
    <s v="Robert Geoffrion"/>
    <s v="Nathalie Baye"/>
    <s v="France"/>
    <n v="0"/>
    <m/>
    <s v="Malofilm"/>
    <n v="98"/>
  </r>
  <r>
    <s v="Tea in the Harem"/>
    <m/>
    <s v="Drama"/>
    <x v="5"/>
    <s v="June 6, 1986 (United States)"/>
    <n v="6.9"/>
    <n v="397"/>
    <s v="Mehdi Charef"/>
    <s v="Mehdi Charef"/>
    <s v="Kader Boukhanef"/>
    <s v="France"/>
    <n v="0"/>
    <m/>
    <s v="Centre national du cinéma et de l'image animée (CNC)"/>
    <n v="110"/>
  </r>
  <r>
    <s v="Mr. Love"/>
    <s v="PG-13"/>
    <s v="Comedy"/>
    <x v="5"/>
    <s v="April 25, 1986 (United States)"/>
    <n v="6.4"/>
    <n v="166"/>
    <s v="Roy Battersby"/>
    <s v="Kenneth Eastaugh"/>
    <s v="Barry Jackson"/>
    <s v="United Kingdom"/>
    <n v="0"/>
    <m/>
    <s v="Enigma Productions"/>
    <n v="91"/>
  </r>
  <r>
    <s v="Death of an Angel"/>
    <s v="PG"/>
    <s v="Drama"/>
    <x v="5"/>
    <s v="March 7, 1986 (United States)"/>
    <n v="5.4"/>
    <n v="51"/>
    <s v="Petru Popescu"/>
    <s v="Petru Popescu"/>
    <s v="Bonnie Bedelia"/>
    <s v="United States"/>
    <n v="0"/>
    <m/>
    <s v="Angeles"/>
    <n v="91"/>
  </r>
  <r>
    <s v="Sincerely Charlotte"/>
    <m/>
    <s v="Drama"/>
    <x v="5"/>
    <s v="July 18, 1986 (United States)"/>
    <n v="5.6"/>
    <n v="139"/>
    <s v="Caroline Huppert"/>
    <s v="Caroline Huppert"/>
    <s v="Isabelle Huppert"/>
    <s v="France"/>
    <n v="0"/>
    <m/>
    <s v="Les Films de la Tour"/>
    <n v="88"/>
  </r>
  <r>
    <s v="Top Gun"/>
    <s v="PG"/>
    <s v="Action"/>
    <x v="6"/>
    <s v="May 16, 1986 (United States)"/>
    <n v="6.9"/>
    <n v="306000"/>
    <s v="Tony Scott"/>
    <s v="Jim Cash"/>
    <s v="Tom Cruise"/>
    <s v="United States"/>
    <n v="15000000"/>
    <n v="357288178"/>
    <s v="Paramount Pictures"/>
    <n v="110"/>
  </r>
  <r>
    <s v="Aliens"/>
    <s v="R"/>
    <s v="Action"/>
    <x v="6"/>
    <s v="July 18, 1986 (United States)"/>
    <n v="8.3000000000000007"/>
    <n v="668000"/>
    <s v="James Cameron"/>
    <s v="James Cameron"/>
    <s v="Sigourney Weaver"/>
    <s v="United Kingdom"/>
    <n v="18500000"/>
    <n v="131060248"/>
    <s v="Twentieth Century Fox"/>
    <n v="137"/>
  </r>
  <r>
    <s v="Stand by Me"/>
    <s v="R"/>
    <s v="Adventure"/>
    <x v="6"/>
    <s v="August 22, 1986 (United States)"/>
    <n v="8.1"/>
    <n v="374000"/>
    <s v="Rob Reiner"/>
    <s v="Stephen King"/>
    <s v="Wil Wheaton"/>
    <s v="United States"/>
    <n v="8000000"/>
    <n v="52287414"/>
    <s v="Columbia Pictures"/>
    <n v="89"/>
  </r>
  <r>
    <s v="Ferris Bueller's Day Off"/>
    <s v="PG-13"/>
    <s v="Comedy"/>
    <x v="6"/>
    <s v="June 11, 1986 (United States)"/>
    <n v="7.8"/>
    <n v="330000"/>
    <s v="John Hughes"/>
    <s v="John Hughes"/>
    <s v="Matthew Broderick"/>
    <s v="United States"/>
    <n v="6000000"/>
    <n v="70720215"/>
    <s v="Paramount Pictures"/>
    <n v="103"/>
  </r>
  <r>
    <s v="Crocodile Dundee"/>
    <s v="PG-13"/>
    <s v="Action"/>
    <x v="6"/>
    <s v="September 26, 1986 (United States)"/>
    <n v="6.6"/>
    <n v="96000"/>
    <s v="Peter Faiman"/>
    <s v="Paul Hogan"/>
    <s v="Paul Hogan"/>
    <s v="Australia"/>
    <n v="8800000"/>
    <n v="328203506"/>
    <s v="Rimfire Films"/>
    <n v="97"/>
  </r>
  <r>
    <s v="Labyrinth"/>
    <s v="PG"/>
    <s v="Adventure"/>
    <x v="6"/>
    <s v="June 27, 1986 (United States)"/>
    <n v="7.4"/>
    <n v="127000"/>
    <s v="Jim Henson"/>
    <s v="Dennis Lee"/>
    <s v="David Bowie"/>
    <s v="United Kingdom"/>
    <n v="25000000"/>
    <n v="13915874"/>
    <s v="Henson Associates (HA)"/>
    <n v="101"/>
  </r>
  <r>
    <s v="Highlander"/>
    <s v="R"/>
    <s v="Action"/>
    <x v="6"/>
    <s v="March 7, 1986 (United States)"/>
    <n v="7.1"/>
    <n v="127000"/>
    <s v="Russell Mulcahy"/>
    <s v="Gregory Widen"/>
    <s v="Christopher Lambert"/>
    <s v="United Kingdom"/>
    <n v="16000000"/>
    <n v="5900712"/>
    <s v="Thorn EMI Screen Entertainment"/>
    <n v="116"/>
  </r>
  <r>
    <s v="Big Trouble in Little China"/>
    <s v="PG-13"/>
    <s v="Action"/>
    <x v="6"/>
    <s v="July 2, 1986 (United States)"/>
    <n v="7.3"/>
    <n v="128000"/>
    <s v="John Carpenter"/>
    <s v="Gary Goldman"/>
    <s v="Kurt Russell"/>
    <s v="United States"/>
    <n v="25000000"/>
    <n v="11100577"/>
    <s v="Twentieth Century Fox"/>
    <n v="99"/>
  </r>
  <r>
    <s v="Pretty in Pink"/>
    <s v="PG-13"/>
    <s v="Comedy"/>
    <x v="6"/>
    <s v="February 28, 1986 (United States)"/>
    <n v="6.8"/>
    <n v="76000"/>
    <s v="Howard Deutch"/>
    <s v="John Hughes"/>
    <s v="Molly Ringwald"/>
    <s v="United States"/>
    <n v="9000000"/>
    <n v="40479480"/>
    <s v="Paramount Pictures"/>
    <n v="97"/>
  </r>
  <r>
    <s v="Platoon"/>
    <s v="R"/>
    <s v="Drama"/>
    <x v="6"/>
    <s v="February 6, 1987 (United States)"/>
    <n v="8.1"/>
    <n v="389000"/>
    <s v="Oliver Stone"/>
    <s v="Oliver Stone"/>
    <s v="Charlie Sheen"/>
    <s v="United States"/>
    <n v="6000000"/>
    <n v="138545632"/>
    <s v="Hemdale"/>
    <n v="120"/>
  </r>
  <r>
    <s v="Blue Velvet"/>
    <s v="R"/>
    <s v="Drama"/>
    <x v="6"/>
    <s v="October 23, 1986 (Italy)"/>
    <n v="7.7"/>
    <n v="186000"/>
    <s v="David Lynch"/>
    <s v="David Lynch"/>
    <s v="Isabella Rossellini"/>
    <s v="United States"/>
    <n v="6000000"/>
    <n v="8618766"/>
    <s v="De Laurentiis Entertainment Group (DEG)"/>
    <n v="120"/>
  </r>
  <r>
    <s v="Manhunter"/>
    <s v="R"/>
    <s v="Crime"/>
    <x v="6"/>
    <s v="August 15, 1986 (United States)"/>
    <n v="7.2"/>
    <n v="68000"/>
    <s v="Michael Mann"/>
    <s v="Thomas Harris"/>
    <s v="William Petersen"/>
    <s v="United States"/>
    <n v="15000000"/>
    <n v="8621783"/>
    <s v="De Laurentiis Entertainment Group (DEG)"/>
    <n v="120"/>
  </r>
  <r>
    <s v="Howard the Duck"/>
    <s v="PG"/>
    <s v="Action"/>
    <x v="6"/>
    <s v="August 1, 1986 (United States)"/>
    <n v="4.7"/>
    <n v="44000"/>
    <s v="Willard Huyck"/>
    <s v="Steve Gerber"/>
    <s v="Lea Thompson"/>
    <s v="United States"/>
    <n v="37000000"/>
    <n v="37962774"/>
    <s v="Universal Pictures"/>
    <n v="110"/>
  </r>
  <r>
    <s v="The Fly"/>
    <s v="R"/>
    <s v="Drama"/>
    <x v="6"/>
    <s v="August 15, 1986 (United States)"/>
    <n v="7.6"/>
    <n v="165000"/>
    <s v="David Cronenberg"/>
    <s v="George Langelaan"/>
    <s v="Jeff Goldblum"/>
    <s v="United States"/>
    <n v="15000000"/>
    <n v="60629159"/>
    <s v="SLM Production Group"/>
    <n v="96"/>
  </r>
  <r>
    <s v="Little Shop of Horrors"/>
    <s v="PG-13"/>
    <s v="Comedy"/>
    <x v="6"/>
    <s v="December 19, 1986 (United States)"/>
    <n v="7"/>
    <n v="68000"/>
    <s v="Frank Oz"/>
    <s v="Howard Ashman"/>
    <s v="Rick Moranis"/>
    <s v="United States"/>
    <n v="25000000"/>
    <n v="38983045"/>
    <s v="The Geffen Company"/>
    <n v="94"/>
  </r>
  <r>
    <s v="The Mosquito Coast"/>
    <s v="PG"/>
    <s v="Adventure"/>
    <x v="6"/>
    <s v="November 26, 1986 (United States)"/>
    <n v="6.6"/>
    <n v="28000"/>
    <s v="Peter Weir"/>
    <s v="Paul Theroux"/>
    <s v="Harrison Ford"/>
    <s v="United States"/>
    <n v="25000000"/>
    <n v="14302779"/>
    <s v="The Saul Zaentz Company"/>
    <n v="117"/>
  </r>
  <r>
    <s v="The Karate Kid Part II"/>
    <s v="PG"/>
    <s v="Action"/>
    <x v="6"/>
    <s v="June 20, 1986 (United States)"/>
    <n v="6.1"/>
    <n v="82000"/>
    <s v="John G. Avildsen"/>
    <s v="Robert Mark Kamen"/>
    <s v="Pat Morita"/>
    <s v="United States"/>
    <n v="0"/>
    <n v="115103979"/>
    <s v="Columbia Pictures"/>
    <n v="113"/>
  </r>
  <r>
    <s v="River's Edge"/>
    <s v="R"/>
    <s v="Crime"/>
    <x v="6"/>
    <s v="May 8, 1987 (United States)"/>
    <n v="7"/>
    <n v="17000"/>
    <s v="Tim Hunter"/>
    <s v="Neal Jimenez"/>
    <s v="Crispin Glover"/>
    <s v="United States"/>
    <n v="1900000"/>
    <n v="4600000"/>
    <s v="Hemdale"/>
    <n v="99"/>
  </r>
  <r>
    <s v="9½ Weeks"/>
    <s v="R"/>
    <s v="Drama"/>
    <x v="6"/>
    <s v="February 21, 1986 (United States)"/>
    <n v="6"/>
    <n v="39000"/>
    <s v="Adrian Lyne"/>
    <s v="Elizabeth McNeill"/>
    <s v="Mickey Rourke"/>
    <s v="United States"/>
    <n v="17000000"/>
    <n v="6735922"/>
    <s v="Producers Sales Organization (PSO)"/>
    <n v="117"/>
  </r>
  <r>
    <s v="The Golden Child"/>
    <s v="PG-13"/>
    <s v="Action"/>
    <x v="6"/>
    <s v="December 12, 1986 (United States)"/>
    <n v="6"/>
    <n v="53000"/>
    <s v="Michael Ritchie"/>
    <s v="Dennis Feldman"/>
    <s v="Eddie Murphy"/>
    <s v="United States"/>
    <n v="25000000"/>
    <n v="79817937"/>
    <s v="Paramount Pictures"/>
    <n v="94"/>
  </r>
  <r>
    <s v="Star Trek IV: The Voyage Home"/>
    <s v="PG"/>
    <s v="Action"/>
    <x v="6"/>
    <s v="November 26, 1986 (United States)"/>
    <n v="7.3"/>
    <n v="81000"/>
    <s v="Leonard Nimoy"/>
    <s v="Gene Roddenberry"/>
    <s v="William Shatner"/>
    <s v="United States"/>
    <n v="25000000"/>
    <n v="109713132"/>
    <s v="Paramount Pictures"/>
    <n v="119"/>
  </r>
  <r>
    <s v="Short Circuit"/>
    <s v="PG"/>
    <s v="Comedy"/>
    <x v="6"/>
    <s v="May 9, 1986 (United States)"/>
    <n v="6.7"/>
    <n v="58000"/>
    <s v="John Badham"/>
    <s v="S.S. Wilson"/>
    <s v="Ally Sheedy"/>
    <s v="United States"/>
    <n v="15000000"/>
    <n v="40697761"/>
    <s v="TriStar Pictures"/>
    <n v="98"/>
  </r>
  <r>
    <s v="The Delta Force"/>
    <s v="R"/>
    <s v="Action"/>
    <x v="6"/>
    <s v="February 14, 1986 (United States)"/>
    <n v="5.6"/>
    <n v="19000"/>
    <s v="Menahem Golan"/>
    <s v="James Bruner"/>
    <s v="Chuck Norris"/>
    <s v="United States"/>
    <n v="12000000"/>
    <n v="17768900"/>
    <s v="Golan-Globus Productions"/>
    <n v="125"/>
  </r>
  <r>
    <s v="The Name of the Rose"/>
    <s v="R"/>
    <s v="Crime"/>
    <x v="6"/>
    <s v="September 24, 1986 (United States)"/>
    <n v="7.7"/>
    <n v="104000"/>
    <s v="Jean-Jacques Annaud"/>
    <s v="Umberto Eco"/>
    <s v="Sean Connery"/>
    <s v="West Germany"/>
    <n v="0"/>
    <n v="7153487"/>
    <s v="Constantin Film"/>
    <n v="130"/>
  </r>
  <r>
    <s v="The Wraith"/>
    <s v="PG-13"/>
    <s v="Action"/>
    <x v="6"/>
    <s v="November 21, 1986 (United States)"/>
    <n v="6"/>
    <n v="15000"/>
    <s v="Mike Marvin"/>
    <s v="Mike Marvin"/>
    <s v="Charlie Sheen"/>
    <s v="United States"/>
    <n v="2700000"/>
    <n v="3500000"/>
    <s v="New Century Entertainment Corporation"/>
    <n v="93"/>
  </r>
  <r>
    <s v="The Color of Money"/>
    <s v="R"/>
    <s v="Drama"/>
    <x v="6"/>
    <s v="October 17, 1986 (United States)"/>
    <n v="7"/>
    <n v="77000"/>
    <s v="Martin Scorsese"/>
    <s v="Walter Tevis"/>
    <s v="Paul Newman"/>
    <s v="United States"/>
    <n v="13800000"/>
    <n v="52293982"/>
    <s v="Touchstone Pictures"/>
    <n v="119"/>
  </r>
  <r>
    <s v="Hoosiers"/>
    <s v="PG"/>
    <s v="Drama"/>
    <x v="6"/>
    <s v="February 27, 1987 (United States)"/>
    <n v="7.5"/>
    <n v="44000"/>
    <s v="David Anspaugh"/>
    <s v="Angelo Pizzo"/>
    <s v="Gene Hackman"/>
    <s v="United Kingdom"/>
    <n v="6000000"/>
    <n v="28607524"/>
    <s v="Cinema '84"/>
    <n v="114"/>
  </r>
  <r>
    <s v="Heartbreak Ridge"/>
    <s v="R"/>
    <s v="Drama"/>
    <x v="6"/>
    <s v="December 5, 1986 (United States)"/>
    <n v="6.9"/>
    <n v="41000"/>
    <s v="Clint Eastwood"/>
    <s v="James Carabatsos"/>
    <s v="Clint Eastwood"/>
    <s v="United States"/>
    <n v="15000000"/>
    <n v="42724017"/>
    <s v="Jay Weston Productions"/>
    <n v="130"/>
  </r>
  <r>
    <s v="Flight of the Navigator"/>
    <s v="PG"/>
    <s v="Adventure"/>
    <x v="6"/>
    <s v="August 1, 1986 (United States)"/>
    <n v="6.9"/>
    <n v="45000"/>
    <s v="Randal Kleiser"/>
    <s v="Mark H. Baker"/>
    <s v="Joey Cramer"/>
    <s v="United States"/>
    <n v="9000000"/>
    <n v="18564613"/>
    <s v="Walt Disney Pictures"/>
    <n v="90"/>
  </r>
  <r>
    <s v="Cobra"/>
    <s v="R"/>
    <s v="Action"/>
    <x v="6"/>
    <s v="May 23, 1986 (United States)"/>
    <n v="5.8"/>
    <n v="69000"/>
    <s v="George P. Cosmatos"/>
    <s v="Paula Gosling"/>
    <s v="Sylvester Stallone"/>
    <s v="United States"/>
    <n v="25000000"/>
    <n v="49042224"/>
    <s v="Warner Bros."/>
    <n v="87"/>
  </r>
  <r>
    <s v="Peggy Sue Got Married"/>
    <s v="PG-13"/>
    <s v="Comedy"/>
    <x v="6"/>
    <s v="October 10, 1986 (United States)"/>
    <n v="6.4"/>
    <n v="34000"/>
    <s v="Francis Ford Coppola"/>
    <s v="Jerry Leichtling"/>
    <s v="Kathleen Turner"/>
    <s v="United States"/>
    <n v="18000000"/>
    <n v="41488348"/>
    <s v="TriStar Pictures"/>
    <n v="103"/>
  </r>
  <r>
    <s v="The Mission"/>
    <s v="PG"/>
    <s v="Adventure"/>
    <x v="6"/>
    <s v="October 31, 1986 (United States)"/>
    <n v="7.4"/>
    <n v="57000"/>
    <s v="Roland Joffé"/>
    <s v="Robert Bolt"/>
    <s v="Robert De Niro"/>
    <s v="United Kingdom"/>
    <n v="24500000"/>
    <n v="17502499"/>
    <s v="Warner Bros."/>
    <n v="125"/>
  </r>
  <r>
    <s v="Working Girls"/>
    <s v="Unrated"/>
    <s v="Drama"/>
    <x v="6"/>
    <s v="March 20, 1987 (United States)"/>
    <n v="6.6"/>
    <n v="780"/>
    <s v="Lizzie Borden"/>
    <s v="Lizzie Borden"/>
    <s v="Louise Smith"/>
    <s v="United States"/>
    <n v="0"/>
    <n v="1777378"/>
    <s v="Alternate Current"/>
    <n v="93"/>
  </r>
  <r>
    <s v="Youngblood"/>
    <s v="R"/>
    <s v="Drama"/>
    <x v="6"/>
    <s v="January 31, 1986 (United States)"/>
    <n v="6.2"/>
    <n v="13000"/>
    <s v="Peter Markle"/>
    <s v="Peter Markle"/>
    <s v="Rob Lowe"/>
    <s v="United States"/>
    <n v="0"/>
    <n v="15448384"/>
    <s v="Blueline Productions"/>
    <n v="110"/>
  </r>
  <r>
    <s v="Three Amigos!"/>
    <s v="PG"/>
    <s v="Comedy"/>
    <x v="6"/>
    <s v="December 12, 1986 (United States)"/>
    <n v="6.5"/>
    <n v="70000"/>
    <s v="John Landis"/>
    <s v="Steve Martin"/>
    <s v="Steve Martin"/>
    <s v="United States"/>
    <n v="25000000"/>
    <n v="39246734"/>
    <s v="L.A. Films"/>
    <n v="104"/>
  </r>
  <r>
    <s v="Maximum Overdrive"/>
    <s v="R"/>
    <s v="Action"/>
    <x v="6"/>
    <s v="July 25, 1986 (United States)"/>
    <n v="5.5"/>
    <n v="31000"/>
    <s v="Stephen King"/>
    <s v="Stephen King"/>
    <s v="Emilio Estevez"/>
    <s v="United States"/>
    <n v="10000000"/>
    <n v="7433663"/>
    <s v="De Laurentiis Entertainment Group (DEG)"/>
    <n v="98"/>
  </r>
  <r>
    <s v="Lucas"/>
    <s v="PG-13"/>
    <s v="Comedy"/>
    <x v="6"/>
    <s v="March 28, 1986 (United States)"/>
    <n v="6.9"/>
    <n v="15000"/>
    <s v="David Seltzer"/>
    <s v="David Seltzer"/>
    <s v="Corey Haim"/>
    <s v="United States"/>
    <n v="6000000"/>
    <n v="8200000"/>
    <s v="Lawrence Gordon Productions"/>
    <n v="100"/>
  </r>
  <r>
    <s v="Friday the 13th Part VI: Jason Lives"/>
    <s v="R"/>
    <s v="Horror"/>
    <x v="6"/>
    <s v="August 1, 1986 (United States)"/>
    <n v="6"/>
    <n v="40000"/>
    <s v="Tom McLoughlin"/>
    <s v="Tom McLoughlin"/>
    <s v="Thom Mathews"/>
    <s v="United States"/>
    <n v="3000000"/>
    <n v="19472057"/>
    <s v="Paramount Pictures"/>
    <n v="86"/>
  </r>
  <r>
    <s v="The Money Pit"/>
    <s v="PG"/>
    <s v="Comedy"/>
    <x v="6"/>
    <s v="March 26, 1986 (United States)"/>
    <n v="6.4"/>
    <n v="54000"/>
    <s v="Richard Benjamin"/>
    <s v="David Giler"/>
    <s v="Tom Hanks"/>
    <s v="United States"/>
    <n v="10000000"/>
    <n v="54999651"/>
    <s v="Amblin Entertainment"/>
    <n v="91"/>
  </r>
  <r>
    <s v="Back to School"/>
    <s v="PG-13"/>
    <s v="Comedy"/>
    <x v="6"/>
    <s v="June 13, 1986 (United States)"/>
    <n v="6.6"/>
    <n v="29000"/>
    <s v="Alan Metter"/>
    <s v="Rodney Dangerfield"/>
    <s v="Rodney Dangerfield"/>
    <s v="United States"/>
    <n v="11000000"/>
    <n v="91258000"/>
    <s v="Orion Pictures"/>
    <n v="96"/>
  </r>
  <r>
    <s v="Betty Blue"/>
    <s v="Unrated"/>
    <s v="Drama"/>
    <x v="6"/>
    <s v="November 7, 1986 (United States)"/>
    <n v="7.4"/>
    <n v="19000"/>
    <s v="Jean-Jacques Beineix"/>
    <s v="Philippe Djian"/>
    <s v="Jean-Hugues Anglade"/>
    <s v="France"/>
    <n v="0"/>
    <n v="2016851"/>
    <s v="Gaumont"/>
    <n v="185"/>
  </r>
  <r>
    <s v="About Last Night"/>
    <s v="R"/>
    <s v="Comedy"/>
    <x v="6"/>
    <s v="July 2, 1986 (United States)"/>
    <n v="6.2"/>
    <n v="15000"/>
    <s v="Edward Zwick"/>
    <s v="David Mamet"/>
    <s v="Rob Lowe"/>
    <s v="United States"/>
    <n v="8500000"/>
    <n v="38702310"/>
    <s v="TriStar Pictures"/>
    <n v="113"/>
  </r>
  <r>
    <s v="Critters"/>
    <s v="PG-13"/>
    <s v="Comedy"/>
    <x v="6"/>
    <s v="April 11, 1986 (United States)"/>
    <n v="6.1"/>
    <n v="32000"/>
    <s v="Stephen Herek"/>
    <s v="Domonic Muir"/>
    <s v="Dee Wallace"/>
    <s v="United States"/>
    <n v="2000000"/>
    <n v="13167232"/>
    <s v="New Line Cinema"/>
    <n v="86"/>
  </r>
  <r>
    <s v="The Texas Chainsaw Massacre 2"/>
    <s v="Unrated"/>
    <s v="Comedy"/>
    <x v="6"/>
    <s v="August 22, 1986 (United States)"/>
    <n v="5.6"/>
    <n v="29000"/>
    <s v="Tobe Hooper"/>
    <s v="L.M. Kit Carson"/>
    <s v="Dennis Hopper"/>
    <s v="United States"/>
    <n v="4700000"/>
    <n v="8025872"/>
    <s v="Cannon Films"/>
    <n v="101"/>
  </r>
  <r>
    <s v="Iron Eagle"/>
    <s v="PG-13"/>
    <s v="Action"/>
    <x v="6"/>
    <s v="January 17, 1986 (United States)"/>
    <n v="5.5"/>
    <n v="14000"/>
    <s v="Sidney J. Furie"/>
    <s v="Kevin Alyn Elders"/>
    <s v="Louis Gossett Jr."/>
    <s v="United States"/>
    <n v="0"/>
    <n v="24159872"/>
    <s v="TriStar Pictures"/>
    <n v="117"/>
  </r>
  <r>
    <s v="One Crazy Summer"/>
    <s v="PG"/>
    <s v="Comedy"/>
    <x v="6"/>
    <s v="August 8, 1986 (United States)"/>
    <n v="6.4"/>
    <n v="14000"/>
    <s v="Savage Steve Holland"/>
    <s v="Savage Steve Holland"/>
    <s v="John Cusack"/>
    <s v="United States"/>
    <n v="0"/>
    <n v="13431806"/>
    <s v="A&amp;M Films"/>
    <n v="93"/>
  </r>
  <r>
    <s v="From Beyond"/>
    <s v="R"/>
    <s v="Horror"/>
    <x v="6"/>
    <s v="October 24, 1986 (United States)"/>
    <n v="6.7"/>
    <n v="24000"/>
    <s v="Stuart Gordon"/>
    <s v="H.P. Lovecraft"/>
    <s v="Jeffrey Combs"/>
    <s v="United States"/>
    <n v="4500000"/>
    <n v="1261000"/>
    <s v="Empire Pictures"/>
    <n v="85"/>
  </r>
  <r>
    <s v="Sid and Nancy"/>
    <s v="R"/>
    <s v="Biography"/>
    <x v="6"/>
    <s v="November 7, 1986 (United States)"/>
    <n v="7"/>
    <n v="30000"/>
    <s v="Alex Cox"/>
    <s v="Alex Cox"/>
    <s v="Gary Oldman"/>
    <s v="United Kingdom"/>
    <n v="4000000"/>
    <n v="2850707"/>
    <s v="Initial Pictures"/>
    <n v="112"/>
  </r>
  <r>
    <s v="Henry: Portrait of a Serial Killer"/>
    <s v="Unrated"/>
    <s v="Biography"/>
    <x v="6"/>
    <s v="September 7, 1990 (United States)"/>
    <n v="7"/>
    <n v="33000"/>
    <s v="John McNaughton"/>
    <s v="Richard Fire"/>
    <s v="Michael Rooker"/>
    <s v="United States"/>
    <n v="111000"/>
    <n v="609939"/>
    <s v="Maljack Productions"/>
    <n v="83"/>
  </r>
  <r>
    <s v="Mona Lisa"/>
    <s v="R"/>
    <s v="Crime"/>
    <x v="6"/>
    <s v="June 13, 1986 (United States)"/>
    <n v="7.3"/>
    <n v="14000"/>
    <s v="Neil Jordan"/>
    <s v="Neil Jordan"/>
    <s v="Bob Hoskins"/>
    <s v="United Kingdom"/>
    <n v="0"/>
    <n v="5794184"/>
    <s v="HandMade Films"/>
    <n v="104"/>
  </r>
  <r>
    <s v="Police Academy 3: Back in Training"/>
    <s v="PG"/>
    <s v="Comedy"/>
    <x v="6"/>
    <s v="March 21, 1986 (United States)"/>
    <n v="5.4"/>
    <n v="43000"/>
    <s v="Jerry Paris"/>
    <s v="Neal Israel"/>
    <s v="Steve Guttenberg"/>
    <s v="Canada"/>
    <n v="0"/>
    <n v="43579163"/>
    <s v="Police Academy Productions"/>
    <n v="83"/>
  </r>
  <r>
    <s v="Night of the Creeps"/>
    <s v="R"/>
    <s v="Comedy"/>
    <x v="6"/>
    <s v="August 22, 1986 (United States)"/>
    <n v="6.8"/>
    <n v="22000"/>
    <s v="Fred Dekker"/>
    <s v="Fred Dekker"/>
    <s v="Jason Lively"/>
    <s v="United States"/>
    <n v="5000000"/>
    <n v="591366"/>
    <s v="TriStar Pictures"/>
    <n v="88"/>
  </r>
  <r>
    <s v="The Sacrifice"/>
    <s v="PG"/>
    <s v="Drama"/>
    <x v="6"/>
    <s v="May 9, 1986 (Sweden)"/>
    <n v="8.1"/>
    <n v="26000"/>
    <s v="Andrei Tarkovsky"/>
    <s v="Andrei Tarkovsky"/>
    <s v="Erland Josephson"/>
    <s v="Sweden"/>
    <n v="0"/>
    <n v="167292"/>
    <s v="Svenska Filminstitutet (SFI)"/>
    <n v="149"/>
  </r>
  <r>
    <s v="The Hitcher"/>
    <s v="R"/>
    <s v="Action"/>
    <x v="6"/>
    <s v="February 21, 1986 (United States)"/>
    <n v="7.2"/>
    <n v="45000"/>
    <s v="Robert Harmon"/>
    <s v="Eric Red"/>
    <s v="Rutger Hauer"/>
    <s v="United States"/>
    <n v="6000000"/>
    <n v="5844868"/>
    <s v="HBO Pictures"/>
    <n v="97"/>
  </r>
  <r>
    <s v="Rad"/>
    <s v="PG"/>
    <s v="Drama"/>
    <x v="6"/>
    <s v="March 28, 1986 (United States)"/>
    <n v="6.9"/>
    <n v="5600"/>
    <s v="Hal Needham"/>
    <s v="Sam Bernard"/>
    <s v="Bart Conner"/>
    <s v="United States"/>
    <n v="0"/>
    <n v="2015882"/>
    <s v="TaliaFilm II Productions"/>
    <n v="91"/>
  </r>
  <r>
    <s v="An American Tail"/>
    <s v="G"/>
    <s v="Animation"/>
    <x v="6"/>
    <s v="November 21, 1986 (United States)"/>
    <n v="6.9"/>
    <n v="50000"/>
    <s v="Don Bluth"/>
    <s v="Judy Freudberg"/>
    <s v="Dom DeLuise"/>
    <s v="United States"/>
    <n v="0"/>
    <n v="84542002"/>
    <s v="Universal Pictures"/>
    <n v="80"/>
  </r>
  <r>
    <s v="SpaceCamp"/>
    <s v="PG"/>
    <s v="Adventure"/>
    <x v="6"/>
    <s v="June 6, 1986 (United States)"/>
    <n v="5.7"/>
    <n v="13000"/>
    <s v="Harry Winer"/>
    <s v="Clifford Green"/>
    <s v="Kate Capshaw"/>
    <s v="United States"/>
    <n v="18000000"/>
    <n v="9697739"/>
    <s v="ABC Motion Pictures"/>
    <n v="107"/>
  </r>
  <r>
    <s v="Raw Deal"/>
    <s v="R"/>
    <s v="Action"/>
    <x v="6"/>
    <s v="June 6, 1986 (United States)"/>
    <n v="5.6"/>
    <n v="32000"/>
    <s v="John Irvin"/>
    <s v="Luciano Vincenzoni"/>
    <s v="Arnold Schwarzenegger"/>
    <s v="United States"/>
    <n v="8500000"/>
    <n v="16209459"/>
    <s v="De Laurentiis Entertainment Group (DEG)"/>
    <n v="106"/>
  </r>
  <r>
    <s v="Hannah and Her Sisters"/>
    <s v="PG-13"/>
    <s v="Comedy"/>
    <x v="6"/>
    <s v="March 14, 1986 (United States)"/>
    <n v="7.9"/>
    <n v="68000"/>
    <s v="Woody Allen"/>
    <s v="Woody Allen"/>
    <s v="Mia Farrow"/>
    <s v="United States"/>
    <n v="6400000"/>
    <n v="40084041"/>
    <s v="Orion Pictures"/>
    <n v="107"/>
  </r>
  <r>
    <s v="The Great Mouse Detective"/>
    <s v="G"/>
    <s v="Animation"/>
    <x v="6"/>
    <s v="July 2, 1986 (United States)"/>
    <n v="7.2"/>
    <n v="46000"/>
    <s v="Directors"/>
    <s v="Peter Young"/>
    <s v="Vincent Price"/>
    <s v="United States"/>
    <n v="14000000"/>
    <n v="38625550"/>
    <s v="Walt Disney Pictures"/>
    <n v="74"/>
  </r>
  <r>
    <s v="Ruthless People"/>
    <s v="R"/>
    <s v="Comedy"/>
    <x v="6"/>
    <s v="June 27, 1986 (United States)"/>
    <n v="6.9"/>
    <n v="27000"/>
    <s v="Jim Abrahams"/>
    <s v="Dale Launer"/>
    <s v="Bette Midler"/>
    <s v="United States"/>
    <n v="13000000"/>
    <n v="71624879"/>
    <s v="Touchstone Pictures"/>
    <n v="93"/>
  </r>
  <r>
    <s v="The Transformers: the Movie"/>
    <s v="PG"/>
    <s v="Animation"/>
    <x v="6"/>
    <s v="August 8, 1986 (United States)"/>
    <n v="7.3"/>
    <n v="38000"/>
    <s v="Nelson Shin"/>
    <s v="Ron Friedman"/>
    <s v="Orson Welles"/>
    <s v="United States"/>
    <n v="6000000"/>
    <n v="5860601"/>
    <s v="Sunbow Productions"/>
    <n v="84"/>
  </r>
  <r>
    <s v="Wildcats"/>
    <s v="R"/>
    <s v="Comedy"/>
    <x v="6"/>
    <s v="February 14, 1986 (United States)"/>
    <n v="6.1"/>
    <n v="12000"/>
    <s v="Michael Ritchie"/>
    <s v="Ezra Sacks"/>
    <s v="Goldie Hawn"/>
    <s v="United States"/>
    <n v="0"/>
    <n v="26285544"/>
    <s v="Hawn / Sylbert Movie Company"/>
    <n v="106"/>
  </r>
  <r>
    <s v="Troll"/>
    <s v="PG-13"/>
    <s v="Comedy"/>
    <x v="6"/>
    <s v="January 17, 1986 (United States)"/>
    <n v="4.5"/>
    <n v="9500"/>
    <s v="John Carl Buechler"/>
    <s v="John Carl Buechler"/>
    <s v="Michael Moriarty"/>
    <s v="Italy"/>
    <n v="1100000"/>
    <n v="5450815"/>
    <s v="Empire Pictures"/>
    <n v="82"/>
  </r>
  <r>
    <s v="At Close Range"/>
    <s v="R"/>
    <s v="Crime"/>
    <x v="6"/>
    <s v="April 18, 1986 (United States)"/>
    <n v="7"/>
    <n v="15000"/>
    <s v="James Foley"/>
    <s v="Elliott Lewitt"/>
    <s v="Sean Penn"/>
    <s v="United States"/>
    <n v="6500000"/>
    <n v="2347000"/>
    <s v="Hemdale"/>
    <n v="111"/>
  </r>
  <r>
    <s v="The Boy Who Could Fly"/>
    <s v="PG"/>
    <s v="Drama"/>
    <x v="6"/>
    <s v="August 15, 1986 (United States)"/>
    <n v="6.5"/>
    <n v="5600"/>
    <s v="Nick Castle"/>
    <s v="Nick Castle"/>
    <s v="Lucy Deakins"/>
    <s v="United States"/>
    <n v="0"/>
    <n v="7177431"/>
    <s v="Lorimar Film Partners"/>
    <n v="114"/>
  </r>
  <r>
    <s v="Something Wild"/>
    <s v="R"/>
    <s v="Comedy"/>
    <x v="6"/>
    <s v="November 7, 1986 (United States)"/>
    <n v="6.9"/>
    <n v="17000"/>
    <s v="Jonathan Demme"/>
    <s v="E. Max Frye"/>
    <s v="Jeff Daniels"/>
    <s v="United States"/>
    <n v="7000000"/>
    <n v="8362969"/>
    <s v="Religioso Primitiva"/>
    <n v="114"/>
  </r>
  <r>
    <s v="Heartburn"/>
    <s v="R"/>
    <s v="Comedy"/>
    <x v="6"/>
    <s v="July 25, 1986 (United States)"/>
    <n v="6.1"/>
    <n v="10000"/>
    <s v="Mike Nichols"/>
    <s v="Nora Ephron"/>
    <s v="Meryl Streep"/>
    <s v="United States"/>
    <n v="20000000"/>
    <n v="25314189"/>
    <s v="Paramount Pictures"/>
    <n v="108"/>
  </r>
  <r>
    <s v="Crossroads"/>
    <s v="R"/>
    <s v="Drama"/>
    <x v="6"/>
    <s v="March 14, 1986 (United States)"/>
    <n v="7.1"/>
    <n v="15000"/>
    <s v="Walter Hill"/>
    <s v="John Fusco"/>
    <s v="Ralph Macchio"/>
    <s v="United States"/>
    <n v="0"/>
    <n v="5839031"/>
    <s v="Columbia Pictures"/>
    <n v="99"/>
  </r>
  <r>
    <s v="The Clan of the Cave Bear"/>
    <s v="R"/>
    <s v="Adventure"/>
    <x v="6"/>
    <s v="January 17, 1986 (United States)"/>
    <n v="5.4"/>
    <n v="6200"/>
    <s v="Michael Chapman"/>
    <s v="Jean M. Auel"/>
    <s v="Daryl Hannah"/>
    <s v="United States"/>
    <n v="15000000"/>
    <n v="1953732"/>
    <s v="Warner Bros."/>
    <n v="98"/>
  </r>
  <r>
    <s v="She's Gotta Have It"/>
    <s v="R"/>
    <s v="Comedy"/>
    <x v="6"/>
    <s v="August 8, 1986 (United States)"/>
    <n v="6.8"/>
    <n v="13000"/>
    <s v="Spike Lee"/>
    <s v="Spike Lee"/>
    <s v="Tracy Camilla Johns"/>
    <s v="United States"/>
    <n v="175000"/>
    <n v="7137502"/>
    <s v="40 Acres &amp; A Mule Filmworks"/>
    <n v="84"/>
  </r>
  <r>
    <s v="Running Scared"/>
    <s v="R"/>
    <s v="Action"/>
    <x v="6"/>
    <s v="June 27, 1986 (United States)"/>
    <n v="6.5"/>
    <n v="12000"/>
    <s v="Peter Hyams"/>
    <s v="Gary DeVore"/>
    <s v="Gregory Hines"/>
    <s v="United States"/>
    <n v="0"/>
    <n v="38500726"/>
    <s v="Metro-Goldwyn-Mayer (MGM)"/>
    <n v="107"/>
  </r>
  <r>
    <s v="8 Million Ways to Die"/>
    <s v="R"/>
    <s v="Action"/>
    <x v="6"/>
    <s v="April 25, 1986 (United States)"/>
    <n v="5.8"/>
    <n v="4700"/>
    <s v="Hal Ashby"/>
    <s v="Lawrence Block"/>
    <s v="Jeff Bridges"/>
    <s v="United States"/>
    <n v="18000000"/>
    <n v="1305114"/>
    <s v="Producers Sales Organization (PSO)"/>
    <n v="115"/>
  </r>
  <r>
    <s v="Soul Man"/>
    <s v="PG-13"/>
    <s v="Comedy"/>
    <x v="6"/>
    <s v="October 24, 1986 (United States)"/>
    <n v="5.3"/>
    <n v="7800"/>
    <s v="Steve Miner"/>
    <s v="Carol Black"/>
    <s v="C. Thomas Howell"/>
    <s v="United States"/>
    <n v="0"/>
    <n v="27820000"/>
    <s v="Balcor Film Investors"/>
    <n v="104"/>
  </r>
  <r>
    <s v="Down by Law"/>
    <s v="R"/>
    <s v="Comedy"/>
    <x v="6"/>
    <s v="September 25, 1986 (Canada)"/>
    <n v="7.7"/>
    <n v="49000"/>
    <s v="Jim Jarmusch"/>
    <s v="Jim Jarmusch"/>
    <s v="Tom Waits"/>
    <s v="United States"/>
    <n v="1100000"/>
    <n v="1504286"/>
    <s v="Island Pictures"/>
    <n v="107"/>
  </r>
  <r>
    <s v="Poltergeist II: the Other Side"/>
    <s v="PG-13"/>
    <s v="Horror"/>
    <x v="6"/>
    <s v="May 23, 1986 (United States)"/>
    <n v="5.7"/>
    <n v="26000"/>
    <s v="Brian Gibson"/>
    <s v="Mark Victor"/>
    <s v="JoBeth Williams"/>
    <s v="United States"/>
    <n v="19000000"/>
    <n v="40996665"/>
    <s v="Freddie Fields Productions"/>
    <n v="91"/>
  </r>
  <r>
    <s v="Bad Blood"/>
    <s v="Unrated"/>
    <s v="Crime"/>
    <x v="6"/>
    <s v="November 26, 1986 (France)"/>
    <n v="7.3"/>
    <n v="7500"/>
    <s v="Leos Carax"/>
    <s v="Leos Carax"/>
    <s v="Michel Piccoli"/>
    <s v="Switzerland"/>
    <n v="0"/>
    <n v="58731"/>
    <s v="Les Films Plain Chant"/>
    <n v="105"/>
  </r>
  <r>
    <s v="Psycho III"/>
    <s v="R"/>
    <s v="Horror"/>
    <x v="6"/>
    <s v="July 2, 1986 (United States)"/>
    <n v="5.4"/>
    <n v="14000"/>
    <s v="Anthony Perkins"/>
    <s v="Charles Edward Pogue"/>
    <s v="Anthony Perkins"/>
    <s v="United States"/>
    <n v="0"/>
    <n v="14481606"/>
    <s v="Universal Pictures"/>
    <n v="93"/>
  </r>
  <r>
    <s v="Allan Quatermain and the Lost City of Gold"/>
    <s v="PG"/>
    <s v="Action"/>
    <x v="6"/>
    <s v="January 30, 1987 (United States)"/>
    <n v="4.5999999999999996"/>
    <n v="9000"/>
    <s v="Gary Nelson"/>
    <s v="H. Rider Haggard"/>
    <s v="Richard Chamberlain"/>
    <s v="United States"/>
    <n v="13000000"/>
    <n v="3751699"/>
    <s v="Golan-Globus Productions"/>
    <n v="99"/>
  </r>
  <r>
    <s v="The Adventures of Milo and Otis"/>
    <s v="G"/>
    <s v="Adventure"/>
    <x v="6"/>
    <s v="August 25, 1989 (United States)"/>
    <n v="7"/>
    <n v="11000"/>
    <s v="Masanori Hata"/>
    <s v="Masanori Hata"/>
    <s v="Kyôko Koizumi"/>
    <s v="Japan"/>
    <n v="0"/>
    <n v="13299749"/>
    <s v="Fuji Television Network"/>
    <n v="76"/>
  </r>
  <r>
    <s v="Caravaggio"/>
    <m/>
    <s v="Biography"/>
    <x v="6"/>
    <s v="August 29, 1986 (United States)"/>
    <n v="6.6"/>
    <n v="5500"/>
    <s v="Derek Jarman"/>
    <s v="Derek Jarman"/>
    <s v="Noam Almaz"/>
    <s v="United Kingdom"/>
    <n v="0"/>
    <n v="5478"/>
    <s v="British Film Institute (BFI)"/>
    <n v="93"/>
  </r>
  <r>
    <s v="Children of a Lesser God"/>
    <s v="R"/>
    <s v="Drama"/>
    <x v="6"/>
    <s v="October 31, 1986 (United States)"/>
    <n v="7.2"/>
    <n v="15000"/>
    <s v="Randa Haines"/>
    <s v="Mark Medoff"/>
    <s v="William Hurt"/>
    <s v="United States"/>
    <n v="10500000"/>
    <n v="31853080"/>
    <s v="Paramount Pictures"/>
    <n v="119"/>
  </r>
  <r>
    <s v="Invaders from Mars"/>
    <s v="PG"/>
    <s v="Horror"/>
    <x v="6"/>
    <s v="June 6, 1986 (United States)"/>
    <n v="5.6"/>
    <n v="8200"/>
    <s v="Tobe Hooper"/>
    <s v="Richard Blake"/>
    <s v="Karen Black"/>
    <s v="United States"/>
    <n v="12000000"/>
    <n v="4884663"/>
    <s v="Cannon Pictures"/>
    <n v="100"/>
  </r>
  <r>
    <s v="Matador"/>
    <s v="NC-17"/>
    <s v="Drama"/>
    <x v="6"/>
    <s v="March 7, 1986 (Spain)"/>
    <n v="7"/>
    <n v="11000"/>
    <s v="Pedro Almodóvar"/>
    <s v="Pedro Almodóvar"/>
    <s v="Assumpta Serna"/>
    <s v="Spain"/>
    <n v="0"/>
    <n v="286126"/>
    <s v="Compañía Iberoamericana de TV"/>
    <n v="110"/>
  </r>
  <r>
    <s v="Down and Out in Beverly Hills"/>
    <s v="R"/>
    <s v="Comedy"/>
    <x v="6"/>
    <s v="January 31, 1986 (United States)"/>
    <n v="6.2"/>
    <n v="16000"/>
    <s v="Paul Mazursky"/>
    <s v="René Fauchois"/>
    <s v="Nick Nolte"/>
    <s v="United States"/>
    <n v="14000000"/>
    <n v="62134225"/>
    <s v="Touchstone Pictures"/>
    <n v="103"/>
  </r>
  <r>
    <s v="April Fool's Day"/>
    <s v="R"/>
    <s v="Horror"/>
    <x v="6"/>
    <s v="March 28, 1986 (United States)"/>
    <n v="6.2"/>
    <n v="15000"/>
    <s v="Fred Walton"/>
    <s v="Danilo Bach"/>
    <s v="Deborah Foreman"/>
    <s v="United States"/>
    <n v="5000000"/>
    <n v="12947763"/>
    <s v="Paramount Pictures"/>
    <n v="89"/>
  </r>
  <r>
    <s v="The Big Easy"/>
    <s v="R"/>
    <s v="Comedy"/>
    <x v="6"/>
    <s v="August 21, 1987 (United States)"/>
    <n v="6.5"/>
    <n v="12000"/>
    <s v="Jim McBride"/>
    <s v="Daniel Petrie Jr."/>
    <s v="Dennis Quaid"/>
    <s v="United States"/>
    <n v="8500000"/>
    <n v="17685307"/>
    <s v="Kings Road Entertainment"/>
    <n v="102"/>
  </r>
  <r>
    <s v="Pirates"/>
    <s v="PG-13"/>
    <s v="Action"/>
    <x v="6"/>
    <s v="July 18, 1986 (United States)"/>
    <n v="6.1"/>
    <n v="8100"/>
    <s v="Roman Polanski"/>
    <s v="John Brownjohn"/>
    <s v="Walter Matthau"/>
    <s v="France"/>
    <n v="40000000"/>
    <n v="1641825"/>
    <s v="Carthago Films S.a.r.l."/>
    <n v="121"/>
  </r>
  <r>
    <s v="No Mercy"/>
    <s v="R"/>
    <s v="Crime"/>
    <x v="6"/>
    <s v="December 19, 1986 (United States)"/>
    <n v="5.7"/>
    <n v="7000"/>
    <s v="Richard Pearce"/>
    <s v="James Carabatsos"/>
    <s v="Richard Gere"/>
    <s v="United States"/>
    <n v="14000000"/>
    <n v="12303904"/>
    <s v="TriStar Pictures"/>
    <n v="106"/>
  </r>
  <r>
    <s v="Lady Jane"/>
    <s v="PG-13"/>
    <s v="Biography"/>
    <x v="6"/>
    <s v="February 7, 1986 (United States)"/>
    <n v="7.1"/>
    <n v="6300"/>
    <s v="Trevor Nunn"/>
    <s v="Chris Bryant"/>
    <s v="Helena Bonham Carter"/>
    <s v="United Kingdom"/>
    <n v="8500000"/>
    <n v="277646"/>
    <s v="Capital Equipment Leasing"/>
    <n v="136"/>
  </r>
  <r>
    <s v="Club Paradise"/>
    <s v="PG-13"/>
    <s v="Comedy"/>
    <x v="6"/>
    <s v="July 11, 1986 (United States)"/>
    <n v="5.0999999999999996"/>
    <n v="5900"/>
    <s v="Harold Ramis"/>
    <s v="Harry Shearer"/>
    <s v="Robin Williams"/>
    <s v="United States"/>
    <n v="15000000"/>
    <n v="12308521"/>
    <s v="Warner Bros."/>
    <n v="96"/>
  </r>
  <r>
    <s v="Manon of the Spring"/>
    <s v="PG"/>
    <s v="Drama"/>
    <x v="6"/>
    <s v="December 4, 1987 (United States)"/>
    <n v="8"/>
    <n v="21000"/>
    <s v="Claude Berri"/>
    <s v="Claude Berri"/>
    <s v="Yves Montand"/>
    <s v="Switzerland"/>
    <n v="0"/>
    <n v="3940542"/>
    <s v="DD Productions"/>
    <n v="113"/>
  </r>
  <r>
    <s v="Gothic"/>
    <s v="R"/>
    <s v="Drama"/>
    <x v="6"/>
    <s v="April 10, 1987 (United States)"/>
    <n v="5.7"/>
    <n v="7400"/>
    <s v="Ken Russell"/>
    <s v="Stephen Volk"/>
    <s v="Gabriel Byrne"/>
    <s v="United Kingdom"/>
    <n v="0"/>
    <n v="916172"/>
    <s v="Virgin Vision"/>
    <n v="87"/>
  </r>
  <r>
    <s v="Armed and Dangerous"/>
    <s v="PG-13"/>
    <s v="Action"/>
    <x v="6"/>
    <s v="August 15, 1986 (United States)"/>
    <n v="5.7"/>
    <n v="11000"/>
    <s v="Mark L. Lester"/>
    <s v="Brian Grazer"/>
    <s v="John Candy"/>
    <s v="United States"/>
    <n v="12000000"/>
    <n v="15945534"/>
    <s v="Columbia Pictures"/>
    <n v="88"/>
  </r>
  <r>
    <s v="F/X"/>
    <s v="R"/>
    <s v="Action"/>
    <x v="6"/>
    <s v="February 7, 1986 (United States)"/>
    <n v="6.7"/>
    <n v="18000"/>
    <s v="Robert Mandel"/>
    <s v="Robert T. Megginson"/>
    <s v="Bryan Brown"/>
    <s v="United States"/>
    <n v="10000000"/>
    <n v="20603715"/>
    <s v="Orion Pictures"/>
    <n v="109"/>
  </r>
  <r>
    <s v="King Kong Lives"/>
    <s v="PG-13"/>
    <s v="Action"/>
    <x v="6"/>
    <s v="December 19, 1986 (United States)"/>
    <n v="3.9"/>
    <n v="5600"/>
    <s v="John Guillermin"/>
    <s v="Ronald Shusett"/>
    <s v="Brian Kerwin"/>
    <s v="United States"/>
    <n v="10000000"/>
    <n v="4711220"/>
    <s v="Toho Company"/>
    <n v="105"/>
  </r>
  <r>
    <s v="Castaway"/>
    <s v="R"/>
    <s v="Adventure"/>
    <x v="6"/>
    <s v="September 11, 1987 (United States)"/>
    <n v="5.8"/>
    <n v="3100"/>
    <s v="Nicolas Roeg"/>
    <s v="Lucy Irvine"/>
    <s v="Oliver Reed"/>
    <s v="United Kingdom"/>
    <n v="0"/>
    <m/>
    <s v="Cannon Screen Entertainment"/>
    <n v="117"/>
  </r>
  <r>
    <s v="Wise Guys"/>
    <s v="R"/>
    <s v="Comedy"/>
    <x v="6"/>
    <s v="April 18, 1986 (United States)"/>
    <n v="5.7"/>
    <n v="5500"/>
    <s v="Brian De Palma"/>
    <s v="George Gallo"/>
    <s v="Danny DeVito"/>
    <s v="United States"/>
    <n v="13000000"/>
    <n v="8475466"/>
    <s v="Metro-Goldwyn-Mayer (MGM)"/>
    <n v="100"/>
  </r>
  <r>
    <s v="Solarbabies"/>
    <s v="PG-13"/>
    <s v="Action"/>
    <x v="6"/>
    <s v="November 26, 1986 (United States)"/>
    <n v="4.8"/>
    <n v="4100"/>
    <s v="Alan Johnson"/>
    <s v="Walon Green"/>
    <s v="Richard Jordan"/>
    <s v="United States"/>
    <n v="25000000"/>
    <n v="1579260"/>
    <s v="Brooksfilms"/>
    <n v="94"/>
  </r>
  <r>
    <s v="The Manhattan Project"/>
    <s v="PG-13"/>
    <s v="Sci-Fi"/>
    <x v="6"/>
    <s v="June 13, 1986 (United States)"/>
    <n v="6.2"/>
    <n v="5600"/>
    <s v="Marshall Brickman"/>
    <s v="Marshall Brickman"/>
    <s v="John Lithgow"/>
    <s v="United States"/>
    <n v="18000000"/>
    <n v="3900000"/>
    <s v="Gladden Entertainment"/>
    <n v="117"/>
  </r>
  <r>
    <s v="Trick or Treat"/>
    <s v="R"/>
    <s v="Comedy"/>
    <x v="6"/>
    <s v="October 24, 1986 (United States)"/>
    <n v="5.8"/>
    <n v="6200"/>
    <s v="Charles Martin Smith"/>
    <s v="Rhet Topham"/>
    <s v="Marc Price"/>
    <s v="United States"/>
    <n v="0"/>
    <n v="6797218"/>
    <s v="De Laurentiis Entertainment Group (DEG)"/>
    <n v="98"/>
  </r>
  <r>
    <s v="Body Slam"/>
    <s v="PG"/>
    <s v="Comedy"/>
    <x v="6"/>
    <s v="May 21, 1987 (United States)"/>
    <n v="5.2"/>
    <n v="976"/>
    <s v="Hal Needham"/>
    <s v="Shel Lytton"/>
    <s v="Dirk Benedict"/>
    <s v="United States"/>
    <n v="0"/>
    <m/>
    <s v="Hemdale"/>
    <n v="92"/>
  </r>
  <r>
    <s v="Jumpin' Jack Flash"/>
    <s v="R"/>
    <s v="Comedy"/>
    <x v="6"/>
    <s v="October 10, 1986 (United States)"/>
    <n v="5.9"/>
    <n v="19000"/>
    <s v="Penny Marshall"/>
    <s v="David Franzoni"/>
    <s v="Whoopi Goldberg"/>
    <s v="United States"/>
    <n v="0"/>
    <n v="29844101"/>
    <s v="Lawrence Gordon Productions"/>
    <n v="105"/>
  </r>
  <r>
    <s v="Fire with Fire"/>
    <s v="PG-13"/>
    <s v="Drama"/>
    <x v="6"/>
    <s v="May 9, 1986 (United States)"/>
    <n v="6.5"/>
    <n v="1500"/>
    <s v="Duncan Gibbins"/>
    <s v="Bill Phillips"/>
    <s v="Craig Sheffer"/>
    <s v="United States"/>
    <n v="0"/>
    <n v="4636169"/>
    <s v="Paramount Pictures"/>
    <n v="103"/>
  </r>
  <r>
    <s v="Gung Ho"/>
    <s v="PG-13"/>
    <s v="Comedy"/>
    <x v="6"/>
    <s v="March 14, 1986 (United States)"/>
    <n v="6.3"/>
    <n v="12000"/>
    <s v="Ron Howard"/>
    <s v="Edwin Blum"/>
    <s v="Michael Keaton"/>
    <s v="United States"/>
    <n v="18000000"/>
    <n v="36611610"/>
    <s v="Paramount Pictures"/>
    <n v="111"/>
  </r>
  <r>
    <s v="True Stories"/>
    <s v="PG"/>
    <s v="Comedy"/>
    <x v="6"/>
    <s v="October 10, 1986 (United States)"/>
    <n v="7.2"/>
    <n v="6100"/>
    <s v="David Byrne"/>
    <s v="Stephen Tobolowsky"/>
    <s v="David Byrne"/>
    <s v="United States"/>
    <n v="0"/>
    <n v="2545459"/>
    <s v="Gary Kurfirst Pictures"/>
    <n v="89"/>
  </r>
  <r>
    <s v="When the Wind Blows"/>
    <s v="Not Rated"/>
    <s v="Animation"/>
    <x v="6"/>
    <s v="March 11, 1988 (United States)"/>
    <n v="7.7"/>
    <n v="10000"/>
    <s v="Jimmy T. Murakami"/>
    <s v="Raymond Briggs"/>
    <s v="Peggy Ashcroft"/>
    <s v="United Kingdom"/>
    <n v="0"/>
    <n v="5274"/>
    <s v="Meltdown Productions"/>
    <n v="84"/>
  </r>
  <r>
    <s v="Murphy's Law"/>
    <s v="R"/>
    <s v="Action"/>
    <x v="6"/>
    <s v="April 18, 1986 (United States)"/>
    <n v="6"/>
    <n v="5100"/>
    <s v="J. Lee Thompson"/>
    <s v="Gail Morgan Hickman"/>
    <s v="Charles Bronson"/>
    <s v="United States"/>
    <n v="6000000"/>
    <n v="9947631"/>
    <s v="Cannon Group"/>
    <n v="100"/>
  </r>
  <r>
    <s v="Deadly Friend"/>
    <s v="R"/>
    <s v="Drama"/>
    <x v="6"/>
    <s v="October 10, 1986 (United States)"/>
    <n v="5.6"/>
    <n v="6900"/>
    <s v="Wes Craven"/>
    <s v="Diana Henstell"/>
    <s v="Matthew Labyorteaux"/>
    <s v="United States"/>
    <n v="0"/>
    <n v="8988731"/>
    <s v="Warner Bros."/>
    <n v="91"/>
  </r>
  <r>
    <s v="Jean de Florette"/>
    <s v="PG"/>
    <s v="Comedy"/>
    <x v="6"/>
    <s v="August 28, 1987 (United States)"/>
    <n v="8"/>
    <n v="24000"/>
    <s v="Claude Berri"/>
    <s v="Claude Berri"/>
    <s v="Yves Montand"/>
    <s v="Switzerland"/>
    <n v="0"/>
    <n v="4940939"/>
    <s v="DD Productions"/>
    <n v="120"/>
  </r>
  <r>
    <s v="Reform School Girls"/>
    <s v="R"/>
    <s v="Crime"/>
    <x v="6"/>
    <s v="August 22, 1986 (United States)"/>
    <n v="5.4"/>
    <n v="2200"/>
    <s v="Tom DeSimone"/>
    <s v="Tom DeSimone"/>
    <s v="Linda Carol"/>
    <s v="United States"/>
    <n v="0"/>
    <n v="2510433"/>
    <s v="Balcor Film Investors"/>
    <n v="94"/>
  </r>
  <r>
    <s v="Band of the Hand"/>
    <s v="R"/>
    <s v="Action"/>
    <x v="6"/>
    <s v="April 11, 1986 (United States)"/>
    <n v="6.2"/>
    <n v="2800"/>
    <s v="Paul Michael Glaser"/>
    <s v="Leo Garen"/>
    <s v="Stephen Lang"/>
    <s v="United States"/>
    <n v="8700000"/>
    <n v="4865912"/>
    <s v="Delphi V Productions"/>
    <n v="109"/>
  </r>
  <r>
    <s v="Vamp"/>
    <s v="R"/>
    <s v="Comedy"/>
    <x v="6"/>
    <s v="July 18, 1986 (United States)"/>
    <n v="5.9"/>
    <n v="5100"/>
    <s v="Richard Wenk"/>
    <s v="Donald P. Borchers"/>
    <s v="Chris Makepeace"/>
    <s v="United States"/>
    <n v="3300000"/>
    <n v="4941117"/>
    <s v="New World Pictures"/>
    <n v="93"/>
  </r>
  <r>
    <s v="Nothing in Common"/>
    <s v="PG"/>
    <s v="Comedy"/>
    <x v="6"/>
    <s v="July 30, 1986 (United States)"/>
    <n v="5.9"/>
    <n v="6600"/>
    <s v="Garry Marshall"/>
    <s v="Garry Marshall"/>
    <s v="Tom Hanks"/>
    <s v="United States"/>
    <n v="0"/>
    <n v="32324557"/>
    <s v="Delphi Films"/>
    <n v="118"/>
  </r>
  <r>
    <s v="TerrorVision"/>
    <s v="R"/>
    <s v="Comedy"/>
    <x v="6"/>
    <s v="February 14, 1986 (United States)"/>
    <n v="5.7"/>
    <n v="6600"/>
    <s v="Ted Nicolaou"/>
    <s v="Ted Nicolaou"/>
    <s v="Diane Franklin"/>
    <s v="United States"/>
    <n v="0"/>
    <n v="320256"/>
    <s v="Empire Pictures"/>
    <n v="85"/>
  </r>
  <r>
    <s v="Quicksilver"/>
    <s v="PG"/>
    <s v="Crime"/>
    <x v="6"/>
    <s v="February 14, 1986 (United States)"/>
    <n v="5.7"/>
    <n v="4500"/>
    <s v="Thomas Michael Donnelly"/>
    <s v="Thomas Michael Donnelly"/>
    <s v="Kevin Bacon"/>
    <s v="United States"/>
    <n v="0"/>
    <n v="7634909"/>
    <s v="Columbia Pictures"/>
    <n v="105"/>
  </r>
  <r>
    <s v="52 Pick-Up"/>
    <s v="R"/>
    <s v="Crime"/>
    <x v="6"/>
    <s v="November 7, 1986 (United States)"/>
    <n v="6.4"/>
    <n v="5400"/>
    <s v="John Frankenheimer"/>
    <s v="Elmore Leonard"/>
    <s v="Roy Scheider"/>
    <s v="United States"/>
    <n v="0"/>
    <n v="5186646"/>
    <s v="Cannon Group"/>
    <n v="110"/>
  </r>
  <r>
    <s v="Black Moon Rising"/>
    <s v="R"/>
    <s v="Action"/>
    <x v="6"/>
    <s v="January 10, 1986 (United States)"/>
    <n v="5.5"/>
    <n v="5400"/>
    <s v="Harley Cokeliss"/>
    <s v="John Carpenter"/>
    <s v="Tommy Lee Jones"/>
    <s v="United States"/>
    <n v="0"/>
    <n v="6637565"/>
    <s v="New World Pictures"/>
    <n v="100"/>
  </r>
  <r>
    <s v="Extremities"/>
    <s v="R"/>
    <s v="Drama"/>
    <x v="6"/>
    <s v="August 22, 1986 (United States)"/>
    <n v="6.3"/>
    <n v="3500"/>
    <s v="Robert M. Young"/>
    <s v="William Mastrosimone"/>
    <s v="Farrah Fawcett"/>
    <s v="United States"/>
    <n v="0"/>
    <n v="13418091"/>
    <s v="Atlantic Entertainment Group"/>
    <n v="89"/>
  </r>
  <r>
    <s v="The Men's Club"/>
    <s v="R"/>
    <s v="Drama"/>
    <x v="6"/>
    <s v="September 19, 1986 (United States)"/>
    <n v="4.7"/>
    <n v="790"/>
    <s v="Peter Medak"/>
    <s v="Leonard Michaels"/>
    <s v="David Dukes"/>
    <s v="United States"/>
    <n v="0"/>
    <n v="2556361"/>
    <s v="Atlantic Entertainment Group"/>
    <n v="101"/>
  </r>
  <r>
    <s v="Haunted Honeymoon"/>
    <s v="PG"/>
    <s v="Comedy"/>
    <x v="6"/>
    <s v="July 25, 1986 (United States)"/>
    <n v="5.7"/>
    <n v="6900"/>
    <s v="Gene Wilder"/>
    <s v="Gene Wilder"/>
    <s v="Gene Wilder"/>
    <s v="United Kingdom"/>
    <n v="13000000"/>
    <n v="8033397"/>
    <s v="Orion Pictures"/>
    <n v="82"/>
  </r>
  <r>
    <s v="Summer"/>
    <s v="R"/>
    <s v="Drama"/>
    <x v="6"/>
    <s v="August 29, 1986 (United States)"/>
    <n v="7.7"/>
    <n v="7700"/>
    <s v="Éric Rohmer"/>
    <s v="Marie Rivière"/>
    <s v="Marie Rivière"/>
    <s v="France"/>
    <n v="0"/>
    <n v="63137"/>
    <s v="Ministère de la Culture et de la Communication"/>
    <n v="99"/>
  </r>
  <r>
    <s v="Tough Guys"/>
    <s v="PG"/>
    <s v="Comedy"/>
    <x v="6"/>
    <s v="October 3, 1986 (United States)"/>
    <n v="6.2"/>
    <n v="6800"/>
    <s v="Jeff Kanew"/>
    <s v="James Orr"/>
    <s v="Burt Lancaster"/>
    <s v="United States"/>
    <n v="10000000"/>
    <n v="21458229"/>
    <s v="Touchstone Pictures"/>
    <n v="104"/>
  </r>
  <r>
    <s v="Eliminators"/>
    <s v="PG"/>
    <s v="Action"/>
    <x v="6"/>
    <s v="January 31, 1986 (United States)"/>
    <n v="4.9000000000000004"/>
    <n v="1900"/>
    <s v="Peter Manoogian"/>
    <s v="Paul De Meo"/>
    <s v="Andrew Prine"/>
    <s v="United States"/>
    <n v="0"/>
    <n v="4601256"/>
    <s v="Empire Pictures"/>
    <n v="96"/>
  </r>
  <r>
    <s v="The Best of Times"/>
    <s v="PG-13"/>
    <s v="Comedy"/>
    <x v="6"/>
    <s v="January 31, 1986 (United States)"/>
    <n v="6"/>
    <n v="6800"/>
    <s v="Roger Spottiswoode"/>
    <s v="Ron Shelton"/>
    <s v="Robin Williams"/>
    <s v="United States"/>
    <n v="12000000"/>
    <n v="7817314"/>
    <s v="Cinema Group Ventures"/>
    <n v="104"/>
  </r>
  <r>
    <s v="Firewalker"/>
    <s v="PG"/>
    <s v="Action"/>
    <x v="6"/>
    <s v="November 21, 1986 (United States)"/>
    <n v="5.0999999999999996"/>
    <n v="6300"/>
    <s v="J. Lee Thompson"/>
    <s v="Robert Gosnell"/>
    <s v="Chuck Norris"/>
    <s v="United States"/>
    <n v="8000000"/>
    <n v="11949484"/>
    <s v="Cannon Group"/>
    <n v="105"/>
  </r>
  <r>
    <s v="Modern Girls"/>
    <s v="PG-13"/>
    <s v="Comedy"/>
    <x v="6"/>
    <s v="November 7, 1986 (United States)"/>
    <n v="5.8"/>
    <n v="1300"/>
    <s v="Jerry Kramer"/>
    <s v="Laurie Craig"/>
    <s v="Daphne Zuniga"/>
    <s v="United States"/>
    <n v="0"/>
    <n v="604849"/>
    <m/>
    <n v="84"/>
  </r>
  <r>
    <s v="Witchboard"/>
    <s v="R"/>
    <s v="Horror"/>
    <x v="6"/>
    <s v="March 13, 1987 (United States)"/>
    <n v="5.7"/>
    <n v="6600"/>
    <s v="Kevin Tenney"/>
    <s v="Kevin Tenney"/>
    <s v="Todd Allen"/>
    <s v="United Kingdom"/>
    <n v="2000000"/>
    <n v="7369373"/>
    <s v="Paragon Arts International"/>
    <n v="98"/>
  </r>
  <r>
    <s v="Clockwise"/>
    <s v="PG"/>
    <s v="Comedy"/>
    <x v="6"/>
    <s v="October 10, 1986 (United States)"/>
    <n v="6.6"/>
    <n v="12000"/>
    <s v="Christopher Morahan"/>
    <s v="Michael Frayn"/>
    <s v="John Cleese"/>
    <s v="United Kingdom"/>
    <n v="0"/>
    <n v="1476356"/>
    <s v="Thorn EMI Screen Entertainment"/>
    <n v="96"/>
  </r>
  <r>
    <s v="Legal Eagles"/>
    <s v="PG"/>
    <s v="Comedy"/>
    <x v="6"/>
    <s v="June 20, 1986 (United States)"/>
    <n v="6"/>
    <n v="10000"/>
    <s v="Ivan Reitman"/>
    <s v="Ivan Reitman"/>
    <s v="Robert Redford"/>
    <s v="United States"/>
    <n v="40000000"/>
    <n v="93151591"/>
    <s v="Universal Pictures"/>
    <n v="116"/>
  </r>
  <r>
    <s v="Link"/>
    <s v="R"/>
    <s v="Horror"/>
    <x v="6"/>
    <s v="September 19, 1986 (United States)"/>
    <n v="5.9"/>
    <n v="2800"/>
    <s v="Richard Franklin"/>
    <s v="Lee David Zlotoff"/>
    <s v="Terence Stamp"/>
    <s v="United Kingdom"/>
    <n v="0"/>
    <n v="1720450"/>
    <s v="Cannon Screen Entertainment"/>
    <n v="103"/>
  </r>
  <r>
    <s v="Jo Jo Dancer, Your Life Is Calling"/>
    <s v="R"/>
    <s v="Biography"/>
    <x v="6"/>
    <s v="May 2, 1986 (United States)"/>
    <n v="6.4"/>
    <n v="1600"/>
    <s v="Richard Pryor"/>
    <s v="Rocco Urbisci"/>
    <s v="Richard Pryor"/>
    <s v="United States"/>
    <n v="14000000"/>
    <n v="18034150"/>
    <s v="Columbia Pictures"/>
    <n v="97"/>
  </r>
  <r>
    <s v="Wanted: Dead or Alive"/>
    <s v="R"/>
    <s v="Action"/>
    <x v="6"/>
    <s v="January 16, 1987 (United States)"/>
    <n v="6"/>
    <n v="4700"/>
    <s v="Gary Sherman"/>
    <s v="Michael Patrick Goodman"/>
    <s v="Rutger Hauer"/>
    <s v="United States"/>
    <n v="0"/>
    <n v="7555000"/>
    <s v="New World Pictures"/>
    <n v="106"/>
  </r>
  <r>
    <s v="American Anthem"/>
    <s v="PG-13"/>
    <s v="Drama"/>
    <x v="6"/>
    <s v="June 27, 1986 (United States)"/>
    <n v="4.8"/>
    <n v="1400"/>
    <s v="Albert Magnoli"/>
    <s v="Evan Archerd"/>
    <s v="Mitchell Gaylord"/>
    <s v="United States"/>
    <n v="0"/>
    <n v="4845724"/>
    <s v="Lorimar Productions"/>
    <n v="102"/>
  </r>
  <r>
    <s v="The Morning After"/>
    <s v="R"/>
    <s v="Crime"/>
    <x v="6"/>
    <s v="December 25, 1986 (United States)"/>
    <n v="6"/>
    <n v="6200"/>
    <s v="Sidney Lumet"/>
    <s v="James Cresson"/>
    <s v="Jane Fonda"/>
    <s v="United States"/>
    <n v="15000000"/>
    <n v="25147055"/>
    <s v="American Filmworks"/>
    <n v="103"/>
  </r>
  <r>
    <s v="Crimes of the Heart"/>
    <s v="PG-13"/>
    <s v="Comedy"/>
    <x v="6"/>
    <s v="January 23, 1987 (United States)"/>
    <n v="6.4"/>
    <n v="3800"/>
    <s v="Bruce Beresford"/>
    <s v="Beth Henley"/>
    <s v="Diane Keaton"/>
    <s v="United States"/>
    <n v="20000000"/>
    <n v="22905522"/>
    <s v="De Laurentiis Entertainment Group (DEG)"/>
    <n v="105"/>
  </r>
  <r>
    <s v="Under the Cherry Moon"/>
    <s v="PG-13"/>
    <s v="Comedy"/>
    <x v="6"/>
    <s v="July 2, 1986 (United States)"/>
    <n v="5"/>
    <n v="3200"/>
    <s v="Prince"/>
    <s v="Becky Johnston"/>
    <s v="Prince"/>
    <s v="United States"/>
    <n v="0"/>
    <n v="10090429"/>
    <s v="Warner Bros."/>
    <n v="100"/>
  </r>
  <r>
    <s v="Malcolm"/>
    <s v="PG-13"/>
    <s v="Comedy"/>
    <x v="6"/>
    <s v="November 5, 1986 (United States)"/>
    <n v="7.1"/>
    <n v="2100"/>
    <s v="Nadia Tass"/>
    <s v="David Parker"/>
    <s v="Colin Friels"/>
    <s v="Australia"/>
    <n v="0"/>
    <m/>
    <s v="Cascade Films"/>
    <n v="85"/>
  </r>
  <r>
    <s v="Meatballs III: Summer Job"/>
    <s v="R"/>
    <s v="Comedy"/>
    <x v="6"/>
    <s v="January 9, 1987 (United States)"/>
    <n v="3.5"/>
    <n v="2200"/>
    <s v="George Mendeluk"/>
    <s v="Janis Allen"/>
    <s v="Sally Kellerman"/>
    <s v="Canada"/>
    <n v="0"/>
    <n v="2147228"/>
    <s v="TMS Pictures"/>
    <n v="96"/>
  </r>
  <r>
    <s v="Devil in the Flesh"/>
    <s v="X"/>
    <s v="Drama"/>
    <x v="6"/>
    <s v="May 22, 1987 (United States)"/>
    <n v="5.8"/>
    <n v="1400"/>
    <s v="Marco Bellocchio"/>
    <s v="Marco Bellocchio"/>
    <s v="Maruschka Detmers"/>
    <s v="Italy"/>
    <n v="0"/>
    <n v="546904"/>
    <s v="L.P. Film"/>
    <n v="114"/>
  </r>
  <r>
    <s v="Absolute Beginners"/>
    <s v="PG-13"/>
    <s v="Drama"/>
    <x v="6"/>
    <s v="April 18, 1986 (United States)"/>
    <n v="5.6"/>
    <n v="3200"/>
    <s v="Julien Temple"/>
    <s v="Colin MacInnes"/>
    <s v="Patsy Kensit"/>
    <s v="United Kingdom"/>
    <n v="0"/>
    <n v="930211"/>
    <s v="Goldcrest Films International"/>
    <n v="108"/>
  </r>
  <r>
    <s v="Deadtime Stories"/>
    <s v="R"/>
    <s v="Comedy"/>
    <x v="6"/>
    <s v="November 28, 1986 (United States)"/>
    <n v="4.7"/>
    <n v="1800"/>
    <s v="Jeffrey Delman"/>
    <s v="Jeffrey Delman"/>
    <s v="Scott Valentine"/>
    <s v="United States"/>
    <n v="0"/>
    <n v="2750741"/>
    <s v="Scary Stuff"/>
    <n v="93"/>
  </r>
  <r>
    <s v="Avenging Force"/>
    <s v="R"/>
    <s v="Action"/>
    <x v="6"/>
    <s v="September 12, 1986 (United States)"/>
    <n v="5.8"/>
    <n v="2600"/>
    <s v="Sam Firstenberg"/>
    <s v="James Booth"/>
    <s v="Michael Dudikoff"/>
    <s v="United States"/>
    <n v="4000000"/>
    <n v="4679650"/>
    <s v="The Cannon Group"/>
    <n v="104"/>
  </r>
  <r>
    <s v="Heat"/>
    <s v="R"/>
    <s v="Action"/>
    <x v="6"/>
    <s v="March 13, 1987 (United States)"/>
    <n v="5.6"/>
    <n v="1900"/>
    <s v="Dick Richards"/>
    <s v="William Goldman"/>
    <s v="Burt Reynolds"/>
    <s v="United States"/>
    <n v="17000000"/>
    <n v="2793214"/>
    <s v="Escalante Productions"/>
    <n v="101"/>
  </r>
  <r>
    <s v="Sweet Liberty"/>
    <s v="PG"/>
    <s v="Comedy"/>
    <x v="6"/>
    <s v="May 16, 1986 (United States)"/>
    <n v="5.8"/>
    <n v="2600"/>
    <s v="Alan Alda"/>
    <s v="Alan Alda"/>
    <s v="Alan Alda"/>
    <s v="United States"/>
    <n v="0"/>
    <n v="14205021"/>
    <s v="Universal Pictures"/>
    <n v="106"/>
  </r>
  <r>
    <s v="Killer Party"/>
    <s v="R"/>
    <s v="Comedy"/>
    <x v="6"/>
    <s v="May 9, 1986 (United States)"/>
    <n v="5.0999999999999996"/>
    <n v="1800"/>
    <s v="William Fruet"/>
    <s v="Barney Cohen"/>
    <s v="Martin Hewitt"/>
    <s v="Canada"/>
    <n v="0"/>
    <m/>
    <s v="Marquis"/>
    <n v="91"/>
  </r>
  <r>
    <s v="Out of Bounds"/>
    <s v="R"/>
    <s v="Action"/>
    <x v="6"/>
    <s v="July 25, 1986 (United States)"/>
    <n v="5.4"/>
    <n v="1400"/>
    <s v="Richard Tuggle"/>
    <s v="Tony Kayden"/>
    <s v="Anthony Michael Hall"/>
    <s v="United States"/>
    <n v="0"/>
    <n v="5099316"/>
    <s v="Columbia Pictures"/>
    <n v="93"/>
  </r>
  <r>
    <s v="Wisdom"/>
    <s v="R"/>
    <s v="Crime"/>
    <x v="6"/>
    <s v="January 2, 1987 (United States)"/>
    <n v="5.7"/>
    <n v="3100"/>
    <s v="Emilio Estevez"/>
    <s v="Emilio Estevez"/>
    <s v="Emilio Estevez"/>
    <s v="United States"/>
    <n v="0"/>
    <n v="5715174"/>
    <s v="Gladden Entertainment"/>
    <n v="109"/>
  </r>
  <r>
    <s v="Shanghai Surprise"/>
    <s v="PG-13"/>
    <s v="Adventure"/>
    <x v="6"/>
    <s v="August 29, 1986 (United States)"/>
    <n v="3.2"/>
    <n v="5000"/>
    <s v="Jim Goddard"/>
    <s v="John Kohn"/>
    <s v="Sean Penn"/>
    <s v="United Kingdom"/>
    <n v="17000000"/>
    <n v="2315683"/>
    <s v="HandMade Films"/>
    <n v="97"/>
  </r>
  <r>
    <s v="Power"/>
    <s v="R"/>
    <s v="Drama"/>
    <x v="6"/>
    <s v="January 31, 1986 (United States)"/>
    <n v="5.7"/>
    <n v="2700"/>
    <s v="Sidney Lumet"/>
    <s v="David Himmelstein"/>
    <s v="Richard Gere"/>
    <s v="United States"/>
    <n v="16000000"/>
    <n v="3800000"/>
    <s v="Lorimar Productions"/>
    <n v="111"/>
  </r>
  <r>
    <s v="A Fine Mess"/>
    <s v="PG"/>
    <s v="Action"/>
    <x v="6"/>
    <s v="August 8, 1986 (United States)"/>
    <n v="4.7"/>
    <n v="1400"/>
    <s v="Blake Edwards"/>
    <s v="Blake Edwards"/>
    <s v="Ted Danson"/>
    <s v="United States"/>
    <n v="0"/>
    <n v="6029824"/>
    <s v="Blake Edwards"/>
    <n v="90"/>
  </r>
  <r>
    <s v="Let's Get Harry"/>
    <s v="R"/>
    <s v="Action"/>
    <x v="6"/>
    <s v="October 31, 1986 (United States)"/>
    <n v="5.2"/>
    <n v="1200"/>
    <s v="Director"/>
    <s v="Mark Feldberg"/>
    <s v="Michael Schoeffling"/>
    <s v="United States"/>
    <n v="0"/>
    <n v="140980"/>
    <s v="Delphi V Productions"/>
    <n v="102"/>
  </r>
  <r>
    <s v="My Chauffeur"/>
    <s v="R"/>
    <s v="Comedy"/>
    <x v="6"/>
    <s v="January 24, 1986 (United States)"/>
    <n v="5.6"/>
    <n v="1900"/>
    <s v="David Beaird"/>
    <s v="David Beaird"/>
    <s v="Deborah Foreman"/>
    <s v="United States"/>
    <n v="0"/>
    <n v="4781448"/>
    <s v="Marimark Productions"/>
    <n v="97"/>
  </r>
  <r>
    <s v="Biggles: Adventures in Time"/>
    <s v="PG"/>
    <s v="Adventure"/>
    <x v="6"/>
    <s v="January 29, 1988 (United States)"/>
    <n v="5.7"/>
    <n v="2800"/>
    <s v="John Hough"/>
    <s v="W.E. Johns"/>
    <s v="Neil Dickson"/>
    <s v="United Kingdom"/>
    <n v="0"/>
    <m/>
    <s v="Compact Yellowbill"/>
    <n v="108"/>
  </r>
  <r>
    <s v="Half Moon Street"/>
    <s v="R"/>
    <s v="Drama"/>
    <x v="6"/>
    <s v="September 26, 1986 (United States)"/>
    <n v="5.4"/>
    <n v="2500"/>
    <s v="Bob Swaim"/>
    <s v="Edward Behr"/>
    <s v="Sigourney Weaver"/>
    <s v="United Kingdom"/>
    <n v="0"/>
    <n v="1131399"/>
    <s v="Centurion"/>
    <n v="90"/>
  </r>
  <r>
    <s v="Every Time We Say Goodbye"/>
    <s v="PG-13"/>
    <s v="Drama"/>
    <x v="6"/>
    <s v="November 14, 1986 (United States)"/>
    <n v="5.9"/>
    <n v="2300"/>
    <s v="Moshé Mizrahi"/>
    <s v="Moshé Mizrahi"/>
    <s v="Tom Hanks"/>
    <s v="Israel"/>
    <n v="0"/>
    <n v="278623"/>
    <s v="Delphi V Productions"/>
    <n v="98"/>
  </r>
  <r>
    <s v="The Decline of the American Empire"/>
    <s v="R"/>
    <s v="Comedy"/>
    <x v="6"/>
    <s v="November 14, 1986 (United States)"/>
    <n v="7.2"/>
    <n v="8000"/>
    <s v="Denys Arcand"/>
    <s v="Denys Arcand"/>
    <s v="Dominique Michel"/>
    <s v="Canada"/>
    <n v="0"/>
    <n v="1915792"/>
    <s v="Corporation Image M &amp; M"/>
    <n v="101"/>
  </r>
  <r>
    <s v="Hardbodies 2"/>
    <s v="R"/>
    <s v="Comedy"/>
    <x v="6"/>
    <s v="September 12, 1986 (United States)"/>
    <n v="3.2"/>
    <n v="1100"/>
    <s v="Mark Griffiths"/>
    <s v="Mark Griffiths"/>
    <s v="James Karen"/>
    <s v="United States"/>
    <n v="0"/>
    <n v="78068"/>
    <s v="Chroma III Productions"/>
    <n v="88"/>
  </r>
  <r>
    <s v="The Boy in Blue"/>
    <s v="R"/>
    <s v="Biography"/>
    <x v="6"/>
    <s v="January 17, 1986 (United States)"/>
    <n v="5.3"/>
    <n v="1100"/>
    <s v="Charles Jarrott"/>
    <s v="Douglas Bowie"/>
    <s v="Nicolas Cage"/>
    <s v="Canada"/>
    <n v="0"/>
    <n v="275000"/>
    <s v="Canadian Broadcasting Corporation (CBC)"/>
    <n v="100"/>
  </r>
  <r>
    <s v="Brighton Beach Memoirs"/>
    <s v="PG-13"/>
    <s v="Comedy"/>
    <x v="6"/>
    <s v="December 25, 1986 (United States)"/>
    <n v="6.8"/>
    <n v="3400"/>
    <s v="Gene Saks"/>
    <s v="Neil Simon"/>
    <s v="Blythe Danner"/>
    <s v="United States"/>
    <n v="18000000"/>
    <n v="11957943"/>
    <s v="Rastar Pictures"/>
    <n v="108"/>
  </r>
  <r>
    <s v="The Longshot"/>
    <s v="PG-13"/>
    <s v="Comedy"/>
    <x v="6"/>
    <s v="January 17, 1986 (United States)"/>
    <n v="5.4"/>
    <n v="565"/>
    <s v="Paul Bartel"/>
    <s v="Tim Conway"/>
    <s v="Tim Conway"/>
    <s v="United States"/>
    <n v="0"/>
    <m/>
    <s v="Orion Pictures"/>
    <n v="89"/>
  </r>
  <r>
    <s v="Willy/Milly"/>
    <s v="PG-13"/>
    <s v="Comedy"/>
    <x v="6"/>
    <s v="November 14, 1986 (United States)"/>
    <n v="5.6"/>
    <n v="454"/>
    <s v="Paul Schneider"/>
    <s v="Alan Friedman"/>
    <s v="Pamela Adlon"/>
    <s v="United States"/>
    <n v="0"/>
    <n v="277405"/>
    <s v="Griffon Productions"/>
    <n v="86"/>
  </r>
  <r>
    <s v="Ginger and Fred"/>
    <s v="PG-13"/>
    <s v="Comedy"/>
    <x v="6"/>
    <s v="March 28, 1986 (United States)"/>
    <n v="7.3"/>
    <n v="4900"/>
    <s v="Federico Fellini"/>
    <s v="Federico Fellini"/>
    <s v="Marcello Mastroianni"/>
    <s v="Italy"/>
    <n v="0"/>
    <n v="837623"/>
    <s v="Produzioni Europee Associate (PEA)"/>
    <n v="125"/>
  </r>
  <r>
    <s v="'Round Midnight"/>
    <s v="R"/>
    <s v="Drama"/>
    <x v="6"/>
    <s v="October 3, 1986 (United States)"/>
    <n v="7.4"/>
    <n v="4700"/>
    <s v="Bertrand Tavernier"/>
    <s v="David Rayfiel"/>
    <s v="Dexter Gordon"/>
    <s v="United States"/>
    <n v="0"/>
    <n v="3272593"/>
    <s v="Little Bear"/>
    <n v="133"/>
  </r>
  <r>
    <s v="Violets Are Blue..."/>
    <s v="PG-13"/>
    <s v="Drama"/>
    <x v="6"/>
    <s v="April 25, 1986 (United States)"/>
    <n v="5.9"/>
    <n v="906"/>
    <s v="Jack Fisk"/>
    <s v="Naomi Foner"/>
    <s v="Sissy Spacek"/>
    <s v="United States"/>
    <n v="10000000"/>
    <n v="4743287"/>
    <s v="Rastar Films"/>
    <n v="88"/>
  </r>
  <r>
    <s v="Parting Glances"/>
    <s v="Not Rated"/>
    <s v="Drama"/>
    <x v="6"/>
    <s v="February 19, 1986 (United States)"/>
    <n v="7.2"/>
    <n v="2800"/>
    <s v="Bill Sherwood"/>
    <s v="Bill Sherwood"/>
    <s v="John Bolger"/>
    <s v="United States"/>
    <n v="0"/>
    <m/>
    <s v="Rondo Productions"/>
    <n v="90"/>
  </r>
  <r>
    <s v="The Whoopee Boys"/>
    <s v="R"/>
    <s v="Comedy"/>
    <x v="6"/>
    <s v="August 22, 1986 (United States)"/>
    <n v="5.9"/>
    <n v="783"/>
    <s v="John Byrum"/>
    <s v="Steve Zacharias"/>
    <s v="Michael O'Keefe"/>
    <s v="United States"/>
    <n v="0"/>
    <m/>
    <s v="Paramount Pictures"/>
    <n v="88"/>
  </r>
  <r>
    <s v="Tai-Pan"/>
    <s v="R"/>
    <s v="Adventure"/>
    <x v="6"/>
    <s v="November 7, 1986 (United States)"/>
    <n v="5.6"/>
    <n v="1600"/>
    <s v="Daryl Duke"/>
    <s v="John Briley"/>
    <s v="Bryan Brown"/>
    <s v="United States"/>
    <n v="25000000"/>
    <n v="4007250"/>
    <s v="De Laurentiis Entertainment Group (DEG)"/>
    <n v="127"/>
  </r>
  <r>
    <s v="My Little Pony: The Movie"/>
    <s v="G"/>
    <s v="Animation"/>
    <x v="6"/>
    <s v="June 6, 1986 (United States)"/>
    <n v="6"/>
    <n v="2500"/>
    <s v="Directors"/>
    <s v="George Arthur Bloom"/>
    <s v="Danny DeVito"/>
    <s v="United States"/>
    <n v="0"/>
    <n v="5958456"/>
    <s v="Sunbow Productions"/>
    <n v="86"/>
  </r>
  <r>
    <s v="Playing for Keeps"/>
    <s v="PG-13"/>
    <s v="Comedy"/>
    <x v="6"/>
    <s v="October 3, 1986 (United States)"/>
    <n v="4.2"/>
    <n v="616"/>
    <s v="Bob Weinstein"/>
    <s v="Bob Weinstein"/>
    <s v="Daniel Jordano"/>
    <s v="United States"/>
    <n v="0"/>
    <n v="2669366"/>
    <s v="Miramax"/>
    <n v="102"/>
  </r>
  <r>
    <s v="'night, Mother"/>
    <s v="PG-13"/>
    <s v="Drama"/>
    <x v="6"/>
    <s v="January 29, 1987 (Australia)"/>
    <n v="7.6"/>
    <n v="2100"/>
    <s v="Tom Moore"/>
    <s v="Marsha Norman"/>
    <s v="Sissy Spacek"/>
    <s v="United States"/>
    <n v="0"/>
    <n v="441863"/>
    <s v="Aaron Spelling Productions"/>
    <n v="96"/>
  </r>
  <r>
    <s v="Jake Speed"/>
    <s v="PG"/>
    <s v="Action"/>
    <x v="6"/>
    <s v="May 30, 1986 (United States)"/>
    <n v="5.2"/>
    <n v="879"/>
    <s v="Andrew Lane"/>
    <s v="Wayne Crawford"/>
    <s v="Wayne Crawford"/>
    <s v="United States"/>
    <n v="0"/>
    <n v="1943751"/>
    <s v="Balcor Film Investors"/>
    <n v="105"/>
  </r>
  <r>
    <s v="The Naked Cage"/>
    <s v="R"/>
    <s v="Action"/>
    <x v="6"/>
    <s v="March 7, 1986 (United States)"/>
    <n v="5.2"/>
    <n v="543"/>
    <s v="Paul Nicholas"/>
    <s v="Paul Nicholas"/>
    <s v="Shari Shattuck"/>
    <s v="United States"/>
    <n v="0"/>
    <n v="3136701"/>
    <s v="The Cannon Group"/>
    <n v="97"/>
  </r>
  <r>
    <s v="Blue City"/>
    <s v="R"/>
    <s v="Action"/>
    <x v="6"/>
    <s v="May 2, 1986 (United States)"/>
    <n v="4.4000000000000004"/>
    <n v="1100"/>
    <s v="Michelle Manning"/>
    <s v="Ross Macdonald"/>
    <s v="Judd Nelson"/>
    <s v="United States"/>
    <n v="10000000"/>
    <n v="6947787"/>
    <s v="Paramount Pictures"/>
    <n v="83"/>
  </r>
  <r>
    <s v="That's Life!"/>
    <s v="PG-13"/>
    <s v="Comedy"/>
    <x v="6"/>
    <s v="October 10, 1986 (United States)"/>
    <n v="6"/>
    <n v="1400"/>
    <s v="Blake Edwards"/>
    <s v="Milton Wexler"/>
    <s v="Jack Lemmon"/>
    <s v="United States"/>
    <n v="0"/>
    <n v="4079895"/>
    <s v="Blake Edwards"/>
    <n v="102"/>
  </r>
  <r>
    <s v="Sky Bandits"/>
    <s v="PG"/>
    <s v="Action"/>
    <x v="6"/>
    <s v="October 31, 1986 (United States)"/>
    <n v="4.5999999999999996"/>
    <n v="258"/>
    <s v="Zoran Perisic"/>
    <s v="Thom Keyes"/>
    <s v="Scott McGinnis"/>
    <s v="United Kingdom"/>
    <n v="18000000"/>
    <n v="2295500"/>
    <s v="J&amp;M Entertainment"/>
    <n v="105"/>
  </r>
  <r>
    <s v="Ménage"/>
    <m/>
    <s v="Comedy"/>
    <x v="6"/>
    <s v="October 1, 1986 (United States)"/>
    <n v="7"/>
    <n v="2700"/>
    <s v="Bertrand Blier"/>
    <s v="Bertrand Blier"/>
    <s v="Gérard Depardieu"/>
    <s v="France"/>
    <n v="0"/>
    <n v="925952"/>
    <s v="Ciné Valse"/>
    <n v="84"/>
  </r>
  <r>
    <s v="Dream Lover"/>
    <s v="R"/>
    <s v="Crime"/>
    <x v="6"/>
    <s v="April 2, 1986 (France)"/>
    <n v="4.9000000000000004"/>
    <n v="503"/>
    <s v="Alan J. Pakula"/>
    <s v="Jon Boorstin"/>
    <s v="Kristy McNichol"/>
    <s v="United States"/>
    <n v="0"/>
    <n v="502237"/>
    <s v="Metro-Goldwyn-Mayer (MGM)"/>
    <n v="104"/>
  </r>
  <r>
    <s v="Dangerously Close"/>
    <s v="R"/>
    <s v="Action"/>
    <x v="6"/>
    <s v="May 9, 1986 (United States)"/>
    <n v="5.6"/>
    <n v="1200"/>
    <s v="Albert Pyun"/>
    <s v="Scott Fields"/>
    <s v="John Stockwell"/>
    <s v="United States"/>
    <n v="0"/>
    <n v="2390525"/>
    <s v="Golan-Globus Productions"/>
    <n v="95"/>
  </r>
  <r>
    <s v="The Whistle Blower"/>
    <s v="PG"/>
    <s v="Thriller"/>
    <x v="6"/>
    <s v="July 10, 1987 (United States)"/>
    <n v="6.2"/>
    <n v="2000"/>
    <s v="Simon Langton"/>
    <s v="Julian Bond"/>
    <s v="Michael Caine"/>
    <s v="United Kingdom"/>
    <n v="0"/>
    <n v="1500000"/>
    <s v="Portreeve"/>
    <n v="100"/>
  </r>
  <r>
    <s v="Care Bears Movie II: A New Generation"/>
    <s v="G"/>
    <s v="Animation"/>
    <x v="6"/>
    <s v="March 21, 1986 (United States)"/>
    <n v="5.5"/>
    <n v="2200"/>
    <s v="Dale Schott"/>
    <s v="Peter Sauder"/>
    <s v="Maxine Miller"/>
    <s v="Canada"/>
    <n v="0"/>
    <n v="8540346"/>
    <s v="Nelvana"/>
    <n v="76"/>
  </r>
  <r>
    <s v="Knights of the City"/>
    <s v="R"/>
    <s v="Action"/>
    <x v="6"/>
    <s v="February 14, 1986 (United States)"/>
    <n v="4.8"/>
    <n v="153"/>
    <s v="Dominic Orlando"/>
    <s v="Leon Isaac Kennedy"/>
    <s v="Leon Isaac Kennedy"/>
    <s v="United States"/>
    <n v="0"/>
    <n v="601451"/>
    <s v="Grace"/>
    <n v="87"/>
  </r>
  <r>
    <s v="Born American"/>
    <s v="R"/>
    <s v="Action"/>
    <x v="6"/>
    <s v="December 19, 1986 (Finland)"/>
    <n v="4.0999999999999996"/>
    <n v="1900"/>
    <s v="Renny Harlin"/>
    <s v="Renny Harlin"/>
    <s v="Mike Norris"/>
    <s v="United States"/>
    <n v="3401376"/>
    <n v="3388020"/>
    <s v="Cinema Group Ventures"/>
    <n v="95"/>
  </r>
  <r>
    <s v="Desert Bloom"/>
    <s v="PG"/>
    <s v="Drama"/>
    <x v="6"/>
    <s v="April 18, 1986 (United States)"/>
    <n v="6.6"/>
    <n v="937"/>
    <s v="Eugene Corr"/>
    <s v="Linda Remy"/>
    <s v="Jon Voight"/>
    <s v="United States"/>
    <n v="0"/>
    <n v="416393"/>
    <s v="Carson Productions"/>
    <n v="105"/>
  </r>
  <r>
    <s v="Touch and Go"/>
    <s v="R"/>
    <s v="Comedy"/>
    <x v="6"/>
    <s v="August 22, 1986 (United States)"/>
    <n v="5.7"/>
    <n v="818"/>
    <s v="Robert Mandel"/>
    <s v="Alan Ormsby"/>
    <s v="Michael Keaton"/>
    <s v="United States"/>
    <n v="0"/>
    <n v="1254040"/>
    <s v="Kings Road Entertainment"/>
    <n v="101"/>
  </r>
  <r>
    <s v="Man Facing Southeast"/>
    <s v="R"/>
    <s v="Drama"/>
    <x v="6"/>
    <s v="March 13, 1987 (United States)"/>
    <n v="7.7"/>
    <n v="3800"/>
    <s v="Eliseo Subiela"/>
    <s v="Eliseo Subiela"/>
    <s v="Lorenzo Quinteros"/>
    <s v="Argentina"/>
    <n v="600000"/>
    <m/>
    <s v="Cinequanon"/>
    <n v="105"/>
  </r>
  <r>
    <s v="Nutcracker"/>
    <s v="G"/>
    <s v="Family"/>
    <x v="6"/>
    <s v="November 26, 1986 (United States)"/>
    <n v="7.2"/>
    <n v="1000"/>
    <s v="Carroll Ballard"/>
    <s v="Kent Stowell"/>
    <s v="Hugh Duncan Bigney Mitchell"/>
    <s v="United States"/>
    <n v="0"/>
    <n v="781727"/>
    <s v="Hyperion Pictures"/>
    <n v="89"/>
  </r>
  <r>
    <s v="The Fringe Dwellers"/>
    <s v="PG"/>
    <s v="Drama"/>
    <x v="6"/>
    <s v="October 1986 (United States)"/>
    <n v="6.7"/>
    <n v="377"/>
    <s v="Bruce Beresford"/>
    <s v="Bruce Beresford"/>
    <s v="Kristina Nehm"/>
    <s v="Australia"/>
    <n v="0"/>
    <m/>
    <s v="Fringe Dwellers Productions"/>
    <n v="98"/>
  </r>
  <r>
    <s v="Just Between Friends"/>
    <s v="PG-13"/>
    <s v="Drama"/>
    <x v="6"/>
    <s v="March 21, 1986 (United States)"/>
    <n v="5.9"/>
    <n v="735"/>
    <s v="Allan Burns"/>
    <s v="Allan Burns"/>
    <s v="Mary Tyler Moore"/>
    <s v="United States"/>
    <n v="0"/>
    <n v="6408791"/>
    <s v="MTM Enterprises"/>
    <n v="110"/>
  </r>
  <r>
    <s v="Oviri"/>
    <s v="R"/>
    <s v="Biography"/>
    <x v="6"/>
    <s v="September 5, 1986 (Denmark)"/>
    <n v="6"/>
    <n v="367"/>
    <s v="Henning Carlsen"/>
    <s v="Henning Carlsen"/>
    <s v="Donald Sutherland"/>
    <s v="Denmark"/>
    <n v="0"/>
    <n v="583800"/>
    <s v="Caméras Continentales"/>
    <n v="90"/>
  </r>
  <r>
    <s v="P.O.W. the Escape"/>
    <s v="R"/>
    <s v="Action"/>
    <x v="6"/>
    <s v="April 4, 1986 (United States)"/>
    <n v="5"/>
    <n v="533"/>
    <s v="Gideon Amir"/>
    <s v="Malcolm Barbour"/>
    <s v="David Carradine"/>
    <s v="United States"/>
    <n v="0"/>
    <n v="2497233"/>
    <m/>
    <n v="90"/>
  </r>
  <r>
    <s v="Armed Response"/>
    <s v="R"/>
    <s v="Action"/>
    <x v="6"/>
    <s v="October 3, 1986 (United States)"/>
    <n v="5"/>
    <n v="592"/>
    <s v="Fred Olen Ray"/>
    <s v="T.L. Lankford"/>
    <s v="David Carradine"/>
    <s v="United States"/>
    <n v="1500000"/>
    <m/>
    <s v="Cinetel Films"/>
    <n v="86"/>
  </r>
  <r>
    <s v="Duet for One"/>
    <s v="R"/>
    <s v="Drama"/>
    <x v="6"/>
    <s v="February 1987 (United States)"/>
    <n v="6.8"/>
    <n v="840"/>
    <s v="Andrey Konchalovskiy"/>
    <s v="Tom Kempinski"/>
    <s v="Julie Andrews"/>
    <s v="United States"/>
    <n v="0"/>
    <n v="8736"/>
    <s v="Golan-Globus Productions"/>
    <n v="107"/>
  </r>
  <r>
    <s v="Bullies"/>
    <s v="R"/>
    <s v="Action"/>
    <x v="6"/>
    <s v="August 29, 1986 (United States)"/>
    <n v="5.3"/>
    <n v="453"/>
    <s v="Paul Lynch"/>
    <s v="John Sheppard"/>
    <s v="Jonathan Crombie"/>
    <s v="Canada"/>
    <n v="0"/>
    <n v="2995527"/>
    <s v="Simcom Limited"/>
    <n v="90"/>
  </r>
  <r>
    <s v="Native Son"/>
    <s v="PG"/>
    <s v="Drama"/>
    <x v="6"/>
    <s v="December 12, 1986 (United States)"/>
    <n v="5.8"/>
    <n v="525"/>
    <s v="Jerrold Freedman"/>
    <s v="Richard Wesley"/>
    <s v="Victor Love"/>
    <s v="United States"/>
    <n v="2000000"/>
    <n v="1301121"/>
    <s v="American Playhouse"/>
    <n v="111"/>
  </r>
  <r>
    <s v="The Assault"/>
    <s v="PG"/>
    <s v="Drama"/>
    <x v="6"/>
    <s v="February 6, 1986 (Netherlands)"/>
    <n v="7.2"/>
    <n v="3100"/>
    <s v="Fons Rademakers"/>
    <s v="Gerard Soeteman"/>
    <s v="Derek de Lint"/>
    <s v="Netherlands"/>
    <n v="0"/>
    <n v="512403"/>
    <s v="Fons Rademakers Produktie"/>
    <n v="144"/>
  </r>
  <r>
    <s v="Nobody's Fool"/>
    <s v="PG-13"/>
    <s v="Comedy"/>
    <x v="6"/>
    <s v="November 7, 1986 (United States)"/>
    <n v="5.5"/>
    <n v="754"/>
    <s v="Evelyn Purcell"/>
    <s v="Beth Henley"/>
    <s v="Rosanna Arquette"/>
    <s v="United States"/>
    <n v="0"/>
    <n v="563358"/>
    <s v="Island Pictures"/>
    <n v="107"/>
  </r>
  <r>
    <s v="Alien Predator"/>
    <s v="R"/>
    <s v="Drama"/>
    <x v="6"/>
    <s v="February 6, 1987 (United States)"/>
    <n v="3.7"/>
    <n v="922"/>
    <s v="Deran Sarafian"/>
    <s v="Deran Sarafian"/>
    <s v="Dennis Christopher"/>
    <s v="United States"/>
    <n v="0"/>
    <m/>
    <s v="Continental Motion Pictures"/>
    <n v="90"/>
  </r>
  <r>
    <s v="Low Blow"/>
    <s v="R"/>
    <s v="Action"/>
    <x v="6"/>
    <s v="April 1986 (United States)"/>
    <n v="4"/>
    <n v="437"/>
    <s v="Frank Harris"/>
    <s v="Leo Fong"/>
    <s v="Leo Fong"/>
    <s v="United States"/>
    <n v="0"/>
    <m/>
    <s v="Action Communications"/>
    <n v="90"/>
  </r>
  <r>
    <s v="A Man and a Woman: 20 Years Later"/>
    <s v="PG"/>
    <s v="Drama"/>
    <x v="6"/>
    <s v="August 15, 1986 (United States)"/>
    <n v="5.9"/>
    <n v="675"/>
    <s v="Claude Lelouch"/>
    <s v="Claude Lelouch"/>
    <s v="Anouk Aimée"/>
    <s v="France"/>
    <n v="0"/>
    <m/>
    <s v="Les Films 13"/>
    <n v="102"/>
  </r>
  <r>
    <s v="The Princess Bride"/>
    <s v="PG"/>
    <s v="Adventure"/>
    <x v="7"/>
    <s v="October 9, 1987 (United States)"/>
    <n v="8.1"/>
    <n v="402000"/>
    <s v="Rob Reiner"/>
    <s v="William Goldman"/>
    <s v="Cary Elwes"/>
    <s v="United Kingdom"/>
    <n v="16000000"/>
    <n v="30902642"/>
    <s v="Act III Communications"/>
    <n v="98"/>
  </r>
  <r>
    <s v="The Lost Boys"/>
    <s v="R"/>
    <s v="Comedy"/>
    <x v="7"/>
    <s v="July 31, 1987 (United States)"/>
    <n v="7.3"/>
    <n v="128000"/>
    <s v="Joel Schumacher"/>
    <s v="Jan Fischer"/>
    <s v="Jason Patric"/>
    <s v="United States"/>
    <n v="0"/>
    <n v="32388898"/>
    <s v="Warner Bros."/>
    <n v="97"/>
  </r>
  <r>
    <s v="Full Metal Jacket"/>
    <s v="R"/>
    <s v="Drama"/>
    <x v="7"/>
    <s v="July 10, 1987 (United States)"/>
    <n v="8.3000000000000007"/>
    <n v="691000"/>
    <s v="Stanley Kubrick"/>
    <s v="Stanley Kubrick"/>
    <s v="Matthew Modine"/>
    <s v="United Kingdom"/>
    <n v="30000000"/>
    <n v="46357676"/>
    <s v="Natant"/>
    <n v="116"/>
  </r>
  <r>
    <s v="Predator"/>
    <s v="R"/>
    <s v="Action"/>
    <x v="7"/>
    <s v="June 12, 1987 (United States)"/>
    <n v="7.8"/>
    <n v="381000"/>
    <s v="John McTiernan"/>
    <s v="Jim Thomas"/>
    <s v="Arnold Schwarzenegger"/>
    <s v="United States"/>
    <n v="15000000"/>
    <n v="98268458"/>
    <s v="Twentieth Century Fox"/>
    <n v="107"/>
  </r>
  <r>
    <s v="RoboCop"/>
    <s v="R"/>
    <s v="Action"/>
    <x v="7"/>
    <s v="July 17, 1987 (United States)"/>
    <n v="7.5"/>
    <n v="240000"/>
    <s v="Paul Verhoeven"/>
    <s v="Edward Neumeier"/>
    <s v="Peter Weller"/>
    <s v="United States"/>
    <n v="13000000"/>
    <n v="53424681"/>
    <s v="Orion Pictures"/>
    <n v="102"/>
  </r>
  <r>
    <s v="Dirty Dancing"/>
    <s v="PG-13"/>
    <s v="Drama"/>
    <x v="7"/>
    <s v="August 21, 1987 (United States)"/>
    <n v="7"/>
    <n v="211000"/>
    <s v="Emile Ardolino"/>
    <s v="Eleanor Bergstein"/>
    <s v="Patrick Swayze"/>
    <s v="United States"/>
    <n v="6000000"/>
    <n v="214577242"/>
    <s v="Great American Films Limited Partnership"/>
    <n v="100"/>
  </r>
  <r>
    <s v="Adventures in Babysitting"/>
    <s v="PG-13"/>
    <s v="Adventure"/>
    <x v="7"/>
    <s v="July 3, 1987 (United States)"/>
    <n v="6.9"/>
    <n v="40000"/>
    <s v="Chris Columbus"/>
    <s v="David Simkins"/>
    <s v="Elisabeth Shue"/>
    <s v="United States"/>
    <n v="7000000"/>
    <n v="34368475"/>
    <s v="Touchstone Pictures"/>
    <n v="102"/>
  </r>
  <r>
    <s v="The Untouchables"/>
    <s v="R"/>
    <s v="Crime"/>
    <x v="7"/>
    <s v="June 3, 1987 (United States)"/>
    <n v="7.9"/>
    <n v="289000"/>
    <s v="Brian De Palma"/>
    <s v="David Mamet"/>
    <s v="Kevin Costner"/>
    <s v="United States"/>
    <n v="25000000"/>
    <n v="76270454"/>
    <s v="Paramount Pictures"/>
    <n v="119"/>
  </r>
  <r>
    <s v="Spaceballs"/>
    <s v="PG"/>
    <s v="Adventure"/>
    <x v="7"/>
    <s v="June 24, 1987 (United States)"/>
    <n v="7.1"/>
    <n v="176000"/>
    <s v="Mel Brooks"/>
    <s v="Mel Brooks"/>
    <s v="Mel Brooks"/>
    <s v="United States"/>
    <n v="22700000"/>
    <n v="38119483"/>
    <s v="Brooksfilms"/>
    <n v="96"/>
  </r>
  <r>
    <s v="Raising Arizona"/>
    <s v="PG-13"/>
    <s v="Comedy"/>
    <x v="7"/>
    <s v="April 17, 1987 (United States)"/>
    <n v="7.3"/>
    <n v="130000"/>
    <s v="Joel Coen"/>
    <s v="Ethan Coen"/>
    <s v="Nicolas Cage"/>
    <s v="United States"/>
    <n v="6000000"/>
    <n v="29180280"/>
    <s v="Circle Films"/>
    <n v="94"/>
  </r>
  <r>
    <s v="Lethal Weapon"/>
    <s v="R"/>
    <s v="Action"/>
    <x v="7"/>
    <s v="March 6, 1987 (United States)"/>
    <n v="7.6"/>
    <n v="243000"/>
    <s v="Richard Donner"/>
    <s v="Shane Black"/>
    <s v="Mel Gibson"/>
    <s v="United States"/>
    <n v="15000000"/>
    <n v="120207127"/>
    <s v="Warner Bros."/>
    <n v="109"/>
  </r>
  <r>
    <s v="Near Dark"/>
    <s v="R"/>
    <s v="Action"/>
    <x v="7"/>
    <s v="January 8, 1988 (United Kingdom)"/>
    <n v="7"/>
    <n v="35000"/>
    <s v="Kathryn Bigelow"/>
    <s v="Kathryn Bigelow"/>
    <s v="Adrian Pasdar"/>
    <s v="United States"/>
    <n v="5000000"/>
    <n v="3369307"/>
    <s v="F/M"/>
    <n v="94"/>
  </r>
  <r>
    <s v="Mannequin"/>
    <s v="PG"/>
    <s v="Comedy"/>
    <x v="7"/>
    <s v="February 13, 1987 (United States)"/>
    <n v="5.9"/>
    <n v="30000"/>
    <s v="Michael Gottlieb"/>
    <s v="Edward Rugoff"/>
    <s v="Andrew McCarthy"/>
    <s v="United States"/>
    <n v="6000000"/>
    <n v="42721196"/>
    <s v="Gladden Entertainment"/>
    <n v="90"/>
  </r>
  <r>
    <s v="Masters of the Universe"/>
    <s v="PG"/>
    <s v="Action"/>
    <x v="7"/>
    <s v="August 7, 1987 (United States)"/>
    <n v="5.4"/>
    <n v="38000"/>
    <s v="Gary Goddard"/>
    <s v="David Odell"/>
    <s v="Dolph Lundgren"/>
    <s v="United States"/>
    <n v="22000000"/>
    <n v="17336370"/>
    <s v="Golan-Globus Productions"/>
    <n v="106"/>
  </r>
  <r>
    <s v="Fatal Attraction"/>
    <s v="R"/>
    <s v="Drama"/>
    <x v="7"/>
    <s v="September 18, 1987 (United States)"/>
    <n v="6.9"/>
    <n v="79000"/>
    <s v="Adrian Lyne"/>
    <s v="James Dearden"/>
    <s v="Michael Douglas"/>
    <s v="United States"/>
    <n v="14000000"/>
    <n v="320145693"/>
    <s v="Paramount Pictures"/>
    <n v="119"/>
  </r>
  <r>
    <s v="Hellraiser"/>
    <s v="R"/>
    <s v="Horror"/>
    <x v="7"/>
    <s v="September 18, 1987 (United States)"/>
    <n v="7"/>
    <n v="108000"/>
    <s v="Clive Barker"/>
    <s v="Clive Barker"/>
    <s v="Andrew Robinson"/>
    <s v="United Kingdom"/>
    <n v="0"/>
    <n v="14575193"/>
    <s v="New World Pictures"/>
    <n v="94"/>
  </r>
  <r>
    <s v="Empire of the Sun"/>
    <s v="PG"/>
    <s v="Action"/>
    <x v="7"/>
    <s v="December 25, 1987 (United States)"/>
    <n v="7.7"/>
    <n v="119000"/>
    <s v="Steven Spielberg"/>
    <s v="Tom Stoppard"/>
    <s v="Christian Bale"/>
    <s v="United States"/>
    <n v="35000000"/>
    <n v="22238696"/>
    <s v="Amblin Entertainment"/>
    <n v="153"/>
  </r>
  <r>
    <s v="No Way Out"/>
    <s v="R"/>
    <s v="Action"/>
    <x v="7"/>
    <s v="August 14, 1987 (United States)"/>
    <n v="7.1"/>
    <n v="37000"/>
    <s v="Roger Donaldson"/>
    <s v="Kenneth Fearing"/>
    <s v="Kevin Costner"/>
    <s v="United States"/>
    <n v="15000000"/>
    <n v="35509515"/>
    <s v="Orion Pictures"/>
    <n v="114"/>
  </r>
  <r>
    <s v="The Witches of Eastwick"/>
    <s v="R"/>
    <s v="Comedy"/>
    <x v="7"/>
    <s v="June 12, 1987 (United States)"/>
    <n v="6.6"/>
    <n v="65000"/>
    <s v="George Miller"/>
    <s v="John Updike"/>
    <s v="Jack Nicholson"/>
    <s v="United States"/>
    <n v="22000000"/>
    <n v="63766510"/>
    <s v="Warner Bros."/>
    <n v="118"/>
  </r>
  <r>
    <s v="Some Kind of Wonderful"/>
    <s v="PG-13"/>
    <s v="Drama"/>
    <x v="7"/>
    <s v="February 27, 1987 (United States)"/>
    <n v="7.1"/>
    <n v="29000"/>
    <s v="Howard Deutch"/>
    <s v="John Hughes"/>
    <s v="Eric Stoltz"/>
    <s v="United States"/>
    <n v="0"/>
    <n v="18553948"/>
    <s v="Hughes Entertainment"/>
    <n v="95"/>
  </r>
  <r>
    <s v="The Running Man"/>
    <s v="R"/>
    <s v="Action"/>
    <x v="7"/>
    <s v="November 13, 1987 (United States)"/>
    <n v="6.7"/>
    <n v="144000"/>
    <s v="Paul Michael Glaser"/>
    <s v="Stephen King"/>
    <s v="Arnold Schwarzenegger"/>
    <s v="United States"/>
    <n v="27000000"/>
    <n v="38122105"/>
    <s v="TAFT Entertainment Pictures"/>
    <n v="101"/>
  </r>
  <r>
    <s v="Black Widow"/>
    <s v="R"/>
    <s v="Crime"/>
    <x v="7"/>
    <s v="February 6, 1987 (United States)"/>
    <n v="6.4"/>
    <n v="9000"/>
    <s v="Bob Rafelson"/>
    <s v="Ronald Bass"/>
    <s v="Debra Winger"/>
    <s v="United States"/>
    <n v="10500000"/>
    <n v="25205460"/>
    <s v="Amercent Films"/>
    <n v="102"/>
  </r>
  <r>
    <s v="Angel Heart"/>
    <s v="X"/>
    <s v="Horror"/>
    <x v="7"/>
    <s v="March 6, 1987 (United States)"/>
    <n v="7.3"/>
    <n v="83000"/>
    <s v="Alan Parker"/>
    <s v="William Hjortsberg"/>
    <s v="Mickey Rourke"/>
    <s v="United Kingdom"/>
    <n v="17000000"/>
    <n v="17186348"/>
    <s v="Carolco International N.V."/>
    <n v="113"/>
  </r>
  <r>
    <s v="Moonstruck"/>
    <s v="PG"/>
    <s v="Comedy"/>
    <x v="7"/>
    <s v="January 15, 1988 (United States)"/>
    <n v="7.1"/>
    <n v="53000"/>
    <s v="Norman Jewison"/>
    <s v="John Patrick Shanley"/>
    <s v="Cher"/>
    <s v="United States"/>
    <n v="15000000"/>
    <n v="80642217"/>
    <s v="Metro-Goldwyn-Mayer (MGM)"/>
    <n v="102"/>
  </r>
  <r>
    <s v="Jaws: the Revenge"/>
    <s v="PG-13"/>
    <s v="Adventure"/>
    <x v="7"/>
    <s v="July 17, 1987 (United States)"/>
    <n v="3"/>
    <n v="42000"/>
    <s v="Joseph Sargent"/>
    <s v="Peter Benchley"/>
    <s v="Lorraine Gary"/>
    <s v="United States"/>
    <n v="23000000"/>
    <n v="51881013"/>
    <s v="Universal Pictures"/>
    <n v="89"/>
  </r>
  <r>
    <s v="Wall Street"/>
    <s v="R"/>
    <s v="Crime"/>
    <x v="7"/>
    <s v="December 11, 1987 (United States)"/>
    <n v="7.4"/>
    <n v="147000"/>
    <s v="Oliver Stone"/>
    <s v="Stanley Weiser"/>
    <s v="Charlie Sheen"/>
    <s v="United States"/>
    <n v="15000000"/>
    <n v="43848069"/>
    <s v="Twentieth Century Fox"/>
    <n v="126"/>
  </r>
  <r>
    <s v="Good Morning, Vietnam"/>
    <s v="R"/>
    <s v="Biography"/>
    <x v="7"/>
    <s v="January 15, 1988 (United States)"/>
    <n v="7.3"/>
    <n v="131000"/>
    <s v="Barry Levinson"/>
    <s v="Mitch Markowitz"/>
    <s v="Robin Williams"/>
    <s v="United States"/>
    <n v="13000000"/>
    <n v="123922370"/>
    <s v="Touchstone Pictures"/>
    <n v="121"/>
  </r>
  <r>
    <s v="A Nightmare on Elm Street 3: Dream Warriors"/>
    <s v="R"/>
    <s v="Fantasy"/>
    <x v="7"/>
    <s v="February 27, 1987 (United States)"/>
    <n v="6.6"/>
    <n v="73000"/>
    <s v="Chuck Russell"/>
    <s v="Wes Craven"/>
    <s v="Heather Langenkamp"/>
    <s v="United States"/>
    <n v="4500000"/>
    <n v="44793222"/>
    <s v="New Line Cinema"/>
    <n v="96"/>
  </r>
  <r>
    <s v="Planes, Trains &amp; Automobiles"/>
    <s v="R"/>
    <s v="Comedy"/>
    <x v="7"/>
    <s v="November 25, 1987 (United States)"/>
    <n v="7.6"/>
    <n v="128000"/>
    <s v="John Hughes"/>
    <s v="John Hughes"/>
    <s v="Steve Martin"/>
    <s v="United States"/>
    <n v="30000000"/>
    <n v="49530280"/>
    <s v="Paramount Pictures"/>
    <n v="93"/>
  </r>
  <r>
    <s v="Can't Buy Me Love"/>
    <s v="PG-13"/>
    <s v="Comedy"/>
    <x v="7"/>
    <s v="August 14, 1987 (United States)"/>
    <n v="6.8"/>
    <n v="34000"/>
    <s v="Steve Rash"/>
    <s v="Michael Swerdlick"/>
    <s v="Patrick Dempsey"/>
    <s v="United States"/>
    <n v="0"/>
    <n v="31623833"/>
    <s v="Touchstone Pictures"/>
    <n v="94"/>
  </r>
  <r>
    <s v="Overboard"/>
    <s v="PG"/>
    <s v="Comedy"/>
    <x v="7"/>
    <s v="December 16, 1987 (United States)"/>
    <n v="6.9"/>
    <n v="55000"/>
    <s v="Garry Marshall"/>
    <s v="Leslie Dixon"/>
    <s v="Goldie Hawn"/>
    <s v="United States"/>
    <n v="22000000"/>
    <n v="26713187"/>
    <s v="Metro-Goldwyn-Mayer (MGM)"/>
    <n v="112"/>
  </r>
  <r>
    <s v="Beverly Hills Cop II"/>
    <s v="R"/>
    <s v="Action"/>
    <x v="7"/>
    <s v="May 20, 1987 (United States)"/>
    <n v="6.5"/>
    <n v="111000"/>
    <s v="Tony Scott"/>
    <s v="Danilo Bach"/>
    <s v="Eddie Murphy"/>
    <s v="United States"/>
    <n v="28000000"/>
    <n v="299965036"/>
    <s v="Paramount Pictures"/>
    <n v="100"/>
  </r>
  <r>
    <s v="Superman IV: The Quest for Peace"/>
    <s v="PG"/>
    <s v="Action"/>
    <x v="7"/>
    <s v="July 24, 1987 (United States)"/>
    <n v="3.7"/>
    <n v="44000"/>
    <s v="Sidney J. Furie"/>
    <s v="Jerry Siegel"/>
    <s v="Christopher Reeve"/>
    <s v="United Kingdom"/>
    <n v="17000000"/>
    <n v="15681020"/>
    <s v="Cannon Films"/>
    <n v="90"/>
  </r>
  <r>
    <s v="The Secret of My Success"/>
    <s v="PG-13"/>
    <s v="Comedy"/>
    <x v="7"/>
    <s v="April 10, 1987 (United States)"/>
    <n v="6.5"/>
    <n v="31000"/>
    <s v="Herbert Ross"/>
    <s v="Jim Cash"/>
    <s v="Michael J. Fox"/>
    <s v="United States"/>
    <n v="12000000"/>
    <n v="110996879"/>
    <s v="Rastar Pictures"/>
    <n v="111"/>
  </r>
  <r>
    <s v="Withnail &amp; I"/>
    <s v="R"/>
    <s v="Comedy"/>
    <x v="7"/>
    <s v="June 19, 1987 (United States)"/>
    <n v="7.6"/>
    <n v="41000"/>
    <s v="Bruce Robinson"/>
    <s v="Bruce Robinson"/>
    <s v="Richard E. Grant"/>
    <s v="United Kingdom"/>
    <n v="0"/>
    <n v="1628359"/>
    <s v="Cineplex Odeon Films"/>
    <n v="107"/>
  </r>
  <r>
    <s v="Evil Dead II"/>
    <s v="R"/>
    <s v="Comedy"/>
    <x v="7"/>
    <s v="March 13, 1987 (United States)"/>
    <n v="7.7"/>
    <n v="152000"/>
    <s v="Sam Raimi"/>
    <s v="Sam Raimi"/>
    <s v="Bruce Campbell"/>
    <s v="United States"/>
    <n v="3600000"/>
    <n v="5923798"/>
    <s v="Renaissance Pictures"/>
    <n v="84"/>
  </r>
  <r>
    <s v="Summer School"/>
    <s v="PG-13"/>
    <s v="Comedy"/>
    <x v="7"/>
    <s v="July 22, 1987 (United States)"/>
    <n v="6.6"/>
    <n v="18000"/>
    <s v="Carl Reiner"/>
    <s v="Stuart Birnbaum"/>
    <s v="Mark Harmon"/>
    <s v="United States"/>
    <n v="0"/>
    <n v="35659098"/>
    <s v="Paramount Pictures"/>
    <n v="97"/>
  </r>
  <r>
    <s v="Innerspace"/>
    <s v="PG"/>
    <s v="Action"/>
    <x v="7"/>
    <s v="July 1, 1987 (United States)"/>
    <n v="6.8"/>
    <n v="56000"/>
    <s v="Joe Dante"/>
    <s v="Chip Proser"/>
    <s v="Dennis Quaid"/>
    <s v="United States"/>
    <n v="27000000"/>
    <n v="25893810"/>
    <s v="Warner Bros."/>
    <n v="120"/>
  </r>
  <r>
    <s v="The Living Daylights"/>
    <s v="PG"/>
    <s v="Action"/>
    <x v="7"/>
    <s v="July 31, 1987 (United States)"/>
    <n v="6.7"/>
    <n v="91000"/>
    <s v="John Glen"/>
    <s v="Richard Maibaum"/>
    <s v="Timothy Dalton"/>
    <s v="United Kingdom"/>
    <n v="40000000"/>
    <n v="51186259"/>
    <s v="Eon Productions"/>
    <n v="130"/>
  </r>
  <r>
    <s v="Over the Top"/>
    <s v="PG"/>
    <s v="Action"/>
    <x v="7"/>
    <s v="February 13, 1987 (United States)"/>
    <n v="5.8"/>
    <n v="51000"/>
    <s v="Menahem Golan"/>
    <s v="Gary Conway"/>
    <s v="Sylvester Stallone"/>
    <s v="United States"/>
    <n v="25000000"/>
    <n v="16057580"/>
    <s v="The Cannon Group"/>
    <n v="93"/>
  </r>
  <r>
    <s v="The Last Emperor"/>
    <s v="PG-13"/>
    <s v="Biography"/>
    <x v="7"/>
    <s v="April 15, 1988 (United States)"/>
    <n v="7.7"/>
    <n v="97000"/>
    <s v="Bernardo Bertolucci"/>
    <s v="Mark Peploe"/>
    <s v="John Lone"/>
    <s v="United Kingdom"/>
    <n v="0"/>
    <n v="43993869"/>
    <s v="Recorded Picture Company (RPC)"/>
    <n v="163"/>
  </r>
  <r>
    <s v="Less Than Zero"/>
    <s v="R"/>
    <s v="Crime"/>
    <x v="7"/>
    <s v="November 6, 1987 (United States)"/>
    <n v="6.4"/>
    <n v="19000"/>
    <s v="Marek Kanievska"/>
    <s v="Bret Easton Ellis"/>
    <s v="Andrew McCarthy"/>
    <s v="United States"/>
    <n v="0"/>
    <n v="12396383"/>
    <s v="Twentieth Century Fox"/>
    <n v="98"/>
  </r>
  <r>
    <s v="Three Men and a Baby"/>
    <s v="PG"/>
    <s v="Comedy"/>
    <x v="7"/>
    <s v="November 25, 1987 (United States)"/>
    <n v="6.1"/>
    <n v="50000"/>
    <s v="Leonard Nimoy"/>
    <s v="Coline Serreau"/>
    <s v="Tom Selleck"/>
    <s v="United States"/>
    <n v="11000000"/>
    <n v="167780960"/>
    <s v="Touchstone Pictures"/>
    <n v="102"/>
  </r>
  <r>
    <s v="La Bamba"/>
    <s v="PG-13"/>
    <s v="Biography"/>
    <x v="7"/>
    <s v="July 24, 1987 (United States)"/>
    <n v="6.9"/>
    <n v="30000"/>
    <s v="Luis Valdez"/>
    <s v="Luis Valdez"/>
    <s v="Lou Diamond Phillips"/>
    <s v="United States"/>
    <n v="6500000"/>
    <n v="54215416"/>
    <s v="Columbia Pictures"/>
    <n v="108"/>
  </r>
  <r>
    <s v="Revenge of the Nerds II: Nerds in Paradise"/>
    <s v="PG-13"/>
    <s v="Comedy"/>
    <x v="7"/>
    <s v="July 10, 1987 (United States)"/>
    <n v="5.0999999999999996"/>
    <n v="14000"/>
    <s v="Joe Roth"/>
    <s v="Tim Metcalfe"/>
    <s v="Robert Carradine"/>
    <s v="United States"/>
    <n v="0"/>
    <n v="30063289"/>
    <s v="Twentieth Century Fox"/>
    <n v="88"/>
  </r>
  <r>
    <s v="The Monster Squad"/>
    <s v="PG-13"/>
    <s v="Action"/>
    <x v="7"/>
    <s v="August 14, 1987 (United States)"/>
    <n v="7"/>
    <n v="30000"/>
    <s v="Fred Dekker"/>
    <s v="Shane Black"/>
    <s v="Andre Gower"/>
    <s v="United States"/>
    <n v="12000000"/>
    <n v="3769990"/>
    <s v="TAFT Entertainment Pictures"/>
    <n v="79"/>
  </r>
  <r>
    <s v="Prince of Darkness"/>
    <s v="R"/>
    <s v="Horror"/>
    <x v="7"/>
    <s v="October 23, 1987 (United States)"/>
    <n v="6.7"/>
    <n v="39000"/>
    <s v="John Carpenter"/>
    <s v="John Carpenter"/>
    <s v="Donald Pleasence"/>
    <s v="United States"/>
    <n v="3000000"/>
    <n v="14182492"/>
    <s v="Alive Films"/>
    <n v="102"/>
  </r>
  <r>
    <s v="Wings of Desire"/>
    <s v="PG-13"/>
    <s v="Drama"/>
    <x v="7"/>
    <s v="May 6, 1988 (United States)"/>
    <n v="8"/>
    <n v="67000"/>
    <s v="Wim Wenders"/>
    <s v="Wim Wenders"/>
    <s v="Bruno Ganz"/>
    <s v="West Germany"/>
    <n v="0"/>
    <n v="3404057"/>
    <s v="Road Movies Filmproduktion"/>
    <n v="128"/>
  </r>
  <r>
    <s v="Maurice"/>
    <s v="R"/>
    <s v="Drama"/>
    <x v="7"/>
    <s v="September 18, 1987 (United States)"/>
    <n v="7.7"/>
    <n v="17000"/>
    <s v="James Ivory"/>
    <s v="E.M. Forster"/>
    <s v="James Wilby"/>
    <s v="United Kingdom"/>
    <n v="0"/>
    <n v="2642567"/>
    <s v="Merchant Ivory Productions"/>
    <n v="140"/>
  </r>
  <r>
    <s v="Broadcast News"/>
    <s v="R"/>
    <s v="Comedy"/>
    <x v="7"/>
    <s v="December 25, 1987 (United States)"/>
    <n v="7.2"/>
    <n v="28000"/>
    <s v="James L. Brooks"/>
    <s v="James L. Brooks"/>
    <s v="William Hurt"/>
    <s v="United States"/>
    <n v="20000000"/>
    <n v="67331309"/>
    <s v="Amercent Films"/>
    <n v="133"/>
  </r>
  <r>
    <s v="Harry and the Hendersons"/>
    <s v="PG"/>
    <s v="Comedy"/>
    <x v="7"/>
    <s v="June 5, 1987 (United States)"/>
    <n v="6"/>
    <n v="32000"/>
    <s v="William Dear"/>
    <s v="William Dear"/>
    <s v="John Lithgow"/>
    <s v="United States"/>
    <n v="10000000"/>
    <n v="49998613"/>
    <s v="Amblin Entertainment"/>
    <n v="110"/>
  </r>
  <r>
    <s v="Creepshow 2"/>
    <s v="R"/>
    <s v="Fantasy"/>
    <x v="7"/>
    <s v="May 1, 1987 (United States)"/>
    <n v="6.1"/>
    <n v="23000"/>
    <s v="Michael Gornick"/>
    <s v="Stephen King"/>
    <s v="George Kennedy"/>
    <s v="United States"/>
    <n v="3500000"/>
    <n v="14000000"/>
    <s v="New World Pictures"/>
    <n v="92"/>
  </r>
  <r>
    <s v="Police Academy 4: Citizens on Patrol"/>
    <s v="PG"/>
    <s v="Comedy"/>
    <x v="7"/>
    <s v="April 3, 1987 (United States)"/>
    <n v="5"/>
    <n v="41000"/>
    <s v="Jim Drake"/>
    <s v="Neal Israel"/>
    <s v="Steve Guttenberg"/>
    <s v="United States"/>
    <n v="0"/>
    <n v="28061343"/>
    <s v="Warner Bros."/>
    <n v="88"/>
  </r>
  <r>
    <s v="The Stepfather"/>
    <s v="R"/>
    <s v="Horror"/>
    <x v="7"/>
    <s v="June 5, 1987 (United States)"/>
    <n v="6.8"/>
    <n v="14000"/>
    <s v="Joseph Ruben"/>
    <s v="Carolyn Lefcourt"/>
    <s v="Terry O'Quinn"/>
    <s v="United Kingdom"/>
    <n v="0"/>
    <n v="2488740"/>
    <s v="Incorporated Television Company (ITC)"/>
    <n v="89"/>
  </r>
  <r>
    <s v="My Best Friend Is a Vampire"/>
    <s v="PG"/>
    <s v="Comedy"/>
    <x v="7"/>
    <s v="May 6, 1988 (United States)"/>
    <n v="6.1"/>
    <n v="3300"/>
    <s v="Jimmy Huston"/>
    <s v="Tab Murphy"/>
    <s v="Robert Sean Leonard"/>
    <s v="United States"/>
    <n v="0"/>
    <n v="174380"/>
    <s v="Kings Road Entertainment"/>
    <n v="89"/>
  </r>
  <r>
    <s v="Flowers in the Attic"/>
    <s v="PG-13"/>
    <s v="Drama"/>
    <x v="7"/>
    <s v="November 20, 1987 (United States)"/>
    <n v="5.7"/>
    <n v="9500"/>
    <s v="Jeffrey Bloom"/>
    <s v="Virginia C. Andrews"/>
    <s v="Louise Fletcher"/>
    <s v="United States"/>
    <n v="0"/>
    <n v="15151736"/>
    <s v="New World Pictures"/>
    <n v="93"/>
  </r>
  <r>
    <s v="*batteries not included"/>
    <s v="PG"/>
    <s v="Comedy"/>
    <x v="7"/>
    <s v="December 18, 1987 (United States)"/>
    <n v="6.7"/>
    <n v="32000"/>
    <s v="Matthew Robbins"/>
    <s v="Mick Garris"/>
    <s v="Hume Cronyn"/>
    <s v="United States"/>
    <n v="25000000"/>
    <n v="65088797"/>
    <s v="Universal Pictures"/>
    <n v="106"/>
  </r>
  <r>
    <s v="Roxanne"/>
    <s v="PG"/>
    <s v="Comedy"/>
    <x v="7"/>
    <s v="June 19, 1987 (United States)"/>
    <n v="6.6"/>
    <n v="42000"/>
    <s v="Fred Schepisi"/>
    <s v="Edmond Rostand"/>
    <s v="Steve Martin"/>
    <s v="United States"/>
    <n v="12000000"/>
    <n v="40050884"/>
    <s v="Columbia Pictures Industries"/>
    <n v="107"/>
  </r>
  <r>
    <s v="Dragnet"/>
    <s v="PG-13"/>
    <s v="Comedy"/>
    <x v="7"/>
    <s v="June 26, 1987 (United States)"/>
    <n v="6"/>
    <n v="33000"/>
    <s v="Tom Mankiewicz"/>
    <s v="Dan Aykroyd"/>
    <s v="Dan Aykroyd"/>
    <s v="United States"/>
    <n v="20000000"/>
    <n v="66673516"/>
    <s v="Applied Action"/>
    <n v="106"/>
  </r>
  <r>
    <s v="Throw Momma from the Train"/>
    <s v="PG-13"/>
    <s v="Comedy"/>
    <x v="7"/>
    <s v="December 11, 1987 (United States)"/>
    <n v="6.3"/>
    <n v="35000"/>
    <s v="Danny DeVito"/>
    <s v="Stu Silver"/>
    <s v="Danny DeVito"/>
    <s v="United States"/>
    <n v="14000000"/>
    <n v="57915972"/>
    <s v="Orion Pictures"/>
    <n v="88"/>
  </r>
  <r>
    <s v="Amazon Women on the Moon"/>
    <s v="R"/>
    <s v="Comedy"/>
    <x v="7"/>
    <s v="September 18, 1987 (United States)"/>
    <n v="6.2"/>
    <n v="10000"/>
    <s v="Directors"/>
    <s v="Michael Barrie"/>
    <s v="Rosanna Arquette"/>
    <s v="United States"/>
    <n v="0"/>
    <n v="548696"/>
    <s v="Universal Pictures"/>
    <n v="85"/>
  </r>
  <r>
    <s v="Teen Wolf Too"/>
    <s v="PG"/>
    <s v="Comedy"/>
    <x v="7"/>
    <s v="November 20, 1987 (United States)"/>
    <n v="3.4"/>
    <n v="11000"/>
    <s v="Christopher Leitch"/>
    <s v="Jeph Loeb"/>
    <s v="Jason Bateman"/>
    <s v="United States"/>
    <n v="3000000"/>
    <n v="7888703"/>
    <s v="Atlantic Entertainment Group"/>
    <n v="95"/>
  </r>
  <r>
    <s v="Baby Boom"/>
    <s v="PG"/>
    <s v="Comedy"/>
    <x v="7"/>
    <s v="October 30, 1987 (United States)"/>
    <n v="6.3"/>
    <n v="14000"/>
    <s v="Charles Shyer"/>
    <s v="Nancy Meyers"/>
    <s v="Diane Keaton"/>
    <s v="United States"/>
    <n v="0"/>
    <n v="26712476"/>
    <s v="United Artists"/>
    <n v="110"/>
  </r>
  <r>
    <s v="84 Charing Cross Road"/>
    <s v="PG"/>
    <s v="Biography"/>
    <x v="7"/>
    <s v="February 13, 1987 (United States)"/>
    <n v="7.5"/>
    <n v="9500"/>
    <s v="David Hugh Jones"/>
    <s v="Helene Hanff"/>
    <s v="Anne Bancroft"/>
    <s v="United Kingdom"/>
    <n v="0"/>
    <n v="1083486"/>
    <s v="Brooksfilms"/>
    <n v="100"/>
  </r>
  <r>
    <s v="The Gate"/>
    <s v="PG-13"/>
    <s v="Fantasy"/>
    <x v="7"/>
    <s v="May 15, 1987 (United States)"/>
    <n v="6.1"/>
    <n v="16000"/>
    <s v="Tibor Takács"/>
    <s v="Michael Nankin"/>
    <s v="Stephen Dorff"/>
    <s v="Canada"/>
    <n v="0"/>
    <n v="13539458"/>
    <s v="New Century Entertainment"/>
    <n v="85"/>
  </r>
  <r>
    <s v="Ernest Goes to Camp"/>
    <s v="PG"/>
    <s v="Comedy"/>
    <x v="7"/>
    <s v="May 22, 1987 (United States)"/>
    <n v="5.5"/>
    <n v="11000"/>
    <s v="John R. Cherry III"/>
    <s v="John R. Cherry III"/>
    <s v="Jim Varney"/>
    <s v="United States"/>
    <n v="3500000"/>
    <n v="23509382"/>
    <s v="Emshell Producers"/>
    <n v="92"/>
  </r>
  <r>
    <s v="Aria"/>
    <s v="R"/>
    <s v="Comedy"/>
    <x v="7"/>
    <s v="September 15, 1987 (United States)"/>
    <n v="5.8"/>
    <n v="2600"/>
    <s v="Directors"/>
    <s v="Robert Altman"/>
    <s v="John Hurt"/>
    <s v="United Kingdom"/>
    <n v="0"/>
    <n v="1028679"/>
    <s v="Lightyear Entertainment"/>
    <n v="90"/>
  </r>
  <r>
    <s v="Hamburger Hill"/>
    <s v="R"/>
    <s v="Action"/>
    <x v="7"/>
    <s v="August 28, 1987 (United States)"/>
    <n v="6.7"/>
    <n v="24000"/>
    <s v="John Irvin"/>
    <s v="James Carabatsos"/>
    <s v="Anthony Barrile"/>
    <s v="United States"/>
    <n v="0"/>
    <n v="13839404"/>
    <s v="RKO Pictures"/>
    <n v="110"/>
  </r>
  <r>
    <s v="Cherry 2000"/>
    <s v="PG-13"/>
    <s v="Action"/>
    <x v="7"/>
    <s v="February 5, 1988 (United States)"/>
    <n v="5.6"/>
    <n v="9100"/>
    <s v="Steve De Jarnatt"/>
    <s v="Lloyd Fonvielle"/>
    <s v="Melanie Griffith"/>
    <s v="United States"/>
    <n v="10000000"/>
    <m/>
    <s v="Orion Pictures"/>
    <n v="99"/>
  </r>
  <r>
    <s v="The Hidden"/>
    <s v="R"/>
    <s v="Horror"/>
    <x v="7"/>
    <s v="October 30, 1987 (United States)"/>
    <n v="7"/>
    <n v="18000"/>
    <s v="Jack Sholder"/>
    <s v="Jim Kouf"/>
    <s v="Kyle MacLachlan"/>
    <s v="United States"/>
    <n v="5000000"/>
    <n v="9747988"/>
    <s v="Heron Communications"/>
    <n v="97"/>
  </r>
  <r>
    <s v="The Bedroom Window"/>
    <s v="R"/>
    <s v="Crime"/>
    <x v="7"/>
    <s v="January 16, 1987 (United States)"/>
    <n v="6.4"/>
    <n v="5100"/>
    <s v="Curtis Hanson"/>
    <s v="Anne Holden"/>
    <s v="Steve Guttenberg"/>
    <s v="United States"/>
    <n v="8300000"/>
    <n v="12640385"/>
    <s v="De Laurentiis Entertainment Group (DEG)"/>
    <n v="112"/>
  </r>
  <r>
    <s v="Barfly"/>
    <s v="R"/>
    <s v="Comedy"/>
    <x v="7"/>
    <s v="October 16, 1987 (United States)"/>
    <n v="7.2"/>
    <n v="19000"/>
    <s v="Barbet Schroeder"/>
    <s v="Charles Bukowski"/>
    <s v="Mickey Rourke"/>
    <s v="United States"/>
    <n v="3000000"/>
    <n v="3221568"/>
    <s v="Golan-Globus Productions"/>
    <n v="100"/>
  </r>
  <r>
    <s v="Maid to Order"/>
    <s v="PG"/>
    <s v="Fantasy"/>
    <x v="7"/>
    <s v="July 31, 1987 (United States)"/>
    <n v="5.5"/>
    <n v="3300"/>
    <s v="Amy Holden Jones"/>
    <s v="Amy Holden Jones"/>
    <s v="Ally Sheedy"/>
    <s v="United States"/>
    <n v="3000000"/>
    <n v="9868521"/>
    <s v="Vista Organization"/>
    <n v="93"/>
  </r>
  <r>
    <s v="Blind Date"/>
    <s v="PG-13"/>
    <s v="Comedy"/>
    <x v="7"/>
    <s v="March 27, 1987 (United States)"/>
    <n v="6"/>
    <n v="21000"/>
    <s v="Blake Edwards"/>
    <s v="Dale Launer"/>
    <s v="Kim Basinger"/>
    <s v="United States"/>
    <n v="18000000"/>
    <n v="39337581"/>
    <s v="TriStar Pictures"/>
    <n v="95"/>
  </r>
  <r>
    <s v="Au Revoir les Enfants"/>
    <s v="PG"/>
    <s v="Drama"/>
    <x v="7"/>
    <s v="February 12, 1988 (United States)"/>
    <n v="8"/>
    <n v="32000"/>
    <s v="Louis Malle"/>
    <s v="Louis Malle"/>
    <s v="Gaspard Manesse"/>
    <s v="France"/>
    <n v="0"/>
    <n v="4575613"/>
    <s v="Nouvelles Éditions de Films (NEF)"/>
    <n v="104"/>
  </r>
  <r>
    <s v="Rita, Sue and Bob Too"/>
    <s v="R"/>
    <s v="Comedy"/>
    <x v="7"/>
    <s v="May 29, 1987 (United Kingdom)"/>
    <n v="6.5"/>
    <n v="3600"/>
    <s v="Alan Clarke"/>
    <s v="Andrea Dunbar"/>
    <s v="Siobhan Finneran"/>
    <s v="United Kingdom"/>
    <n v="0"/>
    <n v="124167"/>
    <s v="British Screen Productions"/>
    <n v="93"/>
  </r>
  <r>
    <s v="Hope and Glory"/>
    <s v="PG-13"/>
    <s v="Comedy"/>
    <x v="7"/>
    <s v="February 19, 1988 (United States)"/>
    <n v="7.3"/>
    <n v="13000"/>
    <s v="John Boorman"/>
    <s v="John Boorman"/>
    <s v="Sarah Miles"/>
    <s v="United Kingdom"/>
    <n v="0"/>
    <n v="10021120"/>
    <s v="Columbia Pictures"/>
    <n v="113"/>
  </r>
  <r>
    <s v="No Man's Land"/>
    <s v="R"/>
    <s v="Crime"/>
    <x v="7"/>
    <s v="October 23, 1987 (United States)"/>
    <n v="6.1"/>
    <n v="4400"/>
    <s v="Peter Werner"/>
    <s v="Dick Wolf"/>
    <s v="Charlie Sheen"/>
    <s v="United States"/>
    <n v="8000000"/>
    <n v="2877571"/>
    <s v="Orion Pictures"/>
    <n v="106"/>
  </r>
  <r>
    <s v="Ishtar"/>
    <s v="PG-13"/>
    <s v="Action"/>
    <x v="7"/>
    <s v="May 15, 1987 (United States)"/>
    <n v="4.5"/>
    <n v="11000"/>
    <s v="Elaine May"/>
    <s v="Elaine May"/>
    <s v="Warren Beatty"/>
    <s v="United States"/>
    <n v="55000000"/>
    <n v="14375181"/>
    <s v="Columbia Pictures"/>
    <n v="107"/>
  </r>
  <r>
    <s v="Tough Guys Don't Dance"/>
    <s v="R"/>
    <s v="Comedy"/>
    <x v="7"/>
    <s v="September 18, 1987 (United States)"/>
    <n v="4.8"/>
    <n v="1300"/>
    <s v="Norman Mailer"/>
    <s v="Norman Mailer"/>
    <s v="Ryan O'Neal"/>
    <s v="United States"/>
    <n v="5000000"/>
    <n v="858250"/>
    <s v="Golan-Globus Productions"/>
    <n v="110"/>
  </r>
  <r>
    <s v="Stakeout"/>
    <s v="R"/>
    <s v="Action"/>
    <x v="7"/>
    <s v="August 5, 1987 (United States)"/>
    <n v="6.6"/>
    <n v="24000"/>
    <s v="John Badham"/>
    <s v="Jim Kouf"/>
    <s v="Richard Dreyfuss"/>
    <s v="United States"/>
    <n v="0"/>
    <n v="65673233"/>
    <s v="Touchstone Pictures"/>
    <n v="117"/>
  </r>
  <r>
    <s v="Babette's Feast"/>
    <s v="G"/>
    <s v="Drama"/>
    <x v="7"/>
    <s v="March 4, 1988 (United States)"/>
    <n v="7.8"/>
    <n v="19000"/>
    <s v="Gabriel Axel"/>
    <s v="Karen Blixen"/>
    <s v="Stéphane Audran"/>
    <s v="Denmark"/>
    <n v="0"/>
    <n v="4637920"/>
    <s v="Panorama Film A/S"/>
    <n v="103"/>
  </r>
  <r>
    <s v="The Garbage Pail Kids Movie"/>
    <s v="PG"/>
    <s v="Adventure"/>
    <x v="7"/>
    <s v="August 22, 1987 (United States)"/>
    <n v="2.6"/>
    <n v="7600"/>
    <s v="Rod Amateau"/>
    <s v="Linda Palmer"/>
    <s v="Anthony Newley"/>
    <s v="United States"/>
    <n v="1000000"/>
    <n v="1576615"/>
    <s v="Atlantic Entertainment Group"/>
    <n v="100"/>
  </r>
  <r>
    <s v="Radio Days"/>
    <s v="PG"/>
    <s v="Comedy"/>
    <x v="7"/>
    <s v="January 30, 1987 (United States)"/>
    <n v="7.5"/>
    <n v="32000"/>
    <s v="Woody Allen"/>
    <s v="Woody Allen"/>
    <s v="Mia Farrow"/>
    <s v="United States"/>
    <n v="16000000"/>
    <n v="14792779"/>
    <s v="Jack Rollins &amp; Charles H. Joffe Productions"/>
    <n v="88"/>
  </r>
  <r>
    <s v="Bagdad Cafe"/>
    <s v="PG"/>
    <s v="Comedy"/>
    <x v="7"/>
    <s v="April 22, 1988 (United States)"/>
    <n v="7.4"/>
    <n v="13000"/>
    <s v="Percy Adlon"/>
    <s v="Eleonore Adlon"/>
    <s v="Marianne Sägebrecht"/>
    <s v="West Germany"/>
    <n v="0"/>
    <n v="3731829"/>
    <s v="Pelemele Film"/>
    <n v="95"/>
  </r>
  <r>
    <s v="Project X"/>
    <s v="PG"/>
    <s v="Comedy"/>
    <x v="7"/>
    <s v="April 17, 1987 (United States)"/>
    <n v="6.1"/>
    <n v="10000"/>
    <s v="Jonathan Kaplan"/>
    <s v="Lawrence Lasker"/>
    <s v="Matthew Broderick"/>
    <s v="United States"/>
    <n v="18000000"/>
    <n v="21589395"/>
    <s v="Amercent Films"/>
    <n v="108"/>
  </r>
  <r>
    <s v="Three O'Clock High"/>
    <s v="PG-13"/>
    <s v="Comedy"/>
    <x v="7"/>
    <s v="October 9, 1987 (United States)"/>
    <n v="7.1"/>
    <n v="11000"/>
    <s v="Phil Joanou"/>
    <s v="Richard Christian Matheson"/>
    <s v="Casey Siemaszko"/>
    <s v="United States"/>
    <n v="6000000"/>
    <n v="3685862"/>
    <s v="Aaron Spelling Productions"/>
    <n v="101"/>
  </r>
  <r>
    <s v="The Barbarians"/>
    <s v="R"/>
    <s v="Action"/>
    <x v="7"/>
    <s v="March 20, 1987 (United States)"/>
    <n v="5"/>
    <n v="3600"/>
    <s v="Ruggero Deodato"/>
    <s v="Alberto Piferi"/>
    <s v="David Paul"/>
    <s v="Italy"/>
    <n v="4000000"/>
    <n v="800000"/>
    <s v="Canon Italia S.r.l."/>
    <n v="87"/>
  </r>
  <r>
    <s v="North Shore"/>
    <s v="PG"/>
    <s v="Action"/>
    <x v="7"/>
    <s v="August 14, 1987 (United States)"/>
    <n v="6.5"/>
    <n v="2500"/>
    <s v="William Phelps"/>
    <s v="William Phelps"/>
    <s v="Matt Adler"/>
    <s v="United States"/>
    <n v="0"/>
    <n v="3832228"/>
    <s v="Finnegan/Pinchuk Productions"/>
    <n v="96"/>
  </r>
  <r>
    <s v="The Believers"/>
    <s v="R"/>
    <s v="Crime"/>
    <x v="7"/>
    <s v="June 10, 1987 (United States)"/>
    <n v="6.1"/>
    <n v="6500"/>
    <s v="John Schlesinger"/>
    <s v="Nicholas Conde"/>
    <s v="Martin Sheen"/>
    <s v="United States"/>
    <n v="13000000"/>
    <n v="18753438"/>
    <s v="Orion Pictures"/>
    <n v="114"/>
  </r>
  <r>
    <s v="House II: the Second Story"/>
    <s v="PG-13"/>
    <s v="Comedy"/>
    <x v="7"/>
    <s v="August 28, 1987 (United States)"/>
    <n v="5.4"/>
    <n v="10000"/>
    <s v="Ethan Wiley"/>
    <s v="Fred Dekker"/>
    <s v="Arye Gross"/>
    <s v="United States"/>
    <n v="0"/>
    <n v="7800000"/>
    <s v="New World Pictures"/>
    <n v="88"/>
  </r>
  <r>
    <s v="Death Wish 4: The Crackdown"/>
    <s v="R"/>
    <s v="Action"/>
    <x v="7"/>
    <s v="November 6, 1987 (United States)"/>
    <n v="5.4"/>
    <n v="9100"/>
    <s v="J. Lee Thompson"/>
    <s v="Brian Garfield"/>
    <s v="Charles Bronson"/>
    <s v="United States"/>
    <n v="5000000"/>
    <n v="6880310"/>
    <s v="Golan-Globus Productions"/>
    <n v="99"/>
  </r>
  <r>
    <s v="House of Games"/>
    <s v="R"/>
    <s v="Crime"/>
    <x v="7"/>
    <s v="October 14, 1987 (United States)"/>
    <n v="7.3"/>
    <n v="21000"/>
    <s v="David Mamet"/>
    <s v="David Mamet"/>
    <s v="Lindsay Crouse"/>
    <s v="United States"/>
    <n v="0"/>
    <n v="2585639"/>
    <s v="Filmhaus"/>
    <n v="102"/>
  </r>
  <r>
    <s v="Cry Freedom"/>
    <s v="PG"/>
    <s v="Biography"/>
    <x v="7"/>
    <s v="November 6, 1987 (United States)"/>
    <n v="7.4"/>
    <n v="13000"/>
    <s v="Richard Attenborough"/>
    <s v="John Briley"/>
    <s v="Denzel Washington"/>
    <s v="United Kingdom"/>
    <n v="29000000"/>
    <n v="5899797"/>
    <s v="Universal Pictures"/>
    <n v="157"/>
  </r>
  <r>
    <s v="Man on Fire"/>
    <s v="R"/>
    <s v="Action"/>
    <x v="7"/>
    <s v="September 4, 1987 (France)"/>
    <n v="5.9"/>
    <n v="1900"/>
    <s v="Élie Chouraqui"/>
    <s v="A.J. Quinnell"/>
    <s v="Scott Glenn"/>
    <s v="France"/>
    <n v="0"/>
    <n v="519596"/>
    <s v="7 Films Cinéma"/>
    <n v="92"/>
  </r>
  <r>
    <s v="Assassination"/>
    <s v="PG-13"/>
    <s v="Action"/>
    <x v="7"/>
    <s v="January 9, 1987 (United States)"/>
    <n v="5.2"/>
    <n v="3000"/>
    <s v="Peter R. Hunt"/>
    <s v="Richard Sale"/>
    <s v="Charles Bronson"/>
    <s v="United States"/>
    <n v="5000000"/>
    <n v="6075793"/>
    <s v="The Cannon Group"/>
    <n v="88"/>
  </r>
  <r>
    <s v="The Pick-up Artist"/>
    <s v="PG-13"/>
    <s v="Comedy"/>
    <x v="7"/>
    <s v="September 18, 1987 (United States)"/>
    <n v="5.3"/>
    <n v="6600"/>
    <s v="James Toback"/>
    <s v="James Toback"/>
    <s v="Molly Ringwald"/>
    <s v="United States"/>
    <n v="15000000"/>
    <n v="13290368"/>
    <s v="Amercent Films"/>
    <n v="81"/>
  </r>
  <r>
    <s v="Back to the Beach"/>
    <s v="PG"/>
    <s v="Comedy"/>
    <x v="7"/>
    <s v="August 7, 1987 (United States)"/>
    <n v="5.9"/>
    <n v="2800"/>
    <s v="Lyndall Hobbs"/>
    <s v="James Komack"/>
    <s v="Frankie Avalon"/>
    <s v="United States"/>
    <n v="0"/>
    <n v="13110903"/>
    <s v="Paramount Pictures"/>
    <n v="92"/>
  </r>
  <r>
    <s v="Someone to Watch Over Me"/>
    <s v="R"/>
    <s v="Crime"/>
    <x v="7"/>
    <s v="October 9, 1987 (United States)"/>
    <n v="6.1"/>
    <n v="9700"/>
    <s v="Ridley Scott"/>
    <s v="Howard Franklin"/>
    <s v="Tom Berenger"/>
    <s v="United States"/>
    <n v="12800000"/>
    <n v="10278549"/>
    <s v="Columbia Pictures"/>
    <n v="106"/>
  </r>
  <r>
    <s v="Born in East L.A."/>
    <s v="R"/>
    <s v="Comedy"/>
    <x v="7"/>
    <s v="August 21, 1987 (United States)"/>
    <n v="6"/>
    <n v="5600"/>
    <s v="Cheech Marin"/>
    <s v="Cheech Marin"/>
    <s v="Cheech Marin"/>
    <s v="United States"/>
    <n v="0"/>
    <n v="17355263"/>
    <s v="Clear Type"/>
    <n v="85"/>
  </r>
  <r>
    <s v="Ironweed"/>
    <s v="R"/>
    <s v="Drama"/>
    <x v="7"/>
    <s v="February 12, 1988 (United States)"/>
    <n v="6.7"/>
    <n v="8600"/>
    <s v="Hector Babenco"/>
    <s v="William Kennedy"/>
    <s v="Jack Nicholson"/>
    <s v="United States"/>
    <n v="27000000"/>
    <n v="7393346"/>
    <s v="Home Box Office (HBO)"/>
    <n v="143"/>
  </r>
  <r>
    <s v="Who's That Girl"/>
    <s v="PG"/>
    <s v="Comedy"/>
    <x v="7"/>
    <s v="August 7, 1987 (United States)"/>
    <n v="4.8"/>
    <n v="9600"/>
    <s v="James Foley"/>
    <s v="Andrew Smith"/>
    <s v="Madonna"/>
    <s v="United States"/>
    <n v="17000000"/>
    <n v="7305209"/>
    <s v="The Guber-Peters Company"/>
    <n v="92"/>
  </r>
  <r>
    <s v="Extreme Prejudice"/>
    <s v="R"/>
    <s v="Action"/>
    <x v="7"/>
    <s v="April 24, 1987 (United States)"/>
    <n v="6.6"/>
    <n v="6400"/>
    <s v="Walter Hill"/>
    <s v="John Milius"/>
    <s v="Nick Nolte"/>
    <s v="United States"/>
    <n v="22000000"/>
    <n v="11307844"/>
    <s v="Carolco Pictures"/>
    <n v="104"/>
  </r>
  <r>
    <s v="Matewan"/>
    <s v="PG-13"/>
    <s v="Drama"/>
    <x v="7"/>
    <s v="August 28, 1987 (United States)"/>
    <n v="7.9"/>
    <n v="7500"/>
    <s v="John Sayles"/>
    <s v="John Sayles"/>
    <s v="Chris Cooper"/>
    <s v="United States"/>
    <n v="4000000"/>
    <n v="1680358"/>
    <s v="Cinecom Entertainment Group"/>
    <n v="135"/>
  </r>
  <r>
    <s v="Pelle the Conqueror"/>
    <s v="PG-13"/>
    <s v="Drama"/>
    <x v="7"/>
    <s v="December 21, 1988 (United States)"/>
    <n v="7.8"/>
    <n v="10000"/>
    <s v="Bille August"/>
    <s v="Martin Andersen Nexø"/>
    <s v="Pelle Hvenegaard"/>
    <s v="Denmark"/>
    <n v="0"/>
    <n v="2063688"/>
    <s v="Per Holst Filmproduktion"/>
    <n v="157"/>
  </r>
  <r>
    <s v="Suspect"/>
    <s v="R"/>
    <s v="Crime"/>
    <x v="7"/>
    <s v="October 23, 1987 (United States)"/>
    <n v="6.6"/>
    <n v="9600"/>
    <s v="Peter Yates"/>
    <s v="Eric Roth"/>
    <s v="Cher"/>
    <s v="United States"/>
    <n v="14500000"/>
    <n v="18782400"/>
    <s v="TriStar Pictures"/>
    <n v="121"/>
  </r>
  <r>
    <s v="The Fourth Protocol"/>
    <s v="R"/>
    <s v="Thriller"/>
    <x v="7"/>
    <s v="August 28, 1987 (United States)"/>
    <n v="6.6"/>
    <n v="9200"/>
    <s v="John Mackenzie"/>
    <s v="George Axelrod"/>
    <s v="Michael Caine"/>
    <s v="United Kingdom"/>
    <n v="6000000"/>
    <n v="12423831"/>
    <s v="Fourth Protocol"/>
    <n v="119"/>
  </r>
  <r>
    <s v="The Chipmunk Adventure"/>
    <s v="G"/>
    <s v="Animation"/>
    <x v="7"/>
    <s v="May 22, 1987 (United States)"/>
    <n v="7.2"/>
    <n v="5200"/>
    <s v="Janice Karman"/>
    <s v="Janice Karman"/>
    <s v="Ross Bagdasarian Jr."/>
    <s v="United States"/>
    <n v="0"/>
    <n v="6804312"/>
    <s v="Bagdasarian Productions"/>
    <n v="77"/>
  </r>
  <r>
    <s v="The Allnighter"/>
    <s v="PG-13"/>
    <s v="Comedy"/>
    <x v="7"/>
    <s v="May 1, 1987 (United States)"/>
    <n v="4.2"/>
    <n v="1200"/>
    <s v="Tamar Simon Hoffs"/>
    <s v="Tamar Simon Hoffs"/>
    <s v="Susanna Hoffs"/>
    <s v="United States"/>
    <n v="0"/>
    <n v="2700000"/>
    <s v="Aurora Productions LLC"/>
    <n v="108"/>
  </r>
  <r>
    <s v="Prom Night II"/>
    <s v="R"/>
    <s v="Horror"/>
    <x v="7"/>
    <s v="October 16, 1987 (United States)"/>
    <n v="5.7"/>
    <n v="5600"/>
    <s v="Bruce Pittman"/>
    <s v="Ron Oliver"/>
    <s v="Lisa Schrage"/>
    <s v="Canada"/>
    <n v="0"/>
    <n v="2683519"/>
    <s v="British Columbia Television"/>
    <n v="97"/>
  </r>
  <r>
    <s v="Hiding Out"/>
    <s v="PG-13"/>
    <s v="Comedy"/>
    <x v="7"/>
    <s v="November 6, 1987 (United States)"/>
    <n v="6.4"/>
    <n v="3500"/>
    <s v="Bob Giraldi"/>
    <s v="Joe Menosky"/>
    <s v="Jon Cryer"/>
    <s v="United States"/>
    <n v="7000000"/>
    <n v="7019441"/>
    <s v="De Laurentiis Entertainment Group (DEG)"/>
    <n v="98"/>
  </r>
  <r>
    <s v="White Water Summer"/>
    <s v="PG"/>
    <s v="Adventure"/>
    <x v="7"/>
    <s v="July 10, 1987 (United States)"/>
    <n v="6.2"/>
    <n v="5200"/>
    <s v="Jeff Bleckner"/>
    <s v="Manya Starr"/>
    <s v="Kevin Bacon"/>
    <s v="United States"/>
    <n v="0"/>
    <n v="300859"/>
    <s v="Columbia Pictures"/>
    <n v="90"/>
  </r>
  <r>
    <s v="Made in Heaven"/>
    <s v="PG"/>
    <s v="Comedy"/>
    <x v="7"/>
    <s v="November 6, 1987 (United States)"/>
    <n v="6.4"/>
    <n v="3200"/>
    <s v="Alan Rudolph"/>
    <s v="Bruce A. Evans"/>
    <s v="Timothy Hutton"/>
    <s v="United States"/>
    <n v="13000000"/>
    <n v="4572845"/>
    <s v="Lorimar Motion Pictures"/>
    <n v="103"/>
  </r>
  <r>
    <s v="Best Seller"/>
    <s v="R"/>
    <s v="Action"/>
    <x v="7"/>
    <s v="September 25, 1987 (United States)"/>
    <n v="6.5"/>
    <n v="5000"/>
    <s v="John Flynn"/>
    <s v="Larry Cohen"/>
    <s v="James Woods"/>
    <s v="United States"/>
    <n v="0"/>
    <n v="4278150"/>
    <s v="Hemdale"/>
    <n v="95"/>
  </r>
  <r>
    <s v="Date with an Angel"/>
    <s v="PG"/>
    <s v="Comedy"/>
    <x v="7"/>
    <s v="November 20, 1987 (United States)"/>
    <n v="5.7"/>
    <n v="2600"/>
    <s v="Tom McLoughlin"/>
    <s v="Tom McLoughlin"/>
    <s v="Michael E. Knight"/>
    <s v="United States"/>
    <n v="8000000"/>
    <n v="1988962"/>
    <s v="De Laurentiis Entertainment Group (DEG)"/>
    <n v="105"/>
  </r>
  <r>
    <s v="Hunk"/>
    <s v="PG"/>
    <s v="Comedy"/>
    <x v="7"/>
    <s v="March 6, 1987 (United States)"/>
    <n v="4.7"/>
    <n v="1300"/>
    <s v="Lawrence Bassoff"/>
    <s v="Lawrence Bassoff"/>
    <s v="John Allen Nelson"/>
    <s v="United States"/>
    <n v="0"/>
    <n v="1749956"/>
    <s v="Marimark Productions"/>
    <n v="102"/>
  </r>
  <r>
    <s v="Real Men"/>
    <s v="PG-13"/>
    <s v="Action"/>
    <x v="7"/>
    <s v="September 25, 1987 (United States)"/>
    <n v="6.1"/>
    <n v="3900"/>
    <s v="Dennis Feldman"/>
    <s v="Dennis Feldman"/>
    <s v="Jim Belushi"/>
    <s v="United States"/>
    <n v="0"/>
    <n v="873903"/>
    <s v="United Artists"/>
    <n v="85"/>
  </r>
  <r>
    <s v="Critical Condition"/>
    <s v="R"/>
    <s v="Comedy"/>
    <x v="7"/>
    <s v="January 16, 1987 (United States)"/>
    <n v="5.4"/>
    <n v="3200"/>
    <s v="Michael Apted"/>
    <s v="Denis Hamill"/>
    <s v="Richard Pryor"/>
    <s v="United States"/>
    <n v="14000000"/>
    <n v="20240502"/>
    <s v="Paramount Pictures"/>
    <n v="97"/>
  </r>
  <r>
    <s v="A Month in the Country"/>
    <s v="PG"/>
    <s v="Drama"/>
    <x v="7"/>
    <s v="December 4, 1987 (United Kingdom)"/>
    <n v="6.9"/>
    <n v="1500"/>
    <s v="Pat O'Connor"/>
    <s v="Simon Gray"/>
    <s v="Colin Firth"/>
    <s v="United Kingdom"/>
    <n v="0"/>
    <m/>
    <s v="Channel Four Films"/>
    <n v="96"/>
  </r>
  <r>
    <s v="Outrageous Fortune"/>
    <s v="R"/>
    <s v="Comedy"/>
    <x v="7"/>
    <s v="January 30, 1987 (United States)"/>
    <n v="6.2"/>
    <n v="7600"/>
    <s v="Arthur Hiller"/>
    <s v="Leslie Dixon"/>
    <s v="Shelley Long"/>
    <s v="United States"/>
    <n v="0"/>
    <n v="52864741"/>
    <s v="Touchstone Pictures"/>
    <n v="99"/>
  </r>
  <r>
    <s v="Like Father Like Son"/>
    <s v="PG-13"/>
    <s v="Comedy"/>
    <x v="7"/>
    <s v="October 2, 1987 (United States)"/>
    <n v="5.2"/>
    <n v="5700"/>
    <s v="Rod Daniel"/>
    <s v="Lorne Cameron"/>
    <s v="Dudley Moore"/>
    <s v="United States"/>
    <n v="10500000"/>
    <n v="34377585"/>
    <s v="Imagine Films Entertainment"/>
    <n v="100"/>
  </r>
  <r>
    <s v="Steel Dawn"/>
    <s v="R"/>
    <s v="Action"/>
    <x v="7"/>
    <s v="March 31, 1988 (South Africa)"/>
    <n v="5.0999999999999996"/>
    <n v="4700"/>
    <s v="Lance Hool"/>
    <s v="Doug Lefler"/>
    <s v="Patrick Swayze"/>
    <s v="United States"/>
    <n v="3520000"/>
    <n v="562187"/>
    <s v="Independent Film Centre"/>
    <n v="100"/>
  </r>
  <r>
    <s v="Tin Men"/>
    <s v="R"/>
    <s v="Comedy"/>
    <x v="7"/>
    <s v="March 13, 1987 (United States)"/>
    <n v="6.6"/>
    <n v="8000"/>
    <s v="Barry Levinson"/>
    <s v="Barry Levinson"/>
    <s v="Richard Dreyfuss"/>
    <s v="United States"/>
    <n v="11000000"/>
    <n v="25411386"/>
    <s v="Touchstone Pictures"/>
    <n v="112"/>
  </r>
  <r>
    <s v="The Big Town"/>
    <s v="R"/>
    <s v="Drama"/>
    <x v="7"/>
    <s v="September 25, 1987 (United States)"/>
    <n v="5.9"/>
    <n v="1800"/>
    <s v="Ben Bolt"/>
    <s v="Clark Howard"/>
    <s v="Matt Dillon"/>
    <s v="United States"/>
    <n v="0"/>
    <n v="1733017"/>
    <s v="Albacore Productions Inc."/>
    <n v="109"/>
  </r>
  <r>
    <s v="Light of Day"/>
    <s v="PG-13"/>
    <s v="Drama"/>
    <x v="7"/>
    <s v="February 6, 1987 (United States)"/>
    <n v="5.6"/>
    <n v="2600"/>
    <s v="Paul Schrader"/>
    <s v="Paul Schrader"/>
    <s v="Michael J. Fox"/>
    <s v="United States"/>
    <n v="0"/>
    <n v="10489617"/>
    <s v="TAFT Entertainment Pictures"/>
    <n v="107"/>
  </r>
  <r>
    <s v="Prison"/>
    <s v="R"/>
    <s v="Crime"/>
    <x v="7"/>
    <s v="December 8, 1987 (United Kingdom)"/>
    <n v="5.8"/>
    <n v="4000"/>
    <s v="Renny Harlin"/>
    <s v="Irwin Yablans"/>
    <s v="Lane Smith"/>
    <s v="United States"/>
    <n v="4000000"/>
    <n v="345704"/>
    <s v="Empire Pictures"/>
    <n v="102"/>
  </r>
  <r>
    <s v="Wish You Were Here"/>
    <s v="R"/>
    <s v="Comedy"/>
    <x v="7"/>
    <s v="July 24, 1987 (United States)"/>
    <n v="6.8"/>
    <n v="2700"/>
    <s v="David Leland"/>
    <s v="David Leland"/>
    <s v="Emily Lloyd"/>
    <s v="United Kingdom"/>
    <n v="0"/>
    <n v="3283832"/>
    <s v="Channel Four Films"/>
    <n v="88"/>
  </r>
  <r>
    <s v="Gandahar"/>
    <s v="PG"/>
    <s v="Animation"/>
    <x v="7"/>
    <s v="September 20, 1989 (United States)"/>
    <n v="7.1"/>
    <n v="4500"/>
    <s v="René Laloux"/>
    <s v="René Laloux"/>
    <s v="Glenn Close"/>
    <s v="France"/>
    <n v="0"/>
    <n v="370698"/>
    <s v="Col.Ima.Son"/>
    <n v="78"/>
  </r>
  <r>
    <s v="Street Smart"/>
    <s v="R"/>
    <s v="Crime"/>
    <x v="7"/>
    <s v="March 20, 1987 (United States)"/>
    <n v="6.4"/>
    <n v="2900"/>
    <s v="Jerry Schatzberg"/>
    <s v="David Freeman"/>
    <s v="Christopher Reeve"/>
    <s v="United States"/>
    <n v="5000000"/>
    <n v="1119112"/>
    <s v="Golan-Globus Productions"/>
    <n v="97"/>
  </r>
  <r>
    <s v="The Curse"/>
    <s v="R"/>
    <s v="Horror"/>
    <x v="7"/>
    <s v="September 14, 1988 (Spain)"/>
    <n v="5.0999999999999996"/>
    <n v="2900"/>
    <s v="David Keith"/>
    <s v="David Chaskin"/>
    <s v="Wil Wheaton"/>
    <s v="Italy"/>
    <n v="0"/>
    <n v="1930001"/>
    <s v="Trans World Entertainment (TWE)"/>
    <n v="92"/>
  </r>
  <r>
    <s v="The House on Carroll Street"/>
    <s v="PG"/>
    <s v="Thriller"/>
    <x v="7"/>
    <s v="1987 (United States)"/>
    <n v="6.1"/>
    <n v="2300"/>
    <s v="Peter Yates"/>
    <s v="Walter Bernstein"/>
    <s v="Kelly McGillis"/>
    <s v="United States"/>
    <n v="14000000"/>
    <n v="459824"/>
    <s v="Orion Pictures"/>
    <n v="101"/>
  </r>
  <r>
    <s v="The Whales of August"/>
    <s v="Not Rated"/>
    <s v="Drama"/>
    <x v="7"/>
    <s v="August 19, 1987 (France)"/>
    <n v="7.3"/>
    <n v="4400"/>
    <s v="Lindsay Anderson"/>
    <s v="David Berry"/>
    <s v="Bette Davis"/>
    <s v="United States"/>
    <n v="0"/>
    <n v="1338198"/>
    <s v="Alive Films"/>
    <n v="90"/>
  </r>
  <r>
    <s v="Prick Up Your Ears"/>
    <s v="R"/>
    <s v="Biography"/>
    <x v="7"/>
    <s v="May 8, 1987 (United States)"/>
    <n v="7.3"/>
    <n v="5700"/>
    <s v="Stephen Frears"/>
    <s v="John Lahr"/>
    <s v="Gary Oldman"/>
    <s v="United Kingdom"/>
    <n v="0"/>
    <n v="1672927"/>
    <s v="Zenith Entertainment"/>
    <n v="105"/>
  </r>
  <r>
    <s v="The Principal"/>
    <s v="R"/>
    <s v="Action"/>
    <x v="7"/>
    <s v="September 18, 1987 (United States)"/>
    <n v="6.3"/>
    <n v="9300"/>
    <s v="Christopher Cain"/>
    <s v="Frank Deese"/>
    <s v="Jim Belushi"/>
    <s v="United States"/>
    <n v="11000000"/>
    <n v="19734940"/>
    <s v="TriStar Pictures"/>
    <n v="109"/>
  </r>
  <r>
    <s v="American Ninja 2: The Confrontation"/>
    <s v="R"/>
    <s v="Action"/>
    <x v="7"/>
    <s v="May 1, 1987 (United States)"/>
    <n v="4.9000000000000004"/>
    <n v="8200"/>
    <s v="Sam Firstenberg"/>
    <s v="Avi Kleinberger"/>
    <s v="Michael Dudikoff"/>
    <s v="United States"/>
    <n v="350000"/>
    <n v="4000000"/>
    <s v="Golan-Globus Productions"/>
    <n v="90"/>
  </r>
  <r>
    <s v="Housekeeping"/>
    <s v="PG"/>
    <s v="Comedy"/>
    <x v="7"/>
    <s v="February 5, 1988 (Sweden)"/>
    <n v="7.2"/>
    <n v="2300"/>
    <s v="Bill Forsyth"/>
    <s v="Marilynne Robinson"/>
    <s v="Christine Lahti"/>
    <s v="United States"/>
    <n v="0"/>
    <n v="1083282"/>
    <s v="Columbia Pictures"/>
    <n v="116"/>
  </r>
  <r>
    <s v="A Prayer for the Dying"/>
    <s v="R"/>
    <s v="Action"/>
    <x v="7"/>
    <s v="September 11, 1987 (United States)"/>
    <n v="6.3"/>
    <n v="4800"/>
    <s v="Mike Hodges"/>
    <s v="Jack Higgins"/>
    <s v="Mickey Rourke"/>
    <s v="United Kingdom"/>
    <n v="6000000"/>
    <n v="1432687"/>
    <s v="The Samuel Goldwyn Company"/>
    <n v="107"/>
  </r>
  <r>
    <s v="Slam Dance"/>
    <s v="R"/>
    <s v="Crime"/>
    <x v="7"/>
    <s v="October 2, 1987 (United States)"/>
    <n v="5.3"/>
    <n v="1400"/>
    <s v="Wayne Wang"/>
    <s v="Don Keith Opper"/>
    <s v="Tom Hulce"/>
    <s v="United Kingdom"/>
    <n v="4500000"/>
    <n v="406881"/>
    <s v="Zenith Entertainment"/>
    <n v="92"/>
  </r>
  <r>
    <s v="Rampage"/>
    <s v="R"/>
    <s v="Drama"/>
    <x v="7"/>
    <s v="October 30, 1992 (United States)"/>
    <n v="6.2"/>
    <n v="2000"/>
    <s v="William Friedkin"/>
    <s v="William P. Wood"/>
    <s v="Michael Biehn"/>
    <s v="United States"/>
    <n v="7500000"/>
    <n v="796368"/>
    <s v="De Laurentiis Entertainment Group (DEG)"/>
    <n v="97"/>
  </r>
  <r>
    <s v="The Sicilian"/>
    <s v="R"/>
    <s v="Action"/>
    <x v="7"/>
    <s v="October 23, 1987 (United States)"/>
    <n v="5.4"/>
    <n v="4800"/>
    <s v="Michael Cimino"/>
    <s v="Mario Puzo"/>
    <s v="Christopher Lambert"/>
    <s v="United States"/>
    <n v="9000000"/>
    <n v="5406879"/>
    <s v="Gladden Entertainment"/>
    <n v="115"/>
  </r>
  <r>
    <s v="Silent Night, Deadly Night Part 2"/>
    <s v="R"/>
    <s v="Horror"/>
    <x v="7"/>
    <s v="April 10, 1987 (United States)"/>
    <n v="3.8"/>
    <n v="6400"/>
    <s v="Lee Harry"/>
    <s v="Michael Hickey"/>
    <s v="Eric Freeman"/>
    <s v="United States"/>
    <n v="100000"/>
    <m/>
    <s v="Silent Night Releasing Corporation"/>
    <n v="88"/>
  </r>
  <r>
    <s v="Creepozoids"/>
    <s v="R"/>
    <s v="Horror"/>
    <x v="7"/>
    <s v="October 2, 1987 (United States)"/>
    <n v="4"/>
    <n v="2100"/>
    <s v="David DeCoteau"/>
    <s v="Dave Eisenstark"/>
    <s v="Linnea Quigley"/>
    <s v="United States"/>
    <n v="75000"/>
    <m/>
    <s v="Titan Productions"/>
    <n v="72"/>
  </r>
  <r>
    <s v="The Outing"/>
    <s v="R"/>
    <s v="Horror"/>
    <x v="7"/>
    <s v="November 21, 1987 (Japan)"/>
    <n v="5.0999999999999996"/>
    <n v="1600"/>
    <s v="Tom Daley"/>
    <s v="Warren Chaney"/>
    <s v="Deborah Winters"/>
    <s v="United States"/>
    <n v="2000000"/>
    <n v="1083395"/>
    <s v="H.I.T. Films"/>
    <n v="87"/>
  </r>
  <r>
    <s v="Nightflyers"/>
    <s v="R"/>
    <s v="Horror"/>
    <x v="7"/>
    <s v="April 7, 1988 (Australia)"/>
    <n v="4.3"/>
    <n v="1100"/>
    <s v="Robert Collector"/>
    <s v="George R.R. Martin"/>
    <s v="Catherine Mary Stewart"/>
    <s v="United States"/>
    <n v="0"/>
    <n v="1149470"/>
    <s v="Vista Organization"/>
    <n v="89"/>
  </r>
  <r>
    <s v="Fatal Beauty"/>
    <s v="R"/>
    <s v="Action"/>
    <x v="7"/>
    <s v="October 30, 1987 (United States)"/>
    <n v="5.4"/>
    <n v="3400"/>
    <s v="Tom Holland"/>
    <s v="Bill Svanoe"/>
    <s v="Whoopi Goldberg"/>
    <s v="United States"/>
    <n v="0"/>
    <n v="12046526"/>
    <s v="Metro-Goldwyn-Mayer (MGM)"/>
    <n v="104"/>
  </r>
  <r>
    <s v="Siesta"/>
    <s v="R"/>
    <s v="Drama"/>
    <x v="7"/>
    <s v="November 11, 1987 (United States)"/>
    <n v="5.6"/>
    <n v="2100"/>
    <s v="Mary Lambert"/>
    <s v="Patrice Chaplin"/>
    <s v="Ellen Barkin"/>
    <s v="United States"/>
    <n v="0"/>
    <n v="700000"/>
    <s v="Lorimar Motion Pictures"/>
    <n v="97"/>
  </r>
  <r>
    <s v="Leonard Part 6"/>
    <s v="PG"/>
    <s v="Action"/>
    <x v="7"/>
    <s v="December 18, 1987 (United States)"/>
    <n v="2.2000000000000002"/>
    <n v="7900"/>
    <s v="Paul Weiland"/>
    <s v="Jonathan Reynolds"/>
    <s v="Bill Cosby"/>
    <s v="United States"/>
    <n v="24000000"/>
    <n v="4615255"/>
    <s v="Columbia Pictures"/>
    <n v="85"/>
  </r>
  <r>
    <s v="Boyfriends and Girlfriends"/>
    <s v="PG"/>
    <s v="Comedy"/>
    <x v="7"/>
    <s v="July 15, 1988 (United States)"/>
    <n v="7.6"/>
    <n v="4300"/>
    <s v="Éric Rohmer"/>
    <s v="Éric Rohmer"/>
    <s v="Emmanuelle Chaulet"/>
    <s v="France"/>
    <n v="0"/>
    <n v="824024"/>
    <s v="Les Films du Losange"/>
    <n v="103"/>
  </r>
  <r>
    <s v="White Mischief"/>
    <s v="R"/>
    <s v="Crime"/>
    <x v="7"/>
    <s v="May 6, 1988 (United States)"/>
    <n v="6.3"/>
    <n v="2600"/>
    <s v="Michael Radford"/>
    <s v="James Fox"/>
    <s v="Sarah Miles"/>
    <s v="United Kingdom"/>
    <n v="5300000"/>
    <n v="3107551"/>
    <s v="Columbia Pictures"/>
    <n v="107"/>
  </r>
  <r>
    <s v="White of the Eye"/>
    <s v="R"/>
    <s v="Horror"/>
    <x v="7"/>
    <s v="June 19, 1987 (United Kingdom)"/>
    <n v="6.2"/>
    <n v="2200"/>
    <s v="Donald Cammell"/>
    <s v="China Kong"/>
    <s v="David Keith"/>
    <s v="United Kingdom"/>
    <n v="0"/>
    <m/>
    <s v="Mrs. White's Productions"/>
    <n v="110"/>
  </r>
  <r>
    <s v="Hot Pursuit"/>
    <s v="PG-13"/>
    <s v="Comedy"/>
    <x v="7"/>
    <s v="May 8, 1987 (United States)"/>
    <n v="5.8"/>
    <n v="3500"/>
    <s v="Steven Lisberger"/>
    <s v="Steven Lisberger"/>
    <s v="John Cusack"/>
    <s v="United States"/>
    <n v="0"/>
    <n v="4215849"/>
    <s v="RKO Pictures"/>
    <n v="93"/>
  </r>
  <r>
    <s v="Hollywood Shuffle"/>
    <s v="R"/>
    <s v="Comedy"/>
    <x v="7"/>
    <s v="March 20, 1987 (United States)"/>
    <n v="7"/>
    <n v="5200"/>
    <s v="Robert Townsend"/>
    <s v="Dom Irrera"/>
    <s v="Robert Townsend"/>
    <s v="United States"/>
    <n v="100000"/>
    <n v="5228617"/>
    <s v="Conquering Unicorn"/>
    <n v="78"/>
  </r>
  <r>
    <s v="The Dead"/>
    <s v="PG"/>
    <s v="Drama"/>
    <x v="7"/>
    <s v="December 18, 1987 (United States)"/>
    <n v="7.3"/>
    <n v="7300"/>
    <s v="John Huston"/>
    <s v="James Joyce"/>
    <s v="Anjelica Huston"/>
    <s v="United Kingdom"/>
    <n v="0"/>
    <n v="4370078"/>
    <s v="Vestron Pictures"/>
    <n v="83"/>
  </r>
  <r>
    <s v="Gardens of Stone"/>
    <s v="R"/>
    <s v="Drama"/>
    <x v="7"/>
    <s v="May 8, 1987 (United States)"/>
    <n v="6.4"/>
    <n v="5200"/>
    <s v="Francis Ford Coppola"/>
    <s v="Nicholas Proffitt"/>
    <s v="James Caan"/>
    <s v="United States"/>
    <n v="0"/>
    <n v="5262047"/>
    <s v="TriStar Pictures"/>
    <n v="111"/>
  </r>
  <r>
    <s v="Nuts"/>
    <s v="R"/>
    <s v="Drama"/>
    <x v="7"/>
    <s v="December 11, 1987 (United States)"/>
    <n v="6.6"/>
    <n v="6000"/>
    <s v="Martin Ritt"/>
    <s v="Tom Topor"/>
    <s v="Barbra Streisand"/>
    <s v="United States"/>
    <n v="25000000"/>
    <n v="30950002"/>
    <s v="Warner Bros."/>
    <n v="116"/>
  </r>
  <r>
    <s v="Four Adventures of Reinette and Mirabelle"/>
    <s v="Not Rated"/>
    <s v="Comedy"/>
    <x v="7"/>
    <s v="July 19, 1989 (United States)"/>
    <n v="7.6"/>
    <n v="2200"/>
    <s v="Éric Rohmer"/>
    <s v="Éric Rohmer"/>
    <s v="Joëlle Miquel"/>
    <s v="France"/>
    <n v="0"/>
    <n v="22039"/>
    <s v="Compagnie Eric Rohmer (CER)"/>
    <n v="99"/>
  </r>
  <r>
    <s v="Walk Like a Man"/>
    <s v="PG"/>
    <s v="Comedy"/>
    <x v="7"/>
    <s v="April 17, 1987 (United States)"/>
    <n v="4.8"/>
    <n v="1400"/>
    <s v="Melvin Frank"/>
    <s v="Robert Klane"/>
    <s v="Christopher Lloyd"/>
    <s v="United States"/>
    <n v="0"/>
    <m/>
    <s v="Metro-Goldwyn-Mayer (MGM)"/>
    <n v="86"/>
  </r>
  <r>
    <s v="Cross My Heart"/>
    <s v="R"/>
    <s v="Comedy"/>
    <x v="7"/>
    <s v="November 13, 1987 (United States)"/>
    <n v="5.7"/>
    <n v="999"/>
    <s v="Armyan Bernstein"/>
    <s v="Armyan Bernstein"/>
    <s v="Martin Short"/>
    <s v="United States"/>
    <n v="0"/>
    <n v="1025762"/>
    <s v="Northern"/>
    <n v="90"/>
  </r>
  <r>
    <s v="Walker"/>
    <s v="R"/>
    <s v="Biography"/>
    <x v="7"/>
    <s v="December 4, 1987 (United States)"/>
    <n v="6.6"/>
    <n v="3300"/>
    <s v="Alex Cox"/>
    <s v="Rudy Wurlitzer"/>
    <s v="Ed Harris"/>
    <s v="United States"/>
    <n v="5800000"/>
    <m/>
    <s v="In-Cine Compañía Industrial Cinematográfica"/>
    <n v="94"/>
  </r>
  <r>
    <s v="Malone"/>
    <s v="R"/>
    <s v="Action"/>
    <x v="7"/>
    <s v="May 1, 1987 (United States)"/>
    <n v="5.7"/>
    <n v="2800"/>
    <s v="Harley Cokeliss"/>
    <s v="Christopher Frank"/>
    <s v="Burt Reynolds"/>
    <s v="United States"/>
    <n v="10000000"/>
    <n v="3060858"/>
    <s v="Orion Pictures"/>
    <n v="92"/>
  </r>
  <r>
    <s v="Making Mr. Right"/>
    <s v="PG-13"/>
    <s v="Comedy"/>
    <x v="7"/>
    <s v="April 3, 1987 (United States)"/>
    <n v="5.4"/>
    <n v="2500"/>
    <s v="Susan Seidelman"/>
    <s v="Floyd Byars"/>
    <s v="John Malkovich"/>
    <s v="United States"/>
    <n v="0"/>
    <n v="1584970"/>
    <s v="Barry &amp; Enright Productions"/>
    <n v="98"/>
  </r>
  <r>
    <s v="Return to Horror High"/>
    <s v="R"/>
    <s v="Comedy"/>
    <x v="7"/>
    <s v="February 20, 1987 (United States)"/>
    <n v="4.3"/>
    <n v="3100"/>
    <s v="Bill Froehlich"/>
    <s v="Bill Froehlich"/>
    <s v="Lori Lethin"/>
    <s v="United States"/>
    <n v="0"/>
    <n v="1189709"/>
    <s v="Balcor Film Investors"/>
    <n v="95"/>
  </r>
  <r>
    <s v="Straight to Hell"/>
    <s v="R"/>
    <s v="Action"/>
    <x v="7"/>
    <s v="June 26, 1987 (United States)"/>
    <n v="5.7"/>
    <n v="2300"/>
    <s v="Alex Cox"/>
    <s v="Alex Cox"/>
    <s v="Sy Richardson"/>
    <s v="United Kingdom"/>
    <n v="1000000"/>
    <n v="210200"/>
    <s v="Commies From Mars Corporation"/>
    <n v="86"/>
  </r>
  <r>
    <s v="Hello Again"/>
    <s v="PG"/>
    <s v="Comedy"/>
    <x v="7"/>
    <s v="November 6, 1987 (United States)"/>
    <n v="5.3"/>
    <n v="3200"/>
    <s v="Frank Perry"/>
    <s v="Susan Isaacs"/>
    <s v="Shelley Long"/>
    <s v="United States"/>
    <n v="0"/>
    <n v="20419446"/>
    <s v="Touchstone Pictures"/>
    <n v="96"/>
  </r>
  <r>
    <s v="Promised Land"/>
    <s v="R"/>
    <s v="Drama"/>
    <x v="7"/>
    <s v="January 22, 1988 (United States)"/>
    <n v="5.7"/>
    <n v="1200"/>
    <s v="Michael Hoffman"/>
    <s v="Michael Hoffman"/>
    <s v="Jason Gedrick"/>
    <s v="United States"/>
    <n v="0"/>
    <n v="316199"/>
    <s v="Great American Films Limited Partnership"/>
    <n v="102"/>
  </r>
  <r>
    <s v="Dead of Winter"/>
    <s v="R"/>
    <s v="Drama"/>
    <x v="7"/>
    <s v="February 6, 1987 (United States)"/>
    <n v="6.2"/>
    <n v="3700"/>
    <s v="Arthur Penn"/>
    <s v="Marc Shmuger"/>
    <s v="Mary Steenburgen"/>
    <s v="United States"/>
    <n v="0"/>
    <n v="2413427"/>
    <s v="Metro-Goldwyn-Mayer (MGM)"/>
    <n v="100"/>
  </r>
  <r>
    <s v="No Retreat, No Surrender 2"/>
    <s v="R"/>
    <s v="Adventure"/>
    <x v="7"/>
    <s v="January 27, 1989 (United States)"/>
    <n v="5.0999999999999996"/>
    <n v="1600"/>
    <s v="Corey Yuen"/>
    <s v="Maria Elena Cellino"/>
    <s v="Loren Avedon"/>
    <s v="Hong Kong"/>
    <n v="0"/>
    <m/>
    <s v="Seasonal Film Corporation"/>
    <n v="92"/>
  </r>
  <r>
    <s v="My Demon Lover"/>
    <s v="PG-13"/>
    <s v="Comedy"/>
    <x v="7"/>
    <s v="April 24, 1987 (United States)"/>
    <n v="4.5999999999999996"/>
    <n v="1200"/>
    <s v="Charlie Loventhal"/>
    <s v="Leslie Ray"/>
    <s v="Scott Valentine"/>
    <s v="United States"/>
    <n v="0"/>
    <n v="3922273"/>
    <s v="New Line Cinema"/>
    <n v="90"/>
  </r>
  <r>
    <s v="China Girl"/>
    <s v="R"/>
    <s v="Crime"/>
    <x v="7"/>
    <s v="September 25, 1987 (United States)"/>
    <n v="6.2"/>
    <n v="1700"/>
    <s v="Abel Ferrara"/>
    <s v="Nicholas St. John"/>
    <s v="James Russo"/>
    <s v="United States"/>
    <n v="0"/>
    <n v="1262091"/>
    <s v="Great American Films Limited Partnership"/>
    <n v="90"/>
  </r>
  <r>
    <s v="Five Corners"/>
    <s v="R"/>
    <s v="Crime"/>
    <x v="7"/>
    <s v="May 1988 (United Kingdom)"/>
    <n v="6.2"/>
    <n v="3100"/>
    <s v="Tony Bill"/>
    <s v="John Patrick Shanley"/>
    <s v="Jodie Foster"/>
    <s v="United Kingdom"/>
    <n v="5500000"/>
    <n v="969205"/>
    <s v="Cineplex Odeon Films"/>
    <n v="90"/>
  </r>
  <r>
    <s v="The Squeeze"/>
    <s v="PG-13"/>
    <s v="Action"/>
    <x v="7"/>
    <s v="July 10, 1987 (United States)"/>
    <n v="4.7"/>
    <n v="1100"/>
    <s v="Roger Young"/>
    <s v="Daniel Taplitz"/>
    <s v="Michael Keaton"/>
    <s v="United States"/>
    <n v="19000000"/>
    <n v="2228951"/>
    <s v="TriStar Pictures"/>
    <n v="101"/>
  </r>
  <r>
    <s v="Nadine"/>
    <s v="PG"/>
    <s v="Comedy"/>
    <x v="7"/>
    <s v="August 7, 1987 (United States)"/>
    <n v="5.5"/>
    <n v="3800"/>
    <s v="Robert Benton"/>
    <s v="Robert Benton"/>
    <s v="Jeff Bridges"/>
    <s v="United States"/>
    <n v="12000000"/>
    <n v="5669831"/>
    <s v="TriStar Pictures"/>
    <n v="83"/>
  </r>
  <r>
    <s v="Personal Services"/>
    <s v="R"/>
    <s v="Comedy"/>
    <x v="7"/>
    <s v="May 15, 1987 (United States)"/>
    <n v="6.4"/>
    <n v="1400"/>
    <s v="Terry Jones"/>
    <s v="David Leland"/>
    <s v="Julie Walters"/>
    <s v="United Kingdom"/>
    <n v="19897678"/>
    <n v="1744164"/>
    <s v="British Screen Productions"/>
    <n v="105"/>
  </r>
  <r>
    <s v="Cyclone"/>
    <s v="R"/>
    <s v="Action"/>
    <x v="7"/>
    <s v="June 5, 1987 (United States)"/>
    <n v="4.5"/>
    <n v="882"/>
    <s v="Fred Olen Ray"/>
    <s v="Paul Garson"/>
    <s v="Heather Thomas"/>
    <s v="United States"/>
    <n v="0"/>
    <m/>
    <s v="Cinetel Films"/>
    <n v="89"/>
  </r>
  <r>
    <s v="Three for the Road"/>
    <s v="PG"/>
    <s v="Drama"/>
    <x v="7"/>
    <s v="July 24, 1987 (Philippines)"/>
    <n v="5.3"/>
    <n v="997"/>
    <s v="Bill Norton"/>
    <s v="Richard Martini"/>
    <s v="Charlie Sheen"/>
    <s v="United States"/>
    <n v="0"/>
    <n v="1539000"/>
    <s v="Vista Organization"/>
    <n v="88"/>
  </r>
  <r>
    <s v="Little Dorrit"/>
    <s v="G"/>
    <s v="Drama"/>
    <x v="7"/>
    <s v="October 21, 1988 (United States)"/>
    <n v="7.3"/>
    <n v="1000"/>
    <s v="Christine Edzard"/>
    <s v="Charles Dickens"/>
    <s v="Derek Jacobi"/>
    <s v="United Kingdom"/>
    <n v="0"/>
    <n v="1025228"/>
    <s v="Sands"/>
    <n v="357"/>
  </r>
  <r>
    <s v="The Year My Voice Broke"/>
    <s v="PG-13"/>
    <s v="Drama"/>
    <x v="7"/>
    <s v="October 17, 1987 (United States)"/>
    <n v="7.4"/>
    <n v="2000"/>
    <s v="John Duigan"/>
    <s v="John Duigan"/>
    <s v="Noah Taylor"/>
    <s v="Australia"/>
    <n v="0"/>
    <n v="213901"/>
    <s v="Kennedy Miller Productions"/>
    <n v="103"/>
  </r>
  <r>
    <s v="The Belly of an Architect"/>
    <s v="R"/>
    <s v="Drama"/>
    <x v="7"/>
    <s v="October 16, 1987 (United Kingdom)"/>
    <n v="7"/>
    <n v="5500"/>
    <s v="Peter Greenaway"/>
    <s v="Peter Greenaway"/>
    <s v="Brian Dennehy"/>
    <s v="United Kingdom"/>
    <n v="0"/>
    <m/>
    <s v="Callender Company"/>
    <n v="119"/>
  </r>
  <r>
    <s v="Pass the Ammo"/>
    <s v="R"/>
    <s v="Comedy"/>
    <x v="7"/>
    <s v="March 4, 1988 (United States)"/>
    <n v="6.1"/>
    <n v="512"/>
    <s v="David Beaird"/>
    <s v="Joel Cohen"/>
    <s v="Bill Paxton"/>
    <s v="United States"/>
    <n v="0"/>
    <n v="169785"/>
    <s v="The Vista Organisation"/>
    <n v="93"/>
  </r>
  <r>
    <s v="In the Mood"/>
    <s v="PG-13"/>
    <s v="Comedy"/>
    <x v="7"/>
    <s v="September 16, 1987 (United States)"/>
    <n v="6.2"/>
    <n v="905"/>
    <s v="Phil Alden Robinson"/>
    <s v="Robert Kosberg"/>
    <s v="Patrick Dempsey"/>
    <s v="United States"/>
    <n v="7000000"/>
    <n v="999382"/>
    <s v="Kings Road Entertainment"/>
    <n v="98"/>
  </r>
  <r>
    <s v="Surrender"/>
    <s v="PG"/>
    <s v="Comedy"/>
    <x v="7"/>
    <s v="October 9, 1987 (United States)"/>
    <n v="5.4"/>
    <n v="872"/>
    <s v="Jerry Belson"/>
    <s v="Jerry Belson"/>
    <s v="Sally Field"/>
    <s v="United States"/>
    <n v="15000000"/>
    <n v="5711976"/>
    <s v="The Cannon Group"/>
    <n v="105"/>
  </r>
  <r>
    <s v="Intervista"/>
    <m/>
    <s v="Comedy"/>
    <x v="7"/>
    <s v="November 6, 1992 (United States)"/>
    <n v="7"/>
    <n v="2500"/>
    <s v="Federico Fellini"/>
    <s v="Federico Fellini"/>
    <s v="Sergio Rubini"/>
    <s v="Italy"/>
    <n v="0"/>
    <n v="138608"/>
    <s v="Aljosha"/>
    <n v="105"/>
  </r>
  <r>
    <s v="Square Dance"/>
    <s v="PG-13"/>
    <s v="Drama"/>
    <x v="7"/>
    <s v="January 9, 1988 (Japan)"/>
    <n v="5.9"/>
    <n v="878"/>
    <s v="Daniel Petrie"/>
    <s v="Alan Hines"/>
    <s v="Jason Robards"/>
    <s v="United States"/>
    <n v="0"/>
    <n v="225358"/>
    <s v="Island Pictures"/>
    <n v="112"/>
  </r>
  <r>
    <s v="Shy People"/>
    <s v="R"/>
    <s v="Drama"/>
    <x v="7"/>
    <s v="March 11, 1988 (United States)"/>
    <n v="6.7"/>
    <n v="1200"/>
    <s v="Andrey Konchalovskiy"/>
    <s v="Andrey Konchalovskiy"/>
    <s v="Jill Clayburgh"/>
    <s v="United States"/>
    <n v="0"/>
    <m/>
    <s v="The Cannon Group"/>
    <n v="118"/>
  </r>
  <r>
    <s v="A Man in Love"/>
    <s v="R"/>
    <s v="Drama"/>
    <x v="7"/>
    <s v="September 1987 (United States)"/>
    <n v="5.9"/>
    <n v="541"/>
    <s v="Diane Kurys"/>
    <s v="Diane Kurys"/>
    <s v="Peter Coyote"/>
    <s v="France"/>
    <n v="0"/>
    <n v="949451"/>
    <s v="Alexandre Films"/>
    <n v="125"/>
  </r>
  <r>
    <s v="Disorderlies"/>
    <s v="PG"/>
    <s v="Comedy"/>
    <x v="7"/>
    <s v="August 14, 1987 (United States)"/>
    <n v="5"/>
    <n v="2100"/>
    <s v="Michael Schultz"/>
    <s v="Mark Feldberg"/>
    <s v="Darren Robinson"/>
    <s v="United States"/>
    <n v="0"/>
    <n v="10348437"/>
    <s v="Warner Bros."/>
    <n v="86"/>
  </r>
  <r>
    <s v="Anguish"/>
    <s v="R"/>
    <s v="Horror"/>
    <x v="7"/>
    <s v="January 8, 1988 (United States)"/>
    <n v="6.7"/>
    <n v="3500"/>
    <s v="Bigas Luna"/>
    <s v="Bigas Luna"/>
    <s v="Zelda Rubinstein"/>
    <s v="Spain"/>
    <n v="0"/>
    <m/>
    <s v="Luna Films"/>
    <n v="89"/>
  </r>
  <r>
    <s v="September"/>
    <s v="PG"/>
    <s v="Drama"/>
    <x v="7"/>
    <s v="December 18, 1987 (United States)"/>
    <n v="6.5"/>
    <n v="9300"/>
    <s v="Woody Allen"/>
    <s v="Woody Allen"/>
    <s v="Elaine Stritch"/>
    <s v="United States"/>
    <n v="10000000"/>
    <n v="486434"/>
    <s v="Jack Rollins &amp; Charles H. Joffe Productions"/>
    <n v="83"/>
  </r>
  <r>
    <s v="Oci ciornie"/>
    <m/>
    <s v="Comedy"/>
    <x v="7"/>
    <s v="November 6, 1987 (United States)"/>
    <n v="7.4"/>
    <n v="3000"/>
    <s v="Nikita Mikhalkov"/>
    <s v="Aleksandr Adabashyan"/>
    <s v="Marcello Mastroianni"/>
    <s v="Italy"/>
    <n v="0"/>
    <n v="2201428"/>
    <s v="Excelsior Film-TV"/>
    <n v="118"/>
  </r>
  <r>
    <s v="Burglar"/>
    <s v="R"/>
    <s v="Comedy"/>
    <x v="7"/>
    <s v="March 20, 1987 (United States)"/>
    <n v="5.2"/>
    <n v="4200"/>
    <s v="Hugh Wilson"/>
    <s v="Lawrence Block"/>
    <s v="Whoopi Goldberg"/>
    <s v="Canada"/>
    <n v="0"/>
    <n v="16337355"/>
    <s v="Nelvana"/>
    <n v="103"/>
  </r>
  <r>
    <s v="The Kindred"/>
    <s v="R"/>
    <s v="Horror"/>
    <x v="7"/>
    <s v="January 30, 1987 (Canada)"/>
    <n v="5.6"/>
    <n v="1700"/>
    <s v="Stephen Carpenter"/>
    <s v="Stephen Carpenter"/>
    <s v="Rod Steiger"/>
    <s v="United States"/>
    <n v="0"/>
    <n v="2407024"/>
    <s v="Kindred Limited Partnership"/>
    <n v="91"/>
  </r>
  <r>
    <s v="Julia and Julia"/>
    <s v="R"/>
    <s v="Drama"/>
    <x v="7"/>
    <s v="February 5, 1988 (United States)"/>
    <n v="5.6"/>
    <n v="771"/>
    <s v="Peter Del Monte"/>
    <s v="Peter Del Monte"/>
    <s v="Kathleen Turner"/>
    <s v="Italy"/>
    <n v="0"/>
    <n v="901364"/>
    <s v="RAI Radiotelevisione Italiana"/>
    <n v="98"/>
  </r>
  <r>
    <s v="Russkies"/>
    <s v="PG"/>
    <s v="Drama"/>
    <x v="7"/>
    <s v="November 6, 1987 (United States)"/>
    <n v="5.6"/>
    <n v="1400"/>
    <s v="Rick Rosenthal"/>
    <s v="Sheldon Lettich"/>
    <s v="Whip Hubley"/>
    <s v="United States"/>
    <n v="0"/>
    <n v="2189047"/>
    <s v="New Century Entertainment Corporation"/>
    <n v="99"/>
  </r>
  <r>
    <s v="Sister, Sister"/>
    <s v="R"/>
    <s v="Drama"/>
    <x v="7"/>
    <s v="February 9, 1988 (United States)"/>
    <n v="5.4"/>
    <n v="834"/>
    <s v="Bill Condon"/>
    <s v="Bill Condon"/>
    <s v="Eric Stoltz"/>
    <s v="United States"/>
    <n v="4000000"/>
    <n v="743445"/>
    <s v="New World Entertainment Films"/>
    <n v="91"/>
  </r>
  <r>
    <s v="From the Hip"/>
    <s v="PG"/>
    <s v="Comedy"/>
    <x v="7"/>
    <s v="February 6, 1987 (United States)"/>
    <n v="6.2"/>
    <n v="2200"/>
    <s v="Bob Clark"/>
    <s v="Bob Clark"/>
    <s v="Judd Nelson"/>
    <s v="United States"/>
    <n v="0"/>
    <n v="9518342"/>
    <s v="De Laurentiis Entertainment Group (DEG)"/>
    <n v="111"/>
  </r>
  <r>
    <s v="Death Before Dishonor"/>
    <s v="R"/>
    <s v="Action"/>
    <x v="7"/>
    <s v="February 20, 1987 (United States)"/>
    <n v="4.9000000000000004"/>
    <n v="862"/>
    <s v="Terry Leonard"/>
    <s v="John Gatliff"/>
    <s v="Fred Dryer"/>
    <s v="United States"/>
    <n v="0"/>
    <n v="4546244"/>
    <s v="Balcor Film Investors"/>
    <n v="91"/>
  </r>
  <r>
    <s v="Cold Steel"/>
    <s v="R"/>
    <s v="Action"/>
    <x v="7"/>
    <s v="April 9, 1988 (Japan)"/>
    <n v="4.5"/>
    <n v="697"/>
    <s v="Dorothy Ann Puzo"/>
    <s v="Lisa M. Hansen"/>
    <s v="Brad Davis"/>
    <s v="United States"/>
    <n v="0"/>
    <n v="285885"/>
    <s v="Cinetel Films"/>
    <n v="91"/>
  </r>
  <r>
    <s v="Million Dollar Mystery"/>
    <s v="PG"/>
    <s v="Comedy"/>
    <x v="7"/>
    <s v="June 12, 1987 (United States)"/>
    <n v="5.0999999999999996"/>
    <n v="390"/>
    <s v="Richard Fleischer"/>
    <s v="Tim Metcalfe"/>
    <s v="Eddie Deezen"/>
    <s v="United States"/>
    <n v="10000000"/>
    <n v="989033"/>
    <s v="De Laurentiis Entertainment Group (DEG)"/>
    <n v="95"/>
  </r>
  <r>
    <s v="The Glass Menagerie"/>
    <s v="PG"/>
    <s v="Drama"/>
    <x v="7"/>
    <s v="May 27, 1987 (France)"/>
    <n v="7.1"/>
    <n v="1900"/>
    <s v="Paul Newman"/>
    <s v="Tennessee Williams"/>
    <s v="Joanne Woodward"/>
    <s v="United States"/>
    <n v="0"/>
    <n v="895904"/>
    <s v="Cineplex Odeon Films"/>
    <n v="134"/>
  </r>
  <r>
    <s v="Anna"/>
    <s v="PG-13"/>
    <s v="Drama"/>
    <x v="7"/>
    <s v="November 28, 1987 (United States)"/>
    <n v="6.5"/>
    <n v="639"/>
    <s v="Yurek Bogayevicz"/>
    <s v="Yurek Bogayevicz"/>
    <s v="Sally Kirkland"/>
    <s v="United States"/>
    <n v="0"/>
    <n v="1236848"/>
    <s v="Magnus Films"/>
    <n v="100"/>
  </r>
  <r>
    <s v="Die Hard"/>
    <s v="R"/>
    <s v="Action"/>
    <x v="8"/>
    <s v="July 20, 1988 (United States)"/>
    <n v="8.1999999999999993"/>
    <n v="810000"/>
    <s v="John McTiernan"/>
    <s v="Roderick Thorp"/>
    <s v="Bruce Willis"/>
    <s v="United States"/>
    <n v="28000000"/>
    <n v="141603197"/>
    <s v="Twentieth Century Fox"/>
    <n v="132"/>
  </r>
  <r>
    <s v="Midnight Run"/>
    <s v="R"/>
    <s v="Action"/>
    <x v="8"/>
    <s v="July 20, 1988 (United States)"/>
    <n v="7.5"/>
    <n v="79000"/>
    <s v="Martin Brest"/>
    <s v="George Gallo"/>
    <s v="Robert De Niro"/>
    <s v="United States"/>
    <n v="30000000"/>
    <n v="81613606"/>
    <s v="Universal Pictures"/>
    <n v="126"/>
  </r>
  <r>
    <s v="Beetlejuice"/>
    <s v="PG"/>
    <s v="Comedy"/>
    <x v="8"/>
    <s v="March 30, 1988 (United States)"/>
    <n v="7.5"/>
    <n v="270000"/>
    <s v="Tim Burton"/>
    <s v="Michael McDowell"/>
    <s v="Alec Baldwin"/>
    <s v="United States"/>
    <n v="15000000"/>
    <n v="74270074"/>
    <s v="The Geffen Company"/>
    <n v="92"/>
  </r>
  <r>
    <s v="Big"/>
    <s v="PG"/>
    <s v="Comedy"/>
    <x v="8"/>
    <s v="June 3, 1988 (United States)"/>
    <n v="7.3"/>
    <n v="205000"/>
    <s v="Penny Marshall"/>
    <s v="Gary Ross"/>
    <s v="Tom Hanks"/>
    <s v="United States"/>
    <n v="18000000"/>
    <n v="151927281"/>
    <s v="American Entertainment Partners II L.P."/>
    <n v="104"/>
  </r>
  <r>
    <s v="Rain Man"/>
    <s v="R"/>
    <s v="Drama"/>
    <x v="8"/>
    <s v="December 16, 1988 (United States)"/>
    <n v="8"/>
    <n v="483000"/>
    <s v="Barry Levinson"/>
    <s v="Barry Morrow"/>
    <s v="Dustin Hoffman"/>
    <s v="United States"/>
    <n v="25000000"/>
    <n v="354825435"/>
    <s v="United Artists"/>
    <n v="133"/>
  </r>
  <r>
    <s v="Running on Empty"/>
    <s v="PG-13"/>
    <s v="Crime"/>
    <x v="8"/>
    <s v="September 9, 1988 (United States)"/>
    <n v="7.7"/>
    <n v="15000"/>
    <s v="Sidney Lumet"/>
    <s v="Naomi Foner"/>
    <s v="River Phoenix"/>
    <s v="United States"/>
    <n v="7000000"/>
    <n v="2847941"/>
    <s v="Double Play"/>
    <n v="116"/>
  </r>
  <r>
    <s v="They Live"/>
    <s v="R"/>
    <s v="Action"/>
    <x v="8"/>
    <s v="November 4, 1988 (United States)"/>
    <n v="7.3"/>
    <n v="117000"/>
    <s v="John Carpenter"/>
    <s v="Ray Nelson"/>
    <s v="Roddy Piper"/>
    <s v="United States"/>
    <n v="4000000"/>
    <n v="13008928"/>
    <s v="Alive Films"/>
    <n v="94"/>
  </r>
  <r>
    <s v="Willow"/>
    <s v="PG"/>
    <s v="Action"/>
    <x v="8"/>
    <s v="May 20, 1988 (United States)"/>
    <n v="7.3"/>
    <n v="103000"/>
    <s v="Ron Howard"/>
    <s v="George Lucas"/>
    <s v="Val Kilmer"/>
    <s v="United Kingdom"/>
    <n v="35000000"/>
    <n v="57269863"/>
    <s v="Metro-Goldwyn-Mayer (MGM)"/>
    <n v="126"/>
  </r>
  <r>
    <s v="Crocodile Dundee II"/>
    <s v="PG"/>
    <s v="Action"/>
    <x v="8"/>
    <s v="May 25, 1988 (United States)"/>
    <n v="5.6"/>
    <n v="55000"/>
    <s v="John Cornell"/>
    <s v="Paul Hogan"/>
    <s v="Paul Hogan"/>
    <s v="Australia"/>
    <n v="14000000"/>
    <n v="239606210"/>
    <s v="Paramount Pictures"/>
    <n v="108"/>
  </r>
  <r>
    <s v="Heathers"/>
    <s v="R"/>
    <s v="Comedy"/>
    <x v="8"/>
    <s v="March 31, 1989 (United States)"/>
    <n v="7.2"/>
    <n v="92000"/>
    <s v="Michael Lehmann"/>
    <s v="Daniel Waters"/>
    <s v="Winona Ryder"/>
    <s v="United States"/>
    <n v="3000000"/>
    <n v="1163969"/>
    <s v="New World Pictures"/>
    <n v="103"/>
  </r>
  <r>
    <s v="Coming to America"/>
    <s v="R"/>
    <s v="Comedy"/>
    <x v="8"/>
    <s v="June 29, 1988 (United States)"/>
    <n v="7.1"/>
    <n v="196000"/>
    <s v="John Landis"/>
    <s v="Eddie Murphy"/>
    <s v="Eddie Murphy"/>
    <s v="United States"/>
    <n v="39000000"/>
    <n v="288752301"/>
    <s v="Paramount Pictures"/>
    <n v="117"/>
  </r>
  <r>
    <s v="Who Framed Roger Rabbit"/>
    <s v="PG"/>
    <s v="Animation"/>
    <x v="8"/>
    <s v="June 22, 1988 (United States)"/>
    <n v="7.7"/>
    <n v="187000"/>
    <s v="Robert Zemeckis"/>
    <s v="Gary K. Wolf"/>
    <s v="Bob Hoskins"/>
    <s v="United States"/>
    <n v="70000000"/>
    <n v="329803958"/>
    <s v="Touchstone Pictures"/>
    <n v="104"/>
  </r>
  <r>
    <s v="Mystic Pizza"/>
    <s v="R"/>
    <s v="Comedy"/>
    <x v="8"/>
    <s v="October 21, 1988 (United States)"/>
    <n v="6.3"/>
    <n v="27000"/>
    <s v="Donald Petrie"/>
    <s v="Amy Holden Jones"/>
    <s v="Annabeth Gish"/>
    <s v="United States"/>
    <n v="6000000"/>
    <n v="12793213"/>
    <s v="Night Life Inc."/>
    <n v="104"/>
  </r>
  <r>
    <s v="Akira"/>
    <s v="R"/>
    <s v="Animation"/>
    <x v="8"/>
    <s v="July 16, 1988 (Japan)"/>
    <n v="8"/>
    <n v="171000"/>
    <s v="Katsuhiro Ôtomo"/>
    <s v="Katsuhiro Ôtomo"/>
    <s v="Mitsuo Iwata"/>
    <s v="Japan"/>
    <n v="0"/>
    <n v="2562351"/>
    <s v="Akira Committee Company Ltd."/>
    <n v="124"/>
  </r>
  <r>
    <s v="Cinema Paradiso"/>
    <s v="PG"/>
    <s v="Drama"/>
    <x v="8"/>
    <s v="February 23, 1990 (United States)"/>
    <n v="8.5"/>
    <n v="239000"/>
    <s v="Giuseppe Tornatore"/>
    <s v="Giuseppe Tornatore"/>
    <s v="Philippe Noiret"/>
    <s v="Italy"/>
    <n v="5000000"/>
    <n v="13019063"/>
    <s v="Cristaldifilm"/>
    <n v="155"/>
  </r>
  <r>
    <s v="Mississippi Burning"/>
    <s v="R"/>
    <s v="Crime"/>
    <x v="8"/>
    <s v="January 27, 1989 (United States)"/>
    <n v="7.8"/>
    <n v="91000"/>
    <s v="Alan Parker"/>
    <s v="Chris Gerolmo"/>
    <s v="Gene Hackman"/>
    <s v="United States"/>
    <n v="15000000"/>
    <n v="34603943"/>
    <s v="Orion Pictures"/>
    <n v="128"/>
  </r>
  <r>
    <s v="Child's Play"/>
    <s v="R"/>
    <s v="Fantasy"/>
    <x v="8"/>
    <s v="November 9, 1988 (United States)"/>
    <n v="6.6"/>
    <n v="91000"/>
    <s v="Tom Holland"/>
    <s v="Don Mancini"/>
    <s v="Catherine Hicks"/>
    <s v="United States"/>
    <n v="9000000"/>
    <n v="44196684"/>
    <s v="United Artists"/>
    <n v="87"/>
  </r>
  <r>
    <s v="Twins"/>
    <s v="PG"/>
    <s v="Comedy"/>
    <x v="8"/>
    <s v="December 9, 1988 (United States)"/>
    <n v="6.1"/>
    <n v="117000"/>
    <s v="Ivan Reitman"/>
    <s v="William Davies"/>
    <s v="Arnold Schwarzenegger"/>
    <s v="United States"/>
    <n v="15000000"/>
    <n v="216614388"/>
    <s v="Universal Pictures"/>
    <n v="107"/>
  </r>
  <r>
    <s v="The Naked Gun: from the Files of Police Squad!"/>
    <s v="PG-13"/>
    <s v="Comedy"/>
    <x v="8"/>
    <s v="December 2, 1988 (United States)"/>
    <n v="7.6"/>
    <n v="158000"/>
    <s v="David Zucker"/>
    <s v="Jerry Zucker"/>
    <s v="Leslie Nielsen"/>
    <s v="United States"/>
    <n v="12000000"/>
    <n v="78756177"/>
    <s v="Paramount Pictures"/>
    <n v="85"/>
  </r>
  <r>
    <s v="The Great Outdoors"/>
    <s v="PG"/>
    <s v="Comedy"/>
    <x v="8"/>
    <s v="June 17, 1988 (United States)"/>
    <n v="6.6"/>
    <n v="41000"/>
    <s v="Howard Deutch"/>
    <s v="John Hughes"/>
    <s v="Dan Aykroyd"/>
    <s v="United States"/>
    <n v="24000000"/>
    <n v="43455230"/>
    <s v="Universal Pictures"/>
    <n v="91"/>
  </r>
  <r>
    <s v="Cocktail"/>
    <s v="R"/>
    <s v="Comedy"/>
    <x v="8"/>
    <s v="July 29, 1988 (United States)"/>
    <n v="5.9"/>
    <n v="81000"/>
    <s v="Roger Donaldson"/>
    <s v="Heywood Gould"/>
    <s v="Tom Cruise"/>
    <s v="United States"/>
    <n v="20000000"/>
    <n v="171504781"/>
    <s v="Touchstone Pictures"/>
    <n v="104"/>
  </r>
  <r>
    <s v="My Neighbor Totoro"/>
    <s v="G"/>
    <s v="Animation"/>
    <x v="8"/>
    <s v="July 13, 1990 (United States)"/>
    <n v="8.1999999999999993"/>
    <n v="304000"/>
    <s v="Hayao Miyazaki"/>
    <s v="Hayao Miyazaki"/>
    <s v="Hitoshi Takagi"/>
    <s v="Japan"/>
    <n v="3700000"/>
    <n v="30550920"/>
    <s v="Tokuma Japan Communications"/>
    <n v="86"/>
  </r>
  <r>
    <s v="Young Guns"/>
    <s v="R"/>
    <s v="Action"/>
    <x v="8"/>
    <s v="August 12, 1988 (United States)"/>
    <n v="6.9"/>
    <n v="57000"/>
    <s v="Christopher Cain"/>
    <s v="John Fusco"/>
    <s v="Emilio Estevez"/>
    <s v="United States"/>
    <n v="13000000"/>
    <n v="45661556"/>
    <s v="Morgan Creek Entertainment"/>
    <n v="107"/>
  </r>
  <r>
    <s v="A Fish Called Wanda"/>
    <s v="R"/>
    <s v="Comedy"/>
    <x v="8"/>
    <s v="July 29, 1988 (United States)"/>
    <n v="7.5"/>
    <n v="135000"/>
    <s v="Charles Crichton"/>
    <s v="John Cleese"/>
    <s v="John Cleese"/>
    <s v="United Kingdom"/>
    <n v="7500000"/>
    <n v="62493712"/>
    <s v="Metro-Goldwyn-Mayer (MGM)"/>
    <n v="108"/>
  </r>
  <r>
    <s v="Working Girl"/>
    <s v="R"/>
    <s v="Comedy"/>
    <x v="8"/>
    <s v="December 21, 1988 (United States)"/>
    <n v="6.8"/>
    <n v="54000"/>
    <s v="Mike Nichols"/>
    <s v="Kevin Wade"/>
    <s v="Melanie Griffith"/>
    <s v="United States"/>
    <n v="28000000"/>
    <n v="102953112"/>
    <s v="Twentieth Century Fox"/>
    <n v="113"/>
  </r>
  <r>
    <s v="Bloodsport"/>
    <s v="R"/>
    <s v="Action"/>
    <x v="8"/>
    <s v="April 29, 1988 (United States)"/>
    <n v="6.8"/>
    <n v="79000"/>
    <s v="Newt Arnold"/>
    <s v="Sheldon Lettich"/>
    <s v="Jean-Claude Van Damme"/>
    <s v="United States"/>
    <n v="1100000"/>
    <n v="11806119"/>
    <s v="Cannon International"/>
    <n v="92"/>
  </r>
  <r>
    <s v="The Last Temptation of Christ"/>
    <s v="R"/>
    <s v="Drama"/>
    <x v="8"/>
    <s v="August 12, 1988 (Canada)"/>
    <n v="7.5"/>
    <n v="54000"/>
    <s v="Martin Scorsese"/>
    <s v="Nikos Kazantzakis"/>
    <s v="Willem Dafoe"/>
    <s v="Canada"/>
    <n v="7000000"/>
    <n v="8865702"/>
    <s v="Universal Pictures"/>
    <n v="164"/>
  </r>
  <r>
    <s v="Married to the Mob"/>
    <s v="R"/>
    <s v="Comedy"/>
    <x v="8"/>
    <s v="August 19, 1988 (United States)"/>
    <n v="6.2"/>
    <n v="16000"/>
    <s v="Jonathan Demme"/>
    <s v="Barry Strugatz"/>
    <s v="Michelle Pfeiffer"/>
    <s v="United States"/>
    <n v="10000000"/>
    <n v="21486757"/>
    <s v="Orion Pictures"/>
    <n v="104"/>
  </r>
  <r>
    <s v="The Land Before Time"/>
    <s v="G"/>
    <s v="Animation"/>
    <x v="8"/>
    <s v="November 18, 1988 (United States)"/>
    <n v="7.4"/>
    <n v="82000"/>
    <s v="Don Bluth"/>
    <s v="Stu Krieger"/>
    <s v="Pat Hingle"/>
    <s v="United States"/>
    <n v="12500000"/>
    <n v="84460846"/>
    <s v="Lucasfilm"/>
    <n v="69"/>
  </r>
  <r>
    <s v="Rambo III"/>
    <s v="R"/>
    <s v="Action"/>
    <x v="8"/>
    <s v="May 25, 1988 (United States)"/>
    <n v="5.8"/>
    <n v="125000"/>
    <s v="Peter MacDonald"/>
    <s v="David Morrell"/>
    <s v="Sylvester Stallone"/>
    <s v="United States"/>
    <n v="63000000"/>
    <n v="189015611"/>
    <s v="Carolco Pictures"/>
    <n v="102"/>
  </r>
  <r>
    <s v="The Accused"/>
    <s v="R"/>
    <s v="Crime"/>
    <x v="8"/>
    <s v="October 14, 1988 (United States)"/>
    <n v="7.2"/>
    <n v="33000"/>
    <s v="Jonathan Kaplan"/>
    <s v="Tom Topor"/>
    <s v="Kelly McGillis"/>
    <s v="Canada"/>
    <n v="13000000"/>
    <n v="32078318"/>
    <s v="Paramount Pictures"/>
    <n v="111"/>
  </r>
  <r>
    <s v="Dangerous Liaisons"/>
    <s v="R"/>
    <s v="Drama"/>
    <x v="8"/>
    <s v="February 24, 1989 (United States)"/>
    <n v="7.6"/>
    <n v="66000"/>
    <s v="Stephen Frears"/>
    <s v="Christopher Hampton"/>
    <s v="Glenn Close"/>
    <s v="United States"/>
    <n v="14000000"/>
    <n v="34670720"/>
    <s v="Lorimar Film Entertainment"/>
    <n v="119"/>
  </r>
  <r>
    <s v="Earth Girls Are Easy"/>
    <s v="PG"/>
    <s v="Comedy"/>
    <x v="8"/>
    <s v="May 12, 1989 (United States)"/>
    <n v="5.4"/>
    <n v="21000"/>
    <s v="Julien Temple"/>
    <s v="Julie Brown"/>
    <s v="Geena Davis"/>
    <s v="United Kingdom"/>
    <n v="10000000"/>
    <n v="3916303"/>
    <s v="De Laurentiis Entertainment Group (DEG)"/>
    <n v="100"/>
  </r>
  <r>
    <s v="Hairspray"/>
    <s v="PG"/>
    <s v="Comedy"/>
    <x v="8"/>
    <s v="February 26, 1988 (United States)"/>
    <n v="7"/>
    <n v="20000"/>
    <s v="John Waters"/>
    <s v="John Waters"/>
    <s v="Sonny Bono"/>
    <s v="United States"/>
    <n v="2000000"/>
    <n v="6673032"/>
    <s v="New Line Cinema"/>
    <n v="92"/>
  </r>
  <r>
    <s v="Dead Ringers"/>
    <s v="R"/>
    <s v="Drama"/>
    <x v="8"/>
    <s v="September 23, 1988 (United States)"/>
    <n v="7.3"/>
    <n v="43000"/>
    <s v="David Cronenberg"/>
    <s v="David Cronenberg"/>
    <s v="Jeremy Irons"/>
    <s v="Canada"/>
    <n v="13000000"/>
    <n v="8038508"/>
    <s v="Morgan Creek Entertainment"/>
    <n v="116"/>
  </r>
  <r>
    <s v="Bull Durham"/>
    <s v="R"/>
    <s v="Comedy"/>
    <x v="8"/>
    <s v="June 15, 1988 (United States)"/>
    <n v="7.1"/>
    <n v="49000"/>
    <s v="Ron Shelton"/>
    <s v="Ron Shelton"/>
    <s v="Kevin Costner"/>
    <s v="United States"/>
    <n v="7000000"/>
    <n v="50888729"/>
    <s v="The Mount Company"/>
    <n v="108"/>
  </r>
  <r>
    <s v="The Big Blue"/>
    <s v="PG"/>
    <s v="Adventure"/>
    <x v="8"/>
    <s v="August 19, 1988 (United States)"/>
    <n v="7.6"/>
    <n v="49000"/>
    <s v="Luc Besson"/>
    <s v="Luc Besson"/>
    <s v="Jean-Marc Barr"/>
    <s v="France"/>
    <n v="0"/>
    <n v="3975244"/>
    <s v="Gaumont"/>
    <n v="168"/>
  </r>
  <r>
    <s v="The Unbearable Lightness of Being"/>
    <s v="R"/>
    <s v="Drama"/>
    <x v="8"/>
    <s v="February 5, 1988 (United States)"/>
    <n v="7.3"/>
    <n v="35000"/>
    <s v="Philip Kaufman"/>
    <s v="Milan Kundera"/>
    <s v="Daniel Day-Lewis"/>
    <s v="Sweden"/>
    <n v="17000000"/>
    <n v="10006806"/>
    <s v="The Saul Zaentz Company"/>
    <n v="171"/>
  </r>
  <r>
    <s v="The Blob"/>
    <s v="R"/>
    <s v="Horror"/>
    <x v="8"/>
    <s v="August 5, 1988 (United States)"/>
    <n v="6.5"/>
    <n v="34000"/>
    <s v="Chuck Russell"/>
    <s v="Theodore Simonson"/>
    <s v="Shawnee Smith"/>
    <s v="United States"/>
    <n v="19000000"/>
    <n v="8247943"/>
    <s v="TriStar Pictures"/>
    <n v="95"/>
  </r>
  <r>
    <s v="Oliver &amp; Company"/>
    <s v="G"/>
    <s v="Animation"/>
    <x v="8"/>
    <s v="November 18, 1988 (United States)"/>
    <n v="6.7"/>
    <n v="45000"/>
    <s v="George Scribner"/>
    <s v="Jim Cox"/>
    <s v="Joey Lawrence"/>
    <s v="United States"/>
    <n v="31000000"/>
    <n v="74151346"/>
    <s v="Walt Disney Animation Studios"/>
    <n v="74"/>
  </r>
  <r>
    <s v="Two Moon Junction"/>
    <s v="R"/>
    <s v="Drama"/>
    <x v="8"/>
    <s v="April 29, 1988 (United States)"/>
    <n v="5.0999999999999996"/>
    <n v="5200"/>
    <s v="Zalman King"/>
    <s v="Zalman King"/>
    <s v="Sherilyn Fenn"/>
    <s v="United States"/>
    <n v="0"/>
    <n v="1547397"/>
    <s v="DDM Film Corporation"/>
    <n v="104"/>
  </r>
  <r>
    <s v="Beaches"/>
    <s v="PG-13"/>
    <s v="Comedy"/>
    <x v="8"/>
    <s v="January 13, 1989 (United States)"/>
    <n v="6.9"/>
    <n v="24000"/>
    <s v="Garry Marshall"/>
    <s v="Iris Rainer"/>
    <s v="Bette Midler"/>
    <s v="United States"/>
    <n v="20000000"/>
    <n v="57041866"/>
    <s v="All Girl Productions"/>
    <n v="123"/>
  </r>
  <r>
    <s v="Red Heat"/>
    <s v="R"/>
    <s v="Action"/>
    <x v="8"/>
    <s v="June 17, 1988 (United States)"/>
    <n v="6.1"/>
    <n v="67000"/>
    <s v="Walter Hill"/>
    <s v="Walter Hill"/>
    <s v="Arnold Schwarzenegger"/>
    <s v="United States"/>
    <n v="29000000"/>
    <n v="34994648"/>
    <s v="Carolco Pictures"/>
    <n v="104"/>
  </r>
  <r>
    <s v="A Nightmare on Elm Street 4: The Dream Master"/>
    <s v="R"/>
    <s v="Horror"/>
    <x v="8"/>
    <s v="August 19, 1988 (United States)"/>
    <n v="5.7"/>
    <n v="51000"/>
    <s v="Renny Harlin"/>
    <s v="Wes Craven"/>
    <s v="Robert Englund"/>
    <s v="United States"/>
    <n v="13000000"/>
    <n v="49369899"/>
    <s v="New Line Cinema"/>
    <n v="93"/>
  </r>
  <r>
    <s v="The Accidental Tourist"/>
    <s v="PG"/>
    <s v="Drama"/>
    <x v="8"/>
    <s v="January 6, 1989 (United States)"/>
    <n v="6.8"/>
    <n v="15000"/>
    <s v="Lawrence Kasdan"/>
    <s v="Anne Tyler"/>
    <s v="William Hurt"/>
    <s v="United States"/>
    <n v="0"/>
    <n v="32632093"/>
    <s v="Warner Bros."/>
    <n v="121"/>
  </r>
  <r>
    <s v="The Adventures of Baron Munchausen"/>
    <s v="PG"/>
    <s v="Adventure"/>
    <x v="8"/>
    <s v="March 10, 1989 (United States)"/>
    <n v="7.2"/>
    <n v="52000"/>
    <s v="Terry Gilliam"/>
    <s v="Charles McKeown"/>
    <s v="John Neville"/>
    <s v="United Kingdom"/>
    <n v="46630000"/>
    <n v="8083123"/>
    <s v="Prominent Features"/>
    <n v="126"/>
  </r>
  <r>
    <s v="Killer Klowns from Outer Space"/>
    <s v="PG-13"/>
    <s v="Comedy"/>
    <x v="8"/>
    <s v="May 27, 1988 (United States)"/>
    <n v="6.2"/>
    <n v="34000"/>
    <s v="Stephen Chiodo"/>
    <s v="Charles Chiodo"/>
    <s v="Grant Cramer"/>
    <s v="United States"/>
    <n v="2000000"/>
    <m/>
    <s v="Sarlui / Diamant"/>
    <n v="88"/>
  </r>
  <r>
    <s v="Halloween 4: The Return of Michael Myers"/>
    <s v="R"/>
    <s v="Horror"/>
    <x v="8"/>
    <s v="October 21, 1988 (United States)"/>
    <n v="5.9"/>
    <n v="45000"/>
    <s v="Dwight H. Little"/>
    <s v="Dhani Lipsius"/>
    <s v="Donald Pleasence"/>
    <s v="United States"/>
    <n v="5000000"/>
    <n v="17768757"/>
    <s v="Trancas International Films"/>
    <n v="88"/>
  </r>
  <r>
    <s v="Elvira: Mistress of the Dark"/>
    <s v="PG-13"/>
    <s v="Comedy"/>
    <x v="8"/>
    <s v="September 30, 1988 (United States)"/>
    <n v="6.6"/>
    <n v="14000"/>
    <s v="James Signorelli"/>
    <s v="Sam Egan"/>
    <s v="Cassandra Peterson"/>
    <s v="United States"/>
    <n v="7500000"/>
    <n v="5596267"/>
    <s v="NBC Productions"/>
    <n v="96"/>
  </r>
  <r>
    <s v="Mac and Me"/>
    <s v="PG"/>
    <s v="Adventure"/>
    <x v="8"/>
    <s v="August 12, 1988 (United States)"/>
    <n v="3.4"/>
    <n v="12000"/>
    <s v="Stewart Raffill"/>
    <s v="Stewart Raffill"/>
    <s v="Christine Ebersole"/>
    <s v="United States"/>
    <n v="13000000"/>
    <n v="6424112"/>
    <s v="Mac and Me Joint Venture"/>
    <n v="99"/>
  </r>
  <r>
    <s v="Above the Law"/>
    <s v="R"/>
    <s v="Action"/>
    <x v="8"/>
    <s v="April 22, 1988 (United States)"/>
    <n v="6"/>
    <n v="30000"/>
    <s v="Andrew Davis"/>
    <s v="Andrew Davis"/>
    <s v="Steven Seagal"/>
    <s v="United States"/>
    <n v="7500000"/>
    <n v="18869631"/>
    <s v="Warner Bros."/>
    <n v="99"/>
  </r>
  <r>
    <s v="Scrooged"/>
    <s v="PG-13"/>
    <s v="Comedy"/>
    <x v="8"/>
    <s v="November 23, 1988 (United States)"/>
    <n v="7"/>
    <n v="90000"/>
    <s v="Richard Donner"/>
    <s v="Mitch Glazer"/>
    <s v="Bill Murray"/>
    <s v="United States"/>
    <n v="32000000"/>
    <n v="60329001"/>
    <s v="Paramount Pictures"/>
    <n v="101"/>
  </r>
  <r>
    <s v="The Dead Pool"/>
    <s v="R"/>
    <s v="Action"/>
    <x v="8"/>
    <s v="July 13, 1988 (United States)"/>
    <n v="6.3"/>
    <n v="42000"/>
    <s v="Buddy Van Horn"/>
    <s v="Harry Julian Fink"/>
    <s v="Clint Eastwood"/>
    <s v="United States"/>
    <n v="31000000"/>
    <n v="37903295"/>
    <s v="Warner Bros."/>
    <n v="91"/>
  </r>
  <r>
    <s v="I'm Gonna Git You Sucka"/>
    <s v="R"/>
    <s v="Action"/>
    <x v="8"/>
    <s v="January 11, 1989 (United States)"/>
    <n v="6.6"/>
    <n v="13000"/>
    <s v="Keenen Ivory Wayans"/>
    <s v="Keenen Ivory Wayans"/>
    <s v="Keenen Ivory Wayans"/>
    <s v="United States"/>
    <n v="3000000"/>
    <n v="13030057"/>
    <s v="Front Films"/>
    <n v="88"/>
  </r>
  <r>
    <s v="Pumpkinhead"/>
    <s v="R"/>
    <s v="Fantasy"/>
    <x v="8"/>
    <s v="January 13, 1989 (United States)"/>
    <n v="6.2"/>
    <n v="21000"/>
    <s v="Stan Winston"/>
    <s v="Ed Justin"/>
    <s v="Lance Henriksen"/>
    <s v="United States"/>
    <n v="3500000"/>
    <n v="4385516"/>
    <s v="De Laurentiis Entertainment Group (DEG)"/>
    <n v="86"/>
  </r>
  <r>
    <s v="Dirty Rotten Scoundrels"/>
    <s v="PG"/>
    <s v="Comedy"/>
    <x v="8"/>
    <s v="December 14, 1988 (United States)"/>
    <n v="7.4"/>
    <n v="67000"/>
    <s v="Frank Oz"/>
    <s v="Dale Launer"/>
    <s v="Steve Martin"/>
    <s v="United States"/>
    <n v="0"/>
    <n v="42039085"/>
    <s v="Orion Pictures"/>
    <n v="110"/>
  </r>
  <r>
    <s v="Friday the 13th Part VII: the New Blood"/>
    <s v="R"/>
    <s v="Horror"/>
    <x v="8"/>
    <s v="May 13, 1988 (United States)"/>
    <n v="5.3"/>
    <n v="34000"/>
    <s v="John Carl Buechler"/>
    <s v="Daryl Haney"/>
    <s v="Terry Kiser"/>
    <s v="United States"/>
    <n v="2800000"/>
    <n v="19170001"/>
    <s v="Paramount Pictures"/>
    <n v="88"/>
  </r>
  <r>
    <s v="License to Drive"/>
    <s v="PG-13"/>
    <s v="Comedy"/>
    <x v="8"/>
    <s v="July 6, 1988 (United States)"/>
    <n v="6.3"/>
    <n v="19000"/>
    <s v="Greg Beeman"/>
    <s v="Neil Tolkin"/>
    <s v="Corey Haim"/>
    <s v="United States"/>
    <n v="8000000"/>
    <n v="22433275"/>
    <s v="Twentieth Century Fox"/>
    <n v="88"/>
  </r>
  <r>
    <s v="Hellbound: Hellraiser II"/>
    <s v="R"/>
    <s v="Horror"/>
    <x v="8"/>
    <s v="December 23, 1988 (United States)"/>
    <n v="6.5"/>
    <n v="44000"/>
    <s v="Tony Randel"/>
    <s v="Peter Atkins"/>
    <s v="Doug Bradley"/>
    <s v="United Kingdom"/>
    <n v="3000000"/>
    <n v="12090735"/>
    <s v="New World Pictures"/>
    <n v="97"/>
  </r>
  <r>
    <s v="Frantic"/>
    <s v="R"/>
    <s v="Crime"/>
    <x v="8"/>
    <s v="February 26, 1988 (United States)"/>
    <n v="6.9"/>
    <n v="51000"/>
    <s v="Roman Polanski"/>
    <s v="Roman Polanski"/>
    <s v="Harrison Ford"/>
    <s v="France"/>
    <n v="20000000"/>
    <n v="17637950"/>
    <s v="Warner Bros."/>
    <n v="120"/>
  </r>
  <r>
    <s v="Colors"/>
    <s v="R"/>
    <s v="Action"/>
    <x v="8"/>
    <s v="April 29, 1988 (United States)"/>
    <n v="6.7"/>
    <n v="25000"/>
    <s v="Dennis Hopper"/>
    <s v="Michael Schiffer"/>
    <s v="Sean Penn"/>
    <s v="United States"/>
    <n v="6000000"/>
    <n v="46616067"/>
    <s v="Orion Pictures"/>
    <n v="120"/>
  </r>
  <r>
    <s v="My Stepmother Is an Alien"/>
    <s v="PG-13"/>
    <s v="Comedy"/>
    <x v="8"/>
    <s v="December 9, 1988 (United States)"/>
    <n v="5.4"/>
    <n v="25000"/>
    <s v="Richard Benjamin"/>
    <s v="Jerico Stone"/>
    <s v="Dan Aykroyd"/>
    <s v="United States"/>
    <n v="20000000"/>
    <n v="13854000"/>
    <s v="Weintraub Entertainment Group"/>
    <n v="105"/>
  </r>
  <r>
    <s v="A Cry in the Dark"/>
    <s v="PG-13"/>
    <s v="Biography"/>
    <x v="8"/>
    <s v="November 11, 1988 (United States)"/>
    <n v="6.9"/>
    <n v="9600"/>
    <s v="Fred Schepisi"/>
    <s v="John Bryson"/>
    <s v="Meryl Streep"/>
    <s v="Australia"/>
    <n v="15000000"/>
    <n v="6908797"/>
    <s v="Cannon Entertainment"/>
    <n v="120"/>
  </r>
  <r>
    <s v="The Lair of the White Worm"/>
    <s v="R"/>
    <s v="Comedy"/>
    <x v="8"/>
    <s v="October 21, 1988 (United States)"/>
    <n v="5.9"/>
    <n v="10000"/>
    <s v="Ken Russell"/>
    <s v="Ken Russell"/>
    <s v="Amanda Donohoe"/>
    <s v="United Kingdom"/>
    <n v="2500000"/>
    <n v="1189315"/>
    <s v="White Lair"/>
    <n v="93"/>
  </r>
  <r>
    <s v="High Spirits"/>
    <s v="PG-13"/>
    <s v="Comedy"/>
    <x v="8"/>
    <s v="November 18, 1988 (United States)"/>
    <n v="5.8"/>
    <n v="8900"/>
    <s v="Neil Jordan"/>
    <s v="Neil Jordan"/>
    <s v="Peter O'Toole"/>
    <s v="Ireland"/>
    <n v="17000000"/>
    <n v="8578231"/>
    <s v="Vision PDG"/>
    <n v="99"/>
  </r>
  <r>
    <s v="Vampire's Kiss"/>
    <s v="R"/>
    <s v="Comedy"/>
    <x v="8"/>
    <s v="June 16, 1989 (Italy)"/>
    <n v="6"/>
    <n v="15000"/>
    <s v="Robert Bierman"/>
    <s v="Joseph Minion"/>
    <s v="Nicolas Cage"/>
    <s v="United States"/>
    <n v="2000000"/>
    <n v="725131"/>
    <s v="Hemdale"/>
    <n v="103"/>
  </r>
  <r>
    <s v="Return of the Living Dead II"/>
    <s v="R"/>
    <s v="Comedy"/>
    <x v="8"/>
    <s v="January 15, 1988 (United States)"/>
    <n v="5.8"/>
    <n v="19000"/>
    <s v="Ken Wiederhorn"/>
    <s v="Ken Wiederhorn"/>
    <s v="James Karen"/>
    <s v="United States"/>
    <n v="6200000"/>
    <n v="9205924"/>
    <s v="Lorimar Motion Pictures"/>
    <n v="89"/>
  </r>
  <r>
    <s v="The New Adventures of Pippi Longstocking"/>
    <s v="G"/>
    <s v="Adventure"/>
    <x v="8"/>
    <s v="July 29, 1988 (United States)"/>
    <n v="5.9"/>
    <n v="4000"/>
    <s v="Ken Annakin"/>
    <s v="Astrid Lindgren"/>
    <s v="Tami Erin"/>
    <s v="Sweden"/>
    <n v="5000000"/>
    <n v="3569939"/>
    <s v="Columbia Pictures"/>
    <n v="100"/>
  </r>
  <r>
    <s v="Eight Men Out"/>
    <s v="PG"/>
    <s v="Drama"/>
    <x v="8"/>
    <s v="June 29, 1989 (Australia)"/>
    <n v="7.2"/>
    <n v="19000"/>
    <s v="John Sayles"/>
    <s v="Eliot Asinof"/>
    <s v="John Cusack"/>
    <s v="United States"/>
    <n v="6000000"/>
    <n v="5680515"/>
    <s v="Orion Pictures"/>
    <n v="119"/>
  </r>
  <r>
    <s v="Stand and Deliver"/>
    <s v="PG"/>
    <s v="Biography"/>
    <x v="8"/>
    <s v="March 11, 1988 (United States)"/>
    <n v="7.3"/>
    <n v="17000"/>
    <s v="Ramón Menéndez"/>
    <s v="Ramón Menéndez"/>
    <s v="Edward James Olmos"/>
    <s v="United States"/>
    <n v="0"/>
    <n v="13994920"/>
    <s v="American Playhouse"/>
    <n v="103"/>
  </r>
  <r>
    <s v="Maniac Cop"/>
    <s v="R"/>
    <s v="Action"/>
    <x v="8"/>
    <s v="May 13, 1988 (United States)"/>
    <n v="6"/>
    <n v="15000"/>
    <s v="William Lustig"/>
    <s v="Larry Cohen"/>
    <s v="Tom Atkins"/>
    <s v="United States"/>
    <n v="1100000"/>
    <n v="671382"/>
    <s v="Shapiro-Glickenhaus Entertainment"/>
    <n v="85"/>
  </r>
  <r>
    <s v="Women on the Verge of a Nervous Breakdown"/>
    <s v="R"/>
    <s v="Comedy"/>
    <x v="8"/>
    <s v="November 11, 1988 (United States)"/>
    <n v="7.6"/>
    <n v="37000"/>
    <s v="Pedro Almodóvar"/>
    <s v="Pedro Almodóvar"/>
    <s v="Carmen Maura"/>
    <s v="Spain"/>
    <n v="700000"/>
    <n v="7263129"/>
    <s v="Laurenfilm"/>
    <n v="88"/>
  </r>
  <r>
    <s v="She's Having a Baby"/>
    <s v="PG-13"/>
    <s v="Comedy"/>
    <x v="8"/>
    <s v="February 5, 1988 (United States)"/>
    <n v="5.9"/>
    <n v="12000"/>
    <s v="John Hughes"/>
    <s v="John Hughes"/>
    <s v="Kevin Bacon"/>
    <s v="United States"/>
    <n v="20000000"/>
    <n v="16031707"/>
    <s v="Paramount Pictures"/>
    <n v="106"/>
  </r>
  <r>
    <s v="Police Academy 5: Assignment: Miami Beach"/>
    <s v="PG"/>
    <s v="Comedy"/>
    <x v="8"/>
    <s v="March 18, 1988 (United States)"/>
    <n v="4.5999999999999996"/>
    <n v="33000"/>
    <s v="Alan Myerson"/>
    <s v="Neal Israel"/>
    <s v="Bubba Smith"/>
    <s v="United States"/>
    <n v="0"/>
    <n v="19510371"/>
    <s v="Warner Bros."/>
    <n v="90"/>
  </r>
  <r>
    <s v="Tequila Sunrise"/>
    <s v="R"/>
    <s v="Crime"/>
    <x v="8"/>
    <s v="December 2, 1988 (United States)"/>
    <n v="6.1"/>
    <n v="30000"/>
    <s v="Robert Towne"/>
    <s v="Robert Towne"/>
    <s v="Mel Gibson"/>
    <s v="United States"/>
    <n v="23000000"/>
    <n v="41292551"/>
    <s v="Cinema City Films"/>
    <n v="115"/>
  </r>
  <r>
    <s v="Night of the Demons"/>
    <s v="R"/>
    <s v="Comedy"/>
    <x v="8"/>
    <s v="October 14, 1988 (United States)"/>
    <n v="6.2"/>
    <n v="14000"/>
    <s v="Kevin Tenney"/>
    <s v="Joe Augustyn"/>
    <s v="Cathy Podewell"/>
    <s v="United States"/>
    <n v="1200000"/>
    <n v="3109904"/>
    <s v="Blue Rider Pictures"/>
    <n v="90"/>
  </r>
  <r>
    <s v="Biloxi Blues"/>
    <s v="PG-13"/>
    <s v="Comedy"/>
    <x v="8"/>
    <s v="March 25, 1988 (United States)"/>
    <n v="6.6"/>
    <n v="15000"/>
    <s v="Mike Nichols"/>
    <s v="Neil Simon"/>
    <s v="Matthew Broderick"/>
    <s v="United States"/>
    <n v="20000000"/>
    <n v="51684798"/>
    <s v="Rastar Pictures"/>
    <n v="106"/>
  </r>
  <r>
    <s v="Shag"/>
    <s v="PG"/>
    <s v="Comedy"/>
    <x v="8"/>
    <s v="July 21, 1989 (United States)"/>
    <n v="6.4"/>
    <n v="4000"/>
    <s v="Zelda Barron"/>
    <s v="Lanier Laney"/>
    <s v="Phoebe Cates"/>
    <s v="United Kingdom"/>
    <n v="5000000"/>
    <n v="6957975"/>
    <s v="Palace Pictures"/>
    <n v="98"/>
  </r>
  <r>
    <s v="Cocoon: the Return"/>
    <s v="PG"/>
    <s v="Adventure"/>
    <x v="8"/>
    <s v="November 23, 1988 (United States)"/>
    <n v="5.4"/>
    <n v="16000"/>
    <s v="Daniel Petrie"/>
    <s v="David Saperstein"/>
    <s v="Don Ameche"/>
    <s v="United States"/>
    <n v="17500000"/>
    <n v="25024919"/>
    <s v="Zanuck/Brown Productions"/>
    <n v="116"/>
  </r>
  <r>
    <s v="Poltergeist III"/>
    <s v="PG"/>
    <s v="Horror"/>
    <x v="8"/>
    <s v="June 10, 1988 (United States)"/>
    <n v="4.7"/>
    <n v="17000"/>
    <s v="Gary Sherman"/>
    <s v="Gary Sherman"/>
    <s v="Heather O'Rourke"/>
    <s v="United States"/>
    <n v="10500000"/>
    <n v="14114488"/>
    <s v="Metro-Goldwyn-Mayer (MGM)"/>
    <n v="98"/>
  </r>
  <r>
    <s v="Waxwork"/>
    <s v="R"/>
    <s v="Comedy"/>
    <x v="8"/>
    <s v="June 17, 1988 (United States)"/>
    <n v="6.2"/>
    <n v="12000"/>
    <s v="Anthony Hickox"/>
    <s v="Anthony Hickox"/>
    <s v="Zach Galligan"/>
    <s v="United States"/>
    <n v="3000000"/>
    <n v="808114"/>
    <s v="Palla"/>
    <n v="95"/>
  </r>
  <r>
    <s v="Funny Farm"/>
    <s v="PG"/>
    <s v="Comedy"/>
    <x v="8"/>
    <s v="June 3, 1988 (United States)"/>
    <n v="6.2"/>
    <n v="20000"/>
    <s v="George Roy Hill"/>
    <s v="Jay Cronley"/>
    <s v="Chevy Chase"/>
    <s v="United States"/>
    <n v="19000000"/>
    <n v="25537221"/>
    <s v="Cornelius Productions"/>
    <n v="101"/>
  </r>
  <r>
    <s v="As Tears Go By"/>
    <s v="Not Rated"/>
    <s v="Crime"/>
    <x v="8"/>
    <s v="May 2, 2008 (United States)"/>
    <n v="7"/>
    <n v="9000"/>
    <s v="Kar-Wai Wong"/>
    <s v="Jeffrey Lau"/>
    <s v="Andy Lau"/>
    <s v="Hong Kong"/>
    <n v="0"/>
    <n v="13133"/>
    <s v="In-Gear Film Production"/>
    <n v="102"/>
  </r>
  <r>
    <s v="Fright Night Part 2"/>
    <s v="R"/>
    <s v="Comedy"/>
    <x v="8"/>
    <s v="May 19, 1989 (United States)"/>
    <n v="5.9"/>
    <n v="12000"/>
    <s v="Tommy Lee Wallace"/>
    <s v="Tom Holland"/>
    <s v="William Ragsdale"/>
    <s v="United States"/>
    <n v="7500000"/>
    <n v="2983784"/>
    <s v="Vista Organization"/>
    <n v="104"/>
  </r>
  <r>
    <s v="Caddyshack II"/>
    <s v="PG"/>
    <s v="Comedy"/>
    <x v="8"/>
    <s v="July 22, 1988 (United States)"/>
    <n v="3.8"/>
    <n v="15000"/>
    <s v="Allan Arkush"/>
    <s v="Brian Doyle-Murray"/>
    <s v="Jackie Mason"/>
    <s v="United States"/>
    <n v="20000000"/>
    <n v="11798302"/>
    <s v="The Guber-Peters Company"/>
    <n v="98"/>
  </r>
  <r>
    <s v="School Daze"/>
    <s v="R"/>
    <s v="Comedy"/>
    <x v="8"/>
    <s v="February 12, 1988 (United States)"/>
    <n v="6"/>
    <n v="6700"/>
    <s v="Spike Lee"/>
    <s v="Spike Lee"/>
    <s v="Laurence Fishburne"/>
    <s v="United States"/>
    <n v="6500000"/>
    <n v="14545844"/>
    <s v="Columbia Pictures"/>
    <n v="121"/>
  </r>
  <r>
    <s v="Johnny Be Good"/>
    <s v="R"/>
    <s v="Comedy"/>
    <x v="8"/>
    <s v="March 25, 1988 (United States)"/>
    <n v="4.5999999999999996"/>
    <n v="6300"/>
    <s v="Bud S. Smith"/>
    <s v="Steve Zacharias"/>
    <s v="Anthony Michael Hall"/>
    <s v="United States"/>
    <n v="22000000"/>
    <n v="17550399"/>
    <s v="Zacharias-Buhai Productions"/>
    <n v="91"/>
  </r>
  <r>
    <s v="Taffin"/>
    <s v="R"/>
    <s v="Action"/>
    <x v="8"/>
    <s v="February 26, 1988 (United States)"/>
    <n v="5.5"/>
    <n v="1600"/>
    <s v="Francis Megahy"/>
    <s v="David Ambrose"/>
    <s v="Pierce Brosnan"/>
    <s v="United Kingdom"/>
    <n v="0"/>
    <n v="159969"/>
    <s v="United British Artists (UBA)"/>
    <n v="96"/>
  </r>
  <r>
    <s v="Short Circuit 2"/>
    <s v="PG"/>
    <s v="Comedy"/>
    <x v="8"/>
    <s v="July 6, 1988 (United States)"/>
    <n v="5.7"/>
    <n v="24000"/>
    <s v="Kenneth Johnson"/>
    <s v="S.S. Wilson"/>
    <s v="Fisher Stevens"/>
    <s v="United States"/>
    <n v="15000000"/>
    <n v="21630088"/>
    <s v="TriStar Pictures"/>
    <n v="110"/>
  </r>
  <r>
    <s v="The Serpent and the Rainbow"/>
    <s v="R"/>
    <s v="Fantasy"/>
    <x v="8"/>
    <s v="February 5, 1988 (United States)"/>
    <n v="6.5"/>
    <n v="23000"/>
    <s v="Wes Craven"/>
    <s v="Wade Davis"/>
    <s v="Bill Pullman"/>
    <s v="United States"/>
    <n v="7000000"/>
    <n v="19595031"/>
    <s v="Universal Pictures"/>
    <n v="98"/>
  </r>
  <r>
    <s v="A Night in the Life of Jimmy Reardon"/>
    <s v="R"/>
    <s v="Comedy"/>
    <x v="8"/>
    <s v="February 26, 1988 (United States)"/>
    <n v="5.5"/>
    <n v="2600"/>
    <s v="William Richert"/>
    <s v="William Richert"/>
    <s v="River Phoenix"/>
    <s v="United States"/>
    <n v="0"/>
    <n v="6264058"/>
    <s v="Island Pictures"/>
    <n v="90"/>
  </r>
  <r>
    <s v="The Presidio"/>
    <s v="R"/>
    <s v="Action"/>
    <x v="8"/>
    <s v="June 10, 1988 (United States)"/>
    <n v="6"/>
    <n v="17000"/>
    <s v="Peter Hyams"/>
    <s v="Larry Ferguson"/>
    <s v="Sean Connery"/>
    <s v="United States"/>
    <n v="0"/>
    <n v="20324096"/>
    <s v="Paramount Pictures"/>
    <n v="97"/>
  </r>
  <r>
    <s v="Big Business"/>
    <s v="PG"/>
    <s v="Comedy"/>
    <x v="8"/>
    <s v="June 10, 1988 (United States)"/>
    <n v="6.4"/>
    <n v="13000"/>
    <s v="Jim Abrahams"/>
    <s v="Dori Pierson"/>
    <s v="Bette Midler"/>
    <s v="United States"/>
    <n v="0"/>
    <n v="40150487"/>
    <s v="Touchstone Pictures"/>
    <n v="97"/>
  </r>
  <r>
    <s v="Monkey Shines"/>
    <s v="R"/>
    <s v="Drama"/>
    <x v="8"/>
    <s v="July 29, 1988 (United States)"/>
    <n v="6.2"/>
    <n v="11000"/>
    <s v="George A. Romero"/>
    <s v="Michael Stewart"/>
    <s v="Jason Beghe"/>
    <s v="United States"/>
    <n v="7000000"/>
    <n v="5344577"/>
    <s v="Orion Pictures"/>
    <n v="113"/>
  </r>
  <r>
    <s v="The Seventh Sign"/>
    <s v="R"/>
    <s v="Drama"/>
    <x v="8"/>
    <s v="April 1, 1988 (United States)"/>
    <n v="5.9"/>
    <n v="14000"/>
    <s v="Carl Schultz"/>
    <s v="Ellen Green"/>
    <s v="Demi Moore"/>
    <s v="United States"/>
    <n v="0"/>
    <n v="18875011"/>
    <s v="TriStar Pictures"/>
    <n v="97"/>
  </r>
  <r>
    <s v="Time of the Gypsies"/>
    <s v="R"/>
    <s v="Comedy"/>
    <x v="8"/>
    <s v="February 9, 1990 (United States)"/>
    <n v="8.1999999999999993"/>
    <n v="29000"/>
    <s v="Emir Kusturica"/>
    <s v="Emir Kusturica"/>
    <s v="Davor Dujmovic"/>
    <s v="Yugoslavia"/>
    <n v="0"/>
    <m/>
    <s v="Forum Sarajevo"/>
    <n v="142"/>
  </r>
  <r>
    <s v="Masquerade"/>
    <s v="R"/>
    <s v="Drama"/>
    <x v="8"/>
    <s v="March 11, 1988 (United States)"/>
    <n v="6.1"/>
    <n v="3500"/>
    <s v="Bob Swaim"/>
    <s v="Dick Wolf"/>
    <s v="Rob Lowe"/>
    <s v="United States"/>
    <n v="12000000"/>
    <n v="15855828"/>
    <s v="Metro-Goldwyn-Mayer (MGM)"/>
    <n v="91"/>
  </r>
  <r>
    <s v="Phantasm II"/>
    <s v="R"/>
    <s v="Action"/>
    <x v="8"/>
    <s v="July 8, 1988 (United States)"/>
    <n v="6.5"/>
    <n v="14000"/>
    <s v="Don Coscarelli"/>
    <s v="Don Coscarelli"/>
    <s v="James Le Gros"/>
    <s v="United States"/>
    <n v="3000000"/>
    <n v="7282851"/>
    <s v="Spacegate Productions"/>
    <n v="97"/>
  </r>
  <r>
    <s v="Tucker: The Man and His Dream"/>
    <s v="PG"/>
    <s v="Biography"/>
    <x v="8"/>
    <s v="August 12, 1988 (United States)"/>
    <n v="6.9"/>
    <n v="17000"/>
    <s v="Francis Ford Coppola"/>
    <s v="Arnold Schulman"/>
    <s v="Jeff Bridges"/>
    <s v="United States"/>
    <n v="23000000"/>
    <n v="19652638"/>
    <s v="Lucasfilm"/>
    <n v="110"/>
  </r>
  <r>
    <s v="Action Jackson"/>
    <s v="R"/>
    <s v="Action"/>
    <x v="8"/>
    <s v="February 12, 1988 (United States)"/>
    <n v="5.4"/>
    <n v="10000"/>
    <s v="Craig R. Baxley"/>
    <s v="Robert Reneau"/>
    <s v="Carl Weathers"/>
    <s v="United States"/>
    <n v="7000000"/>
    <n v="20256975"/>
    <s v="Lorimar Film Entertainment"/>
    <n v="96"/>
  </r>
  <r>
    <s v="Bright Lights, Big City"/>
    <s v="R"/>
    <s v="Drama"/>
    <x v="8"/>
    <s v="April 1, 1988 (United States)"/>
    <n v="5.7"/>
    <n v="7600"/>
    <s v="James Bridges"/>
    <s v="Jay McInerney"/>
    <s v="Michael J. Fox"/>
    <s v="United States"/>
    <n v="25000000"/>
    <n v="16118077"/>
    <s v="United Artists"/>
    <n v="107"/>
  </r>
  <r>
    <s v="Shoot to Kill"/>
    <s v="R"/>
    <s v="Action"/>
    <x v="8"/>
    <s v="February 12, 1988 (United States)"/>
    <n v="6.8"/>
    <n v="12000"/>
    <s v="Roger Spottiswoode"/>
    <s v="Harv Zimmel"/>
    <s v="Sidney Poitier"/>
    <s v="United States"/>
    <n v="15000000"/>
    <n v="29300090"/>
    <s v="Touchstone Pictures"/>
    <n v="110"/>
  </r>
  <r>
    <s v="The Beast of War"/>
    <s v="R"/>
    <s v="Adventure"/>
    <x v="8"/>
    <s v="September 7, 1988 (France)"/>
    <n v="7.3"/>
    <n v="9100"/>
    <s v="Kevin Reynolds"/>
    <s v="William Mastrosimone"/>
    <s v="George Dzundza"/>
    <s v="United States"/>
    <n v="8000000"/>
    <n v="161004"/>
    <s v="A&amp;M Films"/>
    <n v="111"/>
  </r>
  <r>
    <s v="Lady in White"/>
    <s v="PG-13"/>
    <s v="Fantasy"/>
    <x v="8"/>
    <s v="April 22, 1988 (United States)"/>
    <n v="6.7"/>
    <n v="6400"/>
    <s v="Frank LaLoggia"/>
    <s v="Frank LaLoggia"/>
    <s v="Lukas Haas"/>
    <s v="United States"/>
    <n v="4700000"/>
    <n v="1705139"/>
    <s v="New Sky Communications Inc."/>
    <n v="113"/>
  </r>
  <r>
    <s v="Gorillas in the Mist"/>
    <s v="PG-13"/>
    <s v="Biography"/>
    <x v="8"/>
    <s v="October 7, 1988 (United States)"/>
    <n v="7"/>
    <n v="25000"/>
    <s v="Michael Apted"/>
    <s v="Harold T.P. Hayes"/>
    <s v="Sigourney Weaver"/>
    <s v="United States"/>
    <n v="22000000"/>
    <n v="61149479"/>
    <s v="Universal Pictures"/>
    <n v="129"/>
  </r>
  <r>
    <s v="Alien Nation"/>
    <s v="R"/>
    <s v="Action"/>
    <x v="8"/>
    <s v="October 7, 1988 (United States)"/>
    <n v="6.3"/>
    <n v="15000"/>
    <s v="Graham Baker"/>
    <s v="Rockne S. O'Bannon"/>
    <s v="James Caan"/>
    <s v="United States"/>
    <n v="16000000"/>
    <n v="32155047"/>
    <s v="American Entertainment Partners II L.P."/>
    <n v="91"/>
  </r>
  <r>
    <s v="Betrayed"/>
    <s v="R"/>
    <s v="Crime"/>
    <x v="8"/>
    <s v="August 26, 1988 (United States)"/>
    <n v="6.3"/>
    <n v="5800"/>
    <s v="Costa-Gavras"/>
    <s v="Joe Eszterhas"/>
    <s v="Debra Winger"/>
    <s v="Japan"/>
    <n v="19000000"/>
    <n v="25816139"/>
    <s v="United Artists"/>
    <n v="127"/>
  </r>
  <r>
    <s v="Miracle Mile"/>
    <s v="R"/>
    <s v="Action"/>
    <x v="8"/>
    <s v="May 19, 1989 (United States)"/>
    <n v="7"/>
    <n v="9800"/>
    <s v="Steve De Jarnatt"/>
    <s v="Steve De Jarnatt"/>
    <s v="Anthony Edwards"/>
    <s v="United States"/>
    <n v="3700000"/>
    <n v="1145404"/>
    <s v="Hemdale"/>
    <n v="87"/>
  </r>
  <r>
    <s v="Buster"/>
    <s v="R"/>
    <s v="Comedy"/>
    <x v="8"/>
    <s v="November 23, 1988 (United States)"/>
    <n v="5.9"/>
    <n v="3600"/>
    <s v="David Green"/>
    <s v="Colin Shindler"/>
    <s v="Phil Collins"/>
    <s v="United Kingdom"/>
    <n v="0"/>
    <n v="540000"/>
    <s v="The Movie Group"/>
    <n v="102"/>
  </r>
  <r>
    <s v="Big Top Pee-wee"/>
    <s v="PG"/>
    <s v="Adventure"/>
    <x v="8"/>
    <s v="July 22, 1988 (United States)"/>
    <n v="5.0999999999999996"/>
    <n v="8800"/>
    <s v="Randal Kleiser"/>
    <s v="Paul Reubens"/>
    <s v="Paul Reubens"/>
    <s v="United States"/>
    <n v="0"/>
    <n v="15122324"/>
    <s v="Paramount Pictures"/>
    <n v="86"/>
  </r>
  <r>
    <s v="For Keeps?"/>
    <s v="PG-13"/>
    <s v="Comedy"/>
    <x v="8"/>
    <s v="January 15, 1988 (United States)"/>
    <n v="5.9"/>
    <n v="4500"/>
    <s v="John G. Avildsen"/>
    <s v="Tim Kazurinsky"/>
    <s v="Molly Ringwald"/>
    <s v="United States"/>
    <n v="0"/>
    <n v="17514553"/>
    <s v="TriStar Pictures"/>
    <n v="90"/>
  </r>
  <r>
    <s v="Appointment with Death"/>
    <s v="PG"/>
    <s v="Crime"/>
    <x v="8"/>
    <s v="April 27, 1988 (France)"/>
    <n v="6.2"/>
    <n v="4200"/>
    <s v="Michael Winner"/>
    <s v="Agatha Christie"/>
    <s v="Peter Ustinov"/>
    <s v="United States"/>
    <n v="6000000"/>
    <n v="960040"/>
    <s v="Golan-Globus Productions"/>
    <n v="102"/>
  </r>
  <r>
    <s v="Some Girls"/>
    <s v="R"/>
    <s v="Comedy"/>
    <x v="8"/>
    <s v="September 9, 1988 (United States)"/>
    <n v="5.8"/>
    <n v="3100"/>
    <s v="Michael Hoffman"/>
    <s v="Rupert Walters"/>
    <s v="Patrick Dempsey"/>
    <s v="United Kingdom"/>
    <n v="0"/>
    <n v="401421"/>
    <s v="Metro-Goldwyn-Mayer (MGM)"/>
    <n v="94"/>
  </r>
  <r>
    <s v="Critters 2"/>
    <s v="PG-13"/>
    <s v="Comedy"/>
    <x v="8"/>
    <s v="April 29, 1988 (United States)"/>
    <n v="5.5"/>
    <n v="14000"/>
    <s v="Mick Garris"/>
    <s v="David Twohy"/>
    <s v="Scott Grimes"/>
    <s v="United States"/>
    <n v="4500000"/>
    <n v="3813293"/>
    <s v="New Line Cinema"/>
    <n v="86"/>
  </r>
  <r>
    <s v="Dead Heat"/>
    <s v="R"/>
    <s v="Action"/>
    <x v="8"/>
    <s v="May 6, 1988 (United States)"/>
    <n v="6"/>
    <n v="7200"/>
    <s v="Mark Goldblatt"/>
    <s v="Terry Black"/>
    <s v="Treat Williams"/>
    <s v="United States"/>
    <n v="5000000"/>
    <n v="3588626"/>
    <s v="New World Pictures"/>
    <n v="86"/>
  </r>
  <r>
    <s v="Talk Radio"/>
    <s v="R"/>
    <s v="Drama"/>
    <x v="8"/>
    <s v="January 13, 1989 (United States)"/>
    <n v="7.3"/>
    <n v="13000"/>
    <s v="Oliver Stone"/>
    <s v="Stephen Singular"/>
    <s v="Eric Bogosian"/>
    <s v="United States"/>
    <n v="4000000"/>
    <n v="3468572"/>
    <s v="Cineplex Odeon Films"/>
    <n v="110"/>
  </r>
  <r>
    <s v="Satisfaction"/>
    <s v="PG-13"/>
    <s v="Comedy"/>
    <x v="8"/>
    <s v="February 12, 1988 (United States)"/>
    <n v="4.9000000000000004"/>
    <n v="3400"/>
    <s v="Joan Freeman"/>
    <s v="Charles Purpura"/>
    <s v="Justine Bateman"/>
    <s v="United States"/>
    <n v="0"/>
    <n v="8253123"/>
    <s v="National Broadcasting Company (NBC)"/>
    <n v="92"/>
  </r>
  <r>
    <s v="The Bear"/>
    <s v="PG"/>
    <s v="Adventure"/>
    <x v="8"/>
    <s v="October 27, 1989 (United States)"/>
    <n v="7.7"/>
    <n v="17000"/>
    <s v="Jean-Jacques Annaud"/>
    <s v="James Oliver Curwood"/>
    <s v="Tchéky Karyo"/>
    <s v="France"/>
    <n v="0"/>
    <n v="31753898"/>
    <s v="Price"/>
    <n v="96"/>
  </r>
  <r>
    <s v="The Milagro Beanfield War"/>
    <s v="R"/>
    <s v="Comedy"/>
    <x v="8"/>
    <s v="March 18, 1988 (United States)"/>
    <n v="6.9"/>
    <n v="6000"/>
    <s v="Robert Redford"/>
    <s v="John Nichols"/>
    <s v="Rubén Blades"/>
    <s v="United States"/>
    <n v="22000000"/>
    <n v="13825794"/>
    <s v="Esparza"/>
    <n v="117"/>
  </r>
  <r>
    <s v="18 Again!"/>
    <s v="PG"/>
    <s v="Comedy"/>
    <x v="8"/>
    <s v="April 8, 1988 (United States)"/>
    <n v="5.7"/>
    <n v="4400"/>
    <s v="Paul Flaherty"/>
    <s v="Josh Goldstein"/>
    <s v="Charlie Schlatter"/>
    <s v="United States"/>
    <n v="0"/>
    <n v="2567099"/>
    <s v="New World Entertainment Films"/>
    <n v="93"/>
  </r>
  <r>
    <s v="Vice Versa"/>
    <s v="PG"/>
    <s v="Comedy"/>
    <x v="8"/>
    <s v="March 11, 1988 (United States)"/>
    <n v="5.9"/>
    <n v="9300"/>
    <s v="Brian Gilbert"/>
    <s v="Dick Clement"/>
    <s v="Judge Reinhold"/>
    <s v="United States"/>
    <n v="0"/>
    <n v="13664060"/>
    <s v="Columbia Pictures"/>
    <n v="98"/>
  </r>
  <r>
    <s v="Fresh Horses"/>
    <s v="PG-13"/>
    <s v="Drama"/>
    <x v="8"/>
    <s v="November 18, 1988 (United States)"/>
    <n v="5.0999999999999996"/>
    <n v="1700"/>
    <s v="David Anspaugh"/>
    <s v="Larry Ketron"/>
    <s v="Molly Ringwald"/>
    <s v="United States"/>
    <n v="14000000"/>
    <n v="6640346"/>
    <s v="Weintraub Entertainment Group"/>
    <n v="105"/>
  </r>
  <r>
    <s v="Bat*21"/>
    <s v="R"/>
    <s v="Drama"/>
    <x v="8"/>
    <s v="October 21, 1988 (United States)"/>
    <n v="6.5"/>
    <n v="8300"/>
    <s v="Peter Markle"/>
    <s v="William C. Anderson"/>
    <s v="Gene Hackman"/>
    <s v="United States"/>
    <n v="0"/>
    <n v="3966256"/>
    <s v="TriStar Pictures"/>
    <n v="105"/>
  </r>
  <r>
    <s v="Casual Sex?"/>
    <s v="R"/>
    <s v="Comedy"/>
    <x v="8"/>
    <s v="April 22, 1988 (United States)"/>
    <n v="5"/>
    <n v="3800"/>
    <s v="Geneviève Robert"/>
    <s v="Wendy Goldman"/>
    <s v="Lea Thompson"/>
    <s v="United States"/>
    <n v="0"/>
    <n v="12277096"/>
    <s v="Jascat"/>
    <n v="97"/>
  </r>
  <r>
    <s v="Jack's Back"/>
    <s v="R"/>
    <s v="Crime"/>
    <x v="8"/>
    <s v="May 6, 1988 (United States)"/>
    <n v="5.9"/>
    <n v="3000"/>
    <s v="Rowdy Herrington"/>
    <s v="Rowdy Herrington"/>
    <s v="James Spader"/>
    <s v="United States"/>
    <n v="1000000"/>
    <m/>
    <s v="Cinema Group"/>
    <n v="97"/>
  </r>
  <r>
    <s v="Bird"/>
    <s v="R"/>
    <s v="Biography"/>
    <x v="8"/>
    <s v="September 30, 1988 (United States)"/>
    <n v="7.2"/>
    <n v="12000"/>
    <s v="Clint Eastwood"/>
    <s v="Joel Oliansky"/>
    <s v="Forest Whitaker"/>
    <s v="United States"/>
    <n v="9000000"/>
    <n v="2181286"/>
    <s v="The Malpaso Company"/>
    <n v="161"/>
  </r>
  <r>
    <s v="Stealing Home"/>
    <s v="PG-13"/>
    <s v="Drama"/>
    <x v="8"/>
    <s v="August 26, 1988 (United States)"/>
    <n v="6.7"/>
    <n v="4200"/>
    <s v="Steven Kampmann"/>
    <s v="Steven Kampmann"/>
    <s v="Mark Harmon"/>
    <s v="United States"/>
    <n v="0"/>
    <n v="7467504"/>
    <s v="The Mount Company"/>
    <n v="98"/>
  </r>
  <r>
    <s v="Salaam Bombay!"/>
    <s v="Not Rated"/>
    <s v="Crime"/>
    <x v="8"/>
    <s v="October 7, 1988 (United States)"/>
    <n v="8"/>
    <n v="8800"/>
    <s v="Mira Nair"/>
    <s v="Mira Nair"/>
    <s v="Shafiq Syed"/>
    <s v="United States"/>
    <n v="0"/>
    <n v="2080758"/>
    <s v="Mirabai Films"/>
    <n v="113"/>
  </r>
  <r>
    <s v="Young Einstein"/>
    <s v="PG"/>
    <s v="Comedy"/>
    <x v="8"/>
    <s v="August 4, 1989 (United States)"/>
    <n v="5.2"/>
    <n v="8500"/>
    <s v="Yahoo Serious"/>
    <s v="Yahoo Serious"/>
    <s v="Yahoo Serious"/>
    <s v="Australia"/>
    <n v="0"/>
    <n v="11536599"/>
    <s v="Warner Bros."/>
    <n v="91"/>
  </r>
  <r>
    <s v="Punchline"/>
    <s v="R"/>
    <s v="Comedy"/>
    <x v="8"/>
    <s v="October 7, 1988 (United States)"/>
    <n v="5.9"/>
    <n v="8200"/>
    <s v="David Seltzer"/>
    <s v="David Seltzer"/>
    <s v="Sally Field"/>
    <s v="United States"/>
    <n v="15000000"/>
    <n v="21042667"/>
    <s v="Columbia Pictures"/>
    <n v="128"/>
  </r>
  <r>
    <s v="Return to Snowy River"/>
    <s v="PG"/>
    <s v="Adventure"/>
    <x v="8"/>
    <s v="April 15, 1988 (United States)"/>
    <n v="6.6"/>
    <n v="2400"/>
    <s v="Geoff Burrowes"/>
    <s v="John Dixon"/>
    <s v="Tom Burlinson"/>
    <s v="Australia"/>
    <n v="0"/>
    <n v="13687027"/>
    <s v="Burrowes Film Group"/>
    <n v="99"/>
  </r>
  <r>
    <s v="Moving"/>
    <s v="R"/>
    <s v="Comedy"/>
    <x v="8"/>
    <s v="March 4, 1988 (United States)"/>
    <n v="6.2"/>
    <n v="5300"/>
    <s v="Alan Metter"/>
    <s v="Andy Breckman"/>
    <s v="Richard Pryor"/>
    <s v="United States"/>
    <n v="0"/>
    <n v="10815378"/>
    <s v="Warner Bros."/>
    <n v="89"/>
  </r>
  <r>
    <s v="And God Created Woman"/>
    <s v="R"/>
    <s v="Comedy"/>
    <x v="8"/>
    <s v="March 4, 1988 (United States)"/>
    <n v="4.3"/>
    <n v="1800"/>
    <s v="Roger Vadim"/>
    <s v="R.J. Stewart"/>
    <s v="Rebecca De Mornay"/>
    <s v="United States"/>
    <n v="0"/>
    <n v="717376"/>
    <s v="Vestron Pictures"/>
    <n v="100"/>
  </r>
  <r>
    <s v="High Hopes"/>
    <s v="PG"/>
    <s v="Comedy"/>
    <x v="8"/>
    <s v="May 25, 1989 (Italy)"/>
    <n v="7.4"/>
    <n v="4800"/>
    <s v="Mike Leigh"/>
    <s v="Mike Leigh"/>
    <s v="Phil Davis"/>
    <s v="United Kingdom"/>
    <n v="0"/>
    <n v="1192322"/>
    <s v="Portman Productions"/>
    <n v="108"/>
  </r>
  <r>
    <s v="Little Nikita"/>
    <s v="PG"/>
    <s v="Drama"/>
    <x v="8"/>
    <s v="March 18, 1988 (United States)"/>
    <n v="6"/>
    <n v="5100"/>
    <s v="Richard Benjamin"/>
    <s v="John Hill"/>
    <s v="Sidney Poitier"/>
    <s v="United States"/>
    <n v="15000000"/>
    <n v="1733070"/>
    <s v="Columbia Pictures"/>
    <n v="98"/>
  </r>
  <r>
    <s v="Camille Claudel"/>
    <s v="R"/>
    <s v="Biography"/>
    <x v="8"/>
    <s v="December 21, 1989 (United States)"/>
    <n v="7.3"/>
    <n v="6400"/>
    <s v="Bruno Nuytten"/>
    <s v="Reine-Marie Paris"/>
    <s v="Isabelle Adjani"/>
    <s v="France"/>
    <n v="0"/>
    <n v="3331297"/>
    <s v="Les Films Christian Fechner"/>
    <n v="175"/>
  </r>
  <r>
    <s v="Torch Song Trilogy"/>
    <s v="R"/>
    <s v="Comedy"/>
    <x v="8"/>
    <s v="December 14, 1988 (United States)"/>
    <n v="7.7"/>
    <n v="6800"/>
    <s v="Paul Bogart"/>
    <s v="Harvey Fierstein"/>
    <s v="Anne Bancroft"/>
    <s v="United States"/>
    <n v="0"/>
    <n v="4870903"/>
    <s v="New Line Cinema"/>
    <n v="120"/>
  </r>
  <r>
    <s v="Vibes"/>
    <s v="PG"/>
    <s v="Adventure"/>
    <x v="8"/>
    <s v="August 5, 1988 (United States)"/>
    <n v="5.7"/>
    <n v="3900"/>
    <s v="Ken Kwapis"/>
    <s v="Deborah Blum"/>
    <s v="Cyndi Lauper"/>
    <s v="United States"/>
    <n v="18000000"/>
    <n v="1883811"/>
    <s v="Imagine Entertainment"/>
    <n v="99"/>
  </r>
  <r>
    <s v="36 fillette"/>
    <m/>
    <s v="Romance"/>
    <x v="8"/>
    <s v="January 6, 1989 (United States)"/>
    <n v="6"/>
    <n v="1200"/>
    <s v="Catherine Breillat"/>
    <s v="Catherine Breillat"/>
    <s v="Delphine Zentout"/>
    <s v="France"/>
    <n v="0"/>
    <m/>
    <s v="CB Films"/>
    <n v="88"/>
  </r>
  <r>
    <s v="D.O.A."/>
    <s v="R"/>
    <s v="Mystery"/>
    <x v="8"/>
    <s v="March 18, 1988 (United States)"/>
    <n v="6.2"/>
    <n v="9700"/>
    <s v="Annabel Jankel"/>
    <s v="Charles Edward Pogue"/>
    <s v="Dennis Quaid"/>
    <s v="United States"/>
    <n v="0"/>
    <n v="12706478"/>
    <s v="Bigelow Productions"/>
    <n v="96"/>
  </r>
  <r>
    <s v="Braddock: Missing in Action III"/>
    <s v="R"/>
    <s v="Action"/>
    <x v="8"/>
    <s v="January 22, 1988 (United States)"/>
    <n v="4.9000000000000004"/>
    <n v="6000"/>
    <s v="Aaron Norris"/>
    <s v="Arthur Silver"/>
    <s v="Chuck Norris"/>
    <s v="United States"/>
    <n v="0"/>
    <n v="6193901"/>
    <s v="The Cannon Group"/>
    <n v="103"/>
  </r>
  <r>
    <s v="Red Scorpion"/>
    <s v="R"/>
    <s v="Action"/>
    <x v="8"/>
    <s v="April 21, 1989 (United States)"/>
    <n v="5.2"/>
    <n v="8400"/>
    <s v="Joseph Zito"/>
    <s v="Robert Abramoff"/>
    <s v="Dolph Lundgren"/>
    <s v="United States"/>
    <n v="16000000"/>
    <n v="4192440"/>
    <s v="Abramoff Production"/>
    <n v="105"/>
  </r>
  <r>
    <s v="Drowning by Numbers"/>
    <s v="R"/>
    <s v="Comedy"/>
    <x v="8"/>
    <s v="June 1991 (United States)"/>
    <n v="7.2"/>
    <n v="8300"/>
    <s v="Peter Greenaway"/>
    <s v="Peter Greenaway"/>
    <s v="Bernard Hill"/>
    <s v="United Kingdom"/>
    <n v="0"/>
    <n v="424773"/>
    <s v="Film Four International"/>
    <n v="118"/>
  </r>
  <r>
    <s v="Watchers"/>
    <s v="R"/>
    <s v="Action"/>
    <x v="8"/>
    <s v="December 2, 1988 (United States)"/>
    <n v="5.4"/>
    <n v="4000"/>
    <s v="Jon Hess"/>
    <s v="Dean R. Koontz"/>
    <s v="Corey Haim"/>
    <s v="Canada"/>
    <n v="0"/>
    <n v="940173"/>
    <s v="Concorde Pictures"/>
    <n v="91"/>
  </r>
  <r>
    <s v="Rocket Gibraltar"/>
    <s v="PG"/>
    <s v="Drama"/>
    <x v="8"/>
    <s v="September 2, 1988 (United States)"/>
    <n v="6.6"/>
    <n v="1800"/>
    <s v="Daniel Petrie"/>
    <s v="Amos Poe"/>
    <s v="Burt Lancaster"/>
    <s v="United States"/>
    <n v="3000000"/>
    <n v="187349"/>
    <s v="Columbia Pictures"/>
    <n v="99"/>
  </r>
  <r>
    <s v="The Unholy"/>
    <s v="R"/>
    <s v="Horror"/>
    <x v="8"/>
    <s v="April 22, 1988 (United States)"/>
    <n v="5"/>
    <n v="1700"/>
    <s v="Camilo Vila"/>
    <s v="Philip Yordan"/>
    <s v="Ben Cross"/>
    <s v="United States"/>
    <n v="0"/>
    <n v="6337299"/>
    <s v="Vestron Pictures"/>
    <n v="102"/>
  </r>
  <r>
    <s v="Not of This Earth"/>
    <s v="R"/>
    <s v="Comedy"/>
    <x v="8"/>
    <s v="May 20, 1988 (United States)"/>
    <n v="4.9000000000000004"/>
    <n v="2200"/>
    <s v="Jim Wynorski"/>
    <s v="R.J. Robertson"/>
    <s v="Traci Lords"/>
    <s v="United States"/>
    <n v="210000"/>
    <m/>
    <s v="Miracle Pictures"/>
    <n v="81"/>
  </r>
  <r>
    <s v="A New Life"/>
    <s v="PG-13"/>
    <s v="Comedy"/>
    <x v="8"/>
    <s v="March 25, 1988 (United States)"/>
    <n v="5.8"/>
    <n v="497"/>
    <s v="Alan Alda"/>
    <s v="Alan Alda"/>
    <s v="Alan Alda"/>
    <s v="United States"/>
    <n v="0"/>
    <n v="7721852"/>
    <s v="Paramount Pictures"/>
    <n v="104"/>
  </r>
  <r>
    <n v="1969"/>
    <s v="R"/>
    <s v="Drama"/>
    <x v="8"/>
    <s v="November 18, 1988 (United States)"/>
    <n v="5.8"/>
    <n v="3600"/>
    <s v="Ernest Thompson"/>
    <s v="Ernest Thompson"/>
    <s v="Robert Downey Jr."/>
    <s v="United States"/>
    <n v="7000000"/>
    <n v="5979011"/>
    <s v="Atlantic Entertainment Group"/>
    <n v="95"/>
  </r>
  <r>
    <s v="Arthur 2: on the Rocks"/>
    <s v="PG"/>
    <s v="Comedy"/>
    <x v="8"/>
    <s v="July 8, 1988 (United States)"/>
    <n v="4.5999999999999996"/>
    <n v="6100"/>
    <s v="Bud Yorkin"/>
    <s v="Steve Gordon"/>
    <s v="Dudley Moore"/>
    <s v="United States"/>
    <n v="0"/>
    <n v="14681192"/>
    <s v="Warner Bros."/>
    <n v="113"/>
  </r>
  <r>
    <s v="Messenger of Death"/>
    <s v="R"/>
    <s v="Action"/>
    <x v="8"/>
    <s v="September 17, 1988 (United States)"/>
    <n v="5.5"/>
    <n v="2600"/>
    <s v="J. Lee Thompson"/>
    <s v="Rex Burns"/>
    <s v="Charles Bronson"/>
    <s v="United States"/>
    <n v="0"/>
    <n v="3074681"/>
    <s v="The Cannon Group"/>
    <n v="91"/>
  </r>
  <r>
    <s v="Memories of Me"/>
    <s v="PG-13"/>
    <s v="Comedy"/>
    <x v="8"/>
    <s v="October 7, 1988 (United States)"/>
    <n v="5.7"/>
    <n v="994"/>
    <s v="Henry Winkler"/>
    <s v="Eric Roth"/>
    <s v="Billy Crystal"/>
    <s v="United States"/>
    <n v="12000000"/>
    <n v="3965604"/>
    <s v="Metro-Goldwyn-Mayer (MGM)"/>
    <n v="105"/>
  </r>
  <r>
    <s v="Chocolat"/>
    <s v="PG-13"/>
    <s v="Drama"/>
    <x v="8"/>
    <s v="May 1989 (United States)"/>
    <n v="7.3"/>
    <n v="3100"/>
    <s v="Claire Denis"/>
    <s v="Claire Denis"/>
    <s v="Isaach De Bankolé"/>
    <s v="France"/>
    <n v="0"/>
    <n v="2319801"/>
    <s v="Caroline Productions"/>
    <n v="105"/>
  </r>
  <r>
    <s v="The Couch Trip"/>
    <s v="R"/>
    <s v="Comedy"/>
    <x v="8"/>
    <s v="January 15, 1988 (United States)"/>
    <n v="5.8"/>
    <n v="4800"/>
    <s v="Michael Ritchie"/>
    <s v="Ken Kolb"/>
    <s v="Dan Aykroyd"/>
    <s v="United States"/>
    <n v="19000000"/>
    <n v="11005304"/>
    <s v="Orion Pictures"/>
    <n v="97"/>
  </r>
  <r>
    <s v="Without a Clue"/>
    <s v="PG"/>
    <s v="Comedy"/>
    <x v="8"/>
    <s v="October 21, 1988 (United States)"/>
    <n v="7"/>
    <n v="9800"/>
    <s v="Thom Eberhardt"/>
    <s v="Gary Murphy"/>
    <s v="Michael Caine"/>
    <s v="United Kingdom"/>
    <n v="0"/>
    <n v="8539181"/>
    <s v="Incorporated Television Company (ITC)"/>
    <n v="107"/>
  </r>
  <r>
    <s v="Bad Dreams"/>
    <s v="R"/>
    <s v="Horror"/>
    <x v="8"/>
    <s v="April 8, 1988 (United States)"/>
    <n v="5.6"/>
    <n v="3600"/>
    <s v="Andrew Fleming"/>
    <s v="Andrew Fleming"/>
    <s v="Jennifer Rubin"/>
    <s v="United States"/>
    <n v="4000000"/>
    <n v="9797098"/>
    <s v="No Frills Film Production"/>
    <n v="80"/>
  </r>
  <r>
    <s v="Another Woman"/>
    <s v="PG"/>
    <s v="Drama"/>
    <x v="8"/>
    <s v="November 18, 1988 (United States)"/>
    <n v="7.3"/>
    <n v="13000"/>
    <s v="Woody Allen"/>
    <s v="Woody Allen"/>
    <s v="Gena Rowlands"/>
    <s v="United States"/>
    <n v="10000000"/>
    <n v="1562749"/>
    <s v="Jack Rollins &amp; Charles H. Joffe Productions"/>
    <n v="81"/>
  </r>
  <r>
    <s v="Paperhouse"/>
    <s v="PG-13"/>
    <s v="Drama"/>
    <x v="8"/>
    <s v="February 17, 1989 (United States)"/>
    <n v="6.7"/>
    <n v="5500"/>
    <s v="Bernard Rose"/>
    <s v="Catherine Storr"/>
    <s v="Charlotte Burke"/>
    <s v="United Kingdom"/>
    <n v="0"/>
    <n v="241278"/>
    <s v="Working Title Films"/>
    <n v="92"/>
  </r>
  <r>
    <s v="Sunset"/>
    <s v="R"/>
    <s v="Crime"/>
    <x v="8"/>
    <s v="April 29, 1988 (United States)"/>
    <n v="5.7"/>
    <n v="3900"/>
    <s v="Blake Edwards"/>
    <s v="Rod Amateau"/>
    <s v="Bruce Willis"/>
    <s v="United States"/>
    <n v="16000000"/>
    <n v="4594452"/>
    <s v="Cecchi Gori Group Tiger Cinematografica"/>
    <n v="102"/>
  </r>
  <r>
    <s v="Cop"/>
    <s v="R"/>
    <s v="Crime"/>
    <x v="8"/>
    <s v="March 11, 1988 (United States)"/>
    <n v="6.4"/>
    <n v="4800"/>
    <s v="James B. Harris"/>
    <s v="James Ellroy"/>
    <s v="James Woods"/>
    <s v="United States"/>
    <n v="3000000"/>
    <n v="1984315"/>
    <s v="Atlantic Entertainment Group"/>
    <n v="110"/>
  </r>
  <r>
    <s v="Pulse"/>
    <s v="PG-13"/>
    <s v="Horror"/>
    <x v="8"/>
    <s v="March 4, 1988 (United States)"/>
    <n v="5.4"/>
    <n v="2300"/>
    <s v="Paul Golding"/>
    <s v="Paul Golding"/>
    <s v="Cliff De Young"/>
    <s v="United States"/>
    <n v="6000000"/>
    <n v="40397"/>
    <s v="Aspen Film Society"/>
    <n v="91"/>
  </r>
  <r>
    <s v="Stormy Monday"/>
    <s v="R"/>
    <s v="Crime"/>
    <x v="8"/>
    <s v="May 1988 (United States)"/>
    <n v="6.2"/>
    <n v="3800"/>
    <s v="Mike Figgis"/>
    <s v="Mike Figgis"/>
    <s v="Melanie Griffith"/>
    <s v="United Kingdom"/>
    <n v="4000000"/>
    <n v="1791328"/>
    <s v="Atlantic Entertainment Group"/>
    <n v="93"/>
  </r>
  <r>
    <s v="Heart of Midnight"/>
    <s v="R"/>
    <s v="Drama"/>
    <x v="8"/>
    <s v="March 3, 1989 (United States)"/>
    <n v="5.4"/>
    <n v="1200"/>
    <s v="Matthew Chapman"/>
    <s v="Matthew Chapman"/>
    <s v="Jennifer Jason Leigh"/>
    <s v="United States"/>
    <n v="0"/>
    <m/>
    <s v="Virgin Vision"/>
    <n v="93"/>
  </r>
  <r>
    <s v="Switching Channels"/>
    <s v="PG"/>
    <s v="Comedy"/>
    <x v="8"/>
    <s v="March 4, 1988 (United States)"/>
    <n v="5.9"/>
    <n v="3500"/>
    <s v="Ted Kotcheff"/>
    <s v="Ben Hecht"/>
    <s v="Kathleen Turner"/>
    <s v="United States"/>
    <n v="18000000"/>
    <n v="9129999"/>
    <s v="TriStar Pictures"/>
    <n v="105"/>
  </r>
  <r>
    <s v="Miles from Home"/>
    <s v="R"/>
    <s v="Action"/>
    <x v="8"/>
    <s v="September 16, 1988 (United States)"/>
    <n v="5.7"/>
    <n v="1300"/>
    <s v="Gary Sinise"/>
    <s v="Chris Gerolmo"/>
    <s v="Richard Gere"/>
    <s v="United States"/>
    <n v="0"/>
    <n v="188964"/>
    <s v="Cinecom Pictures"/>
    <n v="108"/>
  </r>
  <r>
    <s v="Clean and Sober"/>
    <s v="R"/>
    <s v="Drama"/>
    <x v="8"/>
    <s v="August 10, 1988 (United States)"/>
    <n v="6.7"/>
    <n v="5700"/>
    <s v="Glenn Gordon Caron"/>
    <s v="Tod Carroll"/>
    <s v="Michael Keaton"/>
    <s v="United States"/>
    <n v="0"/>
    <n v="8674093"/>
    <s v="Imagine Films Entertainment"/>
    <n v="124"/>
  </r>
  <r>
    <s v="Crossing Delancey"/>
    <s v="PG"/>
    <s v="Comedy"/>
    <x v="8"/>
    <s v="September 16, 1988 (United States)"/>
    <n v="6.9"/>
    <n v="3900"/>
    <s v="Joan Micklin Silver"/>
    <s v="Susan Sandler"/>
    <s v="Amy Irving"/>
    <s v="United States"/>
    <n v="4000000"/>
    <n v="16262415"/>
    <s v="Warner Bros."/>
    <n v="97"/>
  </r>
  <r>
    <s v="Things Change"/>
    <s v="PG"/>
    <s v="Comedy"/>
    <x v="8"/>
    <s v="October 21, 1988 (United States)"/>
    <n v="7"/>
    <n v="3400"/>
    <s v="David Mamet"/>
    <s v="David Mamet"/>
    <s v="Don Ameche"/>
    <s v="United States"/>
    <n v="0"/>
    <n v="3527886"/>
    <s v="Columbia Pictures"/>
    <n v="100"/>
  </r>
  <r>
    <s v="Kansas"/>
    <s v="R"/>
    <s v="Crime"/>
    <x v="8"/>
    <s v="September 23, 1988 (United States)"/>
    <n v="5.5"/>
    <n v="997"/>
    <s v="David Stevens"/>
    <s v="Spencer Eastman"/>
    <s v="Matt Dillon"/>
    <s v="United States"/>
    <n v="0"/>
    <n v="2432536"/>
    <s v="Trans World Entertainment (TWE)"/>
    <n v="108"/>
  </r>
  <r>
    <s v="Hot to Trot"/>
    <s v="PG"/>
    <s v="Comedy"/>
    <x v="8"/>
    <s v="August 26, 1988 (United States)"/>
    <n v="4.4000000000000004"/>
    <n v="3100"/>
    <s v="Michael Dinner"/>
    <s v="Stephen Neigher"/>
    <s v="Bobcat Goldthwait"/>
    <s v="United States"/>
    <n v="0"/>
    <n v="6436211"/>
    <s v="Warner Bros."/>
    <n v="83"/>
  </r>
  <r>
    <s v="Shakedown"/>
    <s v="R"/>
    <s v="Action"/>
    <x v="8"/>
    <s v="May 6, 1988 (United States)"/>
    <n v="6"/>
    <n v="3000"/>
    <s v="James Glickenhaus"/>
    <s v="James Glickenhaus"/>
    <s v="Peter Weller"/>
    <s v="United States"/>
    <n v="6000000"/>
    <n v="10068039"/>
    <s v="Shapiro-Glickenhaus Entertainment"/>
    <n v="97"/>
  </r>
  <r>
    <s v="976-EVIL"/>
    <s v="R"/>
    <s v="Comedy"/>
    <x v="8"/>
    <s v="March 24, 1989 (United States)"/>
    <n v="5.0999999999999996"/>
    <n v="4900"/>
    <s v="Robert Englund"/>
    <s v="Rhet Topham"/>
    <s v="Stephen Geoffreys"/>
    <s v="United States"/>
    <n v="0"/>
    <n v="2955917"/>
    <s v="Cinetel Films"/>
    <n v="92"/>
  </r>
  <r>
    <s v="Pascali's Island"/>
    <s v="PG-13"/>
    <s v="Drama"/>
    <x v="8"/>
    <s v="August 1988 (United States)"/>
    <n v="6.8"/>
    <n v="1200"/>
    <s v="James Dearden"/>
    <s v="James Dearden"/>
    <s v="Ben Kingsley"/>
    <s v="United Kingdom"/>
    <n v="0"/>
    <n v="1451857"/>
    <s v="Avenue Pictures"/>
    <n v="104"/>
  </r>
  <r>
    <s v="Everybody's All-American"/>
    <s v="R"/>
    <s v="Drama"/>
    <x v="8"/>
    <s v="November 4, 1988 (United States)"/>
    <n v="6.2"/>
    <n v="3000"/>
    <s v="Taylor Hackford"/>
    <s v="Frank Deford"/>
    <s v="Jessica Lange"/>
    <s v="United States"/>
    <n v="22000000"/>
    <n v="12638294"/>
    <s v="New Visions"/>
    <n v="127"/>
  </r>
  <r>
    <s v="Heartbreak Hotel"/>
    <s v="PG-13"/>
    <s v="Comedy"/>
    <x v="8"/>
    <s v="September 30, 1988 (United States)"/>
    <n v="5.7"/>
    <n v="1200"/>
    <s v="Chris Columbus"/>
    <s v="Chris Columbus"/>
    <s v="David Keith"/>
    <s v="United States"/>
    <n v="13000000"/>
    <n v="5509417"/>
    <s v="Silver Screen Partners III"/>
    <n v="97"/>
  </r>
  <r>
    <s v="The Chocolate War"/>
    <s v="R"/>
    <s v="Drama"/>
    <x v="8"/>
    <s v="November 18, 1988 (United States)"/>
    <n v="6.7"/>
    <n v="2100"/>
    <s v="Keith Gordon"/>
    <s v="Robert Cormier"/>
    <s v="John Glover"/>
    <s v="United States"/>
    <n v="0"/>
    <n v="303624"/>
    <s v="Management Company Entertainment Group (MCEG)"/>
    <n v="100"/>
  </r>
  <r>
    <s v="It Takes Two"/>
    <s v="PG-13"/>
    <s v="Comedy"/>
    <x v="8"/>
    <s v="July 13, 1988 (United States)"/>
    <n v="5.4"/>
    <n v="688"/>
    <s v="David Beaird"/>
    <s v="Richard Christian Matheson"/>
    <s v="George Newbern"/>
    <s v="United States"/>
    <n v="0"/>
    <n v="344375"/>
    <s v="United Artists"/>
    <n v="81"/>
  </r>
  <r>
    <s v="Iron Eagle II"/>
    <s v="PG"/>
    <s v="Action"/>
    <x v="8"/>
    <s v="November 11, 1988 (United States)"/>
    <n v="3.8"/>
    <n v="4700"/>
    <s v="Sidney J. Furie"/>
    <s v="Kevin Alyn Elders"/>
    <s v="Louis Gossett Jr."/>
    <s v="Canada"/>
    <n v="0"/>
    <n v="10497324"/>
    <s v="Carolco Pictures"/>
    <n v="105"/>
  </r>
  <r>
    <s v="Party Line"/>
    <s v="R"/>
    <s v="Thriller"/>
    <x v="8"/>
    <s v="October 1988 (United States)"/>
    <n v="4.9000000000000004"/>
    <n v="309"/>
    <s v="William Webb"/>
    <s v="Richard Brandes"/>
    <s v="Richard Hatch"/>
    <s v="United States"/>
    <n v="0"/>
    <m/>
    <s v="Westwind"/>
    <n v="91"/>
  </r>
  <r>
    <s v="The Kiss"/>
    <s v="R"/>
    <s v="Drama"/>
    <x v="8"/>
    <s v="October 14, 1988 (United States)"/>
    <n v="5.4"/>
    <n v="1500"/>
    <s v="Pen Densham"/>
    <s v="Tom Ropelewski"/>
    <s v="Joanna Pacula"/>
    <s v="Canada"/>
    <n v="6000000"/>
    <n v="1869148"/>
    <s v="TriStar Pictures"/>
    <n v="101"/>
  </r>
  <r>
    <s v="Spellbinder"/>
    <s v="R"/>
    <s v="Drama"/>
    <x v="8"/>
    <s v="September 23, 1988 (United States)"/>
    <n v="5.8"/>
    <n v="2200"/>
    <s v="Janet Greek"/>
    <s v="Tracy Tormé"/>
    <s v="Tim Daly"/>
    <s v="United States"/>
    <n v="6000000"/>
    <n v="657446"/>
    <s v="Metro-Goldwyn-Mayer (MGM)"/>
    <n v="99"/>
  </r>
  <r>
    <s v="Patty Hearst"/>
    <s v="R"/>
    <s v="Biography"/>
    <x v="8"/>
    <s v="September 23, 1988 (United States)"/>
    <n v="6.3"/>
    <n v="1700"/>
    <s v="Paul Schrader"/>
    <s v="Patricia Hearst"/>
    <s v="Natasha Richardson"/>
    <s v="United Kingdom"/>
    <n v="0"/>
    <n v="1223326"/>
    <s v="Atlantic Entertainment Group"/>
    <n v="108"/>
  </r>
  <r>
    <s v="A Handful of Dust"/>
    <s v="PG"/>
    <s v="Drama"/>
    <x v="8"/>
    <s v="June 24, 1988 (United States)"/>
    <n v="6.6"/>
    <n v="1900"/>
    <s v="Charles Sturridge"/>
    <s v="Evelyn Waugh"/>
    <s v="James Wilby"/>
    <s v="United Kingdom"/>
    <n v="0"/>
    <n v="1560700"/>
    <s v="Handful of Dust"/>
    <n v="118"/>
  </r>
  <r>
    <s v="Criminal Law"/>
    <s v="R"/>
    <s v="Crime"/>
    <x v="8"/>
    <s v="April 28, 1989 (United States)"/>
    <n v="5.7"/>
    <n v="3800"/>
    <s v="Martin Campbell"/>
    <s v="Mark Kasdan"/>
    <s v="Gary Oldman"/>
    <s v="United States"/>
    <n v="0"/>
    <n v="9974446"/>
    <s v="Hemdale"/>
    <n v="117"/>
  </r>
  <r>
    <s v="A Summer Story"/>
    <s v="PG-13"/>
    <s v="Drama"/>
    <x v="8"/>
    <s v="July 23, 1988 (South Korea)"/>
    <n v="7.3"/>
    <n v="998"/>
    <s v="Piers Haggard"/>
    <s v="John Galsworthy"/>
    <s v="Imogen Stubbs"/>
    <s v="United Kingdom"/>
    <n v="0"/>
    <m/>
    <s v="Incorporated Television Company (ITC)"/>
    <n v="95"/>
  </r>
  <r>
    <s v="Platoon Leader"/>
    <s v="R"/>
    <s v="Drama"/>
    <x v="8"/>
    <s v="October 1988 (United States)"/>
    <n v="5.4"/>
    <n v="1600"/>
    <s v="Aaron Norris"/>
    <s v="Andrew Deutsch"/>
    <s v="Tony Pierce"/>
    <s v="United States"/>
    <n v="0"/>
    <n v="1348771"/>
    <s v="Cannon International"/>
    <n v="97"/>
  </r>
  <r>
    <s v="The Girl in a Swing"/>
    <s v="R"/>
    <s v="Drama"/>
    <x v="8"/>
    <s v="September 29, 1989 (United States)"/>
    <n v="5.4"/>
    <n v="613"/>
    <s v="Gordon Hessler"/>
    <s v="Richard Adams"/>
    <s v="Meg Tilly"/>
    <s v="United Kingdom"/>
    <n v="0"/>
    <n v="747013"/>
    <s v="Panorama"/>
    <n v="119"/>
  </r>
  <r>
    <s v="Permanent Record"/>
    <s v="PG-13"/>
    <s v="Drama"/>
    <x v="8"/>
    <s v="April 22, 1988 (United States)"/>
    <n v="6.4"/>
    <n v="1900"/>
    <s v="Marisa Silver"/>
    <s v="Jarre Fees"/>
    <s v="Alan Boyce"/>
    <s v="United States"/>
    <n v="8000000"/>
    <n v="1893139"/>
    <s v="Paramount Pictures"/>
    <n v="91"/>
  </r>
  <r>
    <s v="Hero and the Terror"/>
    <s v="R"/>
    <s v="Action"/>
    <x v="8"/>
    <s v="August 26, 1988 (United States)"/>
    <n v="5.3"/>
    <n v="3500"/>
    <s v="William Tannen"/>
    <s v="Michael Blodgett"/>
    <s v="Chuck Norris"/>
    <s v="United States"/>
    <n v="0"/>
    <n v="5301200"/>
    <s v="Golan-Globus Productions"/>
    <n v="96"/>
  </r>
  <r>
    <s v="Illegally Yours"/>
    <s v="PG"/>
    <s v="Comedy"/>
    <x v="8"/>
    <s v="May 13, 1988 (United States)"/>
    <n v="4.2"/>
    <n v="949"/>
    <s v="Peter Bogdanovich"/>
    <s v="Michael Kaplan"/>
    <s v="Rob Lowe"/>
    <s v="United States"/>
    <n v="13000000"/>
    <n v="259019"/>
    <s v="Crescent Moon"/>
    <n v="102"/>
  </r>
  <r>
    <s v="Track 29"/>
    <s v="R"/>
    <s v="Drama"/>
    <x v="8"/>
    <s v="July 12, 1988 (United States)"/>
    <n v="5.9"/>
    <n v="2000"/>
    <s v="Nicolas Roeg"/>
    <s v="Dennis Potter"/>
    <s v="Theresa Russell"/>
    <s v="United Kingdom"/>
    <n v="5000000"/>
    <n v="429028"/>
    <s v="HandMade Films"/>
    <n v="90"/>
  </r>
  <r>
    <s v="Distant Voices, Still Lives"/>
    <s v="PG-13"/>
    <s v="Drama"/>
    <x v="8"/>
    <s v="November 16, 1988 (France)"/>
    <n v="7.4"/>
    <n v="3900"/>
    <s v="Terence Davies"/>
    <s v="Terence Davies"/>
    <s v="Pete Postlethwaite"/>
    <s v="United Kingdom"/>
    <n v="0"/>
    <n v="771745"/>
    <s v="British Film Institute (BFI)"/>
    <n v="84"/>
  </r>
  <r>
    <s v="Ernest Saves Christmas"/>
    <s v="PG"/>
    <s v="Comedy"/>
    <x v="8"/>
    <s v="November 11, 1988 (United States)"/>
    <n v="5.6"/>
    <n v="10000"/>
    <s v="John R. Cherry III"/>
    <s v="Ed Turner"/>
    <s v="Jim Varney"/>
    <s v="United States"/>
    <n v="6000000"/>
    <n v="28202109"/>
    <s v="Touchstone Pictures"/>
    <n v="95"/>
  </r>
  <r>
    <s v="Feds"/>
    <s v="PG-13"/>
    <s v="Comedy"/>
    <x v="8"/>
    <s v="October 28, 1988 (United States)"/>
    <n v="5.4"/>
    <n v="3000"/>
    <s v="Daniel Goldberg"/>
    <s v="Len Blum"/>
    <s v="Rebecca De Mornay"/>
    <s v="United States"/>
    <n v="0"/>
    <n v="3838793"/>
    <s v="Warner Bros."/>
    <n v="82"/>
  </r>
  <r>
    <s v="Moon Over Parador"/>
    <s v="PG-13"/>
    <s v="Comedy"/>
    <x v="8"/>
    <s v="September 9, 1988 (United States)"/>
    <n v="6"/>
    <n v="5500"/>
    <s v="Paul Mazursky"/>
    <s v="Charles G. Booth"/>
    <s v="Richard Dreyfuss"/>
    <s v="United States"/>
    <n v="20000000"/>
    <n v="11444204"/>
    <s v="Universal Pictures"/>
    <n v="103"/>
  </r>
  <r>
    <s v="Salome's Last Dance"/>
    <s v="R"/>
    <s v="Biography"/>
    <x v="8"/>
    <s v="June 1988 (United States)"/>
    <n v="6.5"/>
    <n v="1500"/>
    <s v="Ken Russell"/>
    <s v="Oscar Wilde"/>
    <s v="Glenda Jackson"/>
    <s v="United Kingdom"/>
    <n v="0"/>
    <m/>
    <s v="Jolly Russell Productions"/>
    <n v="89"/>
  </r>
  <r>
    <s v="Off Limits"/>
    <s v="R"/>
    <s v="Action"/>
    <x v="8"/>
    <s v="March 11, 1988 (United States)"/>
    <n v="6.2"/>
    <n v="2700"/>
    <s v="Christopher Crowe"/>
    <s v="Christopher Crowe"/>
    <s v="Willem Dafoe"/>
    <s v="United States"/>
    <n v="12000000"/>
    <n v="7242035"/>
    <s v="Twentieth Century Fox"/>
    <n v="102"/>
  </r>
  <r>
    <s v="Tapeheads"/>
    <s v="R"/>
    <s v="Comedy"/>
    <x v="8"/>
    <s v="October 21, 1988 (United States)"/>
    <n v="5.7"/>
    <n v="3900"/>
    <s v="Bill Fishman"/>
    <s v="Bill Fishman"/>
    <s v="John Cusack"/>
    <s v="United States"/>
    <n v="3000000"/>
    <n v="343786"/>
    <s v="Front Films"/>
    <n v="93"/>
  </r>
  <r>
    <s v="Apartment Zero"/>
    <s v="R"/>
    <s v="Drama"/>
    <x v="8"/>
    <s v="September 15, 1989 (United Kingdom)"/>
    <n v="7"/>
    <n v="3700"/>
    <s v="Martin Donovan"/>
    <s v="Martin Donovan"/>
    <s v="Hart Bochner"/>
    <s v="United Kingdom"/>
    <n v="4000000"/>
    <n v="1267578"/>
    <s v="Producers Representative Organization"/>
    <n v="124"/>
  </r>
  <r>
    <s v="The Good Mother"/>
    <s v="R"/>
    <s v="Drama"/>
    <x v="8"/>
    <s v="November 4, 1988 (United States)"/>
    <n v="5.7"/>
    <n v="1500"/>
    <s v="Leonard Nimoy"/>
    <s v="Michael Bortman"/>
    <s v="Diane Keaton"/>
    <s v="United States"/>
    <n v="14000000"/>
    <n v="4764606"/>
    <s v="Touchstone Pictures"/>
    <n v="103"/>
  </r>
  <r>
    <s v="Indiana Jones and the Last Crusade"/>
    <s v="PG-13"/>
    <s v="Action"/>
    <x v="9"/>
    <s v="May 24, 1989 (United States)"/>
    <n v="8.1999999999999993"/>
    <n v="707000"/>
    <s v="Steven Spielberg"/>
    <s v="Jeffrey Boam"/>
    <s v="Harrison Ford"/>
    <s v="United States"/>
    <n v="48000000"/>
    <n v="474171806"/>
    <s v="Paramount Pictures"/>
    <n v="127"/>
  </r>
  <r>
    <s v="Road House"/>
    <s v="R"/>
    <s v="Action"/>
    <x v="9"/>
    <s v="May 19, 1989 (United States)"/>
    <n v="6.6"/>
    <n v="66000"/>
    <s v="Rowdy Herrington"/>
    <s v="R. Lance Hill"/>
    <s v="Patrick Swayze"/>
    <s v="United States"/>
    <n v="17000000"/>
    <n v="30050028"/>
    <s v="Silver Pictures"/>
    <n v="114"/>
  </r>
  <r>
    <s v="Batman"/>
    <s v="PG-13"/>
    <s v="Action"/>
    <x v="9"/>
    <s v="June 23, 1989 (United States)"/>
    <n v="7.5"/>
    <n v="346000"/>
    <s v="Tim Burton"/>
    <s v="Bob Kane"/>
    <s v="Michael Keaton"/>
    <s v="United States"/>
    <n v="35000000"/>
    <n v="411508343"/>
    <s v="Warner Bros."/>
    <n v="126"/>
  </r>
  <r>
    <s v="Bill &amp; Ted's Excellent Adventure"/>
    <s v="PG"/>
    <s v="Adventure"/>
    <x v="9"/>
    <s v="February 17, 1989 (United States)"/>
    <n v="7"/>
    <n v="123000"/>
    <s v="Stephen Herek"/>
    <s v="Chris Matheson"/>
    <s v="Keanu Reeves"/>
    <s v="United States"/>
    <n v="10000000"/>
    <n v="40508994"/>
    <s v="De Laurentiis Entertainment Group (DEG)"/>
    <n v="90"/>
  </r>
  <r>
    <s v="Field of Dreams"/>
    <s v="PG"/>
    <s v="Drama"/>
    <x v="9"/>
    <s v="May 5, 1989 (United States)"/>
    <n v="7.5"/>
    <n v="111000"/>
    <s v="Phil Alden Robinson"/>
    <s v="W.P. Kinsella"/>
    <s v="Kevin Costner"/>
    <s v="United States"/>
    <n v="0"/>
    <n v="84431625"/>
    <s v="Gordon Company"/>
    <n v="107"/>
  </r>
  <r>
    <s v="Dead Poets Society"/>
    <s v="PG"/>
    <s v="Comedy"/>
    <x v="9"/>
    <s v="June 9, 1989 (United States)"/>
    <n v="8.1"/>
    <n v="442000"/>
    <s v="Peter Weir"/>
    <s v="Tom Schulman"/>
    <s v="Robin Williams"/>
    <s v="United States"/>
    <n v="16400000"/>
    <n v="235860116"/>
    <s v="Touchstone Pictures"/>
    <n v="128"/>
  </r>
  <r>
    <s v="The Little Mermaid"/>
    <s v="G"/>
    <s v="Animation"/>
    <x v="9"/>
    <s v="November 17, 1989 (United States)"/>
    <n v="7.6"/>
    <n v="244000"/>
    <s v="Ron Clements"/>
    <s v="John Musker"/>
    <s v="Jodi Benson"/>
    <s v="United States"/>
    <n v="40000000"/>
    <n v="211343479"/>
    <s v="Walt Disney Pictures"/>
    <n v="83"/>
  </r>
  <r>
    <s v="The Abyss"/>
    <s v="PG-13"/>
    <s v="Adventure"/>
    <x v="9"/>
    <s v="August 9, 1989 (United States)"/>
    <n v="7.5"/>
    <n v="167000"/>
    <s v="James Cameron"/>
    <s v="James Cameron"/>
    <s v="Ed Harris"/>
    <s v="United States"/>
    <n v="70000000"/>
    <n v="90000098"/>
    <s v="Twentieth Century Fox"/>
    <n v="140"/>
  </r>
  <r>
    <s v="Back to the Future Part II"/>
    <s v="PG"/>
    <s v="Adventure"/>
    <x v="9"/>
    <s v="November 22, 1989 (United States)"/>
    <n v="7.8"/>
    <n v="494000"/>
    <s v="Robert Zemeckis"/>
    <s v="Robert Zemeckis"/>
    <s v="Michael J. Fox"/>
    <s v="United States"/>
    <n v="40000000"/>
    <n v="332500002"/>
    <s v="Universal Pictures"/>
    <n v="108"/>
  </r>
  <r>
    <s v="Do the Right Thing"/>
    <s v="R"/>
    <s v="Comedy"/>
    <x v="9"/>
    <s v="July 21, 1989 (United States)"/>
    <n v="8"/>
    <n v="94000"/>
    <s v="Spike Lee"/>
    <s v="Spike Lee"/>
    <s v="Danny Aiello"/>
    <s v="United States"/>
    <n v="6500000"/>
    <n v="37295445"/>
    <s v="40 Acres &amp; A Mule Filmworks"/>
    <n v="120"/>
  </r>
  <r>
    <s v="Honey, I Shrunk the Kids"/>
    <s v="PG"/>
    <s v="Adventure"/>
    <x v="9"/>
    <s v="June 23, 1989 (United States)"/>
    <n v="6.4"/>
    <n v="146000"/>
    <s v="Joe Johnston"/>
    <s v="Stuart Gordon"/>
    <s v="Rick Moranis"/>
    <s v="United States"/>
    <n v="18000000"/>
    <n v="222724172"/>
    <s v="Walt Disney Pictures"/>
    <n v="93"/>
  </r>
  <r>
    <s v="Turner &amp; Hooch"/>
    <s v="PG"/>
    <s v="Comedy"/>
    <x v="9"/>
    <s v="July 28, 1989 (United States)"/>
    <n v="6.2"/>
    <n v="66000"/>
    <s v="Roger Spottiswoode"/>
    <s v="Dennis Shryack"/>
    <s v="Tom Hanks"/>
    <s v="United States"/>
    <n v="13000000"/>
    <n v="71079915"/>
    <s v="Touchstone Pictures"/>
    <n v="97"/>
  </r>
  <r>
    <s v="Weekend at Bernie's"/>
    <s v="PG-13"/>
    <s v="Adventure"/>
    <x v="9"/>
    <s v="July 5, 1989 (United States)"/>
    <n v="6.4"/>
    <n v="51000"/>
    <s v="Ted Kotcheff"/>
    <s v="Robert Klane"/>
    <s v="Andrew McCarthy"/>
    <s v="United States"/>
    <n v="0"/>
    <n v="30218387"/>
    <s v="Gladden Entertainment"/>
    <n v="97"/>
  </r>
  <r>
    <s v="The Karate Kid Part III"/>
    <s v="PG"/>
    <s v="Action"/>
    <x v="9"/>
    <s v="June 30, 1989 (United States)"/>
    <n v="5.3"/>
    <n v="56000"/>
    <s v="John G. Avildsen"/>
    <s v="Robert Mark Kamen"/>
    <s v="Ralph Macchio"/>
    <s v="United States"/>
    <n v="0"/>
    <n v="38956288"/>
    <s v="Columbia Pictures"/>
    <n v="112"/>
  </r>
  <r>
    <s v="Sex, Lies, and Videotape"/>
    <s v="R"/>
    <s v="Drama"/>
    <x v="9"/>
    <s v="September 22, 1989 (United States)"/>
    <n v="7.2"/>
    <n v="52000"/>
    <s v="Steven Soderbergh"/>
    <s v="Steven Soderbergh"/>
    <s v="James Spader"/>
    <s v="United States"/>
    <n v="1200000"/>
    <n v="24741667"/>
    <s v="Outlaw Productions (I)"/>
    <n v="100"/>
  </r>
  <r>
    <s v="When Harry Met Sally..."/>
    <s v="R"/>
    <s v="Comedy"/>
    <x v="9"/>
    <s v="July 21, 1989 (United States)"/>
    <n v="7.6"/>
    <n v="201000"/>
    <s v="Rob Reiner"/>
    <s v="Nora Ephron"/>
    <s v="Billy Crystal"/>
    <s v="United States"/>
    <n v="16000000"/>
    <n v="93232006"/>
    <s v="Castle Rock Entertainment"/>
    <n v="95"/>
  </r>
  <r>
    <s v="Major League"/>
    <s v="R"/>
    <s v="Comedy"/>
    <x v="9"/>
    <s v="April 7, 1989 (United States)"/>
    <n v="7.2"/>
    <n v="64000"/>
    <s v="David S. Ward"/>
    <s v="David S. Ward"/>
    <s v="Tom Berenger"/>
    <s v="United States"/>
    <n v="11000000"/>
    <n v="49797148"/>
    <s v="Mirage Enterprises"/>
    <n v="107"/>
  </r>
  <r>
    <s v="Steel Magnolias"/>
    <s v="PG"/>
    <s v="Comedy"/>
    <x v="9"/>
    <s v="November 22, 1989 (United States)"/>
    <n v="7.3"/>
    <n v="50000"/>
    <s v="Herbert Ross"/>
    <s v="Robert Harling"/>
    <s v="Shirley MacLaine"/>
    <s v="United States"/>
    <n v="15000000"/>
    <n v="96759512"/>
    <s v="TriStar Pictures"/>
    <n v="117"/>
  </r>
  <r>
    <s v="Pet Sematary"/>
    <s v="R"/>
    <s v="Fantasy"/>
    <x v="9"/>
    <s v="April 21, 1989 (United States)"/>
    <n v="6.6"/>
    <n v="97000"/>
    <s v="Mary Lambert"/>
    <s v="Stephen King"/>
    <s v="Dale Midkiff"/>
    <s v="United States"/>
    <n v="11500000"/>
    <n v="57470138"/>
    <s v="Paramount Pictures"/>
    <n v="103"/>
  </r>
  <r>
    <s v="Uncle Buck"/>
    <s v="PG"/>
    <s v="Comedy"/>
    <x v="9"/>
    <s v="August 16, 1989 (United States)"/>
    <n v="7"/>
    <n v="88000"/>
    <s v="John Hughes"/>
    <s v="John Hughes"/>
    <s v="John Candy"/>
    <s v="United States"/>
    <n v="15000000"/>
    <n v="79258538"/>
    <s v="Universal Pictures"/>
    <n v="100"/>
  </r>
  <r>
    <s v="Ghostbusters II"/>
    <s v="PG"/>
    <s v="Action"/>
    <x v="9"/>
    <s v="June 16, 1989 (United States)"/>
    <n v="6.6"/>
    <n v="187000"/>
    <s v="Ivan Reitman"/>
    <s v="Dan Aykroyd"/>
    <s v="Bill Murray"/>
    <s v="United States"/>
    <n v="37000000"/>
    <n v="215394738"/>
    <s v="Columbia Pictures"/>
    <n v="108"/>
  </r>
  <r>
    <s v="Tango &amp; Cash"/>
    <s v="R"/>
    <s v="Action"/>
    <x v="9"/>
    <s v="December 22, 1989 (United States)"/>
    <n v="6.4"/>
    <n v="98000"/>
    <s v="Andrey Konchalovskiy"/>
    <s v="Randy Feldman"/>
    <s v="Sylvester Stallone"/>
    <s v="United States"/>
    <n v="55000000"/>
    <n v="63408614"/>
    <s v="Warner Bros."/>
    <n v="104"/>
  </r>
  <r>
    <s v="Born on the Fourth of July"/>
    <s v="R"/>
    <s v="Biography"/>
    <x v="9"/>
    <s v="January 5, 1990 (United States)"/>
    <n v="7.2"/>
    <n v="101000"/>
    <s v="Oliver Stone"/>
    <s v="Ron Kovic"/>
    <s v="Tom Cruise"/>
    <s v="United States"/>
    <n v="14000000"/>
    <n v="161001698"/>
    <s v="Ixtlan"/>
    <n v="145"/>
  </r>
  <r>
    <s v="Glory"/>
    <s v="R"/>
    <s v="Biography"/>
    <x v="9"/>
    <s v="February 16, 1990 (United States)"/>
    <n v="7.8"/>
    <n v="126000"/>
    <s v="Edward Zwick"/>
    <s v="Kevin Jarre"/>
    <s v="Matthew Broderick"/>
    <s v="United States"/>
    <n v="18000000"/>
    <n v="26979166"/>
    <s v="TriStar Pictures"/>
    <n v="122"/>
  </r>
  <r>
    <s v="Parenthood"/>
    <s v="PG-13"/>
    <s v="Comedy"/>
    <x v="9"/>
    <s v="August 2, 1989 (United States)"/>
    <n v="7"/>
    <n v="46000"/>
    <s v="Ron Howard"/>
    <s v="Lowell Ganz"/>
    <s v="Steve Martin"/>
    <s v="United States"/>
    <n v="20000000"/>
    <n v="126297830"/>
    <s v="Imagine Entertainment"/>
    <n v="124"/>
  </r>
  <r>
    <s v="Lethal Weapon 2"/>
    <s v="R"/>
    <s v="Action"/>
    <x v="9"/>
    <s v="July 7, 1989 (United States)"/>
    <n v="7.2"/>
    <n v="166000"/>
    <s v="Richard Donner"/>
    <s v="Jeffrey Boam"/>
    <s v="Mel Gibson"/>
    <s v="United States"/>
    <n v="28000000"/>
    <n v="227853986"/>
    <s v="Warner Bros."/>
    <n v="114"/>
  </r>
  <r>
    <s v="National Lampoon's Christmas Vacation"/>
    <s v="PG-13"/>
    <s v="Comedy"/>
    <x v="9"/>
    <s v="December 1, 1989 (United States)"/>
    <n v="7.6"/>
    <n v="164000"/>
    <s v="Jeremiah S. Chechik"/>
    <s v="John Hughes"/>
    <s v="Chevy Chase"/>
    <s v="United States"/>
    <n v="27000000"/>
    <n v="73594646"/>
    <s v="Warner Bros."/>
    <n v="97"/>
  </r>
  <r>
    <s v="The 'Burbs"/>
    <s v="PG"/>
    <s v="Comedy"/>
    <x v="9"/>
    <s v="February 17, 1989 (United States)"/>
    <n v="6.9"/>
    <n v="71000"/>
    <s v="Joe Dante"/>
    <s v="Dana Olsen"/>
    <s v="Tom Hanks"/>
    <s v="United States"/>
    <n v="18000000"/>
    <n v="49101993"/>
    <s v="Imagine Entertainment"/>
    <n v="102"/>
  </r>
  <r>
    <s v="Say Anything"/>
    <s v="PG-13"/>
    <s v="Comedy"/>
    <x v="9"/>
    <s v="April 14, 1989 (United States)"/>
    <n v="7.3"/>
    <n v="85000"/>
    <s v="Cameron Crowe"/>
    <s v="Cameron Crowe"/>
    <s v="John Cusack"/>
    <s v="United States"/>
    <n v="0"/>
    <n v="21515196"/>
    <s v="Gracie Films"/>
    <n v="100"/>
  </r>
  <r>
    <s v="License to Kill"/>
    <s v="PG-13"/>
    <s v="Action"/>
    <x v="9"/>
    <s v="July 14, 1989 (United States)"/>
    <n v="6.6"/>
    <n v="97000"/>
    <s v="John Glen"/>
    <s v="Michael G. Wilson"/>
    <s v="Timothy Dalton"/>
    <s v="United Kingdom"/>
    <n v="32000000"/>
    <n v="156167015"/>
    <s v="Danjaq"/>
    <n v="133"/>
  </r>
  <r>
    <s v="Shirley Valentine"/>
    <s v="R"/>
    <s v="Comedy"/>
    <x v="9"/>
    <s v="August 30, 1989 (United States)"/>
    <n v="7.2"/>
    <n v="7400"/>
    <s v="Lewis Gilbert"/>
    <s v="Willy Russell"/>
    <s v="Pauline Collins"/>
    <s v="United Kingdom"/>
    <n v="0"/>
    <n v="6056912"/>
    <s v="Paramount Pictures"/>
    <n v="108"/>
  </r>
  <r>
    <s v="Harlem Nights"/>
    <s v="R"/>
    <s v="Comedy"/>
    <x v="9"/>
    <s v="November 17, 1989 (United States)"/>
    <n v="6.1"/>
    <n v="21000"/>
    <s v="Eddie Murphy"/>
    <s v="Eddie Murphy"/>
    <s v="Eddie Murphy"/>
    <s v="United States"/>
    <n v="30000000"/>
    <n v="60864870"/>
    <s v="Eddie Murphy Productions"/>
    <n v="116"/>
  </r>
  <r>
    <s v="Lock Up"/>
    <s v="R"/>
    <s v="Action"/>
    <x v="9"/>
    <s v="August 4, 1989 (United States)"/>
    <n v="6.4"/>
    <n v="39000"/>
    <s v="John Flynn"/>
    <s v="Richard Smith"/>
    <s v="Sylvester Stallone"/>
    <s v="United States"/>
    <n v="24000000"/>
    <n v="22099847"/>
    <s v="White Eagle"/>
    <n v="109"/>
  </r>
  <r>
    <s v="The Cook, the Thief, His Wife &amp; Her Lover"/>
    <s v="X"/>
    <s v="Crime"/>
    <x v="9"/>
    <s v="April 6, 1990 (United States)"/>
    <n v="7.6"/>
    <n v="36000"/>
    <s v="Peter Greenaway"/>
    <s v="Peter Greenaway"/>
    <s v="Richard Bohringer"/>
    <s v="Netherlands"/>
    <n v="0"/>
    <n v="7724701"/>
    <s v="Allarts"/>
    <n v="124"/>
  </r>
  <r>
    <s v="Warlock"/>
    <s v="R"/>
    <s v="Action"/>
    <x v="9"/>
    <s v="January 11, 1991 (United States)"/>
    <n v="6.2"/>
    <n v="16000"/>
    <s v="Steve Miner"/>
    <s v="David Twohy"/>
    <s v="Julian Sands"/>
    <s v="United States"/>
    <n v="7000000"/>
    <n v="9094451"/>
    <s v="New World Pictures"/>
    <n v="103"/>
  </r>
  <r>
    <s v="See No Evil, Hear No Evil"/>
    <s v="R"/>
    <s v="Comedy"/>
    <x v="9"/>
    <s v="May 12, 1989 (United States)"/>
    <n v="6.9"/>
    <n v="50000"/>
    <s v="Arthur Hiller"/>
    <s v="Earl Barret"/>
    <s v="Richard Pryor"/>
    <s v="United States"/>
    <n v="18000000"/>
    <n v="46908987"/>
    <s v="TriStar Pictures"/>
    <n v="103"/>
  </r>
  <r>
    <s v="Casualties of War"/>
    <s v="R"/>
    <s v="Action"/>
    <x v="9"/>
    <s v="August 18, 1989 (United States)"/>
    <n v="7.1"/>
    <n v="42000"/>
    <s v="Brian De Palma"/>
    <s v="Daniel Lang"/>
    <s v="Michael J. Fox"/>
    <s v="United States"/>
    <n v="22500000"/>
    <n v="18671317"/>
    <s v="Art Linson Productions"/>
    <n v="113"/>
  </r>
  <r>
    <s v="The Package"/>
    <s v="R"/>
    <s v="Action"/>
    <x v="9"/>
    <s v="August 25, 1989 (United States)"/>
    <n v="6.4"/>
    <n v="9100"/>
    <s v="Andrew Davis"/>
    <s v="John Bishop"/>
    <s v="Gene Hackman"/>
    <s v="United States"/>
    <n v="18000000"/>
    <n v="10647219"/>
    <s v="Orion Pictures"/>
    <n v="108"/>
  </r>
  <r>
    <s v="My Left Foot"/>
    <s v="R"/>
    <s v="Biography"/>
    <x v="9"/>
    <s v="March 30, 1990 (United States)"/>
    <n v="7.9"/>
    <n v="70000"/>
    <s v="Jim Sheridan"/>
    <s v="Shane Connaughton"/>
    <s v="Daniel Day-Lewis"/>
    <s v="Ireland"/>
    <n v="0"/>
    <n v="14743391"/>
    <s v="Ferndale Films"/>
    <n v="103"/>
  </r>
  <r>
    <s v="The War of the Roses"/>
    <s v="R"/>
    <s v="Comedy"/>
    <x v="9"/>
    <s v="December 8, 1989 (United States)"/>
    <n v="6.8"/>
    <n v="50000"/>
    <s v="Danny DeVito"/>
    <s v="Warren Adler"/>
    <s v="Michael Douglas"/>
    <s v="United States"/>
    <n v="26000000"/>
    <n v="160188546"/>
    <s v="Twentieth Century Fox"/>
    <n v="116"/>
  </r>
  <r>
    <s v="Wild Orchid"/>
    <s v="R"/>
    <s v="Drama"/>
    <x v="9"/>
    <s v="April 27, 1990 (United States)"/>
    <n v="4.5999999999999996"/>
    <n v="12000"/>
    <s v="Zalman King"/>
    <s v="Patricia Louisianna Knop"/>
    <s v="Mickey Rourke"/>
    <s v="United States"/>
    <n v="0"/>
    <n v="11060485"/>
    <s v="Vision PDG"/>
    <n v="105"/>
  </r>
  <r>
    <s v="Little Monsters"/>
    <s v="PG"/>
    <s v="Adventure"/>
    <x v="9"/>
    <s v="August 25, 1989 (United States)"/>
    <n v="6.1"/>
    <n v="12000"/>
    <s v="Richard Greenberg"/>
    <s v="Terry Rossio"/>
    <s v="Fred Savage"/>
    <s v="United States"/>
    <n v="0"/>
    <n v="793775"/>
    <s v="Davis Entertainment"/>
    <n v="100"/>
  </r>
  <r>
    <s v="The Wizard"/>
    <s v="PG"/>
    <s v="Adventure"/>
    <x v="9"/>
    <s v="December 15, 1989 (United States)"/>
    <n v="6.1"/>
    <n v="14000"/>
    <s v="Todd Holland"/>
    <s v="David Chisholm"/>
    <s v="Fred Savage"/>
    <s v="United States"/>
    <n v="6000000"/>
    <n v="14278900"/>
    <s v="Carolco Pictures"/>
    <n v="100"/>
  </r>
  <r>
    <s v="UHF"/>
    <s v="PG-13"/>
    <s v="Comedy"/>
    <x v="9"/>
    <s v="July 21, 1989 (United States)"/>
    <n v="7"/>
    <n v="27000"/>
    <s v="Jay Levey"/>
    <s v="'Weird Al' Yankovic"/>
    <s v="'Weird Al' Yankovic"/>
    <s v="United States"/>
    <n v="5000000"/>
    <n v="6157157"/>
    <s v="Cinecorp SAC"/>
    <n v="97"/>
  </r>
  <r>
    <s v="Look Who's Talking"/>
    <s v="PG-13"/>
    <s v="Comedy"/>
    <x v="9"/>
    <s v="October 13, 1989 (United States)"/>
    <n v="5.9"/>
    <n v="78000"/>
    <s v="Amy Heckerling"/>
    <s v="Amy Heckerling"/>
    <s v="John Travolta"/>
    <s v="United States"/>
    <n v="7500000"/>
    <n v="296999813"/>
    <s v="TriStar Pictures"/>
    <n v="93"/>
  </r>
  <r>
    <s v="Star Trek V: The Final Frontier"/>
    <s v="PG"/>
    <s v="Action"/>
    <x v="9"/>
    <s v="June 9, 1989 (United States)"/>
    <n v="5.5"/>
    <n v="57000"/>
    <s v="William Shatner"/>
    <s v="Gene Roddenberry"/>
    <s v="William Shatner"/>
    <s v="United States"/>
    <n v="27800000"/>
    <n v="52210049"/>
    <s v="Paramount Pictures"/>
    <n v="107"/>
  </r>
  <r>
    <s v="Tie Me Up! Tie Me Down!"/>
    <s v="NC-17"/>
    <s v="Comedy"/>
    <x v="9"/>
    <s v="January 22, 1990 (Spain)"/>
    <n v="7"/>
    <n v="26000"/>
    <s v="Pedro Almodóvar"/>
    <s v="Pedro Almodóvar"/>
    <s v="Victoria Abril"/>
    <s v="Spain"/>
    <n v="0"/>
    <n v="4088140"/>
    <s v="El Deseo"/>
    <n v="101"/>
  </r>
  <r>
    <s v="All Dogs Go to Heaven"/>
    <s v="G"/>
    <s v="Animation"/>
    <x v="9"/>
    <s v="November 17, 1989 (United States)"/>
    <n v="6.8"/>
    <n v="38000"/>
    <s v="Don Bluth"/>
    <s v="Don Bluth"/>
    <s v="Dom DeLuise"/>
    <s v="Ireland"/>
    <n v="13800000"/>
    <n v="27100027"/>
    <s v="Goldcrest Films International"/>
    <n v="84"/>
  </r>
  <r>
    <s v="Cyborg"/>
    <s v="R"/>
    <s v="Action"/>
    <x v="9"/>
    <s v="April 7, 1989 (United States)"/>
    <n v="5.0999999999999996"/>
    <n v="30000"/>
    <s v="Albert Pyun"/>
    <s v="Albert Pyun"/>
    <s v="Jean-Claude Van Damme"/>
    <s v="United States"/>
    <n v="500000"/>
    <n v="10166459"/>
    <s v="Cannon Entertainment"/>
    <n v="86"/>
  </r>
  <r>
    <s v="Always"/>
    <s v="PG"/>
    <s v="Drama"/>
    <x v="9"/>
    <s v="December 22, 1989 (United States)"/>
    <n v="6.4"/>
    <n v="29000"/>
    <s v="Steven Spielberg"/>
    <s v="Jerry Belson"/>
    <s v="Richard Dreyfuss"/>
    <s v="United States"/>
    <n v="31000000"/>
    <n v="74134790"/>
    <s v="Universal Pictures"/>
    <n v="122"/>
  </r>
  <r>
    <s v="Leviathan"/>
    <s v="R"/>
    <s v="Adventure"/>
    <x v="9"/>
    <s v="March 17, 1989 (United States)"/>
    <n v="5.8"/>
    <n v="19000"/>
    <s v="George P. Cosmatos"/>
    <s v="David Webb Peoples"/>
    <s v="Peter Weller"/>
    <s v="United States"/>
    <n v="25000000"/>
    <n v="15704614"/>
    <s v="Filmauro"/>
    <n v="98"/>
  </r>
  <r>
    <s v="Best of the Best"/>
    <s v="PG-13"/>
    <s v="Action"/>
    <x v="9"/>
    <s v="November 10, 1989 (United States)"/>
    <n v="6.4"/>
    <n v="13000"/>
    <s v="Robert Radler"/>
    <s v="Phillip Rhee"/>
    <s v="Eric Roberts"/>
    <s v="United States"/>
    <n v="5000000"/>
    <n v="1700000"/>
    <s v="The Movie Group"/>
    <n v="97"/>
  </r>
  <r>
    <s v="Dead Calm"/>
    <s v="R"/>
    <s v="Horror"/>
    <x v="9"/>
    <s v="April 7, 1989 (United States)"/>
    <n v="6.8"/>
    <n v="38000"/>
    <s v="Phillip Noyce"/>
    <s v="Terry Hayes"/>
    <s v="Nicole Kidman"/>
    <s v="Australia"/>
    <n v="10400000"/>
    <n v="7825009"/>
    <s v="Kennedy Miller Productions"/>
    <n v="96"/>
  </r>
  <r>
    <s v="Kickboxer"/>
    <s v="R"/>
    <s v="Action"/>
    <x v="9"/>
    <s v="September 8, 1989 (United States)"/>
    <n v="6.5"/>
    <n v="52000"/>
    <s v="Mark DiSalle"/>
    <s v="Mark DiSalle"/>
    <s v="Jean-Claude Van Damme"/>
    <s v="United States"/>
    <n v="1500000"/>
    <n v="14697005"/>
    <s v="Kings Road Entertainment"/>
    <n v="97"/>
  </r>
  <r>
    <s v="Black Rain"/>
    <s v="R"/>
    <s v="Action"/>
    <x v="9"/>
    <s v="September 22, 1989 (United States)"/>
    <n v="6.6"/>
    <n v="51000"/>
    <s v="Ridley Scott"/>
    <s v="Craig Bolotin"/>
    <s v="Michael Douglas"/>
    <s v="United States"/>
    <n v="30000000"/>
    <n v="134212055"/>
    <s v="Paramount Pictures"/>
    <n v="125"/>
  </r>
  <r>
    <s v="Troop Beverly Hills"/>
    <s v="PG"/>
    <s v="Adventure"/>
    <x v="9"/>
    <s v="March 24, 1989 (United States)"/>
    <n v="5.8"/>
    <n v="9600"/>
    <s v="Jeff Kanew"/>
    <s v="Ava Ostern Fries"/>
    <s v="Shelley Long"/>
    <s v="United States"/>
    <n v="18000000"/>
    <n v="8508843"/>
    <s v="Weintraub Entertainment Group"/>
    <n v="105"/>
  </r>
  <r>
    <s v="Driving Miss Daisy"/>
    <s v="PG"/>
    <s v="Drama"/>
    <x v="9"/>
    <s v="January 26, 1990 (United States)"/>
    <n v="7.4"/>
    <n v="102000"/>
    <s v="Bruce Beresford"/>
    <s v="Alfred Uhry"/>
    <s v="Morgan Freeman"/>
    <s v="United States"/>
    <n v="7500000"/>
    <n v="145793296"/>
    <s v="The Zanuck Company"/>
    <n v="99"/>
  </r>
  <r>
    <s v="Drugstore Cowboy"/>
    <s v="R"/>
    <s v="Crime"/>
    <x v="9"/>
    <s v="October 20, 1989 (United States)"/>
    <n v="7.3"/>
    <n v="34000"/>
    <s v="Gus Van Sant"/>
    <s v="James Fogle"/>
    <s v="Matt Dillon"/>
    <s v="United States"/>
    <n v="2500000"/>
    <n v="4729352"/>
    <s v="Avenue Pictures"/>
    <n v="101"/>
  </r>
  <r>
    <s v="A Nightmare on Elm Street 5: The Dream Child"/>
    <s v="R"/>
    <s v="Fantasy"/>
    <x v="9"/>
    <s v="August 11, 1989 (United States)"/>
    <n v="5.0999999999999996"/>
    <n v="42000"/>
    <s v="Stephen Hopkins"/>
    <s v="Wes Craven"/>
    <s v="Robert Englund"/>
    <s v="United States"/>
    <n v="6000000"/>
    <n v="22168359"/>
    <s v="New Line Cinema"/>
    <n v="89"/>
  </r>
  <r>
    <s v="Dream a Little Dream"/>
    <s v="PG-13"/>
    <s v="Comedy"/>
    <x v="9"/>
    <s v="March 3, 1989 (United States)"/>
    <n v="5.8"/>
    <n v="6500"/>
    <s v="Marc Rocco"/>
    <s v="Daniel Jay Franklin"/>
    <s v="Corey Feldman"/>
    <s v="United States"/>
    <n v="0"/>
    <n v="5552441"/>
    <s v="Lightning Pictures"/>
    <n v="114"/>
  </r>
  <r>
    <s v="Halloween 5: The Revenge of Michael Myers"/>
    <s v="R"/>
    <s v="Horror"/>
    <x v="9"/>
    <s v="October 13, 1989 (United States)"/>
    <n v="5.0999999999999996"/>
    <n v="36000"/>
    <s v="Dominique Othenin-Girard"/>
    <s v="John Carpenter"/>
    <s v="Donald Pleasence"/>
    <s v="United States"/>
    <n v="5000000"/>
    <n v="11642254"/>
    <s v="Magnum Pictures Inc."/>
    <n v="96"/>
  </r>
  <r>
    <s v="DeepStar Six"/>
    <s v="R"/>
    <s v="Action"/>
    <x v="9"/>
    <s v="January 13, 1989 (United States)"/>
    <n v="5.4"/>
    <n v="11000"/>
    <s v="Sean S. Cunningham"/>
    <s v="Lewis Abernathy"/>
    <s v="Greg Evigan"/>
    <s v="United States"/>
    <n v="8000000"/>
    <n v="8143225"/>
    <s v="Carolco Entertainment"/>
    <n v="99"/>
  </r>
  <r>
    <s v="Sea of Love"/>
    <s v="R"/>
    <s v="Crime"/>
    <x v="9"/>
    <s v="September 15, 1989 (United States)"/>
    <n v="6.8"/>
    <n v="39000"/>
    <s v="Harold Becker"/>
    <s v="Richard Price"/>
    <s v="Al Pacino"/>
    <s v="United States"/>
    <n v="19000000"/>
    <n v="110879513"/>
    <s v="Universal Pictures"/>
    <n v="113"/>
  </r>
  <r>
    <s v="Skin Deep"/>
    <s v="R"/>
    <s v="Comedy"/>
    <x v="9"/>
    <s v="March 3, 1989 (United States)"/>
    <n v="6.1"/>
    <n v="4200"/>
    <s v="Blake Edwards"/>
    <s v="Blake Edwards"/>
    <s v="John Ritter"/>
    <s v="United States"/>
    <n v="9000000"/>
    <n v="19674852"/>
    <s v="Beco Films"/>
    <n v="101"/>
  </r>
  <r>
    <s v="K-9"/>
    <s v="PG-13"/>
    <s v="Action"/>
    <x v="9"/>
    <s v="April 28, 1989 (United States)"/>
    <n v="6"/>
    <n v="32000"/>
    <s v="Rod Daniel"/>
    <s v="Steven Siegel"/>
    <s v="Jim Belushi"/>
    <s v="United States"/>
    <n v="17000000"/>
    <n v="78247647"/>
    <s v="Gordon Company"/>
    <n v="101"/>
  </r>
  <r>
    <s v="Lean on Me"/>
    <s v="PG-13"/>
    <s v="Drama"/>
    <x v="9"/>
    <s v="March 3, 1989 (United States)"/>
    <n v="7.4"/>
    <n v="19000"/>
    <s v="John G. Avildsen"/>
    <s v="Michael Schiffer"/>
    <s v="Morgan Freeman"/>
    <s v="United States"/>
    <n v="10000000"/>
    <n v="31906454"/>
    <s v="Norman Twain Productions"/>
    <n v="108"/>
  </r>
  <r>
    <s v="Henry V"/>
    <s v="PG-13"/>
    <s v="Action"/>
    <x v="9"/>
    <s v="November 8, 1989 (United States)"/>
    <n v="7.5"/>
    <n v="29000"/>
    <s v="Kenneth Branagh"/>
    <s v="William Shakespeare"/>
    <s v="Kenneth Branagh"/>
    <s v="United Kingdom"/>
    <n v="9000000"/>
    <n v="10161099"/>
    <s v="Renaissance Films"/>
    <n v="137"/>
  </r>
  <r>
    <s v="She's Out of Control"/>
    <s v="PG"/>
    <s v="Comedy"/>
    <x v="9"/>
    <s v="April 14, 1989 (United States)"/>
    <n v="5.4"/>
    <n v="4100"/>
    <s v="Stan Dragoti"/>
    <s v="Seth Winston"/>
    <s v="Tony Danza"/>
    <s v="United States"/>
    <n v="0"/>
    <n v="12065892"/>
    <s v="Weintraub Entertainment Group"/>
    <n v="90"/>
  </r>
  <r>
    <s v="Friday the 13th Part VIII: Jason Takes Manhattan"/>
    <s v="R"/>
    <s v="Adventure"/>
    <x v="9"/>
    <s v="July 28, 1989 (United States)"/>
    <n v="4.5999999999999996"/>
    <n v="35000"/>
    <s v="Rob Hedden"/>
    <s v="Rob Hedden"/>
    <s v="Jensen Daggett"/>
    <s v="Canada"/>
    <n v="5000000"/>
    <n v="14343976"/>
    <s v="Paramount Pictures"/>
    <n v="100"/>
  </r>
  <r>
    <s v="Teen Witch"/>
    <s v="PG-13"/>
    <s v="Comedy"/>
    <x v="9"/>
    <s v="April 28, 1989 (United States)"/>
    <n v="6.1"/>
    <n v="8600"/>
    <s v="Dorian Walker"/>
    <s v="Robin Menken"/>
    <s v="Robyn Lively"/>
    <s v="United States"/>
    <n v="0"/>
    <n v="27843"/>
    <s v="Trans World Entertainment (TWE)"/>
    <n v="90"/>
  </r>
  <r>
    <s v="Valmont"/>
    <s v="R"/>
    <s v="Drama"/>
    <x v="9"/>
    <s v="November 17, 1989 (United States)"/>
    <n v="7"/>
    <n v="13000"/>
    <s v="Milos Forman"/>
    <s v="Choderlos de Laclos"/>
    <s v="Colin Firth"/>
    <s v="France"/>
    <n v="33000000"/>
    <n v="1132112"/>
    <s v="Renn Productions"/>
    <n v="137"/>
  </r>
  <r>
    <s v="Scandal"/>
    <s v="R"/>
    <s v="Drama"/>
    <x v="9"/>
    <s v="April 28, 1989 (United States)"/>
    <n v="6.5"/>
    <n v="4800"/>
    <s v="Michael Caton-Jones"/>
    <s v="Michael Thomas"/>
    <s v="John Hurt"/>
    <s v="United Kingdom"/>
    <n v="7000000"/>
    <n v="8800000"/>
    <s v="British Screen Productions"/>
    <n v="106"/>
  </r>
  <r>
    <s v="The Fabulous Baker Boys"/>
    <s v="R"/>
    <s v="Comedy"/>
    <x v="9"/>
    <s v="October 13, 1989 (United States)"/>
    <n v="6.9"/>
    <n v="22000"/>
    <s v="Steve Kloves"/>
    <s v="Steve Kloves"/>
    <s v="Jeff Bridges"/>
    <s v="United States"/>
    <n v="13000000"/>
    <n v="18428904"/>
    <s v="Gladden Entertainment"/>
    <n v="114"/>
  </r>
  <r>
    <s v="Shocker"/>
    <s v="R"/>
    <s v="Comedy"/>
    <x v="9"/>
    <s v="October 27, 1989 (United States)"/>
    <n v="5.5"/>
    <n v="15000"/>
    <s v="Wes Craven"/>
    <s v="Wes Craven"/>
    <s v="Michael Murphy"/>
    <s v="United States"/>
    <n v="5000000"/>
    <n v="16554699"/>
    <s v="Alive Films"/>
    <n v="109"/>
  </r>
  <r>
    <s v="Next of Kin"/>
    <s v="R"/>
    <s v="Action"/>
    <x v="9"/>
    <s v="October 20, 1989 (United States)"/>
    <n v="5.8"/>
    <n v="9700"/>
    <s v="John Irvin"/>
    <s v="Michael Jenning"/>
    <s v="Patrick Swayze"/>
    <s v="United States"/>
    <n v="12000000"/>
    <n v="15942628"/>
    <s v="Lorimar Film Entertainment"/>
    <n v="108"/>
  </r>
  <r>
    <s v="The Fly II"/>
    <s v="R"/>
    <s v="Drama"/>
    <x v="9"/>
    <s v="February 10, 1989 (United States)"/>
    <n v="5.0999999999999996"/>
    <n v="22000"/>
    <s v="Chris Walas"/>
    <s v="Mick Garris"/>
    <s v="Eric Stoltz"/>
    <s v="United States"/>
    <n v="0"/>
    <n v="38903179"/>
    <s v="Brooksfilms"/>
    <n v="105"/>
  </r>
  <r>
    <s v="She-Devil"/>
    <s v="PG-13"/>
    <s v="Comedy"/>
    <x v="9"/>
    <s v="December 8, 1989 (United States)"/>
    <n v="5.6"/>
    <n v="17000"/>
    <s v="Susan Seidelman"/>
    <s v="Fay Weldon"/>
    <s v="Meryl Streep"/>
    <s v="United States"/>
    <n v="0"/>
    <n v="15351421"/>
    <s v="Orion Pictures"/>
    <n v="99"/>
  </r>
  <r>
    <s v="Mystery Train"/>
    <s v="R"/>
    <s v="Comedy"/>
    <x v="9"/>
    <s v="November 17, 1989 (United States)"/>
    <n v="7.6"/>
    <n v="26000"/>
    <s v="Jim Jarmusch"/>
    <s v="Jim Jarmusch"/>
    <s v="Masatoshi Nagase"/>
    <s v="Japan"/>
    <n v="2800000"/>
    <n v="1544973"/>
    <s v="JVC Entertainment Networks"/>
    <n v="110"/>
  </r>
  <r>
    <s v="Blaze"/>
    <s v="R"/>
    <s v="Biography"/>
    <x v="9"/>
    <s v="December 13, 1989 (United States)"/>
    <n v="6"/>
    <n v="3600"/>
    <s v="Ron Shelton"/>
    <s v="Blaze Starr"/>
    <s v="Paul Newman"/>
    <s v="United States"/>
    <n v="22000000"/>
    <n v="19131246"/>
    <s v="Touchstone Pictures"/>
    <n v="120"/>
  </r>
  <r>
    <s v="The Rainbow"/>
    <s v="R"/>
    <s v="Action"/>
    <x v="9"/>
    <s v="May 26, 1989 (United States)"/>
    <n v="6.2"/>
    <n v="1400"/>
    <s v="Ken Russell"/>
    <s v="Ken Russell"/>
    <s v="Sammi Davis"/>
    <s v="United Kingdom"/>
    <n v="11987578"/>
    <n v="444055"/>
    <s v="Vestron Pictures"/>
    <n v="113"/>
  </r>
  <r>
    <s v="Gleaming the Cube"/>
    <s v="PG-13"/>
    <s v="Action"/>
    <x v="9"/>
    <s v="January 13, 1989 (United States)"/>
    <n v="6.3"/>
    <n v="7400"/>
    <s v="Graeme Clifford"/>
    <s v="Michael Tolkin"/>
    <s v="Christian Slater"/>
    <s v="United States"/>
    <n v="10000000"/>
    <n v="2777280"/>
    <s v="David Foster Productions"/>
    <n v="105"/>
  </r>
  <r>
    <s v="Fletch Lives"/>
    <s v="PG"/>
    <s v="Comedy"/>
    <x v="9"/>
    <s v="March 17, 1989 (United States)"/>
    <n v="6.1"/>
    <n v="20000"/>
    <s v="Michael Ritchie"/>
    <s v="Gregory McDonald"/>
    <s v="Chevy Chase"/>
    <s v="United States"/>
    <n v="8000000"/>
    <n v="39450960"/>
    <s v="Universal Pictures"/>
    <n v="95"/>
  </r>
  <r>
    <s v="Communion"/>
    <s v="R"/>
    <s v="Biography"/>
    <x v="9"/>
    <s v="November 10, 1989 (United States)"/>
    <n v="5.6"/>
    <n v="5900"/>
    <s v="Philippe Mora"/>
    <s v="Whitley Strieber"/>
    <s v="Christopher Walken"/>
    <s v="United States"/>
    <n v="5000000"/>
    <n v="1919653"/>
    <s v="Allied Vision"/>
    <n v="107"/>
  </r>
  <r>
    <s v="Erik the Viking"/>
    <s v="PG-13"/>
    <s v="Comedy"/>
    <x v="9"/>
    <s v="September 22, 1989 (United States)"/>
    <n v="6.2"/>
    <n v="13000"/>
    <s v="Terry Jones"/>
    <s v="Terry Jones"/>
    <s v="Tim Robbins"/>
    <s v="United Kingdom"/>
    <n v="0"/>
    <n v="1932642"/>
    <s v="KB Erik the Viking"/>
    <n v="107"/>
  </r>
  <r>
    <s v="Crimes and Misdemeanors"/>
    <s v="PG-13"/>
    <s v="Comedy"/>
    <x v="9"/>
    <s v="November 3, 1989 (United States)"/>
    <n v="7.9"/>
    <n v="56000"/>
    <s v="Woody Allen"/>
    <s v="Woody Allen"/>
    <s v="Martin Landau"/>
    <s v="United States"/>
    <n v="19000000"/>
    <n v="18254702"/>
    <s v="Jack Rollins &amp; Charles H. Joffe Productions"/>
    <n v="104"/>
  </r>
  <r>
    <s v="An Innocent Man"/>
    <s v="R"/>
    <s v="Action"/>
    <x v="9"/>
    <s v="October 6, 1989 (United States)"/>
    <n v="6.5"/>
    <n v="6300"/>
    <s v="Peter Yates"/>
    <s v="Larry Brothers"/>
    <s v="Tom Selleck"/>
    <s v="United States"/>
    <n v="0"/>
    <n v="20047604"/>
    <s v="Interscope Communications"/>
    <n v="113"/>
  </r>
  <r>
    <s v="Let It Ride"/>
    <s v="PG-13"/>
    <s v="Comedy"/>
    <x v="9"/>
    <s v="August 18, 1989 (United States)"/>
    <n v="6.8"/>
    <n v="5300"/>
    <s v="Joe Pytka"/>
    <s v="Jay Cronley"/>
    <s v="Richard Dreyfuss"/>
    <s v="United States"/>
    <n v="18000000"/>
    <n v="4973285"/>
    <s v="Alleged Productions"/>
    <n v="90"/>
  </r>
  <r>
    <s v="Loverboy"/>
    <s v="PG-13"/>
    <s v="Comedy"/>
    <x v="9"/>
    <s v="April 28, 1989 (United States)"/>
    <n v="6.1"/>
    <n v="7500"/>
    <s v="Joan Micklin Silver"/>
    <s v="Robin Schiff"/>
    <s v="Patrick Dempsey"/>
    <s v="United States"/>
    <n v="0"/>
    <n v="3960327"/>
    <s v="Crescent Film Enterprises"/>
    <n v="98"/>
  </r>
  <r>
    <s v="Kill Me Again"/>
    <s v="R"/>
    <s v="Action"/>
    <x v="9"/>
    <s v="October 27, 1989 (United States)"/>
    <n v="6.3"/>
    <n v="4600"/>
    <s v="John Dahl"/>
    <s v="John Dahl"/>
    <s v="Val Kilmer"/>
    <s v="United States"/>
    <n v="4000000"/>
    <n v="283694"/>
    <s v="Incorporated Television Company (ITC)"/>
    <n v="94"/>
  </r>
  <r>
    <s v="The Gods Must Be Crazy II"/>
    <s v="PG"/>
    <s v="Comedy"/>
    <x v="9"/>
    <s v="April 13, 1990 (United States)"/>
    <n v="6.9"/>
    <n v="16000"/>
    <s v="Jamie Uys"/>
    <s v="Jamie Uys"/>
    <s v="N!xau"/>
    <s v="South Africa"/>
    <n v="0"/>
    <n v="6291444"/>
    <s v="Elrina Investment"/>
    <n v="98"/>
  </r>
  <r>
    <s v="Millennium"/>
    <s v="PG-13"/>
    <s v="Drama"/>
    <x v="9"/>
    <s v="August 25, 1989 (United States)"/>
    <n v="5.8"/>
    <n v="6100"/>
    <s v="Michael Anderson"/>
    <s v="John Varley"/>
    <s v="Kris Kristofferson"/>
    <s v="United States"/>
    <n v="0"/>
    <n v="5777099"/>
    <s v="First Millenium Partnership"/>
    <n v="108"/>
  </r>
  <r>
    <s v="Chances Are"/>
    <s v="PG"/>
    <s v="Comedy"/>
    <x v="9"/>
    <s v="March 10, 1989 (United States)"/>
    <n v="6.5"/>
    <n v="11000"/>
    <s v="Emile Ardolino"/>
    <s v="Perry Howze"/>
    <s v="Cybill Shepherd"/>
    <s v="United States"/>
    <n v="16000000"/>
    <n v="16278590"/>
    <s v="TriStar Pictures"/>
    <n v="108"/>
  </r>
  <r>
    <s v="The Dream Team"/>
    <s v="PG-13"/>
    <s v="Comedy"/>
    <x v="9"/>
    <s v="April 7, 1989 (United States)"/>
    <n v="6.5"/>
    <n v="13000"/>
    <s v="Howard Zieff"/>
    <s v="Jon Connolly"/>
    <s v="Michael Keaton"/>
    <s v="United States"/>
    <n v="15000000"/>
    <n v="28890240"/>
    <s v="Universal Pictures"/>
    <n v="113"/>
  </r>
  <r>
    <s v="Last Exit to Brooklyn"/>
    <s v="R"/>
    <s v="Drama"/>
    <x v="9"/>
    <s v="May 4, 1990 (United States)"/>
    <n v="6.8"/>
    <n v="5900"/>
    <s v="Uli Edel"/>
    <s v="Hubert Selby Jr."/>
    <s v="Jennifer Jason Leigh"/>
    <s v="United Kingdom"/>
    <n v="0"/>
    <n v="1730005"/>
    <s v="Allied Filmmakers"/>
    <n v="102"/>
  </r>
  <r>
    <s v="Little Nemo: Adventures in Slumberland"/>
    <s v="G"/>
    <s v="Animation"/>
    <x v="9"/>
    <s v="August 21, 1992 (United States)"/>
    <n v="7.1"/>
    <n v="7000"/>
    <s v="Masami Hata"/>
    <s v="Chris Columbus"/>
    <s v="Gabriel Damon"/>
    <s v="Japan"/>
    <n v="35000000"/>
    <n v="1368000"/>
    <s v="TMS Entertainment"/>
    <n v="85"/>
  </r>
  <r>
    <s v="Kinjite: Forbidden Subjects"/>
    <s v="R"/>
    <s v="Action"/>
    <x v="9"/>
    <s v="February 3, 1989 (United States)"/>
    <n v="5.5"/>
    <n v="2900"/>
    <s v="J. Lee Thompson"/>
    <s v="Harold Nebenzal"/>
    <s v="Charles Bronson"/>
    <s v="United States"/>
    <n v="5000000"/>
    <n v="3416846"/>
    <s v="Golan-Globus Productions"/>
    <n v="97"/>
  </r>
  <r>
    <s v="Great Balls of Fire!"/>
    <s v="PG-13"/>
    <s v="Biography"/>
    <x v="9"/>
    <s v="June 30, 1989 (United States)"/>
    <n v="6.2"/>
    <n v="16000"/>
    <s v="Jim McBride"/>
    <s v="Myra Lewis"/>
    <s v="Dennis Quaid"/>
    <s v="United States"/>
    <n v="0"/>
    <n v="13741060"/>
    <s v="Orion Pictures"/>
    <n v="108"/>
  </r>
  <r>
    <s v="New York Stories"/>
    <s v="PG"/>
    <s v="Comedy"/>
    <x v="9"/>
    <s v="March 10, 1989 (United States)"/>
    <n v="6.4"/>
    <n v="17000"/>
    <s v="Woody Allen"/>
    <s v="Richard Price"/>
    <s v="Woody Allen"/>
    <s v="United States"/>
    <n v="15000000"/>
    <n v="10763469"/>
    <s v="Touchstone Pictures"/>
    <n v="124"/>
  </r>
  <r>
    <s v="Cousins"/>
    <s v="PG-13"/>
    <s v="Comedy"/>
    <x v="9"/>
    <s v="February 10, 1989 (United States)"/>
    <n v="6.3"/>
    <n v="4300"/>
    <s v="Joel Schumacher"/>
    <s v="Jean-Charles Tacchella"/>
    <s v="Ted Danson"/>
    <s v="United States"/>
    <n v="13000000"/>
    <n v="22026369"/>
    <s v="Paramount Pictures"/>
    <n v="113"/>
  </r>
  <r>
    <s v="Blind Fury"/>
    <s v="R"/>
    <s v="Action"/>
    <x v="9"/>
    <s v="March 16, 1990 (United States)"/>
    <n v="6.4"/>
    <n v="16000"/>
    <s v="Phillip Noyce"/>
    <s v="Ryôzô Kasahara"/>
    <s v="Rutger Hauer"/>
    <s v="United States"/>
    <n v="10000000"/>
    <n v="2692037"/>
    <s v="TriStar Pictures"/>
    <n v="86"/>
  </r>
  <r>
    <s v="The Return of Swamp Thing"/>
    <s v="PG-13"/>
    <s v="Action"/>
    <x v="9"/>
    <s v="May 12, 1989 (United States)"/>
    <n v="4.7"/>
    <n v="4400"/>
    <s v="Jim Wynorski"/>
    <s v="Neil Cuthbert"/>
    <s v="Dick Durock"/>
    <s v="United States"/>
    <n v="4000000"/>
    <n v="192816"/>
    <s v="Lightyear Entertainment"/>
    <n v="88"/>
  </r>
  <r>
    <s v="The January Man"/>
    <s v="R"/>
    <s v="Action"/>
    <x v="9"/>
    <s v="January 13, 1989 (United States)"/>
    <n v="5.6"/>
    <n v="6700"/>
    <s v="Pat O'Connor"/>
    <s v="John Patrick Shanley"/>
    <s v="Kevin Kline"/>
    <s v="United States"/>
    <n v="0"/>
    <n v="4611062"/>
    <s v="Metro-Goldwyn-Mayer (MGM)"/>
    <n v="97"/>
  </r>
  <r>
    <s v="We're No Angels"/>
    <s v="PG-13"/>
    <s v="Comedy"/>
    <x v="9"/>
    <s v="December 15, 1989 (United States)"/>
    <n v="6.1"/>
    <n v="22000"/>
    <s v="Neil Jordan"/>
    <s v="David Mamet"/>
    <s v="Robert De Niro"/>
    <s v="United States"/>
    <n v="20000000"/>
    <n v="10555348"/>
    <s v="Paramount Pictures"/>
    <n v="106"/>
  </r>
  <r>
    <s v="Johnny Handsome"/>
    <s v="R"/>
    <s v="Crime"/>
    <x v="9"/>
    <s v="September 29, 1989 (United States)"/>
    <n v="6.1"/>
    <n v="9200"/>
    <s v="Walter Hill"/>
    <s v="John Godey"/>
    <s v="Mickey Rourke"/>
    <s v="United States"/>
    <n v="20000000"/>
    <n v="7237794"/>
    <s v="Carolco Pictures"/>
    <n v="94"/>
  </r>
  <r>
    <s v="Who's Harry Crumb?"/>
    <s v="PG-13"/>
    <s v="Comedy"/>
    <x v="9"/>
    <s v="February 3, 1989 (United States)"/>
    <n v="5.9"/>
    <n v="15000"/>
    <s v="Paul Flaherty"/>
    <s v="Robert Conte"/>
    <s v="John Candy"/>
    <s v="United States"/>
    <n v="0"/>
    <n v="10982364"/>
    <s v="TriStar Pictures"/>
    <n v="94"/>
  </r>
  <r>
    <s v="The Mighty Quinn"/>
    <s v="R"/>
    <s v="Action"/>
    <x v="9"/>
    <s v="February 17, 1989 (United States)"/>
    <n v="6"/>
    <n v="5200"/>
    <s v="Carl Schenkel"/>
    <s v="Albert Z. Carr"/>
    <s v="Denzel Washington"/>
    <s v="United States"/>
    <n v="0"/>
    <n v="4557214"/>
    <s v="A&amp;M Films"/>
    <n v="98"/>
  </r>
  <r>
    <s v="Fat Man and Little Boy"/>
    <s v="PG-13"/>
    <s v="Biography"/>
    <x v="9"/>
    <s v="October 20, 1989 (United States)"/>
    <n v="6.5"/>
    <n v="7200"/>
    <s v="Roland Joffé"/>
    <s v="Bruce Robinson"/>
    <s v="Paul Newman"/>
    <s v="United States"/>
    <n v="30000000"/>
    <n v="3563162"/>
    <s v="Paramount Pictures"/>
    <n v="127"/>
  </r>
  <r>
    <s v="Police Academy 6: City Under Siege"/>
    <s v="PG"/>
    <s v="Comedy"/>
    <x v="9"/>
    <s v="March 10, 1989 (United States)"/>
    <n v="4.4000000000000004"/>
    <n v="29000"/>
    <s v="Peter Bonerz"/>
    <s v="Neal Israel"/>
    <s v="Bubba Smith"/>
    <s v="United States"/>
    <n v="12000000"/>
    <n v="11567217"/>
    <s v="Warner Bros."/>
    <n v="84"/>
  </r>
  <r>
    <s v="Her Alibi"/>
    <s v="PG"/>
    <s v="Comedy"/>
    <x v="9"/>
    <s v="February 3, 1989 (United States)"/>
    <n v="5.8"/>
    <n v="6900"/>
    <s v="Bruce Beresford"/>
    <s v="Charlie Peters"/>
    <s v="Tom Selleck"/>
    <s v="United States"/>
    <n v="0"/>
    <n v="18699037"/>
    <s v="Warner Bros."/>
    <n v="94"/>
  </r>
  <r>
    <s v="The Blood of Heroes"/>
    <s v="R"/>
    <s v="Action"/>
    <x v="9"/>
    <s v="February 23, 1990 (United States)"/>
    <n v="6.5"/>
    <n v="6500"/>
    <s v="David Webb Peoples"/>
    <s v="David Webb Peoples"/>
    <s v="Rutger Hauer"/>
    <s v="Australia"/>
    <n v="0"/>
    <n v="882290"/>
    <s v="Kings Road Entertainment"/>
    <n v="90"/>
  </r>
  <r>
    <s v="Pink Cadillac"/>
    <s v="PG-13"/>
    <s v="Action"/>
    <x v="9"/>
    <s v="May 26, 1989 (United States)"/>
    <n v="5.4"/>
    <n v="11000"/>
    <s v="Buddy Van Horn"/>
    <s v="John Eskow"/>
    <s v="Clint Eastwood"/>
    <s v="United States"/>
    <n v="19000000"/>
    <n v="12143484"/>
    <s v="Malpaso Productions"/>
    <n v="122"/>
  </r>
  <r>
    <s v="Three Fugitives"/>
    <s v="PG-13"/>
    <s v="Action"/>
    <x v="9"/>
    <s v="January 27, 1989 (United States)"/>
    <n v="6.2"/>
    <n v="11000"/>
    <s v="Francis Veber"/>
    <s v="Francis Veber"/>
    <s v="Nick Nolte"/>
    <s v="United States"/>
    <n v="15000000"/>
    <n v="40586886"/>
    <s v="Touchstone Pictures"/>
    <n v="96"/>
  </r>
  <r>
    <s v="Robot Jox"/>
    <s v="PG"/>
    <s v="Action"/>
    <x v="9"/>
    <s v="November 21, 1990 (United States)"/>
    <n v="5.4"/>
    <n v="6000"/>
    <s v="Stuart Gordon"/>
    <s v="Stuart Gordon"/>
    <s v="Gary Graham"/>
    <s v="United States"/>
    <n v="10000000"/>
    <n v="1272977"/>
    <s v="Empire Pictures"/>
    <n v="85"/>
  </r>
  <r>
    <s v="No Holds Barred"/>
    <s v="PG-13"/>
    <s v="Action"/>
    <x v="9"/>
    <s v="June 2, 1989 (United States)"/>
    <n v="4.4000000000000004"/>
    <n v="6000"/>
    <s v="Thomas J. Wright"/>
    <s v="Dennis Hackin"/>
    <s v="Hulk Hogan"/>
    <s v="United States"/>
    <n v="8000000"/>
    <n v="16093651"/>
    <s v="New Line Cinema"/>
    <n v="93"/>
  </r>
  <r>
    <s v="Family Business"/>
    <s v="R"/>
    <s v="Crime"/>
    <x v="9"/>
    <s v="December 15, 1989 (United States)"/>
    <n v="5.7"/>
    <n v="12000"/>
    <s v="Sidney Lumet"/>
    <s v="Vincent Patrick"/>
    <s v="Sean Connery"/>
    <s v="United States"/>
    <n v="0"/>
    <n v="12195695"/>
    <s v="TriStar Pictures"/>
    <n v="110"/>
  </r>
  <r>
    <s v="Wicked Stepmother"/>
    <s v="PG-13"/>
    <s v="Comedy"/>
    <x v="9"/>
    <s v="February 3, 1989 (United States)"/>
    <n v="4.3"/>
    <n v="1800"/>
    <s v="Larry Cohen"/>
    <s v="Larry Cohen"/>
    <s v="Bette Davis"/>
    <s v="United States"/>
    <n v="2500000"/>
    <m/>
    <s v="Larco Productions"/>
    <n v="90"/>
  </r>
  <r>
    <s v="Chattahoochee"/>
    <s v="R"/>
    <s v="Biography"/>
    <x v="9"/>
    <s v="April 20, 1990 (United States)"/>
    <n v="6.3"/>
    <n v="1900"/>
    <s v="Mick Jackson"/>
    <s v="James Cresson"/>
    <s v="Gary Oldman"/>
    <s v="United States"/>
    <n v="0"/>
    <n v="259486"/>
    <s v="Hemdale"/>
    <n v="98"/>
  </r>
  <r>
    <s v="Stepfather II: Make Room for Daddy"/>
    <s v="R"/>
    <s v="Horror"/>
    <x v="9"/>
    <s v="November 3, 1989 (United States)"/>
    <n v="5.7"/>
    <n v="3700"/>
    <s v="Jeff Burr"/>
    <s v="Carolyn Lefcourt"/>
    <s v="Terry O'Quinn"/>
    <s v="United Kingdom"/>
    <n v="1500000"/>
    <n v="1519796"/>
    <s v="Incorporated Television Company (ITC)"/>
    <n v="93"/>
  </r>
  <r>
    <s v="Eddie and the Cruisers II: Eddie Lives!"/>
    <s v="PG-13"/>
    <s v="Drama"/>
    <x v="9"/>
    <s v="August 18, 1989 (United States)"/>
    <n v="6.2"/>
    <n v="2800"/>
    <s v="Jean-Claude Lord"/>
    <s v="P.F. Kluge"/>
    <s v="Michael Paré"/>
    <s v="Canada"/>
    <n v="0"/>
    <n v="536508"/>
    <s v="Scotti Brothers Pictures (I)"/>
    <n v="104"/>
  </r>
  <r>
    <s v="The Big Picture"/>
    <s v="PG-13"/>
    <s v="Comedy"/>
    <x v="9"/>
    <s v="December 15, 1989 (Brazil)"/>
    <n v="6.2"/>
    <n v="4800"/>
    <s v="Christopher Guest"/>
    <s v="Michael Varhol"/>
    <s v="Kevin Bacon"/>
    <s v="United States"/>
    <n v="5000000"/>
    <n v="117463"/>
    <s v="Aspen Film Society"/>
    <n v="100"/>
  </r>
  <r>
    <s v="Parents"/>
    <s v="R"/>
    <s v="Comedy"/>
    <x v="9"/>
    <s v="January 27, 1989 (United States)"/>
    <n v="6.1"/>
    <n v="6800"/>
    <s v="Bob Balaban"/>
    <s v="Christopher Hawthorne"/>
    <s v="Randy Quaid"/>
    <s v="Canada"/>
    <n v="3000000"/>
    <n v="870532"/>
    <s v="Great American Films Limited Partnership"/>
    <n v="81"/>
  </r>
  <r>
    <s v="Jacknife"/>
    <s v="R"/>
    <s v="Drama"/>
    <x v="9"/>
    <s v="March 10, 1989 (United States)"/>
    <n v="6.3"/>
    <n v="5600"/>
    <s v="David Hugh Jones"/>
    <s v="Stephen Metcalfe"/>
    <s v="Robert De Niro"/>
    <s v="United States"/>
    <n v="0"/>
    <n v="2049769"/>
    <s v="Kings Road Entertainment"/>
    <n v="102"/>
  </r>
  <r>
    <s v="Dad"/>
    <s v="PG"/>
    <s v="Comedy"/>
    <x v="9"/>
    <s v="November 10, 1989 (United States)"/>
    <n v="6.3"/>
    <n v="4700"/>
    <s v="Gary David Goldberg"/>
    <s v="William Wharton"/>
    <s v="Jack Lemmon"/>
    <s v="United States"/>
    <n v="19000000"/>
    <n v="27503037"/>
    <s v="Amblin Entertainment"/>
    <n v="117"/>
  </r>
  <r>
    <s v="Speed Zone"/>
    <s v="PG"/>
    <s v="Action"/>
    <x v="9"/>
    <s v="April 21, 1989 (United States)"/>
    <n v="4.5"/>
    <n v="3200"/>
    <s v="Jim Drake"/>
    <s v="Michael Short"/>
    <s v="Peter Boyle"/>
    <s v="Canada"/>
    <n v="18000000"/>
    <n v="3077361"/>
    <s v="Canadian International Studios VIII"/>
    <n v="94"/>
  </r>
  <r>
    <s v="How to Get Ahead in Advertising"/>
    <s v="R"/>
    <s v="Comedy"/>
    <x v="9"/>
    <s v="March 29, 1990 (West Germany)"/>
    <n v="6.9"/>
    <n v="5700"/>
    <s v="Bruce Robinson"/>
    <s v="Bruce Robinson"/>
    <s v="Richard E. Grant"/>
    <s v="United Kingdom"/>
    <n v="0"/>
    <n v="418053"/>
    <s v="HandMade Films"/>
    <n v="90"/>
  </r>
  <r>
    <s v="Lisa"/>
    <s v="PG-13"/>
    <s v="Drama"/>
    <x v="9"/>
    <s v="October 20, 1989 (Argentina)"/>
    <n v="6"/>
    <n v="1700"/>
    <s v="Gary Sherman"/>
    <s v="Gary Sherman"/>
    <s v="Staci Keanan"/>
    <s v="United States"/>
    <n v="0"/>
    <n v="4347648"/>
    <s v="Gary Sherman Productions"/>
    <n v="95"/>
  </r>
  <r>
    <s v="Out Cold"/>
    <s v="R"/>
    <s v="Comedy"/>
    <x v="9"/>
    <s v="March 3, 1989 (United States)"/>
    <n v="5.5"/>
    <n v="703"/>
    <s v="Malcolm Mowbray"/>
    <s v="Leonard Glasser"/>
    <s v="John Lithgow"/>
    <s v="United States"/>
    <n v="0"/>
    <n v="294266"/>
    <s v="Braunstein and Hamady Productions"/>
    <n v="92"/>
  </r>
  <r>
    <s v="Longtime Companion"/>
    <s v="R"/>
    <s v="Drama"/>
    <x v="9"/>
    <s v="May 1, 1990 (Portugal)"/>
    <n v="7.6"/>
    <n v="5400"/>
    <s v="Norman René"/>
    <s v="Craig Lucas"/>
    <s v="Stephen Caffrey"/>
    <s v="United States"/>
    <n v="3000000"/>
    <n v="4609953"/>
    <s v="American Playhouse"/>
    <n v="96"/>
  </r>
  <r>
    <s v="Happily Ever After"/>
    <s v="G"/>
    <s v="Animation"/>
    <x v="9"/>
    <s v="May 28, 1993 (United States)"/>
    <n v="5.6"/>
    <n v="2200"/>
    <s v="John Howley"/>
    <s v="Martha Moran"/>
    <s v="Edward Asner"/>
    <s v="United States"/>
    <n v="0"/>
    <n v="3299382"/>
    <s v="Filmation Associates"/>
    <n v="75"/>
  </r>
  <r>
    <s v="Heart of Dixie"/>
    <s v="PG"/>
    <s v="Drama"/>
    <x v="9"/>
    <s v="August 25, 1989 (United States)"/>
    <n v="5.2"/>
    <n v="677"/>
    <s v="Martin Davidson"/>
    <s v="Anne Rivers Siddons"/>
    <s v="Ally Sheedy"/>
    <s v="United States"/>
    <n v="8000000"/>
    <n v="1097333"/>
    <m/>
    <n v="95"/>
  </r>
  <r>
    <s v="Tap"/>
    <s v="PG-13"/>
    <s v="Comedy"/>
    <x v="9"/>
    <s v="February 10, 1989 (United States)"/>
    <n v="6.5"/>
    <n v="1500"/>
    <s v="Nick Castle"/>
    <s v="Nick Castle"/>
    <s v="Gregory Hines"/>
    <s v="United States"/>
    <n v="0"/>
    <n v="9114702"/>
    <s v="Beco Films"/>
    <n v="111"/>
  </r>
  <r>
    <s v="A Dry White Season"/>
    <s v="R"/>
    <s v="Drama"/>
    <x v="9"/>
    <s v="September 20, 1989 (United States)"/>
    <n v="7"/>
    <n v="5300"/>
    <s v="Euzhan Palcy"/>
    <s v="André P. Brink"/>
    <s v="Donald Sutherland"/>
    <s v="United States"/>
    <n v="9000000"/>
    <n v="3766879"/>
    <s v="Davros Films"/>
    <n v="106"/>
  </r>
  <r>
    <s v="The Phantom of the Opera"/>
    <s v="R"/>
    <s v="Drama"/>
    <x v="9"/>
    <s v="November 3, 1989 (United States)"/>
    <n v="5.5"/>
    <n v="3800"/>
    <s v="Dwight H. Little"/>
    <s v="Gaston Leroux"/>
    <s v="Robert Englund"/>
    <s v="United States"/>
    <n v="0"/>
    <n v="3953745"/>
    <s v="21st Century Film Corporation"/>
    <n v="93"/>
  </r>
  <r>
    <s v="The Experts"/>
    <s v="PG-13"/>
    <s v="Comedy"/>
    <x v="9"/>
    <s v="January 13, 1989 (United States)"/>
    <n v="4.8"/>
    <n v="2300"/>
    <s v="Dave Thomas"/>
    <s v="Steven Greene"/>
    <s v="John Travolta"/>
    <s v="Canada"/>
    <n v="0"/>
    <n v="169203"/>
    <s v="Paramount Pictures"/>
    <n v="94"/>
  </r>
  <r>
    <s v="Triumph of the Spirit"/>
    <s v="R"/>
    <s v="Biography"/>
    <x v="9"/>
    <s v="December 23, 1989 (South Korea)"/>
    <n v="6.8"/>
    <n v="2300"/>
    <s v="Robert M. Young"/>
    <s v="Shimon Arama"/>
    <s v="Willem Dafoe"/>
    <s v="United States"/>
    <n v="0"/>
    <n v="408839"/>
    <s v="Nova International Films"/>
    <n v="120"/>
  </r>
  <r>
    <s v="The Unbelievable Truth"/>
    <s v="R"/>
    <s v="Comedy"/>
    <x v="9"/>
    <s v="November 8, 1990 (Australia)"/>
    <n v="7.3"/>
    <n v="5000"/>
    <s v="Hal Hartley"/>
    <s v="Hal Hartley"/>
    <s v="Adrienne Shelly"/>
    <s v="United States"/>
    <n v="75000"/>
    <m/>
    <s v="Action Features"/>
    <n v="90"/>
  </r>
  <r>
    <s v="True Believer"/>
    <s v="R"/>
    <s v="Crime"/>
    <x v="9"/>
    <s v="February 17, 1989 (United States)"/>
    <n v="6.7"/>
    <n v="4500"/>
    <s v="Joseph Ruben"/>
    <s v="Wesley Strick"/>
    <s v="James Woods"/>
    <s v="United States"/>
    <n v="0"/>
    <n v="8742750"/>
    <s v="Columbia Pictures"/>
    <n v="108"/>
  </r>
  <r>
    <s v="The Horror Show"/>
    <s v="R"/>
    <s v="Horror"/>
    <x v="9"/>
    <s v="April 28, 1989 (United States)"/>
    <n v="5"/>
    <n v="3600"/>
    <s v="James Isaac"/>
    <s v="Allyn Warner"/>
    <s v="Lance Henriksen"/>
    <s v="United States"/>
    <n v="3000000"/>
    <n v="1738897"/>
    <s v="Sean S. Cunningham Films"/>
    <n v="95"/>
  </r>
  <r>
    <s v="The Tall Guy"/>
    <s v="R"/>
    <s v="Comedy"/>
    <x v="9"/>
    <s v="September 21, 1990 (United States)"/>
    <n v="6.2"/>
    <n v="4500"/>
    <s v="Mel Smith"/>
    <s v="Richard Curtis"/>
    <s v="Jeff Goldblum"/>
    <s v="United Kingdom"/>
    <n v="0"/>
    <n v="510712"/>
    <s v="London Weekend Television (LWT)"/>
    <n v="92"/>
  </r>
  <r>
    <s v="The Toxic Avenger Part II"/>
    <s v="R"/>
    <s v="Action"/>
    <x v="9"/>
    <s v="February 24, 1989 (United States)"/>
    <n v="5.0999999999999996"/>
    <n v="6200"/>
    <s v="Michael Herz"/>
    <s v="Lloyd Kaufman"/>
    <s v="Ron Fazio"/>
    <s v="United States"/>
    <n v="2300000"/>
    <n v="792966"/>
    <s v="Lorimar Film Entertainment"/>
    <n v="102"/>
  </r>
  <r>
    <s v="Dead Bang"/>
    <s v="R"/>
    <s v="Action"/>
    <x v="9"/>
    <s v="March 24, 1989 (United States)"/>
    <n v="6.1"/>
    <n v="3500"/>
    <s v="John Frankenheimer"/>
    <s v="Robert Foster"/>
    <s v="Don Johnson"/>
    <s v="United States"/>
    <n v="14500000"/>
    <n v="8125592"/>
    <s v="Lorimar Film Entertainment"/>
    <n v="102"/>
  </r>
  <r>
    <s v="Music Box"/>
    <s v="PG-13"/>
    <s v="Crime"/>
    <x v="9"/>
    <s v="January 19, 1990 (United States)"/>
    <n v="7.4"/>
    <n v="7200"/>
    <s v="Costa-Gavras"/>
    <s v="Joe Eszterhas"/>
    <s v="Jessica Lange"/>
    <s v="United States"/>
    <n v="0"/>
    <n v="6263883"/>
    <s v="Carolco Pictures"/>
    <n v="124"/>
  </r>
  <r>
    <s v="Gross Anatomy"/>
    <s v="PG-13"/>
    <s v="Drama"/>
    <x v="9"/>
    <s v="October 20, 1989 (United States)"/>
    <n v="6.1"/>
    <n v="3600"/>
    <s v="Thom Eberhardt"/>
    <s v="Mark Spragg"/>
    <s v="Matthew Modine"/>
    <s v="United States"/>
    <n v="8500000"/>
    <n v="11604598"/>
    <s v="Hill/Rosenman"/>
    <n v="109"/>
  </r>
  <r>
    <s v="Violent Cop"/>
    <s v="Not Rated"/>
    <s v="Action"/>
    <x v="9"/>
    <s v="July 16, 1999 (United States)"/>
    <n v="7.2"/>
    <n v="11000"/>
    <s v="Takeshi Kitano"/>
    <s v="Hisashi Nozawa"/>
    <s v="Takeshi Kitano"/>
    <s v="Japan"/>
    <n v="0"/>
    <m/>
    <s v="Bandai Media Department"/>
    <n v="103"/>
  </r>
  <r>
    <s v="Renegades"/>
    <s v="R"/>
    <s v="Action"/>
    <x v="9"/>
    <s v="June 2, 1989 (United States)"/>
    <n v="5.4"/>
    <n v="3300"/>
    <s v="Jack Sholder"/>
    <s v="David Rich"/>
    <s v="Kiefer Sutherland"/>
    <s v="United States"/>
    <n v="16000000"/>
    <n v="9015164"/>
    <s v="Morgan Creek Entertainment"/>
    <n v="106"/>
  </r>
  <r>
    <s v="Sing"/>
    <s v="PG-13"/>
    <s v="Drama"/>
    <x v="9"/>
    <s v="March 31, 1989 (United States)"/>
    <n v="6.9"/>
    <n v="716"/>
    <s v="Richard Baskin"/>
    <s v="Dean Pitchford"/>
    <s v="Lorraine Bracco"/>
    <s v="United States"/>
    <n v="11500000"/>
    <n v="2260616"/>
    <s v="TriStar Pictures"/>
    <n v="98"/>
  </r>
  <r>
    <s v="Sweetie"/>
    <s v="R"/>
    <s v="Comedy"/>
    <x v="9"/>
    <s v="September 28, 1989 (Australia)"/>
    <n v="6.8"/>
    <n v="3500"/>
    <s v="Jane Campion"/>
    <s v="Gerard Lee"/>
    <s v="Geneviève Lemon"/>
    <s v="Australia"/>
    <n v="0"/>
    <n v="938562"/>
    <s v="Arenafilm"/>
    <n v="97"/>
  </r>
  <r>
    <s v="Listen to Me"/>
    <s v="PG-13"/>
    <s v="Drama"/>
    <x v="9"/>
    <s v="May 5, 1989 (United States)"/>
    <n v="5.3"/>
    <n v="1000"/>
    <s v="Douglas Day Stewart"/>
    <s v="Douglas Day Stewart"/>
    <s v="Kirk Cameron"/>
    <s v="United States"/>
    <n v="0"/>
    <n v="4299023"/>
    <s v="Weintraub Entertainment Group"/>
    <n v="107"/>
  </r>
  <r>
    <s v="Miss Firecracker"/>
    <s v="PG"/>
    <s v="Comedy"/>
    <x v="9"/>
    <s v="January 19, 1990 (Sweden)"/>
    <n v="6"/>
    <n v="2000"/>
    <s v="Thomas Schlamme"/>
    <s v="Beth Henley"/>
    <s v="Holly Hunter"/>
    <s v="United States"/>
    <n v="0"/>
    <n v="1852655"/>
    <s v="Corsair Pictures"/>
    <n v="102"/>
  </r>
  <r>
    <s v="The Rachel Papers"/>
    <s v="R"/>
    <s v="Drama"/>
    <x v="9"/>
    <s v="May 12, 1989 (United States)"/>
    <n v="6.1"/>
    <n v="1900"/>
    <s v="Damian Harris"/>
    <s v="Damian Harris"/>
    <s v="Dexter Fletcher"/>
    <s v="United Kingdom"/>
    <n v="0"/>
    <n v="201468"/>
    <s v="Initial Film and Television"/>
    <n v="95"/>
  </r>
  <r>
    <s v="Wired"/>
    <s v="R"/>
    <s v="Biography"/>
    <x v="9"/>
    <s v="August 25, 1989 (United States)"/>
    <n v="3.7"/>
    <n v="790"/>
    <s v="Larry Peerce"/>
    <s v="Bob Woodward"/>
    <s v="Michael Chiklis"/>
    <s v="United States"/>
    <n v="0"/>
    <n v="1089000"/>
    <s v="FM Entertainment"/>
    <n v="112"/>
  </r>
  <r>
    <s v="Lost Angels"/>
    <s v="R"/>
    <s v="Drama"/>
    <x v="9"/>
    <s v="May 5, 1989 (United States)"/>
    <n v="6"/>
    <n v="881"/>
    <s v="Hugh Hudson"/>
    <s v="Michael Weller"/>
    <s v="Donald Sutherland"/>
    <s v="United States"/>
    <n v="0"/>
    <n v="1247946"/>
    <m/>
    <n v="116"/>
  </r>
  <r>
    <s v="Jesus of Montreal"/>
    <s v="R"/>
    <s v="Drama"/>
    <x v="9"/>
    <s v="May 25, 1990 (United States)"/>
    <n v="7.5"/>
    <n v="6800"/>
    <s v="Denys Arcand"/>
    <s v="Denys Arcand"/>
    <s v="Lothaire Bluteau"/>
    <s v="Canada"/>
    <n v="0"/>
    <n v="1601612"/>
    <s v="Max Films Productions"/>
    <n v="120"/>
  </r>
  <r>
    <s v="Rooftops"/>
    <s v="R"/>
    <s v="Action"/>
    <x v="9"/>
    <s v="March 17, 1989 (United States)"/>
    <n v="4.8"/>
    <n v="490"/>
    <s v="Robert Wise"/>
    <s v="Allan A. Goldstein"/>
    <s v="Jason Gedrick"/>
    <s v="United States"/>
    <n v="0"/>
    <n v="2043889"/>
    <s v="Koch Company"/>
    <n v="98"/>
  </r>
  <r>
    <s v="After Midnight"/>
    <s v="R"/>
    <s v="Horror"/>
    <x v="9"/>
    <s v="November 3, 1989 (United States)"/>
    <n v="5.5"/>
    <n v="1700"/>
    <s v="Jim Wheat"/>
    <s v="Ken Wheat"/>
    <s v="Jillian McWhirter"/>
    <s v="United States"/>
    <n v="3000000"/>
    <n v="76325"/>
    <s v="High Bar Productions"/>
    <n v="90"/>
  </r>
  <r>
    <s v="Disorganized Crime"/>
    <s v="R"/>
    <s v="Action"/>
    <x v="9"/>
    <s v="April 14, 1989 (United States)"/>
    <n v="6.3"/>
    <n v="2200"/>
    <s v="Jim Kouf"/>
    <s v="Jim Kouf"/>
    <s v="Hoyt Axton"/>
    <s v="United States"/>
    <n v="0"/>
    <n v="7723506"/>
    <s v="Kouf/Bigelow Productions"/>
    <n v="98"/>
  </r>
  <r>
    <s v="Slaves of New York"/>
    <s v="R"/>
    <s v="Comedy"/>
    <x v="9"/>
    <s v="March 1989 (United States)"/>
    <n v="5.7"/>
    <n v="917"/>
    <s v="James Ivory"/>
    <s v="Tama Janowitz"/>
    <s v="Bernadette Peters"/>
    <s v="United States"/>
    <n v="0"/>
    <n v="463972"/>
    <s v="TriStar Pictures"/>
    <n v="124"/>
  </r>
  <r>
    <s v="Damned River"/>
    <s v="R"/>
    <s v="Action"/>
    <x v="9"/>
    <s v="October 13, 1989 (United States)"/>
    <n v="5"/>
    <n v="201"/>
    <s v="Michael Schroeder"/>
    <s v="John Crowther"/>
    <s v="Stephen Shellen"/>
    <s v="United States"/>
    <n v="5000000"/>
    <m/>
    <s v="Metro-Goldwyn-Mayer (MGM)"/>
    <n v="95"/>
  </r>
  <r>
    <s v="My Twentieth Century"/>
    <m/>
    <s v="Comedy"/>
    <x v="9"/>
    <s v="January 13, 1990 (Japan)"/>
    <n v="7.1"/>
    <n v="1500"/>
    <s v="Ildikó Enyedi"/>
    <s v="Ildikó Enyedi"/>
    <s v="Dorota Segda"/>
    <s v="Hungary"/>
    <n v="0"/>
    <m/>
    <s v="Budapest Stúdió Vállalat"/>
    <n v="104"/>
  </r>
  <r>
    <s v="Scenes from the Class Struggle in Beverly Hills"/>
    <s v="R"/>
    <s v="Comedy"/>
    <x v="9"/>
    <s v="July 1989 (United States)"/>
    <n v="6"/>
    <n v="1200"/>
    <s v="Paul Bartel"/>
    <s v="Paul Bartel"/>
    <s v="Jacqueline Bisset"/>
    <s v="United States"/>
    <n v="0"/>
    <n v="2156471"/>
    <s v="North Street Films"/>
    <n v="103"/>
  </r>
  <r>
    <s v="The Terror Within"/>
    <s v="R"/>
    <s v="Horror"/>
    <x v="9"/>
    <s v="January 20, 1989 (United States)"/>
    <n v="4.8"/>
    <n v="1600"/>
    <s v="Thierry Notz"/>
    <s v="Thomas McKelvey Cleaver"/>
    <s v="Andrew Stevens"/>
    <s v="United States"/>
    <n v="0"/>
    <n v="858591"/>
    <s v="Concorde Pictures"/>
    <n v="88"/>
  </r>
  <r>
    <s v="Farewell to the King"/>
    <s v="PG-13"/>
    <s v="Action"/>
    <x v="9"/>
    <s v="March 3, 1989 (United States)"/>
    <n v="6.3"/>
    <n v="2700"/>
    <s v="John Milius"/>
    <s v="Pierre Schoendoerffer"/>
    <s v="Nick Nolte"/>
    <s v="United States"/>
    <n v="20000000"/>
    <n v="2420917"/>
    <s v="Cine Location Services"/>
    <n v="117"/>
  </r>
  <r>
    <s v="See You in the Morning"/>
    <s v="PG-13"/>
    <s v="Drama"/>
    <x v="9"/>
    <s v="April 21, 1989 (United States)"/>
    <n v="5.8"/>
    <n v="849"/>
    <s v="Alan J. Pakula"/>
    <s v="Alan J. Pakula"/>
    <s v="Jeff Bridges"/>
    <s v="United States"/>
    <n v="0"/>
    <n v="4795009"/>
    <s v="Lorimar Film Entertainment"/>
    <n v="119"/>
  </r>
  <r>
    <s v="I, Madman"/>
    <s v="R"/>
    <s v="Fantasy"/>
    <x v="9"/>
    <s v="April 7, 1989 (United States)"/>
    <n v="6"/>
    <n v="2900"/>
    <s v="Tibor Takács"/>
    <s v="David Chaskin"/>
    <s v="Jenny Wright"/>
    <s v="Canada"/>
    <n v="0"/>
    <m/>
    <s v="Trans World Entertainment (TWE)"/>
    <n v="89"/>
  </r>
  <r>
    <s v="Immediate Family"/>
    <s v="PG-13"/>
    <s v="Drama"/>
    <x v="9"/>
    <s v="October 27, 1989 (United States)"/>
    <n v="6"/>
    <n v="1500"/>
    <s v="Jonathan Kaplan"/>
    <s v="Barbara Benedek"/>
    <s v="Glenn Close"/>
    <s v="United States"/>
    <n v="14000000"/>
    <n v="5932613"/>
    <s v="Columbia Pictures"/>
    <n v="95"/>
  </r>
  <r>
    <s v="In Country"/>
    <s v="R"/>
    <s v="Drama"/>
    <x v="9"/>
    <s v="September 29, 1989 (United States)"/>
    <n v="5.9"/>
    <n v="2700"/>
    <s v="Norman Jewison"/>
    <s v="Bobbie Ann Mason"/>
    <s v="Emily Lloyd"/>
    <s v="United States"/>
    <n v="18000000"/>
    <n v="3531971"/>
    <s v="Warner Bros."/>
    <n v="120"/>
  </r>
  <r>
    <s v="Winter People"/>
    <s v="PG-13"/>
    <s v="Drama"/>
    <x v="9"/>
    <s v="April 14, 1989 (United States)"/>
    <n v="6.2"/>
    <n v="1300"/>
    <s v="Ted Kotcheff"/>
    <s v="John Ehle"/>
    <s v="Kurt Russell"/>
    <s v="United States"/>
    <n v="0"/>
    <n v="2023282"/>
    <s v="Castle Rock Entertainment"/>
    <n v="110"/>
  </r>
  <r>
    <s v="Enemies, A Love Story"/>
    <s v="R"/>
    <s v="Comedy"/>
    <x v="9"/>
    <s v="December 13, 1989 (United States)"/>
    <n v="6.6"/>
    <n v="2100"/>
    <s v="Paul Mazursky"/>
    <s v="Isaac Bashevis Singer"/>
    <s v="Ron Silver"/>
    <s v="United States"/>
    <n v="9500000"/>
    <n v="7754571"/>
    <s v="Morgan Creek Entertainment"/>
    <n v="119"/>
  </r>
  <r>
    <s v="American Ninja 3: Blood Hunt"/>
    <s v="R"/>
    <s v="Action"/>
    <x v="9"/>
    <s v="February 24, 1989 (United States)"/>
    <n v="3.6"/>
    <n v="5000"/>
    <s v="Cedric Sundstrom"/>
    <s v="Avi Kleinberger"/>
    <s v="David Bradley"/>
    <s v="United States"/>
    <n v="0"/>
    <n v="902152"/>
    <s v="Breton Film Productions"/>
    <n v="89"/>
  </r>
  <r>
    <s v="Physical Evidence"/>
    <s v="R"/>
    <s v="Crime"/>
    <x v="9"/>
    <s v="January 27, 1989 (United States)"/>
    <n v="5.0999999999999996"/>
    <n v="1600"/>
    <s v="Michael Crichton"/>
    <s v="Steve Ransohoff"/>
    <s v="Burt Reynolds"/>
    <s v="United States"/>
    <n v="17000000"/>
    <n v="3560932"/>
    <s v="Columbia Pictures"/>
    <n v="99"/>
  </r>
  <r>
    <s v="Worth Winning"/>
    <s v="PG-13"/>
    <s v="Comedy"/>
    <x v="9"/>
    <s v="October 27, 1989 (United States)"/>
    <n v="5.8"/>
    <n v="1600"/>
    <s v="Will Mackenzie"/>
    <s v="Dan Lewandowski"/>
    <s v="Mark Harmon"/>
    <s v="United States"/>
    <n v="0"/>
    <n v="3690328"/>
    <s v="A&amp;M Films"/>
    <n v="103"/>
  </r>
  <r>
    <s v="Edge of Sanity"/>
    <s v="R"/>
    <s v="Horror"/>
    <x v="9"/>
    <s v="April 14, 1989 (United States)"/>
    <n v="5.2"/>
    <n v="1300"/>
    <s v="Gérard Kikoïne"/>
    <s v="J.P. Félix"/>
    <s v="Anthony Perkins"/>
    <s v="United Kingdom"/>
    <n v="0"/>
    <m/>
    <s v="Allied Vision"/>
    <n v="85"/>
  </r>
  <r>
    <s v="Brenda Starr"/>
    <s v="PG"/>
    <s v="Adventure"/>
    <x v="9"/>
    <s v="April 15, 1992 (United States)"/>
    <n v="4.8"/>
    <n v="1000"/>
    <s v="Robert Ellis Miller"/>
    <s v="Noreen Stone"/>
    <s v="Brooke Shields"/>
    <s v="United States"/>
    <n v="16000000"/>
    <n v="67878"/>
    <s v="AM/PM Entertainment"/>
    <n v="93"/>
  </r>
  <r>
    <s v="How I Got Into College"/>
    <s v="PG-13"/>
    <s v="Comedy"/>
    <x v="9"/>
    <s v="May 19, 1989 (United States)"/>
    <n v="5.8"/>
    <n v="2100"/>
    <s v="Savage Steve Holland"/>
    <s v="Terrel Seltzer"/>
    <s v="Anthony Edwards"/>
    <s v="United States"/>
    <n v="10000000"/>
    <n v="1642239"/>
    <s v="Twentieth Century Fox"/>
    <n v="86"/>
  </r>
  <r>
    <s v="Mortal Passions"/>
    <s v="R"/>
    <s v="Crime"/>
    <x v="9"/>
    <s v="January 26, 1990 (United States)"/>
    <n v="4.5"/>
    <n v="274"/>
    <s v="Andrew Lane"/>
    <s v="Alan Moskowitz"/>
    <s v="Zach Galligan"/>
    <s v="United States"/>
    <n v="0"/>
    <m/>
    <s v="Gibraltar Entertainment"/>
    <n v="92"/>
  </r>
  <r>
    <s v="Old Gringo"/>
    <s v="R"/>
    <s v="Adventure"/>
    <x v="9"/>
    <s v="October 6, 1989 (United States)"/>
    <n v="5.8"/>
    <n v="1800"/>
    <s v="Luis Puenzo"/>
    <s v="Carlos Fuentes"/>
    <s v="Jane Fonda"/>
    <s v="United States"/>
    <n v="34000000"/>
    <n v="3574256"/>
    <s v="Columbia Pictures"/>
    <n v="119"/>
  </r>
  <r>
    <s v="Relentless"/>
    <s v="R"/>
    <s v="Crime"/>
    <x v="9"/>
    <s v="August 30, 1989 (United States)"/>
    <n v="5.9"/>
    <n v="1400"/>
    <s v="William Lustig"/>
    <s v="Phil Alden Robinson"/>
    <s v="Judd Nelson"/>
    <s v="United States"/>
    <n v="4000000"/>
    <n v="6985999"/>
    <s v="Cinetel Films"/>
    <n v="92"/>
  </r>
  <r>
    <s v="Cheetah"/>
    <s v="G"/>
    <s v="Adventure"/>
    <x v="9"/>
    <s v="August 18, 1989 (United States)"/>
    <n v="6"/>
    <n v="943"/>
    <s v="Jeff Blyth"/>
    <s v="Alan Caillou"/>
    <s v="Keith Coogan"/>
    <s v="United States"/>
    <n v="5000000"/>
    <n v="8153677"/>
    <s v="Silver Screen Partners III"/>
    <n v="83"/>
  </r>
  <r>
    <s v="Monsieur Hire"/>
    <s v="PG-13"/>
    <s v="Crime"/>
    <x v="9"/>
    <s v="June 1990 (United States)"/>
    <n v="7.6"/>
    <n v="6100"/>
    <s v="Patrice Leconte"/>
    <s v="Georges Simenon"/>
    <s v="Michel Blanc"/>
    <s v="France"/>
    <n v="0"/>
    <n v="1417030"/>
    <s v="Cinéa"/>
    <n v="81"/>
  </r>
  <r>
    <s v="Prancer"/>
    <s v="G"/>
    <s v="Drama"/>
    <x v="9"/>
    <s v="November 17, 1989 (United States)"/>
    <n v="6.4"/>
    <n v="4800"/>
    <s v="John D. Hancock"/>
    <s v="Greg Taylor"/>
    <s v="Sam Elliott"/>
    <s v="United States"/>
    <n v="0"/>
    <n v="18587135"/>
    <s v="Cineplex Odeon Films"/>
    <n v="103"/>
  </r>
  <r>
    <s v="Too Beautiful for You"/>
    <s v="R"/>
    <s v="Comedy"/>
    <x v="9"/>
    <s v="April 1990 (United States)"/>
    <n v="6.8"/>
    <n v="2600"/>
    <s v="Bertrand Blier"/>
    <s v="Bertrand Blier"/>
    <s v="Gérard Depardieu"/>
    <s v="France"/>
    <n v="0"/>
    <n v="1776440"/>
    <s v="Ciné Valse"/>
    <n v="91"/>
  </r>
  <r>
    <s v="Getting It Right"/>
    <s v="R"/>
    <s v="Comedy"/>
    <x v="9"/>
    <s v="May 5, 1989 (United States)"/>
    <n v="6.4"/>
    <n v="659"/>
    <s v="Randal Kleiser"/>
    <s v="Elizabeth Jane Howard"/>
    <s v="Jesse Birdsall"/>
    <s v="United Kingdom"/>
    <n v="0"/>
    <n v="960385"/>
    <s v="Management Company Entertainment Group (MCEG)"/>
    <n v="102"/>
  </r>
  <r>
    <s v="Rude Awakening"/>
    <s v="R"/>
    <s v="Comedy"/>
    <x v="9"/>
    <s v="August 16, 1989 (United States)"/>
    <n v="4.8"/>
    <n v="1200"/>
    <s v="David Greenwalt"/>
    <s v="Neil Levy"/>
    <s v="Cheech Marin"/>
    <s v="United States"/>
    <n v="10000000"/>
    <n v="3169719"/>
    <s v="Aaron Russo Entertainment"/>
    <n v="100"/>
  </r>
  <r>
    <s v="Cookie"/>
    <s v="R"/>
    <s v="Comedy"/>
    <x v="9"/>
    <s v="August 23, 1989 (United States)"/>
    <n v="5.4"/>
    <n v="1200"/>
    <s v="Susan Seidelman"/>
    <s v="Nora Ephron"/>
    <s v="Peter Falk"/>
    <s v="United States"/>
    <n v="0"/>
    <n v="1869417"/>
    <s v="Lorimar Film Entertainment"/>
    <n v="94"/>
  </r>
  <r>
    <s v="Bloodhounds of Broadway"/>
    <s v="PG"/>
    <s v="Comedy"/>
    <x v="9"/>
    <s v="November 3, 1989 (United States)"/>
    <n v="5.5"/>
    <n v="1200"/>
    <s v="Howard Brookner"/>
    <s v="Howard Brookner"/>
    <s v="Josef Sommer"/>
    <s v="United States"/>
    <n v="4000000"/>
    <n v="43671"/>
    <s v="American Playhouse Theatrical Films"/>
    <n v="93"/>
  </r>
  <r>
    <s v="The Toxic Avenger Part III: The Last Temptation of Toxie"/>
    <s v="R"/>
    <s v="Action"/>
    <x v="9"/>
    <s v="November 24, 1989 (United States)"/>
    <n v="4.4000000000000004"/>
    <n v="4300"/>
    <s v="Michael Herz"/>
    <s v="Lloyd Kaufman"/>
    <s v="Ron Fazio"/>
    <s v="United States"/>
    <n v="0"/>
    <n v="363561"/>
    <s v="Troma Entertainment"/>
    <n v="102"/>
  </r>
  <r>
    <s v="River of Death"/>
    <s v="R"/>
    <s v="Action"/>
    <x v="9"/>
    <s v="September 29, 1989 (United States)"/>
    <n v="4.3"/>
    <n v="1100"/>
    <s v="Steve Carver"/>
    <s v="Alistair MacLean"/>
    <s v="Michael Dudikoff"/>
    <s v="United States"/>
    <n v="0"/>
    <m/>
    <s v="Breton Film Productions"/>
    <n v="107"/>
  </r>
  <r>
    <s v="Staying Together"/>
    <s v="R"/>
    <s v="Comedy"/>
    <x v="9"/>
    <s v="November 10, 1989 (United States)"/>
    <n v="6.2"/>
    <n v="761"/>
    <s v="Lee Grant"/>
    <s v="Monte Merrick"/>
    <s v="Sean Astin"/>
    <s v="United States"/>
    <n v="0"/>
    <n v="4348025"/>
    <m/>
    <n v="91"/>
  </r>
  <r>
    <s v="Fast Food"/>
    <s v="PG-13"/>
    <s v="Comedy"/>
    <x v="9"/>
    <s v="April 28, 1989 (United States)"/>
    <n v="4.5"/>
    <n v="653"/>
    <s v="Michael A. Simpson"/>
    <s v="Scott B. Sowers"/>
    <s v="Clark Brandon"/>
    <s v="United States"/>
    <n v="0"/>
    <m/>
    <s v="Double Helix Films"/>
    <n v="92"/>
  </r>
  <r>
    <s v="Martians Go Home"/>
    <s v="PG-13"/>
    <s v="Comedy"/>
    <x v="9"/>
    <s v="April 20, 1990 (United States)"/>
    <n v="3.1"/>
    <n v="666"/>
    <s v="David Odell"/>
    <s v="Fredric Brown"/>
    <s v="Randy Quaid"/>
    <s v="United States"/>
    <n v="0"/>
    <n v="129778"/>
    <s v="Edward R. Pressman Productions"/>
    <n v="89"/>
  </r>
  <r>
    <s v="Night Game"/>
    <s v="R"/>
    <s v="Crime"/>
    <x v="9"/>
    <s v="September 15, 1989 (United States)"/>
    <n v="4.9000000000000004"/>
    <n v="710"/>
    <s v="Peter Masterson"/>
    <s v="Spencer Eastman"/>
    <s v="Roy Scheider"/>
    <s v="United States"/>
    <n v="0"/>
    <n v="337812"/>
    <s v="Epic Productions"/>
    <n v="95"/>
  </r>
  <r>
    <s v="Romero"/>
    <s v="PG-13"/>
    <s v="Biography"/>
    <x v="9"/>
    <s v="August 25, 1989 (United States)"/>
    <n v="7.2"/>
    <n v="2100"/>
    <s v="John Duigan"/>
    <s v="John Sacret Young"/>
    <s v="Raul Julia"/>
    <s v="United States"/>
    <n v="0"/>
    <n v="1316495"/>
    <s v="Paulist Pictures"/>
    <n v="102"/>
  </r>
  <r>
    <s v="84C MoPic"/>
    <s v="R"/>
    <s v="Drama"/>
    <x v="9"/>
    <s v="April 7, 1989 (United States)"/>
    <n v="6.9"/>
    <n v="1700"/>
    <s v="Patrick Sheane Duncan"/>
    <s v="Patrick Sheane Duncan"/>
    <s v="Jonathan Emerson"/>
    <s v="United States"/>
    <n v="0"/>
    <m/>
    <s v="Charlie Mopic"/>
    <n v="95"/>
  </r>
  <r>
    <s v="Rosalie Goes Shopping"/>
    <s v="PG"/>
    <s v="Comedy"/>
    <x v="9"/>
    <s v="May 1990 (United States)"/>
    <n v="5.8"/>
    <n v="877"/>
    <s v="Percy Adlon"/>
    <s v="Christopher Doherty"/>
    <s v="Marianne Sägebrecht"/>
    <s v="United States"/>
    <n v="0"/>
    <n v="574080"/>
    <s v="Bayerischer Rundfunk (BR)"/>
    <n v="94"/>
  </r>
  <r>
    <s v="True Love"/>
    <s v="R"/>
    <s v="Comedy"/>
    <x v="9"/>
    <s v="September 15, 1989 (United States)"/>
    <n v="6"/>
    <n v="696"/>
    <s v="Nancy Savoca"/>
    <s v="Nancy Savoca"/>
    <s v="Annabella Sciorra"/>
    <s v="United States"/>
    <n v="0"/>
    <n v="1354268"/>
    <s v="United Artists"/>
    <n v="104"/>
  </r>
  <r>
    <s v="Second Sight"/>
    <s v="PG"/>
    <s v="Comedy"/>
    <x v="9"/>
    <s v="November 3, 1989 (United States)"/>
    <n v="4.4000000000000004"/>
    <n v="1300"/>
    <s v="Joel Zwick"/>
    <s v="Tom Schulman"/>
    <s v="John Larroquette"/>
    <s v="United States"/>
    <n v="0"/>
    <n v="5368865"/>
    <s v="Lorimar Film Entertainment"/>
    <n v="83"/>
  </r>
  <r>
    <s v="A Chorus of Disapproval"/>
    <s v="PG"/>
    <s v="Comedy"/>
    <x v="9"/>
    <s v="November 3, 1989 (United Kingdom)"/>
    <n v="5.6"/>
    <n v="776"/>
    <s v="Michael Winner"/>
    <s v="Alan Ayckbourn"/>
    <s v="Jeremy Irons"/>
    <s v="United Kingdom"/>
    <n v="0"/>
    <n v="216373"/>
    <s v="Curzon Films"/>
    <n v="92"/>
  </r>
  <r>
    <s v="The Lemon Sisters"/>
    <s v="PG-13"/>
    <s v="Comedy"/>
    <x v="9"/>
    <s v="August 31, 1990 (United States)"/>
    <n v="5"/>
    <n v="694"/>
    <s v="Joyce Chopra"/>
    <s v="Jeremy Pikser"/>
    <s v="Diane Keaton"/>
    <s v="United States"/>
    <n v="9000000"/>
    <n v="3473905"/>
    <s v="Lightyear Entertainment"/>
    <n v="93"/>
  </r>
  <r>
    <s v="Breaking In"/>
    <s v="R"/>
    <s v="Adventure"/>
    <x v="9"/>
    <s v="October 13, 1989 (United States)"/>
    <n v="6.1"/>
    <n v="1400"/>
    <s v="Bill Forsyth"/>
    <s v="John Sayles"/>
    <s v="Burt Reynolds"/>
    <s v="United States"/>
    <n v="6000000"/>
    <n v="1877618"/>
    <s v="Act III Communications"/>
    <n v="94"/>
  </r>
  <r>
    <s v="Crack House"/>
    <s v="R"/>
    <s v="Action"/>
    <x v="9"/>
    <s v="November 10, 1989 (United States)"/>
    <n v="5.5"/>
    <n v="353"/>
    <s v="Michael Fischa"/>
    <s v="Blake Schaffer"/>
    <s v="Jim Brown"/>
    <s v="United States"/>
    <n v="0"/>
    <n v="862551"/>
    <s v="Silverman Entertainment"/>
    <n v="90"/>
  </r>
  <r>
    <s v="Goodfellas"/>
    <s v="R"/>
    <s v="Biography"/>
    <x v="10"/>
    <s v="September 21, 1990 (United States)"/>
    <n v="8.6999999999999993"/>
    <n v="1100000"/>
    <s v="Martin Scorsese"/>
    <s v="Nicholas Pileggi"/>
    <s v="Robert De Niro"/>
    <s v="United States"/>
    <n v="25000000"/>
    <n v="46963277"/>
    <s v="Warner Bros."/>
    <n v="146"/>
  </r>
  <r>
    <s v="The Godfather: Part III"/>
    <s v="R"/>
    <s v="Crime"/>
    <x v="10"/>
    <s v="December 25, 1990 (United States)"/>
    <n v="7.6"/>
    <n v="370000"/>
    <s v="Francis Ford Coppola"/>
    <s v="Mario Puzo"/>
    <s v="Al Pacino"/>
    <s v="United States"/>
    <n v="54000000"/>
    <n v="136861392"/>
    <s v="Paramount Pictures"/>
    <n v="162"/>
  </r>
  <r>
    <s v="Total Recall"/>
    <s v="R"/>
    <s v="Action"/>
    <x v="10"/>
    <s v="June 1, 1990 (United States)"/>
    <n v="7.5"/>
    <n v="310000"/>
    <s v="Paul Verhoeven"/>
    <s v="Philip K. Dick"/>
    <s v="Arnold Schwarzenegger"/>
    <s v="United States"/>
    <n v="65000000"/>
    <n v="261317921"/>
    <s v="Carolco Pictures"/>
    <n v="113"/>
  </r>
  <r>
    <s v="Pretty Woman"/>
    <s v="R"/>
    <s v="Comedy"/>
    <x v="10"/>
    <s v="March 23, 1990 (United States)"/>
    <n v="7"/>
    <n v="299000"/>
    <s v="Garry Marshall"/>
    <s v="J.F. Lawton"/>
    <s v="Richard Gere"/>
    <s v="United States"/>
    <n v="14000000"/>
    <n v="463406268"/>
    <s v="Touchstone Pictures"/>
    <n v="119"/>
  </r>
  <r>
    <s v="Home Alone"/>
    <s v="PG"/>
    <s v="Comedy"/>
    <x v="10"/>
    <s v="November 16, 1990 (United States)"/>
    <n v="7.6"/>
    <n v="501000"/>
    <s v="Chris Columbus"/>
    <s v="John Hughes"/>
    <s v="Macaulay Culkin"/>
    <s v="United States"/>
    <n v="18000000"/>
    <n v="476684675"/>
    <s v="Hughes Entertainment"/>
    <n v="103"/>
  </r>
  <r>
    <s v="Ghost"/>
    <s v="PG-13"/>
    <s v="Drama"/>
    <x v="10"/>
    <s v="July 13, 1990 (United States)"/>
    <n v="7.1"/>
    <n v="203000"/>
    <s v="Jerry Zucker"/>
    <s v="Bruce Joel Rubin"/>
    <s v="Patrick Swayze"/>
    <s v="United States"/>
    <n v="22000000"/>
    <n v="505703557"/>
    <s v="Paramount Pictures"/>
    <n v="127"/>
  </r>
  <r>
    <s v="Dances with Wolves"/>
    <s v="PG-13"/>
    <s v="Adventure"/>
    <x v="10"/>
    <s v="November 21, 1990 (United States)"/>
    <n v="8"/>
    <n v="247000"/>
    <s v="Kevin Costner"/>
    <s v="Michael Blake"/>
    <s v="Kevin Costner"/>
    <s v="United States"/>
    <n v="22000000"/>
    <n v="424208848"/>
    <s v="Tig Productions"/>
    <n v="181"/>
  </r>
  <r>
    <s v="Tremors"/>
    <s v="PG-13"/>
    <s v="Comedy"/>
    <x v="10"/>
    <s v="January 19, 1990 (United States)"/>
    <n v="7.1"/>
    <n v="126000"/>
    <s v="Ron Underwood"/>
    <s v="S.S. Wilson"/>
    <s v="Kevin Bacon"/>
    <s v="United States"/>
    <n v="11000000"/>
    <n v="16667084"/>
    <s v="Universal Pictures"/>
    <n v="96"/>
  </r>
  <r>
    <s v="Die Hard 2"/>
    <s v="R"/>
    <s v="Action"/>
    <x v="10"/>
    <s v="July 3, 1990 (United States)"/>
    <n v="7.1"/>
    <n v="344000"/>
    <s v="Renny Harlin"/>
    <s v="Steven E. de Souza"/>
    <s v="Bruce Willis"/>
    <s v="United States"/>
    <n v="70000000"/>
    <n v="240031274"/>
    <s v="Twentieth Century Fox"/>
    <n v="124"/>
  </r>
  <r>
    <s v="Misery"/>
    <s v="R"/>
    <s v="Drama"/>
    <x v="10"/>
    <s v="November 30, 1990 (United States)"/>
    <n v="7.8"/>
    <n v="191000"/>
    <s v="Rob Reiner"/>
    <s v="Stephen King"/>
    <s v="James Caan"/>
    <s v="United States"/>
    <n v="20000000"/>
    <n v="61276872"/>
    <s v="Castle Rock Entertainment"/>
    <n v="107"/>
  </r>
  <r>
    <s v="Kindergarten Cop"/>
    <s v="PG-13"/>
    <s v="Action"/>
    <x v="10"/>
    <s v="December 21, 1990 (United States)"/>
    <n v="6.2"/>
    <n v="140000"/>
    <s v="Ivan Reitman"/>
    <s v="Murray Salem"/>
    <s v="Arnold Schwarzenegger"/>
    <s v="United States"/>
    <n v="15000000"/>
    <n v="201957688"/>
    <s v="Universal Pictures"/>
    <n v="111"/>
  </r>
  <r>
    <s v="The Bonfire of the Vanities"/>
    <s v="R"/>
    <s v="Comedy"/>
    <x v="10"/>
    <s v="December 21, 1990 (United States)"/>
    <n v="5.6"/>
    <n v="22000"/>
    <s v="Brian De Palma"/>
    <s v="Michael Cristofer"/>
    <s v="Tom Hanks"/>
    <s v="United States"/>
    <n v="47000000"/>
    <n v="15691192"/>
    <s v="Warner Bros."/>
    <n v="125"/>
  </r>
  <r>
    <s v="Teenage Mutant Ninja Turtles"/>
    <s v="PG"/>
    <s v="Action"/>
    <x v="10"/>
    <s v="March 30, 1990 (United States)"/>
    <n v="6.8"/>
    <n v="88000"/>
    <s v="Steve Barron"/>
    <s v="Kevin Eastman"/>
    <s v="Judith Hoag"/>
    <s v="United States"/>
    <n v="13500000"/>
    <n v="201965915"/>
    <s v="888 Productions"/>
    <n v="93"/>
  </r>
  <r>
    <s v="Edward Scissorhands"/>
    <s v="PG-13"/>
    <s v="Drama"/>
    <x v="10"/>
    <s v="December 14, 1990 (United States)"/>
    <n v="7.9"/>
    <n v="456000"/>
    <s v="Tim Burton"/>
    <s v="Tim Burton"/>
    <s v="Johnny Depp"/>
    <s v="United States"/>
    <n v="20000000"/>
    <n v="86024005"/>
    <s v="Twentieth Century Fox"/>
    <n v="105"/>
  </r>
  <r>
    <s v="The Hunt for Red October"/>
    <s v="PG"/>
    <s v="Action"/>
    <x v="10"/>
    <s v="March 2, 1990 (United States)"/>
    <n v="7.6"/>
    <n v="186000"/>
    <s v="John McTiernan"/>
    <s v="Tom Clancy"/>
    <s v="Sean Connery"/>
    <s v="United States"/>
    <n v="30000000"/>
    <n v="200512643"/>
    <s v="Paramount Pictures"/>
    <n v="135"/>
  </r>
  <r>
    <s v="Dick Tracy"/>
    <s v="PG"/>
    <s v="Action"/>
    <x v="10"/>
    <s v="June 15, 1990 (United States)"/>
    <n v="6.1"/>
    <n v="59000"/>
    <s v="Warren Beatty"/>
    <s v="Chester Gould"/>
    <s v="Warren Beatty"/>
    <s v="United States"/>
    <n v="47000000"/>
    <n v="162738726"/>
    <s v="Touchstone Pictures"/>
    <n v="105"/>
  </r>
  <r>
    <s v="Awakenings"/>
    <s v="PG-13"/>
    <s v="Biography"/>
    <x v="10"/>
    <s v="January 11, 1991 (United States)"/>
    <n v="7.8"/>
    <n v="130000"/>
    <s v="Penny Marshall"/>
    <s v="Oliver Sacks"/>
    <s v="Robert De Niro"/>
    <s v="United States"/>
    <n v="31000000"/>
    <n v="52096475"/>
    <s v="Columbia Pictures"/>
    <n v="121"/>
  </r>
  <r>
    <s v="The Handmaid's Tale"/>
    <s v="R"/>
    <s v="Drama"/>
    <x v="10"/>
    <s v="March 9, 1990 (United States)"/>
    <n v="6"/>
    <n v="9100"/>
    <s v="Volker Schlöndorff"/>
    <s v="Margaret Atwood"/>
    <s v="Natasha Richardson"/>
    <s v="United States"/>
    <n v="0"/>
    <n v="4960385"/>
    <s v="Bioskop Film"/>
    <n v="108"/>
  </r>
  <r>
    <s v="Wild at Heart"/>
    <s v="R"/>
    <s v="Comedy"/>
    <x v="10"/>
    <s v="August 17, 1990 (United States)"/>
    <n v="7.2"/>
    <n v="86000"/>
    <s v="David Lynch"/>
    <s v="Barry Gifford"/>
    <s v="Nicolas Cage"/>
    <s v="United States"/>
    <n v="9500000"/>
    <n v="14561425"/>
    <s v="PolyGram Filmed Entertainment"/>
    <n v="125"/>
  </r>
  <r>
    <s v="Predator 2"/>
    <s v="R"/>
    <s v="Action"/>
    <x v="10"/>
    <s v="November 21, 1990 (United States)"/>
    <n v="6.3"/>
    <n v="151000"/>
    <s v="Stephen Hopkins"/>
    <s v="Jim Thomas"/>
    <s v="Danny Glover"/>
    <s v="United States"/>
    <n v="35000000"/>
    <n v="57120318"/>
    <s v="Davis Entertainment"/>
    <n v="108"/>
  </r>
  <r>
    <s v="RoboCop 2"/>
    <s v="R"/>
    <s v="Action"/>
    <x v="10"/>
    <s v="June 22, 1990 (United States)"/>
    <n v="5.8"/>
    <n v="83000"/>
    <s v="Irvin Kershner"/>
    <s v="Edward Neumeier"/>
    <s v="Peter Weller"/>
    <s v="United States"/>
    <n v="25000000"/>
    <n v="45681173"/>
    <s v="Orion Pictures"/>
    <n v="117"/>
  </r>
  <r>
    <s v="The Witches"/>
    <s v="PG"/>
    <s v="Adventure"/>
    <x v="10"/>
    <s v="August 24, 1990 (United States)"/>
    <n v="6.9"/>
    <n v="46000"/>
    <s v="Nicolas Roeg"/>
    <s v="Roald Dahl"/>
    <s v="Anjelica Huston"/>
    <s v="United Kingdom"/>
    <n v="0"/>
    <n v="10360553"/>
    <s v="Lorimar Film Entertainment"/>
    <n v="91"/>
  </r>
  <r>
    <s v="Jacob's Ladder"/>
    <s v="R"/>
    <s v="Drama"/>
    <x v="10"/>
    <s v="November 2, 1990 (United States)"/>
    <n v="7.5"/>
    <n v="101000"/>
    <s v="Adrian Lyne"/>
    <s v="Bruce Joel Rubin"/>
    <s v="Tim Robbins"/>
    <s v="United States"/>
    <n v="25000000"/>
    <n v="26118851"/>
    <s v="Carolco Pictures"/>
    <n v="113"/>
  </r>
  <r>
    <s v="Back to the Future Part III"/>
    <s v="PG"/>
    <s v="Adventure"/>
    <x v="10"/>
    <s v="May 25, 1990 (United States)"/>
    <n v="7.4"/>
    <n v="416000"/>
    <s v="Robert Zemeckis"/>
    <s v="Robert Zemeckis"/>
    <s v="Michael J. Fox"/>
    <s v="United States"/>
    <n v="40000000"/>
    <n v="245077583"/>
    <s v="Universal Pictures"/>
    <n v="118"/>
  </r>
  <r>
    <s v="Darkman"/>
    <s v="R"/>
    <s v="Action"/>
    <x v="10"/>
    <s v="August 24, 1990 (United States)"/>
    <n v="6.4"/>
    <n v="60000"/>
    <s v="Sam Raimi"/>
    <s v="Sam Raimi"/>
    <s v="Liam Neeson"/>
    <s v="United States"/>
    <n v="14000000"/>
    <n v="48878502"/>
    <s v="Renaissance Pictures"/>
    <n v="96"/>
  </r>
  <r>
    <s v="The Hot Spot"/>
    <s v="R"/>
    <s v="Crime"/>
    <x v="10"/>
    <s v="October 26, 1990 (United States)"/>
    <n v="6.4"/>
    <n v="11000"/>
    <s v="Dennis Hopper"/>
    <s v="Charles Williams"/>
    <s v="Don Johnson"/>
    <s v="United States"/>
    <n v="13000000"/>
    <n v="1293976"/>
    <s v="Orion Pictures"/>
    <n v="130"/>
  </r>
  <r>
    <s v="Cry-Baby"/>
    <s v="PG-13"/>
    <s v="Comedy"/>
    <x v="10"/>
    <s v="April 6, 1990 (United States)"/>
    <n v="6.5"/>
    <n v="57000"/>
    <s v="John Waters"/>
    <s v="John Waters"/>
    <s v="Johnny Depp"/>
    <s v="United States"/>
    <n v="11000000"/>
    <n v="8266343"/>
    <s v="Universal Pictures"/>
    <n v="85"/>
  </r>
  <r>
    <s v="Presumed Innocent"/>
    <s v="R"/>
    <s v="Mystery"/>
    <x v="10"/>
    <s v="July 27, 1990 (United States)"/>
    <n v="6.9"/>
    <n v="39000"/>
    <s v="Alan J. Pakula"/>
    <s v="Scott Turow"/>
    <s v="Harrison Ford"/>
    <s v="United States"/>
    <n v="22000000"/>
    <n v="221303188"/>
    <s v="Warner Bros."/>
    <n v="127"/>
  </r>
  <r>
    <s v="Arachnophobia"/>
    <s v="PG-13"/>
    <s v="Comedy"/>
    <x v="10"/>
    <s v="July 18, 1990 (United States)"/>
    <n v="6.4"/>
    <n v="65000"/>
    <s v="Frank Marshall"/>
    <s v="Don Jakoby"/>
    <s v="Jeff Daniels"/>
    <s v="United States"/>
    <n v="22000000"/>
    <n v="53208180"/>
    <s v="Hollywood Pictures"/>
    <n v="109"/>
  </r>
  <r>
    <s v="Days of Thunder"/>
    <s v="PG-13"/>
    <s v="Action"/>
    <x v="10"/>
    <s v="June 27, 1990 (United States)"/>
    <n v="6.1"/>
    <n v="81000"/>
    <s v="Tony Scott"/>
    <s v="Robert Towne"/>
    <s v="Tom Cruise"/>
    <s v="United States"/>
    <n v="60000000"/>
    <n v="157920733"/>
    <s v="Don Simpson/Jerry Bruckheimer Films"/>
    <n v="107"/>
  </r>
  <r>
    <s v="King of New York"/>
    <s v="R"/>
    <s v="Crime"/>
    <x v="10"/>
    <s v="January 5, 1991 (United States)"/>
    <n v="7"/>
    <n v="34000"/>
    <s v="Abel Ferrara"/>
    <s v="Nicholas St. John"/>
    <s v="Christopher Walken"/>
    <s v="Italy"/>
    <n v="5300000"/>
    <n v="2554476"/>
    <s v="Reteitalia"/>
    <n v="103"/>
  </r>
  <r>
    <s v="Gremlins 2: The New Batch"/>
    <s v="PG-13"/>
    <s v="Comedy"/>
    <x v="10"/>
    <s v="June 15, 1990 (United States)"/>
    <n v="6.4"/>
    <n v="95000"/>
    <s v="Joe Dante"/>
    <s v="Chris Columbus"/>
    <s v="Zach Galligan"/>
    <s v="United States"/>
    <n v="50000000"/>
    <n v="41482207"/>
    <s v="Warner Bros."/>
    <n v="106"/>
  </r>
  <r>
    <s v="Rocky V"/>
    <s v="PG-13"/>
    <s v="Drama"/>
    <x v="10"/>
    <s v="November 16, 1990 (United States)"/>
    <n v="5.3"/>
    <n v="130000"/>
    <s v="John G. Avildsen"/>
    <s v="Sylvester Stallone"/>
    <s v="Sylvester Stallone"/>
    <s v="United States"/>
    <n v="42000000"/>
    <n v="119946358"/>
    <s v="United Artists"/>
    <n v="104"/>
  </r>
  <r>
    <s v="Young Guns II"/>
    <s v="PG-13"/>
    <s v="Action"/>
    <x v="10"/>
    <s v="August 1, 1990 (United States)"/>
    <n v="6.5"/>
    <n v="32000"/>
    <s v="Geoff Murphy"/>
    <s v="John Fusco"/>
    <s v="Emilio Estevez"/>
    <s v="United States"/>
    <n v="20000000"/>
    <n v="44143410"/>
    <s v="Morgan Creek Entertainment"/>
    <n v="104"/>
  </r>
  <r>
    <s v="Miller's Crossing"/>
    <s v="R"/>
    <s v="Crime"/>
    <x v="10"/>
    <s v="October 5, 1990 (United States)"/>
    <n v="7.7"/>
    <n v="128000"/>
    <s v="Joel Coen"/>
    <s v="Joel Coen"/>
    <s v="Gabriel Byrne"/>
    <s v="United States"/>
    <n v="14000000"/>
    <n v="5080409"/>
    <s v="Circle Films"/>
    <n v="115"/>
  </r>
  <r>
    <s v="Revenge"/>
    <s v="R"/>
    <s v="Action"/>
    <x v="10"/>
    <s v="February 16, 1990 (United States)"/>
    <n v="6.2"/>
    <n v="17000"/>
    <s v="Tony Scott"/>
    <s v="Jim Harrison"/>
    <s v="Kevin Costner"/>
    <s v="United States"/>
    <n v="22000000"/>
    <n v="15645616"/>
    <s v="New World Pictures"/>
    <n v="124"/>
  </r>
  <r>
    <s v="Lord of the Flies"/>
    <s v="R"/>
    <s v="Adventure"/>
    <x v="10"/>
    <s v="March 16, 1990 (United States)"/>
    <n v="6.4"/>
    <n v="28000"/>
    <s v="Harry Hook"/>
    <s v="William Golding"/>
    <s v="Balthazar Getty"/>
    <s v="United States"/>
    <n v="0"/>
    <n v="13985225"/>
    <s v="Castle Rock Entertainment"/>
    <n v="90"/>
  </r>
  <r>
    <s v="Nikita"/>
    <s v="R"/>
    <s v="Action"/>
    <x v="10"/>
    <s v="April 1991 (United States)"/>
    <n v="7.3"/>
    <n v="69000"/>
    <s v="Luc Besson"/>
    <s v="Luc Besson"/>
    <s v="Anne Parillaud"/>
    <s v="France"/>
    <n v="0"/>
    <n v="5017971"/>
    <s v="Gaumont"/>
    <n v="117"/>
  </r>
  <r>
    <s v="Mermaids"/>
    <s v="PG-13"/>
    <s v="Comedy"/>
    <x v="10"/>
    <s v="December 14, 1990 (United States)"/>
    <n v="6.7"/>
    <n v="30000"/>
    <s v="Richard Benjamin"/>
    <s v="Patty Dann"/>
    <s v="Cher"/>
    <s v="United States"/>
    <n v="20000000"/>
    <n v="35419397"/>
    <s v="Orion Pictures"/>
    <n v="110"/>
  </r>
  <r>
    <s v="Child's Play 2"/>
    <s v="R"/>
    <s v="Horror"/>
    <x v="10"/>
    <s v="November 9, 1990 (United States)"/>
    <n v="5.9"/>
    <n v="47000"/>
    <s v="John Lafia"/>
    <s v="Don Mancini"/>
    <s v="Alex Vincent"/>
    <s v="United States"/>
    <n v="13000000"/>
    <n v="35763605"/>
    <s v="Universal Pictures"/>
    <n v="84"/>
  </r>
  <r>
    <s v="Joe Versus the Volcano"/>
    <s v="PG"/>
    <s v="Comedy"/>
    <x v="10"/>
    <s v="March 9, 1990 (United States)"/>
    <n v="5.8"/>
    <n v="35000"/>
    <s v="John Patrick Shanley"/>
    <s v="John Patrick Shanley"/>
    <s v="Tom Hanks"/>
    <s v="United States"/>
    <n v="25000000"/>
    <n v="39404261"/>
    <s v="Warner Bros."/>
    <n v="102"/>
  </r>
  <r>
    <s v="Slacker"/>
    <s v="R"/>
    <s v="Comedy"/>
    <x v="10"/>
    <s v="July 5, 1991 (United States)"/>
    <n v="7.1"/>
    <n v="20000"/>
    <s v="Richard Linklater"/>
    <s v="Richard Linklater"/>
    <s v="Richard Linklater"/>
    <s v="United States"/>
    <n v="23000"/>
    <n v="1228108"/>
    <s v="Detour Filmproduction"/>
    <n v="97"/>
  </r>
  <r>
    <s v="Flatliners"/>
    <s v="R"/>
    <s v="Drama"/>
    <x v="10"/>
    <s v="August 10, 1990 (United States)"/>
    <n v="6.6"/>
    <n v="82000"/>
    <s v="Joel Schumacher"/>
    <s v="Peter Filardi"/>
    <s v="Kiefer Sutherland"/>
    <s v="United States"/>
    <n v="26000000"/>
    <n v="61489265"/>
    <s v="Columbia Pictures"/>
    <n v="115"/>
  </r>
  <r>
    <s v="Days of Being Wild"/>
    <s v="Not Rated"/>
    <s v="Crime"/>
    <x v="10"/>
    <s v="December 15, 1990 (Hong Kong)"/>
    <n v="7.5"/>
    <n v="19000"/>
    <s v="Kar-Wai Wong"/>
    <s v="Jeffrey Lau"/>
    <s v="Leslie Cheung"/>
    <s v="Hong Kong"/>
    <n v="0"/>
    <n v="3106052"/>
    <s v="In-Gear Film"/>
    <n v="94"/>
  </r>
  <r>
    <s v="The Exorcist III"/>
    <s v="R"/>
    <s v="Drama"/>
    <x v="10"/>
    <s v="August 17, 1990 (United States)"/>
    <n v="6.4"/>
    <n v="27000"/>
    <s v="William Peter Blatty"/>
    <s v="William Peter Blatty"/>
    <s v="George C. Scott"/>
    <s v="United States"/>
    <n v="0"/>
    <n v="39024251"/>
    <s v="Morgan Creek Entertainment"/>
    <n v="110"/>
  </r>
  <r>
    <s v="Quigley Down Under"/>
    <s v="PG-13"/>
    <s v="Action"/>
    <x v="10"/>
    <s v="October 19, 1990 (United States)"/>
    <n v="6.9"/>
    <n v="21000"/>
    <s v="Simon Wincer"/>
    <s v="John Hill"/>
    <s v="Tom Selleck"/>
    <s v="Australia"/>
    <n v="20000000"/>
    <n v="21413105"/>
    <s v="Pathé Entertainment"/>
    <n v="119"/>
  </r>
  <r>
    <s v="Nightbreed"/>
    <s v="R"/>
    <s v="Action"/>
    <x v="10"/>
    <s v="February 16, 1990 (United States)"/>
    <n v="6.5"/>
    <n v="21000"/>
    <s v="Clive Barker"/>
    <s v="Clive Barker"/>
    <s v="Craig Sheffer"/>
    <s v="United States"/>
    <n v="11000000"/>
    <n v="8862354"/>
    <s v="Morgan Creek Entertainment"/>
    <n v="102"/>
  </r>
  <r>
    <s v="The Two Jakes"/>
    <s v="R"/>
    <s v="Crime"/>
    <x v="10"/>
    <s v="August 10, 1990 (United States)"/>
    <n v="6.2"/>
    <n v="12000"/>
    <s v="Jack Nicholson"/>
    <s v="Robert Towne"/>
    <s v="Jack Nicholson"/>
    <s v="United States"/>
    <n v="19000000"/>
    <n v="10005969"/>
    <s v="88 Productions"/>
    <n v="137"/>
  </r>
  <r>
    <s v="Lionheart"/>
    <s v="R"/>
    <s v="Action"/>
    <x v="10"/>
    <s v="January 11, 1991 (United States)"/>
    <n v="6.2"/>
    <n v="34000"/>
    <s v="Sheldon Lettich"/>
    <s v="Stefani Warren"/>
    <s v="Jean-Claude Van Damme"/>
    <s v="United States"/>
    <n v="6000000"/>
    <n v="24271196"/>
    <s v="Imperial Entertainment Corporation"/>
    <n v="108"/>
  </r>
  <r>
    <s v="Internal Affairs"/>
    <s v="R"/>
    <s v="Crime"/>
    <x v="10"/>
    <s v="January 12, 1990 (United States)"/>
    <n v="6.5"/>
    <n v="18000"/>
    <s v="Mike Figgis"/>
    <s v="Henry Bean"/>
    <s v="Richard Gere"/>
    <s v="United States"/>
    <n v="15000000"/>
    <n v="27734391"/>
    <s v="Paramount Pictures"/>
    <n v="115"/>
  </r>
  <r>
    <s v="Three Men and a Little Lady"/>
    <s v="PG"/>
    <s v="Comedy"/>
    <x v="10"/>
    <s v="November 21, 1990 (United States)"/>
    <n v="5.5"/>
    <n v="23000"/>
    <s v="Emile Ardolino"/>
    <s v="Coline Serreau"/>
    <s v="Tom Selleck"/>
    <s v="United States"/>
    <n v="0"/>
    <n v="71609321"/>
    <s v="Touchstone Pictures"/>
    <n v="104"/>
  </r>
  <r>
    <s v="Problem Child"/>
    <s v="PG"/>
    <s v="Comedy"/>
    <x v="10"/>
    <s v="July 27, 1990 (United States)"/>
    <n v="5.4"/>
    <n v="29000"/>
    <s v="Dennis Dugan"/>
    <s v="Scott Alexander"/>
    <s v="Michael Oliver"/>
    <s v="United States"/>
    <n v="10000000"/>
    <n v="72270891"/>
    <s v="Universal Pictures"/>
    <n v="81"/>
  </r>
  <r>
    <s v="The Grifters"/>
    <s v="R"/>
    <s v="Crime"/>
    <x v="10"/>
    <s v="January 25, 1991 (United States)"/>
    <n v="6.9"/>
    <n v="26000"/>
    <s v="Stephen Frears"/>
    <s v="Jim Thompson"/>
    <s v="Anjelica Huston"/>
    <s v="United States"/>
    <n v="0"/>
    <n v="13446769"/>
    <s v="Cineplex Odeon Films"/>
    <n v="110"/>
  </r>
  <r>
    <s v="My Blue Heaven"/>
    <s v="PG-13"/>
    <s v="Comedy"/>
    <x v="10"/>
    <s v="August 17, 1990 (United States)"/>
    <n v="6.3"/>
    <n v="19000"/>
    <s v="Herbert Ross"/>
    <s v="Nora Ephron"/>
    <s v="Steve Martin"/>
    <s v="United States"/>
    <n v="0"/>
    <n v="23591472"/>
    <s v="Hawn / Sylbert Movie Company"/>
    <n v="97"/>
  </r>
  <r>
    <s v="The Rescuers Down Under"/>
    <s v="G"/>
    <s v="Animation"/>
    <x v="10"/>
    <s v="November 16, 1990 (United States)"/>
    <n v="6.9"/>
    <n v="40000"/>
    <s v="Hendel Butoy"/>
    <s v="Jim Cox"/>
    <s v="Bob Newhart"/>
    <s v="United States"/>
    <n v="30000000"/>
    <n v="27931461"/>
    <s v="Silver Screen Partners IV"/>
    <n v="77"/>
  </r>
  <r>
    <s v="House Party"/>
    <s v="R"/>
    <s v="Comedy"/>
    <x v="10"/>
    <s v="March 9, 1990 (United States)"/>
    <n v="6.5"/>
    <n v="14000"/>
    <s v="Reginald Hudlin"/>
    <s v="Reginald Hudlin"/>
    <s v="Christopher Reid"/>
    <s v="United States"/>
    <n v="2500000"/>
    <n v="26385627"/>
    <s v="Jackson/McHenry Company,The"/>
    <n v="100"/>
  </r>
  <r>
    <s v="Another 48 Hrs."/>
    <s v="R"/>
    <s v="Action"/>
    <x v="10"/>
    <s v="June 8, 1990 (United States)"/>
    <n v="5.9"/>
    <n v="40000"/>
    <s v="Walter Hill"/>
    <s v="John Fasano"/>
    <s v="Eddie Murphy"/>
    <s v="United States"/>
    <n v="38000000"/>
    <n v="153518974"/>
    <s v="Paramount Pictures"/>
    <n v="93"/>
  </r>
  <r>
    <s v="Night of the Living Dead"/>
    <s v="R"/>
    <s v="Horror"/>
    <x v="10"/>
    <s v="October 19, 1990 (United States)"/>
    <n v="6.9"/>
    <n v="40000"/>
    <s v="Tom Savini"/>
    <s v="John A. Russo"/>
    <s v="Tony Todd"/>
    <s v="United States"/>
    <n v="4200000"/>
    <n v="5835247"/>
    <s v="21st Century Film Corporation"/>
    <n v="92"/>
  </r>
  <r>
    <s v="Pacific Heights"/>
    <s v="R"/>
    <s v="Thriller"/>
    <x v="10"/>
    <s v="September 28, 1990 (United States)"/>
    <n v="6.4"/>
    <n v="19000"/>
    <s v="John Schlesinger"/>
    <s v="Daniel Pyne"/>
    <s v="Melanie Griffith"/>
    <s v="United States"/>
    <n v="18000000"/>
    <n v="44926706"/>
    <s v="Morgan Creek Entertainment"/>
    <n v="102"/>
  </r>
  <r>
    <s v="Postcards from the Edge"/>
    <s v="R"/>
    <s v="Comedy"/>
    <x v="10"/>
    <s v="September 14, 1990 (United States)"/>
    <n v="6.7"/>
    <n v="16000"/>
    <s v="Mike Nichols"/>
    <s v="Carrie Fisher"/>
    <s v="Meryl Streep"/>
    <s v="United States"/>
    <n v="22000000"/>
    <n v="39071603"/>
    <s v="Columbia Pictures"/>
    <n v="101"/>
  </r>
  <r>
    <s v="Henry &amp; June"/>
    <s v="NC-17"/>
    <s v="Biography"/>
    <x v="10"/>
    <s v="October 5, 1990 (United States)"/>
    <n v="6.3"/>
    <n v="13000"/>
    <s v="Philip Kaufman"/>
    <s v="Anaïs Nin"/>
    <s v="Fred Ward"/>
    <s v="United States"/>
    <n v="0"/>
    <n v="23472449"/>
    <s v="Universal Pictures"/>
    <n v="136"/>
  </r>
  <r>
    <s v="Hard to Kill"/>
    <s v="R"/>
    <s v="Action"/>
    <x v="10"/>
    <s v="February 9, 1990 (United States)"/>
    <n v="5.8"/>
    <n v="28000"/>
    <s v="Bruce Malmuth"/>
    <s v="Steven McKay"/>
    <s v="Steven Seagal"/>
    <s v="United States"/>
    <n v="10000000"/>
    <n v="47410827"/>
    <s v="Warner Bros."/>
    <n v="96"/>
  </r>
  <r>
    <s v="Pump Up the Volume"/>
    <s v="R"/>
    <s v="Comedy"/>
    <x v="10"/>
    <s v="August 22, 1990 (United States)"/>
    <n v="7.2"/>
    <n v="27000"/>
    <s v="Allan Moyle"/>
    <s v="Allan Moyle"/>
    <s v="Christian Slater"/>
    <s v="Canada"/>
    <n v="0"/>
    <n v="11541758"/>
    <s v="New Line Cinema"/>
    <n v="102"/>
  </r>
  <r>
    <s v="Hamlet"/>
    <s v="PG"/>
    <s v="Drama"/>
    <x v="10"/>
    <s v="January 18, 1991 (United States)"/>
    <n v="6.7"/>
    <n v="22000"/>
    <s v="Franco Zeffirelli"/>
    <s v="William Shakespeare"/>
    <s v="Mel Gibson"/>
    <s v="United States"/>
    <n v="0"/>
    <n v="20710451"/>
    <s v="Icon Productions"/>
    <n v="135"/>
  </r>
  <r>
    <s v="The NeverEnding Story II: The Next Chapter"/>
    <s v="PG"/>
    <s v="Adventure"/>
    <x v="10"/>
    <s v="February 8, 1991 (United States)"/>
    <n v="5.2"/>
    <n v="25000"/>
    <s v="George Miller"/>
    <s v="Karin Howard"/>
    <s v="Jonathan Brandis"/>
    <s v="Germany"/>
    <n v="36000000"/>
    <n v="17373527"/>
    <s v="Warner Bros."/>
    <n v="89"/>
  </r>
  <r>
    <s v="Men at Work"/>
    <s v="PG-13"/>
    <s v="Action"/>
    <x v="10"/>
    <s v="August 24, 1990 (United States)"/>
    <n v="6"/>
    <n v="23000"/>
    <s v="Emilio Estevez"/>
    <s v="Emilio Estevez"/>
    <s v="Charlie Sheen"/>
    <s v="United States"/>
    <n v="0"/>
    <n v="16247964"/>
    <s v="Epic Productions"/>
    <n v="98"/>
  </r>
  <r>
    <s v="Leatherface: Texas Chainsaw Massacre III"/>
    <s v="R"/>
    <s v="Horror"/>
    <x v="10"/>
    <s v="January 12, 1990 (United States)"/>
    <n v="5.0999999999999996"/>
    <n v="15000"/>
    <s v="Jeff Burr"/>
    <s v="Kim Henkel"/>
    <s v="Kate Hodge"/>
    <s v="United States"/>
    <n v="2000000"/>
    <n v="5765562"/>
    <s v="Nicolas Entertainment"/>
    <n v="85"/>
  </r>
  <r>
    <s v="Reversal of Fortune"/>
    <s v="R"/>
    <s v="Biography"/>
    <x v="10"/>
    <s v="November 9, 1990 (United States)"/>
    <n v="7.2"/>
    <n v="15000"/>
    <s v="Barbet Schroeder"/>
    <s v="Alan Dershowitz"/>
    <s v="Jeremy Irons"/>
    <s v="United States"/>
    <n v="0"/>
    <n v="15445131"/>
    <s v="Sovereign Pictures"/>
    <n v="111"/>
  </r>
  <r>
    <s v="Frankenhooker"/>
    <s v="R"/>
    <s v="Comedy"/>
    <x v="10"/>
    <s v="June 1, 1990 (United States)"/>
    <n v="6.2"/>
    <n v="9400"/>
    <s v="Frank Henenlotter"/>
    <s v="Robert Martin"/>
    <s v="James Lorinz"/>
    <s v="United States"/>
    <n v="2500000"/>
    <n v="205068"/>
    <s v="Levins-Henenlotter"/>
    <n v="85"/>
  </r>
  <r>
    <s v="State of Grace"/>
    <s v="R"/>
    <s v="Action"/>
    <x v="10"/>
    <s v="September 14, 1990 (United States)"/>
    <n v="7.2"/>
    <n v="21000"/>
    <s v="Phil Joanou"/>
    <s v="Dennis McIntyre"/>
    <s v="Sean Penn"/>
    <s v="United Kingdom"/>
    <n v="18000000"/>
    <n v="1911542"/>
    <s v="Cinehaus"/>
    <n v="134"/>
  </r>
  <r>
    <s v="Bird on a Wire"/>
    <s v="PG-13"/>
    <s v="Action"/>
    <x v="10"/>
    <s v="May 18, 1990 (United States)"/>
    <n v="6"/>
    <n v="42000"/>
    <s v="John Badham"/>
    <s v="Louis Venosta"/>
    <s v="Mel Gibson"/>
    <s v="United States"/>
    <n v="20000000"/>
    <n v="138697012"/>
    <s v="Universal Pictures"/>
    <n v="110"/>
  </r>
  <r>
    <s v="Memphis Belle"/>
    <s v="PG-13"/>
    <s v="Action"/>
    <x v="10"/>
    <s v="October 12, 1990 (United States)"/>
    <n v="6.9"/>
    <n v="27000"/>
    <s v="Michael Caton-Jones"/>
    <s v="Monte Merrick"/>
    <s v="Matthew Modine"/>
    <s v="United Kingdom"/>
    <n v="23000000"/>
    <n v="27441977"/>
    <s v="Enigma Productions"/>
    <n v="107"/>
  </r>
  <r>
    <s v="The Adventures of Ford Fairlane"/>
    <s v="R"/>
    <s v="Action"/>
    <x v="10"/>
    <s v="July 11, 1990 (United States)"/>
    <n v="6.4"/>
    <n v="17000"/>
    <s v="Renny Harlin"/>
    <s v="Daniel Waters"/>
    <s v="Andrew Dice Clay"/>
    <s v="United States"/>
    <n v="20000000"/>
    <n v="21413502"/>
    <s v="Twentieth Century Fox"/>
    <n v="104"/>
  </r>
  <r>
    <s v="Marked for Death"/>
    <s v="R"/>
    <s v="Action"/>
    <x v="10"/>
    <s v="October 5, 1990 (United States)"/>
    <n v="6"/>
    <n v="21000"/>
    <s v="Dwight H. Little"/>
    <s v="Michael Grais"/>
    <s v="Steven Seagal"/>
    <s v="United States"/>
    <n v="12000000"/>
    <n v="57968936"/>
    <s v="Victor &amp; Grais"/>
    <n v="93"/>
  </r>
  <r>
    <s v="Slumber Party Massacre III"/>
    <s v="R"/>
    <s v="Comedy"/>
    <x v="10"/>
    <s v="September 7, 1990 (United States)"/>
    <n v="4.5999999999999996"/>
    <n v="2500"/>
    <s v="Sally Mattison"/>
    <s v="Catherine Cyran"/>
    <s v="Keely Christian"/>
    <s v="United States"/>
    <n v="350000"/>
    <n v="1242995"/>
    <s v="Concorde Pictures"/>
    <n v="87"/>
  </r>
  <r>
    <s v="Dreams"/>
    <s v="PG"/>
    <s v="Drama"/>
    <x v="10"/>
    <s v="August 24, 1990 (United States)"/>
    <n v="7.8"/>
    <n v="25000"/>
    <s v="Akira Kurosawa"/>
    <s v="Akira Kurosawa"/>
    <s v="Akira Terao"/>
    <s v="Japan"/>
    <n v="12000000"/>
    <n v="2970161"/>
    <s v="Warner Bros."/>
    <n v="119"/>
  </r>
  <r>
    <s v="Air America"/>
    <s v="R"/>
    <s v="Action"/>
    <x v="10"/>
    <s v="August 10, 1990 (United States)"/>
    <n v="5.8"/>
    <n v="27000"/>
    <s v="Roger Spottiswoode"/>
    <s v="Christopher Robbins"/>
    <s v="Mel Gibson"/>
    <s v="United States"/>
    <n v="35000000"/>
    <n v="33461269"/>
    <s v="Carolco Pictures"/>
    <n v="113"/>
  </r>
  <r>
    <s v="I Love You to Death"/>
    <s v="R"/>
    <s v="Comedy"/>
    <x v="10"/>
    <s v="April 6, 1990 (United States)"/>
    <n v="6.4"/>
    <n v="14000"/>
    <s v="Lawrence Kasdan"/>
    <s v="John Kostmayer"/>
    <s v="Kevin Kline"/>
    <s v="United States"/>
    <n v="0"/>
    <n v="16186793"/>
    <s v="Chestnut Hill Productions"/>
    <n v="97"/>
  </r>
  <r>
    <s v="Class of 1999"/>
    <s v="R"/>
    <s v="Action"/>
    <x v="10"/>
    <s v="May 11, 1990 (United States)"/>
    <n v="5.9"/>
    <n v="7000"/>
    <s v="Mark L. Lester"/>
    <s v="Mark L. Lester"/>
    <s v="Bradley Gregg"/>
    <s v="United States"/>
    <n v="5200000"/>
    <n v="2459895"/>
    <s v="Lightning Pictures"/>
    <n v="99"/>
  </r>
  <r>
    <s v="Death Warrant"/>
    <s v="R"/>
    <s v="Action"/>
    <x v="10"/>
    <s v="September 14, 1990 (United States)"/>
    <n v="5.7"/>
    <n v="18000"/>
    <s v="Deran Sarafian"/>
    <s v="David S. Goyer"/>
    <s v="Jean-Claude Van Damme"/>
    <s v="United States"/>
    <n v="4000000"/>
    <n v="16853487"/>
    <s v="Cannon Films"/>
    <n v="89"/>
  </r>
  <r>
    <s v="White Palace"/>
    <s v="R"/>
    <s v="Drama"/>
    <x v="10"/>
    <s v="October 26, 1990 (United States)"/>
    <n v="6.5"/>
    <n v="7700"/>
    <s v="Luis Mandoki"/>
    <s v="Glenn Savan"/>
    <s v="Susan Sarandon"/>
    <s v="United States"/>
    <n v="0"/>
    <n v="17487531"/>
    <s v="Universal Pictures"/>
    <n v="103"/>
  </r>
  <r>
    <s v="Close-Up"/>
    <s v="Not Rated"/>
    <s v="Biography"/>
    <x v="10"/>
    <s v="October 30, 1991 (France)"/>
    <n v="8.3000000000000007"/>
    <n v="17000"/>
    <s v="Abbas Kiarostami"/>
    <s v="Abbas Kiarostami"/>
    <s v="Hossain Sabzian"/>
    <s v="Iran"/>
    <n v="0"/>
    <m/>
    <s v="Kanun parvaresh fekri"/>
    <n v="98"/>
  </r>
  <r>
    <s v="Quick Change"/>
    <s v="R"/>
    <s v="Comedy"/>
    <x v="10"/>
    <s v="July 13, 1990 (United States)"/>
    <n v="6.8"/>
    <n v="20000"/>
    <s v="Howard Franklin"/>
    <s v="Jay Cronley"/>
    <s v="Bill Murray"/>
    <s v="United States"/>
    <n v="15000000"/>
    <n v="15260154"/>
    <s v="Devoted Productions"/>
    <n v="89"/>
  </r>
  <r>
    <s v="Hardware"/>
    <s v="R"/>
    <s v="Sci-Fi"/>
    <x v="10"/>
    <s v="September 14, 1990 (United States)"/>
    <n v="6"/>
    <n v="13000"/>
    <s v="Richard Stanley"/>
    <s v="Steve MacManus"/>
    <s v="Dylan McDermott"/>
    <s v="United Kingdom"/>
    <n v="1500000"/>
    <n v="5728953"/>
    <s v="Palace Pictures"/>
    <n v="94"/>
  </r>
  <r>
    <s v="Mr. Destiny"/>
    <s v="PG-13"/>
    <s v="Comedy"/>
    <x v="10"/>
    <s v="October 12, 1990 (United States)"/>
    <n v="6.4"/>
    <n v="12000"/>
    <s v="James Orr"/>
    <s v="James Orr"/>
    <s v="Jim Belushi"/>
    <s v="United States"/>
    <n v="20000000"/>
    <n v="15379253"/>
    <s v="Laurence Mark Productions"/>
    <n v="110"/>
  </r>
  <r>
    <s v="The Freshman"/>
    <s v="PG"/>
    <s v="Comedy"/>
    <x v="10"/>
    <s v="July 27, 1990 (United States)"/>
    <n v="6.5"/>
    <n v="19000"/>
    <s v="Andrew Bergman"/>
    <s v="Andrew Bergman"/>
    <s v="Marlon Brando"/>
    <s v="United States"/>
    <n v="12000000"/>
    <n v="21460601"/>
    <s v="TriStar Pictures"/>
    <n v="102"/>
  </r>
  <r>
    <s v="Blue Steel"/>
    <s v="R"/>
    <s v="Action"/>
    <x v="10"/>
    <s v="March 16, 1990 (United States)"/>
    <n v="5.7"/>
    <n v="13000"/>
    <s v="Kathryn Bigelow"/>
    <s v="Kathryn Bigelow"/>
    <s v="Jamie Lee Curtis"/>
    <s v="United States"/>
    <n v="0"/>
    <n v="8217997"/>
    <s v="Lightning Pictures"/>
    <n v="102"/>
  </r>
  <r>
    <s v="The Krays"/>
    <s v="R"/>
    <s v="Biography"/>
    <x v="10"/>
    <s v="November 9, 1990 (United States)"/>
    <n v="6.6"/>
    <n v="7900"/>
    <s v="Peter Medak"/>
    <s v="Philip Ridley"/>
    <s v="Gary Kemp"/>
    <s v="United Kingdom"/>
    <n v="0"/>
    <n v="2060847"/>
    <s v="Fugitive TV Productions"/>
    <n v="115"/>
  </r>
  <r>
    <s v="Navy Seals"/>
    <s v="R"/>
    <s v="Action"/>
    <x v="10"/>
    <s v="July 20, 1990 (United States)"/>
    <n v="5.6"/>
    <n v="16000"/>
    <s v="Lewis Teague"/>
    <s v="Chuck Pfarrer"/>
    <s v="Charlie Sheen"/>
    <s v="United States"/>
    <n v="20000000"/>
    <n v="25069101"/>
    <s v="Orion Pictures"/>
    <n v="113"/>
  </r>
  <r>
    <s v="Graveyard Shift"/>
    <s v="R"/>
    <s v="Horror"/>
    <x v="10"/>
    <s v="October 26, 1990 (United States)"/>
    <n v="4.9000000000000004"/>
    <n v="10000"/>
    <s v="Ralph S. Singleton"/>
    <s v="Stephen King"/>
    <s v="David Andrews"/>
    <s v="United States"/>
    <n v="10500000"/>
    <n v="11582891"/>
    <s v="Paramount Pictures"/>
    <n v="89"/>
  </r>
  <r>
    <s v="The Sheltering Sky"/>
    <s v="R"/>
    <s v="Adventure"/>
    <x v="10"/>
    <s v="December 12, 1990 (United States)"/>
    <n v="6.8"/>
    <n v="12000"/>
    <s v="Bernardo Bertolucci"/>
    <s v="Paul Bowles"/>
    <s v="Debra Winger"/>
    <s v="United Kingdom"/>
    <n v="25000000"/>
    <n v="2075084"/>
    <s v="Recorded Picture Company (RPC)"/>
    <n v="138"/>
  </r>
  <r>
    <s v="Dark Angel"/>
    <s v="R"/>
    <s v="Action"/>
    <x v="10"/>
    <s v="September 28, 1990 (United States)"/>
    <n v="6.1"/>
    <n v="11000"/>
    <s v="Craig R. Baxley"/>
    <s v="Jonathan Tydor"/>
    <s v="Dolph Lundgren"/>
    <s v="United States"/>
    <n v="7000000"/>
    <n v="4348368"/>
    <s v="Vision PDG"/>
    <n v="91"/>
  </r>
  <r>
    <s v="The Comfort of Strangers"/>
    <s v="R"/>
    <s v="Drama"/>
    <x v="10"/>
    <s v="April 1991 (United States)"/>
    <n v="6.3"/>
    <n v="5000"/>
    <s v="Paul Schrader"/>
    <s v="Ian McEwan"/>
    <s v="Christopher Walken"/>
    <s v="United States"/>
    <n v="0"/>
    <n v="1244381"/>
    <s v="Erre Produzioni"/>
    <n v="107"/>
  </r>
  <r>
    <s v="Mo' Better Blues"/>
    <s v="R"/>
    <s v="Drama"/>
    <x v="10"/>
    <s v="August 3, 1990 (United States)"/>
    <n v="6.6"/>
    <n v="12000"/>
    <s v="Spike Lee"/>
    <s v="Spike Lee"/>
    <s v="Denzel Washington"/>
    <s v="United States"/>
    <n v="10000000"/>
    <n v="16153593"/>
    <s v="Universal Pictures"/>
    <n v="130"/>
  </r>
  <r>
    <s v="Welcome Home, Roxy Carmichael"/>
    <s v="PG-13"/>
    <s v="Comedy"/>
    <x v="10"/>
    <s v="October 12, 1990 (United States)"/>
    <n v="5.9"/>
    <n v="5000"/>
    <s v="Jim Abrahams"/>
    <s v="Karen Leigh Hopkins"/>
    <s v="Winona Ryder"/>
    <s v="United Kingdom"/>
    <n v="0"/>
    <n v="3989297"/>
    <s v="Incorporated Television Company (ITC)"/>
    <n v="95"/>
  </r>
  <r>
    <s v="Bad Influence"/>
    <s v="R"/>
    <s v="Drama"/>
    <x v="10"/>
    <s v="March 9, 1990 (United States)"/>
    <n v="6.3"/>
    <n v="7700"/>
    <s v="Curtis Hanson"/>
    <s v="David Koepp"/>
    <s v="Rob Lowe"/>
    <s v="United States"/>
    <n v="7000000"/>
    <n v="12626043"/>
    <s v="Epic Productions"/>
    <n v="99"/>
  </r>
  <r>
    <s v="Look Who's Talking Too"/>
    <s v="PG-13"/>
    <s v="Comedy"/>
    <x v="10"/>
    <s v="December 14, 1990 (United States)"/>
    <n v="4.7"/>
    <n v="45000"/>
    <s v="Amy Heckerling"/>
    <s v="Amy Heckerling"/>
    <s v="John Travolta"/>
    <s v="United States"/>
    <n v="0"/>
    <n v="47789074"/>
    <s v="TriStar Pictures"/>
    <n v="81"/>
  </r>
  <r>
    <s v="Rosencrantz &amp; Guildenstern Are Dead"/>
    <s v="PG"/>
    <s v="Comedy"/>
    <x v="10"/>
    <s v="February 8, 1991 (United States)"/>
    <n v="7.4"/>
    <n v="21000"/>
    <s v="Tom Stoppard"/>
    <s v="Tom Stoppard"/>
    <s v="Gary Oldman"/>
    <s v="United Kingdom"/>
    <n v="0"/>
    <n v="739104"/>
    <s v="Brandenberg"/>
    <n v="117"/>
  </r>
  <r>
    <s v="Tales from the Darkside: The Movie"/>
    <s v="R"/>
    <s v="Comedy"/>
    <x v="10"/>
    <s v="May 4, 1990 (United States)"/>
    <n v="6.3"/>
    <n v="16000"/>
    <s v="John Harrison"/>
    <s v="Michael McDowell"/>
    <s v="Debbie Harry"/>
    <s v="United States"/>
    <n v="3500000"/>
    <n v="16324573"/>
    <s v="Paramount Pictures"/>
    <n v="93"/>
  </r>
  <r>
    <s v="The Rookie"/>
    <s v="R"/>
    <s v="Action"/>
    <x v="10"/>
    <s v="December 7, 1990 (United States)"/>
    <n v="5.9"/>
    <n v="26000"/>
    <s v="Clint Eastwood"/>
    <s v="Boaz Yakin"/>
    <s v="Clint Eastwood"/>
    <s v="United States"/>
    <n v="10000000"/>
    <n v="21633874"/>
    <s v="Warner Bros."/>
    <n v="120"/>
  </r>
  <r>
    <s v="Green Card"/>
    <s v="PG-13"/>
    <s v="Comedy"/>
    <x v="10"/>
    <s v="February 1, 1991 (United States)"/>
    <n v="6.2"/>
    <n v="23000"/>
    <s v="Peter Weir"/>
    <s v="Peter Weir"/>
    <s v="Gérard Depardieu"/>
    <s v="France"/>
    <n v="12500000"/>
    <n v="29888235"/>
    <s v="Touchstone Pictures"/>
    <n v="107"/>
  </r>
  <r>
    <s v="Metropolitan"/>
    <s v="PG-13"/>
    <s v="Comedy"/>
    <x v="10"/>
    <s v="August 3, 1990 (United States)"/>
    <n v="7.4"/>
    <n v="10000"/>
    <s v="Whit Stillman"/>
    <s v="Whit Stillman"/>
    <s v="Carolyn Farina"/>
    <s v="United States"/>
    <n v="230000"/>
    <n v="2960492"/>
    <s v="Westerly Films"/>
    <n v="98"/>
  </r>
  <r>
    <s v="Europa Europa"/>
    <s v="R"/>
    <s v="Drama"/>
    <x v="10"/>
    <s v="November 14, 1990 (France)"/>
    <n v="7.6"/>
    <n v="15000"/>
    <s v="Agnieszka Holland"/>
    <s v="Agnieszka Holland"/>
    <s v="Solomon Perel"/>
    <s v="Germany"/>
    <n v="0"/>
    <n v="5575738"/>
    <s v="Bayerischer Rundfunk (BR)"/>
    <n v="112"/>
  </r>
  <r>
    <s v="Cyrano de Bergerac"/>
    <s v="PG"/>
    <s v="Comedy"/>
    <x v="10"/>
    <s v="December 1, 1990 (United States)"/>
    <n v="7.5"/>
    <n v="23000"/>
    <s v="Jean-Paul Rappeneau"/>
    <s v="Edmond Rostand"/>
    <s v="Gérard Depardieu"/>
    <s v="France"/>
    <n v="0"/>
    <n v="5822041"/>
    <s v="Caméra One"/>
    <n v="137"/>
  </r>
  <r>
    <s v="Almost an Angel"/>
    <s v="PG"/>
    <s v="Comedy"/>
    <x v="10"/>
    <s v="December 19, 1990 (United States)"/>
    <n v="5.6"/>
    <n v="4200"/>
    <s v="John Cornell"/>
    <s v="Paul Hogan"/>
    <s v="Paul Hogan"/>
    <s v="United States"/>
    <n v="25000000"/>
    <n v="6939946"/>
    <s v="Ironbark Films"/>
    <n v="95"/>
  </r>
  <r>
    <s v="Everybody Wins"/>
    <s v="R"/>
    <s v="Drama"/>
    <x v="10"/>
    <s v="January 19, 1990 (United States)"/>
    <n v="5.0999999999999996"/>
    <n v="1100"/>
    <s v="Karel Reisz"/>
    <s v="Arthur Miller"/>
    <s v="Debra Winger"/>
    <s v="United Kingdom"/>
    <n v="19000000"/>
    <n v="1372350"/>
    <s v="Recorded Picture Company (RPC)"/>
    <n v="97"/>
  </r>
  <r>
    <s v="Truly Madly Deeply"/>
    <s v="PG"/>
    <s v="Comedy"/>
    <x v="10"/>
    <s v="May 24, 1991 (United States)"/>
    <n v="7.2"/>
    <n v="7600"/>
    <s v="Anthony Minghella"/>
    <s v="Anthony Minghella"/>
    <s v="Juliet Stevenson"/>
    <s v="United Kingdom"/>
    <n v="0"/>
    <n v="1554742"/>
    <s v="British Broadcasting Corporation (BBC)"/>
    <n v="106"/>
  </r>
  <r>
    <s v="Havana"/>
    <s v="R"/>
    <s v="Drama"/>
    <x v="10"/>
    <s v="December 14, 1990 (United States)"/>
    <n v="6.1"/>
    <n v="7400"/>
    <s v="Sydney Pollack"/>
    <s v="Judith Rascoe"/>
    <s v="Robert Redford"/>
    <s v="United States"/>
    <n v="40000000"/>
    <n v="9645440"/>
    <s v="Mirage Enterprises"/>
    <n v="144"/>
  </r>
  <r>
    <s v="DuckTales the Movie: Treasure of the Lost Lamp"/>
    <s v="G"/>
    <s v="Animation"/>
    <x v="10"/>
    <s v="August 3, 1990 (United States)"/>
    <n v="6.9"/>
    <n v="26000"/>
    <s v="Bob Hathcock"/>
    <s v="Alan Burnett"/>
    <s v="Alan Young"/>
    <s v="France"/>
    <n v="0"/>
    <n v="18115724"/>
    <s v="Disney Television Animation"/>
    <n v="74"/>
  </r>
  <r>
    <s v="The Russia House"/>
    <s v="R"/>
    <s v="Drama"/>
    <x v="10"/>
    <s v="December 21, 1990 (United States)"/>
    <n v="6.1"/>
    <n v="15000"/>
    <s v="Fred Schepisi"/>
    <s v="John le Carré"/>
    <s v="Sean Connery"/>
    <s v="United States"/>
    <n v="21800000"/>
    <n v="22997992"/>
    <s v="Pathé Entertainment"/>
    <n v="123"/>
  </r>
  <r>
    <s v="Life Is Sweet"/>
    <s v="R"/>
    <s v="Comedy"/>
    <x v="10"/>
    <s v="December 1991 (United States)"/>
    <n v="7.5"/>
    <n v="9500"/>
    <s v="Mike Leigh"/>
    <s v="Mike Leigh"/>
    <s v="Alison Steadman"/>
    <s v="United Kingdom"/>
    <n v="0"/>
    <n v="1516414"/>
    <s v="British Screen Productions"/>
    <n v="103"/>
  </r>
  <r>
    <s v="Jetsons: The Movie"/>
    <s v="G"/>
    <s v="Animation"/>
    <x v="10"/>
    <s v="July 6, 1990 (United States)"/>
    <n v="5.6"/>
    <n v="4900"/>
    <s v="Joseph Barbera"/>
    <s v="Dennis Marks"/>
    <s v="George O'Hanlon"/>
    <s v="United States"/>
    <n v="0"/>
    <n v="20305841"/>
    <s v="Hanna-Barbera Productions"/>
    <n v="82"/>
  </r>
  <r>
    <s v="White Hunter Black Heart"/>
    <s v="PG"/>
    <s v="Adventure"/>
    <x v="10"/>
    <s v="September 14, 1990 (United States)"/>
    <n v="6.6"/>
    <n v="11000"/>
    <s v="Clint Eastwood"/>
    <s v="Peter Viertel"/>
    <s v="Clint Eastwood"/>
    <s v="United States"/>
    <n v="24000000"/>
    <n v="2319124"/>
    <s v="Malpaso Productions"/>
    <n v="112"/>
  </r>
  <r>
    <s v="Avalon"/>
    <s v="PG"/>
    <s v="Drama"/>
    <x v="10"/>
    <s v="October 19, 1990 (United States)"/>
    <n v="7.2"/>
    <n v="5900"/>
    <s v="Barry Levinson"/>
    <s v="Barry Levinson"/>
    <s v="Aidan Quinn"/>
    <s v="United States"/>
    <n v="20000000"/>
    <n v="15779578"/>
    <s v="TriStar Pictures"/>
    <n v="128"/>
  </r>
  <r>
    <s v="Narrow Margin"/>
    <s v="R"/>
    <s v="Action"/>
    <x v="10"/>
    <s v="September 21, 1990 (United States)"/>
    <n v="6.6"/>
    <n v="8400"/>
    <s v="Peter Hyams"/>
    <s v="Peter Hyams"/>
    <s v="Gene Hackman"/>
    <s v="United States"/>
    <n v="0"/>
    <n v="10873237"/>
    <s v="Carolco Pictures"/>
    <n v="97"/>
  </r>
  <r>
    <s v="Cadillac Man"/>
    <s v="R"/>
    <s v="Comedy"/>
    <x v="10"/>
    <s v="May 18, 1990 (United States)"/>
    <n v="5.7"/>
    <n v="14000"/>
    <s v="Roger Donaldson"/>
    <s v="Ken Friedman"/>
    <s v="Robin Williams"/>
    <s v="United States"/>
    <n v="0"/>
    <n v="27627310"/>
    <s v="Orion Pictures"/>
    <n v="97"/>
  </r>
  <r>
    <s v="Taking Care of Business"/>
    <s v="R"/>
    <s v="Comedy"/>
    <x v="10"/>
    <s v="August 17, 1990 (United States)"/>
    <n v="6.5"/>
    <n v="8100"/>
    <s v="Arthur Hiller"/>
    <s v="Jill Mazursky"/>
    <s v="Jim Belushi"/>
    <s v="United States"/>
    <n v="0"/>
    <n v="20005435"/>
    <s v="Hollywood Pictures"/>
    <n v="108"/>
  </r>
  <r>
    <s v="Texasville"/>
    <s v="R"/>
    <s v="Drama"/>
    <x v="10"/>
    <s v="September 28, 1990 (United States)"/>
    <n v="6"/>
    <n v="2500"/>
    <s v="Peter Bogdanovich"/>
    <s v="Larry McMurtry"/>
    <s v="Jeff Bridges"/>
    <s v="United States"/>
    <n v="0"/>
    <n v="2268181"/>
    <s v="Cine-Source"/>
    <n v="123"/>
  </r>
  <r>
    <s v="The Guardian"/>
    <s v="R"/>
    <s v="Drama"/>
    <x v="10"/>
    <s v="April 27, 1990 (United States)"/>
    <n v="5.4"/>
    <n v="5300"/>
    <s v="William Friedkin"/>
    <s v="Dan Greenburg"/>
    <s v="Jenny Seagrove"/>
    <s v="United States"/>
    <n v="0"/>
    <n v="17037887"/>
    <s v="Universal Pictures"/>
    <n v="92"/>
  </r>
  <r>
    <s v="Repossessed"/>
    <s v="PG-13"/>
    <s v="Comedy"/>
    <x v="10"/>
    <s v="September 14, 1990 (United States)"/>
    <n v="4.8"/>
    <n v="8300"/>
    <s v="Bob Logan"/>
    <s v="Bob Logan"/>
    <s v="Leslie Nielsen"/>
    <s v="United States"/>
    <n v="0"/>
    <n v="1382462"/>
    <s v="Carolco Pictures"/>
    <n v="80"/>
  </r>
  <r>
    <s v="Fire Birds"/>
    <s v="PG-13"/>
    <s v="Action"/>
    <x v="10"/>
    <s v="May 25, 1990 (United States)"/>
    <n v="4.8"/>
    <n v="6000"/>
    <s v="David Green"/>
    <s v="Step Tyner"/>
    <s v="Nicolas Cage"/>
    <s v="United States"/>
    <n v="22000000"/>
    <n v="14760451"/>
    <s v="Nova International Films"/>
    <n v="85"/>
  </r>
  <r>
    <s v="Miami Blues"/>
    <s v="R"/>
    <s v="Comedy"/>
    <x v="10"/>
    <s v="April 20, 1990 (United States)"/>
    <n v="6.4"/>
    <n v="8000"/>
    <s v="George Armitage"/>
    <s v="Charles Willeford"/>
    <s v="Fred Ward"/>
    <s v="United States"/>
    <n v="0"/>
    <n v="9888167"/>
    <s v="Tristes Tropiques"/>
    <n v="97"/>
  </r>
  <r>
    <s v="The Field"/>
    <s v="PG-13"/>
    <s v="Drama"/>
    <x v="10"/>
    <s v="March 1991 (United States)"/>
    <n v="7.4"/>
    <n v="5800"/>
    <s v="Jim Sheridan"/>
    <s v="Jim Sheridan"/>
    <s v="Richard Harris"/>
    <s v="Ireland"/>
    <n v="0"/>
    <n v="1494399"/>
    <s v="Granada Television"/>
    <n v="107"/>
  </r>
  <r>
    <s v="After Dark, My Sweet"/>
    <s v="R"/>
    <s v="Crime"/>
    <x v="10"/>
    <s v="August 24, 1990 (United States)"/>
    <n v="6.6"/>
    <n v="3300"/>
    <s v="James Foley"/>
    <s v="Jim Thompson"/>
    <s v="Jason Patric"/>
    <s v="United States"/>
    <n v="0"/>
    <n v="2678414"/>
    <s v="Avenue Pictures"/>
    <n v="114"/>
  </r>
  <r>
    <s v="Alice"/>
    <s v="PG-13"/>
    <s v="Comedy"/>
    <x v="10"/>
    <s v="January 10, 1991 (Argentina)"/>
    <n v="6.6"/>
    <n v="14000"/>
    <s v="Woody Allen"/>
    <s v="Woody Allen"/>
    <s v="Mia Farrow"/>
    <s v="United States"/>
    <n v="12000000"/>
    <n v="7331647"/>
    <s v="Jack Rollins &amp; Charles H. Joffe Productions"/>
    <n v="106"/>
  </r>
  <r>
    <s v="Side Out"/>
    <s v="PG-13"/>
    <s v="Comedy"/>
    <x v="10"/>
    <s v="March 30, 1990 (United States)"/>
    <n v="5.5"/>
    <n v="1900"/>
    <s v="Peter Israelson"/>
    <s v="David Thoreau"/>
    <s v="C. Thomas Howell"/>
    <s v="United States"/>
    <n v="6000000"/>
    <m/>
    <s v="Aurora"/>
    <n v="100"/>
  </r>
  <r>
    <s v="The First Power"/>
    <s v="R"/>
    <s v="Crime"/>
    <x v="10"/>
    <s v="April 6, 1990 (United States)"/>
    <n v="5.7"/>
    <n v="3800"/>
    <s v="Robert Resnikoff"/>
    <s v="Robert Resnikoff"/>
    <s v="Lou Diamond Phillips"/>
    <s v="United States"/>
    <n v="10000000"/>
    <n v="22424195"/>
    <s v="Interscope Communications"/>
    <n v="98"/>
  </r>
  <r>
    <s v="Delta Force 2: the Colombian Connection"/>
    <s v="R"/>
    <s v="Action"/>
    <x v="10"/>
    <s v="August 24, 1990 (United States)"/>
    <n v="4.9000000000000004"/>
    <n v="6900"/>
    <s v="Aaron Norris"/>
    <s v="James Bruner"/>
    <s v="Chuck Norris"/>
    <s v="United States"/>
    <n v="0"/>
    <n v="6698361"/>
    <s v="Cannon Films"/>
    <n v="111"/>
  </r>
  <r>
    <s v="Desperate Hours"/>
    <s v="R"/>
    <s v="Action"/>
    <x v="10"/>
    <s v="October 5, 1990 (United States)"/>
    <n v="5.4"/>
    <n v="7200"/>
    <s v="Michael Cimino"/>
    <s v="Joseph Hayes"/>
    <s v="Mickey Rourke"/>
    <s v="United States"/>
    <n v="18000000"/>
    <n v="2742912"/>
    <s v="Dino De Laurentiis Company"/>
    <n v="105"/>
  </r>
  <r>
    <s v="Ju Dou"/>
    <s v="PG-13"/>
    <s v="Drama"/>
    <x v="10"/>
    <s v="April 1991 (United States)"/>
    <n v="7.7"/>
    <n v="7800"/>
    <s v="Yimou Zhang"/>
    <s v="Heng Liu"/>
    <s v="Gong Li"/>
    <s v="China"/>
    <n v="0"/>
    <n v="1986433"/>
    <s v="China Film Co-Production Corporation"/>
    <n v="95"/>
  </r>
  <r>
    <s v="Cadence"/>
    <s v="PG-13"/>
    <s v="Drama"/>
    <x v="10"/>
    <s v="February 15, 1991 (United States)"/>
    <n v="6.5"/>
    <n v="5300"/>
    <s v="Martin Sheen"/>
    <s v="Dennis Shryack"/>
    <s v="Charlie Sheen"/>
    <s v="United States"/>
    <n v="4000000"/>
    <n v="2070871"/>
    <s v="The Movie Group"/>
    <n v="97"/>
  </r>
  <r>
    <s v="Brain Dead"/>
    <s v="R"/>
    <s v="Horror"/>
    <x v="10"/>
    <s v="January 19, 1990 (United States)"/>
    <n v="6"/>
    <n v="4100"/>
    <s v="Adam Simon"/>
    <s v="Charles Beaumont"/>
    <s v="Bill Pullman"/>
    <s v="United States"/>
    <n v="2000000"/>
    <n v="1627955"/>
    <s v="Concorde Pictures"/>
    <n v="85"/>
  </r>
  <r>
    <s v="The Hairdresser's Husband"/>
    <s v="R"/>
    <s v="Comedy"/>
    <x v="10"/>
    <s v="October 3, 1990 (France)"/>
    <n v="7.3"/>
    <n v="9200"/>
    <s v="Patrice Leconte"/>
    <s v="Claude Klotz"/>
    <s v="Jean Rochefort"/>
    <s v="France"/>
    <n v="0"/>
    <n v="1217084"/>
    <s v="Lambart Productions"/>
    <n v="82"/>
  </r>
  <r>
    <s v="Ernest Goes to Jail"/>
    <s v="PG"/>
    <s v="Comedy"/>
    <x v="10"/>
    <s v="April 6, 1990 (United States)"/>
    <n v="5.4"/>
    <n v="9000"/>
    <s v="John R. Cherry III"/>
    <s v="Charlie Cohen"/>
    <s v="Jim Varney"/>
    <s v="United States"/>
    <n v="9000000"/>
    <n v="25029569"/>
    <s v="Silver Screen Partners IV"/>
    <n v="81"/>
  </r>
  <r>
    <s v="Madhouse"/>
    <s v="PG-13"/>
    <s v="Comedy"/>
    <x v="10"/>
    <s v="February 16, 1990 (United States)"/>
    <n v="5.5"/>
    <n v="3000"/>
    <s v="Tom Ropelewski"/>
    <s v="Tom Ropelewski"/>
    <s v="Richard Alexander"/>
    <s v="United States"/>
    <n v="0"/>
    <m/>
    <s v="Orion Pictures"/>
    <n v="90"/>
  </r>
  <r>
    <s v="A Cry in the Wild"/>
    <s v="PG"/>
    <s v="Action"/>
    <x v="10"/>
    <s v="June 1, 1990 (United States)"/>
    <n v="5.6"/>
    <n v="945"/>
    <s v="Mark Griffiths"/>
    <s v="Gary Paulsen"/>
    <s v="Jared Rushton"/>
    <s v="United States"/>
    <n v="0"/>
    <n v="1494969"/>
    <s v="Concorde Pictures"/>
    <n v="82"/>
  </r>
  <r>
    <s v="The Long Walk Home"/>
    <s v="PG"/>
    <s v="Drama"/>
    <x v="10"/>
    <s v="April 12, 1991 (Brazil)"/>
    <n v="7.3"/>
    <n v="3500"/>
    <s v="Richard Pearce"/>
    <s v="John Cork"/>
    <s v="Sissy Spacek"/>
    <s v="United States"/>
    <n v="0"/>
    <n v="4873620"/>
    <s v="Dave Bell Associates"/>
    <n v="97"/>
  </r>
  <r>
    <s v="Mountains of the Moon"/>
    <s v="R"/>
    <s v="Adventure"/>
    <x v="10"/>
    <s v="February 23, 1990 (United States)"/>
    <n v="7.2"/>
    <n v="3500"/>
    <s v="Bob Rafelson"/>
    <s v="William Harrison"/>
    <s v="Patrick Bergin"/>
    <s v="United States"/>
    <n v="19000000"/>
    <n v="4011793"/>
    <s v="Carolco Pictures"/>
    <n v="136"/>
  </r>
  <r>
    <s v="Two Evil Eyes"/>
    <s v="R"/>
    <s v="Horror"/>
    <x v="10"/>
    <s v="October 25, 1991 (United States)"/>
    <n v="6.1"/>
    <n v="6400"/>
    <s v="Dario Argento"/>
    <s v="Edgar Allan Poe"/>
    <s v="Adrienne Barbeau"/>
    <s v="Italy"/>
    <n v="9000000"/>
    <n v="349618"/>
    <s v="ADC Films"/>
    <n v="120"/>
  </r>
  <r>
    <s v="Mr. &amp; Mrs. Bridge"/>
    <s v="PG-13"/>
    <s v="Drama"/>
    <x v="10"/>
    <s v="January 18, 1991 (United Kingdom)"/>
    <n v="6.6"/>
    <n v="2800"/>
    <s v="James Ivory"/>
    <s v="Evan S. Connell"/>
    <s v="Paul Newman"/>
    <s v="United Kingdom"/>
    <n v="0"/>
    <n v="7698010"/>
    <s v="Cineplex Odeon Films"/>
    <n v="126"/>
  </r>
  <r>
    <s v="Trust"/>
    <s v="R"/>
    <s v="Comedy"/>
    <x v="10"/>
    <s v="September 20, 1991 (United Kingdom)"/>
    <n v="7.4"/>
    <n v="9400"/>
    <s v="Hal Hartley"/>
    <s v="Hal Hartley"/>
    <s v="Adrienne Shelly"/>
    <s v="United Kingdom"/>
    <n v="700000"/>
    <n v="357400"/>
    <s v="Channel Four Films"/>
    <n v="107"/>
  </r>
  <r>
    <s v="Crazy People"/>
    <s v="R"/>
    <s v="Comedy"/>
    <x v="10"/>
    <s v="April 13, 1990 (United States)"/>
    <n v="6"/>
    <n v="4200"/>
    <s v="Tony Bill"/>
    <s v="Mitch Markowitz"/>
    <s v="Dudley Moore"/>
    <s v="United States"/>
    <n v="0"/>
    <n v="13236513"/>
    <s v="Paramount Pictures"/>
    <n v="90"/>
  </r>
  <r>
    <s v="A Shock to the System"/>
    <s v="R"/>
    <s v="Comedy"/>
    <x v="10"/>
    <s v="March 23, 1990 (United States)"/>
    <n v="6.7"/>
    <n v="4500"/>
    <s v="Jan Egleson"/>
    <s v="Simon Brett"/>
    <s v="Michael Caine"/>
    <s v="United States"/>
    <n v="12000000"/>
    <n v="3417056"/>
    <s v="Brigand Films"/>
    <n v="88"/>
  </r>
  <r>
    <s v="The Boyfriend School"/>
    <s v="PG-13"/>
    <s v="Comedy"/>
    <x v="10"/>
    <s v="September 21, 1990 (United States)"/>
    <n v="5.8"/>
    <n v="2600"/>
    <s v="Malcolm Mowbray"/>
    <s v="Sarah Bird"/>
    <s v="Steve Guttenberg"/>
    <s v="United Kingdom"/>
    <n v="6700000"/>
    <n v="1171762"/>
    <s v="Hemdale"/>
    <n v="101"/>
  </r>
  <r>
    <s v="Roger Corman's Frankenstein Unbound"/>
    <s v="R"/>
    <s v="Drama"/>
    <x v="10"/>
    <s v="November 2, 1990 (United States)"/>
    <n v="5.5"/>
    <n v="3600"/>
    <s v="Roger Corman"/>
    <s v="Brian Aldiss"/>
    <s v="John Hurt"/>
    <s v="United States"/>
    <n v="11500000"/>
    <n v="334748"/>
    <s v="The Mount Company"/>
    <n v="85"/>
  </r>
  <r>
    <s v="Nuns on the Run"/>
    <s v="PG-13"/>
    <s v="Comedy"/>
    <x v="10"/>
    <s v="March 30, 1990 (United States)"/>
    <n v="6"/>
    <n v="7700"/>
    <s v="Jonathan Lynn"/>
    <s v="Jonathan Lynn"/>
    <s v="Eric Idle"/>
    <s v="United Kingdom"/>
    <n v="0"/>
    <n v="10959015"/>
    <s v="HandMade Films"/>
    <n v="89"/>
  </r>
  <r>
    <s v="Q&amp;A"/>
    <s v="R"/>
    <s v="Crime"/>
    <x v="10"/>
    <s v="April 27, 1990 (United States)"/>
    <n v="6.6"/>
    <n v="5600"/>
    <s v="Sidney Lumet"/>
    <s v="Edwin Torres"/>
    <s v="Nick Nolte"/>
    <s v="United States"/>
    <n v="0"/>
    <n v="11207891"/>
    <s v="Regency International Pictures"/>
    <n v="132"/>
  </r>
  <r>
    <s v="An Angel at My Table"/>
    <s v="R"/>
    <s v="Biography"/>
    <x v="10"/>
    <s v="September 20, 1990 (Australia)"/>
    <n v="7.5"/>
    <n v="6900"/>
    <s v="Jane Campion"/>
    <s v="Janet Frame"/>
    <s v="Kerry Fox"/>
    <s v="New Zealand"/>
    <n v="0"/>
    <n v="1055995"/>
    <s v="Hibiscus Films"/>
    <n v="158"/>
  </r>
  <r>
    <s v="Stanley &amp; Iris"/>
    <s v="PG-13"/>
    <s v="Drama"/>
    <x v="10"/>
    <s v="February 9, 1990 (United States)"/>
    <n v="6.4"/>
    <n v="7300"/>
    <s v="Martin Ritt"/>
    <s v="Pat Barker"/>
    <s v="Jane Fonda"/>
    <s v="United States"/>
    <n v="23000000"/>
    <n v="5820015"/>
    <s v="Metro-Goldwyn-Mayer (MGM)"/>
    <n v="104"/>
  </r>
  <r>
    <s v="Flashback"/>
    <s v="R"/>
    <s v="Action"/>
    <x v="10"/>
    <s v="February 2, 1990 (United States)"/>
    <n v="6.2"/>
    <n v="5100"/>
    <s v="Franco Amurri"/>
    <s v="David Loughery"/>
    <s v="Dennis Hopper"/>
    <s v="United States"/>
    <n v="0"/>
    <n v="6488114"/>
    <s v="Paramount Pictures"/>
    <n v="108"/>
  </r>
  <r>
    <s v="Men Don't Leave"/>
    <s v="PG-13"/>
    <s v="Comedy"/>
    <x v="10"/>
    <s v="February 23, 1990 (United States)"/>
    <n v="6.7"/>
    <n v="2400"/>
    <s v="Paul Brickman"/>
    <s v="Barbara Benedek"/>
    <s v="Jessica Lange"/>
    <s v="United States"/>
    <n v="0"/>
    <n v="6070725"/>
    <s v="The Geffen Company"/>
    <n v="115"/>
  </r>
  <r>
    <s v="Ski Patrol"/>
    <s v="PG"/>
    <s v="Action"/>
    <x v="10"/>
    <s v="January 12, 1990 (United States)"/>
    <n v="5.2"/>
    <n v="3400"/>
    <s v="Richard Correll"/>
    <s v="Steven Long Mitchell"/>
    <s v="Roger Rose"/>
    <s v="United States"/>
    <n v="0"/>
    <n v="8533973"/>
    <s v="Epic Productions"/>
    <n v="91"/>
  </r>
  <r>
    <s v="Ghost Dad"/>
    <s v="PG"/>
    <s v="Comedy"/>
    <x v="10"/>
    <s v="June 29, 1990 (United States)"/>
    <n v="4.4000000000000004"/>
    <n v="7500"/>
    <s v="Sidney Poitier"/>
    <s v="Brent Maddock"/>
    <s v="Bill Cosby"/>
    <s v="United States"/>
    <n v="0"/>
    <n v="25421633"/>
    <s v="Universal Pictures"/>
    <n v="83"/>
  </r>
  <r>
    <s v="Book of Love"/>
    <s v="PG-13"/>
    <s v="Comedy"/>
    <x v="10"/>
    <s v="February 1, 1991 (United States)"/>
    <n v="6.2"/>
    <n v="1100"/>
    <s v="Robert Shaye"/>
    <s v="William Kotzwinkle"/>
    <s v="Chris Young"/>
    <s v="United States"/>
    <n v="0"/>
    <n v="1382259"/>
    <s v="New Line Cinema"/>
    <n v="82"/>
  </r>
  <r>
    <s v="Hidden Agenda"/>
    <s v="R"/>
    <s v="Drama"/>
    <x v="10"/>
    <s v="January 1991 (United States)"/>
    <n v="6.9"/>
    <n v="3700"/>
    <s v="Ken Loach"/>
    <s v="Jim Allen"/>
    <s v="Frances McDormand"/>
    <s v="United Kingdom"/>
    <n v="0"/>
    <n v="1232210"/>
    <s v="Hemdale"/>
    <n v="108"/>
  </r>
  <r>
    <s v="Everybody's Fine"/>
    <s v="PG-13"/>
    <s v="Drama"/>
    <x v="10"/>
    <s v="May 31, 1991 (United States)"/>
    <n v="7.7"/>
    <n v="3700"/>
    <s v="Giuseppe Tornatore"/>
    <s v="Massimo De Rita"/>
    <s v="Marcello Mastroianni"/>
    <s v="Italy"/>
    <n v="0"/>
    <n v="1745470"/>
    <s v="Erre Produzioni"/>
    <n v="118"/>
  </r>
  <r>
    <s v="Spaced Invaders"/>
    <s v="PG"/>
    <s v="Adventure"/>
    <x v="10"/>
    <s v="April 27, 1990 (United States)"/>
    <n v="5.3"/>
    <n v="3300"/>
    <s v="Patrick Read Johnson"/>
    <s v="Patrick Read Johnson"/>
    <s v="Douglas Barr"/>
    <s v="United States"/>
    <n v="3000000"/>
    <n v="15369573"/>
    <s v="Silver Screen Partners IV"/>
    <n v="100"/>
  </r>
  <r>
    <s v="Meet the Applegates"/>
    <s v="R"/>
    <s v="Comedy"/>
    <x v="10"/>
    <s v="February 1, 1991 (United States)"/>
    <n v="5.5"/>
    <n v="2200"/>
    <s v="Michael Lehmann"/>
    <s v="Michael Lehmann"/>
    <s v="Ed Begley Jr."/>
    <s v="United States"/>
    <n v="5000000"/>
    <n v="485772"/>
    <s v="Cinemarque Entertainment"/>
    <n v="90"/>
  </r>
  <r>
    <s v="Betsy's Wedding"/>
    <s v="R"/>
    <s v="Comedy"/>
    <x v="10"/>
    <s v="June 22, 1990 (United States)"/>
    <n v="5.6"/>
    <n v="3500"/>
    <s v="Alan Alda"/>
    <s v="Alan Alda"/>
    <s v="Alan Alda"/>
    <s v="United States"/>
    <n v="0"/>
    <n v="19740070"/>
    <s v="Touchstone Pictures"/>
    <n v="94"/>
  </r>
  <r>
    <s v="Def by Temptation"/>
    <s v="R"/>
    <s v="Horror"/>
    <x v="10"/>
    <s v="May 11, 1990 (United States)"/>
    <n v="4.7"/>
    <n v="1400"/>
    <s v="James Bond III"/>
    <s v="James Bond III"/>
    <s v="James Bond III"/>
    <s v="United States"/>
    <n v="0"/>
    <n v="2218579"/>
    <s v="Bonded Filmworks"/>
    <n v="95"/>
  </r>
  <r>
    <s v="Heart Condition"/>
    <s v="R"/>
    <s v="Comedy"/>
    <x v="10"/>
    <s v="February 2, 1990 (United States)"/>
    <n v="5.6"/>
    <n v="3300"/>
    <s v="James D. Parriott"/>
    <s v="James D. Parriott"/>
    <s v="Bob Hoskins"/>
    <s v="United States"/>
    <n v="0"/>
    <n v="4134992"/>
    <s v="New Line Cinema"/>
    <n v="100"/>
  </r>
  <r>
    <s v="My Father's Glory"/>
    <s v="G"/>
    <s v="Adventure"/>
    <x v="10"/>
    <s v="August 1991 (United States)"/>
    <n v="7.6"/>
    <n v="6200"/>
    <s v="Yves Robert"/>
    <s v="Louis Nucéra"/>
    <s v="Philippe Caubère"/>
    <s v="France"/>
    <n v="0"/>
    <n v="1730856"/>
    <s v="Gaumont"/>
    <n v="105"/>
  </r>
  <r>
    <s v="Vincent &amp; Theo"/>
    <s v="PG-13"/>
    <s v="Biography"/>
    <x v="10"/>
    <s v="November 16, 1990 (United States)"/>
    <n v="6.9"/>
    <n v="3700"/>
    <s v="Robert Altman"/>
    <s v="Julian Mitchell"/>
    <s v="Tim Roth"/>
    <s v="France"/>
    <n v="0"/>
    <n v="2231274"/>
    <s v="Belbo Films"/>
    <n v="138"/>
  </r>
  <r>
    <s v="Streets"/>
    <s v="R"/>
    <s v="Action"/>
    <x v="10"/>
    <s v="January 19, 1990 (United States)"/>
    <n v="5.7"/>
    <n v="712"/>
    <s v="Katt Shea"/>
    <s v="Andy Ruben"/>
    <s v="Christina Applegate"/>
    <s v="United States"/>
    <n v="0"/>
    <n v="1510053"/>
    <m/>
    <n v="85"/>
  </r>
  <r>
    <s v="Stella"/>
    <s v="PG-13"/>
    <s v="Drama"/>
    <x v="10"/>
    <s v="February 2, 1990 (United States)"/>
    <n v="6.2"/>
    <n v="2400"/>
    <s v="John Erman"/>
    <s v="Olive Higgins Prouty"/>
    <s v="Bette Midler"/>
    <s v="United States"/>
    <n v="0"/>
    <n v="20240128"/>
    <s v="The Samuel Goldwyn Company"/>
    <n v="109"/>
  </r>
  <r>
    <s v="The Forbidden Dance"/>
    <s v="PG-13"/>
    <s v="Drama"/>
    <x v="10"/>
    <s v="March 16, 1990 (United States)"/>
    <n v="3.9"/>
    <n v="1500"/>
    <s v="Greydon Clark"/>
    <s v="Menahem Golan"/>
    <s v="Laura Harring"/>
    <s v="United States"/>
    <n v="0"/>
    <n v="1823154"/>
    <s v="21st Century Film Corporation"/>
    <n v="97"/>
  </r>
  <r>
    <s v="Loose Cannons"/>
    <s v="R"/>
    <s v="Action"/>
    <x v="10"/>
    <s v="February 9, 1990 (United States)"/>
    <n v="4.9000000000000004"/>
    <n v="4500"/>
    <s v="Bob Clark"/>
    <s v="Richard Christian Matheson"/>
    <s v="Gene Hackman"/>
    <s v="United States"/>
    <n v="15000000"/>
    <n v="5585154"/>
    <s v="TriStar Pictures"/>
    <n v="94"/>
  </r>
  <r>
    <s v="A Tale of Springtime"/>
    <s v="PG"/>
    <s v="Comedy"/>
    <x v="10"/>
    <s v="April 4, 1990 (France)"/>
    <n v="7.2"/>
    <n v="4000"/>
    <s v="Éric Rohmer"/>
    <s v="Éric Rohmer"/>
    <s v="Anne Teyssèdre"/>
    <s v="France"/>
    <n v="0"/>
    <n v="20554"/>
    <s v="Compagnie Eric Rohmer (CER)"/>
    <n v="108"/>
  </r>
  <r>
    <s v="To Sleep with Anger"/>
    <s v="PG"/>
    <s v="Drama"/>
    <x v="10"/>
    <s v="October 12, 1990 (United States)"/>
    <n v="7.2"/>
    <n v="2200"/>
    <s v="Charles Burnett"/>
    <s v="Charles Burnett"/>
    <s v="Danny Glover"/>
    <s v="United States"/>
    <n v="0"/>
    <n v="1161135"/>
    <s v="SVS Films"/>
    <n v="102"/>
  </r>
  <r>
    <s v="Where the Heart Is"/>
    <s v="R"/>
    <s v="Comedy"/>
    <x v="10"/>
    <s v="February 23, 1990 (United States)"/>
    <n v="6"/>
    <n v="1500"/>
    <s v="John Boorman"/>
    <s v="Telsche Boorman"/>
    <s v="Dabney Coleman"/>
    <s v="United States"/>
    <n v="15000000"/>
    <n v="1106475"/>
    <s v="Touchstone Pictures"/>
    <n v="107"/>
  </r>
  <r>
    <s v="Love at Large"/>
    <s v="R"/>
    <s v="Comedy"/>
    <x v="10"/>
    <s v="March 9, 1990 (United States)"/>
    <n v="5.7"/>
    <n v="1200"/>
    <s v="Alan Rudolph"/>
    <s v="Alan Rudolph"/>
    <s v="Tom Berenger"/>
    <s v="United States"/>
    <n v="0"/>
    <n v="1436308"/>
    <s v="David Blocker Productions"/>
    <n v="97"/>
  </r>
  <r>
    <s v="Boiling Point"/>
    <s v="Not Rated"/>
    <s v="Action"/>
    <x v="10"/>
    <s v="November 19, 1999 (United States)"/>
    <n v="6.8"/>
    <n v="6300"/>
    <s v="Takeshi Kitano"/>
    <s v="Takeshi Kitano"/>
    <s v="Takeshi Kitano"/>
    <s v="Japan"/>
    <n v="0"/>
    <m/>
    <s v="Bandai Visual Company"/>
    <n v="96"/>
  </r>
  <r>
    <s v="Downtown"/>
    <s v="R"/>
    <s v="Action"/>
    <x v="10"/>
    <s v="January 12, 1990 (United States)"/>
    <n v="5.7"/>
    <n v="1800"/>
    <s v="Richard Benjamin"/>
    <s v="Nat Mauldin"/>
    <s v="Anthony Edwards"/>
    <s v="United States"/>
    <n v="10000000"/>
    <n v="2346150"/>
    <s v="Pacific Western"/>
    <n v="96"/>
  </r>
  <r>
    <s v="Short Time"/>
    <s v="PG-13"/>
    <s v="Comedy"/>
    <x v="10"/>
    <s v="May 4, 1990 (United States)"/>
    <n v="6.4"/>
    <n v="2200"/>
    <s v="Gregg Champion"/>
    <s v="John Blumenthal"/>
    <s v="Dabney Coleman"/>
    <s v="United States"/>
    <n v="0"/>
    <n v="4010647"/>
    <s v="Gladden Entertainment"/>
    <n v="97"/>
  </r>
  <r>
    <s v="American Ninja 4: The Annihilation"/>
    <s v="R"/>
    <s v="Action"/>
    <x v="10"/>
    <s v="March 8, 1991 (United States)"/>
    <n v="4"/>
    <n v="4600"/>
    <s v="Cedric Sundstrom"/>
    <s v="Gideon Amir"/>
    <s v="Michael Dudikoff"/>
    <s v="United States"/>
    <n v="0"/>
    <n v="358047"/>
    <s v="The Cannon Group"/>
    <n v="99"/>
  </r>
  <r>
    <s v="Gate 2: The Trespassers"/>
    <s v="R"/>
    <s v="Fantasy"/>
    <x v="10"/>
    <s v="February 28, 1992 (United States)"/>
    <n v="4.8"/>
    <n v="2000"/>
    <s v="Tibor Takács"/>
    <s v="Michael Nankin"/>
    <s v="Louis Tripp"/>
    <s v="Canada"/>
    <n v="6500000"/>
    <n v="2032973"/>
    <s v="Vision PDG"/>
    <n v="93"/>
  </r>
  <r>
    <s v="Come See the Paradise"/>
    <s v="R"/>
    <s v="Drama"/>
    <x v="10"/>
    <s v="January 1991 (United States)"/>
    <n v="6.7"/>
    <n v="2600"/>
    <s v="Alan Parker"/>
    <s v="Alan Parker"/>
    <s v="Dennis Quaid"/>
    <s v="United States"/>
    <n v="17500000"/>
    <n v="947306"/>
    <s v="Twentieth Century Fox"/>
    <n v="138"/>
  </r>
  <r>
    <s v="The Garden"/>
    <s v="Unrated"/>
    <s v="Drama"/>
    <x v="10"/>
    <s v="1990 (United States)"/>
    <n v="6.4"/>
    <n v="840"/>
    <s v="Derek Jarman"/>
    <m/>
    <s v="Tilda Swinton"/>
    <s v="United Kingdom"/>
    <n v="0"/>
    <n v="5006"/>
    <s v="Basilisk Communications"/>
    <n v="92"/>
  </r>
  <r>
    <s v="Lambada"/>
    <s v="PG"/>
    <s v="Drama"/>
    <x v="10"/>
    <s v="March 16, 1990 (United States)"/>
    <n v="3.5"/>
    <n v="979"/>
    <s v="Joel Silberg"/>
    <s v="Joel Silberg"/>
    <s v="J. Eddie Peck"/>
    <s v="United States"/>
    <n v="0"/>
    <n v="4263112"/>
    <s v="Cannon Films"/>
    <n v="104"/>
  </r>
  <r>
    <s v="The Shrimp on the Barbie"/>
    <s v="PG-13"/>
    <s v="Comedy"/>
    <x v="10"/>
    <s v="August 31, 1990 (United States)"/>
    <n v="5.7"/>
    <n v="1200"/>
    <s v="Director"/>
    <s v="Grant Morris"/>
    <s v="Cheech Marin"/>
    <s v="Australia"/>
    <n v="0"/>
    <m/>
    <s v="Unity Pictures"/>
    <n v="90"/>
  </r>
  <r>
    <s v="May Fools"/>
    <s v="R"/>
    <s v="Comedy"/>
    <x v="10"/>
    <s v="July 1990 (United States)"/>
    <n v="7.3"/>
    <n v="2900"/>
    <s v="Louis Malle"/>
    <s v="Louis Malle"/>
    <s v="Miou-Miou"/>
    <s v="France"/>
    <n v="0"/>
    <n v="1576702"/>
    <s v="Nouvelles Éditions de Films (NEF)"/>
    <n v="107"/>
  </r>
  <r>
    <s v="The Last of the Finest"/>
    <s v="R"/>
    <s v="Action"/>
    <x v="10"/>
    <s v="March 9, 1990 (United States)"/>
    <n v="5.8"/>
    <n v="1200"/>
    <s v="John Mackenzie"/>
    <s v="Jere Cunningham"/>
    <s v="Brian Dennehy"/>
    <s v="United States"/>
    <n v="12000000"/>
    <n v="1531489"/>
    <s v="Orion Pictures"/>
    <n v="106"/>
  </r>
  <r>
    <s v="Strangers in Good Company"/>
    <s v="PG"/>
    <s v="Drama"/>
    <x v="10"/>
    <s v="1990 (Canada)"/>
    <n v="7.7"/>
    <n v="995"/>
    <s v="Cynthia Scott"/>
    <s v="Gloria Demers"/>
    <s v="Alice Diabo"/>
    <s v="Canada"/>
    <n v="0"/>
    <m/>
    <s v="National Film Board of Canada (NFB)"/>
    <n v="101"/>
  </r>
  <r>
    <s v="Opportunity Knocks"/>
    <s v="PG-13"/>
    <s v="Comedy"/>
    <x v="10"/>
    <s v="March 30, 1990 (United States)"/>
    <n v="6"/>
    <n v="2900"/>
    <s v="Donald Petrie"/>
    <s v="Mitchel Katlin"/>
    <s v="Dana Carvey"/>
    <s v="United States"/>
    <n v="0"/>
    <n v="11359129"/>
    <s v="Imagine Films Entertainment"/>
    <n v="103"/>
  </r>
  <r>
    <s v="Funny About Love"/>
    <s v="PG-13"/>
    <s v="Comedy"/>
    <x v="10"/>
    <s v="September 21, 1990 (United States)"/>
    <n v="4.9000000000000004"/>
    <n v="1300"/>
    <s v="Leonard Nimoy"/>
    <s v="Bob Greene"/>
    <s v="Gene Wilder"/>
    <s v="United States"/>
    <n v="0"/>
    <n v="8141292"/>
    <s v="Duffy Films"/>
    <n v="101"/>
  </r>
  <r>
    <s v="Graffiti Bridge"/>
    <s v="PG-13"/>
    <s v="Drama"/>
    <x v="10"/>
    <s v="November 2, 1990 (United States)"/>
    <n v="4.5"/>
    <n v="1800"/>
    <s v="Prince"/>
    <s v="Prince"/>
    <s v="Prince"/>
    <s v="United States"/>
    <n v="7500000"/>
    <n v="4562778"/>
    <s v="Paisley Park Films"/>
    <n v="90"/>
  </r>
  <r>
    <s v="Coupe de Ville"/>
    <s v="PG-13"/>
    <s v="Comedy"/>
    <x v="10"/>
    <s v="March 9, 1990 (United States)"/>
    <n v="6.7"/>
    <n v="2300"/>
    <s v="Joe Roth"/>
    <s v="Mike Binder"/>
    <s v="Patrick Dempsey"/>
    <s v="United States"/>
    <n v="0"/>
    <n v="715983"/>
    <s v="Morgan Creek Entertainment"/>
    <n v="99"/>
  </r>
  <r>
    <s v="Sibling Rivalry"/>
    <s v="PG-13"/>
    <s v="Comedy"/>
    <x v="10"/>
    <s v="October 26, 1990 (United States)"/>
    <n v="5.4"/>
    <n v="2500"/>
    <s v="Carl Reiner"/>
    <s v="Martha Goldhirsh"/>
    <s v="Kirstie Alley"/>
    <s v="United States"/>
    <n v="16000000"/>
    <n v="17854933"/>
    <s v="Castle Rock Entertainment"/>
    <n v="87"/>
  </r>
  <r>
    <s v="Vital Signs"/>
    <s v="R"/>
    <s v="Drama"/>
    <x v="10"/>
    <s v="April 13, 1990 (United States)"/>
    <n v="5.4"/>
    <n v="703"/>
    <s v="Marisa Silver"/>
    <s v="Larry Ketron"/>
    <s v="Adrian Pasdar"/>
    <s v="United States"/>
    <n v="0"/>
    <n v="1224605"/>
    <s v="Twentieth Century Fox"/>
    <n v="103"/>
  </r>
  <r>
    <s v="Body Chemistry"/>
    <s v="R"/>
    <s v="Drama"/>
    <x v="10"/>
    <s v="March 9, 1990 (United States)"/>
    <n v="4.3"/>
    <n v="406"/>
    <s v="Kristine Peterson"/>
    <s v="Jackson Barr"/>
    <s v="Marc Singer"/>
    <s v="United States"/>
    <n v="0"/>
    <n v="2415312"/>
    <s v="Concorde-New Horizons"/>
    <n v="84"/>
  </r>
  <r>
    <s v="The Haunting of Morella"/>
    <s v="R"/>
    <s v="Horror"/>
    <x v="10"/>
    <s v="February 9, 1990 (United States)"/>
    <n v="4.4000000000000004"/>
    <n v="694"/>
    <s v="Jim Wynorski"/>
    <s v="Edgar Allan Poe"/>
    <s v="Nicole Eggert"/>
    <s v="United States"/>
    <n v="0"/>
    <n v="1547867"/>
    <s v="Concorde-New Horizons"/>
    <n v="82"/>
  </r>
  <r>
    <s v="The Fourth War"/>
    <s v="R"/>
    <s v="Drama"/>
    <x v="10"/>
    <s v="March 23, 1990 (United States)"/>
    <n v="5.6"/>
    <n v="1400"/>
    <s v="John Frankenheimer"/>
    <s v="Stephen Peters"/>
    <s v="Roy Scheider"/>
    <s v="United States"/>
    <n v="0"/>
    <n v="1305887"/>
    <s v="Kodiak Films"/>
    <n v="91"/>
  </r>
  <r>
    <s v="Tune in Tomorrow..."/>
    <s v="PG-13"/>
    <s v="Comedy"/>
    <x v="10"/>
    <s v="November 2, 1990 (United States)"/>
    <n v="6.2"/>
    <n v="1700"/>
    <s v="Jon Amiel"/>
    <s v="Mario Vargas Llosa"/>
    <s v="Barbara Hershey"/>
    <s v="United States"/>
    <n v="11000000"/>
    <n v="1794001"/>
    <s v="Odyssey"/>
    <n v="107"/>
  </r>
  <r>
    <s v="Impulse"/>
    <s v="R"/>
    <s v="Crime"/>
    <x v="10"/>
    <s v="April 6, 1990 (United States)"/>
    <n v="5.7"/>
    <n v="1200"/>
    <s v="Sondra Locke"/>
    <s v="John DeMarco"/>
    <s v="Theresa Russell"/>
    <s v="United States"/>
    <n v="9000000"/>
    <n v="2544504"/>
    <s v="Warner Bros."/>
    <n v="109"/>
  </r>
  <r>
    <s v="La discrète"/>
    <m/>
    <s v="Drama"/>
    <x v="10"/>
    <s v="November 21, 1990 (France)"/>
    <n v="7"/>
    <n v="930"/>
    <s v="Christian Vincent"/>
    <s v="Christian Vincent"/>
    <s v="Fabrice Luchini"/>
    <s v="France"/>
    <n v="0"/>
    <m/>
    <s v="France 3 Cinéma"/>
    <n v="94"/>
  </r>
  <r>
    <s v="Heaven and Earth"/>
    <s v="PG-13"/>
    <s v="Action"/>
    <x v="10"/>
    <s v="February 8, 1991 (United States)"/>
    <n v="7"/>
    <n v="958"/>
    <s v="Haruki Kadokawa"/>
    <s v="Haruki Kadokawa"/>
    <s v="Takaaki Enoki"/>
    <s v="Japan"/>
    <n v="42000000"/>
    <m/>
    <s v="Haruki Kadokawa Films"/>
    <n v="125"/>
  </r>
  <r>
    <s v="Crossing the Line"/>
    <s v="R"/>
    <s v="Crime"/>
    <x v="10"/>
    <s v="August 31, 1990 (United Kingdom)"/>
    <n v="5.8"/>
    <n v="1000"/>
    <s v="David Leland"/>
    <s v="William McIlvanney"/>
    <s v="Kenny Ireland"/>
    <s v="United Kingdom"/>
    <n v="0"/>
    <n v="59227"/>
    <s v="Palace Pictures"/>
    <n v="93"/>
  </r>
  <r>
    <s v="Mindwalk"/>
    <s v="PG"/>
    <s v="Drama"/>
    <x v="10"/>
    <s v="December 20, 1991 (United States)"/>
    <n v="7.6"/>
    <n v="3000"/>
    <s v="Bernt Amadeus Capra"/>
    <s v="Bernt Amadeus Capra"/>
    <s v="Liv Ullmann"/>
    <s v="United States"/>
    <n v="0"/>
    <n v="774048"/>
    <s v="Atlas"/>
    <n v="112"/>
  </r>
  <r>
    <s v="The Nasty Girl"/>
    <s v="PG-13"/>
    <s v="Comedy"/>
    <x v="10"/>
    <s v="March 1991 (United States)"/>
    <n v="7.3"/>
    <n v="2500"/>
    <s v="Michael Verhoeven"/>
    <s v="Michael Verhoeven"/>
    <s v="Lena Stolze"/>
    <s v="West Germany"/>
    <n v="0"/>
    <n v="2293625"/>
    <s v="Filmverlag der Autoren"/>
    <n v="92"/>
  </r>
  <r>
    <s v="Archangel"/>
    <s v="Not Rated"/>
    <s v="Comedy"/>
    <x v="10"/>
    <s v="September 1, 1990 (Canada)"/>
    <n v="6.5"/>
    <n v="1300"/>
    <s v="Guy Maddin"/>
    <s v="John B. Harvie"/>
    <s v="Michael Gottli"/>
    <s v="Canada"/>
    <n v="0"/>
    <m/>
    <s v="Cinephile"/>
    <n v="90"/>
  </r>
  <r>
    <s v="Terminator 2: Judgment Day"/>
    <s v="R"/>
    <s v="Action"/>
    <x v="11"/>
    <s v="July 3, 1991 (United States)"/>
    <n v="8.5"/>
    <n v="1000000"/>
    <s v="James Cameron"/>
    <s v="James Cameron"/>
    <s v="Arnold Schwarzenegger"/>
    <s v="United States"/>
    <n v="102000000"/>
    <n v="520881154"/>
    <s v="Carolco Pictures"/>
    <n v="137"/>
  </r>
  <r>
    <s v="Point Break"/>
    <s v="R"/>
    <s v="Action"/>
    <x v="11"/>
    <s v="July 12, 1991 (United States)"/>
    <n v="7.3"/>
    <n v="166000"/>
    <s v="Kathryn Bigelow"/>
    <s v="Rick King"/>
    <s v="Patrick Swayze"/>
    <s v="United States"/>
    <n v="24000000"/>
    <n v="83531958"/>
    <s v="Largo Entertainment"/>
    <n v="122"/>
  </r>
  <r>
    <s v="The Silence of the Lambs"/>
    <s v="R"/>
    <s v="Crime"/>
    <x v="11"/>
    <s v="February 14, 1991 (United States)"/>
    <n v="8.6"/>
    <n v="1300000"/>
    <s v="Jonathan Demme"/>
    <s v="Thomas Harris"/>
    <s v="Jodie Foster"/>
    <s v="United States"/>
    <n v="19000000"/>
    <n v="272742922"/>
    <s v="Strong Heart/Demme Production"/>
    <n v="118"/>
  </r>
  <r>
    <s v="Hook"/>
    <s v="PG"/>
    <s v="Adventure"/>
    <x v="11"/>
    <s v="December 11, 1991 (United States)"/>
    <n v="6.8"/>
    <n v="240000"/>
    <s v="Steven Spielberg"/>
    <s v="J.M. Barrie"/>
    <s v="Dustin Hoffman"/>
    <s v="United States"/>
    <n v="70000000"/>
    <n v="300854823"/>
    <s v="Amblin Entertainment"/>
    <n v="142"/>
  </r>
  <r>
    <s v="Boyz n the Hood"/>
    <s v="R"/>
    <s v="Crime"/>
    <x v="11"/>
    <s v="July 12, 1991 (United States)"/>
    <n v="7.8"/>
    <n v="130000"/>
    <s v="John Singleton"/>
    <s v="John Singleton"/>
    <s v="Cuba Gooding Jr."/>
    <s v="United States"/>
    <n v="6500000"/>
    <n v="57529070"/>
    <s v="Columbia Pictures"/>
    <n v="112"/>
  </r>
  <r>
    <s v="Cape Fear"/>
    <s v="R"/>
    <s v="Crime"/>
    <x v="11"/>
    <s v="November 15, 1991 (United States)"/>
    <n v="7.3"/>
    <n v="180000"/>
    <s v="Martin Scorsese"/>
    <s v="John D. MacDonald"/>
    <s v="Robert De Niro"/>
    <s v="United States"/>
    <n v="35000000"/>
    <n v="182291969"/>
    <s v="Amblin Entertainment"/>
    <n v="128"/>
  </r>
  <r>
    <s v="Career Opportunities"/>
    <s v="PG-13"/>
    <s v="Comedy"/>
    <x v="11"/>
    <s v="March 29, 1991 (United States)"/>
    <n v="5.9"/>
    <n v="12000"/>
    <s v="Bryan Gordon"/>
    <s v="John Hughes"/>
    <s v="Frank Whaley"/>
    <s v="United States"/>
    <n v="0"/>
    <n v="11336986"/>
    <s v="Hughes Entertainment"/>
    <n v="83"/>
  </r>
  <r>
    <s v="The Addams Family"/>
    <s v="PG-13"/>
    <s v="Comedy"/>
    <x v="11"/>
    <s v="November 22, 1991 (United States)"/>
    <n v="6.9"/>
    <n v="140000"/>
    <s v="Barry Sonnenfeld"/>
    <s v="Charles Addams"/>
    <s v="Anjelica Huston"/>
    <s v="United States"/>
    <n v="30000000"/>
    <n v="191502426"/>
    <s v="Orion Pictures"/>
    <n v="99"/>
  </r>
  <r>
    <s v="Thelma &amp; Louise"/>
    <s v="R"/>
    <s v="Adventure"/>
    <x v="11"/>
    <s v="May 24, 1991 (United States)"/>
    <n v="7.5"/>
    <n v="142000"/>
    <s v="Ridley Scott"/>
    <s v="Callie Khouri"/>
    <s v="Susan Sarandon"/>
    <s v="United States"/>
    <n v="16500000"/>
    <n v="45456285"/>
    <s v="Pathé Entertainment"/>
    <n v="130"/>
  </r>
  <r>
    <s v="Y Tu Mamá También"/>
    <m/>
    <s v="Drama"/>
    <x v="11"/>
    <s v="June 8, 2001 (Mexico)"/>
    <n v="7.6"/>
    <n v="118000"/>
    <s v="Alfonso Cuarón"/>
    <s v="Carlos Cuarón"/>
    <s v="Maribel Verdú"/>
    <s v="Mexico"/>
    <n v="2000000"/>
    <n v="33616692"/>
    <s v="Anhelo Producciones"/>
    <n v="106"/>
  </r>
  <r>
    <s v="Robin Hood: Prince of Thieves"/>
    <s v="PG-13"/>
    <s v="Action"/>
    <x v="11"/>
    <s v="June 14, 1991 (United States)"/>
    <n v="6.9"/>
    <n v="182000"/>
    <s v="Kevin Reynolds"/>
    <s v="Pen Densham"/>
    <s v="Kevin Costner"/>
    <s v="United States"/>
    <n v="48000000"/>
    <n v="390493908"/>
    <s v="Warner Bros."/>
    <n v="143"/>
  </r>
  <r>
    <s v="The Doors"/>
    <s v="R"/>
    <s v="Biography"/>
    <x v="11"/>
    <s v="March 1, 1991 (United States)"/>
    <n v="7.2"/>
    <n v="86000"/>
    <s v="Oliver Stone"/>
    <s v="Randall Jahnson"/>
    <s v="Val Kilmer"/>
    <s v="United States"/>
    <n v="38000000"/>
    <n v="34416893"/>
    <s v="Bill Graham Films"/>
    <n v="140"/>
  </r>
  <r>
    <s v="Beauty and the Beast"/>
    <s v="G"/>
    <s v="Animation"/>
    <x v="11"/>
    <s v="November 22, 1991 (United States)"/>
    <n v="8"/>
    <n v="424000"/>
    <s v="Gary Trousdale"/>
    <s v="Linda Woolverton"/>
    <s v="Paige O'Hara"/>
    <s v="United States"/>
    <n v="25000000"/>
    <n v="424967620"/>
    <s v="Walt Disney Pictures"/>
    <n v="84"/>
  </r>
  <r>
    <s v="Fried Green Tomatoes"/>
    <s v="PG-13"/>
    <s v="Drama"/>
    <x v="11"/>
    <s v="January 24, 1992 (United States)"/>
    <n v="7.7"/>
    <n v="69000"/>
    <s v="Jon Avnet"/>
    <s v="Fannie Flagg"/>
    <s v="Kathy Bates"/>
    <s v="United States"/>
    <n v="11000000"/>
    <n v="119418501"/>
    <s v="Universal Pictures"/>
    <n v="130"/>
  </r>
  <r>
    <s v="JFK"/>
    <s v="R"/>
    <s v="Drama"/>
    <x v="11"/>
    <s v="December 20, 1991 (United States)"/>
    <n v="8"/>
    <n v="146000"/>
    <s v="Oliver Stone"/>
    <s v="Jim Garrison"/>
    <s v="Kevin Costner"/>
    <s v="United States"/>
    <n v="40000000"/>
    <n v="205405498"/>
    <s v="Warner Bros."/>
    <n v="189"/>
  </r>
  <r>
    <s v="The Rocketeer"/>
    <s v="PG"/>
    <s v="Action"/>
    <x v="11"/>
    <s v="June 21, 1991 (United States)"/>
    <n v="6.5"/>
    <n v="55000"/>
    <s v="Joe Johnston"/>
    <s v="Dave Stevens"/>
    <s v="Billy Campbell"/>
    <s v="United States"/>
    <n v="35000000"/>
    <n v="46704056"/>
    <s v="Walt Disney Pictures"/>
    <n v="108"/>
  </r>
  <r>
    <s v="My Girl"/>
    <s v="PG"/>
    <s v="Comedy"/>
    <x v="11"/>
    <s v="November 27, 1991 (United States)"/>
    <n v="6.9"/>
    <n v="75000"/>
    <s v="Howard Zieff"/>
    <s v="Laurice Elehwany"/>
    <s v="Anna Chlumsky"/>
    <s v="United States"/>
    <n v="17000000"/>
    <n v="59489799"/>
    <s v="Columbia Pictures"/>
    <n v="102"/>
  </r>
  <r>
    <s v="Backdraft"/>
    <s v="R"/>
    <s v="Action"/>
    <x v="11"/>
    <s v="May 24, 1991 (United States)"/>
    <n v="6.7"/>
    <n v="74000"/>
    <s v="Ron Howard"/>
    <s v="Gregory Widen"/>
    <s v="Kurt Russell"/>
    <s v="United States"/>
    <n v="40000000"/>
    <n v="152368585"/>
    <s v="Imagine Films Entertainment"/>
    <n v="137"/>
  </r>
  <r>
    <s v="Bill &amp; Ted's Bogus Journey"/>
    <s v="PG"/>
    <s v="Adventure"/>
    <x v="11"/>
    <s v="July 19, 1991 (United States)"/>
    <n v="6.3"/>
    <n v="72000"/>
    <s v="Peter Hewitt"/>
    <s v="Chris Matheson"/>
    <s v="Keanu Reeves"/>
    <s v="United States"/>
    <n v="20000000"/>
    <n v="38039850"/>
    <s v="Nelson Entertainment"/>
    <n v="93"/>
  </r>
  <r>
    <s v="Father of the Bride"/>
    <s v="PG"/>
    <s v="Comedy"/>
    <x v="11"/>
    <s v="December 20, 1991 (United States)"/>
    <n v="6.5"/>
    <n v="71000"/>
    <s v="Charles Shyer"/>
    <s v="Frances Goodrich"/>
    <s v="Steve Martin"/>
    <s v="United States"/>
    <n v="0"/>
    <n v="89325780"/>
    <s v="Touchstone Pictures"/>
    <n v="105"/>
  </r>
  <r>
    <s v="City Slickers"/>
    <s v="PG-13"/>
    <s v="Comedy"/>
    <x v="11"/>
    <s v="June 7, 1991 (United States)"/>
    <n v="6.8"/>
    <n v="51000"/>
    <s v="Ron Underwood"/>
    <s v="Lowell Ganz"/>
    <s v="Billy Crystal"/>
    <s v="United States"/>
    <n v="27000000"/>
    <n v="179033791"/>
    <s v="Castle Rock Entertainment"/>
    <n v="113"/>
  </r>
  <r>
    <s v="Don't Tell Mom the Babysitter's Dead"/>
    <s v="PG-13"/>
    <s v="Comedy"/>
    <x v="11"/>
    <s v="June 7, 1991 (United States)"/>
    <n v="6.3"/>
    <n v="29000"/>
    <s v="Stephen Herek"/>
    <s v="Neil Landau"/>
    <s v="Christina Applegate"/>
    <s v="United States"/>
    <n v="0"/>
    <n v="25196249"/>
    <s v="Home Box Office (HBO)"/>
    <n v="102"/>
  </r>
  <r>
    <s v="The Fisher King"/>
    <s v="R"/>
    <s v="Comedy"/>
    <x v="11"/>
    <s v="September 27, 1991 (United States)"/>
    <n v="7.5"/>
    <n v="81000"/>
    <s v="Terry Gilliam"/>
    <s v="Richard LaGravenese"/>
    <s v="Jeff Bridges"/>
    <s v="United States"/>
    <n v="24000000"/>
    <n v="41895491"/>
    <s v="TriStar Pictures"/>
    <n v="137"/>
  </r>
  <r>
    <s v="Sex and Zen"/>
    <s v="R"/>
    <s v="Comedy"/>
    <x v="11"/>
    <s v="November 30, 1991 (Hong Kong)"/>
    <n v="5.6"/>
    <n v="2200"/>
    <s v="Michael Mak"/>
    <s v="Alexander Lee"/>
    <s v="Lawrence Ng"/>
    <s v="Hong Kong"/>
    <n v="0"/>
    <m/>
    <s v="Golden Harvest Company"/>
    <n v="99"/>
  </r>
  <r>
    <s v="Sleeping with the Enemy"/>
    <s v="R"/>
    <s v="Drama"/>
    <x v="11"/>
    <s v="February 8, 1991 (United States)"/>
    <n v="6.3"/>
    <n v="52000"/>
    <s v="Joseph Ruben"/>
    <s v="Nancy Price"/>
    <s v="Julia Roberts"/>
    <s v="United States"/>
    <n v="19000000"/>
    <n v="174999005"/>
    <s v="Twentieth Century Fox"/>
    <n v="99"/>
  </r>
  <r>
    <s v="The Beautiful Troublemaker"/>
    <s v="Unrated"/>
    <s v="Drama"/>
    <x v="11"/>
    <s v="September 4, 1991 (France)"/>
    <n v="7.6"/>
    <n v="7500"/>
    <s v="Jacques Rivette"/>
    <s v="Pascal Bonitzer"/>
    <s v="Michel Piccoli"/>
    <s v="France"/>
    <n v="0"/>
    <n v="403056"/>
    <s v="Pierre Grise Productions"/>
    <n v="238"/>
  </r>
  <r>
    <s v="Return to the Blue Lagoon"/>
    <s v="PG-13"/>
    <s v="Adventure"/>
    <x v="11"/>
    <s v="August 2, 1991 (United States)"/>
    <n v="5.2"/>
    <n v="19000"/>
    <s v="William A. Graham"/>
    <s v="Henry De Vere Stacpoole"/>
    <s v="Brian Krause"/>
    <s v="United States"/>
    <n v="11000000"/>
    <n v="2807854"/>
    <s v="Columbia Pictures"/>
    <n v="102"/>
  </r>
  <r>
    <s v="The Last Boy Scout"/>
    <s v="R"/>
    <s v="Action"/>
    <x v="11"/>
    <s v="December 13, 1991 (United States)"/>
    <n v="7"/>
    <n v="95000"/>
    <s v="Tony Scott"/>
    <s v="Shane Black"/>
    <s v="Bruce Willis"/>
    <s v="United States"/>
    <n v="43000000"/>
    <n v="59509925"/>
    <s v="Geffen Pictures"/>
    <n v="105"/>
  </r>
  <r>
    <s v="Star Trek VI: The Undiscovered Country"/>
    <s v="PG"/>
    <s v="Action"/>
    <x v="11"/>
    <s v="December 6, 1991 (United States)"/>
    <n v="7.2"/>
    <n v="72000"/>
    <s v="Nicholas Meyer"/>
    <s v="Gene Roddenberry"/>
    <s v="William Shatner"/>
    <s v="United States"/>
    <n v="30000000"/>
    <n v="96888996"/>
    <s v="Paramount Pictures"/>
    <n v="110"/>
  </r>
  <r>
    <s v="My Own Private Idaho"/>
    <s v="R"/>
    <s v="Drama"/>
    <x v="11"/>
    <s v="July 20, 1991 (Japan)"/>
    <n v="7"/>
    <n v="53000"/>
    <s v="Gus Van Sant"/>
    <s v="Gus Van Sant"/>
    <s v="River Phoenix"/>
    <s v="United States"/>
    <n v="2500000"/>
    <n v="6401336"/>
    <s v="New Line Cinema"/>
    <n v="104"/>
  </r>
  <r>
    <s v="Drop Dead Fred"/>
    <s v="PG-13"/>
    <s v="Comedy"/>
    <x v="11"/>
    <s v="May 24, 1991 (United States)"/>
    <n v="5.9"/>
    <n v="27000"/>
    <s v="Ate de Jong"/>
    <s v="Elizabeth Livingston"/>
    <s v="Phoebe Cates"/>
    <s v="United States"/>
    <n v="6788000"/>
    <n v="13878411"/>
    <s v="PolyGram Filmed Entertainment"/>
    <n v="103"/>
  </r>
  <r>
    <s v="Hot Shots!"/>
    <s v="PG-13"/>
    <s v="Action"/>
    <x v="11"/>
    <s v="July 31, 1991 (United States)"/>
    <n v="6.8"/>
    <n v="102000"/>
    <s v="Jim Abrahams"/>
    <s v="Jim Abrahams"/>
    <s v="Charlie Sheen"/>
    <s v="United States"/>
    <n v="26000000"/>
    <n v="181096164"/>
    <s v="Twentieth Century Fox"/>
    <n v="84"/>
  </r>
  <r>
    <s v="Hudson Hawk"/>
    <s v="R"/>
    <s v="Action"/>
    <x v="11"/>
    <s v="May 24, 1991 (United States)"/>
    <n v="5.8"/>
    <n v="54000"/>
    <s v="Michael Lehmann"/>
    <s v="Bruce Willis"/>
    <s v="Bruce Willis"/>
    <s v="United States"/>
    <n v="65000000"/>
    <n v="17218080"/>
    <s v="TriStar Pictures"/>
    <n v="100"/>
  </r>
  <r>
    <s v="The Prince of Tides"/>
    <s v="R"/>
    <s v="Drama"/>
    <x v="11"/>
    <s v="December 25, 1991 (United States)"/>
    <n v="6.7"/>
    <n v="17000"/>
    <s v="Barbra Streisand"/>
    <s v="Pat Conroy"/>
    <s v="Barbra Streisand"/>
    <s v="United States"/>
    <n v="30000000"/>
    <n v="74787599"/>
    <s v="Columbia Pictures"/>
    <n v="132"/>
  </r>
  <r>
    <s v="Barton Fink"/>
    <s v="R"/>
    <s v="Comedy"/>
    <x v="11"/>
    <s v="August 21, 1991 (United States)"/>
    <n v="7.7"/>
    <n v="116000"/>
    <s v="Joel Coen"/>
    <s v="Joel Coen"/>
    <s v="John Turturro"/>
    <s v="United Kingdom"/>
    <n v="9000000"/>
    <n v="6153939"/>
    <s v="Circle Films"/>
    <n v="116"/>
  </r>
  <r>
    <s v="Nothing But Trouble"/>
    <s v="PG-13"/>
    <s v="Comedy"/>
    <x v="11"/>
    <s v="February 15, 1991 (United States)"/>
    <n v="5.0999999999999996"/>
    <n v="23000"/>
    <s v="Dan Aykroyd"/>
    <s v="Peter Aykroyd"/>
    <s v="Chevy Chase"/>
    <s v="United States"/>
    <n v="40000000"/>
    <n v="8479793"/>
    <s v="Applied Action"/>
    <n v="94"/>
  </r>
  <r>
    <s v="What About Bob?"/>
    <s v="PG"/>
    <s v="Comedy"/>
    <x v="11"/>
    <s v="May 17, 1991 (United States)"/>
    <n v="7"/>
    <n v="65000"/>
    <s v="Frank Oz"/>
    <s v="Alvin Sargent"/>
    <s v="Bill Murray"/>
    <s v="United States"/>
    <n v="35000000"/>
    <n v="63707829"/>
    <s v="Touchstone Pictures"/>
    <n v="99"/>
  </r>
  <r>
    <s v="Naked Lunch"/>
    <s v="R"/>
    <s v="Drama"/>
    <x v="11"/>
    <s v="April 24, 1992 (United Kingdom)"/>
    <n v="7"/>
    <n v="48000"/>
    <s v="David Cronenberg"/>
    <s v="William S. Burroughs"/>
    <s v="Peter Weller"/>
    <s v="Canada"/>
    <n v="16000000"/>
    <n v="2641357"/>
    <s v="Recorded Picture Company (RPC)"/>
    <n v="115"/>
  </r>
  <r>
    <s v="Teenage Mutant Ninja Turtles II: The Secret of the Ooze"/>
    <s v="PG"/>
    <s v="Action"/>
    <x v="11"/>
    <s v="March 22, 1991 (United States)"/>
    <n v="6"/>
    <n v="53000"/>
    <s v="Michael Pressman"/>
    <s v="Kevin Eastman"/>
    <s v="Paige Turco"/>
    <s v="United States"/>
    <n v="25000000"/>
    <n v="78656813"/>
    <s v="Golden Harvest Company"/>
    <n v="88"/>
  </r>
  <r>
    <s v="The Naked Gun 2½: The Smell of Fear"/>
    <s v="PG-13"/>
    <s v="Comedy"/>
    <x v="11"/>
    <s v="June 28, 1991 (United States)"/>
    <n v="6.9"/>
    <n v="108000"/>
    <s v="David Zucker"/>
    <s v="Jim Abrahams"/>
    <s v="Leslie Nielsen"/>
    <s v="United States"/>
    <n v="23000000"/>
    <n v="86930411"/>
    <s v="Paramount Pictures"/>
    <n v="85"/>
  </r>
  <r>
    <s v="Double Impact"/>
    <s v="R"/>
    <s v="Action"/>
    <x v="11"/>
    <s v="August 9, 1991 (United States)"/>
    <n v="5.6"/>
    <n v="39000"/>
    <s v="Sheldon Lettich"/>
    <s v="Sheldon Lettich"/>
    <s v="Jean-Claude Van Damme"/>
    <s v="United States"/>
    <n v="15000000"/>
    <n v="30102717"/>
    <s v="Stone Group Pictures"/>
    <n v="110"/>
  </r>
  <r>
    <s v="The Commitments"/>
    <s v="R"/>
    <s v="Comedy"/>
    <x v="11"/>
    <s v="September 13, 1991 (United States)"/>
    <n v="7.6"/>
    <n v="34000"/>
    <s v="Alan Parker"/>
    <s v="Roddy Doyle"/>
    <s v="Robert Arkins"/>
    <s v="Ireland"/>
    <n v="12000000"/>
    <n v="14919570"/>
    <s v="Beacon Communications"/>
    <n v="118"/>
  </r>
  <r>
    <s v="The Man in the Moon"/>
    <s v="PG-13"/>
    <s v="Drama"/>
    <x v="11"/>
    <s v="October 4, 1991 (United States)"/>
    <n v="7.3"/>
    <n v="16000"/>
    <s v="Robert Mulligan"/>
    <s v="Jenny Wingfield"/>
    <s v="Sam Waterston"/>
    <s v="United States"/>
    <n v="0"/>
    <n v="2853801"/>
    <s v="Metro-Goldwyn-Mayer (MGM)"/>
    <n v="99"/>
  </r>
  <r>
    <s v="The Double Life of Véronique"/>
    <s v="R"/>
    <s v="Drama"/>
    <x v="11"/>
    <s v="November 22, 1991 (United States)"/>
    <n v="7.8"/>
    <n v="44000"/>
    <s v="Krzysztof Kieslowski"/>
    <s v="Krzysztof Kieslowski"/>
    <s v="Irène Jacob"/>
    <s v="France"/>
    <n v="0"/>
    <n v="2175939"/>
    <s v="Sidéral Productions"/>
    <n v="98"/>
  </r>
  <r>
    <s v="New Jack City"/>
    <s v="R"/>
    <s v="Action"/>
    <x v="11"/>
    <s v="March 8, 1991 (United States)"/>
    <n v="6.7"/>
    <n v="33000"/>
    <s v="Mario Van Peebles"/>
    <s v="Thomas Lee Wright"/>
    <s v="Wesley Snipes"/>
    <s v="United States"/>
    <n v="8000000"/>
    <n v="47624353"/>
    <s v="Warner Bros."/>
    <n v="97"/>
  </r>
  <r>
    <s v="Toy Soldiers"/>
    <s v="R"/>
    <s v="Action"/>
    <x v="11"/>
    <s v="April 26, 1991 (United States)"/>
    <n v="6.6"/>
    <n v="20000"/>
    <s v="Daniel Petrie Jr."/>
    <s v="William P. Kennedy"/>
    <s v="Sean Astin"/>
    <s v="United States"/>
    <n v="10000000"/>
    <n v="15073942"/>
    <s v="TriStar Pictures"/>
    <n v="111"/>
  </r>
  <r>
    <s v="The People Under the Stairs"/>
    <s v="R"/>
    <s v="Comedy"/>
    <x v="11"/>
    <s v="November 1, 1991 (United States)"/>
    <n v="6.4"/>
    <n v="32000"/>
    <s v="Wes Craven"/>
    <s v="Wes Craven"/>
    <s v="Brandon Quintin Adams"/>
    <s v="United States"/>
    <n v="6000000"/>
    <n v="31347154"/>
    <s v="Universal Pictures"/>
    <n v="102"/>
  </r>
  <r>
    <s v="Regarding Henry"/>
    <s v="PG-13"/>
    <s v="Drama"/>
    <x v="11"/>
    <s v="July 10, 1991 (United States)"/>
    <n v="6.7"/>
    <n v="30000"/>
    <s v="Mike Nichols"/>
    <s v="J.J. Abrams"/>
    <s v="Harrison Ford"/>
    <s v="United States"/>
    <n v="25000000"/>
    <n v="43001500"/>
    <s v="Paramount Pictures"/>
    <n v="108"/>
  </r>
  <r>
    <s v="Bugsy"/>
    <s v="R"/>
    <s v="Biography"/>
    <x v="11"/>
    <s v="December 20, 1991 (United States)"/>
    <n v="6.8"/>
    <n v="27000"/>
    <s v="Barry Levinson"/>
    <s v="James Toback"/>
    <s v="Warren Beatty"/>
    <s v="United States"/>
    <n v="30000000"/>
    <n v="49114016"/>
    <s v="TriStar Pictures"/>
    <n v="136"/>
  </r>
  <r>
    <s v="Doc Hollywood"/>
    <s v="PG-13"/>
    <s v="Comedy"/>
    <x v="11"/>
    <s v="August 2, 1991 (United States)"/>
    <n v="6.2"/>
    <n v="34000"/>
    <s v="Michael Caton-Jones"/>
    <s v="Neil B. Shulman"/>
    <s v="Michael J. Fox"/>
    <s v="United States"/>
    <n v="20000000"/>
    <n v="54830779"/>
    <s v="Warner Bros."/>
    <n v="104"/>
  </r>
  <r>
    <s v="Delicatessen"/>
    <s v="R"/>
    <s v="Comedy"/>
    <x v="11"/>
    <s v="April 3, 1992 (United States)"/>
    <n v="7.6"/>
    <n v="82000"/>
    <s v="Marc Caro"/>
    <s v="Jean-Pierre Jeunet"/>
    <s v="Marie-Laure Dougnac"/>
    <s v="France"/>
    <n v="0"/>
    <n v="1794187"/>
    <s v="Constellation"/>
    <n v="99"/>
  </r>
  <r>
    <s v="Night on Earth"/>
    <s v="R"/>
    <s v="Comedy"/>
    <x v="11"/>
    <s v="December 12, 1991 (Germany)"/>
    <n v="7.7"/>
    <n v="57000"/>
    <s v="Jim Jarmusch"/>
    <s v="Jim Jarmusch"/>
    <s v="Winona Ryder"/>
    <s v="France"/>
    <n v="3500000"/>
    <n v="2023808"/>
    <s v="Victor Company of Japan (JVC)"/>
    <n v="129"/>
  </r>
  <r>
    <s v="Child's Play 3"/>
    <s v="R"/>
    <s v="Horror"/>
    <x v="11"/>
    <s v="August 30, 1991 (United States)"/>
    <n v="5.0999999999999996"/>
    <n v="37000"/>
    <s v="Jack Bender"/>
    <s v="Don Mancini"/>
    <s v="Justin Whalin"/>
    <s v="United Kingdom"/>
    <n v="13000000"/>
    <n v="20560255"/>
    <s v="Universal Pictures"/>
    <n v="90"/>
  </r>
  <r>
    <s v="Freddy's Dead: The Final Nightmare"/>
    <s v="R"/>
    <s v="Fantasy"/>
    <x v="11"/>
    <s v="September 13, 1991 (United States)"/>
    <n v="4.9000000000000004"/>
    <n v="43000"/>
    <s v="Rachel Talalay"/>
    <s v="Wes Craven"/>
    <s v="Robert Englund"/>
    <s v="United States"/>
    <n v="11000000"/>
    <n v="34872033"/>
    <s v="New Line Cinema"/>
    <n v="89"/>
  </r>
  <r>
    <s v="Oscar"/>
    <s v="PG"/>
    <s v="Comedy"/>
    <x v="11"/>
    <s v="April 26, 1991 (United States)"/>
    <n v="6.5"/>
    <n v="30000"/>
    <s v="John Landis"/>
    <s v="Claude Magnier"/>
    <s v="Sylvester Stallone"/>
    <s v="United States"/>
    <n v="35000000"/>
    <n v="23562716"/>
    <s v="Joseph S. Vecchio Entertainment"/>
    <n v="109"/>
  </r>
  <r>
    <s v="The Lovers on the Bridge"/>
    <s v="R"/>
    <s v="Drama"/>
    <x v="11"/>
    <s v="July 2, 1999 (United States)"/>
    <n v="7.6"/>
    <n v="13000"/>
    <s v="Leos Carax"/>
    <s v="Leos Carax"/>
    <s v="Juliette Binoche"/>
    <s v="France"/>
    <n v="28000000"/>
    <n v="29679"/>
    <s v="Films A2"/>
    <n v="125"/>
  </r>
  <r>
    <s v="Highlander II: The Quickening"/>
    <s v="R"/>
    <s v="Action"/>
    <x v="11"/>
    <s v="November 1, 1991 (United States)"/>
    <n v="4.2"/>
    <n v="44000"/>
    <s v="Russell Mulcahy"/>
    <s v="Gregory Widen"/>
    <s v="Christopher Lambert"/>
    <s v="United Kingdom"/>
    <n v="30000000"/>
    <n v="15556340"/>
    <s v="Davis-Panzer Productions"/>
    <n v="91"/>
  </r>
  <r>
    <s v="Stone Cold"/>
    <s v="R"/>
    <s v="Action"/>
    <x v="11"/>
    <s v="May 17, 1991 (United States)"/>
    <n v="6"/>
    <n v="7300"/>
    <s v="Craig R. Baxley"/>
    <s v="Walter Doniger"/>
    <s v="Brian Bosworth"/>
    <s v="United States"/>
    <n v="17000000"/>
    <n v="9151887"/>
    <s v="Stone Group Pictures"/>
    <n v="92"/>
  </r>
  <r>
    <s v="Wild Hearts Can't Be Broken"/>
    <s v="G"/>
    <s v="Drama"/>
    <x v="11"/>
    <s v="May 24, 1991 (United States)"/>
    <n v="7.2"/>
    <n v="5000"/>
    <s v="Steve Miner"/>
    <s v="Matt Williams"/>
    <s v="Gabrielle Anwar"/>
    <s v="United States"/>
    <n v="0"/>
    <n v="7294835"/>
    <s v="Walt Disney Pictures"/>
    <n v="88"/>
  </r>
  <r>
    <s v="Showdown in Little Tokyo"/>
    <s v="R"/>
    <s v="Action"/>
    <x v="11"/>
    <s v="August 23, 1991 (United States)"/>
    <n v="6.1"/>
    <n v="17000"/>
    <s v="Mark L. Lester"/>
    <s v="Stephen Glantz"/>
    <s v="Dolph Lundgren"/>
    <s v="United States"/>
    <n v="8000000"/>
    <n v="2275557"/>
    <s v="Little Tokyo Productions"/>
    <n v="79"/>
  </r>
  <r>
    <s v="Jungle Fever"/>
    <s v="R"/>
    <s v="Drama"/>
    <x v="11"/>
    <s v="June 7, 1991 (United States)"/>
    <n v="6.6"/>
    <n v="17000"/>
    <s v="Spike Lee"/>
    <s v="Spike Lee"/>
    <s v="Wesley Snipes"/>
    <s v="United States"/>
    <n v="14000000"/>
    <n v="43882682"/>
    <s v="Universal Pictures"/>
    <n v="132"/>
  </r>
  <r>
    <s v="Harley Davidson and the Marlboro Man"/>
    <s v="R"/>
    <s v="Action"/>
    <x v="11"/>
    <s v="August 23, 1991 (United States)"/>
    <n v="6.1"/>
    <n v="19000"/>
    <s v="Simon Wincer"/>
    <s v="Don Michael Paul"/>
    <s v="Mickey Rourke"/>
    <s v="United States"/>
    <n v="23000000"/>
    <n v="7434726"/>
    <s v="Krisjair"/>
    <n v="98"/>
  </r>
  <r>
    <s v="Not Without My Daughter"/>
    <s v="PG-13"/>
    <s v="Drama"/>
    <x v="11"/>
    <s v="January 11, 1991 (United States)"/>
    <n v="6.4"/>
    <n v="13000"/>
    <s v="Brian Gilbert"/>
    <s v="Betty Mahmoody"/>
    <s v="Sally Field"/>
    <s v="United States"/>
    <n v="0"/>
    <n v="14789113"/>
    <s v="Pathé Entertainment"/>
    <n v="116"/>
  </r>
  <r>
    <s v="Defending Your Life"/>
    <s v="PG"/>
    <s v="Comedy"/>
    <x v="11"/>
    <s v="April 5, 1991 (United States)"/>
    <n v="7.2"/>
    <n v="18000"/>
    <s v="Albert Brooks"/>
    <s v="Albert Brooks"/>
    <s v="Albert Brooks"/>
    <s v="United States"/>
    <n v="0"/>
    <n v="16371128"/>
    <s v="Geffen Pictures"/>
    <n v="112"/>
  </r>
  <r>
    <s v="Flight of the Intruder"/>
    <s v="PG-13"/>
    <s v="Action"/>
    <x v="11"/>
    <s v="January 18, 1991 (United States)"/>
    <n v="5.8"/>
    <n v="6600"/>
    <s v="John Milius"/>
    <s v="Stephen Coonts"/>
    <s v="Danny Glover"/>
    <s v="United States"/>
    <n v="35000000"/>
    <n v="14587732"/>
    <s v="Paramount Pictures"/>
    <n v="115"/>
  </r>
  <r>
    <s v="Problem Child 2"/>
    <s v="PG-13"/>
    <s v="Comedy"/>
    <x v="11"/>
    <s v="July 3, 1991 (United States)"/>
    <n v="4.9000000000000004"/>
    <n v="21000"/>
    <s v="Brian Levant"/>
    <s v="Scott Alexander"/>
    <s v="John Ritter"/>
    <s v="United States"/>
    <n v="15000000"/>
    <n v="32704700"/>
    <s v="Universal Pictures"/>
    <n v="90"/>
  </r>
  <r>
    <s v="The Hard Way"/>
    <s v="R"/>
    <s v="Action"/>
    <x v="11"/>
    <s v="March 8, 1991 (United States)"/>
    <n v="6.4"/>
    <n v="19000"/>
    <s v="John Badham"/>
    <s v="Lem Dobbs"/>
    <s v="Michael J. Fox"/>
    <s v="United States"/>
    <n v="24000000"/>
    <n v="65595485"/>
    <s v="Universal Pictures"/>
    <n v="111"/>
  </r>
  <r>
    <s v="Ricochet"/>
    <s v="R"/>
    <s v="Action"/>
    <x v="11"/>
    <s v="October 4, 1991 (United States)"/>
    <n v="6.2"/>
    <n v="17000"/>
    <s v="Russell Mulcahy"/>
    <s v="Fred Dekker"/>
    <s v="Denzel Washington"/>
    <s v="United States"/>
    <n v="0"/>
    <n v="21756163"/>
    <s v="Home Box Office (HBO)"/>
    <n v="102"/>
  </r>
  <r>
    <s v="L.A. Story"/>
    <s v="PG-13"/>
    <s v="Comedy"/>
    <x v="11"/>
    <s v="February 8, 1991 (United States)"/>
    <n v="6.7"/>
    <n v="30000"/>
    <s v="Mick Jackson"/>
    <s v="Steve Martin"/>
    <s v="Steve Martin"/>
    <s v="United States"/>
    <n v="0"/>
    <n v="28862081"/>
    <s v="Carolco Pictures"/>
    <n v="95"/>
  </r>
  <r>
    <s v="Rush"/>
    <s v="R"/>
    <s v="Action"/>
    <x v="11"/>
    <s v="January 17, 1992 (United States)"/>
    <n v="6.8"/>
    <n v="8200"/>
    <s v="Lili Fini Zanuck"/>
    <s v="Kim Wozencraft"/>
    <s v="Jason Patric"/>
    <s v="United States"/>
    <n v="17000000"/>
    <n v="7241350"/>
    <s v="Metro-Goldwyn-Mayer (MGM)"/>
    <n v="120"/>
  </r>
  <r>
    <s v="Dead Again"/>
    <s v="R"/>
    <s v="Crime"/>
    <x v="11"/>
    <s v="August 30, 1991 (United States)"/>
    <n v="6.9"/>
    <n v="27000"/>
    <s v="Kenneth Branagh"/>
    <s v="Scott Frank"/>
    <s v="Kenneth Branagh"/>
    <s v="United States"/>
    <n v="15000000"/>
    <n v="38016380"/>
    <s v="Paramount Pictures"/>
    <n v="107"/>
  </r>
  <r>
    <s v="Out for Justice"/>
    <s v="R"/>
    <s v="Action"/>
    <x v="11"/>
    <s v="April 12, 1991 (United States)"/>
    <n v="6.1"/>
    <n v="22000"/>
    <s v="John Flynn"/>
    <s v="R. Lance Hill"/>
    <s v="Steven Seagal"/>
    <s v="United States"/>
    <n v="14000000"/>
    <n v="39673161"/>
    <s v="Arnold Kopelson Productions"/>
    <n v="91"/>
  </r>
  <r>
    <s v="Only Yesterday"/>
    <s v="PG"/>
    <s v="Animation"/>
    <x v="11"/>
    <s v="February 26, 2016 (United States)"/>
    <n v="7.6"/>
    <n v="29000"/>
    <s v="Isao Takahata"/>
    <s v="Hotaru Okamoto"/>
    <s v="Miki Imai"/>
    <s v="Japan"/>
    <n v="0"/>
    <n v="545825"/>
    <s v="Nippon Television Network (NTV)"/>
    <n v="118"/>
  </r>
  <r>
    <s v="The Indian Runner"/>
    <s v="R"/>
    <s v="Drama"/>
    <x v="11"/>
    <s v="September 20, 1991 (United States)"/>
    <n v="7"/>
    <n v="8600"/>
    <s v="Sean Penn"/>
    <s v="Sean Penn"/>
    <s v="David Morse"/>
    <s v="United States"/>
    <n v="7000000"/>
    <n v="191125"/>
    <s v="Columbia Pictures"/>
    <n v="127"/>
  </r>
  <r>
    <s v="An American Tail: Fievel Goes West"/>
    <s v="G"/>
    <s v="Animation"/>
    <x v="11"/>
    <s v="November 22, 1991 (United States)"/>
    <n v="6.5"/>
    <n v="24000"/>
    <s v="Phil Nibbelink"/>
    <s v="Flint Dille"/>
    <s v="James Stewart"/>
    <s v="United States"/>
    <n v="0"/>
    <n v="40766041"/>
    <s v="Universal Pictures"/>
    <n v="75"/>
  </r>
  <r>
    <s v="Life Stinks"/>
    <s v="PG-13"/>
    <s v="Comedy"/>
    <x v="11"/>
    <s v="July 26, 1991 (United States)"/>
    <n v="5.9"/>
    <n v="9800"/>
    <s v="Mel Brooks"/>
    <s v="Mel Brooks"/>
    <s v="Mel Brooks"/>
    <s v="United States"/>
    <n v="13000000"/>
    <n v="4102526"/>
    <s v="Brooksfilms"/>
    <n v="92"/>
  </r>
  <r>
    <s v="Frankie and Johnny"/>
    <s v="R"/>
    <s v="Comedy"/>
    <x v="11"/>
    <s v="October 11, 1991 (United States)"/>
    <n v="6.7"/>
    <n v="30000"/>
    <s v="Garry Marshall"/>
    <s v="Terrence McNally"/>
    <s v="Al Pacino"/>
    <s v="United States"/>
    <n v="29000000"/>
    <n v="22773535"/>
    <s v="Paramount Pictures"/>
    <n v="118"/>
  </r>
  <r>
    <s v="Grand Canyon"/>
    <s v="R"/>
    <s v="Crime"/>
    <x v="11"/>
    <s v="January 17, 1992 (United States)"/>
    <n v="6.9"/>
    <n v="15000"/>
    <s v="Lawrence Kasdan"/>
    <s v="Lawrence Kasdan"/>
    <s v="Danny Glover"/>
    <s v="United States"/>
    <n v="0"/>
    <n v="40991329"/>
    <s v="Twentieth Century Fox"/>
    <n v="134"/>
  </r>
  <r>
    <s v="Close My Eyes"/>
    <s v="R"/>
    <s v="Drama"/>
    <x v="11"/>
    <s v="November 22, 1991 (United States)"/>
    <n v="6.3"/>
    <n v="3100"/>
    <s v="Stephen Poliakoff"/>
    <s v="Stephen Poliakoff"/>
    <s v="Alan Rickman"/>
    <s v="United Kingdom"/>
    <n v="0"/>
    <n v="135893"/>
    <s v="Film Four International"/>
    <n v="108"/>
  </r>
  <r>
    <s v="Homicide"/>
    <s v="R"/>
    <s v="Crime"/>
    <x v="11"/>
    <s v="August 28, 1991 (France)"/>
    <n v="7"/>
    <n v="6500"/>
    <s v="David Mamet"/>
    <s v="David Mamet"/>
    <s v="Joe Mantegna"/>
    <s v="United States"/>
    <n v="0"/>
    <n v="2971661"/>
    <s v="Pressman Film"/>
    <n v="102"/>
  </r>
  <r>
    <s v="Soapdish"/>
    <s v="PG-13"/>
    <s v="Comedy"/>
    <x v="11"/>
    <s v="May 31, 1991 (United States)"/>
    <n v="6.6"/>
    <n v="15000"/>
    <s v="Michael Hoffman"/>
    <s v="Robert Harling"/>
    <s v="Sally Field"/>
    <s v="United States"/>
    <n v="25000000"/>
    <n v="36489888"/>
    <s v="Paramount Pictures"/>
    <n v="97"/>
  </r>
  <r>
    <s v="Curly Sue"/>
    <s v="PG"/>
    <s v="Comedy"/>
    <x v="11"/>
    <s v="October 25, 1991 (United States)"/>
    <n v="5.9"/>
    <n v="21000"/>
    <s v="John Hughes"/>
    <s v="John Hughes"/>
    <s v="Jim Belushi"/>
    <s v="United States"/>
    <n v="25000000"/>
    <n v="33691313"/>
    <s v="Warner Bros."/>
    <n v="101"/>
  </r>
  <r>
    <s v="The Rapture"/>
    <s v="R"/>
    <s v="Drama"/>
    <x v="11"/>
    <s v="October 4, 1991 (United States)"/>
    <n v="6.3"/>
    <n v="5000"/>
    <s v="Michael Tolkin"/>
    <s v="Michael Tolkin"/>
    <s v="Mimi Rogers"/>
    <s v="United States"/>
    <n v="0"/>
    <n v="1277404"/>
    <s v="New Line Cinema"/>
    <n v="100"/>
  </r>
  <r>
    <s v="Mannequin: on the Move"/>
    <s v="PG"/>
    <s v="Comedy"/>
    <x v="11"/>
    <s v="May 17, 1991 (United States)"/>
    <n v="4.4000000000000004"/>
    <n v="5800"/>
    <s v="Stewart Raffill"/>
    <s v="Edward Rugoff"/>
    <s v="Kristy Swanson"/>
    <s v="United States"/>
    <n v="13000000"/>
    <n v="3752428"/>
    <s v="Gladden Entertainment"/>
    <n v="95"/>
  </r>
  <r>
    <s v="Rock-A-Doodle"/>
    <s v="G"/>
    <s v="Animation"/>
    <x v="11"/>
    <s v="April 3, 1992 (United States)"/>
    <n v="6.1"/>
    <n v="8800"/>
    <s v="Don Bluth"/>
    <s v="Don Bluth"/>
    <s v="Glen Campbell"/>
    <s v="Ireland"/>
    <n v="18000000"/>
    <n v="11657385"/>
    <s v="Goldcrest Films International"/>
    <n v="77"/>
  </r>
  <r>
    <s v="Necessary Roughness"/>
    <s v="PG-13"/>
    <s v="Comedy"/>
    <x v="11"/>
    <s v="September 27, 1991 (United States)"/>
    <n v="6.2"/>
    <n v="11000"/>
    <s v="Stan Dragoti"/>
    <s v="Rick Natkin"/>
    <s v="Scott Bakula"/>
    <s v="United States"/>
    <n v="13500000"/>
    <n v="26255594"/>
    <s v="Paramount Pictures"/>
    <n v="108"/>
  </r>
  <r>
    <s v="Cool as Ice"/>
    <s v="PG"/>
    <s v="Comedy"/>
    <x v="11"/>
    <s v="October 18, 1991 (United States)"/>
    <n v="2.9"/>
    <n v="9100"/>
    <s v="David Kellogg"/>
    <s v="David Stenn"/>
    <s v="Vanilla Ice"/>
    <s v="United States"/>
    <n v="6000000"/>
    <n v="1193062"/>
    <s v="Alive Films"/>
    <n v="91"/>
  </r>
  <r>
    <s v="Wild Orchid II: Two Shades of Blue"/>
    <s v="R"/>
    <s v="Drama"/>
    <x v="11"/>
    <s v="May 8, 1992 (United States)"/>
    <n v="4"/>
    <n v="1500"/>
    <s v="Zalman King"/>
    <s v="Zalman King"/>
    <s v="Nina Siemaszko"/>
    <s v="United States"/>
    <n v="0"/>
    <n v="573904"/>
    <s v="Vision PDG"/>
    <n v="111"/>
  </r>
  <r>
    <s v="Switch"/>
    <s v="R"/>
    <s v="Comedy"/>
    <x v="11"/>
    <s v="May 10, 1991 (United States)"/>
    <n v="5.8"/>
    <n v="9100"/>
    <s v="Blake Edwards"/>
    <s v="Blake Edwards"/>
    <s v="Ellen Barkin"/>
    <s v="United States"/>
    <n v="14000000"/>
    <n v="15545943"/>
    <s v="Beco Films"/>
    <n v="103"/>
  </r>
  <r>
    <s v="White Fang"/>
    <s v="PG"/>
    <s v="Adventure"/>
    <x v="11"/>
    <s v="January 18, 1991 (United States)"/>
    <n v="6.7"/>
    <n v="20000"/>
    <s v="Randal Kleiser"/>
    <s v="Jack London"/>
    <s v="Ethan Hawke"/>
    <s v="United States"/>
    <n v="14000000"/>
    <n v="34793160"/>
    <s v="Walt Disney Pictures"/>
    <n v="107"/>
  </r>
  <r>
    <s v="Until the End of the World"/>
    <s v="R"/>
    <s v="Action"/>
    <x v="11"/>
    <s v="December 25, 1991 (United States)"/>
    <n v="6.8"/>
    <n v="9500"/>
    <s v="Wim Wenders"/>
    <s v="Peter Carey"/>
    <s v="William Hurt"/>
    <s v="Germany"/>
    <n v="23000000"/>
    <n v="829625"/>
    <s v="Argos Films"/>
    <n v="158"/>
  </r>
  <r>
    <s v="Only the Lonely"/>
    <s v="PG-13"/>
    <s v="Comedy"/>
    <x v="11"/>
    <s v="May 24, 1991 (United States)"/>
    <n v="6.4"/>
    <n v="10000"/>
    <s v="Chris Columbus"/>
    <s v="Chris Columbus"/>
    <s v="John Candy"/>
    <s v="United States"/>
    <n v="0"/>
    <n v="25092802"/>
    <s v="Twentieth Century Fox"/>
    <n v="104"/>
  </r>
  <r>
    <s v="Dutch"/>
    <s v="PG-13"/>
    <s v="Comedy"/>
    <x v="11"/>
    <s v="July 19, 1991 (United States)"/>
    <n v="6.5"/>
    <n v="12000"/>
    <s v="Peter Faiman"/>
    <s v="John Hughes"/>
    <s v="Ed O'Neill"/>
    <s v="United States"/>
    <n v="17000000"/>
    <n v="4603929"/>
    <s v="Twentieth Century Fox"/>
    <n v="107"/>
  </r>
  <r>
    <s v="Shattered"/>
    <s v="R"/>
    <s v="Crime"/>
    <x v="11"/>
    <s v="October 11, 1991 (United States)"/>
    <n v="6.5"/>
    <n v="8900"/>
    <s v="Wolfgang Petersen"/>
    <s v="Richard Neely"/>
    <s v="Tom Berenger"/>
    <s v="United States"/>
    <n v="22000000"/>
    <n v="11511031"/>
    <s v="Capella International"/>
    <n v="98"/>
  </r>
  <r>
    <s v="Raise the Red Lantern"/>
    <s v="PG"/>
    <s v="Drama"/>
    <x v="11"/>
    <s v="December 18, 1991 (Italy)"/>
    <n v="8.1"/>
    <n v="30000"/>
    <s v="Yimou Zhang"/>
    <s v="Tong Su"/>
    <s v="Gong Li"/>
    <s v="China"/>
    <n v="0"/>
    <n v="2603061"/>
    <s v="ERA International"/>
    <n v="125"/>
  </r>
  <r>
    <s v="Suburban Commando"/>
    <s v="PG"/>
    <s v="Action"/>
    <x v="11"/>
    <s v="October 4, 1991 (United States)"/>
    <n v="4.5"/>
    <n v="9600"/>
    <s v="Burt Kennedy"/>
    <s v="Frank A. Cappello"/>
    <s v="Hulk Hogan"/>
    <s v="United States"/>
    <n v="0"/>
    <n v="6948859"/>
    <s v="New Line Cinema"/>
    <n v="90"/>
  </r>
  <r>
    <s v="Popcorn"/>
    <s v="R"/>
    <s v="Comedy"/>
    <x v="11"/>
    <s v="February 1, 1991 (United States)"/>
    <n v="5.8"/>
    <n v="4200"/>
    <s v="Mark Herrier"/>
    <s v="Mitchell Smith"/>
    <s v="Jill Schoelen"/>
    <s v="United States"/>
    <n v="0"/>
    <n v="4205000"/>
    <s v="Movie Partners"/>
    <n v="91"/>
  </r>
  <r>
    <s v="Mobsters"/>
    <s v="R"/>
    <s v="Crime"/>
    <x v="11"/>
    <s v="July 26, 1991 (United States)"/>
    <n v="6"/>
    <n v="8600"/>
    <s v="Michael Karbelnikoff"/>
    <s v="Michael Mahern"/>
    <s v="Christian Slater"/>
    <s v="United States"/>
    <n v="23000000"/>
    <n v="20246790"/>
    <s v="Universal Pictures"/>
    <n v="104"/>
  </r>
  <r>
    <s v="Operation Condor"/>
    <s v="PG-13"/>
    <s v="Action"/>
    <x v="11"/>
    <s v="July 18, 1997 (United States)"/>
    <n v="7.3"/>
    <n v="19000"/>
    <s v="Jackie Chan"/>
    <s v="Jackie Chan"/>
    <s v="Jackie Chan"/>
    <s v="Hong Kong"/>
    <n v="0"/>
    <n v="10405394"/>
    <s v="Golden Harvest Company"/>
    <n v="80"/>
  </r>
  <r>
    <s v="If Looks Could Kill"/>
    <s v="PG-13"/>
    <s v="Action"/>
    <x v="11"/>
    <s v="March 15, 1991 (United States)"/>
    <n v="5.8"/>
    <n v="6600"/>
    <s v="William Dear"/>
    <s v="Fred Dekker"/>
    <s v="Richard Grieco"/>
    <s v="United States"/>
    <n v="0"/>
    <n v="7788597"/>
    <s v="Warner Bros."/>
    <n v="88"/>
  </r>
  <r>
    <s v="The Butcher's Wife"/>
    <s v="PG-13"/>
    <s v="Comedy"/>
    <x v="11"/>
    <s v="October 25, 1991 (United States)"/>
    <n v="5.4"/>
    <n v="6800"/>
    <s v="Terry Hughes"/>
    <s v="Ezra Litwak"/>
    <s v="Demi Moore"/>
    <s v="United States"/>
    <n v="0"/>
    <n v="9689816"/>
    <s v="Paramount Pictures"/>
    <n v="107"/>
  </r>
  <r>
    <s v="Dying Young"/>
    <s v="R"/>
    <s v="Drama"/>
    <x v="11"/>
    <s v="June 21, 1991 (United States)"/>
    <n v="6.1"/>
    <n v="15000"/>
    <s v="Joel Schumacher"/>
    <s v="Marti Leimbach"/>
    <s v="Julia Roberts"/>
    <s v="United States"/>
    <n v="18000000"/>
    <n v="82264675"/>
    <s v="Fogwood Films"/>
    <n v="111"/>
  </r>
  <r>
    <s v="Dogfight"/>
    <s v="R"/>
    <s v="Comedy"/>
    <x v="11"/>
    <s v="October 4, 1991 (United States)"/>
    <n v="7.4"/>
    <n v="8700"/>
    <s v="Nancy Savoca"/>
    <s v="Bob Comfort"/>
    <s v="River Phoenix"/>
    <s v="United States"/>
    <n v="0"/>
    <n v="394631"/>
    <s v="Warner Bros."/>
    <n v="94"/>
  </r>
  <r>
    <s v="Whore"/>
    <s v="NC-17"/>
    <s v="Drama"/>
    <x v="11"/>
    <s v="October 18, 1991 (United States)"/>
    <n v="5.6"/>
    <n v="3500"/>
    <s v="Ken Russell"/>
    <s v="David Hines"/>
    <s v="Theresa Russell"/>
    <s v="United States"/>
    <n v="0"/>
    <n v="1008404"/>
    <s v="Cheap Date"/>
    <n v="85"/>
  </r>
  <r>
    <s v="Hear My Song"/>
    <s v="R"/>
    <s v="Comedy"/>
    <x v="11"/>
    <s v="February 1992 (United States)"/>
    <n v="7"/>
    <n v="1600"/>
    <s v="Peter Chelsom"/>
    <s v="Peter Chelsom"/>
    <s v="Ned Beatty"/>
    <s v="Ireland"/>
    <n v="0"/>
    <n v="4313473"/>
    <s v="British Screen Productions"/>
    <n v="104"/>
  </r>
  <r>
    <s v="Other People's Money"/>
    <s v="R"/>
    <s v="Comedy"/>
    <x v="11"/>
    <s v="October 18, 1991 (United States)"/>
    <n v="6.2"/>
    <n v="8200"/>
    <s v="Norman Jewison"/>
    <s v="Jerry Sterner"/>
    <s v="Danny DeVito"/>
    <s v="United States"/>
    <n v="0"/>
    <n v="25682090"/>
    <s v="Warner Bros."/>
    <n v="103"/>
  </r>
  <r>
    <s v="Delirious"/>
    <s v="PG"/>
    <s v="Comedy"/>
    <x v="11"/>
    <s v="August 9, 1991 (United States)"/>
    <n v="5.9"/>
    <n v="8000"/>
    <s v="Tom Mankiewicz"/>
    <s v="Lawrence J. Cohen"/>
    <s v="John Candy"/>
    <s v="United States"/>
    <n v="18000000"/>
    <n v="5546827"/>
    <s v="Metro-Goldwyn-Mayer (MGM)"/>
    <n v="96"/>
  </r>
  <r>
    <s v="Flirting"/>
    <s v="R"/>
    <s v="Drama"/>
    <x v="11"/>
    <s v="November 14, 1992 (United States)"/>
    <n v="7.2"/>
    <n v="5800"/>
    <s v="John Duigan"/>
    <s v="John Duigan"/>
    <s v="Noah Taylor"/>
    <s v="Australia"/>
    <n v="0"/>
    <n v="2415396"/>
    <s v="Kennedy Miller Productions"/>
    <n v="99"/>
  </r>
  <r>
    <s v="The Pit and the Pendulum"/>
    <s v="R"/>
    <s v="Horror"/>
    <x v="11"/>
    <s v="April 1991 (United States)"/>
    <n v="6"/>
    <n v="4400"/>
    <s v="Stuart Gordon"/>
    <s v="Edgar Allan Poe"/>
    <s v="Lance Henriksen"/>
    <s v="United States"/>
    <n v="2000000"/>
    <m/>
    <s v="Empire Pictures"/>
    <n v="97"/>
  </r>
  <r>
    <s v="High Heels"/>
    <s v="R"/>
    <s v="Comedy"/>
    <x v="11"/>
    <s v="December 20, 1991 (United States)"/>
    <n v="7.1"/>
    <n v="14000"/>
    <s v="Pedro Almodóvar"/>
    <s v="Pedro Almodóvar"/>
    <s v="Victoria Abril"/>
    <s v="Spain"/>
    <n v="0"/>
    <n v="1710057"/>
    <s v="Canal+"/>
    <n v="112"/>
  </r>
  <r>
    <s v="Little Man Tate"/>
    <s v="PG"/>
    <s v="Drama"/>
    <x v="11"/>
    <s v="November 1, 1991 (United States)"/>
    <n v="6.6"/>
    <n v="14000"/>
    <s v="Jodie Foster"/>
    <s v="Scott Frank"/>
    <s v="Jodie Foster"/>
    <s v="United States"/>
    <n v="10000000"/>
    <n v="25010896"/>
    <s v="Orion Pictures"/>
    <n v="99"/>
  </r>
  <r>
    <s v="Shadows and Fog"/>
    <s v="PG-13"/>
    <s v="Comedy"/>
    <x v="11"/>
    <s v="March 20, 1992 (United States)"/>
    <n v="6.7"/>
    <n v="16000"/>
    <s v="Woody Allen"/>
    <s v="Woody Allen"/>
    <s v="Woody Allen"/>
    <s v="United States"/>
    <n v="14000000"/>
    <n v="2735731"/>
    <s v="Jack Rollins &amp; Charles H. Joffe Productions"/>
    <n v="85"/>
  </r>
  <r>
    <s v="Shakes the Clown"/>
    <s v="R"/>
    <s v="Comedy"/>
    <x v="11"/>
    <s v="March 13, 1992 (United States)"/>
    <n v="5.6"/>
    <n v="4700"/>
    <s v="Bobcat Goldthwait"/>
    <s v="Bobcat Goldthwait"/>
    <s v="Bobcat Goldthwait"/>
    <s v="United States"/>
    <n v="1400000"/>
    <n v="115103"/>
    <s v="IRS Media"/>
    <n v="87"/>
  </r>
  <r>
    <s v="Black Robe"/>
    <s v="R"/>
    <s v="Adventure"/>
    <x v="11"/>
    <s v="October 4, 1991 (United States)"/>
    <n v="7.1"/>
    <n v="6600"/>
    <s v="Bruce Beresford"/>
    <s v="Brian Moore"/>
    <s v="Lothaire Bluteau"/>
    <s v="Canada"/>
    <n v="0"/>
    <n v="8211952"/>
    <s v="Alliance Communications Corporation"/>
    <n v="101"/>
  </r>
  <r>
    <s v="Billy Bathgate"/>
    <s v="R"/>
    <s v="Crime"/>
    <x v="11"/>
    <s v="November 1, 1991 (United States)"/>
    <n v="5.9"/>
    <n v="11000"/>
    <s v="Robert Benton"/>
    <s v="E.L. Doctorow"/>
    <s v="Dustin Hoffman"/>
    <s v="United States"/>
    <n v="48000000"/>
    <n v="15565363"/>
    <s v="Touchstone Pictures"/>
    <n v="106"/>
  </r>
  <r>
    <s v="Europa"/>
    <s v="R"/>
    <s v="Drama"/>
    <x v="11"/>
    <s v="June 27, 1991 (Germany)"/>
    <n v="7.6"/>
    <n v="20000"/>
    <s v="Lars von Trier"/>
    <s v="Lars von Trier"/>
    <s v="Barbara Sukowa"/>
    <s v="Denmark"/>
    <n v="0"/>
    <n v="1015007"/>
    <s v="Alicéléo"/>
    <n v="112"/>
  </r>
  <r>
    <s v="The Doctor"/>
    <s v="PG-13"/>
    <s v="Drama"/>
    <x v="11"/>
    <s v="August 16, 1991 (United States)"/>
    <n v="7"/>
    <n v="5200"/>
    <s v="Randa Haines"/>
    <s v="Ed Rosenbaum"/>
    <s v="William Hurt"/>
    <s v="United States"/>
    <n v="0"/>
    <n v="38120905"/>
    <s v="Touchstone Pictures"/>
    <n v="122"/>
  </r>
  <r>
    <s v="Kafka"/>
    <s v="PG-13"/>
    <s v="Drama"/>
    <x v="11"/>
    <s v="November 15, 1991 (United States)"/>
    <n v="6.9"/>
    <n v="9600"/>
    <s v="Steven Soderbergh"/>
    <s v="Lem Dobbs"/>
    <s v="Jeremy Irons"/>
    <s v="France"/>
    <n v="11000000"/>
    <n v="1059071"/>
    <s v="Baltimore Pictures"/>
    <n v="98"/>
  </r>
  <r>
    <s v="Johnny Suede"/>
    <s v="R"/>
    <s v="Comedy"/>
    <x v="11"/>
    <s v="April 22, 1992 (France)"/>
    <n v="5.8"/>
    <n v="3800"/>
    <s v="Tom DiCillo"/>
    <s v="Tom DiCillo"/>
    <s v="Brad Pitt"/>
    <s v="Switzerland"/>
    <n v="500000"/>
    <n v="90091"/>
    <s v="Arena"/>
    <n v="97"/>
  </r>
  <r>
    <s v="Mystery Date"/>
    <s v="PG-13"/>
    <s v="Comedy"/>
    <x v="11"/>
    <s v="August 16, 1991 (United States)"/>
    <n v="6"/>
    <n v="2700"/>
    <s v="Jonathan Wacks"/>
    <s v="Parker Bennett"/>
    <s v="Ethan Hawke"/>
    <s v="United States"/>
    <n v="10000000"/>
    <n v="6166819"/>
    <s v="Orion Pictures"/>
    <n v="97"/>
  </r>
  <r>
    <s v="Ernest Scared Stupid"/>
    <s v="PG"/>
    <s v="Comedy"/>
    <x v="11"/>
    <s v="October 11, 1991 (United States)"/>
    <n v="5.8"/>
    <n v="11000"/>
    <s v="John R. Cherry III"/>
    <s v="John R. Cherry III"/>
    <s v="Jim Varney"/>
    <s v="United States"/>
    <n v="0"/>
    <n v="14143280"/>
    <s v="Touchstone Pictures"/>
    <n v="91"/>
  </r>
  <r>
    <s v="The Five Heartbeats"/>
    <s v="R"/>
    <s v="Drama"/>
    <x v="11"/>
    <s v="March 29, 1991 (United States)"/>
    <n v="7.6"/>
    <n v="3900"/>
    <s v="Robert Townsend"/>
    <s v="Robert Townsend"/>
    <s v="Robert Townsend"/>
    <s v="United States"/>
    <n v="0"/>
    <n v="8750400"/>
    <s v="Twentieth Century Fox"/>
    <n v="121"/>
  </r>
  <r>
    <s v="Mississippi Masala"/>
    <s v="R"/>
    <s v="Drama"/>
    <x v="11"/>
    <s v="February 5, 1992 (United States)"/>
    <n v="6.7"/>
    <n v="4800"/>
    <s v="Mira Nair"/>
    <s v="Sooni Taraporevala"/>
    <s v="Denzel Washington"/>
    <s v="United States"/>
    <n v="0"/>
    <n v="7308786"/>
    <s v="Black River Productions"/>
    <n v="118"/>
  </r>
  <r>
    <s v="The Marrying Man"/>
    <s v="R"/>
    <s v="Comedy"/>
    <x v="11"/>
    <s v="April 5, 1991 (United States)"/>
    <n v="5.8"/>
    <n v="5300"/>
    <s v="Jerry Rees"/>
    <s v="Neil Simon"/>
    <s v="Kim Basinger"/>
    <s v="United States"/>
    <n v="26000000"/>
    <n v="12454768"/>
    <s v="Hollywood Pictures"/>
    <n v="115"/>
  </r>
  <r>
    <s v="He Said, She Said"/>
    <s v="PG-13"/>
    <s v="Comedy"/>
    <x v="11"/>
    <s v="February 22, 1991 (United States)"/>
    <n v="5.6"/>
    <n v="6100"/>
    <s v="Ken Kwapis"/>
    <s v="Brian Hohlfeld"/>
    <s v="Kevin Bacon"/>
    <s v="United States"/>
    <n v="0"/>
    <n v="9804775"/>
    <s v="Paramount Pictures"/>
    <n v="115"/>
  </r>
  <r>
    <s v="Poison"/>
    <s v="Unrated"/>
    <s v="Drama"/>
    <x v="11"/>
    <s v="August 16, 1991 (Sweden)"/>
    <n v="6.4"/>
    <n v="4100"/>
    <s v="Todd Haynes"/>
    <s v="Jean Genet"/>
    <s v="Edith Meeks"/>
    <s v="United States"/>
    <n v="250000"/>
    <n v="787280"/>
    <s v="Bronze Eye Productions"/>
    <n v="85"/>
  </r>
  <r>
    <s v="King Ralph"/>
    <s v="PG"/>
    <s v="Comedy"/>
    <x v="11"/>
    <s v="February 15, 1991 (United States)"/>
    <n v="5.3"/>
    <n v="15000"/>
    <s v="David S. Ward"/>
    <s v="Emlyn Williams"/>
    <s v="John Goodman"/>
    <s v="United States"/>
    <n v="23000000"/>
    <n v="52487045"/>
    <s v="Universal Pictures"/>
    <n v="97"/>
  </r>
  <r>
    <s v="Enchanted April"/>
    <s v="PG"/>
    <s v="Drama"/>
    <x v="11"/>
    <s v="December 25, 1992 (Sweden)"/>
    <n v="7.4"/>
    <n v="6200"/>
    <s v="Mike Newell"/>
    <s v="Elizabeth von Arnim"/>
    <s v="Alfred Molina"/>
    <s v="United Kingdom"/>
    <n v="0"/>
    <n v="13200170"/>
    <s v="BBC Films"/>
    <n v="95"/>
  </r>
  <r>
    <s v="Mediterraneo"/>
    <s v="R"/>
    <s v="Comedy"/>
    <x v="11"/>
    <s v="January 31, 1991 (Italy)"/>
    <n v="7.5"/>
    <n v="14000"/>
    <s v="Gabriele Salvatores"/>
    <s v="Enzo Monteleone"/>
    <s v="Diego Abatantuono"/>
    <s v="Italy"/>
    <n v="0"/>
    <n v="4532791"/>
    <s v="A.M.A. Film"/>
    <n v="96"/>
  </r>
  <r>
    <s v="House Party 2"/>
    <s v="R"/>
    <s v="Comedy"/>
    <x v="11"/>
    <s v="October 23, 1991 (United States)"/>
    <n v="5.3"/>
    <n v="6100"/>
    <s v="George Jackson"/>
    <s v="Reginald Hudlin"/>
    <s v="Christopher Reid"/>
    <s v="United States"/>
    <n v="5000000"/>
    <n v="19438638"/>
    <s v="Jackson/McHenry Company,The"/>
    <n v="94"/>
  </r>
  <r>
    <s v="Deceived"/>
    <s v="PG-13"/>
    <s v="Crime"/>
    <x v="11"/>
    <s v="September 27, 1991 (United States)"/>
    <n v="6.2"/>
    <n v="6700"/>
    <s v="Damian Harris"/>
    <s v="Mary Agnes Donoghue"/>
    <s v="Goldie Hawn"/>
    <s v="United States"/>
    <n v="0"/>
    <n v="28738096"/>
    <s v="Touchstone Pictures"/>
    <n v="104"/>
  </r>
  <r>
    <s v="The Perfect Weapon"/>
    <s v="R"/>
    <s v="Action"/>
    <x v="11"/>
    <s v="March 15, 1991 (United States)"/>
    <n v="6"/>
    <n v="3800"/>
    <s v="Mark DiSalle"/>
    <s v="David C. Wilson"/>
    <s v="Jeff Speakman"/>
    <s v="United States"/>
    <n v="10000000"/>
    <n v="14061361"/>
    <s v="Paramount Pictures"/>
    <n v="83"/>
  </r>
  <r>
    <s v="Class Action"/>
    <s v="R"/>
    <s v="Drama"/>
    <x v="11"/>
    <s v="March 15, 1991 (United States)"/>
    <n v="6.4"/>
    <n v="7000"/>
    <s v="Michael Apted"/>
    <s v="Carolyn Shelby"/>
    <s v="Gene Hackman"/>
    <s v="United States"/>
    <n v="0"/>
    <n v="28277918"/>
    <s v="Interscope Communications"/>
    <n v="110"/>
  </r>
  <r>
    <s v="Under Suspicion"/>
    <s v="R"/>
    <s v="Crime"/>
    <x v="11"/>
    <s v="February 28, 1992 (United States)"/>
    <n v="6.5"/>
    <n v="3800"/>
    <s v="Simon Moore"/>
    <s v="Simon Moore"/>
    <s v="Liam Neeson"/>
    <s v="United Kingdom"/>
    <n v="6000000"/>
    <n v="221295"/>
    <s v="Carnival Film &amp; Television"/>
    <n v="99"/>
  </r>
  <r>
    <s v="Edward II"/>
    <s v="R"/>
    <s v="Drama"/>
    <x v="11"/>
    <s v="October 18, 1991 (United Kingdom)"/>
    <n v="6.8"/>
    <n v="2500"/>
    <s v="Derek Jarman"/>
    <s v="Christopher Marlowe"/>
    <s v="Steven Waddington"/>
    <s v="United Kingdom"/>
    <n v="0"/>
    <n v="706131"/>
    <s v="British Screen Productions"/>
    <n v="87"/>
  </r>
  <r>
    <s v="The Princess and the Goblin"/>
    <s v="G"/>
    <s v="Animation"/>
    <x v="11"/>
    <s v="June 3, 1994 (United States)"/>
    <n v="6.8"/>
    <n v="2600"/>
    <s v="József Gémes"/>
    <s v="Robin Lyons"/>
    <s v="Claire Bloom"/>
    <s v="United Kingdom"/>
    <n v="10000000"/>
    <n v="2105078"/>
    <s v="Siriol Productions"/>
    <n v="82"/>
  </r>
  <r>
    <s v="Rambling Rose"/>
    <s v="R"/>
    <s v="Drama"/>
    <x v="11"/>
    <s v="September 20, 1991 (United States)"/>
    <n v="6.6"/>
    <n v="4700"/>
    <s v="Martha Coolidge"/>
    <s v="Calder Willingham"/>
    <s v="Laura Dern"/>
    <s v="United States"/>
    <n v="7500000"/>
    <n v="6266621"/>
    <s v="Carolco Pictures"/>
    <n v="112"/>
  </r>
  <r>
    <s v="Big Girls Don't Cry... They Get Even"/>
    <s v="PG"/>
    <s v="Comedy"/>
    <x v="11"/>
    <s v="May 8, 1992 (United States)"/>
    <n v="6.5"/>
    <n v="1800"/>
    <s v="Joan Micklin Silver"/>
    <s v="Frank Mugavero"/>
    <s v="Griffin Dunne"/>
    <s v="United States"/>
    <n v="0"/>
    <n v="271327"/>
    <s v="New Line Cinema"/>
    <n v="96"/>
  </r>
  <r>
    <s v="K2"/>
    <s v="R"/>
    <s v="Adventure"/>
    <x v="11"/>
    <s v="May 1, 1992 (United States)"/>
    <n v="6.2"/>
    <n v="6500"/>
    <s v="Franc Roddam"/>
    <s v="Patrick Meyers"/>
    <s v="Michael Biehn"/>
    <s v="United Kingdom"/>
    <n v="0"/>
    <n v="3106559"/>
    <s v="Paramount Pictures"/>
    <n v="104"/>
  </r>
  <r>
    <s v="Prospero's Books"/>
    <s v="R"/>
    <s v="Drama"/>
    <x v="11"/>
    <s v="August 30, 1991 (United Kingdom)"/>
    <n v="6.9"/>
    <n v="6100"/>
    <s v="Peter Greenaway"/>
    <s v="William Shakespeare"/>
    <s v="John Gielgud"/>
    <s v="United Kingdom"/>
    <n v="0"/>
    <n v="1750301"/>
    <s v="Allarts"/>
    <n v="124"/>
  </r>
  <r>
    <s v="Pure Luck"/>
    <s v="PG"/>
    <s v="Comedy"/>
    <x v="11"/>
    <s v="August 9, 1991 (United States)"/>
    <n v="5.8"/>
    <n v="6700"/>
    <s v="Nadia Tass"/>
    <s v="Francis Veber"/>
    <s v="Martin Short"/>
    <s v="United States"/>
    <n v="17010000"/>
    <n v="24941969"/>
    <s v="Hivemind"/>
    <n v="96"/>
  </r>
  <r>
    <s v="F/X2"/>
    <s v="PG-13"/>
    <s v="Action"/>
    <x v="11"/>
    <s v="May 10, 1991 (United States)"/>
    <n v="5.9"/>
    <n v="9000"/>
    <s v="Richard Franklin"/>
    <s v="Robert T. Megginson"/>
    <s v="Bryan Brown"/>
    <s v="United States"/>
    <n v="16400000"/>
    <n v="21082165"/>
    <s v="Orion Pictures"/>
    <n v="108"/>
  </r>
  <r>
    <s v="The Adjuster"/>
    <s v="R"/>
    <s v="Comedy"/>
    <x v="11"/>
    <s v="July 1992 (United States)"/>
    <n v="6.7"/>
    <n v="3300"/>
    <s v="Atom Egoyan"/>
    <s v="Atom Egoyan"/>
    <s v="Elias Koteas"/>
    <s v="Canada"/>
    <n v="0"/>
    <n v="396573"/>
    <s v="Alliance Entertainment"/>
    <n v="102"/>
  </r>
  <r>
    <s v="Mortal Thoughts"/>
    <s v="R"/>
    <s v="Mystery"/>
    <x v="11"/>
    <s v="April 19, 1991 (United States)"/>
    <n v="5.7"/>
    <n v="8400"/>
    <s v="Alan Rudolph"/>
    <s v="William Reilly"/>
    <s v="Demi Moore"/>
    <s v="United States"/>
    <n v="8000000"/>
    <n v="18784957"/>
    <s v="Columbia Pictures"/>
    <n v="103"/>
  </r>
  <r>
    <s v="Another You"/>
    <s v="R"/>
    <s v="Comedy"/>
    <x v="11"/>
    <s v="July 26, 1991 (United States)"/>
    <n v="5.4"/>
    <n v="3700"/>
    <s v="Maurice Phillips"/>
    <s v="Ziggy Steinberg"/>
    <s v="Richard Pryor"/>
    <s v="United States"/>
    <n v="17000000"/>
    <n v="2865916"/>
    <s v="TriStar Pictures"/>
    <n v="98"/>
  </r>
  <r>
    <s v="For the Boys"/>
    <s v="R"/>
    <s v="Comedy"/>
    <x v="11"/>
    <s v="November 27, 1991 (United States)"/>
    <n v="6.4"/>
    <n v="5300"/>
    <s v="Mark Rydell"/>
    <s v="Neal Jimenez"/>
    <s v="Bette Midler"/>
    <s v="United States"/>
    <n v="40000000"/>
    <n v="23202444"/>
    <s v="All Girl Productions"/>
    <n v="138"/>
  </r>
  <r>
    <s v="Beastmaster 2: Through the Portal of Time"/>
    <s v="PG-13"/>
    <s v="Action"/>
    <x v="11"/>
    <s v="August 30, 1991 (United States)"/>
    <n v="4.0999999999999996"/>
    <n v="3000"/>
    <s v="Sylvio Tabet"/>
    <s v="Andre Norton"/>
    <s v="Marc Singer"/>
    <s v="United States"/>
    <n v="6000000"/>
    <n v="869325"/>
    <s v="Les Films 21"/>
    <n v="107"/>
  </r>
  <r>
    <s v="McBain"/>
    <s v="R"/>
    <s v="Action"/>
    <x v="11"/>
    <s v="September 20, 1991 (United States)"/>
    <n v="4.8"/>
    <n v="1700"/>
    <s v="James Glickenhaus"/>
    <s v="James Glickenhaus"/>
    <s v="Christopher Walken"/>
    <s v="United States"/>
    <n v="0"/>
    <n v="456127"/>
    <s v="Marble Hall"/>
    <n v="102"/>
  </r>
  <r>
    <s v="Eve of Destruction"/>
    <s v="R"/>
    <s v="Action"/>
    <x v="11"/>
    <s v="January 18, 1991 (United States)"/>
    <n v="4.9000000000000004"/>
    <n v="2100"/>
    <s v="Duncan Gibbins"/>
    <s v="Duncan Gibbins"/>
    <s v="Gregory Hines"/>
    <s v="United States"/>
    <n v="13000000"/>
    <n v="5451119"/>
    <s v="Nelson Entertainment"/>
    <n v="99"/>
  </r>
  <r>
    <s v="A Rage in Harlem"/>
    <s v="R"/>
    <s v="Comedy"/>
    <x v="11"/>
    <s v="May 3, 1991 (United States)"/>
    <n v="5.9"/>
    <n v="2000"/>
    <s v="Bill Duke"/>
    <s v="Chester Himes"/>
    <s v="Forest Whitaker"/>
    <s v="United Kingdom"/>
    <n v="8000000"/>
    <n v="10438504"/>
    <s v="Palace Pictures"/>
    <n v="115"/>
  </r>
  <r>
    <s v="Rhapsody in August"/>
    <s v="PG"/>
    <s v="Drama"/>
    <x v="11"/>
    <s v="December 20, 1991 (United States)"/>
    <n v="7.2"/>
    <n v="6400"/>
    <s v="Akira Kurosawa"/>
    <s v="Kiyoko Murata"/>
    <s v="Sachiko Murase"/>
    <s v="Japan"/>
    <n v="0"/>
    <n v="516431"/>
    <s v="Feature Film Enterprise II"/>
    <n v="98"/>
  </r>
  <r>
    <s v="Kickboxer 2: the Road Back"/>
    <s v="R"/>
    <s v="Action"/>
    <x v="11"/>
    <s v="June 14, 1991 (United States)"/>
    <n v="4.5"/>
    <n v="5400"/>
    <s v="Albert Pyun"/>
    <s v="Mark DiSalle"/>
    <s v="Sasha Mitchell"/>
    <s v="United States"/>
    <n v="0"/>
    <n v="1250712"/>
    <s v="Kings Road Entertainment"/>
    <n v="90"/>
  </r>
  <r>
    <s v="V.I. Warshawski"/>
    <s v="R"/>
    <s v="Action"/>
    <x v="11"/>
    <s v="July 26, 1991 (United States)"/>
    <n v="5"/>
    <n v="4800"/>
    <s v="Jeff Kanew"/>
    <s v="Sara Paretsky"/>
    <s v="Kathleen Turner"/>
    <s v="United States"/>
    <n v="0"/>
    <n v="11128309"/>
    <s v="Hollywood Pictures"/>
    <n v="89"/>
  </r>
  <r>
    <s v="The Super"/>
    <s v="R"/>
    <s v="Comedy"/>
    <x v="11"/>
    <s v="October 4, 1991 (United States)"/>
    <n v="5.6"/>
    <n v="5400"/>
    <s v="Rod Daniel"/>
    <s v="Sam Simon"/>
    <s v="Joe Pesci"/>
    <s v="United States"/>
    <n v="22000000"/>
    <n v="11000863"/>
    <s v="Largo Entertainment"/>
    <n v="95"/>
  </r>
  <r>
    <s v="Proof"/>
    <s v="R"/>
    <s v="Drama"/>
    <x v="11"/>
    <s v="March 20, 1992 (United States)"/>
    <n v="7.2"/>
    <n v="6300"/>
    <s v="Jocelyn Moorhouse"/>
    <s v="Jocelyn Moorhouse"/>
    <s v="Hugo Weaving"/>
    <s v="Australia"/>
    <n v="0"/>
    <n v="524668"/>
    <s v="House &amp; Moorhouse Films"/>
    <n v="86"/>
  </r>
  <r>
    <s v="At Play in the Fields of the Lord"/>
    <s v="R"/>
    <s v="Drama"/>
    <x v="11"/>
    <s v="December 6, 1991 (United States)"/>
    <n v="6.8"/>
    <n v="3100"/>
    <s v="Hector Babenco"/>
    <s v="Peter Matthiessen"/>
    <s v="Tom Berenger"/>
    <s v="United States"/>
    <n v="36000000"/>
    <n v="1345903"/>
    <s v="The Saul Zaentz Company"/>
    <n v="189"/>
  </r>
  <r>
    <s v="True Colors"/>
    <s v="R"/>
    <s v="Drama"/>
    <x v="11"/>
    <s v="March 15, 1991 (United States)"/>
    <n v="6.3"/>
    <n v="5000"/>
    <s v="Herbert Ross"/>
    <s v="Kevin Wade"/>
    <s v="John Cusack"/>
    <s v="United States"/>
    <n v="20000000"/>
    <n v="418807"/>
    <s v="Paramount Pictures"/>
    <n v="111"/>
  </r>
  <r>
    <s v="Impromptu"/>
    <s v="PG-13"/>
    <s v="Biography"/>
    <x v="11"/>
    <s v="May 1991 (United States)"/>
    <n v="6.9"/>
    <n v="4800"/>
    <s v="James Lapine"/>
    <s v="Sarah Kernochan"/>
    <s v="Judy Davis"/>
    <s v="United States"/>
    <n v="0"/>
    <n v="4076211"/>
    <s v="C.L.G. Films"/>
    <n v="107"/>
  </r>
  <r>
    <s v="A Kiss Before Dying"/>
    <s v="R"/>
    <s v="Crime"/>
    <x v="11"/>
    <s v="April 26, 1991 (United States)"/>
    <n v="5.7"/>
    <n v="5100"/>
    <s v="James Dearden"/>
    <s v="Ira Levin"/>
    <s v="Matt Dillon"/>
    <s v="United Kingdom"/>
    <n v="15000000"/>
    <n v="15429177"/>
    <s v="Universal Pictures"/>
    <n v="94"/>
  </r>
  <r>
    <s v="Guilty by Suspicion"/>
    <s v="PG-13"/>
    <s v="Drama"/>
    <x v="11"/>
    <s v="March 15, 1991 (United States)"/>
    <n v="6.5"/>
    <n v="8000"/>
    <s v="Irwin Winkler"/>
    <s v="Irwin Winkler"/>
    <s v="Robert De Niro"/>
    <s v="United States"/>
    <n v="0"/>
    <n v="9480198"/>
    <s v="Warner Bros."/>
    <n v="105"/>
  </r>
  <r>
    <s v="Scissors"/>
    <s v="R"/>
    <s v="Horror"/>
    <x v="11"/>
    <s v="March 22, 1991 (United States)"/>
    <n v="5.2"/>
    <n v="2700"/>
    <s v="Frank De Felitta"/>
    <s v="Joyce Selznick"/>
    <s v="Sharon Stone"/>
    <s v="United States"/>
    <n v="0"/>
    <n v="2368"/>
    <s v="DDM Film Corporation"/>
    <n v="105"/>
  </r>
  <r>
    <s v="Where Angels Fear to Tread"/>
    <s v="PG"/>
    <s v="Drama"/>
    <x v="11"/>
    <s v="February 28, 1992 (United States)"/>
    <n v="6.4"/>
    <n v="2100"/>
    <s v="Charles Sturridge"/>
    <s v="E.M. Forster"/>
    <s v="Helena Bonham Carter"/>
    <s v="United Kingdom"/>
    <n v="0"/>
    <n v="1403033"/>
    <s v="Sovereign Pictures"/>
    <n v="116"/>
  </r>
  <r>
    <s v="Tous les matins du monde"/>
    <s v="Not Rated"/>
    <s v="Biography"/>
    <x v="11"/>
    <s v="December 18, 1991 (France)"/>
    <n v="7.5"/>
    <n v="6800"/>
    <s v="Alain Corneau"/>
    <s v="Pascal Quignard"/>
    <s v="Gérard Depardieu"/>
    <s v="France"/>
    <n v="0"/>
    <n v="3089497"/>
    <s v="Film Par Film"/>
    <n v="115"/>
  </r>
  <r>
    <s v="The Hitman"/>
    <s v="R"/>
    <s v="Action"/>
    <x v="11"/>
    <s v="October 25, 1991 (United States)"/>
    <n v="5.4"/>
    <n v="3700"/>
    <s v="Aaron Norris"/>
    <s v="Robert Geoffrion"/>
    <s v="Chuck Norris"/>
    <s v="United States"/>
    <n v="0"/>
    <n v="4654288"/>
    <s v="Cannon Pictures"/>
    <n v="95"/>
  </r>
  <r>
    <s v="Bingo"/>
    <s v="PG"/>
    <s v="Adventure"/>
    <x v="11"/>
    <s v="August 9, 1991 (United States)"/>
    <n v="4.9000000000000004"/>
    <n v="2700"/>
    <s v="Matthew Robbins"/>
    <s v="Jim Strain"/>
    <s v="Cindy Williams"/>
    <s v="United States"/>
    <n v="10000000"/>
    <n v="8667684"/>
    <s v="TriStar Pictures"/>
    <n v="89"/>
  </r>
  <r>
    <s v="Queens Logic"/>
    <s v="R"/>
    <s v="Comedy"/>
    <x v="11"/>
    <s v="February 1, 1991 (United States)"/>
    <n v="5.9"/>
    <n v="1500"/>
    <s v="Steve Rash"/>
    <s v="Tony Spiridakis"/>
    <s v="Kevin Bacon"/>
    <s v="United States"/>
    <n v="0"/>
    <n v="612781"/>
    <s v="Carolco Pictures"/>
    <n v="100"/>
  </r>
  <r>
    <s v="Body Parts"/>
    <s v="R"/>
    <s v="Horror"/>
    <x v="11"/>
    <s v="August 2, 1991 (United States)"/>
    <n v="5.6"/>
    <n v="4100"/>
    <s v="Eric Red"/>
    <s v="Pierre Boileau"/>
    <s v="Jeff Fahey"/>
    <s v="United States"/>
    <n v="10000000"/>
    <n v="9188150"/>
    <s v="Paramount Pictures"/>
    <n v="88"/>
  </r>
  <r>
    <s v="One Good Cop"/>
    <s v="R"/>
    <s v="Action"/>
    <x v="11"/>
    <s v="May 3, 1991 (United States)"/>
    <n v="5.9"/>
    <n v="3900"/>
    <s v="Heywood Gould"/>
    <s v="Heywood Gould"/>
    <s v="Michael Keaton"/>
    <s v="United States"/>
    <n v="4000000"/>
    <n v="11276846"/>
    <s v="Hollywood Pictures"/>
    <n v="114"/>
  </r>
  <r>
    <s v="Year of the Gun"/>
    <s v="R"/>
    <s v="Action"/>
    <x v="11"/>
    <s v="November 1, 1991 (United States)"/>
    <n v="5.6"/>
    <n v="2500"/>
    <s v="John Frankenheimer"/>
    <s v="Michael Mewshaw"/>
    <s v="Andrew McCarthy"/>
    <s v="United States"/>
    <n v="0"/>
    <n v="1182273"/>
    <s v="Initial Films"/>
    <n v="111"/>
  </r>
  <r>
    <s v="Strictly Business"/>
    <s v="PG-13"/>
    <s v="Comedy"/>
    <x v="11"/>
    <s v="November 8, 1991 (United States)"/>
    <n v="5.5"/>
    <n v="1900"/>
    <s v="Kevin Hooks"/>
    <s v="Pam Gibson"/>
    <s v="Tommy Davidson"/>
    <s v="United States"/>
    <n v="0"/>
    <n v="7683267"/>
    <s v="Island World"/>
    <n v="83"/>
  </r>
  <r>
    <s v="The Efficiency Expert"/>
    <s v="PG"/>
    <s v="Comedy"/>
    <x v="11"/>
    <s v="November 6, 1992 (United States)"/>
    <n v="6.2"/>
    <n v="1700"/>
    <s v="Mark Joffe"/>
    <s v="Max Dann"/>
    <s v="Anthony Hopkins"/>
    <s v="Australia"/>
    <n v="0"/>
    <n v="179469"/>
    <s v="Australian Film Finance Corporation (AFFC)"/>
    <n v="85"/>
  </r>
  <r>
    <s v="All I Want for Christmas"/>
    <s v="G"/>
    <s v="Comedy"/>
    <x v="11"/>
    <s v="November 8, 1991 (United States)"/>
    <n v="6"/>
    <n v="4600"/>
    <s v="Robert Lieberman"/>
    <s v="Thom Eberhardt"/>
    <s v="Harley Jane Kozak"/>
    <s v="United States"/>
    <n v="0"/>
    <n v="14812144"/>
    <s v="Paramount Pictures"/>
    <n v="92"/>
  </r>
  <r>
    <s v="29th Street"/>
    <s v="R"/>
    <s v="Comedy"/>
    <x v="11"/>
    <s v="November 1, 1991 (United States)"/>
    <n v="7.3"/>
    <n v="2700"/>
    <s v="George Gallo"/>
    <s v="Frank Pesce"/>
    <s v="Anthony LaPaglia"/>
    <s v="Japan"/>
    <n v="0"/>
    <n v="2120564"/>
    <s v="JVC Entertainment Networks"/>
    <n v="101"/>
  </r>
  <r>
    <s v="Shout"/>
    <s v="PG-13"/>
    <s v="Drama"/>
    <x v="11"/>
    <s v="October 4, 1991 (United States)"/>
    <n v="5.3"/>
    <n v="1800"/>
    <s v="Jeffrey Hornaday"/>
    <s v="Joe Gayton"/>
    <s v="John Travolta"/>
    <s v="United States"/>
    <n v="0"/>
    <n v="3547684"/>
    <s v="Robert Simonds Productions"/>
    <n v="89"/>
  </r>
  <r>
    <s v="Daughters of the Dust"/>
    <s v="TV-PG"/>
    <s v="Drama"/>
    <x v="11"/>
    <s v="December 27, 1991 (United States)"/>
    <n v="6.6"/>
    <n v="2300"/>
    <s v="Julie Dash"/>
    <s v="Julie Dash"/>
    <s v="Cora Lee Day"/>
    <s v="United States"/>
    <n v="0"/>
    <n v="1689723"/>
    <s v="Geechee Girls"/>
    <n v="113"/>
  </r>
  <r>
    <s v="Once Around"/>
    <s v="R"/>
    <s v="Comedy"/>
    <x v="11"/>
    <s v="February 1, 1991 (United States)"/>
    <n v="6.5"/>
    <n v="4100"/>
    <s v="Lasse Hallström"/>
    <s v="Malia Scotch Marmo"/>
    <s v="Richard Dreyfuss"/>
    <s v="United States"/>
    <n v="16000000"/>
    <n v="14851083"/>
    <s v="Cinecom Entertainment Group"/>
    <n v="115"/>
  </r>
  <r>
    <s v="Sólo con tu pareja"/>
    <s v="Not Rated"/>
    <s v="Comedy"/>
    <x v="11"/>
    <s v="December 25, 1992 (Mexico)"/>
    <n v="6.9"/>
    <n v="3500"/>
    <s v="Alfonso Cuarón"/>
    <s v="Alfonso Cuarón"/>
    <s v="Daniel Giménez Cacho"/>
    <s v="Mexico"/>
    <n v="0"/>
    <n v="9915"/>
    <s v="Esperanto Filmoj"/>
    <n v="94"/>
  </r>
  <r>
    <s v="The Taking of Beverly Hills"/>
    <s v="R"/>
    <s v="Action"/>
    <x v="11"/>
    <s v="October 11, 1991 (United States)"/>
    <n v="5.0999999999999996"/>
    <n v="1100"/>
    <s v="Sidney J. Furie"/>
    <s v="Sidney J. Furie"/>
    <s v="Ken Wahl"/>
    <s v="United States"/>
    <n v="19000000"/>
    <n v="939277"/>
    <s v="Nelson Entertainment"/>
    <n v="96"/>
  </r>
  <r>
    <s v="Run"/>
    <s v="R"/>
    <s v="Action"/>
    <x v="11"/>
    <s v="February 1, 1991 (United States)"/>
    <n v="6.2"/>
    <n v="2600"/>
    <s v="Geoff Burrowes"/>
    <s v="Dennis Shryack"/>
    <s v="Patrick Dempsey"/>
    <s v="United States"/>
    <n v="16000000"/>
    <n v="4409328"/>
    <s v="Hollywood Pictures"/>
    <n v="91"/>
  </r>
  <r>
    <s v="Paradise"/>
    <s v="PG-13"/>
    <s v="Drama"/>
    <x v="11"/>
    <s v="October 4, 1991 (United States)"/>
    <n v="6.7"/>
    <n v="2700"/>
    <s v="Mary Agnes Donoghue"/>
    <s v="Mary Agnes Donoghue"/>
    <s v="Melanie Griffith"/>
    <s v="United States"/>
    <n v="0"/>
    <n v="18634643"/>
    <s v="Grand Highway Productions"/>
    <n v="111"/>
  </r>
  <r>
    <s v="Madame Bovary"/>
    <s v="PG-13"/>
    <s v="Drama"/>
    <x v="11"/>
    <s v="December 25, 1991 (United States)"/>
    <n v="6.6"/>
    <n v="3600"/>
    <s v="Claude Chabrol"/>
    <s v="Gustave Flaubert"/>
    <s v="Isabelle Huppert"/>
    <s v="France"/>
    <n v="0"/>
    <n v="1942423"/>
    <s v="MK2 Productions"/>
    <n v="143"/>
  </r>
  <r>
    <s v="Company Business"/>
    <s v="PG-13"/>
    <s v="Action"/>
    <x v="11"/>
    <s v="September 6, 1991 (United States)"/>
    <n v="5.6"/>
    <n v="2600"/>
    <s v="Nicholas Meyer"/>
    <s v="Nicholas Meyer"/>
    <s v="Gene Hackman"/>
    <s v="United States"/>
    <n v="18000000"/>
    <n v="1501785"/>
    <s v="Pathé Entertainment"/>
    <n v="98"/>
  </r>
  <r>
    <s v="Talent for the Game"/>
    <s v="PG"/>
    <s v="Drama"/>
    <x v="11"/>
    <s v="June 28, 1991 (United Kingdom)"/>
    <n v="6"/>
    <n v="796"/>
    <s v="Robert M. Young"/>
    <s v="David Himmelstein"/>
    <s v="Edward James Olmos"/>
    <s v="United States"/>
    <n v="0"/>
    <n v="336396"/>
    <s v="Paramount Pictures"/>
    <n v="91"/>
  </r>
  <r>
    <s v="City of Hope"/>
    <s v="R"/>
    <s v="Crime"/>
    <x v="11"/>
    <s v="November 15, 1991 (United Kingdom)"/>
    <n v="7.3"/>
    <n v="2300"/>
    <s v="John Sayles"/>
    <s v="John Sayles"/>
    <s v="Vincent Spano"/>
    <s v="United States"/>
    <n v="3000000"/>
    <n v="1345015"/>
    <s v="Esperanza Films Inc."/>
    <n v="129"/>
  </r>
  <r>
    <s v="Riff-Raff"/>
    <s v="R"/>
    <s v="Comedy"/>
    <x v="11"/>
    <s v="February 12, 1993 (United States)"/>
    <n v="7.1"/>
    <n v="4300"/>
    <s v="Ken Loach"/>
    <s v="Bill Jesse"/>
    <s v="Robert Carlyle"/>
    <s v="United Kingdom"/>
    <n v="0"/>
    <n v="295444"/>
    <s v="Parallax Pictures"/>
    <n v="95"/>
  </r>
  <r>
    <s v="The Object of Beauty"/>
    <s v="R"/>
    <s v="Comedy"/>
    <x v="11"/>
    <s v="April 12, 1991 (United States)"/>
    <n v="5.7"/>
    <n v="2000"/>
    <s v="Michael Lindsay-Hogg"/>
    <s v="Michael Lindsay-Hogg"/>
    <s v="John Malkovich"/>
    <s v="United Kingdom"/>
    <n v="0"/>
    <n v="5136759"/>
    <s v="Avenue Pictures"/>
    <n v="103"/>
  </r>
  <r>
    <s v="Liebestraum"/>
    <s v="R"/>
    <s v="Mystery"/>
    <x v="11"/>
    <s v="November 1991 (United States)"/>
    <n v="5.9"/>
    <n v="1500"/>
    <s v="Mike Figgis"/>
    <s v="Mike Figgis"/>
    <s v="Kevin Anderson"/>
    <s v="United States"/>
    <n v="6900000"/>
    <n v="133645"/>
    <s v="Initial Entertainment Group (IEG)"/>
    <n v="112"/>
  </r>
  <r>
    <s v="Voyager"/>
    <s v="PG-13"/>
    <s v="Drama"/>
    <x v="11"/>
    <s v="January 31, 1992 (United States)"/>
    <n v="6.7"/>
    <n v="3100"/>
    <s v="Volker Schlöndorff"/>
    <s v="Max Frisch"/>
    <s v="Sam Shepard"/>
    <s v="Germany"/>
    <n v="0"/>
    <n v="516517"/>
    <s v="Bioskop Film"/>
    <n v="117"/>
  </r>
  <r>
    <s v="Closet Land"/>
    <s v="R"/>
    <s v="Drama"/>
    <x v="11"/>
    <s v="March 6, 1991 (United States)"/>
    <n v="7.1"/>
    <n v="2700"/>
    <s v="Radha Bharadwaj"/>
    <s v="Radha Bharadwaj"/>
    <s v="Madeleine Stowe"/>
    <s v="United States"/>
    <n v="4000000"/>
    <n v="259012"/>
    <s v="Imagine Entertainment"/>
    <n v="89"/>
  </r>
  <r>
    <s v="Timebomb"/>
    <s v="R"/>
    <s v="Action"/>
    <x v="11"/>
    <s v="May 25, 1991 (South Korea)"/>
    <n v="5.4"/>
    <n v="1600"/>
    <s v="Avi Nesher"/>
    <s v="Avi Nesher"/>
    <s v="Michael Biehn"/>
    <s v="United States"/>
    <n v="6000000"/>
    <m/>
    <s v="Raffaella Productions"/>
    <n v="96"/>
  </r>
  <r>
    <s v="Crooked Hearts"/>
    <s v="R"/>
    <s v="Drama"/>
    <x v="11"/>
    <s v="September 6, 1991 (United States)"/>
    <n v="6"/>
    <n v="945"/>
    <s v="Michael Bortman"/>
    <s v="Robert Boswell"/>
    <s v="Peter Berg"/>
    <s v="United States"/>
    <n v="0"/>
    <n v="30964"/>
    <s v="A&amp;M Films"/>
    <n v="113"/>
  </r>
  <r>
    <s v="The Unborn"/>
    <s v="R"/>
    <s v="Drama"/>
    <x v="11"/>
    <s v="March 29, 1991 (United States)"/>
    <n v="4.5999999999999996"/>
    <n v="1100"/>
    <s v="Rodman Flender"/>
    <s v="John Brancato"/>
    <s v="Brooke Adams"/>
    <s v="United States"/>
    <n v="0"/>
    <n v="1159578"/>
    <s v="Califilm"/>
    <n v="83"/>
  </r>
  <r>
    <s v="Van Gogh"/>
    <s v="R"/>
    <s v="Biography"/>
    <x v="11"/>
    <s v="October 30, 1992 (United States)"/>
    <n v="7.2"/>
    <n v="2800"/>
    <s v="Maurice Pialat"/>
    <s v="Maurice Pialat"/>
    <s v="Jacques Dutronc"/>
    <s v="France"/>
    <n v="0"/>
    <n v="193205"/>
    <s v="Erato Films"/>
    <n v="158"/>
  </r>
  <r>
    <s v="Late for Dinner"/>
    <s v="PG"/>
    <s v="Drama"/>
    <x v="11"/>
    <s v="September 20, 1991 (United States)"/>
    <n v="6.4"/>
    <n v="1700"/>
    <s v="W.D. Richter"/>
    <s v="Mark Andrus"/>
    <s v="Peter Berg"/>
    <s v="United States"/>
    <n v="14000000"/>
    <n v="8906823"/>
    <s v="Castle Rock Entertainment"/>
    <n v="99"/>
  </r>
  <r>
    <s v="Lovers: A True Story"/>
    <s v="R"/>
    <s v="Action"/>
    <x v="11"/>
    <s v="April 12, 1991 (Spain)"/>
    <n v="7"/>
    <n v="2800"/>
    <s v="Vicente Aranda"/>
    <s v="Álvaro del Amo"/>
    <s v="Victoria Abril"/>
    <s v="Spain"/>
    <n v="0"/>
    <n v="1407309"/>
    <s v="Pedro Costa Producciones Cinematográficas"/>
    <n v="103"/>
  </r>
  <r>
    <s v="Johnny Stecchino"/>
    <s v="R"/>
    <s v="Comedy"/>
    <x v="11"/>
    <s v="October 24, 1991 (Italy)"/>
    <n v="7.2"/>
    <n v="10000"/>
    <s v="Roberto Benigni"/>
    <s v="Roberto Benigni"/>
    <s v="Roberto Benigni"/>
    <s v="Italy"/>
    <n v="0"/>
    <n v="626057"/>
    <s v="Cecchi Gori Group Tiger Cinematografica"/>
    <n v="102"/>
  </r>
  <r>
    <s v="Stepping Out"/>
    <s v="PG"/>
    <s v="Comedy"/>
    <x v="11"/>
    <s v="October 11, 1991 (United States)"/>
    <n v="6.4"/>
    <n v="1100"/>
    <s v="Lewis Gilbert"/>
    <s v="Richard Harris"/>
    <s v="Liza Minnelli"/>
    <s v="United States"/>
    <n v="0"/>
    <n v="246000"/>
    <s v="Paramount Pictures"/>
    <n v="106"/>
  </r>
  <r>
    <s v="The Inner Circle"/>
    <s v="PG-13"/>
    <s v="Biography"/>
    <x v="11"/>
    <s v="December 25, 1991 (United States)"/>
    <n v="7.1"/>
    <n v="2000"/>
    <s v="Andrey Konchalovskiy"/>
    <s v="Andrey Konchalovskiy"/>
    <s v="Tom Hulce"/>
    <s v="Italy"/>
    <n v="0"/>
    <n v="93292"/>
    <s v="Numero Uno International"/>
    <n v="137"/>
  </r>
  <r>
    <s v="Mon père, ce héros."/>
    <m/>
    <s v="Comedy"/>
    <x v="11"/>
    <s v="October 23, 1991 (France)"/>
    <n v="6.1"/>
    <n v="2600"/>
    <s v="Gérard Lauzier"/>
    <s v="Gérard Lauzier"/>
    <s v="Gérard Depardieu"/>
    <s v="France"/>
    <n v="0"/>
    <m/>
    <s v="Film Par Film"/>
    <n v="105"/>
  </r>
  <r>
    <s v="Defenseless"/>
    <s v="R"/>
    <s v="Mystery"/>
    <x v="11"/>
    <s v="August 23, 1991 (United States)"/>
    <n v="5.6"/>
    <n v="815"/>
    <s v="Martin Campbell"/>
    <s v="James Cresson"/>
    <s v="Barbara Hershey"/>
    <s v="United States"/>
    <n v="0"/>
    <n v="6413375"/>
    <s v="New Visions Pictures"/>
    <n v="104"/>
  </r>
  <r>
    <s v="Reservoir Dogs"/>
    <s v="R"/>
    <s v="Crime"/>
    <x v="12"/>
    <s v="September 2, 1992 (France)"/>
    <n v="8.3000000000000007"/>
    <n v="943000"/>
    <s v="Quentin Tarantino"/>
    <s v="Quentin Tarantino"/>
    <s v="Harvey Keitel"/>
    <s v="United States"/>
    <n v="1200000"/>
    <n v="2913644"/>
    <s v="Live Entertainment"/>
    <n v="99"/>
  </r>
  <r>
    <s v="Basic Instinct"/>
    <s v="R"/>
    <s v="Drama"/>
    <x v="12"/>
    <s v="March 20, 1992 (United States)"/>
    <n v="7"/>
    <n v="186000"/>
    <s v="Paul Verhoeven"/>
    <s v="Joe Eszterhas"/>
    <s v="Michael Douglas"/>
    <s v="United States"/>
    <n v="49000000"/>
    <n v="352927224"/>
    <s v="Carolco Pictures"/>
    <n v="127"/>
  </r>
  <r>
    <s v="Candyman"/>
    <s v="R"/>
    <s v="Horror"/>
    <x v="12"/>
    <s v="October 16, 1992 (United States)"/>
    <n v="6.6"/>
    <n v="74000"/>
    <s v="Bernard Rose"/>
    <s v="Clive Barker"/>
    <s v="Virginia Madsen"/>
    <s v="United States"/>
    <n v="6000000"/>
    <n v="25795897"/>
    <s v="Candyman Films"/>
    <n v="99"/>
  </r>
  <r>
    <s v="My Cousin Vinny"/>
    <s v="R"/>
    <s v="Comedy"/>
    <x v="12"/>
    <s v="March 13, 1992 (United States)"/>
    <n v="7.6"/>
    <n v="112000"/>
    <s v="Jonathan Lynn"/>
    <s v="Dale Launer"/>
    <s v="Joe Pesci"/>
    <s v="United States"/>
    <n v="11000000"/>
    <n v="64088552"/>
    <s v="Twentieth Century Fox"/>
    <n v="120"/>
  </r>
  <r>
    <s v="The Last of the Mohicans"/>
    <s v="R"/>
    <s v="Action"/>
    <x v="12"/>
    <s v="September 25, 1992 (United States)"/>
    <n v="7.7"/>
    <n v="156000"/>
    <s v="Michael Mann"/>
    <s v="James Fenimore Cooper"/>
    <s v="Daniel Day-Lewis"/>
    <s v="United States"/>
    <n v="40000000"/>
    <n v="75505856"/>
    <s v="Morgan Creek Entertainment"/>
    <n v="112"/>
  </r>
  <r>
    <s v="Dracula"/>
    <s v="R"/>
    <s v="Horror"/>
    <x v="12"/>
    <s v="November 13, 1992 (United States)"/>
    <n v="7.4"/>
    <n v="199000"/>
    <s v="Francis Ford Coppola"/>
    <s v="Bram Stoker"/>
    <s v="Gary Oldman"/>
    <s v="United Kingdom"/>
    <n v="40000000"/>
    <n v="215862692"/>
    <s v="American Zoetrope"/>
    <n v="128"/>
  </r>
  <r>
    <s v="Unforgiven"/>
    <s v="R"/>
    <s v="Drama"/>
    <x v="12"/>
    <s v="August 7, 1992 (United States)"/>
    <n v="8.1999999999999993"/>
    <n v="385000"/>
    <s v="Clint Eastwood"/>
    <s v="David Webb Peoples"/>
    <s v="Clint Eastwood"/>
    <s v="United States"/>
    <n v="14400000"/>
    <n v="159157447"/>
    <s v="Warner Bros."/>
    <n v="130"/>
  </r>
  <r>
    <s v="A Few Good Men"/>
    <s v="R"/>
    <s v="Drama"/>
    <x v="12"/>
    <s v="December 11, 1992 (United States)"/>
    <n v="7.7"/>
    <n v="242000"/>
    <s v="Rob Reiner"/>
    <s v="Aaron Sorkin"/>
    <s v="Tom Cruise"/>
    <s v="United States"/>
    <n v="41000000"/>
    <n v="243240178"/>
    <s v="Columbia Pictures"/>
    <n v="138"/>
  </r>
  <r>
    <s v="A League of Their Own"/>
    <s v="PG"/>
    <s v="Comedy"/>
    <x v="12"/>
    <s v="July 1, 1992 (United States)"/>
    <n v="7.3"/>
    <n v="97000"/>
    <s v="Penny Marshall"/>
    <s v="Kim Wilson"/>
    <s v="Tom Hanks"/>
    <s v="United States"/>
    <n v="40000000"/>
    <n v="132440069"/>
    <s v="Columbia Pictures"/>
    <n v="128"/>
  </r>
  <r>
    <s v="The Bodyguard"/>
    <s v="R"/>
    <s v="Action"/>
    <x v="12"/>
    <s v="November 25, 1992 (United States)"/>
    <n v="6.3"/>
    <n v="124000"/>
    <s v="Mick Jackson"/>
    <s v="Lawrence Kasdan"/>
    <s v="Kevin Costner"/>
    <s v="United States"/>
    <n v="25000000"/>
    <n v="411006740"/>
    <s v="Kasdan Pictures"/>
    <n v="129"/>
  </r>
  <r>
    <s v="Scent of a Woman"/>
    <s v="R"/>
    <s v="Drama"/>
    <x v="12"/>
    <s v="January 8, 1993 (United States)"/>
    <n v="8"/>
    <n v="274000"/>
    <s v="Martin Brest"/>
    <s v="Giovanni Arpino"/>
    <s v="Al Pacino"/>
    <s v="United States"/>
    <n v="31000000"/>
    <n v="134095253"/>
    <s v="Universal Pictures"/>
    <n v="156"/>
  </r>
  <r>
    <s v="Batman Returns"/>
    <s v="PG-13"/>
    <s v="Action"/>
    <x v="12"/>
    <s v="June 19, 1992 (United States)"/>
    <n v="7"/>
    <n v="280000"/>
    <s v="Tim Burton"/>
    <s v="Bob Kane"/>
    <s v="Michael Keaton"/>
    <s v="United States"/>
    <n v="80000000"/>
    <n v="266892996"/>
    <s v="Warner Bros."/>
    <n v="126"/>
  </r>
  <r>
    <s v="The Mighty Ducks"/>
    <s v="PG"/>
    <s v="Comedy"/>
    <x v="12"/>
    <s v="October 2, 1992 (United States)"/>
    <n v="6.6"/>
    <n v="62000"/>
    <s v="Stephen Herek"/>
    <s v="Steven Brill"/>
    <s v="Emilio Estevez"/>
    <s v="United States"/>
    <n v="10000000"/>
    <n v="50752337"/>
    <s v="Avnet/Kerner Productions"/>
    <n v="104"/>
  </r>
  <r>
    <s v="Aladdin"/>
    <s v="G"/>
    <s v="Animation"/>
    <x v="12"/>
    <s v="November 25, 1992 (United States)"/>
    <n v="8"/>
    <n v="382000"/>
    <s v="Ron Clements"/>
    <s v="Ron Clements"/>
    <s v="Scott Weinger"/>
    <s v="United States"/>
    <n v="28000000"/>
    <n v="504050219"/>
    <s v="Walt Disney Pictures"/>
    <n v="90"/>
  </r>
  <r>
    <s v="Sister Act"/>
    <s v="PG"/>
    <s v="Comedy"/>
    <x v="12"/>
    <s v="May 29, 1992 (United States)"/>
    <n v="6.4"/>
    <n v="91000"/>
    <s v="Emile Ardolino"/>
    <s v="Paul Rudnick"/>
    <s v="Whoopi Goldberg"/>
    <s v="United States"/>
    <n v="31000000"/>
    <n v="231605150"/>
    <s v="Touchstone Pictures"/>
    <n v="100"/>
  </r>
  <r>
    <s v="Alien 3"/>
    <s v="R"/>
    <s v="Action"/>
    <x v="12"/>
    <s v="May 22, 1992 (United States)"/>
    <n v="6.5"/>
    <n v="284000"/>
    <s v="David Fincher"/>
    <s v="Dan O'Bannon"/>
    <s v="Sigourney Weaver"/>
    <s v="United States"/>
    <n v="50000000"/>
    <n v="159814498"/>
    <s v="Twentieth Century Fox"/>
    <n v="114"/>
  </r>
  <r>
    <s v="Death Becomes Her"/>
    <s v="PG-13"/>
    <s v="Comedy"/>
    <x v="12"/>
    <s v="July 31, 1992 (United States)"/>
    <n v="6.6"/>
    <n v="108000"/>
    <s v="Robert Zemeckis"/>
    <s v="Martin Donovan"/>
    <s v="Meryl Streep"/>
    <s v="United States"/>
    <n v="55000000"/>
    <n v="149022650"/>
    <s v="Universal Pictures"/>
    <n v="104"/>
  </r>
  <r>
    <s v="Far and Away"/>
    <s v="PG-13"/>
    <s v="Adventure"/>
    <x v="12"/>
    <s v="May 22, 1992 (United States)"/>
    <n v="6.6"/>
    <n v="60000"/>
    <s v="Ron Howard"/>
    <s v="Bob Dolman"/>
    <s v="Tom Cruise"/>
    <s v="United States"/>
    <n v="60000000"/>
    <n v="137783840"/>
    <s v="Imagine Films Entertainment"/>
    <n v="140"/>
  </r>
  <r>
    <s v="The Crying Game"/>
    <s v="R"/>
    <s v="Crime"/>
    <x v="12"/>
    <s v="February 19, 1993 (United States)"/>
    <n v="7.3"/>
    <n v="52000"/>
    <s v="Neil Jordan"/>
    <s v="Neil Jordan"/>
    <s v="Stephen Rea"/>
    <s v="United Kingdom"/>
    <n v="0"/>
    <n v="62548947"/>
    <s v="Palace Pictures"/>
    <n v="112"/>
  </r>
  <r>
    <s v="Howards End"/>
    <s v="PG"/>
    <s v="Drama"/>
    <x v="12"/>
    <s v="February 26, 1993 (United States)"/>
    <n v="7.4"/>
    <n v="30000"/>
    <s v="James Ivory"/>
    <s v="E.M. Forster"/>
    <s v="Anthony Hopkins"/>
    <s v="United Kingdom"/>
    <n v="0"/>
    <n v="26341736"/>
    <s v="Merchant Ivory Productions"/>
    <n v="142"/>
  </r>
  <r>
    <s v="Under Siege"/>
    <s v="R"/>
    <s v="Action"/>
    <x v="12"/>
    <s v="October 9, 1992 (United States)"/>
    <n v="6.5"/>
    <n v="80000"/>
    <s v="Andrew Davis"/>
    <s v="J.F. Lawton"/>
    <s v="Steven Seagal"/>
    <s v="France"/>
    <n v="35000000"/>
    <n v="156563139"/>
    <s v="Warner Bros."/>
    <n v="103"/>
  </r>
  <r>
    <s v="Deep Cover"/>
    <s v="R"/>
    <s v="Action"/>
    <x v="12"/>
    <s v="April 15, 1992 (United States)"/>
    <n v="6.9"/>
    <n v="9500"/>
    <s v="Bill Duke"/>
    <s v="Michael Tolkin"/>
    <s v="Laurence Fishburne"/>
    <s v="United States"/>
    <n v="8000000"/>
    <n v="16639799"/>
    <s v="Image Organization"/>
    <n v="107"/>
  </r>
  <r>
    <s v="Single White Female"/>
    <s v="R"/>
    <s v="Drama"/>
    <x v="12"/>
    <s v="August 14, 1992 (United States)"/>
    <n v="6.4"/>
    <n v="34000"/>
    <s v="Barbet Schroeder"/>
    <s v="John Lutz"/>
    <s v="Bridget Fonda"/>
    <s v="United States"/>
    <n v="16000000"/>
    <n v="48017402"/>
    <s v="Columbia Pictures"/>
    <n v="107"/>
  </r>
  <r>
    <s v="Cool World"/>
    <s v="PG-13"/>
    <s v="Animation"/>
    <x v="12"/>
    <s v="July 10, 1992 (United States)"/>
    <n v="4.9000000000000004"/>
    <n v="22000"/>
    <s v="Ralph Bakshi"/>
    <s v="Michael Grais"/>
    <s v="Gabriel Byrne"/>
    <s v="United States"/>
    <n v="30000000"/>
    <n v="14110589"/>
    <s v="Bakshi Animation"/>
    <n v="102"/>
  </r>
  <r>
    <s v="Glengarry Glen Ross"/>
    <s v="R"/>
    <s v="Crime"/>
    <x v="12"/>
    <s v="October 2, 1992 (United States)"/>
    <n v="7.7"/>
    <n v="98000"/>
    <s v="James Foley"/>
    <s v="David Mamet"/>
    <s v="Al Pacino"/>
    <s v="United States"/>
    <n v="12500000"/>
    <n v="10725228"/>
    <s v="New Line Cinema"/>
    <n v="100"/>
  </r>
  <r>
    <s v="Wayne's World"/>
    <s v="PG-13"/>
    <s v="Comedy"/>
    <x v="12"/>
    <s v="February 14, 1992 (United States)"/>
    <n v="7"/>
    <n v="148000"/>
    <s v="Penelope Spheeris"/>
    <s v="Mike Myers"/>
    <s v="Mike Myers"/>
    <s v="United States"/>
    <n v="20000000"/>
    <n v="183097323"/>
    <s v="Paramount Pictures"/>
    <n v="94"/>
  </r>
  <r>
    <s v="Army of Darkness"/>
    <s v="R"/>
    <s v="Comedy"/>
    <x v="12"/>
    <s v="February 19, 1993 (United States)"/>
    <n v="7.5"/>
    <n v="166000"/>
    <s v="Sam Raimi"/>
    <s v="Sam Raimi"/>
    <s v="Bruce Campbell"/>
    <s v="United States"/>
    <n v="11000000"/>
    <n v="11502976"/>
    <s v="Dino De Laurentiis Company"/>
    <n v="81"/>
  </r>
  <r>
    <s v="A River Runs Through It"/>
    <s v="PG"/>
    <s v="Drama"/>
    <x v="12"/>
    <s v="October 30, 1992 (United States)"/>
    <n v="7.2"/>
    <n v="55000"/>
    <s v="Robert Redford"/>
    <s v="Norman Maclean"/>
    <s v="Craig Sheffer"/>
    <s v="United States"/>
    <n v="12000000"/>
    <n v="43440294"/>
    <s v="Allied Filmmakers"/>
    <n v="123"/>
  </r>
  <r>
    <s v="Twin Peaks: Fire Walk with Me"/>
    <s v="R"/>
    <s v="Drama"/>
    <x v="12"/>
    <s v="August 28, 1992 (United States)"/>
    <n v="7.3"/>
    <n v="89000"/>
    <s v="David Lynch"/>
    <s v="David Lynch"/>
    <s v="Sheryl Lee"/>
    <s v="France"/>
    <n v="10000000"/>
    <n v="4184990"/>
    <s v="New Line Cinema"/>
    <n v="134"/>
  </r>
  <r>
    <s v="Of Mice and Men"/>
    <s v="PG-13"/>
    <s v="Drama"/>
    <x v="12"/>
    <s v="October 2, 1992 (United States)"/>
    <n v="7.5"/>
    <n v="41000"/>
    <s v="Gary Sinise"/>
    <s v="John Steinbeck"/>
    <s v="John Malkovich"/>
    <s v="United States"/>
    <n v="0"/>
    <n v="5471088"/>
    <s v="Metro-Goldwyn-Mayer (MGM)"/>
    <n v="115"/>
  </r>
  <r>
    <s v="Beethoven"/>
    <s v="PG"/>
    <s v="Comedy"/>
    <x v="12"/>
    <s v="April 3, 1992 (United States)"/>
    <n v="5.7"/>
    <n v="68000"/>
    <s v="Brian Levant"/>
    <s v="John Hughes"/>
    <s v="Charles Grodin"/>
    <s v="United States"/>
    <n v="0"/>
    <n v="147214049"/>
    <s v="Universal Pictures"/>
    <n v="87"/>
  </r>
  <r>
    <s v="Universal Soldier"/>
    <s v="R"/>
    <s v="Action"/>
    <x v="12"/>
    <s v="July 10, 1992 (United States)"/>
    <n v="6"/>
    <n v="85000"/>
    <s v="Roland Emmerich"/>
    <s v="Richard Rothstein"/>
    <s v="Jean-Claude Van Damme"/>
    <s v="United States"/>
    <n v="23000000"/>
    <n v="36299898"/>
    <s v="StudioCanal"/>
    <n v="102"/>
  </r>
  <r>
    <s v="Buffy the Vampire Slayer"/>
    <s v="PG-13"/>
    <s v="Action"/>
    <x v="12"/>
    <s v="July 31, 1992 (United States)"/>
    <n v="5.7"/>
    <n v="41000"/>
    <s v="Fran Rubel Kuzui"/>
    <s v="Joss Whedon"/>
    <s v="Kristy Swanson"/>
    <s v="United States"/>
    <n v="7000000"/>
    <n v="16624456"/>
    <s v="Twentieth Century Fox"/>
    <n v="86"/>
  </r>
  <r>
    <s v="Sleepwalkers"/>
    <s v="R"/>
    <s v="Fantasy"/>
    <x v="12"/>
    <s v="April 10, 1992 (United States)"/>
    <n v="5.3"/>
    <n v="21000"/>
    <s v="Mick Garris"/>
    <s v="Stephen King"/>
    <s v="Brian Krause"/>
    <s v="United States"/>
    <n v="15000000"/>
    <n v="30524763"/>
    <s v="Columbia Pictures"/>
    <n v="91"/>
  </r>
  <r>
    <s v="Chaplin"/>
    <s v="PG-13"/>
    <s v="Biography"/>
    <x v="12"/>
    <s v="January 8, 1993 (United States)"/>
    <n v="7.5"/>
    <n v="55000"/>
    <s v="Richard Attenborough"/>
    <s v="David Robinson"/>
    <s v="Robert Downey Jr."/>
    <s v="United Kingdom"/>
    <n v="31000000"/>
    <n v="9493259"/>
    <s v="Carolco Pictures"/>
    <n v="143"/>
  </r>
  <r>
    <s v="The Lover"/>
    <s v="R"/>
    <s v="Biography"/>
    <x v="12"/>
    <s v="October 30, 1992 (United States)"/>
    <n v="6.9"/>
    <n v="20000"/>
    <s v="Jean-Jacques Annaud"/>
    <s v="Marguerite Duras"/>
    <s v="Jane March"/>
    <s v="France"/>
    <n v="0"/>
    <n v="5013090"/>
    <s v="Films A2"/>
    <n v="115"/>
  </r>
  <r>
    <s v="Home Alone 2: Lost in New York"/>
    <s v="PG"/>
    <s v="Adventure"/>
    <x v="12"/>
    <s v="November 20, 1992 (United States)"/>
    <n v="6.8"/>
    <n v="318000"/>
    <s v="Chris Columbus"/>
    <s v="John Hughes"/>
    <s v="Macaulay Culkin"/>
    <s v="United States"/>
    <n v="28000000"/>
    <n v="358994850"/>
    <s v="Twentieth Century Fox"/>
    <n v="120"/>
  </r>
  <r>
    <s v="The Hand That Rocks the Cradle"/>
    <s v="R"/>
    <s v="Drama"/>
    <x v="12"/>
    <s v="January 10, 1992 (United States)"/>
    <n v="6.6"/>
    <n v="40000"/>
    <s v="Curtis Hanson"/>
    <s v="Amanda Silver"/>
    <s v="Annabella Sciorra"/>
    <s v="United States"/>
    <n v="11700000"/>
    <n v="88036683"/>
    <s v="Hollywood Pictures"/>
    <n v="110"/>
  </r>
  <r>
    <s v="Newsies"/>
    <s v="PG"/>
    <s v="Drama"/>
    <x v="12"/>
    <s v="April 10, 1992 (United States)"/>
    <n v="6.9"/>
    <n v="19000"/>
    <s v="Kenny Ortega"/>
    <s v="Bob Tzudiker"/>
    <s v="Christian Bale"/>
    <s v="United States"/>
    <n v="15000000"/>
    <n v="2819485"/>
    <s v="Touchwood Pacific Partners 1"/>
    <n v="121"/>
  </r>
  <r>
    <s v="Malcolm X"/>
    <s v="PG-13"/>
    <s v="Biography"/>
    <x v="12"/>
    <s v="November 18, 1992 (United States)"/>
    <n v="7.7"/>
    <n v="89000"/>
    <s v="Spike Lee"/>
    <s v="Alex Haley"/>
    <s v="Denzel Washington"/>
    <s v="Japan"/>
    <n v="33000000"/>
    <n v="48169910"/>
    <s v="Largo International N.V."/>
    <n v="202"/>
  </r>
  <r>
    <s v="Patriot Games"/>
    <s v="R"/>
    <s v="Action"/>
    <x v="12"/>
    <s v="June 5, 1992 (United States)"/>
    <n v="6.9"/>
    <n v="106000"/>
    <s v="Phillip Noyce"/>
    <s v="Tom Clancy"/>
    <s v="Harrison Ford"/>
    <s v="United States"/>
    <n v="45000000"/>
    <n v="178051587"/>
    <s v="Mace Neufeld Productions"/>
    <n v="117"/>
  </r>
  <r>
    <s v="Dead Alive"/>
    <s v="R"/>
    <s v="Comedy"/>
    <x v="12"/>
    <s v="February 12, 1993 (United States)"/>
    <n v="7.5"/>
    <n v="93000"/>
    <s v="Peter Jackson"/>
    <s v="Stephen Sinclair"/>
    <s v="Timothy Balme"/>
    <s v="New Zealand"/>
    <n v="3000000"/>
    <n v="242623"/>
    <s v="WingNut Films"/>
    <n v="104"/>
  </r>
  <r>
    <s v="Poison Ivy"/>
    <s v="R"/>
    <s v="Drama"/>
    <x v="12"/>
    <s v="May 8, 1992 (United States)"/>
    <n v="5.4"/>
    <n v="18000"/>
    <s v="Katt Shea"/>
    <s v="Melissa Goddard"/>
    <s v="Drew Barrymore"/>
    <s v="United States"/>
    <n v="3000000"/>
    <n v="1829804"/>
    <s v="New Line Cinema"/>
    <n v="93"/>
  </r>
  <r>
    <s v="Sneakers"/>
    <s v="PG-13"/>
    <s v="Comedy"/>
    <x v="12"/>
    <s v="September 11, 1992 (United States)"/>
    <n v="7.1"/>
    <n v="54000"/>
    <s v="Phil Alden Robinson"/>
    <s v="Phil Alden Robinson"/>
    <s v="Robert Redford"/>
    <s v="United States"/>
    <n v="23000000"/>
    <n v="105232691"/>
    <s v="Parkes/Lasker productions"/>
    <n v="126"/>
  </r>
  <r>
    <s v="The Lawnmower Man"/>
    <s v="R"/>
    <s v="Horror"/>
    <x v="12"/>
    <s v="March 6, 1992 (United States)"/>
    <n v="5.4"/>
    <n v="34000"/>
    <s v="Brett Leonard"/>
    <s v="Stephen King"/>
    <s v="Jeff Fahey"/>
    <s v="United Kingdom"/>
    <n v="10000000"/>
    <n v="32100816"/>
    <s v="Allied Vision"/>
    <n v="108"/>
  </r>
  <r>
    <s v="The Player"/>
    <s v="R"/>
    <s v="Comedy"/>
    <x v="12"/>
    <s v="May 8, 1992 (United States)"/>
    <n v="7.5"/>
    <n v="56000"/>
    <s v="Robert Altman"/>
    <s v="Michael Tolkin"/>
    <s v="Tim Robbins"/>
    <s v="United States"/>
    <n v="8000000"/>
    <n v="21706101"/>
    <s v="Avenue Pictures"/>
    <n v="124"/>
  </r>
  <r>
    <s v="Encino Man"/>
    <s v="PG"/>
    <s v="Comedy"/>
    <x v="12"/>
    <s v="May 22, 1992 (United States)"/>
    <n v="5.8"/>
    <n v="38000"/>
    <s v="Les Mayfield"/>
    <s v="George Zaloom"/>
    <s v="Sean Astin"/>
    <s v="United States"/>
    <n v="7000000"/>
    <n v="40693477"/>
    <s v="Encino Man Productions"/>
    <n v="88"/>
  </r>
  <r>
    <s v="White Men Can't Jump"/>
    <s v="R"/>
    <s v="Comedy"/>
    <x v="12"/>
    <s v="March 27, 1992 (United States)"/>
    <n v="6.8"/>
    <n v="78000"/>
    <s v="Ron Shelton"/>
    <s v="Ron Shelton"/>
    <s v="Wesley Snipes"/>
    <s v="United States"/>
    <n v="0"/>
    <n v="90753806"/>
    <s v="Twentieth Century Fox"/>
    <n v="115"/>
  </r>
  <r>
    <s v="Lethal Weapon 3"/>
    <s v="R"/>
    <s v="Action"/>
    <x v="12"/>
    <s v="May 15, 1992 (United States)"/>
    <n v="6.7"/>
    <n v="160000"/>
    <s v="Richard Donner"/>
    <s v="Jeffrey Boam"/>
    <s v="Mel Gibson"/>
    <s v="United States"/>
    <n v="35000000"/>
    <n v="321731527"/>
    <s v="Warner Bros."/>
    <n v="118"/>
  </r>
  <r>
    <s v="American Me"/>
    <s v="R"/>
    <s v="Biography"/>
    <x v="12"/>
    <s v="March 13, 1992 (United States)"/>
    <n v="7.2"/>
    <n v="8600"/>
    <s v="Edward James Olmos"/>
    <s v="Floyd Mutrux"/>
    <s v="Edward James Olmos"/>
    <s v="United States"/>
    <n v="16000000"/>
    <n v="13086430"/>
    <s v="Hivemind"/>
    <n v="125"/>
  </r>
  <r>
    <s v="El Mariachi"/>
    <s v="R"/>
    <s v="Action"/>
    <x v="12"/>
    <s v="February 26, 1993 (United States)"/>
    <n v="6.9"/>
    <n v="64000"/>
    <s v="Robert Rodriguez"/>
    <s v="Robert Rodriguez"/>
    <s v="Carlos Gallardo"/>
    <s v="Mexico"/>
    <n v="7000"/>
    <n v="2040920"/>
    <s v="Columbia Pictures"/>
    <n v="81"/>
  </r>
  <r>
    <s v="Bitter Moon"/>
    <s v="R"/>
    <s v="Drama"/>
    <x v="12"/>
    <s v="March 18, 1994 (United States)"/>
    <n v="7.2"/>
    <n v="37000"/>
    <s v="Roman Polanski"/>
    <s v="Pascal Bruckner"/>
    <s v="Hugh Grant"/>
    <s v="France"/>
    <n v="5000000"/>
    <n v="1862805"/>
    <s v="Canal+"/>
    <n v="139"/>
  </r>
  <r>
    <s v="Pet Sematary II"/>
    <s v="R"/>
    <s v="Fantasy"/>
    <x v="12"/>
    <s v="August 28, 1992 (United States)"/>
    <n v="4.9000000000000004"/>
    <n v="20000"/>
    <s v="Mary Lambert"/>
    <s v="Richard Outten"/>
    <s v="Edward Furlong"/>
    <s v="United States"/>
    <n v="8000000"/>
    <n v="17092453"/>
    <s v="Paramount Pictures"/>
    <n v="100"/>
  </r>
  <r>
    <s v="Bad Lieutenant"/>
    <s v="NC-17"/>
    <s v="Crime"/>
    <x v="12"/>
    <s v="December 17, 1992 (Argentina)"/>
    <n v="7.1"/>
    <n v="40000"/>
    <s v="Abel Ferrara"/>
    <s v="Zoë Lund"/>
    <s v="Harvey Keitel"/>
    <s v="United States"/>
    <n v="1000000"/>
    <n v="2038916"/>
    <s v="Bad Lt. Productions"/>
    <n v="96"/>
  </r>
  <r>
    <s v="Singles"/>
    <s v="PG-13"/>
    <s v="Comedy"/>
    <x v="12"/>
    <s v="September 18, 1992 (United States)"/>
    <n v="6.7"/>
    <n v="28000"/>
    <s v="Cameron Crowe"/>
    <s v="Cameron Crowe"/>
    <s v="Bridget Fonda"/>
    <s v="United States"/>
    <n v="0"/>
    <n v="18471850"/>
    <s v="Warner Bros."/>
    <n v="99"/>
  </r>
  <r>
    <s v="FernGully: The Last Rainforest"/>
    <s v="G"/>
    <s v="Animation"/>
    <x v="12"/>
    <s v="April 10, 1992 (United States)"/>
    <n v="6.5"/>
    <n v="28000"/>
    <s v="Bill Kroyer"/>
    <s v="Jim Cox"/>
    <s v="Samantha Mathis"/>
    <s v="Australia"/>
    <n v="24000000"/>
    <n v="32710894"/>
    <s v="FAI Films"/>
    <n v="76"/>
  </r>
  <r>
    <s v="HouseSitter"/>
    <s v="PG"/>
    <s v="Comedy"/>
    <x v="12"/>
    <s v="June 12, 1992 (United States)"/>
    <n v="6.1"/>
    <n v="23000"/>
    <s v="Frank Oz"/>
    <s v="Mark Stein"/>
    <s v="Steve Martin"/>
    <s v="United States"/>
    <n v="26000000"/>
    <n v="94900635"/>
    <s v="Imagine Entertainment"/>
    <n v="102"/>
  </r>
  <r>
    <s v="School Ties"/>
    <s v="PG-13"/>
    <s v="Drama"/>
    <x v="12"/>
    <s v="September 18, 1992 (United States)"/>
    <n v="6.9"/>
    <n v="23000"/>
    <s v="Robert Mandel"/>
    <s v="Dick Wolf"/>
    <s v="Brendan Fraser"/>
    <s v="United States"/>
    <n v="18000000"/>
    <n v="14715067"/>
    <s v="Paramount Pictures"/>
    <n v="106"/>
  </r>
  <r>
    <s v="Hoffa"/>
    <s v="R"/>
    <s v="Biography"/>
    <x v="12"/>
    <s v="December 25, 1992 (United States)"/>
    <n v="6.6"/>
    <n v="22000"/>
    <s v="Danny DeVito"/>
    <s v="David Mamet"/>
    <s v="Jack Nicholson"/>
    <s v="United States"/>
    <n v="35000000"/>
    <n v="29302121"/>
    <s v="Twentieth Century Fox"/>
    <n v="140"/>
  </r>
  <r>
    <s v="Juice"/>
    <s v="R"/>
    <s v="Action"/>
    <x v="12"/>
    <s v="January 17, 1992 (United States)"/>
    <n v="7.1"/>
    <n v="25000"/>
    <s v="Ernest R. Dickerson"/>
    <s v="Ernest R. Dickerson"/>
    <s v="Omar Epps"/>
    <s v="United States"/>
    <n v="5000000"/>
    <n v="20146880"/>
    <s v="Island World"/>
    <n v="95"/>
  </r>
  <r>
    <s v="Damage"/>
    <s v="R"/>
    <s v="Drama"/>
    <x v="12"/>
    <s v="January 22, 1993 (United States)"/>
    <n v="6.8"/>
    <n v="17000"/>
    <s v="Louis Malle"/>
    <s v="David Hare"/>
    <s v="Jeremy Irons"/>
    <s v="United Kingdom"/>
    <n v="0"/>
    <n v="7532911"/>
    <s v="Nouvelles Éditions de Films (NEF)"/>
    <n v="111"/>
  </r>
  <r>
    <s v="Forever Young"/>
    <s v="PG"/>
    <s v="Drama"/>
    <x v="12"/>
    <s v="December 16, 1992 (United States)"/>
    <n v="6.3"/>
    <n v="45000"/>
    <s v="Steve Miner"/>
    <s v="J.J. Abrams"/>
    <s v="Mel Gibson"/>
    <s v="United States"/>
    <n v="0"/>
    <n v="127956187"/>
    <s v="Warner Bros."/>
    <n v="102"/>
  </r>
  <r>
    <s v="Man Bites Dog"/>
    <s v="NC-17"/>
    <s v="Comedy"/>
    <x v="12"/>
    <s v="January 15, 1993 (United States)"/>
    <n v="7.5"/>
    <n v="37000"/>
    <s v="Rémy Belvaux"/>
    <s v="Rémy Belvaux"/>
    <s v="Benoît Poelvoorde"/>
    <s v="Belgium"/>
    <n v="0"/>
    <n v="205569"/>
    <s v="Les Artistes Anonymes"/>
    <n v="95"/>
  </r>
  <r>
    <s v="3 Ninjas"/>
    <s v="PG"/>
    <s v="Action"/>
    <x v="12"/>
    <s v="August 7, 1992 (United States)"/>
    <n v="5.3"/>
    <n v="21000"/>
    <s v="Jon Turteltaub"/>
    <s v="Kenny Kim"/>
    <s v="Victor Wong"/>
    <s v="United States"/>
    <n v="6500000"/>
    <n v="29000301"/>
    <s v="Touchstone Pictures"/>
    <n v="84"/>
  </r>
  <r>
    <s v="Hellraiser III: Hell on Earth"/>
    <s v="R"/>
    <s v="Horror"/>
    <x v="12"/>
    <s v="September 11, 1992 (United States)"/>
    <n v="5.5"/>
    <n v="28000"/>
    <s v="Anthony Hickox"/>
    <s v="Peter Atkins"/>
    <s v="Terry Farrell"/>
    <s v="United States"/>
    <n v="5000000"/>
    <n v="12534961"/>
    <s v="Fifth Avenue Entertainment"/>
    <n v="97"/>
  </r>
  <r>
    <s v="Body of Evidence"/>
    <s v="R"/>
    <s v="Drama"/>
    <x v="12"/>
    <s v="January 15, 1993 (United States)"/>
    <n v="4.5"/>
    <n v="14000"/>
    <s v="Uli Edel"/>
    <s v="Brad Mirman"/>
    <s v="Madonna"/>
    <s v="Germany"/>
    <n v="30000000"/>
    <n v="13273595"/>
    <s v="Constantin Film"/>
    <n v="99"/>
  </r>
  <r>
    <s v="Honey, I Blew Up the Kid"/>
    <s v="PG"/>
    <s v="Adventure"/>
    <x v="12"/>
    <s v="July 17, 1992 (United States)"/>
    <n v="4.9000000000000004"/>
    <n v="42000"/>
    <s v="Randal Kleiser"/>
    <s v="Stuart Gordon"/>
    <s v="Rick Moranis"/>
    <s v="United States"/>
    <n v="40000000"/>
    <n v="58662452"/>
    <s v="Touchwood Pacific Partners 1"/>
    <n v="89"/>
  </r>
  <r>
    <s v="Captain Ron"/>
    <s v="PG-13"/>
    <s v="Adventure"/>
    <x v="12"/>
    <s v="September 18, 1992 (United States)"/>
    <n v="5.8"/>
    <n v="21000"/>
    <s v="Thom Eberhardt"/>
    <s v="John Dwyer"/>
    <s v="Kurt Russell"/>
    <s v="United States"/>
    <n v="24000000"/>
    <n v="22518097"/>
    <s v="Touchstone Pictures"/>
    <n v="100"/>
  </r>
  <r>
    <s v="The Cutting Edge"/>
    <s v="PG"/>
    <s v="Comedy"/>
    <x v="12"/>
    <s v="March 27, 1992 (United States)"/>
    <n v="6.9"/>
    <n v="19000"/>
    <s v="Paul Michael Glaser"/>
    <s v="Tony Gilroy"/>
    <s v="D.B. Sweeney"/>
    <s v="United States"/>
    <n v="0"/>
    <n v="25105517"/>
    <s v="Metro-Goldwyn-Mayer (MGM)"/>
    <n v="101"/>
  </r>
  <r>
    <s v="Passenger 57"/>
    <s v="R"/>
    <s v="Action"/>
    <x v="12"/>
    <s v="November 6, 1992 (United States)"/>
    <n v="5.9"/>
    <n v="46000"/>
    <s v="Kevin Hooks"/>
    <s v="Stewart Raffill"/>
    <s v="Wesley Snipes"/>
    <s v="United States"/>
    <n v="15000000"/>
    <n v="44065653"/>
    <s v="Warner Bros."/>
    <n v="84"/>
  </r>
  <r>
    <s v="Jamón, Jamón"/>
    <s v="R"/>
    <s v="Comedy"/>
    <x v="12"/>
    <s v="February 4, 1994 (United States)"/>
    <n v="6.4"/>
    <n v="13000"/>
    <s v="Bigas Luna"/>
    <s v="Cuca Canals"/>
    <s v="Penélope Cruz"/>
    <s v="Spain"/>
    <n v="0"/>
    <m/>
    <s v="Lolafilms"/>
    <n v="95"/>
  </r>
  <r>
    <s v="Children of the Corn II: the Final Sacrifice"/>
    <s v="R"/>
    <s v="Horror"/>
    <x v="12"/>
    <s v="January 29, 1993 (United States)"/>
    <n v="4.3"/>
    <n v="7900"/>
    <s v="David Price"/>
    <s v="A L Katz"/>
    <s v="Terence Knox"/>
    <s v="United States"/>
    <n v="900000"/>
    <n v="6980986"/>
    <s v="Fifth Avenue Entertainment"/>
    <n v="92"/>
  </r>
  <r>
    <s v="Ladybugs"/>
    <s v="PG-13"/>
    <s v="Comedy"/>
    <x v="12"/>
    <s v="March 27, 1992 (United States)"/>
    <n v="5.5"/>
    <n v="9100"/>
    <s v="Sidney J. Furie"/>
    <s v="Curtis Burch"/>
    <s v="Rodney Dangerfield"/>
    <s v="United States"/>
    <n v="0"/>
    <n v="14796494"/>
    <s v="Ladybugs"/>
    <n v="90"/>
  </r>
  <r>
    <s v="Radio Flyer"/>
    <s v="PG-13"/>
    <s v="Drama"/>
    <x v="12"/>
    <s v="February 21, 1992 (United States)"/>
    <n v="7"/>
    <n v="13000"/>
    <s v="Richard Donner"/>
    <s v="David Mickey Evans"/>
    <s v="Lorraine Bracco"/>
    <s v="United States"/>
    <n v="35000000"/>
    <n v="4651977"/>
    <s v="Columbia Pictures"/>
    <n v="114"/>
  </r>
  <r>
    <s v="Strictly Ballroom"/>
    <s v="PG"/>
    <s v="Comedy"/>
    <x v="12"/>
    <s v="February 12, 1993 (United States)"/>
    <n v="7.2"/>
    <n v="26000"/>
    <s v="Baz Luhrmann"/>
    <s v="Baz Luhrmann"/>
    <s v="Paul Mercurio"/>
    <s v="Australia"/>
    <n v="0"/>
    <n v="11749595"/>
    <s v="Beyond Films"/>
    <n v="94"/>
  </r>
  <r>
    <s v="Raising Cain"/>
    <s v="R"/>
    <s v="Crime"/>
    <x v="12"/>
    <s v="August 7, 1992 (United States)"/>
    <n v="6.1"/>
    <n v="15000"/>
    <s v="Brian De Palma"/>
    <s v="Brian De Palma"/>
    <s v="John Lithgow"/>
    <s v="United States"/>
    <n v="12000000"/>
    <n v="37170057"/>
    <s v="Pacific Western"/>
    <n v="92"/>
  </r>
  <r>
    <s v="Orlando"/>
    <s v="PG-13"/>
    <s v="Biography"/>
    <x v="12"/>
    <s v="June 9, 1993 (United States)"/>
    <n v="7.2"/>
    <n v="15000"/>
    <s v="Sally Potter"/>
    <s v="Virginia Woolf"/>
    <s v="Tilda Swinton"/>
    <s v="United Kingdom"/>
    <n v="4000000"/>
    <n v="5378172"/>
    <s v="Adventure Pictures"/>
    <n v="94"/>
  </r>
  <r>
    <s v="Gladiator"/>
    <s v="R"/>
    <s v="Action"/>
    <x v="12"/>
    <s v="March 6, 1992 (United States)"/>
    <n v="6.5"/>
    <n v="8500"/>
    <s v="Rowdy Herrington"/>
    <s v="Djordje Milicevic"/>
    <s v="James Marshall"/>
    <s v="United States"/>
    <n v="20000000"/>
    <n v="9223441"/>
    <s v="Columbia Pictures"/>
    <n v="101"/>
  </r>
  <r>
    <s v="Split Second"/>
    <s v="R"/>
    <s v="Action"/>
    <x v="12"/>
    <s v="May 1, 1992 (United States)"/>
    <n v="6.2"/>
    <n v="13000"/>
    <s v="Tony Maylam"/>
    <s v="Gary Scott Thompson"/>
    <s v="Rutger Hauer"/>
    <s v="United Kingdom"/>
    <n v="7000000"/>
    <n v="5430822"/>
    <s v="Challenge Film Corporation"/>
    <n v="90"/>
  </r>
  <r>
    <s v="Tom and Jerry: The Movie"/>
    <s v="G"/>
    <s v="Animation"/>
    <x v="12"/>
    <s v="July 30, 1993 (United States)"/>
    <n v="5.4"/>
    <n v="10000"/>
    <s v="Phil Roman"/>
    <s v="Dennis Marks"/>
    <s v="Richard Kind"/>
    <s v="United States"/>
    <n v="8000000"/>
    <n v="3560469"/>
    <s v="Turner Pictures (I)"/>
    <n v="84"/>
  </r>
  <r>
    <s v="Toys"/>
    <s v="PG-13"/>
    <s v="Adventure"/>
    <x v="12"/>
    <s v="December 18, 1992 (United States)"/>
    <n v="5.0999999999999996"/>
    <n v="31000"/>
    <s v="Barry Levinson"/>
    <s v="Valerie Curtin"/>
    <s v="Robin Williams"/>
    <s v="United States"/>
    <n v="43000000"/>
    <n v="23278931"/>
    <s v="Baltimore Pictures"/>
    <n v="118"/>
  </r>
  <r>
    <s v="Romper Stomper"/>
    <s v="R"/>
    <s v="Crime"/>
    <x v="12"/>
    <s v="November 12, 1992 (Australia)"/>
    <n v="6.8"/>
    <n v="38000"/>
    <s v="Geoffrey Wright"/>
    <s v="Geoffrey Wright"/>
    <s v="Russell Crowe"/>
    <s v="Australia"/>
    <n v="0"/>
    <n v="175340"/>
    <s v="Film Victoria"/>
    <n v="94"/>
  </r>
  <r>
    <s v="1492: Conquest of Paradise"/>
    <s v="PG-13"/>
    <s v="Adventure"/>
    <x v="12"/>
    <s v="October 9, 1992 (United States)"/>
    <n v="6.5"/>
    <n v="29000"/>
    <s v="Ridley Scott"/>
    <s v="Rose Bosch"/>
    <s v="Gérard Depardieu"/>
    <s v="United Kingdom"/>
    <n v="47000000"/>
    <n v="7191399"/>
    <s v="Gaumont"/>
    <n v="154"/>
  </r>
  <r>
    <s v="Pure Country"/>
    <s v="PG"/>
    <s v="Drama"/>
    <x v="12"/>
    <s v="October 23, 1992 (United States)"/>
    <n v="7"/>
    <n v="4100"/>
    <s v="Christopher Cain"/>
    <s v="Rex McGee"/>
    <s v="George Strait"/>
    <s v="United States"/>
    <n v="10000000"/>
    <n v="15164458"/>
    <s v="Warner Bros."/>
    <n v="112"/>
  </r>
  <r>
    <s v="Boomerang"/>
    <s v="R"/>
    <s v="Comedy"/>
    <x v="12"/>
    <s v="July 1, 1992 (United States)"/>
    <n v="5.5"/>
    <n v="27000"/>
    <s v="Reginald Hudlin"/>
    <s v="Barry W. Blaustein"/>
    <s v="Eddie Murphy"/>
    <s v="United States"/>
    <n v="42000000"/>
    <n v="131052444"/>
    <s v="Paramount Pictures"/>
    <n v="117"/>
  </r>
  <r>
    <s v="The Power of One"/>
    <s v="PG-13"/>
    <s v="Drama"/>
    <x v="12"/>
    <s v="March 27, 1992 (United States)"/>
    <n v="7.2"/>
    <n v="9500"/>
    <s v="John G. Avildsen"/>
    <s v="Bryce Courtenay"/>
    <s v="Stephen Dorff"/>
    <s v="Australia"/>
    <n v="18000000"/>
    <n v="2827107"/>
    <s v="Alcor Films"/>
    <n v="127"/>
  </r>
  <r>
    <s v="Dr. Giggles"/>
    <s v="R"/>
    <s v="Comedy"/>
    <x v="12"/>
    <s v="October 23, 1992 (United States)"/>
    <n v="5.2"/>
    <n v="5900"/>
    <s v="Manny Coto"/>
    <s v="Manny Coto"/>
    <s v="Larry Drake"/>
    <s v="United States"/>
    <n v="0"/>
    <n v="8403433"/>
    <s v="Dark Horse Entertainment"/>
    <n v="95"/>
  </r>
  <r>
    <s v="Sidekicks"/>
    <s v="PG"/>
    <s v="Action"/>
    <x v="12"/>
    <s v="April 30, 1993 (United States)"/>
    <n v="5.0999999999999996"/>
    <n v="8000"/>
    <s v="Aaron Norris"/>
    <s v="Lou Illar"/>
    <s v="Chuck Norris"/>
    <s v="United States"/>
    <n v="0"/>
    <n v="17180393"/>
    <s v="Gallery Films"/>
    <n v="101"/>
  </r>
  <r>
    <s v="Medicine Man"/>
    <s v="PG-13"/>
    <s v="Adventure"/>
    <x v="12"/>
    <s v="February 7, 1992 (United States)"/>
    <n v="6"/>
    <n v="22000"/>
    <s v="John McTiernan"/>
    <s v="Tom Schulman"/>
    <s v="Sean Connery"/>
    <s v="United States"/>
    <n v="40000000"/>
    <n v="45500797"/>
    <s v="Hollywood Pictures"/>
    <n v="106"/>
  </r>
  <r>
    <s v="Honeymoon in Vegas"/>
    <s v="PG-13"/>
    <s v="Comedy"/>
    <x v="12"/>
    <s v="August 28, 1992 (United States)"/>
    <n v="5.8"/>
    <n v="17000"/>
    <s v="Andrew Bergman"/>
    <s v="Andrew Bergman"/>
    <s v="James Caan"/>
    <s v="United States"/>
    <n v="25000000"/>
    <n v="35208854"/>
    <s v="Castle Rock Entertainment"/>
    <n v="96"/>
  </r>
  <r>
    <s v="Thunderheart"/>
    <s v="R"/>
    <s v="Crime"/>
    <x v="12"/>
    <s v="April 3, 1992 (United States)"/>
    <n v="6.8"/>
    <n v="15000"/>
    <s v="Michael Apted"/>
    <s v="John Fusco"/>
    <s v="Val Kilmer"/>
    <s v="United States"/>
    <n v="15000000"/>
    <n v="22660758"/>
    <s v="TriStar Pictures"/>
    <n v="119"/>
  </r>
  <r>
    <s v="Stop! Or My Mom Will Shoot"/>
    <s v="PG-13"/>
    <s v="Action"/>
    <x v="12"/>
    <s v="February 21, 1992 (United States)"/>
    <n v="4.3"/>
    <n v="39000"/>
    <s v="Roger Spottiswoode"/>
    <s v="Blake Snyder"/>
    <s v="Sylvester Stallone"/>
    <s v="United States"/>
    <n v="45000000"/>
    <n v="70611210"/>
    <s v="Northern Lights Entertainment"/>
    <n v="87"/>
  </r>
  <r>
    <s v="Innocent Blood"/>
    <s v="R"/>
    <s v="Action"/>
    <x v="12"/>
    <s v="September 25, 1992 (United States)"/>
    <n v="6.2"/>
    <n v="9500"/>
    <s v="John Landis"/>
    <s v="Michael Wolk"/>
    <s v="Anne Parillaud"/>
    <s v="United States"/>
    <n v="20000000"/>
    <n v="4943279"/>
    <s v="Warner Bros."/>
    <n v="112"/>
  </r>
  <r>
    <s v="Unlawful Entry"/>
    <s v="R"/>
    <s v="Crime"/>
    <x v="12"/>
    <s v="June 26, 1992 (United States)"/>
    <n v="6.3"/>
    <n v="15000"/>
    <s v="Jonathan Kaplan"/>
    <s v="George Putnam"/>
    <s v="Kurt Russell"/>
    <s v="Japan"/>
    <n v="0"/>
    <n v="57138719"/>
    <s v="Largo Entertainment"/>
    <n v="111"/>
  </r>
  <r>
    <s v="Lorenzo's Oil"/>
    <s v="PG-13"/>
    <s v="Biography"/>
    <x v="12"/>
    <s v="January 29, 1993 (United States)"/>
    <n v="7.3"/>
    <n v="21000"/>
    <s v="George Miller"/>
    <s v="George Miller"/>
    <s v="Nick Nolte"/>
    <s v="United States"/>
    <n v="30000000"/>
    <n v="7286388"/>
    <s v="Universal Pictures"/>
    <n v="129"/>
  </r>
  <r>
    <s v="Final Analysis"/>
    <s v="R"/>
    <s v="Drama"/>
    <x v="12"/>
    <s v="February 7, 1992 (United States)"/>
    <n v="5.9"/>
    <n v="14000"/>
    <s v="Phil Joanou"/>
    <s v="Robert Berger"/>
    <s v="Richard Gere"/>
    <s v="United States"/>
    <n v="32000000"/>
    <n v="28590665"/>
    <s v="Warner Bros."/>
    <n v="124"/>
  </r>
  <r>
    <s v="One False Move"/>
    <s v="R"/>
    <s v="Crime"/>
    <x v="12"/>
    <s v="May 8, 1992 (United States)"/>
    <n v="7.1"/>
    <n v="11000"/>
    <s v="Carl Franklin"/>
    <s v="Billy Bob Thornton"/>
    <s v="Bill Paxton"/>
    <s v="United States"/>
    <n v="0"/>
    <n v="1543112"/>
    <s v="IRS Media"/>
    <n v="105"/>
  </r>
  <r>
    <s v="Stay Tuned"/>
    <s v="PG"/>
    <s v="Adventure"/>
    <x v="12"/>
    <s v="August 14, 1992 (United States)"/>
    <n v="6.2"/>
    <n v="11000"/>
    <s v="Peter Hyams"/>
    <s v="Tom S. Parker"/>
    <s v="John Ritter"/>
    <s v="United States"/>
    <n v="25000000"/>
    <n v="10736401"/>
    <s v="Morgan Creek Entertainment"/>
    <n v="88"/>
  </r>
  <r>
    <s v="Consenting Adults"/>
    <s v="R"/>
    <s v="Crime"/>
    <x v="12"/>
    <s v="October 16, 1992 (United States)"/>
    <n v="5.7"/>
    <n v="7000"/>
    <s v="Alan J. Pakula"/>
    <s v="Matthew Chapman"/>
    <s v="Kevin Kline"/>
    <s v="United States"/>
    <n v="18000000"/>
    <n v="21591728"/>
    <s v="Hollywood Pictures"/>
    <n v="99"/>
  </r>
  <r>
    <s v="Fortress"/>
    <s v="R"/>
    <s v="Action"/>
    <x v="12"/>
    <s v="September 3, 1993 (United States)"/>
    <n v="5.9"/>
    <n v="28000"/>
    <s v="Stuart Gordon"/>
    <s v="Troy Neighbors"/>
    <s v="Christopher Lambert"/>
    <s v="Australia"/>
    <n v="8000000"/>
    <n v="6739141"/>
    <s v="Davis Entertainment"/>
    <n v="95"/>
  </r>
  <r>
    <s v="Once Upon a Crime..."/>
    <s v="PG"/>
    <s v="Comedy"/>
    <x v="12"/>
    <s v="March 6, 1992 (United States)"/>
    <n v="5.9"/>
    <n v="4100"/>
    <s v="Eugene Levy"/>
    <s v="Rodolfo Sonego"/>
    <s v="John Candy"/>
    <s v="United States"/>
    <n v="18000000"/>
    <n v="8669847"/>
    <s v="Ascot Film"/>
    <n v="94"/>
  </r>
  <r>
    <s v="Mom and Dad Save the World"/>
    <s v="PG"/>
    <s v="Adventure"/>
    <x v="12"/>
    <s v="July 24, 1992 (United States)"/>
    <n v="5.4"/>
    <n v="4400"/>
    <s v="Greg Beeman"/>
    <s v="Chris Matheson"/>
    <s v="Teri Garr"/>
    <s v="United States"/>
    <n v="14000000"/>
    <n v="2034470"/>
    <s v="Home Box Office (HBO)"/>
    <n v="88"/>
  </r>
  <r>
    <s v="Supercop"/>
    <s v="R"/>
    <s v="Action"/>
    <x v="12"/>
    <s v="July 4, 1992 (Hong Kong)"/>
    <n v="6.9"/>
    <n v="20000"/>
    <s v="Stanley Tong"/>
    <s v="Edward Tang"/>
    <s v="Jackie Chan"/>
    <s v="Hong Kong"/>
    <n v="900000"/>
    <n v="16270600"/>
    <s v="Golden Harvest Company"/>
    <n v="91"/>
  </r>
  <r>
    <s v="Jennifer 8"/>
    <s v="R"/>
    <s v="Crime"/>
    <x v="12"/>
    <s v="November 6, 1992 (United States)"/>
    <n v="6.3"/>
    <n v="16000"/>
    <s v="Bruce Robinson"/>
    <s v="Bruce Robinson"/>
    <s v="Andy Garcia"/>
    <s v="Canada"/>
    <n v="20000000"/>
    <n v="11390479"/>
    <s v="Paramount Pictures"/>
    <n v="124"/>
  </r>
  <r>
    <s v="Bébé's Kids"/>
    <s v="PG-13"/>
    <s v="Animation"/>
    <x v="12"/>
    <s v="July 31, 1992 (United States)"/>
    <n v="5.8"/>
    <n v="4900"/>
    <s v="Bruce W. Smith"/>
    <s v="Robin Harris"/>
    <s v="Faizon Love"/>
    <s v="United States"/>
    <n v="0"/>
    <n v="8442162"/>
    <s v="Hyperion Pictures"/>
    <n v="72"/>
  </r>
  <r>
    <s v="Memoirs of an Invisible Man"/>
    <s v="PG-13"/>
    <s v="Comedy"/>
    <x v="12"/>
    <s v="February 28, 1992 (United States)"/>
    <n v="6"/>
    <n v="23000"/>
    <s v="John Carpenter"/>
    <s v="H.F. Saint"/>
    <s v="Chevy Chase"/>
    <s v="United States"/>
    <n v="40000000"/>
    <n v="14358033"/>
    <s v="Warner Bros."/>
    <n v="99"/>
  </r>
  <r>
    <s v="Peter's Friends"/>
    <s v="R"/>
    <s v="Comedy"/>
    <x v="12"/>
    <s v="December 25, 1992 (United States)"/>
    <n v="7"/>
    <n v="11000"/>
    <s v="Kenneth Branagh"/>
    <s v="Rita Rudner"/>
    <s v="Hugh Laurie"/>
    <s v="United Kingdom"/>
    <n v="5000000"/>
    <n v="4058564"/>
    <s v="British Broadcasting Corporation (BBC)"/>
    <n v="101"/>
  </r>
  <r>
    <s v="Freejack"/>
    <s v="R"/>
    <s v="Action"/>
    <x v="12"/>
    <s v="January 17, 1992 (United States)"/>
    <n v="5.4"/>
    <n v="15000"/>
    <s v="Geoff Murphy"/>
    <s v="Robert Sheckley"/>
    <s v="Emilio Estevez"/>
    <s v="United States"/>
    <n v="30000000"/>
    <n v="17129026"/>
    <s v="Morgan Creek Entertainment"/>
    <n v="110"/>
  </r>
  <r>
    <s v="Como agua para chocolate"/>
    <s v="R"/>
    <s v="Drama"/>
    <x v="12"/>
    <s v="May 28, 1993 (United States)"/>
    <n v="7.1"/>
    <n v="17000"/>
    <s v="Alfonso Arau"/>
    <s v="Laura Esquivel"/>
    <s v="Marco Leonardi"/>
    <s v="Mexico"/>
    <n v="2000000"/>
    <n v="21744201"/>
    <s v="Consejo Nacional para la Cultura y las Artes (CONACULTA)"/>
    <n v="105"/>
  </r>
  <r>
    <s v="Leap of Faith"/>
    <s v="PG-13"/>
    <s v="Comedy"/>
    <x v="12"/>
    <s v="December 18, 1992 (United States)"/>
    <n v="6.1"/>
    <n v="13000"/>
    <s v="Richard Pearce"/>
    <s v="Janus Cercone"/>
    <s v="Steve Martin"/>
    <s v="United States"/>
    <n v="0"/>
    <n v="23369283"/>
    <s v="Paramount Pictures"/>
    <n v="108"/>
  </r>
  <r>
    <s v="Noises Off..."/>
    <s v="PG-13"/>
    <s v="Comedy"/>
    <x v="12"/>
    <s v="March 20, 1992 (United States)"/>
    <n v="7.5"/>
    <n v="11000"/>
    <s v="Peter Bogdanovich"/>
    <s v="Michael Frayn"/>
    <s v="Michael Caine"/>
    <s v="United States"/>
    <n v="12000000"/>
    <n v="2280148"/>
    <s v="Touchstone Pictures"/>
    <n v="101"/>
  </r>
  <r>
    <s v="Class Act"/>
    <s v="PG-13"/>
    <s v="Comedy"/>
    <x v="12"/>
    <s v="June 5, 1992 (United States)"/>
    <n v="6.1"/>
    <n v="7100"/>
    <s v="Randall Miller"/>
    <s v="Michael Swerdlick"/>
    <s v="Christopher Reid"/>
    <s v="United States"/>
    <n v="7500000"/>
    <n v="13272113"/>
    <s v="Warner Bros."/>
    <n v="98"/>
  </r>
  <r>
    <s v="Diggstown"/>
    <s v="R"/>
    <s v="Drama"/>
    <x v="12"/>
    <s v="August 14, 1992 (United States)"/>
    <n v="7"/>
    <n v="7000"/>
    <s v="Michael Ritchie"/>
    <s v="Leonard Wise"/>
    <s v="James Woods"/>
    <s v="United States"/>
    <n v="17000000"/>
    <n v="4836637"/>
    <s v="Metro-Goldwyn-Mayer (MGM)"/>
    <n v="98"/>
  </r>
  <r>
    <s v="Indochine"/>
    <s v="PG-13"/>
    <s v="Drama"/>
    <x v="12"/>
    <s v="December 23, 1992 (United States)"/>
    <n v="7.1"/>
    <n v="9500"/>
    <s v="Régis Wargnier"/>
    <s v="Erik Orsenna"/>
    <s v="Catherine Deneuve"/>
    <s v="France"/>
    <n v="0"/>
    <n v="5603158"/>
    <s v="Paradis Films"/>
    <n v="160"/>
  </r>
  <r>
    <s v="Nemesis"/>
    <s v="R"/>
    <s v="Action"/>
    <x v="12"/>
    <s v="December 26, 1992 (Japan)"/>
    <n v="5.4"/>
    <n v="5300"/>
    <s v="Albert Pyun"/>
    <s v="Rebecca Charles"/>
    <s v="Olivier Gruner"/>
    <s v="Denmark"/>
    <n v="0"/>
    <n v="2001124"/>
    <s v="Imperial Entertainment"/>
    <n v="95"/>
  </r>
  <r>
    <s v="Kuffs"/>
    <s v="PG-13"/>
    <s v="Action"/>
    <x v="12"/>
    <s v="January 10, 1992 (United States)"/>
    <n v="5.9"/>
    <n v="10000"/>
    <s v="Bruce A. Evans"/>
    <s v="Bruce A. Evans"/>
    <s v="Christian Slater"/>
    <s v="United States"/>
    <n v="10000000"/>
    <n v="21142815"/>
    <s v="Dino de Laurentiis Communications"/>
    <n v="102"/>
  </r>
  <r>
    <s v="Shining Through"/>
    <s v="R"/>
    <s v="Drama"/>
    <x v="12"/>
    <s v="January 31, 1992 (United States)"/>
    <n v="6.4"/>
    <n v="9400"/>
    <s v="David Seltzer"/>
    <s v="Susan Isaacs"/>
    <s v="Michael Douglas"/>
    <s v="United States"/>
    <n v="0"/>
    <n v="43838238"/>
    <s v="Twentieth Century Fox"/>
    <n v="132"/>
  </r>
  <r>
    <s v="Mo' Money"/>
    <s v="R"/>
    <s v="Action"/>
    <x v="12"/>
    <s v="July 24, 1992 (United States)"/>
    <n v="5.5"/>
    <n v="7200"/>
    <s v="Peter MacDonald"/>
    <s v="Damon Wayans"/>
    <s v="Damon Wayans"/>
    <s v="United States"/>
    <n v="10000000"/>
    <n v="40227006"/>
    <s v="Columbia Pictures"/>
    <n v="89"/>
  </r>
  <r>
    <s v="Husbands and Wives"/>
    <s v="R"/>
    <s v="Comedy"/>
    <x v="12"/>
    <s v="September 18, 1992 (United States)"/>
    <n v="7.5"/>
    <n v="28000"/>
    <s v="Woody Allen"/>
    <s v="Woody Allen"/>
    <s v="Woody Allen"/>
    <s v="United States"/>
    <n v="20000000"/>
    <n v="10555619"/>
    <s v="Jack Rollins &amp; Charles H. Joffe Productions"/>
    <n v="108"/>
  </r>
  <r>
    <s v="Trespass"/>
    <s v="R"/>
    <s v="Action"/>
    <x v="12"/>
    <s v="December 25, 1992 (United States)"/>
    <n v="6.3"/>
    <n v="10000"/>
    <s v="Walter Hill"/>
    <s v="Bob Gale"/>
    <s v="Bill Paxton"/>
    <s v="United States"/>
    <n v="14000000"/>
    <n v="13249535"/>
    <s v="Universal Pictures"/>
    <n v="101"/>
  </r>
  <r>
    <s v="Love Potion No. 9"/>
    <s v="PG-13"/>
    <s v="Comedy"/>
    <x v="12"/>
    <s v="November 13, 1992 (United States)"/>
    <n v="5.7"/>
    <n v="13000"/>
    <s v="Dale Launer"/>
    <s v="Dale Launer"/>
    <s v="Tate Donovan"/>
    <s v="United States"/>
    <n v="0"/>
    <n v="754935"/>
    <s v="Penta Pictures"/>
    <n v="92"/>
  </r>
  <r>
    <s v="Rapid Fire"/>
    <s v="R"/>
    <s v="Action"/>
    <x v="12"/>
    <s v="August 21, 1992 (United States)"/>
    <n v="6.3"/>
    <n v="8600"/>
    <s v="Dwight H. Little"/>
    <s v="Cindy Cirile"/>
    <s v="Brandon Lee"/>
    <s v="United States"/>
    <n v="10000000"/>
    <n v="14356479"/>
    <s v="Twentieth Century Fox"/>
    <n v="95"/>
  </r>
  <r>
    <s v="Wind"/>
    <s v="PG-13"/>
    <s v="Action"/>
    <x v="12"/>
    <s v="September 11, 1992 (United States)"/>
    <n v="6.4"/>
    <n v="2600"/>
    <s v="Carroll Ballard"/>
    <s v="Jeff Benjamin"/>
    <s v="Matthew Modine"/>
    <s v="United States"/>
    <n v="29000000"/>
    <n v="5519569"/>
    <s v="American Zoetrope"/>
    <n v="126"/>
  </r>
  <r>
    <s v="Hero"/>
    <s v="PG-13"/>
    <s v="Comedy"/>
    <x v="12"/>
    <s v="October 2, 1992 (United States)"/>
    <n v="6.5"/>
    <n v="22000"/>
    <s v="Stephen Frears"/>
    <s v="Laura Ziskin"/>
    <s v="Dustin Hoffman"/>
    <s v="United States"/>
    <n v="42000000"/>
    <n v="19507345"/>
    <s v="Columbia Pictures"/>
    <n v="119"/>
  </r>
  <r>
    <s v="South Central"/>
    <s v="R"/>
    <s v="Crime"/>
    <x v="12"/>
    <s v="September 18, 1992 (United States)"/>
    <n v="6.8"/>
    <n v="5400"/>
    <s v="Stephen Milburn Anderson"/>
    <s v="Stephen Milburn Anderson"/>
    <s v="Glenn Plummer"/>
    <s v="United States"/>
    <n v="4000000"/>
    <n v="1373196"/>
    <s v="Enchantment Films Inc."/>
    <n v="98"/>
  </r>
  <r>
    <s v="The Muppet Christmas Carol"/>
    <s v="G"/>
    <s v="Comedy"/>
    <x v="12"/>
    <s v="December 11, 1992 (United States)"/>
    <n v="7.7"/>
    <n v="51000"/>
    <s v="Brian Henson"/>
    <s v="Charles Dickens"/>
    <s v="Michael Caine"/>
    <s v="United States"/>
    <n v="12000000"/>
    <n v="32574382"/>
    <s v="Walt Disney Pictures"/>
    <n v="85"/>
  </r>
  <r>
    <s v="Un Coeur en Hiver"/>
    <m/>
    <s v="Drama"/>
    <x v="12"/>
    <s v="June 4, 1993 (United States)"/>
    <n v="7.6"/>
    <n v="9300"/>
    <s v="Claude Sautet"/>
    <s v="Claude Sautet"/>
    <s v="Daniel Auteuil"/>
    <s v="France"/>
    <n v="0"/>
    <n v="1605437"/>
    <s v="Film Par Film"/>
    <n v="105"/>
  </r>
  <r>
    <s v="Tokyo Decadence"/>
    <s v="NC-17"/>
    <s v="Drama"/>
    <x v="12"/>
    <s v="April 30, 1993 (United States)"/>
    <n v="6"/>
    <n v="3000"/>
    <s v="Ryû Murakami"/>
    <s v="Ryû Murakami"/>
    <s v="Miho Nikaido"/>
    <s v="Japan"/>
    <n v="0"/>
    <n v="277845"/>
    <s v="Cinemabrain"/>
    <n v="112"/>
  </r>
  <r>
    <s v="Mr. Baseball"/>
    <s v="PG-13"/>
    <s v="Comedy"/>
    <x v="12"/>
    <s v="October 2, 1992 (United States)"/>
    <n v="6"/>
    <n v="10000"/>
    <s v="Fred Schepisi"/>
    <s v="Theo Pelletier"/>
    <s v="Tom Selleck"/>
    <s v="United States"/>
    <n v="40000000"/>
    <n v="20883046"/>
    <s v="DENTSU Music And Entertainment"/>
    <n v="108"/>
  </r>
  <r>
    <s v="Love Crimes"/>
    <s v="R"/>
    <s v="Romance"/>
    <x v="12"/>
    <s v="January 24, 1992 (United States)"/>
    <n v="4.2"/>
    <n v="874"/>
    <s v="Lizzie Borden"/>
    <s v="Allan Moyle"/>
    <s v="Sean Young"/>
    <s v="United Kingdom"/>
    <n v="0"/>
    <n v="2287928"/>
    <s v="Sovereign Pictures"/>
    <n v="90"/>
  </r>
  <r>
    <s v="Naked Killer"/>
    <s v="R"/>
    <s v="Action"/>
    <x v="12"/>
    <s v="August 4, 1995 (United States)"/>
    <n v="6"/>
    <n v="2200"/>
    <s v="Clarence Fok"/>
    <s v="Jing Wong"/>
    <s v="Chingmy Yau"/>
    <s v="Hong Kong"/>
    <n v="0"/>
    <m/>
    <s v="Wong Jing's Workshop Ltd."/>
    <n v="89"/>
  </r>
  <r>
    <s v="CrissCross"/>
    <s v="R"/>
    <s v="Crime"/>
    <x v="12"/>
    <s v="May 8, 1992 (United States)"/>
    <n v="5.8"/>
    <n v="1800"/>
    <s v="Chris Menges"/>
    <s v="Scott Sommer"/>
    <s v="Goldie Hawn"/>
    <s v="United States"/>
    <n v="14000000"/>
    <n v="3052738"/>
    <s v="Hawn / Sylbert Movie Company"/>
    <n v="100"/>
  </r>
  <r>
    <s v="Waterland"/>
    <s v="R"/>
    <s v="Drama"/>
    <x v="12"/>
    <s v="October 30, 1992 (United States)"/>
    <n v="6.6"/>
    <n v="2100"/>
    <s v="Stephen Gyllenhaal"/>
    <s v="Graham Swift"/>
    <s v="Jeremy Irons"/>
    <s v="United Kingdom"/>
    <n v="10000000"/>
    <n v="1100218"/>
    <s v="British Screen Productions"/>
    <n v="95"/>
  </r>
  <r>
    <s v="The Distinguished Gentleman"/>
    <s v="R"/>
    <s v="Comedy"/>
    <x v="12"/>
    <s v="December 4, 1992 (United States)"/>
    <n v="5.9"/>
    <n v="15000"/>
    <s v="Jonathan Lynn"/>
    <s v="Marty Kaplan"/>
    <s v="Eddie Murphy"/>
    <s v="United States"/>
    <n v="50000000"/>
    <n v="46666502"/>
    <s v="Hollywood Pictures"/>
    <n v="112"/>
  </r>
  <r>
    <s v="White Sands"/>
    <s v="R"/>
    <s v="Action"/>
    <x v="12"/>
    <s v="April 24, 1992 (United States)"/>
    <n v="6"/>
    <n v="7300"/>
    <s v="Roger Donaldson"/>
    <s v="Daniel Pyne"/>
    <s v="Willem Dafoe"/>
    <s v="United States"/>
    <n v="22000000"/>
    <n v="9011574"/>
    <s v="Morgan Creek Entertainment"/>
    <n v="101"/>
  </r>
  <r>
    <s v="Belle Epoque"/>
    <s v="R"/>
    <s v="Comedy"/>
    <x v="12"/>
    <s v="February 25, 1994 (United States)"/>
    <n v="7.1"/>
    <n v="9700"/>
    <s v="Fernando Trueba"/>
    <s v="Rafael Azcona"/>
    <s v="Fernando Fernán Gómez"/>
    <s v="Spain"/>
    <n v="0"/>
    <n v="5418216"/>
    <s v="Animatógrafo"/>
    <n v="109"/>
  </r>
  <r>
    <s v="Swoon"/>
    <s v="R"/>
    <s v="Crime"/>
    <x v="12"/>
    <s v="September 25, 1992 (United Kingdom)"/>
    <n v="6.7"/>
    <n v="1600"/>
    <s v="Tom Kalin"/>
    <s v="Tom Kalin"/>
    <s v="Daniel Schlachet"/>
    <s v="United States"/>
    <n v="250000"/>
    <m/>
    <s v="American Playhouse"/>
    <n v="93"/>
  </r>
  <r>
    <s v="Knight Moves"/>
    <s v="R"/>
    <s v="Crime"/>
    <x v="12"/>
    <s v="January 22, 1993 (United States)"/>
    <n v="6.1"/>
    <n v="8100"/>
    <s v="Carl Schenkel"/>
    <s v="Brad Mirman"/>
    <s v="Christopher Lambert"/>
    <s v="United States"/>
    <n v="9000000"/>
    <n v="923418"/>
    <s v="Cineplex Odeon Films"/>
    <n v="116"/>
  </r>
  <r>
    <s v="Light Sleeper"/>
    <s v="R"/>
    <s v="Crime"/>
    <x v="12"/>
    <s v="March 13, 1992 (United Kingdom)"/>
    <n v="6.8"/>
    <n v="6300"/>
    <s v="Paul Schrader"/>
    <s v="Paul Schrader"/>
    <s v="Willem Dafoe"/>
    <s v="United States"/>
    <n v="5000000"/>
    <n v="1055987"/>
    <s v="Carolco Pictures"/>
    <n v="103"/>
  </r>
  <r>
    <s v="A Midnight Clear"/>
    <s v="R"/>
    <s v="Drama"/>
    <x v="12"/>
    <s v="April 24, 1992 (United States)"/>
    <n v="7.2"/>
    <n v="8500"/>
    <s v="Keith Gordon"/>
    <s v="William Wharton"/>
    <s v="Peter Berg"/>
    <s v="United States"/>
    <n v="5000000"/>
    <n v="1526697"/>
    <s v="A&amp;M Films"/>
    <n v="108"/>
  </r>
  <r>
    <s v="Bob Roberts"/>
    <s v="R"/>
    <s v="Comedy"/>
    <x v="12"/>
    <s v="September 4, 1992 (United States)"/>
    <n v="7"/>
    <n v="13000"/>
    <s v="Tim Robbins"/>
    <s v="Tim Robbins"/>
    <s v="Tim Robbins"/>
    <s v="United States"/>
    <n v="0"/>
    <n v="4479470"/>
    <s v="Miramax"/>
    <n v="102"/>
  </r>
  <r>
    <s v="Sarafina!"/>
    <s v="PG-13"/>
    <s v="Drama"/>
    <x v="12"/>
    <s v="September 25, 1992 (United States)"/>
    <n v="6.3"/>
    <n v="1900"/>
    <s v="Darrell Roodt"/>
    <s v="Mbongeni Ngema"/>
    <s v="Whoopi Goldberg"/>
    <s v="South Africa"/>
    <n v="0"/>
    <n v="7306242"/>
    <s v="British Broadcasting Corporation (BBC)"/>
    <n v="117"/>
  </r>
  <r>
    <s v="For a Lost Soldier"/>
    <s v="Unrated"/>
    <s v="Drama"/>
    <x v="12"/>
    <s v="May 7, 1993 (United States)"/>
    <n v="7.5"/>
    <n v="4300"/>
    <s v="Roeland Kerbosch"/>
    <s v="Don Bloch"/>
    <s v="Maarten Smit"/>
    <s v="Netherlands"/>
    <n v="0"/>
    <m/>
    <s v="Sigma Film Productions"/>
    <n v="92"/>
  </r>
  <r>
    <s v="In the Soup"/>
    <s v="R"/>
    <s v="Comedy"/>
    <x v="12"/>
    <s v="August 13, 1992 (Germany)"/>
    <n v="7.1"/>
    <n v="3400"/>
    <s v="Alexandre Rockwell"/>
    <s v="Sollace Mitchell"/>
    <s v="Steve Buscemi"/>
    <s v="United States"/>
    <n v="0"/>
    <n v="256249"/>
    <s v="Alliance Communications Corporation"/>
    <n v="93"/>
  </r>
  <r>
    <s v="A Stranger Among Us"/>
    <s v="PG-13"/>
    <s v="Crime"/>
    <x v="12"/>
    <s v="July 17, 1992 (United States)"/>
    <n v="5.6"/>
    <n v="3600"/>
    <s v="Sidney Lumet"/>
    <s v="Robert J. Avrech"/>
    <s v="Melanie Griffith"/>
    <s v="United States"/>
    <n v="18000000"/>
    <n v="12282994"/>
    <s v="Hollywood Pictures"/>
    <n v="110"/>
  </r>
  <r>
    <s v="Where the Day Takes You"/>
    <s v="R"/>
    <s v="Crime"/>
    <x v="12"/>
    <s v="September 11, 1992 (United States)"/>
    <n v="6.6"/>
    <n v="3200"/>
    <s v="Marc Rocco"/>
    <s v="Michael Hitchcock"/>
    <s v="Dermot Mulroney"/>
    <s v="United States"/>
    <n v="3000000"/>
    <n v="390152"/>
    <s v="Cinetel Films"/>
    <n v="105"/>
  </r>
  <r>
    <s v="Passion Fish"/>
    <s v="R"/>
    <s v="Drama"/>
    <x v="12"/>
    <s v="December 11, 1992 (United States)"/>
    <n v="7.4"/>
    <n v="5200"/>
    <s v="John Sayles"/>
    <s v="John Sayles"/>
    <s v="Mary McDonnell"/>
    <s v="United States"/>
    <n v="3330000"/>
    <n v="4814619"/>
    <s v="Atchafalaya"/>
    <n v="135"/>
  </r>
  <r>
    <s v="That Night"/>
    <s v="PG-13"/>
    <s v="Drama"/>
    <x v="12"/>
    <s v="August 6, 1993 (United States)"/>
    <n v="6.6"/>
    <n v="2600"/>
    <s v="Craig Bolotin"/>
    <s v="Alice McDermott"/>
    <s v="C. Thomas Howell"/>
    <s v="France"/>
    <n v="0"/>
    <n v="20194"/>
    <s v="Alcor Films"/>
    <n v="89"/>
  </r>
  <r>
    <s v="Gas Food Lodging"/>
    <s v="R"/>
    <s v="Drama"/>
    <x v="12"/>
    <s v="July 10, 1992 (United States)"/>
    <n v="6.6"/>
    <n v="3700"/>
    <s v="Allison Anders"/>
    <s v="Allison Anders"/>
    <s v="Brooke Adams"/>
    <s v="United States"/>
    <n v="0"/>
    <n v="1342613"/>
    <s v="Cineville"/>
    <n v="101"/>
  </r>
  <r>
    <s v="American Heart"/>
    <s v="R"/>
    <s v="Crime"/>
    <x v="12"/>
    <s v="May 7, 1993 (United States)"/>
    <n v="6.7"/>
    <n v="3200"/>
    <s v="Martin Bell"/>
    <s v="Peter Silverman"/>
    <s v="Jeff Bridges"/>
    <s v="United States"/>
    <n v="10000000"/>
    <n v="384048"/>
    <s v="Avenue Pictures"/>
    <n v="113"/>
  </r>
  <r>
    <s v="The Babe"/>
    <s v="PG"/>
    <s v="Biography"/>
    <x v="12"/>
    <s v="April 17, 1992 (United States)"/>
    <n v="5.9"/>
    <n v="9300"/>
    <s v="Arthur Hiller"/>
    <s v="John Fusco"/>
    <s v="John Goodman"/>
    <s v="United States"/>
    <n v="0"/>
    <n v="19930973"/>
    <s v="Universal Pictures"/>
    <n v="115"/>
  </r>
  <r>
    <s v="La sentinelle"/>
    <m/>
    <s v="Drama"/>
    <x v="12"/>
    <s v="October 16, 1998 (United States)"/>
    <n v="6.6"/>
    <n v="745"/>
    <s v="Arnaud Desplechin"/>
    <s v="Arnaud Desplechin"/>
    <s v="Emmanuel Salinger"/>
    <s v="France"/>
    <n v="0"/>
    <m/>
    <s v="Why Not Productions"/>
    <n v="139"/>
  </r>
  <r>
    <s v="Christopher Columbus: The Discovery"/>
    <s v="PG-13"/>
    <s v="Adventure"/>
    <x v="12"/>
    <s v="August 21, 1992 (United States)"/>
    <n v="4.5"/>
    <n v="2800"/>
    <s v="John Glen"/>
    <s v="Mario Puzo"/>
    <s v="Marlon Brando"/>
    <s v="United Kingdom"/>
    <n v="40000000"/>
    <n v="8251071"/>
    <s v="Christopher Columbus Productions"/>
    <n v="120"/>
  </r>
  <r>
    <s v="Claire of the Moon"/>
    <s v="Unrated"/>
    <s v="Drama"/>
    <x v="12"/>
    <s v="October 21, 1993 (Australia)"/>
    <n v="5.0999999999999996"/>
    <n v="950"/>
    <s v="Nicole Conn"/>
    <s v="Nicole Conn"/>
    <s v="Trisha Todd"/>
    <s v="United States"/>
    <n v="130000"/>
    <m/>
    <s v="Demi-Monde Productions"/>
    <n v="107"/>
  </r>
  <r>
    <s v="Prelude to a Kiss"/>
    <s v="PG-13"/>
    <s v="Comedy"/>
    <x v="12"/>
    <s v="July 10, 1992 (United States)"/>
    <n v="5.6"/>
    <n v="7700"/>
    <s v="Norman René"/>
    <s v="Craig Lucas"/>
    <s v="Meg Ryan"/>
    <s v="United States"/>
    <n v="0"/>
    <n v="22697691"/>
    <s v="Gruskoff/Levy Company"/>
    <n v="105"/>
  </r>
  <r>
    <s v="The Best Intentions"/>
    <s v="Not Rated"/>
    <s v="Biography"/>
    <x v="12"/>
    <s v="July 10, 1992 (United States)"/>
    <n v="7.8"/>
    <n v="3000"/>
    <s v="Bille August"/>
    <s v="Ingmar Bergman"/>
    <s v="Samuel Fröler"/>
    <s v="Sweden"/>
    <n v="0"/>
    <n v="1253106"/>
    <s v="SVT Drama"/>
    <n v="182"/>
  </r>
  <r>
    <s v="The Public Eye"/>
    <s v="R"/>
    <s v="Crime"/>
    <x v="12"/>
    <s v="October 16, 1992 (United States)"/>
    <n v="6.5"/>
    <n v="3500"/>
    <s v="Howard Franklin"/>
    <s v="Howard Franklin"/>
    <s v="Joe Pesci"/>
    <s v="United States"/>
    <n v="15000000"/>
    <n v="3067917"/>
    <s v="Universal Pictures"/>
    <n v="99"/>
  </r>
  <r>
    <s v="Article 99"/>
    <s v="R"/>
    <s v="Comedy"/>
    <x v="12"/>
    <s v="March 13, 1992 (United States)"/>
    <n v="6.1"/>
    <n v="3100"/>
    <s v="Howard Deutch"/>
    <s v="Ron Cutler"/>
    <s v="Ray Liotta"/>
    <s v="United States"/>
    <n v="18000000"/>
    <n v="6375979"/>
    <s v="Orion Pictures"/>
    <n v="100"/>
  </r>
  <r>
    <s v="The Mambo Kings"/>
    <s v="R"/>
    <s v="Drama"/>
    <x v="12"/>
    <s v="February 28, 1992 (United States)"/>
    <n v="6.4"/>
    <n v="5200"/>
    <s v="Arne Glimcher"/>
    <s v="Oscar Hijuelos"/>
    <s v="Armand Assante"/>
    <s v="France"/>
    <n v="15500000"/>
    <n v="6742168"/>
    <s v="Alcor Films"/>
    <n v="104"/>
  </r>
  <r>
    <s v="Into the West"/>
    <s v="PG"/>
    <s v="Adventure"/>
    <x v="12"/>
    <s v="September 17, 1993 (United States)"/>
    <n v="7"/>
    <n v="2800"/>
    <s v="Mike Newell"/>
    <s v="Jim Sheridan"/>
    <s v="Gabriel Byrne"/>
    <s v="Ireland"/>
    <n v="0"/>
    <n v="4790801"/>
    <s v="Channel Four Films"/>
    <n v="97"/>
  </r>
  <r>
    <s v="The Playboys"/>
    <s v="PG-13"/>
    <s v="Drama"/>
    <x v="12"/>
    <s v="April 22, 1992 (United States)"/>
    <n v="6.3"/>
    <n v="1100"/>
    <s v="Gillies MacKinnon"/>
    <s v="Shane Connaughton"/>
    <s v="Albert Finney"/>
    <s v="United States"/>
    <n v="0"/>
    <n v="4906900"/>
    <s v="Green Umbrella Ltd."/>
    <n v="117"/>
  </r>
  <r>
    <s v="City of Joy"/>
    <s v="PG-13"/>
    <s v="Drama"/>
    <x v="12"/>
    <s v="April 17, 1992 (United States)"/>
    <n v="6.5"/>
    <n v="4900"/>
    <s v="Roland Joffé"/>
    <s v="Dominique Lapierre"/>
    <s v="Patrick Swayze"/>
    <s v="France"/>
    <n v="27000000"/>
    <n v="14683921"/>
    <s v="Allied Filmmakers"/>
    <n v="132"/>
  </r>
  <r>
    <s v="Straight Talk"/>
    <s v="PG"/>
    <s v="Comedy"/>
    <x v="12"/>
    <s v="April 3, 1992 (United States)"/>
    <n v="5.8"/>
    <n v="3500"/>
    <s v="Barnet Kellman"/>
    <s v="Craig Bolotin"/>
    <s v="Dolly Parton"/>
    <s v="United States"/>
    <n v="0"/>
    <n v="21202099"/>
    <s v="Hollywood Pictures"/>
    <n v="91"/>
  </r>
  <r>
    <s v="Qing shao nian nuo zha"/>
    <s v="Not Rated"/>
    <s v="Crime"/>
    <x v="12"/>
    <s v="August 4, 1994 (Netherlands)"/>
    <n v="7.6"/>
    <n v="4000"/>
    <s v="Ming-liang Tsai"/>
    <s v="Ming-liang Tsai"/>
    <s v="Chao-jung Chen"/>
    <s v="Taiwan"/>
    <n v="0"/>
    <n v="28791"/>
    <s v="Central Motion Pictures"/>
    <n v="106"/>
  </r>
  <r>
    <s v="Love Field"/>
    <s v="PG-13"/>
    <s v="Drama"/>
    <x v="12"/>
    <s v="February 12, 1993 (United States)"/>
    <n v="6.6"/>
    <n v="3800"/>
    <s v="Jonathan Kaplan"/>
    <s v="Don Roos"/>
    <s v="Michelle Pfeiffer"/>
    <s v="United States"/>
    <n v="18000000"/>
    <n v="1014726"/>
    <s v="Orion Pictures"/>
    <n v="105"/>
  </r>
  <r>
    <s v="Mr. Saturday Night"/>
    <s v="R"/>
    <s v="Comedy"/>
    <x v="12"/>
    <s v="September 25, 1992 (United States)"/>
    <n v="5.9"/>
    <n v="4500"/>
    <s v="Billy Crystal"/>
    <s v="Billy Crystal"/>
    <s v="Billy Crystal"/>
    <s v="United States"/>
    <n v="43000000"/>
    <n v="13351357"/>
    <s v="Castle Rock Entertainment"/>
    <n v="119"/>
  </r>
  <r>
    <s v="Twin Dragons"/>
    <s v="PG-13"/>
    <s v="Action"/>
    <x v="12"/>
    <s v="April 9, 1999 (United States)"/>
    <n v="6.5"/>
    <n v="11000"/>
    <s v="Ringo Lam"/>
    <s v="Barry Wong"/>
    <s v="Jackie Chan"/>
    <s v="Hong Kong"/>
    <n v="10000000"/>
    <n v="8359717"/>
    <s v="Golden Way Films Ltd."/>
    <n v="104"/>
  </r>
  <r>
    <s v="Aces: Iron Eagle III"/>
    <s v="R"/>
    <s v="Action"/>
    <x v="12"/>
    <s v="June 12, 1992 (United States)"/>
    <n v="3.7"/>
    <n v="2700"/>
    <s v="John Glen"/>
    <s v="Kevin Alyn Elders"/>
    <s v="Louis Gossett Jr."/>
    <s v="United Kingdom"/>
    <n v="0"/>
    <n v="2517600"/>
    <s v="Carolco Pictures"/>
    <n v="98"/>
  </r>
  <r>
    <s v="The Living End"/>
    <s v="Unrated"/>
    <s v="Comedy"/>
    <x v="12"/>
    <s v="August 21, 1992 (United States)"/>
    <n v="6.5"/>
    <n v="2900"/>
    <s v="Gregg Araki"/>
    <s v="Gregg Araki"/>
    <s v="Mike Dytri"/>
    <s v="United States"/>
    <n v="22769"/>
    <n v="692585"/>
    <s v="Desperate Pictures"/>
    <n v="81"/>
  </r>
  <r>
    <s v="Simple Men"/>
    <s v="R"/>
    <s v="Crime"/>
    <x v="12"/>
    <s v="November 6, 1992 (United Kingdom)"/>
    <n v="7.2"/>
    <n v="4100"/>
    <s v="Hal Hartley"/>
    <s v="Hal Hartley"/>
    <s v="Robert John Burke"/>
    <s v="Italy"/>
    <n v="3000000"/>
    <n v="143010"/>
    <s v="American Playhouse"/>
    <n v="105"/>
  </r>
  <r>
    <s v="Guncrazy"/>
    <s v="R"/>
    <s v="Crime"/>
    <x v="12"/>
    <s v="September 9, 1993 (Australia)"/>
    <n v="5.5"/>
    <n v="2200"/>
    <s v="Tamra Davis"/>
    <s v="Matthew Bright"/>
    <s v="Drew Barrymore"/>
    <s v="United States"/>
    <n v="800000"/>
    <n v="114516"/>
    <s v="Zeta Entertainment"/>
    <n v="97"/>
  </r>
  <r>
    <s v="Folks!"/>
    <s v="PG-13"/>
    <s v="Comedy"/>
    <x v="12"/>
    <s v="May 1, 1992 (United States)"/>
    <n v="5.7"/>
    <n v="2500"/>
    <s v="Ted Kotcheff"/>
    <s v="Robert Klane"/>
    <s v="Tom Selleck"/>
    <s v="United States"/>
    <n v="15000000"/>
    <n v="6132924"/>
    <s v="Penta Pictures"/>
    <n v="107"/>
  </r>
  <r>
    <s v="Léolo"/>
    <s v="Not Rated"/>
    <s v="Comedy"/>
    <x v="12"/>
    <s v="April 2, 1993 (United States)"/>
    <n v="7.5"/>
    <n v="6700"/>
    <s v="Jean-Claude Lauzon"/>
    <s v="Jean-Claude Lauzon"/>
    <s v="Maxime Collin"/>
    <s v="Canada"/>
    <n v="0"/>
    <n v="611703"/>
    <s v="Alliance Films Corporation"/>
    <n v="107"/>
  </r>
  <r>
    <s v="Night and the City"/>
    <s v="R"/>
    <s v="Comedy"/>
    <x v="12"/>
    <s v="October 23, 1992 (United States)"/>
    <n v="5.8"/>
    <n v="4600"/>
    <s v="Irwin Winkler"/>
    <s v="Gerald Kersh"/>
    <s v="Robert De Niro"/>
    <s v="United States"/>
    <n v="20000000"/>
    <n v="6202756"/>
    <s v="Penta Films"/>
    <n v="105"/>
  </r>
  <r>
    <s v="Whispers in the Dark"/>
    <s v="R"/>
    <s v="Drama"/>
    <x v="12"/>
    <s v="August 7, 1992 (United States)"/>
    <n v="5.6"/>
    <n v="2000"/>
    <s v="Christopher Crowe"/>
    <s v="Christopher Crowe"/>
    <s v="Annabella Sciorra"/>
    <s v="United States"/>
    <n v="18000000"/>
    <n v="11124511"/>
    <s v="Paramount Pictures"/>
    <n v="103"/>
  </r>
  <r>
    <s v="Zebrahead"/>
    <s v="R"/>
    <s v="Drama"/>
    <x v="12"/>
    <s v="October 23, 1992 (United States)"/>
    <n v="6.3"/>
    <n v="1200"/>
    <s v="Anthony Drazan"/>
    <s v="Anthony Drazan"/>
    <s v="Michael Rapaport"/>
    <s v="United States"/>
    <n v="0"/>
    <n v="1557771"/>
    <s v="Ixtlan"/>
    <n v="100"/>
  </r>
  <r>
    <s v="Hyenas"/>
    <s v="Not Rated"/>
    <s v="Comedy"/>
    <x v="12"/>
    <s v="April 26, 2019 (United States)"/>
    <n v="7.4"/>
    <n v="1000"/>
    <s v="Djibril Diop Mambéty"/>
    <s v="Friedrich Dürrenmatt"/>
    <s v="Mansour Diouf"/>
    <s v="Switzerland"/>
    <n v="0"/>
    <n v="24672"/>
    <s v="Thelma Film AG"/>
    <n v="110"/>
  </r>
  <r>
    <s v="A Tale of Winter"/>
    <s v="Not Rated"/>
    <s v="Drama"/>
    <x v="12"/>
    <s v="January 29, 1992 (France)"/>
    <n v="7.3"/>
    <n v="4400"/>
    <s v="Éric Rohmer"/>
    <s v="Éric Rohmer"/>
    <s v="Charlotte Véry"/>
    <s v="France"/>
    <n v="0"/>
    <n v="52431"/>
    <s v="Compagnie Eric Rohmer (CER)"/>
    <n v="114"/>
  </r>
  <r>
    <s v="Man Trouble"/>
    <s v="PG-13"/>
    <s v="Comedy"/>
    <x v="12"/>
    <s v="July 17, 1992 (United States)"/>
    <n v="4.7"/>
    <n v="3000"/>
    <s v="Bob Rafelson"/>
    <s v="Carole Eastman"/>
    <s v="Jack Nicholson"/>
    <s v="United States"/>
    <n v="30000000"/>
    <n v="4096030"/>
    <s v="Penta Entertainment"/>
    <n v="100"/>
  </r>
  <r>
    <s v="Laws of Gravity"/>
    <s v="R"/>
    <s v="Crime"/>
    <x v="12"/>
    <s v="August 20, 1993 (United Kingdom)"/>
    <n v="6.8"/>
    <n v="950"/>
    <s v="Nick Gomez"/>
    <s v="Nick Gomez"/>
    <s v="Peter Greene"/>
    <s v="United States"/>
    <n v="38000"/>
    <m/>
    <s v="Island World"/>
    <n v="100"/>
  </r>
  <r>
    <s v="Brain Donors"/>
    <s v="PG"/>
    <s v="Comedy"/>
    <x v="12"/>
    <s v="April 17, 1992 (United States)"/>
    <n v="7.1"/>
    <n v="4100"/>
    <s v="Dennis Dugan"/>
    <s v="Pat Proft"/>
    <s v="John Turturro"/>
    <s v="United States"/>
    <n v="0"/>
    <n v="918239"/>
    <s v="Paramount Pictures"/>
    <n v="80"/>
  </r>
  <r>
    <s v="Out on a Limb"/>
    <s v="PG"/>
    <s v="Comedy"/>
    <x v="12"/>
    <s v="September 4, 1992 (United States)"/>
    <n v="5.3"/>
    <n v="1600"/>
    <s v="Francis Veber"/>
    <s v="Daniel Goldin"/>
    <s v="Matthew Broderick"/>
    <s v="United States"/>
    <n v="0"/>
    <n v="1659542"/>
    <s v="Interscope Communications"/>
    <n v="93"/>
  </r>
  <r>
    <s v="Tetsuo II: Body Hammer"/>
    <s v="R"/>
    <s v="Action"/>
    <x v="12"/>
    <s v="August 15, 1997 (United States)"/>
    <n v="6.4"/>
    <n v="4200"/>
    <s v="Shin'ya Tsukamoto"/>
    <s v="Shin'ya Tsukamoto"/>
    <s v="Tomorô Taguchi"/>
    <s v="Japan"/>
    <n v="0"/>
    <m/>
    <s v="F2"/>
    <n v="83"/>
  </r>
  <r>
    <s v="Traces of Red"/>
    <s v="R"/>
    <s v="Crime"/>
    <x v="12"/>
    <s v="November 11, 1992 (United States)"/>
    <n v="5.2"/>
    <n v="1500"/>
    <s v="Andy Wolk"/>
    <s v="Jim Piddock"/>
    <s v="Jim Belushi"/>
    <s v="United States"/>
    <n v="0"/>
    <n v="3206714"/>
    <s v="The Samuel Goldwyn Company"/>
    <n v="105"/>
  </r>
  <r>
    <s v="Storyville"/>
    <s v="R"/>
    <s v="Drama"/>
    <x v="12"/>
    <s v="September 30, 1992 (France)"/>
    <n v="5.8"/>
    <n v="1100"/>
    <s v="Mark Frost"/>
    <s v="Frank Galbally"/>
    <s v="James Spader"/>
    <s v="United States"/>
    <n v="0"/>
    <n v="422503"/>
    <s v="Davis Entertainment"/>
    <n v="113"/>
  </r>
  <r>
    <s v="Rescue Me"/>
    <s v="PG-13"/>
    <s v="Action"/>
    <x v="12"/>
    <s v="December 3, 1993 (United States)"/>
    <n v="5.2"/>
    <n v="683"/>
    <s v="Arthur Allan Seidelman"/>
    <s v="Mike Snyder"/>
    <s v="Michael Dudikoff"/>
    <s v="United States"/>
    <n v="0"/>
    <m/>
    <s v="Cannon Pictures"/>
    <n v="99"/>
  </r>
  <r>
    <s v="Map of the Human Heart"/>
    <s v="R"/>
    <s v="Adventure"/>
    <x v="12"/>
    <s v="May 14, 1993 (United States)"/>
    <n v="7.1"/>
    <n v="3100"/>
    <s v="Vincent Ward"/>
    <s v="Louis Nowra"/>
    <s v="Jason Scott Lee"/>
    <s v="Australia"/>
    <n v="0"/>
    <n v="2806881"/>
    <s v="Australian Film Finance Corporation (AFFC)"/>
    <n v="109"/>
  </r>
  <r>
    <s v="Ruby Cairo"/>
    <s v="PG-13"/>
    <s v="Mystery"/>
    <x v="12"/>
    <s v="October 29, 1993 (United States)"/>
    <n v="5"/>
    <n v="2100"/>
    <s v="Graeme Clifford"/>
    <s v="Robert Dillon"/>
    <s v="Andie MacDowell"/>
    <s v="United States"/>
    <n v="24000000"/>
    <n v="608866"/>
    <s v="Majestic Films International"/>
    <n v="90"/>
  </r>
  <r>
    <s v="The Waterdance"/>
    <s v="R"/>
    <s v="Drama"/>
    <x v="12"/>
    <s v="May 13, 1992 (United States)"/>
    <n v="6.8"/>
    <n v="2600"/>
    <s v="Neal Jimenez"/>
    <s v="Neal Jimenez"/>
    <s v="Eric Stoltz"/>
    <s v="United States"/>
    <n v="2700000"/>
    <n v="1723319"/>
    <s v="No Frills Film Production"/>
    <n v="106"/>
  </r>
  <r>
    <s v="Year of the Comet"/>
    <s v="PG-13"/>
    <s v="Action"/>
    <x v="12"/>
    <s v="April 24, 1992 (United States)"/>
    <n v="5.8"/>
    <n v="1500"/>
    <s v="Peter Yates"/>
    <s v="William Goldman"/>
    <s v="Penelope Ann Miller"/>
    <s v="United States"/>
    <n v="0"/>
    <n v="2791515"/>
    <s v="Castle Rock Entertainment"/>
    <n v="91"/>
  </r>
  <r>
    <s v="This Is My Life"/>
    <s v="PG-13"/>
    <s v="Drama"/>
    <x v="12"/>
    <s v="February 21, 1992 (United States)"/>
    <n v="6.1"/>
    <n v="1100"/>
    <s v="Nora Ephron"/>
    <s v="Meg Wolitzer"/>
    <s v="Julie Kavner"/>
    <s v="United States"/>
    <n v="0"/>
    <n v="2922094"/>
    <s v="Twentieth Century Fox"/>
    <n v="105"/>
  </r>
  <r>
    <s v="Mistress"/>
    <s v="R"/>
    <s v="Comedy"/>
    <x v="12"/>
    <s v="July 24, 1992 (United States)"/>
    <n v="5.4"/>
    <n v="2100"/>
    <s v="Barry Primus"/>
    <s v="Barry Primus"/>
    <s v="Robert Wuhl"/>
    <s v="United States"/>
    <n v="0"/>
    <n v="1102469"/>
    <s v="Meir Teper"/>
    <n v="110"/>
  </r>
  <r>
    <s v="Passed Away"/>
    <s v="PG-13"/>
    <s v="Comedy"/>
    <x v="12"/>
    <s v="April 24, 1992 (United States)"/>
    <n v="5.8"/>
    <n v="1200"/>
    <s v="Charlie Peters"/>
    <s v="Charlie Peters"/>
    <s v="Bob Hoskins"/>
    <s v="United States"/>
    <n v="0"/>
    <n v="4030793"/>
    <s v="Hollywood Pictures"/>
    <n v="96"/>
  </r>
  <r>
    <s v="Blame It on the Bellboy"/>
    <s v="PG-13"/>
    <s v="Comedy"/>
    <x v="12"/>
    <s v="March 6, 1992 (United States)"/>
    <n v="5.5"/>
    <n v="2500"/>
    <s v="Mark Herman"/>
    <s v="Mark Herman"/>
    <s v="Bronson Pinchot"/>
    <s v="United Kingdom"/>
    <n v="0"/>
    <n v="3104545"/>
    <s v="Bellboy Films Limited"/>
    <n v="78"/>
  </r>
  <r>
    <s v="Leaving Normal"/>
    <s v="R"/>
    <s v="Comedy"/>
    <x v="12"/>
    <s v="April 29, 1992 (United States)"/>
    <n v="6.6"/>
    <n v="1300"/>
    <s v="Edward Zwick"/>
    <s v="Ed Solomon"/>
    <s v="Christine Lahti"/>
    <s v="United States"/>
    <n v="0"/>
    <n v="1514114"/>
    <s v="Mirage Entertainment"/>
    <n v="110"/>
  </r>
  <r>
    <s v="House of Angels"/>
    <s v="R"/>
    <s v="Comedy"/>
    <x v="12"/>
    <s v="August 6, 1993 (United States)"/>
    <n v="6.4"/>
    <n v="4500"/>
    <s v="Colin Nutley"/>
    <s v="Colin Nutley"/>
    <s v="Helena Bergström"/>
    <s v="Sweden"/>
    <n v="0"/>
    <n v="9481984"/>
    <s v="Memfis Film"/>
    <n v="127"/>
  </r>
  <r>
    <s v="The Long Day Closes"/>
    <s v="PG"/>
    <s v="Biography"/>
    <x v="12"/>
    <s v="May 28, 1993 (United States)"/>
    <n v="7.4"/>
    <n v="3000"/>
    <s v="Terence Davies"/>
    <s v="Terence Davies"/>
    <s v="Leigh McCormack"/>
    <s v="United Kingdom"/>
    <n v="0"/>
    <n v="22765"/>
    <s v="British Film Institute (BFI)"/>
    <n v="85"/>
  </r>
  <r>
    <s v="Once Upon a Time in China III"/>
    <s v="R"/>
    <s v="Action"/>
    <x v="12"/>
    <s v="February 11, 1993 (Hong Kong)"/>
    <n v="6.8"/>
    <n v="6600"/>
    <s v="Hark Tsui"/>
    <s v="Tin-suen Chan"/>
    <s v="Jet Li"/>
    <s v="Hong Kong"/>
    <n v="0"/>
    <m/>
    <s v="Golden Harvest Company"/>
    <n v="109"/>
  </r>
  <r>
    <s v="Shadow of the Wolf"/>
    <s v="PG-13"/>
    <s v="Adventure"/>
    <x v="12"/>
    <s v="March 5, 1993 (United States)"/>
    <n v="5.7"/>
    <n v="876"/>
    <s v="Jacques Dorfmann"/>
    <s v="Jacques Dorfmann"/>
    <s v="Lou Diamond Phillips"/>
    <s v="France"/>
    <n v="0"/>
    <n v="1434174"/>
    <s v="Vision International"/>
    <n v="112"/>
  </r>
  <r>
    <s v="The Gun in Betty Lou's Handbag"/>
    <s v="PG-13"/>
    <s v="Comedy"/>
    <x v="12"/>
    <s v="August 21, 1992 (United States)"/>
    <n v="5.0999999999999996"/>
    <n v="1600"/>
    <s v="Allan Moyle"/>
    <s v="Grace Cary Bickley"/>
    <s v="Penelope Ann Miller"/>
    <s v="United States"/>
    <n v="13000000"/>
    <n v="3721911"/>
    <s v="In The Bag Productions"/>
    <n v="89"/>
  </r>
  <r>
    <s v="Tombstone"/>
    <s v="R"/>
    <s v="Action"/>
    <x v="13"/>
    <s v="December 25, 1993 (United States)"/>
    <n v="7.8"/>
    <n v="132000"/>
    <s v="George P. Cosmatos"/>
    <s v="Kevin Jarre"/>
    <s v="Kurt Russell"/>
    <s v="United States"/>
    <n v="25000000"/>
    <n v="56505065"/>
    <s v="Hollywood Pictures"/>
    <n v="130"/>
  </r>
  <r>
    <s v="The Sandlot"/>
    <s v="PG"/>
    <s v="Comedy"/>
    <x v="13"/>
    <s v="April 7, 1993 (United States)"/>
    <n v="7.8"/>
    <n v="82000"/>
    <s v="David Mickey Evans"/>
    <s v="David Mickey Evans"/>
    <s v="Tom Guiry"/>
    <s v="United States"/>
    <n v="0"/>
    <n v="34348443"/>
    <s v="Twentieth Century Fox"/>
    <n v="101"/>
  </r>
  <r>
    <s v="Jurassic Park"/>
    <s v="PG-13"/>
    <s v="Action"/>
    <x v="13"/>
    <s v="June 11, 1993 (United States)"/>
    <n v="8.1"/>
    <n v="894000"/>
    <s v="Steven Spielberg"/>
    <s v="Michael Crichton"/>
    <s v="Sam Neill"/>
    <s v="United States"/>
    <n v="63000000"/>
    <n v="1033928303"/>
    <s v="Universal Pictures"/>
    <n v="127"/>
  </r>
  <r>
    <s v="Dazed and Confused"/>
    <s v="R"/>
    <s v="Comedy"/>
    <x v="13"/>
    <s v="September 24, 1993 (United States)"/>
    <n v="7.6"/>
    <n v="171000"/>
    <s v="Richard Linklater"/>
    <s v="Richard Linklater"/>
    <s v="Jason London"/>
    <s v="United States"/>
    <n v="6900000"/>
    <n v="7993039"/>
    <s v="Gramercy Pictures (I)"/>
    <n v="102"/>
  </r>
  <r>
    <s v="Schindler's List"/>
    <s v="R"/>
    <s v="Biography"/>
    <x v="13"/>
    <s v="February 4, 1994 (United States)"/>
    <n v="8.9"/>
    <n v="1200000"/>
    <s v="Steven Spielberg"/>
    <s v="Thomas Keneally"/>
    <s v="Liam Neeson"/>
    <s v="United States"/>
    <n v="22000000"/>
    <n v="322161245"/>
    <s v="Universal Pictures"/>
    <n v="195"/>
  </r>
  <r>
    <s v="True Romance"/>
    <s v="R"/>
    <s v="Crime"/>
    <x v="13"/>
    <s v="September 10, 1993 (United States)"/>
    <n v="7.9"/>
    <n v="212000"/>
    <s v="Tony Scott"/>
    <s v="Quentin Tarantino"/>
    <s v="Christian Slater"/>
    <s v="United States"/>
    <n v="13000000"/>
    <n v="13088850"/>
    <s v="Morgan Creek Entertainment"/>
    <n v="119"/>
  </r>
  <r>
    <s v="Naked"/>
    <s v="Not Rated"/>
    <s v="Comedy"/>
    <x v="13"/>
    <s v="February 4, 1994 (United States)"/>
    <n v="7.8"/>
    <n v="36000"/>
    <s v="Mike Leigh"/>
    <s v="Mike Leigh"/>
    <s v="David Thewlis"/>
    <s v="United Kingdom"/>
    <n v="0"/>
    <n v="1769305"/>
    <s v="Thin Man Films"/>
    <n v="132"/>
  </r>
  <r>
    <s v="Robin Hood: Men in Tights"/>
    <s v="PG-13"/>
    <s v="Adventure"/>
    <x v="13"/>
    <s v="July 28, 1993 (United States)"/>
    <n v="6.7"/>
    <n v="119000"/>
    <s v="Mel Brooks"/>
    <s v="J.D. Shapiro"/>
    <s v="Cary Elwes"/>
    <s v="France"/>
    <n v="20000000"/>
    <n v="35739755"/>
    <s v="Brooksfilms"/>
    <n v="104"/>
  </r>
  <r>
    <s v="A Bronx Tale"/>
    <s v="R"/>
    <s v="Crime"/>
    <x v="13"/>
    <s v="October 1, 1993 (United States)"/>
    <n v="7.8"/>
    <n v="132000"/>
    <s v="Robert De Niro"/>
    <s v="Chazz Palminteri"/>
    <s v="Robert De Niro"/>
    <s v="United States"/>
    <n v="22000000"/>
    <n v="17287898"/>
    <s v="Price Entertainment"/>
    <n v="121"/>
  </r>
  <r>
    <s v="What's Eating Gilbert Grape"/>
    <s v="PG-13"/>
    <s v="Drama"/>
    <x v="13"/>
    <s v="March 4, 1994 (United States)"/>
    <n v="7.7"/>
    <n v="221000"/>
    <s v="Lasse Hallström"/>
    <s v="Peter Hedges"/>
    <s v="Johnny Depp"/>
    <s v="United States"/>
    <n v="11000000"/>
    <n v="10032765"/>
    <s v="Paramount Pictures"/>
    <n v="118"/>
  </r>
  <r>
    <s v="Hocus Pocus"/>
    <s v="PG"/>
    <s v="Comedy"/>
    <x v="13"/>
    <s v="July 16, 1993 (United States)"/>
    <n v="6.9"/>
    <n v="106000"/>
    <s v="Kenny Ortega"/>
    <s v="David Kirschner"/>
    <s v="Bette Midler"/>
    <s v="United States"/>
    <n v="28000000"/>
    <n v="44947705"/>
    <s v="Walt Disney Pictures"/>
    <n v="96"/>
  </r>
  <r>
    <s v="Carlito's Way"/>
    <s v="R"/>
    <s v="Crime"/>
    <x v="13"/>
    <s v="November 12, 1993 (United States)"/>
    <n v="7.9"/>
    <n v="206000"/>
    <s v="Brian De Palma"/>
    <s v="Edwin Torres"/>
    <s v="Al Pacino"/>
    <s v="United States"/>
    <n v="30000000"/>
    <n v="63848322"/>
    <s v="Universal Pictures"/>
    <n v="144"/>
  </r>
  <r>
    <s v="Mrs. Doubtfire"/>
    <s v="PG-13"/>
    <s v="Comedy"/>
    <x v="13"/>
    <s v="November 24, 1993 (United States)"/>
    <n v="7"/>
    <n v="252000"/>
    <s v="Chris Columbus"/>
    <s v="Anne Fine"/>
    <s v="Robin Williams"/>
    <s v="United States"/>
    <n v="25000000"/>
    <n v="441286195"/>
    <s v="Twentieth Century Fox"/>
    <n v="125"/>
  </r>
  <r>
    <s v="The Fugitive"/>
    <s v="PG-13"/>
    <s v="Action"/>
    <x v="13"/>
    <s v="August 6, 1993 (United States)"/>
    <n v="7.8"/>
    <n v="275000"/>
    <s v="Andrew Davis"/>
    <s v="Jeb Stuart"/>
    <s v="Harrison Ford"/>
    <s v="United States"/>
    <n v="44000000"/>
    <n v="368875760"/>
    <s v="Warner Bros."/>
    <n v="130"/>
  </r>
  <r>
    <s v="Demolition Man"/>
    <s v="R"/>
    <s v="Action"/>
    <x v="13"/>
    <s v="October 8, 1993 (United States)"/>
    <n v="6.7"/>
    <n v="163000"/>
    <s v="Marco Brambilla"/>
    <s v="Peter M. Lenkov"/>
    <s v="Sylvester Stallone"/>
    <s v="United States"/>
    <n v="57000000"/>
    <n v="58055768"/>
    <s v="Warner Bros."/>
    <n v="115"/>
  </r>
  <r>
    <s v="Dennis the Menace"/>
    <s v="PG"/>
    <s v="Comedy"/>
    <x v="13"/>
    <s v="June 25, 1993 (United States)"/>
    <n v="5.6"/>
    <n v="58000"/>
    <s v="Nick Castle"/>
    <s v="Hank Ketcham"/>
    <s v="Walter Matthau"/>
    <s v="United States"/>
    <n v="0"/>
    <n v="117270765"/>
    <s v="Warner Bros."/>
    <n v="94"/>
  </r>
  <r>
    <s v="Falling Down"/>
    <s v="R"/>
    <s v="Action"/>
    <x v="13"/>
    <s v="February 26, 1993 (United States)"/>
    <n v="7.6"/>
    <n v="177000"/>
    <s v="Joel Schumacher"/>
    <s v="Ebbe Roe Smith"/>
    <s v="Michael Douglas"/>
    <s v="United States"/>
    <n v="25000000"/>
    <n v="40903593"/>
    <s v="Alcor Films"/>
    <n v="113"/>
  </r>
  <r>
    <s v="The Pelican Brief"/>
    <s v="PG-13"/>
    <s v="Crime"/>
    <x v="13"/>
    <s v="December 17, 1993 (United States)"/>
    <n v="6.6"/>
    <n v="81000"/>
    <s v="Alan J. Pakula"/>
    <s v="John Grisham"/>
    <s v="Julia Roberts"/>
    <s v="United States"/>
    <n v="45000000"/>
    <n v="195268056"/>
    <s v="Warner Bros."/>
    <n v="141"/>
  </r>
  <r>
    <s v="The Firm"/>
    <s v="R"/>
    <s v="Drama"/>
    <x v="13"/>
    <s v="June 30, 1993 (United States)"/>
    <n v="6.8"/>
    <n v="124000"/>
    <s v="Sydney Pollack"/>
    <s v="John Grisham"/>
    <s v="Tom Cruise"/>
    <s v="United States"/>
    <n v="42000000"/>
    <n v="270248367"/>
    <s v="Davis Entertainment"/>
    <n v="154"/>
  </r>
  <r>
    <s v="Last Action Hero"/>
    <s v="PG-13"/>
    <s v="Action"/>
    <x v="13"/>
    <s v="June 18, 1993 (United States)"/>
    <n v="6.4"/>
    <n v="141000"/>
    <s v="John McTiernan"/>
    <s v="Zak Penn"/>
    <s v="Arnold Schwarzenegger"/>
    <s v="United States"/>
    <n v="85000000"/>
    <n v="137298489"/>
    <s v="Columbia Pictures"/>
    <n v="130"/>
  </r>
  <r>
    <s v="Sister Act 2: Back in the Habit"/>
    <s v="PG"/>
    <s v="Comedy"/>
    <x v="13"/>
    <s v="December 10, 1993 (United States)"/>
    <n v="5.6"/>
    <n v="50000"/>
    <s v="Bill Duke"/>
    <s v="James Orr"/>
    <s v="Whoopi Goldberg"/>
    <s v="United States"/>
    <n v="38000000"/>
    <n v="57319029"/>
    <s v="Touchstone Pictures"/>
    <n v="107"/>
  </r>
  <r>
    <s v="Groundhog Day"/>
    <s v="PG"/>
    <s v="Comedy"/>
    <x v="13"/>
    <s v="February 12, 1993 (United States)"/>
    <n v="8"/>
    <n v="589000"/>
    <s v="Harold Ramis"/>
    <s v="Danny Rubin"/>
    <s v="Bill Murray"/>
    <s v="United States"/>
    <n v="14600000"/>
    <n v="71074049"/>
    <s v="Columbia Pictures"/>
    <n v="101"/>
  </r>
  <r>
    <s v="Philadelphia"/>
    <s v="PG-13"/>
    <s v="Drama"/>
    <x v="13"/>
    <s v="January 14, 1994 (United States)"/>
    <n v="7.7"/>
    <n v="229000"/>
    <s v="Jonathan Demme"/>
    <s v="Ron Nyswaner"/>
    <s v="Tom Hanks"/>
    <s v="United States"/>
    <n v="26000000"/>
    <n v="206678440"/>
    <s v="TriStar Pictures"/>
    <n v="125"/>
  </r>
  <r>
    <s v="Super Mario Bros."/>
    <s v="PG"/>
    <s v="Adventure"/>
    <x v="13"/>
    <s v="May 28, 1993 (United States)"/>
    <n v="4.0999999999999996"/>
    <n v="50000"/>
    <s v="Annabel Jankel"/>
    <s v="Parker Bennett"/>
    <s v="Bob Hoskins"/>
    <s v="United Kingdom"/>
    <n v="48000000"/>
    <n v="20915465"/>
    <s v="Allied Filmmakers"/>
    <n v="104"/>
  </r>
  <r>
    <s v="Sleepless in Seattle"/>
    <s v="PG"/>
    <s v="Comedy"/>
    <x v="13"/>
    <s v="June 25, 1993 (United States)"/>
    <n v="6.8"/>
    <n v="165000"/>
    <s v="Nora Ephron"/>
    <s v="Jeff Arch"/>
    <s v="Tom Hanks"/>
    <s v="United States"/>
    <n v="21000000"/>
    <n v="227927165"/>
    <s v="TriStar Pictures"/>
    <n v="105"/>
  </r>
  <r>
    <s v="Cliffhanger"/>
    <s v="R"/>
    <s v="Action"/>
    <x v="13"/>
    <s v="May 28, 1993 (United States)"/>
    <n v="6.4"/>
    <n v="122000"/>
    <s v="Renny Harlin"/>
    <s v="John Long"/>
    <s v="Sylvester Stallone"/>
    <s v="United States"/>
    <n v="70000000"/>
    <n v="255000211"/>
    <s v="Carolco Pictures"/>
    <n v="113"/>
  </r>
  <r>
    <s v="The Piano"/>
    <s v="R"/>
    <s v="Drama"/>
    <x v="13"/>
    <s v="February 11, 1994 (United States)"/>
    <n v="7.6"/>
    <n v="81000"/>
    <s v="Jane Campion"/>
    <s v="Jane Campion"/>
    <s v="Holly Hunter"/>
    <s v="New Zealand"/>
    <n v="7000000"/>
    <n v="40185556"/>
    <s v="CiBy 2000"/>
    <n v="121"/>
  </r>
  <r>
    <s v="The Nightmare Before Christmas"/>
    <s v="PG"/>
    <s v="Animation"/>
    <x v="13"/>
    <s v="October 29, 1993 (United States)"/>
    <n v="8"/>
    <n v="306000"/>
    <s v="Henry Selick"/>
    <s v="Tim Burton"/>
    <s v="Danny Elfman"/>
    <s v="United States"/>
    <n v="18000000"/>
    <n v="91491247"/>
    <s v="Touchstone Pictures"/>
    <n v="76"/>
  </r>
  <r>
    <s v="Rookie of the Year"/>
    <s v="PG"/>
    <s v="Comedy"/>
    <x v="13"/>
    <s v="July 7, 1993 (United States)"/>
    <n v="6.1"/>
    <n v="26000"/>
    <s v="Daniel Stern"/>
    <s v="Sam Harper"/>
    <s v="Thomas Ian Nicholas"/>
    <s v="United States"/>
    <n v="10000000"/>
    <n v="56500758"/>
    <s v="Twentieth Century Fox"/>
    <n v="103"/>
  </r>
  <r>
    <s v="Blood In, Blood Out"/>
    <s v="R"/>
    <s v="Crime"/>
    <x v="13"/>
    <s v="April 30, 1993 (United States)"/>
    <n v="8"/>
    <n v="29000"/>
    <s v="Taylor Hackford"/>
    <s v="Ross Thomas"/>
    <s v="Damian Chapa"/>
    <s v="United States"/>
    <n v="35000000"/>
    <n v="4496583"/>
    <s v="Hollywood Pictures"/>
    <n v="180"/>
  </r>
  <r>
    <s v="In the Name of the Father"/>
    <s v="R"/>
    <s v="Biography"/>
    <x v="13"/>
    <s v="February 25, 1994 (United States)"/>
    <n v="8.1"/>
    <n v="163000"/>
    <s v="Jim Sheridan"/>
    <s v="Gerry Conlon"/>
    <s v="Daniel Day-Lewis"/>
    <s v="Ireland"/>
    <n v="13000000"/>
    <n v="65796862"/>
    <s v="Hell's Kitchen Films"/>
    <n v="133"/>
  </r>
  <r>
    <s v="Alive"/>
    <s v="R"/>
    <s v="Biography"/>
    <x v="13"/>
    <s v="January 15, 1993 (United States)"/>
    <n v="7.1"/>
    <n v="53000"/>
    <s v="Frank Marshall"/>
    <s v="Piers Paul Read"/>
    <s v="Ethan Hawke"/>
    <s v="United States"/>
    <n v="32000000"/>
    <n v="36733909"/>
    <s v="Film Andes S.A."/>
    <n v="120"/>
  </r>
  <r>
    <s v="Addams Family Values"/>
    <s v="PG-13"/>
    <s v="Comedy"/>
    <x v="13"/>
    <s v="November 19, 1993 (United States)"/>
    <n v="6.8"/>
    <n v="84000"/>
    <s v="Barry Sonnenfeld"/>
    <s v="Charles Addams"/>
    <s v="Anjelica Huston"/>
    <s v="United States"/>
    <n v="47000000"/>
    <n v="48919043"/>
    <s v="Paramount Pictures"/>
    <n v="94"/>
  </r>
  <r>
    <s v="Indecent Proposal"/>
    <s v="R"/>
    <s v="Drama"/>
    <x v="13"/>
    <s v="April 7, 1993 (United States)"/>
    <n v="6"/>
    <n v="66000"/>
    <s v="Adrian Lyne"/>
    <s v="Jack Engelhard"/>
    <s v="Robert Redford"/>
    <s v="United States"/>
    <n v="38000000"/>
    <n v="266614059"/>
    <s v="Paramount Pictures"/>
    <n v="117"/>
  </r>
  <r>
    <s v="In the Line of Fire"/>
    <s v="R"/>
    <s v="Action"/>
    <x v="13"/>
    <s v="July 9, 1993 (United States)"/>
    <n v="7.2"/>
    <n v="96000"/>
    <s v="Wolfgang Petersen"/>
    <s v="Jeff Maguire"/>
    <s v="Clint Eastwood"/>
    <s v="United States"/>
    <n v="40000000"/>
    <n v="176997168"/>
    <s v="Columbia Pictures"/>
    <n v="128"/>
  </r>
  <r>
    <s v="The Age of Innocence"/>
    <s v="PG"/>
    <s v="Drama"/>
    <x v="13"/>
    <s v="October 1, 1993 (United States)"/>
    <n v="7.2"/>
    <n v="56000"/>
    <s v="Martin Scorsese"/>
    <s v="Edith Wharton"/>
    <s v="Daniel Day-Lewis"/>
    <s v="United States"/>
    <n v="34000000"/>
    <n v="32255440"/>
    <s v="Columbia Pictures"/>
    <n v="139"/>
  </r>
  <r>
    <s v="Menace II Society"/>
    <s v="R"/>
    <s v="Crime"/>
    <x v="13"/>
    <s v="May 26, 1993 (United States)"/>
    <n v="7.5"/>
    <n v="54000"/>
    <s v="Albert Hughes"/>
    <s v="Allen Hughes"/>
    <s v="Tyrin Turner"/>
    <s v="United States"/>
    <n v="3500000"/>
    <n v="27912072"/>
    <s v="New Line Cinema"/>
    <n v="97"/>
  </r>
  <r>
    <s v="Gettysburg"/>
    <s v="PG"/>
    <s v="Drama"/>
    <x v="13"/>
    <s v="October 8, 1993 (United States)"/>
    <n v="7.6"/>
    <n v="27000"/>
    <s v="Ron Maxwell"/>
    <s v="Michael Shaara"/>
    <s v="Tom Berenger"/>
    <s v="United States"/>
    <n v="25000000"/>
    <n v="10769960"/>
    <s v="TriStar Television"/>
    <n v="271"/>
  </r>
  <r>
    <s v="The Three Musketeers"/>
    <s v="PG"/>
    <s v="Action"/>
    <x v="13"/>
    <s v="November 12, 1993 (United States)"/>
    <n v="6.4"/>
    <n v="52000"/>
    <s v="Stephen Herek"/>
    <s v="Alexandre Dumas"/>
    <s v="Charlie Sheen"/>
    <s v="Austria"/>
    <n v="30000000"/>
    <n v="53898845"/>
    <s v="Walt Disney Pictures"/>
    <n v="105"/>
  </r>
  <r>
    <s v="Homeward Bound: The Incredible Journey"/>
    <s v="G"/>
    <s v="Adventure"/>
    <x v="13"/>
    <s v="February 12, 1993 (United States)"/>
    <n v="6.9"/>
    <n v="43000"/>
    <s v="Duwayne Dunham"/>
    <s v="Sheila Burnford"/>
    <s v="Michael J. Fox"/>
    <s v="United States"/>
    <n v="0"/>
    <n v="41833324"/>
    <s v="Touchwood Pacific Partners 1"/>
    <n v="84"/>
  </r>
  <r>
    <s v="The Secret Garden"/>
    <s v="G"/>
    <s v="Drama"/>
    <x v="13"/>
    <s v="August 13, 1993 (United States)"/>
    <n v="7.3"/>
    <n v="38000"/>
    <s v="Agnieszka Holland"/>
    <s v="Frances Hodgson Burnett"/>
    <s v="Kate Maberly"/>
    <s v="United Kingdom"/>
    <n v="18000000"/>
    <n v="31181347"/>
    <s v="Warner Bros."/>
    <n v="101"/>
  </r>
  <r>
    <s v="Free Willy"/>
    <s v="PG"/>
    <s v="Adventure"/>
    <x v="13"/>
    <s v="July 16, 1993 (United States)"/>
    <n v="6"/>
    <n v="71000"/>
    <s v="Simon Wincer"/>
    <s v="Keith Walker"/>
    <s v="Jason James Richter"/>
    <s v="United States"/>
    <n v="20000000"/>
    <n v="153698625"/>
    <s v="Warner Bros. Family Entertainment"/>
    <n v="112"/>
  </r>
  <r>
    <s v="RoboCop 3"/>
    <s v="PG-13"/>
    <s v="Action"/>
    <x v="13"/>
    <s v="November 5, 1993 (United States)"/>
    <n v="4.0999999999999996"/>
    <n v="47000"/>
    <s v="Fred Dekker"/>
    <s v="Edward Neumeier"/>
    <s v="Robert John Burke"/>
    <s v="United States"/>
    <n v="22000000"/>
    <n v="10696210"/>
    <s v="Orion Pictures"/>
    <n v="104"/>
  </r>
  <r>
    <s v="The Remains of the Day"/>
    <s v="PG"/>
    <s v="Drama"/>
    <x v="13"/>
    <s v="November 19, 1993 (United States)"/>
    <n v="7.8"/>
    <n v="69000"/>
    <s v="James Ivory"/>
    <s v="Kazuo Ishiguro"/>
    <s v="Anthony Hopkins"/>
    <s v="United States"/>
    <n v="15000000"/>
    <n v="23237911"/>
    <s v="Columbia Pictures"/>
    <n v="134"/>
  </r>
  <r>
    <s v="Hard Target"/>
    <s v="R"/>
    <s v="Action"/>
    <x v="13"/>
    <s v="August 20, 1993 (United States)"/>
    <n v="6.2"/>
    <n v="46000"/>
    <s v="John Woo"/>
    <s v="Chuck Pfarrer"/>
    <s v="Jean-Claude Van Damme"/>
    <s v="United States"/>
    <n v="18000000"/>
    <n v="74189677"/>
    <s v="Universal Pictures"/>
    <n v="97"/>
  </r>
  <r>
    <s v="Fire in the Sky"/>
    <s v="PG-13"/>
    <s v="Biography"/>
    <x v="13"/>
    <s v="March 12, 1993 (United States)"/>
    <n v="6.5"/>
    <n v="23000"/>
    <s v="Robert Lieberman"/>
    <s v="Travis Walton"/>
    <s v="D.B. Sweeney"/>
    <s v="United States"/>
    <n v="15000000"/>
    <n v="19885552"/>
    <s v="Paramount Pictures"/>
    <n v="109"/>
  </r>
  <r>
    <s v="Cool Runnings"/>
    <s v="PG"/>
    <s v="Adventure"/>
    <x v="13"/>
    <s v="October 1, 1993 (United States)"/>
    <n v="7"/>
    <n v="96000"/>
    <s v="Jon Turteltaub"/>
    <s v="Lynn Siefert"/>
    <s v="John Candy"/>
    <s v="United States"/>
    <n v="14000000"/>
    <n v="154856263"/>
    <s v="Walt Disney Pictures"/>
    <n v="98"/>
  </r>
  <r>
    <s v="Dave"/>
    <s v="PG-13"/>
    <s v="Comedy"/>
    <x v="13"/>
    <s v="May 7, 1993 (United States)"/>
    <n v="6.8"/>
    <n v="50000"/>
    <s v="Ivan Reitman"/>
    <s v="Gary Ross"/>
    <s v="Kevin Kline"/>
    <s v="United States"/>
    <n v="28000000"/>
    <n v="63270710"/>
    <s v="Warner Bros."/>
    <n v="110"/>
  </r>
  <r>
    <s v="Kalifornia"/>
    <s v="R"/>
    <s v="Crime"/>
    <x v="13"/>
    <s v="September 3, 1993 (United States)"/>
    <n v="6.7"/>
    <n v="52000"/>
    <s v="Dominic Sena"/>
    <s v="Stephen Levy"/>
    <s v="Brad Pitt"/>
    <s v="United States"/>
    <n v="9000000"/>
    <n v="2395231"/>
    <s v="PolyGram Filmed Entertainment"/>
    <n v="117"/>
  </r>
  <r>
    <s v="Benny &amp; Joon"/>
    <s v="PG"/>
    <s v="Comedy"/>
    <x v="13"/>
    <s v="April 16, 1993 (United States)"/>
    <n v="7.2"/>
    <n v="56000"/>
    <s v="Jeremiah S. Chechik"/>
    <s v="Barry Berman"/>
    <s v="Johnny Depp"/>
    <s v="United States"/>
    <n v="0"/>
    <n v="23261580"/>
    <s v="Metro-Goldwyn-Mayer (MGM)"/>
    <n v="98"/>
  </r>
  <r>
    <s v="Sliver"/>
    <s v="R"/>
    <s v="Drama"/>
    <x v="13"/>
    <s v="May 21, 1993 (United States)"/>
    <n v="5"/>
    <n v="30000"/>
    <s v="Phillip Noyce"/>
    <s v="Ira Levin"/>
    <s v="Sharon Stone"/>
    <s v="United States"/>
    <n v="40000000"/>
    <n v="116300000"/>
    <s v="Paramount Pictures"/>
    <n v="107"/>
  </r>
  <r>
    <s v="Rudy"/>
    <s v="PG"/>
    <s v="Biography"/>
    <x v="13"/>
    <s v="October 22, 1993 (United States)"/>
    <n v="7.5"/>
    <n v="59000"/>
    <s v="David Anspaugh"/>
    <s v="Angelo Pizzo"/>
    <s v="Sean Astin"/>
    <s v="United States"/>
    <n v="0"/>
    <n v="22881563"/>
    <s v="TriStar Pictures"/>
    <n v="114"/>
  </r>
  <r>
    <s v="Coneheads"/>
    <s v="PG"/>
    <s v="Comedy"/>
    <x v="13"/>
    <s v="July 23, 1993 (United States)"/>
    <n v="5.3"/>
    <n v="52000"/>
    <s v="Steve Barron"/>
    <s v="Tom Davis"/>
    <s v="Dan Aykroyd"/>
    <s v="United States"/>
    <n v="33000000"/>
    <n v="21274717"/>
    <s v="Paramount Pictures"/>
    <n v="88"/>
  </r>
  <r>
    <s v="So I Married an Axe Murderer"/>
    <s v="PG-13"/>
    <s v="Comedy"/>
    <x v="13"/>
    <s v="July 30, 1993 (United States)"/>
    <n v="6.5"/>
    <n v="36000"/>
    <s v="Thomas Schlamme"/>
    <s v="Robbie Fox"/>
    <s v="Mike Myers"/>
    <s v="United States"/>
    <n v="20000000"/>
    <n v="11585483"/>
    <s v="TriStar Pictures"/>
    <n v="93"/>
  </r>
  <r>
    <s v="Hot Shots! Part Deux"/>
    <s v="PG-13"/>
    <s v="Action"/>
    <x v="13"/>
    <s v="May 21, 1993 (United States)"/>
    <n v="6.6"/>
    <n v="86000"/>
    <s v="Jim Abrahams"/>
    <s v="Jim Abrahams"/>
    <s v="Charlie Sheen"/>
    <s v="United States"/>
    <n v="25000000"/>
    <n v="133752825"/>
    <s v="Twentieth Century Fox"/>
    <n v="86"/>
  </r>
  <r>
    <s v="Much Ado About Nothing"/>
    <s v="PG-13"/>
    <s v="Comedy"/>
    <x v="13"/>
    <s v="July 2, 1993 (United States)"/>
    <n v="7.3"/>
    <n v="46000"/>
    <s v="Kenneth Branagh"/>
    <s v="William Shakespeare"/>
    <s v="Kenneth Branagh"/>
    <s v="United Kingdom"/>
    <n v="11000000"/>
    <n v="22549338"/>
    <s v="Renaissance Films"/>
    <n v="111"/>
  </r>
  <r>
    <s v="The Crush"/>
    <s v="R"/>
    <s v="Drama"/>
    <x v="13"/>
    <s v="April 2, 1993 (United States)"/>
    <n v="5.8"/>
    <n v="17000"/>
    <s v="Alan Shapiro"/>
    <s v="Alan Shapiro"/>
    <s v="Cary Elwes"/>
    <s v="United States"/>
    <n v="6000000"/>
    <n v="13609396"/>
    <s v="Morgan Creek Entertainment"/>
    <n v="89"/>
  </r>
  <r>
    <s v="Loaded Weapon 1"/>
    <s v="PG-13"/>
    <s v="Action"/>
    <x v="13"/>
    <s v="February 5, 1993 (United States)"/>
    <n v="6.2"/>
    <n v="45000"/>
    <s v="Gene Quintano"/>
    <s v="Don Holley"/>
    <s v="Emilio Estevez"/>
    <s v="United States"/>
    <n v="13000000"/>
    <n v="27979399"/>
    <s v="New Line Cinema"/>
    <n v="84"/>
  </r>
  <r>
    <s v="This Boy's Life"/>
    <s v="R"/>
    <s v="Biography"/>
    <x v="13"/>
    <s v="April 23, 1993 (United States)"/>
    <n v="7.3"/>
    <n v="49000"/>
    <s v="Michael Caton-Jones"/>
    <s v="Tobias Wolff"/>
    <s v="Robert De Niro"/>
    <s v="United States"/>
    <n v="0"/>
    <n v="4104962"/>
    <s v="Knickerbocker Films"/>
    <n v="115"/>
  </r>
  <r>
    <s v="Three Colors: Blue"/>
    <s v="R"/>
    <s v="Drama"/>
    <x v="13"/>
    <s v="September 8, 1993 (France)"/>
    <n v="7.9"/>
    <n v="93000"/>
    <s v="Krzysztof Kieslowski"/>
    <s v="Krzysztof Kieslowski"/>
    <s v="Juliette Binoche"/>
    <s v="France"/>
    <n v="0"/>
    <n v="1341154"/>
    <s v="MK2 Productions"/>
    <n v="94"/>
  </r>
  <r>
    <s v="Grumpy Old Men"/>
    <s v="PG-13"/>
    <s v="Comedy"/>
    <x v="13"/>
    <s v="December 25, 1993 (United States)"/>
    <n v="7"/>
    <n v="45000"/>
    <s v="Donald Petrie"/>
    <s v="Mark Steven Johnson"/>
    <s v="Jack Lemmon"/>
    <s v="United States"/>
    <n v="0"/>
    <n v="70172621"/>
    <s v="John Davis"/>
    <n v="103"/>
  </r>
  <r>
    <s v="A Perfect World"/>
    <s v="PG-13"/>
    <s v="Crime"/>
    <x v="13"/>
    <s v="November 24, 1993 (United States)"/>
    <n v="7.5"/>
    <n v="76000"/>
    <s v="Clint Eastwood"/>
    <s v="John Lee Hancock"/>
    <s v="Kevin Costner"/>
    <s v="United States"/>
    <n v="30000000"/>
    <n v="135130999"/>
    <s v="Warner Bros."/>
    <n v="138"/>
  </r>
  <r>
    <s v="Leprechaun"/>
    <s v="R"/>
    <s v="Comedy"/>
    <x v="13"/>
    <s v="January 8, 1993 (United States)"/>
    <n v="4.8"/>
    <n v="25000"/>
    <s v="Mark Jones"/>
    <s v="Mark Jones"/>
    <s v="Warwick Davis"/>
    <s v="United States"/>
    <n v="900000"/>
    <n v="8556940"/>
    <s v="Trimark Pictures"/>
    <n v="92"/>
  </r>
  <r>
    <s v="Malice"/>
    <s v="R"/>
    <s v="Crime"/>
    <x v="13"/>
    <s v="October 1, 1993 (United States)"/>
    <n v="6.4"/>
    <n v="24000"/>
    <s v="Harold Becker"/>
    <s v="Aaron Sorkin"/>
    <s v="Alec Baldwin"/>
    <s v="Canada"/>
    <n v="20000000"/>
    <n v="46405336"/>
    <s v="Castle Rock Entertainment"/>
    <n v="107"/>
  </r>
  <r>
    <s v="What's Love Got to Do with It"/>
    <s v="R"/>
    <s v="Biography"/>
    <x v="13"/>
    <s v="June 25, 1993 (United States)"/>
    <n v="7.3"/>
    <n v="18000"/>
    <s v="Brian Gibson"/>
    <s v="Tina Turner"/>
    <s v="Angela Bassett"/>
    <s v="United States"/>
    <n v="15000000"/>
    <n v="39100956"/>
    <s v="Touchstone Pictures"/>
    <n v="118"/>
  </r>
  <r>
    <s v="Short Cuts"/>
    <s v="R"/>
    <s v="Comedy"/>
    <x v="13"/>
    <s v="October 1, 1993 (Italy)"/>
    <n v="7.7"/>
    <n v="43000"/>
    <s v="Robert Altman"/>
    <s v="Raymond Carver"/>
    <s v="Andie MacDowell"/>
    <s v="United States"/>
    <n v="0"/>
    <n v="6110979"/>
    <s v="Fine Line Features"/>
    <n v="188"/>
  </r>
  <r>
    <s v="Son in Law"/>
    <s v="PG-13"/>
    <s v="Comedy"/>
    <x v="13"/>
    <s v="July 2, 1993 (United States)"/>
    <n v="5.8"/>
    <n v="18000"/>
    <s v="Steve Rash"/>
    <s v="Patrick J. Clifton"/>
    <s v="Pauly Shore"/>
    <s v="United States"/>
    <n v="0"/>
    <n v="36448400"/>
    <s v="Hollywood Pictures"/>
    <n v="95"/>
  </r>
  <r>
    <s v="Striking Distance"/>
    <s v="R"/>
    <s v="Action"/>
    <x v="13"/>
    <s v="September 17, 1993 (United States)"/>
    <n v="5.9"/>
    <n v="41000"/>
    <s v="Rowdy Herrington"/>
    <s v="Rowdy Herrington"/>
    <s v="Bruce Willis"/>
    <s v="United States"/>
    <n v="30000000"/>
    <n v="24107867"/>
    <s v="Columbia Pictures"/>
    <n v="102"/>
  </r>
  <r>
    <s v="Return of the Living Dead III"/>
    <m/>
    <s v="Horror"/>
    <x v="13"/>
    <s v="February 25, 1994 (Brazil)"/>
    <n v="5.9"/>
    <n v="14000"/>
    <s v="Brian Yuzna"/>
    <s v="John Penney"/>
    <s v="Kent McCord"/>
    <s v="United States"/>
    <n v="2000000"/>
    <n v="54207"/>
    <s v="Bandai Visual Company"/>
    <n v="97"/>
  </r>
  <r>
    <s v="Searching for Bobby Fischer"/>
    <s v="PG"/>
    <s v="Biography"/>
    <x v="13"/>
    <s v="August 11, 1993 (United States)"/>
    <n v="7.4"/>
    <n v="37000"/>
    <s v="Steven Zaillian"/>
    <s v="Fred Waitzkin"/>
    <s v="Joe Mantegna"/>
    <s v="United States"/>
    <n v="12000000"/>
    <n v="7266383"/>
    <s v="Mirage Enterprises"/>
    <n v="109"/>
  </r>
  <r>
    <s v="Jason Goes to Hell: the Final Friday"/>
    <m/>
    <s v="Fantasy"/>
    <x v="13"/>
    <s v="August 13, 1993 (United States)"/>
    <n v="4.2"/>
    <n v="29000"/>
    <s v="Adam Marcus"/>
    <s v="Jay Huguely"/>
    <s v="John D. LeMay"/>
    <s v="United States"/>
    <n v="3000000"/>
    <n v="15935068"/>
    <s v="New Line Cinema"/>
    <n v="87"/>
  </r>
  <r>
    <s v="Matinee"/>
    <s v="PG"/>
    <s v="Comedy"/>
    <x v="13"/>
    <s v="January 29, 1993 (United States)"/>
    <n v="6.9"/>
    <n v="10000"/>
    <s v="Joe Dante"/>
    <s v="Jerico Stone"/>
    <s v="John Goodman"/>
    <s v="United States"/>
    <n v="13000000"/>
    <n v="9532895"/>
    <s v="Universal Pictures"/>
    <n v="99"/>
  </r>
  <r>
    <s v="The Good Son"/>
    <s v="R"/>
    <s v="Drama"/>
    <x v="13"/>
    <s v="September 24, 1993 (United States)"/>
    <n v="6.4"/>
    <n v="37000"/>
    <s v="Joseph Ruben"/>
    <s v="Ian McEwan"/>
    <s v="Macaulay Culkin"/>
    <s v="United States"/>
    <n v="17000000"/>
    <n v="60613008"/>
    <s v="Twentieth Century Fox"/>
    <n v="87"/>
  </r>
  <r>
    <s v="The Beverly Hillbillies"/>
    <s v="PG"/>
    <s v="Comedy"/>
    <x v="13"/>
    <s v="October 15, 1993 (United States)"/>
    <n v="5"/>
    <n v="18000"/>
    <s v="Penelope Spheeris"/>
    <s v="Paul Henning"/>
    <s v="Diedrich Bader"/>
    <s v="United States"/>
    <n v="25000000"/>
    <n v="57405220"/>
    <s v="Twentieth Century Fox"/>
    <n v="92"/>
  </r>
  <r>
    <s v="Beethoven's 2nd"/>
    <s v="PG"/>
    <s v="Comedy"/>
    <x v="13"/>
    <s v="December 17, 1993 (United States)"/>
    <n v="4.9000000000000004"/>
    <n v="26000"/>
    <s v="Rod Daniel"/>
    <s v="John Hughes"/>
    <s v="Charles Grodin"/>
    <s v="United States"/>
    <n v="15000000"/>
    <n v="118243066"/>
    <s v="Northern Lights Entertainment"/>
    <n v="89"/>
  </r>
  <r>
    <s v="Killing Zoe"/>
    <s v="R"/>
    <s v="Crime"/>
    <x v="13"/>
    <s v="September 1994 (United States)"/>
    <n v="6.5"/>
    <n v="20000"/>
    <s v="Roger Avary"/>
    <s v="Roger Avary"/>
    <s v="Eric Stoltz"/>
    <s v="France"/>
    <n v="1500000"/>
    <n v="418961"/>
    <s v="Davis-Films"/>
    <n v="96"/>
  </r>
  <r>
    <s v="Cronos"/>
    <s v="R"/>
    <s v="Fantasy"/>
    <x v="13"/>
    <s v="May 1994 (United States)"/>
    <n v="6.7"/>
    <n v="28000"/>
    <s v="Guillermo del Toro"/>
    <s v="Guillermo del Toro"/>
    <s v="Federico Luppi"/>
    <s v="Mexico"/>
    <n v="2000000"/>
    <n v="621392"/>
    <s v="CNCAIMC"/>
    <n v="94"/>
  </r>
  <r>
    <s v="Geronimo: An American Legend"/>
    <s v="PG-13"/>
    <s v="Drama"/>
    <x v="13"/>
    <s v="December 10, 1993 (United States)"/>
    <n v="6.5"/>
    <n v="9900"/>
    <s v="Walter Hill"/>
    <s v="John Milius"/>
    <s v="Jason Patric"/>
    <s v="United States"/>
    <n v="35000000"/>
    <n v="18635620"/>
    <s v="Columbia Pictures"/>
    <n v="115"/>
  </r>
  <r>
    <s v="Wayne's World 2"/>
    <s v="PG-13"/>
    <s v="Comedy"/>
    <x v="13"/>
    <s v="December 10, 1993 (United States)"/>
    <n v="6.2"/>
    <n v="79000"/>
    <s v="Stephen Surjik"/>
    <s v="Mike Myers"/>
    <s v="Mike Myers"/>
    <s v="United States"/>
    <n v="40000000"/>
    <n v="48198019"/>
    <s v="Paramount Pictures"/>
    <n v="95"/>
  </r>
  <r>
    <s v="Point of No Return"/>
    <s v="R"/>
    <s v="Action"/>
    <x v="13"/>
    <s v="March 19, 1993 (United States)"/>
    <n v="6.1"/>
    <n v="26000"/>
    <s v="John Badham"/>
    <s v="Luc Besson"/>
    <s v="Bridget Fonda"/>
    <s v="United States"/>
    <n v="0"/>
    <n v="30038362"/>
    <s v="Warner Bros."/>
    <n v="109"/>
  </r>
  <r>
    <s v="Boxing Helena"/>
    <s v="R"/>
    <s v="Drama"/>
    <x v="13"/>
    <s v="September 3, 1993 (United States)"/>
    <n v="4.7"/>
    <n v="12000"/>
    <s v="Jennifer Lynch"/>
    <s v="Philippe Caland"/>
    <s v="Julian Sands"/>
    <s v="United States"/>
    <n v="0"/>
    <n v="1796389"/>
    <s v="Mainline Pictures"/>
    <n v="107"/>
  </r>
  <r>
    <s v="Romeo Is Bleeding"/>
    <s v="R"/>
    <s v="Crime"/>
    <x v="13"/>
    <s v="February 4, 1994 (United States)"/>
    <n v="6.6"/>
    <n v="13000"/>
    <s v="Peter Medak"/>
    <s v="Hilary Henkin"/>
    <s v="Gary Oldman"/>
    <s v="United Kingdom"/>
    <n v="11500000"/>
    <n v="3275585"/>
    <s v="Polygram Filmed Entertainment"/>
    <n v="110"/>
  </r>
  <r>
    <s v="Rising Sun"/>
    <s v="R"/>
    <s v="Action"/>
    <x v="13"/>
    <s v="July 30, 1993 (United States)"/>
    <n v="6.3"/>
    <n v="43000"/>
    <s v="Philip Kaufman"/>
    <s v="Michael Crichton"/>
    <s v="Sean Connery"/>
    <s v="United States"/>
    <n v="35000000"/>
    <n v="107198790"/>
    <s v="Twentieth Century Fox"/>
    <n v="129"/>
  </r>
  <r>
    <s v="For Love or Money"/>
    <s v="PG"/>
    <s v="Comedy"/>
    <x v="13"/>
    <s v="October 1, 1993 (United States)"/>
    <n v="6.2"/>
    <n v="13000"/>
    <s v="Barry Sonnenfeld"/>
    <s v="Mark Rosenthal"/>
    <s v="Michael J. Fox"/>
    <s v="United States"/>
    <n v="30000000"/>
    <n v="11146270"/>
    <s v="Universal Pictures"/>
    <n v="96"/>
  </r>
  <r>
    <s v="Teenage Mutant Ninja Turtles III"/>
    <s v="PG"/>
    <s v="Action"/>
    <x v="13"/>
    <s v="March 19, 1993 (United States)"/>
    <n v="4.8"/>
    <n v="32000"/>
    <s v="Stuart Gillard"/>
    <s v="Kevin Eastman"/>
    <s v="Elias Koteas"/>
    <s v="United States"/>
    <n v="21000000"/>
    <n v="42273609"/>
    <s v="Golden Harvest Company"/>
    <n v="96"/>
  </r>
  <r>
    <s v="Body Snatchers"/>
    <s v="R"/>
    <s v="Horror"/>
    <x v="13"/>
    <s v="February 18, 1994 (United States)"/>
    <n v="6"/>
    <n v="17000"/>
    <s v="Abel Ferrara"/>
    <s v="Jack Finney"/>
    <s v="Gabrielle Anwar"/>
    <s v="United States"/>
    <n v="13000000"/>
    <n v="428868"/>
    <s v="Dorset Productions"/>
    <n v="87"/>
  </r>
  <r>
    <s v="Stalingrad"/>
    <s v="Not Rated"/>
    <s v="Drama"/>
    <x v="13"/>
    <s v="January 21, 1993 (Germany)"/>
    <n v="7.5"/>
    <n v="32000"/>
    <s v="Joseph Vilsmaier"/>
    <s v="Jürgen Büscher"/>
    <s v="Dominique Horwitz"/>
    <s v="Germany"/>
    <n v="0"/>
    <n v="152972"/>
    <s v="B.A. Produktion"/>
    <n v="134"/>
  </r>
  <r>
    <s v="Airborne"/>
    <s v="PG"/>
    <s v="Adventure"/>
    <x v="13"/>
    <s v="September 17, 1993 (United States)"/>
    <n v="6.3"/>
    <n v="6500"/>
    <s v="Rob Bowman"/>
    <s v="Bill Apablasa"/>
    <s v="Shane McDermott"/>
    <s v="United States"/>
    <n v="2600000"/>
    <n v="2850263"/>
    <s v="Icon Entertainment International"/>
    <n v="91"/>
  </r>
  <r>
    <s v="The Thing Called Love"/>
    <s v="PG-13"/>
    <s v="Comedy"/>
    <x v="13"/>
    <s v="August 27, 1993 (United States)"/>
    <n v="6.4"/>
    <n v="7400"/>
    <s v="Peter Bogdanovich"/>
    <s v="Carol Heikkinen"/>
    <s v="River Phoenix"/>
    <s v="United States"/>
    <n v="14000000"/>
    <n v="1029721"/>
    <s v="Paramount Pictures"/>
    <n v="116"/>
  </r>
  <r>
    <s v="The Vanishing"/>
    <s v="R"/>
    <s v="Drama"/>
    <x v="13"/>
    <s v="February 5, 1993 (United States)"/>
    <n v="6.3"/>
    <n v="24000"/>
    <s v="George Sluizer"/>
    <s v="Tim Krabbé"/>
    <s v="Jeff Bridges"/>
    <s v="United States"/>
    <n v="0"/>
    <n v="14543394"/>
    <s v="Twentieth Century Fox"/>
    <n v="109"/>
  </r>
  <r>
    <s v="The House of the Spirits"/>
    <s v="R"/>
    <s v="Drama"/>
    <x v="13"/>
    <s v="April 1, 1994 (United States)"/>
    <n v="6.9"/>
    <n v="22000"/>
    <s v="Bille August"/>
    <s v="Isabel Allende"/>
    <s v="Jeremy Irons"/>
    <s v="Portugal"/>
    <n v="40000000"/>
    <n v="6265311"/>
    <s v="Constantin Film"/>
    <n v="140"/>
  </r>
  <r>
    <s v="Undercover Blues"/>
    <s v="PG-13"/>
    <s v="Comedy"/>
    <x v="13"/>
    <s v="September 10, 1993 (United States)"/>
    <n v="6.1"/>
    <n v="7700"/>
    <s v="Herbert Ross"/>
    <s v="Ian Abrams"/>
    <s v="Kathleen Turner"/>
    <s v="United States"/>
    <n v="0"/>
    <n v="12324660"/>
    <s v="Metro-Goldwyn-Mayer (MGM)"/>
    <n v="90"/>
  </r>
  <r>
    <s v="Little Buddha"/>
    <s v="PG"/>
    <s v="Drama"/>
    <x v="13"/>
    <s v="May 25, 1994 (United States)"/>
    <n v="6.1"/>
    <n v="16000"/>
    <s v="Bernardo Bertolucci"/>
    <s v="Bernardo Bertolucci"/>
    <s v="Keanu Reeves"/>
    <s v="France"/>
    <n v="35000000"/>
    <n v="4858139"/>
    <s v="CiBy 2000"/>
    <n v="123"/>
  </r>
  <r>
    <s v="Dragon"/>
    <s v="PG-13"/>
    <s v="Action"/>
    <x v="13"/>
    <s v="May 7, 1993 (United States)"/>
    <n v="7"/>
    <n v="29000"/>
    <s v="Rob Cohen"/>
    <s v="Robert Clouse"/>
    <s v="Jason Scott Lee"/>
    <s v="United States"/>
    <n v="14000000"/>
    <n v="63513743"/>
    <s v="Raffaella De Laurentiis Productions"/>
    <n v="120"/>
  </r>
  <r>
    <s v="Poetic Justice"/>
    <s v="R"/>
    <s v="Drama"/>
    <x v="13"/>
    <s v="July 23, 1993 (United States)"/>
    <n v="6.1"/>
    <n v="13000"/>
    <s v="John Singleton"/>
    <s v="John Singleton"/>
    <s v="Janet Jackson"/>
    <s v="United States"/>
    <n v="14000000"/>
    <n v="27515786"/>
    <s v="Columbia Pictures"/>
    <n v="109"/>
  </r>
  <r>
    <s v="The Joy Luck Club"/>
    <s v="R"/>
    <s v="Drama"/>
    <x v="13"/>
    <s v="October 29, 1993 (United States)"/>
    <n v="7.7"/>
    <n v="16000"/>
    <s v="Wayne Wang"/>
    <s v="Amy Tan"/>
    <s v="Tamlyn Tomita"/>
    <s v="United States"/>
    <n v="11000000"/>
    <n v="32901136"/>
    <s v="Hollywood Pictures"/>
    <n v="139"/>
  </r>
  <r>
    <s v="The Cement Garden"/>
    <s v="Not Rated"/>
    <s v="Drama"/>
    <x v="13"/>
    <s v="February 11, 1994 (United States)"/>
    <n v="7.1"/>
    <n v="4500"/>
    <s v="Andrew Birkin"/>
    <s v="Andrew Birkin"/>
    <s v="Charlotte Gainsbourg"/>
    <s v="France"/>
    <n v="0"/>
    <n v="322975"/>
    <s v="British Broadcasting Corporation (BBC)"/>
    <n v="101"/>
  </r>
  <r>
    <s v="Untamed Heart"/>
    <s v="PG-13"/>
    <s v="Drama"/>
    <x v="13"/>
    <s v="February 12, 1993 (United States)"/>
    <n v="6.8"/>
    <n v="13000"/>
    <s v="Tony Bill"/>
    <s v="Tom Sierchio"/>
    <s v="Christian Slater"/>
    <s v="United States"/>
    <n v="7500000"/>
    <n v="18898806"/>
    <s v="Metro-Goldwyn-Mayer (MGM)"/>
    <n v="102"/>
  </r>
  <r>
    <s v="Batman: Mask of the Phantasm"/>
    <s v="PG"/>
    <s v="Animation"/>
    <x v="13"/>
    <s v="December 25, 1993 (United States)"/>
    <n v="7.8"/>
    <n v="45000"/>
    <s v="Directors"/>
    <s v="Alan Burnett"/>
    <s v="Kevin Conroy"/>
    <s v="United States"/>
    <n v="6000000"/>
    <n v="5635204"/>
    <s v="Warner Bros. Animation"/>
    <n v="76"/>
  </r>
  <r>
    <s v="Freaked"/>
    <s v="PG-13"/>
    <s v="Comedy"/>
    <x v="13"/>
    <s v="March 31, 1994 (Australia)"/>
    <n v="6.4"/>
    <n v="6700"/>
    <s v="Tom Stern"/>
    <s v="Tim Burns"/>
    <s v="Brooke Shields"/>
    <s v="United States"/>
    <n v="11000000"/>
    <n v="29296"/>
    <s v="Chiodo Brothers Productions"/>
    <n v="80"/>
  </r>
  <r>
    <s v="Swing Kids"/>
    <s v="PG-13"/>
    <s v="Drama"/>
    <x v="13"/>
    <s v="March 5, 1993 (United States)"/>
    <n v="6.8"/>
    <n v="16000"/>
    <s v="Thomas Carter"/>
    <s v="Jonathan Marc Feldman"/>
    <s v="Robert Sean Leonard"/>
    <s v="United States"/>
    <n v="0"/>
    <n v="5632086"/>
    <s v="Hollywood Pictures"/>
    <n v="112"/>
  </r>
  <r>
    <s v="Heart and Souls"/>
    <s v="PG-13"/>
    <s v="Comedy"/>
    <x v="13"/>
    <s v="August 13, 1993 (United States)"/>
    <n v="7"/>
    <n v="17000"/>
    <s v="Ron Underwood"/>
    <s v="Gregory Hansen"/>
    <s v="Robert Downey Jr."/>
    <s v="United States"/>
    <n v="25000000"/>
    <n v="16589540"/>
    <s v="Universal Pictures"/>
    <n v="104"/>
  </r>
  <r>
    <s v="Needful Things"/>
    <s v="R"/>
    <s v="Crime"/>
    <x v="13"/>
    <s v="August 27, 1993 (United States)"/>
    <n v="6.3"/>
    <n v="24000"/>
    <s v="Fraser C. Heston"/>
    <s v="Stephen King"/>
    <s v="Max von Sydow"/>
    <s v="United States"/>
    <n v="0"/>
    <n v="15185672"/>
    <s v="Castle Rock Entertainment"/>
    <n v="120"/>
  </r>
  <r>
    <s v="Ruby in Paradise"/>
    <s v="R"/>
    <s v="Drama"/>
    <x v="13"/>
    <s v="November 5, 1993 (United States)"/>
    <n v="7"/>
    <n v="2500"/>
    <s v="Victor Nunez"/>
    <s v="Jane Austen"/>
    <s v="Ashley Judd"/>
    <s v="United States"/>
    <n v="800000"/>
    <n v="1001437"/>
    <s v="Full Crew/Say Yea"/>
    <n v="114"/>
  </r>
  <r>
    <s v="Six Degrees of Separation"/>
    <s v="R"/>
    <s v="Comedy"/>
    <x v="13"/>
    <s v="December 8, 1993 (United States)"/>
    <n v="6.8"/>
    <n v="20000"/>
    <s v="Fred Schepisi"/>
    <s v="John Guare"/>
    <s v="Will Smith"/>
    <s v="United States"/>
    <n v="12000000"/>
    <n v="6405918"/>
    <s v="Metro-Goldwyn-Mayer (MGM)"/>
    <n v="112"/>
  </r>
  <r>
    <s v="The Man Without a Face"/>
    <s v="PG-13"/>
    <s v="Drama"/>
    <x v="13"/>
    <s v="August 25, 1993 (United States)"/>
    <n v="6.7"/>
    <n v="28000"/>
    <s v="Mel Gibson"/>
    <s v="Isabelle Holland"/>
    <s v="Mel Gibson"/>
    <s v="United States"/>
    <n v="0"/>
    <n v="24760338"/>
    <s v="Icon Entertainment International"/>
    <n v="115"/>
  </r>
  <r>
    <s v="Farewell My Concubine"/>
    <s v="R"/>
    <s v="Drama"/>
    <x v="13"/>
    <s v="October 15, 1993 (United States)"/>
    <n v="8.1"/>
    <n v="26000"/>
    <s v="Kaige Chen"/>
    <s v="Pik-Wah Lee"/>
    <s v="Leslie Cheung"/>
    <s v="China"/>
    <n v="4000000"/>
    <n v="6122607"/>
    <s v="Tomson Films"/>
    <n v="171"/>
  </r>
  <r>
    <s v="Sniper"/>
    <s v="R"/>
    <s v="Action"/>
    <x v="13"/>
    <s v="January 29, 1993 (United States)"/>
    <n v="6.1"/>
    <n v="23000"/>
    <s v="Luis Llosa"/>
    <s v="Michael Frost Beckner"/>
    <s v="Tom Berenger"/>
    <s v="United States"/>
    <n v="0"/>
    <n v="18994653"/>
    <s v="Baltimore Pictures"/>
    <n v="98"/>
  </r>
  <r>
    <s v="Judgment Night"/>
    <s v="R"/>
    <s v="Action"/>
    <x v="13"/>
    <s v="October 15, 1993 (United States)"/>
    <n v="6.6"/>
    <n v="16000"/>
    <s v="Stephen Hopkins"/>
    <s v="Lewis Colick"/>
    <s v="Emilio Estevez"/>
    <s v="Japan"/>
    <n v="21000000"/>
    <n v="12526677"/>
    <s v="Largo Entertainment"/>
    <n v="110"/>
  </r>
  <r>
    <s v="Shadowlands"/>
    <s v="PG"/>
    <s v="Biography"/>
    <x v="13"/>
    <s v="January 14, 1994 (United States)"/>
    <n v="7.3"/>
    <n v="18000"/>
    <s v="Richard Attenborough"/>
    <s v="William Nicholson"/>
    <s v="Anthony Hopkins"/>
    <s v="United Kingdom"/>
    <n v="22000000"/>
    <n v="25842377"/>
    <s v="Price Entertainment"/>
    <n v="131"/>
  </r>
  <r>
    <s v="Arizona Dream"/>
    <s v="R"/>
    <s v="Comedy"/>
    <x v="13"/>
    <s v="September 9, 1994 (United States)"/>
    <n v="7.3"/>
    <n v="42000"/>
    <s v="Emir Kusturica"/>
    <s v="David Atkins"/>
    <s v="Johnny Depp"/>
    <s v="France"/>
    <n v="19000000"/>
    <n v="112547"/>
    <s v="Canal+"/>
    <n v="142"/>
  </r>
  <r>
    <s v="Nowhere to Run"/>
    <s v="R"/>
    <s v="Action"/>
    <x v="13"/>
    <s v="January 15, 1993 (United States)"/>
    <n v="5.7"/>
    <n v="22000"/>
    <s v="Robert Harmon"/>
    <s v="Joe Eszterhas"/>
    <s v="Jean-Claude Van Damme"/>
    <s v="United States"/>
    <n v="15000000"/>
    <n v="22189039"/>
    <s v="Columbia Pictures"/>
    <n v="94"/>
  </r>
  <r>
    <s v="King of the Hill"/>
    <s v="PG-13"/>
    <s v="Drama"/>
    <x v="13"/>
    <s v="August 20, 1993 (United States)"/>
    <n v="7.4"/>
    <n v="7800"/>
    <s v="Steven Soderbergh"/>
    <s v="A.E. Hotchner"/>
    <s v="Jesse Bradford"/>
    <s v="United States"/>
    <n v="8000000"/>
    <n v="1214231"/>
    <s v="Wildwood Enterprises"/>
    <n v="103"/>
  </r>
  <r>
    <s v="Mad Dog and Glory"/>
    <s v="R"/>
    <s v="Comedy"/>
    <x v="13"/>
    <s v="March 5, 1993 (United States)"/>
    <n v="6.2"/>
    <n v="21000"/>
    <s v="John McNaughton"/>
    <s v="Richard Price"/>
    <s v="Robert De Niro"/>
    <s v="United States"/>
    <n v="19000000"/>
    <n v="11081586"/>
    <s v="Universal Pictures"/>
    <n v="97"/>
  </r>
  <r>
    <s v="We're Back! A Dinosaur's Story"/>
    <s v="G"/>
    <s v="Animation"/>
    <x v="13"/>
    <s v="November 24, 1993 (United States)"/>
    <n v="6.1"/>
    <n v="14000"/>
    <s v="Directors"/>
    <s v="John Patrick Shanley"/>
    <s v="John Goodman"/>
    <s v="United States"/>
    <n v="0"/>
    <n v="9317021"/>
    <s v="Universal Pictures"/>
    <n v="72"/>
  </r>
  <r>
    <s v="Red Rock West"/>
    <s v="R"/>
    <s v="Crime"/>
    <x v="13"/>
    <s v="May 14, 1993 (Italy)"/>
    <n v="7"/>
    <n v="21000"/>
    <s v="John Dahl"/>
    <s v="John Dahl"/>
    <s v="Nicolas Cage"/>
    <s v="United States"/>
    <n v="8000000"/>
    <n v="2502551"/>
    <s v="Propaganda Films"/>
    <n v="98"/>
  </r>
  <r>
    <s v="The Program"/>
    <s v="R"/>
    <s v="Action"/>
    <x v="13"/>
    <s v="September 24, 1993 (United States)"/>
    <n v="6.5"/>
    <n v="9700"/>
    <s v="David S. Ward"/>
    <s v="David S. Ward"/>
    <s v="James Caan"/>
    <s v="United States"/>
    <n v="15000000"/>
    <n v="23032565"/>
    <s v="Touchstone Pictures"/>
    <n v="112"/>
  </r>
  <r>
    <s v="Ghost in the Machine"/>
    <s v="R"/>
    <s v="Horror"/>
    <x v="13"/>
    <s v="December 29, 1993 (United States)"/>
    <n v="4.5999999999999996"/>
    <n v="3400"/>
    <s v="Rachel Talalay"/>
    <s v="William Davies"/>
    <s v="Karen Allen"/>
    <s v="United States"/>
    <n v="12000000"/>
    <n v="5086909"/>
    <s v="Twentieth Century Fox"/>
    <n v="95"/>
  </r>
  <r>
    <s v="Fearless"/>
    <s v="R"/>
    <s v="Drama"/>
    <x v="13"/>
    <s v="November 5, 1993 (United States)"/>
    <n v="7.1"/>
    <n v="22000"/>
    <s v="Peter Weir"/>
    <s v="Rafael Yglesias"/>
    <s v="Jeff Bridges"/>
    <s v="United States"/>
    <n v="0"/>
    <n v="6995302"/>
    <s v="Spring Creek Productions"/>
    <n v="122"/>
  </r>
  <r>
    <s v="Manhattan Murder Mystery"/>
    <s v="PG"/>
    <s v="Comedy"/>
    <x v="13"/>
    <s v="August 18, 1993 (United States)"/>
    <n v="7.3"/>
    <n v="41000"/>
    <s v="Woody Allen"/>
    <s v="Woody Allen"/>
    <s v="Woody Allen"/>
    <s v="United States"/>
    <n v="13500000"/>
    <n v="11330911"/>
    <s v="TriStar Pictures"/>
    <n v="104"/>
  </r>
  <r>
    <s v="Surf Ninjas"/>
    <s v="PG"/>
    <s v="Action"/>
    <x v="13"/>
    <s v="August 20, 1993 (United States)"/>
    <n v="5.0999999999999996"/>
    <n v="7700"/>
    <s v="Neal Israel"/>
    <s v="Dan Gordon"/>
    <s v="Ernie Reyes Sr."/>
    <s v="United States"/>
    <n v="0"/>
    <n v="4916135"/>
    <s v="New Line Cinema"/>
    <n v="87"/>
  </r>
  <r>
    <s v="Weekend at Bernie's II"/>
    <s v="PG"/>
    <s v="Adventure"/>
    <x v="13"/>
    <s v="July 9, 1993 (United States)"/>
    <n v="4.8"/>
    <n v="13000"/>
    <s v="Robert Klane"/>
    <s v="Robert Klane"/>
    <s v="Andrew McCarthy"/>
    <s v="United States"/>
    <n v="7000000"/>
    <n v="12741891"/>
    <s v="Artimm"/>
    <n v="97"/>
  </r>
  <r>
    <s v="Les visiteurs"/>
    <s v="R"/>
    <s v="Comedy"/>
    <x v="13"/>
    <s v="July 12, 1996 (United States)"/>
    <n v="7.1"/>
    <n v="33000"/>
    <s v="Jean-Marie Poiré"/>
    <s v="Christian Clavier"/>
    <s v="Christian Clavier"/>
    <s v="France"/>
    <n v="0"/>
    <n v="659810"/>
    <s v="Alpilles Productions"/>
    <n v="107"/>
  </r>
  <r>
    <s v="The Adventures of Huck Finn"/>
    <s v="PG"/>
    <s v="Adventure"/>
    <x v="13"/>
    <s v="April 2, 1993 (United States)"/>
    <n v="6.2"/>
    <n v="8000"/>
    <s v="Stephen Sommers"/>
    <s v="Mark Twain"/>
    <s v="Elijah Wood"/>
    <s v="United States"/>
    <n v="6500000"/>
    <n v="24103594"/>
    <s v="Steve White Productions"/>
    <n v="108"/>
  </r>
  <r>
    <s v="Made in America"/>
    <s v="PG-13"/>
    <s v="Comedy"/>
    <x v="13"/>
    <s v="May 28, 1993 (United States)"/>
    <n v="5.0999999999999996"/>
    <n v="16000"/>
    <s v="Richard Benjamin"/>
    <s v="Marcia Brandwynne"/>
    <s v="Whoopi Goldberg"/>
    <s v="United States"/>
    <n v="22000000"/>
    <n v="104942695"/>
    <s v="Canal+"/>
    <n v="111"/>
  </r>
  <r>
    <s v="Dream Lover"/>
    <s v="R"/>
    <s v="Drama"/>
    <x v="13"/>
    <s v="May 6, 1994 (United States)"/>
    <n v="6.2"/>
    <n v="4500"/>
    <s v="Nicholas Kazan"/>
    <s v="Nicholas Kazan"/>
    <s v="James Spader"/>
    <s v="United States"/>
    <n v="0"/>
    <n v="256264"/>
    <s v="PolyGram Filmed Entertainment"/>
    <n v="103"/>
  </r>
  <r>
    <s v="M. Butterfly"/>
    <s v="R"/>
    <s v="Drama"/>
    <x v="13"/>
    <s v="October 1, 1993 (United States)"/>
    <n v="6.8"/>
    <n v="9000"/>
    <s v="David Cronenberg"/>
    <s v="David Henry Hwang"/>
    <s v="Jeremy Irons"/>
    <s v="United States"/>
    <n v="0"/>
    <n v="1498795"/>
    <s v="Geffen Pictures"/>
    <n v="101"/>
  </r>
  <r>
    <s v="The Dark Half"/>
    <s v="R"/>
    <s v="Horror"/>
    <x v="13"/>
    <s v="April 23, 1993 (United States)"/>
    <n v="6"/>
    <n v="16000"/>
    <s v="George A. Romero"/>
    <s v="Stephen King"/>
    <s v="Timothy Hutton"/>
    <s v="United States"/>
    <n v="15000000"/>
    <n v="10611160"/>
    <s v="Orion Pictures"/>
    <n v="122"/>
  </r>
  <r>
    <s v="Only the Strong"/>
    <s v="PG-13"/>
    <s v="Action"/>
    <x v="13"/>
    <s v="August 27, 1993 (United States)"/>
    <n v="6.6"/>
    <n v="5900"/>
    <s v="Sheldon Lettich"/>
    <s v="Sheldon Lettich"/>
    <s v="Mark Dacascos"/>
    <s v="France"/>
    <n v="6000000"/>
    <n v="3283371"/>
    <s v="August Entertainment"/>
    <n v="99"/>
  </r>
  <r>
    <s v="My Life"/>
    <s v="PG-13"/>
    <s v="Drama"/>
    <x v="13"/>
    <s v="November 12, 1993 (United States)"/>
    <n v="6.8"/>
    <n v="11000"/>
    <s v="Bruce Joel Rubin"/>
    <s v="Bruce Joel Rubin"/>
    <s v="Michael Keaton"/>
    <s v="United States"/>
    <n v="15000000"/>
    <n v="27804899"/>
    <s v="Capella Films"/>
    <n v="117"/>
  </r>
  <r>
    <s v="Mi vida loca"/>
    <s v="R"/>
    <s v="Crime"/>
    <x v="13"/>
    <s v="July 15, 1994 (United States)"/>
    <n v="6.5"/>
    <n v="2000"/>
    <s v="Allison Anders"/>
    <s v="Allison Anders"/>
    <s v="Angel Aviles"/>
    <s v="United States"/>
    <n v="0"/>
    <n v="3267313"/>
    <s v="Channel Four Films"/>
    <n v="92"/>
  </r>
  <r>
    <s v="Look Who's Talking Now"/>
    <s v="PG-13"/>
    <s v="Comedy"/>
    <x v="13"/>
    <s v="November 5, 1993 (United States)"/>
    <n v="4.4000000000000004"/>
    <n v="28000"/>
    <s v="Tom Ropelewski"/>
    <s v="Tom Ropelewski"/>
    <s v="John Travolta"/>
    <s v="United States"/>
    <n v="22000000"/>
    <n v="10340263"/>
    <s v="TriStar Pictures"/>
    <n v="96"/>
  </r>
  <r>
    <s v="The Meteor Man"/>
    <s v="PG"/>
    <s v="Action"/>
    <x v="13"/>
    <s v="August 6, 1993 (United States)"/>
    <n v="5.2"/>
    <n v="7800"/>
    <s v="Robert Townsend"/>
    <s v="Robert Townsend"/>
    <s v="Robert Townsend"/>
    <s v="United States"/>
    <n v="20000000"/>
    <n v="8016708"/>
    <s v="Metro-Goldwyn-Mayer (MGM)"/>
    <n v="100"/>
  </r>
  <r>
    <s v="Fatal Instinct"/>
    <s v="PG-13"/>
    <s v="Comedy"/>
    <x v="13"/>
    <s v="October 29, 1993 (United States)"/>
    <n v="5.8"/>
    <n v="7000"/>
    <s v="Carl Reiner"/>
    <s v="David O'Malley"/>
    <s v="Armand Assante"/>
    <s v="United States"/>
    <n v="0"/>
    <n v="7839327"/>
    <s v="Metro-Goldwyn-Mayer (MGM)"/>
    <n v="91"/>
  </r>
  <r>
    <s v="CB4"/>
    <s v="R"/>
    <s v="Comedy"/>
    <x v="13"/>
    <s v="March 12, 1993 (United States)"/>
    <n v="6.3"/>
    <n v="9000"/>
    <s v="Tamra Davis"/>
    <s v="Chris Rock"/>
    <s v="Chris Rock"/>
    <s v="United States"/>
    <n v="6000000"/>
    <n v="17953778"/>
    <s v="Imagine Entertainment"/>
    <n v="89"/>
  </r>
  <r>
    <s v="Calendar Girl"/>
    <s v="PG-13"/>
    <s v="Comedy"/>
    <x v="13"/>
    <s v="September 3, 1993 (United States)"/>
    <n v="5.0999999999999996"/>
    <n v="2100"/>
    <s v="John Whitesell"/>
    <s v="Paul W. Shapiro"/>
    <s v="Jason Priestley"/>
    <s v="United States"/>
    <n v="13000000"/>
    <n v="2570550"/>
    <s v="Parkway Productions"/>
    <n v="90"/>
  </r>
  <r>
    <s v="Heaven &amp; Earth"/>
    <s v="R"/>
    <s v="Action"/>
    <x v="13"/>
    <s v="January 7, 1994 (United States)"/>
    <n v="6.8"/>
    <n v="14000"/>
    <s v="Oliver Stone"/>
    <s v="Le Ly Hayslip"/>
    <s v="Hiep Thi Le"/>
    <s v="United States"/>
    <n v="33000000"/>
    <n v="5864949"/>
    <s v="Alcor Films"/>
    <n v="140"/>
  </r>
  <r>
    <s v="Indian Summer"/>
    <s v="PG-13"/>
    <s v="Comedy"/>
    <x v="13"/>
    <s v="April 23, 1993 (United States)"/>
    <n v="6.6"/>
    <n v="5300"/>
    <s v="Mike Binder"/>
    <s v="Mike Binder"/>
    <s v="Alan Arkin"/>
    <s v="Canada"/>
    <n v="9000000"/>
    <n v="14904910"/>
    <s v="Outlaw Productions (I)"/>
    <n v="97"/>
  </r>
  <r>
    <s v="Once Upon a Forest"/>
    <s v="G"/>
    <s v="Animation"/>
    <x v="13"/>
    <s v="June 18, 1993 (United States)"/>
    <n v="6.5"/>
    <n v="5200"/>
    <s v="Charles Grosvenor"/>
    <s v="Rae Lambert"/>
    <s v="Michael Crawford"/>
    <s v="United Kingdom"/>
    <n v="13000000"/>
    <n v="6582052"/>
    <s v="Hanna-Barbera Productions"/>
    <n v="71"/>
  </r>
  <r>
    <s v="Posse"/>
    <s v="R"/>
    <s v="Western"/>
    <x v="13"/>
    <s v="May 14, 1993 (United States)"/>
    <n v="5.5"/>
    <n v="4200"/>
    <s v="Mario Van Peebles"/>
    <s v="Sy Richardson"/>
    <s v="Mario Van Peebles"/>
    <s v="United Kingdom"/>
    <n v="10000000"/>
    <n v="18289763"/>
    <s v="PolyGram Filmed Entertainment"/>
    <n v="111"/>
  </r>
  <r>
    <s v="Flesh and Bone"/>
    <s v="R"/>
    <s v="Drama"/>
    <x v="13"/>
    <s v="November 5, 1993 (United States)"/>
    <n v="6.2"/>
    <n v="5000"/>
    <s v="Steve Kloves"/>
    <s v="Steve Kloves"/>
    <s v="Dennis Quaid"/>
    <s v="United States"/>
    <n v="0"/>
    <n v="9709451"/>
    <s v="Mirage Enterprises"/>
    <n v="126"/>
  </r>
  <r>
    <s v="Sommersby"/>
    <s v="PG-13"/>
    <s v="Drama"/>
    <x v="13"/>
    <s v="February 5, 1993 (United States)"/>
    <n v="6.2"/>
    <n v="20000"/>
    <s v="Jon Amiel"/>
    <s v="Daniel Vigne"/>
    <s v="Richard Gere"/>
    <s v="France"/>
    <n v="0"/>
    <n v="140081992"/>
    <s v="Canal+"/>
    <n v="114"/>
  </r>
  <r>
    <s v="Even Cowgirls Get the Blues"/>
    <s v="R"/>
    <s v="Comedy"/>
    <x v="13"/>
    <s v="May 20, 1994 (United States)"/>
    <n v="4.4000000000000004"/>
    <n v="7100"/>
    <s v="Gus Van Sant"/>
    <s v="Tom Robbins"/>
    <s v="Uma Thurman"/>
    <s v="United States"/>
    <n v="8000000"/>
    <n v="1708873"/>
    <s v="New Line Cinema"/>
    <n v="106"/>
  </r>
  <r>
    <s v="Life with Mikey"/>
    <s v="PG"/>
    <s v="Comedy"/>
    <x v="13"/>
    <s v="June 4, 1993 (United States)"/>
    <n v="5.6"/>
    <n v="5600"/>
    <s v="James Lapine"/>
    <s v="Marc Lawrence"/>
    <s v="Michael J. Fox"/>
    <s v="United States"/>
    <n v="0"/>
    <n v="12440858"/>
    <s v="Touchstone Pictures"/>
    <n v="91"/>
  </r>
  <r>
    <s v="Best of the Best II"/>
    <s v="R"/>
    <s v="Action"/>
    <x v="13"/>
    <s v="March 5, 1993 (United States)"/>
    <n v="5.6"/>
    <n v="5400"/>
    <s v="Robert Radler"/>
    <s v="Max Strom"/>
    <s v="Eric Roberts"/>
    <s v="United States"/>
    <n v="7000000"/>
    <n v="6608687"/>
    <s v="Picture Securities"/>
    <n v="101"/>
  </r>
  <r>
    <s v="The Thief and the Cobbler"/>
    <s v="G"/>
    <s v="Animation"/>
    <x v="13"/>
    <s v="August 25, 1995 (United States)"/>
    <n v="7.1"/>
    <n v="3700"/>
    <s v="Richard Williams"/>
    <s v="Richard Williams"/>
    <s v="Vincent Price"/>
    <s v="United Kingdom"/>
    <n v="25000000"/>
    <n v="669276"/>
    <s v="Richard Williams Productions"/>
    <n v="90"/>
  </r>
  <r>
    <s v="My Boyfriend's Back"/>
    <s v="PG-13"/>
    <s v="Comedy"/>
    <x v="13"/>
    <s v="August 6, 1993 (United States)"/>
    <n v="5.4"/>
    <n v="4300"/>
    <s v="Bob Balaban"/>
    <s v="Dean Lorey"/>
    <s v="Andrew Lowery"/>
    <s v="United States"/>
    <n v="12000000"/>
    <n v="3335984"/>
    <s v="Touchstone Pictures"/>
    <n v="85"/>
  </r>
  <r>
    <s v="Warlock: The Armageddon"/>
    <s v="R"/>
    <s v="Action"/>
    <x v="13"/>
    <s v="September 24, 1993 (United States)"/>
    <n v="5.4"/>
    <n v="5700"/>
    <s v="Anthony Hickox"/>
    <s v="Kevin Rock"/>
    <s v="Julian Sands"/>
    <s v="United States"/>
    <n v="3000000"/>
    <n v="3902679"/>
    <s v="Trimark Pictures"/>
    <n v="98"/>
  </r>
  <r>
    <s v="The Scent of Green Papaya"/>
    <s v="Not Rated"/>
    <s v="Drama"/>
    <x v="13"/>
    <s v="January 28, 1994 (United States)"/>
    <n v="7.4"/>
    <n v="8300"/>
    <s v="Anh Hung Tran"/>
    <s v="Anh Hung Tran"/>
    <s v="Nu Yên-Khê Tran"/>
    <s v="Vietnam"/>
    <n v="0"/>
    <n v="1700992"/>
    <s v="Les Productions Lazennec"/>
    <n v="104"/>
  </r>
  <r>
    <s v="Kika"/>
    <s v="Unrated"/>
    <s v="Comedy"/>
    <x v="13"/>
    <s v="May 6, 1994 (United States)"/>
    <n v="6.5"/>
    <n v="13000"/>
    <s v="Pedro Almodóvar"/>
    <s v="Pedro Almodóvar"/>
    <s v="Peter Coyote"/>
    <s v="Spain"/>
    <n v="0"/>
    <n v="2019581"/>
    <s v="El Deseo"/>
    <n v="114"/>
  </r>
  <r>
    <s v="Wide Sargasso Sea"/>
    <s v="NC-17"/>
    <s v="Drama"/>
    <x v="13"/>
    <s v="April 16, 1993 (United States)"/>
    <n v="5.7"/>
    <n v="1900"/>
    <s v="John Duigan"/>
    <s v="Jan Sharp"/>
    <s v="Karina Lombard"/>
    <s v="Australia"/>
    <n v="0"/>
    <n v="1614784"/>
    <s v="Laughing Kookaburra Productions"/>
    <n v="98"/>
  </r>
  <r>
    <s v="Iron Monkey"/>
    <s v="PG-13"/>
    <s v="Action"/>
    <x v="13"/>
    <s v="October 12, 2001 (United States)"/>
    <n v="7.5"/>
    <n v="16000"/>
    <s v="Woo-Ping Yuen"/>
    <s v="Tan Cheung"/>
    <s v="Rongguang Yu"/>
    <s v="Hong Kong"/>
    <n v="11000000"/>
    <n v="14694904"/>
    <s v="Film Workshop"/>
    <n v="85"/>
  </r>
  <r>
    <s v="Mr. Nanny"/>
    <s v="PG"/>
    <s v="Action"/>
    <x v="13"/>
    <s v="October 8, 1993 (United States)"/>
    <n v="3.8"/>
    <n v="8900"/>
    <s v="Michael Gottlieb"/>
    <s v="Edward Rugoff"/>
    <s v="Hulk Hogan"/>
    <s v="United States"/>
    <n v="10000000"/>
    <n v="4348572"/>
    <s v="New Line Cinema"/>
    <n v="84"/>
  </r>
  <r>
    <s v="The Real McCoy"/>
    <s v="PG-13"/>
    <s v="Crime"/>
    <x v="13"/>
    <s v="September 10, 1993 (United States)"/>
    <n v="5.5"/>
    <n v="8500"/>
    <s v="Russell Mulcahy"/>
    <s v="Desmond Lowden"/>
    <s v="Kim Basinger"/>
    <s v="United States"/>
    <n v="0"/>
    <n v="6484246"/>
    <s v="Bregman/Baer Productions"/>
    <n v="105"/>
  </r>
  <r>
    <s v="3 Ninjas: Knuckle Up"/>
    <s v="PG-13"/>
    <s v="Action"/>
    <x v="13"/>
    <s v="April 7, 1995 (United States)"/>
    <n v="4.3"/>
    <n v="5400"/>
    <s v="Sang-ok Shin"/>
    <s v="Alex S. Kim"/>
    <s v="Victor Wong"/>
    <s v="United States"/>
    <n v="0"/>
    <n v="413479"/>
    <s v="Sheen Productions"/>
    <n v="85"/>
  </r>
  <r>
    <s v="Father Hood"/>
    <s v="PG-13"/>
    <s v="Adventure"/>
    <x v="13"/>
    <s v="August 27, 1993 (United States)"/>
    <n v="4.9000000000000004"/>
    <n v="2900"/>
    <s v="Darrell Roodt"/>
    <s v="Scott Spencer"/>
    <s v="Patrick Swayze"/>
    <s v="United States"/>
    <n v="0"/>
    <n v="3418141"/>
    <s v="Hollywood Pictures"/>
    <n v="95"/>
  </r>
  <r>
    <s v="Faraway, So Close!"/>
    <s v="PG-13"/>
    <s v="Drama"/>
    <x v="13"/>
    <s v="December 21, 1993 (United States)"/>
    <n v="7.3"/>
    <n v="7800"/>
    <s v="Wim Wenders"/>
    <s v="Wim Wenders"/>
    <s v="Otto Sander"/>
    <s v="Germany"/>
    <n v="10500000"/>
    <n v="810455"/>
    <s v="Road Movies Filmproduktion"/>
    <n v="140"/>
  </r>
  <r>
    <s v="Dangerous Game"/>
    <s v="R"/>
    <s v="Drama"/>
    <x v="13"/>
    <s v="November 19, 1993 (United States)"/>
    <n v="5.6"/>
    <n v="3600"/>
    <s v="Abel Ferrara"/>
    <s v="Nicholas St. John"/>
    <s v="Harvey Keitel"/>
    <s v="Italy"/>
    <n v="10000000"/>
    <n v="1261210"/>
    <s v="Cecchi Gori Europa N.V."/>
    <n v="108"/>
  </r>
  <r>
    <s v="Deadfall"/>
    <s v="R"/>
    <s v="Crime"/>
    <x v="13"/>
    <s v="October 8, 1993 (United States)"/>
    <n v="4"/>
    <n v="3000"/>
    <s v="Christopher Coppola"/>
    <s v="Christopher Coppola"/>
    <s v="Michael Biehn"/>
    <s v="United States"/>
    <n v="10000000"/>
    <n v="18369"/>
    <s v="Trimark Pictures"/>
    <n v="98"/>
  </r>
  <r>
    <s v="A Home of Our Own"/>
    <s v="PG"/>
    <s v="Biography"/>
    <x v="13"/>
    <s v="November 5, 1993 (United States)"/>
    <n v="7.1"/>
    <n v="3000"/>
    <s v="Tony Bill"/>
    <s v="Patrick Sheane Duncan"/>
    <s v="Kathy Bates"/>
    <s v="United States"/>
    <n v="12000000"/>
    <n v="1677807"/>
    <s v="A&amp;M Films"/>
    <n v="104"/>
  </r>
  <r>
    <s v="A Far Off Place"/>
    <s v="PG"/>
    <s v="Adventure"/>
    <x v="13"/>
    <s v="March 12, 1993 (United States)"/>
    <n v="6.6"/>
    <n v="3400"/>
    <s v="Mikael Salomon"/>
    <s v="Lourens van der Post"/>
    <s v="Reese Witherspoon"/>
    <s v="United States"/>
    <n v="0"/>
    <n v="12890752"/>
    <s v="Walt Disney Pictures"/>
    <n v="108"/>
  </r>
  <r>
    <s v="Guilty as Sin"/>
    <s v="R"/>
    <s v="Crime"/>
    <x v="13"/>
    <s v="June 4, 1993 (United States)"/>
    <n v="5.6"/>
    <n v="4900"/>
    <s v="Sidney Lumet"/>
    <s v="Larry Cohen"/>
    <s v="Rebecca De Mornay"/>
    <s v="United States"/>
    <n v="12000000"/>
    <n v="22866222"/>
    <s v="Hollywood Pictures"/>
    <n v="107"/>
  </r>
  <r>
    <s v="The Wedding Banquet"/>
    <s v="R"/>
    <s v="Comedy"/>
    <x v="13"/>
    <s v="August 4, 1993 (United States)"/>
    <n v="7.6"/>
    <n v="14000"/>
    <s v="Ang Lee"/>
    <s v="Ang Lee"/>
    <s v="Winston Chao"/>
    <s v="Taiwan"/>
    <n v="1000000"/>
    <n v="6933459"/>
    <s v="Ang Lee Productions"/>
    <n v="106"/>
  </r>
  <r>
    <s v="Another Stakeout"/>
    <s v="PG-13"/>
    <s v="Comedy"/>
    <x v="13"/>
    <s v="July 23, 1993 (United States)"/>
    <n v="5.6"/>
    <n v="13000"/>
    <s v="John Badham"/>
    <s v="Jim Kouf"/>
    <s v="Richard Dreyfuss"/>
    <s v="United States"/>
    <n v="0"/>
    <n v="20208496"/>
    <s v="Touchstone Pictures"/>
    <n v="108"/>
  </r>
  <r>
    <s v="Aspen Extreme"/>
    <s v="PG-13"/>
    <s v="Drama"/>
    <x v="13"/>
    <s v="January 22, 1993 (United States)"/>
    <n v="6"/>
    <n v="2800"/>
    <s v="Patrick Hasburgh"/>
    <s v="Patrick Hasburgh"/>
    <s v="Paul Gross"/>
    <s v="United States"/>
    <n v="14000000"/>
    <n v="8041049"/>
    <s v="Hollywood Pictures"/>
    <n v="113"/>
  </r>
  <r>
    <s v="Suture"/>
    <s v="Not Rated"/>
    <s v="Drama"/>
    <x v="13"/>
    <s v="August 24, 1994 (France)"/>
    <n v="6.6"/>
    <n v="1800"/>
    <s v="Scott McGehee"/>
    <s v="Scott McGehee"/>
    <s v="Dennis Haysbert"/>
    <s v="United States"/>
    <n v="0"/>
    <n v="102780"/>
    <s v="Kino Korsakoff"/>
    <n v="96"/>
  </r>
  <r>
    <s v="Blink"/>
    <s v="R"/>
    <s v="Crime"/>
    <x v="13"/>
    <s v="January 26, 1994 (United States)"/>
    <n v="6.2"/>
    <n v="8000"/>
    <s v="Michael Apted"/>
    <s v="Dana Stevens"/>
    <s v="Madeleine Stowe"/>
    <s v="United States"/>
    <n v="11000000"/>
    <n v="16696219"/>
    <s v="New Line Cinema"/>
    <n v="106"/>
  </r>
  <r>
    <s v="Where the Rivers Flow North"/>
    <s v="PG-13"/>
    <s v="Drama"/>
    <x v="13"/>
    <s v="March 4, 1994 (United States)"/>
    <n v="6.7"/>
    <n v="464"/>
    <s v="Jay Craven"/>
    <s v="Howard Frank Mosher"/>
    <s v="Rip Torn"/>
    <s v="United States"/>
    <n v="0"/>
    <n v="595505"/>
    <s v="Caledonia Pictures"/>
    <n v="106"/>
  </r>
  <r>
    <s v="Sugar Hill"/>
    <s v="R"/>
    <s v="Crime"/>
    <x v="13"/>
    <s v="February 25, 1994 (United States)"/>
    <n v="5.9"/>
    <n v="4300"/>
    <s v="Leon Ichaso"/>
    <s v="Barry Michael Cooper"/>
    <s v="Wesley Snipes"/>
    <s v="United States"/>
    <n v="10000000"/>
    <n v="18225518"/>
    <s v="Beacon Communications"/>
    <n v="123"/>
  </r>
  <r>
    <s v="Man's Best Friend"/>
    <s v="R"/>
    <s v="Comedy"/>
    <x v="13"/>
    <s v="November 19, 1993 (United States)"/>
    <n v="5.2"/>
    <n v="4100"/>
    <s v="John Lafia"/>
    <s v="John Lafia"/>
    <s v="Ally Sheedy"/>
    <s v="United States"/>
    <n v="6000000"/>
    <n v="12974636"/>
    <s v="New Line Cinema"/>
    <n v="87"/>
  </r>
  <r>
    <s v="Mr. Jones"/>
    <s v="R"/>
    <s v="Drama"/>
    <x v="13"/>
    <s v="October 8, 1993 (United States)"/>
    <n v="5.8"/>
    <n v="6900"/>
    <s v="Mike Figgis"/>
    <s v="Eric Roth"/>
    <s v="Richard Gere"/>
    <s v="United States"/>
    <n v="25000000"/>
    <n v="8345845"/>
    <s v="Rastar Productions"/>
    <n v="114"/>
  </r>
  <r>
    <s v="Carnosaur"/>
    <s v="R"/>
    <s v="Horror"/>
    <x v="13"/>
    <s v="May 21, 1993 (United States)"/>
    <n v="3.6"/>
    <n v="3700"/>
    <s v="Adam Simon"/>
    <s v="John Brosnan"/>
    <s v="Diane Ladd"/>
    <s v="United States"/>
    <n v="850000"/>
    <n v="1753979"/>
    <s v="New Horizons Picture"/>
    <n v="83"/>
  </r>
  <r>
    <s v="Mr. Wonderful"/>
    <s v="PG-13"/>
    <s v="Comedy"/>
    <x v="13"/>
    <s v="October 15, 1993 (United States)"/>
    <n v="5.9"/>
    <n v="3200"/>
    <s v="Anthony Minghella"/>
    <s v="Amy Schor Ferris"/>
    <s v="Matt Dillon"/>
    <s v="United States"/>
    <n v="13000000"/>
    <n v="3125424"/>
    <s v="Night Life Inc."/>
    <n v="98"/>
  </r>
  <r>
    <s v="Cop &amp; ½"/>
    <s v="PG"/>
    <s v="Comedy"/>
    <x v="13"/>
    <s v="April 2, 1993 (United States)"/>
    <n v="4.0999999999999996"/>
    <n v="8300"/>
    <s v="Henry Winkler"/>
    <s v="Arne Olsen"/>
    <s v="Burt Reynolds"/>
    <s v="United States"/>
    <n v="14000000"/>
    <n v="40689691"/>
    <s v="Imagine Films Entertainment"/>
    <n v="97"/>
  </r>
  <r>
    <s v="Madadayo"/>
    <m/>
    <s v="Drama"/>
    <x v="13"/>
    <s v="April 17, 1993 (Japan)"/>
    <n v="7.3"/>
    <n v="5100"/>
    <s v="Akira Kurosawa"/>
    <s v="Ishirô Honda"/>
    <s v="Tatsuo Matsumura"/>
    <s v="Japan"/>
    <n v="11900000"/>
    <n v="596"/>
    <s v="DENTSU Music And Entertainment"/>
    <n v="134"/>
  </r>
  <r>
    <s v="Caro diario"/>
    <s v="Unrated"/>
    <s v="Biography"/>
    <x v="13"/>
    <s v="September 30, 1994 (United States)"/>
    <n v="7.3"/>
    <n v="7400"/>
    <s v="Nanni Moretti"/>
    <s v="Nanni Moretti"/>
    <s v="Nanni Moretti"/>
    <s v="Italy"/>
    <n v="0"/>
    <n v="225278"/>
    <s v="Sacher Film"/>
    <n v="100"/>
  </r>
  <r>
    <s v="Jack the Bear"/>
    <s v="PG-13"/>
    <s v="Comedy"/>
    <x v="13"/>
    <s v="April 2, 1993 (United States)"/>
    <n v="6.5"/>
    <n v="3900"/>
    <s v="Marshall Herskovitz"/>
    <s v="Dan McCall"/>
    <s v="Danny DeVito"/>
    <s v="United States"/>
    <n v="0"/>
    <n v="5145823"/>
    <s v="Twentieth Century Fox"/>
    <n v="99"/>
  </r>
  <r>
    <s v="Money for Nothing"/>
    <s v="R"/>
    <s v="Comedy"/>
    <x v="13"/>
    <s v="September 10, 1993 (United States)"/>
    <n v="5.7"/>
    <n v="3700"/>
    <s v="Ramón Menéndez"/>
    <s v="Mark Bowden"/>
    <s v="John Cusack"/>
    <s v="United States"/>
    <n v="11000000"/>
    <n v="1039824"/>
    <s v="Permut Presentations"/>
    <n v="100"/>
  </r>
  <r>
    <s v="Naked in New York"/>
    <s v="R"/>
    <s v="Comedy"/>
    <x v="13"/>
    <s v="April 13, 1994 (United States)"/>
    <n v="5.6"/>
    <n v="1600"/>
    <s v="Daniel Algrant"/>
    <s v="Daniel Algrant"/>
    <s v="Eric Stoltz"/>
    <s v="United States"/>
    <n v="0"/>
    <n v="1038959"/>
    <s v="Some Film"/>
    <n v="95"/>
  </r>
  <r>
    <s v="Son of the Pink Panther"/>
    <s v="PG"/>
    <s v="Comedy"/>
    <x v="13"/>
    <s v="August 27, 1993 (United States)"/>
    <n v="3.9"/>
    <n v="5000"/>
    <s v="Blake Edwards"/>
    <s v="Maurice Richlin"/>
    <s v="Roberto Benigni"/>
    <s v="Italy"/>
    <n v="25000000"/>
    <n v="2438031"/>
    <s v="Filmauro"/>
    <n v="93"/>
  </r>
  <r>
    <s v="Jung on zo"/>
    <s v="R"/>
    <s v="Action"/>
    <x v="13"/>
    <s v="June 24, 1993 (Hong Kong)"/>
    <n v="6.8"/>
    <n v="6100"/>
    <s v="Kirk Wong"/>
    <s v="Tin Nam Chun"/>
    <s v="Jackie Chan"/>
    <s v="Hong Kong"/>
    <n v="0"/>
    <n v="3741869"/>
    <s v="Golden Harvest Company"/>
    <n v="103"/>
  </r>
  <r>
    <s v="Totally F***ed Up"/>
    <s v="Unrated"/>
    <s v="Comedy"/>
    <x v="13"/>
    <s v="January 13, 1995 (United Kingdom)"/>
    <n v="6.4"/>
    <n v="3000"/>
    <s v="Gregg Araki"/>
    <s v="Gregg Araki"/>
    <s v="James Duval"/>
    <s v="United States"/>
    <n v="0"/>
    <n v="101071"/>
    <s v="Blurco"/>
    <n v="78"/>
  </r>
  <r>
    <s v="Bodies, Rest &amp; Motion"/>
    <s v="R"/>
    <s v="Drama"/>
    <x v="13"/>
    <s v="April 9, 1993 (United States)"/>
    <n v="5.7"/>
    <n v="2200"/>
    <s v="Michael Steinberg"/>
    <s v="Roger Hedden"/>
    <s v="Phoebe Cates"/>
    <s v="United States"/>
    <n v="2500000"/>
    <n v="764724"/>
    <s v="Fine Line Features"/>
    <n v="95"/>
  </r>
  <r>
    <s v="House of Cards"/>
    <s v="PG-13"/>
    <s v="Drama"/>
    <x v="13"/>
    <s v="June 25, 1993 (United States)"/>
    <n v="6.2"/>
    <n v="2600"/>
    <s v="Michael Lessac"/>
    <s v="Michael Lessac"/>
    <s v="Kathleen Turner"/>
    <s v="Italy"/>
    <n v="0"/>
    <n v="322871"/>
    <s v="A&amp;M Films"/>
    <n v="109"/>
  </r>
  <r>
    <s v="Bhaji on the Beach"/>
    <s v="R"/>
    <s v="Comedy"/>
    <x v="13"/>
    <s v="May 1994 (United States)"/>
    <n v="6.4"/>
    <n v="1100"/>
    <s v="Gurinder Chadha"/>
    <s v="Gurinder Chadha"/>
    <s v="Kim Vithana"/>
    <s v="United Kingdom"/>
    <n v="0"/>
    <n v="735162"/>
    <s v="Channel Four Films"/>
    <n v="101"/>
  </r>
  <r>
    <s v="Silent Tongue"/>
    <s v="PG-13"/>
    <s v="Drama"/>
    <x v="13"/>
    <s v="January 27, 1995 (United Kingdom)"/>
    <n v="5.3"/>
    <n v="1100"/>
    <s v="Sam Shepard"/>
    <s v="Sam Shepard"/>
    <s v="Alan Bates"/>
    <s v="France"/>
    <n v="0"/>
    <n v="61274"/>
    <s v="Belbo Films"/>
    <n v="102"/>
  </r>
  <r>
    <s v="Amos &amp; Andrew"/>
    <s v="PG-13"/>
    <s v="Comedy"/>
    <x v="13"/>
    <s v="March 5, 1993 (United States)"/>
    <n v="5.7"/>
    <n v="8600"/>
    <s v="E. Max Frye"/>
    <s v="E. Max Frye"/>
    <s v="Nicolas Cage"/>
    <s v="United States"/>
    <n v="0"/>
    <n v="9745803"/>
    <s v="Castle Rock Entertainment"/>
    <n v="96"/>
  </r>
  <r>
    <s v="Splitting Heirs"/>
    <s v="PG-13"/>
    <s v="Comedy"/>
    <x v="13"/>
    <s v="April 30, 1993 (United States)"/>
    <n v="5.5"/>
    <n v="4100"/>
    <s v="Robert Young"/>
    <s v="Eric Idle"/>
    <s v="Eric Idle"/>
    <s v="United Kingdom"/>
    <n v="0"/>
    <n v="3246063"/>
    <s v="Prominent Features"/>
    <n v="87"/>
  </r>
  <r>
    <s v="Born Yesterday"/>
    <s v="PG"/>
    <s v="Comedy"/>
    <x v="13"/>
    <s v="March 26, 1993 (United States)"/>
    <n v="5.2"/>
    <n v="3700"/>
    <s v="Luis Mandoki"/>
    <s v="Garson Kanin"/>
    <s v="Melanie Griffith"/>
    <s v="United States"/>
    <n v="0"/>
    <n v="17952857"/>
    <s v="Hollywood Pictures"/>
    <n v="100"/>
  </r>
  <r>
    <s v="Mother's Boys"/>
    <s v="R"/>
    <s v="Drama"/>
    <x v="13"/>
    <s v="March 18, 1994 (United States)"/>
    <n v="5.4"/>
    <n v="3000"/>
    <s v="Yves Simoneau"/>
    <s v="Bernard Taylor"/>
    <s v="Jamie Lee Curtis"/>
    <s v="United States"/>
    <n v="8000000"/>
    <n v="737548"/>
    <s v="Miramax"/>
    <n v="96"/>
  </r>
  <r>
    <s v="The Nutcracker"/>
    <s v="G"/>
    <s v="Family"/>
    <x v="13"/>
    <s v="November 24, 1993 (United States)"/>
    <n v="5.9"/>
    <n v="1900"/>
    <s v="Emile Ardolino"/>
    <s v="Susan Cooper"/>
    <s v="Darci Kistler"/>
    <s v="United States"/>
    <n v="19000000"/>
    <n v="2119994"/>
    <s v="Krasnow Productions"/>
    <n v="92"/>
  </r>
  <r>
    <s v="Philadelphia Experiment II"/>
    <s v="PG-13"/>
    <s v="Action"/>
    <x v="13"/>
    <s v="June 4, 1994 (South Korea)"/>
    <n v="4.5"/>
    <n v="1900"/>
    <s v="Stephen Cornwell"/>
    <s v="Wallace C. Bennett"/>
    <s v="Brad Johnson"/>
    <s v="United States"/>
    <n v="5000000"/>
    <n v="2970"/>
    <s v="Trimark Pictures"/>
    <n v="97"/>
  </r>
  <r>
    <s v="Blue"/>
    <s v="Not Rated"/>
    <s v="Biography"/>
    <x v="13"/>
    <s v="December 3, 1993 (United States)"/>
    <n v="7.3"/>
    <n v="2100"/>
    <s v="Derek Jarman"/>
    <s v="Derek Jarman"/>
    <s v="Derek Jarman"/>
    <s v="United Kingdom"/>
    <n v="0"/>
    <m/>
    <s v="Channel 4 Television Corporation"/>
    <n v="79"/>
  </r>
  <r>
    <s v="Fear of a Black Hat"/>
    <s v="R"/>
    <s v="Comedy"/>
    <x v="13"/>
    <s v="June 3, 1994 (United States)"/>
    <n v="7.2"/>
    <n v="3900"/>
    <s v="Rusty Cundieff"/>
    <s v="Rusty Cundieff"/>
    <s v="Larry B. Scott"/>
    <s v="United States"/>
    <n v="999999"/>
    <n v="233824"/>
    <s v="Incorporated Television Company (ITC)"/>
    <n v="88"/>
  </r>
  <r>
    <s v="Ed and His Dead Mother"/>
    <s v="PG-13"/>
    <s v="Comedy"/>
    <x v="13"/>
    <s v="November 17, 1993 (United States)"/>
    <n v="6"/>
    <n v="1900"/>
    <s v="Jonathan Wacks"/>
    <s v="Chuck Hughes"/>
    <s v="Eric Christmas"/>
    <s v="United States"/>
    <n v="1800000"/>
    <m/>
    <s v="Incorporated Television Company (ITC)"/>
    <n v="93"/>
  </r>
  <r>
    <s v="Boiling Point"/>
    <s v="R"/>
    <s v="Action"/>
    <x v="13"/>
    <s v="April 16, 1993 (United States)"/>
    <n v="5"/>
    <n v="5700"/>
    <s v="James B. Harris"/>
    <s v="Gerald Petievich"/>
    <s v="Wesley Snipes"/>
    <s v="United States"/>
    <n v="9000000"/>
    <n v="10058318"/>
    <s v="StudioCanal"/>
    <n v="92"/>
  </r>
  <r>
    <s v="A Dangerous Woman"/>
    <s v="R"/>
    <s v="Drama"/>
    <x v="13"/>
    <s v="December 3, 1993 (United States)"/>
    <n v="5.8"/>
    <n v="1600"/>
    <s v="Stephen Gyllenhaal"/>
    <s v="Mary McGarry Morris"/>
    <s v="Debra Winger"/>
    <s v="United States"/>
    <n v="0"/>
    <n v="1497222"/>
    <s v="Island World"/>
    <n v="102"/>
  </r>
  <r>
    <s v="Josh and S.A.M."/>
    <s v="PG-13"/>
    <s v="Adventure"/>
    <x v="13"/>
    <s v="November 24, 1993 (United States)"/>
    <n v="5.7"/>
    <n v="1400"/>
    <s v="Billy Weber"/>
    <s v="Frank Deese"/>
    <s v="Jacob Tierney"/>
    <s v="United States"/>
    <n v="18000000"/>
    <n v="1640220"/>
    <s v="Castle Rock Entertainment"/>
    <n v="96"/>
  </r>
  <r>
    <s v="Ethan Frome"/>
    <s v="PG"/>
    <s v="Drama"/>
    <x v="13"/>
    <s v="March 12, 1993 (United States)"/>
    <n v="6.2"/>
    <n v="2000"/>
    <s v="John Madden"/>
    <s v="Richard Nelson"/>
    <s v="Liam Neeson"/>
    <s v="United Kingdom"/>
    <n v="0"/>
    <n v="296081"/>
    <s v="American Playhouse"/>
    <n v="99"/>
  </r>
  <r>
    <s v="The Night We Never Met"/>
    <s v="R"/>
    <s v="Comedy"/>
    <x v="13"/>
    <s v="April 30, 1993 (United States)"/>
    <n v="6"/>
    <n v="2400"/>
    <s v="Warren Leight"/>
    <s v="Warren Leight"/>
    <s v="Matthew Broderick"/>
    <s v="United States"/>
    <n v="8000000"/>
    <n v="1884814"/>
    <s v="Miramax"/>
    <n v="99"/>
  </r>
  <r>
    <s v="The Shawshank Redemption"/>
    <s v="R"/>
    <s v="Drama"/>
    <x v="14"/>
    <s v="October 14, 1994 (United States)"/>
    <n v="9.3000000000000007"/>
    <n v="2400000"/>
    <s v="Frank Darabont"/>
    <s v="Stephen King"/>
    <s v="Tim Robbins"/>
    <s v="United States"/>
    <n v="25000000"/>
    <n v="28817291"/>
    <s v="Castle Rock Entertainment"/>
    <n v="142"/>
  </r>
  <r>
    <s v="Pulp Fiction"/>
    <s v="R"/>
    <s v="Crime"/>
    <x v="14"/>
    <s v="October 14, 1994 (United States)"/>
    <n v="8.9"/>
    <n v="1900000"/>
    <s v="Quentin Tarantino"/>
    <s v="Quentin Tarantino"/>
    <s v="John Travolta"/>
    <s v="United States"/>
    <n v="8000000"/>
    <n v="213928762"/>
    <s v="Miramax"/>
    <n v="154"/>
  </r>
  <r>
    <s v="Forrest Gump"/>
    <s v="PG-13"/>
    <s v="Drama"/>
    <x v="14"/>
    <s v="July 6, 1994 (United States)"/>
    <n v="8.8000000000000007"/>
    <n v="1900000"/>
    <s v="Robert Zemeckis"/>
    <s v="Winston Groom"/>
    <s v="Tom Hanks"/>
    <s v="United States"/>
    <n v="55000000"/>
    <n v="678226133"/>
    <s v="Paramount Pictures"/>
    <n v="142"/>
  </r>
  <r>
    <s v="Léon: The Professional"/>
    <s v="R"/>
    <s v="Action"/>
    <x v="14"/>
    <s v="November 18, 1994 (United States)"/>
    <n v="8.5"/>
    <n v="1100000"/>
    <s v="Luc Besson"/>
    <s v="Luc Besson"/>
    <s v="Jean Reno"/>
    <s v="France"/>
    <n v="0"/>
    <n v="19552639"/>
    <s v="Gaumont"/>
    <n v="110"/>
  </r>
  <r>
    <s v="True Lies"/>
    <s v="R"/>
    <s v="Action"/>
    <x v="14"/>
    <s v="July 15, 1994 (United States)"/>
    <n v="7.2"/>
    <n v="243000"/>
    <s v="James Cameron"/>
    <s v="Claude Zidi"/>
    <s v="Arnold Schwarzenegger"/>
    <s v="United States"/>
    <n v="115000000"/>
    <n v="378882411"/>
    <s v="Twentieth Century Fox"/>
    <n v="141"/>
  </r>
  <r>
    <s v="The Lion King"/>
    <s v="G"/>
    <s v="Animation"/>
    <x v="14"/>
    <s v="June 24, 1994 (United States)"/>
    <n v="8.5"/>
    <n v="970000"/>
    <s v="Roger Allers"/>
    <s v="Irene Mecchi"/>
    <s v="Matthew Broderick"/>
    <s v="United States"/>
    <n v="45000000"/>
    <n v="1083720877"/>
    <s v="Walt Disney Pictures"/>
    <n v="88"/>
  </r>
  <r>
    <s v="The Mask"/>
    <s v="PG-13"/>
    <s v="Action"/>
    <x v="14"/>
    <s v="July 29, 1994 (United States)"/>
    <n v="6.9"/>
    <n v="357000"/>
    <s v="Chuck Russell"/>
    <s v="Michael Fallon"/>
    <s v="Jim Carrey"/>
    <s v="United States"/>
    <n v="23000000"/>
    <n v="351583407"/>
    <s v="New Line Cinema"/>
    <n v="101"/>
  </r>
  <r>
    <s v="Speed"/>
    <s v="R"/>
    <s v="Action"/>
    <x v="14"/>
    <s v="June 10, 1994 (United States)"/>
    <n v="7.2"/>
    <n v="339000"/>
    <s v="Jan de Bont"/>
    <s v="Graham Yost"/>
    <s v="Keanu Reeves"/>
    <s v="United States"/>
    <n v="30000000"/>
    <n v="350448145"/>
    <s v="The Mark Gordon Company"/>
    <n v="116"/>
  </r>
  <r>
    <s v="Stargate"/>
    <s v="PG-13"/>
    <s v="Action"/>
    <x v="14"/>
    <s v="October 28, 1994 (United States)"/>
    <n v="7.1"/>
    <n v="180000"/>
    <s v="Roland Emmerich"/>
    <s v="Dean Devlin"/>
    <s v="Kurt Russell"/>
    <s v="United States"/>
    <n v="55000000"/>
    <n v="196567262"/>
    <s v="Canal+"/>
    <n v="116"/>
  </r>
  <r>
    <s v="The Little Rascals"/>
    <s v="PG"/>
    <s v="Comedy"/>
    <x v="14"/>
    <s v="August 5, 1994 (United States)"/>
    <n v="6.3"/>
    <n v="45000"/>
    <s v="Penelope Spheeris"/>
    <s v="Penelope Spheeris"/>
    <s v="Travis Tedford"/>
    <s v="United States"/>
    <n v="23000000"/>
    <n v="67308282"/>
    <s v="Universal Pictures"/>
    <n v="82"/>
  </r>
  <r>
    <s v="Dumb and Dumber"/>
    <s v="PG-13"/>
    <s v="Comedy"/>
    <x v="14"/>
    <s v="December 16, 1994 (United States)"/>
    <n v="7.3"/>
    <n v="361000"/>
    <s v="Peter Farrelly"/>
    <s v="Peter Farrelly"/>
    <s v="Jim Carrey"/>
    <s v="United States"/>
    <n v="17000000"/>
    <n v="247275374"/>
    <s v="New Line Cinema"/>
    <n v="107"/>
  </r>
  <r>
    <s v="Legends of the Fall"/>
    <s v="R"/>
    <s v="Drama"/>
    <x v="14"/>
    <s v="January 13, 1995 (United States)"/>
    <n v="7.5"/>
    <n v="154000"/>
    <s v="Edward Zwick"/>
    <s v="Susan Shilliday"/>
    <s v="Brad Pitt"/>
    <s v="United States"/>
    <n v="30000000"/>
    <n v="160638883"/>
    <s v="TriStar Pictures"/>
    <n v="133"/>
  </r>
  <r>
    <s v="Natural Born Killers"/>
    <s v="R"/>
    <s v="Action"/>
    <x v="14"/>
    <s v="August 26, 1994 (United States)"/>
    <n v="7.3"/>
    <n v="222000"/>
    <s v="Oliver Stone"/>
    <s v="Quentin Tarantino"/>
    <s v="Woody Harrelson"/>
    <s v="United States"/>
    <n v="34000000"/>
    <n v="50283563"/>
    <s v="Warner Bros."/>
    <n v="118"/>
  </r>
  <r>
    <s v="The Crow"/>
    <s v="R"/>
    <s v="Action"/>
    <x v="14"/>
    <s v="May 13, 1994 (United States)"/>
    <n v="7.6"/>
    <n v="170000"/>
    <s v="Alex Proyas"/>
    <s v="James O'Barr"/>
    <s v="Brandon Lee"/>
    <s v="United States"/>
    <n v="23000000"/>
    <n v="50693129"/>
    <s v="Crowvision Inc."/>
    <n v="102"/>
  </r>
  <r>
    <s v="Interview with the Vampire: the Vampire Chronicles"/>
    <s v="R"/>
    <s v="Drama"/>
    <x v="14"/>
    <s v="November 11, 1994 (United States)"/>
    <n v="7.5"/>
    <n v="301000"/>
    <s v="Neil Jordan"/>
    <s v="Anne Rice"/>
    <s v="Brad Pitt"/>
    <s v="United States"/>
    <n v="60000000"/>
    <n v="223664608"/>
    <s v="Geffen Pictures"/>
    <n v="123"/>
  </r>
  <r>
    <s v="Four Weddings and a Funeral"/>
    <s v="R"/>
    <s v="Comedy"/>
    <x v="14"/>
    <s v="April 15, 1994 (United States)"/>
    <n v="7.1"/>
    <n v="144000"/>
    <s v="Mike Newell"/>
    <s v="Richard Curtis"/>
    <s v="Hugh Grant"/>
    <s v="United Kingdom"/>
    <n v="4400000"/>
    <n v="245700832"/>
    <s v="PolyGram Filmed Entertainment"/>
    <n v="117"/>
  </r>
  <r>
    <s v="The Flintstones"/>
    <s v="PG"/>
    <s v="Comedy"/>
    <x v="14"/>
    <s v="May 27, 1994 (United States)"/>
    <n v="4.9000000000000004"/>
    <n v="77000"/>
    <s v="Brian Levant"/>
    <s v="Tom S. Parker"/>
    <s v="John Goodman"/>
    <s v="United States"/>
    <n v="46000000"/>
    <n v="341631208"/>
    <s v="Universal Pictures"/>
    <n v="91"/>
  </r>
  <r>
    <s v="Ace Ventura: Pet Detective"/>
    <s v="PG-13"/>
    <s v="Comedy"/>
    <x v="14"/>
    <s v="February 4, 1994 (United States)"/>
    <n v="6.9"/>
    <n v="284000"/>
    <s v="Tom Shadyac"/>
    <s v="Jack Bernstein"/>
    <s v="Jim Carrey"/>
    <s v="United States"/>
    <n v="15000000"/>
    <n v="107217396"/>
    <s v="Morgan Creek Entertainment"/>
    <n v="86"/>
  </r>
  <r>
    <s v="Little Women"/>
    <s v="PG"/>
    <s v="Drama"/>
    <x v="14"/>
    <s v="December 25, 1994 (United States)"/>
    <n v="7.3"/>
    <n v="54000"/>
    <s v="Gillian Armstrong"/>
    <s v="Louisa May Alcott"/>
    <s v="Susan Sarandon"/>
    <s v="United States"/>
    <n v="18000000"/>
    <n v="50083616"/>
    <s v="Columbia Pictures"/>
    <n v="115"/>
  </r>
  <r>
    <s v="Street Fighter"/>
    <s v="PG-13"/>
    <s v="Action"/>
    <x v="14"/>
    <s v="December 23, 1994 (United States)"/>
    <n v="4"/>
    <n v="67000"/>
    <s v="Steven E. de Souza"/>
    <s v="Steven E. de Souza"/>
    <s v="Jean-Claude Van Damme"/>
    <s v="Japan"/>
    <n v="35000000"/>
    <n v="99431786"/>
    <s v="Capcom Entertainment"/>
    <n v="102"/>
  </r>
  <r>
    <s v="Chungking Express"/>
    <s v="PG-13"/>
    <s v="Comedy"/>
    <x v="14"/>
    <s v="March 8, 1996 (United States)"/>
    <n v="8.1"/>
    <n v="69000"/>
    <s v="Kar-Wai Wong"/>
    <s v="Kar-Wai Wong"/>
    <s v="Brigitte Lin"/>
    <s v="Hong Kong"/>
    <n v="0"/>
    <n v="1432358"/>
    <s v="Jet Tone Production"/>
    <n v="102"/>
  </r>
  <r>
    <s v="Clear and Present Danger"/>
    <s v="PG-13"/>
    <s v="Action"/>
    <x v="14"/>
    <s v="August 3, 1994 (United States)"/>
    <n v="6.9"/>
    <n v="93000"/>
    <s v="Phillip Noyce"/>
    <s v="Tom Clancy"/>
    <s v="Harrison Ford"/>
    <s v="United States"/>
    <n v="62000000"/>
    <n v="215887717"/>
    <s v="Mace Neufeld Productions"/>
    <n v="141"/>
  </r>
  <r>
    <s v="D2: The Mighty Ducks"/>
    <s v="PG"/>
    <s v="Comedy"/>
    <x v="14"/>
    <s v="March 25, 1994 (United States)"/>
    <n v="6.1"/>
    <n v="38000"/>
    <s v="Sam Weisman"/>
    <s v="Steven Brill"/>
    <s v="Emilio Estevez"/>
    <s v="United States"/>
    <n v="0"/>
    <n v="45610410"/>
    <s v="Avnet/Kerner Productions"/>
    <n v="106"/>
  </r>
  <r>
    <s v="Heavenly Creatures"/>
    <s v="R"/>
    <s v="Biography"/>
    <x v="14"/>
    <s v="October 14, 1994 (New Zealand)"/>
    <n v="7.3"/>
    <n v="60000"/>
    <s v="Peter Jackson"/>
    <s v="Fran Walsh"/>
    <s v="Melanie Lynskey"/>
    <s v="New Zealand"/>
    <n v="5000000"/>
    <n v="3049135"/>
    <s v="WingNut Films"/>
    <n v="99"/>
  </r>
  <r>
    <s v="Clerks"/>
    <s v="R"/>
    <s v="Comedy"/>
    <x v="14"/>
    <s v="November 9, 1994 (France)"/>
    <n v="7.7"/>
    <n v="214000"/>
    <s v="Kevin Smith"/>
    <s v="Kevin Smith"/>
    <s v="Brian O'Halloran"/>
    <s v="United States"/>
    <n v="27000"/>
    <n v="3151130"/>
    <s v="View Askew Productions"/>
    <n v="92"/>
  </r>
  <r>
    <s v="Camp Nowhere"/>
    <s v="PG"/>
    <s v="Adventure"/>
    <x v="14"/>
    <s v="August 26, 1994 (United States)"/>
    <n v="6.1"/>
    <n v="9100"/>
    <s v="Jonathan Prince"/>
    <s v="Andrew Kurtzman"/>
    <s v="Jonathan Jackson"/>
    <s v="United States"/>
    <n v="0"/>
    <n v="10475705"/>
    <s v="Hollywood Pictures"/>
    <n v="96"/>
  </r>
  <r>
    <s v="Maverick"/>
    <s v="PG"/>
    <s v="Action"/>
    <x v="14"/>
    <s v="May 20, 1994 (United States)"/>
    <n v="7"/>
    <n v="104000"/>
    <s v="Richard Donner"/>
    <s v="Roy Huggins"/>
    <s v="Mel Gibson"/>
    <s v="United States"/>
    <n v="75000000"/>
    <n v="183031272"/>
    <s v="Donner/Shuler-Donner Productions"/>
    <n v="127"/>
  </r>
  <r>
    <s v="Wyatt Earp"/>
    <s v="PG-13"/>
    <s v="Adventure"/>
    <x v="14"/>
    <s v="June 24, 1994 (United States)"/>
    <n v="6.7"/>
    <n v="47000"/>
    <s v="Lawrence Kasdan"/>
    <s v="Dan Gordon"/>
    <s v="Kevin Costner"/>
    <s v="United States"/>
    <n v="63000000"/>
    <n v="25052000"/>
    <s v="Warner Bros."/>
    <n v="191"/>
  </r>
  <r>
    <s v="The Last Seduction"/>
    <s v="R"/>
    <s v="Crime"/>
    <x v="14"/>
    <s v="October 26, 1994 (United States)"/>
    <n v="7.1"/>
    <n v="22000"/>
    <s v="John Dahl"/>
    <s v="Steve Barancik"/>
    <s v="Linda Fiorentino"/>
    <s v="United Kingdom"/>
    <n v="2500000"/>
    <n v="5842603"/>
    <s v="Incorporated Television Company (ITC)"/>
    <n v="110"/>
  </r>
  <r>
    <s v="The Adventures of Priscilla, Queen of the Desert"/>
    <s v="R"/>
    <s v="Comedy"/>
    <x v="14"/>
    <s v="August 10, 1994 (United States)"/>
    <n v="7.5"/>
    <n v="48000"/>
    <s v="Stephan Elliott"/>
    <s v="Stephan Elliott"/>
    <s v="Hugo Weaving"/>
    <s v="Australia"/>
    <n v="0"/>
    <n v="11265402"/>
    <s v="PolyGram Filmed Entertainment"/>
    <n v="104"/>
  </r>
  <r>
    <s v="Little Giants"/>
    <s v="PG"/>
    <s v="Comedy"/>
    <x v="14"/>
    <s v="October 14, 1994 (United States)"/>
    <n v="6.4"/>
    <n v="27000"/>
    <s v="Duwayne Dunham"/>
    <s v="James Ferguson"/>
    <s v="Rick Moranis"/>
    <s v="United States"/>
    <n v="20000000"/>
    <n v="19306362"/>
    <s v="Warner Bros."/>
    <n v="107"/>
  </r>
  <r>
    <s v="Ed Wood"/>
    <s v="R"/>
    <s v="Biography"/>
    <x v="14"/>
    <s v="October 7, 1994 (United States)"/>
    <n v="7.8"/>
    <n v="168000"/>
    <s v="Tim Burton"/>
    <s v="Rudolph Grey"/>
    <s v="Johnny Depp"/>
    <s v="United States"/>
    <n v="18000000"/>
    <n v="5887457"/>
    <s v="Touchstone Pictures"/>
    <n v="127"/>
  </r>
  <r>
    <s v="Star Trek: Generations"/>
    <s v="PG"/>
    <s v="Action"/>
    <x v="14"/>
    <s v="November 18, 1994 (United States)"/>
    <n v="6.6"/>
    <n v="78000"/>
    <s v="David Carson"/>
    <s v="Gene Roddenberry"/>
    <s v="Patrick Stewart"/>
    <s v="United States"/>
    <n v="35000000"/>
    <n v="118071125"/>
    <s v="Paramount Pictures"/>
    <n v="118"/>
  </r>
  <r>
    <s v="Disclosure"/>
    <s v="R"/>
    <s v="Drama"/>
    <x v="14"/>
    <s v="December 9, 1994 (United States)"/>
    <n v="6.1"/>
    <n v="48000"/>
    <s v="Barry Levinson"/>
    <s v="Michael Crichton"/>
    <s v="Michael Douglas"/>
    <s v="United States"/>
    <n v="55000000"/>
    <n v="214015089"/>
    <s v="Warner Bros."/>
    <n v="128"/>
  </r>
  <r>
    <s v="Angels in the Outfield"/>
    <s v="PG"/>
    <s v="Comedy"/>
    <x v="14"/>
    <s v="July 15, 1994 (United States)"/>
    <n v="6.2"/>
    <n v="30000"/>
    <s v="William Dear"/>
    <s v="Dorothy Kingsley"/>
    <s v="Danny Glover"/>
    <s v="United States"/>
    <n v="24000000"/>
    <n v="50236831"/>
    <s v="Caravan Pictures"/>
    <n v="102"/>
  </r>
  <r>
    <s v="In the Mouth of Madness"/>
    <s v="R"/>
    <s v="Drama"/>
    <x v="14"/>
    <s v="February 3, 1995 (United States)"/>
    <n v="7.2"/>
    <n v="64000"/>
    <s v="John Carpenter"/>
    <s v="Michael De Luca"/>
    <s v="Sam Neill"/>
    <s v="United States"/>
    <n v="8000000"/>
    <n v="8924549"/>
    <s v="New Line Cinema"/>
    <n v="95"/>
  </r>
  <r>
    <s v="Richie Rich"/>
    <s v="PG"/>
    <s v="Comedy"/>
    <x v="14"/>
    <s v="December 21, 1994 (United States)"/>
    <n v="5.4"/>
    <n v="66000"/>
    <s v="Donald Petrie"/>
    <s v="Neil Tolkin"/>
    <s v="Macaulay Culkin"/>
    <s v="United States"/>
    <n v="40000000"/>
    <n v="38087756"/>
    <s v="Warner Bros."/>
    <n v="95"/>
  </r>
  <r>
    <s v="Beverly Hills Cop III"/>
    <s v="R"/>
    <s v="Action"/>
    <x v="14"/>
    <s v="May 25, 1994 (United States)"/>
    <n v="5.6"/>
    <n v="78000"/>
    <s v="John Landis"/>
    <s v="Danilo Bach"/>
    <s v="Eddie Murphy"/>
    <s v="United States"/>
    <n v="50000000"/>
    <n v="119208989"/>
    <s v="Paramount Pictures"/>
    <n v="104"/>
  </r>
  <r>
    <s v="Reality Bites"/>
    <s v="PG-13"/>
    <s v="Comedy"/>
    <x v="14"/>
    <s v="February 18, 1994 (United States)"/>
    <n v="6.6"/>
    <n v="47000"/>
    <s v="Ben Stiller"/>
    <s v="Helen Childress"/>
    <s v="Winona Ryder"/>
    <s v="United States"/>
    <n v="11500000"/>
    <n v="33351557"/>
    <s v="Jersey Films"/>
    <n v="99"/>
  </r>
  <r>
    <s v="Naked Gun 33 1/3: the Final Insult"/>
    <s v="PG-13"/>
    <s v="Comedy"/>
    <x v="14"/>
    <s v="March 18, 1994 (United States)"/>
    <n v="6.5"/>
    <n v="100000"/>
    <s v="Peter Segal"/>
    <s v="Pat Proft"/>
    <s v="Leslie Nielsen"/>
    <s v="United States"/>
    <n v="30000000"/>
    <n v="51132598"/>
    <s v="Paramount Pictures"/>
    <n v="83"/>
  </r>
  <r>
    <s v="Sirens"/>
    <s v="R"/>
    <s v="Comedy"/>
    <x v="14"/>
    <s v="March 25, 1994 (United States)"/>
    <n v="5.9"/>
    <n v="10000"/>
    <s v="John Duigan"/>
    <s v="John Duigan"/>
    <s v="Hugh Grant"/>
    <s v="Australia"/>
    <n v="0"/>
    <n v="7770731"/>
    <s v="British Screen Finance Ltd."/>
    <n v="98"/>
  </r>
  <r>
    <s v="Three Colors: Red"/>
    <s v="R"/>
    <s v="Drama"/>
    <x v="14"/>
    <s v="November 23, 1994 (United States)"/>
    <n v="8.1"/>
    <n v="94000"/>
    <s v="Krzysztof Kieslowski"/>
    <s v="Krzysztof Kieslowski"/>
    <s v="Irène Jacob"/>
    <s v="Switzerland"/>
    <n v="0"/>
    <n v="3581969"/>
    <s v="MK2 Productions"/>
    <n v="99"/>
  </r>
  <r>
    <s v="Junior"/>
    <s v="PG-13"/>
    <s v="Comedy"/>
    <x v="14"/>
    <s v="November 23, 1994 (United States)"/>
    <n v="4.5999999999999996"/>
    <n v="66000"/>
    <s v="Ivan Reitman"/>
    <s v="Kevin Wade"/>
    <s v="Arnold Schwarzenegger"/>
    <s v="United States"/>
    <n v="60000000"/>
    <n v="108431355"/>
    <s v="Universal Pictures"/>
    <n v="109"/>
  </r>
  <r>
    <s v="New Nightmare"/>
    <s v="R"/>
    <s v="Fantasy"/>
    <x v="14"/>
    <s v="October 14, 1994 (United States)"/>
    <n v="6.5"/>
    <n v="53000"/>
    <s v="Wes Craven"/>
    <s v="Wes Craven"/>
    <s v="Heather Langenkamp"/>
    <s v="United States"/>
    <n v="8000000"/>
    <n v="19721741"/>
    <s v="New Line Cinema"/>
    <n v="112"/>
  </r>
  <r>
    <s v="Baby's Day Out"/>
    <s v="PG"/>
    <s v="Adventure"/>
    <x v="14"/>
    <s v="July 1, 1994 (United States)"/>
    <n v="6.2"/>
    <n v="48000"/>
    <s v="Patrick Read Johnson"/>
    <s v="John Hughes"/>
    <s v="Lara Flynn Boyle"/>
    <s v="United States"/>
    <n v="48000000"/>
    <n v="16827402"/>
    <s v="Twentieth Century Fox"/>
    <n v="99"/>
  </r>
  <r>
    <s v="The River Wild"/>
    <s v="PG-13"/>
    <s v="Adventure"/>
    <x v="14"/>
    <s v="September 30, 1994 (United States)"/>
    <n v="6.4"/>
    <n v="43000"/>
    <s v="Curtis Hanson"/>
    <s v="Denis O'Neill"/>
    <s v="Meryl Streep"/>
    <s v="United States"/>
    <n v="45000000"/>
    <n v="94216343"/>
    <s v="Universal Pictures"/>
    <n v="111"/>
  </r>
  <r>
    <s v="Airheads"/>
    <s v="PG-13"/>
    <s v="Comedy"/>
    <x v="14"/>
    <s v="August 5, 1994 (United States)"/>
    <n v="6.1"/>
    <n v="47000"/>
    <s v="Michael Lehmann"/>
    <s v="Rich Wilkes"/>
    <s v="Brendan Fraser"/>
    <s v="United States"/>
    <n v="0"/>
    <n v="5751882"/>
    <s v="Twentieth Century Fox"/>
    <n v="92"/>
  </r>
  <r>
    <s v="Texas Chainsaw Massacre: The Next Generation"/>
    <s v="R"/>
    <s v="Comedy"/>
    <x v="14"/>
    <s v="January 1, 1994 (Germany)"/>
    <n v="3.3"/>
    <n v="21000"/>
    <s v="Kim Henkel"/>
    <s v="Kim Henkel"/>
    <s v="Renée Zellweger"/>
    <s v="United States"/>
    <n v="600000"/>
    <n v="185898"/>
    <s v="Ultra Muchos Productions"/>
    <n v="87"/>
  </r>
  <r>
    <s v="The Next Karate Kid"/>
    <s v="PG"/>
    <s v="Action"/>
    <x v="14"/>
    <s v="September 9, 1994 (United States)"/>
    <n v="4.5"/>
    <n v="28000"/>
    <s v="Christopher Cain"/>
    <s v="Robert Mark Kamen"/>
    <s v="Pat Morita"/>
    <s v="United States"/>
    <n v="12000000"/>
    <n v="15876353"/>
    <s v="Columbia Pictures"/>
    <n v="107"/>
  </r>
  <r>
    <s v="Blown Away"/>
    <s v="R"/>
    <s v="Action"/>
    <x v="14"/>
    <s v="July 1, 1994 (United States)"/>
    <n v="6.2"/>
    <n v="29000"/>
    <s v="Stephen Hopkins"/>
    <s v="John Rice"/>
    <s v="Jeff Bridges"/>
    <s v="United States"/>
    <n v="28000000"/>
    <n v="30156002"/>
    <s v="Metro-Goldwyn-Mayer (MGM)"/>
    <n v="121"/>
  </r>
  <r>
    <s v="Color of Night"/>
    <s v="R"/>
    <s v="Mystery"/>
    <x v="14"/>
    <s v="August 19, 1994 (United States)"/>
    <n v="5.2"/>
    <n v="23000"/>
    <s v="Richard Rush"/>
    <s v="Billy Ray"/>
    <s v="Bruce Willis"/>
    <s v="United States"/>
    <n v="40000000"/>
    <n v="19726050"/>
    <s v="Cinergi Pictures Entertainment"/>
    <n v="121"/>
  </r>
  <r>
    <s v="North"/>
    <s v="PG"/>
    <s v="Adventure"/>
    <x v="14"/>
    <s v="July 22, 1994 (United States)"/>
    <n v="4.5"/>
    <n v="13000"/>
    <s v="Rob Reiner"/>
    <s v="Alan Zweibel"/>
    <s v="Elijah Wood"/>
    <s v="United States"/>
    <n v="40000000"/>
    <n v="7182747"/>
    <s v="Castle Rock Entertainment"/>
    <n v="87"/>
  </r>
  <r>
    <s v="Muriel's Wedding"/>
    <s v="R"/>
    <s v="Comedy"/>
    <x v="14"/>
    <s v="March 31, 1995 (United States)"/>
    <n v="7.2"/>
    <n v="37000"/>
    <s v="P.J. Hogan"/>
    <s v="P.J. Hogan"/>
    <s v="Toni Collette"/>
    <s v="Australia"/>
    <n v="9000000"/>
    <n v="15482277"/>
    <s v="CiBy 2000"/>
    <n v="106"/>
  </r>
  <r>
    <s v="The Client"/>
    <s v="PG-13"/>
    <s v="Crime"/>
    <x v="14"/>
    <s v="July 20, 1994 (United States)"/>
    <n v="6.7"/>
    <n v="62000"/>
    <s v="Joel Schumacher"/>
    <s v="John Grisham"/>
    <s v="Susan Sarandon"/>
    <s v="United States"/>
    <n v="45000000"/>
    <n v="117615211"/>
    <s v="Warner Bros."/>
    <n v="119"/>
  </r>
  <r>
    <s v="Blank Check"/>
    <s v="PG"/>
    <s v="Comedy"/>
    <x v="14"/>
    <s v="February 11, 1994 (United States)"/>
    <n v="5.3"/>
    <n v="19000"/>
    <s v="Rupert Wainwright"/>
    <s v="Blake Snyder"/>
    <s v="Brian Bonsall"/>
    <s v="United States"/>
    <n v="0"/>
    <n v="30577969"/>
    <s v="Walt Disney Pictures"/>
    <n v="93"/>
  </r>
  <r>
    <s v="It Could Happen to You"/>
    <s v="PG"/>
    <s v="Comedy"/>
    <x v="14"/>
    <s v="July 29, 1994 (United States)"/>
    <n v="6.4"/>
    <n v="37000"/>
    <s v="Andrew Bergman"/>
    <s v="Jane Anderson"/>
    <s v="Nicolas Cage"/>
    <s v="United States"/>
    <n v="20000000"/>
    <n v="37939757"/>
    <s v="TriStar Pictures"/>
    <n v="101"/>
  </r>
  <r>
    <s v="Only You"/>
    <s v="PG"/>
    <s v="Comedy"/>
    <x v="14"/>
    <s v="October 7, 1994 (United States)"/>
    <n v="6.5"/>
    <n v="21000"/>
    <s v="Norman Jewison"/>
    <s v="Diane Drake"/>
    <s v="Marisa Tomei"/>
    <s v="United States"/>
    <n v="0"/>
    <n v="20059210"/>
    <s v="TriStar Pictures"/>
    <n v="109"/>
  </r>
  <r>
    <s v="Once Were Warriors"/>
    <s v="R"/>
    <s v="Crime"/>
    <x v="14"/>
    <s v="March 3, 1995 (United States)"/>
    <n v="7.9"/>
    <n v="32000"/>
    <s v="Lee Tamahori"/>
    <s v="Riwia Brown"/>
    <s v="Rena Owen"/>
    <s v="New Zealand"/>
    <n v="0"/>
    <n v="1608570"/>
    <s v="Communicado Productions"/>
    <n v="102"/>
  </r>
  <r>
    <s v="Wolf"/>
    <s v="R"/>
    <s v="Drama"/>
    <x v="14"/>
    <s v="June 17, 1994 (United States)"/>
    <n v="6.2"/>
    <n v="54000"/>
    <s v="Mike Nichols"/>
    <s v="Jim Harrison"/>
    <s v="Jack Nicholson"/>
    <s v="United States"/>
    <n v="70000000"/>
    <n v="131002597"/>
    <s v="Columbia Pictures"/>
    <n v="125"/>
  </r>
  <r>
    <s v="Mary Shelley's Frankenstein"/>
    <s v="R"/>
    <s v="Drama"/>
    <x v="14"/>
    <s v="November 4, 1994 (United States)"/>
    <n v="6.4"/>
    <n v="53000"/>
    <s v="Kenneth Branagh"/>
    <s v="Mary Shelley"/>
    <s v="Robert De Niro"/>
    <s v="United States"/>
    <n v="45000000"/>
    <n v="112006296"/>
    <s v="TriStar Pictures"/>
    <n v="123"/>
  </r>
  <r>
    <s v="Exit to Eden"/>
    <s v="R"/>
    <s v="Comedy"/>
    <x v="14"/>
    <s v="October 14, 1994 (United States)"/>
    <n v="4.3"/>
    <n v="6600"/>
    <s v="Garry Marshall"/>
    <s v="Anne Rice"/>
    <s v="Dana Delany"/>
    <s v="United States"/>
    <n v="25000000"/>
    <n v="6841570"/>
    <s v="Savoy Pictures"/>
    <n v="113"/>
  </r>
  <r>
    <s v="The Jungle Book"/>
    <s v="PG"/>
    <s v="Adventure"/>
    <x v="14"/>
    <s v="December 25, 1994 (United States)"/>
    <n v="6"/>
    <n v="17000"/>
    <s v="Stephen Sommers"/>
    <s v="Rudyard Kipling"/>
    <s v="Jason Scott Lee"/>
    <s v="United States"/>
    <n v="27000000"/>
    <n v="43229904"/>
    <s v="Vegahom Europe"/>
    <n v="111"/>
  </r>
  <r>
    <s v="The Hudsucker Proxy"/>
    <s v="PG"/>
    <s v="Comedy"/>
    <x v="14"/>
    <s v="March 11, 1994 (United States)"/>
    <n v="7.2"/>
    <n v="78000"/>
    <s v="Joel Coen"/>
    <s v="Ethan Coen"/>
    <s v="Tim Robbins"/>
    <s v="United Kingdom"/>
    <n v="40000000"/>
    <n v="2816518"/>
    <s v="PolyGram Filmed Entertainment"/>
    <n v="111"/>
  </r>
  <r>
    <s v="Timecop"/>
    <s v="R"/>
    <s v="Action"/>
    <x v="14"/>
    <s v="September 16, 1994 (United States)"/>
    <n v="5.9"/>
    <n v="57000"/>
    <s v="Peter Hyams"/>
    <s v="Mark Verheiden"/>
    <s v="Jean-Claude Van Damme"/>
    <s v="United States"/>
    <n v="27000000"/>
    <n v="101646581"/>
    <s v="Largo Entertainment"/>
    <n v="99"/>
  </r>
  <r>
    <s v="The Santa Clause"/>
    <s v="PG"/>
    <s v="Comedy"/>
    <x v="14"/>
    <s v="November 11, 1994 (United States)"/>
    <n v="6.5"/>
    <n v="102000"/>
    <s v="John Pasquin"/>
    <s v="Leo Benvenuti"/>
    <s v="Tim Allen"/>
    <s v="United States"/>
    <n v="22000000"/>
    <n v="190539357"/>
    <s v="Walt Disney Pictures"/>
    <n v="97"/>
  </r>
  <r>
    <s v="The Specialist"/>
    <s v="R"/>
    <s v="Action"/>
    <x v="14"/>
    <s v="October 7, 1994 (United States)"/>
    <n v="5.6"/>
    <n v="63000"/>
    <s v="Luis Llosa"/>
    <s v="John Shirley"/>
    <s v="Sylvester Stallone"/>
    <s v="United States"/>
    <n v="45000000"/>
    <n v="170362582"/>
    <s v="Warner Bros."/>
    <n v="110"/>
  </r>
  <r>
    <s v="The Pagemaster"/>
    <s v="G"/>
    <s v="Animation"/>
    <x v="14"/>
    <s v="November 23, 1994 (United States)"/>
    <n v="6.1"/>
    <n v="22000"/>
    <s v="Pixote Hunt"/>
    <s v="David Kirschner"/>
    <s v="Macaulay Culkin"/>
    <s v="United States"/>
    <n v="27000000"/>
    <n v="13670688"/>
    <s v="Twentieth Century Fox"/>
    <n v="80"/>
  </r>
  <r>
    <s v="Shallow Grave"/>
    <s v="R"/>
    <s v="Crime"/>
    <x v="14"/>
    <s v="February 10, 1995 (United States)"/>
    <n v="7.3"/>
    <n v="58000"/>
    <s v="Danny Boyle"/>
    <s v="John Hodge"/>
    <s v="Kerry Fox"/>
    <s v="United Kingdom"/>
    <n v="2500000"/>
    <n v="2079569"/>
    <s v="Channel Four Films"/>
    <n v="89"/>
  </r>
  <r>
    <s v="Serial Mom"/>
    <s v="R"/>
    <s v="Comedy"/>
    <x v="14"/>
    <s v="April 13, 1994 (United States)"/>
    <n v="6.8"/>
    <n v="28000"/>
    <s v="John Waters"/>
    <s v="John Waters"/>
    <s v="Kathleen Turner"/>
    <s v="United States"/>
    <n v="13000000"/>
    <n v="7820688"/>
    <s v="Savoy Pictures"/>
    <n v="95"/>
  </r>
  <r>
    <s v="Bad Girls"/>
    <s v="R"/>
    <s v="Action"/>
    <x v="14"/>
    <s v="April 22, 1994 (United States)"/>
    <n v="5.2"/>
    <n v="12000"/>
    <s v="Jonathan Kaplan"/>
    <s v="Albert S. Ruddy"/>
    <s v="Madeleine Stowe"/>
    <s v="United States"/>
    <n v="25000000"/>
    <n v="15240435"/>
    <s v="Twentieth Century Fox"/>
    <n v="99"/>
  </r>
  <r>
    <s v="The Shadow"/>
    <s v="PG-13"/>
    <s v="Action"/>
    <x v="14"/>
    <s v="July 1, 1994 (United States)"/>
    <n v="6.1"/>
    <n v="24000"/>
    <s v="Russell Mulcahy"/>
    <s v="Walter B. Gibson"/>
    <s v="Alec Baldwin"/>
    <s v="United States"/>
    <n v="25000000"/>
    <n v="48063435"/>
    <s v="Universal Pictures"/>
    <n v="108"/>
  </r>
  <r>
    <s v="When a Man Loves a Woman"/>
    <s v="R"/>
    <s v="Drama"/>
    <x v="14"/>
    <s v="May 13, 1994 (United States)"/>
    <n v="6.6"/>
    <n v="21000"/>
    <s v="Luis Mandoki"/>
    <s v="Ronald Bass"/>
    <s v="Meg Ryan"/>
    <s v="United States"/>
    <n v="0"/>
    <n v="50021959"/>
    <s v="Touchstone Pictures"/>
    <n v="126"/>
  </r>
  <r>
    <s v="Blue Sky"/>
    <s v="PG-13"/>
    <s v="Drama"/>
    <x v="14"/>
    <s v="September 16, 1994 (United States)"/>
    <n v="6.4"/>
    <n v="7000"/>
    <s v="Tony Richardson"/>
    <s v="Rama Laurie Stagner"/>
    <s v="Jessica Lange"/>
    <s v="United States"/>
    <n v="16000000"/>
    <n v="3359465"/>
    <s v="Orion Pictures"/>
    <n v="101"/>
  </r>
  <r>
    <s v="Quiz Show"/>
    <s v="PG-13"/>
    <s v="Biography"/>
    <x v="14"/>
    <s v="October 7, 1994 (United States)"/>
    <n v="7.5"/>
    <n v="66000"/>
    <s v="Robert Redford"/>
    <s v="Paul Attanasio"/>
    <s v="Ralph Fiennes"/>
    <s v="United States"/>
    <n v="31000000"/>
    <n v="24822619"/>
    <s v="Baltimore Pictures"/>
    <n v="133"/>
  </r>
  <r>
    <s v="Surviving the Game"/>
    <s v="R"/>
    <s v="Action"/>
    <x v="14"/>
    <s v="April 15, 1994 (United States)"/>
    <n v="6.2"/>
    <n v="11000"/>
    <s v="Ernest R. Dickerson"/>
    <s v="Eric Bernt"/>
    <s v="Rutger Hauer"/>
    <s v="United States"/>
    <n v="7400000"/>
    <n v="7727256"/>
    <s v="New Line Cinema"/>
    <n v="96"/>
  </r>
  <r>
    <s v="My Father the Hero"/>
    <s v="PG"/>
    <s v="Comedy"/>
    <x v="14"/>
    <s v="February 4, 1994 (United States)"/>
    <n v="5.5"/>
    <n v="11000"/>
    <s v="Steve Miner"/>
    <s v="Gérard Lauzier"/>
    <s v="Gérard Depardieu"/>
    <s v="France"/>
    <n v="0"/>
    <n v="25479558"/>
    <s v="Touchstone Pictures"/>
    <n v="90"/>
  </r>
  <r>
    <s v="Nell"/>
    <s v="PG-13"/>
    <s v="Drama"/>
    <x v="14"/>
    <s v="December 23, 1994 (United States)"/>
    <n v="6.5"/>
    <n v="28000"/>
    <s v="Michael Apted"/>
    <s v="Mark Handley"/>
    <s v="Jodie Foster"/>
    <s v="United States"/>
    <n v="24500000"/>
    <n v="106683817"/>
    <s v="Egg Pictures"/>
    <n v="112"/>
  </r>
  <r>
    <s v="Three Colors: White"/>
    <s v="R"/>
    <s v="Comedy"/>
    <x v="14"/>
    <s v="June 10, 1994 (United States)"/>
    <n v="7.6"/>
    <n v="67000"/>
    <s v="Krzysztof Kieslowski"/>
    <s v="Krzysztof Kieslowski"/>
    <s v="Zbigniew Zamachowski"/>
    <s v="Switzerland"/>
    <n v="0"/>
    <n v="1237219"/>
    <s v="MK2 Productions"/>
    <n v="92"/>
  </r>
  <r>
    <s v="My Girl 2"/>
    <s v="PG"/>
    <s v="Comedy"/>
    <x v="14"/>
    <s v="February 11, 1994 (United States)"/>
    <n v="5.3"/>
    <n v="19000"/>
    <s v="Howard Zieff"/>
    <s v="Laurice Elehwany"/>
    <s v="Dan Aykroyd"/>
    <s v="United States"/>
    <n v="0"/>
    <n v="17359799"/>
    <s v="Imagine Films Entertainment"/>
    <n v="99"/>
  </r>
  <r>
    <s v="Chasers"/>
    <s v="R"/>
    <s v="Action"/>
    <x v="14"/>
    <s v="April 22, 1994 (United States)"/>
    <n v="5.0999999999999996"/>
    <n v="5900"/>
    <s v="Dennis Hopper"/>
    <s v="Joe Batteer"/>
    <s v="Tom Berenger"/>
    <s v="United States"/>
    <n v="0"/>
    <n v="1596687"/>
    <s v="Morgan Creek Entertainment"/>
    <n v="102"/>
  </r>
  <r>
    <s v="The Getaway"/>
    <s v="R"/>
    <s v="Action"/>
    <x v="14"/>
    <s v="February 11, 1994 (United States)"/>
    <n v="5.8"/>
    <n v="17000"/>
    <s v="Roger Donaldson"/>
    <s v="Jim Thompson"/>
    <s v="Alec Baldwin"/>
    <s v="United States"/>
    <n v="0"/>
    <n v="30057974"/>
    <s v="Universal Pictures"/>
    <n v="115"/>
  </r>
  <r>
    <s v="Major League II"/>
    <s v="PG"/>
    <s v="Comedy"/>
    <x v="14"/>
    <s v="March 30, 1994 (United States)"/>
    <n v="5.6"/>
    <n v="25000"/>
    <s v="David S. Ward"/>
    <s v="David S. Ward"/>
    <s v="Charlie Sheen"/>
    <s v="United States"/>
    <n v="25000000"/>
    <n v="30626182"/>
    <s v="Warner Bros."/>
    <n v="105"/>
  </r>
  <r>
    <s v="Torment"/>
    <s v="Not Rated"/>
    <s v="Crime"/>
    <x v="14"/>
    <s v="November 1994 (United States)"/>
    <n v="7.1"/>
    <n v="4500"/>
    <s v="Claude Chabrol"/>
    <s v="Claude Chabrol"/>
    <s v="Emmanuelle Béart"/>
    <s v="France"/>
    <n v="0"/>
    <n v="39003"/>
    <s v="MK2 Productions"/>
    <n v="102"/>
  </r>
  <r>
    <s v="Don Juan DeMarco"/>
    <s v="PG-13"/>
    <s v="Comedy"/>
    <x v="14"/>
    <s v="April 7, 1995 (United States)"/>
    <n v="6.7"/>
    <n v="49000"/>
    <s v="Jeremy Leven"/>
    <s v="Lord Byron"/>
    <s v="Johnny Depp"/>
    <s v="United States"/>
    <n v="25000000"/>
    <n v="68792531"/>
    <s v="New Line Cinema"/>
    <n v="97"/>
  </r>
  <r>
    <s v="Exotica"/>
    <s v="R"/>
    <s v="Drama"/>
    <x v="14"/>
    <s v="March 24, 1995 (United States)"/>
    <n v="7.1"/>
    <n v="19000"/>
    <s v="Atom Egoyan"/>
    <s v="Atom Egoyan"/>
    <s v="Bruce Greenwood"/>
    <s v="Canada"/>
    <n v="0"/>
    <n v="4221036"/>
    <s v="Alliance Entertainment"/>
    <n v="103"/>
  </r>
  <r>
    <s v="Clifford"/>
    <s v="PG"/>
    <s v="Comedy"/>
    <x v="14"/>
    <s v="April 1, 1994 (United States)"/>
    <n v="5.5"/>
    <n v="7100"/>
    <s v="Paul Flaherty"/>
    <s v="William Porter"/>
    <s v="Martin Short"/>
    <s v="United States"/>
    <n v="19000000"/>
    <n v="7408745"/>
    <s v="Orion Pictures"/>
    <n v="90"/>
  </r>
  <r>
    <s v="Thumbelina"/>
    <s v="G"/>
    <s v="Animation"/>
    <x v="14"/>
    <s v="March 30, 1994 (United States)"/>
    <n v="6.4"/>
    <n v="16000"/>
    <s v="Don Bluth"/>
    <s v="Hans Christian Andersen"/>
    <s v="Jodi Benson"/>
    <s v="Ireland"/>
    <n v="28000000"/>
    <n v="11373501"/>
    <s v="Don Bluth"/>
    <n v="86"/>
  </r>
  <r>
    <s v="Double Dragon"/>
    <s v="PG-13"/>
    <s v="Action"/>
    <x v="14"/>
    <s v="November 4, 1994 (United States)"/>
    <n v="3.8"/>
    <n v="12000"/>
    <s v="James Yukich"/>
    <s v="Paul Dini"/>
    <s v="Robert Patrick"/>
    <s v="United States"/>
    <n v="7850000"/>
    <n v="2341309"/>
    <s v="Greenleaf Productions"/>
    <n v="96"/>
  </r>
  <r>
    <s v="Death and the Maiden"/>
    <s v="R"/>
    <s v="Drama"/>
    <x v="14"/>
    <s v="January 27, 1995 (United States)"/>
    <n v="7.3"/>
    <n v="23000"/>
    <s v="Roman Polanski"/>
    <s v="Ariel Dorfman"/>
    <s v="Sigourney Weaver"/>
    <s v="United Kingdom"/>
    <n v="12000000"/>
    <n v="3103716"/>
    <s v="Fine Line Features"/>
    <n v="103"/>
  </r>
  <r>
    <s v="PCU"/>
    <s v="PG-13"/>
    <s v="Comedy"/>
    <x v="14"/>
    <s v="April 29, 1994 (United States)"/>
    <n v="6.6"/>
    <n v="12000"/>
    <s v="Hart Bochner"/>
    <s v="Adam Leff"/>
    <s v="Jeremy Piven"/>
    <s v="United States"/>
    <n v="8000000"/>
    <n v="4330020"/>
    <s v="Twentieth Century Fox"/>
    <n v="79"/>
  </r>
  <r>
    <s v="The Postman"/>
    <s v="PG"/>
    <s v="Biography"/>
    <x v="14"/>
    <s v="March 22, 1996 (United States)"/>
    <n v="7.7"/>
    <n v="34000"/>
    <s v="Michael Radford"/>
    <s v="Antonio Skármeta"/>
    <s v="Massimo Troisi"/>
    <s v="Italy"/>
    <n v="3000000"/>
    <n v="21898920"/>
    <s v="Cecchi Gori Group Tiger Cinematografica"/>
    <n v="108"/>
  </r>
  <r>
    <s v="8 Seconds"/>
    <s v="PG-13"/>
    <s v="Biography"/>
    <x v="14"/>
    <s v="February 25, 1994 (United States)"/>
    <n v="6.6"/>
    <n v="4900"/>
    <s v="John G. Avildsen"/>
    <s v="Monte Merrick"/>
    <s v="Luke Perry"/>
    <s v="United States"/>
    <n v="7000000"/>
    <n v="19623396"/>
    <s v="Jersey Films"/>
    <n v="105"/>
  </r>
  <r>
    <s v="The Madness of King George"/>
    <s v="PG-13"/>
    <s v="Biography"/>
    <x v="14"/>
    <s v="December 28, 1994 (United States)"/>
    <n v="7.2"/>
    <n v="16000"/>
    <s v="Nicholas Hytner"/>
    <s v="Alan Bennett"/>
    <s v="Nigel Hawthorne"/>
    <s v="United Kingdom"/>
    <n v="65897768"/>
    <n v="15238689"/>
    <s v="The Samuel Goldwyn Company"/>
    <n v="110"/>
  </r>
  <r>
    <s v="Of Love and Shadows"/>
    <s v="R"/>
    <s v="Drama"/>
    <x v="14"/>
    <s v="May 10, 1996 (United States)"/>
    <n v="5.0999999999999996"/>
    <n v="2000"/>
    <s v="Betty Kaplan"/>
    <s v="Isabel Allende"/>
    <s v="Antonio Banderas"/>
    <s v="United States"/>
    <n v="0"/>
    <n v="1181182"/>
    <s v="Aleph Producciones S.A."/>
    <n v="103"/>
  </r>
  <r>
    <s v="Nobody's Fool"/>
    <s v="R"/>
    <s v="Comedy"/>
    <x v="14"/>
    <s v="January 13, 1995 (United States)"/>
    <n v="7.4"/>
    <n v="19000"/>
    <s v="Robert Benton"/>
    <s v="Richard Russo"/>
    <s v="Paul Newman"/>
    <s v="United States"/>
    <n v="20000000"/>
    <n v="39491975"/>
    <s v="Capella International"/>
    <n v="110"/>
  </r>
  <r>
    <s v="Wagons East"/>
    <s v="PG-13"/>
    <s v="Adventure"/>
    <x v="14"/>
    <s v="August 26, 1994 (United States)"/>
    <n v="4.8"/>
    <n v="5200"/>
    <s v="Peter Markle"/>
    <s v="Matthew Carlson"/>
    <s v="John Candy"/>
    <s v="United States"/>
    <n v="0"/>
    <n v="4412297"/>
    <s v="Carolco Pictures"/>
    <n v="107"/>
  </r>
  <r>
    <s v="The Secret of Roan Inish"/>
    <s v="PG"/>
    <s v="Drama"/>
    <x v="14"/>
    <s v="February 3, 1995 (United States)"/>
    <n v="7.5"/>
    <n v="7400"/>
    <s v="John Sayles"/>
    <s v="Rosalie K. Fry"/>
    <s v="Jeni Courtney"/>
    <s v="United States"/>
    <n v="3000000"/>
    <n v="6159269"/>
    <s v="Jones Entertainment Group"/>
    <n v="103"/>
  </r>
  <r>
    <s v="Above the Rim"/>
    <s v="R"/>
    <s v="Crime"/>
    <x v="14"/>
    <s v="March 23, 1994 (United States)"/>
    <n v="6.6"/>
    <n v="15000"/>
    <s v="Jeff Pollack"/>
    <s v="Jeff Pollack"/>
    <s v="Duane Martin"/>
    <s v="United States"/>
    <n v="3500000"/>
    <n v="16192320"/>
    <s v="New Line Cinema"/>
    <n v="96"/>
  </r>
  <r>
    <s v="Greedy"/>
    <s v="PG-13"/>
    <s v="Comedy"/>
    <x v="14"/>
    <s v="March 4, 1994 (United States)"/>
    <n v="6.3"/>
    <n v="13000"/>
    <s v="Jonathan Lynn"/>
    <s v="Lowell Ganz"/>
    <s v="Michael J. Fox"/>
    <s v="United States"/>
    <n v="0"/>
    <n v="13137484"/>
    <s v="Imagine Entertainment"/>
    <n v="113"/>
  </r>
  <r>
    <s v="With Honors"/>
    <s v="PG-13"/>
    <s v="Comedy"/>
    <x v="14"/>
    <s v="April 29, 1994 (United States)"/>
    <n v="6.7"/>
    <n v="14000"/>
    <s v="Alek Keshishian"/>
    <s v="William Mastrosimone"/>
    <s v="Joe Pesci"/>
    <s v="United States"/>
    <n v="0"/>
    <n v="20016254"/>
    <s v="Spring Creek Productions"/>
    <n v="101"/>
  </r>
  <r>
    <s v="Police Academy: Mission to Moscow"/>
    <s v="PG"/>
    <s v="Comedy"/>
    <x v="14"/>
    <s v="August 26, 1994 (United States)"/>
    <n v="3.5"/>
    <n v="32000"/>
    <s v="Alan Metter"/>
    <s v="Neal Israel"/>
    <s v="G.W. Bailey"/>
    <s v="United States"/>
    <n v="6200000"/>
    <n v="126247"/>
    <s v="Warner Bros."/>
    <n v="83"/>
  </r>
  <r>
    <s v="Little Big League"/>
    <s v="PG"/>
    <s v="Comedy"/>
    <x v="14"/>
    <s v="June 29, 1994 (United States)"/>
    <n v="6.1"/>
    <n v="10000"/>
    <s v="Andrew Scheinman"/>
    <s v="Gregory K. Pincus"/>
    <s v="Luke Edwards"/>
    <s v="United States"/>
    <n v="0"/>
    <n v="12267790"/>
    <s v="Castle Rock Entertainment"/>
    <n v="119"/>
  </r>
  <r>
    <s v="On Deadly Ground"/>
    <s v="R"/>
    <s v="Action"/>
    <x v="14"/>
    <s v="February 18, 1994 (United States)"/>
    <n v="4.5999999999999996"/>
    <n v="23000"/>
    <s v="Steven Seagal"/>
    <s v="Ed Horowitz"/>
    <s v="Steven Seagal"/>
    <s v="United States"/>
    <n v="50000000"/>
    <n v="38590458"/>
    <s v="Seagal/Nasso Productions"/>
    <n v="101"/>
  </r>
  <r>
    <s v="Ready to Wear"/>
    <s v="R"/>
    <s v="Comedy"/>
    <x v="14"/>
    <s v="December 25, 1994 (United States)"/>
    <n v="5.2"/>
    <n v="15000"/>
    <s v="Robert Altman"/>
    <s v="Robert Altman"/>
    <s v="Sophia Loren"/>
    <s v="United States"/>
    <n v="18000000"/>
    <n v="11300653"/>
    <s v="Etalon Film"/>
    <n v="133"/>
  </r>
  <r>
    <s v="Bullets Over Broadway"/>
    <s v="R"/>
    <s v="Comedy"/>
    <x v="14"/>
    <s v="February 24, 1995 (United States)"/>
    <n v="7.4"/>
    <n v="36000"/>
    <s v="Woody Allen"/>
    <s v="Woody Allen"/>
    <s v="John Cusack"/>
    <s v="United States"/>
    <n v="20000000"/>
    <n v="13383747"/>
    <s v="Miramax"/>
    <n v="98"/>
  </r>
  <r>
    <s v="Queen Margot"/>
    <s v="R"/>
    <s v="Biography"/>
    <x v="14"/>
    <s v="December 9, 1994 (United States)"/>
    <n v="7.4"/>
    <n v="17000"/>
    <s v="Patrice Chéreau"/>
    <s v="Alexandre Dumas"/>
    <s v="Isabelle Adjani"/>
    <s v="France"/>
    <n v="0"/>
    <n v="1318578"/>
    <s v="Renn Productions"/>
    <n v="159"/>
  </r>
  <r>
    <s v="Crooklyn"/>
    <s v="PG-13"/>
    <s v="Comedy"/>
    <x v="14"/>
    <s v="May 13, 1994 (United States)"/>
    <n v="7"/>
    <n v="9700"/>
    <s v="Spike Lee"/>
    <s v="Joie Lee"/>
    <s v="Alfre Woodard"/>
    <s v="United States"/>
    <n v="14000000"/>
    <n v="13642861"/>
    <s v="Universal Pictures"/>
    <n v="115"/>
  </r>
  <r>
    <s v="Spanking the Monkey"/>
    <s v="Unrated"/>
    <s v="Comedy"/>
    <x v="14"/>
    <s v="July 15, 1994 (United States)"/>
    <n v="6.3"/>
    <n v="6000"/>
    <s v="David O. Russell"/>
    <s v="David O. Russell"/>
    <s v="Jeremy Davies"/>
    <s v="United States"/>
    <n v="200000"/>
    <n v="1359736"/>
    <s v="Buckeye Films"/>
    <n v="100"/>
  </r>
  <r>
    <s v="The Legend of Drunken Master"/>
    <s v="R"/>
    <s v="Action"/>
    <x v="14"/>
    <s v="October 20, 2000 (United States)"/>
    <n v="7.6"/>
    <n v="44000"/>
    <s v="Chia-Liang Liu"/>
    <s v="Edward Tang"/>
    <s v="Jackie Chan"/>
    <s v="Hong Kong"/>
    <n v="10000000"/>
    <n v="11555430"/>
    <s v="Golden Harvest Company"/>
    <n v="102"/>
  </r>
  <r>
    <s v="Intersection"/>
    <s v="R"/>
    <s v="Drama"/>
    <x v="14"/>
    <s v="January 21, 1994 (United States)"/>
    <n v="5.4"/>
    <n v="7900"/>
    <s v="Mark Rydell"/>
    <s v="David Rayfiel"/>
    <s v="Richard Gere"/>
    <s v="United States"/>
    <n v="45000000"/>
    <n v="21355893"/>
    <s v="Paramount Pictures"/>
    <n v="98"/>
  </r>
  <r>
    <s v="Sister My Sister"/>
    <s v="R"/>
    <s v="Drama"/>
    <x v="14"/>
    <s v="July 14, 1995 (United States)"/>
    <n v="6.6"/>
    <n v="3200"/>
    <s v="Nancy Meckler"/>
    <s v="Wendy Kesselman"/>
    <s v="Julie Walters"/>
    <s v="United Kingdom"/>
    <n v="0"/>
    <n v="217881"/>
    <s v="British Screen Productions"/>
    <n v="86"/>
  </r>
  <r>
    <s v="Miracle on 34th Street"/>
    <s v="PG"/>
    <s v="Family"/>
    <x v="14"/>
    <s v="November 18, 1994 (United States)"/>
    <n v="6.5"/>
    <n v="33000"/>
    <s v="Les Mayfield"/>
    <s v="Valentine Davies"/>
    <s v="Richard Attenborough"/>
    <s v="United States"/>
    <n v="0"/>
    <n v="46264384"/>
    <s v="Twentieth Century Fox"/>
    <n v="114"/>
  </r>
  <r>
    <s v="The Swan Princess"/>
    <s v="G"/>
    <s v="Animation"/>
    <x v="14"/>
    <s v="November 18, 1994 (United States)"/>
    <n v="6.5"/>
    <n v="23000"/>
    <s v="Richard Rich"/>
    <s v="Richard Rich"/>
    <s v="Jack Palance"/>
    <s v="United States"/>
    <n v="45000000"/>
    <n v="9771658"/>
    <s v="Nest Family Entertainment"/>
    <n v="90"/>
  </r>
  <r>
    <s v="Threesome"/>
    <s v="R"/>
    <s v="Comedy"/>
    <x v="14"/>
    <s v="April 8, 1994 (United States)"/>
    <n v="6.3"/>
    <n v="13000"/>
    <s v="Andrew Fleming"/>
    <s v="Andrew Fleming"/>
    <s v="Lara Flynn Boyle"/>
    <s v="United States"/>
    <n v="0"/>
    <n v="14815317"/>
    <s v="Motion Picture Corporation of America (MPCA)"/>
    <n v="93"/>
  </r>
  <r>
    <s v="The War"/>
    <s v="PG-13"/>
    <s v="Drama"/>
    <x v="14"/>
    <s v="November 4, 1994 (United States)"/>
    <n v="6.8"/>
    <n v="12000"/>
    <s v="Jon Avnet"/>
    <s v="Kathy McWorter"/>
    <s v="Elijah Wood"/>
    <s v="United States"/>
    <n v="0"/>
    <n v="16928556"/>
    <s v="Island World"/>
    <n v="126"/>
  </r>
  <r>
    <s v="The Chase"/>
    <s v="PG-13"/>
    <s v="Action"/>
    <x v="14"/>
    <s v="March 4, 1994 (United States)"/>
    <n v="5.8"/>
    <n v="18000"/>
    <s v="Adam Rifkin"/>
    <s v="Adam Rifkin"/>
    <s v="Charlie Sheen"/>
    <s v="United States"/>
    <n v="0"/>
    <n v="7924955"/>
    <s v="Capitol Films"/>
    <n v="94"/>
  </r>
  <r>
    <s v="Milk Money"/>
    <s v="PG-13"/>
    <s v="Comedy"/>
    <x v="14"/>
    <s v="August 31, 1994 (United States)"/>
    <n v="5.6"/>
    <n v="12000"/>
    <s v="Richard Benjamin"/>
    <s v="John Mattson"/>
    <s v="Melanie Griffith"/>
    <s v="United States"/>
    <n v="0"/>
    <n v="18137661"/>
    <s v="Paramount Pictures"/>
    <n v="110"/>
  </r>
  <r>
    <s v="Renaissance Man"/>
    <s v="PG-13"/>
    <s v="Comedy"/>
    <x v="14"/>
    <s v="June 3, 1994 (United States)"/>
    <n v="6.2"/>
    <n v="17000"/>
    <s v="Penny Marshall"/>
    <s v="Jim Burnstein"/>
    <s v="Danny DeVito"/>
    <s v="United States"/>
    <n v="40000000"/>
    <n v="24332324"/>
    <s v="Cinergi Pictures Entertainment"/>
    <n v="128"/>
  </r>
  <r>
    <s v="S.F.W."/>
    <s v="R"/>
    <s v="Comedy"/>
    <x v="14"/>
    <s v="January 20, 1995 (United States)"/>
    <n v="5.8"/>
    <n v="4800"/>
    <s v="Jefery Levy"/>
    <s v="Andrew Wellman"/>
    <s v="Stephen Dorff"/>
    <s v="United States"/>
    <n v="0"/>
    <n v="63513"/>
    <s v="Polygram Filmed Entertainment"/>
    <n v="96"/>
  </r>
  <r>
    <s v="Jason's Lyric"/>
    <s v="R"/>
    <s v="Crime"/>
    <x v="14"/>
    <s v="September 28, 1994 (United States)"/>
    <n v="6.6"/>
    <n v="3800"/>
    <s v="Doug McHenry"/>
    <s v="Bobby Smith Jr."/>
    <s v="Allen Payne"/>
    <s v="United States"/>
    <n v="7000000"/>
    <n v="20851521"/>
    <s v="Jackson/McHenry Company,The"/>
    <n v="119"/>
  </r>
  <r>
    <s v="Immortal Beloved"/>
    <s v="R"/>
    <s v="Biography"/>
    <x v="14"/>
    <s v="January 27, 1995 (United States)"/>
    <n v="7.4"/>
    <n v="24000"/>
    <s v="Bernard Rose"/>
    <s v="Bernard Rose"/>
    <s v="Gary Oldman"/>
    <s v="United Kingdom"/>
    <n v="0"/>
    <n v="9914409"/>
    <s v="Icon Entertainment International"/>
    <n v="121"/>
  </r>
  <r>
    <s v="Eat Drink Man Woman"/>
    <s v="Not Rated"/>
    <s v="Comedy"/>
    <x v="14"/>
    <s v="August 3, 1994 (United States)"/>
    <n v="7.8"/>
    <n v="19000"/>
    <s v="Ang Lee"/>
    <s v="Ang Lee"/>
    <s v="Sihung Lung"/>
    <s v="Taiwan"/>
    <n v="0"/>
    <n v="7294403"/>
    <s v="Ang Lee Productions"/>
    <n v="124"/>
  </r>
  <r>
    <s v="Blue Chips"/>
    <s v="PG-13"/>
    <s v="Drama"/>
    <x v="14"/>
    <s v="February 18, 1994 (United States)"/>
    <n v="6.2"/>
    <n v="13000"/>
    <s v="William Friedkin"/>
    <s v="Ron Shelton"/>
    <s v="Nick Nolte"/>
    <s v="United States"/>
    <n v="0"/>
    <n v="23070663"/>
    <s v="Paramount Pictures"/>
    <n v="108"/>
  </r>
  <r>
    <s v="The Cowboy Way"/>
    <s v="PG-13"/>
    <s v="Action"/>
    <x v="14"/>
    <s v="June 3, 1994 (United States)"/>
    <n v="5.9"/>
    <n v="7900"/>
    <s v="Gregg Champion"/>
    <s v="Robert C. Thompson"/>
    <s v="Woody Harrelson"/>
    <s v="United States"/>
    <n v="35000000"/>
    <n v="20280016"/>
    <s v="Imagine Entertainment"/>
    <n v="102"/>
  </r>
  <r>
    <s v="No Escape"/>
    <s v="R"/>
    <s v="Action"/>
    <x v="14"/>
    <s v="April 29, 1994 (United States)"/>
    <n v="6.1"/>
    <n v="19000"/>
    <s v="Martin Campbell"/>
    <s v="Richard Herley"/>
    <s v="Ray Liotta"/>
    <s v="United States"/>
    <n v="20000000"/>
    <n v="15339030"/>
    <s v="Columbia Pictures"/>
    <n v="118"/>
  </r>
  <r>
    <s v="The Road to Wellville"/>
    <s v="R"/>
    <s v="Comedy"/>
    <x v="14"/>
    <s v="October 28, 1994 (United States)"/>
    <n v="5.9"/>
    <n v="12000"/>
    <s v="Alan Parker"/>
    <s v="T. Coraghessan Boyle"/>
    <s v="Anthony Hopkins"/>
    <s v="United States"/>
    <n v="25000000"/>
    <n v="6562513"/>
    <s v="Beacon Communications"/>
    <n v="118"/>
  </r>
  <r>
    <s v="Andre"/>
    <s v="PG"/>
    <s v="Adventure"/>
    <x v="14"/>
    <s v="August 17, 1994 (United States)"/>
    <n v="5.7"/>
    <n v="6500"/>
    <s v="George Miller"/>
    <s v="Harry Goodridge"/>
    <s v="Tina Majorino"/>
    <s v="United States"/>
    <n v="0"/>
    <n v="16820893"/>
    <s v="Paramount Pictures"/>
    <n v="94"/>
  </r>
  <r>
    <s v="Highlander: The Final Dimension"/>
    <s v="PG-13"/>
    <s v="Action"/>
    <x v="14"/>
    <s v="January 27, 1995 (United States)"/>
    <n v="4.5"/>
    <n v="20000"/>
    <s v="Andrew Morahan"/>
    <s v="Gregory Widen"/>
    <s v="Christopher Lambert"/>
    <s v="United Kingdom"/>
    <n v="26000000"/>
    <n v="12303080"/>
    <s v="Fallingcloud"/>
    <n v="99"/>
  </r>
  <r>
    <s v="Cemetery Man"/>
    <s v="R"/>
    <s v="Comedy"/>
    <x v="14"/>
    <s v="April 26, 1996 (United States)"/>
    <n v="7.1"/>
    <n v="20000"/>
    <s v="Michele Soavi"/>
    <s v="Tiziano Sclavi"/>
    <s v="Rupert Everett"/>
    <s v="Italy"/>
    <n v="4000000"/>
    <n v="253986"/>
    <s v="Audifilm"/>
    <n v="105"/>
  </r>
  <r>
    <s v="Death Machine"/>
    <s v="R"/>
    <s v="Action"/>
    <x v="14"/>
    <s v="May 26, 1995 (United Kingdom)"/>
    <n v="5.6"/>
    <n v="4000"/>
    <s v="Stephen Norrington"/>
    <s v="Stephen Norrington"/>
    <s v="Brad Dourif"/>
    <s v="United Kingdom"/>
    <n v="0"/>
    <n v="3129045"/>
    <s v="Entertainment Film Distributors"/>
    <n v="120"/>
  </r>
  <r>
    <s v="Ashes of Time"/>
    <s v="R"/>
    <s v="Action"/>
    <x v="14"/>
    <s v="September 17, 1994 (Hong Kong)"/>
    <n v="7.1"/>
    <n v="14000"/>
    <s v="Kar-Wai Wong"/>
    <s v="Louis Cha"/>
    <s v="Brigitte Lin"/>
    <s v="Hong Kong"/>
    <n v="0"/>
    <n v="1977198"/>
    <s v="Jet Tone Production"/>
    <n v="100"/>
  </r>
  <r>
    <s v="Brainscan"/>
    <s v="R"/>
    <s v="Comedy"/>
    <x v="14"/>
    <s v="April 22, 1994 (United States)"/>
    <n v="6.1"/>
    <n v="11000"/>
    <s v="John Flynn"/>
    <s v="Brian Owens"/>
    <s v="Edward Furlong"/>
    <s v="United Kingdom"/>
    <n v="0"/>
    <n v="4352094"/>
    <s v="Admire Productions Ltd."/>
    <n v="96"/>
  </r>
  <r>
    <s v="Cabin Boy"/>
    <s v="PG-13"/>
    <s v="Adventure"/>
    <x v="14"/>
    <s v="January 7, 1994 (United States)"/>
    <n v="5.3"/>
    <n v="8200"/>
    <s v="Adam Resnick"/>
    <s v="Chris Elliott"/>
    <s v="Chris Elliott"/>
    <s v="United States"/>
    <n v="9000000"/>
    <n v="3662459"/>
    <s v="Touchstone Pictures"/>
    <n v="80"/>
  </r>
  <r>
    <s v="Guarding Tess"/>
    <s v="PG-13"/>
    <s v="Comedy"/>
    <x v="14"/>
    <s v="March 11, 1994 (United States)"/>
    <n v="6.2"/>
    <n v="16000"/>
    <s v="Hugh Wilson"/>
    <s v="Hugh Wilson"/>
    <s v="Shirley MacLaine"/>
    <s v="United States"/>
    <n v="20000000"/>
    <n v="27058304"/>
    <s v="Channel Films"/>
    <n v="96"/>
  </r>
  <r>
    <s v="Black Beauty"/>
    <s v="G"/>
    <s v="Adventure"/>
    <x v="14"/>
    <s v="July 29, 1994 (United States)"/>
    <n v="6.6"/>
    <n v="9500"/>
    <s v="Caroline Thompson"/>
    <s v="Anna Sewell"/>
    <s v="Sean Bean"/>
    <s v="United Kingdom"/>
    <n v="0"/>
    <n v="4630377"/>
    <s v="Warner Bros."/>
    <n v="88"/>
  </r>
  <r>
    <s v="Iron Will"/>
    <s v="PG"/>
    <s v="Adventure"/>
    <x v="14"/>
    <s v="January 14, 1994 (United States)"/>
    <n v="6.6"/>
    <n v="7900"/>
    <s v="Charles Haid"/>
    <s v="John Michael Hayes"/>
    <s v="Mackenzie Astin"/>
    <s v="United States"/>
    <n v="0"/>
    <n v="21006361"/>
    <s v="Walt Disney Pictures"/>
    <n v="108"/>
  </r>
  <r>
    <s v="Drop Zone"/>
    <s v="R"/>
    <s v="Action"/>
    <x v="14"/>
    <s v="December 9, 1994 (United States)"/>
    <n v="5.6"/>
    <n v="19000"/>
    <s v="John Badham"/>
    <s v="Tony Griffin"/>
    <s v="Wesley Snipes"/>
    <s v="United States"/>
    <n v="45000000"/>
    <n v="28735315"/>
    <s v="Paramount Pictures"/>
    <n v="101"/>
  </r>
  <r>
    <s v="Through the Olive Trees"/>
    <s v="G"/>
    <s v="Drama"/>
    <x v="14"/>
    <s v="January 25, 1995 (France)"/>
    <n v="7.8"/>
    <n v="7100"/>
    <s v="Abbas Kiarostami"/>
    <s v="Abbas Kiarostami"/>
    <s v="Mohamad Ali Keshavarz"/>
    <s v="Iran"/>
    <n v="0"/>
    <m/>
    <s v="Abbas Kiarostami Productions"/>
    <n v="103"/>
  </r>
  <r>
    <s v="To Live"/>
    <s v="Not Rated"/>
    <s v="Drama"/>
    <x v="14"/>
    <s v="December 16, 1994 (United States)"/>
    <n v="8.3000000000000007"/>
    <n v="17000"/>
    <s v="Yimou Zhang"/>
    <s v="Wei Lu"/>
    <s v="You Ge"/>
    <s v="China"/>
    <n v="0"/>
    <n v="2332728"/>
    <s v="ERA International"/>
    <n v="133"/>
  </r>
  <r>
    <s v="In the Army Now"/>
    <s v="PG"/>
    <s v="Comedy"/>
    <x v="14"/>
    <s v="August 12, 1994 (United States)"/>
    <n v="5"/>
    <n v="13000"/>
    <s v="Daniel Petrie Jr."/>
    <s v="Steve Zacharias"/>
    <s v="Pauly Shore"/>
    <s v="United States"/>
    <n v="0"/>
    <n v="28881266"/>
    <s v="Hollywood Pictures"/>
    <n v="91"/>
  </r>
  <r>
    <s v="Trapped in Paradise"/>
    <s v="PG-13"/>
    <s v="Adventure"/>
    <x v="14"/>
    <s v="December 2, 1994 (United States)"/>
    <n v="5.9"/>
    <n v="13000"/>
    <s v="George Gallo"/>
    <s v="George Gallo"/>
    <s v="Nicolas Cage"/>
    <s v="United States"/>
    <n v="0"/>
    <n v="6017509"/>
    <s v="Permut Presentations"/>
    <n v="111"/>
  </r>
  <r>
    <s v="Death Wish: The Face of Death"/>
    <s v="R"/>
    <s v="Action"/>
    <x v="14"/>
    <s v="January 14, 1994 (United States)"/>
    <n v="4.9000000000000004"/>
    <n v="7200"/>
    <s v="Allan A. Goldstein"/>
    <s v="Brian Garfield"/>
    <s v="Charles Bronson"/>
    <s v="Canada"/>
    <n v="5000000"/>
    <n v="1702394"/>
    <s v="21st Century Films"/>
    <n v="95"/>
  </r>
  <r>
    <s v="City Slickers II: the Legend of Curly's Gold"/>
    <s v="PG-13"/>
    <s v="Comedy"/>
    <x v="14"/>
    <s v="June 10, 1994 (United States)"/>
    <n v="5.5"/>
    <n v="19000"/>
    <s v="Paul Weiland"/>
    <s v="Lowell Ganz"/>
    <s v="Billy Crystal"/>
    <s v="United States"/>
    <n v="40000000"/>
    <n v="43622150"/>
    <s v="Castle Rock Entertainment"/>
    <n v="116"/>
  </r>
  <r>
    <s v="Corrina, Corrina"/>
    <s v="PG"/>
    <s v="Comedy"/>
    <x v="14"/>
    <s v="August 26, 1994 (United States)"/>
    <n v="6.6"/>
    <n v="13000"/>
    <s v="Jessie Nelson"/>
    <s v="Jessie Nelson"/>
    <s v="Ray Liotta"/>
    <s v="United States"/>
    <n v="0"/>
    <n v="20164171"/>
    <s v="New Line Cinema"/>
    <n v="115"/>
  </r>
  <r>
    <s v="The Ref"/>
    <s v="R"/>
    <s v="Comedy"/>
    <x v="14"/>
    <s v="March 11, 1994 (United States)"/>
    <n v="6.9"/>
    <n v="24000"/>
    <s v="Ted Demme"/>
    <s v="Marie Weiss"/>
    <s v="Denis Leary"/>
    <s v="United States"/>
    <n v="11000000"/>
    <n v="11439193"/>
    <s v="Touchstone Pictures"/>
    <n v="96"/>
  </r>
  <r>
    <s v="I.Q."/>
    <s v="PG"/>
    <s v="Comedy"/>
    <x v="14"/>
    <s v="December 25, 1994 (United States)"/>
    <n v="6.2"/>
    <n v="24000"/>
    <s v="Fred Schepisi"/>
    <s v="Andy Breckman"/>
    <s v="Tim Robbins"/>
    <s v="United States"/>
    <n v="25000000"/>
    <n v="26381221"/>
    <s v="Paramount Pictures"/>
    <n v="100"/>
  </r>
  <r>
    <s v="3 Ninjas Kick Back"/>
    <s v="PG"/>
    <s v="Action"/>
    <x v="14"/>
    <s v="May 6, 1994 (United States)"/>
    <n v="4.5999999999999996"/>
    <n v="8600"/>
    <s v="Charles T. Kanganis"/>
    <s v="Sang-ok Shin"/>
    <s v="Victor Wong"/>
    <s v="United States"/>
    <n v="20000000"/>
    <n v="11798854"/>
    <s v="Ben-Ami/Leeds Productions"/>
    <n v="93"/>
  </r>
  <r>
    <s v="It's Pat: the Movie"/>
    <s v="PG-13"/>
    <s v="Comedy"/>
    <x v="14"/>
    <s v="November 25, 1994 (Brazil)"/>
    <n v="2.7"/>
    <n v="9500"/>
    <s v="Adam Bernstein"/>
    <s v="Julia Sweeney"/>
    <s v="Julia Sweeney"/>
    <s v="United States"/>
    <n v="0"/>
    <n v="60822"/>
    <s v="Touchstone Pictures"/>
    <n v="77"/>
  </r>
  <r>
    <s v="The Favor"/>
    <s v="R"/>
    <s v="Comedy"/>
    <x v="14"/>
    <s v="April 29, 1994 (United States)"/>
    <n v="5.2"/>
    <n v="2700"/>
    <s v="Donald Petrie"/>
    <s v="Sara Parriott"/>
    <s v="Harley Jane Kozak"/>
    <s v="United States"/>
    <n v="13000000"/>
    <n v="3134381"/>
    <s v="Nelson Entertainment"/>
    <n v="97"/>
  </r>
  <r>
    <s v="The Paper"/>
    <s v="R"/>
    <s v="Comedy"/>
    <x v="14"/>
    <s v="March 25, 1994 (United States)"/>
    <n v="6.6"/>
    <n v="13000"/>
    <s v="Ron Howard"/>
    <s v="David Koepp"/>
    <s v="Michael Keaton"/>
    <s v="United States"/>
    <n v="6000000"/>
    <n v="48424341"/>
    <s v="Universal Pictures"/>
    <n v="112"/>
  </r>
  <r>
    <s v="Terminal Velocity"/>
    <s v="PG-13"/>
    <s v="Action"/>
    <x v="14"/>
    <s v="September 23, 1994 (United States)"/>
    <n v="5.5"/>
    <n v="13000"/>
    <s v="Deran Sarafian"/>
    <s v="David Twohy"/>
    <s v="Charlie Sheen"/>
    <s v="United States"/>
    <n v="50000000"/>
    <n v="16487349"/>
    <s v="Hollywood Pictures"/>
    <n v="102"/>
  </r>
  <r>
    <s v="China Moon"/>
    <s v="R"/>
    <s v="Crime"/>
    <x v="14"/>
    <s v="March 4, 1994 (United States)"/>
    <n v="6.3"/>
    <n v="6200"/>
    <s v="John Bailey"/>
    <s v="Roy Carlson"/>
    <s v="Ed Harris"/>
    <s v="United States"/>
    <n v="15000000"/>
    <n v="3038499"/>
    <s v="Tig Productions"/>
    <n v="99"/>
  </r>
  <r>
    <s v="Cops and Robbersons"/>
    <s v="PG"/>
    <s v="Comedy"/>
    <x v="14"/>
    <s v="April 15, 1994 (United States)"/>
    <n v="5.2"/>
    <n v="6400"/>
    <s v="Michael Ritchie"/>
    <s v="Bernie Somers"/>
    <s v="Chevy Chase"/>
    <s v="United States"/>
    <n v="0"/>
    <n v="11391093"/>
    <s v="TriStar Pictures"/>
    <n v="93"/>
  </r>
  <r>
    <s v="Little Odessa"/>
    <s v="R"/>
    <s v="Crime"/>
    <x v="14"/>
    <s v="May 19, 1995 (United States)"/>
    <n v="6.7"/>
    <n v="7600"/>
    <s v="James Gray"/>
    <s v="James Gray"/>
    <s v="Tim Roth"/>
    <s v="United States"/>
    <n v="2300000"/>
    <n v="1095885"/>
    <s v="Fine Line Features"/>
    <n v="98"/>
  </r>
  <r>
    <s v="Lassie"/>
    <s v="PG"/>
    <s v="Family"/>
    <x v="14"/>
    <s v="July 22, 1994 (United States)"/>
    <n v="5.9"/>
    <n v="5400"/>
    <s v="Daniel Petrie"/>
    <s v="Eric Knight"/>
    <s v="Helen Slater"/>
    <s v="United States"/>
    <n v="0"/>
    <n v="9979683"/>
    <s v="Broadway Pictures"/>
    <n v="94"/>
  </r>
  <r>
    <s v="Monkey Trouble"/>
    <s v="PG"/>
    <s v="Adventure"/>
    <x v="14"/>
    <s v="March 18, 1994 (United States)"/>
    <n v="5.3"/>
    <n v="6500"/>
    <s v="Franco Amurri"/>
    <s v="Franco Amurri"/>
    <s v="Thora Birch"/>
    <s v="Japan"/>
    <n v="0"/>
    <n v="16453258"/>
    <s v="New Line Cinema"/>
    <n v="96"/>
  </r>
  <r>
    <s v="Fresh"/>
    <s v="R"/>
    <s v="Crime"/>
    <x v="14"/>
    <s v="September 2, 1994 (United States)"/>
    <n v="7.6"/>
    <n v="12000"/>
    <s v="Boaz Yakin"/>
    <s v="Boaz Yakin"/>
    <s v="Sean Nelson"/>
    <s v="United States"/>
    <n v="3500000"/>
    <n v="8094616"/>
    <s v="Lumière Pictures"/>
    <n v="114"/>
  </r>
  <r>
    <s v="The Puppet Masters"/>
    <s v="R"/>
    <s v="Horror"/>
    <x v="14"/>
    <s v="October 21, 1994 (United States)"/>
    <n v="5.9"/>
    <n v="8500"/>
    <s v="Stuart Orme"/>
    <s v="Robert A. Heinlein"/>
    <s v="Donald Sutherland"/>
    <s v="United States"/>
    <n v="0"/>
    <n v="8647042"/>
    <s v="Hollywood Pictures"/>
    <n v="109"/>
  </r>
  <r>
    <s v="The Scout"/>
    <s v="PG-13"/>
    <s v="Comedy"/>
    <x v="14"/>
    <s v="September 30, 1994 (United States)"/>
    <n v="5.4"/>
    <n v="6000"/>
    <s v="Michael Ritchie"/>
    <s v="Roger Angell"/>
    <s v="Albert Brooks"/>
    <s v="United States"/>
    <n v="0"/>
    <n v="2694234"/>
    <s v="Santo Domingo Film &amp; Music Video"/>
    <n v="101"/>
  </r>
  <r>
    <s v="Backbeat"/>
    <s v="R"/>
    <s v="Biography"/>
    <x v="14"/>
    <s v="April 15, 1994 (United States)"/>
    <n v="6.7"/>
    <n v="5900"/>
    <s v="Iain Softley"/>
    <s v="Iain Softley"/>
    <s v="Stephen Dorff"/>
    <s v="United Kingdom"/>
    <n v="0"/>
    <n v="2392589"/>
    <s v="Channel Four Films"/>
    <n v="100"/>
  </r>
  <r>
    <s v="Leprechaun 2"/>
    <s v="R"/>
    <s v="Comedy"/>
    <x v="14"/>
    <s v="April 8, 1994 (United States)"/>
    <n v="4.5999999999999996"/>
    <n v="9300"/>
    <s v="Rodman Flender"/>
    <s v="Mark Jones"/>
    <s v="Warwick Davis"/>
    <s v="United States"/>
    <n v="2000000"/>
    <n v="2260622"/>
    <s v="Planet Productions"/>
    <n v="85"/>
  </r>
  <r>
    <s v="Love Affair"/>
    <s v="PG-13"/>
    <s v="Comedy"/>
    <x v="14"/>
    <s v="October 21, 1994 (United States)"/>
    <n v="6"/>
    <n v="4500"/>
    <s v="Glenn Gordon Caron"/>
    <s v="Mildred Cram"/>
    <s v="Warren Beatty"/>
    <s v="United States"/>
    <n v="60000000"/>
    <n v="18272894"/>
    <s v="Mulholland Productions"/>
    <n v="108"/>
  </r>
  <r>
    <s v="Mixed Nuts"/>
    <s v="PG-13"/>
    <s v="Comedy"/>
    <x v="14"/>
    <s v="December 21, 1994 (United States)"/>
    <n v="5.4"/>
    <n v="11000"/>
    <s v="Nora Ephron"/>
    <s v="Nora Ephron"/>
    <s v="Steve Martin"/>
    <s v="United States"/>
    <n v="15000000"/>
    <n v="6821850"/>
    <s v="TriStar Pictures"/>
    <n v="97"/>
  </r>
  <r>
    <s v="Silent Fall"/>
    <s v="R"/>
    <s v="Drama"/>
    <x v="14"/>
    <s v="October 28, 1994 (United States)"/>
    <n v="5.9"/>
    <n v="3700"/>
    <s v="Bruce Beresford"/>
    <s v="Akiva Goldsman"/>
    <s v="Richard Dreyfuss"/>
    <s v="United States"/>
    <n v="30000000"/>
    <n v="3180674"/>
    <s v="Kouf/Bigelow Productions"/>
    <n v="101"/>
  </r>
  <r>
    <s v="House Party 3"/>
    <s v="R"/>
    <s v="Comedy"/>
    <x v="14"/>
    <s v="January 12, 1994 (United States)"/>
    <n v="4.7"/>
    <n v="4800"/>
    <s v="Eric Meza"/>
    <s v="Reginald Hudlin"/>
    <s v="Christopher Reid"/>
    <s v="United States"/>
    <n v="0"/>
    <n v="19281235"/>
    <s v="Jackson/McHenry Company,The"/>
    <n v="100"/>
  </r>
  <r>
    <s v="The Air Up There"/>
    <s v="PG"/>
    <s v="Comedy"/>
    <x v="14"/>
    <s v="January 7, 1994 (United States)"/>
    <n v="5.5"/>
    <n v="8500"/>
    <s v="Paul Michael Glaser"/>
    <s v="Max Apple"/>
    <s v="Kevin Bacon"/>
    <s v="United States"/>
    <n v="17080000"/>
    <n v="21011318"/>
    <s v="Hollywood Pictures"/>
    <n v="107"/>
  </r>
  <r>
    <s v="Sleep with Me"/>
    <s v="R"/>
    <s v="Comedy"/>
    <x v="14"/>
    <s v="November 2, 1994 (France)"/>
    <n v="5.7"/>
    <n v="2500"/>
    <s v="Rory Kelly"/>
    <s v="Duane Dell'Amico"/>
    <s v="Craig Sheffer"/>
    <s v="United States"/>
    <n v="0"/>
    <n v="200151"/>
    <s v="August Entertainment"/>
    <n v="86"/>
  </r>
  <r>
    <s v="Princess Caraboo"/>
    <s v="PG"/>
    <s v="Comedy"/>
    <x v="14"/>
    <s v="September 16, 1994 (United States)"/>
    <n v="6"/>
    <n v="2500"/>
    <s v="Michael Austin"/>
    <s v="Michael Austin"/>
    <s v="Phoebe Cates"/>
    <s v="United Kingdom"/>
    <n v="0"/>
    <n v="3062530"/>
    <s v="Ardican Films"/>
    <n v="97"/>
  </r>
  <r>
    <s v="A Low Down Dirty Shame"/>
    <s v="R"/>
    <s v="Action"/>
    <x v="14"/>
    <s v="November 23, 1994 (United States)"/>
    <n v="6"/>
    <n v="6700"/>
    <s v="Keenen Ivory Wayans"/>
    <s v="Keenen Ivory Wayans"/>
    <s v="Keenen Ivory Wayans"/>
    <s v="United States"/>
    <n v="10000000"/>
    <n v="29392418"/>
    <s v="Caravan Pictures"/>
    <n v="108"/>
  </r>
  <r>
    <s v="Lightning Jack"/>
    <s v="PG-13"/>
    <s v="Comedy"/>
    <x v="14"/>
    <s v="March 11, 1994 (United States)"/>
    <n v="5.5"/>
    <n v="6500"/>
    <s v="Simon Wincer"/>
    <s v="Paul Hogan"/>
    <s v="Paul Hogan"/>
    <s v="United States"/>
    <n v="0"/>
    <n v="16821273"/>
    <s v="Lightning Ridge"/>
    <n v="98"/>
  </r>
  <r>
    <s v="A Pure Formality"/>
    <s v="PG-13"/>
    <s v="Crime"/>
    <x v="14"/>
    <s v="May 26, 1995 (United States)"/>
    <n v="7.7"/>
    <n v="11000"/>
    <s v="Giuseppe Tornatore"/>
    <s v="Giuseppe Tornatore"/>
    <s v="Gérard Depardieu"/>
    <s v="Italy"/>
    <n v="0"/>
    <n v="190749"/>
    <s v="Cecchi Gori Group Tiger Cinematografica"/>
    <n v="108"/>
  </r>
  <r>
    <s v="Swimming with Sharks"/>
    <s v="R"/>
    <s v="Comedy"/>
    <x v="14"/>
    <s v="April 21, 1995 (United States)"/>
    <n v="7.1"/>
    <n v="22000"/>
    <s v="George Huang"/>
    <s v="George Huang"/>
    <s v="Kevin Spacey"/>
    <s v="United States"/>
    <n v="700000"/>
    <n v="382928"/>
    <s v="Cineville"/>
    <n v="93"/>
  </r>
  <r>
    <s v="I Love Trouble"/>
    <s v="PG"/>
    <s v="Action"/>
    <x v="14"/>
    <s v="June 29, 1994 (United States)"/>
    <n v="5.3"/>
    <n v="12000"/>
    <s v="Charles Shyer"/>
    <s v="Nancy Meyers"/>
    <s v="Nick Nolte"/>
    <s v="United States"/>
    <n v="45000000"/>
    <n v="30806194"/>
    <s v="Annhall"/>
    <n v="123"/>
  </r>
  <r>
    <s v="A Troll in Central Park"/>
    <s v="G"/>
    <s v="Animation"/>
    <x v="14"/>
    <s v="October 7, 1994 (United States)"/>
    <n v="5.4"/>
    <n v="6300"/>
    <s v="Don Bluth"/>
    <s v="Stu Krieger"/>
    <s v="Dom DeLuise"/>
    <s v="Ireland"/>
    <n v="0"/>
    <n v="71368"/>
    <s v="Don Bluth"/>
    <n v="76"/>
  </r>
  <r>
    <s v="Mosquito"/>
    <s v="R"/>
    <s v="Horror"/>
    <x v="14"/>
    <s v="November 21, 1994 (Japan)"/>
    <n v="4.7"/>
    <n v="2200"/>
    <s v="Gary Jones"/>
    <s v="Tom Chaney"/>
    <s v="Gunnar Hansen"/>
    <s v="United States"/>
    <n v="200000"/>
    <m/>
    <s v="Antibes Inc."/>
    <n v="92"/>
  </r>
  <r>
    <s v="Blankman"/>
    <s v="PG-13"/>
    <s v="Action"/>
    <x v="14"/>
    <s v="August 19, 1994 (United States)"/>
    <n v="5"/>
    <n v="9200"/>
    <s v="Mike Binder"/>
    <s v="Damon Wayans"/>
    <s v="Damon Wayans"/>
    <s v="United States"/>
    <n v="30000000"/>
    <n v="7941977"/>
    <s v="Columbia Pictures"/>
    <n v="92"/>
  </r>
  <r>
    <s v="Trading Mom"/>
    <s v="PG"/>
    <s v="Comedy"/>
    <x v="14"/>
    <s v="May 13, 1994 (United States)"/>
    <n v="5.6"/>
    <n v="1800"/>
    <s v="Tia Brelis"/>
    <s v="Nancy Brelis"/>
    <s v="Sissy Spacek"/>
    <s v="United States"/>
    <n v="0"/>
    <n v="319123"/>
    <s v="First Look International"/>
    <n v="82"/>
  </r>
  <r>
    <s v="A Simple Twist of Fate"/>
    <s v="PG-13"/>
    <s v="Comedy"/>
    <x v="14"/>
    <s v="September 2, 1994 (United States)"/>
    <n v="6.3"/>
    <n v="5200"/>
    <s v="Gillies MacKinnon"/>
    <s v="George Eliot"/>
    <s v="Steve Martin"/>
    <s v="United States"/>
    <n v="0"/>
    <n v="3430583"/>
    <s v="Touchstone Pictures"/>
    <n v="106"/>
  </r>
  <r>
    <s v="Farinelli"/>
    <s v="R"/>
    <s v="Biography"/>
    <x v="14"/>
    <s v="March 17, 1995 (United States)"/>
    <n v="6.8"/>
    <n v="6500"/>
    <s v="Gérard Corbiau"/>
    <s v="Andrée Corbiau"/>
    <s v="Stefano Dionisi"/>
    <s v="France"/>
    <n v="0"/>
    <n v="1600226"/>
    <s v="Stéphan Films"/>
    <n v="111"/>
  </r>
  <r>
    <s v="Priest"/>
    <s v="R"/>
    <s v="Drama"/>
    <x v="14"/>
    <s v="March 24, 1995 (United States)"/>
    <n v="7.1"/>
    <n v="9800"/>
    <s v="Antonia Bird"/>
    <s v="Jimmy McGovern"/>
    <s v="Linus Roache"/>
    <s v="United Kingdom"/>
    <n v="0"/>
    <n v="4165845"/>
    <s v="BBC Films"/>
    <n v="98"/>
  </r>
  <r>
    <s v="Mrs. Parker and the Vicious Circle"/>
    <s v="R"/>
    <s v="Biography"/>
    <x v="14"/>
    <s v="November 23, 1994 (United States)"/>
    <n v="6.4"/>
    <n v="4300"/>
    <s v="Alan Rudolph"/>
    <s v="Alan Rudolph"/>
    <s v="Jennifer Jason Leigh"/>
    <s v="United States"/>
    <n v="7000000"/>
    <n v="2144667"/>
    <s v="Fine Line Features"/>
    <n v="125"/>
  </r>
  <r>
    <s v="Barcelona"/>
    <s v="PG-13"/>
    <s v="Comedy"/>
    <x v="14"/>
    <s v="July 29, 1994 (United States)"/>
    <n v="7"/>
    <n v="5800"/>
    <s v="Whit Stillman"/>
    <s v="Whit Stillman"/>
    <s v="Taylor Nichols"/>
    <s v="United States"/>
    <n v="3200000"/>
    <n v="7266973"/>
    <s v="Barcelona Films"/>
    <n v="101"/>
  </r>
  <r>
    <s v="Pred dozhdot"/>
    <s v="Not Rated"/>
    <s v="Drama"/>
    <x v="14"/>
    <s v="February 24, 1995 (United States)"/>
    <n v="8"/>
    <n v="14000"/>
    <s v="Milcho Manchevski"/>
    <s v="Milcho Manchevski"/>
    <s v="Katrin Cartlidge"/>
    <s v="Republic of Macedonia"/>
    <n v="1900000"/>
    <n v="763847"/>
    <s v="Aim"/>
    <n v="113"/>
  </r>
  <r>
    <s v="Burnt by the Sun"/>
    <s v="R"/>
    <s v="Drama"/>
    <x v="14"/>
    <s v="April 21, 1995 (United States)"/>
    <n v="7.9"/>
    <n v="15000"/>
    <s v="Nikita Mikhalkov"/>
    <s v="Nikita Mikhalkov"/>
    <s v="Nikita Mikhalkov"/>
    <s v="Russia"/>
    <n v="2800000"/>
    <n v="2313461"/>
    <s v="Studio Trite"/>
    <n v="135"/>
  </r>
  <r>
    <s v="War of the Buttons"/>
    <s v="PG"/>
    <s v="Adventure"/>
    <x v="14"/>
    <s v="September 29, 1995 (United States)"/>
    <n v="7.4"/>
    <n v="4100"/>
    <s v="John Roberts"/>
    <s v="Louis Pergaud"/>
    <s v="Gregg Fitzgerald"/>
    <s v="United Kingdom"/>
    <n v="0"/>
    <n v="12712"/>
    <s v="Enigma Productions"/>
    <n v="94"/>
  </r>
  <r>
    <s v="There Goes My Baby"/>
    <s v="R"/>
    <s v="Comedy"/>
    <x v="14"/>
    <s v="September 2, 1994 (United States)"/>
    <n v="6.4"/>
    <n v="1000"/>
    <s v="Floyd Mutrux"/>
    <s v="Floyd Mutrux"/>
    <s v="Dermot Mulroney"/>
    <s v="United States"/>
    <n v="10500000"/>
    <n v="123509"/>
    <s v="Nelson Entertainment"/>
    <n v="99"/>
  </r>
  <r>
    <s v="The Sum of Us"/>
    <s v="R"/>
    <s v="Comedy"/>
    <x v="14"/>
    <s v="March 8, 1995 (United States)"/>
    <n v="7.3"/>
    <n v="5200"/>
    <s v="Geoff Burton"/>
    <s v="David Stevens"/>
    <s v="Jack Thompson"/>
    <s v="Australia"/>
    <n v="0"/>
    <n v="766464"/>
    <s v="Australian Film Finance Corporation (AFFC)"/>
    <n v="100"/>
  </r>
  <r>
    <s v="Radioland Murders"/>
    <s v="PG"/>
    <s v="Comedy"/>
    <x v="14"/>
    <s v="October 21, 1994 (United States)"/>
    <n v="6.2"/>
    <n v="3400"/>
    <s v="Mel Smith"/>
    <s v="George Lucas"/>
    <s v="Brian Benben"/>
    <s v="United States"/>
    <n v="15000000"/>
    <n v="1316865"/>
    <s v="Universal Pictures"/>
    <n v="108"/>
  </r>
  <r>
    <s v="The Inkwell"/>
    <s v="R"/>
    <s v="Comedy"/>
    <x v="14"/>
    <s v="April 22, 1994 (United States)"/>
    <n v="6.4"/>
    <n v="1400"/>
    <s v="Matty Rich"/>
    <s v="Trey Ellis"/>
    <s v="Larenz Tate"/>
    <s v="United States"/>
    <n v="0"/>
    <n v="8880705"/>
    <s v="Touchstone Pictures"/>
    <n v="110"/>
  </r>
  <r>
    <s v="Being Human"/>
    <s v="PG-13"/>
    <s v="Comedy"/>
    <x v="14"/>
    <s v="May 6, 1994 (United States)"/>
    <n v="5.4"/>
    <n v="3800"/>
    <s v="Bill Forsyth"/>
    <s v="Bill Forsyth"/>
    <s v="Robin Williams"/>
    <s v="United Kingdom"/>
    <n v="40000000"/>
    <n v="1519366"/>
    <s v="Warner Bros."/>
    <n v="122"/>
  </r>
  <r>
    <s v="Jimmy Hollywood"/>
    <s v="R"/>
    <s v="Crime"/>
    <x v="14"/>
    <s v="March 30, 1994 (United States)"/>
    <n v="5.3"/>
    <n v="3100"/>
    <s v="Barry Levinson"/>
    <s v="Barry Levinson"/>
    <s v="Joe Pesci"/>
    <s v="United States"/>
    <n v="30000000"/>
    <n v="3783003"/>
    <s v="Baltimore Pictures"/>
    <n v="112"/>
  </r>
  <r>
    <s v="Holy Matrimony"/>
    <s v="PG-13"/>
    <s v="Comedy"/>
    <x v="14"/>
    <s v="April 8, 1994 (United States)"/>
    <n v="5.0999999999999996"/>
    <n v="1400"/>
    <s v="Leonard Nimoy"/>
    <s v="David Weisberg"/>
    <s v="Patricia Arquette"/>
    <s v="United States"/>
    <n v="0"/>
    <n v="713234"/>
    <s v="Aurora Productions LLC"/>
    <n v="93"/>
  </r>
  <r>
    <s v="Tom &amp; Viv"/>
    <s v="PG-13"/>
    <s v="Biography"/>
    <x v="14"/>
    <s v="December 2, 1994 (United States)"/>
    <n v="6.3"/>
    <n v="1600"/>
    <s v="Brian Gilbert"/>
    <s v="Michael Hastings"/>
    <s v="Willem Dafoe"/>
    <s v="United Kingdom"/>
    <n v="0"/>
    <n v="538534"/>
    <s v="British Screen Productions"/>
    <n v="115"/>
  </r>
  <r>
    <s v="Squanto: A Warrior's Tale"/>
    <s v="PG"/>
    <s v="Adventure"/>
    <x v="14"/>
    <s v="October 28, 1994 (United States)"/>
    <n v="6"/>
    <n v="1100"/>
    <s v="Xavier Koller"/>
    <s v="Darlene Craviotto"/>
    <s v="Adam Beach"/>
    <s v="United States"/>
    <n v="19200000"/>
    <n v="3342223"/>
    <s v="Walt Disney Pictures"/>
    <n v="102"/>
  </r>
  <r>
    <s v="My Summer Story"/>
    <s v="PG"/>
    <s v="Comedy"/>
    <x v="14"/>
    <s v="September 23, 1994 (United States)"/>
    <n v="5.6"/>
    <n v="1500"/>
    <s v="Bob Clark"/>
    <s v="Jean Shepherd"/>
    <s v="Charles Grodin"/>
    <s v="United States"/>
    <n v="15000000"/>
    <n v="70936"/>
    <s v="Metro-Goldwyn-Mayer (MGM)"/>
    <n v="85"/>
  </r>
  <r>
    <s v="Getting Even with Dad"/>
    <s v="PG"/>
    <s v="Comedy"/>
    <x v="14"/>
    <s v="June 17, 1994 (United States)"/>
    <n v="4.8"/>
    <n v="7600"/>
    <s v="Howard Deutch"/>
    <s v="Tom S. Parker"/>
    <s v="Macaulay Culkin"/>
    <s v="United States"/>
    <n v="30000000"/>
    <n v="18869594"/>
    <s v="Metro-Goldwyn-Mayer (MGM)"/>
    <n v="109"/>
  </r>
  <r>
    <s v="River of Grass"/>
    <s v="Not Rated"/>
    <s v="Drama"/>
    <x v="14"/>
    <s v="October 13, 1995 (United States)"/>
    <n v="6.6"/>
    <n v="1800"/>
    <s v="Kelly Reichardt"/>
    <s v="Jesse Hartman"/>
    <s v="Lisa Donaldson"/>
    <s v="United States"/>
    <n v="0"/>
    <n v="11553"/>
    <s v="Good Machine"/>
    <n v="76"/>
  </r>
  <r>
    <s v="Rapa Nui"/>
    <s v="R"/>
    <s v="Action"/>
    <x v="14"/>
    <s v="September 9, 1994 (United States)"/>
    <n v="6.4"/>
    <n v="4700"/>
    <s v="Kevin Reynolds"/>
    <s v="Kevin Reynolds"/>
    <s v="Jason Scott Lee"/>
    <s v="United States"/>
    <n v="20000000"/>
    <n v="305070"/>
    <s v="Majestic Films International"/>
    <n v="107"/>
  </r>
  <r>
    <s v="The Browning Version"/>
    <s v="R"/>
    <s v="Drama"/>
    <x v="14"/>
    <s v="October 12, 1994 (United States)"/>
    <n v="7.2"/>
    <n v="3100"/>
    <s v="Mike Figgis"/>
    <s v="Terence Rattigan"/>
    <s v="Albert Finney"/>
    <s v="United Kingdom"/>
    <n v="0"/>
    <n v="487391"/>
    <s v="Percy Main"/>
    <n v="97"/>
  </r>
  <r>
    <s v="Cobb"/>
    <s v="R"/>
    <s v="Biography"/>
    <x v="14"/>
    <s v="December 2, 1994 (United States)"/>
    <n v="6.4"/>
    <n v="7200"/>
    <s v="Ron Shelton"/>
    <s v="Al Stump"/>
    <s v="Tommy Lee Jones"/>
    <s v="United States"/>
    <n v="0"/>
    <n v="1007583"/>
    <s v="Alcor Films"/>
    <n v="128"/>
  </r>
  <r>
    <s v="Heat"/>
    <s v="R"/>
    <s v="Crime"/>
    <x v="15"/>
    <s v="December 15, 1995 (United States)"/>
    <n v="8.1999999999999993"/>
    <n v="596000"/>
    <s v="Michael Mann"/>
    <s v="Michael Mann"/>
    <s v="Al Pacino"/>
    <s v="United States"/>
    <n v="60000000"/>
    <n v="187436818"/>
    <s v="Warner Bros."/>
    <n v="170"/>
  </r>
  <r>
    <s v="Clueless"/>
    <s v="PG-13"/>
    <s v="Comedy"/>
    <x v="15"/>
    <s v="July 19, 1995 (United States)"/>
    <n v="6.8"/>
    <n v="193000"/>
    <s v="Amy Heckerling"/>
    <s v="Amy Heckerling"/>
    <s v="Alicia Silverstone"/>
    <s v="United States"/>
    <n v="12000000"/>
    <n v="56631572"/>
    <s v="Paramount Pictures"/>
    <n v="97"/>
  </r>
  <r>
    <s v="Se7en"/>
    <s v="R"/>
    <s v="Crime"/>
    <x v="15"/>
    <s v="September 22, 1995 (United States)"/>
    <n v="8.6"/>
    <n v="1500000"/>
    <s v="David Fincher"/>
    <s v="Andrew Kevin Walker"/>
    <s v="Morgan Freeman"/>
    <s v="United States"/>
    <n v="33000000"/>
    <n v="327333559"/>
    <s v="Cecchi Gori Pictures"/>
    <n v="127"/>
  </r>
  <r>
    <s v="Braveheart"/>
    <s v="R"/>
    <s v="Biography"/>
    <x v="15"/>
    <s v="May 24, 1995 (United States)"/>
    <n v="8.3000000000000007"/>
    <n v="978000"/>
    <s v="Mel Gibson"/>
    <s v="Randall Wallace"/>
    <s v="Mel Gibson"/>
    <s v="United States"/>
    <n v="72000000"/>
    <n v="213216216"/>
    <s v="Icon Entertainment International"/>
    <n v="178"/>
  </r>
  <r>
    <s v="Apollo 13"/>
    <s v="PG"/>
    <s v="Adventure"/>
    <x v="15"/>
    <s v="June 30, 1995 (United States)"/>
    <n v="7.6"/>
    <n v="277000"/>
    <s v="Ron Howard"/>
    <s v="Jim Lovell"/>
    <s v="Tom Hanks"/>
    <s v="United States"/>
    <n v="52000000"/>
    <n v="355237933"/>
    <s v="Universal Pictures"/>
    <n v="140"/>
  </r>
  <r>
    <s v="The Usual Suspects"/>
    <s v="R"/>
    <s v="Crime"/>
    <x v="15"/>
    <s v="August 16, 1995 (United States)"/>
    <n v="8.5"/>
    <n v="1000000"/>
    <s v="Bryan Singer"/>
    <s v="Christopher McQuarrie"/>
    <s v="Kevin Spacey"/>
    <s v="United States"/>
    <n v="6000000"/>
    <n v="23341568"/>
    <s v="PolyGram Filmed Entertainment"/>
    <n v="106"/>
  </r>
  <r>
    <s v="Jumanji"/>
    <s v="PG"/>
    <s v="Adventure"/>
    <x v="15"/>
    <s v="December 15, 1995 (United States)"/>
    <n v="7"/>
    <n v="318000"/>
    <s v="Joe Johnston"/>
    <s v="Jonathan Hensleigh"/>
    <s v="Robin Williams"/>
    <s v="United States"/>
    <n v="65000000"/>
    <n v="262821940"/>
    <s v="TriStar Pictures"/>
    <n v="104"/>
  </r>
  <r>
    <s v="Casino"/>
    <s v="R"/>
    <s v="Crime"/>
    <x v="15"/>
    <s v="November 22, 1995 (United States)"/>
    <n v="8.1999999999999993"/>
    <n v="480000"/>
    <s v="Martin Scorsese"/>
    <s v="Nicholas Pileggi"/>
    <s v="Robert De Niro"/>
    <s v="United States"/>
    <n v="52000000"/>
    <n v="116112375"/>
    <s v="Universal Pictures"/>
    <n v="178"/>
  </r>
  <r>
    <s v="Congo"/>
    <s v="PG-13"/>
    <s v="Action"/>
    <x v="15"/>
    <s v="June 9, 1995 (United States)"/>
    <n v="5.2"/>
    <n v="43000"/>
    <s v="Frank Marshall"/>
    <s v="Michael Crichton"/>
    <s v="Laura Linney"/>
    <s v="United States"/>
    <n v="50000000"/>
    <n v="152022101"/>
    <s v="Paramount Pictures"/>
    <n v="109"/>
  </r>
  <r>
    <s v="Batman Forever"/>
    <s v="PG-13"/>
    <s v="Action"/>
    <x v="15"/>
    <s v="June 16, 1995 (United States)"/>
    <n v="5.4"/>
    <n v="239000"/>
    <s v="Joel Schumacher"/>
    <s v="Bob Kane"/>
    <s v="Val Kilmer"/>
    <s v="United States"/>
    <n v="100000000"/>
    <n v="336567158"/>
    <s v="Warner Bros."/>
    <n v="121"/>
  </r>
  <r>
    <s v="Kids"/>
    <s v="NC-17"/>
    <s v="Drama"/>
    <x v="15"/>
    <s v="September 1, 1995 (United States)"/>
    <n v="7.1"/>
    <n v="75000"/>
    <s v="Larry Clark"/>
    <s v="Harmony Korine"/>
    <s v="Leo Fitzpatrick"/>
    <s v="United States"/>
    <n v="1500000"/>
    <n v="7412216"/>
    <s v="Guys Upstairs"/>
    <n v="91"/>
  </r>
  <r>
    <s v="Toy Story"/>
    <s v="G"/>
    <s v="Animation"/>
    <x v="15"/>
    <s v="November 22, 1995 (United States)"/>
    <n v="8.3000000000000007"/>
    <n v="913000"/>
    <s v="John Lasseter"/>
    <s v="John Lasseter"/>
    <s v="Tom Hanks"/>
    <s v="United States"/>
    <n v="30000000"/>
    <n v="394436586"/>
    <s v="Walt Disney Pictures"/>
    <n v="81"/>
  </r>
  <r>
    <s v="Desperado"/>
    <s v="R"/>
    <s v="Action"/>
    <x v="15"/>
    <s v="August 25, 1995 (United States)"/>
    <n v="7.2"/>
    <n v="175000"/>
    <s v="Robert Rodriguez"/>
    <s v="Robert Rodriguez"/>
    <s v="Antonio Banderas"/>
    <s v="United States"/>
    <n v="7000000"/>
    <n v="25405445"/>
    <s v="Columbia Pictures"/>
    <n v="104"/>
  </r>
  <r>
    <s v="Die Hard with a Vengeance"/>
    <s v="R"/>
    <s v="Action"/>
    <x v="15"/>
    <s v="May 19, 1995 (United States)"/>
    <n v="7.6"/>
    <n v="370000"/>
    <s v="John McTiernan"/>
    <s v="Jonathan Hensleigh"/>
    <s v="Bruce Willis"/>
    <s v="United States"/>
    <n v="90000000"/>
    <n v="366101666"/>
    <s v="Cinergi Pictures Entertainment"/>
    <n v="128"/>
  </r>
  <r>
    <s v="Mortal Kombat"/>
    <s v="PG-13"/>
    <s v="Action"/>
    <x v="15"/>
    <s v="August 18, 1995 (United States)"/>
    <n v="5.8"/>
    <n v="112000"/>
    <s v="Paul W.S. Anderson"/>
    <s v="Ed Boon"/>
    <s v="Christopher Lambert"/>
    <s v="United States"/>
    <n v="18000000"/>
    <n v="122195920"/>
    <s v="New Line Cinema"/>
    <n v="101"/>
  </r>
  <r>
    <s v="Mallrats"/>
    <s v="R"/>
    <s v="Comedy"/>
    <x v="15"/>
    <s v="October 20, 1995 (United States)"/>
    <n v="7.1"/>
    <n v="118000"/>
    <s v="Kevin Smith"/>
    <s v="Kevin Smith"/>
    <s v="Shannen Doherty"/>
    <s v="United States"/>
    <n v="8000000"/>
    <n v="2122561"/>
    <s v="Gramercy Pictures (I)"/>
    <n v="94"/>
  </r>
  <r>
    <s v="12 Monkeys"/>
    <s v="R"/>
    <s v="Mystery"/>
    <x v="15"/>
    <s v="January 5, 1996 (United States)"/>
    <n v="8"/>
    <n v="589000"/>
    <s v="Terry Gilliam"/>
    <s v="Chris Marker"/>
    <s v="Bruce Willis"/>
    <s v="United States"/>
    <n v="29000001"/>
    <n v="168839459"/>
    <s v="Universal Pictures"/>
    <n v="129"/>
  </r>
  <r>
    <s v="Leaving Las Vegas"/>
    <s v="R"/>
    <s v="Drama"/>
    <x v="15"/>
    <s v="February 9, 1996 (United States)"/>
    <n v="7.5"/>
    <n v="117000"/>
    <s v="Mike Figgis"/>
    <s v="John O'Brien"/>
    <s v="Nicolas Cage"/>
    <s v="United States"/>
    <n v="3600000"/>
    <n v="32029928"/>
    <s v="Lumiere Pictures"/>
    <n v="111"/>
  </r>
  <r>
    <s v="Showgirls"/>
    <s v="NC-17"/>
    <s v="Drama"/>
    <x v="15"/>
    <s v="September 22, 1995 (United States)"/>
    <n v="4.9000000000000004"/>
    <n v="64000"/>
    <s v="Paul Verhoeven"/>
    <s v="Joe Eszterhas"/>
    <s v="Elizabeth Berkley"/>
    <s v="France"/>
    <n v="45000000"/>
    <n v="20358624"/>
    <s v="Carolco Pictures"/>
    <n v="128"/>
  </r>
  <r>
    <s v="Before Sunrise"/>
    <s v="R"/>
    <s v="Drama"/>
    <x v="15"/>
    <s v="January 27, 1995 (United States)"/>
    <n v="8.1"/>
    <n v="282000"/>
    <s v="Richard Linklater"/>
    <s v="Richard Linklater"/>
    <s v="Ethan Hawke"/>
    <s v="United States"/>
    <n v="2500000"/>
    <n v="5987386"/>
    <s v="Castle Rock Entertainment"/>
    <n v="101"/>
  </r>
  <r>
    <s v="Friday"/>
    <s v="R"/>
    <s v="Comedy"/>
    <x v="15"/>
    <s v="April 26, 1995 (United States)"/>
    <n v="7.3"/>
    <n v="103000"/>
    <s v="F. Gary Gray"/>
    <s v="Ice Cube"/>
    <s v="Ice Cube"/>
    <s v="United States"/>
    <n v="3500000"/>
    <n v="28215918"/>
    <s v="New Line Cinema"/>
    <n v="91"/>
  </r>
  <r>
    <s v="Sense and Sensibility"/>
    <s v="PG"/>
    <s v="Drama"/>
    <x v="15"/>
    <s v="January 26, 1996 (United States)"/>
    <n v="7.7"/>
    <n v="106000"/>
    <s v="Ang Lee"/>
    <s v="Jane Austen"/>
    <s v="Emma Thompson"/>
    <s v="United States"/>
    <n v="16000000"/>
    <n v="134582776"/>
    <s v="Columbia Pictures"/>
    <n v="136"/>
  </r>
  <r>
    <s v="Waterworld"/>
    <s v="PG-13"/>
    <s v="Action"/>
    <x v="15"/>
    <s v="July 28, 1995 (United States)"/>
    <n v="6.2"/>
    <n v="186000"/>
    <s v="Kevin Reynolds"/>
    <s v="Peter Rader"/>
    <s v="Kevin Costner"/>
    <s v="United States"/>
    <n v="175000000"/>
    <n v="264218220"/>
    <s v="Universal Pictures"/>
    <n v="135"/>
  </r>
  <r>
    <s v="The Basketball Diaries"/>
    <s v="R"/>
    <s v="Biography"/>
    <x v="15"/>
    <s v="April 21, 1995 (United States)"/>
    <n v="7.3"/>
    <n v="105000"/>
    <s v="Scott Kalvert"/>
    <s v="Jim Carroll"/>
    <s v="Leonardo DiCaprio"/>
    <s v="United States"/>
    <n v="2000000"/>
    <n v="2402438"/>
    <s v="New Line Cinema"/>
    <n v="102"/>
  </r>
  <r>
    <s v="Bad Boys"/>
    <s v="R"/>
    <s v="Action"/>
    <x v="15"/>
    <s v="April 7, 1995 (United States)"/>
    <n v="6.9"/>
    <n v="247000"/>
    <s v="Michael Bay"/>
    <s v="George Gallo"/>
    <s v="Will Smith"/>
    <s v="United States"/>
    <n v="19000000"/>
    <n v="141407024"/>
    <s v="Don Simpson/Jerry Bruckheimer Films"/>
    <n v="119"/>
  </r>
  <r>
    <s v="Billy Madison"/>
    <s v="PG-13"/>
    <s v="Comedy"/>
    <x v="15"/>
    <s v="February 10, 1995 (United States)"/>
    <n v="6.4"/>
    <n v="135000"/>
    <s v="Tamra Davis"/>
    <s v="Tim Herlihy"/>
    <s v="Adam Sandler"/>
    <s v="United States"/>
    <n v="10000000"/>
    <n v="26488734"/>
    <s v="Universal Pictures"/>
    <n v="89"/>
  </r>
  <r>
    <s v="Mighty Morphin Power Rangers: The Movie"/>
    <s v="PG"/>
    <s v="Action"/>
    <x v="15"/>
    <s v="June 30, 1995 (United States)"/>
    <n v="5.2"/>
    <n v="26000"/>
    <s v="Bryan Spicer"/>
    <s v="John Kamps"/>
    <s v="Karan Ashley"/>
    <s v="United States"/>
    <n v="20000000"/>
    <n v="66433194"/>
    <s v="Twentieth Century Fox"/>
    <n v="95"/>
  </r>
  <r>
    <s v="GoldenEye"/>
    <s v="PG-13"/>
    <s v="Action"/>
    <x v="15"/>
    <s v="November 17, 1995 (United States)"/>
    <n v="7.2"/>
    <n v="243000"/>
    <s v="Martin Campbell"/>
    <s v="Ian Fleming"/>
    <s v="Pierce Brosnan"/>
    <s v="United Kingdom"/>
    <n v="60000000"/>
    <n v="352194034"/>
    <s v="Eon Productions"/>
    <n v="130"/>
  </r>
  <r>
    <s v="Species"/>
    <s v="R"/>
    <s v="Action"/>
    <x v="15"/>
    <s v="July 7, 1995 (United States)"/>
    <n v="5.8"/>
    <n v="76000"/>
    <s v="Roger Donaldson"/>
    <s v="Dennis Feldman"/>
    <s v="Natasha Henstridge"/>
    <s v="United States"/>
    <n v="35000000"/>
    <n v="113374103"/>
    <s v="Metro-Goldwyn-Mayer (MGM)"/>
    <n v="108"/>
  </r>
  <r>
    <s v="Outbreak"/>
    <s v="R"/>
    <s v="Action"/>
    <x v="15"/>
    <s v="March 10, 1995 (United States)"/>
    <n v="6.6"/>
    <n v="123000"/>
    <s v="Wolfgang Petersen"/>
    <s v="Laurence Dworet"/>
    <s v="Dustin Hoffman"/>
    <s v="United States"/>
    <n v="50000000"/>
    <n v="189859560"/>
    <s v="Warner Bros."/>
    <n v="127"/>
  </r>
  <r>
    <s v="Four Rooms"/>
    <s v="R"/>
    <s v="Comedy"/>
    <x v="15"/>
    <s v="December 25, 1995 (United States)"/>
    <n v="6.8"/>
    <n v="100000"/>
    <s v="Directors"/>
    <s v="Allison Anders"/>
    <s v="Tim Roth"/>
    <s v="United States"/>
    <n v="4000000"/>
    <n v="4257354"/>
    <s v="Miramax"/>
    <n v="98"/>
  </r>
  <r>
    <s v="Empire Records"/>
    <s v="PG-13"/>
    <s v="Comedy"/>
    <x v="15"/>
    <s v="October 20, 1995 (United States)"/>
    <n v="6.7"/>
    <n v="52000"/>
    <s v="Allan Moyle"/>
    <s v="Carol Heikkinen"/>
    <s v="Anthony LaPaglia"/>
    <s v="United States"/>
    <n v="0"/>
    <n v="273188"/>
    <s v="Monarchy Enterprises B.V."/>
    <n v="90"/>
  </r>
  <r>
    <s v="The Quick and the Dead"/>
    <s v="R"/>
    <s v="Action"/>
    <x v="15"/>
    <s v="February 10, 1995 (United States)"/>
    <n v="6.4"/>
    <n v="88000"/>
    <s v="Sam Raimi"/>
    <s v="Simon Moore"/>
    <s v="Sharon Stone"/>
    <s v="United States"/>
    <n v="32000000"/>
    <n v="18636537"/>
    <s v="TriStar Pictures"/>
    <n v="107"/>
  </r>
  <r>
    <s v="Hackers"/>
    <s v="PG-13"/>
    <s v="Comedy"/>
    <x v="15"/>
    <s v="September 15, 1995 (United States)"/>
    <n v="6.2"/>
    <n v="66000"/>
    <s v="Iain Softley"/>
    <s v="Rafael Moreu"/>
    <s v="Jonny Lee Miller"/>
    <s v="United States"/>
    <n v="20000000"/>
    <n v="7563728"/>
    <s v="United Artists"/>
    <n v="105"/>
  </r>
  <r>
    <s v="La Haine"/>
    <s v="Not Rated"/>
    <s v="Crime"/>
    <x v="15"/>
    <s v="February 23, 1996 (United States)"/>
    <n v="8.1"/>
    <n v="157000"/>
    <s v="Mathieu Kassovitz"/>
    <s v="Mathieu Kassovitz"/>
    <s v="Vincent Cassel"/>
    <s v="France"/>
    <n v="0"/>
    <n v="302606"/>
    <s v="Le Studio Canal+"/>
    <n v="98"/>
  </r>
  <r>
    <s v="Casper"/>
    <s v="PG"/>
    <s v="Comedy"/>
    <x v="15"/>
    <s v="May 26, 1995 (United States)"/>
    <n v="6.1"/>
    <n v="125000"/>
    <s v="Brad Silberling"/>
    <s v="Joseph Oriolo"/>
    <s v="Bill Pullman"/>
    <s v="United States"/>
    <n v="50000000"/>
    <n v="287928194"/>
    <s v="Universal Pictures"/>
    <n v="100"/>
  </r>
  <r>
    <s v="To Wong Foo Thanks for Everything, Julie Newmar"/>
    <s v="PG-13"/>
    <s v="Comedy"/>
    <x v="15"/>
    <s v="September 8, 1995 (United States)"/>
    <n v="6.6"/>
    <n v="30000"/>
    <s v="Beeban Kidron"/>
    <s v="Douglas Carter Beane"/>
    <s v="Wesley Snipes"/>
    <s v="United States"/>
    <n v="0"/>
    <n v="47774193"/>
    <s v="Universal Pictures"/>
    <n v="109"/>
  </r>
  <r>
    <s v="Heavyweights"/>
    <s v="PG"/>
    <s v="Comedy"/>
    <x v="15"/>
    <s v="February 17, 1995 (United States)"/>
    <n v="6.6"/>
    <n v="26000"/>
    <s v="Steven Brill"/>
    <s v="Judd Apatow"/>
    <s v="Tom McGowan"/>
    <s v="United States"/>
    <n v="0"/>
    <n v="17689177"/>
    <s v="Caravan Pictures"/>
    <n v="100"/>
  </r>
  <r>
    <s v="Tank Girl"/>
    <s v="R"/>
    <s v="Action"/>
    <x v="15"/>
    <s v="March 31, 1995 (United States)"/>
    <n v="5.4"/>
    <n v="31000"/>
    <s v="Rachel Talalay"/>
    <s v="Alan Martin"/>
    <s v="Lori Petty"/>
    <s v="United States"/>
    <n v="25000000"/>
    <n v="4064495"/>
    <s v="Image Comics"/>
    <n v="104"/>
  </r>
  <r>
    <s v="Now and Then"/>
    <s v="PG-13"/>
    <s v="Comedy"/>
    <x v="15"/>
    <s v="October 20, 1995 (United States)"/>
    <n v="6.8"/>
    <n v="28000"/>
    <s v="Lesli Linka Glatter"/>
    <s v="I. Marlene King"/>
    <s v="Christina Ricci"/>
    <s v="United States"/>
    <n v="0"/>
    <n v="37591674"/>
    <s v="New Line Cinema"/>
    <n v="100"/>
  </r>
  <r>
    <s v="Pocahontas"/>
    <s v="G"/>
    <s v="Animation"/>
    <x v="15"/>
    <s v="June 23, 1995 (United States)"/>
    <n v="6.7"/>
    <n v="175000"/>
    <s v="Mike Gabriel"/>
    <s v="Carl Binder"/>
    <s v="Mel Gibson"/>
    <s v="United States"/>
    <n v="55000000"/>
    <n v="346079773"/>
    <s v="Walt Disney Pictures"/>
    <n v="81"/>
  </r>
  <r>
    <s v="A Goofy Movie"/>
    <s v="G"/>
    <s v="Animation"/>
    <x v="15"/>
    <s v="April 7, 1995 (United States)"/>
    <n v="6.9"/>
    <n v="48000"/>
    <s v="Kevin Lima"/>
    <s v="Jymn Magon"/>
    <s v="Bill Farmer"/>
    <s v="United States"/>
    <n v="18000000"/>
    <n v="35348597"/>
    <s v="Walt Disney Pictures"/>
    <n v="78"/>
  </r>
  <r>
    <s v="Dangerous Minds"/>
    <s v="R"/>
    <s v="Biography"/>
    <x v="15"/>
    <s v="August 11, 1995 (United States)"/>
    <n v="6.5"/>
    <n v="50000"/>
    <s v="John N. Smith"/>
    <s v="LouAnne Johnson"/>
    <s v="Michelle Pfeiffer"/>
    <s v="United States"/>
    <n v="23000000"/>
    <n v="179519401"/>
    <s v="Hollywood Pictures"/>
    <n v="99"/>
  </r>
  <r>
    <s v="Crimson Tide"/>
    <s v="R"/>
    <s v="Action"/>
    <x v="15"/>
    <s v="May 12, 1995 (United States)"/>
    <n v="7.3"/>
    <n v="105000"/>
    <s v="Tony Scott"/>
    <s v="Michael Schiffer"/>
    <s v="Gene Hackman"/>
    <s v="United States"/>
    <n v="53000000"/>
    <n v="157387195"/>
    <s v="Hollywood Pictures"/>
    <n v="116"/>
  </r>
  <r>
    <s v="To Die For"/>
    <s v="R"/>
    <s v="Comedy"/>
    <x v="15"/>
    <s v="October 6, 1995 (United States)"/>
    <n v="6.8"/>
    <n v="45000"/>
    <s v="Gus Van Sant"/>
    <s v="Joyce Maynard"/>
    <s v="Nicole Kidman"/>
    <s v="United States"/>
    <n v="20000000"/>
    <n v="21284514"/>
    <s v="Columbia Pictures"/>
    <n v="106"/>
  </r>
  <r>
    <s v="Sabrina"/>
    <s v="PG"/>
    <s v="Comedy"/>
    <x v="15"/>
    <s v="December 15, 1995 (United States)"/>
    <n v="6.3"/>
    <n v="38000"/>
    <s v="Sydney Pollack"/>
    <s v="Samuel A. Taylor"/>
    <s v="Harrison Ford"/>
    <s v="Germany"/>
    <n v="58000000"/>
    <n v="53672080"/>
    <s v="Constellation Entertainment"/>
    <n v="127"/>
  </r>
  <r>
    <s v="Ghost in the Shell"/>
    <s v="TV-MA"/>
    <s v="Animation"/>
    <x v="15"/>
    <s v="March 29, 1996 (United States)"/>
    <n v="8"/>
    <n v="133000"/>
    <s v="Mamoru Oshii"/>
    <s v="Shirow Masamune"/>
    <s v="Atsuko Tanaka"/>
    <s v="Japan"/>
    <n v="0"/>
    <n v="516540"/>
    <s v="Kôdansha"/>
    <n v="83"/>
  </r>
  <r>
    <s v="While You Were Sleeping"/>
    <s v="PG"/>
    <s v="Comedy"/>
    <x v="15"/>
    <s v="April 21, 1995 (United States)"/>
    <n v="6.7"/>
    <n v="95000"/>
    <s v="Jon Turteltaub"/>
    <s v="Daniel G. Sullivan"/>
    <s v="Sandra Bullock"/>
    <s v="United States"/>
    <n v="17000000"/>
    <n v="182057016"/>
    <s v="Hollywood Pictures"/>
    <n v="103"/>
  </r>
  <r>
    <s v="Get Shorty"/>
    <s v="R"/>
    <s v="Comedy"/>
    <x v="15"/>
    <s v="October 20, 1995 (United States)"/>
    <n v="6.9"/>
    <n v="78000"/>
    <s v="Barry Sonnenfeld"/>
    <s v="Elmore Leonard"/>
    <s v="Gene Hackman"/>
    <s v="United States"/>
    <n v="30250000"/>
    <n v="115101622"/>
    <s v="Metro-Goldwyn-Mayer (MGM)"/>
    <n v="105"/>
  </r>
  <r>
    <s v="Tommy Boy"/>
    <s v="PG-13"/>
    <s v="Adventure"/>
    <x v="15"/>
    <s v="March 31, 1995 (United States)"/>
    <n v="7.1"/>
    <n v="79000"/>
    <s v="Peter Segal"/>
    <s v="Bonnie Turner"/>
    <s v="Chris Farley"/>
    <s v="United States"/>
    <n v="0"/>
    <n v="32679899"/>
    <s v="Broadway Pictures"/>
    <n v="97"/>
  </r>
  <r>
    <s v="Babe"/>
    <s v="G"/>
    <s v="Comedy"/>
    <x v="15"/>
    <s v="August 4, 1995 (United States)"/>
    <n v="6.8"/>
    <n v="119000"/>
    <s v="Chris Noonan"/>
    <s v="Dick King-Smith"/>
    <s v="James Cromwell"/>
    <s v="Australia"/>
    <n v="30000000"/>
    <n v="254134910"/>
    <s v="Universal Pictures"/>
    <n v="91"/>
  </r>
  <r>
    <s v="Dead Man Walking"/>
    <s v="R"/>
    <s v="Crime"/>
    <x v="15"/>
    <s v="February 2, 1996 (United States)"/>
    <n v="7.5"/>
    <n v="90000"/>
    <s v="Tim Robbins"/>
    <s v="Helen Prejean"/>
    <s v="Susan Sarandon"/>
    <s v="United Kingdom"/>
    <n v="11000000"/>
    <n v="39363635"/>
    <s v="Havoc"/>
    <n v="122"/>
  </r>
  <r>
    <s v="The Brady Bunch Movie"/>
    <s v="PG-13"/>
    <s v="Comedy"/>
    <x v="15"/>
    <s v="February 17, 1995 (United States)"/>
    <n v="6.1"/>
    <n v="21000"/>
    <s v="Betty Thomas"/>
    <s v="Sherwood Schwartz"/>
    <s v="Shelley Long"/>
    <s v="United States"/>
    <n v="12000000"/>
    <n v="46576136"/>
    <s v="Paramount Pictures"/>
    <n v="90"/>
  </r>
  <r>
    <s v="Johnny Mnemonic"/>
    <s v="R"/>
    <s v="Action"/>
    <x v="15"/>
    <s v="May 26, 1995 (United States)"/>
    <n v="5.7"/>
    <n v="68000"/>
    <s v="Robert Longo"/>
    <s v="William Gibson"/>
    <s v="Keanu Reeves"/>
    <s v="Canada"/>
    <n v="26000000"/>
    <n v="19075720"/>
    <s v="TriStar Pictures"/>
    <n v="96"/>
  </r>
  <r>
    <s v="Just Cause"/>
    <s v="R"/>
    <s v="Action"/>
    <x v="15"/>
    <s v="February 17, 1995 (United States)"/>
    <n v="6.4"/>
    <n v="25000"/>
    <s v="Arne Glimcher"/>
    <s v="John Katzenbach"/>
    <s v="Sean Connery"/>
    <s v="United States"/>
    <n v="0"/>
    <n v="36853222"/>
    <s v="Warner Bros."/>
    <n v="102"/>
  </r>
  <r>
    <s v="The Bridges of Madison County"/>
    <s v="PG-13"/>
    <s v="Drama"/>
    <x v="15"/>
    <s v="June 2, 1995 (United States)"/>
    <n v="7.6"/>
    <n v="76000"/>
    <s v="Clint Eastwood"/>
    <s v="Richard LaGravenese"/>
    <s v="Clint Eastwood"/>
    <s v="United States"/>
    <n v="24000000"/>
    <n v="182016617"/>
    <s v="Warner Bros."/>
    <n v="135"/>
  </r>
  <r>
    <s v="Strange Days"/>
    <s v="R"/>
    <s v="Action"/>
    <x v="15"/>
    <s v="October 13, 1995 (United States)"/>
    <n v="7.2"/>
    <n v="68000"/>
    <s v="Kathryn Bigelow"/>
    <s v="James Cameron"/>
    <s v="Ralph Fiennes"/>
    <s v="United States"/>
    <n v="42000000"/>
    <n v="7959291"/>
    <s v="Lightstorm Entertainment"/>
    <n v="145"/>
  </r>
  <r>
    <s v="Cutthroat Island"/>
    <s v="PG-13"/>
    <s v="Action"/>
    <x v="15"/>
    <s v="December 22, 1995 (United States)"/>
    <n v="5.7"/>
    <n v="27000"/>
    <s v="Renny Harlin"/>
    <s v="Michael Frost Beckner"/>
    <s v="Geena Davis"/>
    <s v="France"/>
    <n v="98000000"/>
    <n v="10017322"/>
    <s v="Beckner/Gorman Productions"/>
    <n v="124"/>
  </r>
  <r>
    <s v="Judge Dredd"/>
    <s v="R"/>
    <s v="Action"/>
    <x v="15"/>
    <s v="June 30, 1995 (United States)"/>
    <n v="5.6"/>
    <n v="112000"/>
    <s v="Danny Cannon"/>
    <s v="John Wagner"/>
    <s v="Sylvester Stallone"/>
    <s v="United States"/>
    <n v="90000000"/>
    <n v="113493481"/>
    <s v="Hollywood Pictures"/>
    <n v="96"/>
  </r>
  <r>
    <s v="The City of Lost Children"/>
    <s v="R"/>
    <s v="Fantasy"/>
    <x v="15"/>
    <s v="December 15, 1995 (United States)"/>
    <n v="7.5"/>
    <n v="66000"/>
    <s v="Marc Caro"/>
    <s v="Gilles Adrien"/>
    <s v="Ron Perlman"/>
    <s v="France"/>
    <n v="18000000"/>
    <n v="1781465"/>
    <s v="Constellation"/>
    <n v="112"/>
  </r>
  <r>
    <s v="Copycat"/>
    <s v="R"/>
    <s v="Drama"/>
    <x v="15"/>
    <s v="October 27, 1995 (United States)"/>
    <n v="6.6"/>
    <n v="56000"/>
    <s v="Jon Amiel"/>
    <s v="Ann Biderman"/>
    <s v="Sigourney Weaver"/>
    <s v="United States"/>
    <n v="20000000"/>
    <n v="32051917"/>
    <s v="New Regency Productions"/>
    <n v="123"/>
  </r>
  <r>
    <s v="Major Payne"/>
    <s v="PG-13"/>
    <s v="Adventure"/>
    <x v="15"/>
    <s v="March 24, 1995 (United States)"/>
    <n v="6.3"/>
    <n v="32000"/>
    <s v="Nick Castle"/>
    <s v="Joe Connelly"/>
    <s v="Damon Wayans"/>
    <s v="United States"/>
    <n v="0"/>
    <n v="30112050"/>
    <s v="Universal Pictures"/>
    <n v="95"/>
  </r>
  <r>
    <s v="Powder"/>
    <s v="PG-13"/>
    <s v="Drama"/>
    <x v="15"/>
    <s v="October 27, 1995 (United States)"/>
    <n v="6.6"/>
    <n v="29000"/>
    <s v="Victor Salva"/>
    <s v="Victor Salva"/>
    <s v="Mary Steenburgen"/>
    <s v="United States"/>
    <n v="9500000"/>
    <n v="30862156"/>
    <s v="Caravan Pictures"/>
    <n v="111"/>
  </r>
  <r>
    <s v="A Little Princess"/>
    <s v="G"/>
    <s v="Drama"/>
    <x v="15"/>
    <s v="May 19, 1995 (United States)"/>
    <n v="7.7"/>
    <n v="33000"/>
    <s v="Alfonso Cuarón"/>
    <s v="Frances Hodgson Burnett"/>
    <s v="Liesel Matthews"/>
    <s v="United States"/>
    <n v="17000000"/>
    <n v="10015449"/>
    <s v="Warner Bros."/>
    <n v="97"/>
  </r>
  <r>
    <s v="The American President"/>
    <s v="PG-13"/>
    <s v="Comedy"/>
    <x v="15"/>
    <s v="November 17, 1995 (United States)"/>
    <n v="6.8"/>
    <n v="54000"/>
    <s v="Rob Reiner"/>
    <s v="Aaron Sorkin"/>
    <s v="Michael Douglas"/>
    <s v="United States"/>
    <n v="62000000"/>
    <n v="107879496"/>
    <s v="Universal Pictures"/>
    <n v="114"/>
  </r>
  <r>
    <s v="Under Siege 2: Dark Territory"/>
    <s v="R"/>
    <s v="Action"/>
    <x v="15"/>
    <s v="July 14, 1995 (United States)"/>
    <n v="5.5"/>
    <n v="45000"/>
    <s v="Geoff Murphy"/>
    <s v="Richard Hatem"/>
    <s v="Steven Seagal"/>
    <s v="United States"/>
    <n v="60000000"/>
    <n v="104324083"/>
    <s v="Warner Bros."/>
    <n v="100"/>
  </r>
  <r>
    <s v="Higher Learning"/>
    <s v="R"/>
    <s v="Crime"/>
    <x v="15"/>
    <s v="January 11, 1995 (United States)"/>
    <n v="6.5"/>
    <n v="19000"/>
    <s v="John Singleton"/>
    <s v="John Singleton"/>
    <s v="Omar Epps"/>
    <s v="United States"/>
    <n v="0"/>
    <n v="38290723"/>
    <s v="Columbia Pictures"/>
    <n v="127"/>
  </r>
  <r>
    <s v="Mr. Holland's Opus"/>
    <s v="PG"/>
    <s v="Drama"/>
    <x v="15"/>
    <s v="January 19, 1996 (United States)"/>
    <n v="7.3"/>
    <n v="36000"/>
    <s v="Stephen Herek"/>
    <s v="Patrick Sheane Duncan"/>
    <s v="Richard Dreyfuss"/>
    <s v="United States"/>
    <n v="23000000"/>
    <n v="106269971"/>
    <s v="Hollywood Pictures"/>
    <n v="143"/>
  </r>
  <r>
    <s v="The Prophecy"/>
    <s v="R"/>
    <s v="Action"/>
    <x v="15"/>
    <s v="September 1, 1995 (United States)"/>
    <n v="6.5"/>
    <n v="30000"/>
    <s v="Gregory Widen"/>
    <s v="Gregory Widen"/>
    <s v="Christopher Walken"/>
    <s v="United States"/>
    <n v="8000000"/>
    <n v="16115878"/>
    <s v="First Look International"/>
    <n v="98"/>
  </r>
  <r>
    <s v="Dead Man"/>
    <s v="R"/>
    <s v="Adventure"/>
    <x v="15"/>
    <s v="May 10, 1996 (United States)"/>
    <n v="7.6"/>
    <n v="92000"/>
    <s v="Jim Jarmusch"/>
    <s v="Jim Jarmusch"/>
    <s v="Johnny Depp"/>
    <s v="United States"/>
    <n v="9000000"/>
    <n v="1037847"/>
    <s v="Pandora Filmproduktion"/>
    <n v="121"/>
  </r>
  <r>
    <s v="Ace Ventura: When Nature Calls"/>
    <s v="PG-13"/>
    <s v="Adventure"/>
    <x v="15"/>
    <s v="November 10, 1995 (United States)"/>
    <n v="6.4"/>
    <n v="206000"/>
    <s v="Steve Oedekerk"/>
    <s v="Jack Bernstein"/>
    <s v="Jim Carrey"/>
    <s v="United States"/>
    <n v="30000000"/>
    <n v="212385533"/>
    <s v="Morgan Creek Entertainment"/>
    <n v="90"/>
  </r>
  <r>
    <s v="Dolores Claiborne"/>
    <s v="R"/>
    <s v="Crime"/>
    <x v="15"/>
    <s v="March 24, 1995 (United States)"/>
    <n v="7.4"/>
    <n v="41000"/>
    <s v="Taylor Hackford"/>
    <s v="Stephen King"/>
    <s v="Kathy Bates"/>
    <s v="United States"/>
    <n v="0"/>
    <n v="24361867"/>
    <s v="Castle Rock Entertainment"/>
    <n v="132"/>
  </r>
  <r>
    <s v="First Knight"/>
    <s v="PG-13"/>
    <s v="Action"/>
    <x v="15"/>
    <s v="July 7, 1995 (United States)"/>
    <n v="6"/>
    <n v="70000"/>
    <s v="Jerry Zucker"/>
    <s v="Lorne Cameron"/>
    <s v="Sean Connery"/>
    <s v="United States"/>
    <n v="55000000"/>
    <n v="127600435"/>
    <s v="Columbia Pictures"/>
    <n v="134"/>
  </r>
  <r>
    <s v="Jade"/>
    <s v="R"/>
    <s v="Crime"/>
    <x v="15"/>
    <s v="October 13, 1995 (United States)"/>
    <n v="5.3"/>
    <n v="12000"/>
    <s v="William Friedkin"/>
    <s v="Joe Eszterhas"/>
    <s v="David Caruso"/>
    <s v="United States"/>
    <n v="50000000"/>
    <n v="9851610"/>
    <s v="Paramount Pictures"/>
    <n v="95"/>
  </r>
  <r>
    <s v="The Big Green"/>
    <s v="PG"/>
    <s v="Comedy"/>
    <x v="15"/>
    <s v="September 29, 1995 (United States)"/>
    <n v="5.6"/>
    <n v="9500"/>
    <s v="Holly Goldberg Sloan"/>
    <s v="Holly Goldberg Sloan"/>
    <s v="Steve Guttenberg"/>
    <s v="United States"/>
    <n v="12000000"/>
    <n v="17736619"/>
    <s v="Caravan Pictures"/>
    <n v="100"/>
  </r>
  <r>
    <s v="Virtuosity"/>
    <s v="R"/>
    <s v="Action"/>
    <x v="15"/>
    <s v="August 4, 1995 (United States)"/>
    <n v="5.6"/>
    <n v="29000"/>
    <s v="Brett Leonard"/>
    <s v="Eric Bernt"/>
    <s v="Denzel Washington"/>
    <s v="United States"/>
    <n v="30000000"/>
    <n v="24047675"/>
    <s v="Paramount Pictures"/>
    <n v="106"/>
  </r>
  <r>
    <s v="Halloween: The Curse of Michael Myers"/>
    <s v="R"/>
    <s v="Horror"/>
    <x v="15"/>
    <s v="September 29, 1995 (United States)"/>
    <n v="4.8"/>
    <n v="32000"/>
    <s v="Joe Chappelle"/>
    <s v="Debra Hill"/>
    <s v="Donald Pleasence"/>
    <s v="United States"/>
    <n v="5000000"/>
    <n v="15116634"/>
    <s v="Halloween VI Productions"/>
    <n v="87"/>
  </r>
  <r>
    <s v="Father of the Bride Part II"/>
    <s v="PG"/>
    <s v="Comedy"/>
    <x v="15"/>
    <s v="December 8, 1995 (United States)"/>
    <n v="6.1"/>
    <n v="36000"/>
    <s v="Charles Shyer"/>
    <s v="Albert Hackett"/>
    <s v="Steve Martin"/>
    <s v="United States"/>
    <n v="30000000"/>
    <n v="76594107"/>
    <s v="Sandollar Productions"/>
    <n v="106"/>
  </r>
  <r>
    <s v="Assassins"/>
    <s v="R"/>
    <s v="Action"/>
    <x v="15"/>
    <s v="October 6, 1995 (United States)"/>
    <n v="6.3"/>
    <n v="79000"/>
    <s v="Richard Donner"/>
    <s v="Lilly Wachowski"/>
    <s v="Sylvester Stallone"/>
    <s v="France"/>
    <n v="50000000"/>
    <n v="30303072"/>
    <s v="Warner Bros."/>
    <n v="132"/>
  </r>
  <r>
    <s v="French Kiss"/>
    <s v="PG-13"/>
    <s v="Comedy"/>
    <x v="15"/>
    <s v="May 5, 1995 (United States)"/>
    <n v="6.6"/>
    <n v="48000"/>
    <s v="Lawrence Kasdan"/>
    <s v="Adam Brooks"/>
    <s v="Meg Ryan"/>
    <s v="United Kingdom"/>
    <n v="0"/>
    <n v="101982854"/>
    <s v="Polygram Filmed Entertainment"/>
    <n v="111"/>
  </r>
  <r>
    <s v="A Walk in the Clouds"/>
    <s v="PG-13"/>
    <s v="Drama"/>
    <x v="15"/>
    <s v="August 11, 1995 (United States)"/>
    <n v="6.7"/>
    <n v="32000"/>
    <s v="Alfonso Arau"/>
    <s v="Robert Mark Kamen"/>
    <s v="Keanu Reeves"/>
    <s v="United States"/>
    <n v="20000000"/>
    <n v="50008143"/>
    <s v="Twentieth Century Fox"/>
    <n v="102"/>
  </r>
  <r>
    <s v="It Takes Two"/>
    <s v="PG"/>
    <s v="Comedy"/>
    <x v="15"/>
    <s v="November 17, 1995 (United States)"/>
    <n v="5.9"/>
    <n v="21000"/>
    <s v="Andy Tennant"/>
    <s v="Deborah Dean Davis"/>
    <s v="Kirstie Alley"/>
    <s v="United States"/>
    <n v="0"/>
    <n v="19474589"/>
    <s v="Dualstar Productions"/>
    <n v="101"/>
  </r>
  <r>
    <s v="Rob Roy"/>
    <s v="R"/>
    <s v="Adventure"/>
    <x v="15"/>
    <s v="April 14, 1995 (United States)"/>
    <n v="6.9"/>
    <n v="41000"/>
    <s v="Michael Caton-Jones"/>
    <s v="Alan Sharp"/>
    <s v="Liam Neeson"/>
    <s v="United Kingdom"/>
    <n v="28000000"/>
    <n v="31596911"/>
    <s v="United Artists"/>
    <n v="139"/>
  </r>
  <r>
    <s v="Dead Presidents"/>
    <s v="R"/>
    <s v="Action"/>
    <x v="15"/>
    <s v="October 6, 1995 (United States)"/>
    <n v="6.9"/>
    <n v="21000"/>
    <s v="Albert Hughes"/>
    <s v="Allen Hughes"/>
    <s v="Larenz Tate"/>
    <s v="United States"/>
    <n v="10000000"/>
    <n v="24147179"/>
    <s v="Caravan Pictures"/>
    <n v="119"/>
  </r>
  <r>
    <s v="The Baby-Sitters Club"/>
    <s v="PG"/>
    <s v="Comedy"/>
    <x v="15"/>
    <s v="August 18, 1995 (United States)"/>
    <n v="5.8"/>
    <n v="5500"/>
    <s v="Melanie Mayron"/>
    <s v="Ann M. Martin"/>
    <s v="Schuyler Fisk"/>
    <s v="United States"/>
    <n v="6500000"/>
    <n v="9685976"/>
    <s v="Beacon Communications"/>
    <n v="94"/>
  </r>
  <r>
    <s v="Waiting to Exhale"/>
    <s v="R"/>
    <s v="Comedy"/>
    <x v="15"/>
    <s v="December 22, 1995 (United States)"/>
    <n v="6"/>
    <n v="10000"/>
    <s v="Forest Whitaker"/>
    <s v="Terry McMillan"/>
    <s v="Whitney Houston"/>
    <s v="United States"/>
    <n v="16000000"/>
    <n v="81452156"/>
    <s v="Twentieth Century Fox"/>
    <n v="124"/>
  </r>
  <r>
    <s v="Welcome to the Dollhouse"/>
    <s v="R"/>
    <s v="Comedy"/>
    <x v="15"/>
    <s v="May 24, 1996 (United States)"/>
    <n v="7.4"/>
    <n v="33000"/>
    <s v="Todd Solondz"/>
    <s v="Todd Solondz"/>
    <s v="Heather Matarazzo"/>
    <s v="United States"/>
    <n v="800000"/>
    <n v="4569019"/>
    <s v="Suburban Pictures"/>
    <n v="88"/>
  </r>
  <r>
    <s v="The Indian in the Cupboard"/>
    <s v="PG"/>
    <s v="Drama"/>
    <x v="15"/>
    <s v="July 14, 1995 (United States)"/>
    <n v="6"/>
    <n v="27000"/>
    <s v="Frank Oz"/>
    <s v="Lynne Reid Banks"/>
    <s v="Hal Scardino"/>
    <s v="United States"/>
    <n v="45000000"/>
    <n v="35656131"/>
    <s v="Columbia Pictures"/>
    <n v="96"/>
  </r>
  <r>
    <s v="Rumble in the Bronx"/>
    <s v="R"/>
    <s v="Action"/>
    <x v="15"/>
    <s v="February 23, 1996 (United States)"/>
    <n v="6.8"/>
    <n v="40000"/>
    <s v="Stanley Tong"/>
    <s v="Edward Tang"/>
    <s v="Jackie Chan"/>
    <s v="Hong Kong"/>
    <n v="7500000"/>
    <n v="32392047"/>
    <s v="Golden Harvest Company"/>
    <n v="87"/>
  </r>
  <r>
    <s v="Devil in a Blue Dress"/>
    <s v="R"/>
    <s v="Crime"/>
    <x v="15"/>
    <s v="September 29, 1995 (United States)"/>
    <n v="6.7"/>
    <n v="18000"/>
    <s v="Carl Franklin"/>
    <s v="Walter Mosley"/>
    <s v="Denzel Washington"/>
    <s v="United States"/>
    <n v="27000000"/>
    <n v="16140822"/>
    <s v="TriStar Pictures"/>
    <n v="102"/>
  </r>
  <r>
    <s v="How to Make an American Quilt"/>
    <s v="PG-13"/>
    <s v="Comedy"/>
    <x v="15"/>
    <s v="October 6, 1995 (United States)"/>
    <n v="6.3"/>
    <n v="11000"/>
    <s v="Jocelyn Moorhouse"/>
    <s v="Whitney Otto"/>
    <s v="Winona Ryder"/>
    <s v="United States"/>
    <n v="10000000"/>
    <n v="41200020"/>
    <s v="Universal Pictures"/>
    <n v="117"/>
  </r>
  <r>
    <s v="Kicking and Screaming"/>
    <s v="R"/>
    <s v="Comedy"/>
    <x v="15"/>
    <s v="October 6, 1995 (United States)"/>
    <n v="6.8"/>
    <n v="13000"/>
    <s v="Noah Baumbach"/>
    <s v="Noah Baumbach"/>
    <s v="Josh Hamilton"/>
    <s v="United States"/>
    <n v="0"/>
    <n v="718490"/>
    <s v="Trimark Pictures"/>
    <n v="96"/>
  </r>
  <r>
    <s v="Tales from the Crypt: Demon Knight"/>
    <s v="R"/>
    <s v="Action"/>
    <x v="15"/>
    <s v="January 13, 1995 (United States)"/>
    <n v="6.7"/>
    <n v="22000"/>
    <s v="Ernest R. Dickerson"/>
    <s v="Ethan Reiff"/>
    <s v="Billy Zane"/>
    <s v="United States"/>
    <n v="13000000"/>
    <n v="21089146"/>
    <s v="Universal Pictures"/>
    <n v="92"/>
  </r>
  <r>
    <s v="The Net"/>
    <s v="PG-13"/>
    <s v="Action"/>
    <x v="15"/>
    <s v="July 28, 1995 (United States)"/>
    <n v="5.9"/>
    <n v="62000"/>
    <s v="Irwin Winkler"/>
    <s v="John Brancato"/>
    <s v="Sandra Bullock"/>
    <s v="United States"/>
    <n v="22000000"/>
    <n v="110627965"/>
    <s v="Columbia Pictures"/>
    <n v="114"/>
  </r>
  <r>
    <s v="Living in Oblivion"/>
    <s v="R"/>
    <s v="Comedy"/>
    <x v="15"/>
    <s v="July 21, 1995 (United States)"/>
    <n v="7.5"/>
    <n v="17000"/>
    <s v="Tom DiCillo"/>
    <s v="Tom DiCillo"/>
    <s v="Steve Buscemi"/>
    <s v="United States"/>
    <n v="500000"/>
    <n v="1111790"/>
    <s v="JDI Productions"/>
    <n v="90"/>
  </r>
  <r>
    <s v="Dracula: Dead and Loving It"/>
    <s v="PG-13"/>
    <s v="Comedy"/>
    <x v="15"/>
    <s v="December 22, 1995 (United States)"/>
    <n v="5.9"/>
    <n v="40000"/>
    <s v="Mel Brooks"/>
    <s v="Mel Brooks"/>
    <s v="Leslie Nielsen"/>
    <s v="France"/>
    <n v="30000000"/>
    <n v="10772144"/>
    <s v="Gaumont"/>
    <n v="88"/>
  </r>
  <r>
    <s v="Tom and Huck"/>
    <s v="PG"/>
    <s v="Adventure"/>
    <x v="15"/>
    <s v="December 22, 1995 (United States)"/>
    <n v="5.5"/>
    <n v="10000"/>
    <s v="Peter Hewitt"/>
    <s v="Mark Twain"/>
    <s v="Jonathan Taylor Thomas"/>
    <s v="United States"/>
    <n v="0"/>
    <n v="23920048"/>
    <s v="Walt Disney Pictures"/>
    <n v="97"/>
  </r>
  <r>
    <s v="Village of the Damned"/>
    <s v="R"/>
    <s v="Horror"/>
    <x v="15"/>
    <s v="April 28, 1995 (United States)"/>
    <n v="5.7"/>
    <n v="30000"/>
    <s v="John Carpenter"/>
    <s v="John Wyndham"/>
    <s v="Christopher Reeve"/>
    <s v="United States"/>
    <n v="22000000"/>
    <n v="9418365"/>
    <s v="Universal Pictures"/>
    <n v="98"/>
  </r>
  <r>
    <s v="Wild Bill"/>
    <s v="R"/>
    <s v="Action"/>
    <x v="15"/>
    <s v="December 1, 1995 (United States)"/>
    <n v="5.9"/>
    <n v="6600"/>
    <s v="Walter Hill"/>
    <s v="Peter Dexter"/>
    <s v="Jeff Bridges"/>
    <s v="United States"/>
    <n v="30000000"/>
    <n v="2193982"/>
    <s v="The Zanuck Company"/>
    <n v="98"/>
  </r>
  <r>
    <s v="Grumpier Old Men"/>
    <s v="PG-13"/>
    <s v="Comedy"/>
    <x v="15"/>
    <s v="December 22, 1995 (United States)"/>
    <n v="6.7"/>
    <n v="25000"/>
    <s v="Howard Deutch"/>
    <s v="Mark Steven Johnson"/>
    <s v="Walter Matthau"/>
    <s v="United States"/>
    <n v="25000000"/>
    <n v="71518503"/>
    <s v="Lancaster Gate"/>
    <n v="101"/>
  </r>
  <r>
    <s v="Boys on the Side"/>
    <s v="R"/>
    <s v="Comedy"/>
    <x v="15"/>
    <s v="February 3, 1995 (United States)"/>
    <n v="6.5"/>
    <n v="12000"/>
    <s v="Herbert Ross"/>
    <s v="Don Roos"/>
    <s v="Whoopi Goldberg"/>
    <s v="United States"/>
    <n v="21000000"/>
    <n v="23440188"/>
    <s v="Alcor Films"/>
    <n v="115"/>
  </r>
  <r>
    <s v="Tales from the Hood"/>
    <s v="R"/>
    <s v="Crime"/>
    <x v="15"/>
    <s v="May 24, 1995 (United States)"/>
    <n v="6.4"/>
    <n v="7400"/>
    <s v="Rusty Cundieff"/>
    <s v="Rusty Cundieff"/>
    <s v="Clarence Williams III"/>
    <s v="United States"/>
    <n v="6000000"/>
    <n v="11837928"/>
    <s v="40 Acres &amp; A Mule Filmworks"/>
    <n v="98"/>
  </r>
  <r>
    <s v="Money Train"/>
    <s v="R"/>
    <s v="Action"/>
    <x v="15"/>
    <s v="November 22, 1995 (United States)"/>
    <n v="5.7"/>
    <n v="39000"/>
    <s v="Joseph Ruben"/>
    <s v="Doug Richardson"/>
    <s v="Wesley Snipes"/>
    <s v="United States"/>
    <n v="68000000"/>
    <n v="35431113"/>
    <s v="Columbia Pictures"/>
    <n v="110"/>
  </r>
  <r>
    <s v="Candyman: Farewell to the Flesh"/>
    <s v="R"/>
    <s v="Horror"/>
    <x v="15"/>
    <s v="March 17, 1995 (United States)"/>
    <n v="5.3"/>
    <n v="11000"/>
    <s v="Bill Condon"/>
    <s v="Clive Barker"/>
    <s v="Tony Todd"/>
    <s v="United States"/>
    <n v="6000000"/>
    <n v="13940383"/>
    <s v="PolyGram Filmed Entertainment"/>
    <n v="95"/>
  </r>
  <r>
    <s v="The Crossing Guard"/>
    <s v="R"/>
    <s v="Drama"/>
    <x v="15"/>
    <s v="November 16, 1995 (United States)"/>
    <n v="6.3"/>
    <n v="13000"/>
    <s v="Sean Penn"/>
    <s v="Sean Penn"/>
    <s v="Jack Nicholson"/>
    <s v="United States"/>
    <n v="9000000"/>
    <n v="868979"/>
    <s v="Miramax"/>
    <n v="111"/>
  </r>
  <r>
    <s v="Man of the House"/>
    <s v="PG"/>
    <s v="Comedy"/>
    <x v="15"/>
    <s v="March 3, 1995 (United States)"/>
    <n v="5.2"/>
    <n v="8900"/>
    <s v="James Orr"/>
    <s v="David E. Peckinpah"/>
    <s v="Chevy Chase"/>
    <s v="United States"/>
    <n v="0"/>
    <n v="40070995"/>
    <s v="All Girl Productions"/>
    <n v="96"/>
  </r>
  <r>
    <s v="Nixon"/>
    <s v="R"/>
    <s v="Biography"/>
    <x v="15"/>
    <s v="January 5, 1996 (United States)"/>
    <n v="7.1"/>
    <n v="29000"/>
    <s v="Oliver Stone"/>
    <s v="Stephen J. Rivele"/>
    <s v="Anthony Hopkins"/>
    <s v="United States"/>
    <n v="44000000"/>
    <n v="13681765"/>
    <s v="Cinergi Pictures Entertainment"/>
    <n v="192"/>
  </r>
  <r>
    <s v="Hideaway"/>
    <s v="R"/>
    <s v="Fantasy"/>
    <x v="15"/>
    <s v="March 3, 1995 (United States)"/>
    <n v="5.3"/>
    <n v="6400"/>
    <s v="Brett Leonard"/>
    <s v="Dean R. Koontz"/>
    <s v="Jeff Goldblum"/>
    <s v="United States"/>
    <n v="15000000"/>
    <n v="12201255"/>
    <s v="TriStar Pictures"/>
    <n v="106"/>
  </r>
  <r>
    <s v="When Night Is Falling"/>
    <s v="Unrated"/>
    <s v="Drama"/>
    <x v="15"/>
    <s v="November 17, 1995 (United States)"/>
    <n v="6.5"/>
    <n v="6700"/>
    <s v="Patricia Rozema"/>
    <s v="Patricia Rozema"/>
    <s v="Pascale Bussières"/>
    <s v="Canada"/>
    <n v="0"/>
    <n v="919671"/>
    <s v="Alliance Communications Corporation"/>
    <n v="94"/>
  </r>
  <r>
    <s v="Underground"/>
    <s v="Not Rated"/>
    <s v="Comedy"/>
    <x v="15"/>
    <s v="June 20, 1997 (United States)"/>
    <n v="8.1"/>
    <n v="56000"/>
    <s v="Emir Kusturica"/>
    <s v="Dusan Kovacevic"/>
    <s v="Predrag 'Miki' Manojlovic"/>
    <s v="Federal Republic of Yugoslavia"/>
    <n v="14000000"/>
    <n v="171082"/>
    <s v="CiBy 2000"/>
    <n v="167"/>
  </r>
  <r>
    <s v="Mighty Aphrodite"/>
    <s v="R"/>
    <s v="Comedy"/>
    <x v="15"/>
    <s v="November 10, 1995 (United States)"/>
    <n v="7"/>
    <n v="39000"/>
    <s v="Woody Allen"/>
    <s v="Woody Allen"/>
    <s v="Woody Allen"/>
    <s v="United States"/>
    <n v="15000000"/>
    <n v="6468498"/>
    <s v="Sweetland Films"/>
    <n v="95"/>
  </r>
  <r>
    <s v="Balto"/>
    <s v="G"/>
    <s v="Animation"/>
    <x v="15"/>
    <s v="December 22, 1995 (United States)"/>
    <n v="7.1"/>
    <n v="41000"/>
    <s v="Simon Wells"/>
    <s v="Cliff Ruby"/>
    <s v="Kevin Bacon"/>
    <s v="United States"/>
    <n v="0"/>
    <n v="11349090"/>
    <s v="Amblimation"/>
    <n v="78"/>
  </r>
  <r>
    <s v="Total Eclipse"/>
    <s v="R"/>
    <s v="Biography"/>
    <x v="15"/>
    <s v="November 3, 1995 (United States)"/>
    <n v="6.5"/>
    <n v="14000"/>
    <s v="Agnieszka Holland"/>
    <s v="Christopher Hampton"/>
    <s v="Leonardo DiCaprio"/>
    <s v="United Kingdom"/>
    <n v="8000000"/>
    <n v="340139"/>
    <s v="FIT Productions"/>
    <n v="111"/>
  </r>
  <r>
    <s v="Fair Game"/>
    <s v="R"/>
    <s v="Action"/>
    <x v="15"/>
    <s v="November 3, 1995 (United States)"/>
    <n v="4.3"/>
    <n v="12000"/>
    <s v="Andrew Sipes"/>
    <s v="Paula Gosling"/>
    <s v="William Baldwin"/>
    <s v="United States"/>
    <n v="50000000"/>
    <n v="11534477"/>
    <s v="Warner Bros."/>
    <n v="91"/>
  </r>
  <r>
    <s v="Lord of Illusions"/>
    <s v="R"/>
    <s v="Horror"/>
    <x v="15"/>
    <s v="August 25, 1995 (United States)"/>
    <n v="6.1"/>
    <n v="15000"/>
    <s v="Clive Barker"/>
    <s v="Clive Barker"/>
    <s v="Scott Bakula"/>
    <s v="United States"/>
    <n v="12000000"/>
    <n v="13294422"/>
    <s v="Seraphim Films"/>
    <n v="109"/>
  </r>
  <r>
    <s v="The Scarlet Letter"/>
    <s v="R"/>
    <s v="Drama"/>
    <x v="15"/>
    <s v="October 13, 1995 (United States)"/>
    <n v="5.3"/>
    <n v="15000"/>
    <s v="Roland Joffé"/>
    <s v="Nathaniel Hawthorne"/>
    <s v="Demi Moore"/>
    <s v="United States"/>
    <n v="46000000"/>
    <n v="10382407"/>
    <s v="Allied Stars Ltd."/>
    <n v="135"/>
  </r>
  <r>
    <s v="Nick of Time"/>
    <s v="R"/>
    <s v="Action"/>
    <x v="15"/>
    <s v="November 22, 1995 (United States)"/>
    <n v="6.3"/>
    <n v="40000"/>
    <s v="John Badham"/>
    <s v="Patrick Sheane Duncan"/>
    <s v="Johnny Depp"/>
    <s v="United States"/>
    <n v="33000000"/>
    <n v="8175346"/>
    <s v="Paramount Pictures"/>
    <n v="90"/>
  </r>
  <r>
    <s v="Senior Trip"/>
    <s v="R"/>
    <s v="Adventure"/>
    <x v="15"/>
    <s v="September 8, 1995 (United States)"/>
    <n v="5.7"/>
    <n v="5500"/>
    <s v="Kelly Makin"/>
    <s v="Roger Kumble"/>
    <s v="Matt Frewer"/>
    <s v="Canada"/>
    <n v="0"/>
    <n v="4686937"/>
    <s v="1992 Number Four Limited Partnership"/>
    <n v="91"/>
  </r>
  <r>
    <s v="Free Willy 2: The Adventure Home"/>
    <s v="PG"/>
    <s v="Adventure"/>
    <x v="15"/>
    <s v="July 19, 1995 (United States)"/>
    <n v="5.0999999999999996"/>
    <n v="17000"/>
    <s v="Dwight H. Little"/>
    <s v="Keith Walker"/>
    <s v="Jason James Richter"/>
    <s v="France"/>
    <n v="0"/>
    <n v="30077111"/>
    <s v="Warner Bros. Family Entertainment"/>
    <n v="95"/>
  </r>
  <r>
    <s v="Things to Do in Denver When You're Dead"/>
    <s v="R"/>
    <s v="Crime"/>
    <x v="15"/>
    <s v="December 1, 1995 (United States)"/>
    <n v="6.8"/>
    <n v="27000"/>
    <s v="Gary Fleder"/>
    <s v="Scott Rosenberg"/>
    <s v="Andy Garcia"/>
    <s v="United States"/>
    <n v="7000000"/>
    <n v="529766"/>
    <s v="Miramax"/>
    <n v="115"/>
  </r>
  <r>
    <s v="The Doom Generation"/>
    <s v="R"/>
    <s v="Comedy"/>
    <x v="15"/>
    <s v="October 27, 1995 (United States)"/>
    <n v="6.1"/>
    <n v="14000"/>
    <s v="Gregg Araki"/>
    <s v="Gregg Araki"/>
    <s v="James Duval"/>
    <s v="United States"/>
    <n v="0"/>
    <n v="284785"/>
    <s v="Union Générale Cinématographique (UGC)"/>
    <n v="83"/>
  </r>
  <r>
    <s v="Nine Months"/>
    <s v="PG-13"/>
    <s v="Comedy"/>
    <x v="15"/>
    <s v="July 12, 1995 (United States)"/>
    <n v="5.5"/>
    <n v="36000"/>
    <s v="Chris Columbus"/>
    <s v="Patrick Braoudé"/>
    <s v="Hugh Grant"/>
    <s v="United States"/>
    <n v="0"/>
    <n v="138510230"/>
    <s v="Twentieth Century Fox"/>
    <n v="103"/>
  </r>
  <r>
    <s v="Safe"/>
    <s v="R"/>
    <s v="Drama"/>
    <x v="15"/>
    <s v="June 30, 1995 (United States)"/>
    <n v="7.2"/>
    <n v="14000"/>
    <s v="Todd Haynes"/>
    <s v="Todd Haynes"/>
    <s v="Julianne Moore"/>
    <s v="United Kingdom"/>
    <n v="1000000"/>
    <n v="512245"/>
    <s v="American Playhouse Theatrical Films"/>
    <n v="119"/>
  </r>
  <r>
    <s v="Sudden Death"/>
    <s v="R"/>
    <s v="Action"/>
    <x v="15"/>
    <s v="December 22, 1995 (United States)"/>
    <n v="5.8"/>
    <n v="33000"/>
    <s v="Peter Hyams"/>
    <s v="Karen Elise Baldwin"/>
    <s v="Jean-Claude Van Damme"/>
    <s v="United States"/>
    <n v="35000000"/>
    <n v="64350171"/>
    <s v="Universal Pictures"/>
    <n v="111"/>
  </r>
  <r>
    <s v="Circle of Friends"/>
    <s v="PG-13"/>
    <s v="Drama"/>
    <x v="15"/>
    <s v="April 7, 1995 (United States)"/>
    <n v="6.6"/>
    <n v="8100"/>
    <s v="Pat O'Connor"/>
    <s v="Andrew Davies"/>
    <s v="Chris O'Donnell"/>
    <s v="Ireland"/>
    <n v="0"/>
    <n v="23389975"/>
    <s v="Price Entertainment"/>
    <n v="103"/>
  </r>
  <r>
    <s v="Canadian Bacon"/>
    <s v="PG"/>
    <s v="Comedy"/>
    <x v="15"/>
    <s v="September 22, 1995 (United States)"/>
    <n v="5.9"/>
    <n v="16000"/>
    <s v="Michael Moore"/>
    <s v="Michael Moore"/>
    <s v="John Candy"/>
    <s v="United States"/>
    <n v="11000000"/>
    <n v="163971"/>
    <s v="Dog Eat Dog Films"/>
    <n v="91"/>
  </r>
  <r>
    <s v="Screamers"/>
    <s v="R"/>
    <s v="Horror"/>
    <x v="15"/>
    <s v="January 26, 1996 (United States)"/>
    <n v="6.4"/>
    <n v="26000"/>
    <s v="Christian Duguay"/>
    <s v="Philip K. Dick"/>
    <s v="Peter Weller"/>
    <s v="Canada"/>
    <n v="20000000"/>
    <n v="5711695"/>
    <s v="Triumph Films"/>
    <n v="108"/>
  </r>
  <r>
    <s v="Vampire in Brooklyn"/>
    <s v="R"/>
    <s v="Comedy"/>
    <x v="15"/>
    <s v="October 27, 1995 (United States)"/>
    <n v="4.5999999999999996"/>
    <n v="22000"/>
    <s v="Wes Craven"/>
    <s v="Eddie Murphy"/>
    <s v="Eddie Murphy"/>
    <s v="United States"/>
    <n v="20000000"/>
    <n v="19751736"/>
    <s v="Eddie Murphy Productions"/>
    <n v="100"/>
  </r>
  <r>
    <s v="Murder in the First"/>
    <s v="R"/>
    <s v="Drama"/>
    <x v="15"/>
    <s v="January 20, 1995 (United States)"/>
    <n v="7.3"/>
    <n v="27000"/>
    <s v="Marc Rocco"/>
    <s v="Dan Gordon"/>
    <s v="Christian Slater"/>
    <s v="United States"/>
    <n v="0"/>
    <n v="17381942"/>
    <s v="Warner Bros."/>
    <n v="122"/>
  </r>
  <r>
    <s v="Richard III"/>
    <s v="R"/>
    <s v="Drama"/>
    <x v="15"/>
    <s v="December 29, 1995 (United States)"/>
    <n v="7.4"/>
    <n v="14000"/>
    <s v="Richard Loncraine"/>
    <s v="Ian McKellen"/>
    <s v="Ian McKellen"/>
    <s v="United Kingdom"/>
    <n v="0"/>
    <n v="2748518"/>
    <s v="Mayfair Entertainment International"/>
    <n v="110"/>
  </r>
  <r>
    <s v="The Day of the Beast"/>
    <s v="R"/>
    <s v="Action"/>
    <x v="15"/>
    <s v="December 23, 1998 (United States)"/>
    <n v="7.4"/>
    <n v="19000"/>
    <s v="Álex de la Iglesia"/>
    <s v="Jorge Guerricaechevarría"/>
    <s v="Álex Angulo"/>
    <s v="Spain"/>
    <n v="0"/>
    <m/>
    <s v="Canal+ España"/>
    <n v="99"/>
  </r>
  <r>
    <s v="A Kid in King Arthur's Court"/>
    <s v="PG"/>
    <s v="Adventure"/>
    <x v="15"/>
    <s v="August 11, 1995 (United States)"/>
    <n v="4.7"/>
    <n v="5800"/>
    <s v="Michael Gottlieb"/>
    <s v="Michael Part"/>
    <s v="Thomas Ian Nicholas"/>
    <s v="United States"/>
    <n v="15000000"/>
    <n v="13406717"/>
    <s v="Tapestry Films"/>
    <n v="89"/>
  </r>
  <r>
    <s v="Othello"/>
    <s v="R"/>
    <s v="Drama"/>
    <x v="15"/>
    <s v="January 19, 1996 (United States)"/>
    <n v="6.9"/>
    <n v="9200"/>
    <s v="Oliver Parker"/>
    <s v="Oliver Parker"/>
    <s v="Laurence Fishburne"/>
    <s v="United States"/>
    <n v="11000000"/>
    <n v="2844379"/>
    <s v="Castle Rock Entertainment"/>
    <n v="123"/>
  </r>
  <r>
    <s v="Gold Diggers: The Secret of Bear Mountain"/>
    <s v="PG"/>
    <s v="Adventure"/>
    <x v="15"/>
    <s v="November 3, 1995 (United States)"/>
    <n v="6"/>
    <n v="4200"/>
    <s v="Kevin James Dobson"/>
    <s v="Barry Glasser"/>
    <s v="Christina Ricci"/>
    <s v="Canada"/>
    <n v="0"/>
    <n v="6029091"/>
    <s v="Universal Pictures"/>
    <n v="93"/>
  </r>
  <r>
    <s v="Clockers"/>
    <s v="R"/>
    <s v="Crime"/>
    <x v="15"/>
    <s v="September 13, 1995 (United States)"/>
    <n v="6.9"/>
    <n v="21000"/>
    <s v="Spike Lee"/>
    <s v="Richard Price"/>
    <s v="Harvey Keitel"/>
    <s v="United States"/>
    <n v="25000000"/>
    <n v="13071518"/>
    <s v="Universal Pictures"/>
    <n v="128"/>
  </r>
  <r>
    <s v="Smoke"/>
    <s v="R"/>
    <s v="Comedy"/>
    <x v="15"/>
    <s v="June 9, 1995 (United States)"/>
    <n v="7.4"/>
    <n v="34000"/>
    <s v="Wayne Wang"/>
    <s v="Paul Auster"/>
    <s v="Harvey Keitel"/>
    <s v="Germany"/>
    <n v="7000000"/>
    <n v="8367636"/>
    <s v="Miramax"/>
    <n v="112"/>
  </r>
  <r>
    <s v="Something to Talk About"/>
    <s v="R"/>
    <s v="Comedy"/>
    <x v="15"/>
    <s v="August 4, 1995 (United States)"/>
    <n v="5.7"/>
    <n v="13000"/>
    <s v="Lasse Hallström"/>
    <s v="Callie Khouri"/>
    <s v="Julia Roberts"/>
    <s v="United States"/>
    <n v="0"/>
    <n v="50865589"/>
    <s v="Hawn / Sylbert Movie Company"/>
    <n v="106"/>
  </r>
  <r>
    <s v="Tall Tale"/>
    <s v="PG"/>
    <s v="Adventure"/>
    <x v="15"/>
    <s v="March 24, 1995 (United States)"/>
    <n v="5.9"/>
    <n v="3500"/>
    <s v="Jeremiah S. Chechik"/>
    <s v="Steve Bloom"/>
    <s v="Patrick Swayze"/>
    <s v="United States"/>
    <n v="32000000"/>
    <n v="11047627"/>
    <s v="Caravan Pictures"/>
    <n v="96"/>
  </r>
  <r>
    <s v="Kiss of Death"/>
    <s v="R"/>
    <s v="Crime"/>
    <x v="15"/>
    <s v="April 21, 1995 (United States)"/>
    <n v="5.9"/>
    <n v="17000"/>
    <s v="Barbet Schroeder"/>
    <s v="Eleazar Lipsky"/>
    <s v="David Caruso"/>
    <s v="United States"/>
    <n v="40000000"/>
    <n v="14942422"/>
    <s v="Twentieth Century Fox"/>
    <n v="101"/>
  </r>
  <r>
    <s v="Delta of Venus"/>
    <s v="R"/>
    <s v="Drama"/>
    <x v="15"/>
    <s v="October 13, 1995 (United States)"/>
    <n v="4.8"/>
    <n v="1900"/>
    <s v="Zalman King"/>
    <s v="Anaïs Nin"/>
    <s v="Audie England"/>
    <s v="United States"/>
    <n v="0"/>
    <n v="63174"/>
    <s v="Alliance Communications Corporation"/>
    <n v="102"/>
  </r>
  <r>
    <s v="Heavy"/>
    <s v="R"/>
    <s v="Drama"/>
    <x v="15"/>
    <s v="June 5, 1996 (United States)"/>
    <n v="6.8"/>
    <n v="4500"/>
    <s v="James Mangold"/>
    <s v="James Mangold"/>
    <s v="Pruitt Taylor Vince"/>
    <s v="United States"/>
    <n v="0"/>
    <n v="941414"/>
    <s v="Available Light Productions"/>
    <n v="105"/>
  </r>
  <r>
    <s v="Home for the Holidays"/>
    <s v="PG-13"/>
    <s v="Comedy"/>
    <x v="15"/>
    <s v="November 3, 1995 (United States)"/>
    <n v="6.6"/>
    <n v="12000"/>
    <s v="Jodie Foster"/>
    <s v="Chris Radant"/>
    <s v="Holly Hunter"/>
    <s v="United States"/>
    <n v="20000000"/>
    <n v="17519169"/>
    <s v="Paramount Pictures"/>
    <n v="103"/>
  </r>
  <r>
    <s v="Angels and Insects"/>
    <s v="R"/>
    <s v="Drama"/>
    <x v="15"/>
    <s v="January 26, 1996 (United States)"/>
    <n v="6.8"/>
    <n v="4400"/>
    <s v="Philip Haas"/>
    <s v="A.S. Byatt"/>
    <s v="Mark Rylance"/>
    <s v="United Kingdom"/>
    <n v="4997987"/>
    <n v="3414301"/>
    <s v="Playhouse International Pictures"/>
    <n v="116"/>
  </r>
  <r>
    <s v="The Cure"/>
    <s v="PG-13"/>
    <s v="Drama"/>
    <x v="15"/>
    <s v="April 21, 1995 (United States)"/>
    <n v="7.7"/>
    <n v="9400"/>
    <s v="Peter Horton"/>
    <s v="Robert Kuhn"/>
    <s v="Joseph Mazzello"/>
    <s v="United States"/>
    <n v="0"/>
    <n v="2568425"/>
    <s v="Universal Pictures"/>
    <n v="97"/>
  </r>
  <r>
    <s v="The Horseman on the Roof"/>
    <s v="R"/>
    <s v="Adventure"/>
    <x v="15"/>
    <s v="October 6, 1995 (United States)"/>
    <n v="7.1"/>
    <n v="5700"/>
    <s v="Jean-Paul Rappeneau"/>
    <s v="Jean Giono"/>
    <s v="Olivier Martinez"/>
    <s v="France"/>
    <n v="0"/>
    <n v="1320043"/>
    <s v="Hachette Première"/>
    <n v="118"/>
  </r>
  <r>
    <s v="Forget Paris"/>
    <s v="PG-13"/>
    <s v="Comedy"/>
    <x v="15"/>
    <s v="May 19, 1995 (United States)"/>
    <n v="6.5"/>
    <n v="12000"/>
    <s v="Billy Crystal"/>
    <s v="Billy Crystal"/>
    <s v="Billy Crystal"/>
    <s v="United States"/>
    <n v="0"/>
    <n v="33177694"/>
    <s v="Castle Rock Entertainment"/>
    <n v="101"/>
  </r>
  <r>
    <s v="Mad Love"/>
    <s v="PG-13"/>
    <s v="Comedy"/>
    <x v="15"/>
    <s v="May 26, 1995 (United States)"/>
    <n v="5.4"/>
    <n v="6200"/>
    <s v="Antonia Bird"/>
    <s v="Paula Milne"/>
    <s v="Chris O'Donnell"/>
    <s v="United States"/>
    <n v="0"/>
    <n v="15453274"/>
    <s v="Touchstone Pictures"/>
    <n v="93"/>
  </r>
  <r>
    <s v="The Hunted"/>
    <s v="R"/>
    <s v="Action"/>
    <x v="15"/>
    <s v="February 24, 1995 (United States)"/>
    <n v="6"/>
    <n v="4900"/>
    <s v="J.F. Lawton"/>
    <s v="J.F. Lawton"/>
    <s v="Christopher Lambert"/>
    <s v="United States"/>
    <n v="20000000"/>
    <n v="6609661"/>
    <s v="Universal Pictures"/>
    <n v="110"/>
  </r>
  <r>
    <s v="Restoration"/>
    <s v="R"/>
    <s v="Biography"/>
    <x v="15"/>
    <s v="February 2, 1996 (United States)"/>
    <n v="6.6"/>
    <n v="9000"/>
    <s v="Michael Hoffman"/>
    <s v="Rose Tremain"/>
    <s v="Robert Downey Jr."/>
    <s v="United States"/>
    <n v="19000000"/>
    <n v="4005941"/>
    <s v="Avenue Pictures"/>
    <n v="117"/>
  </r>
  <r>
    <s v="Al di là delle nuvole"/>
    <s v="Not Rated"/>
    <s v="Drama"/>
    <x v="15"/>
    <s v="October 27, 1995 (Italy)"/>
    <n v="6.5"/>
    <n v="5600"/>
    <s v="Michelangelo Antonioni"/>
    <s v="Tonino Guerra"/>
    <s v="Fanny Ardant"/>
    <s v="France"/>
    <n v="0"/>
    <n v="31738"/>
    <s v="Sunshine"/>
    <n v="110"/>
  </r>
  <r>
    <s v="My Family"/>
    <s v="R"/>
    <s v="Drama"/>
    <x v="15"/>
    <s v="May 3, 1995 (United States)"/>
    <n v="7.3"/>
    <n v="3800"/>
    <s v="Gregory Nava"/>
    <s v="Gregory Nava"/>
    <s v="Jimmy Smits"/>
    <s v="United States"/>
    <n v="5500000"/>
    <n v="11079373"/>
    <s v="American Playhouse"/>
    <n v="128"/>
  </r>
  <r>
    <s v="The Brothers McMullen"/>
    <s v="R"/>
    <s v="Comedy"/>
    <x v="15"/>
    <s v="August 11, 1995 (United States)"/>
    <n v="6.6"/>
    <n v="7500"/>
    <s v="Edward Burns"/>
    <s v="Edward Burns"/>
    <s v="Jack Mulcahy"/>
    <s v="United States"/>
    <n v="238000"/>
    <n v="10426506"/>
    <s v="Brothers McMullen Productions"/>
    <n v="98"/>
  </r>
  <r>
    <s v="The Last Supper"/>
    <s v="R"/>
    <s v="Comedy"/>
    <x v="15"/>
    <s v="April 5, 1996 (United States)"/>
    <n v="6.8"/>
    <n v="14000"/>
    <s v="Stacy Title"/>
    <s v="Dan Rosen"/>
    <s v="Cameron Diaz"/>
    <s v="United States"/>
    <n v="0"/>
    <n v="459749"/>
    <s v="Columbia Pictures"/>
    <n v="92"/>
  </r>
  <r>
    <s v="Bushwhacked"/>
    <s v="PG-13"/>
    <s v="Adventure"/>
    <x v="15"/>
    <s v="August 4, 1995 (United States)"/>
    <n v="5.6"/>
    <n v="5700"/>
    <s v="Greg Beeman"/>
    <s v="John Jordan"/>
    <s v="Daniel Stern"/>
    <s v="United States"/>
    <n v="0"/>
    <n v="7919823"/>
    <s v="Twentieth Century Fox"/>
    <n v="90"/>
  </r>
  <r>
    <s v="La Cérémonie"/>
    <s v="Not Rated"/>
    <s v="Crime"/>
    <x v="15"/>
    <s v="December 20, 1996 (United States)"/>
    <n v="7.5"/>
    <n v="11000"/>
    <s v="Claude Chabrol"/>
    <s v="Ruth Rendell"/>
    <s v="Isabelle Huppert"/>
    <s v="France"/>
    <n v="0"/>
    <n v="873196"/>
    <s v="Canal+"/>
    <n v="112"/>
  </r>
  <r>
    <s v="The Addiction"/>
    <s v="Not Rated"/>
    <s v="Drama"/>
    <x v="15"/>
    <s v="October 6, 1995 (United States)"/>
    <n v="6.5"/>
    <n v="9200"/>
    <s v="Abel Ferrara"/>
    <s v="Nicholas St. John"/>
    <s v="Lili Taylor"/>
    <s v="United States"/>
    <n v="0"/>
    <n v="307308"/>
    <s v="Fast Films"/>
    <n v="82"/>
  </r>
  <r>
    <s v="Last of the Dogmen"/>
    <s v="PG"/>
    <s v="Adventure"/>
    <x v="15"/>
    <s v="September 8, 1995 (United States)"/>
    <n v="7"/>
    <n v="5000"/>
    <s v="Tab Murphy"/>
    <s v="Tab Murphy"/>
    <s v="Tom Berenger"/>
    <s v="United States"/>
    <n v="0"/>
    <n v="7024389"/>
    <s v="Carolco Pictures"/>
    <n v="118"/>
  </r>
  <r>
    <s v="The Englishman Who Went Up a Hill But Came Down a Mountain"/>
    <s v="PG"/>
    <s v="Comedy"/>
    <x v="15"/>
    <s v="May 12, 1995 (United States)"/>
    <n v="6.6"/>
    <n v="17000"/>
    <s v="Christopher Monger"/>
    <s v="Ifor David Monger"/>
    <s v="Hugh Grant"/>
    <s v="United Kingdom"/>
    <n v="40997769"/>
    <n v="10904930"/>
    <s v="Miramax"/>
    <n v="99"/>
  </r>
  <r>
    <s v="Jack &amp; Sarah"/>
    <s v="R"/>
    <s v="Comedy"/>
    <x v="15"/>
    <s v="March 22, 1996 (United States)"/>
    <n v="6.7"/>
    <n v="5100"/>
    <s v="Tim Sullivan"/>
    <s v="Tim Sullivan"/>
    <s v="Richard E. Grant"/>
    <s v="United Kingdom"/>
    <n v="0"/>
    <n v="218626"/>
    <s v="British Screen Productions"/>
    <n v="110"/>
  </r>
  <r>
    <s v="The Flower of My Secret"/>
    <s v="R"/>
    <s v="Comedy"/>
    <x v="15"/>
    <s v="March 8, 1996 (United States)"/>
    <n v="7"/>
    <n v="11000"/>
    <s v="Pedro Almodóvar"/>
    <s v="Pedro Almodóvar"/>
    <s v="Marisa Paredes"/>
    <s v="Spain"/>
    <n v="0"/>
    <n v="1104622"/>
    <s v="CiBy 2000"/>
    <n v="103"/>
  </r>
  <r>
    <s v="Blue in the Face"/>
    <s v="R"/>
    <s v="Comedy"/>
    <x v="15"/>
    <s v="October 13, 1995 (United States)"/>
    <n v="6.7"/>
    <n v="9200"/>
    <s v="Paul Auster"/>
    <s v="Paul Auster"/>
    <s v="Harvey Keitel"/>
    <s v="United States"/>
    <n v="2000000"/>
    <n v="1268636"/>
    <s v="Miramax"/>
    <n v="83"/>
  </r>
  <r>
    <s v="Bye Bye Love"/>
    <s v="PG-13"/>
    <s v="Comedy"/>
    <x v="15"/>
    <s v="March 17, 1995 (United States)"/>
    <n v="6.2"/>
    <n v="4700"/>
    <s v="Sam Weisman"/>
    <s v="Gary David Goldberg"/>
    <s v="Matthew Modine"/>
    <s v="United States"/>
    <n v="0"/>
    <n v="12096673"/>
    <s v="Twentieth Century Fox"/>
    <n v="106"/>
  </r>
  <r>
    <s v="The Mangler"/>
    <s v="R"/>
    <s v="Horror"/>
    <x v="15"/>
    <s v="March 3, 1995 (United States)"/>
    <n v="4.3"/>
    <n v="8500"/>
    <s v="Tobe Hooper"/>
    <s v="Tobe Hooper"/>
    <s v="Robert Englund"/>
    <s v="South Africa"/>
    <n v="0"/>
    <n v="1781383"/>
    <s v="Distant Horizon"/>
    <n v="106"/>
  </r>
  <r>
    <s v="Jeffrey"/>
    <s v="R"/>
    <s v="Comedy"/>
    <x v="15"/>
    <s v="August 18, 1995 (United States)"/>
    <n v="6.8"/>
    <n v="5900"/>
    <s v="Christopher Ashley"/>
    <s v="Paul Rudnick"/>
    <s v="Steven Weber"/>
    <s v="United States"/>
    <n v="0"/>
    <n v="3487767"/>
    <s v="The Booking Office"/>
    <n v="92"/>
  </r>
  <r>
    <s v="Angus"/>
    <s v="PG-13"/>
    <s v="Comedy"/>
    <x v="15"/>
    <s v="September 15, 1995 (United States)"/>
    <n v="6.7"/>
    <n v="6400"/>
    <s v="Patrick Read Johnson"/>
    <s v="Chris Crutcher"/>
    <s v="Charlie Talbert"/>
    <s v="United Kingdom"/>
    <n v="0"/>
    <n v="4821759"/>
    <s v="Atlas Entertainment"/>
    <n v="90"/>
  </r>
  <r>
    <s v="Party Girl"/>
    <s v="R"/>
    <s v="Comedy"/>
    <x v="15"/>
    <s v="June 9, 1995 (United States)"/>
    <n v="6.5"/>
    <n v="4700"/>
    <s v="Daisy von Scherler Mayer"/>
    <s v="Harry Birckmayer"/>
    <s v="Parker Posey"/>
    <s v="United States"/>
    <n v="150000"/>
    <n v="472370"/>
    <s v="Party Productions"/>
    <n v="94"/>
  </r>
  <r>
    <s v="Operation Dumbo Drop"/>
    <s v="PG"/>
    <s v="Action"/>
    <x v="15"/>
    <s v="July 28, 1995 (United States)"/>
    <n v="5.0999999999999996"/>
    <n v="8600"/>
    <s v="Simon Wincer"/>
    <s v="James Morris"/>
    <s v="Danny Glover"/>
    <s v="United States"/>
    <n v="0"/>
    <n v="24670346"/>
    <s v="Walt Disney Pictures"/>
    <n v="107"/>
  </r>
  <r>
    <s v="Losing Isaiah"/>
    <s v="R"/>
    <s v="Drama"/>
    <x v="15"/>
    <s v="March 17, 1995 (United States)"/>
    <n v="6.4"/>
    <n v="5600"/>
    <s v="Stephen Gyllenhaal"/>
    <s v="Seth Margolis"/>
    <s v="Jessica Lange"/>
    <s v="United States"/>
    <n v="17000000"/>
    <n v="7603766"/>
    <s v="Paramount Pictures"/>
    <n v="111"/>
  </r>
  <r>
    <s v="The Underneath"/>
    <s v="R"/>
    <s v="Crime"/>
    <x v="15"/>
    <s v="April 28, 1995 (United States)"/>
    <n v="6.1"/>
    <n v="3400"/>
    <s v="Steven Soderbergh"/>
    <s v="Don Tracy"/>
    <s v="Peter Gallagher"/>
    <s v="United States"/>
    <n v="6500000"/>
    <n v="536023"/>
    <s v="Populist Pictures"/>
    <n v="99"/>
  </r>
  <r>
    <s v="The Pebble and the Penguin"/>
    <s v="G"/>
    <s v="Animation"/>
    <x v="15"/>
    <s v="April 12, 1995 (United States)"/>
    <n v="5.6"/>
    <n v="4700"/>
    <s v="Don Bluth"/>
    <s v="Rachel Koretsky"/>
    <s v="Martin Short"/>
    <s v="Ireland"/>
    <n v="28000000"/>
    <n v="3983912"/>
    <s v="Metro-Goldwyn-Mayer (MGM)"/>
    <n v="74"/>
  </r>
  <r>
    <s v="Fluke"/>
    <s v="PG"/>
    <s v="Drama"/>
    <x v="15"/>
    <s v="June 2, 1995 (United States)"/>
    <n v="6.7"/>
    <n v="6600"/>
    <s v="Carlo Carlei"/>
    <s v="James Herbert"/>
    <s v="Matthew Modine"/>
    <s v="United States"/>
    <n v="15000000"/>
    <n v="3987768"/>
    <s v="Metro-Goldwyn-Mayer (MGM)"/>
    <n v="96"/>
  </r>
  <r>
    <s v="Houseguest"/>
    <s v="PG"/>
    <s v="Comedy"/>
    <x v="15"/>
    <s v="January 6, 1995 (United States)"/>
    <n v="6"/>
    <n v="6600"/>
    <s v="Randall Miller"/>
    <s v="Michael J. Di Gaetano"/>
    <s v="Sinbad"/>
    <s v="United States"/>
    <n v="10500000"/>
    <n v="26325256"/>
    <s v="Hollywood Pictures"/>
    <n v="113"/>
  </r>
  <r>
    <s v="Bad Company"/>
    <s v="R"/>
    <s v="Crime"/>
    <x v="15"/>
    <s v="January 20, 1995 (United States)"/>
    <n v="5.4"/>
    <n v="2800"/>
    <s v="Damian Harris"/>
    <s v="Ross Thomas"/>
    <s v="Ellen Barkin"/>
    <s v="United States"/>
    <n v="15000000"/>
    <n v="3674841"/>
    <s v="Touchstone Pictures"/>
    <n v="108"/>
  </r>
  <r>
    <s v="The White Balloon"/>
    <s v="Unrated"/>
    <s v="Drama"/>
    <x v="15"/>
    <s v="1995 (Iran)"/>
    <n v="7.7"/>
    <n v="6900"/>
    <s v="Jafar Panahi"/>
    <s v="Abbas Kiarostami"/>
    <s v="Aida Mohammadkhani"/>
    <s v="Iran"/>
    <n v="150000"/>
    <n v="924940"/>
    <s v="Farabi Cinema Foundation"/>
    <n v="85"/>
  </r>
  <r>
    <s v="Georgia"/>
    <s v="R"/>
    <s v="Drama"/>
    <x v="15"/>
    <s v="December 8, 1995 (United States)"/>
    <n v="6.6"/>
    <n v="2800"/>
    <s v="Ulu Grosbard"/>
    <s v="Barbara Turner"/>
    <s v="Jennifer Jason Leigh"/>
    <s v="France"/>
    <n v="0"/>
    <n v="1110104"/>
    <s v="CiBy 2000"/>
    <n v="115"/>
  </r>
  <r>
    <s v="Land and Freedom"/>
    <s v="Not Rated"/>
    <s v="Drama"/>
    <x v="15"/>
    <s v="March 22, 1996 (United States)"/>
    <n v="7.6"/>
    <n v="11000"/>
    <s v="Ken Loach"/>
    <s v="Jim Allen"/>
    <s v="Ian Hart"/>
    <s v="United Kingdom"/>
    <n v="0"/>
    <n v="228800"/>
    <s v="ARD Degeto Film"/>
    <n v="109"/>
  </r>
  <r>
    <s v="White Man's Burden"/>
    <s v="R"/>
    <s v="Drama"/>
    <x v="15"/>
    <s v="December 1, 1995 (United States)"/>
    <n v="5.3"/>
    <n v="4700"/>
    <s v="Desmond Nakano"/>
    <s v="Desmond Nakano"/>
    <s v="John Travolta"/>
    <s v="France"/>
    <n v="7000000"/>
    <n v="3734870"/>
    <s v="A Band Apart"/>
    <n v="89"/>
  </r>
  <r>
    <s v="Never Talk to Strangers"/>
    <s v="R"/>
    <s v="Crime"/>
    <x v="15"/>
    <s v="October 20, 1995 (United States)"/>
    <n v="5.2"/>
    <n v="6400"/>
    <s v="Peter Hall"/>
    <s v="Lewis A. Green"/>
    <s v="Rebecca De Mornay"/>
    <s v="United States"/>
    <n v="6400000"/>
    <n v="6858261"/>
    <s v="TriStar Pictures"/>
    <n v="86"/>
  </r>
  <r>
    <s v="Top Dog"/>
    <s v="PG-13"/>
    <s v="Action"/>
    <x v="15"/>
    <s v="April 28, 1995 (United States)"/>
    <n v="4.2"/>
    <n v="3200"/>
    <s v="Aaron Norris"/>
    <s v="Aaron Norris"/>
    <s v="Chuck Norris"/>
    <s v="United States"/>
    <n v="6000000"/>
    <n v="5093707"/>
    <s v="Live Entertainment"/>
    <n v="86"/>
  </r>
  <r>
    <s v="The Incredibly True Adventure of Two Girls in Love"/>
    <s v="R"/>
    <s v="Comedy"/>
    <x v="15"/>
    <s v="June 16, 1995 (United States)"/>
    <n v="6.5"/>
    <n v="4400"/>
    <s v="Maria Maggenti"/>
    <s v="Maria Maggenti"/>
    <s v="Laurel Holloman"/>
    <s v="United States"/>
    <n v="250000"/>
    <n v="2210408"/>
    <s v="Fine Line Features"/>
    <n v="94"/>
  </r>
  <r>
    <s v="Jury Duty"/>
    <s v="PG-13"/>
    <s v="Comedy"/>
    <x v="15"/>
    <s v="April 12, 1995 (United States)"/>
    <n v="4.3"/>
    <n v="7600"/>
    <s v="John Fortenberry"/>
    <s v="Barbara Williams"/>
    <s v="Pauly Shore"/>
    <s v="United States"/>
    <n v="0"/>
    <n v="17014653"/>
    <s v="TriStar Pictures"/>
    <n v="88"/>
  </r>
  <r>
    <s v="Rumpelstiltskin"/>
    <s v="R"/>
    <s v="Comedy"/>
    <x v="15"/>
    <s v="November 24, 1995 (United States)"/>
    <n v="4.5"/>
    <n v="2200"/>
    <s v="Mark Jones"/>
    <s v="Mark Jones"/>
    <s v="Max Grodénchik"/>
    <s v="United States"/>
    <n v="3000000"/>
    <m/>
    <s v="Republic Pictures (II)"/>
    <n v="87"/>
  </r>
  <r>
    <s v="An Awfully Big Adventure"/>
    <s v="R"/>
    <s v="Comedy"/>
    <x v="15"/>
    <s v="July 21, 1995 (United States)"/>
    <n v="5.9"/>
    <n v="2700"/>
    <s v="Mike Newell"/>
    <s v="Beryl Bainbridge"/>
    <s v="Hugh Grant"/>
    <s v="United Kingdom"/>
    <n v="4000000"/>
    <n v="259724"/>
    <s v="BBC Films"/>
    <n v="112"/>
  </r>
  <r>
    <s v="To vlemma tou Odyssea"/>
    <s v="Unrated"/>
    <s v="Drama"/>
    <x v="15"/>
    <s v="November 1, 1997 (United States)"/>
    <n v="7.6"/>
    <n v="6400"/>
    <s v="Theodoros Angelopoulos"/>
    <s v="Theodoros Angelopoulos"/>
    <s v="Harvey Keitel"/>
    <s v="Greece"/>
    <n v="0"/>
    <m/>
    <s v="Greek Film Center"/>
    <n v="176"/>
  </r>
  <r>
    <s v="Dr. Jekyll and Ms. Hyde"/>
    <s v="PG-13"/>
    <s v="Comedy"/>
    <x v="15"/>
    <s v="August 25, 1995 (United States)"/>
    <n v="4.5"/>
    <n v="2700"/>
    <s v="David Price"/>
    <s v="David Price"/>
    <s v="Sean Young"/>
    <s v="United Kingdom"/>
    <n v="8000000"/>
    <n v="2763020"/>
    <s v="The Rank Organisation"/>
    <n v="90"/>
  </r>
  <r>
    <s v="Jefferson in Paris"/>
    <s v="PG-13"/>
    <s v="Biography"/>
    <x v="15"/>
    <s v="March 31, 1995 (United States)"/>
    <n v="5.7"/>
    <n v="2800"/>
    <s v="James Ivory"/>
    <s v="Ruth Prawer Jhabvala"/>
    <s v="Nick Nolte"/>
    <s v="United States"/>
    <n v="14000000"/>
    <n v="2473668"/>
    <s v="Touchstone Pictures"/>
    <n v="139"/>
  </r>
  <r>
    <s v="Three Wishes"/>
    <s v="PG"/>
    <s v="Drama"/>
    <x v="15"/>
    <s v="October 27, 1995 (United States)"/>
    <n v="6.1"/>
    <n v="2900"/>
    <s v="Martha Coolidge"/>
    <s v="Clifford Green"/>
    <s v="Patrick Swayze"/>
    <s v="United States"/>
    <n v="10000000"/>
    <n v="7027517"/>
    <s v="Rysher Entertainment"/>
    <n v="115"/>
  </r>
  <r>
    <s v="Far from Home: the Adventures of Yellow Dog"/>
    <s v="PG"/>
    <s v="Adventure"/>
    <x v="15"/>
    <s v="January 13, 1995 (United States)"/>
    <n v="6.4"/>
    <n v="2700"/>
    <s v="Phillip Borsos"/>
    <s v="Phillip Borsos"/>
    <s v="Jesse Bradford"/>
    <s v="United States"/>
    <n v="0"/>
    <n v="11642946"/>
    <s v="Twentieth Century Fox"/>
    <n v="81"/>
  </r>
  <r>
    <s v="New Jersey Drive"/>
    <s v="R"/>
    <s v="Crime"/>
    <x v="15"/>
    <s v="April 19, 1995 (United States)"/>
    <n v="6.7"/>
    <n v="2900"/>
    <s v="Nick Gomez"/>
    <s v="Nick Gomez"/>
    <s v="Shar-Ron Corley"/>
    <s v="United States"/>
    <n v="5000000"/>
    <n v="3565508"/>
    <s v="40 Acres &amp; A Mule Filmworks"/>
    <n v="98"/>
  </r>
  <r>
    <s v="The Star Maker"/>
    <s v="R"/>
    <s v="Drama"/>
    <x v="15"/>
    <s v="March 8, 1996 (United States)"/>
    <n v="7.4"/>
    <n v="4900"/>
    <s v="Giuseppe Tornatore"/>
    <s v="Giuseppe Tornatore"/>
    <s v="Sergio Castellitto"/>
    <s v="Italy"/>
    <n v="0"/>
    <n v="371674"/>
    <s v="Cecchi Gori Group Tiger Cinematografica"/>
    <n v="113"/>
  </r>
  <r>
    <s v="La fille seule"/>
    <s v="TV-MA"/>
    <s v="Drama"/>
    <x v="15"/>
    <s v="October 30, 1996 (United States)"/>
    <n v="6.9"/>
    <n v="1500"/>
    <s v="Benoît Jacquot"/>
    <s v="Jérôme Beaujour"/>
    <s v="Virginie Ledoyen"/>
    <s v="France"/>
    <n v="0"/>
    <n v="230049"/>
    <s v="Cinéa"/>
    <n v="90"/>
  </r>
  <r>
    <s v="Magic in the Water"/>
    <s v="PG"/>
    <s v="Adventure"/>
    <x v="15"/>
    <s v="August 30, 1995 (United States)"/>
    <n v="5.5"/>
    <n v="1900"/>
    <s v="Rick Stevenson"/>
    <s v="Rick Stevenson"/>
    <s v="Mark Harmon"/>
    <s v="Canada"/>
    <n v="0"/>
    <n v="2680717"/>
    <s v="Oxford Film Company"/>
    <n v="101"/>
  </r>
  <r>
    <s v="Miami Rhapsody"/>
    <s v="PG-13"/>
    <s v="Comedy"/>
    <x v="15"/>
    <s v="January 27, 1995 (United States)"/>
    <n v="5.4"/>
    <n v="3100"/>
    <s v="David Frankel"/>
    <s v="David Frankel"/>
    <s v="Sarah Jessica Parker"/>
    <s v="United States"/>
    <n v="0"/>
    <n v="5221281"/>
    <s v="Cantaloupe Production"/>
    <n v="95"/>
  </r>
  <r>
    <s v="Antonia's Line"/>
    <s v="R"/>
    <s v="Comedy"/>
    <x v="15"/>
    <s v="February 2, 1996 (United States)"/>
    <n v="7.5"/>
    <n v="8400"/>
    <s v="Marleen Gorris"/>
    <s v="Marleen Gorris"/>
    <s v="Willeke van Ammelrooy"/>
    <s v="Netherlands"/>
    <n v="0"/>
    <n v="4249321"/>
    <s v="Bergen"/>
    <n v="102"/>
  </r>
  <r>
    <s v="Rough Magic"/>
    <s v="PG-13"/>
    <s v="Comedy"/>
    <x v="15"/>
    <s v="May 30, 1997 (United States)"/>
    <n v="5.5"/>
    <n v="1800"/>
    <s v="Clare Peploe"/>
    <s v="James Hadley Chase"/>
    <s v="Bridget Fonda"/>
    <s v="United Kingdom"/>
    <n v="0"/>
    <n v="247202"/>
    <s v="Union Générale Cinématographique (UGC)"/>
    <n v="104"/>
  </r>
  <r>
    <s v="Beyond Rangoon"/>
    <s v="R"/>
    <s v="Action"/>
    <x v="15"/>
    <s v="August 25, 1995 (United States)"/>
    <n v="6.6"/>
    <n v="4900"/>
    <s v="John Boorman"/>
    <s v="Alex Lasker"/>
    <s v="Patricia Arquette"/>
    <s v="United Kingdom"/>
    <n v="23000000"/>
    <n v="5750110"/>
    <s v="Castle Rock Entertainment"/>
    <n v="100"/>
  </r>
  <r>
    <s v="The Amazing Panda Adventure"/>
    <s v="PG"/>
    <s v="Adventure"/>
    <x v="15"/>
    <s v="August 25, 1995 (United States)"/>
    <n v="5.8"/>
    <n v="3900"/>
    <s v="Christopher Cain"/>
    <s v="John Wilcox"/>
    <s v="Stephen Lang"/>
    <s v="United States"/>
    <n v="0"/>
    <n v="7506759"/>
    <s v="Lee Rich Productions"/>
    <n v="84"/>
  </r>
  <r>
    <s v="Nelly &amp; Monsieur Arnaud"/>
    <m/>
    <s v="Drama"/>
    <x v="15"/>
    <s v="June 21, 1996 (United States)"/>
    <n v="7.3"/>
    <n v="4300"/>
    <s v="Claude Sautet"/>
    <s v="Jacques Fieschi"/>
    <s v="Emmanuelle Béart"/>
    <s v="France"/>
    <n v="0"/>
    <n v="955708"/>
    <s v="Cecchi Gori Group Tiger Cinematografica"/>
    <n v="106"/>
  </r>
  <r>
    <s v="The Walking Dead"/>
    <s v="R"/>
    <s v="Action"/>
    <x v="15"/>
    <s v="February 24, 1995 (United States)"/>
    <n v="4.9000000000000004"/>
    <n v="759"/>
    <s v="Preston A. Whitmore II"/>
    <s v="Preston A. Whitmore II"/>
    <s v="Allen Payne"/>
    <s v="United States"/>
    <n v="15000000"/>
    <n v="6014341"/>
    <s v="Savoy Pictures"/>
    <n v="88"/>
  </r>
  <r>
    <s v="Panther"/>
    <s v="R"/>
    <s v="Drama"/>
    <x v="15"/>
    <s v="May 3, 1995 (United States)"/>
    <n v="6.4"/>
    <n v="2300"/>
    <s v="Mario Van Peebles"/>
    <s v="Melvin Van Peebles"/>
    <s v="Kadeem Hardison"/>
    <s v="United Kingdom"/>
    <n v="0"/>
    <n v="6834525"/>
    <s v="Gramercy Pictures (I)"/>
    <n v="124"/>
  </r>
  <r>
    <s v="Space Jam"/>
    <s v="PG"/>
    <s v="Animation"/>
    <x v="16"/>
    <s v="November 15, 1996 (United States)"/>
    <n v="6.5"/>
    <n v="175000"/>
    <s v="Joe Pytka"/>
    <s v="Leo Benvenuti"/>
    <s v="Michael Jordan"/>
    <s v="United States"/>
    <n v="80000000"/>
    <n v="230418342"/>
    <s v="Warner Bros. Family Entertainment"/>
    <n v="88"/>
  </r>
  <r>
    <s v="Independence Day"/>
    <s v="PG-13"/>
    <s v="Action"/>
    <x v="16"/>
    <s v="July 3, 1996 (United States)"/>
    <n v="7"/>
    <n v="543000"/>
    <s v="Roland Emmerich"/>
    <s v="Dean Devlin"/>
    <s v="Will Smith"/>
    <s v="United States"/>
    <n v="75000000"/>
    <n v="817400891"/>
    <s v="Twentieth Century Fox"/>
    <n v="145"/>
  </r>
  <r>
    <s v="Romeo + Juliet"/>
    <s v="PG-13"/>
    <s v="Drama"/>
    <x v="16"/>
    <s v="November 1, 1996 (United States)"/>
    <n v="6.7"/>
    <n v="216000"/>
    <s v="Baz Luhrmann"/>
    <s v="William Shakespeare"/>
    <s v="Leonardo DiCaprio"/>
    <s v="United States"/>
    <n v="14500000"/>
    <n v="147554998"/>
    <s v="Bazmark Films"/>
    <n v="120"/>
  </r>
  <r>
    <s v="Scream"/>
    <s v="R"/>
    <s v="Horror"/>
    <x v="16"/>
    <s v="December 20, 1996 (United States)"/>
    <n v="7.3"/>
    <n v="295000"/>
    <s v="Wes Craven"/>
    <s v="Kevin Williamson"/>
    <s v="Neve Campbell"/>
    <s v="United States"/>
    <n v="14000000"/>
    <n v="173046663"/>
    <s v="Dimension Films"/>
    <n v="111"/>
  </r>
  <r>
    <s v="Sleepers"/>
    <s v="R"/>
    <s v="Crime"/>
    <x v="16"/>
    <s v="October 18, 1996 (United States)"/>
    <n v="7.6"/>
    <n v="202000"/>
    <s v="Barry Levinson"/>
    <s v="Lorenzo Carcaterra"/>
    <s v="Robert De Niro"/>
    <s v="United States"/>
    <n v="44000000"/>
    <n v="165615285"/>
    <s v="Astoria Films"/>
    <n v="147"/>
  </r>
  <r>
    <s v="From Dusk Till Dawn"/>
    <s v="R"/>
    <s v="Action"/>
    <x v="16"/>
    <s v="January 19, 1996 (United States)"/>
    <n v="7.2"/>
    <n v="294000"/>
    <s v="Robert Rodriguez"/>
    <s v="Robert Kurtzman"/>
    <s v="Harvey Keitel"/>
    <s v="United States"/>
    <n v="19000000"/>
    <n v="25837111"/>
    <s v="Dimension Films"/>
    <n v="108"/>
  </r>
  <r>
    <s v="Fargo"/>
    <s v="R"/>
    <s v="Crime"/>
    <x v="16"/>
    <s v="April 5, 1996 (United States)"/>
    <n v="8.1"/>
    <n v="634000"/>
    <s v="Joel Coen"/>
    <s v="Ethan Coen"/>
    <s v="William H. Macy"/>
    <s v="United States"/>
    <n v="7000000"/>
    <n v="60611975"/>
    <s v="PolyGram Filmed Entertainment"/>
    <n v="98"/>
  </r>
  <r>
    <s v="Mission: Impossible"/>
    <s v="PG-13"/>
    <s v="Action"/>
    <x v="16"/>
    <s v="May 22, 1996 (United States)"/>
    <n v="7.1"/>
    <n v="398000"/>
    <s v="Brian De Palma"/>
    <s v="Bruce Geller"/>
    <s v="Tom Cruise"/>
    <s v="United States"/>
    <n v="80000000"/>
    <n v="457696391"/>
    <s v="Paramount Pictures"/>
    <n v="110"/>
  </r>
  <r>
    <s v="Matilda"/>
    <s v="PG"/>
    <s v="Comedy"/>
    <x v="16"/>
    <s v="August 2, 1996 (United States)"/>
    <n v="6.9"/>
    <n v="135000"/>
    <s v="Danny DeVito"/>
    <s v="Roald Dahl"/>
    <s v="Danny DeVito"/>
    <s v="United States"/>
    <n v="36000000"/>
    <n v="33459416"/>
    <s v="TriStar Pictures"/>
    <n v="102"/>
  </r>
  <r>
    <s v="Trainspotting"/>
    <s v="R"/>
    <s v="Drama"/>
    <x v="16"/>
    <s v="August 9, 1996 (United States)"/>
    <n v="8.1"/>
    <n v="647000"/>
    <s v="Danny Boyle"/>
    <s v="Irvine Welsh"/>
    <s v="Ewan McGregor"/>
    <s v="United Kingdom"/>
    <n v="0"/>
    <n v="16607872"/>
    <s v="Channel Four Films"/>
    <n v="93"/>
  </r>
  <r>
    <s v="Twister"/>
    <s v="PG-13"/>
    <s v="Action"/>
    <x v="16"/>
    <s v="May 10, 1996 (United States)"/>
    <n v="6.4"/>
    <n v="183000"/>
    <s v="Jan de Bont"/>
    <s v="Michael Crichton"/>
    <s v="Helen Hunt"/>
    <s v="United States"/>
    <n v="92000000"/>
    <n v="494471524"/>
    <s v="Warner Bros."/>
    <n v="113"/>
  </r>
  <r>
    <s v="Happy Gilmore"/>
    <s v="PG-13"/>
    <s v="Comedy"/>
    <x v="16"/>
    <s v="February 16, 1996 (United States)"/>
    <n v="7"/>
    <n v="205000"/>
    <s v="Dennis Dugan"/>
    <s v="Tim Herlihy"/>
    <s v="Adam Sandler"/>
    <s v="United States"/>
    <n v="12000000"/>
    <n v="41205099"/>
    <s v="Universal Pictures"/>
    <n v="92"/>
  </r>
  <r>
    <s v="101 Dalmatians"/>
    <s v="G"/>
    <s v="Adventure"/>
    <x v="16"/>
    <s v="November 27, 1996 (United States)"/>
    <n v="5.7"/>
    <n v="105000"/>
    <s v="Stephen Herek"/>
    <s v="Dodie Smith"/>
    <s v="Glenn Close"/>
    <s v="United States"/>
    <n v="75000000"/>
    <n v="320689294"/>
    <s v="Walt Disney Pictures"/>
    <n v="103"/>
  </r>
  <r>
    <s v="Crash"/>
    <s v="NC-17"/>
    <s v="Drama"/>
    <x v="16"/>
    <s v="March 21, 1997 (United States)"/>
    <n v="6.4"/>
    <n v="54000"/>
    <s v="David Cronenberg"/>
    <s v="J.G. Ballard"/>
    <s v="James Spader"/>
    <s v="Canada"/>
    <n v="9000000"/>
    <n v="2671291"/>
    <s v="Alliance Communications Corporation"/>
    <n v="100"/>
  </r>
  <r>
    <s v="Jerry Maguire"/>
    <s v="R"/>
    <s v="Comedy"/>
    <x v="16"/>
    <s v="December 13, 1996 (United States)"/>
    <n v="7.3"/>
    <n v="249000"/>
    <s v="Cameron Crowe"/>
    <s v="Cameron Crowe"/>
    <s v="Tom Cruise"/>
    <s v="United States"/>
    <n v="50000000"/>
    <n v="273552592"/>
    <s v="TriStar Pictures"/>
    <n v="139"/>
  </r>
  <r>
    <s v="The Rock"/>
    <s v="R"/>
    <s v="Action"/>
    <x v="16"/>
    <s v="June 7, 1996 (United States)"/>
    <n v="7.4"/>
    <n v="319000"/>
    <s v="Michael Bay"/>
    <s v="David Weisberg"/>
    <s v="Sean Connery"/>
    <s v="United States"/>
    <n v="75000000"/>
    <n v="335062621"/>
    <s v="Hollywood Pictures"/>
    <n v="136"/>
  </r>
  <r>
    <s v="A Time to Kill"/>
    <s v="R"/>
    <s v="Crime"/>
    <x v="16"/>
    <s v="July 24, 1996 (United States)"/>
    <n v="7.5"/>
    <n v="138000"/>
    <s v="Joel Schumacher"/>
    <s v="John Grisham"/>
    <s v="Matthew McConaughey"/>
    <s v="United States"/>
    <n v="40000000"/>
    <n v="152266007"/>
    <s v="New Regency Productions"/>
    <n v="149"/>
  </r>
  <r>
    <s v="The Craft"/>
    <s v="R"/>
    <s v="Drama"/>
    <x v="16"/>
    <s v="May 3, 1996 (United States)"/>
    <n v="6.4"/>
    <n v="82000"/>
    <s v="Andrew Fleming"/>
    <s v="Peter Filardi"/>
    <s v="Robin Tunney"/>
    <s v="United States"/>
    <n v="15000000"/>
    <n v="24819936"/>
    <s v="Columbia Pictures"/>
    <n v="101"/>
  </r>
  <r>
    <s v="Primal Fear"/>
    <s v="R"/>
    <s v="Crime"/>
    <x v="16"/>
    <s v="April 3, 1996 (United States)"/>
    <n v="7.7"/>
    <n v="196000"/>
    <s v="Gregory Hoblit"/>
    <s v="William Diehl"/>
    <s v="Richard Gere"/>
    <s v="United States"/>
    <n v="30000000"/>
    <n v="102616183"/>
    <s v="Paramount Pictures"/>
    <n v="129"/>
  </r>
  <r>
    <s v="Mars Attacks!"/>
    <s v="PG-13"/>
    <s v="Comedy"/>
    <x v="16"/>
    <s v="December 13, 1996 (United States)"/>
    <n v="6.3"/>
    <n v="214000"/>
    <s v="Tim Burton"/>
    <s v="Len Brown"/>
    <s v="Jack Nicholson"/>
    <s v="United States"/>
    <n v="70000000"/>
    <n v="101371017"/>
    <s v="Tim Burton Productions"/>
    <n v="106"/>
  </r>
  <r>
    <s v="The English Patient"/>
    <s v="R"/>
    <s v="Drama"/>
    <x v="16"/>
    <s v="December 6, 1996 (United States)"/>
    <n v="7.4"/>
    <n v="182000"/>
    <s v="Anthony Minghella"/>
    <s v="Michael Ondaatje"/>
    <s v="Ralph Fiennes"/>
    <s v="United States"/>
    <n v="27000000"/>
    <n v="231976425"/>
    <s v="Miramax"/>
    <n v="162"/>
  </r>
  <r>
    <s v="The Long Kiss Goodnight"/>
    <s v="R"/>
    <s v="Action"/>
    <x v="16"/>
    <s v="October 11, 1996 (United States)"/>
    <n v="6.8"/>
    <n v="76000"/>
    <s v="Renny Harlin"/>
    <s v="Shane Black"/>
    <s v="Geena Davis"/>
    <s v="United States"/>
    <n v="65000000"/>
    <n v="89456761"/>
    <s v="New Line Cinema"/>
    <n v="121"/>
  </r>
  <r>
    <s v="Fear"/>
    <s v="R"/>
    <s v="Drama"/>
    <x v="16"/>
    <s v="April 12, 1996 (United States)"/>
    <n v="6.2"/>
    <n v="44000"/>
    <s v="James Foley"/>
    <s v="Christopher Crowe"/>
    <s v="Mark Wahlberg"/>
    <s v="United States"/>
    <n v="0"/>
    <n v="20831000"/>
    <s v="Imagine Entertainment"/>
    <n v="97"/>
  </r>
  <r>
    <s v="Bottle Rocket"/>
    <s v="R"/>
    <s v="Comedy"/>
    <x v="16"/>
    <s v="February 21, 1996 (United States)"/>
    <n v="7"/>
    <n v="72000"/>
    <s v="Wes Anderson"/>
    <s v="Owen Wilson"/>
    <s v="Luke Wilson"/>
    <s v="United States"/>
    <n v="7000000"/>
    <n v="560069"/>
    <s v="Columbia Pictures"/>
    <n v="91"/>
  </r>
  <r>
    <s v="Stealing Beauty"/>
    <s v="R"/>
    <s v="Drama"/>
    <x v="16"/>
    <s v="June 14, 1996 (United States)"/>
    <n v="6.6"/>
    <n v="27000"/>
    <s v="Bernardo Bertolucci"/>
    <s v="Bernardo Bertolucci"/>
    <s v="Jeremy Irons"/>
    <s v="Italy"/>
    <n v="10000000"/>
    <n v="4762310"/>
    <s v="Fiction"/>
    <n v="118"/>
  </r>
  <r>
    <s v="Bound"/>
    <s v="R"/>
    <s v="Crime"/>
    <x v="16"/>
    <s v="October 4, 1996 (United States)"/>
    <n v="7.3"/>
    <n v="52000"/>
    <s v="Lana Wachowski"/>
    <s v="Lilly Wachowski"/>
    <s v="Jennifer Tilly"/>
    <s v="United States"/>
    <n v="4500000"/>
    <n v="3802260"/>
    <s v="Dino De Laurentiis Company"/>
    <n v="109"/>
  </r>
  <r>
    <s v="Sling Blade"/>
    <s v="R"/>
    <s v="Drama"/>
    <x v="16"/>
    <s v="March 14, 1997 (United States)"/>
    <n v="8"/>
    <n v="89000"/>
    <s v="Billy Bob Thornton"/>
    <s v="Billy Bob Thornton"/>
    <s v="Billy Bob Thornton"/>
    <s v="United States"/>
    <n v="1000000"/>
    <n v="24444121"/>
    <s v="Miramax"/>
    <n v="135"/>
  </r>
  <r>
    <s v="The Mirror Has Two Faces"/>
    <s v="PG-13"/>
    <s v="Comedy"/>
    <x v="16"/>
    <s v="November 15, 1996 (United States)"/>
    <n v="6.6"/>
    <n v="18000"/>
    <s v="Barbra Streisand"/>
    <s v="André Cayatte"/>
    <s v="Barbra Streisand"/>
    <s v="United States"/>
    <n v="42000000"/>
    <n v="41083864"/>
    <s v="TriStar Pictures"/>
    <n v="126"/>
  </r>
  <r>
    <s v="The Birdcage"/>
    <s v="R"/>
    <s v="Comedy"/>
    <x v="16"/>
    <s v="March 8, 1996 (United States)"/>
    <n v="7.1"/>
    <n v="83000"/>
    <s v="Mike Nichols"/>
    <s v="Jean Poiret"/>
    <s v="Robin Williams"/>
    <s v="United States"/>
    <n v="31000000"/>
    <n v="185260553"/>
    <s v="United Artists"/>
    <n v="117"/>
  </r>
  <r>
    <s v="That Thing You Do!"/>
    <s v="PG"/>
    <s v="Comedy"/>
    <x v="16"/>
    <s v="October 4, 1996 (United States)"/>
    <n v="6.9"/>
    <n v="64000"/>
    <s v="Tom Hanks"/>
    <s v="Tom Hanks"/>
    <s v="Tom Hanks"/>
    <s v="United States"/>
    <n v="26000000"/>
    <n v="34585416"/>
    <s v="Clavius Base"/>
    <n v="108"/>
  </r>
  <r>
    <s v="The Island of Dr. Moreau"/>
    <s v="PG-13"/>
    <s v="Horror"/>
    <x v="16"/>
    <s v="August 23, 1996 (United States)"/>
    <n v="4.5"/>
    <n v="32000"/>
    <s v="John Frankenheimer"/>
    <s v="H.G. Wells"/>
    <s v="David Thewlis"/>
    <s v="United States"/>
    <n v="40000000"/>
    <n v="49627779"/>
    <s v="New Line Cinema"/>
    <n v="96"/>
  </r>
  <r>
    <s v="Kingpin"/>
    <s v="PG-13"/>
    <s v="Comedy"/>
    <x v="16"/>
    <s v="July 26, 1996 (United States)"/>
    <n v="6.9"/>
    <n v="79000"/>
    <s v="Bobby Farrelly"/>
    <s v="Barry Fanaro"/>
    <s v="Woody Harrelson"/>
    <s v="United States"/>
    <n v="27000000"/>
    <n v="25023434"/>
    <s v="Rysher Entertainment"/>
    <n v="114"/>
  </r>
  <r>
    <s v="The Hunchback of Notre Dame"/>
    <s v="G"/>
    <s v="Animation"/>
    <x v="16"/>
    <s v="June 21, 1996 (United States)"/>
    <n v="7"/>
    <n v="146000"/>
    <s v="Gary Trousdale"/>
    <s v="Tab Murphy"/>
    <s v="Demi Moore"/>
    <s v="United States"/>
    <n v="100000000"/>
    <n v="325338851"/>
    <s v="Walt Disney Animation Studios"/>
    <n v="91"/>
  </r>
  <r>
    <s v="The Frighteners"/>
    <s v="R"/>
    <s v="Comedy"/>
    <x v="16"/>
    <s v="July 19, 1996 (United States)"/>
    <n v="7.1"/>
    <n v="84000"/>
    <s v="Peter Jackson"/>
    <s v="Fran Walsh"/>
    <s v="Michael J. Fox"/>
    <s v="New Zealand"/>
    <n v="30000000"/>
    <n v="29359216"/>
    <s v="Universal Pictures"/>
    <n v="110"/>
  </r>
  <r>
    <s v="Eraser"/>
    <s v="R"/>
    <s v="Action"/>
    <x v="16"/>
    <s v="June 21, 1996 (United States)"/>
    <n v="6.1"/>
    <n v="106000"/>
    <s v="Chuck Russell"/>
    <s v="Tony Puryear"/>
    <s v="Arnold Schwarzenegger"/>
    <s v="United States"/>
    <n v="100000000"/>
    <n v="242295562"/>
    <s v="Kopelson Entertainment"/>
    <n v="115"/>
  </r>
  <r>
    <s v="Striptease"/>
    <s v="R"/>
    <s v="Comedy"/>
    <x v="16"/>
    <s v="June 28, 1996 (United States)"/>
    <n v="4.5"/>
    <n v="44000"/>
    <s v="Andrew Bergman"/>
    <s v="Carl Hiaasen"/>
    <s v="Demi Moore"/>
    <s v="United States"/>
    <n v="40000000"/>
    <n v="113309743"/>
    <s v="Castle Rock Entertainment"/>
    <n v="115"/>
  </r>
  <r>
    <s v="Star Trek: First Contact"/>
    <s v="PG-13"/>
    <s v="Action"/>
    <x v="16"/>
    <s v="November 22, 1996 (United States)"/>
    <n v="7.6"/>
    <n v="120000"/>
    <s v="Jonathan Frakes"/>
    <s v="Gene Roddenberry"/>
    <s v="Patrick Stewart"/>
    <s v="United States"/>
    <n v="45000000"/>
    <n v="146027888"/>
    <s v="Digital Image Associates"/>
    <n v="111"/>
  </r>
  <r>
    <s v="Swingers"/>
    <s v="R"/>
    <s v="Comedy"/>
    <x v="16"/>
    <s v="April 11, 1997 (Brazil)"/>
    <n v="7.2"/>
    <n v="77000"/>
    <s v="Doug Liman"/>
    <s v="Jon Favreau"/>
    <s v="Vince Vaughn"/>
    <s v="United States"/>
    <n v="200000"/>
    <n v="4555020"/>
    <s v="Doug Liman Productions"/>
    <n v="96"/>
  </r>
  <r>
    <s v="Escape from L.A."/>
    <s v="R"/>
    <s v="Action"/>
    <x v="16"/>
    <s v="August 9, 1996 (United States)"/>
    <n v="5.7"/>
    <n v="71000"/>
    <s v="John Carpenter"/>
    <s v="John Carpenter"/>
    <s v="Kurt Russell"/>
    <s v="United States"/>
    <n v="50000000"/>
    <n v="25477365"/>
    <s v="Paramount Pictures"/>
    <n v="101"/>
  </r>
  <r>
    <s v="Beautiful Girls"/>
    <s v="R"/>
    <s v="Comedy"/>
    <x v="16"/>
    <s v="February 9, 1996 (United States)"/>
    <n v="7.1"/>
    <n v="32000"/>
    <s v="Ted Demme"/>
    <s v="Scott Rosenberg"/>
    <s v="Matt Dillon"/>
    <s v="United States"/>
    <n v="0"/>
    <n v="10597759"/>
    <s v="Miramax"/>
    <n v="112"/>
  </r>
  <r>
    <s v="The Cable Guy"/>
    <s v="PG-13"/>
    <s v="Comedy"/>
    <x v="16"/>
    <s v="June 14, 1996 (United States)"/>
    <n v="6.1"/>
    <n v="157000"/>
    <s v="Ben Stiller"/>
    <s v="Lou Holtz Jr."/>
    <s v="Jim Carrey"/>
    <s v="United States"/>
    <n v="47000000"/>
    <n v="102825796"/>
    <s v="Columbia Pictures"/>
    <n v="96"/>
  </r>
  <r>
    <s v="Don't Be a Menace to South Central While Drinking Your Juice in the Hood"/>
    <s v="R"/>
    <s v="Comedy"/>
    <x v="16"/>
    <s v="January 12, 1996 (United States)"/>
    <n v="6.6"/>
    <n v="50000"/>
    <s v="Paris Barclay"/>
    <s v="Shawn Wayans"/>
    <s v="Shawn Wayans"/>
    <s v="United States"/>
    <n v="3800000"/>
    <n v="20949601"/>
    <s v="Island Pictures"/>
    <n v="89"/>
  </r>
  <r>
    <s v="Thinner"/>
    <s v="R"/>
    <s v="Fantasy"/>
    <x v="16"/>
    <s v="October 25, 1996 (United States)"/>
    <n v="5.8"/>
    <n v="29000"/>
    <s v="Tom Holland"/>
    <s v="Stephen King"/>
    <s v="Robert John Burke"/>
    <s v="United States"/>
    <n v="8500000"/>
    <n v="15315484"/>
    <s v="Paramount Pictures"/>
    <n v="93"/>
  </r>
  <r>
    <s v="Hard Eight"/>
    <s v="R"/>
    <s v="Crime"/>
    <x v="16"/>
    <s v="February 28, 1997 (United States)"/>
    <n v="7.2"/>
    <n v="45000"/>
    <s v="Paul Thomas Anderson"/>
    <s v="Paul Thomas Anderson"/>
    <s v="Philip Baker Hall"/>
    <s v="United States"/>
    <n v="3000000"/>
    <n v="222559"/>
    <s v="Green Parrot"/>
    <n v="101"/>
  </r>
  <r>
    <s v="The Nutty Professor"/>
    <s v="PG-13"/>
    <s v="Comedy"/>
    <x v="16"/>
    <s v="June 28, 1996 (United States)"/>
    <n v="5.6"/>
    <n v="112000"/>
    <s v="Tom Shadyac"/>
    <s v="Jerry Lewis"/>
    <s v="Eddie Murphy"/>
    <s v="United States"/>
    <n v="54000000"/>
    <n v="273961019"/>
    <s v="Imagine Entertainment"/>
    <n v="95"/>
  </r>
  <r>
    <s v="Hamlet"/>
    <s v="PG-13"/>
    <s v="Drama"/>
    <x v="16"/>
    <s v="December 25, 1996 (United States)"/>
    <n v="7.7"/>
    <n v="37000"/>
    <s v="Kenneth Branagh"/>
    <s v="William Shakespeare"/>
    <s v="Kenneth Branagh"/>
    <s v="United Kingdom"/>
    <n v="18000000"/>
    <n v="4770222"/>
    <s v="Castle Rock Entertainment"/>
    <n v="242"/>
  </r>
  <r>
    <s v="Big Night"/>
    <s v="R"/>
    <s v="Drama"/>
    <x v="16"/>
    <s v="September 20, 1996 (United States)"/>
    <n v="7.3"/>
    <n v="18000"/>
    <s v="Campbell Scott"/>
    <s v="Stanley Tucci"/>
    <s v="Tony Shalhoub"/>
    <s v="United States"/>
    <n v="4100000"/>
    <n v="12008376"/>
    <s v="Rysher Entertainment"/>
    <n v="109"/>
  </r>
  <r>
    <s v="The Ghost and the Darkness"/>
    <s v="R"/>
    <s v="Adventure"/>
    <x v="16"/>
    <s v="October 11, 1996 (United States)"/>
    <n v="6.8"/>
    <n v="58000"/>
    <s v="Stephen Hopkins"/>
    <s v="William Goldman"/>
    <s v="Michael Douglas"/>
    <s v="Germany"/>
    <n v="55000000"/>
    <n v="38619405"/>
    <s v="Constellation Entertainment"/>
    <n v="110"/>
  </r>
  <r>
    <s v="Courage Under Fire"/>
    <s v="R"/>
    <s v="Action"/>
    <x v="16"/>
    <s v="July 12, 1996 (United States)"/>
    <n v="6.6"/>
    <n v="52000"/>
    <s v="Edward Zwick"/>
    <s v="Patrick Sheane Duncan"/>
    <s v="Denzel Washington"/>
    <s v="United States"/>
    <n v="46000000"/>
    <n v="100860818"/>
    <s v="Fox 2000 Pictures"/>
    <n v="116"/>
  </r>
  <r>
    <s v="The First Wives Club"/>
    <s v="PG"/>
    <s v="Comedy"/>
    <x v="16"/>
    <s v="September 20, 1996 (United States)"/>
    <n v="6.4"/>
    <n v="45000"/>
    <s v="Hugh Wilson"/>
    <s v="Olivia Goldsmith"/>
    <s v="Goldie Hawn"/>
    <s v="United States"/>
    <n v="26000000"/>
    <n v="181489203"/>
    <s v="Paramount Pictures"/>
    <n v="103"/>
  </r>
  <r>
    <s v="Set It Off"/>
    <s v="R"/>
    <s v="Action"/>
    <x v="16"/>
    <s v="November 6, 1996 (United States)"/>
    <n v="6.9"/>
    <n v="15000"/>
    <s v="F. Gary Gray"/>
    <s v="Takashi Bufford"/>
    <s v="Jada Pinkett Smith"/>
    <s v="United States"/>
    <n v="9000000"/>
    <n v="41590886"/>
    <s v="New Line Cinema"/>
    <n v="123"/>
  </r>
  <r>
    <s v="James and the Giant Peach"/>
    <s v="PG"/>
    <s v="Animation"/>
    <x v="16"/>
    <s v="April 12, 1996 (United States)"/>
    <n v="6.7"/>
    <n v="62000"/>
    <s v="Henry Selick"/>
    <s v="Roald Dahl"/>
    <s v="Paul Terry"/>
    <s v="United Kingdom"/>
    <n v="38000000"/>
    <n v="28946127"/>
    <s v="Walt Disney Pictures"/>
    <n v="79"/>
  </r>
  <r>
    <s v="DragonHeart"/>
    <s v="PG-13"/>
    <s v="Action"/>
    <x v="16"/>
    <s v="May 31, 1996 (United States)"/>
    <n v="6.5"/>
    <n v="93000"/>
    <s v="Rob Cohen"/>
    <s v="Patrick Read Johnson"/>
    <s v="Dennis Quaid"/>
    <s v="United States"/>
    <n v="57000000"/>
    <n v="115267375"/>
    <s v="Universal Pictures"/>
    <n v="103"/>
  </r>
  <r>
    <s v="Executive Decision"/>
    <s v="R"/>
    <s v="Action"/>
    <x v="16"/>
    <s v="March 15, 1996 (United States)"/>
    <n v="6.4"/>
    <n v="52000"/>
    <s v="Stuart Baird"/>
    <s v="Jim Thomas"/>
    <s v="Kurt Russell"/>
    <s v="United States"/>
    <n v="55000000"/>
    <n v="121969216"/>
    <s v="Warner Bros."/>
    <n v="133"/>
  </r>
  <r>
    <s v="Bio-Dome"/>
    <s v="PG-13"/>
    <s v="Comedy"/>
    <x v="16"/>
    <s v="January 12, 1996 (United States)"/>
    <n v="4.4000000000000004"/>
    <n v="26000"/>
    <s v="Jason Bloom"/>
    <s v="Adam Leff"/>
    <s v="Pauly Shore"/>
    <s v="United States"/>
    <n v="15000000"/>
    <n v="13427615"/>
    <s v="Metro-Goldwyn-Mayer (MGM)"/>
    <n v="88"/>
  </r>
  <r>
    <s v="Jack"/>
    <s v="PG-13"/>
    <s v="Comedy"/>
    <x v="16"/>
    <s v="August 9, 1996 (United States)"/>
    <n v="5.8"/>
    <n v="57000"/>
    <s v="Francis Ford Coppola"/>
    <s v="James DeMonaco"/>
    <s v="Robin Williams"/>
    <s v="United States"/>
    <n v="45000000"/>
    <n v="58620973"/>
    <s v="Hollywood Pictures"/>
    <n v="113"/>
  </r>
  <r>
    <s v="White Squall"/>
    <s v="PG-13"/>
    <s v="Adventure"/>
    <x v="16"/>
    <s v="February 2, 1996 (United States)"/>
    <n v="6.6"/>
    <n v="22000"/>
    <s v="Ridley Scott"/>
    <s v="Charles Gieg Jr."/>
    <s v="Jeff Bridges"/>
    <s v="United States"/>
    <n v="38000000"/>
    <n v="10292300"/>
    <s v="Hollywood Pictures"/>
    <n v="129"/>
  </r>
  <r>
    <s v="D3: The Mighty Ducks"/>
    <s v="PG"/>
    <s v="Action"/>
    <x v="16"/>
    <s v="October 4, 1996 (United States)"/>
    <n v="5.5"/>
    <n v="26000"/>
    <s v="Robert Lieberman"/>
    <s v="Steven Brill"/>
    <s v="Emilio Estevez"/>
    <s v="United States"/>
    <n v="0"/>
    <n v="22955097"/>
    <s v="Walt Disney Pictures"/>
    <n v="104"/>
  </r>
  <r>
    <s v="Broken Arrow"/>
    <s v="R"/>
    <s v="Action"/>
    <x v="16"/>
    <s v="February 9, 1996 (United States)"/>
    <n v="6"/>
    <n v="93000"/>
    <s v="John Woo"/>
    <s v="Graham Yost"/>
    <s v="John Travolta"/>
    <s v="United States"/>
    <n v="50000000"/>
    <n v="150270147"/>
    <s v="Twentieth Century Fox"/>
    <n v="108"/>
  </r>
  <r>
    <s v="Emma"/>
    <s v="PG"/>
    <s v="Comedy"/>
    <x v="16"/>
    <s v="August 30, 1996 (United States)"/>
    <n v="6.7"/>
    <n v="37000"/>
    <s v="Douglas McGrath"/>
    <s v="Jane Austen"/>
    <s v="Gwyneth Paltrow"/>
    <s v="United Kingdom"/>
    <n v="6000000"/>
    <n v="22231658"/>
    <s v="Miramax"/>
    <n v="120"/>
  </r>
  <r>
    <s v="Chain Reaction"/>
    <s v="PG-13"/>
    <s v="Action"/>
    <x v="16"/>
    <s v="August 2, 1996 (United States)"/>
    <n v="5.7"/>
    <n v="49000"/>
    <s v="Andrew Davis"/>
    <s v="Arne Schmidt"/>
    <s v="Keanu Reeves"/>
    <s v="United States"/>
    <n v="50000000"/>
    <n v="60209334"/>
    <s v="3 Arts Entertainment"/>
    <n v="107"/>
  </r>
  <r>
    <s v="Kama Sutra: A Tale of Love"/>
    <s v="Unrated"/>
    <s v="Crime"/>
    <x v="16"/>
    <s v="February 28, 1997 (United States)"/>
    <n v="6"/>
    <n v="10000"/>
    <s v="Mira Nair"/>
    <s v="Helena Kriel"/>
    <s v="Naveen Andrews"/>
    <s v="United Kingdom"/>
    <n v="3000000"/>
    <n v="4109095"/>
    <s v="NDF International"/>
    <n v="114"/>
  </r>
  <r>
    <s v="The Crucible"/>
    <s v="PG-13"/>
    <s v="Drama"/>
    <x v="16"/>
    <s v="November 27, 1996 (United States)"/>
    <n v="6.8"/>
    <n v="36000"/>
    <s v="Nicholas Hytner"/>
    <s v="Arthur Miller"/>
    <s v="Daniel Day-Lewis"/>
    <s v="United States"/>
    <n v="25000000"/>
    <n v="7343114"/>
    <s v="Twentieth Century Fox"/>
    <n v="124"/>
  </r>
  <r>
    <s v="Pusher"/>
    <s v="Not Rated"/>
    <s v="Crime"/>
    <x v="16"/>
    <s v="August 30, 1996 (Denmark)"/>
    <n v="7.4"/>
    <n v="37000"/>
    <s v="Nicolas Winding Refn"/>
    <s v="Jens Dahl"/>
    <s v="Kim Bodnia"/>
    <s v="Denmark"/>
    <n v="0"/>
    <n v="1605"/>
    <s v="Balboa Entertainment"/>
    <n v="110"/>
  </r>
  <r>
    <s v="Waiting for Guffman"/>
    <s v="R"/>
    <s v="Comedy"/>
    <x v="16"/>
    <s v="January 31, 1997 (United States)"/>
    <n v="7.5"/>
    <n v="28000"/>
    <s v="Christopher Guest"/>
    <s v="Christopher Guest"/>
    <s v="Christopher Guest"/>
    <s v="United States"/>
    <n v="4000000"/>
    <n v="2923982"/>
    <s v="Castle Rock Entertainment"/>
    <n v="84"/>
  </r>
  <r>
    <s v="Secrets &amp; Lies"/>
    <s v="R"/>
    <s v="Comedy"/>
    <x v="16"/>
    <s v="February 28, 1997 (United States)"/>
    <n v="8"/>
    <n v="39000"/>
    <s v="Mike Leigh"/>
    <s v="Mike Leigh"/>
    <s v="Timothy Spall"/>
    <s v="United Kingdom"/>
    <n v="4500000"/>
    <n v="13417292"/>
    <s v="Channel Four Films"/>
    <n v="136"/>
  </r>
  <r>
    <s v="Daylight"/>
    <s v="PG-13"/>
    <s v="Action"/>
    <x v="16"/>
    <s v="December 6, 1996 (United States)"/>
    <n v="5.9"/>
    <n v="68000"/>
    <s v="Rob Cohen"/>
    <s v="Leslie Bohem"/>
    <s v="Sylvester Stallone"/>
    <s v="United States"/>
    <n v="80000000"/>
    <n v="159212469"/>
    <s v="Universal Pictures"/>
    <n v="114"/>
  </r>
  <r>
    <s v="Last Man Standing"/>
    <s v="R"/>
    <s v="Action"/>
    <x v="16"/>
    <s v="September 20, 1996 (United States)"/>
    <n v="6.4"/>
    <n v="54000"/>
    <s v="Walter Hill"/>
    <s v="Ryûzô Kikushima"/>
    <s v="Bruce Willis"/>
    <s v="United States"/>
    <n v="67000000"/>
    <n v="47267001"/>
    <s v="New Line Cinema"/>
    <n v="101"/>
  </r>
  <r>
    <s v="The Arrival"/>
    <s v="PG-13"/>
    <s v="Mystery"/>
    <x v="16"/>
    <s v="May 31, 1996 (United States)"/>
    <n v="6.2"/>
    <n v="34000"/>
    <s v="David Twohy"/>
    <s v="David Twohy"/>
    <s v="Charlie Sheen"/>
    <s v="United States"/>
    <n v="25000000"/>
    <n v="14063331"/>
    <s v="Live Entertainment"/>
    <n v="115"/>
  </r>
  <r>
    <s v="Ransom"/>
    <s v="R"/>
    <s v="Action"/>
    <x v="16"/>
    <s v="November 8, 1996 (United States)"/>
    <n v="6.7"/>
    <n v="121000"/>
    <s v="Ron Howard"/>
    <s v="Cyril Hume"/>
    <s v="Mel Gibson"/>
    <s v="United States"/>
    <n v="80000000"/>
    <n v="309492681"/>
    <s v="Touchstone Pictures"/>
    <n v="121"/>
  </r>
  <r>
    <s v="Beavis and Butt-Head Do America"/>
    <s v="PG-13"/>
    <s v="Animation"/>
    <x v="16"/>
    <s v="December 20, 1996 (United States)"/>
    <n v="6.8"/>
    <n v="53000"/>
    <s v="Directors"/>
    <s v="Mike Judge"/>
    <s v="Mike Judge"/>
    <s v="United States"/>
    <n v="12000000"/>
    <n v="63118386"/>
    <s v="Paramount Pictures"/>
    <n v="81"/>
  </r>
  <r>
    <s v="Fly Away Home"/>
    <s v="PG"/>
    <s v="Adventure"/>
    <x v="16"/>
    <s v="September 13, 1996 (United States)"/>
    <n v="6.8"/>
    <n v="24000"/>
    <s v="Carroll Ballard"/>
    <s v="Bill Lishman"/>
    <s v="Jeff Daniels"/>
    <s v="United States"/>
    <n v="22000000"/>
    <n v="25143818"/>
    <s v="Columbia Pictures"/>
    <n v="107"/>
  </r>
  <r>
    <s v="Tin Cup"/>
    <s v="R"/>
    <s v="Comedy"/>
    <x v="16"/>
    <s v="August 16, 1996 (United States)"/>
    <n v="6.4"/>
    <n v="47000"/>
    <s v="Ron Shelton"/>
    <s v="John Norville"/>
    <s v="Kevin Costner"/>
    <s v="United States"/>
    <n v="45000000"/>
    <n v="53854588"/>
    <s v="New Regency Productions"/>
    <n v="135"/>
  </r>
  <r>
    <s v="Barb Wire"/>
    <s v="R"/>
    <s v="Action"/>
    <x v="16"/>
    <s v="May 3, 1996 (United States)"/>
    <n v="3.4"/>
    <n v="26000"/>
    <s v="David Hogan"/>
    <s v="Chris Warner"/>
    <s v="Pamela Anderson"/>
    <s v="United States"/>
    <n v="9000000"/>
    <n v="3793614"/>
    <s v="Polygram Filmed Entertainment"/>
    <n v="98"/>
  </r>
  <r>
    <s v="Breaking the Waves"/>
    <s v="R"/>
    <s v="Drama"/>
    <x v="16"/>
    <s v="November 13, 1996 (United States)"/>
    <n v="7.8"/>
    <n v="64000"/>
    <s v="Lars von Trier"/>
    <s v="Lars von Trier"/>
    <s v="Emily Watson"/>
    <s v="Denmark"/>
    <n v="0"/>
    <n v="3828405"/>
    <s v="ARTE"/>
    <n v="159"/>
  </r>
  <r>
    <s v="The Phantom"/>
    <s v="PG"/>
    <s v="Action"/>
    <x v="16"/>
    <s v="June 7, 1996 (United States)"/>
    <n v="5"/>
    <n v="33000"/>
    <s v="Simon Wincer"/>
    <s v="Lee Falk"/>
    <s v="Billy Zane"/>
    <s v="Australia"/>
    <n v="45000000"/>
    <n v="17323326"/>
    <s v="Paramount Pictures"/>
    <n v="100"/>
  </r>
  <r>
    <s v="The Fan"/>
    <s v="R"/>
    <s v="Action"/>
    <x v="16"/>
    <s v="August 16, 1996 (United States)"/>
    <n v="5.9"/>
    <n v="47000"/>
    <s v="Tony Scott"/>
    <s v="Peter Abrahams"/>
    <s v="Robert De Niro"/>
    <s v="United States"/>
    <n v="55000000"/>
    <n v="18626419"/>
    <s v="TriStar Pictures"/>
    <n v="116"/>
  </r>
  <r>
    <s v="Eye for an Eye"/>
    <s v="R"/>
    <s v="Crime"/>
    <x v="16"/>
    <s v="January 12, 1996 (United States)"/>
    <n v="6.2"/>
    <n v="14000"/>
    <s v="John Schlesinger"/>
    <s v="Erika Holzer"/>
    <s v="Sally Field"/>
    <s v="United States"/>
    <n v="20000000"/>
    <n v="26877589"/>
    <s v="Paramount Pictures"/>
    <n v="101"/>
  </r>
  <r>
    <s v="2 Days in the Valley"/>
    <s v="R"/>
    <s v="Comedy"/>
    <x v="16"/>
    <s v="September 27, 1996 (United States)"/>
    <n v="6.5"/>
    <n v="19000"/>
    <s v="John Herzfeld"/>
    <s v="John Herzfeld"/>
    <s v="Teri Hatcher"/>
    <s v="United States"/>
    <n v="0"/>
    <n v="11132210"/>
    <s v="Rysher Entertainment"/>
    <n v="104"/>
  </r>
  <r>
    <s v="Trees Lounge"/>
    <s v="R"/>
    <s v="Comedy"/>
    <x v="16"/>
    <s v="October 11, 1996 (United States)"/>
    <n v="7.1"/>
    <n v="14000"/>
    <s v="Steve Buscemi"/>
    <s v="Steve Buscemi"/>
    <s v="Steve Buscemi"/>
    <s v="United States"/>
    <n v="1300000"/>
    <n v="749741"/>
    <s v="Addis Wechsler Pictures"/>
    <n v="95"/>
  </r>
  <r>
    <s v="The People vs. Larry Flynt"/>
    <s v="R"/>
    <s v="Biography"/>
    <x v="16"/>
    <s v="January 10, 1997 (United States)"/>
    <n v="7.3"/>
    <n v="90000"/>
    <s v="Milos Forman"/>
    <s v="Scott Alexander"/>
    <s v="Woody Harrelson"/>
    <s v="United States"/>
    <n v="36000000"/>
    <n v="20300385"/>
    <s v="Columbia Pictures"/>
    <n v="130"/>
  </r>
  <r>
    <s v="Freeway"/>
    <s v="R"/>
    <s v="Comedy"/>
    <x v="16"/>
    <s v="September 3, 1997 (France)"/>
    <n v="6.8"/>
    <n v="27000"/>
    <s v="Matthew Bright"/>
    <s v="Matthew Bright"/>
    <s v="Reese Witherspoon"/>
    <s v="United States"/>
    <n v="3000000"/>
    <n v="295493"/>
    <s v="The Kushner-Locke Company"/>
    <n v="102"/>
  </r>
  <r>
    <s v="Kazaam"/>
    <s v="PG"/>
    <s v="Comedy"/>
    <x v="16"/>
    <s v="July 17, 1996 (United States)"/>
    <n v="3"/>
    <n v="23000"/>
    <s v="Paul Michael Glaser"/>
    <s v="Paul Michael Glaser"/>
    <s v="Shaquille O'Neal"/>
    <s v="United States"/>
    <n v="20000000"/>
    <n v="18937262"/>
    <s v="Interscope Communications"/>
    <n v="93"/>
  </r>
  <r>
    <s v="Down Periscope"/>
    <s v="PG-13"/>
    <s v="Comedy"/>
    <x v="16"/>
    <s v="March 1, 1996 (United States)"/>
    <n v="6.2"/>
    <n v="22000"/>
    <s v="David S. Ward"/>
    <s v="Hugh Wilson"/>
    <s v="Kelsey Grammer"/>
    <s v="United States"/>
    <n v="31000000"/>
    <n v="37553752"/>
    <s v="Twentieth Century Fox"/>
    <n v="92"/>
  </r>
  <r>
    <s v="Michael"/>
    <s v="PG"/>
    <s v="Comedy"/>
    <x v="16"/>
    <s v="December 25, 1996 (United States)"/>
    <n v="5.7"/>
    <n v="42000"/>
    <s v="Nora Ephron"/>
    <s v="Peter Dexter"/>
    <s v="John Travolta"/>
    <s v="United States"/>
    <n v="0"/>
    <n v="119718203"/>
    <s v="Turner Pictures (I)"/>
    <n v="105"/>
  </r>
  <r>
    <s v="Mulholland Falls"/>
    <s v="R"/>
    <s v="Crime"/>
    <x v="16"/>
    <s v="April 26, 1996 (United States)"/>
    <n v="6.3"/>
    <n v="16000"/>
    <s v="Lee Tamahori"/>
    <s v="Peter Dexter"/>
    <s v="Nick Nolte"/>
    <s v="United States"/>
    <n v="29000000"/>
    <n v="11526099"/>
    <s v="Largo Entertainment"/>
    <n v="107"/>
  </r>
  <r>
    <s v="Jingle All the Way"/>
    <s v="PG"/>
    <s v="Adventure"/>
    <x v="16"/>
    <s v="November 22, 1996 (United States)"/>
    <n v="5.6"/>
    <n v="95000"/>
    <s v="Brian Levant"/>
    <s v="Randy Kornfield"/>
    <s v="Arnold Schwarzenegger"/>
    <s v="United States"/>
    <n v="60000000"/>
    <n v="129832389"/>
    <s v="1492 Pictures"/>
    <n v="89"/>
  </r>
  <r>
    <s v="She's the One"/>
    <s v="R"/>
    <s v="Comedy"/>
    <x v="16"/>
    <s v="August 23, 1996 (United States)"/>
    <n v="6"/>
    <n v="17000"/>
    <s v="Edward Burns"/>
    <s v="Edward Burns"/>
    <s v="Edward Burns"/>
    <s v="United States"/>
    <n v="3500000"/>
    <n v="9538948"/>
    <s v="Good Machine"/>
    <n v="96"/>
  </r>
  <r>
    <s v="Brassed Off"/>
    <s v="R"/>
    <s v="Comedy"/>
    <x v="16"/>
    <s v="May 23, 1997 (United States)"/>
    <n v="7.2"/>
    <n v="19000"/>
    <s v="Mark Herman"/>
    <s v="Mark Herman"/>
    <s v="Pete Postlethwaite"/>
    <s v="United Kingdom"/>
    <n v="0"/>
    <n v="2576738"/>
    <s v="Channel Four Films"/>
    <n v="108"/>
  </r>
  <r>
    <s v="Shine"/>
    <s v="PG-13"/>
    <s v="Biography"/>
    <x v="16"/>
    <s v="February 14, 1997 (United States)"/>
    <n v="7.7"/>
    <n v="52000"/>
    <s v="Scott Hicks"/>
    <s v="Jan Sardi"/>
    <s v="Geoffrey Rush"/>
    <s v="Australia"/>
    <n v="5500000"/>
    <n v="35999081"/>
    <s v="Australian Film Finance Corporation (AFFC)"/>
    <n v="105"/>
  </r>
  <r>
    <s v="Black Sheep"/>
    <s v="PG-13"/>
    <s v="Comedy"/>
    <x v="16"/>
    <s v="February 2, 1996 (United States)"/>
    <n v="6.3"/>
    <n v="38000"/>
    <s v="Penelope Spheeris"/>
    <s v="Fred Wolf"/>
    <s v="Chris Farley"/>
    <s v="United States"/>
    <n v="0"/>
    <n v="32417995"/>
    <s v="Broadway Pictures"/>
    <n v="87"/>
  </r>
  <r>
    <s v="Maximum Risk"/>
    <s v="R"/>
    <s v="Action"/>
    <x v="16"/>
    <s v="September 13, 1996 (United States)"/>
    <n v="5.5"/>
    <n v="21000"/>
    <s v="Ringo Lam"/>
    <s v="Larry Ferguson"/>
    <s v="Jean-Claude Van Damme"/>
    <s v="United States"/>
    <n v="25000000"/>
    <n v="14502483"/>
    <s v="Columbia Pictures"/>
    <n v="101"/>
  </r>
  <r>
    <s v="One Fine Day"/>
    <s v="PG"/>
    <s v="Comedy"/>
    <x v="16"/>
    <s v="December 20, 1996 (United States)"/>
    <n v="6.5"/>
    <n v="44000"/>
    <s v="Michael Hoffman"/>
    <s v="Terrel Seltzer"/>
    <s v="Michelle Pfeiffer"/>
    <s v="United States"/>
    <n v="0"/>
    <n v="97529550"/>
    <s v="Fox 2000 Pictures"/>
    <n v="108"/>
  </r>
  <r>
    <s v="Lone Star"/>
    <s v="R"/>
    <s v="Drama"/>
    <x v="16"/>
    <s v="June 21, 1996 (United States)"/>
    <n v="7.4"/>
    <n v="28000"/>
    <s v="John Sayles"/>
    <s v="John Sayles"/>
    <s v="Chris Cooper"/>
    <s v="United States"/>
    <n v="5000000"/>
    <n v="12408986"/>
    <s v="Columbia Pictures"/>
    <n v="135"/>
  </r>
  <r>
    <s v="Michael Collins"/>
    <s v="R"/>
    <s v="Biography"/>
    <x v="16"/>
    <s v="October 25, 1996 (United States)"/>
    <n v="7.2"/>
    <n v="30000"/>
    <s v="Neil Jordan"/>
    <s v="Neil Jordan"/>
    <s v="Liam Neeson"/>
    <s v="United Kingdom"/>
    <n v="25000000"/>
    <n v="11135803"/>
    <s v="Warner Bros."/>
    <n v="133"/>
  </r>
  <r>
    <s v="Phenomenon"/>
    <s v="PG"/>
    <s v="Drama"/>
    <x v="16"/>
    <s v="July 3, 1996 (United States)"/>
    <n v="6.4"/>
    <n v="76000"/>
    <s v="Jon Turteltaub"/>
    <s v="Gerald Di Pego"/>
    <s v="John Travolta"/>
    <s v="United States"/>
    <n v="32000000"/>
    <n v="152036382"/>
    <s v="Touchstone Pictures"/>
    <n v="123"/>
  </r>
  <r>
    <s v="Harriet the Spy"/>
    <s v="PG"/>
    <s v="Comedy"/>
    <x v="16"/>
    <s v="July 10, 1996 (United States)"/>
    <n v="5.9"/>
    <n v="9800"/>
    <s v="Bronwen Hughes"/>
    <s v="Louise Fitzhugh"/>
    <s v="Michelle Trachtenberg"/>
    <s v="United States"/>
    <n v="12000000"/>
    <n v="26570048"/>
    <s v="Paramount Pictures"/>
    <n v="100"/>
  </r>
  <r>
    <s v="Flipper"/>
    <s v="PG"/>
    <s v="Adventure"/>
    <x v="16"/>
    <s v="May 17, 1996 (United States)"/>
    <n v="5.3"/>
    <n v="10000"/>
    <s v="Alan Shapiro"/>
    <s v="Ricou Browning"/>
    <s v="Paul Hogan"/>
    <s v="United States"/>
    <n v="25530000"/>
    <n v="20080020"/>
    <s v="Universal Pictures"/>
    <n v="95"/>
  </r>
  <r>
    <s v="Evita"/>
    <s v="PG"/>
    <s v="Biography"/>
    <x v="16"/>
    <s v="January 10, 1997 (United States)"/>
    <n v="6.3"/>
    <n v="34000"/>
    <s v="Alan Parker"/>
    <s v="Tim Rice"/>
    <s v="Madonna"/>
    <s v="United States"/>
    <n v="55000000"/>
    <n v="141047179"/>
    <s v="Hollywood Pictures"/>
    <n v="135"/>
  </r>
  <r>
    <s v="Diabolique"/>
    <s v="R"/>
    <s v="Drama"/>
    <x v="16"/>
    <s v="March 22, 1996 (United States)"/>
    <n v="5.4"/>
    <n v="14000"/>
    <s v="Jeremiah S. Chechik"/>
    <s v="Pierre Boileau"/>
    <s v="Sharon Stone"/>
    <s v="United States"/>
    <n v="0"/>
    <n v="17100266"/>
    <s v="ABC Productions"/>
    <n v="107"/>
  </r>
  <r>
    <s v="Bordello of Blood"/>
    <s v="R"/>
    <s v="Comedy"/>
    <x v="16"/>
    <s v="August 16, 1996 (United States)"/>
    <n v="5.4"/>
    <n v="14000"/>
    <s v="Gilbert Adler"/>
    <s v="William M. Gaines"/>
    <s v="Dennis Miller"/>
    <s v="United States"/>
    <n v="13000000"/>
    <n v="5781045"/>
    <s v="Universal City Studios"/>
    <n v="87"/>
  </r>
  <r>
    <s v="Spy Hard"/>
    <s v="PG-13"/>
    <s v="Action"/>
    <x v="16"/>
    <s v="May 24, 1996 (United States)"/>
    <n v="5.4"/>
    <n v="37000"/>
    <s v="Rick Friedberg"/>
    <s v="Jason Friedberg"/>
    <s v="Leslie Nielsen"/>
    <s v="United States"/>
    <n v="18000000"/>
    <n v="26960191"/>
    <s v="Hollywood Pictures"/>
    <n v="81"/>
  </r>
  <r>
    <s v="The Substitute"/>
    <s v="R"/>
    <s v="Action"/>
    <x v="16"/>
    <s v="April 19, 1996 (United States)"/>
    <n v="6"/>
    <n v="13000"/>
    <s v="Robert Mandel"/>
    <s v="Roy Frumkes"/>
    <s v="Tom Berenger"/>
    <s v="United States"/>
    <n v="0"/>
    <n v="14818176"/>
    <s v="Dinamo Entertainment"/>
    <n v="114"/>
  </r>
  <r>
    <s v="Marvin's Room"/>
    <s v="PG-13"/>
    <s v="Drama"/>
    <x v="16"/>
    <s v="February 28, 1997 (United States)"/>
    <n v="6.7"/>
    <n v="26000"/>
    <s v="Jerry Zaks"/>
    <s v="Scott McPherson"/>
    <s v="Meryl Streep"/>
    <s v="United States"/>
    <n v="23000000"/>
    <n v="12803305"/>
    <s v="Scott Rudin Productions"/>
    <n v="98"/>
  </r>
  <r>
    <s v="Multiplicity"/>
    <s v="PG-13"/>
    <s v="Comedy"/>
    <x v="16"/>
    <s v="July 17, 1996 (United States)"/>
    <n v="6.1"/>
    <n v="31000"/>
    <s v="Harold Ramis"/>
    <s v="Chris Miller"/>
    <s v="Michael Keaton"/>
    <s v="United States"/>
    <n v="45000000"/>
    <n v="21075014"/>
    <s v="Columbia Pictures"/>
    <n v="117"/>
  </r>
  <r>
    <s v="House Arrest"/>
    <s v="PG"/>
    <s v="Comedy"/>
    <x v="16"/>
    <s v="August 14, 1996 (United States)"/>
    <n v="5.8"/>
    <n v="8200"/>
    <s v="Harry Winer"/>
    <s v="Michael Hitchcock"/>
    <s v="Jamie Lee Curtis"/>
    <s v="United States"/>
    <n v="0"/>
    <n v="7032782"/>
    <s v="Metro-Goldwyn-Mayer (MGM)"/>
    <n v="108"/>
  </r>
  <r>
    <s v="Everyone Says I Love You"/>
    <s v="R"/>
    <s v="Comedy"/>
    <x v="16"/>
    <s v="January 17, 1997 (United States)"/>
    <n v="6.7"/>
    <n v="36000"/>
    <s v="Woody Allen"/>
    <s v="Woody Allen"/>
    <s v="Woody Allen"/>
    <s v="United States"/>
    <n v="20000000"/>
    <n v="9759200"/>
    <s v="Miramax"/>
    <n v="101"/>
  </r>
  <r>
    <s v="A Very Brady Sequel"/>
    <s v="PG-13"/>
    <s v="Comedy"/>
    <x v="16"/>
    <s v="August 23, 1996 (United States)"/>
    <n v="5.8"/>
    <n v="10000"/>
    <s v="Arlene Sanford"/>
    <s v="Sherwood Schwartz"/>
    <s v="Shelley Long"/>
    <s v="United States"/>
    <n v="12000000"/>
    <n v="21440752"/>
    <s v="Paramount Pictures"/>
    <n v="90"/>
  </r>
  <r>
    <s v="The Crow: City of Angels"/>
    <s v="R"/>
    <s v="Action"/>
    <x v="16"/>
    <s v="August 30, 1996 (United States)"/>
    <n v="4.7"/>
    <n v="19000"/>
    <s v="Tim Pope"/>
    <s v="James O'Barr"/>
    <s v="Vincent Perez"/>
    <s v="United States"/>
    <n v="13000000"/>
    <n v="17917287"/>
    <s v="Bad Bird Productions"/>
    <n v="84"/>
  </r>
  <r>
    <s v="Basquiat"/>
    <s v="R"/>
    <s v="Biography"/>
    <x v="16"/>
    <s v="August 9, 1996 (United States)"/>
    <n v="6.9"/>
    <n v="20000"/>
    <s v="Julian Schnabel"/>
    <s v="Lech Majewski"/>
    <s v="Jeffrey Wright"/>
    <s v="United States"/>
    <n v="3300000"/>
    <n v="3011195"/>
    <s v="Eleventh Street Production"/>
    <n v="107"/>
  </r>
  <r>
    <s v="The Quest"/>
    <s v="PG-13"/>
    <s v="Action"/>
    <x v="16"/>
    <s v="April 26, 1996 (United States)"/>
    <n v="5.6"/>
    <n v="25000"/>
    <s v="Jean-Claude Van Damme"/>
    <s v="Frank Dux"/>
    <s v="Jean-Claude Van Damme"/>
    <s v="Canada"/>
    <n v="30000000"/>
    <n v="57400547"/>
    <s v="MDP Worldwide"/>
    <n v="95"/>
  </r>
  <r>
    <s v="Muppet Treasure Island"/>
    <s v="G"/>
    <s v="Action"/>
    <x v="16"/>
    <s v="February 16, 1996 (United States)"/>
    <n v="7"/>
    <n v="22000"/>
    <s v="Brian Henson"/>
    <s v="Robert Louis Stevenson"/>
    <s v="Tim Curry"/>
    <s v="United States"/>
    <n v="0"/>
    <n v="34327391"/>
    <s v="Walt Disney Pictures"/>
    <n v="99"/>
  </r>
  <r>
    <s v="Hellraiser: Bloodline"/>
    <s v="R"/>
    <s v="Horror"/>
    <x v="16"/>
    <s v="March 8, 1996 (United States)"/>
    <n v="5.0999999999999996"/>
    <n v="20000"/>
    <s v="Director"/>
    <s v="Peter Atkins"/>
    <s v="Bruce Ramsay"/>
    <s v="United States"/>
    <n v="4000000"/>
    <n v="9336886"/>
    <s v="Dimension Films"/>
    <n v="85"/>
  </r>
  <r>
    <s v="Manny &amp; Lo"/>
    <s v="R"/>
    <s v="Comedy"/>
    <x v="16"/>
    <s v="July 26, 1996 (United States)"/>
    <n v="6.6"/>
    <n v="1900"/>
    <s v="Lisa Krueger"/>
    <s v="Lisa Krueger"/>
    <s v="Scarlett Johansson"/>
    <s v="United States"/>
    <n v="500000"/>
    <n v="502313"/>
    <s v="Pope Productions"/>
    <n v="88"/>
  </r>
  <r>
    <s v="Beautiful Thing"/>
    <s v="R"/>
    <s v="Comedy"/>
    <x v="16"/>
    <s v="October 9, 1996 (United States)"/>
    <n v="7.6"/>
    <n v="23000"/>
    <s v="Hettie Macdonald"/>
    <s v="Jonathan Harvey"/>
    <s v="Glen Berry"/>
    <s v="United Kingdom"/>
    <n v="0"/>
    <n v="1548120"/>
    <s v="Channel Four Films"/>
    <n v="90"/>
  </r>
  <r>
    <s v="The Chamber"/>
    <s v="R"/>
    <s v="Crime"/>
    <x v="16"/>
    <s v="October 11, 1996 (United States)"/>
    <n v="6"/>
    <n v="13000"/>
    <s v="James Foley"/>
    <s v="John Grisham"/>
    <s v="Chris O'Donnell"/>
    <s v="United States"/>
    <n v="50000000"/>
    <n v="22540359"/>
    <s v="Universal Pictures"/>
    <n v="113"/>
  </r>
  <r>
    <s v="Blood and Wine"/>
    <s v="R"/>
    <s v="Crime"/>
    <x v="16"/>
    <s v="February 21, 1997 (United States)"/>
    <n v="6"/>
    <n v="9400"/>
    <s v="Bob Rafelson"/>
    <s v="Nick Villiers"/>
    <s v="Jack Nicholson"/>
    <s v="United States"/>
    <n v="22000000"/>
    <n v="1094668"/>
    <s v="Recorded Picture Company (RPC)"/>
    <n v="101"/>
  </r>
  <r>
    <s v="Jude"/>
    <s v="R"/>
    <s v="Drama"/>
    <x v="16"/>
    <s v="October 18, 1996 (United States)"/>
    <n v="6.9"/>
    <n v="10000"/>
    <s v="Michael Winterbottom"/>
    <s v="Hossein Amini"/>
    <s v="Christopher Eccleston"/>
    <s v="United Kingdom"/>
    <n v="7000000"/>
    <n v="409144"/>
    <s v="BBC Films"/>
    <n v="123"/>
  </r>
  <r>
    <s v="Bulletproof"/>
    <s v="R"/>
    <s v="Action"/>
    <x v="16"/>
    <s v="September 6, 1996 (United States)"/>
    <n v="5.8"/>
    <n v="36000"/>
    <s v="Ernest R. Dickerson"/>
    <s v="Joe Gayton"/>
    <s v="Damon Wayans"/>
    <s v="United States"/>
    <n v="25000000"/>
    <n v="22611954"/>
    <s v="Universal Pictures"/>
    <n v="84"/>
  </r>
  <r>
    <s v="Mad Dog Time"/>
    <s v="R"/>
    <s v="Comedy"/>
    <x v="16"/>
    <s v="November 8, 1996 (United States)"/>
    <n v="5.4"/>
    <n v="2700"/>
    <s v="Larry Bishop"/>
    <s v="Larry Bishop"/>
    <s v="Michael J. Pollard"/>
    <s v="United States"/>
    <n v="8000000"/>
    <n v="107874"/>
    <s v="Bruin Grip Services"/>
    <n v="93"/>
  </r>
  <r>
    <s v="Irma Vep"/>
    <s v="Not Rated"/>
    <s v="Comedy"/>
    <x v="16"/>
    <s v="April 30, 1997 (United States)"/>
    <n v="7.1"/>
    <n v="5900"/>
    <s v="Olivier Assayas"/>
    <s v="Olivier Assayas"/>
    <s v="Maggie Cheung"/>
    <s v="France"/>
    <n v="0"/>
    <n v="292040"/>
    <s v="Dacia Films"/>
    <n v="99"/>
  </r>
  <r>
    <s v="Mrs. Winterbourne"/>
    <s v="PG-13"/>
    <s v="Comedy"/>
    <x v="16"/>
    <s v="April 19, 1996 (United States)"/>
    <n v="6.2"/>
    <n v="7100"/>
    <s v="Richard Benjamin"/>
    <s v="Cornell Woolrich"/>
    <s v="Shirley MacLaine"/>
    <s v="United States"/>
    <n v="25000000"/>
    <n v="10082005"/>
    <s v="TriStar Pictures"/>
    <n v="105"/>
  </r>
  <r>
    <s v="The Portrait of a Lady"/>
    <s v="PG-13"/>
    <s v="Drama"/>
    <x v="16"/>
    <s v="January 17, 1997 (United States)"/>
    <n v="6.2"/>
    <n v="11000"/>
    <s v="Jane Campion"/>
    <s v="Henry James"/>
    <s v="Nicole Kidman"/>
    <s v="United Kingdom"/>
    <n v="0"/>
    <n v="3692836"/>
    <s v="Polygram Filmed Entertainment"/>
    <n v="144"/>
  </r>
  <r>
    <s v="Foxfire"/>
    <s v="R"/>
    <s v="Drama"/>
    <x v="16"/>
    <s v="August 23, 1996 (United States)"/>
    <n v="6.2"/>
    <n v="8800"/>
    <s v="Annette Haywood-Carter"/>
    <s v="Joyce Carol Oates"/>
    <s v="Hedy Burress"/>
    <s v="United States"/>
    <n v="0"/>
    <n v="269300"/>
    <s v="Chestnut Hill Productions"/>
    <n v="102"/>
  </r>
  <r>
    <s v="The Glimmer Man"/>
    <s v="R"/>
    <s v="Action"/>
    <x v="16"/>
    <s v="October 4, 1996 (United States)"/>
    <n v="5.4"/>
    <n v="19000"/>
    <s v="John Gray"/>
    <s v="Kevin Brodbin"/>
    <s v="Steven Seagal"/>
    <s v="United States"/>
    <n v="45000000"/>
    <n v="20351264"/>
    <s v="Warner Bros."/>
    <n v="91"/>
  </r>
  <r>
    <s v="Up Close &amp; Personal"/>
    <s v="PG-13"/>
    <s v="Drama"/>
    <x v="16"/>
    <s v="March 1, 1996 (United States)"/>
    <n v="6.2"/>
    <n v="14000"/>
    <s v="Jon Avnet"/>
    <s v="Joan Didion"/>
    <s v="Robert Redford"/>
    <s v="United States"/>
    <n v="60000000"/>
    <n v="100688705"/>
    <s v="Touchstone Pictures"/>
    <n v="124"/>
  </r>
  <r>
    <s v="The Juror"/>
    <s v="R"/>
    <s v="Crime"/>
    <x v="16"/>
    <s v="February 2, 1996 (United States)"/>
    <n v="5.7"/>
    <n v="18000"/>
    <s v="Brian Gibson"/>
    <s v="George Dawes Green"/>
    <s v="Demi Moore"/>
    <s v="United States"/>
    <n v="44000000"/>
    <n v="22754725"/>
    <s v="Columbia Pictures"/>
    <n v="118"/>
  </r>
  <r>
    <s v="Flirting with Disaster"/>
    <s v="R"/>
    <s v="Comedy"/>
    <x v="16"/>
    <s v="April 12, 1996 (United States)"/>
    <n v="6.7"/>
    <n v="18000"/>
    <s v="David O. Russell"/>
    <s v="David O. Russell"/>
    <s v="Ben Stiller"/>
    <s v="United States"/>
    <n v="7000000"/>
    <n v="14702438"/>
    <s v="Miramax"/>
    <n v="92"/>
  </r>
  <r>
    <s v="Homeward Bound II: Lost in San Francisco"/>
    <s v="G"/>
    <s v="Adventure"/>
    <x v="16"/>
    <s v="March 8, 1996 (United States)"/>
    <n v="6"/>
    <n v="14000"/>
    <s v="David R. Ellis"/>
    <s v="Chris Hauty"/>
    <s v="Michael J. Fox"/>
    <s v="United States"/>
    <n v="0"/>
    <n v="32772492"/>
    <s v="Walt Disney Pictures"/>
    <n v="88"/>
  </r>
  <r>
    <s v="Joe's Apartment"/>
    <s v="PG-13"/>
    <s v="Comedy"/>
    <x v="16"/>
    <s v="July 26, 1996 (United States)"/>
    <n v="5.5"/>
    <n v="13000"/>
    <s v="John Payson"/>
    <s v="John Payson"/>
    <s v="Jerry O'Connell"/>
    <s v="United States"/>
    <n v="13000000"/>
    <n v="4619014"/>
    <s v="Geffen Pictures"/>
    <n v="80"/>
  </r>
  <r>
    <s v="Ghosts of Mississippi"/>
    <s v="PG-13"/>
    <s v="Drama"/>
    <x v="16"/>
    <s v="January 3, 1997 (United States)"/>
    <n v="6.7"/>
    <n v="10000"/>
    <s v="Rob Reiner"/>
    <s v="Lewis Colick"/>
    <s v="Alec Baldwin"/>
    <s v="United States"/>
    <n v="36000000"/>
    <n v="13323144"/>
    <s v="Castle Rock Entertainment"/>
    <n v="130"/>
  </r>
  <r>
    <s v="A Summer's Tale"/>
    <s v="G"/>
    <s v="Comedy"/>
    <x v="16"/>
    <s v="June 20, 2014 (United States)"/>
    <n v="7.6"/>
    <n v="7000"/>
    <s v="Éric Rohmer"/>
    <s v="Éric Rohmer"/>
    <s v="Melvil Poupaud"/>
    <s v="France"/>
    <n v="0"/>
    <n v="198126"/>
    <s v="Canal+"/>
    <n v="113"/>
  </r>
  <r>
    <s v="The Preacher's Wife"/>
    <s v="PG"/>
    <s v="Comedy"/>
    <x v="16"/>
    <s v="December 13, 1996 (United States)"/>
    <n v="5.6"/>
    <n v="11000"/>
    <s v="Penny Marshall"/>
    <s v="Robert Nathan"/>
    <s v="Denzel Washington"/>
    <s v="United States"/>
    <n v="40000000"/>
    <n v="48102795"/>
    <s v="Mundy Lane Entertainment"/>
    <n v="123"/>
  </r>
  <r>
    <s v="Jane Eyre"/>
    <s v="PG"/>
    <s v="Drama"/>
    <x v="16"/>
    <s v="April 12, 1996 (United States)"/>
    <n v="6.8"/>
    <n v="9200"/>
    <s v="Franco Zeffirelli"/>
    <s v="Charlotte Brontë"/>
    <s v="William Hurt"/>
    <s v="France"/>
    <n v="0"/>
    <n v="5200601"/>
    <s v="Cineritino S.r.L."/>
    <n v="112"/>
  </r>
  <r>
    <s v="If Lucy Fell"/>
    <s v="R"/>
    <s v="Comedy"/>
    <x v="16"/>
    <s v="March 8, 1996 (United States)"/>
    <n v="4.9000000000000004"/>
    <n v="3800"/>
    <s v="Eric Schaeffer"/>
    <s v="Eric Schaeffer"/>
    <s v="Sarah Jessica Parker"/>
    <s v="United States"/>
    <n v="5000000"/>
    <n v="2420162"/>
    <s v="Motion Picture Corporation of America (MPCA)"/>
    <n v="92"/>
  </r>
  <r>
    <s v="SubUrbia"/>
    <s v="R"/>
    <s v="Comedy"/>
    <x v="16"/>
    <s v="July 3, 1997 (Germany)"/>
    <n v="6.8"/>
    <n v="9000"/>
    <s v="Richard Linklater"/>
    <s v="Eric Bogosian"/>
    <s v="Giovanni Ribisi"/>
    <s v="United States"/>
    <n v="0"/>
    <n v="656747"/>
    <s v="Castle Rock Entertainment"/>
    <n v="121"/>
  </r>
  <r>
    <s v="First Strike"/>
    <s v="PG-13"/>
    <s v="Action"/>
    <x v="16"/>
    <s v="January 10, 1997 (United States)"/>
    <n v="6.6"/>
    <n v="20000"/>
    <s v="Stanley Tong"/>
    <s v="Greg Mellott"/>
    <s v="Jackie Chan"/>
    <s v="Hong Kong"/>
    <n v="0"/>
    <n v="21890845"/>
    <s v="Golden Harvest Company"/>
    <n v="107"/>
  </r>
  <r>
    <s v="Bad Moon"/>
    <s v="R"/>
    <s v="Horror"/>
    <x v="16"/>
    <s v="November 1, 1996 (United States)"/>
    <n v="5.8"/>
    <n v="6200"/>
    <s v="Eric Red"/>
    <s v="Wayne Smith"/>
    <s v="Mariel Hemingway"/>
    <s v="United States"/>
    <n v="7000000"/>
    <n v="1060264"/>
    <s v="Morgan Creek Entertainment"/>
    <n v="80"/>
  </r>
  <r>
    <s v="Dunston Checks In"/>
    <s v="PG"/>
    <s v="Adventure"/>
    <x v="16"/>
    <s v="January 12, 1996 (United States)"/>
    <n v="5.4"/>
    <n v="12000"/>
    <s v="Ken Kwapis"/>
    <s v="John Hopkins"/>
    <s v="Jason Alexander"/>
    <s v="United States"/>
    <n v="0"/>
    <n v="9871065"/>
    <s v="Joe Wizan/Todd Black"/>
    <n v="88"/>
  </r>
  <r>
    <s v="Carpool"/>
    <s v="PG"/>
    <s v="Comedy"/>
    <x v="16"/>
    <s v="August 23, 1996 (United States)"/>
    <n v="5"/>
    <n v="4600"/>
    <s v="Arthur Hiller"/>
    <s v="Don Rhymer"/>
    <s v="Tom Arnold"/>
    <s v="United States"/>
    <n v="17000000"/>
    <n v="3325651"/>
    <s v="New Regency Productions"/>
    <n v="89"/>
  </r>
  <r>
    <s v="The Daytrippers"/>
    <s v="R"/>
    <s v="Comedy"/>
    <x v="16"/>
    <s v="March 5, 1997 (United States)"/>
    <n v="7"/>
    <n v="4900"/>
    <s v="Greg Mottola"/>
    <s v="Greg Mottola"/>
    <s v="Hope Davis"/>
    <s v="Canada"/>
    <n v="0"/>
    <n v="2099677"/>
    <s v="Alliance Communications Corporation"/>
    <n v="87"/>
  </r>
  <r>
    <s v="Before and After"/>
    <s v="PG-13"/>
    <s v="Crime"/>
    <x v="16"/>
    <s v="February 23, 1996 (United States)"/>
    <n v="6.1"/>
    <n v="8500"/>
    <s v="Barbet Schroeder"/>
    <s v="Rosellen Brown"/>
    <s v="Meryl Streep"/>
    <s v="United States"/>
    <n v="35000000"/>
    <n v="8797839"/>
    <s v="Caravan Pictures"/>
    <n v="108"/>
  </r>
  <r>
    <s v="Citizen Ruth"/>
    <s v="R"/>
    <s v="Comedy"/>
    <x v="16"/>
    <s v="December 13, 1996 (United States)"/>
    <n v="7"/>
    <n v="7500"/>
    <s v="Alexander Payne"/>
    <s v="Alexander Payne"/>
    <s v="Laura Dern"/>
    <s v="United States"/>
    <n v="3000000"/>
    <n v="285112"/>
    <s v="Independent Pictures (II)"/>
    <n v="106"/>
  </r>
  <r>
    <s v="Extreme Measures"/>
    <s v="R"/>
    <s v="Crime"/>
    <x v="16"/>
    <s v="September 27, 1996 (United States)"/>
    <n v="6.2"/>
    <n v="17000"/>
    <s v="Michael Apted"/>
    <s v="Michael Palmer"/>
    <s v="Hugh Grant"/>
    <s v="United Kingdom"/>
    <n v="38000000"/>
    <n v="17380126"/>
    <s v="Castle Rock Entertainment"/>
    <n v="118"/>
  </r>
  <r>
    <s v="Female Perversions"/>
    <s v="R"/>
    <s v="Drama"/>
    <x v="16"/>
    <s v="April 25, 1997 (United States)"/>
    <n v="5.4"/>
    <n v="2300"/>
    <s v="Susan Streitfeld"/>
    <s v="Louise J. Kaplan"/>
    <s v="Tilda Swinton"/>
    <s v="Germany"/>
    <n v="0"/>
    <n v="926954"/>
    <s v="Mindy Affrime"/>
    <n v="120"/>
  </r>
  <r>
    <s v="A Thin Line Between Love and Hate"/>
    <s v="R"/>
    <s v="Comedy"/>
    <x v="16"/>
    <s v="April 3, 1996 (United States)"/>
    <n v="5.7"/>
    <n v="4600"/>
    <s v="Martin Lawrence"/>
    <s v="Martin Lawrence"/>
    <s v="Martin Lawrence"/>
    <s v="United States"/>
    <n v="8000000"/>
    <n v="35599803"/>
    <s v="Jackson/McHenry Company,The"/>
    <n v="108"/>
  </r>
  <r>
    <s v="Kissed"/>
    <m/>
    <s v="Drama"/>
    <x v="16"/>
    <s v="April 11, 1997 (United States)"/>
    <n v="6.4"/>
    <n v="3600"/>
    <s v="Lynne Stopkewich"/>
    <s v="Angus Fraser"/>
    <s v="Molly Parker"/>
    <s v="Canada"/>
    <n v="0"/>
    <n v="329211"/>
    <s v="Boneyard Film Company Inc."/>
    <n v="78"/>
  </r>
  <r>
    <s v="The Truth About Cats &amp; Dogs"/>
    <s v="PG-13"/>
    <s v="Comedy"/>
    <x v="16"/>
    <s v="April 26, 1996 (United States)"/>
    <n v="6.3"/>
    <n v="25000"/>
    <s v="Michael Lehmann"/>
    <s v="Audrey Wells"/>
    <s v="Uma Thurman"/>
    <s v="United States"/>
    <n v="0"/>
    <n v="34861807"/>
    <s v="Twentieth Century Fox"/>
    <n v="97"/>
  </r>
  <r>
    <s v="The Whole Wide World"/>
    <s v="PG"/>
    <s v="Biography"/>
    <x v="16"/>
    <s v="December 20, 1996 (United States)"/>
    <n v="7.1"/>
    <n v="3500"/>
    <s v="Dan Ireland"/>
    <s v="Novalyne Price Ellis"/>
    <s v="Vincent D'Onofrio"/>
    <s v="United States"/>
    <n v="1300000"/>
    <n v="375757"/>
    <s v="Cineville"/>
    <n v="111"/>
  </r>
  <r>
    <s v="Dear God"/>
    <s v="PG"/>
    <s v="Comedy"/>
    <x v="16"/>
    <s v="November 1, 1996 (United States)"/>
    <n v="5.4"/>
    <n v="3700"/>
    <s v="Garry Marshall"/>
    <s v="Warren Leight"/>
    <s v="Greg Kinnear"/>
    <s v="United States"/>
    <n v="22000000"/>
    <n v="7138523"/>
    <s v="Rysher Entertainment"/>
    <n v="112"/>
  </r>
  <r>
    <s v="Bed of Roses"/>
    <s v="PG"/>
    <s v="Drama"/>
    <x v="16"/>
    <s v="January 26, 1996 (United States)"/>
    <n v="6.1"/>
    <n v="8000"/>
    <s v="Michael Goldenberg"/>
    <s v="Michael Goldenberg"/>
    <s v="Christian Slater"/>
    <s v="United States"/>
    <n v="0"/>
    <n v="27315527"/>
    <s v="Juno Pix"/>
    <n v="87"/>
  </r>
  <r>
    <s v="The Pallbearer"/>
    <s v="PG-13"/>
    <s v="Comedy"/>
    <x v="16"/>
    <s v="May 3, 1996 (United States)"/>
    <n v="5"/>
    <n v="7700"/>
    <s v="Matt Reeves"/>
    <s v="Jason Katims"/>
    <s v="David Schwimmer"/>
    <s v="United States"/>
    <n v="8000000"/>
    <n v="5656388"/>
    <s v="Miramax"/>
    <n v="98"/>
  </r>
  <r>
    <s v="Lawnmower Man 2: Beyond Cyberspace"/>
    <s v="PG-13"/>
    <s v="Action"/>
    <x v="16"/>
    <s v="January 12, 1996 (United States)"/>
    <n v="2.5"/>
    <n v="9000"/>
    <s v="Farhad Mann"/>
    <s v="Farhad Mann"/>
    <s v="Patrick Bergin"/>
    <s v="United States"/>
    <n v="15000000"/>
    <n v="2409225"/>
    <s v="New Line Cinema"/>
    <n v="93"/>
  </r>
  <r>
    <s v="A Family Thing"/>
    <s v="PG-13"/>
    <s v="Comedy"/>
    <x v="16"/>
    <s v="March 29, 1996 (United States)"/>
    <n v="7"/>
    <n v="3400"/>
    <s v="Richard Pearce"/>
    <s v="Billy Bob Thornton"/>
    <s v="Robert Duvall"/>
    <s v="United States"/>
    <n v="0"/>
    <n v="10125417"/>
    <s v="United Artists"/>
    <n v="109"/>
  </r>
  <r>
    <s v="Curdled"/>
    <s v="R"/>
    <s v="Comedy"/>
    <x v="16"/>
    <s v="September 27, 1996 (United States)"/>
    <n v="5.9"/>
    <n v="4900"/>
    <s v="Reb Braddock"/>
    <s v="Reb Braddock"/>
    <s v="William Baldwin"/>
    <s v="United States"/>
    <n v="2300000"/>
    <n v="49620"/>
    <s v="A Band Apart"/>
    <n v="88"/>
  </r>
  <r>
    <s v="First Kid"/>
    <s v="PG"/>
    <s v="Comedy"/>
    <x v="16"/>
    <s v="August 30, 1996 (United States)"/>
    <n v="5.3"/>
    <n v="10000"/>
    <s v="David Mickey Evans"/>
    <s v="Tim Kelleher"/>
    <s v="Sinbad"/>
    <s v="United States"/>
    <n v="0"/>
    <n v="26491793"/>
    <s v="Caravan Pictures"/>
    <n v="101"/>
  </r>
  <r>
    <s v="Eddie"/>
    <s v="PG-13"/>
    <s v="Comedy"/>
    <x v="16"/>
    <s v="May 31, 1996 (United States)"/>
    <n v="5.2"/>
    <n v="9300"/>
    <s v="Steve Rash"/>
    <s v="Steve Zacharias"/>
    <s v="Whoopi Goldberg"/>
    <s v="United States"/>
    <n v="30000000"/>
    <n v="31387164"/>
    <s v="Permut Presentations"/>
    <n v="100"/>
  </r>
  <r>
    <s v="Feeling Minnesota"/>
    <s v="R"/>
    <s v="Comedy"/>
    <x v="16"/>
    <s v="September 13, 1996 (United States)"/>
    <n v="5.4"/>
    <n v="11000"/>
    <s v="Steven Baigelman"/>
    <s v="Steven Baigelman"/>
    <s v="Keanu Reeves"/>
    <s v="United States"/>
    <n v="0"/>
    <n v="3124440"/>
    <s v="Fine Line Features"/>
    <n v="99"/>
  </r>
  <r>
    <s v="The Pillow Book"/>
    <s v="Not Rated"/>
    <s v="Drama"/>
    <x v="16"/>
    <s v="June 6, 1997 (United States)"/>
    <n v="6.7"/>
    <n v="13000"/>
    <s v="Peter Greenaway"/>
    <s v="Sei Shonagon"/>
    <s v="Vivian Wu"/>
    <s v="Netherlands"/>
    <n v="0"/>
    <n v="2372744"/>
    <s v="Centurion"/>
    <n v="126"/>
  </r>
  <r>
    <s v="The Adventures of Pinocchio"/>
    <s v="G"/>
    <s v="Adventure"/>
    <x v="16"/>
    <s v="July 26, 1996 (United States)"/>
    <n v="5.2"/>
    <n v="5500"/>
    <s v="Steve Barron"/>
    <s v="Sherry Mills"/>
    <s v="Martin Landau"/>
    <s v="Czech Republic"/>
    <n v="25000000"/>
    <n v="15094530"/>
    <s v="New Line Cinema"/>
    <n v="96"/>
  </r>
  <r>
    <s v="City Hall"/>
    <s v="R"/>
    <s v="Drama"/>
    <x v="16"/>
    <s v="February 16, 1996 (United States)"/>
    <n v="6.2"/>
    <n v="20000"/>
    <s v="Harold Becker"/>
    <s v="Ken Lipper"/>
    <s v="Al Pacino"/>
    <s v="United States"/>
    <n v="40000000"/>
    <n v="20340204"/>
    <s v="Castle Rock Entertainment"/>
    <n v="111"/>
  </r>
  <r>
    <s v="Night Falls on Manhattan"/>
    <s v="R"/>
    <s v="Crime"/>
    <x v="16"/>
    <s v="May 16, 1997 (United States)"/>
    <n v="6.6"/>
    <n v="6900"/>
    <s v="Sidney Lumet"/>
    <s v="Robert Daley"/>
    <s v="Andy Garcia"/>
    <s v="United States"/>
    <n v="0"/>
    <n v="9889670"/>
    <s v="Paramount Pictures"/>
    <n v="113"/>
  </r>
  <r>
    <s v="The Great White Hype"/>
    <s v="R"/>
    <s v="Comedy"/>
    <x v="16"/>
    <s v="May 3, 1996 (United States)"/>
    <n v="5.5"/>
    <n v="8500"/>
    <s v="Reginald Hudlin"/>
    <s v="Tony Hendra"/>
    <s v="Samuel L. Jackson"/>
    <s v="United States"/>
    <n v="0"/>
    <n v="8008255"/>
    <s v="Atman Entertainment"/>
    <n v="91"/>
  </r>
  <r>
    <s v="Twelfth Night"/>
    <s v="PG"/>
    <s v="Comedy"/>
    <x v="16"/>
    <s v="October 25, 1996 (United States)"/>
    <n v="7.2"/>
    <n v="5700"/>
    <s v="Trevor Nunn"/>
    <s v="William Shakespeare"/>
    <s v="Helena Bonham Carter"/>
    <s v="Ireland"/>
    <n v="5000000"/>
    <n v="588621"/>
    <s v="Renaissance Films"/>
    <n v="134"/>
  </r>
  <r>
    <s v="Mary Reilly"/>
    <s v="R"/>
    <s v="Drama"/>
    <x v="16"/>
    <s v="February 23, 1996 (United States)"/>
    <n v="5.8"/>
    <n v="14000"/>
    <s v="Stephen Frears"/>
    <s v="Valerie Martin"/>
    <s v="Julia Roberts"/>
    <s v="United States"/>
    <n v="47000000"/>
    <n v="12379402"/>
    <s v="NFH Productions"/>
    <n v="108"/>
  </r>
  <r>
    <s v="My Fellow Americans"/>
    <s v="PG-13"/>
    <s v="Adventure"/>
    <x v="16"/>
    <s v="December 20, 1996 (United States)"/>
    <n v="6.5"/>
    <n v="14000"/>
    <s v="Peter Segal"/>
    <s v="E. Jack Kaplan"/>
    <s v="Jack Lemmon"/>
    <s v="United States"/>
    <n v="21500000"/>
    <n v="22313201"/>
    <s v="Peters Entertainment"/>
    <n v="101"/>
  </r>
  <r>
    <s v="Sgt. Bilko"/>
    <s v="PG"/>
    <s v="Comedy"/>
    <x v="16"/>
    <s v="March 29, 1996 (United States)"/>
    <n v="5.8"/>
    <n v="22000"/>
    <s v="Jonathan Lynn"/>
    <s v="Nat Hiken"/>
    <s v="Steve Martin"/>
    <s v="United States"/>
    <n v="39000000"/>
    <n v="37956793"/>
    <s v="Imagine Entertainment"/>
    <n v="93"/>
  </r>
  <r>
    <s v="Heaven's Prisoners"/>
    <s v="R"/>
    <s v="Drama"/>
    <x v="16"/>
    <s v="May 17, 1996 (United States)"/>
    <n v="5.8"/>
    <n v="5100"/>
    <s v="Phil Joanou"/>
    <s v="James Lee Burke"/>
    <s v="Alec Baldwin"/>
    <s v="United States"/>
    <n v="25000000"/>
    <n v="5009305"/>
    <s v="PVM Entertainment"/>
    <n v="132"/>
  </r>
  <r>
    <s v="Caught"/>
    <s v="R"/>
    <s v="Drama"/>
    <x v="16"/>
    <s v="January 24, 1996 (United States)"/>
    <n v="6.6"/>
    <n v="1200"/>
    <s v="Robert M. Young"/>
    <s v="Edward Pomerantz"/>
    <s v="Edward James Olmos"/>
    <s v="United States"/>
    <n v="0"/>
    <m/>
    <s v="Cinehaus"/>
    <n v="110"/>
  </r>
  <r>
    <s v="I Shot Andy Warhol"/>
    <s v="R"/>
    <s v="Biography"/>
    <x v="16"/>
    <s v="May 1, 1996 (United States)"/>
    <n v="6.6"/>
    <n v="6400"/>
    <s v="Mary Harron"/>
    <s v="Jeremiah Newton"/>
    <s v="Lili Taylor"/>
    <s v="United Kingdom"/>
    <n v="0"/>
    <n v="1875527"/>
    <s v="Playhouse International Pictures"/>
    <n v="103"/>
  </r>
  <r>
    <s v="The Sunchaser"/>
    <s v="R"/>
    <s v="Crime"/>
    <x v="16"/>
    <s v="October 25, 1996 (United States)"/>
    <n v="6.2"/>
    <n v="4200"/>
    <s v="Michael Cimino"/>
    <s v="Charles Leavitt"/>
    <s v="Woody Harrelson"/>
    <s v="United States"/>
    <n v="0"/>
    <n v="21508"/>
    <s v="Appledown Films Inc."/>
    <n v="122"/>
  </r>
  <r>
    <s v="All Dogs Go to Heaven 2"/>
    <s v="G"/>
    <s v="Animation"/>
    <x v="16"/>
    <s v="March 29, 1996 (United States)"/>
    <n v="5.5"/>
    <n v="5700"/>
    <s v="Larry Leker"/>
    <s v="Arne Olsen"/>
    <s v="Charlie Sheen"/>
    <s v="United States"/>
    <n v="0"/>
    <n v="8620678"/>
    <s v="MGM Family Entertainment"/>
    <n v="82"/>
  </r>
  <r>
    <s v="Girl 6"/>
    <s v="R"/>
    <s v="Comedy"/>
    <x v="16"/>
    <s v="March 22, 1996 (United States)"/>
    <n v="5.2"/>
    <n v="5900"/>
    <s v="Spike Lee"/>
    <s v="Suzan-Lori Parks"/>
    <s v="Theresa Randle"/>
    <s v="United States"/>
    <n v="12000000"/>
    <n v="4939939"/>
    <s v="Fox Searchlight Pictures"/>
    <n v="108"/>
  </r>
  <r>
    <s v="The Evening Star"/>
    <s v="PG-13"/>
    <s v="Comedy"/>
    <x v="16"/>
    <s v="December 25, 1996 (United States)"/>
    <n v="5.9"/>
    <n v="4300"/>
    <s v="Robert Harling"/>
    <s v="Larry McMurtry"/>
    <s v="Shirley MacLaine"/>
    <s v="United States"/>
    <n v="0"/>
    <n v="12767815"/>
    <s v="Rysher Entertainment"/>
    <n v="129"/>
  </r>
  <r>
    <s v="Larger Than Life"/>
    <s v="PG"/>
    <s v="Comedy"/>
    <x v="16"/>
    <s v="November 1, 1996 (United States)"/>
    <n v="5.6"/>
    <n v="6900"/>
    <s v="Howard Franklin"/>
    <s v="Roy Blount Jr."/>
    <s v="Bill Murray"/>
    <s v="United States"/>
    <n v="30000000"/>
    <n v="8315693"/>
    <s v="United Artists Pictures"/>
    <n v="93"/>
  </r>
  <r>
    <s v="Head Above Water"/>
    <s v="PG-13"/>
    <s v="Comedy"/>
    <x v="16"/>
    <s v="June 25, 1997 (United States)"/>
    <n v="6"/>
    <n v="7400"/>
    <s v="Jim Wilson"/>
    <s v="Eirik Ildahl"/>
    <s v="Harvey Keitel"/>
    <s v="United States"/>
    <n v="0"/>
    <n v="32212"/>
    <s v="Majestic Films International"/>
    <n v="92"/>
  </r>
  <r>
    <s v="Two If by Sea"/>
    <s v="R"/>
    <s v="Comedy"/>
    <x v="16"/>
    <s v="January 12, 1996 (United States)"/>
    <n v="5.2"/>
    <n v="5500"/>
    <s v="Bill Bennett"/>
    <s v="Denis Leary"/>
    <s v="Sandra Bullock"/>
    <s v="United States"/>
    <n v="0"/>
    <n v="10658278"/>
    <s v="Morgan Creek Entertainment"/>
    <n v="96"/>
  </r>
  <r>
    <s v="The Stupids"/>
    <s v="PG"/>
    <s v="Adventure"/>
    <x v="16"/>
    <s v="August 30, 1996 (United States)"/>
    <n v="4.2"/>
    <n v="6500"/>
    <s v="John Landis"/>
    <s v="James Marshall"/>
    <s v="Tom Arnold"/>
    <s v="United Kingdom"/>
    <n v="25000000"/>
    <n v="2491989"/>
    <s v="Imagine Entertainment"/>
    <n v="94"/>
  </r>
  <r>
    <s v="The Funeral"/>
    <s v="R"/>
    <s v="Crime"/>
    <x v="16"/>
    <s v="November 1, 1996 (United States)"/>
    <n v="6.6"/>
    <n v="8400"/>
    <s v="Abel Ferrara"/>
    <s v="Nicholas St. John"/>
    <s v="Christopher Walken"/>
    <s v="United States"/>
    <n v="12500000"/>
    <n v="1227324"/>
    <s v="October Films"/>
    <n v="99"/>
  </r>
  <r>
    <s v="Kids in the Hall: Brain Candy"/>
    <s v="R"/>
    <s v="Comedy"/>
    <x v="16"/>
    <s v="April 19, 1996 (United States)"/>
    <n v="6.9"/>
    <n v="8300"/>
    <s v="Kelly Makin"/>
    <s v="Norm Hiscock"/>
    <s v="Dave Foley"/>
    <s v="Canada"/>
    <n v="0"/>
    <n v="2654308"/>
    <s v="Paramount Pictures"/>
    <n v="89"/>
  </r>
  <r>
    <s v="High School High"/>
    <s v="PG-13"/>
    <s v="Comedy"/>
    <x v="16"/>
    <s v="October 25, 1996 (United States)"/>
    <n v="5.5"/>
    <n v="13000"/>
    <s v="Hart Bochner"/>
    <s v="David Zucker"/>
    <s v="Jon Lovitz"/>
    <s v="United States"/>
    <n v="0"/>
    <n v="21302121"/>
    <s v="TriStar Pictures"/>
    <n v="86"/>
  </r>
  <r>
    <s v="Schizopolis"/>
    <s v="Not Rated"/>
    <s v="Comedy"/>
    <x v="16"/>
    <s v="April 9, 1997 (United States)"/>
    <n v="6.8"/>
    <n v="5300"/>
    <s v="Steven Soderbergh"/>
    <s v="Steven Soderbergh"/>
    <s v="Steven Soderbergh"/>
    <s v="United States"/>
    <n v="250000"/>
    <n v="10580"/>
    <s v=".406 Production"/>
    <n v="96"/>
  </r>
  <r>
    <s v="The Van"/>
    <s v="R"/>
    <s v="Comedy"/>
    <x v="16"/>
    <s v="May 16, 1997 (United States)"/>
    <n v="6.7"/>
    <n v="4300"/>
    <s v="Stephen Frears"/>
    <s v="Roddy Doyle"/>
    <s v="Colm Meaney"/>
    <s v="United Kingdom"/>
    <n v="0"/>
    <n v="712095"/>
    <s v="Beacon Communications"/>
    <n v="100"/>
  </r>
  <r>
    <s v="Alaska"/>
    <s v="PG"/>
    <s v="Adventure"/>
    <x v="16"/>
    <s v="August 14, 1996 (United States)"/>
    <n v="5.8"/>
    <n v="5200"/>
    <s v="Fraser C. Heston"/>
    <s v="Andy Burg"/>
    <s v="Thora Birch"/>
    <s v="United States"/>
    <n v="23000000"/>
    <n v="11829959"/>
    <s v="Castle Rock Entertainment"/>
    <n v="109"/>
  </r>
  <r>
    <s v="Moll Flanders"/>
    <s v="PG-13"/>
    <s v="Drama"/>
    <x v="16"/>
    <s v="June 14, 1996 (United States)"/>
    <n v="6.5"/>
    <n v="4100"/>
    <s v="Pen Densham"/>
    <s v="Daniel Defoe"/>
    <s v="Robin Wright"/>
    <s v="United States"/>
    <n v="0"/>
    <n v="3486957"/>
    <s v="Metro-Goldwyn-Mayer (MGM)"/>
    <n v="123"/>
  </r>
  <r>
    <s v="The Associate"/>
    <s v="PG-13"/>
    <s v="Comedy"/>
    <x v="16"/>
    <s v="October 25, 1996 (United States)"/>
    <n v="6.1"/>
    <n v="7800"/>
    <s v="Donald Petrie"/>
    <s v="Jenaro Prieto"/>
    <s v="Whoopi Goldberg"/>
    <s v="United States"/>
    <n v="0"/>
    <n v="12844057"/>
    <s v="Hollywood Pictures"/>
    <n v="114"/>
  </r>
  <r>
    <s v="Shiloh"/>
    <s v="PG"/>
    <s v="Drama"/>
    <x v="16"/>
    <s v="April 25, 1997 (United States)"/>
    <n v="6.4"/>
    <n v="3100"/>
    <s v="Dale Rosenbloom"/>
    <s v="Phyllis Reynolds Naylor"/>
    <s v="Blake Heron"/>
    <s v="United States"/>
    <n v="0"/>
    <n v="1007822"/>
    <s v="Good Dog Productions LLC"/>
    <n v="93"/>
  </r>
  <r>
    <s v="In Love and War"/>
    <s v="PG-13"/>
    <s v="Biography"/>
    <x v="16"/>
    <s v="January 24, 1997 (United States)"/>
    <n v="6"/>
    <n v="8300"/>
    <s v="Richard Attenborough"/>
    <s v="Henry S. Villard"/>
    <s v="Sandra Bullock"/>
    <s v="United States"/>
    <n v="0"/>
    <n v="25372294"/>
    <s v="Dimitri Villard Productions"/>
    <n v="113"/>
  </r>
  <r>
    <s v="Surviving Picasso"/>
    <s v="R"/>
    <s v="Biography"/>
    <x v="16"/>
    <s v="September 20, 1996 (United States)"/>
    <n v="6.4"/>
    <n v="7000"/>
    <s v="James Ivory"/>
    <s v="Arianna Huffington"/>
    <s v="Anthony Hopkins"/>
    <s v="United States"/>
    <n v="16000000"/>
    <n v="2021348"/>
    <s v="Merchant Ivory Productions"/>
    <n v="125"/>
  </r>
  <r>
    <s v="Kansas City"/>
    <s v="R"/>
    <s v="Crime"/>
    <x v="16"/>
    <s v="August 16, 1996 (United States)"/>
    <n v="6.3"/>
    <n v="4500"/>
    <s v="Robert Altman"/>
    <s v="Robert Altman"/>
    <s v="Jennifer Jason Leigh"/>
    <s v="France"/>
    <n v="19000000"/>
    <n v="1356828"/>
    <s v="CiBy 2000"/>
    <n v="116"/>
  </r>
  <r>
    <s v="Mr. Wrong"/>
    <s v="PG-13"/>
    <s v="Comedy"/>
    <x v="16"/>
    <s v="February 16, 1996 (United States)"/>
    <n v="3.8"/>
    <n v="4800"/>
    <s v="Nick Castle"/>
    <s v="Chris Matheson"/>
    <s v="Ellen DeGeneres"/>
    <s v="United States"/>
    <n v="0"/>
    <n v="12825141"/>
    <s v="Mandeville Films"/>
    <n v="96"/>
  </r>
  <r>
    <s v="Fled"/>
    <s v="R"/>
    <s v="Action"/>
    <x v="16"/>
    <s v="July 19, 1996 (United States)"/>
    <n v="5.4"/>
    <n v="8700"/>
    <s v="Kevin Hooks"/>
    <s v="Preston A. Whitmore II"/>
    <s v="Laurence Fishburne"/>
    <s v="United States"/>
    <n v="25000000"/>
    <n v="17193231"/>
    <s v="Metro-Goldwyn-Mayer (MGM)"/>
    <n v="98"/>
  </r>
  <r>
    <s v="Infinity"/>
    <s v="PG"/>
    <s v="Biography"/>
    <x v="16"/>
    <s v="October 4, 1996 (United States)"/>
    <n v="6.2"/>
    <n v="1700"/>
    <s v="Matthew Broderick"/>
    <s v="Richard Feynman"/>
    <s v="Matthew Broderick"/>
    <s v="United States"/>
    <n v="0"/>
    <n v="195170"/>
    <s v="First Look International"/>
    <n v="119"/>
  </r>
  <r>
    <s v="Unforgettable"/>
    <s v="R"/>
    <s v="Drama"/>
    <x v="16"/>
    <s v="February 23, 1996 (United States)"/>
    <n v="6"/>
    <n v="5000"/>
    <s v="John Dahl"/>
    <s v="Bill Geddie"/>
    <s v="Ray Liotta"/>
    <s v="United States"/>
    <n v="18000000"/>
    <n v="2821671"/>
    <s v="Dino De Laurentiis Company"/>
    <n v="117"/>
  </r>
  <r>
    <s v="Bloodsport 2"/>
    <s v="R"/>
    <s v="Action"/>
    <x v="16"/>
    <s v="March 1, 1996 (United States)"/>
    <n v="4.8"/>
    <n v="2900"/>
    <s v="Alan Mehrez"/>
    <s v="Jeff Schechter"/>
    <s v="Daniel Bernhardt"/>
    <s v="United States"/>
    <n v="0"/>
    <n v="684351"/>
    <s v="FM Entertainment International N.V."/>
    <n v="90"/>
  </r>
  <r>
    <s v="Phat Beach"/>
    <s v="R"/>
    <s v="Comedy"/>
    <x v="16"/>
    <s v="August 2, 1996 (United States)"/>
    <n v="3.9"/>
    <n v="833"/>
    <s v="Doug Ellin"/>
    <s v="Cleveland O'Neal III"/>
    <s v="Jermaine Hopkins"/>
    <s v="United States"/>
    <n v="0"/>
    <n v="1383553"/>
    <s v="Connection III Entertainment"/>
    <n v="89"/>
  </r>
  <r>
    <s v="Last Dance"/>
    <s v="R"/>
    <s v="Drama"/>
    <x v="16"/>
    <s v="May 3, 1996 (United States)"/>
    <n v="5.7"/>
    <n v="4000"/>
    <s v="Bruce Beresford"/>
    <s v="Steven Haft"/>
    <s v="Sharon Stone"/>
    <s v="United States"/>
    <n v="0"/>
    <n v="5939449"/>
    <s v="Touchstone Pictures"/>
    <n v="103"/>
  </r>
  <r>
    <s v="Grace of My Heart"/>
    <s v="R"/>
    <s v="Comedy"/>
    <x v="16"/>
    <s v="September 13, 1996 (United States)"/>
    <n v="6.7"/>
    <n v="3600"/>
    <s v="Allison Anders"/>
    <s v="Allison Anders"/>
    <s v="Illeana Douglas"/>
    <s v="United States"/>
    <n v="5000000"/>
    <n v="660313"/>
    <s v="Cappa Production"/>
    <n v="116"/>
  </r>
  <r>
    <s v="Celtic Pride"/>
    <s v="PG-13"/>
    <s v="Comedy"/>
    <x v="16"/>
    <s v="April 19, 1996 (United States)"/>
    <n v="5.3"/>
    <n v="9600"/>
    <s v="Tom DeCerchio"/>
    <s v="Judd Apatow"/>
    <s v="Damon Wayans"/>
    <s v="United States"/>
    <n v="0"/>
    <n v="9255027"/>
    <s v="Caravan Pictures"/>
    <n v="91"/>
  </r>
  <r>
    <s v="Ed"/>
    <s v="PG"/>
    <s v="Comedy"/>
    <x v="16"/>
    <s v="March 15, 1996 (United States)"/>
    <n v="2.7"/>
    <n v="8200"/>
    <s v="Bill Couturié"/>
    <s v="Ken Richards"/>
    <s v="Matt LeBlanc"/>
    <s v="United States"/>
    <n v="24000000"/>
    <n v="4422380"/>
    <s v="Longview Entertainment"/>
    <n v="94"/>
  </r>
  <r>
    <s v="The Game"/>
    <s v="R"/>
    <s v="Drama"/>
    <x v="17"/>
    <s v="September 12, 1997 (United States)"/>
    <n v="7.8"/>
    <n v="361000"/>
    <s v="David Fincher"/>
    <s v="John Brancato"/>
    <s v="Michael Douglas"/>
    <s v="United States"/>
    <n v="50000000"/>
    <n v="109423648"/>
    <s v="Polygram Filmed Entertainment"/>
    <n v="129"/>
  </r>
  <r>
    <s v="Boogie Nights"/>
    <s v="R"/>
    <s v="Drama"/>
    <x v="17"/>
    <s v="October 31, 1997 (United States)"/>
    <n v="7.9"/>
    <n v="246000"/>
    <s v="Paul Thomas Anderson"/>
    <s v="Paul Thomas Anderson"/>
    <s v="Mark Wahlberg"/>
    <s v="United States"/>
    <n v="15000000"/>
    <n v="43101594"/>
    <s v="New Line Cinema"/>
    <n v="155"/>
  </r>
  <r>
    <s v="Titanic"/>
    <s v="PG-13"/>
    <s v="Drama"/>
    <x v="17"/>
    <s v="December 19, 1997 (United States)"/>
    <n v="7.8"/>
    <n v="1100000"/>
    <s v="James Cameron"/>
    <s v="James Cameron"/>
    <s v="Leonardo DiCaprio"/>
    <s v="United States"/>
    <n v="200000000"/>
    <n v="2201647264"/>
    <s v="Twentieth Century Fox"/>
    <n v="194"/>
  </r>
  <r>
    <s v="The Fifth Element"/>
    <s v="PG-13"/>
    <s v="Action"/>
    <x v="17"/>
    <s v="May 9, 1997 (United States)"/>
    <n v="7.7"/>
    <n v="444000"/>
    <s v="Luc Besson"/>
    <s v="Luc Besson"/>
    <s v="Bruce Willis"/>
    <s v="France"/>
    <n v="93000000"/>
    <n v="263920180"/>
    <s v="Columbia Pictures"/>
    <n v="126"/>
  </r>
  <r>
    <s v="Austin Powers: International Man of Mystery"/>
    <s v="PG-13"/>
    <s v="Adventure"/>
    <x v="17"/>
    <s v="May 2, 1997 (United States)"/>
    <n v="7"/>
    <n v="227000"/>
    <s v="Jay Roach"/>
    <s v="Mike Myers"/>
    <s v="Mike Myers"/>
    <s v="United States"/>
    <n v="16500000"/>
    <n v="67683989"/>
    <s v="Capella International"/>
    <n v="89"/>
  </r>
  <r>
    <s v="Lolita"/>
    <s v="R"/>
    <s v="Drama"/>
    <x v="17"/>
    <s v="September 25, 1998 (United States)"/>
    <n v="6.9"/>
    <n v="54000"/>
    <s v="Adrian Lyne"/>
    <s v="Vladimir Nabokov"/>
    <s v="Jeremy Irons"/>
    <s v="France"/>
    <n v="62000000"/>
    <n v="1071255"/>
    <s v="Guild"/>
    <n v="137"/>
  </r>
  <r>
    <s v="Good Will Hunting"/>
    <s v="R"/>
    <s v="Drama"/>
    <x v="17"/>
    <s v="January 9, 1998 (United States)"/>
    <n v="8.3000000000000007"/>
    <n v="887000"/>
    <s v="Gus Van Sant"/>
    <s v="Matt Damon"/>
    <s v="Robin Williams"/>
    <s v="United States"/>
    <n v="10000000"/>
    <n v="225933435"/>
    <s v="Miramax"/>
    <n v="126"/>
  </r>
  <r>
    <s v="Starship Troopers"/>
    <s v="R"/>
    <s v="Action"/>
    <x v="17"/>
    <s v="November 7, 1997 (United States)"/>
    <n v="7.2"/>
    <n v="276000"/>
    <s v="Paul Verhoeven"/>
    <s v="Edward Neumeier"/>
    <s v="Casper Van Dien"/>
    <s v="United States"/>
    <n v="105000000"/>
    <n v="121214377"/>
    <s v="TriStar Pictures"/>
    <n v="129"/>
  </r>
  <r>
    <s v="The Devil's Advocate"/>
    <s v="R"/>
    <s v="Drama"/>
    <x v="17"/>
    <s v="October 17, 1997 (United States)"/>
    <n v="7.5"/>
    <n v="342000"/>
    <s v="Taylor Hackford"/>
    <s v="Andrew Neiderman"/>
    <s v="Keanu Reeves"/>
    <s v="Germany"/>
    <n v="57000000"/>
    <n v="152944660"/>
    <s v="Warner Bros."/>
    <n v="144"/>
  </r>
  <r>
    <s v="Con Air"/>
    <s v="R"/>
    <s v="Action"/>
    <x v="17"/>
    <s v="June 6, 1997 (United States)"/>
    <n v="6.9"/>
    <n v="282000"/>
    <s v="Simon West"/>
    <s v="Scott Rosenberg"/>
    <s v="Nicolas Cage"/>
    <s v="United States"/>
    <n v="75000000"/>
    <n v="224012234"/>
    <s v="Touchstone Pictures"/>
    <n v="115"/>
  </r>
  <r>
    <s v="Jackie Brown"/>
    <s v="R"/>
    <s v="Crime"/>
    <x v="17"/>
    <s v="December 25, 1997 (United States)"/>
    <n v="7.5"/>
    <n v="325000"/>
    <s v="Quentin Tarantino"/>
    <s v="Quentin Tarantino"/>
    <s v="Pam Grier"/>
    <s v="United States"/>
    <n v="12000000"/>
    <n v="39673807"/>
    <s v="Miramax"/>
    <n v="154"/>
  </r>
  <r>
    <s v="L.A. Confidential"/>
    <s v="R"/>
    <s v="Crime"/>
    <x v="17"/>
    <s v="September 19, 1997 (United States)"/>
    <n v="8.1999999999999993"/>
    <n v="544000"/>
    <s v="Curtis Hanson"/>
    <s v="James Ellroy"/>
    <s v="Kevin Spacey"/>
    <s v="United States"/>
    <n v="35000000"/>
    <n v="126216940"/>
    <s v="New Regency Productions"/>
    <n v="138"/>
  </r>
  <r>
    <s v="Life Is Beautiful"/>
    <s v="PG-13"/>
    <s v="Comedy"/>
    <x v="17"/>
    <s v="December 20, 1997 (Italy)"/>
    <n v="8.6"/>
    <n v="642000"/>
    <s v="Roberto Benigni"/>
    <s v="Vincenzo Cerami"/>
    <s v="Roberto Benigni"/>
    <s v="Italy"/>
    <n v="20000000"/>
    <n v="230098753"/>
    <s v="Melampo Cinematografica"/>
    <n v="116"/>
  </r>
  <r>
    <s v="Contact"/>
    <s v="PG"/>
    <s v="Drama"/>
    <x v="17"/>
    <s v="July 11, 1997 (United States)"/>
    <n v="7.5"/>
    <n v="260000"/>
    <s v="Robert Zemeckis"/>
    <s v="James V. Hart"/>
    <s v="Jodie Foster"/>
    <s v="United States"/>
    <n v="90000000"/>
    <n v="171120329"/>
    <s v="Warner Bros."/>
    <n v="150"/>
  </r>
  <r>
    <s v="Men in Black"/>
    <s v="PG-13"/>
    <s v="Action"/>
    <x v="17"/>
    <s v="July 2, 1997 (United States)"/>
    <n v="7.3"/>
    <n v="529000"/>
    <s v="Barry Sonnenfeld"/>
    <s v="Lowell Cunningham"/>
    <s v="Tommy Lee Jones"/>
    <s v="United States"/>
    <n v="90000000"/>
    <n v="589390539"/>
    <s v="Columbia Pictures"/>
    <n v="98"/>
  </r>
  <r>
    <s v="Home Alone 3"/>
    <s v="PG"/>
    <s v="Action"/>
    <x v="17"/>
    <s v="December 12, 1997 (United States)"/>
    <n v="4.5"/>
    <n v="109000"/>
    <s v="Raja Gosnell"/>
    <s v="John Hughes"/>
    <s v="Alex D. Linz"/>
    <s v="United States"/>
    <n v="32000000"/>
    <n v="79082515"/>
    <s v="Twentieth Century Fox"/>
    <n v="102"/>
  </r>
  <r>
    <s v="Air Force One"/>
    <s v="R"/>
    <s v="Action"/>
    <x v="17"/>
    <s v="July 25, 1997 (United States)"/>
    <n v="6.5"/>
    <n v="185000"/>
    <s v="Wolfgang Petersen"/>
    <s v="Andrew W. Marlowe"/>
    <s v="Harrison Ford"/>
    <s v="United States"/>
    <n v="85000000"/>
    <n v="315156409"/>
    <s v="Columbia Pictures"/>
    <n v="124"/>
  </r>
  <r>
    <s v="Batman &amp; Robin"/>
    <s v="PG-13"/>
    <s v="Action"/>
    <x v="17"/>
    <s v="June 20, 1997 (United States)"/>
    <n v="3.8"/>
    <n v="238000"/>
    <s v="Joel Schumacher"/>
    <s v="Bob Kane"/>
    <s v="Arnold Schwarzenegger"/>
    <s v="United States"/>
    <n v="125000000"/>
    <n v="238235719"/>
    <s v="Warner Bros."/>
    <n v="125"/>
  </r>
  <r>
    <s v="Event Horizon"/>
    <s v="R"/>
    <s v="Horror"/>
    <x v="17"/>
    <s v="August 15, 1997 (United States)"/>
    <n v="6.7"/>
    <n v="164000"/>
    <s v="Paul W.S. Anderson"/>
    <s v="Philip Eisner"/>
    <s v="Laurence Fishburne"/>
    <s v="United Kingdom"/>
    <n v="60000000"/>
    <n v="26673829"/>
    <s v="Golar Productions"/>
    <n v="96"/>
  </r>
  <r>
    <s v="Hercules"/>
    <s v="G"/>
    <s v="Animation"/>
    <x v="17"/>
    <s v="June 27, 1997 (United States)"/>
    <n v="7.3"/>
    <n v="212000"/>
    <s v="Ron Clements"/>
    <s v="Ron Clements"/>
    <s v="Tate Donovan"/>
    <s v="United States"/>
    <n v="85000000"/>
    <n v="252712101"/>
    <s v="Walt Disney Pictures"/>
    <n v="93"/>
  </r>
  <r>
    <s v="Dante's Peak"/>
    <s v="PG-13"/>
    <s v="Action"/>
    <x v="17"/>
    <s v="February 7, 1997 (United States)"/>
    <n v="6"/>
    <n v="85000"/>
    <s v="Roger Donaldson"/>
    <s v="Leslie Bohem"/>
    <s v="Pierce Brosnan"/>
    <s v="United States"/>
    <n v="116000000"/>
    <n v="178127760"/>
    <s v="Universal Pictures"/>
    <n v="108"/>
  </r>
  <r>
    <s v="The Lost World: Jurassic Park"/>
    <s v="PG-13"/>
    <s v="Action"/>
    <x v="17"/>
    <s v="May 23, 1997 (United States)"/>
    <n v="6.6"/>
    <n v="388000"/>
    <s v="Steven Spielberg"/>
    <s v="Michael Crichton"/>
    <s v="Jeff Goldblum"/>
    <s v="United States"/>
    <n v="73000000"/>
    <n v="618638999"/>
    <s v="Universal Pictures"/>
    <n v="129"/>
  </r>
  <r>
    <s v="Princess Mononoke"/>
    <s v="PG-13"/>
    <s v="Animation"/>
    <x v="17"/>
    <s v="December 19, 1997 (United States)"/>
    <n v="8.4"/>
    <n v="357000"/>
    <s v="Hayao Miyazaki"/>
    <s v="Hayao Miyazaki"/>
    <s v="Yôji Matsuda"/>
    <s v="Japan"/>
    <n v="0"/>
    <n v="169785704"/>
    <s v="DENTSU Music And Entertainment"/>
    <n v="134"/>
  </r>
  <r>
    <s v="Scream 2"/>
    <s v="R"/>
    <s v="Horror"/>
    <x v="17"/>
    <s v="December 12, 1997 (United States)"/>
    <n v="6.2"/>
    <n v="161000"/>
    <s v="Wes Craven"/>
    <s v="Kevin Williamson"/>
    <s v="Neve Campbell"/>
    <s v="United States"/>
    <n v="24000000"/>
    <n v="172363301"/>
    <s v="Dimension Films"/>
    <n v="120"/>
  </r>
  <r>
    <s v="Face/Off"/>
    <s v="R"/>
    <s v="Action"/>
    <x v="17"/>
    <s v="June 27, 1997 (United States)"/>
    <n v="7.2"/>
    <n v="357000"/>
    <s v="John Woo"/>
    <s v="Mike Werb"/>
    <s v="John Travolta"/>
    <s v="United States"/>
    <n v="80000000"/>
    <n v="245676146"/>
    <s v="Permut Presentations"/>
    <n v="138"/>
  </r>
  <r>
    <s v="As Good as It Gets"/>
    <s v="PG-13"/>
    <s v="Comedy"/>
    <x v="17"/>
    <s v="December 25, 1997 (United States)"/>
    <n v="7.7"/>
    <n v="282000"/>
    <s v="James L. Brooks"/>
    <s v="Mark Andrus"/>
    <s v="Jack Nicholson"/>
    <s v="United States"/>
    <n v="50000000"/>
    <n v="314178011"/>
    <s v="TriStar Pictures"/>
    <n v="139"/>
  </r>
  <r>
    <s v="Gattaca"/>
    <s v="PG-13"/>
    <s v="Drama"/>
    <x v="17"/>
    <s v="October 24, 1997 (United States)"/>
    <n v="7.8"/>
    <n v="287000"/>
    <s v="Andrew Niccol"/>
    <s v="Andrew Niccol"/>
    <s v="Ethan Hawke"/>
    <s v="United States"/>
    <n v="36000000"/>
    <n v="12532777"/>
    <s v="Columbia Pictures"/>
    <n v="106"/>
  </r>
  <r>
    <s v="The Rainmaker"/>
    <s v="PG-13"/>
    <s v="Crime"/>
    <x v="17"/>
    <s v="November 21, 1997 (United States)"/>
    <n v="7.2"/>
    <n v="68000"/>
    <s v="Francis Ford Coppola"/>
    <s v="John Grisham"/>
    <s v="Matt Damon"/>
    <s v="United States"/>
    <n v="40000000"/>
    <n v="45916769"/>
    <s v="Constellation Entertainment"/>
    <n v="135"/>
  </r>
  <r>
    <s v="I Know What You Did Last Summer"/>
    <s v="R"/>
    <s v="Horror"/>
    <x v="17"/>
    <s v="October 17, 1997 (United States)"/>
    <n v="5.7"/>
    <n v="136000"/>
    <s v="Jim Gillespie"/>
    <s v="Lois Duncan"/>
    <s v="Jennifer Love Hewitt"/>
    <s v="United States"/>
    <n v="17000000"/>
    <n v="125586134"/>
    <s v="Mandalay Entertainment"/>
    <n v="101"/>
  </r>
  <r>
    <s v="Alien: Resurrection"/>
    <s v="R"/>
    <s v="Action"/>
    <x v="17"/>
    <s v="November 26, 1997 (United States)"/>
    <n v="6.2"/>
    <n v="234000"/>
    <s v="Jean-Pierre Jeunet"/>
    <s v="Dan O'Bannon"/>
    <s v="Sigourney Weaver"/>
    <s v="United States"/>
    <n v="75000000"/>
    <n v="161376069"/>
    <s v="Brandywine Productions"/>
    <n v="109"/>
  </r>
  <r>
    <s v="Cube"/>
    <s v="R"/>
    <s v="Drama"/>
    <x v="17"/>
    <s v="July 11, 1998 (Netherlands)"/>
    <n v="7.2"/>
    <n v="218000"/>
    <s v="Vincenzo Natali"/>
    <s v="André Bijelic"/>
    <s v="Nicole de Boer"/>
    <s v="Canada"/>
    <n v="0"/>
    <n v="565727"/>
    <s v="Cube Libre"/>
    <n v="90"/>
  </r>
  <r>
    <s v="Liar Liar"/>
    <s v="PG-13"/>
    <s v="Comedy"/>
    <x v="17"/>
    <s v="March 21, 1997 (United States)"/>
    <n v="6.9"/>
    <n v="289000"/>
    <s v="Tom Shadyac"/>
    <s v="Paul Guay"/>
    <s v="Jim Carrey"/>
    <s v="United States"/>
    <n v="45000000"/>
    <n v="302710615"/>
    <s v="Universal Pictures"/>
    <n v="86"/>
  </r>
  <r>
    <s v="Donnie Brasco"/>
    <s v="R"/>
    <s v="Biography"/>
    <x v="17"/>
    <s v="February 28, 1997 (United States)"/>
    <n v="7.7"/>
    <n v="287000"/>
    <s v="Mike Newell"/>
    <s v="Joseph D. Pistone"/>
    <s v="Al Pacino"/>
    <s v="United States"/>
    <n v="35000000"/>
    <n v="124909762"/>
    <s v="Mandalay Entertainment"/>
    <n v="127"/>
  </r>
  <r>
    <s v="George of the Jungle"/>
    <s v="PG"/>
    <s v="Action"/>
    <x v="17"/>
    <s v="July 16, 1997 (United States)"/>
    <n v="5.5"/>
    <n v="73000"/>
    <s v="Sam Weisman"/>
    <s v="Jay Ward"/>
    <s v="Brendan Fraser"/>
    <s v="United States"/>
    <n v="55000000"/>
    <n v="174463257"/>
    <s v="Walt Disney Pictures"/>
    <n v="92"/>
  </r>
  <r>
    <s v="Anastasia"/>
    <s v="G"/>
    <s v="Animation"/>
    <x v="17"/>
    <s v="November 21, 1997 (United States)"/>
    <n v="7.2"/>
    <n v="115000"/>
    <s v="Don Bluth"/>
    <s v="Susan Gauthier"/>
    <s v="Meg Ryan"/>
    <s v="United States"/>
    <n v="50000000"/>
    <n v="139804348"/>
    <s v="Twentieth Century Fox"/>
    <n v="94"/>
  </r>
  <r>
    <s v="Fools Rush In"/>
    <s v="PG-13"/>
    <s v="Comedy"/>
    <x v="17"/>
    <s v="February 14, 1997 (United States)"/>
    <n v="6.1"/>
    <n v="34000"/>
    <s v="Andy Tennant"/>
    <s v="Joan Taylor"/>
    <s v="Matthew Perry"/>
    <s v="United States"/>
    <n v="20000000"/>
    <n v="29481428"/>
    <s v="Columbia Pictures"/>
    <n v="109"/>
  </r>
  <r>
    <s v="Midnight in the Garden of Good and Evil"/>
    <s v="R"/>
    <s v="Crime"/>
    <x v="17"/>
    <s v="November 21, 1997 (United States)"/>
    <n v="6.6"/>
    <n v="37000"/>
    <s v="Clint Eastwood"/>
    <s v="John Berendt"/>
    <s v="John Cusack"/>
    <s v="United States"/>
    <n v="35000000"/>
    <n v="25105255"/>
    <s v="Warner Bros."/>
    <n v="155"/>
  </r>
  <r>
    <s v="Good Burger"/>
    <s v="PG"/>
    <s v="Comedy"/>
    <x v="17"/>
    <s v="July 25, 1997 (United States)"/>
    <n v="5.7"/>
    <n v="27000"/>
    <s v="Brian Robbins"/>
    <s v="Dan Schneider"/>
    <s v="Kel Mitchell"/>
    <s v="United States"/>
    <n v="9000000"/>
    <n v="23712993"/>
    <s v="Paramount Pictures"/>
    <n v="95"/>
  </r>
  <r>
    <s v="Perfect Blue"/>
    <m/>
    <s v="Animation"/>
    <x v="17"/>
    <s v="February 28, 1998 (Japan)"/>
    <n v="8"/>
    <n v="63000"/>
    <s v="Satoshi Kon"/>
    <s v="Sadayuki Murai"/>
    <s v="Junko Iwao"/>
    <s v="Japan"/>
    <n v="0"/>
    <n v="563130"/>
    <s v="Rex Entertainment"/>
    <n v="81"/>
  </r>
  <r>
    <s v="The Edge"/>
    <s v="R"/>
    <s v="Action"/>
    <x v="17"/>
    <s v="September 26, 1997 (United States)"/>
    <n v="6.9"/>
    <n v="70000"/>
    <s v="Lee Tamahori"/>
    <s v="David Mamet"/>
    <s v="Anthony Hopkins"/>
    <s v="United States"/>
    <n v="30000000"/>
    <n v="43312294"/>
    <s v="Art Linson Productions"/>
    <n v="117"/>
  </r>
  <r>
    <s v="My Best Friend's Wedding"/>
    <s v="PG-13"/>
    <s v="Comedy"/>
    <x v="17"/>
    <s v="June 20, 1997 (United States)"/>
    <n v="6.3"/>
    <n v="134000"/>
    <s v="P.J. Hogan"/>
    <s v="Ronald Bass"/>
    <s v="Julia Roberts"/>
    <s v="United States"/>
    <n v="38000000"/>
    <n v="299288605"/>
    <s v="TriStar Pictures"/>
    <n v="105"/>
  </r>
  <r>
    <s v="Anaconda"/>
    <s v="PG-13"/>
    <s v="Action"/>
    <x v="17"/>
    <s v="April 11, 1997 (United States)"/>
    <n v="4.8"/>
    <n v="99000"/>
    <s v="Luis Llosa"/>
    <s v="Hans Bauer"/>
    <s v="Jon Voight"/>
    <s v="United States"/>
    <n v="45000000"/>
    <n v="136885767"/>
    <s v="Cinema Line Film Corporation"/>
    <n v="89"/>
  </r>
  <r>
    <s v="Tomorrow Never Dies"/>
    <s v="PG-13"/>
    <s v="Action"/>
    <x v="17"/>
    <s v="December 19, 1997 (United States)"/>
    <n v="6.5"/>
    <n v="185000"/>
    <s v="Roger Spottiswoode"/>
    <s v="Bruce Feirstein"/>
    <s v="Pierce Brosnan"/>
    <s v="United Kingdom"/>
    <n v="110000000"/>
    <n v="333011068"/>
    <s v="Eon Productions"/>
    <n v="119"/>
  </r>
  <r>
    <s v="Speed 2: Cruise Control"/>
    <s v="PG-13"/>
    <s v="Action"/>
    <x v="17"/>
    <s v="June 13, 1997 (United States)"/>
    <n v="3.9"/>
    <n v="76000"/>
    <s v="Jan de Bont"/>
    <s v="Graham Yost"/>
    <s v="Sandra Bullock"/>
    <s v="United States"/>
    <n v="160000000"/>
    <n v="164508066"/>
    <s v="Blue Tulip Productions"/>
    <n v="121"/>
  </r>
  <r>
    <s v="The Saint"/>
    <s v="PG-13"/>
    <s v="Action"/>
    <x v="17"/>
    <s v="April 4, 1997 (United States)"/>
    <n v="6.2"/>
    <n v="64000"/>
    <s v="Phillip Noyce"/>
    <s v="Leslie Charteris"/>
    <s v="Val Kilmer"/>
    <s v="United States"/>
    <n v="68000000"/>
    <n v="118063304"/>
    <s v="Paramount Pictures"/>
    <n v="116"/>
  </r>
  <r>
    <s v="Lost Highway"/>
    <s v="R"/>
    <s v="Mystery"/>
    <x v="17"/>
    <s v="January 15, 1997 (France)"/>
    <n v="7.6"/>
    <n v="134000"/>
    <s v="David Lynch"/>
    <s v="David Lynch"/>
    <s v="Bill Pullman"/>
    <s v="France"/>
    <n v="15000000"/>
    <n v="3703548"/>
    <s v="CiBy 2000"/>
    <n v="134"/>
  </r>
  <r>
    <s v="The Full Monty"/>
    <s v="R"/>
    <s v="Comedy"/>
    <x v="17"/>
    <s v="September 19, 1997 (United States)"/>
    <n v="7.2"/>
    <n v="101000"/>
    <s v="Peter Cattaneo"/>
    <s v="Simon Beaufoy"/>
    <s v="Robert Carlyle"/>
    <s v="United Kingdom"/>
    <n v="3500000"/>
    <n v="257938649"/>
    <s v="Redwave Films"/>
    <n v="91"/>
  </r>
  <r>
    <s v="Spawn"/>
    <s v="PG-13"/>
    <s v="Action"/>
    <x v="17"/>
    <s v="August 1, 1997 (United States)"/>
    <n v="5.2"/>
    <n v="65000"/>
    <s v="Mark A.Z. Dippé"/>
    <s v="Todd McFarlane"/>
    <s v="Michael Jai White"/>
    <s v="United States"/>
    <n v="40000000"/>
    <n v="87840042"/>
    <s v="McFarlane Films"/>
    <n v="96"/>
  </r>
  <r>
    <s v="Romy and Michele's High School Reunion"/>
    <s v="R"/>
    <s v="Comedy"/>
    <x v="17"/>
    <s v="April 25, 1997 (United States)"/>
    <n v="6.2"/>
    <n v="43000"/>
    <s v="David Mirkin"/>
    <s v="Robin Schiff"/>
    <s v="Mira Sorvino"/>
    <s v="United States"/>
    <n v="0"/>
    <n v="29235353"/>
    <s v="Touchstone Pictures"/>
    <n v="92"/>
  </r>
  <r>
    <s v="Seven Years in Tibet"/>
    <s v="PG-13"/>
    <s v="Adventure"/>
    <x v="17"/>
    <s v="October 10, 1997 (United States)"/>
    <n v="7.1"/>
    <n v="134000"/>
    <s v="Jean-Jacques Annaud"/>
    <s v="Heinrich Harrer"/>
    <s v="Brad Pitt"/>
    <s v="United States"/>
    <n v="70000000"/>
    <n v="131457682"/>
    <s v="Mandalay Entertainment"/>
    <n v="136"/>
  </r>
  <r>
    <s v="Cop Land"/>
    <s v="R"/>
    <s v="Crime"/>
    <x v="17"/>
    <s v="August 15, 1997 (United States)"/>
    <n v="6.9"/>
    <n v="89000"/>
    <s v="James Mangold"/>
    <s v="James Mangold"/>
    <s v="Sylvester Stallone"/>
    <s v="United States"/>
    <n v="15000000"/>
    <n v="44862187"/>
    <s v="Miramax"/>
    <n v="105"/>
  </r>
  <r>
    <s v="Gummo"/>
    <s v="R"/>
    <s v="Comedy"/>
    <x v="17"/>
    <s v="November 24, 1997 (Australia)"/>
    <n v="6.7"/>
    <n v="33000"/>
    <s v="Harmony Korine"/>
    <s v="Harmony Korine"/>
    <s v="Nick Sutton"/>
    <s v="United States"/>
    <n v="1300000"/>
    <n v="116799"/>
    <s v="Fine Line Features"/>
    <n v="89"/>
  </r>
  <r>
    <s v="In &amp; Out"/>
    <s v="PG-13"/>
    <s v="Comedy"/>
    <x v="17"/>
    <s v="September 19, 1997 (United States)"/>
    <n v="6.4"/>
    <n v="40000"/>
    <s v="Frank Oz"/>
    <s v="Paul Rudnick"/>
    <s v="Kevin Kline"/>
    <s v="United States"/>
    <n v="35000000"/>
    <n v="63856929"/>
    <s v="Paramount Pictures"/>
    <n v="90"/>
  </r>
  <r>
    <s v="Wilde"/>
    <s v="R"/>
    <s v="Biography"/>
    <x v="17"/>
    <s v="May 1, 1998 (United States)"/>
    <n v="6.9"/>
    <n v="15000"/>
    <s v="Brian Gilbert"/>
    <s v="Julian Mitchell"/>
    <s v="Stephen Fry"/>
    <s v="United Kingdom"/>
    <n v="10000000"/>
    <n v="2158775"/>
    <s v="Samuelson Productions"/>
    <n v="118"/>
  </r>
  <r>
    <s v="Chasing Amy"/>
    <s v="R"/>
    <s v="Comedy"/>
    <x v="17"/>
    <s v="April 18, 1997 (United States)"/>
    <n v="7.2"/>
    <n v="134000"/>
    <s v="Kevin Smith"/>
    <s v="Kevin Smith"/>
    <s v="Ben Affleck"/>
    <s v="United States"/>
    <n v="250000"/>
    <n v="12021272"/>
    <s v="Too Askew Prod. Inc."/>
    <n v="113"/>
  </r>
  <r>
    <s v="U Turn"/>
    <s v="R"/>
    <s v="Crime"/>
    <x v="17"/>
    <s v="October 3, 1997 (United States)"/>
    <n v="6.7"/>
    <n v="50000"/>
    <s v="Oliver Stone"/>
    <s v="John Ridley"/>
    <s v="Sean Penn"/>
    <s v="United States"/>
    <n v="19000000"/>
    <n v="6682098"/>
    <s v="Phoenix Pictures"/>
    <n v="125"/>
  </r>
  <r>
    <s v="Conspiracy Theory"/>
    <s v="R"/>
    <s v="Action"/>
    <x v="17"/>
    <s v="August 8, 1997 (United States)"/>
    <n v="6.7"/>
    <n v="96000"/>
    <s v="Richard Donner"/>
    <s v="Brian Helgeland"/>
    <s v="Mel Gibson"/>
    <s v="United States"/>
    <n v="75000000"/>
    <n v="136982834"/>
    <s v="Warner Bros."/>
    <n v="135"/>
  </r>
  <r>
    <s v="Breakdown"/>
    <s v="R"/>
    <s v="Crime"/>
    <x v="17"/>
    <s v="May 2, 1997 (United States)"/>
    <n v="6.9"/>
    <n v="51000"/>
    <s v="Jonathan Mostow"/>
    <s v="Jonathan Mostow"/>
    <s v="Kurt Russell"/>
    <s v="United States"/>
    <n v="36000000"/>
    <n v="50159144"/>
    <s v="Dino De Laurentiis Company"/>
    <n v="93"/>
  </r>
  <r>
    <s v="G.I. Jane"/>
    <s v="R"/>
    <s v="Action"/>
    <x v="17"/>
    <s v="August 22, 1997 (United States)"/>
    <n v="6"/>
    <n v="75000"/>
    <s v="Ridley Scott"/>
    <s v="Danielle Alexandra"/>
    <s v="Demi Moore"/>
    <s v="United States"/>
    <n v="50000000"/>
    <n v="48169156"/>
    <s v="Caravan Pictures"/>
    <n v="125"/>
  </r>
  <r>
    <s v="The Jackal"/>
    <s v="R"/>
    <s v="Action"/>
    <x v="17"/>
    <s v="November 14, 1997 (United States)"/>
    <n v="6.4"/>
    <n v="109000"/>
    <s v="Michael Caton-Jones"/>
    <s v="Kenneth Ross"/>
    <s v="Bruce Willis"/>
    <s v="United States"/>
    <n v="60000000"/>
    <n v="159330280"/>
    <s v="Universal Pictures"/>
    <n v="124"/>
  </r>
  <r>
    <s v="Kiss the Girls"/>
    <s v="R"/>
    <s v="Crime"/>
    <x v="17"/>
    <s v="October 3, 1997 (United States)"/>
    <n v="6.6"/>
    <n v="68000"/>
    <s v="Gary Fleder"/>
    <s v="James Patterson"/>
    <s v="Morgan Freeman"/>
    <s v="United States"/>
    <n v="27000000"/>
    <n v="60527873"/>
    <s v="Paramount Pictures"/>
    <n v="115"/>
  </r>
  <r>
    <s v="Vegas Vacation"/>
    <s v="PG"/>
    <s v="Comedy"/>
    <x v="17"/>
    <s v="February 14, 1997 (United States)"/>
    <n v="6"/>
    <n v="46000"/>
    <s v="Stephen Kessler"/>
    <s v="Elisa Bell"/>
    <s v="Chevy Chase"/>
    <s v="United States"/>
    <n v="25000000"/>
    <n v="36400360"/>
    <s v="Warner Bros."/>
    <n v="93"/>
  </r>
  <r>
    <s v="The Devil's Own"/>
    <s v="R"/>
    <s v="Action"/>
    <x v="17"/>
    <s v="March 26, 1997 (United States)"/>
    <n v="6.2"/>
    <n v="62000"/>
    <s v="Alan J. Pakula"/>
    <s v="Kevin Jarre"/>
    <s v="Harrison Ford"/>
    <s v="United States"/>
    <n v="90000000"/>
    <n v="140807547"/>
    <s v="Columbia Pictures"/>
    <n v="111"/>
  </r>
  <r>
    <s v="Amistad"/>
    <s v="R"/>
    <s v="Biography"/>
    <x v="17"/>
    <s v="December 25, 1997 (United States)"/>
    <n v="7.3"/>
    <n v="73000"/>
    <s v="Steven Spielberg"/>
    <s v="David Franzoni"/>
    <s v="Djimon Hounsou"/>
    <s v="United States"/>
    <n v="36000000"/>
    <n v="44229441"/>
    <s v="Dreamworks Pictures"/>
    <n v="155"/>
  </r>
  <r>
    <s v="The Postman"/>
    <s v="R"/>
    <s v="Action"/>
    <x v="17"/>
    <s v="December 25, 1997 (United States)"/>
    <n v="6.1"/>
    <n v="70000"/>
    <s v="Kevin Costner"/>
    <s v="David Brin"/>
    <s v="Kevin Costner"/>
    <s v="United States"/>
    <n v="80000000"/>
    <n v="17626234"/>
    <s v="Tig Productions"/>
    <n v="177"/>
  </r>
  <r>
    <s v="Mimic"/>
    <s v="R"/>
    <s v="Horror"/>
    <x v="17"/>
    <s v="August 22, 1997 (United States)"/>
    <n v="6"/>
    <n v="47000"/>
    <s v="Guillermo del Toro"/>
    <s v="Donald A. Wollheim"/>
    <s v="Mira Sorvino"/>
    <s v="United States"/>
    <n v="30000000"/>
    <n v="25480803"/>
    <s v="Dimension Films"/>
    <n v="105"/>
  </r>
  <r>
    <s v="Fierce Creatures"/>
    <s v="PG-13"/>
    <s v="Comedy"/>
    <x v="17"/>
    <s v="January 24, 1997 (United States)"/>
    <n v="6.4"/>
    <n v="24000"/>
    <s v="Fred Schepisi"/>
    <s v="John Cleese"/>
    <s v="John Cleese"/>
    <s v="United Kingdom"/>
    <n v="25000000"/>
    <n v="9381260"/>
    <s v="Universal Pictures"/>
    <n v="93"/>
  </r>
  <r>
    <s v="Grosse Pointe Blank"/>
    <s v="R"/>
    <s v="Action"/>
    <x v="17"/>
    <s v="April 11, 1997 (United States)"/>
    <n v="7.3"/>
    <n v="90000"/>
    <s v="George Armitage"/>
    <s v="Tom Jankiewicz"/>
    <s v="John Cusack"/>
    <s v="United States"/>
    <n v="15000000"/>
    <n v="28084357"/>
    <s v="Hollywood Pictures"/>
    <n v="107"/>
  </r>
  <r>
    <s v="Mortal Kombat: Annihilation"/>
    <s v="PG-13"/>
    <s v="Action"/>
    <x v="17"/>
    <s v="November 21, 1997 (United States)"/>
    <n v="3.7"/>
    <n v="51000"/>
    <s v="John R. Leonetti"/>
    <s v="Ed Boon"/>
    <s v="Robin Shou"/>
    <s v="United States"/>
    <n v="30000000"/>
    <n v="51376861"/>
    <s v="New Line Cinema"/>
    <n v="95"/>
  </r>
  <r>
    <s v="Spice World"/>
    <s v="PG"/>
    <s v="Comedy"/>
    <x v="17"/>
    <s v="January 23, 1998 (United States)"/>
    <n v="3.5"/>
    <n v="34000"/>
    <s v="Bob Spiers"/>
    <s v="Spice Girls"/>
    <s v="Mel B"/>
    <s v="United Kingdom"/>
    <n v="25000000"/>
    <n v="29342592"/>
    <s v="Columbia Pictures"/>
    <n v="93"/>
  </r>
  <r>
    <s v="Selena"/>
    <s v="PG"/>
    <s v="Biography"/>
    <x v="17"/>
    <s v="March 21, 1997 (United States)"/>
    <n v="6.8"/>
    <n v="26000"/>
    <s v="Gregory Nava"/>
    <s v="Gregory Nava"/>
    <s v="Jennifer Lopez"/>
    <s v="United States"/>
    <n v="20000000"/>
    <n v="35281794"/>
    <s v="Q Productions"/>
    <n v="127"/>
  </r>
  <r>
    <s v="Happy Together"/>
    <m/>
    <s v="Drama"/>
    <x v="17"/>
    <s v="May 30, 1997 (Hong Kong)"/>
    <n v="7.7"/>
    <n v="25000"/>
    <s v="Kar-Wai Wong"/>
    <s v="Manuel Puig"/>
    <s v="Leslie Cheung"/>
    <s v="Hong Kong"/>
    <n v="4200000"/>
    <n v="585773"/>
    <s v="Block 2 Pictures"/>
    <n v="96"/>
  </r>
  <r>
    <s v="The Borrowers"/>
    <s v="PG"/>
    <s v="Adventure"/>
    <x v="17"/>
    <s v="February 13, 1998 (United States)"/>
    <n v="5.9"/>
    <n v="20000"/>
    <s v="Peter Hewitt"/>
    <s v="Mary Norton"/>
    <s v="John Goodman"/>
    <s v="United Kingdom"/>
    <n v="29000000"/>
    <n v="22619589"/>
    <s v="Polygram Filmed Entertainment"/>
    <n v="89"/>
  </r>
  <r>
    <s v="The Peacemaker"/>
    <s v="R"/>
    <s v="Action"/>
    <x v="17"/>
    <s v="September 26, 1997 (United States)"/>
    <n v="6"/>
    <n v="55000"/>
    <s v="Mimi Leder"/>
    <s v="Leslie Cockburn"/>
    <s v="George Clooney"/>
    <s v="United States"/>
    <n v="50000000"/>
    <n v="110463140"/>
    <s v="Dreamworks Pictures"/>
    <n v="124"/>
  </r>
  <r>
    <s v="Volcano"/>
    <s v="PG-13"/>
    <s v="Action"/>
    <x v="17"/>
    <s v="April 25, 1997 (United States)"/>
    <n v="5.5"/>
    <n v="73000"/>
    <s v="Mick Jackson"/>
    <s v="Jerome Armstrong"/>
    <s v="Tommy Lee Jones"/>
    <s v="United States"/>
    <n v="90000000"/>
    <n v="122823468"/>
    <s v="Twentieth Century Fox"/>
    <n v="104"/>
  </r>
  <r>
    <s v="Clockwatchers"/>
    <s v="PG-13"/>
    <s v="Comedy"/>
    <x v="17"/>
    <s v="May 15, 1998 (United States)"/>
    <n v="6.6"/>
    <n v="4800"/>
    <s v="Jill Sprecher"/>
    <s v="Jill Sprecher"/>
    <s v="Toni Collette"/>
    <s v="United Kingdom"/>
    <n v="0"/>
    <n v="537948"/>
    <s v="Goldcrest Films International"/>
    <n v="96"/>
  </r>
  <r>
    <s v="Bliss"/>
    <s v="R"/>
    <s v="Drama"/>
    <x v="17"/>
    <s v="April 14, 1997 (United States)"/>
    <n v="6"/>
    <n v="2300"/>
    <s v="Lance Young"/>
    <s v="Lance Young"/>
    <s v="Craig Sheffer"/>
    <s v="Canada"/>
    <n v="0"/>
    <n v="294064"/>
    <s v="Triumph Films"/>
    <n v="103"/>
  </r>
  <r>
    <s v="Mousehunt"/>
    <s v="PG"/>
    <s v="Comedy"/>
    <x v="17"/>
    <s v="December 19, 1997 (United States)"/>
    <n v="6.5"/>
    <n v="53000"/>
    <s v="Gore Verbinski"/>
    <s v="Adam Rifkin"/>
    <s v="Nathan Lane"/>
    <s v="United States"/>
    <n v="38000000"/>
    <n v="122417389"/>
    <s v="Dreamworks Pictures"/>
    <n v="98"/>
  </r>
  <r>
    <s v="Inventing the Abbotts"/>
    <s v="R"/>
    <s v="Drama"/>
    <x v="17"/>
    <s v="April 4, 1997 (United States)"/>
    <n v="6.4"/>
    <n v="12000"/>
    <s v="Pat O'Connor"/>
    <s v="Sue Miller"/>
    <s v="Liv Tyler"/>
    <s v="United States"/>
    <n v="0"/>
    <n v="5936344"/>
    <s v="Fox 2000 Pictures"/>
    <n v="110"/>
  </r>
  <r>
    <s v="Open Your Eyes"/>
    <s v="R"/>
    <s v="Drama"/>
    <x v="17"/>
    <s v="December 19, 1997 (Spain)"/>
    <n v="7.7"/>
    <n v="65000"/>
    <s v="Alejandro Amenábar"/>
    <s v="Alejandro Amenábar"/>
    <s v="Eduardo Noriega"/>
    <s v="Spain"/>
    <n v="0"/>
    <n v="377967"/>
    <s v="Canal+ España"/>
    <n v="119"/>
  </r>
  <r>
    <s v="Beverly Hills Ninja"/>
    <s v="PG-13"/>
    <s v="Action"/>
    <x v="17"/>
    <s v="January 17, 1997 (United States)"/>
    <n v="5.6"/>
    <n v="40000"/>
    <s v="Dennis Dugan"/>
    <s v="Mark Feldberg"/>
    <s v="Chris Farley"/>
    <s v="United States"/>
    <n v="18000000"/>
    <n v="31480418"/>
    <s v="3 Arts Entertainment"/>
    <n v="88"/>
  </r>
  <r>
    <s v="Murder at 1600"/>
    <s v="R"/>
    <s v="Action"/>
    <x v="17"/>
    <s v="April 18, 1997 (United States)"/>
    <n v="6.1"/>
    <n v="29000"/>
    <s v="Dwight H. Little"/>
    <s v="Wayne Beach"/>
    <s v="Wesley Snipes"/>
    <s v="United States"/>
    <n v="40000000"/>
    <n v="25804707"/>
    <s v="Warner Bros."/>
    <n v="107"/>
  </r>
  <r>
    <s v="Flubber"/>
    <s v="PG"/>
    <s v="Comedy"/>
    <x v="17"/>
    <s v="November 26, 1997 (United States)"/>
    <n v="5.3"/>
    <n v="86000"/>
    <s v="Les Mayfield"/>
    <s v="Samuel W. Taylor"/>
    <s v="Robin Williams"/>
    <s v="United States"/>
    <n v="80000000"/>
    <n v="177977226"/>
    <s v="Walt Disney Pictures"/>
    <n v="93"/>
  </r>
  <r>
    <s v="Orgazmo"/>
    <s v="NC-17"/>
    <s v="Comedy"/>
    <x v="17"/>
    <s v="October 23, 1998 (United States)"/>
    <n v="6.1"/>
    <n v="35000"/>
    <s v="Trey Parker"/>
    <s v="Trey Parker"/>
    <s v="Trey Parker"/>
    <s v="United States"/>
    <n v="1000000"/>
    <n v="602302"/>
    <s v="Kuzui Enterprises"/>
    <n v="94"/>
  </r>
  <r>
    <s v="The Ice Storm"/>
    <s v="R"/>
    <s v="Drama"/>
    <x v="17"/>
    <s v="November 26, 1997 (United States)"/>
    <n v="7.4"/>
    <n v="54000"/>
    <s v="Ang Lee"/>
    <s v="Rick Moody"/>
    <s v="Kevin Kline"/>
    <s v="United States"/>
    <n v="18000000"/>
    <n v="8038061"/>
    <s v="Fox Searchlight Pictures"/>
    <n v="112"/>
  </r>
  <r>
    <s v="Soul Food"/>
    <s v="R"/>
    <s v="Comedy"/>
    <x v="17"/>
    <s v="September 26, 1997 (United States)"/>
    <n v="7"/>
    <n v="7400"/>
    <s v="George Tillman Jr."/>
    <s v="George Tillman Jr."/>
    <s v="Vanessa Williams"/>
    <s v="United States"/>
    <n v="7500000"/>
    <n v="43700855"/>
    <s v="Fox 2000 Pictures"/>
    <n v="115"/>
  </r>
  <r>
    <s v="Children of Heaven"/>
    <s v="PG"/>
    <s v="Drama"/>
    <x v="17"/>
    <s v="January 22, 1999 (United States)"/>
    <n v="8.3000000000000007"/>
    <n v="68000"/>
    <s v="Majid Majidi"/>
    <s v="Majid Majidi"/>
    <s v="Mohammad Amir Naji"/>
    <s v="Iran"/>
    <n v="180000"/>
    <n v="933933"/>
    <s v="Kanun parvaresh fekri"/>
    <n v="89"/>
  </r>
  <r>
    <s v="Double Team"/>
    <s v="R"/>
    <s v="Action"/>
    <x v="17"/>
    <s v="April 4, 1997 (United States)"/>
    <n v="4.8"/>
    <n v="32000"/>
    <s v="Hark Tsui"/>
    <s v="Don Jakoby"/>
    <s v="Jean-Claude Van Damme"/>
    <s v="United States"/>
    <n v="30000000"/>
    <n v="11438337"/>
    <s v="Mandalay Entertainment"/>
    <n v="93"/>
  </r>
  <r>
    <s v="The Relic"/>
    <s v="R"/>
    <s v="Horror"/>
    <x v="17"/>
    <s v="January 10, 1997 (United States)"/>
    <n v="5.8"/>
    <n v="26000"/>
    <s v="Peter Hyams"/>
    <s v="Douglas Preston"/>
    <s v="Penelope Ann Miller"/>
    <s v="United Kingdom"/>
    <n v="40000000"/>
    <n v="33956608"/>
    <s v="British Broadcasting Corporation (BBC)"/>
    <n v="110"/>
  </r>
  <r>
    <s v="An American Werewolf in Paris"/>
    <s v="R"/>
    <s v="Comedy"/>
    <x v="17"/>
    <s v="December 25, 1997 (United States)"/>
    <n v="5.0999999999999996"/>
    <n v="24000"/>
    <s v="Anthony Waller"/>
    <s v="John Landis"/>
    <s v="Tom Everett Scott"/>
    <s v="United Kingdom"/>
    <n v="25000000"/>
    <n v="26570463"/>
    <s v="Hollywood Pictures"/>
    <n v="105"/>
  </r>
  <r>
    <s v="Bean"/>
    <s v="PG-13"/>
    <s v="Adventure"/>
    <x v="17"/>
    <s v="November 7, 1997 (United States)"/>
    <n v="6.5"/>
    <n v="100000"/>
    <s v="Mel Smith"/>
    <s v="Rowan Atkinson"/>
    <s v="Rowan Atkinson"/>
    <s v="United Kingdom"/>
    <n v="18000000"/>
    <n v="251212670"/>
    <s v="Polygram Filmed Entertainment"/>
    <n v="89"/>
  </r>
  <r>
    <s v="Wag the Dog"/>
    <s v="R"/>
    <s v="Comedy"/>
    <x v="17"/>
    <s v="January 9, 1998 (United States)"/>
    <n v="7.1"/>
    <n v="80000"/>
    <s v="Barry Levinson"/>
    <s v="Larry Beinhart"/>
    <s v="Dustin Hoffman"/>
    <s v="United States"/>
    <n v="15000000"/>
    <n v="64256513"/>
    <s v="Baltimore Pictures"/>
    <n v="97"/>
  </r>
  <r>
    <s v="Taste of Cherry"/>
    <s v="Not Rated"/>
    <s v="Drama"/>
    <x v="17"/>
    <s v="November 26, 1997 (France)"/>
    <n v="7.8"/>
    <n v="26000"/>
    <s v="Abbas Kiarostami"/>
    <s v="Abbas Kiarostami"/>
    <s v="Homayoun Ershadi"/>
    <s v="Iran"/>
    <n v="0"/>
    <n v="10923"/>
    <s v="Abbas Kiarostami Productions"/>
    <n v="95"/>
  </r>
  <r>
    <s v="Absolute Power"/>
    <s v="R"/>
    <s v="Action"/>
    <x v="17"/>
    <s v="February 14, 1997 (United States)"/>
    <n v="6.7"/>
    <n v="52000"/>
    <s v="Clint Eastwood"/>
    <s v="David Baldacci"/>
    <s v="Clint Eastwood"/>
    <s v="United States"/>
    <n v="50000000"/>
    <n v="50068310"/>
    <s v="Castle Rock Entertainment"/>
    <n v="121"/>
  </r>
  <r>
    <s v="Wishmaster"/>
    <s v="R"/>
    <s v="Fantasy"/>
    <x v="17"/>
    <s v="September 19, 1997 (United States)"/>
    <n v="5.8"/>
    <n v="21000"/>
    <s v="Robert Kurtzman"/>
    <s v="Peter Atkins"/>
    <s v="Tammy Lauren"/>
    <s v="United States"/>
    <n v="5000000"/>
    <n v="15738769"/>
    <s v="Image Organization"/>
    <n v="90"/>
  </r>
  <r>
    <s v="Jungle 2 Jungle"/>
    <s v="PG"/>
    <s v="Comedy"/>
    <x v="17"/>
    <s v="March 7, 1997 (United States)"/>
    <n v="5.2"/>
    <n v="23000"/>
    <s v="John Pasquin"/>
    <s v="Hervé Palud"/>
    <s v="Tim Allen"/>
    <s v="United States"/>
    <n v="32000000"/>
    <n v="59927618"/>
    <s v="Walt Disney Pictures"/>
    <n v="105"/>
  </r>
  <r>
    <s v="B*A*P*S"/>
    <s v="PG-13"/>
    <s v="Comedy"/>
    <x v="17"/>
    <s v="March 28, 1997 (United States)"/>
    <n v="4.7"/>
    <n v="5000"/>
    <s v="Robert Townsend"/>
    <s v="Troy Byer"/>
    <s v="Halle Berry"/>
    <s v="United States"/>
    <n v="0"/>
    <n v="7338279"/>
    <s v="New Line Cinema"/>
    <n v="91"/>
  </r>
  <r>
    <s v="Private Parts"/>
    <s v="R"/>
    <s v="Biography"/>
    <x v="17"/>
    <s v="March 7, 1997 (United States)"/>
    <n v="6.9"/>
    <n v="35000"/>
    <s v="Betty Thomas"/>
    <s v="Howard Stern"/>
    <s v="Howard Stern"/>
    <s v="United States"/>
    <n v="28000000"/>
    <n v="41230799"/>
    <s v="Paramount Pictures"/>
    <n v="109"/>
  </r>
  <r>
    <s v="The Boxer"/>
    <s v="R"/>
    <s v="Drama"/>
    <x v="17"/>
    <s v="January 9, 1998 (United States)"/>
    <n v="7"/>
    <n v="20000"/>
    <s v="Jim Sheridan"/>
    <s v="Jim Sheridan"/>
    <s v="Daniel Day-Lewis"/>
    <s v="United States"/>
    <n v="0"/>
    <n v="16534578"/>
    <s v="Universal Pictures"/>
    <n v="113"/>
  </r>
  <r>
    <s v="Picture Perfect"/>
    <s v="PG-13"/>
    <s v="Comedy"/>
    <x v="17"/>
    <s v="August 1, 1997 (United States)"/>
    <n v="5.5"/>
    <n v="19000"/>
    <s v="Glenn Gordon Caron"/>
    <s v="Arleen Sorkin"/>
    <s v="Jennifer Aniston"/>
    <s v="United States"/>
    <n v="10000000"/>
    <n v="44332015"/>
    <s v="3 Arts Entertainment"/>
    <n v="101"/>
  </r>
  <r>
    <s v="Money Talks"/>
    <s v="R"/>
    <s v="Action"/>
    <x v="17"/>
    <s v="August 22, 1997 (United States)"/>
    <n v="6.2"/>
    <n v="28000"/>
    <s v="Brett Ratner"/>
    <s v="Joel Cohen"/>
    <s v="Charlie Sheen"/>
    <s v="United States"/>
    <n v="25000000"/>
    <n v="48407611"/>
    <s v="New Line Cinema"/>
    <n v="97"/>
  </r>
  <r>
    <s v="The Sweet Hereafter"/>
    <s v="R"/>
    <s v="Drama"/>
    <x v="17"/>
    <s v="November 21, 1997 (United States)"/>
    <n v="7.5"/>
    <n v="33000"/>
    <s v="Atom Egoyan"/>
    <s v="Russell Banks"/>
    <s v="Ian Holm"/>
    <s v="Canada"/>
    <n v="0"/>
    <n v="3263585"/>
    <s v="Alliance Communications Corporation"/>
    <n v="112"/>
  </r>
  <r>
    <s v="RocketMan"/>
    <s v="PG"/>
    <s v="Comedy"/>
    <x v="17"/>
    <s v="October 10, 1997 (United States)"/>
    <n v="5.9"/>
    <n v="9200"/>
    <s v="Stuart Gillard"/>
    <s v="Oren Aviv"/>
    <s v="Harland Williams"/>
    <s v="United States"/>
    <n v="0"/>
    <n v="15448043"/>
    <s v="Caravan Pictures"/>
    <n v="95"/>
  </r>
  <r>
    <s v="Switchback"/>
    <s v="R"/>
    <s v="Crime"/>
    <x v="17"/>
    <s v="October 31, 1997 (United States)"/>
    <n v="6.4"/>
    <n v="13000"/>
    <s v="Jeb Stuart"/>
    <s v="Jeb Stuart"/>
    <s v="Danny Glover"/>
    <s v="United States"/>
    <n v="37000000"/>
    <n v="6492660"/>
    <s v="Pacific Western"/>
    <n v="118"/>
  </r>
  <r>
    <s v="Wild America"/>
    <s v="PG"/>
    <s v="Action"/>
    <x v="17"/>
    <s v="July 2, 1997 (United States)"/>
    <n v="6.4"/>
    <n v="7000"/>
    <s v="William Dear"/>
    <s v="David Michael Wieger"/>
    <s v="Jonathan Taylor Thomas"/>
    <s v="United States"/>
    <n v="0"/>
    <n v="7342923"/>
    <s v="Morgan Creek Entertainment"/>
    <n v="106"/>
  </r>
  <r>
    <s v="Nothing to Lose"/>
    <s v="R"/>
    <s v="Action"/>
    <x v="17"/>
    <s v="July 18, 1997 (United States)"/>
    <n v="6.7"/>
    <n v="45000"/>
    <s v="Steve Oedekerk"/>
    <s v="Steve Oedekerk"/>
    <s v="Martin Lawrence"/>
    <s v="United States"/>
    <n v="25000000"/>
    <n v="44480039"/>
    <s v="O Entertainment"/>
    <n v="98"/>
  </r>
  <r>
    <s v="Steel"/>
    <s v="PG-13"/>
    <s v="Action"/>
    <x v="17"/>
    <s v="August 15, 1997 (United States)"/>
    <n v="2.9"/>
    <n v="12000"/>
    <s v="Kenneth Johnson"/>
    <s v="Louise Simonson"/>
    <s v="Shaquille O'Neal"/>
    <s v="United States"/>
    <n v="16000000"/>
    <n v="1710972"/>
    <s v="DC Entertainment"/>
    <n v="97"/>
  </r>
  <r>
    <s v="Eve's Bayou"/>
    <s v="R"/>
    <s v="Drama"/>
    <x v="17"/>
    <s v="November 7, 1997 (United States)"/>
    <n v="7.3"/>
    <n v="9100"/>
    <s v="Kasi Lemmons"/>
    <s v="Kasi Lemmons"/>
    <s v="Samuel L. Jackson"/>
    <s v="United States"/>
    <n v="6000000"/>
    <n v="14842388"/>
    <s v="Trimark Pictures"/>
    <n v="109"/>
  </r>
  <r>
    <s v="Kundun"/>
    <s v="PG-13"/>
    <s v="Biography"/>
    <x v="17"/>
    <s v="January 16, 1998 (United States)"/>
    <n v="7"/>
    <n v="27000"/>
    <s v="Martin Scorsese"/>
    <s v="Melissa Mathison"/>
    <s v="Tenzin Thuthob Tsarong"/>
    <s v="United States"/>
    <n v="28000000"/>
    <n v="5684789"/>
    <s v="De Fina-Cappa"/>
    <n v="134"/>
  </r>
  <r>
    <s v="Cure"/>
    <s v="Not Rated"/>
    <s v="Crime"/>
    <x v="17"/>
    <s v="July 8, 2001 (United States)"/>
    <n v="7.4"/>
    <n v="12000"/>
    <s v="Kiyoshi Kurosawa"/>
    <s v="Kiyoshi Kurosawa"/>
    <s v="Masato Hagiwara"/>
    <s v="Japan"/>
    <n v="0"/>
    <m/>
    <s v="Daiei Studios"/>
    <n v="111"/>
  </r>
  <r>
    <s v="Live Flesh"/>
    <s v="R"/>
    <s v="Drama"/>
    <x v="17"/>
    <s v="January 16, 1998 (United States)"/>
    <n v="7.4"/>
    <n v="29000"/>
    <s v="Pedro Almodóvar"/>
    <s v="Pedro Almodóvar"/>
    <s v="Liberto Rabal"/>
    <s v="Spain"/>
    <n v="0"/>
    <n v="1785901"/>
    <s v="El Deseo"/>
    <n v="103"/>
  </r>
  <r>
    <s v="Fire Down Below"/>
    <s v="R"/>
    <s v="Action"/>
    <x v="17"/>
    <s v="September 5, 1997 (United States)"/>
    <n v="5.0999999999999996"/>
    <n v="17000"/>
    <s v="Félix Enríquez Alcalá"/>
    <s v="Jeb Stuart"/>
    <s v="Steven Seagal"/>
    <s v="United States"/>
    <n v="60000000"/>
    <n v="16228448"/>
    <s v="Warner Bros."/>
    <n v="105"/>
  </r>
  <r>
    <s v="Air Bud"/>
    <s v="PG"/>
    <s v="Comedy"/>
    <x v="17"/>
    <s v="August 1, 1997 (United States)"/>
    <n v="5.3"/>
    <n v="17000"/>
    <s v="Charles Martin Smith"/>
    <s v="Kevin DiCicco"/>
    <s v="Michael Jeter"/>
    <s v="United States"/>
    <n v="3000000"/>
    <n v="23144499"/>
    <s v="Walt Disney Pictures"/>
    <n v="98"/>
  </r>
  <r>
    <s v="The Opposite of Sex"/>
    <s v="R"/>
    <s v="Comedy"/>
    <x v="17"/>
    <s v="May 22, 1998 (United States)"/>
    <n v="6.4"/>
    <n v="20000"/>
    <s v="Don Roos"/>
    <s v="Don Roos"/>
    <s v="Christina Ricci"/>
    <s v="United States"/>
    <n v="5000000"/>
    <n v="5881367"/>
    <s v="Rysher Entertainment"/>
    <n v="105"/>
  </r>
  <r>
    <s v="For Richer or Poorer"/>
    <s v="PG-13"/>
    <s v="Comedy"/>
    <x v="17"/>
    <s v="December 12, 1997 (United States)"/>
    <n v="5.8"/>
    <n v="10000"/>
    <s v="Bryan Spicer"/>
    <s v="Jana Howington"/>
    <s v="Tim Allen"/>
    <s v="United States"/>
    <n v="35000000"/>
    <n v="32748995"/>
    <s v="Universal Pictures"/>
    <n v="115"/>
  </r>
  <r>
    <s v="The Castle"/>
    <s v="R"/>
    <s v="Comedy"/>
    <x v="17"/>
    <s v="May 7, 1999 (United States)"/>
    <n v="7.7"/>
    <n v="15000"/>
    <s v="Rob Sitch"/>
    <s v="Santo Cilauro"/>
    <s v="Michael Caton"/>
    <s v="Australia"/>
    <n v="0"/>
    <n v="877862"/>
    <s v="Working Dog"/>
    <n v="85"/>
  </r>
  <r>
    <s v="Turbo: A Power Rangers Movie"/>
    <s v="PG"/>
    <s v="Action"/>
    <x v="17"/>
    <s v="March 28, 1997 (United States)"/>
    <n v="3.7"/>
    <n v="8300"/>
    <s v="Shuki Levy"/>
    <s v="Shuki Levy"/>
    <s v="Jason David Frank"/>
    <s v="United States"/>
    <n v="8000000"/>
    <n v="9615840"/>
    <s v="Twentieth Century Fox"/>
    <n v="99"/>
  </r>
  <r>
    <s v="Rosewood"/>
    <s v="R"/>
    <s v="Action"/>
    <x v="17"/>
    <s v="February 21, 1997 (United States)"/>
    <n v="7.2"/>
    <n v="7700"/>
    <s v="John Singleton"/>
    <s v="Gregory Poirier"/>
    <s v="Jon Voight"/>
    <s v="United States"/>
    <n v="25000000"/>
    <n v="13130349"/>
    <s v="Warner Bros."/>
    <n v="140"/>
  </r>
  <r>
    <s v="Addicted to Love"/>
    <s v="R"/>
    <s v="Comedy"/>
    <x v="17"/>
    <s v="May 23, 1997 (United States)"/>
    <n v="6.1"/>
    <n v="24000"/>
    <s v="Griffin Dunne"/>
    <s v="Robert Gordon"/>
    <s v="Meg Ryan"/>
    <s v="United States"/>
    <n v="0"/>
    <n v="34673095"/>
    <s v="Warner Bros."/>
    <n v="100"/>
  </r>
  <r>
    <s v="Metro"/>
    <s v="R"/>
    <s v="Action"/>
    <x v="17"/>
    <s v="January 17, 1997 (United States)"/>
    <n v="5.5"/>
    <n v="26000"/>
    <s v="Thomas Carter"/>
    <s v="Randy Feldman"/>
    <s v="Eddie Murphy"/>
    <s v="United States"/>
    <n v="55000000"/>
    <n v="32000301"/>
    <s v="Touchstone Pictures"/>
    <n v="117"/>
  </r>
  <r>
    <s v="Red Corner"/>
    <s v="R"/>
    <s v="Crime"/>
    <x v="17"/>
    <s v="October 31, 1997 (United States)"/>
    <n v="6.3"/>
    <n v="17000"/>
    <s v="Jon Avnet"/>
    <s v="Robert King"/>
    <s v="Richard Gere"/>
    <s v="United States"/>
    <n v="48000000"/>
    <n v="22459274"/>
    <s v="Metro-Goldwyn-Mayer (MGM)"/>
    <n v="122"/>
  </r>
  <r>
    <s v="Affliction"/>
    <s v="R"/>
    <s v="Drama"/>
    <x v="17"/>
    <s v="February 19, 1999 (United States)"/>
    <n v="7"/>
    <n v="16000"/>
    <s v="Paul Schrader"/>
    <s v="Russell Banks"/>
    <s v="Nick Nolte"/>
    <s v="United States"/>
    <n v="6000000"/>
    <n v="6330054"/>
    <s v="JVC Entertainment Networks"/>
    <n v="114"/>
  </r>
  <r>
    <s v="Love Jones"/>
    <s v="R"/>
    <s v="Drama"/>
    <x v="17"/>
    <s v="March 14, 1997 (United States)"/>
    <n v="7.4"/>
    <n v="4300"/>
    <s v="Theodore Witcher"/>
    <s v="Theodore Witcher"/>
    <s v="Larenz Tate"/>
    <s v="United States"/>
    <n v="10000000"/>
    <n v="12782749"/>
    <s v="Addis Wechsler Pictures"/>
    <n v="104"/>
  </r>
  <r>
    <s v="A Thousand Acres"/>
    <s v="R"/>
    <s v="Drama"/>
    <x v="17"/>
    <s v="September 19, 1997 (United States)"/>
    <n v="6.1"/>
    <n v="5200"/>
    <s v="Jocelyn Moorhouse"/>
    <s v="Jane Smiley"/>
    <s v="Michelle Pfeiffer"/>
    <s v="United States"/>
    <n v="28000000"/>
    <n v="7936780"/>
    <s v="Touchstone Pictures"/>
    <n v="105"/>
  </r>
  <r>
    <s v="Nowhere"/>
    <s v="R"/>
    <s v="Comedy"/>
    <x v="17"/>
    <s v="May 9, 1997 (United States)"/>
    <n v="6.5"/>
    <n v="8400"/>
    <s v="Gregg Araki"/>
    <s v="Gregg Araki"/>
    <s v="James Duval"/>
    <s v="United States"/>
    <n v="0"/>
    <n v="194201"/>
    <s v="Blurco"/>
    <n v="82"/>
  </r>
  <r>
    <s v="Hoodlum"/>
    <s v="R"/>
    <s v="Crime"/>
    <x v="17"/>
    <s v="August 27, 1997 (United States)"/>
    <n v="6.3"/>
    <n v="11000"/>
    <s v="Bill Duke"/>
    <s v="Chris Brancato"/>
    <s v="Laurence Fishburne"/>
    <s v="United States"/>
    <n v="30000000"/>
    <n v="23499102"/>
    <s v="United Artists"/>
    <n v="130"/>
  </r>
  <r>
    <s v="Excess Baggage"/>
    <s v="PG-13"/>
    <s v="Action"/>
    <x v="17"/>
    <s v="August 29, 1997 (United States)"/>
    <n v="5.4"/>
    <n v="13000"/>
    <s v="Marco Brambilla"/>
    <s v="Max D. Adams"/>
    <s v="Alicia Silverstone"/>
    <s v="United States"/>
    <n v="20000000"/>
    <n v="14515490"/>
    <s v="Columbia Pictures"/>
    <n v="101"/>
  </r>
  <r>
    <s v="Fever Pitch"/>
    <s v="R"/>
    <s v="Comedy"/>
    <x v="17"/>
    <s v="April 4, 1997 (United Kingdom)"/>
    <n v="6.7"/>
    <n v="10000"/>
    <s v="David Evans"/>
    <s v="Nick Hornby"/>
    <s v="Colin Firth"/>
    <s v="United Kingdom"/>
    <n v="0"/>
    <n v="3736"/>
    <s v="Channel Four Films"/>
    <n v="102"/>
  </r>
  <r>
    <s v="The Man Who Knew Too Little"/>
    <s v="PG"/>
    <s v="Comedy"/>
    <x v="17"/>
    <s v="November 14, 1997 (United States)"/>
    <n v="6.6"/>
    <n v="31000"/>
    <s v="Jon Amiel"/>
    <s v="Robert Farrar"/>
    <s v="Bill Murray"/>
    <s v="United States"/>
    <n v="20000000"/>
    <n v="13717039"/>
    <s v="Warner Bros."/>
    <n v="94"/>
  </r>
  <r>
    <s v="The Beautician and the Beast"/>
    <s v="PG"/>
    <s v="Comedy"/>
    <x v="17"/>
    <s v="February 7, 1997 (United States)"/>
    <n v="5.5"/>
    <n v="8800"/>
    <s v="Ken Kwapis"/>
    <s v="Todd Graff"/>
    <s v="Fran Drescher"/>
    <s v="United States"/>
    <n v="16000000"/>
    <n v="11486880"/>
    <s v="High School Sweethearts"/>
    <n v="105"/>
  </r>
  <r>
    <s v="Suicide Kings"/>
    <s v="R"/>
    <s v="Comedy"/>
    <x v="17"/>
    <s v="September 25, 1998 (Greece)"/>
    <n v="6.9"/>
    <n v="27000"/>
    <s v="Peter O'Fallon"/>
    <s v="Josh McKinney"/>
    <s v="Christopher Walken"/>
    <s v="United States"/>
    <n v="5000000"/>
    <n v="1740156"/>
    <s v="Live Entertainment"/>
    <n v="106"/>
  </r>
  <r>
    <s v="City of Industry"/>
    <s v="R"/>
    <s v="Crime"/>
    <x v="17"/>
    <s v="March 14, 1997 (United States)"/>
    <n v="6.1"/>
    <n v="5700"/>
    <s v="John Irvin"/>
    <s v="Ken Solarz"/>
    <s v="Harvey Keitel"/>
    <s v="United States"/>
    <n v="8000000"/>
    <n v="1568258"/>
    <s v="Largo Entertainment"/>
    <n v="97"/>
  </r>
  <r>
    <s v="Bent"/>
    <s v="NC-17"/>
    <s v="Drama"/>
    <x v="17"/>
    <s v="November 26, 1997 (United States)"/>
    <n v="7.2"/>
    <n v="7900"/>
    <s v="Sean Mathias"/>
    <s v="Martin Sherman"/>
    <s v="Lothaire Bluteau"/>
    <s v="United Kingdom"/>
    <n v="0"/>
    <n v="496059"/>
    <s v="Channel Four Films"/>
    <n v="105"/>
  </r>
  <r>
    <s v="One Eight Seven"/>
    <s v="R"/>
    <s v="Drama"/>
    <x v="17"/>
    <s v="July 30, 1997 (United States)"/>
    <n v="6.7"/>
    <n v="23000"/>
    <s v="Kevin Reynolds"/>
    <s v="Scott Yagemann"/>
    <s v="Samuel L. Jackson"/>
    <s v="United States"/>
    <n v="20000000"/>
    <n v="5727130"/>
    <s v="Icon Entertainment International"/>
    <n v="119"/>
  </r>
  <r>
    <s v="Mrs. Brown"/>
    <s v="PG"/>
    <s v="Biography"/>
    <x v="17"/>
    <s v="October 3, 1997 (United States)"/>
    <n v="7.2"/>
    <n v="14000"/>
    <s v="John Madden"/>
    <s v="Jeremy Brock"/>
    <s v="Judi Dench"/>
    <s v="United Kingdom"/>
    <n v="0"/>
    <n v="9229808"/>
    <s v="BBC Scotland"/>
    <n v="101"/>
  </r>
  <r>
    <s v="Deconstructing Harry"/>
    <s v="R"/>
    <s v="Comedy"/>
    <x v="17"/>
    <s v="January 2, 1998 (United States)"/>
    <n v="7.4"/>
    <n v="43000"/>
    <s v="Woody Allen"/>
    <s v="Woody Allen"/>
    <s v="Woody Allen"/>
    <s v="United States"/>
    <n v="20000000"/>
    <n v="10686841"/>
    <s v="Sweetland Films"/>
    <n v="96"/>
  </r>
  <r>
    <s v="A Life Less Ordinary"/>
    <s v="R"/>
    <s v="Comedy"/>
    <x v="17"/>
    <s v="October 24, 1997 (United States)"/>
    <n v="6.4"/>
    <n v="35000"/>
    <s v="Danny Boyle"/>
    <s v="John Hodge"/>
    <s v="Cameron Diaz"/>
    <s v="United Kingdom"/>
    <n v="12000000"/>
    <n v="4366722"/>
    <s v="Channel Four Films"/>
    <n v="103"/>
  </r>
  <r>
    <s v="Fireworks"/>
    <m/>
    <s v="Crime"/>
    <x v="17"/>
    <s v="March 20, 1998 (United States)"/>
    <n v="7.8"/>
    <n v="29000"/>
    <s v="Takeshi Kitano"/>
    <s v="Takeshi Kitano"/>
    <s v="Takeshi Kitano"/>
    <s v="Japan"/>
    <n v="0"/>
    <n v="500000"/>
    <s v="Bandai Visual Company"/>
    <n v="103"/>
  </r>
  <r>
    <s v="Insomnia"/>
    <s v="Not Rated"/>
    <s v="Crime"/>
    <x v="17"/>
    <s v="May 29, 1998 (United States)"/>
    <n v="7.3"/>
    <n v="14000"/>
    <s v="Erik Skjoldbjærg"/>
    <s v="Nikolaj Frobenius"/>
    <s v="Stellan Skarsgård"/>
    <s v="Norway"/>
    <n v="0"/>
    <n v="227569"/>
    <s v="Norsk Film"/>
    <n v="96"/>
  </r>
  <r>
    <s v="Booty Call"/>
    <s v="R"/>
    <s v="Comedy"/>
    <x v="17"/>
    <s v="February 26, 1997 (United States)"/>
    <n v="5.4"/>
    <n v="8400"/>
    <s v="Jeff Pollack"/>
    <s v="Takashi Bufford"/>
    <s v="Jamie Foxx"/>
    <s v="United States"/>
    <n v="0"/>
    <n v="20050376"/>
    <s v="Columbia Pictures"/>
    <n v="79"/>
  </r>
  <r>
    <s v="Nightwatch"/>
    <s v="R"/>
    <s v="Drama"/>
    <x v="17"/>
    <s v="April 17, 1998 (United States)"/>
    <n v="6.2"/>
    <n v="19000"/>
    <s v="Ole Bornedal"/>
    <s v="Ole Bornedal"/>
    <s v="Ewan McGregor"/>
    <s v="United States"/>
    <n v="0"/>
    <n v="1179002"/>
    <s v="Dimension Films"/>
    <n v="101"/>
  </r>
  <r>
    <s v="The Night Flier"/>
    <s v="R"/>
    <s v="Fantasy"/>
    <x v="17"/>
    <s v="February 6, 1998 (United States)"/>
    <n v="6"/>
    <n v="9900"/>
    <s v="Mark Pavia"/>
    <s v="Stephen King"/>
    <s v="Miguel Ferrer"/>
    <s v="United States"/>
    <n v="1000000"/>
    <n v="125397"/>
    <s v="New Amsterdam Entertainment"/>
    <n v="94"/>
  </r>
  <r>
    <s v="Kull the Conqueror"/>
    <s v="PG-13"/>
    <s v="Action"/>
    <x v="17"/>
    <s v="August 29, 1997 (United States)"/>
    <n v="4.9000000000000004"/>
    <n v="7900"/>
    <s v="John Nicolella"/>
    <s v="Robert E. Howard"/>
    <s v="Kevin Sorbo"/>
    <s v="United States"/>
    <n v="30000000"/>
    <n v="6112613"/>
    <s v="Universal Pictures"/>
    <n v="95"/>
  </r>
  <r>
    <s v="The Spanish Prisoner"/>
    <s v="PG"/>
    <s v="Drama"/>
    <x v="17"/>
    <s v="May 15, 1998 (United States)"/>
    <n v="7.2"/>
    <n v="22000"/>
    <s v="David Mamet"/>
    <s v="David Mamet"/>
    <s v="Steve Martin"/>
    <s v="United States"/>
    <n v="10000000"/>
    <n v="9593903"/>
    <s v="Jasmine Productions Inc."/>
    <n v="110"/>
  </r>
  <r>
    <s v="The Pest"/>
    <s v="PG-13"/>
    <s v="Comedy"/>
    <x v="17"/>
    <s v="February 7, 1997 (United States)"/>
    <n v="5"/>
    <n v="8100"/>
    <s v="Paul Miller"/>
    <s v="David Bar Katz"/>
    <s v="John Leguizamo"/>
    <s v="United States"/>
    <n v="8000000"/>
    <n v="3600616"/>
    <s v="Papazian-Hirsch Entertainment International"/>
    <n v="84"/>
  </r>
  <r>
    <s v="The Wings of the Dove"/>
    <s v="R"/>
    <s v="Drama"/>
    <x v="17"/>
    <s v="March 13, 1998 (United States)"/>
    <n v="7.1"/>
    <n v="11000"/>
    <s v="Iain Softley"/>
    <s v="Henry James"/>
    <s v="Helena Bonham Carter"/>
    <s v="United States"/>
    <n v="0"/>
    <n v="13692848"/>
    <s v="Miramax"/>
    <n v="102"/>
  </r>
  <r>
    <s v="Warriors of Virtue"/>
    <s v="PG"/>
    <s v="Action"/>
    <x v="17"/>
    <s v="May 2, 1997 (United States)"/>
    <n v="4.7"/>
    <n v="3000"/>
    <s v="Ronny Yu"/>
    <s v="Michael Vickerman"/>
    <s v="Angus Macfadyen"/>
    <s v="United States"/>
    <n v="35000000"/>
    <n v="6537036"/>
    <s v="China Film Co-Production Corporation"/>
    <n v="101"/>
  </r>
  <r>
    <s v="Gridlock'd"/>
    <s v="R"/>
    <s v="Comedy"/>
    <x v="17"/>
    <s v="January 29, 1997 (United States)"/>
    <n v="6.9"/>
    <n v="15000"/>
    <s v="Vondie Curtis-Hall"/>
    <s v="Vondie Curtis-Hall"/>
    <s v="Tupac Shakur"/>
    <s v="United States"/>
    <n v="0"/>
    <n v="5571205"/>
    <s v="Def Pictures"/>
    <n v="91"/>
  </r>
  <r>
    <s v="FairyTale: A True Story"/>
    <s v="PG"/>
    <s v="Drama"/>
    <x v="17"/>
    <s v="October 24, 1997 (United States)"/>
    <n v="6.5"/>
    <n v="5600"/>
    <s v="Charles Sturridge"/>
    <s v="Albert Ash"/>
    <s v="Paul McGann"/>
    <s v="United Kingdom"/>
    <n v="0"/>
    <n v="14059077"/>
    <s v="Icon Entertainment International"/>
    <n v="99"/>
  </r>
  <r>
    <s v="The Apostle"/>
    <s v="PG-13"/>
    <s v="Drama"/>
    <x v="17"/>
    <s v="February 20, 1998 (United States)"/>
    <n v="7.2"/>
    <n v="14000"/>
    <s v="Robert Duvall"/>
    <s v="Robert Duvall"/>
    <s v="Robert Duvall"/>
    <s v="United States"/>
    <n v="5000000"/>
    <n v="19868354"/>
    <s v="Butcher's Run Films"/>
    <n v="134"/>
  </r>
  <r>
    <s v="Still Breathing"/>
    <s v="PG-13"/>
    <s v="Comedy"/>
    <x v="17"/>
    <s v="November 12, 1998 (Singapore)"/>
    <n v="6.7"/>
    <n v="2500"/>
    <s v="James F. Robinson"/>
    <s v="James F. Robinson"/>
    <s v="Brendan Fraser"/>
    <s v="United States"/>
    <n v="0"/>
    <n v="228455"/>
    <s v="ZapPictures"/>
    <n v="109"/>
  </r>
  <r>
    <s v="Mr. Nice Guy"/>
    <s v="PG-13"/>
    <s v="Action"/>
    <x v="17"/>
    <s v="March 20, 1998 (United States)"/>
    <n v="6.2"/>
    <n v="26000"/>
    <s v="Sammo Kam-Bo Hung"/>
    <s v="Fibe Ma"/>
    <s v="Jackie Chan"/>
    <s v="Hong Kong"/>
    <n v="0"/>
    <n v="18814720"/>
    <s v="GH Pictures"/>
    <n v="88"/>
  </r>
  <r>
    <s v="That Darn Cat"/>
    <s v="PG"/>
    <s v="Action"/>
    <x v="17"/>
    <s v="February 14, 1997 (United States)"/>
    <n v="4.7"/>
    <n v="4200"/>
    <s v="Bob Spiers"/>
    <s v="Gordon Gordon"/>
    <s v="Christina Ricci"/>
    <s v="United States"/>
    <n v="0"/>
    <n v="18301610"/>
    <s v="Walt Disney Pictures"/>
    <n v="89"/>
  </r>
  <r>
    <s v="Anna Karenina"/>
    <s v="PG-13"/>
    <s v="Drama"/>
    <x v="17"/>
    <s v="April 4, 1997 (United States)"/>
    <n v="6.3"/>
    <n v="5600"/>
    <s v="Bernard Rose"/>
    <s v="Lev Tolstoy"/>
    <s v="Sophie Marceau"/>
    <s v="United States"/>
    <n v="35000000"/>
    <n v="858553"/>
    <s v="Icon Entertainment International"/>
    <n v="108"/>
  </r>
  <r>
    <s v="Ulee's Gold"/>
    <s v="R"/>
    <s v="Drama"/>
    <x v="17"/>
    <s v="July 18, 1997 (United States)"/>
    <n v="7"/>
    <n v="6800"/>
    <s v="Victor Nunez"/>
    <s v="Victor Nunez"/>
    <s v="Peter Fonda"/>
    <s v="United States"/>
    <n v="2700000"/>
    <n v="9161691"/>
    <s v="Clinica Estetico"/>
    <n v="113"/>
  </r>
  <r>
    <s v="Prefontaine"/>
    <s v="PG-13"/>
    <s v="Biography"/>
    <x v="17"/>
    <s v="January 24, 1997 (United States)"/>
    <n v="6.8"/>
    <n v="7000"/>
    <s v="Steve James"/>
    <s v="Steve James"/>
    <s v="Jared Leto"/>
    <s v="United States"/>
    <n v="8000000"/>
    <n v="589304"/>
    <s v="Hollywood Pictures"/>
    <n v="106"/>
  </r>
  <r>
    <s v="Cats Don't Dance"/>
    <s v="G"/>
    <s v="Animation"/>
    <x v="17"/>
    <s v="March 26, 1997 (United States)"/>
    <n v="6.9"/>
    <n v="7200"/>
    <s v="Mark Dindal"/>
    <s v="Mark Dindal"/>
    <s v="Scott Bakula"/>
    <s v="United States"/>
    <n v="32000000"/>
    <n v="3566637"/>
    <s v="David Kirschner Productions"/>
    <n v="75"/>
  </r>
  <r>
    <s v="Turbulence"/>
    <s v="R"/>
    <s v="Action"/>
    <x v="17"/>
    <s v="January 10, 1997 (United States)"/>
    <n v="4.9000000000000004"/>
    <n v="11000"/>
    <s v="Robert Butler"/>
    <s v="Jonathan Brett"/>
    <s v="Ray Liotta"/>
    <s v="United States"/>
    <n v="55000000"/>
    <n v="11538235"/>
    <s v="Rysher Entertainment"/>
    <n v="100"/>
  </r>
  <r>
    <s v="One Night Stand"/>
    <s v="R"/>
    <s v="Drama"/>
    <x v="17"/>
    <s v="September 17, 1997 (France)"/>
    <n v="5.8"/>
    <n v="6600"/>
    <s v="Mike Figgis"/>
    <s v="Mike Figgis"/>
    <s v="Wesley Snipes"/>
    <s v="United States"/>
    <n v="24000000"/>
    <n v="2642983"/>
    <s v="New Line Cinema"/>
    <n v="102"/>
  </r>
  <r>
    <s v="Paradise Road"/>
    <s v="R"/>
    <s v="Drama"/>
    <x v="17"/>
    <s v="April 11, 1997 (United States)"/>
    <n v="6.8"/>
    <n v="5200"/>
    <s v="Bruce Beresford"/>
    <s v="David Giles"/>
    <s v="Glenn Close"/>
    <s v="Australia"/>
    <n v="16000000"/>
    <n v="2007100"/>
    <s v="Samson Productions Pty. Ltd."/>
    <n v="122"/>
  </r>
  <r>
    <s v="Trojan War"/>
    <s v="PG-13"/>
    <s v="Comedy"/>
    <x v="17"/>
    <s v="October 1, 1997 (Brazil)"/>
    <n v="5.7"/>
    <n v="5800"/>
    <s v="George Huang"/>
    <s v="Andy Burg"/>
    <s v="Will Friedle"/>
    <s v="United States"/>
    <n v="15000000"/>
    <n v="309"/>
    <s v="Daybreak"/>
    <n v="85"/>
  </r>
  <r>
    <s v="Mr. Magoo"/>
    <s v="PG"/>
    <s v="Adventure"/>
    <x v="17"/>
    <s v="December 25, 1997 (United States)"/>
    <n v="4"/>
    <n v="15000"/>
    <s v="Stanley Tong"/>
    <s v="Pat Proft"/>
    <s v="Leslie Nielsen"/>
    <s v="United States"/>
    <n v="30000000"/>
    <n v="21437192"/>
    <s v="Walt Disney Pictures"/>
    <n v="87"/>
  </r>
  <r>
    <s v="Fathers' Day"/>
    <s v="PG-13"/>
    <s v="Comedy"/>
    <x v="17"/>
    <s v="May 9, 1997 (United States)"/>
    <n v="5.3"/>
    <n v="15000"/>
    <s v="Ivan Reitman"/>
    <s v="Francis Veber"/>
    <s v="Robin Williams"/>
    <s v="United States"/>
    <n v="85000000"/>
    <n v="28598376"/>
    <s v="Northern Lights Entertainment"/>
    <n v="98"/>
  </r>
  <r>
    <s v="Lawn Dogs"/>
    <s v="R"/>
    <s v="Drama"/>
    <x v="17"/>
    <s v="May 15, 1998 (United States)"/>
    <n v="7.5"/>
    <n v="7700"/>
    <s v="John Duigan"/>
    <s v="Naomi Wallace"/>
    <s v="Sam Rockwell"/>
    <s v="United Kingdom"/>
    <n v="8000000"/>
    <n v="106404"/>
    <s v="The Rank Organisation"/>
    <n v="101"/>
  </r>
  <r>
    <s v="Two Girls and a Guy"/>
    <s v="R"/>
    <s v="Comedy"/>
    <x v="17"/>
    <s v="January 29, 1999 (United Kingdom)"/>
    <n v="5.5"/>
    <n v="6900"/>
    <s v="James Toback"/>
    <s v="James Toback"/>
    <s v="Robert Downey Jr."/>
    <s v="United States"/>
    <n v="1000000"/>
    <n v="2057193"/>
    <s v="Fox Searchlight Pictures"/>
    <n v="84"/>
  </r>
  <r>
    <s v="Free Willy 3: The Rescue"/>
    <s v="PG"/>
    <s v="Adventure"/>
    <x v="17"/>
    <s v="August 8, 1997 (United States)"/>
    <n v="4.8"/>
    <n v="9500"/>
    <s v="Sam Pillsbury"/>
    <s v="Keith Walker"/>
    <s v="Jason James Richter"/>
    <s v="United States"/>
    <n v="0"/>
    <n v="3446539"/>
    <s v="Warner Bros. Family Entertainment"/>
    <n v="86"/>
  </r>
  <r>
    <s v="Knockin' on Heaven's Door"/>
    <s v="Not Rated"/>
    <s v="Action"/>
    <x v="17"/>
    <s v="February 20, 1997 (Germany)"/>
    <n v="7.9"/>
    <n v="28000"/>
    <s v="Thomas Jahn"/>
    <s v="Thomas Jahn"/>
    <s v="Til Schweiger"/>
    <s v="Germany"/>
    <n v="0"/>
    <n v="5710"/>
    <s v="Buena Vista International Film Production (Germany)"/>
    <n v="87"/>
  </r>
  <r>
    <s v="The House of Yes"/>
    <s v="R"/>
    <s v="Comedy"/>
    <x v="17"/>
    <s v="October 10, 1997 (United States)"/>
    <n v="6.6"/>
    <n v="7700"/>
    <s v="Mark Waters"/>
    <s v="Wendy MacLeod"/>
    <s v="Parker Posey"/>
    <s v="United States"/>
    <n v="1500000"/>
    <n v="626057"/>
    <s v="Bandeira Entertainment"/>
    <n v="85"/>
  </r>
  <r>
    <s v="She's So Lovely"/>
    <s v="R"/>
    <s v="Drama"/>
    <x v="17"/>
    <s v="August 29, 1997 (United States)"/>
    <n v="5.9"/>
    <n v="8000"/>
    <s v="Nick Cassavetes"/>
    <s v="John Cassavetes"/>
    <s v="Sean Penn"/>
    <s v="France"/>
    <n v="18000000"/>
    <n v="7281450"/>
    <s v="Miramax"/>
    <n v="100"/>
  </r>
  <r>
    <s v="Twin Town"/>
    <s v="Unrated"/>
    <s v="Comedy"/>
    <x v="17"/>
    <s v="May 9, 1997 (United States)"/>
    <n v="6.8"/>
    <n v="5700"/>
    <s v="Kevin Allen"/>
    <s v="Kevin Allen"/>
    <s v="Llyr Ifans"/>
    <s v="United Kingdom"/>
    <n v="3300000"/>
    <n v="127923"/>
    <s v="Agenda"/>
    <n v="99"/>
  </r>
  <r>
    <s v="Leave It to Beaver"/>
    <s v="PG"/>
    <s v="Comedy"/>
    <x v="17"/>
    <s v="August 22, 1997 (United States)"/>
    <n v="5.2"/>
    <n v="4000"/>
    <s v="Andy Cadiff"/>
    <s v="Bob Mosher"/>
    <s v="Christopher McDonald"/>
    <s v="United States"/>
    <n v="15000000"/>
    <n v="10925060"/>
    <s v="Robert Simonds Productions"/>
    <n v="84"/>
  </r>
  <r>
    <s v="A Simple Wish"/>
    <s v="PG"/>
    <s v="Comedy"/>
    <x v="17"/>
    <s v="July 11, 1997 (United States)"/>
    <n v="5.4"/>
    <n v="5200"/>
    <s v="Michael Ritchie"/>
    <s v="Jeff Rothberg"/>
    <s v="Martin Short"/>
    <s v="United States"/>
    <n v="28000000"/>
    <n v="8345056"/>
    <s v="Universal Pictures"/>
    <n v="89"/>
  </r>
  <r>
    <s v="Going All the Way"/>
    <s v="R"/>
    <s v="Comedy"/>
    <x v="17"/>
    <s v="September 19, 1997 (United States)"/>
    <n v="5.7"/>
    <n v="1800"/>
    <s v="Mark Pellington"/>
    <s v="Dan Wakefield"/>
    <s v="Jeremy Davies"/>
    <s v="United States"/>
    <n v="0"/>
    <n v="113069"/>
    <s v="Lakeshore Entertainment"/>
    <n v="103"/>
  </r>
  <r>
    <s v="Star Kid"/>
    <s v="PG"/>
    <s v="Adventure"/>
    <x v="17"/>
    <s v="January 16, 1998 (United States)"/>
    <n v="5.3"/>
    <n v="2600"/>
    <s v="Manny Coto"/>
    <s v="Manny Coto"/>
    <s v="Joseph Mazzello"/>
    <s v="United States"/>
    <n v="12000000"/>
    <n v="7029025"/>
    <s v="JLT Productions"/>
    <n v="101"/>
  </r>
  <r>
    <s v="Plump Fiction"/>
    <s v="R"/>
    <s v="Comedy"/>
    <x v="17"/>
    <s v="May 23, 1997 (Poland)"/>
    <n v="2.7"/>
    <n v="3600"/>
    <s v="Bob Koherr"/>
    <s v="Bob Koherr"/>
    <s v="Tommy Davidson"/>
    <s v="United States"/>
    <n v="0"/>
    <n v="71145"/>
    <s v="Plump Fiction LLC"/>
    <n v="82"/>
  </r>
  <r>
    <s v="The Last Time I Committed Suicide"/>
    <s v="R"/>
    <s v="Biography"/>
    <x v="17"/>
    <s v="June 20, 1997 (United States)"/>
    <n v="5.6"/>
    <n v="2100"/>
    <s v="Stephen Kay"/>
    <s v="Neal Cassady"/>
    <s v="Thomas Jane"/>
    <s v="United States"/>
    <n v="4000000"/>
    <n v="46362"/>
    <s v="Bates Entertainment"/>
    <n v="92"/>
  </r>
  <r>
    <s v="Out to Sea"/>
    <s v="PG-13"/>
    <s v="Comedy"/>
    <x v="17"/>
    <s v="July 2, 1997 (United States)"/>
    <n v="6.1"/>
    <n v="8200"/>
    <s v="Martha Coolidge"/>
    <s v="Robert Nelson Jacobs"/>
    <s v="Jack Lemmon"/>
    <s v="United States"/>
    <n v="33000000"/>
    <n v="30716901"/>
    <s v="Twentieth Century Fox"/>
    <n v="106"/>
  </r>
  <r>
    <s v="Gone Fishin'"/>
    <s v="PG"/>
    <s v="Comedy"/>
    <x v="17"/>
    <s v="May 30, 1997 (United States)"/>
    <n v="4.8"/>
    <n v="9600"/>
    <s v="Christopher Cain"/>
    <s v="Jill Mazursky"/>
    <s v="Joe Pesci"/>
    <s v="United States"/>
    <n v="53000000"/>
    <n v="19745922"/>
    <s v="Caravan Pictures"/>
    <n v="94"/>
  </r>
  <r>
    <s v="Gang Related"/>
    <s v="R"/>
    <s v="Action"/>
    <x v="17"/>
    <s v="October 8, 1997 (United States)"/>
    <n v="6.5"/>
    <n v="8200"/>
    <s v="Jim Kouf"/>
    <s v="Jim Kouf"/>
    <s v="Jim Belushi"/>
    <s v="United States"/>
    <n v="0"/>
    <n v="5906773"/>
    <s v="Orion Pictures"/>
    <n v="111"/>
  </r>
  <r>
    <s v="Most Wanted"/>
    <s v="R"/>
    <s v="Action"/>
    <x v="17"/>
    <s v="October 10, 1997 (United States)"/>
    <n v="5.6"/>
    <n v="5700"/>
    <s v="David Hogan"/>
    <s v="Keenen Ivory Wayans"/>
    <s v="Keenen Ivory Wayans"/>
    <s v="United States"/>
    <n v="25000000"/>
    <n v="11838218"/>
    <s v="Ivory Way Productions"/>
    <n v="99"/>
  </r>
  <r>
    <s v="8 Heads in a Duffel Bag"/>
    <s v="R"/>
    <s v="Adventure"/>
    <x v="17"/>
    <s v="April 18, 1997 (United States)"/>
    <n v="5.4"/>
    <n v="9900"/>
    <s v="Tom Schulman"/>
    <s v="Tom Schulman"/>
    <s v="Joe Pesci"/>
    <s v="United States"/>
    <n v="3000000"/>
    <n v="3602884"/>
    <s v="Orion Pictures"/>
    <n v="95"/>
  </r>
  <r>
    <s v="The Sixth Man"/>
    <s v="PG-13"/>
    <s v="Comedy"/>
    <x v="17"/>
    <s v="March 28, 1997 (United States)"/>
    <n v="5.7"/>
    <n v="5600"/>
    <s v="Randall Miller"/>
    <s v="Christopher Reed"/>
    <s v="Marlon Wayans"/>
    <s v="United States"/>
    <n v="11000000"/>
    <n v="14772788"/>
    <s v="All Net Productions"/>
    <n v="107"/>
  </r>
  <r>
    <s v="Firelight"/>
    <s v="R"/>
    <s v="Drama"/>
    <x v="17"/>
    <s v="September 4, 1998 (United States)"/>
    <n v="7.2"/>
    <n v="4200"/>
    <s v="William Nicholson"/>
    <s v="William Nicholson"/>
    <s v="Sophie Marceau"/>
    <s v="United Kingdom"/>
    <n v="0"/>
    <n v="785482"/>
    <s v="Carnival Film &amp; Television"/>
    <n v="103"/>
  </r>
  <r>
    <s v="Masterminds"/>
    <s v="PG-13"/>
    <s v="Action"/>
    <x v="17"/>
    <s v="August 22, 1997 (United States)"/>
    <n v="5.2"/>
    <n v="3400"/>
    <s v="Roger Christian"/>
    <s v="Floyd Byars"/>
    <s v="Patrick Stewart"/>
    <s v="United States"/>
    <n v="0"/>
    <n v="1935539"/>
    <s v="Columbia Pictures"/>
    <n v="106"/>
  </r>
  <r>
    <s v="The Real Blonde"/>
    <s v="R"/>
    <s v="Comedy"/>
    <x v="17"/>
    <s v="February 27, 1998 (United States)"/>
    <n v="6"/>
    <n v="3900"/>
    <s v="Tom DiCillo"/>
    <s v="Tom DiCillo"/>
    <s v="Matthew Modine"/>
    <s v="United States"/>
    <n v="0"/>
    <n v="83488"/>
    <s v="Lakeshore Entertainment"/>
    <n v="105"/>
  </r>
  <r>
    <s v="The Assignment"/>
    <s v="R"/>
    <s v="Action"/>
    <x v="17"/>
    <s v="September 26, 1997 (United States)"/>
    <n v="6.9"/>
    <n v="9000"/>
    <s v="Christian Duguay"/>
    <s v="Dan Gordon"/>
    <s v="Aidan Quinn"/>
    <s v="Canada"/>
    <n v="0"/>
    <n v="332597"/>
    <s v="Triumph Films"/>
    <n v="115"/>
  </r>
  <r>
    <s v="Eight Days a Week"/>
    <s v="R"/>
    <s v="Comedy"/>
    <x v="17"/>
    <s v="February 26, 1999 (United States)"/>
    <n v="6.2"/>
    <n v="2900"/>
    <s v="Michael Davis"/>
    <s v="Michael Davis"/>
    <s v="Joshua Schaefer"/>
    <s v="United States"/>
    <n v="0"/>
    <n v="9090"/>
    <s v="Underdog Productions"/>
    <n v="92"/>
  </r>
  <r>
    <s v="Welcome to Sarajevo"/>
    <s v="R"/>
    <s v="Drama"/>
    <x v="17"/>
    <s v="November 26, 1997 (United States)"/>
    <n v="6.8"/>
    <n v="7100"/>
    <s v="Michael Winterbottom"/>
    <s v="Michael Nicholson"/>
    <s v="Stephen Dillane"/>
    <s v="United Kingdom"/>
    <n v="9000000"/>
    <n v="334319"/>
    <s v="Miramax"/>
    <n v="103"/>
  </r>
  <r>
    <s v="Swept from the Sea"/>
    <s v="PG-13"/>
    <s v="Drama"/>
    <x v="17"/>
    <s v="January 23, 1998 (United States)"/>
    <n v="6.8"/>
    <n v="3300"/>
    <s v="Beeban Kidron"/>
    <s v="Joseph Conrad"/>
    <s v="Rachel Weisz"/>
    <s v="United Kingdom"/>
    <n v="0"/>
    <n v="397020"/>
    <s v="TriStar Pictures"/>
    <n v="115"/>
  </r>
  <r>
    <s v="Playing God"/>
    <s v="R"/>
    <s v="Crime"/>
    <x v="17"/>
    <s v="October 17, 1997 (United States)"/>
    <n v="5.6"/>
    <n v="7300"/>
    <s v="Andy Wilson"/>
    <s v="Mark Haskell Smith"/>
    <s v="David Duchovny"/>
    <s v="United States"/>
    <n v="12000000"/>
    <n v="4166918"/>
    <s v="Beacon Communications"/>
    <n v="94"/>
  </r>
  <r>
    <s v="In the Company of Men"/>
    <s v="R"/>
    <s v="Comedy"/>
    <x v="17"/>
    <s v="August 1, 1997 (United States)"/>
    <n v="7.2"/>
    <n v="13000"/>
    <s v="Neil LaBute"/>
    <s v="Neil LaBute"/>
    <s v="Aaron Eckhart"/>
    <s v="Canada"/>
    <n v="25000"/>
    <n v="2804473"/>
    <s v="Alliance Atlantis Communications"/>
    <n v="97"/>
  </r>
  <r>
    <s v="Hugo Pool"/>
    <s v="R"/>
    <s v="Comedy"/>
    <x v="17"/>
    <s v="December 12, 1997 (United States)"/>
    <n v="5.0999999999999996"/>
    <n v="1900"/>
    <s v="Robert Downey Sr."/>
    <s v="Robert Downey Sr."/>
    <s v="Alyssa Milano"/>
    <s v="United States"/>
    <n v="0"/>
    <n v="13330"/>
    <s v="BMG Independents"/>
    <n v="92"/>
  </r>
  <r>
    <s v="How to Be a Player"/>
    <s v="R"/>
    <s v="Comedy"/>
    <x v="17"/>
    <s v="August 6, 1997 (United States)"/>
    <n v="5.4"/>
    <n v="8700"/>
    <s v="Lionel C. Martin"/>
    <s v="Mark Brown"/>
    <s v="Bill Bellamy"/>
    <s v="United States"/>
    <n v="0"/>
    <n v="14009368"/>
    <s v="Def Pictures"/>
    <n v="93"/>
  </r>
  <r>
    <s v="The Locusts"/>
    <s v="R"/>
    <s v="Drama"/>
    <x v="17"/>
    <s v="October 3, 1997 (United States)"/>
    <n v="6.1"/>
    <n v="1700"/>
    <s v="John Patrick Kelley"/>
    <s v="John Patrick Kelley"/>
    <s v="Kate Capshaw"/>
    <s v="United States"/>
    <n v="0"/>
    <n v="40158"/>
    <s v="Motion Picture Corporation of America (MPCA)"/>
    <n v="124"/>
  </r>
  <r>
    <s v="Mr. Jealousy"/>
    <s v="R"/>
    <s v="Comedy"/>
    <x v="17"/>
    <s v="June 5, 1998 (United States)"/>
    <n v="6.4"/>
    <n v="2000"/>
    <s v="Noah Baumbach"/>
    <s v="Noah Baumbach"/>
    <s v="Eric Stoltz"/>
    <s v="United States"/>
    <n v="0"/>
    <n v="301796"/>
    <s v="Joel Castleberg Productions"/>
    <n v="103"/>
  </r>
  <r>
    <s v="McHale's Navy"/>
    <s v="PG"/>
    <s v="Action"/>
    <x v="17"/>
    <s v="April 18, 1997 (United States)"/>
    <n v="4.5999999999999996"/>
    <n v="6500"/>
    <s v="Bryan Spicer"/>
    <s v="Peter Crabbe"/>
    <s v="Tom Arnold"/>
    <s v="United States"/>
    <n v="31190000"/>
    <n v="4529843"/>
    <s v="Sheinberg Productions"/>
    <n v="108"/>
  </r>
  <r>
    <s v="Oscar and Lucinda"/>
    <s v="R"/>
    <s v="Drama"/>
    <x v="17"/>
    <s v="December 31, 1997 (United States)"/>
    <n v="6.6"/>
    <n v="6500"/>
    <s v="Gillian Armstrong"/>
    <s v="Laura Jones"/>
    <s v="Ralph Fiennes"/>
    <s v="United States"/>
    <n v="0"/>
    <n v="1897404"/>
    <s v="Australian Film Finance Corporation (AFFC)"/>
    <n v="132"/>
  </r>
  <r>
    <s v="Smilla's Sense of Snow"/>
    <s v="R"/>
    <s v="Crime"/>
    <x v="17"/>
    <s v="February 28, 1997 (United States)"/>
    <n v="6.4"/>
    <n v="14000"/>
    <s v="Bille August"/>
    <s v="Peter Høeg"/>
    <s v="Julia Ormond"/>
    <s v="Denmark"/>
    <n v="35000000"/>
    <n v="2372903"/>
    <s v="Constantin Film"/>
    <n v="121"/>
  </r>
  <r>
    <s v="Trial and Error"/>
    <s v="PG-13"/>
    <s v="Comedy"/>
    <x v="17"/>
    <s v="May 30, 1997 (United States)"/>
    <n v="5.8"/>
    <n v="6000"/>
    <s v="Jonathan Lynn"/>
    <s v="Sara Bernstein"/>
    <s v="Michael Richards"/>
    <s v="United States"/>
    <n v="0"/>
    <n v="14598571"/>
    <s v="Larger Than Life Productions"/>
    <n v="98"/>
  </r>
  <r>
    <s v="The MatchMaker"/>
    <s v="R"/>
    <s v="Comedy"/>
    <x v="17"/>
    <s v="October 3, 1997 (United States)"/>
    <n v="6.5"/>
    <n v="5400"/>
    <s v="Mark Joffe"/>
    <s v="Greg Dinner"/>
    <s v="Janeane Garofalo"/>
    <s v="Ireland"/>
    <n v="0"/>
    <n v="3392080"/>
    <s v="Good Film Company"/>
    <n v="97"/>
  </r>
  <r>
    <s v="The Big Lebowski"/>
    <s v="R"/>
    <s v="Comedy"/>
    <x v="18"/>
    <s v="March 6, 1998 (United States)"/>
    <n v="8.1"/>
    <n v="754000"/>
    <s v="Joel Coen"/>
    <s v="Ethan Coen"/>
    <s v="Jeff Bridges"/>
    <s v="United States"/>
    <n v="15000000"/>
    <n v="46748721"/>
    <s v="Polygram Filmed Entertainment"/>
    <n v="117"/>
  </r>
  <r>
    <s v="Saving Private Ryan"/>
    <s v="R"/>
    <s v="Drama"/>
    <x v="18"/>
    <s v="July 24, 1998 (United States)"/>
    <n v="8.6"/>
    <n v="1300000"/>
    <s v="Steven Spielberg"/>
    <s v="Robert Rodat"/>
    <s v="Tom Hanks"/>
    <s v="United States"/>
    <n v="70000000"/>
    <n v="482349603"/>
    <s v="Dreamworks Pictures"/>
    <n v="169"/>
  </r>
  <r>
    <s v="American History X"/>
    <s v="R"/>
    <s v="Drama"/>
    <x v="18"/>
    <s v="November 20, 1998 (United States)"/>
    <n v="8.5"/>
    <n v="1100000"/>
    <s v="Tony Kaye"/>
    <s v="David McKenna"/>
    <s v="Edward Norton"/>
    <s v="United States"/>
    <n v="20000000"/>
    <n v="23875127"/>
    <s v="New Line Cinema"/>
    <n v="119"/>
  </r>
  <r>
    <s v="Lock, Stock and Two Smoking Barrels"/>
    <s v="R"/>
    <s v="Action"/>
    <x v="18"/>
    <s v="August 28, 1998 (United Kingdom)"/>
    <n v="8.1999999999999993"/>
    <n v="547000"/>
    <s v="Guy Ritchie"/>
    <s v="Guy Ritchie"/>
    <s v="Jason Flemyng"/>
    <s v="United Kingdom"/>
    <n v="0"/>
    <n v="3753929"/>
    <s v="Summit Entertainment"/>
    <n v="107"/>
  </r>
  <r>
    <s v="The Truman Show"/>
    <s v="PG"/>
    <s v="Comedy"/>
    <x v="18"/>
    <s v="June 5, 1998 (United States)"/>
    <n v="8.1"/>
    <n v="972000"/>
    <s v="Peter Weir"/>
    <s v="Andrew Niccol"/>
    <s v="Jim Carrey"/>
    <s v="United States"/>
    <n v="60000000"/>
    <n v="264118201"/>
    <s v="Paramount Pictures"/>
    <n v="103"/>
  </r>
  <r>
    <s v="Armageddon"/>
    <s v="PG-13"/>
    <s v="Action"/>
    <x v="18"/>
    <s v="July 1, 1998 (United States)"/>
    <n v="6.7"/>
    <n v="403000"/>
    <s v="Michael Bay"/>
    <s v="Jonathan Hensleigh"/>
    <s v="Bruce Willis"/>
    <s v="United States"/>
    <n v="140000000"/>
    <n v="553709788"/>
    <s v="Touchstone Pictures"/>
    <n v="151"/>
  </r>
  <r>
    <s v="Rounders"/>
    <s v="R"/>
    <s v="Crime"/>
    <x v="18"/>
    <s v="September 11, 1998 (United States)"/>
    <n v="7.3"/>
    <n v="144000"/>
    <s v="John Dahl"/>
    <s v="David Levien"/>
    <s v="Matt Damon"/>
    <s v="United States"/>
    <n v="12000000"/>
    <n v="22912409"/>
    <s v="Miramax"/>
    <n v="121"/>
  </r>
  <r>
    <s v="The Parent Trap"/>
    <s v="PG"/>
    <s v="Adventure"/>
    <x v="18"/>
    <s v="July 29, 1998 (United States)"/>
    <n v="6.6"/>
    <n v="125000"/>
    <s v="Nancy Meyers"/>
    <s v="Erich Kästner"/>
    <s v="Lindsay Lohan"/>
    <s v="United States"/>
    <n v="0"/>
    <n v="92108659"/>
    <s v="Cinema Vehicle Services"/>
    <n v="128"/>
  </r>
  <r>
    <s v="Wild Things"/>
    <s v="R"/>
    <s v="Crime"/>
    <x v="18"/>
    <s v="March 20, 1998 (United States)"/>
    <n v="6.5"/>
    <n v="112000"/>
    <s v="John McNaughton"/>
    <s v="Stephen Peters"/>
    <s v="Kevin Bacon"/>
    <s v="United States"/>
    <n v="20000000"/>
    <n v="30166293"/>
    <s v="Mandalay Entertainment"/>
    <n v="108"/>
  </r>
  <r>
    <s v="Blade"/>
    <s v="R"/>
    <s v="Action"/>
    <x v="18"/>
    <s v="August 21, 1998 (United States)"/>
    <n v="7.1"/>
    <n v="252000"/>
    <s v="Stephen Norrington"/>
    <s v="David S. Goyer"/>
    <s v="Wesley Snipes"/>
    <s v="United States"/>
    <n v="45000000"/>
    <n v="131183530"/>
    <s v="Amen Ra Films"/>
    <n v="120"/>
  </r>
  <r>
    <s v="The Wedding Singer"/>
    <s v="PG-13"/>
    <s v="Comedy"/>
    <x v="18"/>
    <s v="February 13, 1998 (United States)"/>
    <n v="6.9"/>
    <n v="139000"/>
    <s v="Frank Coraci"/>
    <s v="Tim Herlihy"/>
    <s v="Adam Sandler"/>
    <s v="United States"/>
    <n v="18000000"/>
    <n v="123306987"/>
    <s v="Juno Pix"/>
    <n v="97"/>
  </r>
  <r>
    <s v="Meet Joe Black"/>
    <s v="PG-13"/>
    <s v="Drama"/>
    <x v="18"/>
    <s v="November 13, 1998 (United States)"/>
    <n v="7.2"/>
    <n v="223000"/>
    <s v="Martin Brest"/>
    <s v="Ron Osborn"/>
    <s v="Brad Pitt"/>
    <s v="United States"/>
    <n v="90000000"/>
    <n v="142940100"/>
    <s v="Universal Pictures"/>
    <n v="178"/>
  </r>
  <r>
    <s v="Rush Hour"/>
    <s v="PG-13"/>
    <s v="Action"/>
    <x v="18"/>
    <s v="September 18, 1998 (United States)"/>
    <n v="7"/>
    <n v="247000"/>
    <s v="Brett Ratner"/>
    <s v="Ross LaManna"/>
    <s v="Jackie Chan"/>
    <s v="United States"/>
    <n v="33000000"/>
    <n v="244721064"/>
    <s v="New Line Cinema"/>
    <n v="98"/>
  </r>
  <r>
    <s v="Fear and Loathing in Las Vegas"/>
    <s v="R"/>
    <s v="Adventure"/>
    <x v="18"/>
    <s v="May 22, 1998 (United States)"/>
    <n v="7.6"/>
    <n v="266000"/>
    <s v="Terry Gilliam"/>
    <s v="Hunter S. Thompson"/>
    <s v="Johnny Depp"/>
    <s v="United States"/>
    <n v="18500000"/>
    <n v="10680275"/>
    <s v="Fear and Loathing LLC"/>
    <n v="118"/>
  </r>
  <r>
    <s v="Deep Impact"/>
    <s v="PG-13"/>
    <s v="Action"/>
    <x v="18"/>
    <s v="May 8, 1998 (United States)"/>
    <n v="6.2"/>
    <n v="168000"/>
    <s v="Mimi Leder"/>
    <s v="Bruce Joel Rubin"/>
    <s v="Robert Duvall"/>
    <s v="United States"/>
    <n v="75000000"/>
    <n v="349464664"/>
    <s v="Paramount Pictures"/>
    <n v="120"/>
  </r>
  <r>
    <s v="There's Something About Mary"/>
    <s v="R"/>
    <s v="Comedy"/>
    <x v="18"/>
    <s v="July 15, 1998 (United States)"/>
    <n v="7.1"/>
    <n v="297000"/>
    <s v="Bobby Farrelly"/>
    <s v="Ed Decter"/>
    <s v="Cameron Diaz"/>
    <s v="United States"/>
    <n v="23000000"/>
    <n v="369884651"/>
    <s v="Twentieth Century Fox"/>
    <n v="119"/>
  </r>
  <r>
    <s v="The Faculty"/>
    <s v="R"/>
    <s v="Horror"/>
    <x v="18"/>
    <s v="December 25, 1998 (United States)"/>
    <n v="6.5"/>
    <n v="114000"/>
    <s v="Robert Rodriguez"/>
    <s v="David Wechter"/>
    <s v="Jordana Brewster"/>
    <s v="United States"/>
    <n v="15000000"/>
    <n v="40283321"/>
    <s v="Dimension Films"/>
    <n v="104"/>
  </r>
  <r>
    <s v="A Bug's Life"/>
    <s v="G"/>
    <s v="Animation"/>
    <x v="18"/>
    <s v="November 25, 1998 (United States)"/>
    <n v="7.2"/>
    <n v="273000"/>
    <s v="John Lasseter"/>
    <s v="John Lasseter"/>
    <s v="Kevin Spacey"/>
    <s v="United States"/>
    <n v="120000000"/>
    <n v="363258859"/>
    <s v="Pixar Animation Studios"/>
    <n v="95"/>
  </r>
  <r>
    <s v="Out of Sight"/>
    <s v="R"/>
    <s v="Comedy"/>
    <x v="18"/>
    <s v="June 26, 1998 (United States)"/>
    <n v="7"/>
    <n v="88000"/>
    <s v="Steven Soderbergh"/>
    <s v="Elmore Leonard"/>
    <s v="George Clooney"/>
    <s v="United States"/>
    <n v="48000000"/>
    <n v="77745966"/>
    <s v="Universal Pictures"/>
    <n v="123"/>
  </r>
  <r>
    <s v="Mulan"/>
    <s v="G"/>
    <s v="Animation"/>
    <x v="18"/>
    <s v="June 19, 1998 (United States)"/>
    <n v="7.6"/>
    <n v="265000"/>
    <s v="Tony Bancroft"/>
    <s v="Robert D. San Souci"/>
    <s v="Ming-Na Wen"/>
    <s v="United States"/>
    <n v="90000000"/>
    <n v="304320254"/>
    <s v="Walt Disney Animation Studios"/>
    <n v="88"/>
  </r>
  <r>
    <s v="Practical Magic"/>
    <s v="PG-13"/>
    <s v="Comedy"/>
    <x v="18"/>
    <s v="October 16, 1998 (United States)"/>
    <n v="6.3"/>
    <n v="75000"/>
    <s v="Griffin Dunne"/>
    <s v="Alice Hoffman"/>
    <s v="Sandra Bullock"/>
    <s v="United States"/>
    <n v="75000000"/>
    <n v="46733235"/>
    <s v="DiNovi Pictures"/>
    <n v="104"/>
  </r>
  <r>
    <s v="The Thin Red Line"/>
    <s v="R"/>
    <s v="Drama"/>
    <x v="18"/>
    <s v="January 15, 1999 (United States)"/>
    <n v="7.6"/>
    <n v="177000"/>
    <s v="Terrence Malick"/>
    <s v="James Jones"/>
    <s v="Jim Caviezel"/>
    <s v="United States"/>
    <n v="52000000"/>
    <n v="98126565"/>
    <s v="Fox 2000 Pictures"/>
    <n v="170"/>
  </r>
  <r>
    <s v="Pleasantville"/>
    <s v="PG-13"/>
    <s v="Comedy"/>
    <x v="18"/>
    <s v="October 23, 1998 (United States)"/>
    <n v="7.5"/>
    <n v="123000"/>
    <s v="Gary Ross"/>
    <s v="Gary Ross"/>
    <s v="Tobey Maguire"/>
    <s v="United States"/>
    <n v="60000000"/>
    <n v="49805462"/>
    <s v="New Line Cinema"/>
    <n v="124"/>
  </r>
  <r>
    <s v="You've Got Mail"/>
    <s v="PG"/>
    <s v="Comedy"/>
    <x v="18"/>
    <s v="December 18, 1998 (United States)"/>
    <n v="6.7"/>
    <n v="200000"/>
    <s v="Nora Ephron"/>
    <s v="Miklós László"/>
    <s v="Tom Hanks"/>
    <s v="United States"/>
    <n v="65000000"/>
    <n v="250821495"/>
    <s v="Warner Bros."/>
    <n v="119"/>
  </r>
  <r>
    <s v="What Dreams May Come"/>
    <s v="PG-13"/>
    <s v="Drama"/>
    <x v="18"/>
    <s v="October 2, 1998 (United States)"/>
    <n v="7"/>
    <n v="104000"/>
    <s v="Vincent Ward"/>
    <s v="Richard Matheson"/>
    <s v="Robin Williams"/>
    <s v="United States"/>
    <n v="85000000"/>
    <n v="55382927"/>
    <s v="Polygram Filmed Entertainment"/>
    <n v="113"/>
  </r>
  <r>
    <s v="Rushmore"/>
    <s v="R"/>
    <s v="Comedy"/>
    <x v="18"/>
    <s v="February 19, 1999 (United States)"/>
    <n v="7.7"/>
    <n v="174000"/>
    <s v="Wes Anderson"/>
    <s v="Wes Anderson"/>
    <s v="Jason Schwartzman"/>
    <s v="United States"/>
    <n v="9000000"/>
    <n v="17196103"/>
    <s v="American Empirical Pictures"/>
    <n v="93"/>
  </r>
  <r>
    <s v="The Mask of Zorro"/>
    <s v="PG-13"/>
    <s v="Action"/>
    <x v="18"/>
    <s v="July 17, 1998 (United States)"/>
    <n v="6.8"/>
    <n v="173000"/>
    <s v="Martin Campbell"/>
    <s v="Johnston McCulley"/>
    <s v="Antonio Banderas"/>
    <s v="United States"/>
    <n v="95000000"/>
    <n v="250288523"/>
    <s v="TriStar Pictures"/>
    <n v="136"/>
  </r>
  <r>
    <s v="A Perfect Murder"/>
    <s v="R"/>
    <s v="Crime"/>
    <x v="18"/>
    <s v="June 5, 1998 (United States)"/>
    <n v="6.5"/>
    <n v="81000"/>
    <s v="Andrew Davis"/>
    <s v="Frederick Knott"/>
    <s v="Michael Douglas"/>
    <s v="United States"/>
    <n v="60000000"/>
    <n v="128038368"/>
    <s v="Warner Bros."/>
    <n v="107"/>
  </r>
  <r>
    <s v="Dark City"/>
    <s v="R"/>
    <s v="Fantasy"/>
    <x v="18"/>
    <s v="February 27, 1998 (United States)"/>
    <n v="7.6"/>
    <n v="191000"/>
    <s v="Alex Proyas"/>
    <s v="Alex Proyas"/>
    <s v="Rufus Sewell"/>
    <s v="Australia"/>
    <n v="27000000"/>
    <n v="27200316"/>
    <s v="Mystery Clock Cinema"/>
    <n v="100"/>
  </r>
  <r>
    <s v="Ever After: A Cinderella Story"/>
    <s v="PG-13"/>
    <s v="Comedy"/>
    <x v="18"/>
    <s v="July 31, 1998 (United States)"/>
    <n v="7"/>
    <n v="71000"/>
    <s v="Andy Tennant"/>
    <s v="Susannah Grant"/>
    <s v="Drew Barrymore"/>
    <s v="United States"/>
    <n v="26000000"/>
    <n v="98005666"/>
    <s v="Twentieth Century Fox"/>
    <n v="121"/>
  </r>
  <r>
    <s v="Godzilla"/>
    <s v="PG-13"/>
    <s v="Action"/>
    <x v="18"/>
    <s v="May 20, 1998 (United States)"/>
    <n v="5.4"/>
    <n v="186000"/>
    <s v="Roland Emmerich"/>
    <s v="Dean Devlin"/>
    <s v="Matthew Broderick"/>
    <s v="Japan"/>
    <n v="130000000"/>
    <n v="379014294"/>
    <s v="Centropolis Film Productions"/>
    <n v="139"/>
  </r>
  <r>
    <s v="Shakespeare in Love"/>
    <s v="R"/>
    <s v="Comedy"/>
    <x v="18"/>
    <s v="January 8, 1999 (United States)"/>
    <n v="7.1"/>
    <n v="217000"/>
    <s v="John Madden"/>
    <s v="Marc Norman"/>
    <s v="Gwyneth Paltrow"/>
    <s v="United States"/>
    <n v="25000000"/>
    <n v="289317794"/>
    <s v="Universal Pictures"/>
    <n v="123"/>
  </r>
  <r>
    <s v="Can't Hardly Wait"/>
    <s v="PG-13"/>
    <s v="Comedy"/>
    <x v="18"/>
    <s v="June 12, 1998 (United States)"/>
    <n v="6.5"/>
    <n v="47000"/>
    <s v="Harry Elfont"/>
    <s v="Deborah Kaplan"/>
    <s v="Jennifer Love Hewitt"/>
    <s v="United States"/>
    <n v="10000000"/>
    <n v="25605015"/>
    <s v="Columbia Pictures"/>
    <n v="100"/>
  </r>
  <r>
    <s v="Small Soldiers"/>
    <s v="PG-13"/>
    <s v="Action"/>
    <x v="18"/>
    <s v="July 10, 1998 (United States)"/>
    <n v="6.2"/>
    <n v="93000"/>
    <s v="Joe Dante"/>
    <s v="Gavin Scott"/>
    <s v="Kirsten Dunst"/>
    <s v="United States"/>
    <n v="40000000"/>
    <n v="54682547"/>
    <s v="Universal Pictures"/>
    <n v="110"/>
  </r>
  <r>
    <s v="Snake Eyes"/>
    <s v="R"/>
    <s v="Crime"/>
    <x v="18"/>
    <s v="August 7, 1998 (United States)"/>
    <n v="6"/>
    <n v="77000"/>
    <s v="Brian De Palma"/>
    <s v="Brian De Palma"/>
    <s v="Nicolas Cage"/>
    <s v="United States"/>
    <n v="73000000"/>
    <n v="103891409"/>
    <s v="Paramount Pictures"/>
    <n v="98"/>
  </r>
  <r>
    <s v="The Prince of Egypt"/>
    <s v="PG"/>
    <s v="Animation"/>
    <x v="18"/>
    <s v="December 18, 1998 (United States)"/>
    <n v="7.1"/>
    <n v="122000"/>
    <s v="Brenda Chapman"/>
    <s v="Philip LaZebnik"/>
    <s v="Val Kilmer"/>
    <s v="United States"/>
    <n v="70000000"/>
    <n v="218613188"/>
    <s v="DreamWorks Animation"/>
    <n v="99"/>
  </r>
  <r>
    <s v="Stepmom"/>
    <s v="PG-13"/>
    <s v="Comedy"/>
    <x v="18"/>
    <s v="December 25, 1998 (United States)"/>
    <n v="6.8"/>
    <n v="63000"/>
    <s v="Chris Columbus"/>
    <s v="Gigi Levangie"/>
    <s v="Julia Roberts"/>
    <s v="United States"/>
    <n v="50000000"/>
    <n v="159710793"/>
    <s v="TriStar Pictures"/>
    <n v="125"/>
  </r>
  <r>
    <s v="The Waterboy"/>
    <s v="PG-13"/>
    <s v="Comedy"/>
    <x v="18"/>
    <s v="November 6, 1998 (United States)"/>
    <n v="6.1"/>
    <n v="153000"/>
    <s v="Frank Coraci"/>
    <s v="Tim Herlihy"/>
    <s v="Adam Sandler"/>
    <s v="United States"/>
    <n v="23000000"/>
    <n v="185991646"/>
    <s v="Robert Simonds Productions"/>
    <n v="90"/>
  </r>
  <r>
    <s v="Blast from the Past"/>
    <s v="PG-13"/>
    <s v="Comedy"/>
    <x v="18"/>
    <s v="February 12, 1999 (United States)"/>
    <n v="6.6"/>
    <n v="61000"/>
    <s v="Hugh Wilson"/>
    <s v="Bill Kelly"/>
    <s v="Brendan Fraser"/>
    <s v="United States"/>
    <n v="35000000"/>
    <n v="40263020"/>
    <s v="Forge"/>
    <n v="112"/>
  </r>
  <r>
    <s v="Star Trek: Insurrection"/>
    <s v="PG"/>
    <s v="Action"/>
    <x v="18"/>
    <s v="December 11, 1998 (United States)"/>
    <n v="6.4"/>
    <n v="72000"/>
    <s v="Jonathan Frakes"/>
    <s v="Gene Roddenberry"/>
    <s v="Patrick Stewart"/>
    <s v="United States"/>
    <n v="58000000"/>
    <n v="112587658"/>
    <s v="Paramount Pictures"/>
    <n v="103"/>
  </r>
  <r>
    <s v="The Man in the Iron Mask"/>
    <s v="PG-13"/>
    <s v="Action"/>
    <x v="18"/>
    <s v="March 13, 1998 (United States)"/>
    <n v="6.5"/>
    <n v="160000"/>
    <s v="Randall Wallace"/>
    <s v="Alexandre Dumas"/>
    <s v="Leonardo DiCaprio"/>
    <s v="France"/>
    <n v="35000000"/>
    <n v="182968902"/>
    <s v="United Artists"/>
    <n v="132"/>
  </r>
  <r>
    <s v="Enemy of the State"/>
    <s v="R"/>
    <s v="Action"/>
    <x v="18"/>
    <s v="November 20, 1998 (United States)"/>
    <n v="7.3"/>
    <n v="232000"/>
    <s v="Tony Scott"/>
    <s v="David Marconi"/>
    <s v="Will Smith"/>
    <s v="United States"/>
    <n v="90000000"/>
    <n v="250849789"/>
    <s v="Touchstone Pictures"/>
    <n v="132"/>
  </r>
  <r>
    <s v="The Celebration"/>
    <s v="R"/>
    <s v="Drama"/>
    <x v="18"/>
    <s v="June 19, 1998 (Denmark)"/>
    <n v="8.1"/>
    <n v="81000"/>
    <s v="Thomas Vinterberg"/>
    <s v="Thomas Vinterberg"/>
    <s v="Ulrich Thomsen"/>
    <s v="Denmark"/>
    <n v="1300000"/>
    <n v="1657778"/>
    <s v="Nimbus Film Productions"/>
    <n v="105"/>
  </r>
  <r>
    <s v="Urban Legend"/>
    <s v="R"/>
    <s v="Horror"/>
    <x v="18"/>
    <s v="September 25, 1998 (United States)"/>
    <n v="5.6"/>
    <n v="62000"/>
    <s v="Jamie Blanks"/>
    <s v="Silvio Horta"/>
    <s v="Jared Leto"/>
    <s v="Canada"/>
    <n v="14000000"/>
    <n v="72527595"/>
    <s v="Phoenix Pictures"/>
    <n v="99"/>
  </r>
  <r>
    <s v="Fallen"/>
    <s v="R"/>
    <s v="Action"/>
    <x v="18"/>
    <s v="January 16, 1998 (United States)"/>
    <n v="7"/>
    <n v="78000"/>
    <s v="Gregory Hoblit"/>
    <s v="Nicholas Kazan"/>
    <s v="Denzel Washington"/>
    <s v="United States"/>
    <n v="0"/>
    <n v="25232289"/>
    <s v="Turner Pictures (I)"/>
    <n v="124"/>
  </r>
  <r>
    <s v="Ronin"/>
    <s v="R"/>
    <s v="Action"/>
    <x v="18"/>
    <s v="September 25, 1998 (United States)"/>
    <n v="7.3"/>
    <n v="176000"/>
    <s v="John Frankenheimer"/>
    <s v="J.D. Zeik"/>
    <s v="Robert De Niro"/>
    <s v="United Kingdom"/>
    <n v="55000000"/>
    <n v="41616262"/>
    <s v="FGM Entertainment"/>
    <n v="122"/>
  </r>
  <r>
    <s v="Lost in Space"/>
    <s v="PG-13"/>
    <s v="Action"/>
    <x v="18"/>
    <s v="April 3, 1998 (United States)"/>
    <n v="5.2"/>
    <n v="70000"/>
    <s v="Stephen Hopkins"/>
    <s v="Irwin Allen"/>
    <s v="Gary Oldman"/>
    <s v="United States"/>
    <n v="80000000"/>
    <n v="136159423"/>
    <s v="New Line Cinema"/>
    <n v="130"/>
  </r>
  <r>
    <s v="Bride of Chucky"/>
    <s v="R"/>
    <s v="Comedy"/>
    <x v="18"/>
    <s v="October 16, 1998 (United States)"/>
    <n v="5.4"/>
    <n v="54000"/>
    <s v="Ronny Yu"/>
    <s v="Don Mancini"/>
    <s v="Jennifer Tilly"/>
    <s v="United States"/>
    <n v="25000000"/>
    <n v="50688658"/>
    <s v="Midwinter Productions Inc."/>
    <n v="89"/>
  </r>
  <r>
    <s v="Pi"/>
    <s v="R"/>
    <s v="Drama"/>
    <x v="18"/>
    <s v="July 10, 1998 (United States)"/>
    <n v="7.4"/>
    <n v="173000"/>
    <s v="Darren Aronofsky"/>
    <s v="Darren Aronofsky"/>
    <s v="Sean Gullette"/>
    <s v="United States"/>
    <n v="60000"/>
    <n v="3221152"/>
    <s v="Harvest Filmworks"/>
    <n v="84"/>
  </r>
  <r>
    <s v="The Horse Whisperer"/>
    <s v="PG-13"/>
    <s v="Drama"/>
    <x v="18"/>
    <s v="May 15, 1998 (United States)"/>
    <n v="6.6"/>
    <n v="40000"/>
    <s v="Robert Redford"/>
    <s v="Nick Evans"/>
    <s v="Robert Redford"/>
    <s v="United States"/>
    <n v="60000000"/>
    <n v="186883563"/>
    <s v="Touchstone Pictures"/>
    <n v="169"/>
  </r>
  <r>
    <s v="Happiness"/>
    <s v="Unrated"/>
    <s v="Comedy"/>
    <x v="18"/>
    <s v="October 16, 1998 (United States)"/>
    <n v="7.7"/>
    <n v="67000"/>
    <s v="Todd Solondz"/>
    <s v="Todd Solondz"/>
    <s v="Jane Adams"/>
    <s v="United States"/>
    <n v="2200000"/>
    <n v="2982011"/>
    <s v="Good Machine"/>
    <n v="134"/>
  </r>
  <r>
    <s v="Patch Adams"/>
    <s v="PG-13"/>
    <s v="Biography"/>
    <x v="18"/>
    <s v="December 25, 1998 (United States)"/>
    <n v="6.8"/>
    <n v="108000"/>
    <s v="Tom Shadyac"/>
    <s v="Patch Adams"/>
    <s v="Robin Williams"/>
    <s v="United States"/>
    <n v="90000000"/>
    <n v="202292902"/>
    <s v="Universal Pictures"/>
    <n v="115"/>
  </r>
  <r>
    <s v="Sphere"/>
    <s v="PG-13"/>
    <s v="Action"/>
    <x v="18"/>
    <s v="February 13, 1998 (United States)"/>
    <n v="6.1"/>
    <n v="101000"/>
    <s v="Barry Levinson"/>
    <s v="Michael Crichton"/>
    <s v="Dustin Hoffman"/>
    <s v="United States"/>
    <n v="80000000"/>
    <n v="37020277"/>
    <s v="Warner Bros."/>
    <n v="134"/>
  </r>
  <r>
    <s v="U.S. Marshals"/>
    <s v="PG-13"/>
    <s v="Action"/>
    <x v="18"/>
    <s v="March 6, 1998 (United States)"/>
    <n v="6.6"/>
    <n v="98000"/>
    <s v="Stuart Baird"/>
    <s v="Roy Huggins"/>
    <s v="Tommy Lee Jones"/>
    <s v="United States"/>
    <n v="60000000"/>
    <n v="102367405"/>
    <s v="Warner Bros."/>
    <n v="131"/>
  </r>
  <r>
    <s v="Six Days Seven Nights"/>
    <s v="PG-13"/>
    <s v="Action"/>
    <x v="18"/>
    <s v="June 12, 1998 (United States)"/>
    <n v="5.8"/>
    <n v="74000"/>
    <s v="Ivan Reitman"/>
    <s v="Michael Browning"/>
    <s v="Harrison Ford"/>
    <s v="United States"/>
    <n v="70000000"/>
    <n v="164839294"/>
    <s v="Caravan Pictures"/>
    <n v="102"/>
  </r>
  <r>
    <s v="Deep Rising"/>
    <s v="R"/>
    <s v="Action"/>
    <x v="18"/>
    <s v="January 30, 1998 (United States)"/>
    <n v="6.1"/>
    <n v="35000"/>
    <s v="Stephen Sommers"/>
    <s v="Stephen Sommers"/>
    <s v="Treat Williams"/>
    <s v="United States"/>
    <n v="45000000"/>
    <n v="11203026"/>
    <s v="Calimari Productions"/>
    <n v="106"/>
  </r>
  <r>
    <s v="Lethal Weapon 4"/>
    <s v="R"/>
    <s v="Action"/>
    <x v="18"/>
    <s v="July 10, 1998 (United States)"/>
    <n v="6.6"/>
    <n v="156000"/>
    <s v="Richard Donner"/>
    <s v="Shane Black"/>
    <s v="Mel Gibson"/>
    <s v="United States"/>
    <n v="140000000"/>
    <n v="285444603"/>
    <s v="Warner Bros."/>
    <n v="127"/>
  </r>
  <r>
    <s v="Elizabeth"/>
    <s v="R"/>
    <s v="Biography"/>
    <x v="18"/>
    <s v="February 19, 1999 (United States)"/>
    <n v="7.4"/>
    <n v="95000"/>
    <s v="Shekhar Kapur"/>
    <s v="Michael Hirst"/>
    <s v="Cate Blanchett"/>
    <s v="United Kingdom"/>
    <n v="30000000"/>
    <n v="82150642"/>
    <s v="PolyGram Filmed Entertainment"/>
    <n v="124"/>
  </r>
  <r>
    <s v="The Negotiator"/>
    <s v="R"/>
    <s v="Action"/>
    <x v="18"/>
    <s v="July 29, 1998 (United States)"/>
    <n v="7.3"/>
    <n v="134000"/>
    <s v="F. Gary Gray"/>
    <s v="James DeMonaco"/>
    <s v="Samuel L. Jackson"/>
    <s v="Germany"/>
    <n v="50000000"/>
    <n v="44547681"/>
    <s v="New Regency Productions"/>
    <n v="140"/>
  </r>
  <r>
    <n v="54"/>
    <s v="R"/>
    <s v="Drama"/>
    <x v="18"/>
    <s v="August 28, 1998 (United States)"/>
    <n v="5.8"/>
    <n v="32000"/>
    <s v="Mark Christopher"/>
    <s v="Mark Christopher"/>
    <s v="Ryan Phillippe"/>
    <s v="United States"/>
    <n v="13000000"/>
    <n v="16757163"/>
    <s v="Dollface"/>
    <n v="93"/>
  </r>
  <r>
    <s v="Hope Floats"/>
    <s v="PG-13"/>
    <s v="Drama"/>
    <x v="18"/>
    <s v="May 29, 1998 (United States)"/>
    <n v="6"/>
    <n v="25000"/>
    <s v="Forest Whitaker"/>
    <s v="Steven Rogers"/>
    <s v="Sandra Bullock"/>
    <s v="United States"/>
    <n v="30000000"/>
    <n v="81471882"/>
    <s v="Twentieth Century Fox"/>
    <n v="114"/>
  </r>
  <r>
    <s v="Sliding Doors"/>
    <s v="PG-13"/>
    <s v="Comedy"/>
    <x v="18"/>
    <s v="May 1, 1998 (United States)"/>
    <n v="6.7"/>
    <n v="65000"/>
    <s v="Peter Howitt"/>
    <s v="Peter Howitt"/>
    <s v="Gwyneth Paltrow"/>
    <s v="United Kingdom"/>
    <n v="6000000"/>
    <n v="11841544"/>
    <s v="Intermedia Films"/>
    <n v="99"/>
  </r>
  <r>
    <s v="Buffalo '66"/>
    <s v="R"/>
    <s v="Comedy"/>
    <x v="18"/>
    <s v="June 26, 1998 (United States)"/>
    <n v="7.5"/>
    <n v="49000"/>
    <s v="Vincent Gallo"/>
    <s v="Vincent Gallo"/>
    <s v="Vincent Gallo"/>
    <s v="United States"/>
    <n v="1500000"/>
    <n v="2375097"/>
    <s v="Cinépix Film Properties (CFP)"/>
    <n v="110"/>
  </r>
  <r>
    <s v="Psycho"/>
    <s v="R"/>
    <s v="Horror"/>
    <x v="18"/>
    <s v="December 4, 1998 (United States)"/>
    <n v="4.5999999999999996"/>
    <n v="46000"/>
    <s v="Gus Van Sant"/>
    <s v="Robert Bloch"/>
    <s v="Vince Vaughn"/>
    <s v="United States"/>
    <n v="60000000"/>
    <n v="37170655"/>
    <s v="Universal Pictures"/>
    <n v="105"/>
  </r>
  <r>
    <s v="Halloween H20: 20 Years Later"/>
    <s v="R"/>
    <s v="Horror"/>
    <x v="18"/>
    <s v="August 5, 1998 (United States)"/>
    <n v="5.8"/>
    <n v="68000"/>
    <s v="Steve Miner"/>
    <s v="Debra Hill"/>
    <s v="Jamie Lee Curtis"/>
    <s v="United States"/>
    <n v="17000000"/>
    <n v="55041738"/>
    <s v="Dimension Films"/>
    <n v="86"/>
  </r>
  <r>
    <s v="Disturbing Behavior"/>
    <s v="R"/>
    <s v="Horror"/>
    <x v="18"/>
    <s v="July 24, 1998 (United States)"/>
    <n v="5.6"/>
    <n v="21000"/>
    <s v="David Nutter"/>
    <s v="Scott Rosenberg"/>
    <s v="James Marsden"/>
    <s v="Australia"/>
    <n v="15000000"/>
    <n v="17514980"/>
    <s v="Metro-Goldwyn-Mayer (MGM)"/>
    <n v="84"/>
  </r>
  <r>
    <s v="Mercury Rising"/>
    <s v="R"/>
    <s v="Action"/>
    <x v="18"/>
    <s v="April 3, 1998 (United States)"/>
    <n v="6.1"/>
    <n v="70000"/>
    <s v="Harold Becker"/>
    <s v="Ryne Douglas Pearson"/>
    <s v="Bruce Willis"/>
    <s v="United States"/>
    <n v="60000000"/>
    <n v="93107289"/>
    <s v="Universal Pictures"/>
    <n v="111"/>
  </r>
  <r>
    <s v="Run Lola Run"/>
    <s v="R"/>
    <s v="Crime"/>
    <x v="18"/>
    <s v="June 18, 1999 (United States)"/>
    <n v="7.7"/>
    <n v="191000"/>
    <s v="Tom Tykwer"/>
    <s v="Tom Tykwer"/>
    <s v="Franka Potente"/>
    <s v="Germany"/>
    <n v="0"/>
    <n v="7267585"/>
    <s v="X-Filme Creative Pool"/>
    <n v="80"/>
  </r>
  <r>
    <s v="City of Angels"/>
    <s v="PG-13"/>
    <s v="Drama"/>
    <x v="18"/>
    <s v="April 10, 1998 (United States)"/>
    <n v="6.7"/>
    <n v="116000"/>
    <s v="Brad Silberling"/>
    <s v="Wim Wenders"/>
    <s v="Nicolas Cage"/>
    <s v="United States"/>
    <n v="55000000"/>
    <n v="198685114"/>
    <s v="Atlas Entertainment"/>
    <n v="114"/>
  </r>
  <r>
    <s v="Half Baked"/>
    <s v="R"/>
    <s v="Comedy"/>
    <x v="18"/>
    <s v="January 16, 1998 (United States)"/>
    <n v="6.7"/>
    <n v="59000"/>
    <s v="Tamra Davis"/>
    <s v="Dave Chappelle"/>
    <s v="Dave Chappelle"/>
    <s v="United States"/>
    <n v="8000000"/>
    <n v="17460020"/>
    <s v="Robert Simonds Productions"/>
    <n v="82"/>
  </r>
  <r>
    <s v="He Got Game"/>
    <s v="R"/>
    <s v="Drama"/>
    <x v="18"/>
    <s v="May 1, 1998 (United States)"/>
    <n v="6.9"/>
    <n v="45000"/>
    <s v="Spike Lee"/>
    <s v="Spike Lee"/>
    <s v="Denzel Washington"/>
    <s v="United States"/>
    <n v="25000000"/>
    <n v="21567853"/>
    <s v="Touchstone Pictures"/>
    <n v="136"/>
  </r>
  <r>
    <s v="Antz"/>
    <s v="PG"/>
    <s v="Animation"/>
    <x v="18"/>
    <s v="October 2, 1998 (United States)"/>
    <n v="6.5"/>
    <n v="149000"/>
    <s v="Eric Darnell"/>
    <s v="Todd Alcott"/>
    <s v="Woody Allen"/>
    <s v="United States"/>
    <n v="105000000"/>
    <n v="171757863"/>
    <s v="Dreamworks Pictures"/>
    <n v="83"/>
  </r>
  <r>
    <s v="A Simple Plan"/>
    <s v="R"/>
    <s v="Crime"/>
    <x v="18"/>
    <s v="January 22, 1999 (United States)"/>
    <n v="7.5"/>
    <n v="66000"/>
    <s v="Sam Raimi"/>
    <s v="Scott B. Smith"/>
    <s v="Bill Paxton"/>
    <s v="United Kingdom"/>
    <n v="30000000"/>
    <n v="16316273"/>
    <s v="British Broadcasting Corporation (BBC)"/>
    <n v="121"/>
  </r>
  <r>
    <s v="Vampires"/>
    <s v="R"/>
    <s v="Action"/>
    <x v="18"/>
    <s v="October 30, 1998 (United States)"/>
    <n v="6.1"/>
    <n v="55000"/>
    <s v="John Carpenter"/>
    <s v="John Steakley"/>
    <s v="James Woods"/>
    <s v="Japan"/>
    <n v="20000000"/>
    <n v="20308772"/>
    <s v="Largo Entertainment"/>
    <n v="108"/>
  </r>
  <r>
    <s v="Velvet Goldmine"/>
    <s v="R"/>
    <s v="Drama"/>
    <x v="18"/>
    <s v="October 23, 1998 (United Kingdom)"/>
    <n v="7"/>
    <n v="34000"/>
    <s v="Todd Haynes"/>
    <s v="James Lyons"/>
    <s v="Ewan McGregor"/>
    <s v="United Kingdom"/>
    <n v="0"/>
    <n v="1053788"/>
    <s v="Channel Four Films"/>
    <n v="118"/>
  </r>
  <r>
    <s v="Following"/>
    <s v="R"/>
    <s v="Crime"/>
    <x v="18"/>
    <s v="November 5, 1999 (United Kingdom)"/>
    <n v="7.5"/>
    <n v="89000"/>
    <s v="Christopher Nolan"/>
    <s v="Christopher Nolan"/>
    <s v="Jeremy Theobald"/>
    <s v="United Kingdom"/>
    <n v="6000"/>
    <n v="48482"/>
    <s v="Next Wave Films"/>
    <n v="69"/>
  </r>
  <r>
    <s v="I Stand Alone"/>
    <s v="Not Rated"/>
    <s v="Crime"/>
    <x v="18"/>
    <s v="February 17, 1999 (France)"/>
    <n v="7.4"/>
    <n v="22000"/>
    <s v="Gaspar Noé"/>
    <s v="Gaspar Noé"/>
    <s v="Philippe Nahon"/>
    <s v="France"/>
    <n v="0"/>
    <n v="6955"/>
    <s v="Canal+"/>
    <n v="93"/>
  </r>
  <r>
    <s v="Great Expectations"/>
    <s v="R"/>
    <s v="Drama"/>
    <x v="18"/>
    <s v="January 30, 1998 (United States)"/>
    <n v="6.8"/>
    <n v="52000"/>
    <s v="Alfonso Cuarón"/>
    <s v="Charles Dickens"/>
    <s v="Ethan Hawke"/>
    <s v="United States"/>
    <n v="25000000"/>
    <n v="55494066"/>
    <s v="Art Linson Productions"/>
    <n v="111"/>
  </r>
  <r>
    <s v="The Avengers"/>
    <s v="PG-13"/>
    <s v="Action"/>
    <x v="18"/>
    <s v="August 14, 1998 (United States)"/>
    <n v="3.8"/>
    <n v="41000"/>
    <s v="Jeremiah S. Chechik"/>
    <s v="Sydney Newman"/>
    <s v="Ralph Fiennes"/>
    <s v="United States"/>
    <n v="60000000"/>
    <n v="23384939"/>
    <s v="Warner Bros."/>
    <n v="89"/>
  </r>
  <r>
    <s v="The Legend of 1900"/>
    <s v="R"/>
    <s v="Drama"/>
    <x v="18"/>
    <s v="October 28, 1998 (Italy)"/>
    <n v="8.1"/>
    <n v="60000"/>
    <s v="Giuseppe Tornatore"/>
    <s v="Alessandro Baricco"/>
    <s v="Tim Roth"/>
    <s v="Italy"/>
    <n v="9000000"/>
    <n v="21057208"/>
    <s v="Sciarlò"/>
    <n v="169"/>
  </r>
  <r>
    <s v="I Still Know What You Did Last Summer"/>
    <s v="R"/>
    <s v="Horror"/>
    <x v="18"/>
    <s v="November 13, 1998 (United States)"/>
    <n v="4.7"/>
    <n v="70000"/>
    <s v="Danny Cannon"/>
    <s v="Lois Duncan"/>
    <s v="Jennifer Love Hewitt"/>
    <s v="United States"/>
    <n v="65000000"/>
    <n v="40002112"/>
    <s v="Columbia Pictures"/>
    <n v="100"/>
  </r>
  <r>
    <s v="The Siege"/>
    <s v="R"/>
    <s v="Action"/>
    <x v="18"/>
    <s v="November 6, 1998 (United States)"/>
    <n v="6.4"/>
    <n v="70000"/>
    <s v="Edward Zwick"/>
    <s v="Lawrence Wright"/>
    <s v="Denzel Washington"/>
    <s v="United States"/>
    <n v="70000000"/>
    <n v="116672912"/>
    <s v="Twentieth Century Fox"/>
    <n v="116"/>
  </r>
  <r>
    <s v="Kuch Kuch Hota Hai"/>
    <s v="Not Rated"/>
    <s v="Comedy"/>
    <x v="18"/>
    <s v="October 16, 1998 (India)"/>
    <n v="7.6"/>
    <n v="50000"/>
    <s v="Karan Johar"/>
    <s v="Karan Johar"/>
    <s v="Shah Rukh Khan"/>
    <s v="India"/>
    <n v="0"/>
    <m/>
    <s v="Dharma Productions"/>
    <n v="177"/>
  </r>
  <r>
    <s v="Soldier"/>
    <s v="R"/>
    <s v="Action"/>
    <x v="18"/>
    <s v="October 23, 1998 (United States)"/>
    <n v="6"/>
    <n v="53000"/>
    <s v="Paul W.S. Anderson"/>
    <s v="David Webb Peoples"/>
    <s v="Kurt Russell"/>
    <s v="United States"/>
    <n v="60000000"/>
    <n v="14594226"/>
    <s v="Warner Bros."/>
    <n v="99"/>
  </r>
  <r>
    <s v="A Night at the Roxbury"/>
    <s v="PG-13"/>
    <s v="Comedy"/>
    <x v="18"/>
    <s v="October 2, 1998 (United States)"/>
    <n v="6.2"/>
    <n v="58000"/>
    <s v="John Fortenberry"/>
    <s v="Steve Koren"/>
    <s v="Chris Kattan"/>
    <s v="United States"/>
    <n v="17000000"/>
    <n v="30331165"/>
    <s v="Broadway Pictures"/>
    <n v="82"/>
  </r>
  <r>
    <s v="Why Do Fools Fall in Love"/>
    <s v="R"/>
    <s v="Biography"/>
    <x v="18"/>
    <s v="August 28, 1998 (United States)"/>
    <n v="6.4"/>
    <n v="3900"/>
    <s v="Gregory Nava"/>
    <s v="Tina Andrews"/>
    <s v="Halle Berry"/>
    <s v="United States"/>
    <n v="0"/>
    <n v="12461773"/>
    <s v="Rhino Films"/>
    <n v="116"/>
  </r>
  <r>
    <s v="The X Files"/>
    <s v="PG-13"/>
    <s v="Drama"/>
    <x v="18"/>
    <s v="June 19, 1998 (United States)"/>
    <n v="7"/>
    <n v="103000"/>
    <s v="Rob Bowman"/>
    <s v="Chris Carter"/>
    <s v="David Duchovny"/>
    <s v="United States"/>
    <n v="66000000"/>
    <n v="189176423"/>
    <s v="Twentieth Century Fox"/>
    <n v="121"/>
  </r>
  <r>
    <s v="BASEketball"/>
    <s v="R"/>
    <s v="Comedy"/>
    <x v="18"/>
    <s v="July 31, 1998 (United States)"/>
    <n v="6.5"/>
    <n v="58000"/>
    <s v="David Zucker"/>
    <s v="David Zucker"/>
    <s v="Trey Parker"/>
    <s v="United States"/>
    <n v="25000000"/>
    <n v="7027290"/>
    <s v="Zucker Brothers Productions"/>
    <n v="103"/>
  </r>
  <r>
    <s v="Six-String Samurai"/>
    <s v="PG-13"/>
    <s v="Action"/>
    <x v="18"/>
    <s v="September 18, 1998 (United States)"/>
    <n v="6.6"/>
    <n v="7000"/>
    <s v="Lance Mungia"/>
    <s v="Jeffrey Falcon"/>
    <s v="Jeffrey Falcon"/>
    <s v="United States"/>
    <n v="2000000"/>
    <n v="146125"/>
    <s v="HSX Films"/>
    <n v="91"/>
  </r>
  <r>
    <s v="L'ennui"/>
    <m/>
    <s v="Romance"/>
    <x v="18"/>
    <s v="December 16, 1998 (France)"/>
    <n v="6.1"/>
    <n v="2000"/>
    <s v="Cédric Kahn"/>
    <s v="Cédric Kahn"/>
    <s v="Charles Berling"/>
    <s v="France"/>
    <n v="0"/>
    <m/>
    <s v="Gemini Films"/>
    <n v="122"/>
  </r>
  <r>
    <s v="SLC Punk!"/>
    <s v="R"/>
    <s v="Comedy"/>
    <x v="18"/>
    <s v="April 16, 1999 (United States)"/>
    <n v="7.4"/>
    <n v="26000"/>
    <s v="James Merendino"/>
    <s v="James Merendino"/>
    <s v="Matthew Lillard"/>
    <s v="United States"/>
    <n v="0"/>
    <n v="299569"/>
    <s v="Beyond Films"/>
    <n v="97"/>
  </r>
  <r>
    <s v="The Replacement Killers"/>
    <s v="R"/>
    <s v="Action"/>
    <x v="18"/>
    <s v="February 6, 1998 (United States)"/>
    <n v="6.2"/>
    <n v="28000"/>
    <s v="Antoine Fuqua"/>
    <s v="Ken Sanzel"/>
    <s v="Chow Yun-Fat"/>
    <s v="United States"/>
    <n v="30000000"/>
    <n v="19204929"/>
    <s v="Columbia Pictures"/>
    <n v="87"/>
  </r>
  <r>
    <s v="Taxi"/>
    <s v="Not Rated"/>
    <s v="Action"/>
    <x v="18"/>
    <s v="November 20, 1998 (United States)"/>
    <n v="7"/>
    <n v="78000"/>
    <s v="Gérard Pirès"/>
    <s v="Luc Besson"/>
    <s v="Samy Naceri"/>
    <s v="France"/>
    <n v="0"/>
    <m/>
    <s v="ARP Sélection"/>
    <n v="86"/>
  </r>
  <r>
    <s v="Croupier"/>
    <s v="Not Rated"/>
    <s v="Crime"/>
    <x v="18"/>
    <s v="July 28, 2000 (United States)"/>
    <n v="7.1"/>
    <n v="20000"/>
    <s v="Mike Hodges"/>
    <s v="Paul Mayersberg"/>
    <s v="Clive Owen"/>
    <s v="Ireland"/>
    <n v="0"/>
    <n v="7120568"/>
    <s v="ARTE"/>
    <n v="94"/>
  </r>
  <r>
    <s v="Bulworth"/>
    <s v="R"/>
    <s v="Comedy"/>
    <x v="18"/>
    <s v="May 22, 1998 (United States)"/>
    <n v="6.8"/>
    <n v="25000"/>
    <s v="Warren Beatty"/>
    <s v="Warren Beatty"/>
    <s v="Warren Beatty"/>
    <s v="United States"/>
    <n v="30000000"/>
    <n v="29202884"/>
    <s v="Twentieth Century Fox"/>
    <n v="108"/>
  </r>
  <r>
    <s v="Dirty Work"/>
    <s v="PG-13"/>
    <s v="Comedy"/>
    <x v="18"/>
    <s v="June 12, 1998 (United States)"/>
    <n v="6.4"/>
    <n v="24000"/>
    <s v="Bob Saget"/>
    <s v="Frank Sebastiano"/>
    <s v="Norm MacDonald"/>
    <s v="Canada"/>
    <n v="13000000"/>
    <n v="10023282"/>
    <s v="Metro-Goldwyn-Mayer (MGM)"/>
    <n v="82"/>
  </r>
  <r>
    <s v="Apt Pupil"/>
    <s v="R"/>
    <s v="Crime"/>
    <x v="18"/>
    <s v="October 23, 1998 (United States)"/>
    <n v="6.7"/>
    <n v="37000"/>
    <s v="Bryan Singer"/>
    <s v="Stephen King"/>
    <s v="Ian McKellen"/>
    <s v="United States"/>
    <n v="14000000"/>
    <n v="8863193"/>
    <s v="Phoenix Pictures"/>
    <n v="111"/>
  </r>
  <r>
    <s v="Doctor Dolittle"/>
    <s v="PG-13"/>
    <s v="Comedy"/>
    <x v="18"/>
    <s v="June 26, 1998 (United States)"/>
    <n v="5.4"/>
    <n v="93000"/>
    <s v="Betty Thomas"/>
    <s v="Hugh Lofting"/>
    <s v="Eddie Murphy"/>
    <s v="United States"/>
    <n v="71500000"/>
    <n v="294456605"/>
    <s v="Twentieth Century Fox"/>
    <n v="85"/>
  </r>
  <r>
    <s v="Species II"/>
    <s v="R"/>
    <s v="Action"/>
    <x v="18"/>
    <s v="April 10, 1998 (United States)"/>
    <n v="4.4000000000000004"/>
    <n v="28000"/>
    <s v="Peter Medak"/>
    <s v="Dennis Feldman"/>
    <s v="Natasha Henstridge"/>
    <s v="United States"/>
    <n v="0"/>
    <n v="19221939"/>
    <s v="Metro-Goldwyn-Mayer (MGM)"/>
    <n v="93"/>
  </r>
  <r>
    <s v="Celebrity"/>
    <s v="R"/>
    <s v="Comedy"/>
    <x v="18"/>
    <s v="November 20, 1998 (United States)"/>
    <n v="6.3"/>
    <n v="25000"/>
    <s v="Woody Allen"/>
    <s v="Woody Allen"/>
    <s v="Kenneth Branagh"/>
    <s v="United States"/>
    <n v="12000000"/>
    <n v="5078660"/>
    <s v="Sweetland Films"/>
    <n v="113"/>
  </r>
  <r>
    <s v="Very Bad Things"/>
    <s v="R"/>
    <s v="Comedy"/>
    <x v="18"/>
    <s v="November 25, 1998 (United States)"/>
    <n v="6.3"/>
    <n v="46000"/>
    <s v="Peter Berg"/>
    <s v="Peter Berg"/>
    <s v="Christian Slater"/>
    <s v="United States"/>
    <n v="30000000"/>
    <n v="9898412"/>
    <s v="Initial Entertainment Group (IEG)"/>
    <n v="100"/>
  </r>
  <r>
    <s v="Madeline"/>
    <s v="PG"/>
    <s v="Comedy"/>
    <x v="18"/>
    <s v="July 10, 1998 (United States)"/>
    <n v="6"/>
    <n v="7000"/>
    <s v="Daisy von Scherler Mayer"/>
    <s v="Ludwig Bemelmans"/>
    <s v="Frances McDormand"/>
    <s v="France"/>
    <n v="0"/>
    <n v="29967750"/>
    <s v="Jaffilms"/>
    <n v="88"/>
  </r>
  <r>
    <s v="The Last Days of Disco"/>
    <s v="R"/>
    <s v="Comedy"/>
    <x v="18"/>
    <s v="June 12, 1998 (United States)"/>
    <n v="6.7"/>
    <n v="12000"/>
    <s v="Whit Stillman"/>
    <s v="Whit Stillman"/>
    <s v="Chloë Sevigny"/>
    <s v="United States"/>
    <n v="8000000"/>
    <n v="3020601"/>
    <s v="Castle Rock Entertainment"/>
    <n v="113"/>
  </r>
  <r>
    <s v="The Big Hit"/>
    <s v="R"/>
    <s v="Action"/>
    <x v="18"/>
    <s v="April 24, 1998 (United States)"/>
    <n v="6.1"/>
    <n v="29000"/>
    <s v="Kirk Wong"/>
    <s v="Ben Ramsey"/>
    <s v="Mark Wahlberg"/>
    <s v="United States"/>
    <n v="13000000"/>
    <n v="27007143"/>
    <s v="TriStar Pictures"/>
    <n v="91"/>
  </r>
  <r>
    <s v="Blues Brothers 2000"/>
    <s v="PG-13"/>
    <s v="Action"/>
    <x v="18"/>
    <s v="February 6, 1998 (United States)"/>
    <n v="4.9000000000000004"/>
    <n v="32000"/>
    <s v="John Landis"/>
    <s v="Dan Aykroyd"/>
    <s v="Dan Aykroyd"/>
    <s v="United States"/>
    <n v="28000000"/>
    <n v="14051384"/>
    <s v="Universal Pictures"/>
    <n v="123"/>
  </r>
  <r>
    <s v="Gods and Monsters"/>
    <s v="R"/>
    <s v="Biography"/>
    <x v="18"/>
    <s v="November 4, 1998 (United States)"/>
    <n v="7.4"/>
    <n v="30000"/>
    <s v="Bill Condon"/>
    <s v="Christopher Bram"/>
    <s v="Ian McKellen"/>
    <s v="United States"/>
    <n v="10000000"/>
    <n v="6451628"/>
    <s v="Lions Gate Films"/>
    <n v="105"/>
  </r>
  <r>
    <s v="The Red Violin"/>
    <s v="R"/>
    <s v="Drama"/>
    <x v="18"/>
    <s v="June 11, 1999 (United States)"/>
    <n v="7.6"/>
    <n v="32000"/>
    <s v="François Girard"/>
    <s v="Don McKellar"/>
    <s v="Carlo Cecchi"/>
    <s v="Canada"/>
    <n v="18000000"/>
    <n v="10019109"/>
    <s v="Rhombus Media"/>
    <n v="130"/>
  </r>
  <r>
    <s v="Mighty Joe Young"/>
    <s v="PG"/>
    <s v="Action"/>
    <x v="18"/>
    <s v="December 25, 1998 (United States)"/>
    <n v="5.7"/>
    <n v="28000"/>
    <s v="Ron Underwood"/>
    <s v="Merian C. Cooper"/>
    <s v="Bill Paxton"/>
    <s v="United States"/>
    <n v="90000000"/>
    <n v="50632037"/>
    <s v="RKO Pictures"/>
    <n v="114"/>
  </r>
  <r>
    <s v="The Object of My Affection"/>
    <s v="R"/>
    <s v="Comedy"/>
    <x v="18"/>
    <s v="April 17, 1998 (United States)"/>
    <n v="6"/>
    <n v="19000"/>
    <s v="Nicholas Hytner"/>
    <s v="Stephen McCauley"/>
    <s v="Jennifer Aniston"/>
    <s v="United States"/>
    <n v="15000000"/>
    <n v="46905889"/>
    <s v="Twentieth Century Fox"/>
    <n v="111"/>
  </r>
  <r>
    <s v="Twilight"/>
    <s v="R"/>
    <s v="Crime"/>
    <x v="18"/>
    <s v="March 6, 1998 (United States)"/>
    <n v="6.2"/>
    <n v="11000"/>
    <s v="Robert Benton"/>
    <s v="Robert Benton"/>
    <s v="Paul Newman"/>
    <s v="United States"/>
    <n v="37000000"/>
    <n v="15055091"/>
    <s v="Cinehaus"/>
    <n v="94"/>
  </r>
  <r>
    <s v="Pokémon: The First Movie - Mewtwo Strikes Back"/>
    <s v="G"/>
    <s v="Animation"/>
    <x v="18"/>
    <s v="November 10, 1999 (United States)"/>
    <n v="6.3"/>
    <n v="41000"/>
    <s v="Kunihiko Yuyama"/>
    <s v="Satoshi Tajiri"/>
    <s v="Veronica Taylor"/>
    <s v="Japan"/>
    <n v="30000000"/>
    <n v="163644662"/>
    <s v="Oriental Light and Magic (OLM)"/>
    <n v="96"/>
  </r>
  <r>
    <s v="Belly"/>
    <s v="R"/>
    <s v="Crime"/>
    <x v="18"/>
    <s v="November 4, 1998 (United States)"/>
    <n v="6.2"/>
    <n v="10000"/>
    <s v="Hype Williams"/>
    <s v="Anthony Bodden"/>
    <s v="Nas"/>
    <s v="Jamaica"/>
    <n v="3000000"/>
    <n v="9639390"/>
    <s v="Big Dog Films"/>
    <n v="96"/>
  </r>
  <r>
    <s v="Les Misérables"/>
    <s v="PG-13"/>
    <s v="Crime"/>
    <x v="18"/>
    <s v="May 1, 1998 (United States)"/>
    <n v="7.4"/>
    <n v="39000"/>
    <s v="Bille August"/>
    <s v="Victor Hugo"/>
    <s v="Liam Neeson"/>
    <s v="United Kingdom"/>
    <n v="0"/>
    <n v="14096321"/>
    <s v="Mandalay Entertainment"/>
    <n v="134"/>
  </r>
  <r>
    <s v="Waking Ned Devine"/>
    <s v="PG"/>
    <s v="Comedy"/>
    <x v="18"/>
    <s v="January 8, 1999 (United States)"/>
    <n v="7.4"/>
    <n v="26000"/>
    <s v="Kirk Jones"/>
    <s v="Kirk Jones"/>
    <s v="Ian Bannen"/>
    <s v="United Kingdom"/>
    <n v="3000000"/>
    <n v="55257450"/>
    <s v="Tomboy Films"/>
    <n v="91"/>
  </r>
  <r>
    <s v="Babe: Pig in the City"/>
    <s v="PG"/>
    <s v="Adventure"/>
    <x v="18"/>
    <s v="November 25, 1998 (United States)"/>
    <n v="5.8"/>
    <n v="32000"/>
    <s v="George Miller"/>
    <s v="George Miller"/>
    <s v="Magda Szubanski"/>
    <s v="Australia"/>
    <n v="90000000"/>
    <n v="69131860"/>
    <s v="Kennedy Miller Productions"/>
    <n v="97"/>
  </r>
  <r>
    <s v="Eternity and a Day"/>
    <s v="Unrated"/>
    <s v="Drama"/>
    <x v="18"/>
    <s v="May 28, 1999 (United States)"/>
    <n v="7.9"/>
    <n v="11000"/>
    <s v="Theodoros Angelopoulos"/>
    <s v="Theodoros Angelopoulos"/>
    <s v="Bruno Ganz"/>
    <s v="France"/>
    <n v="0"/>
    <n v="107178"/>
    <s v="Paradis Films"/>
    <n v="137"/>
  </r>
  <r>
    <s v="Primary Colors"/>
    <s v="R"/>
    <s v="Comedy"/>
    <x v="18"/>
    <s v="March 20, 1998 (United States)"/>
    <n v="6.7"/>
    <n v="28000"/>
    <s v="Mike Nichols"/>
    <s v="Joe Klein"/>
    <s v="John Travolta"/>
    <s v="United Kingdom"/>
    <n v="65000000"/>
    <n v="52090187"/>
    <s v="Award Entertainment"/>
    <n v="143"/>
  </r>
  <r>
    <s v="Quest for Camelot"/>
    <s v="G"/>
    <s v="Animation"/>
    <x v="18"/>
    <s v="May 15, 1998 (United States)"/>
    <n v="6.3"/>
    <n v="16000"/>
    <s v="Frederik Du Chau"/>
    <s v="Vera Chapman"/>
    <s v="Jessalyn Gilsig"/>
    <s v="United States"/>
    <n v="40000000"/>
    <n v="22510798"/>
    <s v="Warner Bros."/>
    <n v="86"/>
  </r>
  <r>
    <s v="Show Me Love"/>
    <s v="Not Rated"/>
    <s v="Comedy"/>
    <x v="18"/>
    <s v="October 23, 1998 (Sweden)"/>
    <n v="7.5"/>
    <n v="50000"/>
    <s v="Lukas Moodysson"/>
    <s v="Lukas Moodysson"/>
    <s v="Alexandra Dahlström"/>
    <s v="Sweden"/>
    <n v="0"/>
    <n v="219331"/>
    <s v="Memfis Film"/>
    <n v="89"/>
  </r>
  <r>
    <s v="Hard Rain"/>
    <s v="R"/>
    <s v="Action"/>
    <x v="18"/>
    <s v="January 16, 1998 (United States)"/>
    <n v="5.9"/>
    <n v="33000"/>
    <s v="Mikael Salomon"/>
    <s v="Graham Yost"/>
    <s v="Morgan Freeman"/>
    <s v="United States"/>
    <n v="70000000"/>
    <n v="19870567"/>
    <s v="British Broadcasting Corporation (BBC) Television"/>
    <n v="97"/>
  </r>
  <r>
    <s v="Strike!"/>
    <s v="PG-13"/>
    <s v="Comedy"/>
    <x v="18"/>
    <s v="September 4, 1998 (United States)"/>
    <n v="6.7"/>
    <n v="6700"/>
    <s v="Sarah Kernochan"/>
    <s v="Sarah Kernochan"/>
    <s v="Kirsten Dunst"/>
    <s v="Canada"/>
    <n v="0"/>
    <n v="913834"/>
    <s v="Alliance Communications Corporation"/>
    <n v="97"/>
  </r>
  <r>
    <s v="The Mighty"/>
    <s v="PG-13"/>
    <s v="Comedy"/>
    <x v="18"/>
    <s v="October 30, 1998 (United States)"/>
    <n v="7.3"/>
    <n v="13000"/>
    <s v="Peter Chelsom"/>
    <s v="Rodman Philbrick"/>
    <s v="Kieran Culkin"/>
    <s v="United States"/>
    <n v="0"/>
    <n v="2652246"/>
    <s v="Chaos Productions"/>
    <n v="100"/>
  </r>
  <r>
    <s v="Wrongfully Accused"/>
    <s v="PG-13"/>
    <s v="Action"/>
    <x v="18"/>
    <s v="August 21, 1998 (United States)"/>
    <n v="6.1"/>
    <n v="24000"/>
    <s v="Pat Proft"/>
    <s v="Pat Proft"/>
    <s v="Leslie Nielsen"/>
    <s v="Germany"/>
    <n v="0"/>
    <n v="9623329"/>
    <s v="Morgan Creek Entertainment"/>
    <n v="87"/>
  </r>
  <r>
    <s v="New Rose Hotel"/>
    <s v="R"/>
    <s v="Drama"/>
    <x v="18"/>
    <s v="March 19, 1999 (Italy)"/>
    <n v="5.0999999999999996"/>
    <n v="4700"/>
    <s v="Abel Ferrara"/>
    <s v="William Gibson"/>
    <s v="Christopher Walken"/>
    <s v="United States"/>
    <n v="0"/>
    <n v="21521"/>
    <s v="Pressman Film"/>
    <n v="93"/>
  </r>
  <r>
    <s v="Simon Birch"/>
    <s v="PG"/>
    <s v="Comedy"/>
    <x v="18"/>
    <s v="September 11, 1998 (United States)"/>
    <n v="6.9"/>
    <n v="21000"/>
    <s v="Mark Steven Johnson"/>
    <s v="Mark Steven Johnson"/>
    <s v="Ian Michael Smith"/>
    <s v="United States"/>
    <n v="30000000"/>
    <n v="18253415"/>
    <s v="Hollywood Pictures"/>
    <n v="114"/>
  </r>
  <r>
    <s v="The Idiots"/>
    <m/>
    <s v="Comedy"/>
    <x v="18"/>
    <s v="May 21, 1998 (France)"/>
    <n v="6.8"/>
    <n v="30000"/>
    <s v="Lars von Trier"/>
    <s v="Lars von Trier"/>
    <s v="Bodil Jørgensen"/>
    <s v="Denmark"/>
    <n v="2500000"/>
    <m/>
    <s v="Zentropa Entertainments"/>
    <n v="117"/>
  </r>
  <r>
    <s v="Thursday"/>
    <s v="R"/>
    <s v="Action"/>
    <x v="18"/>
    <s v="September 25, 1998 (United Kingdom)"/>
    <n v="7.2"/>
    <n v="18000"/>
    <s v="Skip Woods"/>
    <s v="Skip Woods"/>
    <s v="Thomas Jane"/>
    <s v="United States"/>
    <n v="0"/>
    <n v="3121"/>
    <s v="Polygram Filmed Entertainment"/>
    <n v="87"/>
  </r>
  <r>
    <s v="Crna macka, beli macor"/>
    <s v="R"/>
    <s v="Comedy"/>
    <x v="18"/>
    <s v="June 1, 1998 (Federal Republic of Yugoslavia)"/>
    <n v="8.1"/>
    <n v="52000"/>
    <s v="Emir Kusturica"/>
    <s v="Gordan Mihic"/>
    <s v="Bajram Severdzan"/>
    <s v="Federal Republic of Yugoslavia"/>
    <n v="0"/>
    <n v="351447"/>
    <s v="CiBy 2000"/>
    <n v="127"/>
  </r>
  <r>
    <s v="Dance with Me"/>
    <s v="PG"/>
    <s v="Drama"/>
    <x v="18"/>
    <s v="August 21, 1998 (United States)"/>
    <n v="5.9"/>
    <n v="6000"/>
    <s v="Randa Haines"/>
    <s v="Daryl Matthews"/>
    <s v="Vanessa Williams"/>
    <s v="United States"/>
    <n v="0"/>
    <n v="15923122"/>
    <s v="Mandalay Entertainment"/>
    <n v="126"/>
  </r>
  <r>
    <s v="Jack Frost"/>
    <s v="PG"/>
    <s v="Comedy"/>
    <x v="18"/>
    <s v="December 11, 1998 (United States)"/>
    <n v="5.4"/>
    <n v="34000"/>
    <s v="Troy Miller"/>
    <s v="Mark Steven Johnson"/>
    <s v="Michael Keaton"/>
    <s v="United States"/>
    <n v="85000000"/>
    <n v="34562556"/>
    <s v="Warner Bros."/>
    <n v="101"/>
  </r>
  <r>
    <s v="Hush"/>
    <s v="PG-13"/>
    <s v="Drama"/>
    <x v="18"/>
    <s v="March 6, 1998 (United States)"/>
    <n v="5.5"/>
    <n v="11000"/>
    <s v="Jonathan Darby"/>
    <s v="Jonathan Darby"/>
    <s v="Jessica Lange"/>
    <s v="United States"/>
    <n v="21000000"/>
    <n v="13583690"/>
    <s v="TriStar Pictures"/>
    <n v="96"/>
  </r>
  <r>
    <s v="How Stella Got Her Groove Back"/>
    <s v="R"/>
    <s v="Comedy"/>
    <x v="18"/>
    <s v="August 14, 1998 (United States)"/>
    <n v="5.7"/>
    <n v="7100"/>
    <s v="Kevin Rodney Sullivan"/>
    <s v="Terry McMillan"/>
    <s v="Angela Bassett"/>
    <s v="United States"/>
    <n v="20000000"/>
    <n v="39278722"/>
    <s v="Twentieth Century Fox"/>
    <n v="124"/>
  </r>
  <r>
    <s v="Almost Heroes"/>
    <s v="PG-13"/>
    <s v="Adventure"/>
    <x v="18"/>
    <s v="May 29, 1998 (United States)"/>
    <n v="5.8"/>
    <n v="16000"/>
    <s v="Christopher Guest"/>
    <s v="Mark Nutter"/>
    <s v="Chris Farley"/>
    <s v="United States"/>
    <n v="30000000"/>
    <n v="6136856"/>
    <s v="Turner Pictures (I)"/>
    <n v="90"/>
  </r>
  <r>
    <s v="Major League: Back to the Minors"/>
    <s v="PG-13"/>
    <s v="Comedy"/>
    <x v="18"/>
    <s v="April 17, 1998 (United States)"/>
    <n v="4.7"/>
    <n v="7200"/>
    <s v="John Warren"/>
    <s v="David S. Ward"/>
    <s v="Scott Bakula"/>
    <s v="United States"/>
    <n v="18000000"/>
    <n v="3572443"/>
    <s v="Morgan Creek Entertainment"/>
    <n v="100"/>
  </r>
  <r>
    <s v="High Art"/>
    <s v="R"/>
    <s v="Drama"/>
    <x v="18"/>
    <s v="June 12, 1998 (United States)"/>
    <n v="6.6"/>
    <n v="9900"/>
    <s v="Lisa Cholodenko"/>
    <s v="Lisa Cholodenko"/>
    <s v="Radha Mitchell"/>
    <s v="United States"/>
    <n v="0"/>
    <n v="1960216"/>
    <s v="391 Productions"/>
    <n v="101"/>
  </r>
  <r>
    <s v="A Civil Action"/>
    <s v="PG-13"/>
    <s v="Drama"/>
    <x v="18"/>
    <s v="January 8, 1999 (United States)"/>
    <n v="6.6"/>
    <n v="28000"/>
    <s v="Steven Zaillian"/>
    <s v="Jonathan Harr"/>
    <s v="John Travolta"/>
    <s v="United States"/>
    <n v="75000000"/>
    <n v="56709981"/>
    <s v="Touchstone Pictures"/>
    <n v="115"/>
  </r>
  <r>
    <s v="Playing by Heart"/>
    <s v="R"/>
    <s v="Comedy"/>
    <x v="18"/>
    <s v="January 22, 1999 (United States)"/>
    <n v="7"/>
    <n v="19000"/>
    <s v="Willard Carroll"/>
    <s v="Willard Carroll"/>
    <s v="Gillian Anderson"/>
    <s v="United States"/>
    <n v="20000000"/>
    <n v="3970078"/>
    <s v="Hyperion Pictures"/>
    <n v="121"/>
  </r>
  <r>
    <s v="The Rugrats Movie"/>
    <s v="G"/>
    <s v="Animation"/>
    <x v="18"/>
    <s v="November 20, 1998 (United States)"/>
    <n v="5.9"/>
    <n v="18000"/>
    <s v="Igor Kovalyov"/>
    <s v="David N. Weiss"/>
    <s v="Elizabeth Daily"/>
    <s v="United States"/>
    <n v="24000000"/>
    <n v="140894675"/>
    <s v="Paramount Pictures"/>
    <n v="79"/>
  </r>
  <r>
    <s v="The Players Club"/>
    <s v="R"/>
    <s v="Comedy"/>
    <x v="18"/>
    <s v="April 8, 1998 (United States)"/>
    <n v="5.9"/>
    <n v="6400"/>
    <s v="Ice Cube"/>
    <s v="Ice Cube"/>
    <s v="LisaRaye McCoy"/>
    <s v="United States"/>
    <n v="4500000"/>
    <n v="23261485"/>
    <s v="New Line Cinema"/>
    <n v="104"/>
  </r>
  <r>
    <s v="Dead Man on Campus"/>
    <s v="R"/>
    <s v="Comedy"/>
    <x v="18"/>
    <s v="August 21, 1998 (United States)"/>
    <n v="6"/>
    <n v="14000"/>
    <s v="Alan Cohn"/>
    <s v="Anthony Abrams"/>
    <s v="Tom Everett Scott"/>
    <s v="United States"/>
    <n v="14000000"/>
    <n v="15064946"/>
    <s v="Paramount Pictures"/>
    <n v="96"/>
  </r>
  <r>
    <s v="Senseless"/>
    <s v="R"/>
    <s v="Comedy"/>
    <x v="18"/>
    <s v="February 20, 1998 (United States)"/>
    <n v="6.1"/>
    <n v="14000"/>
    <s v="Penelope Spheeris"/>
    <s v="Greg Erb"/>
    <s v="Marlon Wayans"/>
    <s v="United States"/>
    <n v="15000000"/>
    <n v="12874899"/>
    <s v="Dimension Films"/>
    <n v="93"/>
  </r>
  <r>
    <s v="Black Dog"/>
    <s v="PG-13"/>
    <s v="Action"/>
    <x v="18"/>
    <s v="May 1, 1998 (United States)"/>
    <n v="5.4"/>
    <n v="8600"/>
    <s v="Kevin Hooks"/>
    <s v="William Mickelberry"/>
    <s v="Patrick Swayze"/>
    <s v="United States"/>
    <n v="30000000"/>
    <n v="12951088"/>
    <s v="Universal Pictures"/>
    <n v="89"/>
  </r>
  <r>
    <s v="Dangerous Beauty"/>
    <s v="R"/>
    <s v="Biography"/>
    <x v="18"/>
    <s v="February 20, 1998 (United States)"/>
    <n v="7.2"/>
    <n v="16000"/>
    <s v="Marshall Herskovitz"/>
    <s v="Margaret Rosenthal"/>
    <s v="Catherine McCormack"/>
    <s v="United States"/>
    <n v="8000000"/>
    <n v="4553271"/>
    <s v="New Regency Productions"/>
    <n v="111"/>
  </r>
  <r>
    <s v="The Newton Boys"/>
    <s v="PG-13"/>
    <s v="Action"/>
    <x v="18"/>
    <s v="March 27, 1998 (United States)"/>
    <n v="6.1"/>
    <n v="11000"/>
    <s v="Richard Linklater"/>
    <s v="Claude Stanush"/>
    <s v="Matthew McConaughey"/>
    <s v="United States"/>
    <n v="27000000"/>
    <n v="10452012"/>
    <s v="Twentieth Century Fox"/>
    <n v="122"/>
  </r>
  <r>
    <s v="Central Station"/>
    <s v="R"/>
    <s v="Drama"/>
    <x v="18"/>
    <s v="November 20, 1998 (United States)"/>
    <n v="8"/>
    <n v="37000"/>
    <s v="Walter Salles"/>
    <s v="Marcos Bernstein"/>
    <s v="Fernanda Montenegro"/>
    <s v="Brazil"/>
    <n v="2900000"/>
    <n v="5971073"/>
    <s v="Audiovisual Development Bureau, Ministerio da Cultura"/>
    <n v="110"/>
  </r>
  <r>
    <s v="Pecker"/>
    <s v="R"/>
    <s v="Comedy"/>
    <x v="18"/>
    <s v="October 9, 1998 (Canada)"/>
    <n v="6.4"/>
    <n v="14000"/>
    <s v="John Waters"/>
    <s v="John Waters"/>
    <s v="Edward Furlong"/>
    <s v="United States"/>
    <n v="6000000"/>
    <n v="2281761"/>
    <s v="Polar Entertainment"/>
    <n v="87"/>
  </r>
  <r>
    <s v="Without Limits"/>
    <s v="PG-13"/>
    <s v="Biography"/>
    <x v="18"/>
    <s v="September 11, 1998 (United States)"/>
    <n v="7.2"/>
    <n v="6700"/>
    <s v="Robert Towne"/>
    <s v="Robert Towne"/>
    <s v="Billy Crudup"/>
    <s v="United States"/>
    <n v="25000000"/>
    <n v="777423"/>
    <s v="Cruise/Wagner Productions"/>
    <n v="117"/>
  </r>
  <r>
    <s v="Wide Awake"/>
    <s v="PG"/>
    <s v="Comedy"/>
    <x v="18"/>
    <s v="March 20, 1998 (United States)"/>
    <n v="5.9"/>
    <n v="3900"/>
    <s v="M. Night Shyamalan"/>
    <s v="M. Night Shyamalan"/>
    <s v="Joseph Cross"/>
    <s v="United States"/>
    <n v="6000000"/>
    <n v="282175"/>
    <s v="Miramax"/>
    <n v="88"/>
  </r>
  <r>
    <s v="Return to Paradise"/>
    <s v="R"/>
    <s v="Drama"/>
    <x v="18"/>
    <s v="August 14, 1998 (United States)"/>
    <n v="6.9"/>
    <n v="14000"/>
    <s v="Joseph Ruben"/>
    <s v="Pierre Jolivet"/>
    <s v="Vince Vaughn"/>
    <s v="United States"/>
    <n v="0"/>
    <n v="8341087"/>
    <s v="Polygram Filmed Entertainment"/>
    <n v="111"/>
  </r>
  <r>
    <s v="Mafia!"/>
    <s v="PG-13"/>
    <s v="Comedy"/>
    <x v="18"/>
    <s v="July 24, 1998 (United States)"/>
    <n v="5.6"/>
    <n v="15000"/>
    <s v="Jim Abrahams"/>
    <s v="Jim Abrahams"/>
    <s v="Jay Mohr"/>
    <s v="United States"/>
    <n v="10000000"/>
    <n v="19889299"/>
    <s v="Tapestry Films"/>
    <n v="87"/>
  </r>
  <r>
    <s v="Desperate Measures"/>
    <s v="R"/>
    <s v="Action"/>
    <x v="18"/>
    <s v="January 30, 1998 (United States)"/>
    <n v="6.1"/>
    <n v="16000"/>
    <s v="Barbet Schroeder"/>
    <s v="David Klass"/>
    <s v="Michael Keaton"/>
    <s v="United States"/>
    <n v="50000000"/>
    <n v="13806137"/>
    <s v="Mandalay Entertainment"/>
    <n v="100"/>
  </r>
  <r>
    <s v="I Want You"/>
    <s v="R"/>
    <s v="Crime"/>
    <x v="18"/>
    <s v="October 30, 1998 (United Kingdom)"/>
    <n v="6.1"/>
    <n v="2900"/>
    <s v="Michael Winterbottom"/>
    <s v="Eoin McNamee"/>
    <s v="Rachel Weisz"/>
    <s v="United Kingdom"/>
    <n v="0"/>
    <n v="1672"/>
    <s v="Polygram Filmed Entertainment"/>
    <n v="87"/>
  </r>
  <r>
    <s v="Hideous Kinky"/>
    <s v="R"/>
    <s v="Adventure"/>
    <x v="18"/>
    <s v="January 13, 1999 (France)"/>
    <n v="6.1"/>
    <n v="6400"/>
    <s v="Gillies MacKinnon"/>
    <s v="Esther Freud"/>
    <s v="Kate Winslet"/>
    <s v="United Kingdom"/>
    <n v="12000000"/>
    <n v="1263279"/>
    <s v="AMLF"/>
    <n v="98"/>
  </r>
  <r>
    <s v="Phantoms"/>
    <s v="R"/>
    <s v="Horror"/>
    <x v="18"/>
    <s v="January 23, 1998 (United States)"/>
    <n v="5.4"/>
    <n v="20000"/>
    <s v="Joe Chappelle"/>
    <s v="Dean R. Koontz"/>
    <s v="Peter O'Toole"/>
    <s v="United States"/>
    <n v="0"/>
    <n v="5624282"/>
    <s v="Miramax"/>
    <n v="96"/>
  </r>
  <r>
    <s v="Smoke Signals"/>
    <s v="PG-13"/>
    <s v="Comedy"/>
    <x v="18"/>
    <s v="November 27, 1998 (Iceland)"/>
    <n v="7.2"/>
    <n v="9900"/>
    <s v="Chris Eyre"/>
    <s v="Sherman Alexie"/>
    <s v="Adam Beach"/>
    <s v="United States"/>
    <n v="2000000"/>
    <n v="6745362"/>
    <s v="ShadowCatcher Entertainment"/>
    <n v="89"/>
  </r>
  <r>
    <s v="Beloved"/>
    <s v="R"/>
    <s v="Drama"/>
    <x v="18"/>
    <s v="October 16, 1998 (United States)"/>
    <n v="6"/>
    <n v="7200"/>
    <s v="Jonathan Demme"/>
    <s v="Toni Morrison"/>
    <s v="Oprah Winfrey"/>
    <s v="United States"/>
    <n v="80000000"/>
    <n v="22852487"/>
    <s v="Harpo Films"/>
    <n v="172"/>
  </r>
  <r>
    <s v="3 Ninjas: High Noon at Mega Mountain"/>
    <s v="PG"/>
    <s v="Action"/>
    <x v="18"/>
    <s v="June 18, 1998 (Australia)"/>
    <n v="3"/>
    <n v="11000"/>
    <s v="Sean McNamara"/>
    <s v="Sean McNamara"/>
    <s v="Loni Anderson"/>
    <s v="United States"/>
    <n v="0"/>
    <n v="375805"/>
    <s v="Leeds/Ben-Ami Productions"/>
    <n v="93"/>
  </r>
  <r>
    <s v="Lovers of the Arctic Circle"/>
    <s v="R"/>
    <s v="Drama"/>
    <x v="18"/>
    <s v="August 28, 1998 (Spain)"/>
    <n v="7.7"/>
    <n v="18000"/>
    <s v="Julio Medem"/>
    <s v="Julio Medem"/>
    <s v="Najwa Nimri"/>
    <s v="Spain"/>
    <n v="0"/>
    <n v="357549"/>
    <s v="Canal+"/>
    <n v="112"/>
  </r>
  <r>
    <s v="One True Thing"/>
    <s v="R"/>
    <s v="Drama"/>
    <x v="18"/>
    <s v="September 18, 1998 (United States)"/>
    <n v="7"/>
    <n v="12000"/>
    <s v="Carl Franklin"/>
    <s v="Anna Quindlen"/>
    <s v="Meryl Streep"/>
    <s v="United States"/>
    <n v="30000000"/>
    <n v="26616840"/>
    <s v="Monarch Pictures"/>
    <n v="127"/>
  </r>
  <r>
    <s v="Firestorm"/>
    <s v="R"/>
    <s v="Action"/>
    <x v="18"/>
    <s v="January 9, 1998 (United States)"/>
    <n v="4.8"/>
    <n v="3800"/>
    <s v="Dean Semler"/>
    <s v="Chris Soth"/>
    <s v="Howie Long"/>
    <s v="United States"/>
    <n v="19000000"/>
    <n v="8165212"/>
    <s v="Twentieth Century Fox"/>
    <n v="89"/>
  </r>
  <r>
    <s v="Slums of Beverly Hills"/>
    <s v="R"/>
    <s v="Comedy"/>
    <x v="18"/>
    <s v="September 11, 1998 (United States)"/>
    <n v="6.6"/>
    <n v="12000"/>
    <s v="Tamara Jenkins"/>
    <s v="Tamara Jenkins"/>
    <s v="Natasha Lyonne"/>
    <s v="United States"/>
    <n v="5000000"/>
    <n v="5502773"/>
    <s v="Fox Searchlight Pictures"/>
    <n v="91"/>
  </r>
  <r>
    <s v="Palmetto"/>
    <s v="R"/>
    <s v="Crime"/>
    <x v="18"/>
    <s v="February 20, 1998 (United States)"/>
    <n v="6.1"/>
    <n v="7600"/>
    <s v="Volker Schlöndorff"/>
    <s v="James Hadley Chase"/>
    <s v="Woody Harrelson"/>
    <s v="Germany"/>
    <n v="0"/>
    <n v="5878911"/>
    <s v="Castle Rock Entertainment"/>
    <n v="114"/>
  </r>
  <r>
    <s v="Strangeland"/>
    <s v="R"/>
    <s v="Horror"/>
    <x v="18"/>
    <s v="October 2, 1998 (United States)"/>
    <n v="5.0999999999999996"/>
    <n v="6700"/>
    <s v="John Pieplow"/>
    <s v="Dee Snider"/>
    <s v="Kevin Gage"/>
    <s v="United States"/>
    <n v="1100000"/>
    <n v="713239"/>
    <s v="Shooting Gallery"/>
    <n v="85"/>
  </r>
  <r>
    <s v="Le Dîner de Cons"/>
    <s v="PG-13"/>
    <s v="Comedy"/>
    <x v="18"/>
    <s v="April 15, 1998 (France)"/>
    <n v="7.7"/>
    <n v="38000"/>
    <s v="Francis Veber"/>
    <s v="Francis Veber"/>
    <s v="Thierry Lhermitte"/>
    <s v="France"/>
    <n v="0"/>
    <n v="4071548"/>
    <s v="Gaumont"/>
    <n v="80"/>
  </r>
  <r>
    <s v="Paulie"/>
    <s v="PG"/>
    <s v="Adventure"/>
    <x v="18"/>
    <s v="April 17, 1998 (United States)"/>
    <n v="6.5"/>
    <n v="15000"/>
    <s v="John Roberts"/>
    <s v="Laurie Craig"/>
    <s v="Gena Rowlands"/>
    <s v="United States"/>
    <n v="23000000"/>
    <n v="26875268"/>
    <s v="Dreamworks Pictures"/>
    <n v="91"/>
  </r>
  <r>
    <s v="After Life"/>
    <s v="Not Rated"/>
    <s v="Drama"/>
    <x v="18"/>
    <s v="April 17, 1999 (Japan)"/>
    <n v="7.6"/>
    <n v="11000"/>
    <s v="Hirokazu Koreeda"/>
    <s v="Hirokazu Koreeda"/>
    <s v="Arata Iura"/>
    <s v="Japan"/>
    <n v="0"/>
    <n v="801985"/>
    <s v="Engine Film"/>
    <n v="119"/>
  </r>
  <r>
    <s v="Barney's Great Adventure"/>
    <s v="G"/>
    <s v="Adventure"/>
    <x v="18"/>
    <s v="April 3, 1998 (United States)"/>
    <n v="3.2"/>
    <n v="3200"/>
    <s v="Steve Gomer"/>
    <s v="Stephen White"/>
    <s v="George Hearn"/>
    <s v="Canada"/>
    <n v="15000000"/>
    <n v="12218638"/>
    <s v="Polygram Filmed Entertainment"/>
    <n v="76"/>
  </r>
  <r>
    <s v="Permanent Midnight"/>
    <s v="R"/>
    <s v="Biography"/>
    <x v="18"/>
    <s v="April 23, 1999 (Iceland)"/>
    <n v="6.2"/>
    <n v="7100"/>
    <s v="David Veloz"/>
    <s v="Jerry Stahl"/>
    <s v="Ben Stiller"/>
    <s v="United States"/>
    <n v="0"/>
    <n v="1171001"/>
    <s v="JD Productions"/>
    <n v="88"/>
  </r>
  <r>
    <s v="Meet the Deedles"/>
    <s v="PG"/>
    <s v="Comedy"/>
    <x v="18"/>
    <s v="March 27, 1998 (United States)"/>
    <n v="4.0999999999999996"/>
    <n v="2700"/>
    <s v="Steve Boyum"/>
    <s v="Jim Herzfeld"/>
    <s v="Paul Walker"/>
    <s v="United States"/>
    <n v="24000000"/>
    <n v="4356216"/>
    <s v="DIC Entertainment"/>
    <n v="93"/>
  </r>
  <r>
    <s v="The Gingerbread Man"/>
    <s v="R"/>
    <s v="Crime"/>
    <x v="18"/>
    <s v="January 23, 1998 (United States)"/>
    <n v="5.7"/>
    <n v="11000"/>
    <s v="Robert Altman"/>
    <s v="John Grisham"/>
    <s v="Kenneth Branagh"/>
    <s v="United States"/>
    <n v="25000000"/>
    <n v="1677131"/>
    <s v="Enchanter Entertainment"/>
    <n v="114"/>
  </r>
  <r>
    <s v="Savior"/>
    <s v="R"/>
    <s v="Drama"/>
    <x v="18"/>
    <s v="November 20, 1998 (United States)"/>
    <n v="7.3"/>
    <n v="11000"/>
    <s v="Predrag Antonijevic"/>
    <s v="Robert Orr"/>
    <s v="Dennis Quaid"/>
    <s v="United States"/>
    <n v="10000000"/>
    <n v="14328"/>
    <s v="Initial Entertainment Group (IEG)"/>
    <n v="103"/>
  </r>
  <r>
    <s v="Little Voice"/>
    <s v="R"/>
    <s v="Comedy"/>
    <x v="18"/>
    <s v="December 4, 1998 (United States)"/>
    <n v="7"/>
    <n v="16000"/>
    <s v="Mark Herman"/>
    <s v="Jim Cartwright"/>
    <s v="Brenda Blethyn"/>
    <s v="United Kingdom"/>
    <n v="0"/>
    <n v="4611784"/>
    <s v="Miramax"/>
    <n v="97"/>
  </r>
  <r>
    <s v="The Odd Couple II"/>
    <s v="PG-13"/>
    <s v="Adventure"/>
    <x v="18"/>
    <s v="April 10, 1998 (United States)"/>
    <n v="6.5"/>
    <n v="9400"/>
    <s v="Howard Deutch"/>
    <s v="Neil Simon"/>
    <s v="Jack Lemmon"/>
    <s v="United States"/>
    <n v="0"/>
    <n v="18912328"/>
    <s v="Paramount Pictures"/>
    <n v="97"/>
  </r>
  <r>
    <s v="Spriggan"/>
    <s v="R"/>
    <s v="Animation"/>
    <x v="18"/>
    <s v="September 5, 1998 (Japan)"/>
    <n v="6.6"/>
    <n v="3600"/>
    <s v="Hirotsugu Kawasaki"/>
    <s v="Yasutaka Itô"/>
    <s v="Shôtarô Morikubo"/>
    <s v="Japan"/>
    <n v="0"/>
    <n v="25824"/>
    <s v="Bandai Visual Company"/>
    <n v="90"/>
  </r>
  <r>
    <s v="Besieged"/>
    <s v="R"/>
    <s v="Drama"/>
    <x v="18"/>
    <s v="February 5, 1999 (Italy)"/>
    <n v="6.9"/>
    <n v="4700"/>
    <s v="Bernardo Bertolucci"/>
    <s v="Clare Peploe"/>
    <s v="Thandiwe Newton"/>
    <s v="Italy"/>
    <n v="0"/>
    <n v="2048740"/>
    <s v="Fiction"/>
    <n v="93"/>
  </r>
  <r>
    <s v="Clay Pigeons"/>
    <s v="R"/>
    <s v="Comedy"/>
    <x v="18"/>
    <s v="September 25, 1998 (United States)"/>
    <n v="6.6"/>
    <n v="11000"/>
    <s v="David Dobkin"/>
    <s v="Matthew L. Healy"/>
    <s v="Joaquin Phoenix"/>
    <s v="United States"/>
    <n v="8000000"/>
    <n v="1794086"/>
    <s v="Fade In Films"/>
    <n v="104"/>
  </r>
  <r>
    <s v="Knock Off"/>
    <s v="R"/>
    <s v="Action"/>
    <x v="18"/>
    <s v="September 4, 1998 (United States)"/>
    <n v="4.9000000000000004"/>
    <n v="14000"/>
    <s v="Hark Tsui"/>
    <s v="Steven E. de Souza"/>
    <s v="Jean-Claude Van Damme"/>
    <s v="Aruba"/>
    <n v="30000000"/>
    <n v="10319915"/>
    <s v="Knock Films A.V.V."/>
    <n v="91"/>
  </r>
  <r>
    <s v="I'll Be Home for Christmas"/>
    <s v="PG"/>
    <s v="Comedy"/>
    <x v="18"/>
    <s v="November 13, 1998 (United States)"/>
    <n v="5.5"/>
    <n v="9600"/>
    <s v="Arlene Sanford"/>
    <s v="Tom Nursall"/>
    <s v="Jonathan Taylor Thomas"/>
    <s v="United States"/>
    <n v="30000000"/>
    <n v="12214338"/>
    <s v="Walt Disney Pictures"/>
    <n v="86"/>
  </r>
  <r>
    <s v="Edge of Seventeen"/>
    <s v="Not Rated"/>
    <s v="Comedy"/>
    <x v="18"/>
    <s v="April 20, 2000 (Australia)"/>
    <n v="6.8"/>
    <n v="6000"/>
    <s v="David Moreton"/>
    <s v="Todd Stephens"/>
    <s v="Chris Stafford"/>
    <s v="United States"/>
    <n v="700000"/>
    <n v="871759"/>
    <s v="Blue Streak Films"/>
    <n v="99"/>
  </r>
  <r>
    <s v="My Giant"/>
    <s v="PG"/>
    <s v="Comedy"/>
    <x v="18"/>
    <s v="April 10, 1998 (United States)"/>
    <n v="5"/>
    <n v="6600"/>
    <s v="Michael Lehmann"/>
    <s v="Billy Crystal"/>
    <s v="Billy Crystal"/>
    <s v="United States"/>
    <n v="0"/>
    <n v="8072007"/>
    <s v="Castle Rock Entertainment"/>
    <n v="103"/>
  </r>
  <r>
    <s v="Ringmaster"/>
    <s v="R"/>
    <s v="Comedy"/>
    <x v="18"/>
    <s v="November 25, 1998 (United States)"/>
    <n v="3.2"/>
    <n v="4900"/>
    <s v="Neil Abramson"/>
    <s v="Jon Bernstein"/>
    <s v="Jerry Springer"/>
    <s v="United States"/>
    <n v="20000000"/>
    <n v="9257103"/>
    <s v="Artisan Entertainment"/>
    <n v="90"/>
  </r>
  <r>
    <s v="The General"/>
    <s v="R"/>
    <s v="Biography"/>
    <x v="18"/>
    <s v="December 18, 1998 (United States)"/>
    <n v="7.3"/>
    <n v="8300"/>
    <s v="John Boorman"/>
    <s v="John Boorman"/>
    <s v="Brendan Gleeson"/>
    <s v="United Kingdom"/>
    <n v="0"/>
    <n v="1214198"/>
    <s v="J &amp; M"/>
    <n v="124"/>
  </r>
  <r>
    <s v="The Acid House"/>
    <s v="Unrated"/>
    <s v="Comedy"/>
    <x v="18"/>
    <s v="January 1, 1999 (United Kingdom)"/>
    <n v="6.3"/>
    <n v="7400"/>
    <s v="Paul McGuigan"/>
    <s v="Irvine Welsh"/>
    <s v="Stephen McCole"/>
    <s v="United Kingdom"/>
    <n v="0"/>
    <m/>
    <s v="Picture Palace North"/>
    <n v="111"/>
  </r>
  <r>
    <s v="Another Day in Paradise"/>
    <s v="R"/>
    <s v="Crime"/>
    <x v="18"/>
    <s v="January 22, 1999 (United States)"/>
    <n v="6.5"/>
    <n v="8400"/>
    <s v="Larry Clark"/>
    <s v="Eddie Little"/>
    <s v="James Woods"/>
    <s v="United States"/>
    <n v="4500000"/>
    <n v="1036818"/>
    <s v="Chinese Bookie Pictures"/>
    <n v="101"/>
  </r>
  <r>
    <s v="Kissing a Fool"/>
    <s v="R"/>
    <s v="Comedy"/>
    <x v="18"/>
    <s v="February 27, 1998 (United States)"/>
    <n v="5.6"/>
    <n v="4800"/>
    <s v="Doug Ellin"/>
    <s v="James Frey"/>
    <s v="David Schwimmer"/>
    <s v="United States"/>
    <n v="0"/>
    <n v="4106588"/>
    <s v="Largo Entertainment"/>
    <n v="93"/>
  </r>
  <r>
    <s v="A Cool, Dry Place"/>
    <s v="PG-13"/>
    <s v="Drama"/>
    <x v="18"/>
    <s v="January 29, 1999 (United States)"/>
    <n v="6.2"/>
    <n v="2900"/>
    <s v="John N. Smith"/>
    <s v="Michael Grant Jaffe"/>
    <s v="Vince Vaughn"/>
    <s v="United States"/>
    <n v="0"/>
    <n v="4390"/>
    <s v="Fox 2000 Pictures"/>
    <n v="97"/>
  </r>
  <r>
    <s v="Sour Grapes"/>
    <s v="R"/>
    <s v="Comedy"/>
    <x v="18"/>
    <s v="April 17, 1998 (United States)"/>
    <n v="5.8"/>
    <n v="2700"/>
    <s v="Larry David"/>
    <s v="Larry David"/>
    <s v="Steven Weber"/>
    <s v="United States"/>
    <n v="0"/>
    <n v="123104"/>
    <s v="Castle Rock Entertainment"/>
    <n v="91"/>
  </r>
  <r>
    <s v="Still Crazy"/>
    <s v="R"/>
    <s v="Comedy"/>
    <x v="18"/>
    <s v="January 22, 1999 (United States)"/>
    <n v="7"/>
    <n v="7800"/>
    <s v="Brian Gibson"/>
    <s v="Dick Clement"/>
    <s v="Stephen Rea"/>
    <s v="United Kingdom"/>
    <n v="0"/>
    <n v="524864"/>
    <s v="Columbia Pictures"/>
    <n v="95"/>
  </r>
  <r>
    <s v="The Land Girls"/>
    <s v="R"/>
    <s v="Drama"/>
    <x v="18"/>
    <s v="June 12, 1998 (United States)"/>
    <n v="6.3"/>
    <n v="1900"/>
    <s v="David Leland"/>
    <s v="Angela Huth"/>
    <s v="Catherine McCormack"/>
    <s v="United Kingdom"/>
    <n v="0"/>
    <n v="238497"/>
    <s v="Intermedia Films"/>
    <n v="111"/>
  </r>
  <r>
    <s v="Place Vendôme"/>
    <s v="R"/>
    <s v="Crime"/>
    <x v="18"/>
    <s v="October 7, 1998 (France)"/>
    <n v="6.3"/>
    <n v="2100"/>
    <s v="Nicole Garcia"/>
    <s v="Jacques Fieschi"/>
    <s v="Catherine Deneuve"/>
    <s v="France"/>
    <n v="0"/>
    <n v="895788"/>
    <s v="Les Films Alain Sarde"/>
    <n v="117"/>
  </r>
  <r>
    <s v="Little Men"/>
    <s v="PG"/>
    <s v="Drama"/>
    <x v="18"/>
    <s v="May 8, 1998 (United States)"/>
    <n v="6.3"/>
    <n v="506"/>
    <s v="Rodney Gibbons"/>
    <s v="Mark Evan Schwartz"/>
    <s v="Kathleen Fee"/>
    <s v="Canada"/>
    <n v="0"/>
    <n v="104255"/>
    <s v="Allegro Films"/>
    <n v="98"/>
  </r>
  <r>
    <s v="Holy Man"/>
    <s v="PG"/>
    <s v="Comedy"/>
    <x v="18"/>
    <s v="October 9, 1998 (United States)"/>
    <n v="4.9000000000000004"/>
    <n v="19000"/>
    <s v="Stephen Herek"/>
    <s v="Tom Schulman"/>
    <s v="Eddie Murphy"/>
    <s v="United States"/>
    <n v="60000000"/>
    <n v="12069719"/>
    <s v="Caravan Pictures"/>
    <n v="114"/>
  </r>
  <r>
    <s v="Your Friends and Neighbors"/>
    <s v="R"/>
    <s v="Comedy"/>
    <x v="18"/>
    <s v="August 21, 1998 (United States)"/>
    <n v="6.3"/>
    <n v="7800"/>
    <s v="Neil LaBute"/>
    <s v="Neil LaBute"/>
    <s v="Amy Brenneman"/>
    <s v="United States"/>
    <n v="5000000"/>
    <n v="4714658"/>
    <s v="Polygram Filmed Entertainment"/>
    <n v="100"/>
  </r>
  <r>
    <s v="Zero Effect"/>
    <s v="R"/>
    <s v="Comedy"/>
    <x v="18"/>
    <s v="January 30, 1998 (United States)"/>
    <n v="6.9"/>
    <n v="14000"/>
    <s v="Jake Kasdan"/>
    <s v="Jake Kasdan"/>
    <s v="Bill Pullman"/>
    <s v="United States"/>
    <n v="5000000"/>
    <n v="2087471"/>
    <s v="Castle Rock Entertainment"/>
    <n v="116"/>
  </r>
  <r>
    <s v="Krippendorf's Tribe"/>
    <s v="PG-13"/>
    <s v="Comedy"/>
    <x v="18"/>
    <s v="February 27, 1998 (United States)"/>
    <n v="5"/>
    <n v="5300"/>
    <s v="Todd Holland"/>
    <s v="Frank Parkin"/>
    <s v="Richard Dreyfuss"/>
    <s v="United States"/>
    <n v="0"/>
    <n v="7571115"/>
    <s v="Dreyfuss / James Productions"/>
    <n v="94"/>
  </r>
  <r>
    <s v="Hell's Kitchen"/>
    <s v="R"/>
    <s v="Crime"/>
    <x v="18"/>
    <s v="January 19, 2001 (Italy)"/>
    <n v="4.7"/>
    <n v="2500"/>
    <s v="Tony Cinciripini"/>
    <s v="Tony Cinciripini"/>
    <s v="Rosanna Arquette"/>
    <s v="United States"/>
    <n v="6000000"/>
    <n v="11710"/>
    <s v="HK Film Corporation"/>
    <n v="95"/>
  </r>
  <r>
    <s v="Homegrown"/>
    <s v="R"/>
    <s v="Comedy"/>
    <x v="18"/>
    <s v="April 17, 1998 (United States)"/>
    <n v="5.8"/>
    <n v="4500"/>
    <s v="Stephen Gyllenhaal"/>
    <s v="Jonah Raskin"/>
    <s v="Billy Bob Thornton"/>
    <s v="United States"/>
    <n v="0"/>
    <n v="77910"/>
    <s v="Lakeshore International"/>
    <n v="102"/>
  </r>
  <r>
    <s v="Hurlyburly"/>
    <s v="R"/>
    <s v="Comedy"/>
    <x v="18"/>
    <s v="December 25, 1998 (United States)"/>
    <n v="5.9"/>
    <n v="9800"/>
    <s v="Anthony Drazan"/>
    <s v="David Rabe"/>
    <s v="Sean Penn"/>
    <s v="United States"/>
    <n v="15000000"/>
    <n v="1808004"/>
    <s v="FilmColony"/>
    <n v="122"/>
  </r>
  <r>
    <s v="Home Fries"/>
    <s v="PG-13"/>
    <s v="Comedy"/>
    <x v="18"/>
    <s v="November 25, 1998 (United States)"/>
    <n v="5.0999999999999996"/>
    <n v="8200"/>
    <s v="Dean Parisot"/>
    <s v="Vince Gilligan"/>
    <s v="Drew Barrymore"/>
    <s v="United States"/>
    <n v="35000000"/>
    <n v="10493366"/>
    <s v="Baltimore Pictures"/>
    <n v="91"/>
  </r>
  <r>
    <s v="Sweet Jane"/>
    <s v="Not Rated"/>
    <s v="Drama"/>
    <x v="18"/>
    <s v="February 1, 1998 (United States)"/>
    <n v="7"/>
    <n v="534"/>
    <s v="Joe Gayton"/>
    <s v="Joe Gayton"/>
    <s v="Samantha Mathis"/>
    <s v="United States"/>
    <n v="0"/>
    <m/>
    <s v="NEO Motion Pictures"/>
    <n v="83"/>
  </r>
  <r>
    <s v="The Matrix"/>
    <s v="R"/>
    <s v="Action"/>
    <x v="19"/>
    <s v="March 31, 1999 (United States)"/>
    <n v="8.6999999999999993"/>
    <n v="1700000"/>
    <s v="Lana Wachowski"/>
    <s v="Lilly Wachowski"/>
    <s v="Keanu Reeves"/>
    <s v="United States"/>
    <n v="63000000"/>
    <n v="466364845"/>
    <s v="Warner Bros."/>
    <n v="136"/>
  </r>
  <r>
    <s v="Fight Club"/>
    <s v="R"/>
    <s v="Drama"/>
    <x v="19"/>
    <s v="October 15, 1999 (United States)"/>
    <n v="8.8000000000000007"/>
    <n v="1900000"/>
    <s v="David Fincher"/>
    <s v="Chuck Palahniuk"/>
    <s v="Brad Pitt"/>
    <s v="Germany"/>
    <n v="63000000"/>
    <n v="101209702"/>
    <s v="Fox 2000 Pictures"/>
    <n v="139"/>
  </r>
  <r>
    <s v="The Talented Mr. Ripley"/>
    <s v="R"/>
    <s v="Crime"/>
    <x v="19"/>
    <s v="December 25, 1999 (United States)"/>
    <n v="7.4"/>
    <n v="189000"/>
    <s v="Anthony Minghella"/>
    <s v="Patricia Highsmith"/>
    <s v="Matt Damon"/>
    <s v="United States"/>
    <n v="40000000"/>
    <n v="128799509"/>
    <s v="Miramax"/>
    <n v="139"/>
  </r>
  <r>
    <s v="Eyes Wide Shut"/>
    <m/>
    <s v="Drama"/>
    <x v="19"/>
    <s v="July 16, 1999 (United States)"/>
    <n v="7.4"/>
    <n v="313000"/>
    <s v="Stanley Kubrick"/>
    <s v="Stanley Kubrick"/>
    <s v="Tom Cruise"/>
    <s v="United Kingdom"/>
    <n v="65000000"/>
    <n v="162242684"/>
    <s v="Warner Bros."/>
    <n v="159"/>
  </r>
  <r>
    <s v="The Mummy"/>
    <s v="PG-13"/>
    <s v="Action"/>
    <x v="19"/>
    <s v="May 7, 1999 (United States)"/>
    <n v="7"/>
    <n v="401000"/>
    <s v="Stephen Sommers"/>
    <s v="Stephen Sommers"/>
    <s v="Brendan Fraser"/>
    <s v="United States"/>
    <n v="80000000"/>
    <n v="415933406"/>
    <s v="Universal Pictures"/>
    <n v="124"/>
  </r>
  <r>
    <s v="American Pie"/>
    <s v="R"/>
    <s v="Comedy"/>
    <x v="19"/>
    <s v="July 9, 1999 (United States)"/>
    <n v="7"/>
    <n v="385000"/>
    <s v="Paul Weitz"/>
    <s v="Adam Herz"/>
    <s v="Jason Biggs"/>
    <s v="United States"/>
    <n v="11000000"/>
    <n v="235483004"/>
    <s v="Universal Pictures"/>
    <n v="95"/>
  </r>
  <r>
    <s v="The Green Mile"/>
    <s v="R"/>
    <s v="Crime"/>
    <x v="19"/>
    <s v="December 10, 1999 (United States)"/>
    <n v="8.6"/>
    <n v="1200000"/>
    <s v="Frank Darabont"/>
    <s v="Stephen King"/>
    <s v="Tom Hanks"/>
    <s v="United States"/>
    <n v="60000000"/>
    <n v="286801374"/>
    <s v="Castle Rock Entertainment"/>
    <n v="189"/>
  </r>
  <r>
    <s v="American Beauty"/>
    <s v="R"/>
    <s v="Drama"/>
    <x v="19"/>
    <s v="October 1, 1999 (United States)"/>
    <n v="8.3000000000000007"/>
    <n v="1100000"/>
    <s v="Sam Mendes"/>
    <s v="Alan Ball"/>
    <s v="Kevin Spacey"/>
    <s v="United States"/>
    <n v="15000000"/>
    <n v="356296601"/>
    <s v="Dreamworks Pictures"/>
    <n v="122"/>
  </r>
  <r>
    <s v="Star Wars: Episode I - The Phantom Menace"/>
    <s v="PG"/>
    <s v="Action"/>
    <x v="19"/>
    <s v="May 19, 1999 (United States)"/>
    <n v="6.5"/>
    <n v="748000"/>
    <s v="George Lucas"/>
    <s v="George Lucas"/>
    <s v="Ewan McGregor"/>
    <s v="United States"/>
    <n v="115000000"/>
    <n v="1027082707"/>
    <s v="Lucasfilm"/>
    <n v="136"/>
  </r>
  <r>
    <s v="10 Things I Hate About You"/>
    <s v="PG-13"/>
    <s v="Comedy"/>
    <x v="19"/>
    <s v="March 31, 1999 (United States)"/>
    <n v="7.3"/>
    <n v="309000"/>
    <s v="Gil Junger"/>
    <s v="Karen McCullah"/>
    <s v="Heath Ledger"/>
    <s v="United States"/>
    <n v="30000000"/>
    <n v="53478579"/>
    <s v="Touchstone Pictures"/>
    <n v="97"/>
  </r>
  <r>
    <s v="The Sixth Sense"/>
    <s v="PG-13"/>
    <s v="Drama"/>
    <x v="19"/>
    <s v="August 6, 1999 (United States)"/>
    <n v="8.1"/>
    <n v="930000"/>
    <s v="M. Night Shyamalan"/>
    <s v="M. Night Shyamalan"/>
    <s v="Bruce Willis"/>
    <s v="United States"/>
    <n v="40000000"/>
    <n v="672806292"/>
    <s v="Hollywood Pictures"/>
    <n v="107"/>
  </r>
  <r>
    <s v="Austin Powers: the Spy Who Shagged Me"/>
    <s v="PG-13"/>
    <s v="Action"/>
    <x v="19"/>
    <s v="June 11, 1999 (United States)"/>
    <n v="6.6"/>
    <n v="221000"/>
    <s v="Jay Roach"/>
    <s v="Mike Myers"/>
    <s v="Mike Myers"/>
    <s v="United States"/>
    <n v="33000000"/>
    <n v="312016928"/>
    <s v="New Line Cinema"/>
    <n v="95"/>
  </r>
  <r>
    <s v="Office Space"/>
    <s v="R"/>
    <s v="Comedy"/>
    <x v="19"/>
    <s v="February 19, 1999 (United States)"/>
    <n v="7.7"/>
    <n v="248000"/>
    <s v="Mike Judge"/>
    <s v="Mike Judge"/>
    <s v="Ron Livingston"/>
    <s v="United States"/>
    <n v="10000000"/>
    <n v="10828256"/>
    <s v="Twentieth Century Fox"/>
    <n v="89"/>
  </r>
  <r>
    <s v="Galaxy Quest"/>
    <s v="PG"/>
    <s v="Adventure"/>
    <x v="19"/>
    <s v="December 25, 1999 (United States)"/>
    <n v="7.3"/>
    <n v="155000"/>
    <s v="Dean Parisot"/>
    <s v="David Howard"/>
    <s v="Tim Allen"/>
    <s v="United States"/>
    <n v="45000000"/>
    <n v="90683916"/>
    <s v="Dreamworks Pictures"/>
    <n v="102"/>
  </r>
  <r>
    <s v="Notting Hill"/>
    <s v="PG-13"/>
    <s v="Comedy"/>
    <x v="19"/>
    <s v="May 28, 1999 (United States)"/>
    <n v="7.1"/>
    <n v="286000"/>
    <s v="Roger Michell"/>
    <s v="Richard Curtis"/>
    <s v="Hugh Grant"/>
    <s v="United Kingdom"/>
    <n v="42000000"/>
    <n v="363889678"/>
    <s v="Polygram Filmed Entertainment"/>
    <n v="124"/>
  </r>
  <r>
    <s v="Cruel Intentions"/>
    <s v="R"/>
    <s v="Drama"/>
    <x v="19"/>
    <s v="March 5, 1999 (United States)"/>
    <n v="6.8"/>
    <n v="183000"/>
    <s v="Roger Kumble"/>
    <s v="Choderlos de Laclos"/>
    <s v="Sarah Michelle Gellar"/>
    <s v="United States"/>
    <n v="10500000"/>
    <n v="76347426"/>
    <s v="Columbia Pictures"/>
    <n v="97"/>
  </r>
  <r>
    <s v="The Blair Witch Project"/>
    <s v="R"/>
    <s v="Horror"/>
    <x v="19"/>
    <s v="July 30, 1999 (United States)"/>
    <n v="6.5"/>
    <n v="239000"/>
    <s v="Daniel Myrick"/>
    <s v="Daniel Myrick"/>
    <s v="Heather Donahue"/>
    <s v="United States"/>
    <n v="60000"/>
    <n v="248639099"/>
    <s v="Haxan Films"/>
    <n v="81"/>
  </r>
  <r>
    <s v="The Virgin Suicides"/>
    <s v="R"/>
    <s v="Drama"/>
    <x v="19"/>
    <s v="May 19, 2000 (United States)"/>
    <n v="7.2"/>
    <n v="147000"/>
    <s v="Sofia Coppola"/>
    <s v="Jeffrey Eugenides"/>
    <s v="Kirsten Dunst"/>
    <s v="United States"/>
    <n v="9000000"/>
    <n v="10410044"/>
    <s v="American Zoetrope"/>
    <n v="97"/>
  </r>
  <r>
    <s v="Magnolia"/>
    <s v="R"/>
    <s v="Drama"/>
    <x v="19"/>
    <s v="January 7, 2000 (United States)"/>
    <n v="8"/>
    <n v="295000"/>
    <s v="Paul Thomas Anderson"/>
    <s v="Paul Thomas Anderson"/>
    <s v="Tom Cruise"/>
    <s v="United States"/>
    <n v="37000000"/>
    <n v="48451803"/>
    <s v="Ghoulardi Film Company"/>
    <n v="188"/>
  </r>
  <r>
    <s v="Girl, Interrupted"/>
    <s v="R"/>
    <s v="Biography"/>
    <x v="19"/>
    <s v="January 14, 2000 (United States)"/>
    <n v="7.3"/>
    <n v="169000"/>
    <s v="James Mangold"/>
    <s v="Susanna Kaysen"/>
    <s v="Winona Ryder"/>
    <s v="Germany"/>
    <n v="40000000"/>
    <n v="48350205"/>
    <s v="Columbia Pictures"/>
    <n v="127"/>
  </r>
  <r>
    <s v="Stuart Little"/>
    <s v="PG"/>
    <s v="Adventure"/>
    <x v="19"/>
    <s v="December 17, 1999 (United States)"/>
    <n v="5.9"/>
    <n v="128000"/>
    <s v="Rob Minkoff"/>
    <s v="E.B. White"/>
    <s v="Michael J. Fox"/>
    <s v="Germany"/>
    <n v="133000000"/>
    <n v="300135367"/>
    <s v="Columbia Pictures"/>
    <n v="84"/>
  </r>
  <r>
    <s v="Deep Blue Sea"/>
    <s v="R"/>
    <s v="Action"/>
    <x v="19"/>
    <s v="July 28, 1999 (United States)"/>
    <n v="5.9"/>
    <n v="127000"/>
    <s v="Renny Harlin"/>
    <s v="Duncan Kennedy"/>
    <s v="Thomas Jane"/>
    <s v="United States"/>
    <n v="60000000"/>
    <n v="164648142"/>
    <s v="Warner Bros."/>
    <n v="105"/>
  </r>
  <r>
    <s v="The Boondock Saints"/>
    <s v="R"/>
    <s v="Action"/>
    <x v="19"/>
    <s v="January 21, 2000 (Canada)"/>
    <n v="7.8"/>
    <n v="230000"/>
    <s v="Troy Duffy"/>
    <s v="Troy Duffy"/>
    <s v="Willem Dafoe"/>
    <s v="United States"/>
    <n v="6000000"/>
    <n v="30471"/>
    <s v="Franchise Pictures"/>
    <n v="108"/>
  </r>
  <r>
    <s v="Varsity Blues"/>
    <s v="R"/>
    <s v="Comedy"/>
    <x v="19"/>
    <s v="January 15, 1999 (United States)"/>
    <n v="6.5"/>
    <n v="43000"/>
    <s v="Brian Robbins"/>
    <s v="W. Peter Iliff"/>
    <s v="James Van Der Beek"/>
    <s v="United States"/>
    <n v="16000000"/>
    <n v="54294169"/>
    <s v="MTV Films"/>
    <n v="106"/>
  </r>
  <r>
    <s v="She's All That"/>
    <s v="PG-13"/>
    <s v="Comedy"/>
    <x v="19"/>
    <s v="January 29, 1999 (United States)"/>
    <n v="5.9"/>
    <n v="86000"/>
    <s v="Robert Iscove"/>
    <s v="R. Lee Fleming Jr."/>
    <s v="Freddie Prinze Jr."/>
    <s v="United States"/>
    <n v="10000000"/>
    <n v="103166989"/>
    <s v="Miramax"/>
    <n v="95"/>
  </r>
  <r>
    <s v="Sleepy Hollow"/>
    <s v="R"/>
    <s v="Fantasy"/>
    <x v="19"/>
    <s v="November 19, 1999 (United States)"/>
    <n v="7.3"/>
    <n v="338000"/>
    <s v="Tim Burton"/>
    <s v="Washington Irving"/>
    <s v="Johnny Depp"/>
    <s v="United States"/>
    <n v="100000000"/>
    <n v="206071502"/>
    <s v="Paramount Pictures"/>
    <n v="105"/>
  </r>
  <r>
    <s v="Lake Placid"/>
    <s v="R"/>
    <s v="Action"/>
    <x v="19"/>
    <s v="July 16, 1999 (United States)"/>
    <n v="5.7"/>
    <n v="56000"/>
    <s v="Steve Miner"/>
    <s v="David E. Kelley"/>
    <s v="Bridget Fonda"/>
    <s v="United States"/>
    <n v="35000000"/>
    <n v="56870414"/>
    <s v="Fox 2000 Pictures"/>
    <n v="82"/>
  </r>
  <r>
    <s v="Toy Story 2"/>
    <s v="G"/>
    <s v="Animation"/>
    <x v="19"/>
    <s v="November 24, 1999 (United States)"/>
    <n v="7.9"/>
    <n v="540000"/>
    <s v="John Lasseter"/>
    <s v="John Lasseter"/>
    <s v="Tom Hanks"/>
    <s v="United States"/>
    <n v="90000000"/>
    <n v="497375381"/>
    <s v="Pixar Animation Studios"/>
    <n v="92"/>
  </r>
  <r>
    <s v="Dogma"/>
    <s v="R"/>
    <s v="Adventure"/>
    <x v="19"/>
    <s v="November 12, 1999 (United States)"/>
    <n v="7.3"/>
    <n v="210000"/>
    <s v="Kevin Smith"/>
    <s v="Kevin Smith"/>
    <s v="Ben Affleck"/>
    <s v="United States"/>
    <n v="10000000"/>
    <n v="31429330"/>
    <s v="View Askew Productions"/>
    <n v="130"/>
  </r>
  <r>
    <s v="Tarzan"/>
    <s v="G"/>
    <s v="Animation"/>
    <x v="19"/>
    <s v="June 18, 1999 (United States)"/>
    <n v="7.3"/>
    <n v="210000"/>
    <s v="Chris Buck"/>
    <s v="Tab Murphy"/>
    <s v="Tony Goldwyn"/>
    <s v="United States"/>
    <n v="130000000"/>
    <n v="448191819"/>
    <s v="Walt Disney Pictures"/>
    <n v="88"/>
  </r>
  <r>
    <s v="Election"/>
    <s v="R"/>
    <s v="Comedy"/>
    <x v="19"/>
    <s v="May 7, 1999 (United States)"/>
    <n v="7.2"/>
    <n v="92000"/>
    <s v="Alexander Payne"/>
    <s v="Tom Perrotta"/>
    <s v="Matthew Broderick"/>
    <s v="United States"/>
    <n v="25000000"/>
    <n v="14902041"/>
    <s v="Bona Fide Productions"/>
    <n v="103"/>
  </r>
  <r>
    <s v="Being John Malkovich"/>
    <s v="R"/>
    <s v="Comedy"/>
    <x v="19"/>
    <s v="December 3, 1999 (United States)"/>
    <n v="7.7"/>
    <n v="319000"/>
    <s v="Spike Jonze"/>
    <s v="Charlie Kaufman"/>
    <s v="John Cusack"/>
    <s v="United States"/>
    <n v="13000000"/>
    <n v="23106667"/>
    <s v="Astralwerks"/>
    <n v="113"/>
  </r>
  <r>
    <s v="The Iron Giant"/>
    <s v="PG"/>
    <s v="Animation"/>
    <x v="19"/>
    <s v="August 6, 1999 (United States)"/>
    <n v="8"/>
    <n v="177000"/>
    <s v="Brad Bird"/>
    <s v="Tim McCanlies"/>
    <s v="Eli Marienthal"/>
    <s v="United States"/>
    <n v="70000000"/>
    <n v="23180087"/>
    <s v="Warner Bros."/>
    <n v="86"/>
  </r>
  <r>
    <s v="The World Is Not Enough"/>
    <s v="PG-13"/>
    <s v="Action"/>
    <x v="19"/>
    <s v="November 19, 1999 (United States)"/>
    <n v="6.4"/>
    <n v="191000"/>
    <s v="Michael Apted"/>
    <s v="Neal Purvis"/>
    <s v="Pierce Brosnan"/>
    <s v="United Kingdom"/>
    <n v="135000000"/>
    <n v="361832400"/>
    <s v="Danjaq"/>
    <n v="128"/>
  </r>
  <r>
    <s v="Romance"/>
    <s v="Unrated"/>
    <s v="Drama"/>
    <x v="19"/>
    <s v="April 14, 1999 (France)"/>
    <n v="5.3"/>
    <n v="10000"/>
    <s v="Catherine Breillat"/>
    <s v="Catherine Breillat"/>
    <s v="Caroline Ducey"/>
    <s v="France"/>
    <n v="0"/>
    <n v="1585642"/>
    <s v="Flach Film"/>
    <n v="84"/>
  </r>
  <r>
    <s v="Mystery Men"/>
    <s v="PG-13"/>
    <s v="Action"/>
    <x v="19"/>
    <s v="August 6, 1999 (United States)"/>
    <n v="6.1"/>
    <n v="64000"/>
    <s v="Kinka Usher"/>
    <s v="Neil Cuthbert"/>
    <s v="Ben Stiller"/>
    <s v="United States"/>
    <n v="68000000"/>
    <n v="33461011"/>
    <s v="Universal Pictures"/>
    <n v="121"/>
  </r>
  <r>
    <s v="Wild Wild West"/>
    <s v="PG-13"/>
    <s v="Action"/>
    <x v="19"/>
    <s v="June 30, 1999 (United States)"/>
    <n v="4.9000000000000004"/>
    <n v="155000"/>
    <s v="Barry Sonnenfeld"/>
    <s v="Jim Thomas"/>
    <s v="Will Smith"/>
    <s v="United States"/>
    <n v="170000000"/>
    <n v="222104681"/>
    <s v="Peters Entertainment"/>
    <n v="106"/>
  </r>
  <r>
    <s v="Big Daddy"/>
    <s v="PG-13"/>
    <s v="Comedy"/>
    <x v="19"/>
    <s v="June 25, 1999 (United States)"/>
    <n v="6.4"/>
    <n v="205000"/>
    <s v="Dennis Dugan"/>
    <s v="Steve Franks"/>
    <s v="Adam Sandler"/>
    <s v="United States"/>
    <n v="34200000"/>
    <n v="234801895"/>
    <s v="Jack Giarraputo Productions"/>
    <n v="93"/>
  </r>
  <r>
    <s v="The Ninth Gate"/>
    <s v="R"/>
    <s v="Mystery"/>
    <x v="19"/>
    <s v="March 10, 2000 (United States)"/>
    <n v="6.7"/>
    <n v="172000"/>
    <s v="Roman Polanski"/>
    <s v="Arturo Pérez-Reverte"/>
    <s v="Johnny Depp"/>
    <s v="France"/>
    <n v="38000000"/>
    <n v="58401898"/>
    <s v="Artisan Entertainment"/>
    <n v="133"/>
  </r>
  <r>
    <s v="Double Jeopardy"/>
    <s v="R"/>
    <s v="Crime"/>
    <x v="19"/>
    <s v="September 24, 1999 (United States)"/>
    <n v="6.5"/>
    <n v="78000"/>
    <s v="Bruce Beresford"/>
    <s v="David Weisberg"/>
    <s v="Ashley Judd"/>
    <s v="United States"/>
    <n v="70000000"/>
    <n v="177841558"/>
    <s v="Paramount Pictures"/>
    <n v="105"/>
  </r>
  <r>
    <s v="The Insider"/>
    <s v="R"/>
    <s v="Biography"/>
    <x v="19"/>
    <s v="November 5, 1999 (United States)"/>
    <n v="7.8"/>
    <n v="163000"/>
    <s v="Michael Mann"/>
    <s v="Marie Brenner"/>
    <s v="Russell Crowe"/>
    <s v="United States"/>
    <n v="90000000"/>
    <n v="60289912"/>
    <s v="Touchstone Pictures"/>
    <n v="157"/>
  </r>
  <r>
    <s v="Deuce Bigalow: Male Gigolo"/>
    <s v="R"/>
    <s v="Comedy"/>
    <x v="19"/>
    <s v="December 10, 1999 (United States)"/>
    <n v="5.7"/>
    <n v="72000"/>
    <s v="Mike Mitchell"/>
    <s v="Harris Goldberg"/>
    <s v="Rob Schneider"/>
    <s v="United States"/>
    <n v="17000000"/>
    <n v="92938755"/>
    <s v="Happy Madison Productions"/>
    <n v="88"/>
  </r>
  <r>
    <s v="The 13th Warrior"/>
    <s v="R"/>
    <s v="Action"/>
    <x v="19"/>
    <s v="August 27, 1999 (United States)"/>
    <n v="6.6"/>
    <n v="119000"/>
    <s v="John McTiernan"/>
    <s v="Michael Crichton"/>
    <s v="Antonio Banderas"/>
    <s v="United States"/>
    <n v="160000000"/>
    <n v="61698899"/>
    <s v="Touchstone Pictures"/>
    <n v="102"/>
  </r>
  <r>
    <s v="Life"/>
    <s v="R"/>
    <s v="Comedy"/>
    <x v="19"/>
    <s v="April 16, 1999 (United States)"/>
    <n v="6.8"/>
    <n v="47000"/>
    <s v="Ted Demme"/>
    <s v="Robert Ramsey"/>
    <s v="Eddie Murphy"/>
    <s v="United States"/>
    <n v="80000000"/>
    <n v="73475268"/>
    <s v="Imagine Entertainment"/>
    <n v="108"/>
  </r>
  <r>
    <s v="End of Days"/>
    <s v="R"/>
    <s v="Action"/>
    <x v="19"/>
    <s v="November 24, 1999 (United States)"/>
    <n v="5.8"/>
    <n v="107000"/>
    <s v="Peter Hyams"/>
    <s v="Andrew W. Marlowe"/>
    <s v="Arnold Schwarzenegger"/>
    <s v="United States"/>
    <n v="100000000"/>
    <n v="211989043"/>
    <s v="Beacon Communications"/>
    <n v="122"/>
  </r>
  <r>
    <s v="The Thomas Crown Affair"/>
    <s v="R"/>
    <s v="Crime"/>
    <x v="19"/>
    <s v="August 6, 1999 (United States)"/>
    <n v="6.9"/>
    <n v="89000"/>
    <s v="John McTiernan"/>
    <s v="Alan Trustman"/>
    <s v="Pierce Brosnan"/>
    <s v="United States"/>
    <n v="48000000"/>
    <n v="124305181"/>
    <s v="United Artists"/>
    <n v="113"/>
  </r>
  <r>
    <s v="Drop Dead Gorgeous"/>
    <s v="PG-13"/>
    <s v="Comedy"/>
    <x v="19"/>
    <s v="July 23, 1999 (United States)"/>
    <n v="6.6"/>
    <n v="34000"/>
    <s v="Michael Patrick Jann"/>
    <s v="Lona Williams"/>
    <s v="Kirsten Dunst"/>
    <s v="Germany"/>
    <n v="15000000"/>
    <n v="10571408"/>
    <s v="New Line Cinema"/>
    <n v="97"/>
  </r>
  <r>
    <s v="Boys Don't Cry"/>
    <s v="R"/>
    <s v="Biography"/>
    <x v="19"/>
    <s v="March 31, 2000 (United States)"/>
    <n v="7.5"/>
    <n v="94000"/>
    <s v="Kimberly Peirce"/>
    <s v="Kimberly Peirce"/>
    <s v="Hilary Swank"/>
    <s v="United States"/>
    <n v="2000000"/>
    <n v="11540607"/>
    <s v="Fox Searchlight Pictures"/>
    <n v="118"/>
  </r>
  <r>
    <s v="8MM"/>
    <s v="R"/>
    <s v="Crime"/>
    <x v="19"/>
    <s v="February 26, 1999 (United States)"/>
    <n v="6.5"/>
    <n v="127000"/>
    <s v="Joel Schumacher"/>
    <s v="Andrew Kevin Walker"/>
    <s v="Nicolas Cage"/>
    <s v="Germany"/>
    <n v="40000000"/>
    <n v="96618699"/>
    <s v="Columbia Pictures"/>
    <n v="123"/>
  </r>
  <r>
    <s v="House on Haunted Hill"/>
    <s v="R"/>
    <s v="Crime"/>
    <x v="19"/>
    <s v="October 29, 1999 (United States)"/>
    <n v="5.6"/>
    <n v="54000"/>
    <s v="William Malone"/>
    <s v="Robb White"/>
    <s v="Geoffrey Rush"/>
    <s v="United States"/>
    <n v="37000000"/>
    <n v="42593455"/>
    <s v="Dark Castle Entertainment"/>
    <n v="93"/>
  </r>
  <r>
    <s v="But I'm a Cheerleader"/>
    <s v="R"/>
    <s v="Comedy"/>
    <x v="19"/>
    <s v="August 11, 2000 (United States)"/>
    <n v="6.7"/>
    <n v="29000"/>
    <s v="Jamie Babbit"/>
    <s v="Brian Peterson"/>
    <s v="Natasha Lyonne"/>
    <s v="United States"/>
    <n v="1200000"/>
    <n v="2595216"/>
    <s v="Cheerleader LLC"/>
    <n v="85"/>
  </r>
  <r>
    <s v="Never Been Kissed"/>
    <s v="PG-13"/>
    <s v="Comedy"/>
    <x v="19"/>
    <s v="April 9, 1999 (United States)"/>
    <n v="6.1"/>
    <n v="85000"/>
    <s v="Raja Gosnell"/>
    <s v="Abby Kohn"/>
    <s v="Drew Barrymore"/>
    <s v="United States"/>
    <n v="25000000"/>
    <n v="84565230"/>
    <s v="Fox 2000 Pictures"/>
    <n v="107"/>
  </r>
  <r>
    <s v="Jawbreaker"/>
    <s v="R"/>
    <s v="Comedy"/>
    <x v="19"/>
    <s v="February 19, 1999 (United States)"/>
    <n v="5.6"/>
    <n v="25000"/>
    <s v="Darren Stein"/>
    <s v="Darren Stein"/>
    <s v="Rose McGowan"/>
    <s v="United States"/>
    <n v="3500000"/>
    <n v="3117085"/>
    <s v="Crossroads Films"/>
    <n v="87"/>
  </r>
  <r>
    <s v="The Bone Collector"/>
    <s v="R"/>
    <s v="Crime"/>
    <x v="19"/>
    <s v="November 5, 1999 (United States)"/>
    <n v="6.7"/>
    <n v="159000"/>
    <s v="Phillip Noyce"/>
    <s v="Jeffery Deaver"/>
    <s v="Denzel Washington"/>
    <s v="United States"/>
    <n v="73000000"/>
    <n v="151493655"/>
    <s v="Columbia Pictures"/>
    <n v="118"/>
  </r>
  <r>
    <s v="Any Given Sunday"/>
    <s v="R"/>
    <s v="Drama"/>
    <x v="19"/>
    <s v="December 22, 1999 (United States)"/>
    <n v="6.9"/>
    <n v="114000"/>
    <s v="Oliver Stone"/>
    <s v="Daniel Pyne"/>
    <s v="Al Pacino"/>
    <s v="United States"/>
    <n v="55000000"/>
    <n v="100230832"/>
    <s v="Warner Bros."/>
    <n v="162"/>
  </r>
  <r>
    <s v="A Walk on the Moon"/>
    <s v="R"/>
    <s v="Drama"/>
    <x v="19"/>
    <s v="April 23, 1999 (United States)"/>
    <n v="6.6"/>
    <n v="8100"/>
    <s v="Tony Goldwyn"/>
    <s v="Pamela Gray"/>
    <s v="Diane Lane"/>
    <s v="United States"/>
    <n v="14000000"/>
    <n v="4750660"/>
    <s v="Miramax"/>
    <n v="107"/>
  </r>
  <r>
    <s v="Summer of Sam"/>
    <s v="R"/>
    <s v="Crime"/>
    <x v="19"/>
    <s v="July 2, 1999 (United States)"/>
    <n v="6.7"/>
    <n v="37000"/>
    <s v="Spike Lee"/>
    <s v="Spike Lee"/>
    <s v="John Leguizamo"/>
    <s v="United States"/>
    <n v="22000000"/>
    <n v="19288130"/>
    <s v="Touchstone Pictures"/>
    <n v="142"/>
  </r>
  <r>
    <s v="The Cider House Rules"/>
    <s v="PG-13"/>
    <s v="Drama"/>
    <x v="19"/>
    <s v="January 7, 2000 (United States)"/>
    <n v="7.4"/>
    <n v="95000"/>
    <s v="Lasse Hallström"/>
    <s v="John Irving"/>
    <s v="Tobey Maguire"/>
    <s v="United States"/>
    <n v="24000000"/>
    <n v="88545092"/>
    <s v="FilmColony"/>
    <n v="126"/>
  </r>
  <r>
    <s v="October Sky"/>
    <s v="PG"/>
    <s v="Biography"/>
    <x v="19"/>
    <s v="February 19, 1999 (United States)"/>
    <n v="7.8"/>
    <n v="85000"/>
    <s v="Joe Johnston"/>
    <s v="Homer H. Hickam Jr."/>
    <s v="Jake Gyllenhaal"/>
    <s v="United States"/>
    <n v="25000000"/>
    <n v="34698753"/>
    <s v="Universal Pictures"/>
    <n v="108"/>
  </r>
  <r>
    <s v="The Haunting"/>
    <s v="PG-13"/>
    <s v="Fantasy"/>
    <x v="19"/>
    <s v="July 23, 1999 (United States)"/>
    <n v="5"/>
    <n v="73000"/>
    <s v="Jan de Bont"/>
    <s v="David Self"/>
    <s v="Liam Neeson"/>
    <s v="United States"/>
    <n v="80000000"/>
    <n v="177311151"/>
    <s v="Dreamworks Pictures"/>
    <n v="113"/>
  </r>
  <r>
    <s v="eXistenZ"/>
    <s v="R"/>
    <s v="Horror"/>
    <x v="19"/>
    <s v="April 23, 1999 (United States)"/>
    <n v="6.8"/>
    <n v="96000"/>
    <s v="David Cronenberg"/>
    <s v="David Cronenberg"/>
    <s v="Jude Law"/>
    <s v="United Kingdom"/>
    <n v="15000000"/>
    <n v="2856712"/>
    <s v="Dimension Films"/>
    <n v="97"/>
  </r>
  <r>
    <s v="For Love of the Game"/>
    <s v="PG-13"/>
    <s v="Drama"/>
    <x v="19"/>
    <s v="September 17, 1999 (United States)"/>
    <n v="6.6"/>
    <n v="33000"/>
    <s v="Sam Raimi"/>
    <s v="Michael Shaara"/>
    <s v="Kevin Costner"/>
    <s v="United States"/>
    <n v="80000000"/>
    <n v="46112640"/>
    <s v="Universal Pictures"/>
    <n v="137"/>
  </r>
  <r>
    <s v="Bringing Out the Dead"/>
    <s v="R"/>
    <s v="Drama"/>
    <x v="19"/>
    <s v="October 22, 1999 (United States)"/>
    <n v="6.8"/>
    <n v="65000"/>
    <s v="Martin Scorsese"/>
    <s v="Joe Connelly"/>
    <s v="Nicolas Cage"/>
    <s v="United States"/>
    <n v="55000000"/>
    <n v="16797191"/>
    <s v="De Fina-Cappa"/>
    <n v="121"/>
  </r>
  <r>
    <s v="Three Kings"/>
    <s v="R"/>
    <s v="Action"/>
    <x v="19"/>
    <s v="October 1, 1999 (United States)"/>
    <n v="7.1"/>
    <n v="163000"/>
    <s v="David O. Russell"/>
    <s v="John Ridley"/>
    <s v="George Clooney"/>
    <s v="United States"/>
    <n v="75000000"/>
    <n v="107752036"/>
    <s v="Warner Bros."/>
    <n v="114"/>
  </r>
  <r>
    <s v="Go"/>
    <s v="R"/>
    <s v="Comedy"/>
    <x v="19"/>
    <s v="April 9, 1999 (United States)"/>
    <n v="7.2"/>
    <n v="68000"/>
    <s v="Doug Liman"/>
    <s v="John August"/>
    <s v="Sarah Polley"/>
    <s v="United States"/>
    <n v="20000000"/>
    <n v="28451622"/>
    <s v="Columbia Pictures"/>
    <n v="102"/>
  </r>
  <r>
    <s v="Payback"/>
    <s v="R"/>
    <s v="Action"/>
    <x v="19"/>
    <s v="February 5, 1999 (United States)"/>
    <n v="7.1"/>
    <n v="133000"/>
    <s v="Brian Helgeland"/>
    <s v="Donald E. Westlake"/>
    <s v="Mel Gibson"/>
    <s v="United States"/>
    <n v="90000000"/>
    <n v="161626121"/>
    <s v="Icon Entertainment International"/>
    <n v="100"/>
  </r>
  <r>
    <s v="South Park: Bigger, Longer &amp; Uncut"/>
    <s v="R"/>
    <s v="Animation"/>
    <x v="19"/>
    <s v="June 30, 1999 (United States)"/>
    <n v="7.7"/>
    <n v="195000"/>
    <s v="Trey Parker"/>
    <s v="Trey Parker"/>
    <s v="Trey Parker"/>
    <s v="United States"/>
    <n v="21000000"/>
    <n v="83137603"/>
    <s v="Scott Rudin Productions"/>
    <n v="81"/>
  </r>
  <r>
    <s v="The Straight Story"/>
    <s v="G"/>
    <s v="Biography"/>
    <x v="19"/>
    <s v="November 3, 1999 (France)"/>
    <n v="8"/>
    <n v="84000"/>
    <s v="David Lynch"/>
    <s v="John Roach"/>
    <s v="Richard Farnsworth"/>
    <s v="France"/>
    <n v="10000000"/>
    <n v="6416569"/>
    <s v="Asymmetrical Productions"/>
    <n v="112"/>
  </r>
  <r>
    <s v="Idle Hands"/>
    <s v="R"/>
    <s v="Comedy"/>
    <x v="19"/>
    <s v="April 30, 1999 (United States)"/>
    <n v="6.2"/>
    <n v="41000"/>
    <s v="Rodman Flender"/>
    <s v="Terri Hughes Burton"/>
    <s v="Devon Sawa"/>
    <s v="United States"/>
    <n v="25000000"/>
    <n v="4152230"/>
    <s v="Columbia Pictures"/>
    <n v="92"/>
  </r>
  <r>
    <s v="Bowfinger"/>
    <s v="PG-13"/>
    <s v="Comedy"/>
    <x v="19"/>
    <s v="August 13, 1999 (United States)"/>
    <n v="6.4"/>
    <n v="68000"/>
    <s v="Frank Oz"/>
    <s v="Steve Martin"/>
    <s v="Steve Martin"/>
    <s v="United States"/>
    <n v="55000000"/>
    <n v="98625775"/>
    <s v="Universal Pictures"/>
    <n v="97"/>
  </r>
  <r>
    <s v="Detroit Rock City"/>
    <s v="R"/>
    <s v="Comedy"/>
    <x v="19"/>
    <s v="August 13, 1999 (United States)"/>
    <n v="6.9"/>
    <n v="36000"/>
    <s v="Adam Rifkin"/>
    <s v="Carl V. Dupré"/>
    <s v="Edward Furlong"/>
    <s v="United States"/>
    <n v="34000000"/>
    <n v="4217115"/>
    <s v="New Line Cinema"/>
    <n v="95"/>
  </r>
  <r>
    <s v="The General's Daughter"/>
    <s v="R"/>
    <s v="Crime"/>
    <x v="19"/>
    <s v="June 18, 1999 (United States)"/>
    <n v="6.4"/>
    <n v="55000"/>
    <s v="Simon West"/>
    <s v="Nelson DeMille"/>
    <s v="John Travolta"/>
    <s v="United States"/>
    <n v="95000000"/>
    <n v="149705852"/>
    <s v="Paramount Pictures"/>
    <n v="116"/>
  </r>
  <r>
    <s v="The Messenger: The Story of Joan of Arc"/>
    <s v="R"/>
    <s v="Adventure"/>
    <x v="19"/>
    <s v="November 12, 1999 (United States)"/>
    <n v="6.4"/>
    <n v="65000"/>
    <s v="Luc Besson"/>
    <s v="Andrew Birkin"/>
    <s v="Milla Jovovich"/>
    <s v="France"/>
    <n v="85000000"/>
    <n v="66976317"/>
    <s v="Columbia Pictures"/>
    <n v="148"/>
  </r>
  <r>
    <s v="Man on the Moon"/>
    <s v="R"/>
    <s v="Biography"/>
    <x v="19"/>
    <s v="December 22, 1999 (United States)"/>
    <n v="7.4"/>
    <n v="126000"/>
    <s v="Milos Forman"/>
    <s v="Scott Alexander"/>
    <s v="Jim Carrey"/>
    <s v="United Kingdom"/>
    <n v="82000000"/>
    <n v="47434430"/>
    <s v="Universal Pictures"/>
    <n v="118"/>
  </r>
  <r>
    <s v="Ratcatcher"/>
    <s v="Not Rated"/>
    <s v="Drama"/>
    <x v="19"/>
    <s v="November 12, 1999 (United Kingdom)"/>
    <n v="7.5"/>
    <n v="9200"/>
    <s v="Lynne Ramsay"/>
    <s v="Lynne Ramsay"/>
    <s v="Tommy Flanagan"/>
    <s v="United Kingdom"/>
    <n v="30000"/>
    <n v="217244"/>
    <s v="Pathé Pictures International"/>
    <n v="94"/>
  </r>
  <r>
    <s v="Ravenous"/>
    <s v="R"/>
    <s v="Adventure"/>
    <x v="19"/>
    <s v="March 19, 1999 (United States)"/>
    <n v="7"/>
    <n v="38000"/>
    <s v="Antonia Bird"/>
    <s v="Ted Griffin"/>
    <s v="Guy Pearce"/>
    <s v="United Kingdom"/>
    <n v="12000000"/>
    <n v="2062405"/>
    <s v="ETIC Films"/>
    <n v="101"/>
  </r>
  <r>
    <s v="Entrapment"/>
    <s v="PG-13"/>
    <s v="Action"/>
    <x v="19"/>
    <s v="April 30, 1999 (United States)"/>
    <n v="6.3"/>
    <n v="110000"/>
    <s v="Jon Amiel"/>
    <s v="Ronald Bass"/>
    <s v="Sean Connery"/>
    <s v="United States"/>
    <n v="66000000"/>
    <n v="212404396"/>
    <s v="Twentieth Century Fox"/>
    <n v="113"/>
  </r>
  <r>
    <s v="Mansfield Park"/>
    <s v="PG-13"/>
    <s v="Comedy"/>
    <x v="19"/>
    <s v="December 25, 1999 (United States)"/>
    <n v="7.1"/>
    <n v="23000"/>
    <s v="Patricia Rozema"/>
    <s v="Jane Austen"/>
    <s v="Frances O'Connor"/>
    <s v="United Kingdom"/>
    <n v="0"/>
    <n v="4775847"/>
    <s v="Arts Council of England"/>
    <n v="112"/>
  </r>
  <r>
    <s v="Stir of Echoes"/>
    <s v="R"/>
    <s v="Horror"/>
    <x v="19"/>
    <s v="September 10, 1999 (United States)"/>
    <n v="7"/>
    <n v="77000"/>
    <s v="David Koepp"/>
    <s v="Richard Matheson"/>
    <s v="Kevin Bacon"/>
    <s v="United States"/>
    <n v="12000000"/>
    <n v="21142914"/>
    <s v="Artisan Entertainment"/>
    <n v="99"/>
  </r>
  <r>
    <s v="Pola X"/>
    <s v="Not Rated"/>
    <s v="Drama"/>
    <x v="19"/>
    <s v="October 9, 1999 (Japan)"/>
    <n v="5.8"/>
    <n v="4600"/>
    <s v="Leos Carax"/>
    <s v="Leos Carax"/>
    <s v="Guillaume Depardieu"/>
    <s v="France"/>
    <n v="0"/>
    <m/>
    <s v="ARD Degeto Film"/>
    <n v="134"/>
  </r>
  <r>
    <s v="Ghost Dog: The Way of the Samurai"/>
    <s v="R"/>
    <s v="Action"/>
    <x v="19"/>
    <s v="March 24, 2000 (United States)"/>
    <n v="7.5"/>
    <n v="86000"/>
    <s v="Jim Jarmusch"/>
    <s v="Jim Jarmusch"/>
    <s v="Forest Whitaker"/>
    <s v="France"/>
    <n v="0"/>
    <n v="9380473"/>
    <s v="Pandora Filmproduktion"/>
    <n v="116"/>
  </r>
  <r>
    <s v="Teaching Mrs. Tingle"/>
    <s v="PG-13"/>
    <s v="Comedy"/>
    <x v="19"/>
    <s v="August 20, 1999 (United States)"/>
    <n v="5.3"/>
    <n v="20000"/>
    <s v="Kevin Williamson"/>
    <s v="Kevin Williamson"/>
    <s v="Helen Mirren"/>
    <s v="United States"/>
    <n v="13000000"/>
    <n v="8951935"/>
    <s v="Miramax"/>
    <n v="96"/>
  </r>
  <r>
    <s v="Bicentennial Man"/>
    <s v="PG"/>
    <s v="Comedy"/>
    <x v="19"/>
    <s v="December 17, 1999 (United States)"/>
    <n v="6.9"/>
    <n v="112000"/>
    <s v="Chris Columbus"/>
    <s v="Isaac Asimov"/>
    <s v="Robin Williams"/>
    <s v="United States"/>
    <n v="100000000"/>
    <n v="87423861"/>
    <s v="1492 Pictures"/>
    <n v="132"/>
  </r>
  <r>
    <s v="Runaway Bride"/>
    <s v="PG"/>
    <s v="Comedy"/>
    <x v="19"/>
    <s v="July 30, 1999 (United States)"/>
    <n v="5.6"/>
    <n v="95000"/>
    <s v="Garry Marshall"/>
    <s v="Josann McGibbon"/>
    <s v="Julia Roberts"/>
    <s v="United States"/>
    <n v="70000000"/>
    <n v="309460292"/>
    <s v="Paramount Pictures"/>
    <n v="116"/>
  </r>
  <r>
    <s v="The Thirteenth Floor"/>
    <s v="R"/>
    <s v="Mystery"/>
    <x v="19"/>
    <s v="May 28, 1999 (United States)"/>
    <n v="7.1"/>
    <n v="69000"/>
    <s v="Josef Rusnak"/>
    <s v="Daniel F. Galouye"/>
    <s v="Craig Bierko"/>
    <s v="United States"/>
    <n v="16000000"/>
    <n v="18564088"/>
    <s v="Columbia Pictures"/>
    <n v="100"/>
  </r>
  <r>
    <s v="Inspector Gadget"/>
    <s v="PG"/>
    <s v="Action"/>
    <x v="19"/>
    <s v="July 23, 1999 (United States)"/>
    <n v="4.2"/>
    <n v="46000"/>
    <s v="David Kellogg"/>
    <s v="Andy Heyward"/>
    <s v="Matthew Broderick"/>
    <s v="United States"/>
    <n v="90000000"/>
    <n v="134403112"/>
    <s v="Walt Disney Pictures"/>
    <n v="78"/>
  </r>
  <r>
    <s v="Arlington Road"/>
    <s v="R"/>
    <s v="Action"/>
    <x v="19"/>
    <s v="July 9, 1999 (United States)"/>
    <n v="7.2"/>
    <n v="83000"/>
    <s v="Mark Pellington"/>
    <s v="Ehren Kruger"/>
    <s v="Jeff Bridges"/>
    <s v="United States"/>
    <n v="31000000"/>
    <n v="41067311"/>
    <s v="Screen Gems"/>
    <n v="117"/>
  </r>
  <r>
    <s v="The Hurricane"/>
    <s v="R"/>
    <s v="Biography"/>
    <x v="19"/>
    <s v="January 14, 2000 (United States)"/>
    <n v="7.6"/>
    <n v="93000"/>
    <s v="Norman Jewison"/>
    <s v="Rubin 'Hurricane' Carter"/>
    <s v="Denzel Washington"/>
    <s v="United States"/>
    <n v="50000000"/>
    <n v="73956241"/>
    <s v="Azoff Entertainment"/>
    <n v="146"/>
  </r>
  <r>
    <s v="All About My Mother"/>
    <s v="R"/>
    <s v="Drama"/>
    <x v="19"/>
    <s v="March 31, 2000 (United States)"/>
    <n v="7.9"/>
    <n v="91000"/>
    <s v="Pedro Almodóvar"/>
    <s v="Pedro Almodóvar"/>
    <s v="Cecilia Roth"/>
    <s v="Spain"/>
    <n v="0"/>
    <n v="67952969"/>
    <s v="El Deseo"/>
    <n v="101"/>
  </r>
  <r>
    <s v="Drive Me Crazy"/>
    <s v="PG-13"/>
    <s v="Comedy"/>
    <x v="19"/>
    <s v="October 1, 1999 (United States)"/>
    <n v="5.8"/>
    <n v="19000"/>
    <s v="John Schultz"/>
    <s v="Todd Strasser"/>
    <s v="Melissa Joan Hart"/>
    <s v="United States"/>
    <n v="8500000"/>
    <n v="22593409"/>
    <s v="Twentieth Century Fox"/>
    <n v="91"/>
  </r>
  <r>
    <s v="Blue Streak"/>
    <s v="PG-13"/>
    <s v="Action"/>
    <x v="19"/>
    <s v="September 17, 1999 (United States)"/>
    <n v="6.3"/>
    <n v="77000"/>
    <s v="Les Mayfield"/>
    <s v="Michael Berry"/>
    <s v="Martin Lawrence"/>
    <s v="Germany"/>
    <n v="65000000"/>
    <n v="117758500"/>
    <s v="Columbia Pictures"/>
    <n v="93"/>
  </r>
  <r>
    <s v="The Limey"/>
    <s v="R"/>
    <s v="Crime"/>
    <x v="19"/>
    <s v="August 4, 1999 (France)"/>
    <n v="7"/>
    <n v="31000"/>
    <s v="Steven Soderbergh"/>
    <s v="Lem Dobbs"/>
    <s v="Terence Stamp"/>
    <s v="United States"/>
    <n v="10000000"/>
    <n v="3325736"/>
    <s v="Artisan Entertainment"/>
    <n v="89"/>
  </r>
  <r>
    <s v="Message in a Bottle"/>
    <s v="PG-13"/>
    <s v="Drama"/>
    <x v="19"/>
    <s v="February 12, 1999 (United States)"/>
    <n v="6.2"/>
    <n v="37000"/>
    <s v="Luis Mandoki"/>
    <s v="Nicholas Sparks"/>
    <s v="Kevin Costner"/>
    <s v="United States"/>
    <n v="80000000"/>
    <n v="118880016"/>
    <s v="Warner Bros."/>
    <n v="126"/>
  </r>
  <r>
    <s v="Stigmata"/>
    <s v="R"/>
    <s v="Horror"/>
    <x v="19"/>
    <s v="September 10, 1999 (United States)"/>
    <n v="6.2"/>
    <n v="66000"/>
    <s v="Rupert Wainwright"/>
    <s v="Tom Lazarus"/>
    <s v="Patricia Arquette"/>
    <s v="United States"/>
    <n v="29000000"/>
    <n v="89446268"/>
    <s v="Metro-Goldwyn-Mayer (MGM)"/>
    <n v="103"/>
  </r>
  <r>
    <s v="A Midsummer Night's Dream"/>
    <s v="PG-13"/>
    <s v="Comedy"/>
    <x v="19"/>
    <s v="May 14, 1999 (United States)"/>
    <n v="6.4"/>
    <n v="25000"/>
    <s v="Michael Hoffman"/>
    <s v="William Shakespeare"/>
    <s v="Kevin Kline"/>
    <s v="United Kingdom"/>
    <n v="11000000"/>
    <n v="16071990"/>
    <s v="Fox Searchlight Pictures"/>
    <n v="116"/>
  </r>
  <r>
    <s v="The Other Sister"/>
    <s v="PG-13"/>
    <s v="Comedy"/>
    <x v="19"/>
    <s v="February 26, 1999 (United States)"/>
    <n v="6.5"/>
    <n v="12000"/>
    <s v="Garry Marshall"/>
    <s v="Alexandra Rose"/>
    <s v="Juliette Lewis"/>
    <s v="United States"/>
    <n v="35000000"/>
    <n v="27807627"/>
    <s v="Mandeville Films"/>
    <n v="129"/>
  </r>
  <r>
    <s v="Analyze This"/>
    <s v="R"/>
    <s v="Comedy"/>
    <x v="19"/>
    <s v="March 5, 1999 (United States)"/>
    <n v="6.7"/>
    <n v="148000"/>
    <s v="Harold Ramis"/>
    <s v="Kenneth Lonergan"/>
    <s v="Robert De Niro"/>
    <s v="United States"/>
    <n v="80000000"/>
    <n v="176885658"/>
    <s v="Village Roadshow Pictures"/>
    <n v="103"/>
  </r>
  <r>
    <s v="Human Traffic"/>
    <s v="R"/>
    <s v="Comedy"/>
    <x v="19"/>
    <s v="May 5, 2000 (United States)"/>
    <n v="7.1"/>
    <n v="24000"/>
    <s v="Justin Kerrigan"/>
    <s v="Justin Kerrigan"/>
    <s v="John Simm"/>
    <s v="United Kingdom"/>
    <n v="0"/>
    <n v="104257"/>
    <s v="Irish Screen"/>
    <n v="99"/>
  </r>
  <r>
    <s v="Brokedown Palace"/>
    <s v="PG-13"/>
    <s v="Drama"/>
    <x v="19"/>
    <s v="August 13, 1999 (United States)"/>
    <n v="6.5"/>
    <n v="22000"/>
    <s v="Jonathan Kaplan"/>
    <s v="Adam Fields"/>
    <s v="Claire Danes"/>
    <s v="United States"/>
    <n v="25000000"/>
    <n v="10115013"/>
    <s v="Fox 2000 Pictures"/>
    <n v="100"/>
  </r>
  <r>
    <s v="Holy Smoke"/>
    <m/>
    <s v="Comedy"/>
    <x v="19"/>
    <s v="February 18, 2000 (United States)"/>
    <n v="5.9"/>
    <n v="14000"/>
    <s v="Jane Campion"/>
    <s v="Anna Campion"/>
    <s v="Kate Winslet"/>
    <s v="United States"/>
    <n v="0"/>
    <n v="1765545"/>
    <s v="India Take One Productions"/>
    <n v="115"/>
  </r>
  <r>
    <s v="Virus"/>
    <s v="R"/>
    <s v="Action"/>
    <x v="19"/>
    <s v="January 15, 1999 (United States)"/>
    <n v="5"/>
    <n v="27000"/>
    <s v="John Bruno"/>
    <s v="Chuck Pfarrer"/>
    <s v="Jamie Lee Curtis"/>
    <s v="United States"/>
    <n v="75000000"/>
    <n v="30657854"/>
    <s v="Mutual Film Company"/>
    <n v="99"/>
  </r>
  <r>
    <s v="Superstar"/>
    <s v="PG-13"/>
    <s v="Comedy"/>
    <x v="19"/>
    <s v="October 8, 1999 (United States)"/>
    <n v="5.0999999999999996"/>
    <n v="18000"/>
    <s v="Bruce McCulloch"/>
    <s v="Molly Shannon"/>
    <s v="Molly Shannon"/>
    <s v="United States"/>
    <n v="34000000"/>
    <n v="30636478"/>
    <s v="Broadway Pictures"/>
    <n v="81"/>
  </r>
  <r>
    <s v="The Best Man"/>
    <s v="R"/>
    <s v="Comedy"/>
    <x v="19"/>
    <s v="October 22, 1999 (United States)"/>
    <n v="6.8"/>
    <n v="9700"/>
    <s v="Malcolm D. Lee"/>
    <s v="Malcolm D. Lee"/>
    <s v="Taye Diggs"/>
    <s v="United States"/>
    <n v="9000000"/>
    <n v="34573780"/>
    <s v="40 Acres &amp; A Mule Filmworks"/>
    <n v="120"/>
  </r>
  <r>
    <s v="Dick"/>
    <s v="PG-13"/>
    <s v="Comedy"/>
    <x v="19"/>
    <s v="August 4, 1999 (United States)"/>
    <n v="6.2"/>
    <n v="19000"/>
    <s v="Andrew Fleming"/>
    <s v="Andrew Fleming"/>
    <s v="Kirsten Dunst"/>
    <s v="United States"/>
    <n v="13000000"/>
    <n v="6262878"/>
    <s v="Canal+ Droits Audiovisuels"/>
    <n v="94"/>
  </r>
  <r>
    <s v="The War Zone"/>
    <s v="R"/>
    <s v="Drama"/>
    <x v="19"/>
    <s v="June 11, 1999 (Italy)"/>
    <n v="7.3"/>
    <n v="9800"/>
    <s v="Tim Roth"/>
    <s v="Alexander Stuart"/>
    <s v="Ray Winstone"/>
    <s v="Italy"/>
    <n v="0"/>
    <n v="254441"/>
    <s v="Channel Four Films"/>
    <n v="98"/>
  </r>
  <r>
    <s v="True Crime"/>
    <s v="R"/>
    <s v="Crime"/>
    <x v="19"/>
    <s v="March 19, 1999 (United States)"/>
    <n v="6.6"/>
    <n v="33000"/>
    <s v="Clint Eastwood"/>
    <s v="Andrew Klavan"/>
    <s v="Clint Eastwood"/>
    <s v="United States"/>
    <n v="55000000"/>
    <n v="16649768"/>
    <s v="Warner Bros."/>
    <n v="127"/>
  </r>
  <r>
    <s v="Titus"/>
    <s v="R"/>
    <s v="Drama"/>
    <x v="19"/>
    <s v="February 11, 2000 (United States)"/>
    <n v="7.1"/>
    <n v="20000"/>
    <s v="Julie Taymor"/>
    <s v="William Shakespeare"/>
    <s v="Anthony Hopkins"/>
    <s v="United Kingdom"/>
    <n v="0"/>
    <n v="2259680"/>
    <s v="Clear Blue Sky Productions"/>
    <n v="162"/>
  </r>
  <r>
    <s v="Forces of Nature"/>
    <s v="PG-13"/>
    <s v="Comedy"/>
    <x v="19"/>
    <s v="March 19, 1999 (United States)"/>
    <n v="5.4"/>
    <n v="33000"/>
    <s v="Bronwen Hughes"/>
    <s v="Marc Lawrence"/>
    <s v="Sandra Bullock"/>
    <s v="United States"/>
    <n v="75000000"/>
    <n v="93900680"/>
    <s v="Dreamworks Pictures"/>
    <n v="105"/>
  </r>
  <r>
    <s v="Better Than Chocolate"/>
    <s v="R"/>
    <s v="Comedy"/>
    <x v="19"/>
    <s v="August 13, 1999 (Canada)"/>
    <n v="6.1"/>
    <n v="8000"/>
    <s v="Anne Wheeler"/>
    <s v="Peggy Thompson"/>
    <s v="Wendy Crewson"/>
    <s v="Canada"/>
    <n v="0"/>
    <n v="2015406"/>
    <s v="British Columbia Film"/>
    <n v="101"/>
  </r>
  <r>
    <s v="Body Shots"/>
    <s v="R"/>
    <s v="Drama"/>
    <x v="19"/>
    <s v="January 21, 2000 (Spain)"/>
    <n v="4.9000000000000004"/>
    <n v="5300"/>
    <s v="Michael Cristofer"/>
    <s v="David McKenna"/>
    <s v="Joe Basile"/>
    <s v="United States"/>
    <n v="0"/>
    <n v="752122"/>
    <s v="New Line Cinema"/>
    <n v="106"/>
  </r>
  <r>
    <s v="Angela's Ashes"/>
    <s v="R"/>
    <s v="Biography"/>
    <x v="19"/>
    <s v="January 21, 2000 (United States)"/>
    <n v="7.3"/>
    <n v="21000"/>
    <s v="Alan Parker"/>
    <s v="Frank McCourt"/>
    <s v="Emily Watson"/>
    <s v="United States"/>
    <n v="50000000"/>
    <n v="13042112"/>
    <s v="David Brown Productions"/>
    <n v="145"/>
  </r>
  <r>
    <s v="Universal Soldier: the Return"/>
    <s v="R"/>
    <s v="Action"/>
    <x v="19"/>
    <s v="August 20, 1999 (United States)"/>
    <n v="4.2"/>
    <n v="28000"/>
    <s v="Mic Rodgers"/>
    <s v="Richard Rothstein"/>
    <s v="Jean-Claude Van Damme"/>
    <s v="United States"/>
    <n v="45000000"/>
    <n v="10667893"/>
    <s v="TriStar Pictures"/>
    <n v="83"/>
  </r>
  <r>
    <s v="Anna and the King"/>
    <s v="PG-13"/>
    <s v="Drama"/>
    <x v="19"/>
    <s v="December 17, 1999 (United States)"/>
    <n v="6.7"/>
    <n v="36000"/>
    <s v="Andy Tennant"/>
    <s v="Anna Leonowens"/>
    <s v="Jodie Foster"/>
    <s v="United States"/>
    <n v="92000000"/>
    <n v="113996937"/>
    <s v="Fox 2000 Pictures"/>
    <n v="148"/>
  </r>
  <r>
    <s v="Humanity"/>
    <s v="Not Rated"/>
    <s v="Drama"/>
    <x v="19"/>
    <s v="October 27, 1999 (France)"/>
    <n v="6.9"/>
    <n v="4300"/>
    <s v="Bruno Dumont"/>
    <s v="Bruno Dumont"/>
    <s v="Emmanuel Schotté"/>
    <s v="France"/>
    <n v="0"/>
    <m/>
    <s v="3B Productions"/>
    <n v="141"/>
  </r>
  <r>
    <s v="The End of the Affair"/>
    <s v="R"/>
    <s v="Drama"/>
    <x v="19"/>
    <s v="January 21, 2000 (United States)"/>
    <n v="7.1"/>
    <n v="22000"/>
    <s v="Neil Jordan"/>
    <s v="Graham Greene"/>
    <s v="Ralph Fiennes"/>
    <s v="United Kingdom"/>
    <n v="23000000"/>
    <n v="10827816"/>
    <s v="Columbia Pictures"/>
    <n v="102"/>
  </r>
  <r>
    <s v="Mystery, Alaska"/>
    <s v="R"/>
    <s v="Comedy"/>
    <x v="19"/>
    <s v="October 1, 1999 (United States)"/>
    <n v="6.7"/>
    <n v="26000"/>
    <s v="Jay Roach"/>
    <s v="David E. Kelley"/>
    <s v="Russell Crowe"/>
    <s v="Canada"/>
    <n v="28000000"/>
    <n v="8891623"/>
    <s v="Baldwin/Cohen Productions"/>
    <n v="119"/>
  </r>
  <r>
    <s v="Baby Geniuses"/>
    <s v="PG"/>
    <s v="Comedy"/>
    <x v="19"/>
    <s v="March 12, 1999 (United States)"/>
    <n v="2.7"/>
    <n v="26000"/>
    <s v="Bob Clark"/>
    <s v="Steven Paul"/>
    <s v="Kathleen Turner"/>
    <s v="United States"/>
    <n v="12000000"/>
    <n v="36450736"/>
    <s v="Crystal Sky Worldwide"/>
    <n v="97"/>
  </r>
  <r>
    <s v="My Favorite Martian"/>
    <s v="PG"/>
    <s v="Comedy"/>
    <x v="19"/>
    <s v="February 12, 1999 (United States)"/>
    <n v="5.0999999999999996"/>
    <n v="13000"/>
    <s v="Donald Petrie"/>
    <s v="John L. Greene"/>
    <s v="Christopher Lloyd"/>
    <s v="United States"/>
    <n v="65000000"/>
    <n v="36850101"/>
    <s v="Walt Disney Pictures"/>
    <n v="94"/>
  </r>
  <r>
    <s v="Beau travail"/>
    <s v="Unrated"/>
    <s v="Drama"/>
    <x v="19"/>
    <s v="May 3, 2000 (France)"/>
    <n v="7.4"/>
    <n v="9500"/>
    <s v="Claire Denis"/>
    <s v="Claire Denis"/>
    <s v="Denis Lavant"/>
    <s v="France"/>
    <n v="0"/>
    <m/>
    <s v="La Sept-Arte"/>
    <n v="92"/>
  </r>
  <r>
    <s v="Anywhere But Here"/>
    <s v="PG-13"/>
    <s v="Comedy"/>
    <x v="19"/>
    <s v="November 12, 1999 (United States)"/>
    <n v="6.2"/>
    <n v="17000"/>
    <s v="Wayne Wang"/>
    <s v="Mona Simpson"/>
    <s v="Susan Sarandon"/>
    <s v="United States"/>
    <n v="23000000"/>
    <n v="23631929"/>
    <s v="Fox 2000 Pictures"/>
    <n v="114"/>
  </r>
  <r>
    <s v="Ride with the Devil"/>
    <s v="R"/>
    <s v="Drama"/>
    <x v="19"/>
    <s v="November 5, 1999 (United Kingdom)"/>
    <n v="6.7"/>
    <n v="13000"/>
    <s v="Ang Lee"/>
    <s v="Daniel Woodrell"/>
    <s v="Tobey Maguire"/>
    <s v="United States"/>
    <n v="38000000"/>
    <n v="635096"/>
    <s v="Universal Pictures"/>
    <n v="138"/>
  </r>
  <r>
    <s v="200 Cigarettes"/>
    <s v="R"/>
    <s v="Comedy"/>
    <x v="19"/>
    <s v="February 26, 1999 (United States)"/>
    <n v="6"/>
    <n v="15000"/>
    <s v="Risa Bramon Garcia"/>
    <s v="Shana Larsen"/>
    <s v="Ben Affleck"/>
    <s v="United States"/>
    <n v="6000000"/>
    <n v="6852450"/>
    <s v="Dogstar Films"/>
    <n v="101"/>
  </r>
  <r>
    <s v="Edtv"/>
    <s v="PG-13"/>
    <s v="Comedy"/>
    <x v="19"/>
    <s v="March 26, 1999 (United States)"/>
    <n v="6.1"/>
    <n v="42000"/>
    <s v="Ron Howard"/>
    <s v="Émile Gaudreault"/>
    <s v="Matthew McConaughey"/>
    <s v="United States"/>
    <n v="80000000"/>
    <n v="35242897"/>
    <s v="Imagine Entertainment"/>
    <n v="122"/>
  </r>
  <r>
    <s v="Sunshine"/>
    <s v="R"/>
    <s v="Drama"/>
    <x v="19"/>
    <s v="July 14, 2000 (United States)"/>
    <n v="7.5"/>
    <n v="13000"/>
    <s v="István Szabó"/>
    <s v="István Szabó"/>
    <s v="Ralph Fiennes"/>
    <s v="Germany"/>
    <n v="0"/>
    <n v="7918035"/>
    <s v="Alliance Atlantis Communications"/>
    <n v="181"/>
  </r>
  <r>
    <s v="Random Hearts"/>
    <s v="R"/>
    <s v="Drama"/>
    <x v="19"/>
    <s v="October 8, 1999 (United States)"/>
    <n v="5.2"/>
    <n v="20000"/>
    <s v="Sydney Pollack"/>
    <s v="Warren Adler"/>
    <s v="Harrison Ford"/>
    <s v="United States"/>
    <n v="64000000"/>
    <n v="74608570"/>
    <s v="Columbia Pictures"/>
    <n v="133"/>
  </r>
  <r>
    <s v="Mickey Blue Eyes"/>
    <s v="PG-13"/>
    <s v="Comedy"/>
    <x v="19"/>
    <s v="August 20, 1999 (United States)"/>
    <n v="5.9"/>
    <n v="36000"/>
    <s v="Kelly Makin"/>
    <s v="Adam Scheinman"/>
    <s v="Hugh Grant"/>
    <s v="United Kingdom"/>
    <n v="75000000"/>
    <n v="54264342"/>
    <s v="Castle Rock Entertainment"/>
    <n v="102"/>
  </r>
  <r>
    <s v="Asterix and Obelix vs. Caesar"/>
    <s v="Not Rated"/>
    <s v="Adventure"/>
    <x v="19"/>
    <s v="July 14, 2000 (United States)"/>
    <n v="6"/>
    <n v="40000"/>
    <s v="Claude Zidi"/>
    <s v="René Goscinny"/>
    <s v="Christian Clavier"/>
    <s v="France"/>
    <n v="0"/>
    <n v="1632567"/>
    <s v="AMLF"/>
    <n v="109"/>
  </r>
  <r>
    <s v="Fantasia 2000"/>
    <s v="G"/>
    <s v="Animation"/>
    <x v="19"/>
    <s v="June 16, 2000 (United States)"/>
    <n v="7.2"/>
    <n v="36000"/>
    <s v="Directors"/>
    <s v="Eric Goldberg"/>
    <s v="James Levine"/>
    <s v="United States"/>
    <n v="80000000"/>
    <n v="90874570"/>
    <s v="Walt Disney Pictures"/>
    <n v="75"/>
  </r>
  <r>
    <s v="The Rage: Carrie 2"/>
    <s v="R"/>
    <s v="Horror"/>
    <x v="19"/>
    <s v="March 12, 1999 (United States)"/>
    <n v="4.7"/>
    <n v="16000"/>
    <s v="Katt Shea"/>
    <s v="Stephen King"/>
    <s v="Emily Bergl"/>
    <s v="United States"/>
    <n v="21000000"/>
    <n v="17762705"/>
    <s v="United Artists"/>
    <n v="104"/>
  </r>
  <r>
    <s v="The Astronaut's Wife"/>
    <s v="R"/>
    <s v="Drama"/>
    <x v="19"/>
    <s v="August 27, 1999 (United States)"/>
    <n v="5.4"/>
    <n v="54000"/>
    <s v="Rand Ravich"/>
    <s v="Rand Ravich"/>
    <s v="Charlize Theron"/>
    <s v="United States"/>
    <n v="75000000"/>
    <n v="19598588"/>
    <s v="New Line Cinema"/>
    <n v="109"/>
  </r>
  <r>
    <s v="Muppets from Space"/>
    <s v="G"/>
    <s v="Adventure"/>
    <x v="19"/>
    <s v="July 14, 1999 (United States)"/>
    <n v="6.3"/>
    <n v="18000"/>
    <s v="Tim Hill"/>
    <s v="Jerry Juhl"/>
    <s v="Dave Goelz"/>
    <s v="United States"/>
    <n v="24000000"/>
    <n v="22323612"/>
    <s v="Jim Henson Pictures"/>
    <n v="87"/>
  </r>
  <r>
    <s v="The Wind Will Carry Us"/>
    <s v="Not Rated"/>
    <s v="Drama"/>
    <x v="19"/>
    <s v="November 24, 1999 (France)"/>
    <n v="7.5"/>
    <n v="9600"/>
    <s v="Abbas Kiarostami"/>
    <s v="Mahmoud Aiden"/>
    <s v="Behzad Dorani"/>
    <s v="Iran"/>
    <n v="0"/>
    <n v="259510"/>
    <s v="MK2 Productions"/>
    <n v="118"/>
  </r>
  <r>
    <s v="Eye of the Beholder"/>
    <s v="R"/>
    <s v="Drama"/>
    <x v="19"/>
    <s v="January 28, 2000 (United States)"/>
    <n v="5"/>
    <n v="15000"/>
    <s v="Stephan Elliott"/>
    <s v="Marc Behm"/>
    <s v="Ewan McGregor"/>
    <s v="Canada"/>
    <n v="35000000"/>
    <n v="17589705"/>
    <s v="Ambridge Film Partnership"/>
    <n v="109"/>
  </r>
  <r>
    <s v="The Wood"/>
    <s v="R"/>
    <s v="Comedy"/>
    <x v="19"/>
    <s v="July 16, 1999 (United States)"/>
    <n v="7"/>
    <n v="8700"/>
    <s v="Rick Famuyiwa"/>
    <s v="Rick Famuyiwa"/>
    <s v="Elayn J. Taylor"/>
    <s v="United States"/>
    <n v="6000000"/>
    <n v="25059640"/>
    <s v="Bona Fide Productions"/>
    <n v="106"/>
  </r>
  <r>
    <s v="Flawless"/>
    <s v="R"/>
    <s v="Comedy"/>
    <x v="19"/>
    <s v="November 24, 1999 (United States)"/>
    <n v="6.5"/>
    <n v="18000"/>
    <s v="Joel Schumacher"/>
    <s v="Joel Schumacher"/>
    <s v="Robert De Niro"/>
    <s v="United States"/>
    <n v="15000000"/>
    <n v="4488529"/>
    <s v="Tribeca Productions"/>
    <n v="112"/>
  </r>
  <r>
    <s v="Love Stinks"/>
    <s v="R"/>
    <s v="Comedy"/>
    <x v="19"/>
    <s v="September 10, 1999 (United States)"/>
    <n v="5.8"/>
    <n v="5000"/>
    <s v="Jeff Franklin"/>
    <s v="Jeff Franklin"/>
    <s v="French Stewart"/>
    <s v="United States"/>
    <n v="4000000"/>
    <n v="2924635"/>
    <s v="Baumgarten-Prophet Entertainment"/>
    <n v="94"/>
  </r>
  <r>
    <s v="Pushing Tin"/>
    <s v="R"/>
    <s v="Comedy"/>
    <x v="19"/>
    <s v="April 23, 1999 (United States)"/>
    <n v="6"/>
    <n v="29000"/>
    <s v="Mike Newell"/>
    <s v="Darcy Frey"/>
    <s v="John Cusack"/>
    <s v="United States"/>
    <n v="33000000"/>
    <n v="8408835"/>
    <s v="3 Miles Apart Productions Ltd."/>
    <n v="124"/>
  </r>
  <r>
    <s v="The Adventures of Elmo in Grouchland"/>
    <s v="G"/>
    <s v="Adventure"/>
    <x v="19"/>
    <s v="October 1, 1999 (United States)"/>
    <n v="5.8"/>
    <n v="3100"/>
    <s v="Gary Halvorson"/>
    <s v="Mitchell Kriegman"/>
    <s v="Kevin Clash"/>
    <s v="United States"/>
    <n v="26000000"/>
    <n v="11683047"/>
    <s v="Jim Henson Pictures"/>
    <n v="73"/>
  </r>
  <r>
    <s v="In Dreams"/>
    <s v="R"/>
    <s v="Drama"/>
    <x v="19"/>
    <s v="January 15, 1999 (United States)"/>
    <n v="5.5"/>
    <n v="13000"/>
    <s v="Neil Jordan"/>
    <s v="Bari Wood"/>
    <s v="Annette Bening"/>
    <s v="United States"/>
    <n v="30000000"/>
    <n v="12017369"/>
    <s v="Amblin Entertainment"/>
    <n v="100"/>
  </r>
  <r>
    <s v="Topsy-Turvy"/>
    <s v="R"/>
    <s v="Biography"/>
    <x v="19"/>
    <s v="February 11, 2000 (United States)"/>
    <n v="7.4"/>
    <n v="12000"/>
    <s v="Mike Leigh"/>
    <s v="Mike Leigh"/>
    <s v="Jim Broadbent"/>
    <s v="United Kingdom"/>
    <n v="0"/>
    <n v="6208548"/>
    <s v="Goldwyn Films"/>
    <n v="160"/>
  </r>
  <r>
    <s v="Instinct"/>
    <s v="R"/>
    <s v="Drama"/>
    <x v="19"/>
    <s v="June 4, 1999 (United States)"/>
    <n v="6.6"/>
    <n v="32000"/>
    <s v="Jon Turteltaub"/>
    <s v="Gerald Di Pego"/>
    <s v="Anthony Hopkins"/>
    <s v="United States"/>
    <n v="80000000"/>
    <n v="34105207"/>
    <s v="Spyglass Entertainment"/>
    <n v="126"/>
  </r>
  <r>
    <s v="Dudley Do-Right"/>
    <s v="PG"/>
    <s v="Comedy"/>
    <x v="19"/>
    <s v="August 27, 1999 (United States)"/>
    <n v="3.9"/>
    <n v="10000"/>
    <s v="Hugh Wilson"/>
    <s v="Jay Ward"/>
    <s v="Brendan Fraser"/>
    <s v="United States"/>
    <n v="70000000"/>
    <n v="9974410"/>
    <s v="Universal Pictures"/>
    <n v="77"/>
  </r>
  <r>
    <s v="The Deep End of the Ocean"/>
    <s v="PG-13"/>
    <s v="Drama"/>
    <x v="19"/>
    <s v="March 12, 1999 (United States)"/>
    <n v="6.4"/>
    <n v="13000"/>
    <s v="Ulu Grosbard"/>
    <s v="Jacquelyn Mitchard"/>
    <s v="Michelle Pfeiffer"/>
    <s v="United States"/>
    <n v="38000000"/>
    <n v="28121100"/>
    <s v="Columbia Pictures"/>
    <n v="106"/>
  </r>
  <r>
    <s v="Outside Providence"/>
    <s v="R"/>
    <s v="Comedy"/>
    <x v="19"/>
    <s v="September 1, 1999 (United States)"/>
    <n v="6.4"/>
    <n v="8600"/>
    <s v="Michael Corrente"/>
    <s v="Peter Farrelly"/>
    <s v="Shawn Hatosy"/>
    <s v="United States"/>
    <n v="7000000"/>
    <n v="7302522"/>
    <s v="Miramax"/>
    <n v="96"/>
  </r>
  <r>
    <s v="Kikujiro"/>
    <s v="PG-13"/>
    <s v="Drama"/>
    <x v="19"/>
    <s v="May 26, 2000 (United States)"/>
    <n v="7.8"/>
    <n v="19000"/>
    <s v="Takeshi Kitano"/>
    <s v="Takeshi Kitano"/>
    <s v="Takeshi Kitano"/>
    <s v="Japan"/>
    <n v="0"/>
    <n v="461259"/>
    <s v="Bandai Visual Company"/>
    <n v="122"/>
  </r>
  <r>
    <s v="Simply Irresistible"/>
    <s v="PG-13"/>
    <s v="Comedy"/>
    <x v="19"/>
    <s v="February 5, 1999 (United States)"/>
    <n v="5.3"/>
    <n v="13000"/>
    <s v="Mark Tarlov"/>
    <s v="Judith Roberts"/>
    <s v="Sarah Michelle Gellar"/>
    <s v="Germany"/>
    <n v="6000000"/>
    <n v="4398989"/>
    <s v="New Regency Productions"/>
    <n v="96"/>
  </r>
  <r>
    <s v="Godzilla 2000: Millennium"/>
    <s v="PG"/>
    <s v="Action"/>
    <x v="19"/>
    <s v="August 18, 2000 (United States)"/>
    <n v="6.1"/>
    <n v="7900"/>
    <s v="Takao Okawara"/>
    <s v="Hiroshi Kashiwabara"/>
    <s v="Takehiro Murata"/>
    <s v="Japan"/>
    <n v="13000000"/>
    <n v="12924063"/>
    <s v="Toho Pictures"/>
    <n v="99"/>
  </r>
  <r>
    <s v="The Story of Us"/>
    <s v="R"/>
    <s v="Comedy"/>
    <x v="19"/>
    <s v="October 15, 1999 (United States)"/>
    <n v="6"/>
    <n v="22000"/>
    <s v="Rob Reiner"/>
    <s v="Alan Zweibel"/>
    <s v="Bruce Willis"/>
    <s v="United States"/>
    <n v="50000000"/>
    <n v="58900031"/>
    <s v="Castle Rock Entertainment"/>
    <n v="95"/>
  </r>
  <r>
    <s v="East Is East"/>
    <s v="R"/>
    <s v="Comedy"/>
    <x v="19"/>
    <s v="June 2, 2000 (United States)"/>
    <n v="6.9"/>
    <n v="17000"/>
    <s v="Damien O'Donnell"/>
    <s v="Ayub Khan-Din"/>
    <s v="Om Puri"/>
    <s v="United Kingdom"/>
    <n v="0"/>
    <n v="4177818"/>
    <s v="FilmFour"/>
    <n v="96"/>
  </r>
  <r>
    <s v="Pokémon the Movie 2000"/>
    <s v="G"/>
    <s v="Animation"/>
    <x v="19"/>
    <s v="July 21, 2000 (United States)"/>
    <n v="6.1"/>
    <n v="21000"/>
    <s v="Michael Haigney"/>
    <s v="Satoshi Tajiri"/>
    <s v="Veronica Taylor"/>
    <s v="Japan"/>
    <n v="30000000"/>
    <n v="133949270"/>
    <s v="4 Kids Entertainment"/>
    <n v="99"/>
  </r>
  <r>
    <s v="Sweet and Lowdown"/>
    <s v="PG-13"/>
    <s v="Comedy"/>
    <x v="19"/>
    <s v="March 10, 2000 (United States)"/>
    <n v="7.2"/>
    <n v="33000"/>
    <s v="Woody Allen"/>
    <s v="Woody Allen"/>
    <s v="Sean Penn"/>
    <s v="United States"/>
    <n v="29750000"/>
    <n v="4525794"/>
    <s v="Sweetland Films"/>
    <n v="95"/>
  </r>
  <r>
    <s v="Bats"/>
    <s v="PG-13"/>
    <s v="Horror"/>
    <x v="19"/>
    <s v="October 22, 1999 (United States)"/>
    <n v="3.9"/>
    <n v="9900"/>
    <s v="Louis Morneau"/>
    <s v="John Logan"/>
    <s v="Lou Diamond Phillips"/>
    <s v="United States"/>
    <n v="5250000"/>
    <n v="10155690"/>
    <s v="Destination Films"/>
    <n v="91"/>
  </r>
  <r>
    <s v="At First Sight"/>
    <s v="PG-13"/>
    <s v="Drama"/>
    <x v="19"/>
    <s v="January 15, 1999 (United States)"/>
    <n v="6"/>
    <n v="13000"/>
    <s v="Irwin Winkler"/>
    <s v="Oliver Sacks"/>
    <s v="Val Kilmer"/>
    <s v="United States"/>
    <n v="60000000"/>
    <n v="22365133"/>
    <s v="Metro-Goldwyn-Mayer (MGM)"/>
    <n v="128"/>
  </r>
  <r>
    <s v="An Ideal Husband"/>
    <s v="PG-13"/>
    <s v="Comedy"/>
    <x v="19"/>
    <s v="June 30, 1999 (United States)"/>
    <n v="6.8"/>
    <n v="15000"/>
    <s v="Oliver Parker"/>
    <s v="Oscar Wilde"/>
    <s v="Rupert Everett"/>
    <s v="United Kingdom"/>
    <n v="14000000"/>
    <n v="18542974"/>
    <s v="Arts Council of England"/>
    <n v="97"/>
  </r>
  <r>
    <s v="Coming Soon"/>
    <s v="R"/>
    <s v="Comedy"/>
    <x v="19"/>
    <s v="April 17, 1999 (United States)"/>
    <n v="4.4000000000000004"/>
    <n v="1600"/>
    <s v="Colette Burson"/>
    <s v="Colette Burson"/>
    <s v="Bonnie Root"/>
    <s v="United States"/>
    <n v="0"/>
    <n v="5453"/>
    <s v="Bandeira Entertainment"/>
    <n v="96"/>
  </r>
  <r>
    <s v="Tea with Mussolini"/>
    <s v="PG"/>
    <s v="Comedy"/>
    <x v="19"/>
    <s v="May 14, 1999 (United States)"/>
    <n v="6.9"/>
    <n v="12000"/>
    <s v="Franco Zeffirelli"/>
    <s v="John Mortimer"/>
    <s v="Maggie Smith"/>
    <s v="Italy"/>
    <n v="12000000"/>
    <n v="14401563"/>
    <s v="Medusa Film"/>
    <n v="117"/>
  </r>
  <r>
    <s v="Gloria"/>
    <s v="R"/>
    <s v="Crime"/>
    <x v="19"/>
    <s v="January 22, 1999 (United States)"/>
    <n v="5.2"/>
    <n v="5500"/>
    <s v="Sidney Lumet"/>
    <s v="John Cassavetes"/>
    <s v="Sharon Stone"/>
    <s v="United States"/>
    <n v="30000000"/>
    <n v="4197729"/>
    <s v="Columbia Pictures"/>
    <n v="108"/>
  </r>
  <r>
    <s v="Cookie's Fortune"/>
    <s v="PG-13"/>
    <s v="Comedy"/>
    <x v="19"/>
    <s v="April 16, 1999 (United States)"/>
    <n v="6.9"/>
    <n v="13000"/>
    <s v="Robert Altman"/>
    <s v="Anne Rapp"/>
    <s v="Glenn Close"/>
    <s v="United States"/>
    <n v="10000000"/>
    <n v="10920544"/>
    <s v="Elysian Dreams"/>
    <n v="118"/>
  </r>
  <r>
    <s v="Julien Donkey-Boy"/>
    <s v="R"/>
    <s v="Comedy"/>
    <x v="19"/>
    <s v="September 13, 2000 (France)"/>
    <n v="6.8"/>
    <n v="6900"/>
    <s v="Harmony Korine"/>
    <s v="Harmony Korine"/>
    <s v="Ewen Bremner"/>
    <s v="United States"/>
    <n v="0"/>
    <n v="92442"/>
    <s v="391 Productions"/>
    <n v="94"/>
  </r>
  <r>
    <s v="Three to Tango"/>
    <s v="PG-13"/>
    <s v="Comedy"/>
    <x v="19"/>
    <s v="October 22, 1999 (United States)"/>
    <n v="6.1"/>
    <n v="19000"/>
    <s v="Damon Santostefano"/>
    <s v="Rodney Patrick Vaccaro"/>
    <s v="Neve Campbell"/>
    <s v="Australia"/>
    <n v="20000000"/>
    <n v="10570375"/>
    <s v="Warner Bros."/>
    <n v="98"/>
  </r>
  <r>
    <s v="Onegin"/>
    <s v="R"/>
    <s v="Drama"/>
    <x v="19"/>
    <s v="November 19, 1999 (United Kingdom)"/>
    <n v="6.8"/>
    <n v="7600"/>
    <s v="Martha Fiennes"/>
    <s v="Peter Ettedgui"/>
    <s v="Ralph Fiennes"/>
    <s v="United Kingdom"/>
    <n v="14000000"/>
    <n v="206128"/>
    <s v="7 Arts International"/>
    <n v="106"/>
  </r>
  <r>
    <s v="Jin-Roh: The Wolf Brigade"/>
    <s v="R"/>
    <s v="Animation"/>
    <x v="19"/>
    <s v="November 17, 1999 (France)"/>
    <n v="7.4"/>
    <n v="16000"/>
    <s v="Hiroyuki Okiura"/>
    <s v="Mamoru Oshii"/>
    <s v="Michael Dobson"/>
    <s v="Japan"/>
    <n v="0"/>
    <n v="94591"/>
    <s v="Bandai Visual Company"/>
    <n v="102"/>
  </r>
  <r>
    <s v="Mumford"/>
    <s v="R"/>
    <s v="Comedy"/>
    <x v="19"/>
    <s v="September 24, 1999 (United States)"/>
    <n v="6.8"/>
    <n v="8900"/>
    <s v="Lawrence Kasdan"/>
    <s v="Lawrence Kasdan"/>
    <s v="Loren Dean"/>
    <s v="United States"/>
    <n v="28000000"/>
    <n v="4555459"/>
    <s v="Touchstone Pictures"/>
    <n v="112"/>
  </r>
  <r>
    <s v="Wing Commander"/>
    <s v="PG-13"/>
    <s v="Action"/>
    <x v="19"/>
    <s v="March 12, 1999 (United States)"/>
    <n v="4.3"/>
    <n v="16000"/>
    <s v="Chris Roberts"/>
    <s v="Chris Roberts"/>
    <s v="Freddie Prinze Jr."/>
    <s v="United States"/>
    <n v="30000000"/>
    <n v="11578059"/>
    <s v="Centurion"/>
    <n v="100"/>
  </r>
  <r>
    <s v="The Corruptor"/>
    <s v="R"/>
    <s v="Action"/>
    <x v="19"/>
    <s v="March 12, 1999 (United States)"/>
    <n v="6.1"/>
    <n v="18000"/>
    <s v="James Foley"/>
    <s v="Robert Pucci"/>
    <s v="Chow Yun-Fat"/>
    <s v="United States"/>
    <n v="25000000"/>
    <n v="24493601"/>
    <s v="New Line Cinema"/>
    <n v="110"/>
  </r>
  <r>
    <s v="Snow Falling on Cedars"/>
    <s v="PG-13"/>
    <s v="Drama"/>
    <x v="19"/>
    <s v="January 7, 2000 (United States)"/>
    <n v="6.8"/>
    <n v="14000"/>
    <s v="Scott Hicks"/>
    <s v="David Guterson"/>
    <s v="Ethan Hawke"/>
    <s v="United States"/>
    <n v="35000000"/>
    <n v="23049593"/>
    <s v="Universal Pictures"/>
    <n v="127"/>
  </r>
  <r>
    <s v="Music of the Heart"/>
    <s v="PG"/>
    <s v="Drama"/>
    <x v="19"/>
    <s v="October 29, 1999 (United States)"/>
    <n v="6.8"/>
    <n v="12000"/>
    <s v="Wes Craven"/>
    <s v="Pamela Gray"/>
    <s v="Meryl Streep"/>
    <s v="United States"/>
    <n v="27000000"/>
    <n v="14936407"/>
    <s v="Craven-Maddalena Films"/>
    <n v="124"/>
  </r>
  <r>
    <s v="The Love Letter"/>
    <s v="PG-13"/>
    <s v="Comedy"/>
    <x v="19"/>
    <s v="May 21, 1999 (United States)"/>
    <n v="5.5"/>
    <n v="4200"/>
    <s v="Peter Ho-Sun Chan"/>
    <s v="Cathleen Schine"/>
    <s v="Kate Capshaw"/>
    <s v="United States"/>
    <n v="20000000"/>
    <n v="9177355"/>
    <s v="Dreamworks Pictures"/>
    <n v="88"/>
  </r>
  <r>
    <s v="The Bachelor"/>
    <s v="PG-13"/>
    <s v="Comedy"/>
    <x v="19"/>
    <s v="November 5, 1999 (United States)"/>
    <n v="5.0999999999999996"/>
    <n v="17000"/>
    <s v="Gary Sinyor"/>
    <s v="Roi Cooper Megrue"/>
    <s v="Chris O'Donnell"/>
    <s v="United States"/>
    <n v="51000000"/>
    <n v="36911617"/>
    <s v="New Line Cinema"/>
    <n v="101"/>
  </r>
  <r>
    <s v="In Too Deep"/>
    <s v="R"/>
    <s v="Crime"/>
    <x v="19"/>
    <s v="August 25, 1999 (United States)"/>
    <n v="6.3"/>
    <n v="6000"/>
    <s v="Michael Rymer"/>
    <s v="Michael Henry Brown"/>
    <s v="Omar Epps"/>
    <s v="United States"/>
    <n v="7000000"/>
    <n v="14011454"/>
    <s v="Dimension Films"/>
    <n v="95"/>
  </r>
  <r>
    <s v="Black &amp; White"/>
    <s v="R"/>
    <s v="Crime"/>
    <x v="19"/>
    <s v="April 5, 2000 (United States)"/>
    <n v="4.9000000000000004"/>
    <n v="5600"/>
    <s v="James Toback"/>
    <s v="James Toback"/>
    <s v="Ben Stiller"/>
    <s v="United States"/>
    <n v="12000000"/>
    <n v="5541431"/>
    <s v="Bigel / Mailer Films"/>
    <n v="98"/>
  </r>
  <r>
    <s v="Crazy in Alabama"/>
    <s v="PG-13"/>
    <s v="Comedy"/>
    <x v="19"/>
    <s v="October 22, 1999 (United States)"/>
    <n v="6.2"/>
    <n v="6700"/>
    <s v="Antonio Banderas"/>
    <s v="Mark Childress"/>
    <s v="Melanie Griffith"/>
    <s v="Germany"/>
    <n v="15000000"/>
    <n v="2005840"/>
    <s v="Columbia Pictures"/>
    <n v="111"/>
  </r>
  <r>
    <s v="Lost &amp; Found"/>
    <s v="PG-13"/>
    <s v="Comedy"/>
    <x v="19"/>
    <s v="April 23, 1999 (United States)"/>
    <n v="5.0999999999999996"/>
    <n v="6200"/>
    <s v="Jeff Pollack"/>
    <s v="J.B. Cook"/>
    <s v="David Spade"/>
    <s v="United States"/>
    <n v="30000000"/>
    <n v="6552255"/>
    <s v="Alcon Entertainment"/>
    <n v="100"/>
  </r>
  <r>
    <s v="The Piano Player"/>
    <s v="Not Rated"/>
    <s v="Romance"/>
    <x v="19"/>
    <s v="October 21, 1999 (Germany)"/>
    <n v="7.8"/>
    <n v="7400"/>
    <s v="Rolf Schübel"/>
    <s v="Ruth Toma"/>
    <s v="Joachim Król"/>
    <s v="Germany"/>
    <n v="0"/>
    <n v="646532"/>
    <s v="Studio Hamburg Filmproduktion"/>
    <n v="112"/>
  </r>
  <r>
    <s v="The Mod Squad"/>
    <s v="R"/>
    <s v="Action"/>
    <x v="19"/>
    <s v="March 26, 1999 (United States)"/>
    <n v="4.3"/>
    <n v="8800"/>
    <s v="Scott Silver"/>
    <s v="Buddy Ruskin"/>
    <s v="Claire Danes"/>
    <s v="United States"/>
    <n v="50000000"/>
    <n v="13263993"/>
    <s v="Metro-Goldwyn-Mayer (MGM)"/>
    <n v="92"/>
  </r>
  <r>
    <s v="Best Laid Plans"/>
    <s v="R"/>
    <s v="Crime"/>
    <x v="19"/>
    <s v="May 14, 1999 (United Kingdom)"/>
    <n v="6.1"/>
    <n v="7400"/>
    <s v="Mike Barker"/>
    <s v="Ted Griffin"/>
    <s v="Alessandro Nivola"/>
    <s v="United States"/>
    <n v="7000000"/>
    <n v="27816"/>
    <s v="Dogstar Films"/>
    <n v="92"/>
  </r>
  <r>
    <s v="Play It to the Bone"/>
    <s v="R"/>
    <s v="Comedy"/>
    <x v="19"/>
    <s v="January 21, 2000 (United States)"/>
    <n v="5.5"/>
    <n v="12000"/>
    <s v="Ron Shelton"/>
    <s v="Ron Shelton"/>
    <s v="Woody Harrelson"/>
    <s v="United States"/>
    <n v="24000000"/>
    <n v="8678812"/>
    <s v="Play It Inc."/>
    <n v="124"/>
  </r>
  <r>
    <s v="Jakob the Liar"/>
    <s v="PG-13"/>
    <s v="Drama"/>
    <x v="19"/>
    <s v="September 24, 1999 (United States)"/>
    <n v="6.5"/>
    <n v="15000"/>
    <s v="Peter Kassovitz"/>
    <s v="Jurek Becker"/>
    <s v="Robin Williams"/>
    <s v="United States"/>
    <n v="45000000"/>
    <n v="4956401"/>
    <s v="Columbia Pictures"/>
    <n v="120"/>
  </r>
  <r>
    <s v="Cradle Will Rock"/>
    <s v="R"/>
    <s v="Drama"/>
    <x v="19"/>
    <s v="January 21, 2000 (United States)"/>
    <n v="6.8"/>
    <n v="8900"/>
    <s v="Tim Robbins"/>
    <s v="Tim Robbins"/>
    <s v="Hank Azaria"/>
    <s v="United States"/>
    <n v="36000000"/>
    <n v="2986932"/>
    <s v="Cradle Productions Inc."/>
    <n v="132"/>
  </r>
  <r>
    <s v="Plunkett &amp; Macleane"/>
    <s v="R"/>
    <s v="Action"/>
    <x v="19"/>
    <s v="April 2, 1999 (United Kingdom)"/>
    <n v="6.4"/>
    <n v="9700"/>
    <s v="Jake Scott"/>
    <s v="Selwyn Roberts"/>
    <s v="Robert Carlyle"/>
    <s v="United Kingdom"/>
    <n v="0"/>
    <n v="474900"/>
    <s v="Arts Council of England"/>
    <n v="99"/>
  </r>
  <r>
    <s v="Breakfast of Champions"/>
    <s v="R"/>
    <s v="Comedy"/>
    <x v="19"/>
    <s v="February 18, 1999 (Germany)"/>
    <n v="4.5999999999999996"/>
    <n v="7600"/>
    <s v="Alan Rudolph"/>
    <s v="Kurt Vonnegut Jr."/>
    <s v="Bruce Willis"/>
    <s v="United States"/>
    <n v="12000000"/>
    <n v="178278"/>
    <s v="Flying Heart Films"/>
    <n v="110"/>
  </r>
  <r>
    <s v="The Winslow Boy"/>
    <s v="G"/>
    <s v="Drama"/>
    <x v="19"/>
    <s v="October 29, 1999 (United Kingdom)"/>
    <n v="7.3"/>
    <n v="7500"/>
    <s v="David Mamet"/>
    <s v="Terence Rattigan"/>
    <s v="Rebecca Pidgeon"/>
    <s v="United Kingdom"/>
    <n v="0"/>
    <n v="3957934"/>
    <s v="Winslow Partners Ltd."/>
    <n v="104"/>
  </r>
  <r>
    <s v="Liberty Heights"/>
    <s v="R"/>
    <s v="Comedy"/>
    <x v="19"/>
    <s v="December 31, 1999 (United States)"/>
    <n v="7"/>
    <n v="6500"/>
    <s v="Barry Levinson"/>
    <s v="Barry Levinson"/>
    <s v="Adrien Brody"/>
    <s v="United States"/>
    <n v="0"/>
    <n v="3736868"/>
    <s v="Baltimore Pictures"/>
    <n v="127"/>
  </r>
  <r>
    <s v="The Color of Paradise"/>
    <s v="PG"/>
    <s v="Drama"/>
    <x v="19"/>
    <s v="September 7, 2000 (Australia)"/>
    <n v="8.1999999999999993"/>
    <n v="16000"/>
    <s v="Majid Majidi"/>
    <s v="Majid Majidi"/>
    <s v="Hossein Mahjoub"/>
    <s v="Iran"/>
    <n v="0"/>
    <n v="2777552"/>
    <s v="Varahonar Company"/>
    <n v="90"/>
  </r>
  <r>
    <s v="Rosetta"/>
    <s v="R"/>
    <s v="Drama"/>
    <x v="19"/>
    <s v="September 22, 1999 (Belgium)"/>
    <n v="7.5"/>
    <n v="13000"/>
    <s v="Jean-Pierre Dardenne"/>
    <s v="Jean-Pierre Dardenne"/>
    <s v="Émilie Dequenne"/>
    <s v="France"/>
    <n v="0"/>
    <n v="293092"/>
    <s v="ARP Sélection"/>
    <n v="95"/>
  </r>
  <r>
    <s v="Trick"/>
    <s v="R"/>
    <s v="Comedy"/>
    <x v="19"/>
    <s v="July 23, 1999 (United States)"/>
    <n v="7.2"/>
    <n v="8400"/>
    <s v="Jim Fall"/>
    <s v="Jason Schafer"/>
    <s v="Christian Campbell"/>
    <s v="United States"/>
    <n v="450000"/>
    <n v="2087228"/>
    <s v="Good Machine"/>
    <n v="89"/>
  </r>
  <r>
    <s v="A Room for Romeo Brass"/>
    <s v="R"/>
    <s v="Comedy"/>
    <x v="19"/>
    <s v="February 4, 2000 (United Kingdom)"/>
    <n v="7.6"/>
    <n v="5500"/>
    <s v="Shane Meadows"/>
    <s v="Robyn Slovo"/>
    <s v="Martin Arrowsmith"/>
    <s v="United Kingdom"/>
    <n v="0"/>
    <n v="19478"/>
    <s v="Alliance Atlantis Communications"/>
    <n v="90"/>
  </r>
  <r>
    <s v="An Affair of Love"/>
    <s v="R"/>
    <s v="Drama"/>
    <x v="19"/>
    <s v="September 4, 1999 (France)"/>
    <n v="7.1"/>
    <n v="5300"/>
    <s v="Frédéric Fonteyne"/>
    <s v="Philippe Blasband"/>
    <s v="Nathalie Baye"/>
    <s v="France"/>
    <n v="0"/>
    <n v="401299"/>
    <s v="Artémis Productions"/>
    <n v="80"/>
  </r>
  <r>
    <s v="The Loss of Sexual Innocence"/>
    <s v="R"/>
    <s v="Drama"/>
    <x v="19"/>
    <s v="January 7, 2000 (United Kingdom)"/>
    <n v="5.4"/>
    <n v="3100"/>
    <s v="Mike Figgis"/>
    <s v="Mike Figgis"/>
    <s v="Julian Sands"/>
    <s v="United Kingdom"/>
    <n v="4000000"/>
    <n v="164022"/>
    <s v="Newmarket Capital Group"/>
    <n v="106"/>
  </r>
  <r>
    <s v="Aimee &amp; Jaguar"/>
    <s v="Not Rated"/>
    <s v="Biography"/>
    <x v="19"/>
    <s v="February 11, 1999 (Germany)"/>
    <n v="7.2"/>
    <n v="6200"/>
    <s v="Max Färberböck"/>
    <s v="Max Färberböck"/>
    <s v="Maria Schrader"/>
    <s v="Germany"/>
    <n v="0"/>
    <n v="927107"/>
    <s v="Senator Film Produktion"/>
    <n v="125"/>
  </r>
  <r>
    <s v="The Out-of-Towners"/>
    <s v="PG-13"/>
    <s v="Comedy"/>
    <x v="19"/>
    <s v="April 2, 1999 (United States)"/>
    <n v="5.5"/>
    <n v="13000"/>
    <s v="Sam Weisman"/>
    <s v="Neil Simon"/>
    <s v="Steve Martin"/>
    <s v="United States"/>
    <n v="75000000"/>
    <n v="28544120"/>
    <s v="Cherry Alley Productions"/>
    <n v="90"/>
  </r>
  <r>
    <s v="A Map of the World"/>
    <s v="R"/>
    <s v="Drama"/>
    <x v="19"/>
    <s v="January 21, 2000 (United States)"/>
    <n v="6.6"/>
    <n v="4100"/>
    <s v="Scott Elliott"/>
    <s v="Jane Hamilton"/>
    <s v="Sigourney Weaver"/>
    <s v="United States"/>
    <n v="0"/>
    <n v="570708"/>
    <s v="Cinerenta Medienbeteiligungs KG"/>
    <n v="125"/>
  </r>
  <r>
    <s v="The Minus Man"/>
    <s v="R"/>
    <s v="Crime"/>
    <x v="19"/>
    <s v="October 8, 1999 (United States)"/>
    <n v="6.1"/>
    <n v="6400"/>
    <s v="Hampton Fancher"/>
    <s v="Lew McCreary"/>
    <s v="Owen Wilson"/>
    <s v="United States"/>
    <n v="0"/>
    <n v="370668"/>
    <s v="Shooting Gallery"/>
    <n v="111"/>
  </r>
  <r>
    <s v="Terror Firmer"/>
    <s v="R"/>
    <s v="Comedy"/>
    <x v="19"/>
    <s v="June 20, 1999 (United States)"/>
    <n v="6.2"/>
    <n v="4900"/>
    <s v="Lloyd Kaufman"/>
    <s v="Patrick Cassidy"/>
    <s v="Will Keenan"/>
    <s v="United States"/>
    <n v="500000"/>
    <m/>
    <s v="Santa Monica Holdings"/>
    <n v="124"/>
  </r>
  <r>
    <s v="8 ½ Women"/>
    <s v="R"/>
    <s v="Comedy"/>
    <x v="19"/>
    <s v="December 10, 1999 (United Kingdom)"/>
    <n v="5.8"/>
    <n v="3900"/>
    <s v="Peter Greenaway"/>
    <s v="Peter Greenaway"/>
    <s v="John Standing"/>
    <s v="United Kingdom"/>
    <n v="0"/>
    <n v="437568"/>
    <s v="Woodline Productions"/>
    <n v="118"/>
  </r>
  <r>
    <s v="The King and I"/>
    <s v="G"/>
    <s v="Animation"/>
    <x v="19"/>
    <s v="March 19, 1999 (United States)"/>
    <n v="4.5"/>
    <n v="3700"/>
    <s v="Richard Rich"/>
    <s v="Oscar Hammerstein II"/>
    <s v="Miranda Richardson"/>
    <s v="United States"/>
    <n v="25000000"/>
    <n v="11993021"/>
    <s v="Morgan Creek Entertainment"/>
    <n v="87"/>
  </r>
  <r>
    <s v="Jesus' Son"/>
    <s v="R"/>
    <s v="Drama"/>
    <x v="19"/>
    <s v="July 7, 2000 (United States)"/>
    <n v="6.9"/>
    <n v="6900"/>
    <s v="Alison Maclean"/>
    <s v="Denis Johnson"/>
    <s v="Billy Crudup"/>
    <s v="Canada"/>
    <n v="2500000"/>
    <n v="1302067"/>
    <s v="Evenstar Films"/>
    <n v="107"/>
  </r>
  <r>
    <s v="Happy, Texas"/>
    <s v="PG-13"/>
    <s v="Comedy"/>
    <x v="19"/>
    <s v="December 3, 1999 (United Kingdom)"/>
    <n v="6.3"/>
    <n v="9600"/>
    <s v="Mark Illsley"/>
    <s v="Ed Stone"/>
    <s v="Jeremy Northam"/>
    <s v="United States"/>
    <n v="2500000"/>
    <n v="1955933"/>
    <s v="Marked Entertainment"/>
    <n v="98"/>
  </r>
  <r>
    <s v="La fille sur le pont"/>
    <s v="R"/>
    <s v="Comedy"/>
    <x v="19"/>
    <s v="March 31, 1999 (France)"/>
    <n v="7.5"/>
    <n v="13000"/>
    <s v="Patrice Leconte"/>
    <s v="Serge Frydman"/>
    <s v="Vanessa Paradis"/>
    <s v="France"/>
    <n v="0"/>
    <m/>
    <s v="Canal+"/>
    <n v="90"/>
  </r>
  <r>
    <s v="Joe the King"/>
    <s v="R"/>
    <s v="Crime"/>
    <x v="19"/>
    <s v="January 22, 1999 (United States)"/>
    <n v="6.7"/>
    <n v="2600"/>
    <s v="Frank Whaley"/>
    <s v="Frank Whaley"/>
    <s v="Noah Fleiss"/>
    <s v="United States"/>
    <n v="0"/>
    <n v="60279"/>
    <s v="49th Parallel Productions"/>
    <n v="93"/>
  </r>
  <r>
    <s v="Almost Famous"/>
    <s v="R"/>
    <s v="Adventure"/>
    <x v="20"/>
    <s v="September 22, 2000 (United States)"/>
    <n v="7.9"/>
    <n v="260000"/>
    <s v="Cameron Crowe"/>
    <s v="Cameron Crowe"/>
    <s v="Billy Crudup"/>
    <s v="United States"/>
    <n v="60000000"/>
    <n v="47386287"/>
    <s v="Columbia Pictures"/>
    <n v="122"/>
  </r>
  <r>
    <s v="American Psycho"/>
    <s v="R"/>
    <s v="Comedy"/>
    <x v="20"/>
    <s v="April 14, 2000 (United States)"/>
    <n v="7.6"/>
    <n v="514000"/>
    <s v="Mary Harron"/>
    <s v="Bret Easton Ellis"/>
    <s v="Christian Bale"/>
    <s v="United States"/>
    <n v="7000000"/>
    <n v="34266564"/>
    <s v="Am Psycho Productions"/>
    <n v="101"/>
  </r>
  <r>
    <s v="Gladiator"/>
    <s v="R"/>
    <s v="Action"/>
    <x v="20"/>
    <s v="May 5, 2000 (United States)"/>
    <n v="8.5"/>
    <n v="1400000"/>
    <s v="Ridley Scott"/>
    <s v="David Franzoni"/>
    <s v="Russell Crowe"/>
    <s v="United States"/>
    <n v="103000000"/>
    <n v="465380802"/>
    <s v="Dreamworks Pictures"/>
    <n v="155"/>
  </r>
  <r>
    <s v="Snatch"/>
    <s v="R"/>
    <s v="Comedy"/>
    <x v="20"/>
    <s v="January 19, 2001 (United States)"/>
    <n v="8.3000000000000007"/>
    <n v="800000"/>
    <s v="Guy Ritchie"/>
    <s v="Guy Ritchie"/>
    <s v="Jason Statham"/>
    <s v="United Kingdom"/>
    <n v="0"/>
    <n v="83557872"/>
    <s v="Columbia Pictures"/>
    <n v="102"/>
  </r>
  <r>
    <s v="Requiem for a Dream"/>
    <s v="Unrated"/>
    <s v="Drama"/>
    <x v="20"/>
    <s v="December 15, 2000 (United States)"/>
    <n v="8.3000000000000007"/>
    <n v="786000"/>
    <s v="Darren Aronofsky"/>
    <s v="Hubert Selby Jr."/>
    <s v="Ellen Burstyn"/>
    <s v="United States"/>
    <n v="4500000"/>
    <n v="7390108"/>
    <s v="Artisan Entertainment"/>
    <n v="102"/>
  </r>
  <r>
    <s v="Memento"/>
    <s v="R"/>
    <s v="Mystery"/>
    <x v="20"/>
    <s v="May 25, 2001 (United States)"/>
    <n v="8.4"/>
    <n v="1200000"/>
    <s v="Christopher Nolan"/>
    <s v="Christopher Nolan"/>
    <s v="Guy Pearce"/>
    <s v="United States"/>
    <n v="9000000"/>
    <n v="40047078"/>
    <s v="Newmarket Capital Group"/>
    <n v="113"/>
  </r>
  <r>
    <s v="Malena"/>
    <s v="R"/>
    <s v="Comedy"/>
    <x v="20"/>
    <s v="February 2, 2001 (United States)"/>
    <n v="7.5"/>
    <n v="94000"/>
    <s v="Giuseppe Tornatore"/>
    <s v="Giuseppe Tornatore"/>
    <s v="Monica Bellucci"/>
    <s v="Italy"/>
    <n v="0"/>
    <n v="14493284"/>
    <s v="Medusa Film"/>
    <n v="108"/>
  </r>
  <r>
    <s v="Cast Away"/>
    <s v="PG-13"/>
    <s v="Adventure"/>
    <x v="20"/>
    <s v="December 22, 2000 (United States)"/>
    <n v="7.8"/>
    <n v="542000"/>
    <s v="Robert Zemeckis"/>
    <s v="William Broyles Jr."/>
    <s v="Tom Hanks"/>
    <s v="United States"/>
    <n v="90000000"/>
    <n v="429632142"/>
    <s v="Twentieth Century Fox"/>
    <n v="143"/>
  </r>
  <r>
    <s v="Scary Movie"/>
    <s v="R"/>
    <s v="Comedy"/>
    <x v="20"/>
    <s v="July 7, 2000 (United States)"/>
    <n v="6.2"/>
    <n v="238000"/>
    <s v="Keenen Ivory Wayans"/>
    <s v="Shawn Wayans"/>
    <s v="Anna Faris"/>
    <s v="United States"/>
    <n v="19000000"/>
    <n v="278019771"/>
    <s v="Dimension Films"/>
    <n v="88"/>
  </r>
  <r>
    <s v="The Perfect Storm"/>
    <s v="PG-13"/>
    <s v="Action"/>
    <x v="20"/>
    <s v="June 30, 2000 (United States)"/>
    <n v="6.4"/>
    <n v="160000"/>
    <s v="Wolfgang Petersen"/>
    <s v="Sebastian Junger"/>
    <s v="George Clooney"/>
    <s v="United States"/>
    <n v="140000000"/>
    <n v="328718434"/>
    <s v="Warner Bros."/>
    <n v="130"/>
  </r>
  <r>
    <s v="Coyote Ugly"/>
    <s v="PG-13"/>
    <s v="Comedy"/>
    <x v="20"/>
    <s v="August 4, 2000 (United States)"/>
    <n v="5.7"/>
    <n v="108000"/>
    <s v="David McNally"/>
    <s v="Gina Wendkos"/>
    <s v="Piper Perabo"/>
    <s v="United States"/>
    <n v="45000000"/>
    <n v="113916474"/>
    <s v="Touchstone Pictures"/>
    <n v="100"/>
  </r>
  <r>
    <s v="X-Men"/>
    <s v="PG-13"/>
    <s v="Action"/>
    <x v="20"/>
    <s v="July 14, 2000 (United States)"/>
    <n v="7.4"/>
    <n v="582000"/>
    <s v="Bryan Singer"/>
    <s v="Tom DeSanto"/>
    <s v="Patrick Stewart"/>
    <s v="United States"/>
    <n v="75000000"/>
    <n v="296339528"/>
    <s v="Twentieth Century Fox"/>
    <n v="104"/>
  </r>
  <r>
    <s v="Space Cowboys"/>
    <s v="PG-13"/>
    <s v="Action"/>
    <x v="20"/>
    <s v="August 4, 2000 (United States)"/>
    <n v="6.4"/>
    <n v="75000"/>
    <s v="Clint Eastwood"/>
    <s v="Ken Kaufman"/>
    <s v="Clint Eastwood"/>
    <s v="United States"/>
    <n v="65000000"/>
    <n v="128884132"/>
    <s v="Clipsal Films"/>
    <n v="130"/>
  </r>
  <r>
    <s v="The Patriot"/>
    <s v="R"/>
    <s v="Action"/>
    <x v="20"/>
    <s v="June 28, 2000 (United States)"/>
    <n v="7.2"/>
    <n v="260000"/>
    <s v="Roland Emmerich"/>
    <s v="Robert Rodat"/>
    <s v="Mel Gibson"/>
    <s v="United States"/>
    <n v="110000000"/>
    <n v="215294342"/>
    <s v="Columbia Pictures"/>
    <n v="165"/>
  </r>
  <r>
    <s v="Erin Brockovich"/>
    <s v="R"/>
    <s v="Biography"/>
    <x v="20"/>
    <s v="March 17, 2000 (United States)"/>
    <n v="7.4"/>
    <n v="182000"/>
    <s v="Steven Soderbergh"/>
    <s v="Susannah Grant"/>
    <s v="Julia Roberts"/>
    <s v="United States"/>
    <n v="52000000"/>
    <n v="256271286"/>
    <s v="Universal Pictures"/>
    <n v="131"/>
  </r>
  <r>
    <s v="Unbreakable"/>
    <s v="PG-13"/>
    <s v="Drama"/>
    <x v="20"/>
    <s v="November 22, 2000 (United States)"/>
    <n v="7.3"/>
    <n v="396000"/>
    <s v="M. Night Shyamalan"/>
    <s v="M. Night Shyamalan"/>
    <s v="Bruce Willis"/>
    <s v="United States"/>
    <n v="75000000"/>
    <n v="248118121"/>
    <s v="Touchstone Pictures"/>
    <n v="106"/>
  </r>
  <r>
    <s v="Charlie's Angels"/>
    <s v="PG-13"/>
    <s v="Action"/>
    <x v="20"/>
    <s v="November 3, 2000 (United States)"/>
    <n v="5.6"/>
    <n v="179000"/>
    <s v="McG"/>
    <s v="Ryan Rowe"/>
    <s v="Cameron Diaz"/>
    <s v="United States"/>
    <n v="93000000"/>
    <n v="264105545"/>
    <s v="Columbia Pictures"/>
    <n v="98"/>
  </r>
  <r>
    <s v="Road Trip"/>
    <s v="R"/>
    <s v="Comedy"/>
    <x v="20"/>
    <s v="May 19, 2000 (United States)"/>
    <n v="6.4"/>
    <n v="161000"/>
    <s v="Todd Phillips"/>
    <s v="Todd Phillips"/>
    <s v="Breckin Meyer"/>
    <s v="United States"/>
    <n v="16000000"/>
    <n v="119754278"/>
    <s v="Dreamworks Pictures"/>
    <n v="93"/>
  </r>
  <r>
    <s v="The Beach"/>
    <s v="R"/>
    <s v="Adventure"/>
    <x v="20"/>
    <s v="February 11, 2000 (United States)"/>
    <n v="6.7"/>
    <n v="228000"/>
    <s v="Danny Boyle"/>
    <s v="John Hodge"/>
    <s v="Leonardo DiCaprio"/>
    <s v="United States"/>
    <n v="50000000"/>
    <n v="144056873"/>
    <s v="Figment Films"/>
    <n v="119"/>
  </r>
  <r>
    <s v="Bring It on"/>
    <s v="PG-13"/>
    <s v="Comedy"/>
    <x v="20"/>
    <s v="August 25, 2000 (United States)"/>
    <n v="6"/>
    <n v="90000"/>
    <s v="Peyton Reed"/>
    <s v="Jessica Bendinger"/>
    <s v="Kirsten Dunst"/>
    <s v="United States"/>
    <n v="11000000"/>
    <n v="90449929"/>
    <s v="Beacon Communications"/>
    <n v="98"/>
  </r>
  <r>
    <s v="Remember the Titans"/>
    <s v="PG"/>
    <s v="Biography"/>
    <x v="20"/>
    <s v="September 29, 2000 (United States)"/>
    <n v="7.8"/>
    <n v="202000"/>
    <s v="Boaz Yakin"/>
    <s v="Gregory Allen Howard"/>
    <s v="Denzel Washington"/>
    <s v="United States"/>
    <n v="30000000"/>
    <n v="136771683"/>
    <s v="Jerry Bruckheimer Films"/>
    <n v="113"/>
  </r>
  <r>
    <s v="Mission: Impossible II"/>
    <s v="PG-13"/>
    <s v="Action"/>
    <x v="20"/>
    <s v="May 24, 2000 (United States)"/>
    <n v="6.1"/>
    <n v="322000"/>
    <s v="John Woo"/>
    <s v="Bruce Geller"/>
    <s v="Tom Cruise"/>
    <s v="United States"/>
    <n v="125000000"/>
    <n v="546388108"/>
    <s v="Paramount Pictures"/>
    <n v="123"/>
  </r>
  <r>
    <s v="O Brother, Where Art Thou?"/>
    <s v="PG-13"/>
    <s v="Adventure"/>
    <x v="20"/>
    <s v="February 2, 2001 (United States)"/>
    <n v="7.7"/>
    <n v="295000"/>
    <s v="Joel Coen"/>
    <s v="Homer"/>
    <s v="George Clooney"/>
    <s v="United Kingdom"/>
    <n v="26000000"/>
    <n v="71870729"/>
    <s v="Touchstone Pictures"/>
    <n v="107"/>
  </r>
  <r>
    <s v="The 6th Day"/>
    <s v="PG-13"/>
    <s v="Action"/>
    <x v="20"/>
    <s v="November 17, 2000 (United States)"/>
    <n v="5.9"/>
    <n v="118000"/>
    <s v="Roger Spottiswoode"/>
    <s v="Cormac Wibberley"/>
    <s v="Arnold Schwarzenegger"/>
    <s v="United States"/>
    <n v="82000000"/>
    <n v="96085477"/>
    <s v="Phoenix Pictures"/>
    <n v="123"/>
  </r>
  <r>
    <s v="Chicken Run"/>
    <s v="G"/>
    <s v="Animation"/>
    <x v="20"/>
    <s v="June 23, 2000 (United States)"/>
    <n v="7"/>
    <n v="181000"/>
    <s v="Peter Lord"/>
    <s v="Peter Lord"/>
    <s v="Mel Gibson"/>
    <s v="United States"/>
    <n v="45000000"/>
    <n v="224834564"/>
    <s v="Aardman Animations"/>
    <n v="84"/>
  </r>
  <r>
    <s v="The Cell"/>
    <s v="R"/>
    <s v="Crime"/>
    <x v="20"/>
    <s v="August 18, 2000 (United States)"/>
    <n v="6.4"/>
    <n v="97000"/>
    <s v="Tarsem Singh"/>
    <s v="Mark Protosevich"/>
    <s v="Jennifer Lopez"/>
    <s v="United States"/>
    <n v="33000000"/>
    <n v="104155843"/>
    <s v="New Line Cinema"/>
    <n v="107"/>
  </r>
  <r>
    <s v="Final Destination"/>
    <s v="R"/>
    <s v="Horror"/>
    <x v="20"/>
    <s v="March 17, 2000 (United States)"/>
    <n v="6.7"/>
    <n v="236000"/>
    <s v="James Wong"/>
    <s v="Glen Morgan"/>
    <s v="Devon Sawa"/>
    <s v="United States"/>
    <n v="23000000"/>
    <n v="112880294"/>
    <s v="New Line Cinema"/>
    <n v="98"/>
  </r>
  <r>
    <s v="Traffic"/>
    <s v="R"/>
    <s v="Crime"/>
    <x v="20"/>
    <s v="January 5, 2001 (United States)"/>
    <n v="7.6"/>
    <n v="199000"/>
    <s v="Steven Soderbergh"/>
    <s v="Simon Moore"/>
    <s v="Michael Douglas"/>
    <s v="United States"/>
    <n v="48000000"/>
    <n v="207515725"/>
    <s v="Compulsion Inc."/>
    <n v="147"/>
  </r>
  <r>
    <s v="Sexy Beast"/>
    <s v="R"/>
    <s v="Crime"/>
    <x v="20"/>
    <s v="July 13, 2001 (United States)"/>
    <n v="7.3"/>
    <n v="57000"/>
    <s v="Jonathan Glazer"/>
    <s v="Louis Mellis"/>
    <s v="Ray Winstone"/>
    <s v="United Kingdom"/>
    <n v="0"/>
    <n v="10045677"/>
    <s v="Recorded Picture Company (RPC)"/>
    <n v="89"/>
  </r>
  <r>
    <s v="In the Mood for Love"/>
    <s v="PG"/>
    <s v="Drama"/>
    <x v="20"/>
    <s v="March 9, 2001 (United States)"/>
    <n v="8.1"/>
    <n v="133000"/>
    <s v="Kar-Wai Wong"/>
    <s v="Kar-Wai Wong"/>
    <s v="Tony Chiu-Wai Leung"/>
    <s v="Hong Kong"/>
    <n v="0"/>
    <n v="14244250"/>
    <s v="Block 2 Pictures"/>
    <n v="98"/>
  </r>
  <r>
    <s v="What Lies Beneath"/>
    <s v="PG-13"/>
    <s v="Drama"/>
    <x v="20"/>
    <s v="July 21, 2000 (United States)"/>
    <n v="6.6"/>
    <n v="120000"/>
    <s v="Robert Zemeckis"/>
    <s v="Clark Gregg"/>
    <s v="Harrison Ford"/>
    <s v="United States"/>
    <n v="100000000"/>
    <n v="291420351"/>
    <s v="Dreamworks Pictures"/>
    <n v="130"/>
  </r>
  <r>
    <s v="The Emperor's New Groove"/>
    <s v="G"/>
    <s v="Animation"/>
    <x v="20"/>
    <s v="December 15, 2000 (United States)"/>
    <n v="7.4"/>
    <n v="187000"/>
    <s v="Mark Dindal"/>
    <s v="Chris Williams"/>
    <s v="David Spade"/>
    <s v="United States"/>
    <n v="100000000"/>
    <n v="169661687"/>
    <s v="Walt Disney Animation Studios"/>
    <n v="78"/>
  </r>
  <r>
    <s v="Crouching Tiger, Hidden Dragon"/>
    <s v="PG-13"/>
    <s v="Action"/>
    <x v="20"/>
    <s v="January 12, 2001 (United States)"/>
    <n v="7.8"/>
    <n v="258000"/>
    <s v="Ang Lee"/>
    <s v="Hui-Ling Wang"/>
    <s v="Chow Yun-Fat"/>
    <s v="Taiwan"/>
    <n v="17000000"/>
    <n v="213525736"/>
    <s v="Asia Union Film &amp; Entertainment Ltd."/>
    <n v="120"/>
  </r>
  <r>
    <s v="Gone in 60 Seconds"/>
    <s v="PG-13"/>
    <s v="Action"/>
    <x v="20"/>
    <s v="June 9, 2000 (United States)"/>
    <n v="6.5"/>
    <n v="265000"/>
    <s v="Dominic Sena"/>
    <s v="H.B. Halicki"/>
    <s v="Nicolas Cage"/>
    <s v="United States"/>
    <n v="90000000"/>
    <n v="237202299"/>
    <s v="Touchstone Pictures"/>
    <n v="118"/>
  </r>
  <r>
    <s v="Dude, Where's My Car?"/>
    <s v="PG-13"/>
    <s v="Comedy"/>
    <x v="20"/>
    <s v="December 15, 2000 (United States)"/>
    <n v="5.5"/>
    <n v="136000"/>
    <s v="Danny Leiner"/>
    <s v="Philip Stark"/>
    <s v="Ashton Kutcher"/>
    <s v="United States"/>
    <n v="13000000"/>
    <n v="73180723"/>
    <s v="Twentieth Century Fox"/>
    <n v="83"/>
  </r>
  <r>
    <s v="Meet the Parents"/>
    <s v="PG-13"/>
    <s v="Comedy"/>
    <x v="20"/>
    <s v="October 6, 2000 (United States)"/>
    <n v="7"/>
    <n v="317000"/>
    <s v="Jay Roach"/>
    <s v="Greg Glienna"/>
    <s v="Ben Stiller"/>
    <s v="United States"/>
    <n v="55000000"/>
    <n v="330444045"/>
    <s v="Universal Pictures"/>
    <n v="108"/>
  </r>
  <r>
    <s v="Pitch Black"/>
    <s v="R"/>
    <s v="Action"/>
    <x v="20"/>
    <s v="February 18, 2000 (United States)"/>
    <n v="7.1"/>
    <n v="229000"/>
    <s v="David Twohy"/>
    <s v="Jim Wheat"/>
    <s v="Radha Mitchell"/>
    <s v="United States"/>
    <n v="23000000"/>
    <n v="53187659"/>
    <s v="Polygram Filmed Entertainment"/>
    <n v="109"/>
  </r>
  <r>
    <s v="Hollow Man"/>
    <s v="R"/>
    <s v="Action"/>
    <x v="20"/>
    <s v="August 4, 2000 (United States)"/>
    <n v="5.8"/>
    <n v="126000"/>
    <s v="Paul Verhoeven"/>
    <s v="Gary Scott Thompson"/>
    <s v="Kevin Bacon"/>
    <s v="United States"/>
    <n v="95000000"/>
    <n v="190213455"/>
    <s v="Columbia Pictures"/>
    <n v="112"/>
  </r>
  <r>
    <s v="Ginger Snaps"/>
    <s v="Not Rated"/>
    <s v="Drama"/>
    <x v="20"/>
    <s v="May 11, 2001 (Canada)"/>
    <n v="6.8"/>
    <n v="43000"/>
    <s v="John Fawcett"/>
    <s v="Karen Walton"/>
    <s v="Emily Perkins"/>
    <s v="Canada"/>
    <n v="5000000"/>
    <n v="2554"/>
    <s v="Copperheart Entertainment"/>
    <n v="108"/>
  </r>
  <r>
    <s v="Miss Congeniality"/>
    <s v="PG-13"/>
    <s v="Action"/>
    <x v="20"/>
    <s v="December 22, 2000 (United States)"/>
    <n v="6.3"/>
    <n v="194000"/>
    <s v="Donald Petrie"/>
    <s v="Marc Lawrence"/>
    <s v="Sandra Bullock"/>
    <s v="United States"/>
    <n v="45000000"/>
    <n v="212742720"/>
    <s v="Castle Rock Entertainment"/>
    <n v="109"/>
  </r>
  <r>
    <s v="High Fidelity"/>
    <s v="R"/>
    <s v="Comedy"/>
    <x v="20"/>
    <s v="March 31, 2000 (United States)"/>
    <n v="7.5"/>
    <n v="172000"/>
    <s v="Stephen Frears"/>
    <s v="Nick Hornby"/>
    <s v="John Cusack"/>
    <s v="United Kingdom"/>
    <n v="30000000"/>
    <n v="47126295"/>
    <s v="Touchstone Pictures"/>
    <n v="113"/>
  </r>
  <r>
    <s v="Battlefield Earth"/>
    <s v="PG-13"/>
    <s v="Action"/>
    <x v="20"/>
    <s v="May 12, 2000 (United States)"/>
    <n v="2.5"/>
    <n v="77000"/>
    <s v="Roger Christian"/>
    <s v="Corey Mandell"/>
    <s v="John Travolta"/>
    <s v="United States"/>
    <n v="73000000"/>
    <n v="29725663"/>
    <s v="Warner Bros."/>
    <n v="118"/>
  </r>
  <r>
    <s v="Scream 3"/>
    <s v="R"/>
    <s v="Horror"/>
    <x v="20"/>
    <s v="February 4, 2000 (United States)"/>
    <n v="5.6"/>
    <n v="126000"/>
    <s v="Wes Craven"/>
    <s v="Kevin Williamson"/>
    <s v="David Arquette"/>
    <s v="United States"/>
    <n v="40000000"/>
    <n v="161834276"/>
    <s v="Dimension Films"/>
    <n v="116"/>
  </r>
  <r>
    <s v="Best in Show"/>
    <s v="PG-13"/>
    <s v="Comedy"/>
    <x v="20"/>
    <s v="October 20, 2000 (United States)"/>
    <n v="7.5"/>
    <n v="58000"/>
    <s v="Christopher Guest"/>
    <s v="Christopher Guest"/>
    <s v="Fred Willard"/>
    <s v="United States"/>
    <n v="10000000"/>
    <n v="20789556"/>
    <s v="Castle Rock Entertainment"/>
    <n v="90"/>
  </r>
  <r>
    <s v="The Whole Nine Yards"/>
    <s v="R"/>
    <s v="Comedy"/>
    <x v="20"/>
    <s v="February 18, 2000 (United States)"/>
    <n v="6.7"/>
    <n v="114000"/>
    <s v="Jonathan Lynn"/>
    <s v="Mitchell Kapner"/>
    <s v="Bruce Willis"/>
    <s v="United States"/>
    <n v="41300000"/>
    <n v="106371651"/>
    <s v="Franchise Pictures"/>
    <n v="98"/>
  </r>
  <r>
    <s v="Chocolat"/>
    <s v="PG-13"/>
    <s v="Drama"/>
    <x v="20"/>
    <s v="January 19, 2001 (United States)"/>
    <n v="7.2"/>
    <n v="181000"/>
    <s v="Lasse Hallström"/>
    <s v="Joanne Harris"/>
    <s v="Juliette Binoche"/>
    <s v="United Kingdom"/>
    <n v="25000000"/>
    <n v="152699976"/>
    <s v="Miramax"/>
    <n v="121"/>
  </r>
  <r>
    <s v="Billy Elliot"/>
    <s v="R"/>
    <s v="Drama"/>
    <x v="20"/>
    <s v="November 10, 2000 (United States)"/>
    <n v="7.7"/>
    <n v="129000"/>
    <s v="Stephen Daldry"/>
    <s v="Lee Hall"/>
    <s v="Jamie Bell"/>
    <s v="United Kingdom"/>
    <n v="5000000"/>
    <n v="109283018"/>
    <s v="StudioCanal"/>
    <n v="110"/>
  </r>
  <r>
    <s v="Amores Perros"/>
    <s v="R"/>
    <s v="Drama"/>
    <x v="20"/>
    <s v="April 13, 2001 (United States)"/>
    <n v="8.1"/>
    <n v="228000"/>
    <s v="Alejandro G. Iñárritu"/>
    <s v="Guillermo Arriaga"/>
    <s v="Emilio Echevarría"/>
    <s v="Mexico"/>
    <n v="2000000"/>
    <n v="20908467"/>
    <s v="Altavista Films"/>
    <n v="154"/>
  </r>
  <r>
    <s v="Me, Myself &amp; Irene"/>
    <s v="R"/>
    <s v="Comedy"/>
    <x v="20"/>
    <s v="June 23, 2000 (United States)"/>
    <n v="6.6"/>
    <n v="226000"/>
    <s v="Bobby Farrelly"/>
    <s v="Peter Farrelly"/>
    <s v="Jim Carrey"/>
    <s v="United States"/>
    <n v="51000000"/>
    <n v="149270999"/>
    <s v="Twentieth Century Fox"/>
    <n v="116"/>
  </r>
  <r>
    <s v="U-571"/>
    <s v="PG-13"/>
    <s v="Action"/>
    <x v="20"/>
    <s v="April 21, 2000 (United States)"/>
    <n v="6.6"/>
    <n v="79000"/>
    <s v="Jonathan Mostow"/>
    <s v="Jonathan Mostow"/>
    <s v="Matthew McConaughey"/>
    <s v="France"/>
    <n v="62000000"/>
    <n v="127666415"/>
    <s v="Universal Pictures"/>
    <n v="116"/>
  </r>
  <r>
    <s v="Bedazzled"/>
    <s v="PG-13"/>
    <s v="Comedy"/>
    <x v="20"/>
    <s v="October 20, 2000 (United States)"/>
    <n v="6"/>
    <n v="99000"/>
    <s v="Harold Ramis"/>
    <s v="Peter Cook"/>
    <s v="Brendan Fraser"/>
    <s v="United States"/>
    <n v="48000000"/>
    <n v="90383208"/>
    <s v="Twentieth Century Fox"/>
    <n v="93"/>
  </r>
  <r>
    <s v="The Road to El Dorado"/>
    <s v="PG"/>
    <s v="Animation"/>
    <x v="20"/>
    <s v="March 31, 2000 (United States)"/>
    <n v="6.9"/>
    <n v="88000"/>
    <s v="Bibo Bergeron"/>
    <s v="Terry Rossio"/>
    <s v="Kevin Kline"/>
    <s v="United States"/>
    <n v="95000000"/>
    <n v="76432727"/>
    <s v="DreamWorks Animation"/>
    <n v="89"/>
  </r>
  <r>
    <s v="Scarlet Diva"/>
    <s v="R"/>
    <s v="Drama"/>
    <x v="20"/>
    <s v="May 26, 2000 (Italy)"/>
    <n v="5"/>
    <n v="2400"/>
    <s v="Asia Argento"/>
    <s v="Asia Argento"/>
    <s v="Asia Argento"/>
    <s v="Italy"/>
    <n v="0"/>
    <n v="18062"/>
    <s v="Opera Film (II)"/>
    <n v="90"/>
  </r>
  <r>
    <s v="Dinosaur"/>
    <s v="PG"/>
    <s v="Animation"/>
    <x v="20"/>
    <s v="May 19, 2000 (United States)"/>
    <n v="6.5"/>
    <n v="56000"/>
    <s v="Eric Leighton"/>
    <s v="Thom Enriquez"/>
    <s v="D.B. Sweeney"/>
    <s v="United States"/>
    <n v="127500000"/>
    <n v="349822765"/>
    <s v="Walt Disney Pictures"/>
    <n v="82"/>
  </r>
  <r>
    <s v="How the Grinch Stole Christmas"/>
    <s v="PG"/>
    <s v="Comedy"/>
    <x v="20"/>
    <s v="November 17, 2000 (United States)"/>
    <n v="6.2"/>
    <n v="219000"/>
    <s v="Ron Howard"/>
    <s v="Dr. Seuss"/>
    <s v="Jim Carrey"/>
    <s v="United States"/>
    <n v="123000000"/>
    <n v="363597184"/>
    <s v="Universal Pictures"/>
    <n v="104"/>
  </r>
  <r>
    <s v="Dancer in the Dark"/>
    <s v="R"/>
    <s v="Crime"/>
    <x v="20"/>
    <s v="October 6, 2000 (United States)"/>
    <n v="8"/>
    <n v="105000"/>
    <s v="Lars von Trier"/>
    <s v="Lars von Trier"/>
    <s v="Björk"/>
    <s v="Denmark"/>
    <n v="12800000"/>
    <n v="40059672"/>
    <s v="Zentropa Entertainments"/>
    <n v="140"/>
  </r>
  <r>
    <s v="What Women Want"/>
    <s v="PG-13"/>
    <s v="Comedy"/>
    <x v="20"/>
    <s v="December 15, 2000 (United States)"/>
    <n v="6.4"/>
    <n v="197000"/>
    <s v="Nancy Meyers"/>
    <s v="Josh Goldsmith"/>
    <s v="Mel Gibson"/>
    <s v="United States"/>
    <n v="70000000"/>
    <n v="374111707"/>
    <s v="Paramount Pictures"/>
    <n v="127"/>
  </r>
  <r>
    <s v="The Gift"/>
    <s v="R"/>
    <s v="Drama"/>
    <x v="20"/>
    <s v="January 19, 2001 (United States)"/>
    <n v="6.7"/>
    <n v="65000"/>
    <s v="Sam Raimi"/>
    <s v="Billy Bob Thornton"/>
    <s v="Cate Blanchett"/>
    <s v="United States"/>
    <n v="10000000"/>
    <n v="44567606"/>
    <s v="Lakeshore Entertainment"/>
    <n v="111"/>
  </r>
  <r>
    <s v="The Family Man"/>
    <s v="PG-13"/>
    <s v="Comedy"/>
    <x v="20"/>
    <s v="December 22, 2000 (United States)"/>
    <n v="6.8"/>
    <n v="105000"/>
    <s v="Brett Ratner"/>
    <s v="David Diamond"/>
    <s v="Nicolas Cage"/>
    <s v="United States"/>
    <n v="60000000"/>
    <n v="124745083"/>
    <s v="Universal Pictures"/>
    <n v="125"/>
  </r>
  <r>
    <s v="Mission to Mars"/>
    <s v="PG"/>
    <s v="Adventure"/>
    <x v="20"/>
    <s v="March 10, 2000 (United States)"/>
    <n v="5.7"/>
    <n v="71000"/>
    <s v="Brian De Palma"/>
    <s v="Lowell Cannon"/>
    <s v="Tim Robbins"/>
    <s v="United States"/>
    <n v="100000000"/>
    <n v="110983407"/>
    <s v="Touchstone Pictures"/>
    <n v="114"/>
  </r>
  <r>
    <s v="The Replacements"/>
    <s v="PG-13"/>
    <s v="Comedy"/>
    <x v="20"/>
    <s v="August 11, 2000 (United States)"/>
    <n v="6.6"/>
    <n v="60000"/>
    <s v="Howard Deutch"/>
    <s v="Vince McKewin"/>
    <s v="Keanu Reeves"/>
    <s v="United States"/>
    <n v="50000000"/>
    <n v="50054511"/>
    <s v="Bel Air Entertainment"/>
    <n v="118"/>
  </r>
  <r>
    <s v="Next Friday"/>
    <s v="R"/>
    <s v="Comedy"/>
    <x v="20"/>
    <s v="January 12, 2000 (United States)"/>
    <n v="6.2"/>
    <n v="38000"/>
    <s v="Steve Carr"/>
    <s v="Ice Cube"/>
    <s v="Ice Cube"/>
    <s v="United States"/>
    <n v="11000000"/>
    <n v="59827328"/>
    <s v="New Line Cinema"/>
    <n v="98"/>
  </r>
  <r>
    <s v="Under Suspicion"/>
    <s v="R"/>
    <s v="Crime"/>
    <x v="20"/>
    <s v="November 15, 2000 (France)"/>
    <n v="6.5"/>
    <n v="23000"/>
    <s v="Stephen Hopkins"/>
    <s v="John Wainwright"/>
    <s v="Morgan Freeman"/>
    <s v="France"/>
    <n v="25000000"/>
    <n v="1308242"/>
    <s v="Revelations Entertainment"/>
    <n v="110"/>
  </r>
  <r>
    <s v="Little Nicky"/>
    <s v="PG-13"/>
    <s v="Comedy"/>
    <x v="20"/>
    <s v="November 10, 2000 (United States)"/>
    <n v="5.3"/>
    <n v="101000"/>
    <s v="Steven Brill"/>
    <s v="Tim Herlihy"/>
    <s v="Adam Sandler"/>
    <s v="United States"/>
    <n v="85000000"/>
    <n v="58292295"/>
    <s v="Avery Pix"/>
    <n v="90"/>
  </r>
  <r>
    <s v="Boiler Room"/>
    <s v="R"/>
    <s v="Crime"/>
    <x v="20"/>
    <s v="February 18, 2000 (United States)"/>
    <n v="7"/>
    <n v="51000"/>
    <s v="Ben Younger"/>
    <s v="Ben Younger"/>
    <s v="Giovanni Ribisi"/>
    <s v="United States"/>
    <n v="7000000"/>
    <n v="28780255"/>
    <s v="New Line Cinema"/>
    <n v="120"/>
  </r>
  <r>
    <s v="Where the Heart Is"/>
    <s v="PG-13"/>
    <s v="Comedy"/>
    <x v="20"/>
    <s v="April 28, 2000 (United States)"/>
    <n v="6.7"/>
    <n v="32000"/>
    <s v="Matt Williams"/>
    <s v="Lowell Ganz"/>
    <s v="Natalie Portman"/>
    <s v="United States"/>
    <n v="15000000"/>
    <n v="40863718"/>
    <s v="Twentieth Century Fox"/>
    <n v="120"/>
  </r>
  <r>
    <s v="Frequency"/>
    <s v="PG-13"/>
    <s v="Crime"/>
    <x v="20"/>
    <s v="April 28, 2000 (United States)"/>
    <n v="7.3"/>
    <n v="103000"/>
    <s v="Gregory Hoblit"/>
    <s v="Toby Emmerich"/>
    <s v="Dennis Quaid"/>
    <s v="United States"/>
    <n v="31000000"/>
    <n v="68106245"/>
    <s v="New Line Cinema"/>
    <n v="118"/>
  </r>
  <r>
    <s v="Men of Honor"/>
    <s v="R"/>
    <s v="Biography"/>
    <x v="20"/>
    <s v="November 10, 2000 (United States)"/>
    <n v="7.2"/>
    <n v="110000"/>
    <s v="George Tillman Jr."/>
    <s v="Scott Marshall Smith"/>
    <s v="Cuba Gooding Jr."/>
    <s v="United States"/>
    <n v="32000000"/>
    <n v="82343495"/>
    <s v="Fox 2000 Pictures"/>
    <n v="129"/>
  </r>
  <r>
    <s v="28 Days"/>
    <s v="PG-13"/>
    <s v="Comedy"/>
    <x v="20"/>
    <s v="April 14, 2000 (United States)"/>
    <n v="6.1"/>
    <n v="46000"/>
    <s v="Betty Thomas"/>
    <s v="Susannah Grant"/>
    <s v="Sandra Bullock"/>
    <s v="United States"/>
    <n v="43000000"/>
    <n v="62198945"/>
    <s v="Columbia Pictures"/>
    <n v="103"/>
  </r>
  <r>
    <s v="Love &amp; Basketball"/>
    <s v="PG-13"/>
    <s v="Drama"/>
    <x v="20"/>
    <s v="April 21, 2000 (United States)"/>
    <n v="7.2"/>
    <n v="20000"/>
    <s v="Gina Prince-Bythewood"/>
    <s v="Gina Prince-Bythewood"/>
    <s v="Sanaa Lathan"/>
    <s v="United States"/>
    <n v="20000000"/>
    <n v="27728118"/>
    <s v="40 Acres &amp; A Mule Filmworks"/>
    <n v="124"/>
  </r>
  <r>
    <s v="Shanghai Noon"/>
    <s v="PG-13"/>
    <s v="Action"/>
    <x v="20"/>
    <s v="May 26, 2000 (United States)"/>
    <n v="6.6"/>
    <n v="122000"/>
    <s v="Tom Dey"/>
    <s v="Miles Millar"/>
    <s v="Jackie Chan"/>
    <s v="United States"/>
    <n v="55000000"/>
    <n v="99274467"/>
    <s v="Touchstone Pictures"/>
    <n v="110"/>
  </r>
  <r>
    <s v="The Little Vampire"/>
    <s v="PG"/>
    <s v="Adventure"/>
    <x v="20"/>
    <s v="October 27, 2000 (United States)"/>
    <n v="5.8"/>
    <n v="9800"/>
    <s v="Uli Edel"/>
    <s v="Angela Sommer-Bodenburg"/>
    <s v="Jonathan Lipnicki"/>
    <s v="Germany"/>
    <n v="35000000"/>
    <n v="27965865"/>
    <s v="Avrora Media"/>
    <n v="95"/>
  </r>
  <r>
    <s v="Quills"/>
    <s v="R"/>
    <s v="Biography"/>
    <x v="20"/>
    <s v="January 19, 2001 (United Kingdom)"/>
    <n v="7.3"/>
    <n v="52000"/>
    <s v="Philip Kaufman"/>
    <s v="Doug Wright"/>
    <s v="Geoffrey Rush"/>
    <s v="United Kingdom"/>
    <n v="13500000"/>
    <n v="17989227"/>
    <s v="Fox Searchlight Pictures"/>
    <n v="124"/>
  </r>
  <r>
    <s v="Pay It Forward"/>
    <s v="PG-13"/>
    <s v="Drama"/>
    <x v="20"/>
    <s v="October 20, 2000 (United States)"/>
    <n v="7.2"/>
    <n v="114000"/>
    <s v="Mimi Leder"/>
    <s v="Catherine Ryan Hyde"/>
    <s v="Kevin Spacey"/>
    <s v="United States"/>
    <n v="40000000"/>
    <n v="55707411"/>
    <s v="Warner Bros."/>
    <n v="123"/>
  </r>
  <r>
    <s v="Vertical Limit"/>
    <s v="PG-13"/>
    <s v="Action"/>
    <x v="20"/>
    <s v="December 8, 2000 (United States)"/>
    <n v="5.9"/>
    <n v="60000"/>
    <s v="Martin Campbell"/>
    <s v="Robert King"/>
    <s v="Scott Glenn"/>
    <s v="United States"/>
    <n v="75000000"/>
    <n v="215663859"/>
    <s v="Columbia Pictures"/>
    <n v="124"/>
  </r>
  <r>
    <s v="The Flintstones in Viva Rock Vegas"/>
    <s v="PG"/>
    <s v="Comedy"/>
    <x v="20"/>
    <s v="April 28, 2000 (United States)"/>
    <n v="3.7"/>
    <n v="22000"/>
    <s v="Brian Levant"/>
    <s v="William Hanna"/>
    <s v="Mark Addy"/>
    <s v="United States"/>
    <n v="83000000"/>
    <n v="59468275"/>
    <s v="Universal Pictures"/>
    <n v="90"/>
  </r>
  <r>
    <s v="Baise-moi"/>
    <s v="Not Rated"/>
    <s v="Crime"/>
    <x v="20"/>
    <s v="June 28, 2000 (France)"/>
    <n v="4.5"/>
    <n v="17000"/>
    <s v="Virginie Despentes"/>
    <s v="Virginie Despentes"/>
    <s v="Raffaëla Anderson"/>
    <s v="France"/>
    <n v="0"/>
    <n v="940944"/>
    <s v="Canal+"/>
    <n v="77"/>
  </r>
  <r>
    <s v="Reindeer Games"/>
    <s v="R"/>
    <s v="Action"/>
    <x v="20"/>
    <s v="February 25, 2000 (United States)"/>
    <n v="5.8"/>
    <n v="38000"/>
    <s v="John Frankenheimer"/>
    <s v="Ehren Kruger"/>
    <s v="Ben Affleck"/>
    <s v="United States"/>
    <n v="42000000"/>
    <n v="32168970"/>
    <s v="Dimension Films"/>
    <n v="104"/>
  </r>
  <r>
    <s v="Dracula 2000"/>
    <s v="R"/>
    <s v="Action"/>
    <x v="20"/>
    <s v="December 22, 2000 (United States)"/>
    <n v="4.9000000000000004"/>
    <n v="33000"/>
    <s v="Patrick Lussier"/>
    <s v="Joel Soisson"/>
    <s v="Gerard Butler"/>
    <s v="United States"/>
    <n v="54000000"/>
    <n v="47053625"/>
    <s v="Dimension Films"/>
    <n v="99"/>
  </r>
  <r>
    <s v="102 Dalmatians"/>
    <s v="G"/>
    <s v="Adventure"/>
    <x v="20"/>
    <s v="November 22, 2000 (United States)"/>
    <n v="4.9000000000000004"/>
    <n v="36000"/>
    <s v="Kevin Lima"/>
    <s v="Dodie Smith"/>
    <s v="Glenn Close"/>
    <s v="United States"/>
    <n v="85000000"/>
    <n v="183611771"/>
    <s v="Cruella Productions"/>
    <n v="100"/>
  </r>
  <r>
    <s v="Red Planet"/>
    <s v="PG-13"/>
    <s v="Action"/>
    <x v="20"/>
    <s v="November 10, 2000 (United States)"/>
    <n v="5.7"/>
    <n v="56000"/>
    <s v="Antony Hoffman"/>
    <s v="Chuck Pfarrer"/>
    <s v="Val Kilmer"/>
    <s v="United States"/>
    <n v="80000000"/>
    <n v="33463969"/>
    <s v="Warner Bros."/>
    <n v="106"/>
  </r>
  <r>
    <s v="Dungeons &amp; Dragons"/>
    <s v="PG-13"/>
    <s v="Action"/>
    <x v="20"/>
    <s v="December 8, 2000 (United States)"/>
    <n v="3.7"/>
    <n v="32000"/>
    <s v="Courtney Solomon"/>
    <s v="Topper Lilien"/>
    <s v="Justin Whalin"/>
    <s v="United States"/>
    <n v="45000000"/>
    <n v="33978694"/>
    <s v="New Line Cinema"/>
    <n v="107"/>
  </r>
  <r>
    <s v="Get Carter"/>
    <s v="R"/>
    <s v="Action"/>
    <x v="20"/>
    <s v="October 6, 2000 (United States)"/>
    <n v="5.2"/>
    <n v="33000"/>
    <s v="Stephen Kay"/>
    <s v="Ted Lewis"/>
    <s v="Sylvester Stallone"/>
    <s v="United States"/>
    <n v="63600000"/>
    <n v="19412993"/>
    <s v="Morgan Creek Entertainment"/>
    <n v="102"/>
  </r>
  <r>
    <s v="Wonder Boys"/>
    <s v="R"/>
    <s v="Comedy"/>
    <x v="20"/>
    <s v="February 25, 2000 (United States)"/>
    <n v="7.3"/>
    <n v="62000"/>
    <s v="Curtis Hanson"/>
    <s v="Michael Chabon"/>
    <s v="Michael Douglas"/>
    <s v="United States"/>
    <n v="55000000"/>
    <n v="33426588"/>
    <s v="Mutual Film Company"/>
    <n v="107"/>
  </r>
  <r>
    <s v="Shaft"/>
    <s v="R"/>
    <s v="Action"/>
    <x v="20"/>
    <s v="June 16, 2000 (United States)"/>
    <n v="6"/>
    <n v="75000"/>
    <s v="John Singleton"/>
    <s v="Ernest Tidyman"/>
    <s v="Samuel L. Jackson"/>
    <s v="Germany"/>
    <n v="46000000"/>
    <n v="107626125"/>
    <s v="Paramount Pictures"/>
    <n v="99"/>
  </r>
  <r>
    <s v="Finding Forrester"/>
    <s v="PG-13"/>
    <s v="Drama"/>
    <x v="20"/>
    <s v="January 12, 2001 (United States)"/>
    <n v="7.3"/>
    <n v="84000"/>
    <s v="Gus Van Sant"/>
    <s v="Mike Rich"/>
    <s v="Sean Connery"/>
    <s v="United States"/>
    <n v="43000000"/>
    <n v="80049764"/>
    <s v="Columbia Pictures"/>
    <n v="136"/>
  </r>
  <r>
    <s v="The Legend of Bagger Vance"/>
    <s v="PG-13"/>
    <s v="Drama"/>
    <x v="20"/>
    <s v="November 3, 2000 (United States)"/>
    <n v="6.7"/>
    <n v="54000"/>
    <s v="Robert Redford"/>
    <s v="Steven Pressfield"/>
    <s v="Will Smith"/>
    <s v="United States"/>
    <n v="80000000"/>
    <n v="39459427"/>
    <s v="Twentieth Century Fox"/>
    <n v="126"/>
  </r>
  <r>
    <s v="Titan A.E."/>
    <s v="PG"/>
    <s v="Animation"/>
    <x v="20"/>
    <s v="June 16, 2000 (United States)"/>
    <n v="6.6"/>
    <n v="59000"/>
    <s v="Don Bluth"/>
    <s v="Hans Bauer"/>
    <s v="Matt Damon"/>
    <s v="United States"/>
    <n v="75000000"/>
    <n v="36754634"/>
    <s v="David Kirschner Productions"/>
    <n v="94"/>
  </r>
  <r>
    <s v="Snow Day"/>
    <s v="PG"/>
    <s v="Adventure"/>
    <x v="20"/>
    <s v="February 11, 2000 (United States)"/>
    <n v="5.0999999999999996"/>
    <n v="12000"/>
    <s v="Chris Koch"/>
    <s v="Will McRobb"/>
    <s v="Chevy Chase"/>
    <s v="United States"/>
    <n v="13000000"/>
    <n v="62464731"/>
    <s v="MFF Feature Film Productions"/>
    <n v="89"/>
  </r>
  <r>
    <s v="The Watcher"/>
    <s v="R"/>
    <s v="Crime"/>
    <x v="20"/>
    <s v="September 8, 2000 (United States)"/>
    <n v="5.3"/>
    <n v="26000"/>
    <s v="Joe Charbanic"/>
    <s v="Darcy Meyers"/>
    <s v="James Spader"/>
    <s v="United States"/>
    <n v="30000000"/>
    <n v="47267829"/>
    <s v="Lewitt / Eberts Productions"/>
    <n v="97"/>
  </r>
  <r>
    <s v="The Skulls"/>
    <s v="PG-13"/>
    <s v="Action"/>
    <x v="20"/>
    <s v="March 31, 2000 (United States)"/>
    <n v="5.6"/>
    <n v="31000"/>
    <s v="Rob Cohen"/>
    <s v="John Pogue"/>
    <s v="Joshua Jackson"/>
    <s v="United States"/>
    <n v="35000000"/>
    <n v="50802120"/>
    <s v="Universal Pictures"/>
    <n v="106"/>
  </r>
  <r>
    <s v="Romeo Must Die"/>
    <s v="R"/>
    <s v="Action"/>
    <x v="20"/>
    <s v="March 22, 2000 (United States)"/>
    <n v="6.1"/>
    <n v="68000"/>
    <s v="Andrzej Bartkowiak"/>
    <s v="Mitchell Kapner"/>
    <s v="Jet Li"/>
    <s v="United States"/>
    <n v="25000000"/>
    <n v="91036760"/>
    <s v="Warner Bros."/>
    <n v="115"/>
  </r>
  <r>
    <s v="Big Momma's House"/>
    <s v="PG-13"/>
    <s v="Action"/>
    <x v="20"/>
    <s v="June 2, 2000 (United States)"/>
    <n v="5.2"/>
    <n v="82000"/>
    <s v="Raja Gosnell"/>
    <s v="Darryl Quarles"/>
    <s v="Martin Lawrence"/>
    <s v="Germany"/>
    <n v="30000000"/>
    <n v="173959438"/>
    <s v="Twentieth Century Fox"/>
    <n v="99"/>
  </r>
  <r>
    <s v="Drowning Mona"/>
    <s v="PG-13"/>
    <s v="Comedy"/>
    <x v="20"/>
    <s v="March 3, 2000 (United States)"/>
    <n v="5.7"/>
    <n v="14000"/>
    <s v="Nick Gomez"/>
    <s v="Peter Steinfeld"/>
    <s v="Danny DeVito"/>
    <s v="United States"/>
    <n v="37000000"/>
    <n v="15910104"/>
    <s v="Code Entertainment"/>
    <n v="96"/>
  </r>
  <r>
    <s v="Chopper"/>
    <s v="R"/>
    <s v="Biography"/>
    <x v="20"/>
    <s v="August 3, 2000 (Australia)"/>
    <n v="7.2"/>
    <n v="37000"/>
    <s v="Andrew Dominik"/>
    <s v="Mark Brandon Read"/>
    <s v="Eric Bana"/>
    <s v="Australia"/>
    <n v="0"/>
    <n v="238471"/>
    <s v="Australian Film Finance Corporation (AFFC)"/>
    <n v="94"/>
  </r>
  <r>
    <s v="Keeping the Faith"/>
    <s v="PG-13"/>
    <s v="Comedy"/>
    <x v="20"/>
    <s v="April 14, 2000 (United States)"/>
    <n v="6.4"/>
    <n v="50000"/>
    <s v="Edward Norton"/>
    <s v="Stuart Blumberg"/>
    <s v="Ben Stiller"/>
    <s v="United States"/>
    <n v="29000000"/>
    <n v="59945183"/>
    <s v="Spyglass Entertainment"/>
    <n v="128"/>
  </r>
  <r>
    <s v="Center Stage"/>
    <s v="PG-13"/>
    <s v="Drama"/>
    <x v="20"/>
    <s v="May 12, 2000 (United States)"/>
    <n v="6.7"/>
    <n v="19000"/>
    <s v="Nicholas Hytner"/>
    <s v="Carol Heikkinen"/>
    <s v="Amanda Schull"/>
    <s v="United States"/>
    <n v="29000000"/>
    <n v="26385941"/>
    <s v="Columbia Pictures"/>
    <n v="115"/>
  </r>
  <r>
    <s v="Dancing at the Blue Iguana"/>
    <s v="R"/>
    <s v="Drama"/>
    <x v="20"/>
    <s v="October 11, 2001 (Israel)"/>
    <n v="5.7"/>
    <n v="3700"/>
    <s v="Michael Radford"/>
    <s v="Michael Radford"/>
    <s v="Charlotte Ayanna"/>
    <s v="United States"/>
    <n v="0"/>
    <n v="122121"/>
    <s v="Moonstone Entertainment"/>
    <n v="123"/>
  </r>
  <r>
    <s v="Book of Shadows: Blair Witch 2"/>
    <s v="R"/>
    <s v="Adventure"/>
    <x v="20"/>
    <s v="October 27, 2000 (United States)"/>
    <n v="4"/>
    <n v="36000"/>
    <s v="Joe Berlinger"/>
    <s v="Daniel Myrick"/>
    <s v="Jeffrey Donovan"/>
    <s v="United States"/>
    <n v="15000000"/>
    <n v="47737094"/>
    <s v="Artisan Entertainment"/>
    <n v="90"/>
  </r>
  <r>
    <s v="Rules of Engagement"/>
    <s v="R"/>
    <s v="Drama"/>
    <x v="20"/>
    <s v="April 7, 2000 (United States)"/>
    <n v="6.4"/>
    <n v="45000"/>
    <s v="William Friedkin"/>
    <s v="Jim Webb"/>
    <s v="Tommy Lee Jones"/>
    <s v="United Kingdom"/>
    <n v="60000000"/>
    <n v="71732303"/>
    <s v="Seven Arts Pictures"/>
    <n v="128"/>
  </r>
  <r>
    <s v="Thirteen Days"/>
    <s v="PG-13"/>
    <s v="Drama"/>
    <x v="20"/>
    <s v="January 12, 2001 (United States)"/>
    <n v="7.3"/>
    <n v="55000"/>
    <s v="Roger Donaldson"/>
    <s v="David Self"/>
    <s v="Kevin Costner"/>
    <s v="United States"/>
    <n v="80000000"/>
    <n v="66579890"/>
    <s v="New Line Cinema"/>
    <n v="145"/>
  </r>
  <r>
    <s v="You Can Count on Me"/>
    <s v="R"/>
    <s v="Drama"/>
    <x v="20"/>
    <s v="December 22, 2000 (United States)"/>
    <n v="7.5"/>
    <n v="29000"/>
    <s v="Kenneth Lonergan"/>
    <s v="Kenneth Lonergan"/>
    <s v="Laura Linney"/>
    <s v="United States"/>
    <n v="1200000"/>
    <n v="11242521"/>
    <s v="Hart Sharp Entertainment"/>
    <n v="111"/>
  </r>
  <r>
    <s v="The Kid"/>
    <s v="PG"/>
    <s v="Comedy"/>
    <x v="20"/>
    <s v="July 7, 2000 (United States)"/>
    <n v="6.1"/>
    <n v="41000"/>
    <s v="Jon Turteltaub"/>
    <s v="Audrey Wells"/>
    <s v="Bruce Willis"/>
    <s v="United States"/>
    <n v="65000000"/>
    <n v="110317580"/>
    <s v="Chester Films Inc."/>
    <n v="104"/>
  </r>
  <r>
    <s v="All the Pretty Horses"/>
    <s v="PG-13"/>
    <s v="Drama"/>
    <x v="20"/>
    <s v="December 25, 2000 (United States)"/>
    <n v="5.8"/>
    <n v="13000"/>
    <s v="Billy Bob Thornton"/>
    <s v="Cormac McCarthy"/>
    <s v="Matt Damon"/>
    <s v="United States"/>
    <n v="57000000"/>
    <n v="18133495"/>
    <s v="Columbia Pictures"/>
    <n v="116"/>
  </r>
  <r>
    <s v="Hanging Up"/>
    <s v="PG-13"/>
    <s v="Comedy"/>
    <x v="20"/>
    <s v="February 18, 2000 (United States)"/>
    <n v="4.9000000000000004"/>
    <n v="12000"/>
    <s v="Diane Keaton"/>
    <s v="Delia Ephron"/>
    <s v="Diane Keaton"/>
    <s v="Germany"/>
    <n v="60000000"/>
    <n v="51880044"/>
    <s v="Columbia Pictures"/>
    <n v="94"/>
  </r>
  <r>
    <s v="Yi Yi"/>
    <s v="Not Rated"/>
    <s v="Drama"/>
    <x v="20"/>
    <s v="December 16, 2000 (Japan)"/>
    <n v="8.1999999999999993"/>
    <n v="22000"/>
    <s v="Edward Yang"/>
    <s v="Edward Yang"/>
    <s v="Nien-Jen Wu"/>
    <s v="Taiwan"/>
    <n v="0"/>
    <n v="1196218"/>
    <s v="1+2 Seisaku Iinkai"/>
    <n v="173"/>
  </r>
  <r>
    <s v="The Dish"/>
    <s v="PG-13"/>
    <s v="Comedy"/>
    <x v="20"/>
    <s v="May 4, 2001 (United States)"/>
    <n v="7.2"/>
    <n v="16000"/>
    <s v="Rob Sitch"/>
    <s v="Santo Cilauro"/>
    <s v="Sam Neill"/>
    <s v="Australia"/>
    <n v="0"/>
    <n v="16575074"/>
    <s v="Working Dog"/>
    <n v="101"/>
  </r>
  <r>
    <s v="Supernova"/>
    <s v="PG-13"/>
    <s v="Horror"/>
    <x v="20"/>
    <s v="January 14, 2000 (United States)"/>
    <n v="4.9000000000000004"/>
    <n v="17000"/>
    <s v="Walter Hill"/>
    <s v="William Malone"/>
    <s v="James Spader"/>
    <s v="United States"/>
    <n v="90000000"/>
    <n v="14828081"/>
    <s v="Hammerhead Productions"/>
    <n v="90"/>
  </r>
  <r>
    <s v="Loser"/>
    <s v="PG-13"/>
    <s v="Comedy"/>
    <x v="20"/>
    <s v="July 21, 2000 (United States)"/>
    <n v="5.3"/>
    <n v="27000"/>
    <s v="Amy Heckerling"/>
    <s v="Amy Heckerling"/>
    <s v="Jason Biggs"/>
    <s v="United States"/>
    <n v="20000000"/>
    <n v="18404706"/>
    <s v="Branti Film Productions"/>
    <n v="98"/>
  </r>
  <r>
    <s v="Down to You"/>
    <s v="PG-13"/>
    <s v="Comedy"/>
    <x v="20"/>
    <s v="January 21, 2000 (United States)"/>
    <n v="5"/>
    <n v="15000"/>
    <s v="Kris Isacsson"/>
    <s v="Kris Isacsson"/>
    <s v="Freddie Prinze Jr."/>
    <s v="United States"/>
    <n v="11000000"/>
    <n v="24419914"/>
    <s v="Open City Films"/>
    <n v="91"/>
  </r>
  <r>
    <s v="The Way of the Gun"/>
    <s v="R"/>
    <s v="Action"/>
    <x v="20"/>
    <s v="September 8, 2000 (United States)"/>
    <n v="6.7"/>
    <n v="32000"/>
    <s v="Christopher McQuarrie"/>
    <s v="Christopher McQuarrie"/>
    <s v="Ryan Phillippe"/>
    <s v="United States"/>
    <n v="8500000"/>
    <n v="13200972"/>
    <s v="Artisan Entertainment"/>
    <n v="119"/>
  </r>
  <r>
    <s v="The Adventures of Rocky &amp; Bullwinkle"/>
    <s v="PG"/>
    <s v="Animation"/>
    <x v="20"/>
    <s v="June 30, 2000 (United States)"/>
    <n v="4.2"/>
    <n v="20000"/>
    <s v="Des McAnuff"/>
    <s v="Jay Ward"/>
    <s v="Robert De Niro"/>
    <s v="United States"/>
    <n v="76000000"/>
    <n v="35134820"/>
    <s v="Capella International"/>
    <n v="92"/>
  </r>
  <r>
    <s v="Cecil B. Demented"/>
    <s v="R"/>
    <s v="Comedy"/>
    <x v="20"/>
    <s v="September 1, 2000 (United States)"/>
    <n v="6.2"/>
    <n v="14000"/>
    <s v="John Waters"/>
    <s v="John Waters"/>
    <s v="Melanie Griffith"/>
    <s v="United States"/>
    <n v="10000000"/>
    <n v="1961544"/>
    <s v="Artic Productions LLC"/>
    <n v="87"/>
  </r>
  <r>
    <s v="Nutty Professor II: the Klumps"/>
    <s v="PG-13"/>
    <s v="Comedy"/>
    <x v="20"/>
    <s v="July 28, 2000 (United States)"/>
    <n v="4.4000000000000004"/>
    <n v="49000"/>
    <s v="Peter Segal"/>
    <s v="Jerry Lewis"/>
    <s v="Eddie Murphy"/>
    <s v="United States"/>
    <n v="84000000"/>
    <n v="166339890"/>
    <s v="Universal Pictures"/>
    <n v="106"/>
  </r>
  <r>
    <s v="The Crimson Rivers"/>
    <s v="R"/>
    <s v="Crime"/>
    <x v="20"/>
    <s v="July 13, 2001 (United States)"/>
    <n v="6.9"/>
    <n v="59000"/>
    <s v="Mathieu Kassovitz"/>
    <s v="Jean-Christophe Grangé"/>
    <s v="Jean Reno"/>
    <s v="France"/>
    <n v="14000000"/>
    <n v="60103680"/>
    <s v="Légende Films"/>
    <n v="106"/>
  </r>
  <r>
    <s v="Proof of Life"/>
    <s v="R"/>
    <s v="Action"/>
    <x v="20"/>
    <s v="December 8, 2000 (United States)"/>
    <n v="6.3"/>
    <n v="56000"/>
    <s v="Taylor Hackford"/>
    <s v="Tony Gilroy"/>
    <s v="Meg Ryan"/>
    <s v="United States"/>
    <n v="65000000"/>
    <n v="62761005"/>
    <s v="Castle Rock Entertainment"/>
    <n v="135"/>
  </r>
  <r>
    <s v="Bamboozled"/>
    <s v="R"/>
    <s v="Comedy"/>
    <x v="20"/>
    <s v="October 20, 2000 (United States)"/>
    <n v="6.6"/>
    <n v="11000"/>
    <s v="Spike Lee"/>
    <s v="Spike Lee"/>
    <s v="Damon Wayans"/>
    <s v="United States"/>
    <n v="10000000"/>
    <n v="2463650"/>
    <s v="New Line Cinema"/>
    <n v="135"/>
  </r>
  <r>
    <s v="Shadow of the Vampire"/>
    <s v="R"/>
    <s v="Drama"/>
    <x v="20"/>
    <s v="January 26, 2001 (United States)"/>
    <n v="6.9"/>
    <n v="40000"/>
    <s v="E. Elias Merhige"/>
    <s v="Steven Katz"/>
    <s v="John Malkovich"/>
    <s v="United Kingdom"/>
    <n v="8000000"/>
    <n v="11155214"/>
    <s v="Saturn Films"/>
    <n v="92"/>
  </r>
  <r>
    <s v="Thomas and the Magic Railroad"/>
    <s v="G"/>
    <s v="Adventure"/>
    <x v="20"/>
    <s v="July 26, 2000 (United States)"/>
    <n v="4.2"/>
    <n v="3900"/>
    <s v="Britt Allcroft"/>
    <s v="Britt Allcroft"/>
    <s v="Alec Baldwin"/>
    <s v="United Kingdom"/>
    <n v="19000000"/>
    <n v="19748009"/>
    <s v="Gullane Pictures"/>
    <n v="85"/>
  </r>
  <r>
    <s v="Tigerland"/>
    <s v="R"/>
    <s v="Drama"/>
    <x v="20"/>
    <s v="May 24, 2001 (Germany)"/>
    <n v="7"/>
    <n v="39000"/>
    <s v="Joel Schumacher"/>
    <s v="Ross Klavan"/>
    <s v="Colin Farrell"/>
    <s v="United States"/>
    <n v="10000000"/>
    <n v="148701"/>
    <s v="Haft Entertainment"/>
    <n v="101"/>
  </r>
  <r>
    <s v="Return to Me"/>
    <s v="PG"/>
    <s v="Comedy"/>
    <x v="20"/>
    <s v="April 7, 2000 (United States)"/>
    <n v="6.9"/>
    <n v="20000"/>
    <s v="Bonnie Hunt"/>
    <s v="Bonnie Hunt"/>
    <s v="David Duchovny"/>
    <s v="United States"/>
    <n v="24000000"/>
    <n v="36609995"/>
    <s v="Metro-Goldwyn-Mayer (MGM)"/>
    <n v="115"/>
  </r>
  <r>
    <s v="Boys and Girls"/>
    <s v="PG-13"/>
    <s v="Comedy"/>
    <x v="20"/>
    <s v="June 16, 2000 (United States)"/>
    <n v="5.4"/>
    <n v="16000"/>
    <s v="Robert Iscove"/>
    <s v="Andrew Lowery"/>
    <s v="Freddie Prinze Jr."/>
    <s v="United States"/>
    <n v="35000000"/>
    <n v="25850615"/>
    <s v="Punch 21 Productions"/>
    <n v="94"/>
  </r>
  <r>
    <s v="Whatever It Takes"/>
    <s v="PG-13"/>
    <s v="Comedy"/>
    <x v="20"/>
    <s v="March 24, 2000 (United States)"/>
    <n v="5.5"/>
    <n v="10000"/>
    <s v="David Raynr"/>
    <s v="Mark Schwahn"/>
    <s v="Shane West"/>
    <s v="United States"/>
    <n v="32000000"/>
    <n v="9902115"/>
    <s v="Columbia Pictures"/>
    <n v="94"/>
  </r>
  <r>
    <s v="Chuck &amp; Buck"/>
    <s v="R"/>
    <s v="Comedy"/>
    <x v="20"/>
    <s v="August 4, 2000 (United States)"/>
    <n v="6.6"/>
    <n v="5300"/>
    <s v="Miguel Arteta"/>
    <s v="Mike White"/>
    <s v="Mike White"/>
    <s v="United States"/>
    <n v="250000"/>
    <n v="1182065"/>
    <s v="Artisan Entertainment"/>
    <n v="96"/>
  </r>
  <r>
    <s v="Autumn in New York"/>
    <s v="PG-13"/>
    <s v="Drama"/>
    <x v="20"/>
    <s v="August 11, 2000 (United States)"/>
    <n v="5.6"/>
    <n v="25000"/>
    <s v="Joan Chen"/>
    <s v="Allison Burnett"/>
    <s v="Richard Gere"/>
    <s v="United States"/>
    <n v="65000000"/>
    <n v="90726668"/>
    <s v="Metro-Goldwyn-Mayer (MGM)"/>
    <n v="103"/>
  </r>
  <r>
    <s v="Pollock"/>
    <s v="R"/>
    <s v="Biography"/>
    <x v="20"/>
    <s v="March 23, 2001 (United States)"/>
    <n v="7"/>
    <n v="27000"/>
    <s v="Ed Harris"/>
    <s v="Steven Naifeh"/>
    <s v="Ed Harris"/>
    <s v="United States"/>
    <n v="6000000"/>
    <n v="10994533"/>
    <s v="Brant-Allen"/>
    <n v="122"/>
  </r>
  <r>
    <s v="The Art of War"/>
    <s v="R"/>
    <s v="Action"/>
    <x v="20"/>
    <s v="August 25, 2000 (United States)"/>
    <n v="5.7"/>
    <n v="29000"/>
    <s v="Christian Duguay"/>
    <s v="Wayne Beach"/>
    <s v="Wesley Snipes"/>
    <s v="United States"/>
    <n v="60000000"/>
    <n v="40400425"/>
    <s v="Morgan Creek Entertainment"/>
    <n v="117"/>
  </r>
  <r>
    <s v="Before Night Falls"/>
    <s v="R"/>
    <s v="Biography"/>
    <x v="20"/>
    <s v="February 23, 2001 (United States)"/>
    <n v="7.2"/>
    <n v="24000"/>
    <s v="Julian Schnabel"/>
    <s v="Cunningham O'Keefe"/>
    <s v="Javier Bardem"/>
    <s v="United States"/>
    <n v="0"/>
    <n v="8601053"/>
    <s v="El Mar Pictures"/>
    <n v="133"/>
  </r>
  <r>
    <s v="Left Behind: The Movie"/>
    <s v="PG-13"/>
    <s v="Action"/>
    <x v="20"/>
    <s v="February 2, 2001 (United States)"/>
    <n v="4.5"/>
    <n v="9200"/>
    <s v="Vic Sarin"/>
    <s v="Alan B. McElroy"/>
    <s v="Kirk Cameron"/>
    <s v="Canada"/>
    <n v="4000000"/>
    <n v="4224065"/>
    <s v="Cloud Ten Pictures"/>
    <n v="96"/>
  </r>
  <r>
    <s v="Love &amp; Sex"/>
    <s v="R"/>
    <s v="Comedy"/>
    <x v="20"/>
    <s v="July 14, 2000 (Spain)"/>
    <n v="6.2"/>
    <n v="5300"/>
    <s v="Valerie Breiman"/>
    <s v="Valerie Breiman"/>
    <s v="Famke Janssen"/>
    <s v="United States"/>
    <n v="0"/>
    <n v="580372"/>
    <s v="Behaviour Worldwide"/>
    <n v="82"/>
  </r>
  <r>
    <s v="Psycho Beach Party"/>
    <s v="Unrated"/>
    <s v="Comedy"/>
    <x v="20"/>
    <s v="September 7, 2001 (United States)"/>
    <n v="6.2"/>
    <n v="5700"/>
    <s v="Robert Lee King"/>
    <s v="Charles Busch"/>
    <s v="Lauren Ambrose"/>
    <s v="Australia"/>
    <n v="1500000"/>
    <n v="268117"/>
    <s v="New Oz Productions"/>
    <n v="95"/>
  </r>
  <r>
    <s v="Bait"/>
    <s v="R"/>
    <s v="Action"/>
    <x v="20"/>
    <s v="September 15, 2000 (United States)"/>
    <n v="5.8"/>
    <n v="11000"/>
    <s v="Antoine Fuqua"/>
    <s v="Andrew Scheinman"/>
    <s v="Jamie Foxx"/>
    <s v="Canada"/>
    <n v="51000000"/>
    <n v="15471969"/>
    <s v="Castle Rock Entertainment"/>
    <n v="119"/>
  </r>
  <r>
    <s v="Saving Grace"/>
    <s v="R"/>
    <s v="Comedy"/>
    <x v="20"/>
    <s v="September 1, 2000 (United States)"/>
    <n v="6.9"/>
    <n v="18000"/>
    <s v="Nigel Cole"/>
    <s v="Mark Crowdy"/>
    <s v="Brenda Blethyn"/>
    <s v="United Kingdom"/>
    <n v="10000000"/>
    <n v="28741330"/>
    <s v="Portman Entertainment Group"/>
    <n v="93"/>
  </r>
  <r>
    <s v="Hamlet"/>
    <s v="R"/>
    <s v="Drama"/>
    <x v="20"/>
    <s v="June 23, 2000 (United States)"/>
    <n v="6"/>
    <n v="9200"/>
    <s v="Michael Almereyda"/>
    <s v="William Shakespeare"/>
    <s v="Ethan Hawke"/>
    <s v="United States"/>
    <n v="2000000"/>
    <n v="2046433"/>
    <s v="double A Films"/>
    <n v="112"/>
  </r>
  <r>
    <s v="The Isle"/>
    <s v="Not Rated"/>
    <s v="Drama"/>
    <x v="20"/>
    <s v="April 22, 2000 (South Korea)"/>
    <n v="7"/>
    <n v="13000"/>
    <s v="Kim Ki-duk"/>
    <s v="Kim Ki-duk"/>
    <s v="Jung Suh"/>
    <s v="South Korea"/>
    <n v="1000000"/>
    <n v="24963"/>
    <s v="Myung Film Company Ltd."/>
    <n v="90"/>
  </r>
  <r>
    <s v="Water Drops on Burning Rocks"/>
    <s v="Not Rated"/>
    <s v="Comedy"/>
    <x v="20"/>
    <s v="March 15, 2000 (France)"/>
    <n v="6.8"/>
    <n v="6200"/>
    <s v="François Ozon"/>
    <s v="Rainer Werner Fassbinder"/>
    <s v="Bernard Giraudeau"/>
    <s v="France"/>
    <n v="0"/>
    <m/>
    <s v="Fidélité Productions"/>
    <n v="82"/>
  </r>
  <r>
    <s v="Greenfingers"/>
    <s v="R"/>
    <s v="Comedy"/>
    <x v="20"/>
    <s v="September 14, 2001 (United Kingdom)"/>
    <n v="6.8"/>
    <n v="5600"/>
    <s v="Joel Hershman"/>
    <s v="Joel Hershman"/>
    <s v="Clive Owen"/>
    <s v="United Kingdom"/>
    <n v="0"/>
    <n v="1961054"/>
    <s v="Boneyard Entertainment"/>
    <n v="91"/>
  </r>
  <r>
    <s v="Highlander: Endgame"/>
    <s v="R"/>
    <s v="Action"/>
    <x v="20"/>
    <s v="September 1, 2000 (United States)"/>
    <n v="4.5999999999999996"/>
    <n v="20000"/>
    <s v="Douglas Aarniokoski"/>
    <s v="Gregory Widen"/>
    <s v="Christopher Lambert"/>
    <s v="United Kingdom"/>
    <n v="25000000"/>
    <n v="15843608"/>
    <s v="Davis-Panzer Productions"/>
    <n v="87"/>
  </r>
  <r>
    <s v="Dr. T &amp; the Women"/>
    <s v="R"/>
    <s v="Comedy"/>
    <x v="20"/>
    <s v="October 13, 2000 (United States)"/>
    <n v="4.5999999999999996"/>
    <n v="18000"/>
    <s v="Robert Altman"/>
    <s v="Anne Rapp"/>
    <s v="Richard Gere"/>
    <s v="United States"/>
    <n v="23000000"/>
    <n v="22844291"/>
    <s v="Artisan Entertainment"/>
    <n v="122"/>
  </r>
  <r>
    <s v="The Yards"/>
    <s v="R"/>
    <s v="Crime"/>
    <x v="20"/>
    <s v="April 27, 2000 (Singapore)"/>
    <n v="6.4"/>
    <n v="20000"/>
    <s v="James Gray"/>
    <s v="James Gray"/>
    <s v="Mark Wahlberg"/>
    <s v="United States"/>
    <n v="24000000"/>
    <n v="924036"/>
    <s v="Miramax"/>
    <n v="115"/>
  </r>
  <r>
    <s v="Urban Legends: Final Cut"/>
    <s v="R"/>
    <s v="Horror"/>
    <x v="20"/>
    <s v="September 22, 2000 (United States)"/>
    <n v="4.3"/>
    <n v="16000"/>
    <s v="John Ottman"/>
    <s v="Silvio Horta"/>
    <s v="Jennifer Morrison"/>
    <s v="Canada"/>
    <n v="14000000"/>
    <n v="38574362"/>
    <s v="Phoenix Pictures"/>
    <n v="97"/>
  </r>
  <r>
    <s v="Woman on Top"/>
    <s v="R"/>
    <s v="Comedy"/>
    <x v="20"/>
    <s v="September 22, 2000 (United States)"/>
    <n v="5.3"/>
    <n v="10000"/>
    <s v="Fina Torres"/>
    <s v="Vera Blasi"/>
    <s v="Penélope Cruz"/>
    <s v="United States"/>
    <n v="8000000"/>
    <n v="10194274"/>
    <s v="Fox Searchlight Pictures"/>
    <n v="92"/>
  </r>
  <r>
    <s v="Ready to Rumble"/>
    <s v="PG-13"/>
    <s v="Comedy"/>
    <x v="20"/>
    <s v="April 7, 2000 (United States)"/>
    <n v="5.4"/>
    <n v="14000"/>
    <s v="Brian Robbins"/>
    <s v="Steven Brill"/>
    <s v="David Arquette"/>
    <s v="United States"/>
    <n v="24000000"/>
    <n v="12452362"/>
    <s v="Bel Air Entertainment"/>
    <n v="107"/>
  </r>
  <r>
    <s v="Vampire Hunter D: Bloodlust"/>
    <s v="R"/>
    <s v="Animation"/>
    <x v="20"/>
    <s v="September 28, 2001 (United States)"/>
    <n v="7.7"/>
    <n v="30000"/>
    <s v="Jack Fletcher"/>
    <s v="Hideyuki Kikuchi"/>
    <s v="Andrew Philpot"/>
    <s v="Japan"/>
    <n v="0"/>
    <n v="151086"/>
    <s v="Madhouse"/>
    <n v="103"/>
  </r>
  <r>
    <s v="Werckmeister Harmonies"/>
    <m/>
    <s v="Drama"/>
    <x v="20"/>
    <s v="February 1, 2001 (Hungary)"/>
    <n v="8.1999999999999993"/>
    <n v="13000"/>
    <s v="Béla Tarr"/>
    <s v="László Krasznahorkai"/>
    <s v="Lars Rudolph"/>
    <s v="Hungary"/>
    <n v="0"/>
    <n v="25461"/>
    <s v="13 Productions"/>
    <n v="145"/>
  </r>
  <r>
    <s v="The Ladies Man"/>
    <s v="R"/>
    <s v="Comedy"/>
    <x v="20"/>
    <s v="October 13, 2000 (United States)"/>
    <n v="5.2"/>
    <n v="13000"/>
    <s v="Reginald Hudlin"/>
    <s v="Tim Meadows"/>
    <s v="Tim Meadows"/>
    <s v="United States"/>
    <n v="24000000"/>
    <n v="13743212"/>
    <s v="Broadway Pictures"/>
    <n v="84"/>
  </r>
  <r>
    <s v="The Contender"/>
    <s v="R"/>
    <s v="Drama"/>
    <x v="20"/>
    <s v="October 13, 2000 (United States)"/>
    <n v="6.9"/>
    <n v="23000"/>
    <s v="Rod Lurie"/>
    <s v="Rod Lurie"/>
    <s v="Joan Allen"/>
    <s v="United States"/>
    <n v="20000000"/>
    <n v="22428990"/>
    <s v="Cinerenta Medienbeteiligungs KG"/>
    <n v="126"/>
  </r>
  <r>
    <s v="Nine Queens"/>
    <s v="R"/>
    <s v="Crime"/>
    <x v="20"/>
    <s v="August 31, 2000 (Argentina)"/>
    <n v="7.9"/>
    <n v="51000"/>
    <s v="Fabián Bielinsky"/>
    <s v="Fabián Bielinsky"/>
    <s v="Ricardo Darín"/>
    <s v="Argentina"/>
    <n v="1500000"/>
    <n v="12413888"/>
    <s v="FX Sound"/>
    <n v="114"/>
  </r>
  <r>
    <s v="The Broken Hearts Club: A Romantic Comedy"/>
    <s v="R"/>
    <s v="Comedy"/>
    <x v="20"/>
    <s v="October 20, 2000 (United States)"/>
    <n v="7"/>
    <n v="7300"/>
    <s v="Greg Berlanti"/>
    <s v="Greg Berlanti"/>
    <s v="Timothy Olyphant"/>
    <s v="United States"/>
    <n v="1000000"/>
    <n v="2019121"/>
    <s v="Banner Entertainment"/>
    <n v="94"/>
  </r>
  <r>
    <s v="The in Crowd"/>
    <s v="PG-13"/>
    <s v="Drama"/>
    <x v="20"/>
    <s v="July 19, 2000 (United States)"/>
    <n v="4.7"/>
    <n v="4400"/>
    <s v="Mary Lambert"/>
    <s v="Mark Gibson"/>
    <s v="Lori Heuring"/>
    <s v="United States"/>
    <n v="24000000"/>
    <n v="5280035"/>
    <s v="Morgan Creek Entertainment"/>
    <n v="105"/>
  </r>
  <r>
    <s v="Girlfight"/>
    <s v="R"/>
    <s v="Drama"/>
    <x v="20"/>
    <s v="October 6, 2000 (United States)"/>
    <n v="6.8"/>
    <n v="9400"/>
    <s v="Karyn Kusama"/>
    <s v="Karyn Kusama"/>
    <s v="Michelle Rodriguez"/>
    <s v="United States"/>
    <n v="1000000"/>
    <n v="1666028"/>
    <s v="Green/Renzi"/>
    <n v="110"/>
  </r>
  <r>
    <s v="Beautiful Creatures"/>
    <s v="R"/>
    <s v="Comedy"/>
    <x v="20"/>
    <s v="January 19, 2001 (United Kingdom)"/>
    <n v="5.8"/>
    <n v="3600"/>
    <s v="Bill Eagles"/>
    <s v="Simon Donald"/>
    <s v="Rachel Weisz"/>
    <s v="United Kingdom"/>
    <n v="0"/>
    <n v="313768"/>
    <s v="Arts Council of England"/>
    <n v="86"/>
  </r>
  <r>
    <s v="Gossip"/>
    <s v="R"/>
    <s v="Drama"/>
    <x v="20"/>
    <s v="April 21, 2000 (United States)"/>
    <n v="5.9"/>
    <n v="15000"/>
    <s v="Davis Guggenheim"/>
    <s v="Gregory Poirier"/>
    <s v="James Marsden"/>
    <s v="United States"/>
    <n v="24000000"/>
    <n v="12591270"/>
    <s v="NPV Entertainment"/>
    <n v="90"/>
  </r>
  <r>
    <s v="Waking the Dead"/>
    <s v="R"/>
    <s v="Drama"/>
    <x v="20"/>
    <s v="March 24, 2000 (United States)"/>
    <n v="6.5"/>
    <n v="6900"/>
    <s v="Keith Gordon"/>
    <s v="Scott Spencer"/>
    <s v="Billy Crudup"/>
    <s v="United States"/>
    <n v="8500000"/>
    <n v="270745"/>
    <s v="Polygram Filmed Entertainment"/>
    <n v="105"/>
  </r>
  <r>
    <s v="My Dog Skip"/>
    <s v="PG"/>
    <s v="Comedy"/>
    <x v="20"/>
    <s v="March 3, 2000 (United States)"/>
    <n v="7"/>
    <n v="20000"/>
    <s v="Jay Russell"/>
    <s v="Willie Morris"/>
    <s v="Frankie Muniz"/>
    <s v="United States"/>
    <n v="6000000"/>
    <n v="35547761"/>
    <s v="Alcon Entertainment"/>
    <n v="95"/>
  </r>
  <r>
    <s v="Under the Sand"/>
    <s v="Unrated"/>
    <s v="Drama"/>
    <x v="20"/>
    <s v="May 4, 2001 (United States)"/>
    <n v="7.1"/>
    <n v="8500"/>
    <s v="François Ozon"/>
    <s v="François Ozon"/>
    <s v="Charlotte Rampling"/>
    <s v="France"/>
    <n v="0"/>
    <n v="6531687"/>
    <s v="Fidélité Productions"/>
    <n v="92"/>
  </r>
  <r>
    <s v="O Fantasma"/>
    <s v="Unrated"/>
    <s v="Drama"/>
    <x v="20"/>
    <s v="October 20, 2000 (Portugal)"/>
    <n v="5.8"/>
    <n v="3200"/>
    <s v="João Pedro Rodrigues"/>
    <s v="João Pedro Rodrigues"/>
    <s v="Ricardo Meneses"/>
    <s v="Portugal"/>
    <n v="0"/>
    <n v="126783"/>
    <s v="Rosa Filmes"/>
    <n v="87"/>
  </r>
  <r>
    <s v="Hey Ram"/>
    <s v="Not Rated"/>
    <s v="Crime"/>
    <x v="20"/>
    <s v="February 18, 2000 (India)"/>
    <n v="7.9"/>
    <n v="12000"/>
    <s v="Kamal Haasan"/>
    <s v="H. Banerjee"/>
    <s v="Kamal Haasan"/>
    <s v="India"/>
    <n v="0"/>
    <n v="274675"/>
    <s v="Raajkamal Films International"/>
    <n v="186"/>
  </r>
  <r>
    <s v="Duets"/>
    <s v="R"/>
    <s v="Comedy"/>
    <x v="20"/>
    <s v="September 15, 2000 (United States)"/>
    <n v="6.1"/>
    <n v="9200"/>
    <s v="Bruce Paltrow"/>
    <s v="John Byrum"/>
    <s v="Huey Lewis"/>
    <s v="United States"/>
    <n v="21000000"/>
    <n v="6620242"/>
    <s v="Hollywood Pictures"/>
    <n v="112"/>
  </r>
  <r>
    <s v="The Weight of Water"/>
    <s v="R"/>
    <s v="Crime"/>
    <x v="20"/>
    <s v="July 31, 2002 (France)"/>
    <n v="5.9"/>
    <n v="9100"/>
    <s v="Kathryn Bigelow"/>
    <s v="Anita Shreve"/>
    <s v="Catherine McCormack"/>
    <s v="United States"/>
    <n v="16000000"/>
    <n v="321279"/>
    <s v="StudioCanal"/>
    <n v="114"/>
  </r>
  <r>
    <s v="Lucky Numbers"/>
    <s v="R"/>
    <s v="Comedy"/>
    <x v="20"/>
    <s v="October 27, 2000 (United States)"/>
    <n v="5"/>
    <n v="9900"/>
    <s v="Nora Ephron"/>
    <s v="Adam Resnick"/>
    <s v="John Travolta"/>
    <s v="France"/>
    <n v="63000000"/>
    <n v="10890222"/>
    <s v="Paramount Pictures"/>
    <n v="105"/>
  </r>
  <r>
    <s v="Animal Factory"/>
    <s v="R"/>
    <s v="Crime"/>
    <x v="20"/>
    <s v="August 1, 2000 (Spain)"/>
    <n v="6.6"/>
    <n v="13000"/>
    <s v="Steve Buscemi"/>
    <s v="Edward Bunker"/>
    <s v="Willem Dafoe"/>
    <s v="United States"/>
    <n v="3600000"/>
    <n v="43805"/>
    <s v="Animal Productions LLC"/>
    <n v="94"/>
  </r>
  <r>
    <s v="Bless the Child"/>
    <s v="R"/>
    <s v="Crime"/>
    <x v="20"/>
    <s v="August 11, 2000 (United States)"/>
    <n v="5.0999999999999996"/>
    <n v="14000"/>
    <s v="Chuck Russell"/>
    <s v="Cathy Cash Spellman"/>
    <s v="Kim Basinger"/>
    <s v="United States"/>
    <n v="65000000"/>
    <n v="40443010"/>
    <s v="Paramount Pictures"/>
    <n v="107"/>
  </r>
  <r>
    <s v="The Man Who Cried"/>
    <s v="R"/>
    <s v="Drama"/>
    <x v="20"/>
    <s v="December 8, 2000 (United Kingdom)"/>
    <n v="6.2"/>
    <n v="15000"/>
    <s v="Sally Potter"/>
    <s v="Sally Potter"/>
    <s v="Christina Ricci"/>
    <s v="United Kingdom"/>
    <n v="0"/>
    <n v="1322763"/>
    <s v="Canal+"/>
    <n v="100"/>
  </r>
  <r>
    <s v="State and Main"/>
    <s v="R"/>
    <s v="Comedy"/>
    <x v="20"/>
    <s v="January 12, 2001 (United States)"/>
    <n v="6.8"/>
    <n v="21000"/>
    <s v="David Mamet"/>
    <s v="David Mamet"/>
    <s v="Philip Seymour Hoffman"/>
    <s v="France"/>
    <n v="0"/>
    <n v="9206279"/>
    <s v="Filmtown Entertainment"/>
    <n v="105"/>
  </r>
  <r>
    <s v="Rugrats in Paris"/>
    <s v="G"/>
    <s v="Animation"/>
    <x v="20"/>
    <s v="November 17, 2000 (United States)"/>
    <n v="6.2"/>
    <n v="12000"/>
    <s v="Stig Bergqvist"/>
    <s v="J. David Stem"/>
    <s v="Christine Cavanaugh"/>
    <s v="Germany"/>
    <n v="30000000"/>
    <n v="103291131"/>
    <s v="Paramount Pictures"/>
    <n v="78"/>
  </r>
  <r>
    <s v="Code Unknown"/>
    <s v="Not Rated"/>
    <s v="Drama"/>
    <x v="20"/>
    <s v="November 30, 2001 (United States)"/>
    <n v="7.2"/>
    <n v="13000"/>
    <s v="Michael Haneke"/>
    <s v="Michael Haneke"/>
    <s v="Juliette Binoche"/>
    <s v="France"/>
    <n v="0"/>
    <n v="95242"/>
    <s v="Arte France Cinéma"/>
    <n v="118"/>
  </r>
  <r>
    <s v="Maelstrom"/>
    <s v="R"/>
    <s v="Drama"/>
    <x v="20"/>
    <s v="September 15, 2000 (Canada)"/>
    <n v="6.9"/>
    <n v="5000"/>
    <s v="Denis Villeneuve"/>
    <s v="Denis Villeneuve"/>
    <s v="Marie-Josée Croze"/>
    <s v="Canada"/>
    <n v="0"/>
    <n v="254380"/>
    <s v="Max Films Productions"/>
    <n v="87"/>
  </r>
  <r>
    <s v="Gangster No. 1"/>
    <s v="R"/>
    <s v="Crime"/>
    <x v="20"/>
    <s v="June 9, 2000 (United Kingdom)"/>
    <n v="6.7"/>
    <n v="13000"/>
    <s v="Paul McGuigan"/>
    <s v="Johnny Ferguson"/>
    <s v="Malcolm McDowell"/>
    <s v="United Kingdom"/>
    <n v="0"/>
    <n v="30915"/>
    <s v="FilmFour"/>
    <n v="103"/>
  </r>
  <r>
    <s v="Taxi 2"/>
    <s v="Not Rated"/>
    <s v="Action"/>
    <x v="20"/>
    <s v="October 6, 2000 (United States)"/>
    <n v="6.5"/>
    <n v="52000"/>
    <s v="Gérard Krawczyk"/>
    <s v="Luc Besson"/>
    <s v="Samy Naceri"/>
    <s v="France"/>
    <n v="0"/>
    <n v="60726164"/>
    <s v="ARP Sélection"/>
    <n v="88"/>
  </r>
  <r>
    <s v="Small Time Crooks"/>
    <s v="PG"/>
    <s v="Comedy"/>
    <x v="20"/>
    <s v="May 19, 2000 (United States)"/>
    <n v="6.7"/>
    <n v="38000"/>
    <s v="Woody Allen"/>
    <s v="Woody Allen"/>
    <s v="Woody Allen"/>
    <s v="United States"/>
    <n v="25000000"/>
    <n v="29934477"/>
    <s v="Dreamworks Pictures"/>
    <n v="94"/>
  </r>
  <r>
    <s v="Songs from the Second Floor"/>
    <s v="Not Rated"/>
    <s v="Comedy"/>
    <x v="20"/>
    <s v="October 6, 2000 (Sweden)"/>
    <n v="7.6"/>
    <n v="18000"/>
    <s v="Roy Andersson"/>
    <s v="Roy Andersson"/>
    <s v="Lars Nordh"/>
    <s v="Sweden"/>
    <n v="0"/>
    <n v="80334"/>
    <s v="Arte France Cinéma"/>
    <n v="98"/>
  </r>
  <r>
    <s v="Bounce"/>
    <s v="PG-13"/>
    <s v="Drama"/>
    <x v="20"/>
    <s v="November 17, 2000 (United States)"/>
    <n v="5.7"/>
    <n v="20000"/>
    <s v="Don Roos"/>
    <s v="Don Roos"/>
    <s v="Ben Affleck"/>
    <s v="United States"/>
    <n v="35000000"/>
    <n v="53425292"/>
    <s v="Miramax"/>
    <n v="106"/>
  </r>
  <r>
    <s v="Bread and Tulips"/>
    <s v="PG-13"/>
    <s v="Comedy"/>
    <x v="20"/>
    <s v="November 2, 2001 (United States)"/>
    <n v="7.3"/>
    <n v="9200"/>
    <s v="Silvio Soldini"/>
    <s v="Silvio Soldini"/>
    <s v="Licia Maglietta"/>
    <s v="Italy"/>
    <n v="0"/>
    <n v="9719848"/>
    <s v="Monogatari"/>
    <n v="114"/>
  </r>
  <r>
    <s v="Brother"/>
    <m/>
    <s v="Crime"/>
    <x v="20"/>
    <s v="January 27, 2001 (Japan)"/>
    <n v="7.1"/>
    <n v="22000"/>
    <s v="Takeshi Kitano"/>
    <s v="Takeshi Kitano"/>
    <s v="Takeshi Kitano"/>
    <s v="United States"/>
    <n v="10000000"/>
    <n v="15250594"/>
    <s v="Recorded Picture Company (RPC)"/>
    <n v="114"/>
  </r>
  <r>
    <s v="Love, Honor and Obey"/>
    <s v="R"/>
    <s v="Comedy"/>
    <x v="20"/>
    <s v="February 9, 2001 (United States)"/>
    <n v="6.5"/>
    <n v="5200"/>
    <s v="Dominic Anciano"/>
    <s v="Dominic Anciano"/>
    <s v="Sadie Frost"/>
    <s v="United Kingdom"/>
    <n v="0"/>
    <n v="1400"/>
    <s v="British Broadcasting Corporation (BBC)"/>
    <n v="103"/>
  </r>
  <r>
    <s v="Nurse Betty"/>
    <s v="R"/>
    <s v="Comedy"/>
    <x v="20"/>
    <s v="September 8, 2000 (United States)"/>
    <n v="6.2"/>
    <n v="33000"/>
    <s v="Neil LaBute"/>
    <s v="John C. Richards"/>
    <s v="Renée Zellweger"/>
    <s v="Germany"/>
    <n v="35000000"/>
    <n v="29364989"/>
    <s v="Gramercy Pictures (I)"/>
    <n v="110"/>
  </r>
  <r>
    <s v="The House of Mirth"/>
    <s v="PG"/>
    <s v="Romance"/>
    <x v="20"/>
    <s v="October 13, 2000 (United Kingdom)"/>
    <n v="7"/>
    <n v="7200"/>
    <s v="Terence Davies"/>
    <s v="Edith Wharton"/>
    <s v="Gillian Anderson"/>
    <s v="United Kingdom"/>
    <n v="10000000"/>
    <n v="5164404"/>
    <s v="Three Rivers Production"/>
    <n v="135"/>
  </r>
  <r>
    <s v="Beautiful"/>
    <s v="PG-13"/>
    <s v="Comedy"/>
    <x v="20"/>
    <s v="September 29, 2000 (United States)"/>
    <n v="5.6"/>
    <n v="3700"/>
    <s v="Sally Field"/>
    <s v="Jon Bernstein"/>
    <s v="Minnie Driver"/>
    <s v="United States"/>
    <n v="14000000"/>
    <n v="3169930"/>
    <s v="Destination Films"/>
    <n v="112"/>
  </r>
  <r>
    <s v="Here on Earth"/>
    <s v="PG-13"/>
    <s v="Drama"/>
    <x v="20"/>
    <s v="March 24, 2000 (United States)"/>
    <n v="5.2"/>
    <n v="8300"/>
    <s v="Mark Piznarski"/>
    <s v="Michael Seitzman"/>
    <s v="Chris Klein"/>
    <s v="United States"/>
    <n v="15000000"/>
    <n v="10873148"/>
    <s v="Fox 2000 Pictures"/>
    <n v="96"/>
  </r>
  <r>
    <s v="The Million Dollar Hotel"/>
    <s v="R"/>
    <s v="Drama"/>
    <x v="20"/>
    <s v="February 10, 2000 (Germany)"/>
    <n v="5.9"/>
    <n v="21000"/>
    <s v="Wim Wenders"/>
    <s v="Nicholas Klein"/>
    <s v="Jeremy Davies"/>
    <s v="Germany"/>
    <n v="8000000"/>
    <n v="105983"/>
    <s v="Icon Entertainment International"/>
    <n v="122"/>
  </r>
  <r>
    <s v="The Tigger Movie"/>
    <s v="G"/>
    <s v="Animation"/>
    <x v="20"/>
    <s v="February 11, 2000 (United States)"/>
    <n v="6.4"/>
    <n v="18000"/>
    <s v="Jun Falkenstein"/>
    <s v="Eddie Guzelian"/>
    <s v="Jim Cummings"/>
    <s v="United States"/>
    <n v="30000000"/>
    <n v="96159800"/>
    <s v="Disney Television Animation"/>
    <n v="77"/>
  </r>
  <r>
    <s v="What Planet Are You From?"/>
    <s v="R"/>
    <s v="Comedy"/>
    <x v="20"/>
    <s v="March 3, 2000 (United States)"/>
    <n v="5.6"/>
    <n v="9100"/>
    <s v="Mike Nichols"/>
    <s v="Garry Shandling"/>
    <s v="Garry Shandling"/>
    <s v="United States"/>
    <n v="60000000"/>
    <n v="14145677"/>
    <s v="Brillstein-Grey Entertainment"/>
    <n v="105"/>
  </r>
  <r>
    <s v="Sade"/>
    <m/>
    <s v="Biography"/>
    <x v="20"/>
    <s v="August 23, 2000 (France)"/>
    <n v="6.1"/>
    <n v="1700"/>
    <s v="Benoît Jacquot"/>
    <s v="Serge Bramly"/>
    <s v="Daniel Auteuil"/>
    <s v="France"/>
    <n v="0"/>
    <n v="100544"/>
    <s v="Alicéléo"/>
    <n v="100"/>
  </r>
  <r>
    <s v="Committed"/>
    <s v="R"/>
    <s v="Comedy"/>
    <x v="20"/>
    <s v="April 18, 2000 (Canada)"/>
    <n v="5.0999999999999996"/>
    <n v="3700"/>
    <s v="Lisa Krueger"/>
    <s v="Lisa Krueger"/>
    <s v="Heather Graham"/>
    <s v="United States"/>
    <n v="3000000"/>
    <n v="40361"/>
    <s v="Miramax"/>
    <n v="98"/>
  </r>
  <r>
    <s v="Tillsammans"/>
    <s v="R"/>
    <s v="Comedy"/>
    <x v="20"/>
    <s v="September 21, 2001 (United States)"/>
    <n v="7.4"/>
    <n v="21000"/>
    <s v="Lukas Moodysson"/>
    <s v="Lukas Moodysson"/>
    <s v="Lisa Lindgren"/>
    <s v="Sweden"/>
    <n v="0"/>
    <n v="14596148"/>
    <s v="Memfis Film"/>
    <n v="106"/>
  </r>
  <r>
    <s v="Harrison's Flowers"/>
    <s v="R"/>
    <s v="Drama"/>
    <x v="20"/>
    <s v="March 15, 2002 (United States)"/>
    <n v="7.1"/>
    <n v="6100"/>
    <s v="Élie Chouraqui"/>
    <s v="Isabel Ellsen"/>
    <s v="Andie MacDowell"/>
    <s v="France"/>
    <n v="8000000"/>
    <n v="3033646"/>
    <s v="7 Films Cinéma"/>
    <n v="121"/>
  </r>
  <r>
    <s v="The Specials"/>
    <s v="R"/>
    <s v="Action"/>
    <x v="20"/>
    <s v="September 18, 2000 (United States)"/>
    <n v="5.8"/>
    <n v="2200"/>
    <s v="Craig Mazin"/>
    <s v="James Gunn"/>
    <s v="Rob Lowe"/>
    <s v="United States"/>
    <n v="1000000"/>
    <n v="13276"/>
    <s v="Brillstein-Grey Entertainment"/>
    <n v="82"/>
  </r>
  <r>
    <s v="Love's Labour's Lost"/>
    <s v="PG"/>
    <s v="Romance"/>
    <x v="20"/>
    <s v="March 31, 2000 (United Kingdom)"/>
    <n v="6"/>
    <n v="4400"/>
    <s v="Kenneth Branagh"/>
    <s v="William Shakespeare"/>
    <s v="Alessandro Nivola"/>
    <s v="United Kingdom"/>
    <n v="13000000"/>
    <n v="299792"/>
    <s v="Pathé Pictures International"/>
    <n v="93"/>
  </r>
  <r>
    <s v="Lost Souls"/>
    <s v="R"/>
    <s v="Drama"/>
    <x v="20"/>
    <s v="October 13, 2000 (United States)"/>
    <n v="4.8"/>
    <n v="11000"/>
    <s v="Janusz Kaminski"/>
    <s v="Pierce Gardner"/>
    <s v="Winona Ryder"/>
    <s v="United States"/>
    <n v="50000000"/>
    <n v="31355910"/>
    <s v="Prufrock Pictures"/>
    <n v="97"/>
  </r>
  <r>
    <s v="The Golden Bowl"/>
    <s v="R"/>
    <s v="Drama"/>
    <x v="20"/>
    <s v="May 25, 2001 (United States)"/>
    <n v="5.9"/>
    <n v="4200"/>
    <s v="James Ivory"/>
    <s v="Henry James"/>
    <s v="Uma Thurman"/>
    <s v="United States"/>
    <n v="15000000"/>
    <n v="5753678"/>
    <s v="Merchant Ivory Productions"/>
    <n v="130"/>
  </r>
  <r>
    <s v="Digimon: The Movie"/>
    <s v="PG"/>
    <s v="Animation"/>
    <x v="20"/>
    <s v="October 6, 2000 (United States)"/>
    <n v="6.1"/>
    <n v="7000"/>
    <s v="Directors"/>
    <s v="Akiyoshi Hongo"/>
    <s v="Lara Jill Miller"/>
    <s v="United States"/>
    <n v="5000000"/>
    <n v="16643191"/>
    <s v="Saban Entertainment"/>
    <n v="82"/>
  </r>
  <r>
    <s v="Kaho Naa... Pyaar Hai"/>
    <s v="Not Rated"/>
    <s v="Action"/>
    <x v="20"/>
    <s v="January 14, 2000 (India)"/>
    <n v="6.9"/>
    <n v="14000"/>
    <s v="Rakesh Roshan"/>
    <s v="Rakesh Roshan"/>
    <s v="Hrithik Roshan"/>
    <s v="India"/>
    <n v="0"/>
    <m/>
    <s v="Film Kraft"/>
    <n v="172"/>
  </r>
  <r>
    <s v="Sordid Lives"/>
    <s v="R"/>
    <s v="Comedy"/>
    <x v="20"/>
    <s v="May 11, 2001 (United States)"/>
    <n v="6.8"/>
    <n v="2900"/>
    <s v="Del Shores"/>
    <s v="Del Shores"/>
    <s v="Delta Burke"/>
    <s v="United States"/>
    <n v="0"/>
    <n v="1111273"/>
    <s v="Daly-Harris Productions"/>
    <n v="111"/>
  </r>
  <r>
    <s v="The Monkey's Mask"/>
    <s v="R"/>
    <s v="Crime"/>
    <x v="20"/>
    <s v="May 10, 2001 (Australia)"/>
    <n v="5.0999999999999996"/>
    <n v="1500"/>
    <s v="Samantha Lang"/>
    <s v="Anne Kennedy"/>
    <s v="Susie Porter"/>
    <s v="Australia"/>
    <n v="0"/>
    <n v="6831"/>
    <s v="Arenafilm"/>
    <n v="93"/>
  </r>
  <r>
    <s v="Suzhou River"/>
    <m/>
    <s v="Drama"/>
    <x v="20"/>
    <s v="October 11, 2000 (France)"/>
    <n v="7.4"/>
    <n v="4400"/>
    <s v="Ye Lou"/>
    <s v="Ye Lou"/>
    <s v="Xun Zhou"/>
    <s v="Germany"/>
    <n v="0"/>
    <m/>
    <s v="Coproduction Office"/>
    <n v="83"/>
  </r>
  <r>
    <s v="The Next Best Thing"/>
    <s v="PG-13"/>
    <s v="Comedy"/>
    <x v="20"/>
    <s v="March 3, 2000 (United States)"/>
    <n v="4.7"/>
    <n v="11000"/>
    <s v="John Schlesinger"/>
    <s v="Tom Ropelewski"/>
    <s v="Madonna"/>
    <s v="United States"/>
    <n v="25000000"/>
    <n v="24362772"/>
    <s v="Lakeshore Entertainment"/>
    <n v="108"/>
  </r>
  <r>
    <s v="Ed Gein"/>
    <s v="Not Rated"/>
    <s v="Biography"/>
    <x v="20"/>
    <s v="July 20, 2001 (United Kingdom)"/>
    <n v="5.5"/>
    <n v="5100"/>
    <s v="Chuck Parello"/>
    <s v="Stephen Johnston"/>
    <s v="Steve Railsback"/>
    <s v="United States"/>
    <n v="0"/>
    <m/>
    <s v="Tartan Films"/>
    <n v="89"/>
  </r>
  <r>
    <s v="Gun Shy"/>
    <s v="R"/>
    <s v="Comedy"/>
    <x v="20"/>
    <s v="March 9, 2000 (Australia)"/>
    <n v="5.7"/>
    <n v="7000"/>
    <s v="Eric Blakeney"/>
    <s v="Eric Blakeney"/>
    <s v="Liam Neeson"/>
    <s v="United States"/>
    <n v="14000000"/>
    <n v="3284444"/>
    <s v="Hollywood Pictures"/>
    <n v="101"/>
  </r>
  <r>
    <s v="Big Eden"/>
    <s v="PG-13"/>
    <s v="Comedy"/>
    <x v="20"/>
    <s v="April 18, 2000 (United States)"/>
    <n v="7.3"/>
    <n v="4200"/>
    <s v="Thomas Bezucha"/>
    <s v="Thomas Bezucha"/>
    <s v="Arye Gross"/>
    <s v="United States"/>
    <n v="0"/>
    <n v="512451"/>
    <s v="Chaiken Films"/>
    <n v="118"/>
  </r>
  <r>
    <s v="Harry Potter and the Sorcerer's Stone"/>
    <s v="PG"/>
    <s v="Adventure"/>
    <x v="21"/>
    <s v="November 16, 2001 (United States)"/>
    <n v="7.6"/>
    <n v="685000"/>
    <s v="Chris Columbus"/>
    <s v="J.K. Rowling"/>
    <s v="Daniel Radcliffe"/>
    <s v="United Kingdom"/>
    <n v="125000000"/>
    <n v="1006968171"/>
    <s v="Warner Bros."/>
    <n v="152"/>
  </r>
  <r>
    <s v="The Fast and the Furious"/>
    <s v="PG-13"/>
    <s v="Action"/>
    <x v="21"/>
    <s v="June 22, 2001 (United States)"/>
    <n v="6.8"/>
    <n v="362000"/>
    <s v="Rob Cohen"/>
    <s v="Ken Li"/>
    <s v="Vin Diesel"/>
    <s v="United States"/>
    <n v="38000000"/>
    <n v="207305509"/>
    <s v="Universal Pictures"/>
    <n v="106"/>
  </r>
  <r>
    <s v="The Lord of the Rings: The Fellowship of the Ring"/>
    <s v="PG-13"/>
    <s v="Action"/>
    <x v="21"/>
    <s v="December 19, 2001 (United States)"/>
    <n v="8.8000000000000007"/>
    <n v="1700000"/>
    <s v="Peter Jackson"/>
    <s v="J.R.R. Tolkien"/>
    <s v="Elijah Wood"/>
    <s v="New Zealand"/>
    <n v="93000000"/>
    <n v="897690072"/>
    <s v="New Line Cinema"/>
    <n v="178"/>
  </r>
  <r>
    <s v="Legally Blonde"/>
    <s v="PG-13"/>
    <s v="Comedy"/>
    <x v="21"/>
    <s v="July 13, 2001 (United States)"/>
    <n v="6.3"/>
    <n v="195000"/>
    <s v="Robert Luketic"/>
    <s v="Amanda Brown"/>
    <s v="Reese Witherspoon"/>
    <s v="United States"/>
    <n v="18000000"/>
    <n v="141774679"/>
    <s v="Metro-Goldwyn-Mayer (MGM)"/>
    <n v="96"/>
  </r>
  <r>
    <s v="Mulholland Dr."/>
    <s v="R"/>
    <s v="Drama"/>
    <x v="21"/>
    <s v="October 19, 2001 (United States)"/>
    <n v="7.9"/>
    <n v="331000"/>
    <s v="David Lynch"/>
    <s v="David Lynch"/>
    <s v="Naomi Watts"/>
    <s v="France"/>
    <n v="15000000"/>
    <n v="20263646"/>
    <s v="Les Films Alain Sarde"/>
    <n v="147"/>
  </r>
  <r>
    <s v="Monsters, Inc."/>
    <s v="G"/>
    <s v="Animation"/>
    <x v="21"/>
    <s v="November 2, 2001 (United States)"/>
    <n v="8.1"/>
    <n v="838000"/>
    <s v="Pete Docter"/>
    <s v="Pete Docter"/>
    <s v="Billy Crystal"/>
    <s v="United States"/>
    <n v="115000000"/>
    <n v="579707738"/>
    <s v="Pixar Animation Studios"/>
    <n v="92"/>
  </r>
  <r>
    <s v="Spirited Away"/>
    <s v="PG"/>
    <s v="Animation"/>
    <x v="21"/>
    <s v="March 28, 2003 (United States)"/>
    <n v="8.6"/>
    <n v="679000"/>
    <s v="Hayao Miyazaki"/>
    <s v="Hayao Miyazaki"/>
    <s v="Daveigh Chase"/>
    <s v="Japan"/>
    <n v="19000000"/>
    <n v="355475245"/>
    <s v="Tokuma Shoten"/>
    <n v="125"/>
  </r>
  <r>
    <s v="Donnie Darko"/>
    <s v="R"/>
    <s v="Drama"/>
    <x v="21"/>
    <s v="January 19, 2001 (Mexico)"/>
    <n v="8"/>
    <n v="755000"/>
    <s v="Richard Kelly"/>
    <s v="Richard Kelly"/>
    <s v="Jake Gyllenhaal"/>
    <s v="United States"/>
    <n v="6000000"/>
    <n v="6981586"/>
    <s v="Pandora Cinema"/>
    <n v="113"/>
  </r>
  <r>
    <s v="Not Another Teen Movie"/>
    <s v="R"/>
    <s v="Comedy"/>
    <x v="21"/>
    <s v="December 14, 2001 (United States)"/>
    <n v="5.7"/>
    <n v="100000"/>
    <s v="Joel Gallen"/>
    <s v="Mike Bender"/>
    <s v="Chyler Leigh"/>
    <s v="United States"/>
    <n v="15000000"/>
    <n v="66468985"/>
    <s v="Columbia Pictures"/>
    <n v="89"/>
  </r>
  <r>
    <s v="Scary Movie 2"/>
    <s v="R"/>
    <s v="Comedy"/>
    <x v="21"/>
    <s v="July 4, 2001 (United States)"/>
    <n v="5.3"/>
    <n v="152000"/>
    <s v="Keenen Ivory Wayans"/>
    <s v="Shawn Wayans"/>
    <s v="Anna Faris"/>
    <s v="United States"/>
    <n v="45000000"/>
    <n v="141220678"/>
    <s v="Dimension Films"/>
    <n v="83"/>
  </r>
  <r>
    <s v="Ocean's Eleven"/>
    <s v="PG-13"/>
    <s v="Crime"/>
    <x v="21"/>
    <s v="December 7, 2001 (United States)"/>
    <n v="7.7"/>
    <n v="531000"/>
    <s v="Steven Soderbergh"/>
    <s v="George Clayton Johnson"/>
    <s v="George Clooney"/>
    <s v="United States"/>
    <n v="85000000"/>
    <n v="450717150"/>
    <s v="Warner Bros."/>
    <n v="116"/>
  </r>
  <r>
    <s v="Shrek"/>
    <s v="PG"/>
    <s v="Animation"/>
    <x v="21"/>
    <s v="May 18, 2001 (United States)"/>
    <n v="7.9"/>
    <n v="630000"/>
    <s v="Andrew Adamson"/>
    <s v="William Steig"/>
    <s v="Mike Myers"/>
    <s v="United States"/>
    <n v="60000000"/>
    <n v="487853320"/>
    <s v="DreamWorks Animation"/>
    <n v="90"/>
  </r>
  <r>
    <s v="Black Hawk Down"/>
    <s v="R"/>
    <s v="Drama"/>
    <x v="21"/>
    <s v="January 18, 2002 (United States)"/>
    <n v="7.7"/>
    <n v="372000"/>
    <s v="Ridley Scott"/>
    <s v="Mark Bowden"/>
    <s v="Josh Hartnett"/>
    <s v="United States"/>
    <n v="92000000"/>
    <n v="172989651"/>
    <s v="Revolution Studios"/>
    <n v="144"/>
  </r>
  <r>
    <s v="A Beautiful Mind"/>
    <s v="PG-13"/>
    <s v="Biography"/>
    <x v="21"/>
    <s v="January 4, 2002 (United States)"/>
    <n v="8.1999999999999993"/>
    <n v="871000"/>
    <s v="Ron Howard"/>
    <s v="Akiva Goldsman"/>
    <s v="Russell Crowe"/>
    <s v="United States"/>
    <n v="58000000"/>
    <n v="316791257"/>
    <s v="Universal Pictures"/>
    <n v="135"/>
  </r>
  <r>
    <s v="The Mummy Returns"/>
    <s v="PG-13"/>
    <s v="Action"/>
    <x v="21"/>
    <s v="May 4, 2001 (United States)"/>
    <n v="6.4"/>
    <n v="307000"/>
    <s v="Stephen Sommers"/>
    <s v="Stephen Sommers"/>
    <s v="Brendan Fraser"/>
    <s v="United States"/>
    <n v="98000000"/>
    <n v="443280904"/>
    <s v="Universal Pictures"/>
    <n v="130"/>
  </r>
  <r>
    <s v="Pearl Harbor"/>
    <s v="PG-13"/>
    <s v="Action"/>
    <x v="21"/>
    <s v="May 25, 2001 (United States)"/>
    <n v="6.2"/>
    <n v="317000"/>
    <s v="Michael Bay"/>
    <s v="Randall Wallace"/>
    <s v="Ben Affleck"/>
    <s v="United States"/>
    <n v="140000000"/>
    <n v="449220945"/>
    <s v="Touchstone Pictures"/>
    <n v="183"/>
  </r>
  <r>
    <s v="The Royal Tenenbaums"/>
    <s v="R"/>
    <s v="Comedy"/>
    <x v="21"/>
    <s v="January 4, 2002 (United States)"/>
    <n v="7.6"/>
    <n v="273000"/>
    <s v="Wes Anderson"/>
    <s v="Wes Anderson"/>
    <s v="Gene Hackman"/>
    <s v="United States"/>
    <n v="21000000"/>
    <n v="71444482"/>
    <s v="Touchstone Pictures"/>
    <n v="110"/>
  </r>
  <r>
    <s v="Amélie"/>
    <s v="R"/>
    <s v="Comedy"/>
    <x v="21"/>
    <s v="February 8, 2002 (United States)"/>
    <n v="8.3000000000000007"/>
    <n v="717000"/>
    <s v="Jean-Pierre Jeunet"/>
    <s v="Guillaume Laurant"/>
    <s v="Audrey Tautou"/>
    <s v="France"/>
    <n v="10000000"/>
    <n v="173997108"/>
    <s v="Claudie Ossard Productions"/>
    <n v="122"/>
  </r>
  <r>
    <s v="Training Day"/>
    <s v="R"/>
    <s v="Crime"/>
    <x v="21"/>
    <s v="October 5, 2001 (United States)"/>
    <n v="7.7"/>
    <n v="403000"/>
    <s v="Antoine Fuqua"/>
    <s v="David Ayer"/>
    <s v="Denzel Washington"/>
    <s v="United States"/>
    <n v="45000000"/>
    <n v="104876233"/>
    <s v="Warner Bros."/>
    <n v="122"/>
  </r>
  <r>
    <s v="A.I. Artificial Intelligence"/>
    <s v="PG-13"/>
    <s v="Drama"/>
    <x v="21"/>
    <s v="June 29, 2001 (United States)"/>
    <n v="7.2"/>
    <n v="295000"/>
    <s v="Steven Spielberg"/>
    <s v="Brian Aldiss"/>
    <s v="Haley Joel Osment"/>
    <s v="United States"/>
    <n v="100000000"/>
    <n v="235926552"/>
    <s v="Warner Bros."/>
    <n v="146"/>
  </r>
  <r>
    <s v="Ghost World"/>
    <s v="R"/>
    <s v="Comedy"/>
    <x v="21"/>
    <s v="September 21, 2001 (United States)"/>
    <n v="7.3"/>
    <n v="115000"/>
    <s v="Terry Zwigoff"/>
    <s v="Daniel Clowes"/>
    <s v="Steve Buscemi"/>
    <s v="United States"/>
    <n v="7000000"/>
    <n v="8764007"/>
    <s v="United Artists"/>
    <n v="111"/>
  </r>
  <r>
    <s v="Super Troopers"/>
    <s v="R"/>
    <s v="Comedy"/>
    <x v="21"/>
    <s v="February 15, 2002 (United States)"/>
    <n v="7.1"/>
    <n v="98000"/>
    <s v="Jay Chandrasekhar"/>
    <s v="Jay Chandrasekhar"/>
    <s v="Jay Chandrasekhar"/>
    <s v="United States"/>
    <n v="3000000"/>
    <n v="23182223"/>
    <s v="Fox Searchlight Pictures"/>
    <n v="100"/>
  </r>
  <r>
    <s v="A Knight's Tale"/>
    <s v="PG-13"/>
    <s v="Action"/>
    <x v="21"/>
    <s v="May 11, 2001 (United States)"/>
    <n v="6.9"/>
    <n v="176000"/>
    <s v="Brian Helgeland"/>
    <s v="Brian Helgeland"/>
    <s v="Heath Ledger"/>
    <s v="United States"/>
    <n v="65000000"/>
    <n v="117487473"/>
    <s v="Columbia Pictures"/>
    <n v="132"/>
  </r>
  <r>
    <s v="Blow"/>
    <s v="R"/>
    <s v="Biography"/>
    <x v="21"/>
    <s v="April 6, 2001 (United States)"/>
    <n v="7.6"/>
    <n v="246000"/>
    <s v="Ted Demme"/>
    <s v="Bruce Porter"/>
    <s v="Johnny Depp"/>
    <s v="United States"/>
    <n v="53000000"/>
    <n v="83282296"/>
    <s v="Apostle"/>
    <n v="124"/>
  </r>
  <r>
    <s v="Hannibal"/>
    <s v="R"/>
    <s v="Crime"/>
    <x v="21"/>
    <s v="February 9, 2001 (United States)"/>
    <n v="6.8"/>
    <n v="261000"/>
    <s v="Ridley Scott"/>
    <s v="Thomas Harris"/>
    <s v="Anthony Hopkins"/>
    <s v="United States"/>
    <n v="87000000"/>
    <n v="351692268"/>
    <s v="Metro-Goldwyn-Mayer (MGM)"/>
    <n v="131"/>
  </r>
  <r>
    <s v="The Princess Diaries"/>
    <s v="G"/>
    <s v="Comedy"/>
    <x v="21"/>
    <s v="August 3, 2001 (United States)"/>
    <n v="6.4"/>
    <n v="133000"/>
    <s v="Garry Marshall"/>
    <s v="Meg Cabot"/>
    <s v="Julie Andrews"/>
    <s v="United States"/>
    <n v="26000000"/>
    <n v="165335153"/>
    <s v="Walt Disney Pictures"/>
    <n v="111"/>
  </r>
  <r>
    <s v="Moulin Rouge!"/>
    <s v="PG-13"/>
    <s v="Drama"/>
    <x v="21"/>
    <s v="June 1, 2001 (United States)"/>
    <n v="7.6"/>
    <n v="271000"/>
    <s v="Baz Luhrmann"/>
    <s v="Baz Luhrmann"/>
    <s v="Nicole Kidman"/>
    <s v="Australia"/>
    <n v="50000000"/>
    <n v="184935320"/>
    <s v="Twentieth Century Fox"/>
    <n v="127"/>
  </r>
  <r>
    <s v="Vanilla Sky"/>
    <s v="R"/>
    <s v="Fantasy"/>
    <x v="21"/>
    <s v="December 14, 2001 (United States)"/>
    <n v="6.9"/>
    <n v="253000"/>
    <s v="Cameron Crowe"/>
    <s v="Alejandro Amenábar"/>
    <s v="Tom Cruise"/>
    <s v="United States"/>
    <n v="68000000"/>
    <n v="203388341"/>
    <s v="Paramount Pictures"/>
    <n v="136"/>
  </r>
  <r>
    <s v="Thir13en Ghosts"/>
    <s v="R"/>
    <s v="Fantasy"/>
    <x v="21"/>
    <s v="October 26, 2001 (United States)"/>
    <n v="5.6"/>
    <n v="81000"/>
    <s v="Steve Beck"/>
    <s v="Robb White"/>
    <s v="Tony Shalhoub"/>
    <s v="United States"/>
    <n v="42000000"/>
    <n v="68467960"/>
    <s v="Warner Bros."/>
    <n v="91"/>
  </r>
  <r>
    <s v="Planet of the Apes"/>
    <s v="PG-13"/>
    <s v="Action"/>
    <x v="21"/>
    <s v="July 27, 2001 (United States)"/>
    <n v="5.7"/>
    <n v="213000"/>
    <s v="Tim Burton"/>
    <s v="Pierre Boulle"/>
    <s v="Mark Wahlberg"/>
    <s v="United States"/>
    <n v="100000000"/>
    <n v="362211740"/>
    <s v="Twentieth Century Fox"/>
    <n v="119"/>
  </r>
  <r>
    <s v="The Others"/>
    <s v="PG-13"/>
    <s v="Horror"/>
    <x v="21"/>
    <s v="August 10, 2001 (United States)"/>
    <n v="7.6"/>
    <n v="346000"/>
    <s v="Alejandro Amenábar"/>
    <s v="Alejandro Amenábar"/>
    <s v="Nicole Kidman"/>
    <s v="Spain"/>
    <n v="17000000"/>
    <n v="209947037"/>
    <s v="Cruise/Wagner Productions"/>
    <n v="104"/>
  </r>
  <r>
    <s v="Joe Dirt"/>
    <s v="PG-13"/>
    <s v="Adventure"/>
    <x v="21"/>
    <s v="April 11, 2001 (United States)"/>
    <n v="6"/>
    <n v="53000"/>
    <s v="Dennie Gordon"/>
    <s v="David Spade"/>
    <s v="David Spade"/>
    <s v="United States"/>
    <n v="17700000"/>
    <n v="30987695"/>
    <s v="Columbia Pictures"/>
    <n v="91"/>
  </r>
  <r>
    <s v="Atlantis: The Lost Empire"/>
    <s v="PG"/>
    <s v="Animation"/>
    <x v="21"/>
    <s v="June 15, 2001 (United States)"/>
    <n v="6.9"/>
    <n v="109000"/>
    <s v="Gary Trousdale"/>
    <s v="Tab Murphy"/>
    <s v="Michael J. Fox"/>
    <s v="United States"/>
    <n v="120000000"/>
    <n v="186053725"/>
    <s v="Walt Disney Animation Studios"/>
    <n v="95"/>
  </r>
  <r>
    <s v="Rat Race"/>
    <s v="PG-13"/>
    <s v="Action"/>
    <x v="21"/>
    <s v="August 17, 2001 (United States)"/>
    <n v="6.4"/>
    <n v="111000"/>
    <s v="Jerry Zucker"/>
    <s v="Andy Breckman"/>
    <s v="Breckin Meyer"/>
    <s v="United States"/>
    <n v="48000000"/>
    <n v="85498534"/>
    <s v="Paramount Pictures"/>
    <n v="112"/>
  </r>
  <r>
    <s v="Summer Catch"/>
    <s v="PG-13"/>
    <s v="Comedy"/>
    <x v="21"/>
    <s v="August 24, 2001 (United States)"/>
    <n v="5.0999999999999996"/>
    <n v="15000"/>
    <s v="Michael Tollin"/>
    <s v="Kevin Falls"/>
    <s v="Freddie Prinze Jr."/>
    <s v="United States"/>
    <n v="34000000"/>
    <n v="19772447"/>
    <s v="Warner Bros."/>
    <n v="104"/>
  </r>
  <r>
    <s v="Wet Hot American Summer"/>
    <s v="R"/>
    <s v="Comedy"/>
    <x v="21"/>
    <s v="August 31, 2001 (Canada)"/>
    <n v="6.6"/>
    <n v="55000"/>
    <s v="David Wain"/>
    <s v="Michael Showalter"/>
    <s v="Janeane Garofalo"/>
    <s v="United States"/>
    <n v="5000000"/>
    <n v="295206"/>
    <s v="Eureka Pictures"/>
    <n v="97"/>
  </r>
  <r>
    <s v="Shallow Hal"/>
    <s v="PG-13"/>
    <s v="Comedy"/>
    <x v="21"/>
    <s v="November 9, 2001 (United States)"/>
    <n v="5.9"/>
    <n v="129000"/>
    <s v="Bobby Farrelly"/>
    <s v="Sean Moynihan"/>
    <s v="Jack Black"/>
    <s v="United States"/>
    <n v="40000000"/>
    <n v="141069860"/>
    <s v="Twentieth Century Fox"/>
    <n v="114"/>
  </r>
  <r>
    <s v="Zoolander"/>
    <s v="PG-13"/>
    <s v="Comedy"/>
    <x v="21"/>
    <s v="September 28, 2001 (United States)"/>
    <n v="6.5"/>
    <n v="251000"/>
    <s v="Ben Stiller"/>
    <s v="Drake Sather"/>
    <s v="Ben Stiller"/>
    <s v="Germany"/>
    <n v="28000000"/>
    <n v="60780981"/>
    <s v="Paramount Pictures"/>
    <n v="90"/>
  </r>
  <r>
    <s v="Jurassic Park III"/>
    <s v="PG-13"/>
    <s v="Action"/>
    <x v="21"/>
    <s v="July 18, 2001 (United States)"/>
    <n v="5.9"/>
    <n v="301000"/>
    <s v="Joe Johnston"/>
    <s v="Michael Crichton"/>
    <s v="Sam Neill"/>
    <s v="United States"/>
    <n v="93000000"/>
    <n v="368780809"/>
    <s v="Universal Pictures"/>
    <n v="92"/>
  </r>
  <r>
    <s v="Enemy at the Gates"/>
    <s v="R"/>
    <s v="Drama"/>
    <x v="21"/>
    <s v="March 16, 2001 (United States)"/>
    <n v="7.6"/>
    <n v="249000"/>
    <s v="Jean-Jacques Annaud"/>
    <s v="Jean-Jacques Annaud"/>
    <s v="Jude Law"/>
    <s v="Ireland"/>
    <n v="68000000"/>
    <n v="96976270"/>
    <s v="Paramount Pictures"/>
    <n v="131"/>
  </r>
  <r>
    <s v="Gosford Park"/>
    <s v="R"/>
    <s v="Comedy"/>
    <x v="21"/>
    <s v="January 18, 2002 (United States)"/>
    <n v="7.2"/>
    <n v="82000"/>
    <s v="Robert Altman"/>
    <s v="Julian Fellowes"/>
    <s v="Maggie Smith"/>
    <s v="United States"/>
    <n v="19800000"/>
    <n v="87754044"/>
    <s v="USA Films"/>
    <n v="131"/>
  </r>
  <r>
    <s v="Swordfish"/>
    <s v="R"/>
    <s v="Action"/>
    <x v="21"/>
    <s v="June 8, 2001 (United States)"/>
    <n v="6.5"/>
    <n v="179000"/>
    <s v="Dominic Sena"/>
    <s v="Skip Woods"/>
    <s v="John Travolta"/>
    <s v="United States"/>
    <n v="102000000"/>
    <n v="147080413"/>
    <s v="Hollywood Licensing Group"/>
    <n v="99"/>
  </r>
  <r>
    <s v="Jeepers Creepers"/>
    <s v="R"/>
    <s v="Horror"/>
    <x v="21"/>
    <s v="August 31, 2001 (United States)"/>
    <n v="6.2"/>
    <n v="115000"/>
    <s v="Victor Salva"/>
    <s v="Victor Salva"/>
    <s v="Gina Philips"/>
    <s v="United States"/>
    <n v="10000000"/>
    <n v="59371303"/>
    <s v="United Artists"/>
    <n v="90"/>
  </r>
  <r>
    <s v="Sex and Lucía"/>
    <s v="TV-MA"/>
    <s v="Drama"/>
    <x v="21"/>
    <s v="August 24, 2001 (Spain)"/>
    <n v="7.1"/>
    <n v="36000"/>
    <s v="Julio Medem"/>
    <s v="Julio Medem"/>
    <s v="Paz Vega"/>
    <s v="Spain"/>
    <n v="0"/>
    <n v="7640680"/>
    <s v="Alicia Produce"/>
    <n v="128"/>
  </r>
  <r>
    <s v="Hardball"/>
    <s v="R"/>
    <s v="Drama"/>
    <x v="21"/>
    <s v="September 14, 2001 (United States)"/>
    <n v="6.4"/>
    <n v="29000"/>
    <s v="Brian Robbins"/>
    <s v="Daniel Coyle"/>
    <s v="Keanu Reeves"/>
    <s v="Germany"/>
    <n v="32000000"/>
    <n v="44102389"/>
    <s v="Paramount Pictures"/>
    <n v="106"/>
  </r>
  <r>
    <s v="Evolution"/>
    <s v="PG-13"/>
    <s v="Comedy"/>
    <x v="21"/>
    <s v="June 8, 2001 (United States)"/>
    <n v="6.1"/>
    <n v="122000"/>
    <s v="Ivan Reitman"/>
    <s v="Don Jakoby"/>
    <s v="David Duchovny"/>
    <s v="United States"/>
    <n v="80000000"/>
    <n v="98376292"/>
    <s v="Columbia Pictures"/>
    <n v="101"/>
  </r>
  <r>
    <s v="Original Sin"/>
    <s v="R"/>
    <s v="Drama"/>
    <x v="21"/>
    <s v="August 3, 2001 (United States)"/>
    <n v="6.1"/>
    <n v="55000"/>
    <s v="Michael Cristofer"/>
    <s v="Cornell Woolrich"/>
    <s v="Antonio Banderas"/>
    <s v="France"/>
    <n v="42000000"/>
    <n v="35402320"/>
    <s v="Metro-Goldwyn-Mayer (MGM)"/>
    <n v="116"/>
  </r>
  <r>
    <s v="Monster's Ball"/>
    <m/>
    <s v="Drama"/>
    <x v="21"/>
    <s v="March 1, 2002 (United States)"/>
    <n v="7"/>
    <n v="84000"/>
    <s v="Marc Forster"/>
    <s v="Milo Addica"/>
    <s v="Billy Bob Thornton"/>
    <s v="United States"/>
    <n v="4000000"/>
    <n v="45011434"/>
    <s v="Lee Daniels Entertainment"/>
    <n v="111"/>
  </r>
  <r>
    <s v="Spy Kids"/>
    <s v="PG"/>
    <s v="Action"/>
    <x v="21"/>
    <s v="March 30, 2001 (United States)"/>
    <n v="5.5"/>
    <n v="111000"/>
    <s v="Robert Rodriguez"/>
    <s v="Robert Rodriguez"/>
    <s v="Alexa PenaVega"/>
    <s v="United States"/>
    <n v="35000000"/>
    <n v="147934180"/>
    <s v="Dimension Films"/>
    <n v="88"/>
  </r>
  <r>
    <s v="Behind Enemy Lines"/>
    <s v="PG-13"/>
    <s v="Action"/>
    <x v="21"/>
    <s v="November 30, 2001 (United States)"/>
    <n v="6.4"/>
    <n v="100000"/>
    <s v="John Moore"/>
    <s v="Jim Thomas"/>
    <s v="Gene Hackman"/>
    <s v="United States"/>
    <n v="40000000"/>
    <n v="91753202"/>
    <s v="Twentieth Century Fox"/>
    <n v="106"/>
  </r>
  <r>
    <s v="Intimacy"/>
    <s v="Unrated"/>
    <s v="Drama"/>
    <x v="21"/>
    <s v="March 28, 2001 (France)"/>
    <n v="6.1"/>
    <n v="12000"/>
    <s v="Patrice Chéreau"/>
    <s v="Hanif Kureishi"/>
    <s v="Mark Rylance"/>
    <s v="France"/>
    <n v="0"/>
    <n v="2672527"/>
    <s v="Téléma"/>
    <n v="119"/>
  </r>
  <r>
    <s v="Bully"/>
    <s v="TV-MA"/>
    <s v="Biography"/>
    <x v="21"/>
    <s v="December 12, 2001 (France)"/>
    <n v="6.9"/>
    <n v="35000"/>
    <s v="Larry Clark"/>
    <s v="Jim Schutze"/>
    <s v="Brad Renfro"/>
    <s v="United States"/>
    <n v="0"/>
    <n v="704808"/>
    <s v="StudioCanal"/>
    <n v="108"/>
  </r>
  <r>
    <s v="Bridget Jones's Diary"/>
    <s v="R"/>
    <s v="Comedy"/>
    <x v="21"/>
    <s v="April 13, 2001 (United States)"/>
    <n v="6.7"/>
    <n v="232000"/>
    <s v="Sharon Maguire"/>
    <s v="Helen Fielding"/>
    <s v="Renée Zellweger"/>
    <s v="United Kingdom"/>
    <n v="25000000"/>
    <n v="281995610"/>
    <s v="Miramax"/>
    <n v="97"/>
  </r>
  <r>
    <s v="I Am Sam"/>
    <s v="PG-13"/>
    <s v="Drama"/>
    <x v="21"/>
    <s v="January 25, 2002 (United States)"/>
    <n v="7.6"/>
    <n v="145000"/>
    <s v="Jessie Nelson"/>
    <s v="Kristine Johnson"/>
    <s v="Sean Penn"/>
    <s v="United States"/>
    <n v="22000000"/>
    <n v="97818139"/>
    <s v="New Line Cinema"/>
    <n v="132"/>
  </r>
  <r>
    <s v="The Last Castle"/>
    <s v="R"/>
    <s v="Action"/>
    <x v="21"/>
    <s v="October 19, 2001 (United States)"/>
    <n v="7"/>
    <n v="75000"/>
    <s v="Rod Lurie"/>
    <s v="David Scarpa"/>
    <s v="Robert Redford"/>
    <s v="United States"/>
    <n v="72000000"/>
    <n v="27642707"/>
    <s v="Dreamworks Pictures"/>
    <n v="131"/>
  </r>
  <r>
    <s v="The Piano Teacher"/>
    <s v="R"/>
    <s v="Drama"/>
    <x v="21"/>
    <s v="September 5, 2001 (France)"/>
    <n v="7.5"/>
    <n v="59000"/>
    <s v="Michael Haneke"/>
    <s v="Michael Haneke"/>
    <s v="Isabelle Huppert"/>
    <s v="France"/>
    <n v="0"/>
    <n v="6766381"/>
    <s v="ARTE"/>
    <n v="131"/>
  </r>
  <r>
    <s v="Spy Game"/>
    <s v="R"/>
    <s v="Action"/>
    <x v="21"/>
    <s v="November 21, 2001 (United States)"/>
    <n v="7.1"/>
    <n v="149000"/>
    <s v="Tony Scott"/>
    <s v="Michael Frost Beckner"/>
    <s v="Robert Redford"/>
    <s v="United States"/>
    <n v="115000000"/>
    <n v="143049560"/>
    <s v="Universal Pictures"/>
    <n v="126"/>
  </r>
  <r>
    <s v="Lara Croft: Tomb Raider"/>
    <s v="PG-13"/>
    <s v="Action"/>
    <x v="21"/>
    <s v="June 15, 2001 (United States)"/>
    <n v="5.8"/>
    <n v="201000"/>
    <s v="Simon West"/>
    <s v="Sara B. Cooper"/>
    <s v="Angelina Jolie"/>
    <s v="United States"/>
    <n v="115000000"/>
    <n v="274703340"/>
    <s v="Paramount Pictures"/>
    <n v="100"/>
  </r>
  <r>
    <s v="American Pie 2"/>
    <s v="R"/>
    <s v="Comedy"/>
    <x v="21"/>
    <s v="August 10, 2001 (United States)"/>
    <n v="6.4"/>
    <n v="244000"/>
    <s v="J.B. Rogers"/>
    <s v="Adam Herz"/>
    <s v="Jason Biggs"/>
    <s v="United States"/>
    <n v="30000000"/>
    <n v="287553595"/>
    <s v="LivePlanet"/>
    <n v="108"/>
  </r>
  <r>
    <s v="Frailty"/>
    <s v="R"/>
    <s v="Crime"/>
    <x v="21"/>
    <s v="April 12, 2002 (United States)"/>
    <n v="7.2"/>
    <n v="79000"/>
    <s v="Bill Paxton"/>
    <s v="Brent Hanley"/>
    <s v="Bill Paxton"/>
    <s v="United States"/>
    <n v="11000000"/>
    <n v="17423030"/>
    <s v="David Kirschner Productions"/>
    <n v="100"/>
  </r>
  <r>
    <s v="Along Came a Spider"/>
    <s v="R"/>
    <s v="Drama"/>
    <x v="21"/>
    <s v="April 6, 2001 (United States)"/>
    <n v="6.4"/>
    <n v="79000"/>
    <s v="Lee Tamahori"/>
    <s v="James Patterson"/>
    <s v="Morgan Freeman"/>
    <s v="United States"/>
    <n v="60000000"/>
    <n v="105178561"/>
    <s v="Paramount Pictures"/>
    <n v="104"/>
  </r>
  <r>
    <s v="Rush Hour 2"/>
    <s v="PG-13"/>
    <s v="Action"/>
    <x v="21"/>
    <s v="August 3, 2001 (United States)"/>
    <n v="6.6"/>
    <n v="205000"/>
    <s v="Brett Ratner"/>
    <s v="Ross LaManna"/>
    <s v="Jackie Chan"/>
    <s v="Hong Kong"/>
    <n v="90000000"/>
    <n v="347325802"/>
    <s v="New Line Cinema"/>
    <n v="90"/>
  </r>
  <r>
    <s v="Save the Last Dance"/>
    <s v="PG-13"/>
    <s v="Drama"/>
    <x v="21"/>
    <s v="January 12, 2001 (United States)"/>
    <n v="6.2"/>
    <n v="59000"/>
    <s v="Thomas Carter"/>
    <s v="Duane Adler"/>
    <s v="Julia Stiles"/>
    <s v="United States"/>
    <n v="13000000"/>
    <n v="131706809"/>
    <s v="Cort/Madden Productions"/>
    <n v="112"/>
  </r>
  <r>
    <s v="Domestic Disturbance"/>
    <s v="PG-13"/>
    <s v="Crime"/>
    <x v="21"/>
    <s v="November 2, 2001 (United States)"/>
    <n v="5.6"/>
    <n v="25000"/>
    <s v="Harold Becker"/>
    <s v="Lewis Colick"/>
    <s v="John Travolta"/>
    <s v="United States"/>
    <n v="75000000"/>
    <n v="54249294"/>
    <s v="Paramount Pictures"/>
    <n v="89"/>
  </r>
  <r>
    <s v="Riding in Cars with Boys"/>
    <s v="PG-13"/>
    <s v="Biography"/>
    <x v="21"/>
    <s v="October 19, 2001 (United States)"/>
    <n v="6.5"/>
    <n v="27000"/>
    <s v="Penny Marshall"/>
    <s v="Beverly D'Onofrio"/>
    <s v="Drew Barrymore"/>
    <s v="United States"/>
    <n v="48000000"/>
    <n v="35743308"/>
    <s v="Columbia Pictures"/>
    <n v="132"/>
  </r>
  <r>
    <s v="The Animal"/>
    <s v="PG-13"/>
    <s v="Comedy"/>
    <x v="21"/>
    <s v="June 1, 2001 (United States)"/>
    <n v="4.8"/>
    <n v="58000"/>
    <s v="Luke Greenfield"/>
    <s v="Tom Brady"/>
    <s v="Rob Schneider"/>
    <s v="United States"/>
    <n v="47000000"/>
    <n v="85191134"/>
    <s v="Revolution Studios"/>
    <n v="84"/>
  </r>
  <r>
    <s v="How High"/>
    <s v="R"/>
    <s v="Comedy"/>
    <x v="21"/>
    <s v="December 21, 2001 (United States)"/>
    <n v="6.3"/>
    <n v="55000"/>
    <s v="Jesse Dylan"/>
    <s v="Dustin Lee Abraham"/>
    <s v="Method Man"/>
    <s v="United States"/>
    <n v="20000000"/>
    <n v="31283740"/>
    <s v="Jersey Films"/>
    <n v="93"/>
  </r>
  <r>
    <s v="Joy Ride"/>
    <s v="R"/>
    <s v="Action"/>
    <x v="21"/>
    <s v="October 5, 2001 (United States)"/>
    <n v="6.6"/>
    <n v="66000"/>
    <s v="John Dahl"/>
    <s v="Clay Tarver"/>
    <s v="Steve Zahn"/>
    <s v="United States"/>
    <n v="23000000"/>
    <n v="36642838"/>
    <s v="New Regency Productions"/>
    <n v="97"/>
  </r>
  <r>
    <s v="3000 Miles to Graceland"/>
    <s v="R"/>
    <s v="Action"/>
    <x v="21"/>
    <s v="February 23, 2001 (United States)"/>
    <n v="6"/>
    <n v="45000"/>
    <s v="Demian Lichtenstein"/>
    <s v="Richard Recco"/>
    <s v="Kurt Russell"/>
    <s v="United States"/>
    <n v="62000000"/>
    <n v="18720175"/>
    <s v="Franchise Pictures"/>
    <n v="125"/>
  </r>
  <r>
    <s v="The Score"/>
    <s v="R"/>
    <s v="Action"/>
    <x v="21"/>
    <s v="July 13, 2001 (United States)"/>
    <n v="6.8"/>
    <n v="124000"/>
    <s v="Frank Oz"/>
    <s v="Daniel E. Taylor"/>
    <s v="Robert De Niro"/>
    <s v="Germany"/>
    <n v="68000000"/>
    <n v="114252154"/>
    <s v="Paramount Pictures"/>
    <n v="124"/>
  </r>
  <r>
    <s v="Jason X"/>
    <s v="R"/>
    <s v="Action"/>
    <x v="21"/>
    <s v="April 26, 2002 (United States)"/>
    <n v="4.4000000000000004"/>
    <n v="52000"/>
    <s v="James Isaac"/>
    <s v="Victor Miller"/>
    <s v="Kane Hodder"/>
    <s v="Canada"/>
    <n v="11000000"/>
    <n v="17077882"/>
    <s v="New Line Cinema"/>
    <n v="92"/>
  </r>
  <r>
    <s v="Jay and Silent Bob Strike Back"/>
    <s v="R"/>
    <s v="Comedy"/>
    <x v="21"/>
    <s v="August 24, 2001 (United States)"/>
    <n v="6.8"/>
    <n v="150000"/>
    <s v="Kevin Smith"/>
    <s v="Kevin Smith"/>
    <s v="Jason Mewes"/>
    <s v="United States"/>
    <n v="22000000"/>
    <n v="33788161"/>
    <s v="Dimension Films"/>
    <n v="104"/>
  </r>
  <r>
    <s v="The Mexican"/>
    <s v="R"/>
    <s v="Adventure"/>
    <x v="21"/>
    <s v="March 2, 2001 (United States)"/>
    <n v="6.1"/>
    <n v="105000"/>
    <s v="Gore Verbinski"/>
    <s v="J.H. Wyman"/>
    <s v="Brad Pitt"/>
    <s v="United States"/>
    <n v="57000000"/>
    <n v="147845033"/>
    <s v="Dreamworks Pictures"/>
    <n v="123"/>
  </r>
  <r>
    <s v="From Hell"/>
    <s v="R"/>
    <s v="Horror"/>
    <x v="21"/>
    <s v="October 19, 2001 (United States)"/>
    <n v="6.8"/>
    <n v="149000"/>
    <s v="Albert Hughes"/>
    <s v="Alan Moore"/>
    <s v="Johnny Depp"/>
    <s v="United States"/>
    <n v="35000000"/>
    <n v="74558115"/>
    <s v="Twentieth Century Fox"/>
    <n v="122"/>
  </r>
  <r>
    <s v="Crocodile Dundee in Los Angeles"/>
    <s v="PG"/>
    <s v="Action"/>
    <x v="21"/>
    <s v="April 20, 2001 (United States)"/>
    <n v="4.8"/>
    <n v="24000"/>
    <s v="Simon Wincer"/>
    <s v="Paul Hogan"/>
    <s v="Paul Hogan"/>
    <s v="Australia"/>
    <n v="21150000"/>
    <n v="39438674"/>
    <s v="Bungalow Productions"/>
    <n v="95"/>
  </r>
  <r>
    <s v="Heist"/>
    <s v="R"/>
    <s v="Action"/>
    <x v="21"/>
    <s v="November 9, 2001 (United States)"/>
    <n v="6.5"/>
    <n v="34000"/>
    <s v="David Mamet"/>
    <s v="David Mamet"/>
    <s v="Gene Hackman"/>
    <s v="Canada"/>
    <n v="39000000"/>
    <n v="28510652"/>
    <s v="Morgan Creek Entertainment"/>
    <n v="109"/>
  </r>
  <r>
    <s v="Serendipity"/>
    <s v="PG-13"/>
    <s v="Comedy"/>
    <x v="21"/>
    <s v="October 5, 2001 (United States)"/>
    <n v="6.9"/>
    <n v="106000"/>
    <s v="Peter Chelsom"/>
    <s v="Marc Klein"/>
    <s v="John Cusack"/>
    <s v="United States"/>
    <n v="28000000"/>
    <n v="77516304"/>
    <s v="Miramax"/>
    <n v="90"/>
  </r>
  <r>
    <s v="Brotherhood of the Wolf"/>
    <s v="R"/>
    <s v="Action"/>
    <x v="21"/>
    <s v="January 25, 2002 (United States)"/>
    <n v="7"/>
    <n v="64000"/>
    <s v="Christophe Gans"/>
    <s v="Stéphane Cabel"/>
    <s v="Samuel Le Bihan"/>
    <s v="France"/>
    <n v="29000000"/>
    <n v="70752904"/>
    <s v="Metropolitan Filmexport"/>
    <n v="142"/>
  </r>
  <r>
    <s v="The Pledge"/>
    <s v="R"/>
    <s v="Crime"/>
    <x v="21"/>
    <s v="January 19, 2001 (United States)"/>
    <n v="6.8"/>
    <n v="55000"/>
    <s v="Sean Penn"/>
    <s v="Friedrich Dürrenmatt"/>
    <s v="Jack Nicholson"/>
    <s v="United States"/>
    <n v="35000000"/>
    <n v="29419291"/>
    <s v="Morgan Creek Entertainment"/>
    <n v="124"/>
  </r>
  <r>
    <s v="American Outlaws"/>
    <s v="PG-13"/>
    <s v="Action"/>
    <x v="21"/>
    <s v="August 17, 2001 (United States)"/>
    <n v="6"/>
    <n v="14000"/>
    <s v="Les Mayfield"/>
    <s v="Roderick Taylor"/>
    <s v="Colin Farrell"/>
    <s v="United States"/>
    <n v="35000000"/>
    <n v="13678913"/>
    <s v="Morgan Creek Entertainment"/>
    <n v="94"/>
  </r>
  <r>
    <s v="Ghosts of Mars"/>
    <s v="R"/>
    <s v="Action"/>
    <x v="21"/>
    <s v="August 24, 2001 (United States)"/>
    <n v="4.9000000000000004"/>
    <n v="52000"/>
    <s v="John Carpenter"/>
    <s v="Larry Sulkis"/>
    <s v="Natasha Henstridge"/>
    <s v="United States"/>
    <n v="28000000"/>
    <n v="14010832"/>
    <s v="Screen Gems"/>
    <n v="98"/>
  </r>
  <r>
    <s v="The Man Who Wasn't There"/>
    <s v="R"/>
    <s v="Crime"/>
    <x v="21"/>
    <s v="November 16, 2001 (United States)"/>
    <n v="7.5"/>
    <n v="106000"/>
    <s v="Joel Coen"/>
    <s v="Joel Coen"/>
    <s v="Billy Bob Thornton"/>
    <s v="United States"/>
    <n v="20000000"/>
    <n v="18916623"/>
    <s v="Good Machine"/>
    <n v="116"/>
  </r>
  <r>
    <s v="Rock Star"/>
    <s v="R"/>
    <s v="Drama"/>
    <x v="21"/>
    <s v="September 7, 2001 (United States)"/>
    <n v="6.3"/>
    <n v="42000"/>
    <s v="Stephen Herek"/>
    <s v="John Stockwell"/>
    <s v="Mark Wahlberg"/>
    <s v="United States"/>
    <n v="57000000"/>
    <n v="19334145"/>
    <s v="Warner Bros."/>
    <n v="105"/>
  </r>
  <r>
    <s v="Osmosis Jones"/>
    <s v="PG"/>
    <s v="Animation"/>
    <x v="21"/>
    <s v="August 10, 2001 (United States)"/>
    <n v="6.3"/>
    <n v="33000"/>
    <s v="Bobby Farrelly"/>
    <s v="Marc Hyman"/>
    <s v="Laurence Fishburne"/>
    <s v="United States"/>
    <n v="70000000"/>
    <n v="14026418"/>
    <s v="Warner Bros."/>
    <n v="95"/>
  </r>
  <r>
    <s v="Fat Girl"/>
    <s v="Not Rated"/>
    <s v="Drama"/>
    <x v="21"/>
    <s v="March 7, 2001 (France)"/>
    <n v="6.5"/>
    <n v="11000"/>
    <s v="Catherine Breillat"/>
    <s v="Catherine Breillat"/>
    <s v="Anaïs Reboux"/>
    <s v="France"/>
    <n v="0"/>
    <n v="765705"/>
    <s v="Arte France Cinéma"/>
    <n v="86"/>
  </r>
  <r>
    <s v="Saving Silverman"/>
    <s v="PG-13"/>
    <s v="Comedy"/>
    <x v="21"/>
    <s v="February 9, 2001 (United States)"/>
    <n v="5.9"/>
    <n v="39000"/>
    <s v="Dennis Dugan"/>
    <s v="Hank Nelken"/>
    <s v="Jason Biggs"/>
    <s v="United States"/>
    <n v="22000000"/>
    <n v="26086706"/>
    <s v="Columbia Pictures"/>
    <n v="90"/>
  </r>
  <r>
    <s v="The Glass House"/>
    <s v="PG-13"/>
    <s v="Crime"/>
    <x v="21"/>
    <s v="September 14, 2001 (United States)"/>
    <n v="5.8"/>
    <n v="34000"/>
    <s v="Daniel Sackheim"/>
    <s v="Wesley Strick"/>
    <s v="Diane Lane"/>
    <s v="United States"/>
    <n v="30000000"/>
    <n v="23619609"/>
    <s v="Columbia Pictures"/>
    <n v="106"/>
  </r>
  <r>
    <s v="The Wedding Planner"/>
    <s v="PG-13"/>
    <s v="Comedy"/>
    <x v="21"/>
    <s v="January 26, 2001 (United States)"/>
    <n v="5.3"/>
    <n v="78000"/>
    <s v="Adam Shankman"/>
    <s v="Pamela Falk"/>
    <s v="Jennifer Lopez"/>
    <s v="Germany"/>
    <n v="35000000"/>
    <n v="94728529"/>
    <s v="Columbia Pictures"/>
    <n v="103"/>
  </r>
  <r>
    <s v="Heartbreakers"/>
    <s v="PG-13"/>
    <s v="Comedy"/>
    <x v="21"/>
    <s v="March 23, 2001 (United States)"/>
    <n v="6.2"/>
    <n v="52000"/>
    <s v="David Mirkin"/>
    <s v="Robert Dunn"/>
    <s v="Sigourney Weaver"/>
    <s v="United States"/>
    <n v="35000000"/>
    <n v="57756408"/>
    <s v="Davis Entertainment"/>
    <n v="123"/>
  </r>
  <r>
    <s v="Session 9"/>
    <s v="R"/>
    <s v="Horror"/>
    <x v="21"/>
    <s v="September 14, 2001 (Italy)"/>
    <n v="6.4"/>
    <n v="56000"/>
    <s v="Brad Anderson"/>
    <s v="Brad Anderson"/>
    <s v="David Caruso"/>
    <s v="United States"/>
    <n v="1500000"/>
    <n v="1612259"/>
    <s v="USA Films"/>
    <n v="97"/>
  </r>
  <r>
    <s v="Out Cold"/>
    <s v="PG-13"/>
    <s v="Comedy"/>
    <x v="21"/>
    <s v="November 21, 2001 (United States)"/>
    <n v="6.3"/>
    <n v="17000"/>
    <s v="Brendan Malloy"/>
    <s v="Jon Zack"/>
    <s v="Flex Alexander"/>
    <s v="United States"/>
    <n v="24000000"/>
    <n v="14782676"/>
    <s v="Touchstone Pictures"/>
    <n v="89"/>
  </r>
  <r>
    <s v="Hedwig and the Angry Inch"/>
    <s v="R"/>
    <s v="Comedy"/>
    <x v="21"/>
    <s v="August 31, 2001 (United States)"/>
    <n v="7.7"/>
    <n v="33000"/>
    <s v="John Cameron Mitchell"/>
    <s v="John Cameron Mitchell"/>
    <s v="John Cameron Mitchell"/>
    <s v="United States"/>
    <n v="6000000"/>
    <n v="3645107"/>
    <s v="Killer Films"/>
    <n v="95"/>
  </r>
  <r>
    <s v="Baby Boy"/>
    <s v="R"/>
    <s v="Crime"/>
    <x v="21"/>
    <s v="June 27, 2001 (United States)"/>
    <n v="6.4"/>
    <n v="14000"/>
    <s v="John Singleton"/>
    <s v="John Singleton"/>
    <s v="Alexsandra Wright"/>
    <s v="United States"/>
    <n v="16000000"/>
    <n v="29381649"/>
    <s v="Columbia Pictures"/>
    <n v="130"/>
  </r>
  <r>
    <s v="K-PAX"/>
    <s v="PG-13"/>
    <s v="Drama"/>
    <x v="21"/>
    <s v="October 26, 2001 (United States)"/>
    <n v="7.4"/>
    <n v="177000"/>
    <s v="Iain Softley"/>
    <s v="Gene Brewer"/>
    <s v="Kevin Spacey"/>
    <s v="United States"/>
    <n v="68000000"/>
    <n v="65001485"/>
    <s v="IMF Internationale Medien und Film GmbH &amp; Co. 2. Produktions KG"/>
    <n v="120"/>
  </r>
  <r>
    <s v="Freddy Got Fingered"/>
    <s v="R"/>
    <s v="Comedy"/>
    <x v="21"/>
    <s v="April 20, 2001 (United States)"/>
    <n v="4.5999999999999996"/>
    <n v="47000"/>
    <s v="Tom Green"/>
    <s v="Tom Green"/>
    <s v="Tom Green"/>
    <s v="United States"/>
    <n v="14000000"/>
    <n v="14343028"/>
    <s v="New Regency Productions"/>
    <n v="87"/>
  </r>
  <r>
    <s v="Pulse"/>
    <s v="R"/>
    <s v="Horror"/>
    <x v="21"/>
    <s v="November 9, 2005 (United States)"/>
    <n v="6.6"/>
    <n v="18000"/>
    <s v="Kiyoshi Kurosawa"/>
    <s v="Kiyoshi Kurosawa"/>
    <s v="Haruhiko Katô"/>
    <s v="Japan"/>
    <n v="0"/>
    <n v="318451"/>
    <s v="Daiei Eiga"/>
    <n v="119"/>
  </r>
  <r>
    <s v="Sweet November"/>
    <s v="PG-13"/>
    <s v="Drama"/>
    <x v="21"/>
    <s v="February 16, 2001 (United States)"/>
    <n v="6.7"/>
    <n v="87000"/>
    <s v="Pat O'Connor"/>
    <s v="Herman Raucher"/>
    <s v="Keanu Reeves"/>
    <s v="United States"/>
    <n v="40000000"/>
    <n v="65754228"/>
    <s v="Warner Bros."/>
    <n v="119"/>
  </r>
  <r>
    <s v="Kate &amp; Leopold"/>
    <s v="PG-13"/>
    <s v="Comedy"/>
    <x v="21"/>
    <s v="December 25, 2001 (United States)"/>
    <n v="6.4"/>
    <n v="80000"/>
    <s v="James Mangold"/>
    <s v="Steven Rogers"/>
    <s v="Meg Ryan"/>
    <s v="United States"/>
    <n v="48000000"/>
    <n v="76019048"/>
    <s v="Konrad Pictures"/>
    <n v="118"/>
  </r>
  <r>
    <s v="Don't Say a Word"/>
    <s v="R"/>
    <s v="Drama"/>
    <x v="21"/>
    <s v="September 28, 2001 (United States)"/>
    <n v="6.3"/>
    <n v="50000"/>
    <s v="Gary Fleder"/>
    <s v="Andrew Klavan"/>
    <s v="Michael Douglas"/>
    <s v="United States"/>
    <n v="50000000"/>
    <n v="100020092"/>
    <s v="New Regency Productions"/>
    <n v="113"/>
  </r>
  <r>
    <s v="Ali"/>
    <s v="R"/>
    <s v="Biography"/>
    <x v="21"/>
    <s v="December 25, 2001 (United States)"/>
    <n v="6.8"/>
    <n v="95000"/>
    <s v="Michael Mann"/>
    <s v="Gregory Allen Howard"/>
    <s v="Will Smith"/>
    <s v="United States"/>
    <n v="107000000"/>
    <n v="87812729"/>
    <s v="Columbia Pictures"/>
    <n v="157"/>
  </r>
  <r>
    <s v="Life as a House"/>
    <s v="R"/>
    <s v="Drama"/>
    <x v="21"/>
    <s v="November 9, 2001 (United States)"/>
    <n v="7.5"/>
    <n v="43000"/>
    <s v="Irwin Winkler"/>
    <s v="Mark Andrus"/>
    <s v="Hayden Christensen"/>
    <s v="United States"/>
    <n v="27000000"/>
    <n v="23903791"/>
    <s v="Winkler Films"/>
    <n v="125"/>
  </r>
  <r>
    <s v="Ichi the Killer"/>
    <m/>
    <s v="Action"/>
    <x v="21"/>
    <s v="December 22, 2001 (Japan)"/>
    <n v="7"/>
    <n v="53000"/>
    <s v="Takashi Miike"/>
    <s v="Sakichi Sato"/>
    <s v="Tadanobu Asano"/>
    <s v="Japan"/>
    <n v="1400000"/>
    <n v="80631"/>
    <s v="Omega Project"/>
    <n v="129"/>
  </r>
  <r>
    <s v="Tomcats"/>
    <s v="R"/>
    <s v="Comedy"/>
    <x v="21"/>
    <s v="March 30, 2001 (United States)"/>
    <n v="5.4"/>
    <n v="18000"/>
    <s v="Gregory Poirier"/>
    <s v="Gregory Poirier"/>
    <s v="Shannon Elizabeth"/>
    <s v="United States"/>
    <n v="11000000"/>
    <n v="23430766"/>
    <s v="Revolution Studios"/>
    <n v="95"/>
  </r>
  <r>
    <s v="Bandits"/>
    <s v="PG-13"/>
    <s v="Comedy"/>
    <x v="21"/>
    <s v="October 12, 2001 (United States)"/>
    <n v="6.5"/>
    <n v="66000"/>
    <s v="Barry Levinson"/>
    <s v="Harley Peyton"/>
    <s v="Bruce Willis"/>
    <s v="United States"/>
    <n v="75000000"/>
    <n v="67631903"/>
    <s v="Metro-Goldwyn-Mayer (MGM)"/>
    <n v="123"/>
  </r>
  <r>
    <s v="Monkeybone"/>
    <s v="PG-13"/>
    <s v="Animation"/>
    <x v="21"/>
    <s v="February 23, 2001 (United States)"/>
    <n v="4.8"/>
    <n v="17000"/>
    <s v="Henry Selick"/>
    <s v="Kaja Blackley"/>
    <s v="Brendan Fraser"/>
    <s v="United States"/>
    <n v="75000000"/>
    <n v="7622365"/>
    <s v="Twentieth Century Fox"/>
    <n v="93"/>
  </r>
  <r>
    <s v="In the Bedroom"/>
    <s v="R"/>
    <s v="Crime"/>
    <x v="21"/>
    <s v="February 8, 2002 (United States)"/>
    <n v="7.4"/>
    <n v="38000"/>
    <s v="Todd Field"/>
    <s v="Andre Dubus"/>
    <s v="Tom Wilkinson"/>
    <s v="United States"/>
    <n v="1700000"/>
    <n v="44763181"/>
    <s v="Good Machine"/>
    <n v="131"/>
  </r>
  <r>
    <s v="Pootie Tang"/>
    <s v="PG-13"/>
    <s v="Action"/>
    <x v="21"/>
    <s v="June 29, 2001 (United States)"/>
    <n v="5.3"/>
    <n v="14000"/>
    <s v="Louis C.K."/>
    <s v="Louis C.K."/>
    <s v="Chris Rock"/>
    <s v="United States"/>
    <n v="7000000"/>
    <n v="3313583"/>
    <s v="Paramount Pictures"/>
    <n v="81"/>
  </r>
  <r>
    <s v="Waking Life"/>
    <s v="R"/>
    <s v="Animation"/>
    <x v="21"/>
    <s v="March 7, 2002 (Australia)"/>
    <n v="7.8"/>
    <n v="62000"/>
    <s v="Richard Linklater"/>
    <s v="Richard Linklater"/>
    <s v="Ethan Hawke"/>
    <s v="United States"/>
    <n v="0"/>
    <n v="3176880"/>
    <s v="Fox Searchlight Pictures"/>
    <n v="99"/>
  </r>
  <r>
    <s v="Bubble Boy"/>
    <s v="PG-13"/>
    <s v="Adventure"/>
    <x v="21"/>
    <s v="August 24, 2001 (United States)"/>
    <n v="5.6"/>
    <n v="31000"/>
    <s v="Blair Hayes"/>
    <s v="Cinco Paul"/>
    <s v="Jake Gyllenhaal"/>
    <s v="United States"/>
    <n v="13000000"/>
    <n v="5007898"/>
    <s v="Bandeira Entertainment"/>
    <n v="84"/>
  </r>
  <r>
    <s v="Josie and the Pussycats"/>
    <s v="PG-13"/>
    <s v="Comedy"/>
    <x v="21"/>
    <s v="April 11, 2001 (United States)"/>
    <n v="5.5"/>
    <n v="22000"/>
    <s v="Harry Elfont"/>
    <s v="Deborah Kaplan"/>
    <s v="Rachael Leigh Cook"/>
    <s v="Canada"/>
    <n v="39000000"/>
    <n v="14866015"/>
    <s v="Universal Pictures"/>
    <n v="98"/>
  </r>
  <r>
    <s v="The Devil's Backbone"/>
    <s v="R"/>
    <s v="Drama"/>
    <x v="21"/>
    <s v="April 20, 2001 (Spain)"/>
    <n v="7.4"/>
    <n v="63000"/>
    <s v="Guillermo del Toro"/>
    <s v="Guillermo del Toro"/>
    <s v="Marisa Paredes"/>
    <s v="Spain"/>
    <n v="4500000"/>
    <n v="6582065"/>
    <s v="El Deseo"/>
    <n v="106"/>
  </r>
  <r>
    <s v="Shaolin Soccer"/>
    <s v="PG"/>
    <s v="Action"/>
    <x v="21"/>
    <s v="July 5, 2001 (China)"/>
    <n v="7.3"/>
    <n v="76000"/>
    <s v="Stephen Chow"/>
    <s v="Stephen Chow"/>
    <s v="Stephen Chow"/>
    <s v="Hong Kong"/>
    <n v="10000000"/>
    <n v="42776760"/>
    <s v="Star Overseas"/>
    <n v="87"/>
  </r>
  <r>
    <s v="Jimmy Neutron: Boy Genius"/>
    <s v="G"/>
    <s v="Animation"/>
    <x v="21"/>
    <s v="December 21, 2001 (United States)"/>
    <n v="6"/>
    <n v="32000"/>
    <s v="John A. Davis"/>
    <s v="John A. Davis"/>
    <s v="Debi Derryberry"/>
    <s v="United States"/>
    <n v="30000000"/>
    <n v="102992536"/>
    <s v="Paramount Pictures"/>
    <n v="82"/>
  </r>
  <r>
    <s v="Driven"/>
    <s v="PG-13"/>
    <s v="Action"/>
    <x v="21"/>
    <s v="April 27, 2001 (United States)"/>
    <n v="4.5999999999999996"/>
    <n v="40000"/>
    <s v="Renny Harlin"/>
    <s v="Jan Skrentny"/>
    <s v="Sylvester Stallone"/>
    <s v="United States"/>
    <n v="94000000"/>
    <n v="54744738"/>
    <s v="Franchise Pictures"/>
    <n v="116"/>
  </r>
  <r>
    <s v="Get Over It"/>
    <s v="PG-13"/>
    <s v="Comedy"/>
    <x v="21"/>
    <s v="March 9, 2001 (United States)"/>
    <n v="5.7"/>
    <n v="18000"/>
    <s v="Tommy O'Haver"/>
    <s v="R. Lee Fleming Jr."/>
    <s v="Kirsten Dunst"/>
    <s v="United States"/>
    <n v="22000000"/>
    <n v="19900366"/>
    <s v="Miramax"/>
    <n v="87"/>
  </r>
  <r>
    <s v="Cowboy Bebop: The Movie"/>
    <m/>
    <s v="Animation"/>
    <x v="21"/>
    <s v="May 16, 2003 (United States)"/>
    <n v="7.9"/>
    <n v="44000"/>
    <s v="Directors"/>
    <s v="Keiko Nobumoto"/>
    <s v="Beau Billingslea"/>
    <s v="Japan"/>
    <n v="0"/>
    <n v="3007903"/>
    <s v="Bandai Visual Company"/>
    <n v="115"/>
  </r>
  <r>
    <s v="An American Rhapsody"/>
    <s v="PG-13"/>
    <s v="Drama"/>
    <x v="21"/>
    <s v="February 28, 2002 (Hungary)"/>
    <n v="6.7"/>
    <n v="3900"/>
    <s v="Éva Gárdos"/>
    <s v="Éva Gárdos"/>
    <s v="Nastassja Kinski"/>
    <s v="United States"/>
    <n v="0"/>
    <n v="970676"/>
    <s v="Fireworks Pictures"/>
    <n v="106"/>
  </r>
  <r>
    <s v="Exit Wounds"/>
    <s v="R"/>
    <s v="Action"/>
    <x v="21"/>
    <s v="March 16, 2001 (United States)"/>
    <n v="5.6"/>
    <n v="33000"/>
    <s v="Andrzej Bartkowiak"/>
    <s v="Ed Horowitz"/>
    <s v="Steven Seagal"/>
    <s v="United States"/>
    <n v="50000000"/>
    <n v="79958599"/>
    <s v="Warner Bros."/>
    <n v="101"/>
  </r>
  <r>
    <s v="Manic"/>
    <s v="R"/>
    <s v="Drama"/>
    <x v="21"/>
    <s v="May 23, 2003 (United States)"/>
    <n v="7.2"/>
    <n v="9300"/>
    <s v="Jordan Melamed"/>
    <s v="Michael Bacall"/>
    <s v="Joseph Gordon-Levitt"/>
    <s v="United States"/>
    <n v="0"/>
    <n v="69958"/>
    <s v="Manic LLC"/>
    <n v="100"/>
  </r>
  <r>
    <s v="Lagaan: Once Upon a Time in India"/>
    <s v="PG"/>
    <s v="Drama"/>
    <x v="21"/>
    <s v="June 15, 2001 (United States)"/>
    <n v="8.1"/>
    <n v="108000"/>
    <s v="Ashutosh Gowariker"/>
    <s v="Ashutosh Gowariker"/>
    <s v="Aamir Khan"/>
    <s v="India"/>
    <n v="0"/>
    <n v="1724806"/>
    <s v="Aamir Khan Productions"/>
    <n v="224"/>
  </r>
  <r>
    <s v="The Majestic"/>
    <s v="PG"/>
    <s v="Drama"/>
    <x v="21"/>
    <s v="December 21, 2001 (United States)"/>
    <n v="6.9"/>
    <n v="53000"/>
    <s v="Frank Darabont"/>
    <s v="Michael Sloane"/>
    <s v="Jim Carrey"/>
    <s v="United States"/>
    <n v="72000000"/>
    <n v="37317673"/>
    <s v="Castle Rock Entertainment"/>
    <n v="152"/>
  </r>
  <r>
    <s v="Valentine"/>
    <s v="R"/>
    <s v="Horror"/>
    <x v="21"/>
    <s v="February 2, 2001 (United States)"/>
    <n v="4.8"/>
    <n v="26000"/>
    <s v="Jamie Blanks"/>
    <s v="Tom Savage"/>
    <s v="Denise Richards"/>
    <s v="Canada"/>
    <n v="29000000"/>
    <n v="36684136"/>
    <s v="Warner Bros."/>
    <n v="96"/>
  </r>
  <r>
    <s v="Final Fantasy: The Spirits Within"/>
    <s v="PG-13"/>
    <s v="Animation"/>
    <x v="21"/>
    <s v="July 11, 2001 (United States)"/>
    <n v="6.4"/>
    <n v="81000"/>
    <s v="Hironobu Sakaguchi"/>
    <s v="Hironobu Sakaguchi"/>
    <s v="Alec Baldwin"/>
    <s v="United States"/>
    <n v="137000000"/>
    <n v="85131830"/>
    <s v="Chris Lee Productions"/>
    <n v="106"/>
  </r>
  <r>
    <s v="The One"/>
    <s v="PG-13"/>
    <s v="Action"/>
    <x v="21"/>
    <s v="November 2, 2001 (United States)"/>
    <n v="5.9"/>
    <n v="89000"/>
    <s v="James Wong"/>
    <s v="Glen Morgan"/>
    <s v="Jet Li"/>
    <s v="United States"/>
    <n v="49000000"/>
    <n v="74005691"/>
    <s v="Revolution Studios"/>
    <n v="87"/>
  </r>
  <r>
    <s v="Lost and Delirious"/>
    <s v="R"/>
    <s v="Drama"/>
    <x v="21"/>
    <s v="September 20, 2001 (Israel)"/>
    <n v="6.9"/>
    <n v="20000"/>
    <s v="Léa Pool"/>
    <s v="Susan Swan"/>
    <s v="Piper Perabo"/>
    <s v="Canada"/>
    <n v="0"/>
    <n v="396897"/>
    <s v="Cité-Amérique"/>
    <n v="103"/>
  </r>
  <r>
    <s v="Sugar &amp; Spice"/>
    <s v="PG-13"/>
    <s v="Comedy"/>
    <x v="21"/>
    <s v="January 26, 2001 (United States)"/>
    <n v="5.7"/>
    <n v="14000"/>
    <s v="Francine McDougall"/>
    <s v="Mandy Nelson"/>
    <s v="Marla Sokoloff"/>
    <s v="United States"/>
    <n v="27000000"/>
    <n v="16923761"/>
    <s v="New Line Cinema"/>
    <n v="81"/>
  </r>
  <r>
    <s v="Cats &amp; Dogs"/>
    <s v="PG"/>
    <s v="Action"/>
    <x v="21"/>
    <s v="July 4, 2001 (United States)"/>
    <n v="5.0999999999999996"/>
    <n v="57000"/>
    <s v="Lawrence Guterman"/>
    <s v="John Requa"/>
    <s v="Alec Baldwin"/>
    <s v="United States"/>
    <n v="60000000"/>
    <n v="200687492"/>
    <s v="Warner Bros."/>
    <n v="87"/>
  </r>
  <r>
    <s v="Hearts in Atlantis"/>
    <s v="PG-13"/>
    <s v="Drama"/>
    <x v="21"/>
    <s v="September 28, 2001 (United States)"/>
    <n v="6.9"/>
    <n v="37000"/>
    <s v="Scott Hicks"/>
    <s v="Stephen King"/>
    <s v="Anthony Hopkins"/>
    <s v="United States"/>
    <n v="31000000"/>
    <n v="30919415"/>
    <s v="Castle Rock Entertainment"/>
    <n v="101"/>
  </r>
  <r>
    <s v="America's Sweethearts"/>
    <s v="PG-13"/>
    <s v="Comedy"/>
    <x v="21"/>
    <s v="July 20, 2001 (United States)"/>
    <n v="5.7"/>
    <n v="55000"/>
    <s v="Joe Roth"/>
    <s v="Billy Crystal"/>
    <s v="Julia Roberts"/>
    <s v="United States"/>
    <n v="46000000"/>
    <n v="138307673"/>
    <s v="Revolution Studios"/>
    <n v="102"/>
  </r>
  <r>
    <s v="Kiss of the Dragon"/>
    <s v="R"/>
    <s v="Action"/>
    <x v="21"/>
    <s v="July 6, 2001 (United States)"/>
    <n v="6.6"/>
    <n v="62000"/>
    <s v="Chris Nahon"/>
    <s v="Jet Li"/>
    <s v="Jet Li"/>
    <s v="France"/>
    <n v="25000000"/>
    <n v="64437847"/>
    <s v="Twentieth Century Fox"/>
    <n v="98"/>
  </r>
  <r>
    <s v="Captain Corelli's Mandolin"/>
    <s v="R"/>
    <s v="Drama"/>
    <x v="21"/>
    <s v="August 17, 2001 (United States)"/>
    <n v="5.9"/>
    <n v="33000"/>
    <s v="John Madden"/>
    <s v="Shawn Slovo"/>
    <s v="Nicolas Cage"/>
    <s v="United Kingdom"/>
    <n v="57000000"/>
    <n v="62112895"/>
    <s v="Universal Pictures"/>
    <n v="131"/>
  </r>
  <r>
    <s v="The Believer"/>
    <s v="R"/>
    <s v="Drama"/>
    <x v="21"/>
    <s v="August 23, 2001 (Russia)"/>
    <n v="7.1"/>
    <n v="37000"/>
    <s v="Henry Bean"/>
    <s v="Henry Bean"/>
    <s v="Ryan Gosling"/>
    <s v="United States"/>
    <n v="1500000"/>
    <n v="1309316"/>
    <s v="Fuller Films"/>
    <n v="98"/>
  </r>
  <r>
    <s v="Dil Chahta Hai"/>
    <s v="Not Rated"/>
    <s v="Comedy"/>
    <x v="21"/>
    <s v="August 10, 2001 (India)"/>
    <n v="8.1"/>
    <n v="68000"/>
    <s v="Farhan Akhtar"/>
    <s v="Kassim Jagmagia"/>
    <s v="Aamir Khan"/>
    <s v="India"/>
    <n v="0"/>
    <n v="316221"/>
    <s v="Excel Entertainment"/>
    <n v="183"/>
  </r>
  <r>
    <s v="Someone Like You"/>
    <s v="PG-13"/>
    <s v="Comedy"/>
    <x v="21"/>
    <s v="March 30, 2001 (United States)"/>
    <n v="6.1"/>
    <n v="24000"/>
    <s v="Tony Goldwyn"/>
    <s v="Laura Zigman"/>
    <s v="Ashley Judd"/>
    <s v="United States"/>
    <n v="23000000"/>
    <n v="38689940"/>
    <s v="Fox 2000 Pictures"/>
    <n v="97"/>
  </r>
  <r>
    <s v="Mean Machine"/>
    <s v="R"/>
    <s v="Comedy"/>
    <x v="21"/>
    <s v="December 26, 2001 (United Kingdom)"/>
    <n v="6.5"/>
    <n v="37000"/>
    <s v="Barry Skolnick"/>
    <s v="Tracy Keenan Wynn"/>
    <s v="Vinnie Jones"/>
    <s v="United Kingdom"/>
    <n v="0"/>
    <n v="7310206"/>
    <s v="Paramount Pictures"/>
    <n v="99"/>
  </r>
  <r>
    <s v="Enigma"/>
    <s v="R"/>
    <s v="Drama"/>
    <x v="21"/>
    <s v="June 7, 2002 (United States)"/>
    <n v="6.4"/>
    <n v="20000"/>
    <s v="Michael Apted"/>
    <s v="Robert Harris"/>
    <s v="Dougray Scott"/>
    <s v="United Kingdom"/>
    <n v="0"/>
    <n v="15713204"/>
    <s v="Manhattan Pictures International"/>
    <n v="119"/>
  </r>
  <r>
    <s v="The Experiment"/>
    <s v="R"/>
    <s v="Drama"/>
    <x v="21"/>
    <s v="March 8, 2001 (Germany)"/>
    <n v="7.7"/>
    <n v="92000"/>
    <s v="Oliver Hirschbiegel"/>
    <s v="Mario Giordano"/>
    <s v="Moritz Bleibtreu"/>
    <s v="Germany"/>
    <n v="0"/>
    <n v="13782896"/>
    <s v="Typhoon"/>
    <n v="120"/>
  </r>
  <r>
    <s v="Millennium Actress"/>
    <s v="PG"/>
    <s v="Animation"/>
    <x v="21"/>
    <s v="September 14, 2002 (Japan)"/>
    <n v="7.9"/>
    <n v="25000"/>
    <s v="Satoshi Kon"/>
    <s v="Satoshi Kon"/>
    <s v="Miyoko Shôji"/>
    <s v="Japan"/>
    <n v="0"/>
    <n v="262891"/>
    <s v="Bandai Visual Company"/>
    <n v="87"/>
  </r>
  <r>
    <s v="The Tailor of Panama"/>
    <s v="R"/>
    <s v="Comedy"/>
    <x v="21"/>
    <s v="March 30, 2001 (United States)"/>
    <n v="6.2"/>
    <n v="28000"/>
    <s v="John Boorman"/>
    <s v="John le Carré"/>
    <s v="Pierce Brosnan"/>
    <s v="United States"/>
    <n v="21000000"/>
    <n v="28008462"/>
    <s v="Columbia Pictures"/>
    <n v="109"/>
  </r>
  <r>
    <s v="Formula 51"/>
    <s v="R"/>
    <s v="Action"/>
    <x v="21"/>
    <s v="October 18, 2002 (United States)"/>
    <n v="6.3"/>
    <n v="48000"/>
    <s v="Ronny Yu"/>
    <s v="Stel Pavlou"/>
    <s v="Samuel L. Jackson"/>
    <s v="United Kingdom"/>
    <n v="27000000"/>
    <n v="12881605"/>
    <s v="Alliance Atlantis Communications"/>
    <n v="93"/>
  </r>
  <r>
    <s v="15 Minutes"/>
    <s v="R"/>
    <s v="Action"/>
    <x v="21"/>
    <s v="March 9, 2001 (United States)"/>
    <n v="6.1"/>
    <n v="49000"/>
    <s v="John Herzfeld"/>
    <s v="John Herzfeld"/>
    <s v="Robert De Niro"/>
    <s v="United States"/>
    <n v="60000000"/>
    <n v="56359980"/>
    <s v="New Line Cinema"/>
    <n v="120"/>
  </r>
  <r>
    <s v="Iris"/>
    <s v="R"/>
    <s v="Biography"/>
    <x v="21"/>
    <s v="March 29, 2002 (United States)"/>
    <n v="7"/>
    <n v="18000"/>
    <s v="Richard Eyre"/>
    <s v="John Bayley"/>
    <s v="Judi Dench"/>
    <s v="United Kingdom"/>
    <n v="5500000"/>
    <n v="16153953"/>
    <s v="British Broadcasting Corporation (BBC)"/>
    <n v="91"/>
  </r>
  <r>
    <s v="Nowhere in Africa"/>
    <s v="R"/>
    <s v="Biography"/>
    <x v="21"/>
    <s v="May 16, 2003 (United States)"/>
    <n v="7.5"/>
    <n v="13000"/>
    <s v="Caroline Link"/>
    <s v="Caroline Link"/>
    <s v="Juliane Köhler"/>
    <s v="Germany"/>
    <n v="0"/>
    <n v="24322180"/>
    <s v="BKM, kulturelle Filmförderung des Bundes"/>
    <n v="141"/>
  </r>
  <r>
    <s v="Crazy/Beautiful"/>
    <s v="PG-13"/>
    <s v="Drama"/>
    <x v="21"/>
    <s v="June 29, 2001 (United States)"/>
    <n v="6.4"/>
    <n v="24000"/>
    <s v="John Stockwell"/>
    <s v="Phil Hay"/>
    <s v="Kirsten Dunst"/>
    <s v="United States"/>
    <n v="13000000"/>
    <n v="19937988"/>
    <s v="Touchstone Pictures"/>
    <n v="99"/>
  </r>
  <r>
    <s v="Angel Eyes"/>
    <s v="R"/>
    <s v="Drama"/>
    <x v="21"/>
    <s v="May 18, 2001 (United States)"/>
    <n v="5.6"/>
    <n v="23000"/>
    <s v="Luis Mandoki"/>
    <s v="Gerald Di Pego"/>
    <s v="Jennifer Lopez"/>
    <s v="United States"/>
    <n v="53000000"/>
    <n v="29715606"/>
    <s v="Franchise Pictures"/>
    <n v="102"/>
  </r>
  <r>
    <s v="No Man's Land"/>
    <s v="R"/>
    <s v="Comedy"/>
    <x v="21"/>
    <s v="September 19, 2001 (France)"/>
    <n v="7.9"/>
    <n v="45000"/>
    <s v="Danis Tanovic"/>
    <s v="Danis Tanovic"/>
    <s v="Branko Djuric"/>
    <s v="France"/>
    <n v="0"/>
    <n v="4858869"/>
    <s v="Noé Productions"/>
    <n v="98"/>
  </r>
  <r>
    <s v="Kabhi Khushi Kabhie Gham..."/>
    <s v="Not Rated"/>
    <s v="Drama"/>
    <x v="21"/>
    <s v="December 14, 2001 (United States)"/>
    <n v="7.4"/>
    <n v="46000"/>
    <s v="Karan Johar"/>
    <s v="Karan Johar"/>
    <s v="Shah Rukh Khan"/>
    <s v="India"/>
    <n v="7500000"/>
    <n v="11334547"/>
    <s v="Dharma Productions"/>
    <n v="210"/>
  </r>
  <r>
    <s v="Buffalo Soldiers"/>
    <s v="R"/>
    <s v="Comedy"/>
    <x v="21"/>
    <s v="October 31, 2002 (Germany)"/>
    <n v="6.8"/>
    <n v="24000"/>
    <s v="Gregor Jordan"/>
    <s v="Robert O'Connor"/>
    <s v="Joaquin Phoenix"/>
    <s v="United Kingdom"/>
    <n v="15000000"/>
    <n v="2300684"/>
    <s v="FilmFour"/>
    <n v="98"/>
  </r>
  <r>
    <s v="The Anniversary Party"/>
    <s v="R"/>
    <s v="Comedy"/>
    <x v="21"/>
    <s v="June 29, 2001 (United States)"/>
    <n v="6.3"/>
    <n v="8100"/>
    <s v="Alan Cumming"/>
    <s v="Jennifer Jason Leigh"/>
    <s v="Alan Cumming"/>
    <s v="United States"/>
    <n v="0"/>
    <n v="4931888"/>
    <s v="Fine Line Features"/>
    <n v="115"/>
  </r>
  <r>
    <s v="Blow Dry"/>
    <s v="R"/>
    <s v="Comedy"/>
    <x v="21"/>
    <s v="March 30, 2001 (United Kingdom)"/>
    <n v="6.3"/>
    <n v="8100"/>
    <s v="Paddy Breathnach"/>
    <s v="Simon Beaufoy"/>
    <s v="Alan Rickman"/>
    <s v="United States"/>
    <n v="0"/>
    <n v="830286"/>
    <s v="IMF Internationale Medien und Film GmbH &amp; Co. Produktions KG"/>
    <n v="94"/>
  </r>
  <r>
    <s v="The Musketeer"/>
    <s v="PG-13"/>
    <s v="Action"/>
    <x v="21"/>
    <s v="September 7, 2001 (United States)"/>
    <n v="4.8"/>
    <n v="14000"/>
    <s v="Peter Hyams"/>
    <s v="Alexandre Dumas"/>
    <s v="Justin Chambers"/>
    <s v="Germany"/>
    <n v="40000000"/>
    <n v="32533802"/>
    <s v="Centurion"/>
    <n v="104"/>
  </r>
  <r>
    <s v="O"/>
    <s v="R"/>
    <s v="Drama"/>
    <x v="21"/>
    <s v="August 31, 2001 (United States)"/>
    <n v="6.1"/>
    <n v="19000"/>
    <s v="Tim Blake Nelson"/>
    <s v="William Shakespeare"/>
    <s v="Mekhi Phifer"/>
    <s v="United States"/>
    <n v="5000000"/>
    <n v="19260537"/>
    <s v="Chickie the Cop"/>
    <n v="95"/>
  </r>
  <r>
    <s v="Birthday Girl"/>
    <s v="R"/>
    <s v="Comedy"/>
    <x v="21"/>
    <s v="February 1, 2002 (United States)"/>
    <n v="6.1"/>
    <n v="25000"/>
    <s v="Jez Butterworth"/>
    <s v="Tom Butterworth"/>
    <s v="Nicole Kidman"/>
    <s v="United Kingdom"/>
    <n v="13000000"/>
    <n v="16171098"/>
    <s v="FilmFour"/>
    <n v="93"/>
  </r>
  <r>
    <s v="Human Nature"/>
    <s v="R"/>
    <s v="Comedy"/>
    <x v="21"/>
    <s v="September 12, 2001 (France)"/>
    <n v="6.4"/>
    <n v="18000"/>
    <s v="Michel Gondry"/>
    <s v="Charlie Kaufman"/>
    <s v="Tim Robbins"/>
    <s v="France"/>
    <n v="0"/>
    <n v="1574660"/>
    <s v="Fine Line Features"/>
    <n v="96"/>
  </r>
  <r>
    <s v="Made"/>
    <s v="R"/>
    <s v="Comedy"/>
    <x v="21"/>
    <s v="August 31, 2001 (United States)"/>
    <n v="6.4"/>
    <n v="18000"/>
    <s v="Jon Favreau"/>
    <s v="Jon Favreau"/>
    <s v="Vince Vaughn"/>
    <s v="United States"/>
    <n v="5000000"/>
    <n v="5480653"/>
    <s v="Artisan Entertainment"/>
    <n v="95"/>
  </r>
  <r>
    <s v="One Night at McCool's"/>
    <s v="R"/>
    <s v="Comedy"/>
    <x v="21"/>
    <s v="April 27, 2001 (United States)"/>
    <n v="6.1"/>
    <n v="29000"/>
    <s v="Harald Zwart"/>
    <s v="Stan Seidel"/>
    <s v="Liv Tyler"/>
    <s v="United States"/>
    <n v="18000000"/>
    <n v="13578186"/>
    <s v="October Films"/>
    <n v="93"/>
  </r>
  <r>
    <s v="Dr. Dolittle 2"/>
    <s v="PG"/>
    <s v="Comedy"/>
    <x v="21"/>
    <s v="June 22, 2001 (United States)"/>
    <n v="4.7"/>
    <n v="42000"/>
    <s v="Steve Carr"/>
    <s v="Hugh Lofting"/>
    <s v="Eddie Murphy"/>
    <s v="United States"/>
    <n v="70000000"/>
    <n v="176104344"/>
    <s v="Twentieth Century Fox"/>
    <n v="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B52005-2751-4802-A5FF-60AAA8EE97D7}" name="PivotTable17"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8:I109" firstHeaderRow="1" firstDataRow="1" firstDataCol="1"/>
  <pivotFields count="15">
    <pivotField showAll="0"/>
    <pivotField showAll="0"/>
    <pivotField showAll="0"/>
    <pivotField showAll="0"/>
    <pivotField axis="axisRow" showAll="0">
      <items count="41">
        <item x="4"/>
        <item x="1"/>
        <item x="35"/>
        <item x="10"/>
        <item x="9"/>
        <item x="38"/>
        <item x="14"/>
        <item x="33"/>
        <item x="21"/>
        <item x="8"/>
        <item x="26"/>
        <item x="29"/>
        <item x="17"/>
        <item x="37"/>
        <item x="34"/>
        <item x="32"/>
        <item x="28"/>
        <item x="3"/>
        <item x="36"/>
        <item x="13"/>
        <item x="2"/>
        <item x="25"/>
        <item x="15"/>
        <item x="27"/>
        <item x="23"/>
        <item x="31"/>
        <item x="24"/>
        <item x="39"/>
        <item x="30"/>
        <item x="22"/>
        <item x="11"/>
        <item x="5"/>
        <item x="20"/>
        <item x="7"/>
        <item x="18"/>
        <item x="6"/>
        <item x="0"/>
        <item x="16"/>
        <item x="12"/>
        <item x="19"/>
        <item t="default"/>
      </items>
    </pivotField>
    <pivotField showAll="0"/>
    <pivotField showAll="0"/>
    <pivotField showAll="0"/>
    <pivotField showAll="0"/>
    <pivotField showAll="0"/>
    <pivotField showAll="0"/>
    <pivotField dataField="1" showAll="0"/>
    <pivotField showAll="0"/>
    <pivotField showAll="0"/>
    <pivotField showAll="0"/>
  </pivotFields>
  <rowFields count="1">
    <field x="4"/>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Sum of budget" fld="11" baseField="0" baseItem="0" numFmtId="164"/>
  </dataFields>
  <formats count="1">
    <format dxfId="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72F29F-9E9F-4BF3-B71F-CED7021E9FC5}" name="PivotTable15"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50:J63" firstHeaderRow="0" firstDataRow="1" firstDataCol="1"/>
  <pivotFields count="17">
    <pivotField showAll="0"/>
    <pivotField showAll="0"/>
    <pivotField axis="axisRow" showAll="0">
      <items count="18">
        <item x="2"/>
        <item x="1"/>
        <item x="10"/>
        <item h="1" x="5"/>
        <item h="1" x="3"/>
        <item h="1" x="6"/>
        <item h="1" x="0"/>
        <item h="1" x="8"/>
        <item h="1" x="7"/>
        <item h="1" x="15"/>
        <item h="1" x="4"/>
        <item h="1" x="12"/>
        <item h="1" x="16"/>
        <item h="1" x="11"/>
        <item x="9"/>
        <item h="1" x="14"/>
        <item h="1" x="13"/>
        <item t="default"/>
      </items>
    </pivotField>
    <pivotField axis="axisRow" showAll="0">
      <items count="23">
        <item h="1" x="0"/>
        <item h="1" x="1"/>
        <item h="1" x="2"/>
        <item h="1" x="3"/>
        <item h="1" x="4"/>
        <item h="1" x="5"/>
        <item h="1" x="6"/>
        <item h="1" x="7"/>
        <item h="1" x="8"/>
        <item h="1" x="9"/>
        <item h="1" x="10"/>
        <item h="1" x="11"/>
        <item h="1" x="12"/>
        <item h="1" x="13"/>
        <item h="1" x="14"/>
        <item h="1" x="15"/>
        <item h="1" x="16"/>
        <item h="1" x="17"/>
        <item h="1" x="18"/>
        <item x="19"/>
        <item x="20"/>
        <item x="21"/>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s>
  <rowFields count="2">
    <field x="2"/>
    <field x="3"/>
  </rowFields>
  <rowItems count="13">
    <i>
      <x/>
    </i>
    <i r="1">
      <x v="19"/>
    </i>
    <i r="1">
      <x v="20"/>
    </i>
    <i r="1">
      <x v="21"/>
    </i>
    <i>
      <x v="1"/>
    </i>
    <i r="1">
      <x v="19"/>
    </i>
    <i r="1">
      <x v="20"/>
    </i>
    <i r="1">
      <x v="21"/>
    </i>
    <i>
      <x v="2"/>
    </i>
    <i r="1">
      <x v="19"/>
    </i>
    <i r="1">
      <x v="20"/>
    </i>
    <i r="1">
      <x v="21"/>
    </i>
    <i t="grand">
      <x/>
    </i>
  </rowItems>
  <colFields count="1">
    <field x="-2"/>
  </colFields>
  <colItems count="2">
    <i>
      <x/>
    </i>
    <i i="1">
      <x v="1"/>
    </i>
  </colItems>
  <dataFields count="2">
    <dataField name="Sum of ROI%" fld="15" baseField="0" baseItem="0" numFmtId="9"/>
    <dataField name="Profit_Margin(%)" fld="16" baseField="3" baseItem="19" numFmtId="9"/>
  </dataFields>
  <formats count="2">
    <format dxfId="93">
      <pivotArea outline="0" collapsedLevelsAreSubtotals="1" fieldPosition="0">
        <references count="1">
          <reference field="4294967294" count="1" selected="0">
            <x v="0"/>
          </reference>
        </references>
      </pivotArea>
    </format>
    <format dxfId="94">
      <pivotArea outline="0" collapsedLevelsAreSubtotals="1" fieldPosition="0">
        <references count="1">
          <reference field="4294967294" count="1" selected="0">
            <x v="1"/>
          </reference>
        </references>
      </pivotArea>
    </format>
  </format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B3E876-9687-4B48-B232-CA77E2E13AEE}" name="PivotTable1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1:L45" firstHeaderRow="1" firstDataRow="2" firstDataCol="1"/>
  <pivotFields count="15">
    <pivotField showAll="0"/>
    <pivotField axis="axisCol" showAll="0">
      <items count="23">
        <item h="1" x="0"/>
        <item h="1" x="1"/>
        <item h="1" x="2"/>
        <item h="1" x="3"/>
        <item h="1" x="4"/>
        <item h="1" x="5"/>
        <item h="1" x="6"/>
        <item h="1" x="7"/>
        <item h="1" x="8"/>
        <item h="1" x="9"/>
        <item h="1" x="10"/>
        <item h="1" x="11"/>
        <item h="1" x="12"/>
        <item h="1" x="13"/>
        <item h="1" x="14"/>
        <item h="1" x="15"/>
        <item h="1" x="16"/>
        <item h="1" x="17"/>
        <item h="1" x="18"/>
        <item x="19"/>
        <item x="20"/>
        <item x="21"/>
        <item t="default"/>
      </items>
    </pivotField>
    <pivotField showAll="0"/>
    <pivotField axis="axisRow" showAll="0">
      <items count="42">
        <item x="11"/>
        <item x="6"/>
        <item x="9"/>
        <item x="7"/>
        <item x="2"/>
        <item x="0"/>
        <item x="1"/>
        <item x="8"/>
        <item x="5"/>
        <item x="4"/>
        <item x="10"/>
        <item x="3"/>
        <item x="13"/>
        <item x="36"/>
        <item x="12"/>
        <item x="14"/>
        <item x="16"/>
        <item x="17"/>
        <item x="18"/>
        <item x="19"/>
        <item x="21"/>
        <item x="24"/>
        <item x="22"/>
        <item x="23"/>
        <item x="20"/>
        <item x="25"/>
        <item x="28"/>
        <item x="29"/>
        <item x="30"/>
        <item x="27"/>
        <item x="32"/>
        <item x="31"/>
        <item x="34"/>
        <item x="26"/>
        <item x="35"/>
        <item x="33"/>
        <item x="15"/>
        <item x="37"/>
        <item x="39"/>
        <item x="38"/>
        <item x="40"/>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13">
    <i>
      <x/>
    </i>
    <i>
      <x v="1"/>
    </i>
    <i>
      <x v="2"/>
    </i>
    <i>
      <x v="3"/>
    </i>
    <i>
      <x v="4"/>
    </i>
    <i>
      <x v="5"/>
    </i>
    <i>
      <x v="6"/>
    </i>
    <i>
      <x v="7"/>
    </i>
    <i>
      <x v="8"/>
    </i>
    <i>
      <x v="9"/>
    </i>
    <i>
      <x v="10"/>
    </i>
    <i>
      <x v="11"/>
    </i>
    <i t="grand">
      <x/>
    </i>
  </rowItems>
  <colFields count="1">
    <field x="1"/>
  </colFields>
  <colItems count="4">
    <i>
      <x v="19"/>
    </i>
    <i>
      <x v="20"/>
    </i>
    <i>
      <x v="21"/>
    </i>
    <i t="grand">
      <x/>
    </i>
  </colItems>
  <dataFields count="1">
    <dataField name="Sum of score" fld="5" baseField="0" baseItem="0"/>
  </dataFields>
  <formats count="2">
    <format dxfId="95">
      <pivotArea collapsedLevelsAreSubtotals="1" fieldPosition="0">
        <references count="2">
          <reference field="1" count="1" selected="0">
            <x v="19"/>
          </reference>
          <reference field="3" count="1">
            <x v="0"/>
          </reference>
        </references>
      </pivotArea>
    </format>
    <format dxfId="96">
      <pivotArea collapsedLevelsAreSubtotals="1" fieldPosition="0">
        <references count="2">
          <reference field="1" count="1" selected="0">
            <x v="20"/>
          </reference>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62B3F4-BD46-41EA-980B-C892B2E8524C}" name="PivotTable10"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13:L27" firstHeaderRow="1" firstDataRow="2" firstDataCol="1"/>
  <pivotFields count="15">
    <pivotField showAll="0"/>
    <pivotField axis="axisCol" showAll="0">
      <items count="23">
        <item h="1" x="0"/>
        <item h="1" x="1"/>
        <item h="1" x="2"/>
        <item h="1" x="3"/>
        <item h="1" x="4"/>
        <item h="1" x="5"/>
        <item h="1" x="6"/>
        <item h="1" x="7"/>
        <item h="1" x="8"/>
        <item h="1" x="9"/>
        <item h="1" x="10"/>
        <item h="1" x="11"/>
        <item h="1" x="12"/>
        <item h="1" x="13"/>
        <item h="1" x="14"/>
        <item h="1" x="15"/>
        <item h="1" x="16"/>
        <item h="1" x="17"/>
        <item h="1" x="18"/>
        <item x="19"/>
        <item x="20"/>
        <item x="21"/>
        <item t="default"/>
      </items>
    </pivotField>
    <pivotField showAll="0"/>
    <pivotField axis="axisRow" showAll="0">
      <items count="42">
        <item x="11"/>
        <item x="6"/>
        <item x="9"/>
        <item x="7"/>
        <item x="2"/>
        <item x="0"/>
        <item x="1"/>
        <item x="8"/>
        <item x="5"/>
        <item x="4"/>
        <item x="10"/>
        <item x="3"/>
        <item x="13"/>
        <item x="36"/>
        <item x="12"/>
        <item x="14"/>
        <item x="16"/>
        <item x="17"/>
        <item x="18"/>
        <item x="19"/>
        <item x="21"/>
        <item x="24"/>
        <item x="22"/>
        <item x="23"/>
        <item x="20"/>
        <item x="25"/>
        <item x="28"/>
        <item x="29"/>
        <item x="30"/>
        <item x="27"/>
        <item x="32"/>
        <item x="31"/>
        <item x="34"/>
        <item x="26"/>
        <item x="35"/>
        <item x="33"/>
        <item x="15"/>
        <item x="37"/>
        <item x="39"/>
        <item x="38"/>
        <item x="40"/>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13">
    <i>
      <x/>
    </i>
    <i>
      <x v="1"/>
    </i>
    <i>
      <x v="2"/>
    </i>
    <i>
      <x v="3"/>
    </i>
    <i>
      <x v="4"/>
    </i>
    <i>
      <x v="5"/>
    </i>
    <i>
      <x v="6"/>
    </i>
    <i>
      <x v="7"/>
    </i>
    <i>
      <x v="8"/>
    </i>
    <i>
      <x v="9"/>
    </i>
    <i>
      <x v="10"/>
    </i>
    <i>
      <x v="11"/>
    </i>
    <i t="grand">
      <x/>
    </i>
  </rowItems>
  <colFields count="1">
    <field x="1"/>
  </colFields>
  <colItems count="4">
    <i>
      <x v="19"/>
    </i>
    <i>
      <x v="20"/>
    </i>
    <i>
      <x v="21"/>
    </i>
    <i t="grand">
      <x/>
    </i>
  </colItems>
  <dataFields count="1">
    <dataField name="Sum of votes" fld="6" baseField="0" baseItem="0"/>
  </dataFields>
  <formats count="2">
    <format dxfId="97">
      <pivotArea collapsedLevelsAreSubtotals="1" fieldPosition="0">
        <references count="2">
          <reference field="1" count="1" selected="0">
            <x v="19"/>
          </reference>
          <reference field="3" count="1">
            <x v="0"/>
          </reference>
        </references>
      </pivotArea>
    </format>
    <format dxfId="98">
      <pivotArea collapsedLevelsAreSubtotals="1" fieldPosition="0">
        <references count="2">
          <reference field="1" count="1" selected="0">
            <x v="20"/>
          </reference>
          <reference field="3" count="1">
            <x v="0"/>
          </reference>
        </references>
      </pivotArea>
    </format>
  </formats>
  <chartFormats count="3">
    <chartFormat chart="11" format="6" series="1">
      <pivotArea type="data" outline="0" fieldPosition="0">
        <references count="2">
          <reference field="4294967294" count="1" selected="0">
            <x v="0"/>
          </reference>
          <reference field="1" count="1" selected="0">
            <x v="19"/>
          </reference>
        </references>
      </pivotArea>
    </chartFormat>
    <chartFormat chart="11" format="7" series="1">
      <pivotArea type="data" outline="0" fieldPosition="0">
        <references count="2">
          <reference field="4294967294" count="1" selected="0">
            <x v="0"/>
          </reference>
          <reference field="1" count="1" selected="0">
            <x v="20"/>
          </reference>
        </references>
      </pivotArea>
    </chartFormat>
    <chartFormat chart="11" format="8" series="1">
      <pivotArea type="data" outline="0" fieldPosition="0">
        <references count="2">
          <reference field="4294967294" count="1" selected="0">
            <x v="0"/>
          </reference>
          <reference field="1"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14E8BA-40D9-44B4-BAA5-07FC4F898CE7}" name="PivotTable8"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9:E92" firstHeaderRow="1" firstDataRow="2" firstDataCol="1"/>
  <pivotFields count="17">
    <pivotField showAll="0"/>
    <pivotField showAll="0"/>
    <pivotField axis="axisRow" showAll="0">
      <items count="18">
        <item x="2"/>
        <item x="1"/>
        <item x="10"/>
        <item x="5"/>
        <item x="3"/>
        <item x="6"/>
        <item x="0"/>
        <item x="8"/>
        <item x="7"/>
        <item x="15"/>
        <item x="4"/>
        <item x="12"/>
        <item x="16"/>
        <item x="11"/>
        <item x="9"/>
        <item x="14"/>
        <item x="13"/>
        <item t="default"/>
      </items>
    </pivotField>
    <pivotField axis="axisCol" showAll="0">
      <items count="23">
        <item h="1" x="0"/>
        <item h="1" x="1"/>
        <item h="1" x="2"/>
        <item h="1" x="3"/>
        <item h="1" x="4"/>
        <item h="1" x="5"/>
        <item h="1" x="6"/>
        <item h="1" x="7"/>
        <item h="1" x="8"/>
        <item h="1" x="9"/>
        <item h="1" x="10"/>
        <item h="1" x="11"/>
        <item h="1" x="12"/>
        <item h="1" x="13"/>
        <item h="1" x="14"/>
        <item h="1" x="15"/>
        <item h="1" x="16"/>
        <item h="1" x="17"/>
        <item h="1" x="18"/>
        <item x="19"/>
        <item x="20"/>
        <item x="21"/>
        <item t="default"/>
      </items>
    </pivotField>
    <pivotField showAll="0"/>
    <pivotField showAll="0"/>
    <pivotField showAll="0">
      <items count="650">
        <item x="226"/>
        <item x="281"/>
        <item x="283"/>
        <item x="181"/>
        <item x="228"/>
        <item x="329"/>
        <item x="279"/>
        <item x="330"/>
        <item x="125"/>
        <item x="285"/>
        <item x="209"/>
        <item x="319"/>
        <item x="321"/>
        <item x="223"/>
        <item x="322"/>
        <item x="333"/>
        <item x="363"/>
        <item x="325"/>
        <item x="332"/>
        <item x="222"/>
        <item x="284"/>
        <item x="224"/>
        <item x="280"/>
        <item x="327"/>
        <item x="448"/>
        <item x="326"/>
        <item x="208"/>
        <item x="72"/>
        <item x="271"/>
        <item x="324"/>
        <item x="282"/>
        <item x="127"/>
        <item x="74"/>
        <item x="219"/>
        <item x="180"/>
        <item x="276"/>
        <item x="308"/>
        <item x="178"/>
        <item x="177"/>
        <item x="361"/>
        <item x="275"/>
        <item x="69"/>
        <item x="277"/>
        <item x="450"/>
        <item x="225"/>
        <item x="220"/>
        <item x="315"/>
        <item x="424"/>
        <item x="227"/>
        <item x="167"/>
        <item x="182"/>
        <item x="328"/>
        <item x="66"/>
        <item x="176"/>
        <item x="458"/>
        <item x="218"/>
        <item x="367"/>
        <item x="216"/>
        <item x="365"/>
        <item x="121"/>
        <item x="310"/>
        <item x="405"/>
        <item x="331"/>
        <item x="305"/>
        <item x="475"/>
        <item x="62"/>
        <item x="278"/>
        <item x="311"/>
        <item x="375"/>
        <item x="268"/>
        <item x="264"/>
        <item x="371"/>
        <item x="355"/>
        <item x="212"/>
        <item x="204"/>
        <item x="174"/>
        <item x="516"/>
        <item x="317"/>
        <item x="313"/>
        <item x="446"/>
        <item x="421"/>
        <item x="126"/>
        <item x="162"/>
        <item x="362"/>
        <item x="593"/>
        <item x="307"/>
        <item x="396"/>
        <item x="214"/>
        <item x="372"/>
        <item x="368"/>
        <item x="594"/>
        <item x="169"/>
        <item x="400"/>
        <item x="360"/>
        <item x="323"/>
        <item x="64"/>
        <item x="354"/>
        <item x="60"/>
        <item x="273"/>
        <item x="369"/>
        <item x="73"/>
        <item x="71"/>
        <item x="31"/>
        <item x="306"/>
        <item x="426"/>
        <item x="358"/>
        <item x="213"/>
        <item x="260"/>
        <item x="267"/>
        <item x="406"/>
        <item x="65"/>
        <item x="179"/>
        <item x="172"/>
        <item x="117"/>
        <item x="217"/>
        <item x="175"/>
        <item x="452"/>
        <item x="122"/>
        <item x="376"/>
        <item x="443"/>
        <item x="215"/>
        <item x="165"/>
        <item x="160"/>
        <item x="423"/>
        <item x="457"/>
        <item x="455"/>
        <item x="404"/>
        <item x="207"/>
        <item x="442"/>
        <item x="259"/>
        <item x="453"/>
        <item x="472"/>
        <item x="444"/>
        <item x="320"/>
        <item x="272"/>
        <item x="366"/>
        <item x="70"/>
        <item x="504"/>
        <item x="210"/>
        <item x="373"/>
        <item x="539"/>
        <item x="318"/>
        <item x="115"/>
        <item x="163"/>
        <item x="401"/>
        <item x="456"/>
        <item x="346"/>
        <item x="124"/>
        <item x="357"/>
        <item x="170"/>
        <item x="211"/>
        <item x="353"/>
        <item x="270"/>
        <item x="487"/>
        <item x="312"/>
        <item x="266"/>
        <item x="488"/>
        <item x="262"/>
        <item x="164"/>
        <item x="269"/>
        <item x="221"/>
        <item x="114"/>
        <item x="554"/>
        <item x="402"/>
        <item x="171"/>
        <item x="370"/>
        <item x="449"/>
        <item x="263"/>
        <item x="316"/>
        <item x="403"/>
        <item x="265"/>
        <item x="398"/>
        <item x="503"/>
        <item x="52"/>
        <item x="506"/>
        <item x="454"/>
        <item x="399"/>
        <item x="359"/>
        <item x="445"/>
        <item x="394"/>
        <item x="111"/>
        <item x="173"/>
        <item x="397"/>
        <item x="356"/>
        <item x="166"/>
        <item x="55"/>
        <item x="447"/>
        <item x="120"/>
        <item x="374"/>
        <item x="119"/>
        <item x="476"/>
        <item x="314"/>
        <item x="364"/>
        <item x="206"/>
        <item x="451"/>
        <item x="471"/>
        <item x="427"/>
        <item x="505"/>
        <item x="274"/>
        <item x="309"/>
        <item x="477"/>
        <item x="58"/>
        <item x="352"/>
        <item x="473"/>
        <item x="257"/>
        <item x="168"/>
        <item x="304"/>
        <item x="422"/>
        <item x="474"/>
        <item x="395"/>
        <item x="425"/>
        <item x="393"/>
        <item x="63"/>
        <item x="59"/>
        <item x="123"/>
        <item x="61"/>
        <item x="53"/>
        <item x="56"/>
        <item x="113"/>
        <item x="118"/>
        <item x="57"/>
        <item x="51"/>
        <item x="40"/>
        <item x="68"/>
        <item x="155"/>
        <item x="157"/>
        <item x="48"/>
        <item x="139"/>
        <item x="47"/>
        <item x="116"/>
        <item x="54"/>
        <item x="46"/>
        <item x="156"/>
        <item x="42"/>
        <item x="195"/>
        <item x="193"/>
        <item x="99"/>
        <item x="154"/>
        <item x="112"/>
        <item x="44"/>
        <item x="161"/>
        <item x="41"/>
        <item x="36"/>
        <item x="26"/>
        <item x="90"/>
        <item x="34"/>
        <item x="109"/>
        <item x="43"/>
        <item x="196"/>
        <item x="203"/>
        <item x="67"/>
        <item x="104"/>
        <item x="258"/>
        <item x="25"/>
        <item x="49"/>
        <item x="50"/>
        <item x="201"/>
        <item x="202"/>
        <item x="106"/>
        <item x="37"/>
        <item x="110"/>
        <item x="300"/>
        <item x="199"/>
        <item x="159"/>
        <item x="350"/>
        <item x="351"/>
        <item x="392"/>
        <item x="150"/>
        <item x="252"/>
        <item x="45"/>
        <item x="261"/>
        <item x="194"/>
        <item x="256"/>
        <item x="105"/>
        <item x="200"/>
        <item x="98"/>
        <item x="205"/>
        <item x="103"/>
        <item x="88"/>
        <item x="254"/>
        <item x="153"/>
        <item x="102"/>
        <item x="253"/>
        <item x="140"/>
        <item x="145"/>
        <item x="419"/>
        <item x="255"/>
        <item x="420"/>
        <item x="197"/>
        <item x="192"/>
        <item x="303"/>
        <item x="28"/>
        <item x="39"/>
        <item x="32"/>
        <item x="299"/>
        <item x="149"/>
        <item x="108"/>
        <item x="349"/>
        <item x="302"/>
        <item x="198"/>
        <item x="158"/>
        <item x="107"/>
        <item x="9"/>
        <item x="35"/>
        <item x="23"/>
        <item x="38"/>
        <item x="21"/>
        <item x="30"/>
        <item x="29"/>
        <item x="27"/>
        <item x="10"/>
        <item x="97"/>
        <item x="20"/>
        <item x="16"/>
        <item x="22"/>
        <item x="301"/>
        <item x="33"/>
        <item x="151"/>
        <item x="19"/>
        <item x="15"/>
        <item x="101"/>
        <item x="17"/>
        <item x="12"/>
        <item x="189"/>
        <item x="76"/>
        <item x="24"/>
        <item x="87"/>
        <item x="251"/>
        <item x="248"/>
        <item x="14"/>
        <item x="100"/>
        <item x="244"/>
        <item x="80"/>
        <item x="135"/>
        <item x="82"/>
        <item x="348"/>
        <item x="141"/>
        <item x="147"/>
        <item x="247"/>
        <item x="81"/>
        <item x="293"/>
        <item x="13"/>
        <item x="152"/>
        <item x="92"/>
        <item x="134"/>
        <item x="239"/>
        <item x="11"/>
        <item x="292"/>
        <item x="96"/>
        <item x="188"/>
        <item x="343"/>
        <item x="83"/>
        <item x="89"/>
        <item x="91"/>
        <item x="243"/>
        <item x="148"/>
        <item x="436"/>
        <item x="1"/>
        <item x="18"/>
        <item x="391"/>
        <item x="86"/>
        <item x="345"/>
        <item x="347"/>
        <item x="245"/>
        <item x="485"/>
        <item x="137"/>
        <item x="484"/>
        <item x="186"/>
        <item x="250"/>
        <item x="94"/>
        <item x="146"/>
        <item x="385"/>
        <item x="499"/>
        <item x="296"/>
        <item x="342"/>
        <item x="185"/>
        <item x="515"/>
        <item x="440"/>
        <item x="190"/>
        <item x="95"/>
        <item x="288"/>
        <item x="295"/>
        <item x="418"/>
        <item x="246"/>
        <item x="411"/>
        <item x="187"/>
        <item x="93"/>
        <item x="470"/>
        <item x="242"/>
        <item x="77"/>
        <item x="128"/>
        <item x="574"/>
        <item x="143"/>
        <item x="8"/>
        <item x="441"/>
        <item x="410"/>
        <item x="344"/>
        <item x="537"/>
        <item x="501"/>
        <item x="611"/>
        <item x="4"/>
        <item x="566"/>
        <item x="613"/>
        <item x="389"/>
        <item x="490"/>
        <item x="583"/>
        <item x="138"/>
        <item x="486"/>
        <item x="297"/>
        <item x="234"/>
        <item x="386"/>
        <item x="552"/>
        <item x="553"/>
        <item x="514"/>
        <item x="5"/>
        <item x="495"/>
        <item x="417"/>
        <item x="437"/>
        <item x="337"/>
        <item x="338"/>
        <item x="298"/>
        <item x="383"/>
        <item x="78"/>
        <item x="230"/>
        <item x="538"/>
        <item x="191"/>
        <item x="240"/>
        <item x="572"/>
        <item x="551"/>
        <item x="579"/>
        <item x="466"/>
        <item x="131"/>
        <item x="481"/>
        <item x="387"/>
        <item x="648"/>
        <item x="434"/>
        <item x="388"/>
        <item x="136"/>
        <item x="592"/>
        <item x="294"/>
        <item x="468"/>
        <item x="390"/>
        <item x="590"/>
        <item x="523"/>
        <item x="603"/>
        <item x="491"/>
        <item x="249"/>
        <item x="415"/>
        <item x="290"/>
        <item x="502"/>
        <item x="570"/>
        <item x="510"/>
        <item x="439"/>
        <item x="341"/>
        <item x="438"/>
        <item x="432"/>
        <item x="527"/>
        <item x="605"/>
        <item x="84"/>
        <item x="238"/>
        <item x="610"/>
        <item x="588"/>
        <item x="587"/>
        <item x="535"/>
        <item x="382"/>
        <item x="511"/>
        <item x="144"/>
        <item x="480"/>
        <item x="623"/>
        <item x="482"/>
        <item x="548"/>
        <item x="567"/>
        <item x="340"/>
        <item x="413"/>
        <item x="6"/>
        <item x="596"/>
        <item x="291"/>
        <item x="79"/>
        <item x="529"/>
        <item x="627"/>
        <item x="612"/>
        <item x="412"/>
        <item x="630"/>
        <item x="492"/>
        <item x="586"/>
        <item x="435"/>
        <item x="543"/>
        <item x="463"/>
        <item x="241"/>
        <item x="232"/>
        <item x="508"/>
        <item x="609"/>
        <item x="380"/>
        <item x="236"/>
        <item x="646"/>
        <item x="526"/>
        <item x="541"/>
        <item x="589"/>
        <item x="573"/>
        <item x="629"/>
        <item x="142"/>
        <item x="3"/>
        <item x="524"/>
        <item x="580"/>
        <item x="628"/>
        <item x="557"/>
        <item x="621"/>
        <item x="513"/>
        <item x="606"/>
        <item x="591"/>
        <item x="133"/>
        <item x="624"/>
        <item x="85"/>
        <item x="568"/>
        <item x="414"/>
        <item x="379"/>
        <item x="494"/>
        <item x="384"/>
        <item x="431"/>
        <item x="555"/>
        <item x="464"/>
        <item x="602"/>
        <item x="549"/>
        <item x="647"/>
        <item x="286"/>
        <item x="645"/>
        <item x="625"/>
        <item x="564"/>
        <item x="643"/>
        <item x="585"/>
        <item x="581"/>
        <item x="408"/>
        <item x="644"/>
        <item x="584"/>
        <item x="496"/>
        <item x="509"/>
        <item x="559"/>
        <item x="532"/>
        <item x="497"/>
        <item x="536"/>
        <item x="498"/>
        <item x="604"/>
        <item x="571"/>
        <item x="381"/>
        <item x="544"/>
        <item x="542"/>
        <item x="582"/>
        <item x="461"/>
        <item x="525"/>
        <item x="416"/>
        <item x="334"/>
        <item x="641"/>
        <item x="600"/>
        <item x="460"/>
        <item x="597"/>
        <item x="626"/>
        <item x="500"/>
        <item x="550"/>
        <item x="233"/>
        <item x="622"/>
        <item x="561"/>
        <item x="7"/>
        <item x="633"/>
        <item x="607"/>
        <item x="521"/>
        <item x="560"/>
        <item x="465"/>
        <item x="429"/>
        <item x="520"/>
        <item x="522"/>
        <item x="632"/>
        <item x="231"/>
        <item x="289"/>
        <item x="459"/>
        <item x="639"/>
        <item x="336"/>
        <item x="237"/>
        <item x="132"/>
        <item x="130"/>
        <item x="493"/>
        <item x="569"/>
        <item x="339"/>
        <item x="620"/>
        <item x="546"/>
        <item x="598"/>
        <item x="377"/>
        <item x="578"/>
        <item x="469"/>
        <item x="483"/>
        <item x="430"/>
        <item x="556"/>
        <item x="467"/>
        <item x="235"/>
        <item x="533"/>
        <item x="409"/>
        <item x="433"/>
        <item x="462"/>
        <item x="614"/>
        <item x="565"/>
        <item x="637"/>
        <item x="608"/>
        <item x="618"/>
        <item x="540"/>
        <item x="562"/>
        <item x="576"/>
        <item x="619"/>
        <item x="512"/>
        <item x="528"/>
        <item x="638"/>
        <item x="545"/>
        <item x="563"/>
        <item x="547"/>
        <item x="335"/>
        <item x="635"/>
        <item x="631"/>
        <item x="378"/>
        <item x="428"/>
        <item x="129"/>
        <item x="642"/>
        <item x="599"/>
        <item x="575"/>
        <item x="636"/>
        <item x="183"/>
        <item x="617"/>
        <item x="616"/>
        <item x="407"/>
        <item x="229"/>
        <item x="634"/>
        <item x="640"/>
        <item x="558"/>
        <item x="507"/>
        <item x="75"/>
        <item x="534"/>
        <item x="0"/>
        <item x="601"/>
        <item x="489"/>
        <item x="519"/>
        <item x="577"/>
        <item x="184"/>
        <item x="531"/>
        <item x="478"/>
        <item x="287"/>
        <item x="2"/>
        <item x="479"/>
        <item x="615"/>
        <item x="530"/>
        <item x="595"/>
        <item x="518"/>
        <item x="517"/>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s>
  <rowFields count="1">
    <field x="2"/>
  </rowFields>
  <rowItems count="12">
    <i>
      <x/>
    </i>
    <i>
      <x v="1"/>
    </i>
    <i>
      <x v="2"/>
    </i>
    <i>
      <x v="3"/>
    </i>
    <i>
      <x v="4"/>
    </i>
    <i>
      <x v="5"/>
    </i>
    <i>
      <x v="6"/>
    </i>
    <i>
      <x v="8"/>
    </i>
    <i>
      <x v="10"/>
    </i>
    <i>
      <x v="12"/>
    </i>
    <i>
      <x v="13"/>
    </i>
    <i t="grand">
      <x/>
    </i>
  </rowItems>
  <colFields count="1">
    <field x="3"/>
  </colFields>
  <colItems count="4">
    <i>
      <x v="19"/>
    </i>
    <i>
      <x v="20"/>
    </i>
    <i>
      <x v="21"/>
    </i>
    <i t="grand">
      <x/>
    </i>
  </colItems>
  <dataFields count="1">
    <dataField name="Sum of runtime" fld="14" baseField="0" baseItem="0"/>
  </dataFields>
  <formats count="5">
    <format dxfId="99">
      <pivotArea collapsedLevelsAreSubtotals="1" fieldPosition="0">
        <references count="2">
          <reference field="2" count="1">
            <x v="0"/>
          </reference>
          <reference field="3" count="1" selected="0">
            <x v="19"/>
          </reference>
        </references>
      </pivotArea>
    </format>
    <format dxfId="100">
      <pivotArea collapsedLevelsAreSubtotals="1" fieldPosition="0">
        <references count="2">
          <reference field="2" count="1">
            <x v="0"/>
          </reference>
          <reference field="3" count="1" selected="0">
            <x v="19"/>
          </reference>
        </references>
      </pivotArea>
    </format>
    <format dxfId="101">
      <pivotArea collapsedLevelsAreSubtotals="1" fieldPosition="0">
        <references count="2">
          <reference field="2" count="1">
            <x v="0"/>
          </reference>
          <reference field="3" count="1" selected="0">
            <x v="20"/>
          </reference>
        </references>
      </pivotArea>
    </format>
    <format dxfId="102">
      <pivotArea collapsedLevelsAreSubtotals="1" fieldPosition="0">
        <references count="2">
          <reference field="2" count="10">
            <x v="1"/>
            <x v="2"/>
            <x v="3"/>
            <x v="4"/>
            <x v="5"/>
            <x v="6"/>
            <x v="8"/>
            <x v="10"/>
            <x v="12"/>
            <x v="13"/>
          </reference>
          <reference field="3" count="1" selected="0">
            <x v="19"/>
          </reference>
        </references>
      </pivotArea>
    </format>
    <format dxfId="103">
      <pivotArea field="3" grandRow="1" outline="0" collapsedLevelsAreSubtotals="1" axis="axisCol" fieldPosition="0">
        <references count="1">
          <reference field="3" count="1" selected="0">
            <x v="19"/>
          </reference>
        </references>
      </pivotArea>
    </format>
  </formats>
  <chartFormats count="3">
    <chartFormat chart="3" format="6" series="1">
      <pivotArea type="data" outline="0" fieldPosition="0">
        <references count="2">
          <reference field="4294967294" count="1" selected="0">
            <x v="0"/>
          </reference>
          <reference field="3" count="1" selected="0">
            <x v="19"/>
          </reference>
        </references>
      </pivotArea>
    </chartFormat>
    <chartFormat chart="3" format="7" series="1">
      <pivotArea type="data" outline="0" fieldPosition="0">
        <references count="2">
          <reference field="4294967294" count="1" selected="0">
            <x v="0"/>
          </reference>
          <reference field="3" count="1" selected="0">
            <x v="20"/>
          </reference>
        </references>
      </pivotArea>
    </chartFormat>
    <chartFormat chart="3" format="8" series="1">
      <pivotArea type="data" outline="0" fieldPosition="0">
        <references count="2">
          <reference field="4294967294" count="1" selected="0">
            <x v="0"/>
          </reference>
          <reference field="3"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22100D-78DB-4E67-9F5D-6C028E55F781}" name="PivotTable7"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62:E75" firstHeaderRow="1" firstDataRow="2" firstDataCol="1"/>
  <pivotFields count="17">
    <pivotField showAll="0"/>
    <pivotField showAll="0"/>
    <pivotField axis="axisRow" showAll="0">
      <items count="18">
        <item x="2"/>
        <item x="1"/>
        <item x="10"/>
        <item x="5"/>
        <item x="3"/>
        <item x="6"/>
        <item x="0"/>
        <item x="8"/>
        <item x="7"/>
        <item x="15"/>
        <item x="4"/>
        <item x="12"/>
        <item x="16"/>
        <item x="11"/>
        <item x="9"/>
        <item x="14"/>
        <item x="13"/>
        <item t="default"/>
      </items>
    </pivotField>
    <pivotField axis="axisCol" showAll="0">
      <items count="23">
        <item h="1" x="0"/>
        <item h="1" x="1"/>
        <item h="1" x="2"/>
        <item h="1" x="3"/>
        <item h="1" x="4"/>
        <item h="1" x="5"/>
        <item h="1" x="6"/>
        <item h="1" x="7"/>
        <item h="1" x="8"/>
        <item h="1" x="9"/>
        <item h="1" x="10"/>
        <item h="1" x="11"/>
        <item h="1" x="12"/>
        <item h="1" x="13"/>
        <item h="1" x="14"/>
        <item h="1" x="15"/>
        <item h="1" x="16"/>
        <item h="1" x="17"/>
        <item h="1" x="18"/>
        <item x="19"/>
        <item x="20"/>
        <item x="21"/>
        <item t="default"/>
      </items>
    </pivotField>
    <pivotField showAll="0"/>
    <pivotField showAll="0"/>
    <pivotField dataField="1" showAll="0">
      <items count="650">
        <item x="226"/>
        <item x="281"/>
        <item x="283"/>
        <item x="181"/>
        <item x="228"/>
        <item x="329"/>
        <item x="279"/>
        <item x="330"/>
        <item x="125"/>
        <item x="285"/>
        <item x="209"/>
        <item x="319"/>
        <item x="321"/>
        <item x="223"/>
        <item x="322"/>
        <item x="333"/>
        <item x="363"/>
        <item x="325"/>
        <item x="332"/>
        <item x="222"/>
        <item x="284"/>
        <item x="224"/>
        <item x="280"/>
        <item x="327"/>
        <item x="448"/>
        <item x="326"/>
        <item x="208"/>
        <item x="72"/>
        <item x="271"/>
        <item x="324"/>
        <item x="282"/>
        <item x="127"/>
        <item x="74"/>
        <item x="219"/>
        <item x="180"/>
        <item x="276"/>
        <item x="308"/>
        <item x="178"/>
        <item x="177"/>
        <item x="361"/>
        <item x="275"/>
        <item x="69"/>
        <item x="277"/>
        <item x="450"/>
        <item x="225"/>
        <item x="220"/>
        <item x="315"/>
        <item x="424"/>
        <item x="227"/>
        <item x="167"/>
        <item x="182"/>
        <item x="328"/>
        <item x="66"/>
        <item x="176"/>
        <item x="458"/>
        <item x="218"/>
        <item x="367"/>
        <item x="216"/>
        <item x="365"/>
        <item x="121"/>
        <item x="310"/>
        <item x="405"/>
        <item x="331"/>
        <item x="305"/>
        <item x="475"/>
        <item x="62"/>
        <item x="278"/>
        <item x="311"/>
        <item x="375"/>
        <item x="268"/>
        <item x="264"/>
        <item x="371"/>
        <item x="355"/>
        <item x="212"/>
        <item x="204"/>
        <item x="174"/>
        <item x="516"/>
        <item x="317"/>
        <item x="313"/>
        <item x="446"/>
        <item x="421"/>
        <item x="126"/>
        <item x="162"/>
        <item x="362"/>
        <item x="593"/>
        <item x="307"/>
        <item x="396"/>
        <item x="214"/>
        <item x="372"/>
        <item x="368"/>
        <item x="594"/>
        <item x="169"/>
        <item x="400"/>
        <item x="360"/>
        <item x="323"/>
        <item x="64"/>
        <item x="354"/>
        <item x="60"/>
        <item x="273"/>
        <item x="369"/>
        <item x="73"/>
        <item x="71"/>
        <item x="31"/>
        <item x="306"/>
        <item x="426"/>
        <item x="358"/>
        <item x="213"/>
        <item x="260"/>
        <item x="267"/>
        <item x="406"/>
        <item x="65"/>
        <item x="179"/>
        <item x="172"/>
        <item x="117"/>
        <item x="217"/>
        <item x="175"/>
        <item x="452"/>
        <item x="122"/>
        <item x="376"/>
        <item x="443"/>
        <item x="215"/>
        <item x="165"/>
        <item x="160"/>
        <item x="423"/>
        <item x="457"/>
        <item x="455"/>
        <item x="404"/>
        <item x="207"/>
        <item x="442"/>
        <item x="259"/>
        <item x="453"/>
        <item x="472"/>
        <item x="444"/>
        <item x="320"/>
        <item x="272"/>
        <item x="366"/>
        <item x="70"/>
        <item x="504"/>
        <item x="210"/>
        <item x="373"/>
        <item x="539"/>
        <item x="318"/>
        <item x="115"/>
        <item x="163"/>
        <item x="401"/>
        <item x="456"/>
        <item x="346"/>
        <item x="124"/>
        <item x="357"/>
        <item x="170"/>
        <item x="211"/>
        <item x="353"/>
        <item x="270"/>
        <item x="487"/>
        <item x="312"/>
        <item x="266"/>
        <item x="488"/>
        <item x="262"/>
        <item x="164"/>
        <item x="269"/>
        <item x="221"/>
        <item x="114"/>
        <item x="554"/>
        <item x="402"/>
        <item x="171"/>
        <item x="370"/>
        <item x="449"/>
        <item x="263"/>
        <item x="316"/>
        <item x="403"/>
        <item x="265"/>
        <item x="398"/>
        <item x="503"/>
        <item x="52"/>
        <item x="506"/>
        <item x="454"/>
        <item x="399"/>
        <item x="359"/>
        <item x="445"/>
        <item x="394"/>
        <item x="111"/>
        <item x="173"/>
        <item x="397"/>
        <item x="356"/>
        <item x="166"/>
        <item x="55"/>
        <item x="447"/>
        <item x="120"/>
        <item x="374"/>
        <item x="119"/>
        <item x="476"/>
        <item x="314"/>
        <item x="364"/>
        <item x="206"/>
        <item x="451"/>
        <item x="471"/>
        <item x="427"/>
        <item x="505"/>
        <item x="274"/>
        <item x="309"/>
        <item x="477"/>
        <item x="58"/>
        <item x="352"/>
        <item x="473"/>
        <item x="257"/>
        <item x="168"/>
        <item x="304"/>
        <item x="422"/>
        <item x="474"/>
        <item x="395"/>
        <item x="425"/>
        <item x="393"/>
        <item x="63"/>
        <item x="59"/>
        <item x="123"/>
        <item x="61"/>
        <item x="53"/>
        <item x="56"/>
        <item x="113"/>
        <item x="118"/>
        <item x="57"/>
        <item x="51"/>
        <item x="40"/>
        <item x="68"/>
        <item x="155"/>
        <item x="157"/>
        <item x="48"/>
        <item x="139"/>
        <item x="47"/>
        <item x="116"/>
        <item x="54"/>
        <item x="46"/>
        <item x="156"/>
        <item x="42"/>
        <item x="195"/>
        <item x="193"/>
        <item x="99"/>
        <item x="154"/>
        <item x="112"/>
        <item x="44"/>
        <item x="161"/>
        <item x="41"/>
        <item x="36"/>
        <item x="26"/>
        <item x="90"/>
        <item x="34"/>
        <item x="109"/>
        <item x="43"/>
        <item x="196"/>
        <item x="203"/>
        <item x="67"/>
        <item x="104"/>
        <item x="258"/>
        <item x="25"/>
        <item x="49"/>
        <item x="50"/>
        <item x="201"/>
        <item x="202"/>
        <item x="106"/>
        <item x="37"/>
        <item x="110"/>
        <item x="300"/>
        <item x="199"/>
        <item x="159"/>
        <item x="350"/>
        <item x="351"/>
        <item x="392"/>
        <item x="150"/>
        <item x="252"/>
        <item x="45"/>
        <item x="261"/>
        <item x="194"/>
        <item x="256"/>
        <item x="105"/>
        <item x="200"/>
        <item x="98"/>
        <item x="205"/>
        <item x="103"/>
        <item x="88"/>
        <item x="254"/>
        <item x="153"/>
        <item x="102"/>
        <item x="253"/>
        <item x="140"/>
        <item x="145"/>
        <item x="419"/>
        <item x="255"/>
        <item x="420"/>
        <item x="197"/>
        <item x="192"/>
        <item x="303"/>
        <item x="28"/>
        <item x="39"/>
        <item x="32"/>
        <item x="299"/>
        <item x="149"/>
        <item x="108"/>
        <item x="349"/>
        <item x="302"/>
        <item x="198"/>
        <item x="158"/>
        <item x="107"/>
        <item x="9"/>
        <item x="35"/>
        <item x="23"/>
        <item x="38"/>
        <item x="21"/>
        <item x="30"/>
        <item x="29"/>
        <item x="27"/>
        <item x="10"/>
        <item x="97"/>
        <item x="20"/>
        <item x="16"/>
        <item x="22"/>
        <item x="301"/>
        <item x="33"/>
        <item x="151"/>
        <item x="19"/>
        <item x="15"/>
        <item x="101"/>
        <item x="17"/>
        <item x="12"/>
        <item x="189"/>
        <item x="76"/>
        <item x="24"/>
        <item x="87"/>
        <item x="251"/>
        <item x="248"/>
        <item x="14"/>
        <item x="100"/>
        <item x="244"/>
        <item x="80"/>
        <item x="135"/>
        <item x="82"/>
        <item x="348"/>
        <item x="141"/>
        <item x="147"/>
        <item x="247"/>
        <item x="81"/>
        <item x="293"/>
        <item x="13"/>
        <item x="152"/>
        <item x="92"/>
        <item x="134"/>
        <item x="239"/>
        <item x="11"/>
        <item x="292"/>
        <item x="96"/>
        <item x="188"/>
        <item x="343"/>
        <item x="83"/>
        <item x="89"/>
        <item x="91"/>
        <item x="243"/>
        <item x="148"/>
        <item x="436"/>
        <item x="1"/>
        <item x="18"/>
        <item x="391"/>
        <item x="86"/>
        <item x="345"/>
        <item x="347"/>
        <item x="245"/>
        <item x="485"/>
        <item x="137"/>
        <item x="484"/>
        <item x="186"/>
        <item x="250"/>
        <item x="94"/>
        <item x="146"/>
        <item x="385"/>
        <item x="499"/>
        <item x="296"/>
        <item x="342"/>
        <item x="185"/>
        <item x="515"/>
        <item x="440"/>
        <item x="190"/>
        <item x="95"/>
        <item x="288"/>
        <item x="295"/>
        <item x="418"/>
        <item x="246"/>
        <item x="411"/>
        <item x="187"/>
        <item x="93"/>
        <item x="470"/>
        <item x="242"/>
        <item x="77"/>
        <item x="128"/>
        <item x="574"/>
        <item x="143"/>
        <item x="8"/>
        <item x="441"/>
        <item x="410"/>
        <item x="344"/>
        <item x="537"/>
        <item x="501"/>
        <item x="611"/>
        <item x="4"/>
        <item x="566"/>
        <item x="613"/>
        <item x="389"/>
        <item x="490"/>
        <item x="583"/>
        <item x="138"/>
        <item x="486"/>
        <item x="297"/>
        <item x="234"/>
        <item x="386"/>
        <item x="552"/>
        <item x="553"/>
        <item x="514"/>
        <item x="5"/>
        <item x="495"/>
        <item x="417"/>
        <item x="437"/>
        <item x="337"/>
        <item x="338"/>
        <item x="298"/>
        <item x="383"/>
        <item x="78"/>
        <item x="230"/>
        <item x="538"/>
        <item x="191"/>
        <item x="240"/>
        <item x="572"/>
        <item x="551"/>
        <item x="579"/>
        <item x="466"/>
        <item x="131"/>
        <item x="481"/>
        <item x="387"/>
        <item x="648"/>
        <item x="434"/>
        <item x="388"/>
        <item x="136"/>
        <item x="592"/>
        <item x="294"/>
        <item x="468"/>
        <item x="390"/>
        <item x="590"/>
        <item x="523"/>
        <item x="603"/>
        <item x="491"/>
        <item x="249"/>
        <item x="415"/>
        <item x="290"/>
        <item x="502"/>
        <item x="570"/>
        <item x="510"/>
        <item x="439"/>
        <item x="341"/>
        <item x="438"/>
        <item x="432"/>
        <item x="527"/>
        <item x="605"/>
        <item x="84"/>
        <item x="238"/>
        <item x="610"/>
        <item x="588"/>
        <item x="587"/>
        <item x="535"/>
        <item x="382"/>
        <item x="511"/>
        <item x="144"/>
        <item x="480"/>
        <item x="623"/>
        <item x="482"/>
        <item x="548"/>
        <item x="567"/>
        <item x="340"/>
        <item x="413"/>
        <item x="6"/>
        <item x="596"/>
        <item x="291"/>
        <item x="79"/>
        <item x="529"/>
        <item x="627"/>
        <item x="612"/>
        <item x="412"/>
        <item x="630"/>
        <item x="492"/>
        <item x="586"/>
        <item x="435"/>
        <item x="543"/>
        <item x="463"/>
        <item x="241"/>
        <item x="232"/>
        <item x="508"/>
        <item x="609"/>
        <item x="380"/>
        <item x="236"/>
        <item x="646"/>
        <item x="526"/>
        <item x="541"/>
        <item x="589"/>
        <item x="573"/>
        <item x="629"/>
        <item x="142"/>
        <item x="3"/>
        <item x="524"/>
        <item x="580"/>
        <item x="628"/>
        <item x="557"/>
        <item x="621"/>
        <item x="513"/>
        <item x="606"/>
        <item x="591"/>
        <item x="133"/>
        <item x="624"/>
        <item x="85"/>
        <item x="568"/>
        <item x="414"/>
        <item x="379"/>
        <item x="494"/>
        <item x="384"/>
        <item x="431"/>
        <item x="555"/>
        <item x="464"/>
        <item x="602"/>
        <item x="549"/>
        <item x="647"/>
        <item x="286"/>
        <item x="645"/>
        <item x="625"/>
        <item x="564"/>
        <item x="643"/>
        <item x="585"/>
        <item x="581"/>
        <item x="408"/>
        <item x="644"/>
        <item x="584"/>
        <item x="496"/>
        <item x="509"/>
        <item x="559"/>
        <item x="532"/>
        <item x="497"/>
        <item x="536"/>
        <item x="498"/>
        <item x="604"/>
        <item x="571"/>
        <item x="381"/>
        <item x="544"/>
        <item x="542"/>
        <item x="582"/>
        <item x="461"/>
        <item x="525"/>
        <item x="416"/>
        <item x="334"/>
        <item x="641"/>
        <item x="600"/>
        <item x="460"/>
        <item x="597"/>
        <item x="626"/>
        <item x="500"/>
        <item x="550"/>
        <item x="233"/>
        <item x="622"/>
        <item x="561"/>
        <item x="7"/>
        <item x="633"/>
        <item x="607"/>
        <item x="521"/>
        <item x="560"/>
        <item x="465"/>
        <item x="429"/>
        <item x="520"/>
        <item x="522"/>
        <item x="632"/>
        <item x="231"/>
        <item x="289"/>
        <item x="459"/>
        <item x="639"/>
        <item x="336"/>
        <item x="237"/>
        <item x="132"/>
        <item x="130"/>
        <item x="493"/>
        <item x="569"/>
        <item x="339"/>
        <item x="620"/>
        <item x="546"/>
        <item x="598"/>
        <item x="377"/>
        <item x="578"/>
        <item x="469"/>
        <item x="483"/>
        <item x="430"/>
        <item x="556"/>
        <item x="467"/>
        <item x="235"/>
        <item x="533"/>
        <item x="409"/>
        <item x="433"/>
        <item x="462"/>
        <item x="614"/>
        <item x="565"/>
        <item x="637"/>
        <item x="608"/>
        <item x="618"/>
        <item x="540"/>
        <item x="562"/>
        <item x="576"/>
        <item x="619"/>
        <item x="512"/>
        <item x="528"/>
        <item x="638"/>
        <item x="545"/>
        <item x="563"/>
        <item x="547"/>
        <item x="335"/>
        <item x="635"/>
        <item x="631"/>
        <item x="378"/>
        <item x="428"/>
        <item x="129"/>
        <item x="642"/>
        <item x="599"/>
        <item x="575"/>
        <item x="636"/>
        <item x="183"/>
        <item x="617"/>
        <item x="616"/>
        <item x="407"/>
        <item x="229"/>
        <item x="634"/>
        <item x="640"/>
        <item x="558"/>
        <item x="507"/>
        <item x="75"/>
        <item x="534"/>
        <item x="0"/>
        <item x="601"/>
        <item x="489"/>
        <item x="519"/>
        <item x="577"/>
        <item x="184"/>
        <item x="531"/>
        <item x="478"/>
        <item x="287"/>
        <item x="2"/>
        <item x="479"/>
        <item x="615"/>
        <item x="530"/>
        <item x="595"/>
        <item x="518"/>
        <item x="517"/>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12">
    <i>
      <x/>
    </i>
    <i>
      <x v="1"/>
    </i>
    <i>
      <x v="2"/>
    </i>
    <i>
      <x v="3"/>
    </i>
    <i>
      <x v="4"/>
    </i>
    <i>
      <x v="5"/>
    </i>
    <i>
      <x v="6"/>
    </i>
    <i>
      <x v="8"/>
    </i>
    <i>
      <x v="10"/>
    </i>
    <i>
      <x v="12"/>
    </i>
    <i>
      <x v="13"/>
    </i>
    <i t="grand">
      <x/>
    </i>
  </rowItems>
  <colFields count="1">
    <field x="3"/>
  </colFields>
  <colItems count="4">
    <i>
      <x v="19"/>
    </i>
    <i>
      <x v="20"/>
    </i>
    <i>
      <x v="21"/>
    </i>
    <i t="grand">
      <x/>
    </i>
  </colItems>
  <dataFields count="1">
    <dataField name="Sum of votes" fld="6" baseField="0" baseItem="0" numFmtId="164"/>
  </dataFields>
  <formats count="6">
    <format dxfId="107">
      <pivotArea collapsedLevelsAreSubtotals="1" fieldPosition="0">
        <references count="2">
          <reference field="2" count="1">
            <x v="0"/>
          </reference>
          <reference field="3" count="1" selected="0">
            <x v="19"/>
          </reference>
        </references>
      </pivotArea>
    </format>
    <format dxfId="108">
      <pivotArea collapsedLevelsAreSubtotals="1" fieldPosition="0">
        <references count="2">
          <reference field="2" count="1">
            <x v="0"/>
          </reference>
          <reference field="3" count="1" selected="0">
            <x v="19"/>
          </reference>
        </references>
      </pivotArea>
    </format>
    <format dxfId="109">
      <pivotArea collapsedLevelsAreSubtotals="1" fieldPosition="0">
        <references count="2">
          <reference field="2" count="1">
            <x v="0"/>
          </reference>
          <reference field="3" count="1" selected="0">
            <x v="20"/>
          </reference>
        </references>
      </pivotArea>
    </format>
    <format dxfId="110">
      <pivotArea collapsedLevelsAreSubtotals="1" fieldPosition="0">
        <references count="2">
          <reference field="2" count="10">
            <x v="1"/>
            <x v="2"/>
            <x v="3"/>
            <x v="4"/>
            <x v="5"/>
            <x v="6"/>
            <x v="8"/>
            <x v="10"/>
            <x v="12"/>
            <x v="13"/>
          </reference>
          <reference field="3" count="1" selected="0">
            <x v="19"/>
          </reference>
        </references>
      </pivotArea>
    </format>
    <format dxfId="111">
      <pivotArea field="3" grandRow="1" outline="0" collapsedLevelsAreSubtotals="1" axis="axisCol" fieldPosition="0">
        <references count="1">
          <reference field="3" count="1" selected="0">
            <x v="19"/>
          </reference>
        </references>
      </pivotArea>
    </format>
    <format dxfId="104">
      <pivotArea outline="0" collapsedLevelsAreSubtotals="1" fieldPosition="0"/>
    </format>
  </formats>
  <chartFormats count="6">
    <chartFormat chart="3" format="6" series="1">
      <pivotArea type="data" outline="0" fieldPosition="0">
        <references count="2">
          <reference field="4294967294" count="1" selected="0">
            <x v="0"/>
          </reference>
          <reference field="3" count="1" selected="0">
            <x v="19"/>
          </reference>
        </references>
      </pivotArea>
    </chartFormat>
    <chartFormat chart="3" format="7" series="1">
      <pivotArea type="data" outline="0" fieldPosition="0">
        <references count="2">
          <reference field="4294967294" count="1" selected="0">
            <x v="0"/>
          </reference>
          <reference field="3" count="1" selected="0">
            <x v="20"/>
          </reference>
        </references>
      </pivotArea>
    </chartFormat>
    <chartFormat chart="3" format="8" series="1">
      <pivotArea type="data" outline="0" fieldPosition="0">
        <references count="2">
          <reference field="4294967294" count="1" selected="0">
            <x v="0"/>
          </reference>
          <reference field="3" count="1" selected="0">
            <x v="21"/>
          </reference>
        </references>
      </pivotArea>
    </chartFormat>
    <chartFormat chart="10" format="6" series="1">
      <pivotArea type="data" outline="0" fieldPosition="0">
        <references count="2">
          <reference field="4294967294" count="1" selected="0">
            <x v="0"/>
          </reference>
          <reference field="3" count="1" selected="0">
            <x v="19"/>
          </reference>
        </references>
      </pivotArea>
    </chartFormat>
    <chartFormat chart="10" format="7" series="1">
      <pivotArea type="data" outline="0" fieldPosition="0">
        <references count="2">
          <reference field="4294967294" count="1" selected="0">
            <x v="0"/>
          </reference>
          <reference field="3" count="1" selected="0">
            <x v="20"/>
          </reference>
        </references>
      </pivotArea>
    </chartFormat>
    <chartFormat chart="10" format="8" series="1">
      <pivotArea type="data" outline="0" fieldPosition="0">
        <references count="2">
          <reference field="4294967294" count="1" selected="0">
            <x v="0"/>
          </reference>
          <reference field="3"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D4673C-1EF0-4BF6-BD73-785CC932B80E}" name="PivotTable6"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5:E58" firstHeaderRow="1" firstDataRow="2" firstDataCol="1"/>
  <pivotFields count="17">
    <pivotField showAll="0"/>
    <pivotField showAll="0"/>
    <pivotField axis="axisRow" showAll="0">
      <items count="18">
        <item x="2"/>
        <item x="1"/>
        <item x="10"/>
        <item x="5"/>
        <item x="3"/>
        <item x="6"/>
        <item x="0"/>
        <item x="8"/>
        <item x="7"/>
        <item x="15"/>
        <item x="4"/>
        <item x="12"/>
        <item x="16"/>
        <item x="11"/>
        <item x="9"/>
        <item x="14"/>
        <item x="13"/>
        <item t="default"/>
      </items>
    </pivotField>
    <pivotField axis="axisCol" showAll="0">
      <items count="23">
        <item h="1" x="0"/>
        <item h="1" x="1"/>
        <item h="1" x="2"/>
        <item h="1" x="3"/>
        <item h="1" x="4"/>
        <item h="1" x="5"/>
        <item h="1" x="6"/>
        <item h="1" x="7"/>
        <item h="1" x="8"/>
        <item h="1" x="9"/>
        <item h="1" x="10"/>
        <item h="1" x="11"/>
        <item h="1" x="12"/>
        <item h="1" x="13"/>
        <item h="1" x="14"/>
        <item h="1" x="15"/>
        <item h="1" x="16"/>
        <item h="1" x="17"/>
        <item h="1" x="18"/>
        <item x="19"/>
        <item x="20"/>
        <item x="21"/>
        <item t="default"/>
      </items>
    </pivotField>
    <pivotField showAll="0"/>
    <pivotField showAll="0"/>
    <pivotField showAll="0">
      <items count="650">
        <item x="226"/>
        <item x="281"/>
        <item x="283"/>
        <item x="181"/>
        <item x="228"/>
        <item x="329"/>
        <item x="279"/>
        <item x="330"/>
        <item x="125"/>
        <item x="285"/>
        <item x="209"/>
        <item x="319"/>
        <item x="321"/>
        <item x="223"/>
        <item x="322"/>
        <item x="333"/>
        <item x="363"/>
        <item x="325"/>
        <item x="332"/>
        <item x="222"/>
        <item x="284"/>
        <item x="224"/>
        <item x="280"/>
        <item x="327"/>
        <item x="448"/>
        <item x="326"/>
        <item x="208"/>
        <item x="72"/>
        <item x="271"/>
        <item x="324"/>
        <item x="282"/>
        <item x="127"/>
        <item x="74"/>
        <item x="219"/>
        <item x="180"/>
        <item x="276"/>
        <item x="308"/>
        <item x="178"/>
        <item x="177"/>
        <item x="361"/>
        <item x="275"/>
        <item x="69"/>
        <item x="277"/>
        <item x="450"/>
        <item x="225"/>
        <item x="220"/>
        <item x="315"/>
        <item x="424"/>
        <item x="227"/>
        <item x="167"/>
        <item x="182"/>
        <item x="328"/>
        <item x="66"/>
        <item x="176"/>
        <item x="458"/>
        <item x="218"/>
        <item x="367"/>
        <item x="216"/>
        <item x="365"/>
        <item x="121"/>
        <item x="310"/>
        <item x="405"/>
        <item x="331"/>
        <item x="305"/>
        <item x="475"/>
        <item x="62"/>
        <item x="278"/>
        <item x="311"/>
        <item x="375"/>
        <item x="268"/>
        <item x="264"/>
        <item x="371"/>
        <item x="355"/>
        <item x="212"/>
        <item x="204"/>
        <item x="174"/>
        <item x="516"/>
        <item x="317"/>
        <item x="313"/>
        <item x="446"/>
        <item x="421"/>
        <item x="126"/>
        <item x="162"/>
        <item x="362"/>
        <item x="593"/>
        <item x="307"/>
        <item x="396"/>
        <item x="214"/>
        <item x="372"/>
        <item x="368"/>
        <item x="594"/>
        <item x="169"/>
        <item x="400"/>
        <item x="360"/>
        <item x="323"/>
        <item x="64"/>
        <item x="354"/>
        <item x="60"/>
        <item x="273"/>
        <item x="369"/>
        <item x="73"/>
        <item x="71"/>
        <item x="31"/>
        <item x="306"/>
        <item x="426"/>
        <item x="358"/>
        <item x="213"/>
        <item x="260"/>
        <item x="267"/>
        <item x="406"/>
        <item x="65"/>
        <item x="179"/>
        <item x="172"/>
        <item x="117"/>
        <item x="217"/>
        <item x="175"/>
        <item x="452"/>
        <item x="122"/>
        <item x="376"/>
        <item x="443"/>
        <item x="215"/>
        <item x="165"/>
        <item x="160"/>
        <item x="423"/>
        <item x="457"/>
        <item x="455"/>
        <item x="404"/>
        <item x="207"/>
        <item x="442"/>
        <item x="259"/>
        <item x="453"/>
        <item x="472"/>
        <item x="444"/>
        <item x="320"/>
        <item x="272"/>
        <item x="366"/>
        <item x="70"/>
        <item x="504"/>
        <item x="210"/>
        <item x="373"/>
        <item x="539"/>
        <item x="318"/>
        <item x="115"/>
        <item x="163"/>
        <item x="401"/>
        <item x="456"/>
        <item x="346"/>
        <item x="124"/>
        <item x="357"/>
        <item x="170"/>
        <item x="211"/>
        <item x="353"/>
        <item x="270"/>
        <item x="487"/>
        <item x="312"/>
        <item x="266"/>
        <item x="488"/>
        <item x="262"/>
        <item x="164"/>
        <item x="269"/>
        <item x="221"/>
        <item x="114"/>
        <item x="554"/>
        <item x="402"/>
        <item x="171"/>
        <item x="370"/>
        <item x="449"/>
        <item x="263"/>
        <item x="316"/>
        <item x="403"/>
        <item x="265"/>
        <item x="398"/>
        <item x="503"/>
        <item x="52"/>
        <item x="506"/>
        <item x="454"/>
        <item x="399"/>
        <item x="359"/>
        <item x="445"/>
        <item x="394"/>
        <item x="111"/>
        <item x="173"/>
        <item x="397"/>
        <item x="356"/>
        <item x="166"/>
        <item x="55"/>
        <item x="447"/>
        <item x="120"/>
        <item x="374"/>
        <item x="119"/>
        <item x="476"/>
        <item x="314"/>
        <item x="364"/>
        <item x="206"/>
        <item x="451"/>
        <item x="471"/>
        <item x="427"/>
        <item x="505"/>
        <item x="274"/>
        <item x="309"/>
        <item x="477"/>
        <item x="58"/>
        <item x="352"/>
        <item x="473"/>
        <item x="257"/>
        <item x="168"/>
        <item x="304"/>
        <item x="422"/>
        <item x="474"/>
        <item x="395"/>
        <item x="425"/>
        <item x="393"/>
        <item x="63"/>
        <item x="59"/>
        <item x="123"/>
        <item x="61"/>
        <item x="53"/>
        <item x="56"/>
        <item x="113"/>
        <item x="118"/>
        <item x="57"/>
        <item x="51"/>
        <item x="40"/>
        <item x="68"/>
        <item x="155"/>
        <item x="157"/>
        <item x="48"/>
        <item x="139"/>
        <item x="47"/>
        <item x="116"/>
        <item x="54"/>
        <item x="46"/>
        <item x="156"/>
        <item x="42"/>
        <item x="195"/>
        <item x="193"/>
        <item x="99"/>
        <item x="154"/>
        <item x="112"/>
        <item x="44"/>
        <item x="161"/>
        <item x="41"/>
        <item x="36"/>
        <item x="26"/>
        <item x="90"/>
        <item x="34"/>
        <item x="109"/>
        <item x="43"/>
        <item x="196"/>
        <item x="203"/>
        <item x="67"/>
        <item x="104"/>
        <item x="258"/>
        <item x="25"/>
        <item x="49"/>
        <item x="50"/>
        <item x="201"/>
        <item x="202"/>
        <item x="106"/>
        <item x="37"/>
        <item x="110"/>
        <item x="300"/>
        <item x="199"/>
        <item x="159"/>
        <item x="350"/>
        <item x="351"/>
        <item x="392"/>
        <item x="150"/>
        <item x="252"/>
        <item x="45"/>
        <item x="261"/>
        <item x="194"/>
        <item x="256"/>
        <item x="105"/>
        <item x="200"/>
        <item x="98"/>
        <item x="205"/>
        <item x="103"/>
        <item x="88"/>
        <item x="254"/>
        <item x="153"/>
        <item x="102"/>
        <item x="253"/>
        <item x="140"/>
        <item x="145"/>
        <item x="419"/>
        <item x="255"/>
        <item x="420"/>
        <item x="197"/>
        <item x="192"/>
        <item x="303"/>
        <item x="28"/>
        <item x="39"/>
        <item x="32"/>
        <item x="299"/>
        <item x="149"/>
        <item x="108"/>
        <item x="349"/>
        <item x="302"/>
        <item x="198"/>
        <item x="158"/>
        <item x="107"/>
        <item x="9"/>
        <item x="35"/>
        <item x="23"/>
        <item x="38"/>
        <item x="21"/>
        <item x="30"/>
        <item x="29"/>
        <item x="27"/>
        <item x="10"/>
        <item x="97"/>
        <item x="20"/>
        <item x="16"/>
        <item x="22"/>
        <item x="301"/>
        <item x="33"/>
        <item x="151"/>
        <item x="19"/>
        <item x="15"/>
        <item x="101"/>
        <item x="17"/>
        <item x="12"/>
        <item x="189"/>
        <item x="76"/>
        <item x="24"/>
        <item x="87"/>
        <item x="251"/>
        <item x="248"/>
        <item x="14"/>
        <item x="100"/>
        <item x="244"/>
        <item x="80"/>
        <item x="135"/>
        <item x="82"/>
        <item x="348"/>
        <item x="141"/>
        <item x="147"/>
        <item x="247"/>
        <item x="81"/>
        <item x="293"/>
        <item x="13"/>
        <item x="152"/>
        <item x="92"/>
        <item x="134"/>
        <item x="239"/>
        <item x="11"/>
        <item x="292"/>
        <item x="96"/>
        <item x="188"/>
        <item x="343"/>
        <item x="83"/>
        <item x="89"/>
        <item x="91"/>
        <item x="243"/>
        <item x="148"/>
        <item x="436"/>
        <item x="1"/>
        <item x="18"/>
        <item x="391"/>
        <item x="86"/>
        <item x="345"/>
        <item x="347"/>
        <item x="245"/>
        <item x="485"/>
        <item x="137"/>
        <item x="484"/>
        <item x="186"/>
        <item x="250"/>
        <item x="94"/>
        <item x="146"/>
        <item x="385"/>
        <item x="499"/>
        <item x="296"/>
        <item x="342"/>
        <item x="185"/>
        <item x="515"/>
        <item x="440"/>
        <item x="190"/>
        <item x="95"/>
        <item x="288"/>
        <item x="295"/>
        <item x="418"/>
        <item x="246"/>
        <item x="411"/>
        <item x="187"/>
        <item x="93"/>
        <item x="470"/>
        <item x="242"/>
        <item x="77"/>
        <item x="128"/>
        <item x="574"/>
        <item x="143"/>
        <item x="8"/>
        <item x="441"/>
        <item x="410"/>
        <item x="344"/>
        <item x="537"/>
        <item x="501"/>
        <item x="611"/>
        <item x="4"/>
        <item x="566"/>
        <item x="613"/>
        <item x="389"/>
        <item x="490"/>
        <item x="583"/>
        <item x="138"/>
        <item x="486"/>
        <item x="297"/>
        <item x="234"/>
        <item x="386"/>
        <item x="552"/>
        <item x="553"/>
        <item x="514"/>
        <item x="5"/>
        <item x="495"/>
        <item x="417"/>
        <item x="437"/>
        <item x="337"/>
        <item x="338"/>
        <item x="298"/>
        <item x="383"/>
        <item x="78"/>
        <item x="230"/>
        <item x="538"/>
        <item x="191"/>
        <item x="240"/>
        <item x="572"/>
        <item x="551"/>
        <item x="579"/>
        <item x="466"/>
        <item x="131"/>
        <item x="481"/>
        <item x="387"/>
        <item x="648"/>
        <item x="434"/>
        <item x="388"/>
        <item x="136"/>
        <item x="592"/>
        <item x="294"/>
        <item x="468"/>
        <item x="390"/>
        <item x="590"/>
        <item x="523"/>
        <item x="603"/>
        <item x="491"/>
        <item x="249"/>
        <item x="415"/>
        <item x="290"/>
        <item x="502"/>
        <item x="570"/>
        <item x="510"/>
        <item x="439"/>
        <item x="341"/>
        <item x="438"/>
        <item x="432"/>
        <item x="527"/>
        <item x="605"/>
        <item x="84"/>
        <item x="238"/>
        <item x="610"/>
        <item x="588"/>
        <item x="587"/>
        <item x="535"/>
        <item x="382"/>
        <item x="511"/>
        <item x="144"/>
        <item x="480"/>
        <item x="623"/>
        <item x="482"/>
        <item x="548"/>
        <item x="567"/>
        <item x="340"/>
        <item x="413"/>
        <item x="6"/>
        <item x="596"/>
        <item x="291"/>
        <item x="79"/>
        <item x="529"/>
        <item x="627"/>
        <item x="612"/>
        <item x="412"/>
        <item x="630"/>
        <item x="492"/>
        <item x="586"/>
        <item x="435"/>
        <item x="543"/>
        <item x="463"/>
        <item x="241"/>
        <item x="232"/>
        <item x="508"/>
        <item x="609"/>
        <item x="380"/>
        <item x="236"/>
        <item x="646"/>
        <item x="526"/>
        <item x="541"/>
        <item x="589"/>
        <item x="573"/>
        <item x="629"/>
        <item x="142"/>
        <item x="3"/>
        <item x="524"/>
        <item x="580"/>
        <item x="628"/>
        <item x="557"/>
        <item x="621"/>
        <item x="513"/>
        <item x="606"/>
        <item x="591"/>
        <item x="133"/>
        <item x="624"/>
        <item x="85"/>
        <item x="568"/>
        <item x="414"/>
        <item x="379"/>
        <item x="494"/>
        <item x="384"/>
        <item x="431"/>
        <item x="555"/>
        <item x="464"/>
        <item x="602"/>
        <item x="549"/>
        <item x="647"/>
        <item x="286"/>
        <item x="645"/>
        <item x="625"/>
        <item x="564"/>
        <item x="643"/>
        <item x="585"/>
        <item x="581"/>
        <item x="408"/>
        <item x="644"/>
        <item x="584"/>
        <item x="496"/>
        <item x="509"/>
        <item x="559"/>
        <item x="532"/>
        <item x="497"/>
        <item x="536"/>
        <item x="498"/>
        <item x="604"/>
        <item x="571"/>
        <item x="381"/>
        <item x="544"/>
        <item x="542"/>
        <item x="582"/>
        <item x="461"/>
        <item x="525"/>
        <item x="416"/>
        <item x="334"/>
        <item x="641"/>
        <item x="600"/>
        <item x="460"/>
        <item x="597"/>
        <item x="626"/>
        <item x="500"/>
        <item x="550"/>
        <item x="233"/>
        <item x="622"/>
        <item x="561"/>
        <item x="7"/>
        <item x="633"/>
        <item x="607"/>
        <item x="521"/>
        <item x="560"/>
        <item x="465"/>
        <item x="429"/>
        <item x="520"/>
        <item x="522"/>
        <item x="632"/>
        <item x="231"/>
        <item x="289"/>
        <item x="459"/>
        <item x="639"/>
        <item x="336"/>
        <item x="237"/>
        <item x="132"/>
        <item x="130"/>
        <item x="493"/>
        <item x="569"/>
        <item x="339"/>
        <item x="620"/>
        <item x="546"/>
        <item x="598"/>
        <item x="377"/>
        <item x="578"/>
        <item x="469"/>
        <item x="483"/>
        <item x="430"/>
        <item x="556"/>
        <item x="467"/>
        <item x="235"/>
        <item x="533"/>
        <item x="409"/>
        <item x="433"/>
        <item x="462"/>
        <item x="614"/>
        <item x="565"/>
        <item x="637"/>
        <item x="608"/>
        <item x="618"/>
        <item x="540"/>
        <item x="562"/>
        <item x="576"/>
        <item x="619"/>
        <item x="512"/>
        <item x="528"/>
        <item x="638"/>
        <item x="545"/>
        <item x="563"/>
        <item x="547"/>
        <item x="335"/>
        <item x="635"/>
        <item x="631"/>
        <item x="378"/>
        <item x="428"/>
        <item x="129"/>
        <item x="642"/>
        <item x="599"/>
        <item x="575"/>
        <item x="636"/>
        <item x="183"/>
        <item x="617"/>
        <item x="616"/>
        <item x="407"/>
        <item x="229"/>
        <item x="634"/>
        <item x="640"/>
        <item x="558"/>
        <item x="507"/>
        <item x="75"/>
        <item x="534"/>
        <item x="0"/>
        <item x="601"/>
        <item x="489"/>
        <item x="519"/>
        <item x="577"/>
        <item x="184"/>
        <item x="531"/>
        <item x="478"/>
        <item x="287"/>
        <item x="2"/>
        <item x="479"/>
        <item x="615"/>
        <item x="530"/>
        <item x="595"/>
        <item x="518"/>
        <item x="517"/>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2"/>
  </rowFields>
  <rowItems count="12">
    <i>
      <x/>
    </i>
    <i>
      <x v="1"/>
    </i>
    <i>
      <x v="2"/>
    </i>
    <i>
      <x v="3"/>
    </i>
    <i>
      <x v="4"/>
    </i>
    <i>
      <x v="5"/>
    </i>
    <i>
      <x v="6"/>
    </i>
    <i>
      <x v="8"/>
    </i>
    <i>
      <x v="10"/>
    </i>
    <i>
      <x v="12"/>
    </i>
    <i>
      <x v="13"/>
    </i>
    <i t="grand">
      <x/>
    </i>
  </rowItems>
  <colFields count="1">
    <field x="3"/>
  </colFields>
  <colItems count="4">
    <i>
      <x v="19"/>
    </i>
    <i>
      <x v="20"/>
    </i>
    <i>
      <x v="21"/>
    </i>
    <i t="grand">
      <x/>
    </i>
  </colItems>
  <dataFields count="1">
    <dataField name="Sum of budget" fld="11" baseField="0" baseItem="0" numFmtId="164"/>
  </dataFields>
  <formats count="6">
    <format dxfId="112">
      <pivotArea collapsedLevelsAreSubtotals="1" fieldPosition="0">
        <references count="2">
          <reference field="2" count="1">
            <x v="0"/>
          </reference>
          <reference field="3" count="1" selected="0">
            <x v="19"/>
          </reference>
        </references>
      </pivotArea>
    </format>
    <format dxfId="113">
      <pivotArea collapsedLevelsAreSubtotals="1" fieldPosition="0">
        <references count="2">
          <reference field="2" count="1">
            <x v="0"/>
          </reference>
          <reference field="3" count="1" selected="0">
            <x v="19"/>
          </reference>
        </references>
      </pivotArea>
    </format>
    <format dxfId="114">
      <pivotArea collapsedLevelsAreSubtotals="1" fieldPosition="0">
        <references count="2">
          <reference field="2" count="1">
            <x v="0"/>
          </reference>
          <reference field="3" count="1" selected="0">
            <x v="20"/>
          </reference>
        </references>
      </pivotArea>
    </format>
    <format dxfId="115">
      <pivotArea collapsedLevelsAreSubtotals="1" fieldPosition="0">
        <references count="2">
          <reference field="2" count="10">
            <x v="1"/>
            <x v="2"/>
            <x v="3"/>
            <x v="4"/>
            <x v="5"/>
            <x v="6"/>
            <x v="8"/>
            <x v="10"/>
            <x v="12"/>
            <x v="13"/>
          </reference>
          <reference field="3" count="1" selected="0">
            <x v="19"/>
          </reference>
        </references>
      </pivotArea>
    </format>
    <format dxfId="116">
      <pivotArea field="3" grandRow="1" outline="0" collapsedLevelsAreSubtotals="1" axis="axisCol" fieldPosition="0">
        <references count="1">
          <reference field="3" count="1" selected="0">
            <x v="19"/>
          </reference>
        </references>
      </pivotArea>
    </format>
    <format dxfId="1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24467B-4425-4897-9F88-A971B91182DE}" name="PivotTable5"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8:E41" firstHeaderRow="1" firstDataRow="2" firstDataCol="1"/>
  <pivotFields count="17">
    <pivotField showAll="0"/>
    <pivotField showAll="0"/>
    <pivotField axis="axisRow" showAll="0">
      <items count="18">
        <item x="2"/>
        <item x="1"/>
        <item x="10"/>
        <item x="5"/>
        <item x="3"/>
        <item x="6"/>
        <item x="0"/>
        <item x="8"/>
        <item x="7"/>
        <item x="15"/>
        <item x="4"/>
        <item x="12"/>
        <item x="16"/>
        <item x="11"/>
        <item x="9"/>
        <item x="14"/>
        <item x="13"/>
        <item t="default"/>
      </items>
    </pivotField>
    <pivotField axis="axisCol" showAll="0">
      <items count="23">
        <item h="1" x="0"/>
        <item h="1" x="1"/>
        <item h="1" x="2"/>
        <item h="1" x="3"/>
        <item h="1" x="4"/>
        <item h="1" x="5"/>
        <item h="1" x="6"/>
        <item h="1" x="7"/>
        <item h="1" x="8"/>
        <item h="1" x="9"/>
        <item h="1" x="10"/>
        <item h="1" x="11"/>
        <item h="1" x="12"/>
        <item h="1" x="13"/>
        <item h="1" x="14"/>
        <item h="1" x="15"/>
        <item h="1" x="16"/>
        <item h="1" x="17"/>
        <item h="1" x="18"/>
        <item x="19"/>
        <item x="20"/>
        <item x="21"/>
        <item t="default"/>
      </items>
    </pivotField>
    <pivotField showAll="0"/>
    <pivotField showAll="0"/>
    <pivotField showAll="0">
      <items count="650">
        <item x="226"/>
        <item x="281"/>
        <item x="283"/>
        <item x="181"/>
        <item x="228"/>
        <item x="329"/>
        <item x="279"/>
        <item x="330"/>
        <item x="125"/>
        <item x="285"/>
        <item x="209"/>
        <item x="319"/>
        <item x="321"/>
        <item x="223"/>
        <item x="322"/>
        <item x="333"/>
        <item x="363"/>
        <item x="325"/>
        <item x="332"/>
        <item x="222"/>
        <item x="284"/>
        <item x="224"/>
        <item x="280"/>
        <item x="327"/>
        <item x="448"/>
        <item x="326"/>
        <item x="208"/>
        <item x="72"/>
        <item x="271"/>
        <item x="324"/>
        <item x="282"/>
        <item x="127"/>
        <item x="74"/>
        <item x="219"/>
        <item x="180"/>
        <item x="276"/>
        <item x="308"/>
        <item x="178"/>
        <item x="177"/>
        <item x="361"/>
        <item x="275"/>
        <item x="69"/>
        <item x="277"/>
        <item x="450"/>
        <item x="225"/>
        <item x="220"/>
        <item x="315"/>
        <item x="424"/>
        <item x="227"/>
        <item x="167"/>
        <item x="182"/>
        <item x="328"/>
        <item x="66"/>
        <item x="176"/>
        <item x="458"/>
        <item x="218"/>
        <item x="367"/>
        <item x="216"/>
        <item x="365"/>
        <item x="121"/>
        <item x="310"/>
        <item x="405"/>
        <item x="331"/>
        <item x="305"/>
        <item x="475"/>
        <item x="62"/>
        <item x="278"/>
        <item x="311"/>
        <item x="375"/>
        <item x="268"/>
        <item x="264"/>
        <item x="371"/>
        <item x="355"/>
        <item x="212"/>
        <item x="204"/>
        <item x="174"/>
        <item x="516"/>
        <item x="317"/>
        <item x="313"/>
        <item x="446"/>
        <item x="421"/>
        <item x="126"/>
        <item x="162"/>
        <item x="362"/>
        <item x="593"/>
        <item x="307"/>
        <item x="396"/>
        <item x="214"/>
        <item x="372"/>
        <item x="368"/>
        <item x="594"/>
        <item x="169"/>
        <item x="400"/>
        <item x="360"/>
        <item x="323"/>
        <item x="64"/>
        <item x="354"/>
        <item x="60"/>
        <item x="273"/>
        <item x="369"/>
        <item x="73"/>
        <item x="71"/>
        <item x="31"/>
        <item x="306"/>
        <item x="426"/>
        <item x="358"/>
        <item x="213"/>
        <item x="260"/>
        <item x="267"/>
        <item x="406"/>
        <item x="65"/>
        <item x="179"/>
        <item x="172"/>
        <item x="117"/>
        <item x="217"/>
        <item x="175"/>
        <item x="452"/>
        <item x="122"/>
        <item x="376"/>
        <item x="443"/>
        <item x="215"/>
        <item x="165"/>
        <item x="160"/>
        <item x="423"/>
        <item x="457"/>
        <item x="455"/>
        <item x="404"/>
        <item x="207"/>
        <item x="442"/>
        <item x="259"/>
        <item x="453"/>
        <item x="472"/>
        <item x="444"/>
        <item x="320"/>
        <item x="272"/>
        <item x="366"/>
        <item x="70"/>
        <item x="504"/>
        <item x="210"/>
        <item x="373"/>
        <item x="539"/>
        <item x="318"/>
        <item x="115"/>
        <item x="163"/>
        <item x="401"/>
        <item x="456"/>
        <item x="346"/>
        <item x="124"/>
        <item x="357"/>
        <item x="170"/>
        <item x="211"/>
        <item x="353"/>
        <item x="270"/>
        <item x="487"/>
        <item x="312"/>
        <item x="266"/>
        <item x="488"/>
        <item x="262"/>
        <item x="164"/>
        <item x="269"/>
        <item x="221"/>
        <item x="114"/>
        <item x="554"/>
        <item x="402"/>
        <item x="171"/>
        <item x="370"/>
        <item x="449"/>
        <item x="263"/>
        <item x="316"/>
        <item x="403"/>
        <item x="265"/>
        <item x="398"/>
        <item x="503"/>
        <item x="52"/>
        <item x="506"/>
        <item x="454"/>
        <item x="399"/>
        <item x="359"/>
        <item x="445"/>
        <item x="394"/>
        <item x="111"/>
        <item x="173"/>
        <item x="397"/>
        <item x="356"/>
        <item x="166"/>
        <item x="55"/>
        <item x="447"/>
        <item x="120"/>
        <item x="374"/>
        <item x="119"/>
        <item x="476"/>
        <item x="314"/>
        <item x="364"/>
        <item x="206"/>
        <item x="451"/>
        <item x="471"/>
        <item x="427"/>
        <item x="505"/>
        <item x="274"/>
        <item x="309"/>
        <item x="477"/>
        <item x="58"/>
        <item x="352"/>
        <item x="473"/>
        <item x="257"/>
        <item x="168"/>
        <item x="304"/>
        <item x="422"/>
        <item x="474"/>
        <item x="395"/>
        <item x="425"/>
        <item x="393"/>
        <item x="63"/>
        <item x="59"/>
        <item x="123"/>
        <item x="61"/>
        <item x="53"/>
        <item x="56"/>
        <item x="113"/>
        <item x="118"/>
        <item x="57"/>
        <item x="51"/>
        <item x="40"/>
        <item x="68"/>
        <item x="155"/>
        <item x="157"/>
        <item x="48"/>
        <item x="139"/>
        <item x="47"/>
        <item x="116"/>
        <item x="54"/>
        <item x="46"/>
        <item x="156"/>
        <item x="42"/>
        <item x="195"/>
        <item x="193"/>
        <item x="99"/>
        <item x="154"/>
        <item x="112"/>
        <item x="44"/>
        <item x="161"/>
        <item x="41"/>
        <item x="36"/>
        <item x="26"/>
        <item x="90"/>
        <item x="34"/>
        <item x="109"/>
        <item x="43"/>
        <item x="196"/>
        <item x="203"/>
        <item x="67"/>
        <item x="104"/>
        <item x="258"/>
        <item x="25"/>
        <item x="49"/>
        <item x="50"/>
        <item x="201"/>
        <item x="202"/>
        <item x="106"/>
        <item x="37"/>
        <item x="110"/>
        <item x="300"/>
        <item x="199"/>
        <item x="159"/>
        <item x="350"/>
        <item x="351"/>
        <item x="392"/>
        <item x="150"/>
        <item x="252"/>
        <item x="45"/>
        <item x="261"/>
        <item x="194"/>
        <item x="256"/>
        <item x="105"/>
        <item x="200"/>
        <item x="98"/>
        <item x="205"/>
        <item x="103"/>
        <item x="88"/>
        <item x="254"/>
        <item x="153"/>
        <item x="102"/>
        <item x="253"/>
        <item x="140"/>
        <item x="145"/>
        <item x="419"/>
        <item x="255"/>
        <item x="420"/>
        <item x="197"/>
        <item x="192"/>
        <item x="303"/>
        <item x="28"/>
        <item x="39"/>
        <item x="32"/>
        <item x="299"/>
        <item x="149"/>
        <item x="108"/>
        <item x="349"/>
        <item x="302"/>
        <item x="198"/>
        <item x="158"/>
        <item x="107"/>
        <item x="9"/>
        <item x="35"/>
        <item x="23"/>
        <item x="38"/>
        <item x="21"/>
        <item x="30"/>
        <item x="29"/>
        <item x="27"/>
        <item x="10"/>
        <item x="97"/>
        <item x="20"/>
        <item x="16"/>
        <item x="22"/>
        <item x="301"/>
        <item x="33"/>
        <item x="151"/>
        <item x="19"/>
        <item x="15"/>
        <item x="101"/>
        <item x="17"/>
        <item x="12"/>
        <item x="189"/>
        <item x="76"/>
        <item x="24"/>
        <item x="87"/>
        <item x="251"/>
        <item x="248"/>
        <item x="14"/>
        <item x="100"/>
        <item x="244"/>
        <item x="80"/>
        <item x="135"/>
        <item x="82"/>
        <item x="348"/>
        <item x="141"/>
        <item x="147"/>
        <item x="247"/>
        <item x="81"/>
        <item x="293"/>
        <item x="13"/>
        <item x="152"/>
        <item x="92"/>
        <item x="134"/>
        <item x="239"/>
        <item x="11"/>
        <item x="292"/>
        <item x="96"/>
        <item x="188"/>
        <item x="343"/>
        <item x="83"/>
        <item x="89"/>
        <item x="91"/>
        <item x="243"/>
        <item x="148"/>
        <item x="436"/>
        <item x="1"/>
        <item x="18"/>
        <item x="391"/>
        <item x="86"/>
        <item x="345"/>
        <item x="347"/>
        <item x="245"/>
        <item x="485"/>
        <item x="137"/>
        <item x="484"/>
        <item x="186"/>
        <item x="250"/>
        <item x="94"/>
        <item x="146"/>
        <item x="385"/>
        <item x="499"/>
        <item x="296"/>
        <item x="342"/>
        <item x="185"/>
        <item x="515"/>
        <item x="440"/>
        <item x="190"/>
        <item x="95"/>
        <item x="288"/>
        <item x="295"/>
        <item x="418"/>
        <item x="246"/>
        <item x="411"/>
        <item x="187"/>
        <item x="93"/>
        <item x="470"/>
        <item x="242"/>
        <item x="77"/>
        <item x="128"/>
        <item x="574"/>
        <item x="143"/>
        <item x="8"/>
        <item x="441"/>
        <item x="410"/>
        <item x="344"/>
        <item x="537"/>
        <item x="501"/>
        <item x="611"/>
        <item x="4"/>
        <item x="566"/>
        <item x="613"/>
        <item x="389"/>
        <item x="490"/>
        <item x="583"/>
        <item x="138"/>
        <item x="486"/>
        <item x="297"/>
        <item x="234"/>
        <item x="386"/>
        <item x="552"/>
        <item x="553"/>
        <item x="514"/>
        <item x="5"/>
        <item x="495"/>
        <item x="417"/>
        <item x="437"/>
        <item x="337"/>
        <item x="338"/>
        <item x="298"/>
        <item x="383"/>
        <item x="78"/>
        <item x="230"/>
        <item x="538"/>
        <item x="191"/>
        <item x="240"/>
        <item x="572"/>
        <item x="551"/>
        <item x="579"/>
        <item x="466"/>
        <item x="131"/>
        <item x="481"/>
        <item x="387"/>
        <item x="648"/>
        <item x="434"/>
        <item x="388"/>
        <item x="136"/>
        <item x="592"/>
        <item x="294"/>
        <item x="468"/>
        <item x="390"/>
        <item x="590"/>
        <item x="523"/>
        <item x="603"/>
        <item x="491"/>
        <item x="249"/>
        <item x="415"/>
        <item x="290"/>
        <item x="502"/>
        <item x="570"/>
        <item x="510"/>
        <item x="439"/>
        <item x="341"/>
        <item x="438"/>
        <item x="432"/>
        <item x="527"/>
        <item x="605"/>
        <item x="84"/>
        <item x="238"/>
        <item x="610"/>
        <item x="588"/>
        <item x="587"/>
        <item x="535"/>
        <item x="382"/>
        <item x="511"/>
        <item x="144"/>
        <item x="480"/>
        <item x="623"/>
        <item x="482"/>
        <item x="548"/>
        <item x="567"/>
        <item x="340"/>
        <item x="413"/>
        <item x="6"/>
        <item x="596"/>
        <item x="291"/>
        <item x="79"/>
        <item x="529"/>
        <item x="627"/>
        <item x="612"/>
        <item x="412"/>
        <item x="630"/>
        <item x="492"/>
        <item x="586"/>
        <item x="435"/>
        <item x="543"/>
        <item x="463"/>
        <item x="241"/>
        <item x="232"/>
        <item x="508"/>
        <item x="609"/>
        <item x="380"/>
        <item x="236"/>
        <item x="646"/>
        <item x="526"/>
        <item x="541"/>
        <item x="589"/>
        <item x="573"/>
        <item x="629"/>
        <item x="142"/>
        <item x="3"/>
        <item x="524"/>
        <item x="580"/>
        <item x="628"/>
        <item x="557"/>
        <item x="621"/>
        <item x="513"/>
        <item x="606"/>
        <item x="591"/>
        <item x="133"/>
        <item x="624"/>
        <item x="85"/>
        <item x="568"/>
        <item x="414"/>
        <item x="379"/>
        <item x="494"/>
        <item x="384"/>
        <item x="431"/>
        <item x="555"/>
        <item x="464"/>
        <item x="602"/>
        <item x="549"/>
        <item x="647"/>
        <item x="286"/>
        <item x="645"/>
        <item x="625"/>
        <item x="564"/>
        <item x="643"/>
        <item x="585"/>
        <item x="581"/>
        <item x="408"/>
        <item x="644"/>
        <item x="584"/>
        <item x="496"/>
        <item x="509"/>
        <item x="559"/>
        <item x="532"/>
        <item x="497"/>
        <item x="536"/>
        <item x="498"/>
        <item x="604"/>
        <item x="571"/>
        <item x="381"/>
        <item x="544"/>
        <item x="542"/>
        <item x="582"/>
        <item x="461"/>
        <item x="525"/>
        <item x="416"/>
        <item x="334"/>
        <item x="641"/>
        <item x="600"/>
        <item x="460"/>
        <item x="597"/>
        <item x="626"/>
        <item x="500"/>
        <item x="550"/>
        <item x="233"/>
        <item x="622"/>
        <item x="561"/>
        <item x="7"/>
        <item x="633"/>
        <item x="607"/>
        <item x="521"/>
        <item x="560"/>
        <item x="465"/>
        <item x="429"/>
        <item x="520"/>
        <item x="522"/>
        <item x="632"/>
        <item x="231"/>
        <item x="289"/>
        <item x="459"/>
        <item x="639"/>
        <item x="336"/>
        <item x="237"/>
        <item x="132"/>
        <item x="130"/>
        <item x="493"/>
        <item x="569"/>
        <item x="339"/>
        <item x="620"/>
        <item x="546"/>
        <item x="598"/>
        <item x="377"/>
        <item x="578"/>
        <item x="469"/>
        <item x="483"/>
        <item x="430"/>
        <item x="556"/>
        <item x="467"/>
        <item x="235"/>
        <item x="533"/>
        <item x="409"/>
        <item x="433"/>
        <item x="462"/>
        <item x="614"/>
        <item x="565"/>
        <item x="637"/>
        <item x="608"/>
        <item x="618"/>
        <item x="540"/>
        <item x="562"/>
        <item x="576"/>
        <item x="619"/>
        <item x="512"/>
        <item x="528"/>
        <item x="638"/>
        <item x="545"/>
        <item x="563"/>
        <item x="547"/>
        <item x="335"/>
        <item x="635"/>
        <item x="631"/>
        <item x="378"/>
        <item x="428"/>
        <item x="129"/>
        <item x="642"/>
        <item x="599"/>
        <item x="575"/>
        <item x="636"/>
        <item x="183"/>
        <item x="617"/>
        <item x="616"/>
        <item x="407"/>
        <item x="229"/>
        <item x="634"/>
        <item x="640"/>
        <item x="558"/>
        <item x="507"/>
        <item x="75"/>
        <item x="534"/>
        <item x="0"/>
        <item x="601"/>
        <item x="489"/>
        <item x="519"/>
        <item x="577"/>
        <item x="184"/>
        <item x="531"/>
        <item x="478"/>
        <item x="287"/>
        <item x="2"/>
        <item x="479"/>
        <item x="615"/>
        <item x="530"/>
        <item x="595"/>
        <item x="518"/>
        <item x="517"/>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s>
  <rowFields count="1">
    <field x="2"/>
  </rowFields>
  <rowItems count="12">
    <i>
      <x/>
    </i>
    <i>
      <x v="1"/>
    </i>
    <i>
      <x v="2"/>
    </i>
    <i>
      <x v="3"/>
    </i>
    <i>
      <x v="4"/>
    </i>
    <i>
      <x v="5"/>
    </i>
    <i>
      <x v="6"/>
    </i>
    <i>
      <x v="8"/>
    </i>
    <i>
      <x v="10"/>
    </i>
    <i>
      <x v="12"/>
    </i>
    <i>
      <x v="13"/>
    </i>
    <i t="grand">
      <x/>
    </i>
  </rowItems>
  <colFields count="1">
    <field x="3"/>
  </colFields>
  <colItems count="4">
    <i>
      <x v="19"/>
    </i>
    <i>
      <x v="20"/>
    </i>
    <i>
      <x v="21"/>
    </i>
    <i t="grand">
      <x/>
    </i>
  </colItems>
  <dataFields count="1">
    <dataField name="Sum of gross" fld="12" baseField="0" baseItem="0"/>
  </dataFields>
  <formats count="6">
    <format dxfId="117">
      <pivotArea collapsedLevelsAreSubtotals="1" fieldPosition="0">
        <references count="2">
          <reference field="2" count="1">
            <x v="0"/>
          </reference>
          <reference field="3" count="1" selected="0">
            <x v="19"/>
          </reference>
        </references>
      </pivotArea>
    </format>
    <format dxfId="118">
      <pivotArea collapsedLevelsAreSubtotals="1" fieldPosition="0">
        <references count="2">
          <reference field="2" count="1">
            <x v="0"/>
          </reference>
          <reference field="3" count="1" selected="0">
            <x v="19"/>
          </reference>
        </references>
      </pivotArea>
    </format>
    <format dxfId="119">
      <pivotArea collapsedLevelsAreSubtotals="1" fieldPosition="0">
        <references count="2">
          <reference field="2" count="1">
            <x v="0"/>
          </reference>
          <reference field="3" count="1" selected="0">
            <x v="20"/>
          </reference>
        </references>
      </pivotArea>
    </format>
    <format dxfId="120">
      <pivotArea collapsedLevelsAreSubtotals="1" fieldPosition="0">
        <references count="2">
          <reference field="2" count="10">
            <x v="1"/>
            <x v="2"/>
            <x v="3"/>
            <x v="4"/>
            <x v="5"/>
            <x v="6"/>
            <x v="8"/>
            <x v="10"/>
            <x v="12"/>
            <x v="13"/>
          </reference>
          <reference field="3" count="1" selected="0">
            <x v="19"/>
          </reference>
        </references>
      </pivotArea>
    </format>
    <format dxfId="121">
      <pivotArea field="3" grandRow="1" outline="0" collapsedLevelsAreSubtotals="1" axis="axisCol" fieldPosition="0">
        <references count="1">
          <reference field="3" count="1" selected="0">
            <x v="19"/>
          </reference>
        </references>
      </pivotArea>
    </format>
    <format dxfId="106">
      <pivotArea outline="0" collapsedLevelsAreSubtotals="1" fieldPosition="0"/>
    </format>
  </formats>
  <chartFormats count="3">
    <chartFormat chart="3" format="6" series="1">
      <pivotArea type="data" outline="0" fieldPosition="0">
        <references count="2">
          <reference field="4294967294" count="1" selected="0">
            <x v="0"/>
          </reference>
          <reference field="3" count="1" selected="0">
            <x v="19"/>
          </reference>
        </references>
      </pivotArea>
    </chartFormat>
    <chartFormat chart="3" format="7" series="1">
      <pivotArea type="data" outline="0" fieldPosition="0">
        <references count="2">
          <reference field="4294967294" count="1" selected="0">
            <x v="0"/>
          </reference>
          <reference field="3" count="1" selected="0">
            <x v="20"/>
          </reference>
        </references>
      </pivotArea>
    </chartFormat>
    <chartFormat chart="3" format="8" series="1">
      <pivotArea type="data" outline="0" fieldPosition="0">
        <references count="2">
          <reference field="4294967294" count="1" selected="0">
            <x v="0"/>
          </reference>
          <reference field="3"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2CC6CD-C1BF-41A1-B9A1-3213DAB5AE17}" name="PivotTable3"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1:C23" firstHeaderRow="1" firstDataRow="2" firstDataCol="1"/>
  <pivotFields count="17">
    <pivotField showAll="0"/>
    <pivotField showAll="0"/>
    <pivotField axis="axisRow" showAll="0">
      <items count="18">
        <item x="2"/>
        <item x="1"/>
        <item x="10"/>
        <item x="5"/>
        <item x="3"/>
        <item x="6"/>
        <item x="0"/>
        <item x="8"/>
        <item x="7"/>
        <item x="15"/>
        <item x="4"/>
        <item x="12"/>
        <item x="16"/>
        <item x="11"/>
        <item x="9"/>
        <item x="14"/>
        <item x="13"/>
        <item t="default"/>
      </items>
    </pivotField>
    <pivotField axis="axisCol" showAll="0">
      <items count="23">
        <item h="1" x="0"/>
        <item h="1" x="1"/>
        <item h="1" x="2"/>
        <item h="1" x="3"/>
        <item h="1" x="4"/>
        <item h="1" x="5"/>
        <item h="1" x="6"/>
        <item h="1" x="7"/>
        <item h="1" x="8"/>
        <item h="1" x="9"/>
        <item h="1" x="10"/>
        <item h="1" x="11"/>
        <item h="1" x="12"/>
        <item h="1" x="13"/>
        <item h="1" x="14"/>
        <item h="1" x="15"/>
        <item h="1" x="16"/>
        <item h="1" x="17"/>
        <item h="1" x="18"/>
        <item h="1" x="19"/>
        <item x="20"/>
        <item h="1" x="21"/>
        <item t="default"/>
      </items>
    </pivotField>
    <pivotField showAll="0"/>
    <pivotField dataField="1" showAll="0"/>
    <pivotField showAll="0">
      <items count="650">
        <item x="226"/>
        <item x="281"/>
        <item x="283"/>
        <item x="181"/>
        <item x="228"/>
        <item x="329"/>
        <item x="279"/>
        <item x="330"/>
        <item x="125"/>
        <item x="285"/>
        <item x="209"/>
        <item x="319"/>
        <item x="321"/>
        <item x="223"/>
        <item x="322"/>
        <item x="333"/>
        <item x="363"/>
        <item x="325"/>
        <item x="332"/>
        <item x="222"/>
        <item x="284"/>
        <item x="224"/>
        <item x="280"/>
        <item x="327"/>
        <item x="448"/>
        <item x="326"/>
        <item x="208"/>
        <item x="72"/>
        <item x="271"/>
        <item x="324"/>
        <item x="282"/>
        <item x="127"/>
        <item x="74"/>
        <item x="219"/>
        <item x="180"/>
        <item x="276"/>
        <item x="308"/>
        <item x="178"/>
        <item x="177"/>
        <item x="361"/>
        <item x="275"/>
        <item x="69"/>
        <item x="277"/>
        <item x="450"/>
        <item x="225"/>
        <item x="220"/>
        <item x="315"/>
        <item x="424"/>
        <item x="227"/>
        <item x="167"/>
        <item x="182"/>
        <item x="328"/>
        <item x="66"/>
        <item x="176"/>
        <item x="458"/>
        <item x="218"/>
        <item x="367"/>
        <item x="216"/>
        <item x="365"/>
        <item x="121"/>
        <item x="310"/>
        <item x="405"/>
        <item x="331"/>
        <item x="305"/>
        <item x="475"/>
        <item x="62"/>
        <item x="278"/>
        <item x="311"/>
        <item x="375"/>
        <item x="268"/>
        <item x="264"/>
        <item x="371"/>
        <item x="355"/>
        <item x="212"/>
        <item x="204"/>
        <item x="174"/>
        <item x="516"/>
        <item x="317"/>
        <item x="313"/>
        <item x="446"/>
        <item x="421"/>
        <item x="126"/>
        <item x="162"/>
        <item x="362"/>
        <item x="593"/>
        <item x="307"/>
        <item x="396"/>
        <item x="214"/>
        <item x="372"/>
        <item x="368"/>
        <item x="594"/>
        <item x="169"/>
        <item x="400"/>
        <item x="360"/>
        <item x="323"/>
        <item x="64"/>
        <item x="354"/>
        <item x="60"/>
        <item x="273"/>
        <item x="369"/>
        <item x="73"/>
        <item x="71"/>
        <item x="31"/>
        <item x="306"/>
        <item x="426"/>
        <item x="358"/>
        <item x="213"/>
        <item x="260"/>
        <item x="267"/>
        <item x="406"/>
        <item x="65"/>
        <item x="179"/>
        <item x="172"/>
        <item x="117"/>
        <item x="217"/>
        <item x="175"/>
        <item x="452"/>
        <item x="122"/>
        <item x="376"/>
        <item x="443"/>
        <item x="215"/>
        <item x="165"/>
        <item x="160"/>
        <item x="423"/>
        <item x="457"/>
        <item x="455"/>
        <item x="404"/>
        <item x="207"/>
        <item x="442"/>
        <item x="259"/>
        <item x="453"/>
        <item x="472"/>
        <item x="444"/>
        <item x="320"/>
        <item x="272"/>
        <item x="366"/>
        <item x="70"/>
        <item x="504"/>
        <item x="210"/>
        <item x="373"/>
        <item x="539"/>
        <item x="318"/>
        <item x="115"/>
        <item x="163"/>
        <item x="401"/>
        <item x="456"/>
        <item x="346"/>
        <item x="124"/>
        <item x="357"/>
        <item x="170"/>
        <item x="211"/>
        <item x="353"/>
        <item x="270"/>
        <item x="487"/>
        <item x="312"/>
        <item x="266"/>
        <item x="488"/>
        <item x="262"/>
        <item x="164"/>
        <item x="269"/>
        <item x="221"/>
        <item x="114"/>
        <item x="554"/>
        <item x="402"/>
        <item x="171"/>
        <item x="370"/>
        <item x="449"/>
        <item x="263"/>
        <item x="316"/>
        <item x="403"/>
        <item x="265"/>
        <item x="398"/>
        <item x="503"/>
        <item x="52"/>
        <item x="506"/>
        <item x="454"/>
        <item x="399"/>
        <item x="359"/>
        <item x="445"/>
        <item x="394"/>
        <item x="111"/>
        <item x="173"/>
        <item x="397"/>
        <item x="356"/>
        <item x="166"/>
        <item x="55"/>
        <item x="447"/>
        <item x="120"/>
        <item x="374"/>
        <item x="119"/>
        <item x="476"/>
        <item x="314"/>
        <item x="364"/>
        <item x="206"/>
        <item x="451"/>
        <item x="471"/>
        <item x="427"/>
        <item x="505"/>
        <item x="274"/>
        <item x="309"/>
        <item x="477"/>
        <item x="58"/>
        <item x="352"/>
        <item x="473"/>
        <item x="257"/>
        <item x="168"/>
        <item x="304"/>
        <item x="422"/>
        <item x="474"/>
        <item x="395"/>
        <item x="425"/>
        <item x="393"/>
        <item x="63"/>
        <item x="59"/>
        <item x="123"/>
        <item x="61"/>
        <item x="53"/>
        <item x="56"/>
        <item x="113"/>
        <item x="118"/>
        <item x="57"/>
        <item x="51"/>
        <item x="40"/>
        <item x="68"/>
        <item x="155"/>
        <item x="157"/>
        <item x="48"/>
        <item x="139"/>
        <item x="47"/>
        <item x="116"/>
        <item x="54"/>
        <item x="46"/>
        <item x="156"/>
        <item x="42"/>
        <item x="195"/>
        <item x="193"/>
        <item x="99"/>
        <item x="154"/>
        <item x="112"/>
        <item x="44"/>
        <item x="161"/>
        <item x="41"/>
        <item x="36"/>
        <item x="26"/>
        <item x="90"/>
        <item x="34"/>
        <item x="109"/>
        <item x="43"/>
        <item x="196"/>
        <item x="203"/>
        <item x="67"/>
        <item x="104"/>
        <item x="258"/>
        <item x="25"/>
        <item x="49"/>
        <item x="50"/>
        <item x="201"/>
        <item x="202"/>
        <item x="106"/>
        <item x="37"/>
        <item x="110"/>
        <item x="300"/>
        <item x="199"/>
        <item x="159"/>
        <item x="350"/>
        <item x="351"/>
        <item x="392"/>
        <item x="150"/>
        <item x="252"/>
        <item x="45"/>
        <item x="261"/>
        <item x="194"/>
        <item x="256"/>
        <item x="105"/>
        <item x="200"/>
        <item x="98"/>
        <item x="205"/>
        <item x="103"/>
        <item x="88"/>
        <item x="254"/>
        <item x="153"/>
        <item x="102"/>
        <item x="253"/>
        <item x="140"/>
        <item x="145"/>
        <item x="419"/>
        <item x="255"/>
        <item x="420"/>
        <item x="197"/>
        <item x="192"/>
        <item x="303"/>
        <item x="28"/>
        <item x="39"/>
        <item x="32"/>
        <item x="299"/>
        <item x="149"/>
        <item x="108"/>
        <item x="349"/>
        <item x="302"/>
        <item x="198"/>
        <item x="158"/>
        <item x="107"/>
        <item x="9"/>
        <item x="35"/>
        <item x="23"/>
        <item x="38"/>
        <item x="21"/>
        <item x="30"/>
        <item x="29"/>
        <item x="27"/>
        <item x="10"/>
        <item x="97"/>
        <item x="20"/>
        <item x="16"/>
        <item x="22"/>
        <item x="301"/>
        <item x="33"/>
        <item x="151"/>
        <item x="19"/>
        <item x="15"/>
        <item x="101"/>
        <item x="17"/>
        <item x="12"/>
        <item x="189"/>
        <item x="76"/>
        <item x="24"/>
        <item x="87"/>
        <item x="251"/>
        <item x="248"/>
        <item x="14"/>
        <item x="100"/>
        <item x="244"/>
        <item x="80"/>
        <item x="135"/>
        <item x="82"/>
        <item x="348"/>
        <item x="141"/>
        <item x="147"/>
        <item x="247"/>
        <item x="81"/>
        <item x="293"/>
        <item x="13"/>
        <item x="152"/>
        <item x="92"/>
        <item x="134"/>
        <item x="239"/>
        <item x="11"/>
        <item x="292"/>
        <item x="96"/>
        <item x="188"/>
        <item x="343"/>
        <item x="83"/>
        <item x="89"/>
        <item x="91"/>
        <item x="243"/>
        <item x="148"/>
        <item x="436"/>
        <item x="1"/>
        <item x="18"/>
        <item x="391"/>
        <item x="86"/>
        <item x="345"/>
        <item x="347"/>
        <item x="245"/>
        <item x="485"/>
        <item x="137"/>
        <item x="484"/>
        <item x="186"/>
        <item x="250"/>
        <item x="94"/>
        <item x="146"/>
        <item x="385"/>
        <item x="499"/>
        <item x="296"/>
        <item x="342"/>
        <item x="185"/>
        <item x="515"/>
        <item x="440"/>
        <item x="190"/>
        <item x="95"/>
        <item x="288"/>
        <item x="295"/>
        <item x="418"/>
        <item x="246"/>
        <item x="411"/>
        <item x="187"/>
        <item x="93"/>
        <item x="470"/>
        <item x="242"/>
        <item x="77"/>
        <item x="128"/>
        <item x="574"/>
        <item x="143"/>
        <item x="8"/>
        <item x="441"/>
        <item x="410"/>
        <item x="344"/>
        <item x="537"/>
        <item x="501"/>
        <item x="611"/>
        <item x="4"/>
        <item x="566"/>
        <item x="613"/>
        <item x="389"/>
        <item x="490"/>
        <item x="583"/>
        <item x="138"/>
        <item x="486"/>
        <item x="297"/>
        <item x="234"/>
        <item x="386"/>
        <item x="552"/>
        <item x="553"/>
        <item x="514"/>
        <item x="5"/>
        <item x="495"/>
        <item x="417"/>
        <item x="437"/>
        <item x="337"/>
        <item x="338"/>
        <item x="298"/>
        <item x="383"/>
        <item x="78"/>
        <item x="230"/>
        <item x="538"/>
        <item x="191"/>
        <item x="240"/>
        <item x="572"/>
        <item x="551"/>
        <item x="579"/>
        <item x="466"/>
        <item x="131"/>
        <item x="481"/>
        <item x="387"/>
        <item x="648"/>
        <item x="434"/>
        <item x="388"/>
        <item x="136"/>
        <item x="592"/>
        <item x="294"/>
        <item x="468"/>
        <item x="390"/>
        <item x="590"/>
        <item x="523"/>
        <item x="603"/>
        <item x="491"/>
        <item x="249"/>
        <item x="415"/>
        <item x="290"/>
        <item x="502"/>
        <item x="570"/>
        <item x="510"/>
        <item x="439"/>
        <item x="341"/>
        <item x="438"/>
        <item x="432"/>
        <item x="527"/>
        <item x="605"/>
        <item x="84"/>
        <item x="238"/>
        <item x="610"/>
        <item x="588"/>
        <item x="587"/>
        <item x="535"/>
        <item x="382"/>
        <item x="511"/>
        <item x="144"/>
        <item x="480"/>
        <item x="623"/>
        <item x="482"/>
        <item x="548"/>
        <item x="567"/>
        <item x="340"/>
        <item x="413"/>
        <item x="6"/>
        <item x="596"/>
        <item x="291"/>
        <item x="79"/>
        <item x="529"/>
        <item x="627"/>
        <item x="612"/>
        <item x="412"/>
        <item x="630"/>
        <item x="492"/>
        <item x="586"/>
        <item x="435"/>
        <item x="543"/>
        <item x="463"/>
        <item x="241"/>
        <item x="232"/>
        <item x="508"/>
        <item x="609"/>
        <item x="380"/>
        <item x="236"/>
        <item x="646"/>
        <item x="526"/>
        <item x="541"/>
        <item x="589"/>
        <item x="573"/>
        <item x="629"/>
        <item x="142"/>
        <item x="3"/>
        <item x="524"/>
        <item x="580"/>
        <item x="628"/>
        <item x="557"/>
        <item x="621"/>
        <item x="513"/>
        <item x="606"/>
        <item x="591"/>
        <item x="133"/>
        <item x="624"/>
        <item x="85"/>
        <item x="568"/>
        <item x="414"/>
        <item x="379"/>
        <item x="494"/>
        <item x="384"/>
        <item x="431"/>
        <item x="555"/>
        <item x="464"/>
        <item x="602"/>
        <item x="549"/>
        <item x="647"/>
        <item x="286"/>
        <item x="645"/>
        <item x="625"/>
        <item x="564"/>
        <item x="643"/>
        <item x="585"/>
        <item x="581"/>
        <item x="408"/>
        <item x="644"/>
        <item x="584"/>
        <item x="496"/>
        <item x="509"/>
        <item x="559"/>
        <item x="532"/>
        <item x="497"/>
        <item x="536"/>
        <item x="498"/>
        <item x="604"/>
        <item x="571"/>
        <item x="381"/>
        <item x="544"/>
        <item x="542"/>
        <item x="582"/>
        <item x="461"/>
        <item x="525"/>
        <item x="416"/>
        <item x="334"/>
        <item x="641"/>
        <item x="600"/>
        <item x="460"/>
        <item x="597"/>
        <item x="626"/>
        <item x="500"/>
        <item x="550"/>
        <item x="233"/>
        <item x="622"/>
        <item x="561"/>
        <item x="7"/>
        <item x="633"/>
        <item x="607"/>
        <item x="521"/>
        <item x="560"/>
        <item x="465"/>
        <item x="429"/>
        <item x="520"/>
        <item x="522"/>
        <item x="632"/>
        <item x="231"/>
        <item x="289"/>
        <item x="459"/>
        <item x="639"/>
        <item x="336"/>
        <item x="237"/>
        <item x="132"/>
        <item x="130"/>
        <item x="493"/>
        <item x="569"/>
        <item x="339"/>
        <item x="620"/>
        <item x="546"/>
        <item x="598"/>
        <item x="377"/>
        <item x="578"/>
        <item x="469"/>
        <item x="483"/>
        <item x="430"/>
        <item x="556"/>
        <item x="467"/>
        <item x="235"/>
        <item x="533"/>
        <item x="409"/>
        <item x="433"/>
        <item x="462"/>
        <item x="614"/>
        <item x="565"/>
        <item x="637"/>
        <item x="608"/>
        <item x="618"/>
        <item x="540"/>
        <item x="562"/>
        <item x="576"/>
        <item x="619"/>
        <item x="512"/>
        <item x="528"/>
        <item x="638"/>
        <item x="545"/>
        <item x="563"/>
        <item x="547"/>
        <item x="335"/>
        <item x="635"/>
        <item x="631"/>
        <item x="378"/>
        <item x="428"/>
        <item x="129"/>
        <item x="642"/>
        <item x="599"/>
        <item x="575"/>
        <item x="636"/>
        <item x="183"/>
        <item x="617"/>
        <item x="616"/>
        <item x="407"/>
        <item x="229"/>
        <item x="634"/>
        <item x="640"/>
        <item x="558"/>
        <item x="507"/>
        <item x="75"/>
        <item x="534"/>
        <item x="0"/>
        <item x="601"/>
        <item x="489"/>
        <item x="519"/>
        <item x="577"/>
        <item x="184"/>
        <item x="531"/>
        <item x="478"/>
        <item x="287"/>
        <item x="2"/>
        <item x="479"/>
        <item x="615"/>
        <item x="530"/>
        <item x="595"/>
        <item x="518"/>
        <item x="517"/>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11">
    <i>
      <x/>
    </i>
    <i>
      <x v="1"/>
    </i>
    <i>
      <x v="2"/>
    </i>
    <i>
      <x v="3"/>
    </i>
    <i>
      <x v="4"/>
    </i>
    <i>
      <x v="5"/>
    </i>
    <i>
      <x v="6"/>
    </i>
    <i>
      <x v="10"/>
    </i>
    <i>
      <x v="12"/>
    </i>
    <i>
      <x v="13"/>
    </i>
    <i t="grand">
      <x/>
    </i>
  </rowItems>
  <colFields count="1">
    <field x="3"/>
  </colFields>
  <colItems count="2">
    <i>
      <x v="20"/>
    </i>
    <i t="grand">
      <x/>
    </i>
  </colItems>
  <dataFields count="1">
    <dataField name="Average of score" fld="5" subtotal="average" baseField="3" baseItem="19"/>
  </dataFields>
  <formats count="5">
    <format dxfId="126">
      <pivotArea collapsedLevelsAreSubtotals="1" fieldPosition="0">
        <references count="2">
          <reference field="2" count="1">
            <x v="0"/>
          </reference>
          <reference field="3" count="1" selected="0">
            <x v="19"/>
          </reference>
        </references>
      </pivotArea>
    </format>
    <format dxfId="125">
      <pivotArea collapsedLevelsAreSubtotals="1" fieldPosition="0">
        <references count="2">
          <reference field="2" count="1">
            <x v="0"/>
          </reference>
          <reference field="3" count="1" selected="0">
            <x v="19"/>
          </reference>
        </references>
      </pivotArea>
    </format>
    <format dxfId="124">
      <pivotArea collapsedLevelsAreSubtotals="1" fieldPosition="0">
        <references count="2">
          <reference field="2" count="1">
            <x v="0"/>
          </reference>
          <reference field="3" count="1" selected="0">
            <x v="20"/>
          </reference>
        </references>
      </pivotArea>
    </format>
    <format dxfId="123">
      <pivotArea collapsedLevelsAreSubtotals="1" fieldPosition="0">
        <references count="2">
          <reference field="2" count="10">
            <x v="1"/>
            <x v="2"/>
            <x v="3"/>
            <x v="4"/>
            <x v="5"/>
            <x v="6"/>
            <x v="8"/>
            <x v="10"/>
            <x v="12"/>
            <x v="13"/>
          </reference>
          <reference field="3" count="1" selected="0">
            <x v="19"/>
          </reference>
        </references>
      </pivotArea>
    </format>
    <format dxfId="122">
      <pivotArea field="3" grandRow="1" outline="0" collapsedLevelsAreSubtotals="1" axis="axisCol" fieldPosition="0">
        <references count="1">
          <reference field="3" count="1" selected="0">
            <x v="19"/>
          </reference>
        </references>
      </pivotArea>
    </format>
  </formats>
  <chartFormats count="3">
    <chartFormat chart="6" format="6" series="1">
      <pivotArea type="data" outline="0" fieldPosition="0">
        <references count="2">
          <reference field="4294967294" count="1" selected="0">
            <x v="0"/>
          </reference>
          <reference field="3" count="1" selected="0">
            <x v="19"/>
          </reference>
        </references>
      </pivotArea>
    </chartFormat>
    <chartFormat chart="6" format="7" series="1">
      <pivotArea type="data" outline="0" fieldPosition="0">
        <references count="2">
          <reference field="4294967294" count="1" selected="0">
            <x v="0"/>
          </reference>
          <reference field="3" count="1" selected="0">
            <x v="20"/>
          </reference>
        </references>
      </pivotArea>
    </chartFormat>
    <chartFormat chart="6" format="8" series="1">
      <pivotArea type="data" outline="0" fieldPosition="0">
        <references count="2">
          <reference field="4294967294" count="1" selected="0">
            <x v="0"/>
          </reference>
          <reference field="3"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B61DB5-CA11-439C-86D7-E9CA2E5D48D8}" name="PivotTable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G3" firstHeaderRow="0" firstDataRow="1" firstDataCol="1"/>
  <pivotFields count="17">
    <pivotField showAll="0"/>
    <pivotField showAll="0"/>
    <pivotField showAll="0"/>
    <pivotField axis="axisRow" showAll="0">
      <items count="23">
        <item h="1" x="0"/>
        <item h="1" x="1"/>
        <item h="1" x="2"/>
        <item h="1" x="3"/>
        <item h="1" x="4"/>
        <item h="1" x="5"/>
        <item h="1" x="6"/>
        <item h="1" x="7"/>
        <item h="1" x="8"/>
        <item h="1" x="9"/>
        <item h="1" x="10"/>
        <item h="1" x="11"/>
        <item h="1" x="12"/>
        <item h="1" x="13"/>
        <item h="1" x="14"/>
        <item h="1" x="15"/>
        <item h="1" x="16"/>
        <item h="1" x="17"/>
        <item h="1" x="18"/>
        <item h="1" x="19"/>
        <item x="20"/>
        <item h="1" x="21"/>
        <item t="default"/>
      </items>
    </pivotField>
    <pivotField showAll="0"/>
    <pivotField dataField="1" showAll="0"/>
    <pivotField dataField="1" showAll="0"/>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 dragToRow="0" dragToCol="0" dragToPage="0" showAll="0" defaultSubtotal="0"/>
  </pivotFields>
  <rowFields count="1">
    <field x="3"/>
  </rowFields>
  <rowItems count="2">
    <i>
      <x v="20"/>
    </i>
    <i t="grand">
      <x/>
    </i>
  </rowItems>
  <colFields count="1">
    <field x="-2"/>
  </colFields>
  <colItems count="6">
    <i>
      <x/>
    </i>
    <i i="1">
      <x v="1"/>
    </i>
    <i i="2">
      <x v="2"/>
    </i>
    <i i="3">
      <x v="3"/>
    </i>
    <i i="4">
      <x v="4"/>
    </i>
    <i i="5">
      <x v="5"/>
    </i>
  </colItems>
  <dataFields count="6">
    <dataField name="Sum of runtime" fld="14" baseField="0" baseItem="0"/>
    <dataField name="Sum of budget" fld="11" baseField="0" baseItem="0"/>
    <dataField name="Sum of gross" fld="12" baseField="0" baseItem="0"/>
    <dataField name="Sum of votes" fld="6" baseField="0" baseItem="0"/>
    <dataField name="Sum of score" fld="5" baseField="0" baseItem="0"/>
    <dataField name="Sum of ROI%" fld="15" baseField="0" baseItem="0" numFmtId="9"/>
  </dataFields>
  <formats count="1">
    <format dxfId="72">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1E189E7B-8944-496D-8042-A94B577A9941}" sourceName="genre">
  <data>
    <tabular pivotCacheId="67650826">
      <items count="17">
        <i x="2"/>
        <i x="1"/>
        <i x="10" s="1"/>
        <i x="5"/>
        <i x="3"/>
        <i x="6"/>
        <i x="0"/>
        <i x="8"/>
        <i x="7"/>
        <i x="15"/>
        <i x="4"/>
        <i x="12"/>
        <i x="16"/>
        <i x="11"/>
        <i x="9"/>
        <i x="14"/>
        <i x="1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9A89807-4E05-41C8-B33D-4597491083D1}" sourceName="year">
  <data>
    <tabular pivotCacheId="532138491">
      <items count="22">
        <i x="0"/>
        <i x="1"/>
        <i x="2"/>
        <i x="3"/>
        <i x="4"/>
        <i x="5"/>
        <i x="6"/>
        <i x="7"/>
        <i x="8"/>
        <i x="9"/>
        <i x="10"/>
        <i x="11"/>
        <i x="12" s="1"/>
        <i x="13"/>
        <i x="14"/>
        <i x="15"/>
        <i x="16"/>
        <i x="17"/>
        <i x="18"/>
        <i x="19"/>
        <i x="20"/>
        <i x="2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640F3742-38DA-4C63-AC29-35090B672E8A}" sourceName="year">
  <pivotTables>
    <pivotTable tabId="11" name="PivotTable2"/>
    <pivotTable tabId="11" name="PivotTable3"/>
  </pivotTables>
  <data>
    <tabular pivotCacheId="112704324">
      <items count="22">
        <i x="0"/>
        <i x="1"/>
        <i x="2"/>
        <i x="3"/>
        <i x="4"/>
        <i x="5"/>
        <i x="6"/>
        <i x="7"/>
        <i x="8"/>
        <i x="9"/>
        <i x="10"/>
        <i x="11"/>
        <i x="12"/>
        <i x="13"/>
        <i x="14"/>
        <i x="15"/>
        <i x="16"/>
        <i x="17"/>
        <i x="18"/>
        <i x="19"/>
        <i x="20" s="1"/>
        <i x="2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55924F04-7FEF-4DDA-8656-348F615A13B8}" cache="Slicer_genre" caption="genre" rowHeight="251883"/>
  <slicer name="year" xr10:uid="{F62B4066-86E5-4178-8C6B-69D080212B6D}" cache="Slicer_year" caption="year" startItem="1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9FAE196-FA6E-40E7-A01A-67AA48C7A276}" cache="Slicer_year1" caption="year" startItem="20" showCaption="0" style="SlicerStyleDark4"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90EEB3-392A-4985-A2BD-2A2AFDE51755}" name="Table1" displayName="Table1" ref="A1:O4001" totalsRowShown="0" headerRowDxfId="127">
  <autoFilter ref="A1:O4001" xr:uid="{2090EEB3-392A-4985-A2BD-2A2AFDE51755}"/>
  <tableColumns count="15">
    <tableColumn id="1" xr3:uid="{6F2D2AA7-6C9D-41C6-9EE5-74418573C57A}" name="name"/>
    <tableColumn id="2" xr3:uid="{A09102C1-DB5C-486A-A4EF-3A982E410287}" name="rating"/>
    <tableColumn id="3" xr3:uid="{6BBD8BE3-B678-4BD0-B42A-8CF0F35B59D9}" name="genre"/>
    <tableColumn id="4" xr3:uid="{26DDA1F0-B836-4A08-A437-9A5962252DD6}" name="year" dataDxfId="131"/>
    <tableColumn id="5" xr3:uid="{4037FAFE-263D-45D1-A8E4-8477527815CF}" name="released"/>
    <tableColumn id="6" xr3:uid="{E65CC5A3-7FB2-4D1F-B2DE-1B23D737FCBF}" name="score" dataDxfId="130"/>
    <tableColumn id="7" xr3:uid="{349783E5-AB98-4E28-BD68-6FDF6D230252}" name="votes"/>
    <tableColumn id="8" xr3:uid="{955BBA53-F538-407E-B402-C0EBC0B22FDA}" name="director"/>
    <tableColumn id="9" xr3:uid="{7AEA9BEB-80B2-4A4C-BA8A-97A41FF0419A}" name="writer"/>
    <tableColumn id="10" xr3:uid="{CB310330-0F54-4D07-8341-5592A85C2402}" name="star"/>
    <tableColumn id="11" xr3:uid="{F5A0FD0B-EA6C-42F7-8164-1320830E5EEC}" name="country" dataDxfId="129"/>
    <tableColumn id="12" xr3:uid="{919F1513-0171-4703-90DE-83458D51DA24}" name="budget"/>
    <tableColumn id="13" xr3:uid="{7DB74195-3C68-41CC-B690-64FD190F3F13}" name="gross"/>
    <tableColumn id="14" xr3:uid="{3A48D6C9-D8E8-4CE9-8A23-62A3163E7487}" name="company"/>
    <tableColumn id="15" xr3:uid="{2F76548F-17D7-4B51-B14A-18B248F2503B}" name="runtime" dataDxfId="12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7F679-F83C-4481-AD5E-D4FCD0EA1DB7}">
  <dimension ref="A1:AE4001"/>
  <sheetViews>
    <sheetView zoomScale="61" workbookViewId="0">
      <selection activeCell="P12" sqref="P12"/>
    </sheetView>
  </sheetViews>
  <sheetFormatPr defaultRowHeight="14.5" x14ac:dyDescent="0.35"/>
  <cols>
    <col min="1" max="1" width="46.26953125" customWidth="1"/>
    <col min="2" max="2" width="16.81640625" customWidth="1"/>
    <col min="3" max="3" width="13.54296875" customWidth="1"/>
    <col min="4" max="4" width="17.453125" customWidth="1"/>
    <col min="5" max="5" width="35.7265625" customWidth="1"/>
    <col min="6" max="6" width="12.08984375" customWidth="1"/>
    <col min="8" max="8" width="27.90625" customWidth="1"/>
    <col min="9" max="9" width="30.453125" customWidth="1"/>
    <col min="10" max="10" width="28.1796875" customWidth="1"/>
    <col min="11" max="11" width="24.453125" customWidth="1"/>
    <col min="12" max="12" width="18.08984375" customWidth="1"/>
    <col min="13" max="13" width="16.08984375" customWidth="1"/>
    <col min="14" max="14" width="19.08984375" customWidth="1"/>
    <col min="15" max="15" width="29.08984375" style="8" customWidth="1"/>
    <col min="16" max="16" width="13.7265625" customWidth="1"/>
    <col min="28" max="28" width="9.36328125" bestFit="1" customWidth="1"/>
    <col min="29" max="29" width="10.36328125" bestFit="1" customWidth="1"/>
    <col min="31" max="31" width="8.81640625" bestFit="1" customWidth="1"/>
  </cols>
  <sheetData>
    <row r="1" spans="1:3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12247</v>
      </c>
      <c r="Q1" s="16" t="s">
        <v>2</v>
      </c>
      <c r="R1" s="16" t="s">
        <v>3</v>
      </c>
      <c r="S1" s="24" t="s">
        <v>4</v>
      </c>
      <c r="T1" s="24" t="s">
        <v>12267</v>
      </c>
      <c r="U1" s="16" t="s">
        <v>13786</v>
      </c>
      <c r="V1" s="16" t="s">
        <v>5</v>
      </c>
      <c r="W1" s="16" t="s">
        <v>6</v>
      </c>
      <c r="X1" s="16" t="s">
        <v>7</v>
      </c>
      <c r="Y1" s="16" t="s">
        <v>8</v>
      </c>
      <c r="Z1" s="16" t="s">
        <v>9</v>
      </c>
      <c r="AA1" s="16" t="s">
        <v>10</v>
      </c>
      <c r="AB1" s="16" t="s">
        <v>11</v>
      </c>
      <c r="AC1" s="16" t="s">
        <v>12</v>
      </c>
      <c r="AD1" s="16" t="s">
        <v>13</v>
      </c>
      <c r="AE1" s="17" t="s">
        <v>12247</v>
      </c>
    </row>
    <row r="2" spans="1:31" x14ac:dyDescent="0.35">
      <c r="A2" t="s">
        <v>14</v>
      </c>
      <c r="B2" s="3" t="s">
        <v>15</v>
      </c>
      <c r="C2" t="s">
        <v>16</v>
      </c>
      <c r="D2" s="2">
        <v>1980</v>
      </c>
      <c r="E2" t="s">
        <v>17</v>
      </c>
      <c r="F2" s="2">
        <v>8.4</v>
      </c>
      <c r="G2">
        <v>927000</v>
      </c>
      <c r="H2" t="s">
        <v>18</v>
      </c>
      <c r="I2" t="s">
        <v>19</v>
      </c>
      <c r="J2" t="s">
        <v>20</v>
      </c>
      <c r="K2" s="3" t="s">
        <v>21</v>
      </c>
      <c r="L2">
        <v>19000000</v>
      </c>
      <c r="M2">
        <v>46998772</v>
      </c>
      <c r="N2" t="s">
        <v>22</v>
      </c>
      <c r="O2" s="2">
        <v>146</v>
      </c>
      <c r="Q2" s="9" t="s">
        <v>16</v>
      </c>
      <c r="R2" s="18">
        <v>1980</v>
      </c>
      <c r="S2" s="26" t="s">
        <v>12268</v>
      </c>
      <c r="T2" s="25" t="str">
        <f>LEFT(S2,3)</f>
        <v>Jun</v>
      </c>
      <c r="U2" s="9" t="s">
        <v>29</v>
      </c>
      <c r="V2" s="18">
        <v>8.4</v>
      </c>
      <c r="W2" s="9">
        <v>927000</v>
      </c>
      <c r="X2" s="9" t="s">
        <v>18</v>
      </c>
      <c r="Y2" s="9" t="s">
        <v>19</v>
      </c>
      <c r="Z2" s="9" t="s">
        <v>20</v>
      </c>
      <c r="AA2" s="19" t="s">
        <v>21</v>
      </c>
      <c r="AB2" s="9">
        <v>19000000</v>
      </c>
      <c r="AC2" s="9">
        <v>46998772</v>
      </c>
      <c r="AD2" s="9" t="s">
        <v>22</v>
      </c>
      <c r="AE2" s="20">
        <v>146</v>
      </c>
    </row>
    <row r="3" spans="1:31" x14ac:dyDescent="0.35">
      <c r="A3" t="s">
        <v>23</v>
      </c>
      <c r="B3" s="3" t="s">
        <v>15</v>
      </c>
      <c r="C3" t="s">
        <v>24</v>
      </c>
      <c r="D3" s="2">
        <v>1980</v>
      </c>
      <c r="E3" t="s">
        <v>25</v>
      </c>
      <c r="F3" s="2">
        <v>5.8</v>
      </c>
      <c r="G3">
        <v>65000</v>
      </c>
      <c r="H3" t="s">
        <v>26</v>
      </c>
      <c r="I3" t="s">
        <v>27</v>
      </c>
      <c r="J3" t="s">
        <v>28</v>
      </c>
      <c r="K3" s="3" t="s">
        <v>29</v>
      </c>
      <c r="L3">
        <v>4500000</v>
      </c>
      <c r="M3">
        <v>58853106</v>
      </c>
      <c r="N3" t="s">
        <v>30</v>
      </c>
      <c r="O3" s="2">
        <v>104</v>
      </c>
      <c r="Q3" s="10" t="s">
        <v>24</v>
      </c>
      <c r="R3" s="21">
        <v>1980</v>
      </c>
      <c r="S3" s="27" t="s">
        <v>12269</v>
      </c>
      <c r="T3" s="25" t="str">
        <f>LEFT(S3,3)</f>
        <v>Jul</v>
      </c>
      <c r="U3" s="10" t="s">
        <v>29</v>
      </c>
      <c r="V3" s="21">
        <v>5.8</v>
      </c>
      <c r="W3" s="10">
        <v>65000</v>
      </c>
      <c r="X3" s="10" t="s">
        <v>26</v>
      </c>
      <c r="Y3" s="10" t="s">
        <v>27</v>
      </c>
      <c r="Z3" s="10" t="s">
        <v>28</v>
      </c>
      <c r="AA3" s="22" t="s">
        <v>29</v>
      </c>
      <c r="AB3" s="10">
        <v>4500000</v>
      </c>
      <c r="AC3" s="10">
        <v>58853106</v>
      </c>
      <c r="AD3" s="10" t="s">
        <v>30</v>
      </c>
      <c r="AE3" s="23">
        <v>104</v>
      </c>
    </row>
    <row r="4" spans="1:31" x14ac:dyDescent="0.35">
      <c r="A4" t="s">
        <v>31</v>
      </c>
      <c r="B4" s="3" t="s">
        <v>32</v>
      </c>
      <c r="C4" t="s">
        <v>33</v>
      </c>
      <c r="D4" s="2">
        <v>1980</v>
      </c>
      <c r="E4" t="s">
        <v>34</v>
      </c>
      <c r="F4" s="2">
        <v>8.6999999999999993</v>
      </c>
      <c r="G4">
        <v>1200000</v>
      </c>
      <c r="H4" t="s">
        <v>35</v>
      </c>
      <c r="I4" t="s">
        <v>36</v>
      </c>
      <c r="J4" t="s">
        <v>37</v>
      </c>
      <c r="K4" s="3" t="s">
        <v>29</v>
      </c>
      <c r="L4">
        <v>18000000</v>
      </c>
      <c r="M4">
        <v>538375067</v>
      </c>
      <c r="N4" t="s">
        <v>38</v>
      </c>
      <c r="O4" s="2">
        <v>124</v>
      </c>
      <c r="Q4" s="9" t="s">
        <v>33</v>
      </c>
      <c r="R4" s="18">
        <v>1980</v>
      </c>
      <c r="S4" s="26" t="s">
        <v>12270</v>
      </c>
      <c r="T4" s="25" t="str">
        <f>LEFT(S4,3)</f>
        <v>Jun</v>
      </c>
      <c r="U4" s="9" t="s">
        <v>29</v>
      </c>
      <c r="V4" s="18">
        <v>8.6999999999999993</v>
      </c>
      <c r="W4" s="9">
        <v>1200000</v>
      </c>
      <c r="X4" s="9" t="s">
        <v>35</v>
      </c>
      <c r="Y4" s="9" t="s">
        <v>36</v>
      </c>
      <c r="Z4" s="9" t="s">
        <v>37</v>
      </c>
      <c r="AA4" s="19" t="s">
        <v>29</v>
      </c>
      <c r="AB4" s="9">
        <v>18000000</v>
      </c>
      <c r="AC4" s="9">
        <v>538375067</v>
      </c>
      <c r="AD4" s="9" t="s">
        <v>38</v>
      </c>
      <c r="AE4" s="20">
        <v>124</v>
      </c>
    </row>
    <row r="5" spans="1:31" x14ac:dyDescent="0.35">
      <c r="A5" t="s">
        <v>39</v>
      </c>
      <c r="B5" s="3" t="s">
        <v>32</v>
      </c>
      <c r="C5" t="s">
        <v>40</v>
      </c>
      <c r="D5" s="2">
        <v>1980</v>
      </c>
      <c r="E5" t="s">
        <v>25</v>
      </c>
      <c r="F5" s="2">
        <v>7.7</v>
      </c>
      <c r="G5">
        <v>221000</v>
      </c>
      <c r="H5" t="s">
        <v>41</v>
      </c>
      <c r="I5" t="s">
        <v>41</v>
      </c>
      <c r="J5" t="s">
        <v>42</v>
      </c>
      <c r="K5" s="3" t="s">
        <v>29</v>
      </c>
      <c r="L5">
        <v>3500000</v>
      </c>
      <c r="M5">
        <v>83453539</v>
      </c>
      <c r="N5" t="s">
        <v>43</v>
      </c>
      <c r="O5" s="2">
        <v>88</v>
      </c>
      <c r="Q5" s="10" t="s">
        <v>40</v>
      </c>
      <c r="R5" s="21">
        <v>1980</v>
      </c>
      <c r="S5" s="27" t="s">
        <v>12269</v>
      </c>
      <c r="T5" s="25" t="str">
        <f>LEFT(S5,3)</f>
        <v>Jul</v>
      </c>
      <c r="U5" s="10" t="s">
        <v>29</v>
      </c>
      <c r="V5" s="21">
        <v>7.7</v>
      </c>
      <c r="W5" s="10">
        <v>221000</v>
      </c>
      <c r="X5" s="10" t="s">
        <v>41</v>
      </c>
      <c r="Y5" s="10" t="s">
        <v>41</v>
      </c>
      <c r="Z5" s="10" t="s">
        <v>42</v>
      </c>
      <c r="AA5" s="22" t="s">
        <v>29</v>
      </c>
      <c r="AB5" s="10">
        <v>3500000</v>
      </c>
      <c r="AC5" s="10">
        <v>83453539</v>
      </c>
      <c r="AD5" s="10" t="s">
        <v>43</v>
      </c>
      <c r="AE5" s="23">
        <v>88</v>
      </c>
    </row>
    <row r="6" spans="1:31" x14ac:dyDescent="0.35">
      <c r="A6" t="s">
        <v>44</v>
      </c>
      <c r="B6" s="3" t="s">
        <v>15</v>
      </c>
      <c r="C6" t="s">
        <v>40</v>
      </c>
      <c r="D6" s="2">
        <v>1980</v>
      </c>
      <c r="E6" t="s">
        <v>45</v>
      </c>
      <c r="F6" s="2">
        <v>7.3</v>
      </c>
      <c r="G6">
        <v>108000</v>
      </c>
      <c r="H6" t="s">
        <v>46</v>
      </c>
      <c r="I6" t="s">
        <v>47</v>
      </c>
      <c r="J6" t="s">
        <v>48</v>
      </c>
      <c r="K6" s="3" t="s">
        <v>29</v>
      </c>
      <c r="L6">
        <v>6000000</v>
      </c>
      <c r="M6">
        <v>39846344</v>
      </c>
      <c r="N6" t="s">
        <v>49</v>
      </c>
      <c r="O6" s="2">
        <v>98</v>
      </c>
      <c r="Q6" s="9" t="s">
        <v>40</v>
      </c>
      <c r="R6" s="18">
        <v>1980</v>
      </c>
      <c r="S6" s="26" t="s">
        <v>12271</v>
      </c>
      <c r="T6" s="25" t="str">
        <f>LEFT(S6,3)</f>
        <v>Jul</v>
      </c>
      <c r="U6" s="9" t="s">
        <v>29</v>
      </c>
      <c r="V6" s="18">
        <v>7.3</v>
      </c>
      <c r="W6" s="9">
        <v>108000</v>
      </c>
      <c r="X6" s="9" t="s">
        <v>46</v>
      </c>
      <c r="Y6" s="9" t="s">
        <v>47</v>
      </c>
      <c r="Z6" s="9" t="s">
        <v>48</v>
      </c>
      <c r="AA6" s="19" t="s">
        <v>29</v>
      </c>
      <c r="AB6" s="9">
        <v>6000000</v>
      </c>
      <c r="AC6" s="9">
        <v>39846344</v>
      </c>
      <c r="AD6" s="9" t="s">
        <v>49</v>
      </c>
      <c r="AE6" s="20">
        <v>98</v>
      </c>
    </row>
    <row r="7" spans="1:31" x14ac:dyDescent="0.35">
      <c r="A7" t="s">
        <v>50</v>
      </c>
      <c r="B7" s="3" t="s">
        <v>15</v>
      </c>
      <c r="C7" t="s">
        <v>51</v>
      </c>
      <c r="D7" s="2">
        <v>1980</v>
      </c>
      <c r="E7" t="s">
        <v>52</v>
      </c>
      <c r="F7" s="2">
        <v>6.4</v>
      </c>
      <c r="G7">
        <v>123000</v>
      </c>
      <c r="H7" t="s">
        <v>53</v>
      </c>
      <c r="I7" t="s">
        <v>54</v>
      </c>
      <c r="J7" t="s">
        <v>55</v>
      </c>
      <c r="K7" s="3" t="s">
        <v>29</v>
      </c>
      <c r="L7">
        <v>550000</v>
      </c>
      <c r="M7">
        <v>39754601</v>
      </c>
      <c r="N7" t="s">
        <v>43</v>
      </c>
      <c r="O7" s="2">
        <v>95</v>
      </c>
      <c r="Q7" s="10" t="s">
        <v>51</v>
      </c>
      <c r="R7" s="21">
        <v>1980</v>
      </c>
      <c r="S7" s="27" t="s">
        <v>12272</v>
      </c>
      <c r="T7" s="25" t="str">
        <f>LEFT(S7,3)</f>
        <v>May</v>
      </c>
      <c r="U7" s="10" t="s">
        <v>29</v>
      </c>
      <c r="V7" s="21">
        <v>6.4</v>
      </c>
      <c r="W7" s="10">
        <v>123000</v>
      </c>
      <c r="X7" s="10" t="s">
        <v>53</v>
      </c>
      <c r="Y7" s="10" t="s">
        <v>54</v>
      </c>
      <c r="Z7" s="10" t="s">
        <v>55</v>
      </c>
      <c r="AA7" s="22" t="s">
        <v>29</v>
      </c>
      <c r="AB7" s="10">
        <v>550000</v>
      </c>
      <c r="AC7" s="10">
        <v>39754601</v>
      </c>
      <c r="AD7" s="10" t="s">
        <v>43</v>
      </c>
      <c r="AE7" s="23">
        <v>95</v>
      </c>
    </row>
    <row r="8" spans="1:31" x14ac:dyDescent="0.35">
      <c r="A8" t="s">
        <v>56</v>
      </c>
      <c r="B8" s="3" t="s">
        <v>15</v>
      </c>
      <c r="C8" t="s">
        <v>33</v>
      </c>
      <c r="D8" s="2">
        <v>1980</v>
      </c>
      <c r="E8" t="s">
        <v>34</v>
      </c>
      <c r="F8" s="2">
        <v>7.9</v>
      </c>
      <c r="G8">
        <v>188000</v>
      </c>
      <c r="H8" t="s">
        <v>57</v>
      </c>
      <c r="I8" t="s">
        <v>58</v>
      </c>
      <c r="J8" t="s">
        <v>59</v>
      </c>
      <c r="K8" s="3" t="s">
        <v>29</v>
      </c>
      <c r="L8">
        <v>27000000</v>
      </c>
      <c r="M8">
        <v>115229890</v>
      </c>
      <c r="N8" t="s">
        <v>60</v>
      </c>
      <c r="O8" s="2">
        <v>133</v>
      </c>
      <c r="Q8" s="9" t="s">
        <v>33</v>
      </c>
      <c r="R8" s="18">
        <v>1980</v>
      </c>
      <c r="S8" s="26" t="s">
        <v>12270</v>
      </c>
      <c r="T8" s="25" t="str">
        <f>LEFT(S8,3)</f>
        <v>Jun</v>
      </c>
      <c r="U8" s="9" t="s">
        <v>29</v>
      </c>
      <c r="V8" s="18">
        <v>7.9</v>
      </c>
      <c r="W8" s="9">
        <v>188000</v>
      </c>
      <c r="X8" s="9" t="s">
        <v>57</v>
      </c>
      <c r="Y8" s="9" t="s">
        <v>58</v>
      </c>
      <c r="Z8" s="9" t="s">
        <v>59</v>
      </c>
      <c r="AA8" s="19" t="s">
        <v>29</v>
      </c>
      <c r="AB8" s="9">
        <v>27000000</v>
      </c>
      <c r="AC8" s="9">
        <v>115229890</v>
      </c>
      <c r="AD8" s="9" t="s">
        <v>60</v>
      </c>
      <c r="AE8" s="20">
        <v>133</v>
      </c>
    </row>
    <row r="9" spans="1:31" x14ac:dyDescent="0.35">
      <c r="A9" t="s">
        <v>61</v>
      </c>
      <c r="B9" s="3" t="s">
        <v>15</v>
      </c>
      <c r="C9" t="s">
        <v>62</v>
      </c>
      <c r="D9" s="2">
        <v>1980</v>
      </c>
      <c r="E9" t="s">
        <v>63</v>
      </c>
      <c r="F9" s="2">
        <v>8.1999999999999993</v>
      </c>
      <c r="G9">
        <v>330000</v>
      </c>
      <c r="H9" t="s">
        <v>64</v>
      </c>
      <c r="I9" t="s">
        <v>65</v>
      </c>
      <c r="J9" t="s">
        <v>66</v>
      </c>
      <c r="K9" s="3" t="s">
        <v>29</v>
      </c>
      <c r="L9">
        <v>18000000</v>
      </c>
      <c r="M9">
        <v>23402427</v>
      </c>
      <c r="N9" t="s">
        <v>67</v>
      </c>
      <c r="O9" s="2">
        <v>129</v>
      </c>
      <c r="Q9" s="10" t="s">
        <v>62</v>
      </c>
      <c r="R9" s="21">
        <v>1980</v>
      </c>
      <c r="S9" s="27" t="s">
        <v>12273</v>
      </c>
      <c r="T9" s="25" t="str">
        <f>LEFT(S9,3)</f>
        <v>Dec</v>
      </c>
      <c r="U9" s="10" t="s">
        <v>29</v>
      </c>
      <c r="V9" s="21">
        <v>8.1999999999999993</v>
      </c>
      <c r="W9" s="10">
        <v>330000</v>
      </c>
      <c r="X9" s="10" t="s">
        <v>64</v>
      </c>
      <c r="Y9" s="10" t="s">
        <v>65</v>
      </c>
      <c r="Z9" s="10" t="s">
        <v>66</v>
      </c>
      <c r="AA9" s="22" t="s">
        <v>29</v>
      </c>
      <c r="AB9" s="10">
        <v>18000000</v>
      </c>
      <c r="AC9" s="10">
        <v>23402427</v>
      </c>
      <c r="AD9" s="10" t="s">
        <v>67</v>
      </c>
      <c r="AE9" s="23">
        <v>129</v>
      </c>
    </row>
    <row r="10" spans="1:31" x14ac:dyDescent="0.35">
      <c r="A10" t="s">
        <v>68</v>
      </c>
      <c r="B10" s="3" t="s">
        <v>32</v>
      </c>
      <c r="C10" t="s">
        <v>33</v>
      </c>
      <c r="D10" s="2">
        <v>1980</v>
      </c>
      <c r="E10" t="s">
        <v>69</v>
      </c>
      <c r="F10" s="2">
        <v>6.8</v>
      </c>
      <c r="G10">
        <v>101000</v>
      </c>
      <c r="H10" t="s">
        <v>70</v>
      </c>
      <c r="I10" t="s">
        <v>71</v>
      </c>
      <c r="J10" t="s">
        <v>72</v>
      </c>
      <c r="K10" s="3" t="s">
        <v>29</v>
      </c>
      <c r="L10">
        <v>54000000</v>
      </c>
      <c r="M10">
        <v>108185706</v>
      </c>
      <c r="N10" t="s">
        <v>73</v>
      </c>
      <c r="O10" s="2">
        <v>127</v>
      </c>
      <c r="Q10" s="9" t="s">
        <v>33</v>
      </c>
      <c r="R10" s="18">
        <v>1980</v>
      </c>
      <c r="S10" s="26" t="s">
        <v>12274</v>
      </c>
      <c r="T10" s="25" t="str">
        <f>LEFT(S10,3)</f>
        <v>Jun</v>
      </c>
      <c r="U10" s="9" t="s">
        <v>29</v>
      </c>
      <c r="V10" s="18">
        <v>6.8</v>
      </c>
      <c r="W10" s="9">
        <v>101000</v>
      </c>
      <c r="X10" s="9" t="s">
        <v>70</v>
      </c>
      <c r="Y10" s="9" t="s">
        <v>71</v>
      </c>
      <c r="Z10" s="9" t="s">
        <v>72</v>
      </c>
      <c r="AA10" s="19" t="s">
        <v>29</v>
      </c>
      <c r="AB10" s="9">
        <v>54000000</v>
      </c>
      <c r="AC10" s="9">
        <v>108185706</v>
      </c>
      <c r="AD10" s="9" t="s">
        <v>73</v>
      </c>
      <c r="AE10" s="20">
        <v>127</v>
      </c>
    </row>
    <row r="11" spans="1:31" x14ac:dyDescent="0.35">
      <c r="A11" t="s">
        <v>74</v>
      </c>
      <c r="B11" s="3" t="s">
        <v>15</v>
      </c>
      <c r="C11" t="s">
        <v>62</v>
      </c>
      <c r="D11" s="2">
        <v>1980</v>
      </c>
      <c r="E11" t="s">
        <v>75</v>
      </c>
      <c r="F11" s="2">
        <v>7</v>
      </c>
      <c r="G11">
        <v>10000</v>
      </c>
      <c r="H11" t="s">
        <v>76</v>
      </c>
      <c r="I11" t="s">
        <v>77</v>
      </c>
      <c r="J11" t="s">
        <v>78</v>
      </c>
      <c r="K11" s="3" t="s">
        <v>29</v>
      </c>
      <c r="L11">
        <v>10000000</v>
      </c>
      <c r="M11">
        <v>15795189</v>
      </c>
      <c r="N11" t="s">
        <v>79</v>
      </c>
      <c r="O11" s="2">
        <v>100</v>
      </c>
      <c r="Q11" s="10" t="s">
        <v>62</v>
      </c>
      <c r="R11" s="21">
        <v>1980</v>
      </c>
      <c r="S11" s="27" t="s">
        <v>12275</v>
      </c>
      <c r="T11" s="25" t="str">
        <f>LEFT(S11,3)</f>
        <v>May</v>
      </c>
      <c r="U11" s="10" t="s">
        <v>29</v>
      </c>
      <c r="V11" s="21">
        <v>7</v>
      </c>
      <c r="W11" s="10">
        <v>10000</v>
      </c>
      <c r="X11" s="10" t="s">
        <v>76</v>
      </c>
      <c r="Y11" s="10" t="s">
        <v>77</v>
      </c>
      <c r="Z11" s="10" t="s">
        <v>78</v>
      </c>
      <c r="AA11" s="22" t="s">
        <v>29</v>
      </c>
      <c r="AB11" s="10">
        <v>10000000</v>
      </c>
      <c r="AC11" s="10">
        <v>15795189</v>
      </c>
      <c r="AD11" s="10" t="s">
        <v>79</v>
      </c>
      <c r="AE11" s="23">
        <v>100</v>
      </c>
    </row>
    <row r="12" spans="1:31" x14ac:dyDescent="0.35">
      <c r="A12" t="s">
        <v>80</v>
      </c>
      <c r="B12" s="3" t="s">
        <v>32</v>
      </c>
      <c r="C12" t="s">
        <v>33</v>
      </c>
      <c r="D12" s="2">
        <v>1980</v>
      </c>
      <c r="E12" t="s">
        <v>81</v>
      </c>
      <c r="F12" s="2">
        <v>6.1</v>
      </c>
      <c r="G12">
        <v>18000</v>
      </c>
      <c r="H12" t="s">
        <v>82</v>
      </c>
      <c r="I12" t="s">
        <v>83</v>
      </c>
      <c r="J12" t="s">
        <v>84</v>
      </c>
      <c r="K12" s="3" t="s">
        <v>29</v>
      </c>
      <c r="L12">
        <v>15000000</v>
      </c>
      <c r="M12">
        <v>70687344</v>
      </c>
      <c r="N12" t="s">
        <v>85</v>
      </c>
      <c r="O12" s="2">
        <v>116</v>
      </c>
      <c r="Q12" s="9" t="s">
        <v>33</v>
      </c>
      <c r="R12" s="18">
        <v>1980</v>
      </c>
      <c r="S12" s="26" t="s">
        <v>12276</v>
      </c>
      <c r="T12" s="25" t="str">
        <f>LEFT(S12,3)</f>
        <v>Dec</v>
      </c>
      <c r="U12" s="9" t="s">
        <v>29</v>
      </c>
      <c r="V12" s="18">
        <v>6.1</v>
      </c>
      <c r="W12" s="9">
        <v>18000</v>
      </c>
      <c r="X12" s="9" t="s">
        <v>82</v>
      </c>
      <c r="Y12" s="9" t="s">
        <v>83</v>
      </c>
      <c r="Z12" s="9" t="s">
        <v>84</v>
      </c>
      <c r="AA12" s="19" t="s">
        <v>29</v>
      </c>
      <c r="AB12" s="9">
        <v>15000000</v>
      </c>
      <c r="AC12" s="9">
        <v>70687344</v>
      </c>
      <c r="AD12" s="9" t="s">
        <v>85</v>
      </c>
      <c r="AE12" s="20">
        <v>116</v>
      </c>
    </row>
    <row r="13" spans="1:31" x14ac:dyDescent="0.35">
      <c r="A13" t="s">
        <v>86</v>
      </c>
      <c r="B13" s="3" t="s">
        <v>32</v>
      </c>
      <c r="C13" t="s">
        <v>24</v>
      </c>
      <c r="D13" s="2">
        <v>1980</v>
      </c>
      <c r="E13" t="s">
        <v>87</v>
      </c>
      <c r="F13" s="2">
        <v>7.3</v>
      </c>
      <c r="G13">
        <v>54000</v>
      </c>
      <c r="H13" t="s">
        <v>88</v>
      </c>
      <c r="I13" t="s">
        <v>88</v>
      </c>
      <c r="J13" t="s">
        <v>89</v>
      </c>
      <c r="K13" s="3" t="s">
        <v>90</v>
      </c>
      <c r="L13">
        <v>5000000</v>
      </c>
      <c r="M13">
        <v>30031783</v>
      </c>
      <c r="N13" t="s">
        <v>91</v>
      </c>
      <c r="O13" s="2">
        <v>109</v>
      </c>
      <c r="Q13" s="10" t="s">
        <v>24</v>
      </c>
      <c r="R13" s="21">
        <v>1980</v>
      </c>
      <c r="S13" s="27" t="s">
        <v>12277</v>
      </c>
      <c r="T13" s="25" t="str">
        <f>LEFT(S13,3)</f>
        <v>Oct</v>
      </c>
      <c r="U13" s="10" t="s">
        <v>29</v>
      </c>
      <c r="V13" s="21">
        <v>7.3</v>
      </c>
      <c r="W13" s="10">
        <v>54000</v>
      </c>
      <c r="X13" s="10" t="s">
        <v>88</v>
      </c>
      <c r="Y13" s="10" t="s">
        <v>88</v>
      </c>
      <c r="Z13" s="10" t="s">
        <v>89</v>
      </c>
      <c r="AA13" s="22" t="s">
        <v>90</v>
      </c>
      <c r="AB13" s="10">
        <v>5000000</v>
      </c>
      <c r="AC13" s="10">
        <v>30031783</v>
      </c>
      <c r="AD13" s="10" t="s">
        <v>91</v>
      </c>
      <c r="AE13" s="23">
        <v>109</v>
      </c>
    </row>
    <row r="14" spans="1:31" x14ac:dyDescent="0.35">
      <c r="A14" t="s">
        <v>92</v>
      </c>
      <c r="B14" s="3" t="s">
        <v>32</v>
      </c>
      <c r="C14" t="s">
        <v>24</v>
      </c>
      <c r="D14" s="2">
        <v>1980</v>
      </c>
      <c r="E14" t="s">
        <v>93</v>
      </c>
      <c r="F14" s="2">
        <v>5.3</v>
      </c>
      <c r="G14">
        <v>30000</v>
      </c>
      <c r="H14" t="s">
        <v>94</v>
      </c>
      <c r="I14" t="s">
        <v>95</v>
      </c>
      <c r="J14" t="s">
        <v>96</v>
      </c>
      <c r="K14" s="3" t="s">
        <v>29</v>
      </c>
      <c r="L14">
        <v>20000000</v>
      </c>
      <c r="M14">
        <v>49823037</v>
      </c>
      <c r="N14" t="s">
        <v>43</v>
      </c>
      <c r="O14" s="2">
        <v>114</v>
      </c>
      <c r="Q14" s="9" t="s">
        <v>24</v>
      </c>
      <c r="R14" s="18">
        <v>1980</v>
      </c>
      <c r="S14" s="26" t="s">
        <v>12278</v>
      </c>
      <c r="T14" s="25" t="str">
        <f>LEFT(S14,3)</f>
        <v>Dec</v>
      </c>
      <c r="U14" s="9" t="s">
        <v>29</v>
      </c>
      <c r="V14" s="18">
        <v>5.3</v>
      </c>
      <c r="W14" s="9">
        <v>30000</v>
      </c>
      <c r="X14" s="9" t="s">
        <v>94</v>
      </c>
      <c r="Y14" s="9" t="s">
        <v>95</v>
      </c>
      <c r="Z14" s="9" t="s">
        <v>96</v>
      </c>
      <c r="AA14" s="19" t="s">
        <v>29</v>
      </c>
      <c r="AB14" s="9">
        <v>20000000</v>
      </c>
      <c r="AC14" s="9">
        <v>49823037</v>
      </c>
      <c r="AD14" s="9" t="s">
        <v>43</v>
      </c>
      <c r="AE14" s="20">
        <v>114</v>
      </c>
    </row>
    <row r="15" spans="1:31" x14ac:dyDescent="0.35">
      <c r="A15" t="s">
        <v>97</v>
      </c>
      <c r="B15" s="3" t="s">
        <v>15</v>
      </c>
      <c r="C15" t="s">
        <v>16</v>
      </c>
      <c r="D15" s="2">
        <v>1980</v>
      </c>
      <c r="E15" t="s">
        <v>98</v>
      </c>
      <c r="F15" s="2">
        <v>7.7</v>
      </c>
      <c r="G15">
        <v>49000</v>
      </c>
      <c r="H15" t="s">
        <v>99</v>
      </c>
      <c r="I15" t="s">
        <v>100</v>
      </c>
      <c r="J15" t="s">
        <v>101</v>
      </c>
      <c r="K15" s="3" t="s">
        <v>29</v>
      </c>
      <c r="L15">
        <v>6000000</v>
      </c>
      <c r="M15">
        <v>54766923</v>
      </c>
      <c r="N15" t="s">
        <v>43</v>
      </c>
      <c r="O15" s="2">
        <v>124</v>
      </c>
      <c r="Q15" s="10" t="s">
        <v>16</v>
      </c>
      <c r="R15" s="21">
        <v>1980</v>
      </c>
      <c r="S15" s="27" t="s">
        <v>12279</v>
      </c>
      <c r="T15" s="25" t="str">
        <f>LEFT(S15,3)</f>
        <v>Sep</v>
      </c>
      <c r="U15" s="10" t="s">
        <v>29</v>
      </c>
      <c r="V15" s="21">
        <v>7.7</v>
      </c>
      <c r="W15" s="10">
        <v>49000</v>
      </c>
      <c r="X15" s="10" t="s">
        <v>99</v>
      </c>
      <c r="Y15" s="10" t="s">
        <v>100</v>
      </c>
      <c r="Z15" s="10" t="s">
        <v>101</v>
      </c>
      <c r="AA15" s="22" t="s">
        <v>29</v>
      </c>
      <c r="AB15" s="10">
        <v>6000000</v>
      </c>
      <c r="AC15" s="10">
        <v>54766923</v>
      </c>
      <c r="AD15" s="10" t="s">
        <v>43</v>
      </c>
      <c r="AE15" s="23">
        <v>124</v>
      </c>
    </row>
    <row r="16" spans="1:31" x14ac:dyDescent="0.35">
      <c r="A16" t="s">
        <v>102</v>
      </c>
      <c r="B16" s="3" t="s">
        <v>15</v>
      </c>
      <c r="C16" t="s">
        <v>103</v>
      </c>
      <c r="D16" s="2">
        <v>1980</v>
      </c>
      <c r="E16" t="s">
        <v>45</v>
      </c>
      <c r="F16" s="2">
        <v>7.1</v>
      </c>
      <c r="G16">
        <v>37000</v>
      </c>
      <c r="H16" t="s">
        <v>104</v>
      </c>
      <c r="I16" t="s">
        <v>104</v>
      </c>
      <c r="J16" t="s">
        <v>105</v>
      </c>
      <c r="K16" s="3" t="s">
        <v>29</v>
      </c>
      <c r="L16">
        <v>6500000</v>
      </c>
      <c r="M16">
        <v>31899000</v>
      </c>
      <c r="N16" t="s">
        <v>106</v>
      </c>
      <c r="O16" s="2">
        <v>104</v>
      </c>
      <c r="Q16" s="9" t="s">
        <v>103</v>
      </c>
      <c r="R16" s="18">
        <v>1980</v>
      </c>
      <c r="S16" s="26" t="s">
        <v>12271</v>
      </c>
      <c r="T16" s="25" t="str">
        <f>LEFT(S16,3)</f>
        <v>Jul</v>
      </c>
      <c r="U16" s="9" t="s">
        <v>29</v>
      </c>
      <c r="V16" s="18">
        <v>7.1</v>
      </c>
      <c r="W16" s="9">
        <v>37000</v>
      </c>
      <c r="X16" s="9" t="s">
        <v>104</v>
      </c>
      <c r="Y16" s="9" t="s">
        <v>104</v>
      </c>
      <c r="Z16" s="9" t="s">
        <v>105</v>
      </c>
      <c r="AA16" s="19" t="s">
        <v>29</v>
      </c>
      <c r="AB16" s="9">
        <v>6500000</v>
      </c>
      <c r="AC16" s="9">
        <v>31899000</v>
      </c>
      <c r="AD16" s="9" t="s">
        <v>106</v>
      </c>
      <c r="AE16" s="20">
        <v>104</v>
      </c>
    </row>
    <row r="17" spans="1:31" x14ac:dyDescent="0.35">
      <c r="A17" t="s">
        <v>107</v>
      </c>
      <c r="B17" s="3" t="s">
        <v>32</v>
      </c>
      <c r="C17" t="s">
        <v>16</v>
      </c>
      <c r="D17" s="2">
        <v>1980</v>
      </c>
      <c r="E17" t="s">
        <v>108</v>
      </c>
      <c r="F17" s="2">
        <v>7.2</v>
      </c>
      <c r="G17">
        <v>27000</v>
      </c>
      <c r="H17" t="s">
        <v>109</v>
      </c>
      <c r="I17" t="s">
        <v>110</v>
      </c>
      <c r="J17" t="s">
        <v>111</v>
      </c>
      <c r="K17" s="3" t="s">
        <v>29</v>
      </c>
      <c r="L17">
        <v>5100000</v>
      </c>
      <c r="M17">
        <v>9709597</v>
      </c>
      <c r="N17" t="s">
        <v>112</v>
      </c>
      <c r="O17" s="2">
        <v>103</v>
      </c>
      <c r="Q17" s="10" t="s">
        <v>16</v>
      </c>
      <c r="R17" s="21">
        <v>1980</v>
      </c>
      <c r="S17" s="27" t="s">
        <v>12280</v>
      </c>
      <c r="T17" s="25" t="str">
        <f>LEFT(S17,3)</f>
        <v>Oct</v>
      </c>
      <c r="U17" s="10" t="s">
        <v>29</v>
      </c>
      <c r="V17" s="21">
        <v>7.2</v>
      </c>
      <c r="W17" s="10">
        <v>27000</v>
      </c>
      <c r="X17" s="10" t="s">
        <v>109</v>
      </c>
      <c r="Y17" s="10" t="s">
        <v>110</v>
      </c>
      <c r="Z17" s="10" t="s">
        <v>111</v>
      </c>
      <c r="AA17" s="22" t="s">
        <v>29</v>
      </c>
      <c r="AB17" s="10">
        <v>5100000</v>
      </c>
      <c r="AC17" s="10">
        <v>9709597</v>
      </c>
      <c r="AD17" s="10" t="s">
        <v>112</v>
      </c>
      <c r="AE17" s="23">
        <v>103</v>
      </c>
    </row>
    <row r="18" spans="1:31" x14ac:dyDescent="0.35">
      <c r="A18" t="s">
        <v>113</v>
      </c>
      <c r="B18" s="3" t="s">
        <v>15</v>
      </c>
      <c r="C18" t="s">
        <v>16</v>
      </c>
      <c r="D18" s="2">
        <v>1980</v>
      </c>
      <c r="E18" t="s">
        <v>75</v>
      </c>
      <c r="F18" s="2">
        <v>6.6</v>
      </c>
      <c r="G18">
        <v>21000</v>
      </c>
      <c r="H18" t="s">
        <v>114</v>
      </c>
      <c r="I18" t="s">
        <v>115</v>
      </c>
      <c r="J18" t="s">
        <v>116</v>
      </c>
      <c r="K18" s="3" t="s">
        <v>29</v>
      </c>
      <c r="L18">
        <v>0</v>
      </c>
      <c r="M18">
        <v>21202829</v>
      </c>
      <c r="N18" t="s">
        <v>117</v>
      </c>
      <c r="O18" s="2">
        <v>134</v>
      </c>
      <c r="Q18" s="9" t="s">
        <v>16</v>
      </c>
      <c r="R18" s="18">
        <v>1980</v>
      </c>
      <c r="S18" s="26" t="s">
        <v>12275</v>
      </c>
      <c r="T18" s="25" t="str">
        <f>LEFT(S18,3)</f>
        <v>May</v>
      </c>
      <c r="U18" s="9" t="s">
        <v>29</v>
      </c>
      <c r="V18" s="18">
        <v>6.6</v>
      </c>
      <c r="W18" s="9">
        <v>21000</v>
      </c>
      <c r="X18" s="9" t="s">
        <v>114</v>
      </c>
      <c r="Y18" s="9" t="s">
        <v>115</v>
      </c>
      <c r="Z18" s="9" t="s">
        <v>116</v>
      </c>
      <c r="AA18" s="19" t="s">
        <v>29</v>
      </c>
      <c r="AB18" s="9">
        <v>0</v>
      </c>
      <c r="AC18" s="9">
        <v>21202829</v>
      </c>
      <c r="AD18" s="9" t="s">
        <v>117</v>
      </c>
      <c r="AE18" s="20">
        <v>134</v>
      </c>
    </row>
    <row r="19" spans="1:31" x14ac:dyDescent="0.35">
      <c r="A19" t="s">
        <v>118</v>
      </c>
      <c r="B19" s="3" t="s">
        <v>32</v>
      </c>
      <c r="C19" t="s">
        <v>40</v>
      </c>
      <c r="D19" s="2">
        <v>1980</v>
      </c>
      <c r="E19" t="s">
        <v>63</v>
      </c>
      <c r="F19" s="2">
        <v>6.9</v>
      </c>
      <c r="G19">
        <v>29000</v>
      </c>
      <c r="H19" t="s">
        <v>119</v>
      </c>
      <c r="I19" t="s">
        <v>120</v>
      </c>
      <c r="J19" t="s">
        <v>121</v>
      </c>
      <c r="K19" s="3" t="s">
        <v>29</v>
      </c>
      <c r="L19">
        <v>10000000</v>
      </c>
      <c r="M19">
        <v>103300686</v>
      </c>
      <c r="N19" t="s">
        <v>122</v>
      </c>
      <c r="O19" s="2">
        <v>109</v>
      </c>
      <c r="Q19" s="10" t="s">
        <v>40</v>
      </c>
      <c r="R19" s="21">
        <v>1980</v>
      </c>
      <c r="S19" s="27" t="s">
        <v>12273</v>
      </c>
      <c r="T19" s="25" t="str">
        <f>LEFT(S19,3)</f>
        <v>Dec</v>
      </c>
      <c r="U19" s="10" t="s">
        <v>29</v>
      </c>
      <c r="V19" s="21">
        <v>6.9</v>
      </c>
      <c r="W19" s="10">
        <v>29000</v>
      </c>
      <c r="X19" s="10" t="s">
        <v>119</v>
      </c>
      <c r="Y19" s="10" t="s">
        <v>120</v>
      </c>
      <c r="Z19" s="10" t="s">
        <v>121</v>
      </c>
      <c r="AA19" s="22" t="s">
        <v>29</v>
      </c>
      <c r="AB19" s="10">
        <v>10000000</v>
      </c>
      <c r="AC19" s="10">
        <v>103300686</v>
      </c>
      <c r="AD19" s="10" t="s">
        <v>122</v>
      </c>
      <c r="AE19" s="23">
        <v>109</v>
      </c>
    </row>
    <row r="20" spans="1:31" x14ac:dyDescent="0.35">
      <c r="A20" t="s">
        <v>123</v>
      </c>
      <c r="B20" s="3" t="s">
        <v>15</v>
      </c>
      <c r="C20" t="s">
        <v>51</v>
      </c>
      <c r="D20" s="2">
        <v>1980</v>
      </c>
      <c r="E20" t="s">
        <v>124</v>
      </c>
      <c r="F20" s="2">
        <v>6.8</v>
      </c>
      <c r="G20">
        <v>66000</v>
      </c>
      <c r="H20" t="s">
        <v>125</v>
      </c>
      <c r="I20" t="s">
        <v>125</v>
      </c>
      <c r="J20" t="s">
        <v>126</v>
      </c>
      <c r="K20" s="3" t="s">
        <v>29</v>
      </c>
      <c r="L20">
        <v>1000000</v>
      </c>
      <c r="M20">
        <v>21448782</v>
      </c>
      <c r="N20" t="s">
        <v>127</v>
      </c>
      <c r="O20" s="2">
        <v>89</v>
      </c>
      <c r="Q20" s="9" t="s">
        <v>51</v>
      </c>
      <c r="R20" s="18">
        <v>1980</v>
      </c>
      <c r="S20" s="26" t="s">
        <v>12281</v>
      </c>
      <c r="T20" s="25" t="str">
        <f>LEFT(S20,3)</f>
        <v>Feb</v>
      </c>
      <c r="U20" s="9" t="s">
        <v>29</v>
      </c>
      <c r="V20" s="18">
        <v>6.8</v>
      </c>
      <c r="W20" s="9">
        <v>66000</v>
      </c>
      <c r="X20" s="9" t="s">
        <v>125</v>
      </c>
      <c r="Y20" s="9" t="s">
        <v>125</v>
      </c>
      <c r="Z20" s="9" t="s">
        <v>126</v>
      </c>
      <c r="AA20" s="19" t="s">
        <v>29</v>
      </c>
      <c r="AB20" s="9">
        <v>1000000</v>
      </c>
      <c r="AC20" s="9">
        <v>21448782</v>
      </c>
      <c r="AD20" s="9" t="s">
        <v>127</v>
      </c>
      <c r="AE20" s="20">
        <v>89</v>
      </c>
    </row>
    <row r="21" spans="1:31" x14ac:dyDescent="0.35">
      <c r="A21" t="s">
        <v>128</v>
      </c>
      <c r="B21" s="3" t="s">
        <v>15</v>
      </c>
      <c r="C21" t="s">
        <v>40</v>
      </c>
      <c r="D21" s="2">
        <v>1980</v>
      </c>
      <c r="E21" t="s">
        <v>93</v>
      </c>
      <c r="F21" s="2">
        <v>6.8</v>
      </c>
      <c r="G21">
        <v>26000</v>
      </c>
      <c r="H21" t="s">
        <v>129</v>
      </c>
      <c r="I21" t="s">
        <v>130</v>
      </c>
      <c r="J21" t="s">
        <v>131</v>
      </c>
      <c r="K21" s="3" t="s">
        <v>29</v>
      </c>
      <c r="L21">
        <v>0</v>
      </c>
      <c r="M21">
        <v>101300000</v>
      </c>
      <c r="N21" t="s">
        <v>30</v>
      </c>
      <c r="O21" s="2">
        <v>111</v>
      </c>
      <c r="Q21" s="10" t="s">
        <v>40</v>
      </c>
      <c r="R21" s="21">
        <v>1980</v>
      </c>
      <c r="S21" s="27" t="s">
        <v>12278</v>
      </c>
      <c r="T21" s="25" t="str">
        <f>LEFT(S21,3)</f>
        <v>Dec</v>
      </c>
      <c r="U21" s="10" t="s">
        <v>29</v>
      </c>
      <c r="V21" s="21">
        <v>6.8</v>
      </c>
      <c r="W21" s="10">
        <v>26000</v>
      </c>
      <c r="X21" s="10" t="s">
        <v>129</v>
      </c>
      <c r="Y21" s="10" t="s">
        <v>130</v>
      </c>
      <c r="Z21" s="10" t="s">
        <v>131</v>
      </c>
      <c r="AA21" s="22" t="s">
        <v>29</v>
      </c>
      <c r="AB21" s="10">
        <v>0</v>
      </c>
      <c r="AC21" s="10">
        <v>101300000</v>
      </c>
      <c r="AD21" s="10" t="s">
        <v>30</v>
      </c>
      <c r="AE21" s="23">
        <v>111</v>
      </c>
    </row>
    <row r="22" spans="1:31" x14ac:dyDescent="0.35">
      <c r="A22" t="s">
        <v>132</v>
      </c>
      <c r="B22" s="3" t="s">
        <v>15</v>
      </c>
      <c r="C22" t="s">
        <v>103</v>
      </c>
      <c r="D22" s="2">
        <v>1980</v>
      </c>
      <c r="E22" t="s">
        <v>133</v>
      </c>
      <c r="F22" s="2">
        <v>6.5</v>
      </c>
      <c r="G22">
        <v>20000</v>
      </c>
      <c r="H22" t="s">
        <v>134</v>
      </c>
      <c r="I22" t="s">
        <v>134</v>
      </c>
      <c r="J22" t="s">
        <v>135</v>
      </c>
      <c r="K22" s="3" t="s">
        <v>136</v>
      </c>
      <c r="L22">
        <v>11000000</v>
      </c>
      <c r="M22">
        <v>19814523</v>
      </c>
      <c r="N22" t="s">
        <v>137</v>
      </c>
      <c r="O22" s="2">
        <v>102</v>
      </c>
      <c r="Q22" s="9" t="s">
        <v>103</v>
      </c>
      <c r="R22" s="18">
        <v>1980</v>
      </c>
      <c r="S22" s="26" t="s">
        <v>12282</v>
      </c>
      <c r="T22" s="25" t="str">
        <f>LEFT(S22,3)</f>
        <v>Feb</v>
      </c>
      <c r="U22" s="9" t="s">
        <v>29</v>
      </c>
      <c r="V22" s="18">
        <v>6.5</v>
      </c>
      <c r="W22" s="9">
        <v>20000</v>
      </c>
      <c r="X22" s="9" t="s">
        <v>134</v>
      </c>
      <c r="Y22" s="9" t="s">
        <v>134</v>
      </c>
      <c r="Z22" s="9" t="s">
        <v>135</v>
      </c>
      <c r="AA22" s="19" t="s">
        <v>136</v>
      </c>
      <c r="AB22" s="9">
        <v>11000000</v>
      </c>
      <c r="AC22" s="9">
        <v>19814523</v>
      </c>
      <c r="AD22" s="9" t="s">
        <v>137</v>
      </c>
      <c r="AE22" s="20">
        <v>102</v>
      </c>
    </row>
    <row r="23" spans="1:31" x14ac:dyDescent="0.35">
      <c r="A23" t="s">
        <v>138</v>
      </c>
      <c r="B23" s="3" t="s">
        <v>15</v>
      </c>
      <c r="C23" t="s">
        <v>24</v>
      </c>
      <c r="D23" s="2">
        <v>1980</v>
      </c>
      <c r="E23" t="s">
        <v>139</v>
      </c>
      <c r="F23" s="2">
        <v>6.8</v>
      </c>
      <c r="G23">
        <v>14000</v>
      </c>
      <c r="H23" t="s">
        <v>140</v>
      </c>
      <c r="I23" t="s">
        <v>140</v>
      </c>
      <c r="J23" t="s">
        <v>141</v>
      </c>
      <c r="K23" s="3" t="s">
        <v>29</v>
      </c>
      <c r="L23">
        <v>44000000</v>
      </c>
      <c r="M23">
        <v>3484523</v>
      </c>
      <c r="N23" t="s">
        <v>142</v>
      </c>
      <c r="O23" s="2">
        <v>219</v>
      </c>
      <c r="Q23" s="10" t="s">
        <v>24</v>
      </c>
      <c r="R23" s="21">
        <v>1980</v>
      </c>
      <c r="S23" s="27" t="s">
        <v>12283</v>
      </c>
      <c r="T23" s="25" t="str">
        <f>LEFT(S23,3)</f>
        <v>Apr</v>
      </c>
      <c r="U23" s="10" t="s">
        <v>29</v>
      </c>
      <c r="V23" s="21">
        <v>6.8</v>
      </c>
      <c r="W23" s="10">
        <v>14000</v>
      </c>
      <c r="X23" s="10" t="s">
        <v>140</v>
      </c>
      <c r="Y23" s="10" t="s">
        <v>140</v>
      </c>
      <c r="Z23" s="10" t="s">
        <v>141</v>
      </c>
      <c r="AA23" s="22" t="s">
        <v>29</v>
      </c>
      <c r="AB23" s="10">
        <v>44000000</v>
      </c>
      <c r="AC23" s="10">
        <v>3484523</v>
      </c>
      <c r="AD23" s="10" t="s">
        <v>142</v>
      </c>
      <c r="AE23" s="23">
        <v>219</v>
      </c>
    </row>
    <row r="24" spans="1:31" x14ac:dyDescent="0.35">
      <c r="A24" t="s">
        <v>143</v>
      </c>
      <c r="B24" s="3" t="s">
        <v>32</v>
      </c>
      <c r="C24" t="s">
        <v>33</v>
      </c>
      <c r="D24" s="2">
        <v>1980</v>
      </c>
      <c r="E24" t="s">
        <v>144</v>
      </c>
      <c r="F24" s="2">
        <v>6.7</v>
      </c>
      <c r="G24">
        <v>22000</v>
      </c>
      <c r="H24" t="s">
        <v>145</v>
      </c>
      <c r="I24" t="s">
        <v>146</v>
      </c>
      <c r="J24" t="s">
        <v>147</v>
      </c>
      <c r="K24" s="3" t="s">
        <v>29</v>
      </c>
      <c r="L24">
        <v>12000000</v>
      </c>
      <c r="M24">
        <v>16647800</v>
      </c>
      <c r="N24" t="s">
        <v>148</v>
      </c>
      <c r="O24" s="2">
        <v>103</v>
      </c>
      <c r="Q24" s="9" t="s">
        <v>33</v>
      </c>
      <c r="R24" s="18">
        <v>1980</v>
      </c>
      <c r="S24" s="26" t="s">
        <v>12284</v>
      </c>
      <c r="T24" s="25" t="str">
        <f>LEFT(S24,3)</f>
        <v>Aug</v>
      </c>
      <c r="U24" s="9" t="s">
        <v>29</v>
      </c>
      <c r="V24" s="18">
        <v>6.7</v>
      </c>
      <c r="W24" s="9">
        <v>22000</v>
      </c>
      <c r="X24" s="9" t="s">
        <v>145</v>
      </c>
      <c r="Y24" s="9" t="s">
        <v>146</v>
      </c>
      <c r="Z24" s="9" t="s">
        <v>147</v>
      </c>
      <c r="AA24" s="19" t="s">
        <v>29</v>
      </c>
      <c r="AB24" s="9">
        <v>12000000</v>
      </c>
      <c r="AC24" s="9">
        <v>16647800</v>
      </c>
      <c r="AD24" s="9" t="s">
        <v>148</v>
      </c>
      <c r="AE24" s="20">
        <v>103</v>
      </c>
    </row>
    <row r="25" spans="1:31" x14ac:dyDescent="0.35">
      <c r="A25" t="s">
        <v>149</v>
      </c>
      <c r="B25" s="3" t="s">
        <v>32</v>
      </c>
      <c r="C25" t="s">
        <v>150</v>
      </c>
      <c r="D25" s="2">
        <v>1980</v>
      </c>
      <c r="E25" t="s">
        <v>151</v>
      </c>
      <c r="F25" s="2">
        <v>5.3</v>
      </c>
      <c r="G25">
        <v>12000</v>
      </c>
      <c r="H25" t="s">
        <v>152</v>
      </c>
      <c r="I25" t="s">
        <v>153</v>
      </c>
      <c r="J25" t="s">
        <v>154</v>
      </c>
      <c r="K25" s="3" t="s">
        <v>29</v>
      </c>
      <c r="L25">
        <v>20000000</v>
      </c>
      <c r="M25">
        <v>22762571</v>
      </c>
      <c r="N25" t="s">
        <v>60</v>
      </c>
      <c r="O25" s="2">
        <v>96</v>
      </c>
      <c r="Q25" s="10" t="s">
        <v>150</v>
      </c>
      <c r="R25" s="21">
        <v>1980</v>
      </c>
      <c r="S25" s="27" t="s">
        <v>12285</v>
      </c>
      <c r="T25" s="25" t="str">
        <f>LEFT(S25,3)</f>
        <v>Aug</v>
      </c>
      <c r="U25" s="10" t="s">
        <v>29</v>
      </c>
      <c r="V25" s="21">
        <v>5.3</v>
      </c>
      <c r="W25" s="10">
        <v>12000</v>
      </c>
      <c r="X25" s="10" t="s">
        <v>152</v>
      </c>
      <c r="Y25" s="10" t="s">
        <v>153</v>
      </c>
      <c r="Z25" s="10" t="s">
        <v>154</v>
      </c>
      <c r="AA25" s="22" t="s">
        <v>29</v>
      </c>
      <c r="AB25" s="10">
        <v>20000000</v>
      </c>
      <c r="AC25" s="10">
        <v>22762571</v>
      </c>
      <c r="AD25" s="10" t="s">
        <v>60</v>
      </c>
      <c r="AE25" s="23">
        <v>96</v>
      </c>
    </row>
    <row r="26" spans="1:31" x14ac:dyDescent="0.35">
      <c r="A26" t="s">
        <v>155</v>
      </c>
      <c r="B26" s="3" t="s">
        <v>32</v>
      </c>
      <c r="C26" t="s">
        <v>16</v>
      </c>
      <c r="D26" s="2">
        <v>1980</v>
      </c>
      <c r="E26" t="s">
        <v>156</v>
      </c>
      <c r="F26" s="2">
        <v>6.4</v>
      </c>
      <c r="G26">
        <v>14000</v>
      </c>
      <c r="H26" t="s">
        <v>157</v>
      </c>
      <c r="I26" t="s">
        <v>158</v>
      </c>
      <c r="J26" t="s">
        <v>159</v>
      </c>
      <c r="K26" s="3" t="s">
        <v>29</v>
      </c>
      <c r="L26">
        <v>0</v>
      </c>
      <c r="M26">
        <v>46918287</v>
      </c>
      <c r="N26" t="s">
        <v>43</v>
      </c>
      <c r="O26" s="2">
        <v>132</v>
      </c>
      <c r="Q26" s="9" t="s">
        <v>16</v>
      </c>
      <c r="R26" s="18">
        <v>1980</v>
      </c>
      <c r="S26" s="26" t="s">
        <v>12286</v>
      </c>
      <c r="T26" s="25" t="str">
        <f>LEFT(S26,3)</f>
        <v>Jun</v>
      </c>
      <c r="U26" s="9" t="s">
        <v>29</v>
      </c>
      <c r="V26" s="18">
        <v>6.4</v>
      </c>
      <c r="W26" s="9">
        <v>14000</v>
      </c>
      <c r="X26" s="9" t="s">
        <v>157</v>
      </c>
      <c r="Y26" s="9" t="s">
        <v>158</v>
      </c>
      <c r="Z26" s="9" t="s">
        <v>159</v>
      </c>
      <c r="AA26" s="19" t="s">
        <v>29</v>
      </c>
      <c r="AB26" s="9">
        <v>0</v>
      </c>
      <c r="AC26" s="9">
        <v>46918287</v>
      </c>
      <c r="AD26" s="9" t="s">
        <v>43</v>
      </c>
      <c r="AE26" s="20">
        <v>132</v>
      </c>
    </row>
    <row r="27" spans="1:31" x14ac:dyDescent="0.35">
      <c r="A27" t="s">
        <v>160</v>
      </c>
      <c r="B27" s="3" t="s">
        <v>15</v>
      </c>
      <c r="C27" t="s">
        <v>51</v>
      </c>
      <c r="D27" s="2">
        <v>1980</v>
      </c>
      <c r="E27" t="s">
        <v>161</v>
      </c>
      <c r="F27" s="2">
        <v>6.9</v>
      </c>
      <c r="G27">
        <v>33000</v>
      </c>
      <c r="H27" t="s">
        <v>162</v>
      </c>
      <c r="I27" t="s">
        <v>163</v>
      </c>
      <c r="J27" t="s">
        <v>164</v>
      </c>
      <c r="K27" s="3" t="s">
        <v>29</v>
      </c>
      <c r="L27">
        <v>0</v>
      </c>
      <c r="M27">
        <v>19853892</v>
      </c>
      <c r="N27" t="s">
        <v>22</v>
      </c>
      <c r="O27" s="2">
        <v>102</v>
      </c>
      <c r="Q27" s="10" t="s">
        <v>51</v>
      </c>
      <c r="R27" s="21">
        <v>1980</v>
      </c>
      <c r="S27" s="27" t="s">
        <v>12287</v>
      </c>
      <c r="T27" s="25" t="str">
        <f>LEFT(S27,3)</f>
        <v>Dec</v>
      </c>
      <c r="U27" s="10" t="s">
        <v>29</v>
      </c>
      <c r="V27" s="21">
        <v>6.9</v>
      </c>
      <c r="W27" s="10">
        <v>33000</v>
      </c>
      <c r="X27" s="10" t="s">
        <v>162</v>
      </c>
      <c r="Y27" s="10" t="s">
        <v>163</v>
      </c>
      <c r="Z27" s="10" t="s">
        <v>164</v>
      </c>
      <c r="AA27" s="22" t="s">
        <v>29</v>
      </c>
      <c r="AB27" s="10">
        <v>0</v>
      </c>
      <c r="AC27" s="10">
        <v>19853892</v>
      </c>
      <c r="AD27" s="10" t="s">
        <v>22</v>
      </c>
      <c r="AE27" s="23">
        <v>102</v>
      </c>
    </row>
    <row r="28" spans="1:31" x14ac:dyDescent="0.35">
      <c r="A28" t="s">
        <v>165</v>
      </c>
      <c r="B28" s="3" t="s">
        <v>15</v>
      </c>
      <c r="C28" t="s">
        <v>40</v>
      </c>
      <c r="D28" s="2">
        <v>1980</v>
      </c>
      <c r="E28" t="s">
        <v>166</v>
      </c>
      <c r="F28" s="2">
        <v>6.5</v>
      </c>
      <c r="G28">
        <v>5100</v>
      </c>
      <c r="H28" t="s">
        <v>167</v>
      </c>
      <c r="I28" t="s">
        <v>168</v>
      </c>
      <c r="J28" t="s">
        <v>169</v>
      </c>
      <c r="K28" s="3" t="s">
        <v>29</v>
      </c>
      <c r="L28">
        <v>0</v>
      </c>
      <c r="M28">
        <v>34326249</v>
      </c>
      <c r="N28" t="s">
        <v>170</v>
      </c>
      <c r="O28" s="2">
        <v>96</v>
      </c>
      <c r="Q28" s="9" t="s">
        <v>40</v>
      </c>
      <c r="R28" s="18">
        <v>1980</v>
      </c>
      <c r="S28" s="26" t="s">
        <v>12288</v>
      </c>
      <c r="T28" s="25" t="str">
        <f>LEFT(S28,3)</f>
        <v>Mar</v>
      </c>
      <c r="U28" s="9" t="s">
        <v>29</v>
      </c>
      <c r="V28" s="18">
        <v>6.5</v>
      </c>
      <c r="W28" s="9">
        <v>5100</v>
      </c>
      <c r="X28" s="9" t="s">
        <v>167</v>
      </c>
      <c r="Y28" s="9" t="s">
        <v>168</v>
      </c>
      <c r="Z28" s="9" t="s">
        <v>169</v>
      </c>
      <c r="AA28" s="19" t="s">
        <v>29</v>
      </c>
      <c r="AB28" s="9">
        <v>0</v>
      </c>
      <c r="AC28" s="9">
        <v>34326249</v>
      </c>
      <c r="AD28" s="9" t="s">
        <v>170</v>
      </c>
      <c r="AE28" s="20">
        <v>96</v>
      </c>
    </row>
    <row r="29" spans="1:31" x14ac:dyDescent="0.35">
      <c r="A29" t="s">
        <v>171</v>
      </c>
      <c r="B29" s="3" t="s">
        <v>32</v>
      </c>
      <c r="C29" t="s">
        <v>33</v>
      </c>
      <c r="D29" s="2">
        <v>1980</v>
      </c>
      <c r="E29" t="s">
        <v>144</v>
      </c>
      <c r="F29" s="2">
        <v>5</v>
      </c>
      <c r="G29">
        <v>4100</v>
      </c>
      <c r="H29" t="s">
        <v>172</v>
      </c>
      <c r="I29" t="s">
        <v>173</v>
      </c>
      <c r="J29" t="s">
        <v>174</v>
      </c>
      <c r="K29" s="3" t="s">
        <v>21</v>
      </c>
      <c r="L29">
        <v>36000000</v>
      </c>
      <c r="N29" t="s">
        <v>175</v>
      </c>
      <c r="O29" s="2">
        <v>115</v>
      </c>
      <c r="Q29" s="10" t="s">
        <v>33</v>
      </c>
      <c r="R29" s="21">
        <v>1980</v>
      </c>
      <c r="S29" s="27" t="s">
        <v>12284</v>
      </c>
      <c r="T29" s="25" t="str">
        <f>LEFT(S29,3)</f>
        <v>Aug</v>
      </c>
      <c r="U29" s="10" t="s">
        <v>29</v>
      </c>
      <c r="V29" s="21">
        <v>5</v>
      </c>
      <c r="W29" s="10">
        <v>4100</v>
      </c>
      <c r="X29" s="10" t="s">
        <v>172</v>
      </c>
      <c r="Y29" s="10" t="s">
        <v>173</v>
      </c>
      <c r="Z29" s="10" t="s">
        <v>174</v>
      </c>
      <c r="AA29" s="22" t="s">
        <v>21</v>
      </c>
      <c r="AB29" s="10">
        <v>36000000</v>
      </c>
      <c r="AC29" s="10"/>
      <c r="AD29" s="10" t="s">
        <v>175</v>
      </c>
      <c r="AE29" s="23">
        <v>115</v>
      </c>
    </row>
    <row r="30" spans="1:31" x14ac:dyDescent="0.35">
      <c r="A30" t="s">
        <v>176</v>
      </c>
      <c r="B30" s="3" t="s">
        <v>15</v>
      </c>
      <c r="C30" t="s">
        <v>103</v>
      </c>
      <c r="D30" s="2">
        <v>1980</v>
      </c>
      <c r="E30" t="s">
        <v>34</v>
      </c>
      <c r="F30" s="2">
        <v>7.2</v>
      </c>
      <c r="G30">
        <v>17000</v>
      </c>
      <c r="H30" t="s">
        <v>177</v>
      </c>
      <c r="I30" t="s">
        <v>178</v>
      </c>
      <c r="J30" t="s">
        <v>99</v>
      </c>
      <c r="K30" s="3" t="s">
        <v>29</v>
      </c>
      <c r="L30">
        <v>9000000</v>
      </c>
      <c r="M30">
        <v>37121708</v>
      </c>
      <c r="N30" t="s">
        <v>179</v>
      </c>
      <c r="O30" s="2">
        <v>131</v>
      </c>
      <c r="Q30" s="9" t="s">
        <v>103</v>
      </c>
      <c r="R30" s="18">
        <v>1980</v>
      </c>
      <c r="S30" s="26" t="s">
        <v>12270</v>
      </c>
      <c r="T30" s="25" t="str">
        <f>LEFT(S30,3)</f>
        <v>Jun</v>
      </c>
      <c r="U30" s="9" t="s">
        <v>29</v>
      </c>
      <c r="V30" s="18">
        <v>7.2</v>
      </c>
      <c r="W30" s="9">
        <v>17000</v>
      </c>
      <c r="X30" s="9" t="s">
        <v>177</v>
      </c>
      <c r="Y30" s="9" t="s">
        <v>178</v>
      </c>
      <c r="Z30" s="9" t="s">
        <v>99</v>
      </c>
      <c r="AA30" s="19" t="s">
        <v>29</v>
      </c>
      <c r="AB30" s="9">
        <v>9000000</v>
      </c>
      <c r="AC30" s="9">
        <v>37121708</v>
      </c>
      <c r="AD30" s="9" t="s">
        <v>179</v>
      </c>
      <c r="AE30" s="20">
        <v>131</v>
      </c>
    </row>
    <row r="31" spans="1:31" x14ac:dyDescent="0.35">
      <c r="A31" t="s">
        <v>180</v>
      </c>
      <c r="B31" s="3" t="s">
        <v>15</v>
      </c>
      <c r="C31" t="s">
        <v>103</v>
      </c>
      <c r="D31" s="2">
        <v>1980</v>
      </c>
      <c r="E31" t="s">
        <v>181</v>
      </c>
      <c r="F31" s="2">
        <v>6.2</v>
      </c>
      <c r="G31">
        <v>22000</v>
      </c>
      <c r="H31" t="s">
        <v>182</v>
      </c>
      <c r="I31" t="s">
        <v>182</v>
      </c>
      <c r="J31" t="s">
        <v>183</v>
      </c>
      <c r="K31" s="3" t="s">
        <v>29</v>
      </c>
      <c r="L31">
        <v>4800000</v>
      </c>
      <c r="M31">
        <v>22743674</v>
      </c>
      <c r="N31" t="s">
        <v>43</v>
      </c>
      <c r="O31" s="2">
        <v>117</v>
      </c>
      <c r="Q31" s="10" t="s">
        <v>103</v>
      </c>
      <c r="R31" s="21">
        <v>1980</v>
      </c>
      <c r="S31" s="27" t="s">
        <v>12289</v>
      </c>
      <c r="T31" s="25" t="str">
        <f>LEFT(S31,3)</f>
        <v>Feb</v>
      </c>
      <c r="U31" s="10" t="s">
        <v>29</v>
      </c>
      <c r="V31" s="21">
        <v>6.2</v>
      </c>
      <c r="W31" s="10">
        <v>22000</v>
      </c>
      <c r="X31" s="10" t="s">
        <v>182</v>
      </c>
      <c r="Y31" s="10" t="s">
        <v>182</v>
      </c>
      <c r="Z31" s="10" t="s">
        <v>183</v>
      </c>
      <c r="AA31" s="22" t="s">
        <v>29</v>
      </c>
      <c r="AB31" s="10">
        <v>4800000</v>
      </c>
      <c r="AC31" s="10">
        <v>22743674</v>
      </c>
      <c r="AD31" s="10" t="s">
        <v>43</v>
      </c>
      <c r="AE31" s="23">
        <v>117</v>
      </c>
    </row>
    <row r="32" spans="1:31" x14ac:dyDescent="0.35">
      <c r="A32" t="s">
        <v>184</v>
      </c>
      <c r="B32" s="3" t="s">
        <v>32</v>
      </c>
      <c r="C32" t="s">
        <v>40</v>
      </c>
      <c r="D32" s="2">
        <v>1980</v>
      </c>
      <c r="E32" t="s">
        <v>185</v>
      </c>
      <c r="F32" s="2">
        <v>7.1</v>
      </c>
      <c r="G32">
        <v>8900</v>
      </c>
      <c r="H32" t="s">
        <v>186</v>
      </c>
      <c r="I32" t="s">
        <v>187</v>
      </c>
      <c r="J32" t="s">
        <v>188</v>
      </c>
      <c r="K32" s="3" t="s">
        <v>29</v>
      </c>
      <c r="L32">
        <v>0</v>
      </c>
      <c r="M32">
        <v>22482952</v>
      </c>
      <c r="N32" t="s">
        <v>179</v>
      </c>
      <c r="O32" s="2">
        <v>102</v>
      </c>
      <c r="Q32" s="9" t="s">
        <v>40</v>
      </c>
      <c r="R32" s="18">
        <v>1980</v>
      </c>
      <c r="S32" s="26" t="s">
        <v>12290</v>
      </c>
      <c r="T32" s="25" t="str">
        <f>LEFT(S32,3)</f>
        <v>Sep</v>
      </c>
      <c r="U32" s="9" t="s">
        <v>29</v>
      </c>
      <c r="V32" s="18">
        <v>7.1</v>
      </c>
      <c r="W32" s="9">
        <v>8900</v>
      </c>
      <c r="X32" s="9" t="s">
        <v>186</v>
      </c>
      <c r="Y32" s="9" t="s">
        <v>187</v>
      </c>
      <c r="Z32" s="9" t="s">
        <v>188</v>
      </c>
      <c r="AA32" s="19" t="s">
        <v>29</v>
      </c>
      <c r="AB32" s="9">
        <v>0</v>
      </c>
      <c r="AC32" s="9">
        <v>22482952</v>
      </c>
      <c r="AD32" s="9" t="s">
        <v>179</v>
      </c>
      <c r="AE32" s="20">
        <v>102</v>
      </c>
    </row>
    <row r="33" spans="1:31" x14ac:dyDescent="0.35">
      <c r="A33" t="s">
        <v>189</v>
      </c>
      <c r="B33" s="3" t="s">
        <v>15</v>
      </c>
      <c r="C33" t="s">
        <v>51</v>
      </c>
      <c r="D33" s="2">
        <v>1980</v>
      </c>
      <c r="E33" t="s">
        <v>190</v>
      </c>
      <c r="F33" s="2">
        <v>5.4</v>
      </c>
      <c r="G33">
        <v>16000</v>
      </c>
      <c r="H33" t="s">
        <v>191</v>
      </c>
      <c r="I33" t="s">
        <v>192</v>
      </c>
      <c r="J33" t="s">
        <v>193</v>
      </c>
      <c r="K33" s="3" t="s">
        <v>194</v>
      </c>
      <c r="L33">
        <v>0</v>
      </c>
      <c r="M33">
        <v>14796236</v>
      </c>
      <c r="N33" t="s">
        <v>195</v>
      </c>
      <c r="O33" s="2">
        <v>92</v>
      </c>
      <c r="Q33" s="10" t="s">
        <v>51</v>
      </c>
      <c r="R33" s="21">
        <v>1980</v>
      </c>
      <c r="S33" s="27" t="s">
        <v>12291</v>
      </c>
      <c r="T33" s="25" t="str">
        <f>LEFT(S33,3)</f>
        <v>Jul</v>
      </c>
      <c r="U33" s="10" t="s">
        <v>29</v>
      </c>
      <c r="V33" s="21">
        <v>5.4</v>
      </c>
      <c r="W33" s="10">
        <v>16000</v>
      </c>
      <c r="X33" s="10" t="s">
        <v>191</v>
      </c>
      <c r="Y33" s="10" t="s">
        <v>192</v>
      </c>
      <c r="Z33" s="10" t="s">
        <v>193</v>
      </c>
      <c r="AA33" s="22" t="s">
        <v>194</v>
      </c>
      <c r="AB33" s="10">
        <v>0</v>
      </c>
      <c r="AC33" s="10">
        <v>14796236</v>
      </c>
      <c r="AD33" s="10" t="s">
        <v>195</v>
      </c>
      <c r="AE33" s="23">
        <v>92</v>
      </c>
    </row>
    <row r="34" spans="1:31" x14ac:dyDescent="0.35">
      <c r="A34" t="s">
        <v>196</v>
      </c>
      <c r="B34" s="3" t="s">
        <v>32</v>
      </c>
      <c r="C34" t="s">
        <v>33</v>
      </c>
      <c r="D34" s="2">
        <v>1980</v>
      </c>
      <c r="E34" t="s">
        <v>197</v>
      </c>
      <c r="F34" s="2">
        <v>5.3</v>
      </c>
      <c r="G34">
        <v>15000</v>
      </c>
      <c r="H34" t="s">
        <v>198</v>
      </c>
      <c r="I34" t="s">
        <v>198</v>
      </c>
      <c r="J34" t="s">
        <v>199</v>
      </c>
      <c r="K34" s="3" t="s">
        <v>29</v>
      </c>
      <c r="L34">
        <v>0</v>
      </c>
      <c r="M34">
        <v>66132626</v>
      </c>
      <c r="N34" t="s">
        <v>60</v>
      </c>
      <c r="O34" s="2">
        <v>100</v>
      </c>
      <c r="Q34" s="9" t="s">
        <v>33</v>
      </c>
      <c r="R34" s="18">
        <v>1980</v>
      </c>
      <c r="S34" s="26" t="s">
        <v>12292</v>
      </c>
      <c r="T34" s="25" t="str">
        <f>LEFT(S34,3)</f>
        <v>Aug</v>
      </c>
      <c r="U34" s="9" t="s">
        <v>29</v>
      </c>
      <c r="V34" s="18">
        <v>5.3</v>
      </c>
      <c r="W34" s="9">
        <v>15000</v>
      </c>
      <c r="X34" s="9" t="s">
        <v>198</v>
      </c>
      <c r="Y34" s="9" t="s">
        <v>198</v>
      </c>
      <c r="Z34" s="9" t="s">
        <v>199</v>
      </c>
      <c r="AA34" s="19" t="s">
        <v>29</v>
      </c>
      <c r="AB34" s="9">
        <v>0</v>
      </c>
      <c r="AC34" s="9">
        <v>66132626</v>
      </c>
      <c r="AD34" s="9" t="s">
        <v>60</v>
      </c>
      <c r="AE34" s="20">
        <v>100</v>
      </c>
    </row>
    <row r="35" spans="1:31" x14ac:dyDescent="0.35">
      <c r="A35" t="s">
        <v>200</v>
      </c>
      <c r="B35" s="3" t="s">
        <v>32</v>
      </c>
      <c r="C35" t="s">
        <v>16</v>
      </c>
      <c r="D35" s="2">
        <v>1980</v>
      </c>
      <c r="E35" t="s">
        <v>139</v>
      </c>
      <c r="F35" s="2">
        <v>6.1</v>
      </c>
      <c r="G35">
        <v>604</v>
      </c>
      <c r="H35" t="s">
        <v>201</v>
      </c>
      <c r="I35" t="s">
        <v>202</v>
      </c>
      <c r="J35" t="s">
        <v>203</v>
      </c>
      <c r="K35" s="3" t="s">
        <v>29</v>
      </c>
      <c r="L35">
        <v>5100000</v>
      </c>
      <c r="M35">
        <v>534816</v>
      </c>
      <c r="N35" t="s">
        <v>204</v>
      </c>
      <c r="O35" s="2">
        <v>97</v>
      </c>
      <c r="Q35" s="10" t="s">
        <v>16</v>
      </c>
      <c r="R35" s="21">
        <v>1980</v>
      </c>
      <c r="S35" s="27" t="s">
        <v>12283</v>
      </c>
      <c r="T35" s="25" t="str">
        <f>LEFT(S35,3)</f>
        <v>Apr</v>
      </c>
      <c r="U35" s="10" t="s">
        <v>29</v>
      </c>
      <c r="V35" s="21">
        <v>6.1</v>
      </c>
      <c r="W35" s="10">
        <v>604</v>
      </c>
      <c r="X35" s="10" t="s">
        <v>201</v>
      </c>
      <c r="Y35" s="10" t="s">
        <v>202</v>
      </c>
      <c r="Z35" s="10" t="s">
        <v>203</v>
      </c>
      <c r="AA35" s="22" t="s">
        <v>29</v>
      </c>
      <c r="AB35" s="10">
        <v>5100000</v>
      </c>
      <c r="AC35" s="10">
        <v>534816</v>
      </c>
      <c r="AD35" s="10" t="s">
        <v>204</v>
      </c>
      <c r="AE35" s="23">
        <v>97</v>
      </c>
    </row>
    <row r="36" spans="1:31" x14ac:dyDescent="0.35">
      <c r="A36" t="s">
        <v>205</v>
      </c>
      <c r="B36" s="3" t="s">
        <v>32</v>
      </c>
      <c r="C36" t="s">
        <v>40</v>
      </c>
      <c r="D36" s="2">
        <v>1980</v>
      </c>
      <c r="E36" t="s">
        <v>63</v>
      </c>
      <c r="F36" s="2">
        <v>6.7</v>
      </c>
      <c r="G36">
        <v>9100</v>
      </c>
      <c r="H36" t="s">
        <v>206</v>
      </c>
      <c r="I36" t="s">
        <v>207</v>
      </c>
      <c r="J36" t="s">
        <v>208</v>
      </c>
      <c r="K36" s="3" t="s">
        <v>29</v>
      </c>
      <c r="L36">
        <v>0</v>
      </c>
      <c r="M36">
        <v>43995918</v>
      </c>
      <c r="N36" t="s">
        <v>209</v>
      </c>
      <c r="O36" s="2">
        <v>102</v>
      </c>
      <c r="Q36" s="9" t="s">
        <v>40</v>
      </c>
      <c r="R36" s="18">
        <v>1980</v>
      </c>
      <c r="S36" s="26" t="s">
        <v>12273</v>
      </c>
      <c r="T36" s="25" t="str">
        <f>LEFT(S36,3)</f>
        <v>Dec</v>
      </c>
      <c r="U36" s="9" t="s">
        <v>29</v>
      </c>
      <c r="V36" s="18">
        <v>6.7</v>
      </c>
      <c r="W36" s="9">
        <v>9100</v>
      </c>
      <c r="X36" s="9" t="s">
        <v>206</v>
      </c>
      <c r="Y36" s="9" t="s">
        <v>207</v>
      </c>
      <c r="Z36" s="9" t="s">
        <v>208</v>
      </c>
      <c r="AA36" s="19" t="s">
        <v>29</v>
      </c>
      <c r="AB36" s="9">
        <v>0</v>
      </c>
      <c r="AC36" s="9">
        <v>43995918</v>
      </c>
      <c r="AD36" s="9" t="s">
        <v>209</v>
      </c>
      <c r="AE36" s="20">
        <v>102</v>
      </c>
    </row>
    <row r="37" spans="1:31" x14ac:dyDescent="0.35">
      <c r="A37" t="s">
        <v>210</v>
      </c>
      <c r="B37" s="3" t="s">
        <v>15</v>
      </c>
      <c r="C37" t="s">
        <v>40</v>
      </c>
      <c r="D37" s="2">
        <v>1980</v>
      </c>
      <c r="E37" t="s">
        <v>211</v>
      </c>
      <c r="F37" s="2">
        <v>6.2</v>
      </c>
      <c r="G37">
        <v>24000</v>
      </c>
      <c r="H37" t="s">
        <v>212</v>
      </c>
      <c r="I37" t="s">
        <v>213</v>
      </c>
      <c r="J37" t="s">
        <v>208</v>
      </c>
      <c r="K37" s="3" t="s">
        <v>29</v>
      </c>
      <c r="L37">
        <v>10000000</v>
      </c>
      <c r="M37">
        <v>69847348</v>
      </c>
      <c r="N37" t="s">
        <v>22</v>
      </c>
      <c r="O37" s="2">
        <v>109</v>
      </c>
      <c r="Q37" s="10" t="s">
        <v>40</v>
      </c>
      <c r="R37" s="21">
        <v>1980</v>
      </c>
      <c r="S37" s="27" t="s">
        <v>12293</v>
      </c>
      <c r="T37" s="25" t="str">
        <f>LEFT(S37,3)</f>
        <v>Oct</v>
      </c>
      <c r="U37" s="10" t="s">
        <v>29</v>
      </c>
      <c r="V37" s="21">
        <v>6.2</v>
      </c>
      <c r="W37" s="10">
        <v>24000</v>
      </c>
      <c r="X37" s="10" t="s">
        <v>212</v>
      </c>
      <c r="Y37" s="10" t="s">
        <v>213</v>
      </c>
      <c r="Z37" s="10" t="s">
        <v>208</v>
      </c>
      <c r="AA37" s="22" t="s">
        <v>29</v>
      </c>
      <c r="AB37" s="10">
        <v>10000000</v>
      </c>
      <c r="AC37" s="10">
        <v>69847348</v>
      </c>
      <c r="AD37" s="10" t="s">
        <v>22</v>
      </c>
      <c r="AE37" s="23">
        <v>109</v>
      </c>
    </row>
    <row r="38" spans="1:31" x14ac:dyDescent="0.35">
      <c r="A38" t="s">
        <v>214</v>
      </c>
      <c r="B38" s="3" t="s">
        <v>15</v>
      </c>
      <c r="C38" t="s">
        <v>40</v>
      </c>
      <c r="D38" s="2">
        <v>1980</v>
      </c>
      <c r="E38" t="s">
        <v>215</v>
      </c>
      <c r="F38" s="2">
        <v>6.3</v>
      </c>
      <c r="G38">
        <v>4300</v>
      </c>
      <c r="H38" t="s">
        <v>216</v>
      </c>
      <c r="I38" t="s">
        <v>216</v>
      </c>
      <c r="J38" t="s">
        <v>217</v>
      </c>
      <c r="K38" s="3" t="s">
        <v>29</v>
      </c>
      <c r="L38">
        <v>4000000</v>
      </c>
      <c r="M38">
        <v>10000000</v>
      </c>
      <c r="N38" t="s">
        <v>218</v>
      </c>
      <c r="O38" s="2">
        <v>91</v>
      </c>
      <c r="Q38" s="9" t="s">
        <v>40</v>
      </c>
      <c r="R38" s="18">
        <v>1980</v>
      </c>
      <c r="S38" s="26" t="s">
        <v>12294</v>
      </c>
      <c r="T38" s="25" t="str">
        <f>LEFT(S38,3)</f>
        <v>May</v>
      </c>
      <c r="U38" s="9" t="s">
        <v>29</v>
      </c>
      <c r="V38" s="18">
        <v>6.3</v>
      </c>
      <c r="W38" s="9">
        <v>4300</v>
      </c>
      <c r="X38" s="9" t="s">
        <v>216</v>
      </c>
      <c r="Y38" s="9" t="s">
        <v>216</v>
      </c>
      <c r="Z38" s="9" t="s">
        <v>217</v>
      </c>
      <c r="AA38" s="19" t="s">
        <v>29</v>
      </c>
      <c r="AB38" s="9">
        <v>4000000</v>
      </c>
      <c r="AC38" s="9">
        <v>10000000</v>
      </c>
      <c r="AD38" s="9" t="s">
        <v>218</v>
      </c>
      <c r="AE38" s="20">
        <v>91</v>
      </c>
    </row>
    <row r="39" spans="1:31" x14ac:dyDescent="0.35">
      <c r="A39" t="s">
        <v>219</v>
      </c>
      <c r="B39" s="3" t="s">
        <v>15</v>
      </c>
      <c r="C39" t="s">
        <v>40</v>
      </c>
      <c r="D39" s="2">
        <v>1980</v>
      </c>
      <c r="E39" t="s">
        <v>220</v>
      </c>
      <c r="F39" s="2">
        <v>6</v>
      </c>
      <c r="G39">
        <v>11000</v>
      </c>
      <c r="H39" t="s">
        <v>221</v>
      </c>
      <c r="I39" t="s">
        <v>222</v>
      </c>
      <c r="J39" t="s">
        <v>223</v>
      </c>
      <c r="K39" s="3" t="s">
        <v>29</v>
      </c>
      <c r="L39">
        <v>3000000</v>
      </c>
      <c r="M39">
        <v>6342668</v>
      </c>
      <c r="N39" t="s">
        <v>224</v>
      </c>
      <c r="O39" s="2">
        <v>101</v>
      </c>
      <c r="Q39" s="10" t="s">
        <v>40</v>
      </c>
      <c r="R39" s="21">
        <v>1980</v>
      </c>
      <c r="S39" s="27" t="s">
        <v>12295</v>
      </c>
      <c r="T39" s="25" t="str">
        <f>LEFT(S39,3)</f>
        <v>Oct</v>
      </c>
      <c r="U39" s="10" t="s">
        <v>29</v>
      </c>
      <c r="V39" s="21">
        <v>6</v>
      </c>
      <c r="W39" s="10">
        <v>11000</v>
      </c>
      <c r="X39" s="10" t="s">
        <v>221</v>
      </c>
      <c r="Y39" s="10" t="s">
        <v>222</v>
      </c>
      <c r="Z39" s="10" t="s">
        <v>223</v>
      </c>
      <c r="AA39" s="22" t="s">
        <v>29</v>
      </c>
      <c r="AB39" s="10">
        <v>3000000</v>
      </c>
      <c r="AC39" s="10">
        <v>6342668</v>
      </c>
      <c r="AD39" s="10" t="s">
        <v>224</v>
      </c>
      <c r="AE39" s="23">
        <v>101</v>
      </c>
    </row>
    <row r="40" spans="1:31" x14ac:dyDescent="0.35">
      <c r="A40" t="s">
        <v>225</v>
      </c>
      <c r="B40" s="3" t="s">
        <v>32</v>
      </c>
      <c r="C40" t="s">
        <v>16</v>
      </c>
      <c r="D40" s="2">
        <v>1980</v>
      </c>
      <c r="E40" t="s">
        <v>63</v>
      </c>
      <c r="F40" s="2">
        <v>5.9</v>
      </c>
      <c r="G40">
        <v>4000</v>
      </c>
      <c r="H40" t="s">
        <v>226</v>
      </c>
      <c r="I40" t="s">
        <v>227</v>
      </c>
      <c r="J40" t="s">
        <v>228</v>
      </c>
      <c r="K40" s="3" t="s">
        <v>29</v>
      </c>
      <c r="L40">
        <v>0</v>
      </c>
      <c r="M40">
        <v>27118000</v>
      </c>
      <c r="N40" t="s">
        <v>229</v>
      </c>
      <c r="O40" s="2">
        <v>115</v>
      </c>
      <c r="Q40" s="9" t="s">
        <v>16</v>
      </c>
      <c r="R40" s="18">
        <v>1980</v>
      </c>
      <c r="S40" s="26" t="s">
        <v>12273</v>
      </c>
      <c r="T40" s="25" t="str">
        <f>LEFT(S40,3)</f>
        <v>Dec</v>
      </c>
      <c r="U40" s="9" t="s">
        <v>29</v>
      </c>
      <c r="V40" s="18">
        <v>5.9</v>
      </c>
      <c r="W40" s="9">
        <v>4000</v>
      </c>
      <c r="X40" s="9" t="s">
        <v>226</v>
      </c>
      <c r="Y40" s="9" t="s">
        <v>227</v>
      </c>
      <c r="Z40" s="9" t="s">
        <v>228</v>
      </c>
      <c r="AA40" s="19" t="s">
        <v>29</v>
      </c>
      <c r="AB40" s="9">
        <v>0</v>
      </c>
      <c r="AC40" s="9">
        <v>27118000</v>
      </c>
      <c r="AD40" s="9" t="s">
        <v>229</v>
      </c>
      <c r="AE40" s="20">
        <v>115</v>
      </c>
    </row>
    <row r="41" spans="1:31" x14ac:dyDescent="0.35">
      <c r="A41" t="s">
        <v>230</v>
      </c>
      <c r="B41" s="3" t="s">
        <v>32</v>
      </c>
      <c r="C41" t="s">
        <v>62</v>
      </c>
      <c r="D41" s="2">
        <v>1980</v>
      </c>
      <c r="E41" t="s">
        <v>231</v>
      </c>
      <c r="F41" s="2">
        <v>7.5</v>
      </c>
      <c r="G41">
        <v>17000</v>
      </c>
      <c r="H41" t="s">
        <v>232</v>
      </c>
      <c r="I41" t="s">
        <v>233</v>
      </c>
      <c r="J41" t="s">
        <v>234</v>
      </c>
      <c r="K41" s="3" t="s">
        <v>29</v>
      </c>
      <c r="L41">
        <v>0</v>
      </c>
      <c r="M41">
        <v>67182787</v>
      </c>
      <c r="N41" t="s">
        <v>60</v>
      </c>
      <c r="O41" s="2">
        <v>124</v>
      </c>
      <c r="Q41" s="10" t="s">
        <v>62</v>
      </c>
      <c r="R41" s="21">
        <v>1980</v>
      </c>
      <c r="S41" s="27" t="s">
        <v>12296</v>
      </c>
      <c r="T41" s="25" t="str">
        <f>LEFT(S41,3)</f>
        <v>Mar</v>
      </c>
      <c r="U41" s="10" t="s">
        <v>29</v>
      </c>
      <c r="V41" s="21">
        <v>7.5</v>
      </c>
      <c r="W41" s="10">
        <v>17000</v>
      </c>
      <c r="X41" s="10" t="s">
        <v>232</v>
      </c>
      <c r="Y41" s="10" t="s">
        <v>233</v>
      </c>
      <c r="Z41" s="10" t="s">
        <v>234</v>
      </c>
      <c r="AA41" s="22" t="s">
        <v>29</v>
      </c>
      <c r="AB41" s="10">
        <v>0</v>
      </c>
      <c r="AC41" s="10">
        <v>67182787</v>
      </c>
      <c r="AD41" s="10" t="s">
        <v>60</v>
      </c>
      <c r="AE41" s="23">
        <v>124</v>
      </c>
    </row>
    <row r="42" spans="1:31" x14ac:dyDescent="0.35">
      <c r="A42" t="s">
        <v>235</v>
      </c>
      <c r="B42" s="3" t="s">
        <v>32</v>
      </c>
      <c r="C42" t="s">
        <v>236</v>
      </c>
      <c r="D42" s="2">
        <v>1980</v>
      </c>
      <c r="E42" t="s">
        <v>237</v>
      </c>
      <c r="F42" s="2">
        <v>6.3</v>
      </c>
      <c r="G42">
        <v>5700</v>
      </c>
      <c r="H42" t="s">
        <v>238</v>
      </c>
      <c r="I42" t="s">
        <v>239</v>
      </c>
      <c r="J42" t="s">
        <v>240</v>
      </c>
      <c r="K42" s="3" t="s">
        <v>29</v>
      </c>
      <c r="L42">
        <v>0</v>
      </c>
      <c r="M42">
        <v>5000000</v>
      </c>
      <c r="N42" t="s">
        <v>241</v>
      </c>
      <c r="O42" s="2">
        <v>84</v>
      </c>
      <c r="Q42" s="9" t="s">
        <v>236</v>
      </c>
      <c r="R42" s="18">
        <v>1980</v>
      </c>
      <c r="S42" s="26" t="s">
        <v>12297</v>
      </c>
      <c r="T42" s="25" t="str">
        <f>LEFT(S42,3)</f>
        <v>Oct</v>
      </c>
      <c r="U42" s="9" t="s">
        <v>29</v>
      </c>
      <c r="V42" s="18">
        <v>6.3</v>
      </c>
      <c r="W42" s="9">
        <v>5700</v>
      </c>
      <c r="X42" s="9" t="s">
        <v>238</v>
      </c>
      <c r="Y42" s="9" t="s">
        <v>239</v>
      </c>
      <c r="Z42" s="9" t="s">
        <v>240</v>
      </c>
      <c r="AA42" s="19" t="s">
        <v>29</v>
      </c>
      <c r="AB42" s="9">
        <v>0</v>
      </c>
      <c r="AC42" s="9">
        <v>5000000</v>
      </c>
      <c r="AD42" s="9" t="s">
        <v>241</v>
      </c>
      <c r="AE42" s="20">
        <v>84</v>
      </c>
    </row>
    <row r="43" spans="1:31" x14ac:dyDescent="0.35">
      <c r="A43" t="s">
        <v>242</v>
      </c>
      <c r="B43" s="3" t="s">
        <v>32</v>
      </c>
      <c r="C43" t="s">
        <v>16</v>
      </c>
      <c r="D43" s="2">
        <v>1980</v>
      </c>
      <c r="E43" t="s">
        <v>243</v>
      </c>
      <c r="F43" s="2">
        <v>7.9</v>
      </c>
      <c r="G43">
        <v>13000</v>
      </c>
      <c r="H43" t="s">
        <v>244</v>
      </c>
      <c r="I43" t="s">
        <v>245</v>
      </c>
      <c r="J43" t="s">
        <v>246</v>
      </c>
      <c r="K43" s="3" t="s">
        <v>247</v>
      </c>
      <c r="L43">
        <v>0</v>
      </c>
      <c r="N43" t="s">
        <v>248</v>
      </c>
      <c r="O43" s="2">
        <v>107</v>
      </c>
      <c r="Q43" s="10" t="s">
        <v>16</v>
      </c>
      <c r="R43" s="21">
        <v>1980</v>
      </c>
      <c r="S43" s="27" t="s">
        <v>12298</v>
      </c>
      <c r="T43" s="25" t="str">
        <f>LEFT(S43,3)</f>
        <v>Jul</v>
      </c>
      <c r="U43" s="10" t="s">
        <v>247</v>
      </c>
      <c r="V43" s="21">
        <v>7.9</v>
      </c>
      <c r="W43" s="10">
        <v>13000</v>
      </c>
      <c r="X43" s="10" t="s">
        <v>244</v>
      </c>
      <c r="Y43" s="10" t="s">
        <v>245</v>
      </c>
      <c r="Z43" s="10" t="s">
        <v>246</v>
      </c>
      <c r="AA43" s="22" t="s">
        <v>247</v>
      </c>
      <c r="AB43" s="10">
        <v>0</v>
      </c>
      <c r="AC43" s="10"/>
      <c r="AD43" s="10" t="s">
        <v>248</v>
      </c>
      <c r="AE43" s="23">
        <v>107</v>
      </c>
    </row>
    <row r="44" spans="1:31" x14ac:dyDescent="0.35">
      <c r="A44" t="s">
        <v>249</v>
      </c>
      <c r="B44" s="3" t="s">
        <v>15</v>
      </c>
      <c r="C44" t="s">
        <v>33</v>
      </c>
      <c r="D44" s="2">
        <v>1980</v>
      </c>
      <c r="E44" t="s">
        <v>250</v>
      </c>
      <c r="F44" s="2">
        <v>7.1</v>
      </c>
      <c r="G44">
        <v>9000</v>
      </c>
      <c r="H44" t="s">
        <v>251</v>
      </c>
      <c r="I44" t="s">
        <v>252</v>
      </c>
      <c r="J44" t="s">
        <v>253</v>
      </c>
      <c r="K44" s="3" t="s">
        <v>29</v>
      </c>
      <c r="L44">
        <v>3500000</v>
      </c>
      <c r="M44">
        <v>7063886</v>
      </c>
      <c r="N44" t="s">
        <v>254</v>
      </c>
      <c r="O44" s="2">
        <v>131</v>
      </c>
      <c r="Q44" s="9" t="s">
        <v>33</v>
      </c>
      <c r="R44" s="18">
        <v>1980</v>
      </c>
      <c r="S44" s="26" t="s">
        <v>12299</v>
      </c>
      <c r="T44" s="25" t="str">
        <f>LEFT(S44,3)</f>
        <v>Jun</v>
      </c>
      <c r="U44" s="9" t="s">
        <v>29</v>
      </c>
      <c r="V44" s="18">
        <v>7.1</v>
      </c>
      <c r="W44" s="9">
        <v>9000</v>
      </c>
      <c r="X44" s="9" t="s">
        <v>251</v>
      </c>
      <c r="Y44" s="9" t="s">
        <v>252</v>
      </c>
      <c r="Z44" s="9" t="s">
        <v>253</v>
      </c>
      <c r="AA44" s="19" t="s">
        <v>29</v>
      </c>
      <c r="AB44" s="9">
        <v>3500000</v>
      </c>
      <c r="AC44" s="9">
        <v>7063886</v>
      </c>
      <c r="AD44" s="9" t="s">
        <v>254</v>
      </c>
      <c r="AE44" s="20">
        <v>131</v>
      </c>
    </row>
    <row r="45" spans="1:31" x14ac:dyDescent="0.35">
      <c r="A45" t="s">
        <v>255</v>
      </c>
      <c r="B45" s="3" t="s">
        <v>15</v>
      </c>
      <c r="C45" t="s">
        <v>62</v>
      </c>
      <c r="D45" s="2">
        <v>1980</v>
      </c>
      <c r="E45" t="s">
        <v>256</v>
      </c>
      <c r="F45" s="2">
        <v>6.6</v>
      </c>
      <c r="G45">
        <v>11000</v>
      </c>
      <c r="H45" t="s">
        <v>257</v>
      </c>
      <c r="I45" t="s">
        <v>258</v>
      </c>
      <c r="J45" t="s">
        <v>259</v>
      </c>
      <c r="K45" s="3" t="s">
        <v>29</v>
      </c>
      <c r="L45">
        <v>0</v>
      </c>
      <c r="M45">
        <v>6659377</v>
      </c>
      <c r="N45" t="s">
        <v>60</v>
      </c>
      <c r="O45" s="2">
        <v>99</v>
      </c>
      <c r="Q45" s="10" t="s">
        <v>62</v>
      </c>
      <c r="R45" s="21">
        <v>1980</v>
      </c>
      <c r="S45" s="27" t="s">
        <v>12300</v>
      </c>
      <c r="T45" s="25" t="str">
        <f>LEFT(S45,3)</f>
        <v>Apr</v>
      </c>
      <c r="U45" s="10" t="s">
        <v>29</v>
      </c>
      <c r="V45" s="21">
        <v>6.6</v>
      </c>
      <c r="W45" s="10">
        <v>11000</v>
      </c>
      <c r="X45" s="10" t="s">
        <v>257</v>
      </c>
      <c r="Y45" s="10" t="s">
        <v>258</v>
      </c>
      <c r="Z45" s="10" t="s">
        <v>259</v>
      </c>
      <c r="AA45" s="22" t="s">
        <v>29</v>
      </c>
      <c r="AB45" s="10">
        <v>0</v>
      </c>
      <c r="AC45" s="10">
        <v>6659377</v>
      </c>
      <c r="AD45" s="10" t="s">
        <v>60</v>
      </c>
      <c r="AE45" s="23">
        <v>99</v>
      </c>
    </row>
    <row r="46" spans="1:31" x14ac:dyDescent="0.35">
      <c r="A46" t="s">
        <v>260</v>
      </c>
      <c r="B46" s="3" t="s">
        <v>15</v>
      </c>
      <c r="C46" t="s">
        <v>51</v>
      </c>
      <c r="D46" s="2">
        <v>1980</v>
      </c>
      <c r="E46" t="s">
        <v>261</v>
      </c>
      <c r="F46" s="2">
        <v>4.8</v>
      </c>
      <c r="G46">
        <v>2000</v>
      </c>
      <c r="H46" t="s">
        <v>262</v>
      </c>
      <c r="I46" t="s">
        <v>263</v>
      </c>
      <c r="J46" t="s">
        <v>264</v>
      </c>
      <c r="K46" s="3" t="s">
        <v>21</v>
      </c>
      <c r="L46">
        <v>0</v>
      </c>
      <c r="M46">
        <v>8415112</v>
      </c>
      <c r="N46" t="s">
        <v>229</v>
      </c>
      <c r="O46" s="2">
        <v>101</v>
      </c>
      <c r="Q46" s="9" t="s">
        <v>51</v>
      </c>
      <c r="R46" s="18">
        <v>1980</v>
      </c>
      <c r="S46" s="26" t="s">
        <v>12301</v>
      </c>
      <c r="T46" s="25" t="str">
        <f>LEFT(S46,3)</f>
        <v>Oct</v>
      </c>
      <c r="U46" s="9" t="s">
        <v>29</v>
      </c>
      <c r="V46" s="18">
        <v>4.8</v>
      </c>
      <c r="W46" s="9">
        <v>2000</v>
      </c>
      <c r="X46" s="9" t="s">
        <v>262</v>
      </c>
      <c r="Y46" s="9" t="s">
        <v>263</v>
      </c>
      <c r="Z46" s="9" t="s">
        <v>264</v>
      </c>
      <c r="AA46" s="19" t="s">
        <v>21</v>
      </c>
      <c r="AB46" s="9">
        <v>0</v>
      </c>
      <c r="AC46" s="9">
        <v>8415112</v>
      </c>
      <c r="AD46" s="9" t="s">
        <v>229</v>
      </c>
      <c r="AE46" s="20">
        <v>101</v>
      </c>
    </row>
    <row r="47" spans="1:31" x14ac:dyDescent="0.35">
      <c r="A47" t="s">
        <v>265</v>
      </c>
      <c r="B47" s="3" t="s">
        <v>15</v>
      </c>
      <c r="C47" t="s">
        <v>40</v>
      </c>
      <c r="D47" s="2">
        <v>1980</v>
      </c>
      <c r="E47" t="s">
        <v>190</v>
      </c>
      <c r="F47" s="2">
        <v>6.1</v>
      </c>
      <c r="G47">
        <v>12000</v>
      </c>
      <c r="H47" t="s">
        <v>266</v>
      </c>
      <c r="I47" t="s">
        <v>266</v>
      </c>
      <c r="J47" t="s">
        <v>267</v>
      </c>
      <c r="K47" s="3" t="s">
        <v>29</v>
      </c>
      <c r="L47">
        <v>0</v>
      </c>
      <c r="M47">
        <v>41675194</v>
      </c>
      <c r="N47" t="s">
        <v>60</v>
      </c>
      <c r="O47" s="2">
        <v>99</v>
      </c>
      <c r="Q47" s="10" t="s">
        <v>40</v>
      </c>
      <c r="R47" s="21">
        <v>1980</v>
      </c>
      <c r="S47" s="27" t="s">
        <v>12291</v>
      </c>
      <c r="T47" s="25" t="str">
        <f>LEFT(S47,3)</f>
        <v>Jul</v>
      </c>
      <c r="U47" s="10" t="s">
        <v>29</v>
      </c>
      <c r="V47" s="21">
        <v>6.1</v>
      </c>
      <c r="W47" s="10">
        <v>12000</v>
      </c>
      <c r="X47" s="10" t="s">
        <v>266</v>
      </c>
      <c r="Y47" s="10" t="s">
        <v>266</v>
      </c>
      <c r="Z47" s="10" t="s">
        <v>267</v>
      </c>
      <c r="AA47" s="22" t="s">
        <v>29</v>
      </c>
      <c r="AB47" s="10">
        <v>0</v>
      </c>
      <c r="AC47" s="10">
        <v>41675194</v>
      </c>
      <c r="AD47" s="10" t="s">
        <v>60</v>
      </c>
      <c r="AE47" s="23">
        <v>99</v>
      </c>
    </row>
    <row r="48" spans="1:31" x14ac:dyDescent="0.35">
      <c r="A48" t="s">
        <v>268</v>
      </c>
      <c r="B48" s="3" t="s">
        <v>15</v>
      </c>
      <c r="C48" t="s">
        <v>33</v>
      </c>
      <c r="D48" s="2">
        <v>1980</v>
      </c>
      <c r="E48" t="s">
        <v>17</v>
      </c>
      <c r="F48" s="2">
        <v>5.3</v>
      </c>
      <c r="G48">
        <v>3900</v>
      </c>
      <c r="H48" t="s">
        <v>269</v>
      </c>
      <c r="I48" t="s">
        <v>270</v>
      </c>
      <c r="J48" t="s">
        <v>105</v>
      </c>
      <c r="K48" s="3" t="s">
        <v>29</v>
      </c>
      <c r="L48">
        <v>22000000</v>
      </c>
      <c r="M48">
        <v>15716828</v>
      </c>
      <c r="N48" t="s">
        <v>60</v>
      </c>
      <c r="O48" s="2">
        <v>109</v>
      </c>
      <c r="Q48" s="9" t="s">
        <v>33</v>
      </c>
      <c r="R48" s="18">
        <v>1980</v>
      </c>
      <c r="S48" s="26" t="s">
        <v>12268</v>
      </c>
      <c r="T48" s="25" t="str">
        <f>LEFT(S48,3)</f>
        <v>Jun</v>
      </c>
      <c r="U48" s="9" t="s">
        <v>29</v>
      </c>
      <c r="V48" s="18">
        <v>5.3</v>
      </c>
      <c r="W48" s="9">
        <v>3900</v>
      </c>
      <c r="X48" s="9" t="s">
        <v>269</v>
      </c>
      <c r="Y48" s="9" t="s">
        <v>270</v>
      </c>
      <c r="Z48" s="9" t="s">
        <v>105</v>
      </c>
      <c r="AA48" s="19" t="s">
        <v>29</v>
      </c>
      <c r="AB48" s="9">
        <v>22000000</v>
      </c>
      <c r="AC48" s="9">
        <v>15716828</v>
      </c>
      <c r="AD48" s="9" t="s">
        <v>60</v>
      </c>
      <c r="AE48" s="20">
        <v>109</v>
      </c>
    </row>
    <row r="49" spans="1:31" x14ac:dyDescent="0.35">
      <c r="A49" t="s">
        <v>271</v>
      </c>
      <c r="B49" s="3" t="s">
        <v>15</v>
      </c>
      <c r="C49" t="s">
        <v>51</v>
      </c>
      <c r="D49" s="2">
        <v>1980</v>
      </c>
      <c r="E49" t="s">
        <v>272</v>
      </c>
      <c r="F49" s="2">
        <v>4.5999999999999996</v>
      </c>
      <c r="G49">
        <v>3900</v>
      </c>
      <c r="H49" t="s">
        <v>273</v>
      </c>
      <c r="I49" t="s">
        <v>273</v>
      </c>
      <c r="J49" t="s">
        <v>274</v>
      </c>
      <c r="K49" s="3" t="s">
        <v>29</v>
      </c>
      <c r="L49">
        <v>300000</v>
      </c>
      <c r="N49" t="s">
        <v>275</v>
      </c>
      <c r="O49" s="2">
        <v>82</v>
      </c>
      <c r="Q49" s="10" t="s">
        <v>51</v>
      </c>
      <c r="R49" s="21">
        <v>1980</v>
      </c>
      <c r="S49" s="27" t="s">
        <v>12302</v>
      </c>
      <c r="T49" s="25" t="str">
        <f>LEFT(S49,3)</f>
        <v>Nov</v>
      </c>
      <c r="U49" s="10" t="s">
        <v>29</v>
      </c>
      <c r="V49" s="21">
        <v>4.5999999999999996</v>
      </c>
      <c r="W49" s="10">
        <v>3900</v>
      </c>
      <c r="X49" s="10" t="s">
        <v>273</v>
      </c>
      <c r="Y49" s="10" t="s">
        <v>273</v>
      </c>
      <c r="Z49" s="10" t="s">
        <v>274</v>
      </c>
      <c r="AA49" s="22" t="s">
        <v>29</v>
      </c>
      <c r="AB49" s="10">
        <v>300000</v>
      </c>
      <c r="AC49" s="10"/>
      <c r="AD49" s="10" t="s">
        <v>275</v>
      </c>
      <c r="AE49" s="23">
        <v>82</v>
      </c>
    </row>
    <row r="50" spans="1:31" x14ac:dyDescent="0.35">
      <c r="A50" t="s">
        <v>276</v>
      </c>
      <c r="B50" s="3" t="s">
        <v>32</v>
      </c>
      <c r="C50" t="s">
        <v>33</v>
      </c>
      <c r="D50" s="2">
        <v>1980</v>
      </c>
      <c r="E50" t="s">
        <v>52</v>
      </c>
      <c r="F50" s="2">
        <v>5.0999999999999996</v>
      </c>
      <c r="G50">
        <v>3100</v>
      </c>
      <c r="H50" t="s">
        <v>277</v>
      </c>
      <c r="I50" t="s">
        <v>278</v>
      </c>
      <c r="J50" t="s">
        <v>279</v>
      </c>
      <c r="K50" s="3" t="s">
        <v>29</v>
      </c>
      <c r="L50">
        <v>15000000</v>
      </c>
      <c r="M50">
        <v>14662035</v>
      </c>
      <c r="N50" t="s">
        <v>60</v>
      </c>
      <c r="O50" s="2">
        <v>94</v>
      </c>
      <c r="Q50" s="9" t="s">
        <v>33</v>
      </c>
      <c r="R50" s="18">
        <v>1980</v>
      </c>
      <c r="S50" s="26" t="s">
        <v>12272</v>
      </c>
      <c r="T50" s="25" t="str">
        <f>LEFT(S50,3)</f>
        <v>May</v>
      </c>
      <c r="U50" s="9" t="s">
        <v>29</v>
      </c>
      <c r="V50" s="18">
        <v>5.0999999999999996</v>
      </c>
      <c r="W50" s="9">
        <v>3100</v>
      </c>
      <c r="X50" s="9" t="s">
        <v>277</v>
      </c>
      <c r="Y50" s="9" t="s">
        <v>278</v>
      </c>
      <c r="Z50" s="9" t="s">
        <v>279</v>
      </c>
      <c r="AA50" s="19" t="s">
        <v>29</v>
      </c>
      <c r="AB50" s="9">
        <v>15000000</v>
      </c>
      <c r="AC50" s="9">
        <v>14662035</v>
      </c>
      <c r="AD50" s="9" t="s">
        <v>60</v>
      </c>
      <c r="AE50" s="20">
        <v>94</v>
      </c>
    </row>
    <row r="51" spans="1:31" x14ac:dyDescent="0.35">
      <c r="A51" t="s">
        <v>280</v>
      </c>
      <c r="B51" s="3" t="s">
        <v>32</v>
      </c>
      <c r="C51" t="s">
        <v>62</v>
      </c>
      <c r="D51" s="2">
        <v>1980</v>
      </c>
      <c r="E51" t="s">
        <v>281</v>
      </c>
      <c r="F51" s="2">
        <v>8.3000000000000007</v>
      </c>
      <c r="G51">
        <v>15000</v>
      </c>
      <c r="H51" t="s">
        <v>282</v>
      </c>
      <c r="I51" t="s">
        <v>283</v>
      </c>
      <c r="J51" t="s">
        <v>284</v>
      </c>
      <c r="K51" s="3" t="s">
        <v>285</v>
      </c>
      <c r="L51">
        <v>35000000</v>
      </c>
      <c r="N51" t="s">
        <v>286</v>
      </c>
      <c r="O51" s="2">
        <v>173</v>
      </c>
      <c r="Q51" s="10" t="s">
        <v>62</v>
      </c>
      <c r="R51" s="21">
        <v>1980</v>
      </c>
      <c r="S51" s="27" t="s">
        <v>12303</v>
      </c>
      <c r="T51" s="25" t="str">
        <f>LEFT(S51,3)</f>
        <v>May</v>
      </c>
      <c r="U51" s="10" t="s">
        <v>2107</v>
      </c>
      <c r="V51" s="21">
        <v>8.3000000000000007</v>
      </c>
      <c r="W51" s="10">
        <v>15000</v>
      </c>
      <c r="X51" s="10" t="s">
        <v>282</v>
      </c>
      <c r="Y51" s="10" t="s">
        <v>283</v>
      </c>
      <c r="Z51" s="10" t="s">
        <v>284</v>
      </c>
      <c r="AA51" s="22" t="s">
        <v>285</v>
      </c>
      <c r="AB51" s="10">
        <v>35000000</v>
      </c>
      <c r="AC51" s="10"/>
      <c r="AD51" s="10" t="s">
        <v>286</v>
      </c>
      <c r="AE51" s="23">
        <v>173</v>
      </c>
    </row>
    <row r="52" spans="1:31" x14ac:dyDescent="0.35">
      <c r="A52" t="s">
        <v>287</v>
      </c>
      <c r="B52" s="3" t="s">
        <v>32</v>
      </c>
      <c r="C52" t="s">
        <v>40</v>
      </c>
      <c r="D52" s="2">
        <v>1980</v>
      </c>
      <c r="E52" t="s">
        <v>185</v>
      </c>
      <c r="F52" s="2">
        <v>7.3</v>
      </c>
      <c r="G52">
        <v>22000</v>
      </c>
      <c r="H52" t="s">
        <v>288</v>
      </c>
      <c r="I52" t="s">
        <v>288</v>
      </c>
      <c r="J52" t="s">
        <v>288</v>
      </c>
      <c r="K52" s="3" t="s">
        <v>29</v>
      </c>
      <c r="L52">
        <v>10000000</v>
      </c>
      <c r="M52">
        <v>10389003</v>
      </c>
      <c r="N52" t="s">
        <v>289</v>
      </c>
      <c r="O52" s="2">
        <v>89</v>
      </c>
      <c r="Q52" s="9" t="s">
        <v>40</v>
      </c>
      <c r="R52" s="18">
        <v>1980</v>
      </c>
      <c r="S52" s="26" t="s">
        <v>12290</v>
      </c>
      <c r="T52" s="25" t="str">
        <f>LEFT(S52,3)</f>
        <v>Sep</v>
      </c>
      <c r="U52" s="9" t="s">
        <v>29</v>
      </c>
      <c r="V52" s="18">
        <v>7.3</v>
      </c>
      <c r="W52" s="9">
        <v>22000</v>
      </c>
      <c r="X52" s="9" t="s">
        <v>288</v>
      </c>
      <c r="Y52" s="9" t="s">
        <v>288</v>
      </c>
      <c r="Z52" s="9" t="s">
        <v>288</v>
      </c>
      <c r="AA52" s="19" t="s">
        <v>29</v>
      </c>
      <c r="AB52" s="9">
        <v>10000000</v>
      </c>
      <c r="AC52" s="9">
        <v>10389003</v>
      </c>
      <c r="AD52" s="9" t="s">
        <v>289</v>
      </c>
      <c r="AE52" s="20">
        <v>89</v>
      </c>
    </row>
    <row r="53" spans="1:31" x14ac:dyDescent="0.35">
      <c r="A53" t="s">
        <v>290</v>
      </c>
      <c r="B53" s="3" t="s">
        <v>15</v>
      </c>
      <c r="C53" t="s">
        <v>40</v>
      </c>
      <c r="D53" s="2">
        <v>1980</v>
      </c>
      <c r="E53" t="s">
        <v>98</v>
      </c>
      <c r="F53" s="2">
        <v>6.8</v>
      </c>
      <c r="G53">
        <v>4500</v>
      </c>
      <c r="H53" t="s">
        <v>291</v>
      </c>
      <c r="I53" t="s">
        <v>292</v>
      </c>
      <c r="J53" t="s">
        <v>293</v>
      </c>
      <c r="K53" s="3" t="s">
        <v>29</v>
      </c>
      <c r="L53">
        <v>7000000</v>
      </c>
      <c r="M53">
        <v>4309490</v>
      </c>
      <c r="N53" t="s">
        <v>60</v>
      </c>
      <c r="O53" s="2">
        <v>95</v>
      </c>
      <c r="Q53" s="10" t="s">
        <v>40</v>
      </c>
      <c r="R53" s="21">
        <v>1980</v>
      </c>
      <c r="S53" s="27" t="s">
        <v>12279</v>
      </c>
      <c r="T53" s="25" t="str">
        <f>LEFT(S53,3)</f>
        <v>Sep</v>
      </c>
      <c r="U53" s="10" t="s">
        <v>29</v>
      </c>
      <c r="V53" s="21">
        <v>6.8</v>
      </c>
      <c r="W53" s="10">
        <v>4500</v>
      </c>
      <c r="X53" s="10" t="s">
        <v>291</v>
      </c>
      <c r="Y53" s="10" t="s">
        <v>292</v>
      </c>
      <c r="Z53" s="10" t="s">
        <v>293</v>
      </c>
      <c r="AA53" s="22" t="s">
        <v>29</v>
      </c>
      <c r="AB53" s="10">
        <v>7000000</v>
      </c>
      <c r="AC53" s="10">
        <v>4309490</v>
      </c>
      <c r="AD53" s="10" t="s">
        <v>60</v>
      </c>
      <c r="AE53" s="23">
        <v>95</v>
      </c>
    </row>
    <row r="54" spans="1:31" x14ac:dyDescent="0.35">
      <c r="A54" t="s">
        <v>294</v>
      </c>
      <c r="B54" s="3" t="s">
        <v>32</v>
      </c>
      <c r="C54" t="s">
        <v>62</v>
      </c>
      <c r="D54" s="2">
        <v>1980</v>
      </c>
      <c r="E54" t="s">
        <v>34</v>
      </c>
      <c r="F54" s="2">
        <v>4.2</v>
      </c>
      <c r="G54">
        <v>3700</v>
      </c>
      <c r="H54" t="s">
        <v>295</v>
      </c>
      <c r="I54" t="s">
        <v>296</v>
      </c>
      <c r="J54" t="s">
        <v>297</v>
      </c>
      <c r="K54" s="3" t="s">
        <v>29</v>
      </c>
      <c r="L54">
        <v>20000000</v>
      </c>
      <c r="N54" t="s">
        <v>229</v>
      </c>
      <c r="O54" s="2">
        <v>124</v>
      </c>
      <c r="Q54" s="9" t="s">
        <v>62</v>
      </c>
      <c r="R54" s="18">
        <v>1980</v>
      </c>
      <c r="S54" s="26" t="s">
        <v>12270</v>
      </c>
      <c r="T54" s="25" t="str">
        <f>LEFT(S54,3)</f>
        <v>Jun</v>
      </c>
      <c r="U54" s="9" t="s">
        <v>29</v>
      </c>
      <c r="V54" s="18">
        <v>4.2</v>
      </c>
      <c r="W54" s="9">
        <v>3700</v>
      </c>
      <c r="X54" s="9" t="s">
        <v>295</v>
      </c>
      <c r="Y54" s="9" t="s">
        <v>296</v>
      </c>
      <c r="Z54" s="9" t="s">
        <v>297</v>
      </c>
      <c r="AA54" s="19" t="s">
        <v>29</v>
      </c>
      <c r="AB54" s="9">
        <v>20000000</v>
      </c>
      <c r="AC54" s="9"/>
      <c r="AD54" s="9" t="s">
        <v>229</v>
      </c>
      <c r="AE54" s="20">
        <v>124</v>
      </c>
    </row>
    <row r="55" spans="1:31" x14ac:dyDescent="0.35">
      <c r="A55" t="s">
        <v>298</v>
      </c>
      <c r="B55" s="3" t="s">
        <v>32</v>
      </c>
      <c r="C55" t="s">
        <v>33</v>
      </c>
      <c r="D55" s="2">
        <v>1980</v>
      </c>
      <c r="E55" t="s">
        <v>299</v>
      </c>
      <c r="F55" s="2">
        <v>6.1</v>
      </c>
      <c r="G55">
        <v>11000</v>
      </c>
      <c r="H55" t="s">
        <v>84</v>
      </c>
      <c r="I55" t="s">
        <v>300</v>
      </c>
      <c r="J55" t="s">
        <v>84</v>
      </c>
      <c r="K55" s="3" t="s">
        <v>29</v>
      </c>
      <c r="L55">
        <v>6500000</v>
      </c>
      <c r="M55">
        <v>24265659</v>
      </c>
      <c r="N55" t="s">
        <v>22</v>
      </c>
      <c r="O55" s="2">
        <v>116</v>
      </c>
      <c r="Q55" s="10" t="s">
        <v>33</v>
      </c>
      <c r="R55" s="21">
        <v>1980</v>
      </c>
      <c r="S55" s="27" t="s">
        <v>12304</v>
      </c>
      <c r="T55" s="25" t="str">
        <f>LEFT(S55,3)</f>
        <v>Jun</v>
      </c>
      <c r="U55" s="10" t="s">
        <v>29</v>
      </c>
      <c r="V55" s="21">
        <v>6.1</v>
      </c>
      <c r="W55" s="10">
        <v>11000</v>
      </c>
      <c r="X55" s="10" t="s">
        <v>84</v>
      </c>
      <c r="Y55" s="10" t="s">
        <v>300</v>
      </c>
      <c r="Z55" s="10" t="s">
        <v>84</v>
      </c>
      <c r="AA55" s="22" t="s">
        <v>29</v>
      </c>
      <c r="AB55" s="10">
        <v>6500000</v>
      </c>
      <c r="AC55" s="10">
        <v>24265659</v>
      </c>
      <c r="AD55" s="10" t="s">
        <v>22</v>
      </c>
      <c r="AE55" s="23">
        <v>116</v>
      </c>
    </row>
    <row r="56" spans="1:31" x14ac:dyDescent="0.35">
      <c r="A56" t="s">
        <v>301</v>
      </c>
      <c r="B56" s="3" t="s">
        <v>15</v>
      </c>
      <c r="C56" t="s">
        <v>40</v>
      </c>
      <c r="D56" s="2">
        <v>1980</v>
      </c>
      <c r="E56" t="s">
        <v>302</v>
      </c>
      <c r="F56" s="2">
        <v>7</v>
      </c>
      <c r="G56">
        <v>6700</v>
      </c>
      <c r="H56" t="s">
        <v>303</v>
      </c>
      <c r="I56" t="s">
        <v>303</v>
      </c>
      <c r="J56" t="s">
        <v>304</v>
      </c>
      <c r="K56" s="3" t="s">
        <v>305</v>
      </c>
      <c r="L56">
        <v>0</v>
      </c>
      <c r="M56">
        <v>12516</v>
      </c>
      <c r="N56" t="s">
        <v>306</v>
      </c>
      <c r="O56" s="2">
        <v>139</v>
      </c>
      <c r="Q56" s="9" t="s">
        <v>40</v>
      </c>
      <c r="R56" s="18">
        <v>1980</v>
      </c>
      <c r="S56" s="26" t="s">
        <v>12305</v>
      </c>
      <c r="T56" s="25" t="str">
        <f>LEFT(S56,3)</f>
        <v>Apr</v>
      </c>
      <c r="U56" s="9" t="s">
        <v>29</v>
      </c>
      <c r="V56" s="18">
        <v>7</v>
      </c>
      <c r="W56" s="9">
        <v>6700</v>
      </c>
      <c r="X56" s="9" t="s">
        <v>303</v>
      </c>
      <c r="Y56" s="9" t="s">
        <v>303</v>
      </c>
      <c r="Z56" s="9" t="s">
        <v>304</v>
      </c>
      <c r="AA56" s="19" t="s">
        <v>305</v>
      </c>
      <c r="AB56" s="9">
        <v>0</v>
      </c>
      <c r="AC56" s="9">
        <v>12516</v>
      </c>
      <c r="AD56" s="9" t="s">
        <v>306</v>
      </c>
      <c r="AE56" s="20">
        <v>139</v>
      </c>
    </row>
    <row r="57" spans="1:31" x14ac:dyDescent="0.35">
      <c r="A57" t="s">
        <v>307</v>
      </c>
      <c r="B57" s="3" t="s">
        <v>32</v>
      </c>
      <c r="C57" t="s">
        <v>40</v>
      </c>
      <c r="D57" s="2">
        <v>1980</v>
      </c>
      <c r="E57" t="s">
        <v>308</v>
      </c>
      <c r="F57" s="2">
        <v>6.7</v>
      </c>
      <c r="G57">
        <v>2900</v>
      </c>
      <c r="H57" t="s">
        <v>309</v>
      </c>
      <c r="I57" t="s">
        <v>310</v>
      </c>
      <c r="J57" t="s">
        <v>310</v>
      </c>
      <c r="K57" s="3" t="s">
        <v>29</v>
      </c>
      <c r="L57">
        <v>0</v>
      </c>
      <c r="N57" t="s">
        <v>311</v>
      </c>
      <c r="O57" s="2">
        <v>91</v>
      </c>
      <c r="Q57" s="10" t="s">
        <v>40</v>
      </c>
      <c r="R57" s="21">
        <v>1980</v>
      </c>
      <c r="S57" s="27" t="s">
        <v>12306</v>
      </c>
      <c r="T57" s="25" t="str">
        <f>LEFT(S57,3)</f>
        <v>Nov</v>
      </c>
      <c r="U57" s="10" t="s">
        <v>29</v>
      </c>
      <c r="V57" s="21">
        <v>6.7</v>
      </c>
      <c r="W57" s="10">
        <v>2900</v>
      </c>
      <c r="X57" s="10" t="s">
        <v>309</v>
      </c>
      <c r="Y57" s="10" t="s">
        <v>310</v>
      </c>
      <c r="Z57" s="10" t="s">
        <v>310</v>
      </c>
      <c r="AA57" s="22" t="s">
        <v>29</v>
      </c>
      <c r="AB57" s="10">
        <v>0</v>
      </c>
      <c r="AC57" s="10"/>
      <c r="AD57" s="10" t="s">
        <v>311</v>
      </c>
      <c r="AE57" s="23">
        <v>91</v>
      </c>
    </row>
    <row r="58" spans="1:31" x14ac:dyDescent="0.35">
      <c r="A58" t="s">
        <v>312</v>
      </c>
      <c r="B58" s="3" t="s">
        <v>32</v>
      </c>
      <c r="C58" t="s">
        <v>33</v>
      </c>
      <c r="D58" s="2">
        <v>1980</v>
      </c>
      <c r="E58" t="s">
        <v>313</v>
      </c>
      <c r="F58" s="2">
        <v>4.5999999999999996</v>
      </c>
      <c r="G58">
        <v>2600</v>
      </c>
      <c r="H58" t="s">
        <v>314</v>
      </c>
      <c r="I58" t="s">
        <v>315</v>
      </c>
      <c r="J58" t="s">
        <v>316</v>
      </c>
      <c r="K58" s="3" t="s">
        <v>29</v>
      </c>
      <c r="L58">
        <v>20000000</v>
      </c>
      <c r="M58">
        <v>3763988</v>
      </c>
      <c r="N58" t="s">
        <v>317</v>
      </c>
      <c r="O58" s="2">
        <v>121</v>
      </c>
      <c r="Q58" s="9" t="s">
        <v>33</v>
      </c>
      <c r="R58" s="18">
        <v>1980</v>
      </c>
      <c r="S58" s="26" t="s">
        <v>12307</v>
      </c>
      <c r="T58" s="25" t="str">
        <f>LEFT(S58,3)</f>
        <v>Mar</v>
      </c>
      <c r="U58" s="9" t="s">
        <v>29</v>
      </c>
      <c r="V58" s="18">
        <v>4.5999999999999996</v>
      </c>
      <c r="W58" s="9">
        <v>2600</v>
      </c>
      <c r="X58" s="9" t="s">
        <v>314</v>
      </c>
      <c r="Y58" s="9" t="s">
        <v>315</v>
      </c>
      <c r="Z58" s="9" t="s">
        <v>316</v>
      </c>
      <c r="AA58" s="19" t="s">
        <v>29</v>
      </c>
      <c r="AB58" s="9">
        <v>20000000</v>
      </c>
      <c r="AC58" s="9">
        <v>3763988</v>
      </c>
      <c r="AD58" s="9" t="s">
        <v>317</v>
      </c>
      <c r="AE58" s="20">
        <v>121</v>
      </c>
    </row>
    <row r="59" spans="1:31" x14ac:dyDescent="0.35">
      <c r="A59" t="s">
        <v>318</v>
      </c>
      <c r="B59" s="3" t="s">
        <v>32</v>
      </c>
      <c r="C59" t="s">
        <v>40</v>
      </c>
      <c r="D59" s="2">
        <v>1980</v>
      </c>
      <c r="E59" t="s">
        <v>319</v>
      </c>
      <c r="F59" s="2">
        <v>5.4</v>
      </c>
      <c r="G59">
        <v>2400</v>
      </c>
      <c r="H59" t="s">
        <v>320</v>
      </c>
      <c r="I59" t="s">
        <v>321</v>
      </c>
      <c r="J59" t="s">
        <v>48</v>
      </c>
      <c r="K59" s="3" t="s">
        <v>29</v>
      </c>
      <c r="L59">
        <v>6000000</v>
      </c>
      <c r="M59">
        <v>6216067</v>
      </c>
      <c r="N59" t="s">
        <v>322</v>
      </c>
      <c r="O59" s="2">
        <v>103</v>
      </c>
      <c r="Q59" s="10" t="s">
        <v>40</v>
      </c>
      <c r="R59" s="21">
        <v>1980</v>
      </c>
      <c r="S59" s="27" t="s">
        <v>12308</v>
      </c>
      <c r="T59" s="25" t="str">
        <f>LEFT(S59,3)</f>
        <v>Jul</v>
      </c>
      <c r="U59" s="10" t="s">
        <v>29</v>
      </c>
      <c r="V59" s="21">
        <v>5.4</v>
      </c>
      <c r="W59" s="10">
        <v>2400</v>
      </c>
      <c r="X59" s="10" t="s">
        <v>320</v>
      </c>
      <c r="Y59" s="10" t="s">
        <v>321</v>
      </c>
      <c r="Z59" s="10" t="s">
        <v>48</v>
      </c>
      <c r="AA59" s="22" t="s">
        <v>29</v>
      </c>
      <c r="AB59" s="10">
        <v>6000000</v>
      </c>
      <c r="AC59" s="10">
        <v>6216067</v>
      </c>
      <c r="AD59" s="10" t="s">
        <v>322</v>
      </c>
      <c r="AE59" s="23">
        <v>103</v>
      </c>
    </row>
    <row r="60" spans="1:31" x14ac:dyDescent="0.35">
      <c r="A60" t="s">
        <v>323</v>
      </c>
      <c r="B60" s="3" t="s">
        <v>15</v>
      </c>
      <c r="C60" t="s">
        <v>33</v>
      </c>
      <c r="D60" s="2">
        <v>1980</v>
      </c>
      <c r="E60" t="s">
        <v>197</v>
      </c>
      <c r="F60" s="2">
        <v>5.0999999999999996</v>
      </c>
      <c r="G60">
        <v>5200</v>
      </c>
      <c r="H60" t="s">
        <v>324</v>
      </c>
      <c r="I60" t="s">
        <v>325</v>
      </c>
      <c r="J60" t="s">
        <v>326</v>
      </c>
      <c r="K60" s="3" t="s">
        <v>29</v>
      </c>
      <c r="L60">
        <v>4000000</v>
      </c>
      <c r="M60">
        <v>18971000</v>
      </c>
      <c r="N60" t="s">
        <v>327</v>
      </c>
      <c r="O60" s="2">
        <v>103</v>
      </c>
      <c r="Q60" s="9" t="s">
        <v>33</v>
      </c>
      <c r="R60" s="18">
        <v>1980</v>
      </c>
      <c r="S60" s="26" t="s">
        <v>12292</v>
      </c>
      <c r="T60" s="25" t="str">
        <f>LEFT(S60,3)</f>
        <v>Aug</v>
      </c>
      <c r="U60" s="9" t="s">
        <v>29</v>
      </c>
      <c r="V60" s="18">
        <v>5.0999999999999996</v>
      </c>
      <c r="W60" s="9">
        <v>5200</v>
      </c>
      <c r="X60" s="9" t="s">
        <v>324</v>
      </c>
      <c r="Y60" s="9" t="s">
        <v>325</v>
      </c>
      <c r="Z60" s="9" t="s">
        <v>326</v>
      </c>
      <c r="AA60" s="19" t="s">
        <v>29</v>
      </c>
      <c r="AB60" s="9">
        <v>4000000</v>
      </c>
      <c r="AC60" s="9">
        <v>18971000</v>
      </c>
      <c r="AD60" s="9" t="s">
        <v>327</v>
      </c>
      <c r="AE60" s="20">
        <v>103</v>
      </c>
    </row>
    <row r="61" spans="1:31" x14ac:dyDescent="0.35">
      <c r="A61" t="s">
        <v>328</v>
      </c>
      <c r="B61" s="3" t="s">
        <v>32</v>
      </c>
      <c r="C61" t="s">
        <v>329</v>
      </c>
      <c r="D61" s="2">
        <v>1980</v>
      </c>
      <c r="E61" t="s">
        <v>330</v>
      </c>
      <c r="F61" s="2">
        <v>5.3</v>
      </c>
      <c r="G61">
        <v>2400</v>
      </c>
      <c r="H61" t="s">
        <v>331</v>
      </c>
      <c r="I61" t="s">
        <v>332</v>
      </c>
      <c r="J61" t="s">
        <v>333</v>
      </c>
      <c r="K61" s="3" t="s">
        <v>29</v>
      </c>
      <c r="L61">
        <v>11000000</v>
      </c>
      <c r="N61" t="s">
        <v>334</v>
      </c>
      <c r="O61" s="2">
        <v>97</v>
      </c>
      <c r="Q61" s="10" t="s">
        <v>329</v>
      </c>
      <c r="R61" s="21">
        <v>1980</v>
      </c>
      <c r="S61" s="27" t="s">
        <v>12309</v>
      </c>
      <c r="T61" s="25" t="str">
        <f>LEFT(S61,3)</f>
        <v>Mar</v>
      </c>
      <c r="U61" s="10" t="s">
        <v>3155</v>
      </c>
      <c r="V61" s="21">
        <v>5.3</v>
      </c>
      <c r="W61" s="10">
        <v>2400</v>
      </c>
      <c r="X61" s="10" t="s">
        <v>331</v>
      </c>
      <c r="Y61" s="10" t="s">
        <v>332</v>
      </c>
      <c r="Z61" s="10" t="s">
        <v>333</v>
      </c>
      <c r="AA61" s="22" t="s">
        <v>29</v>
      </c>
      <c r="AB61" s="10">
        <v>11000000</v>
      </c>
      <c r="AC61" s="10"/>
      <c r="AD61" s="10" t="s">
        <v>334</v>
      </c>
      <c r="AE61" s="23">
        <v>97</v>
      </c>
    </row>
    <row r="62" spans="1:31" x14ac:dyDescent="0.35">
      <c r="A62" t="s">
        <v>335</v>
      </c>
      <c r="B62" s="3" t="s">
        <v>336</v>
      </c>
      <c r="C62" t="s">
        <v>24</v>
      </c>
      <c r="D62" s="2">
        <v>1980</v>
      </c>
      <c r="E62" t="s">
        <v>337</v>
      </c>
      <c r="F62" s="2">
        <v>5</v>
      </c>
      <c r="G62">
        <v>5300</v>
      </c>
      <c r="H62" t="s">
        <v>338</v>
      </c>
      <c r="I62" t="s">
        <v>339</v>
      </c>
      <c r="J62" t="s">
        <v>340</v>
      </c>
      <c r="K62" s="3" t="s">
        <v>29</v>
      </c>
      <c r="L62">
        <v>0</v>
      </c>
      <c r="M62">
        <v>18000000</v>
      </c>
      <c r="N62" t="s">
        <v>241</v>
      </c>
      <c r="O62" s="2">
        <v>100</v>
      </c>
      <c r="Q62" s="9" t="s">
        <v>24</v>
      </c>
      <c r="R62" s="18">
        <v>1980</v>
      </c>
      <c r="S62" s="26" t="s">
        <v>12310</v>
      </c>
      <c r="T62" s="25" t="str">
        <f>LEFT(S62,3)</f>
        <v>Jun</v>
      </c>
      <c r="U62" s="9" t="s">
        <v>29</v>
      </c>
      <c r="V62" s="18">
        <v>5</v>
      </c>
      <c r="W62" s="9">
        <v>5300</v>
      </c>
      <c r="X62" s="9" t="s">
        <v>338</v>
      </c>
      <c r="Y62" s="9" t="s">
        <v>339</v>
      </c>
      <c r="Z62" s="9" t="s">
        <v>340</v>
      </c>
      <c r="AA62" s="19" t="s">
        <v>29</v>
      </c>
      <c r="AB62" s="9">
        <v>0</v>
      </c>
      <c r="AC62" s="9">
        <v>18000000</v>
      </c>
      <c r="AD62" s="9" t="s">
        <v>241</v>
      </c>
      <c r="AE62" s="20">
        <v>100</v>
      </c>
    </row>
    <row r="63" spans="1:31" x14ac:dyDescent="0.35">
      <c r="A63" t="s">
        <v>341</v>
      </c>
      <c r="B63" s="3" t="s">
        <v>32</v>
      </c>
      <c r="C63" t="s">
        <v>16</v>
      </c>
      <c r="D63" s="2">
        <v>1980</v>
      </c>
      <c r="E63" t="s">
        <v>342</v>
      </c>
      <c r="F63" s="2">
        <v>6.7</v>
      </c>
      <c r="G63">
        <v>1900</v>
      </c>
      <c r="H63" t="s">
        <v>343</v>
      </c>
      <c r="I63" t="s">
        <v>343</v>
      </c>
      <c r="J63" t="s">
        <v>344</v>
      </c>
      <c r="K63" s="3" t="s">
        <v>29</v>
      </c>
      <c r="L63">
        <v>0</v>
      </c>
      <c r="M63">
        <v>14287755</v>
      </c>
      <c r="N63" t="s">
        <v>209</v>
      </c>
      <c r="O63" s="2">
        <v>123</v>
      </c>
      <c r="Q63" s="10" t="s">
        <v>16</v>
      </c>
      <c r="R63" s="21">
        <v>1980</v>
      </c>
      <c r="S63" s="27" t="s">
        <v>12311</v>
      </c>
      <c r="T63" s="25" t="str">
        <f>LEFT(S63,3)</f>
        <v>Dec</v>
      </c>
      <c r="U63" s="10" t="s">
        <v>29</v>
      </c>
      <c r="V63" s="21">
        <v>6.7</v>
      </c>
      <c r="W63" s="10">
        <v>1900</v>
      </c>
      <c r="X63" s="10" t="s">
        <v>343</v>
      </c>
      <c r="Y63" s="10" t="s">
        <v>343</v>
      </c>
      <c r="Z63" s="10" t="s">
        <v>344</v>
      </c>
      <c r="AA63" s="22" t="s">
        <v>29</v>
      </c>
      <c r="AB63" s="10">
        <v>0</v>
      </c>
      <c r="AC63" s="10">
        <v>14287755</v>
      </c>
      <c r="AD63" s="10" t="s">
        <v>209</v>
      </c>
      <c r="AE63" s="23">
        <v>123</v>
      </c>
    </row>
    <row r="64" spans="1:31" x14ac:dyDescent="0.35">
      <c r="A64" t="s">
        <v>345</v>
      </c>
      <c r="B64" s="3" t="s">
        <v>15</v>
      </c>
      <c r="C64" t="s">
        <v>40</v>
      </c>
      <c r="D64" s="2">
        <v>1980</v>
      </c>
      <c r="E64" t="s">
        <v>346</v>
      </c>
      <c r="F64" s="2">
        <v>5.5</v>
      </c>
      <c r="G64">
        <v>875</v>
      </c>
      <c r="H64" t="s">
        <v>347</v>
      </c>
      <c r="I64" t="s">
        <v>348</v>
      </c>
      <c r="J64" t="s">
        <v>349</v>
      </c>
      <c r="K64" s="3" t="s">
        <v>29</v>
      </c>
      <c r="L64">
        <v>0</v>
      </c>
      <c r="N64" t="s">
        <v>209</v>
      </c>
      <c r="O64" s="2">
        <v>91</v>
      </c>
      <c r="Q64" s="9" t="s">
        <v>40</v>
      </c>
      <c r="R64" s="18">
        <v>1980</v>
      </c>
      <c r="S64" s="26" t="s">
        <v>12312</v>
      </c>
      <c r="T64" s="25" t="str">
        <f>LEFT(S64,3)</f>
        <v>Feb</v>
      </c>
      <c r="U64" s="9" t="s">
        <v>2986</v>
      </c>
      <c r="V64" s="18">
        <v>5.5</v>
      </c>
      <c r="W64" s="9">
        <v>875</v>
      </c>
      <c r="X64" s="9" t="s">
        <v>347</v>
      </c>
      <c r="Y64" s="9" t="s">
        <v>348</v>
      </c>
      <c r="Z64" s="9" t="s">
        <v>349</v>
      </c>
      <c r="AA64" s="19" t="s">
        <v>29</v>
      </c>
      <c r="AB64" s="9">
        <v>0</v>
      </c>
      <c r="AC64" s="9"/>
      <c r="AD64" s="9" t="s">
        <v>209</v>
      </c>
      <c r="AE64" s="20">
        <v>91</v>
      </c>
    </row>
    <row r="65" spans="1:31" x14ac:dyDescent="0.35">
      <c r="A65" t="s">
        <v>350</v>
      </c>
      <c r="B65" s="3" t="s">
        <v>32</v>
      </c>
      <c r="C65" t="s">
        <v>16</v>
      </c>
      <c r="D65" s="2">
        <v>1980</v>
      </c>
      <c r="E65" t="s">
        <v>190</v>
      </c>
      <c r="F65" s="2">
        <v>6.3</v>
      </c>
      <c r="G65">
        <v>1400</v>
      </c>
      <c r="H65" t="s">
        <v>351</v>
      </c>
      <c r="I65" t="s">
        <v>352</v>
      </c>
      <c r="J65" t="s">
        <v>353</v>
      </c>
      <c r="K65" s="3" t="s">
        <v>29</v>
      </c>
      <c r="L65">
        <v>0</v>
      </c>
      <c r="M65">
        <v>17815212</v>
      </c>
      <c r="N65" t="s">
        <v>354</v>
      </c>
      <c r="O65" s="2">
        <v>119</v>
      </c>
      <c r="Q65" s="10" t="s">
        <v>16</v>
      </c>
      <c r="R65" s="21">
        <v>1980</v>
      </c>
      <c r="S65" s="27" t="s">
        <v>12291</v>
      </c>
      <c r="T65" s="25" t="str">
        <f>LEFT(S65,3)</f>
        <v>Jul</v>
      </c>
      <c r="U65" s="10" t="s">
        <v>29</v>
      </c>
      <c r="V65" s="21">
        <v>6.3</v>
      </c>
      <c r="W65" s="10">
        <v>1400</v>
      </c>
      <c r="X65" s="10" t="s">
        <v>351</v>
      </c>
      <c r="Y65" s="10" t="s">
        <v>352</v>
      </c>
      <c r="Z65" s="10" t="s">
        <v>353</v>
      </c>
      <c r="AA65" s="22" t="s">
        <v>29</v>
      </c>
      <c r="AB65" s="10">
        <v>0</v>
      </c>
      <c r="AC65" s="10">
        <v>17815212</v>
      </c>
      <c r="AD65" s="10" t="s">
        <v>354</v>
      </c>
      <c r="AE65" s="23">
        <v>119</v>
      </c>
    </row>
    <row r="66" spans="1:31" x14ac:dyDescent="0.35">
      <c r="A66" t="s">
        <v>355</v>
      </c>
      <c r="B66" s="3" t="s">
        <v>32</v>
      </c>
      <c r="C66" t="s">
        <v>16</v>
      </c>
      <c r="D66" s="2">
        <v>1980</v>
      </c>
      <c r="E66" t="s">
        <v>185</v>
      </c>
      <c r="F66" s="2">
        <v>7.3</v>
      </c>
      <c r="G66">
        <v>2800</v>
      </c>
      <c r="H66" t="s">
        <v>356</v>
      </c>
      <c r="I66" t="s">
        <v>357</v>
      </c>
      <c r="J66" t="s">
        <v>358</v>
      </c>
      <c r="K66" s="3" t="s">
        <v>29</v>
      </c>
      <c r="L66">
        <v>0</v>
      </c>
      <c r="M66">
        <v>3910019</v>
      </c>
      <c r="N66" t="s">
        <v>60</v>
      </c>
      <c r="O66" s="2">
        <v>103</v>
      </c>
      <c r="Q66" s="9" t="s">
        <v>16</v>
      </c>
      <c r="R66" s="18">
        <v>1980</v>
      </c>
      <c r="S66" s="26" t="s">
        <v>12290</v>
      </c>
      <c r="T66" s="25" t="str">
        <f>LEFT(S66,3)</f>
        <v>Sep</v>
      </c>
      <c r="U66" s="9" t="s">
        <v>29</v>
      </c>
      <c r="V66" s="18">
        <v>7.3</v>
      </c>
      <c r="W66" s="9">
        <v>2800</v>
      </c>
      <c r="X66" s="9" t="s">
        <v>356</v>
      </c>
      <c r="Y66" s="9" t="s">
        <v>357</v>
      </c>
      <c r="Z66" s="9" t="s">
        <v>358</v>
      </c>
      <c r="AA66" s="19" t="s">
        <v>29</v>
      </c>
      <c r="AB66" s="9">
        <v>0</v>
      </c>
      <c r="AC66" s="9">
        <v>3910019</v>
      </c>
      <c r="AD66" s="9" t="s">
        <v>60</v>
      </c>
      <c r="AE66" s="20">
        <v>103</v>
      </c>
    </row>
    <row r="67" spans="1:31" x14ac:dyDescent="0.35">
      <c r="A67" t="s">
        <v>359</v>
      </c>
      <c r="B67" s="3" t="s">
        <v>32</v>
      </c>
      <c r="C67" t="s">
        <v>40</v>
      </c>
      <c r="D67" s="2">
        <v>1980</v>
      </c>
      <c r="E67" t="s">
        <v>181</v>
      </c>
      <c r="F67" s="2">
        <v>6.3</v>
      </c>
      <c r="G67">
        <v>2000</v>
      </c>
      <c r="H67" t="s">
        <v>360</v>
      </c>
      <c r="I67" t="s">
        <v>360</v>
      </c>
      <c r="J67" t="s">
        <v>361</v>
      </c>
      <c r="K67" s="3" t="s">
        <v>29</v>
      </c>
      <c r="L67">
        <v>0</v>
      </c>
      <c r="M67">
        <v>7653061</v>
      </c>
      <c r="N67" t="s">
        <v>362</v>
      </c>
      <c r="O67" s="2">
        <v>93</v>
      </c>
      <c r="Q67" s="10" t="s">
        <v>40</v>
      </c>
      <c r="R67" s="21">
        <v>1980</v>
      </c>
      <c r="S67" s="27" t="s">
        <v>12289</v>
      </c>
      <c r="T67" s="25" t="str">
        <f>LEFT(S67,3)</f>
        <v>Feb</v>
      </c>
      <c r="U67" s="10" t="s">
        <v>29</v>
      </c>
      <c r="V67" s="21">
        <v>6.3</v>
      </c>
      <c r="W67" s="10">
        <v>2000</v>
      </c>
      <c r="X67" s="10" t="s">
        <v>360</v>
      </c>
      <c r="Y67" s="10" t="s">
        <v>360</v>
      </c>
      <c r="Z67" s="10" t="s">
        <v>361</v>
      </c>
      <c r="AA67" s="22" t="s">
        <v>29</v>
      </c>
      <c r="AB67" s="10">
        <v>0</v>
      </c>
      <c r="AC67" s="10">
        <v>7653061</v>
      </c>
      <c r="AD67" s="10" t="s">
        <v>362</v>
      </c>
      <c r="AE67" s="23">
        <v>93</v>
      </c>
    </row>
    <row r="68" spans="1:31" x14ac:dyDescent="0.35">
      <c r="A68" t="s">
        <v>363</v>
      </c>
      <c r="B68" s="3" t="s">
        <v>32</v>
      </c>
      <c r="C68" t="s">
        <v>40</v>
      </c>
      <c r="D68" s="2">
        <v>1980</v>
      </c>
      <c r="E68" t="s">
        <v>364</v>
      </c>
      <c r="F68" s="2">
        <v>8.1</v>
      </c>
      <c r="G68">
        <v>12000</v>
      </c>
      <c r="H68" t="s">
        <v>365</v>
      </c>
      <c r="I68" t="s">
        <v>366</v>
      </c>
      <c r="J68" t="s">
        <v>367</v>
      </c>
      <c r="K68" s="3" t="s">
        <v>368</v>
      </c>
      <c r="L68">
        <v>900000</v>
      </c>
      <c r="N68" t="s">
        <v>369</v>
      </c>
      <c r="O68" s="2">
        <v>150</v>
      </c>
      <c r="Q68" s="9" t="s">
        <v>40</v>
      </c>
      <c r="R68" s="18">
        <v>1980</v>
      </c>
      <c r="S68" s="26" t="s">
        <v>12313</v>
      </c>
      <c r="T68" s="25" t="str">
        <f>LEFT(S68,3)</f>
        <v>Feb</v>
      </c>
      <c r="U68" s="9" t="s">
        <v>368</v>
      </c>
      <c r="V68" s="18">
        <v>8.1</v>
      </c>
      <c r="W68" s="9">
        <v>12000</v>
      </c>
      <c r="X68" s="9" t="s">
        <v>365</v>
      </c>
      <c r="Y68" s="9" t="s">
        <v>366</v>
      </c>
      <c r="Z68" s="9" t="s">
        <v>367</v>
      </c>
      <c r="AA68" s="19" t="s">
        <v>368</v>
      </c>
      <c r="AB68" s="9">
        <v>900000</v>
      </c>
      <c r="AC68" s="9"/>
      <c r="AD68" s="9" t="s">
        <v>369</v>
      </c>
      <c r="AE68" s="20">
        <v>150</v>
      </c>
    </row>
    <row r="69" spans="1:31" x14ac:dyDescent="0.35">
      <c r="A69" t="s">
        <v>370</v>
      </c>
      <c r="B69" s="3" t="s">
        <v>32</v>
      </c>
      <c r="C69" t="s">
        <v>40</v>
      </c>
      <c r="D69" s="2">
        <v>1980</v>
      </c>
      <c r="E69" t="s">
        <v>151</v>
      </c>
      <c r="F69" s="2">
        <v>5.0999999999999996</v>
      </c>
      <c r="G69">
        <v>2000</v>
      </c>
      <c r="H69" t="s">
        <v>371</v>
      </c>
      <c r="I69" t="s">
        <v>372</v>
      </c>
      <c r="J69" t="s">
        <v>373</v>
      </c>
      <c r="K69" s="3" t="s">
        <v>29</v>
      </c>
      <c r="L69">
        <v>0</v>
      </c>
      <c r="M69">
        <v>10697276</v>
      </c>
      <c r="N69" t="s">
        <v>374</v>
      </c>
      <c r="O69" s="2">
        <v>100</v>
      </c>
      <c r="Q69" s="10" t="s">
        <v>40</v>
      </c>
      <c r="R69" s="21">
        <v>1980</v>
      </c>
      <c r="S69" s="27" t="s">
        <v>12285</v>
      </c>
      <c r="T69" s="25" t="str">
        <f>LEFT(S69,3)</f>
        <v>Aug</v>
      </c>
      <c r="U69" s="10" t="s">
        <v>29</v>
      </c>
      <c r="V69" s="21">
        <v>5.0999999999999996</v>
      </c>
      <c r="W69" s="10">
        <v>2000</v>
      </c>
      <c r="X69" s="10" t="s">
        <v>371</v>
      </c>
      <c r="Y69" s="10" t="s">
        <v>372</v>
      </c>
      <c r="Z69" s="10" t="s">
        <v>373</v>
      </c>
      <c r="AA69" s="22" t="s">
        <v>29</v>
      </c>
      <c r="AB69" s="10">
        <v>0</v>
      </c>
      <c r="AC69" s="10">
        <v>10697276</v>
      </c>
      <c r="AD69" s="10" t="s">
        <v>374</v>
      </c>
      <c r="AE69" s="23">
        <v>100</v>
      </c>
    </row>
    <row r="70" spans="1:31" x14ac:dyDescent="0.35">
      <c r="A70" t="s">
        <v>375</v>
      </c>
      <c r="B70" s="3" t="s">
        <v>15</v>
      </c>
      <c r="C70" t="s">
        <v>40</v>
      </c>
      <c r="D70" s="2">
        <v>1980</v>
      </c>
      <c r="E70" t="s">
        <v>313</v>
      </c>
      <c r="F70" s="2">
        <v>6.6</v>
      </c>
      <c r="G70">
        <v>915</v>
      </c>
      <c r="H70" t="s">
        <v>376</v>
      </c>
      <c r="I70" t="s">
        <v>377</v>
      </c>
      <c r="J70" t="s">
        <v>378</v>
      </c>
      <c r="K70" s="3" t="s">
        <v>29</v>
      </c>
      <c r="L70">
        <v>0</v>
      </c>
      <c r="M70">
        <v>9870727</v>
      </c>
      <c r="N70" t="s">
        <v>43</v>
      </c>
      <c r="O70" s="2">
        <v>86</v>
      </c>
      <c r="Q70" s="9" t="s">
        <v>40</v>
      </c>
      <c r="R70" s="18">
        <v>1980</v>
      </c>
      <c r="S70" s="26" t="s">
        <v>12307</v>
      </c>
      <c r="T70" s="25" t="str">
        <f>LEFT(S70,3)</f>
        <v>Mar</v>
      </c>
      <c r="U70" s="9" t="s">
        <v>29</v>
      </c>
      <c r="V70" s="18">
        <v>6.6</v>
      </c>
      <c r="W70" s="9">
        <v>915</v>
      </c>
      <c r="X70" s="9" t="s">
        <v>376</v>
      </c>
      <c r="Y70" s="9" t="s">
        <v>377</v>
      </c>
      <c r="Z70" s="9" t="s">
        <v>378</v>
      </c>
      <c r="AA70" s="19" t="s">
        <v>29</v>
      </c>
      <c r="AB70" s="9">
        <v>0</v>
      </c>
      <c r="AC70" s="9">
        <v>9870727</v>
      </c>
      <c r="AD70" s="9" t="s">
        <v>43</v>
      </c>
      <c r="AE70" s="20">
        <v>86</v>
      </c>
    </row>
    <row r="71" spans="1:31" x14ac:dyDescent="0.35">
      <c r="A71" t="s">
        <v>379</v>
      </c>
      <c r="B71" s="3" t="s">
        <v>32</v>
      </c>
      <c r="C71" t="s">
        <v>40</v>
      </c>
      <c r="D71" s="2">
        <v>1980</v>
      </c>
      <c r="E71" t="s">
        <v>124</v>
      </c>
      <c r="F71" s="2">
        <v>6</v>
      </c>
      <c r="G71">
        <v>1500</v>
      </c>
      <c r="H71" t="s">
        <v>380</v>
      </c>
      <c r="I71" t="s">
        <v>381</v>
      </c>
      <c r="J71" t="s">
        <v>382</v>
      </c>
      <c r="K71" s="3" t="s">
        <v>29</v>
      </c>
      <c r="L71">
        <v>0</v>
      </c>
      <c r="M71">
        <v>15934737</v>
      </c>
      <c r="N71" t="s">
        <v>383</v>
      </c>
      <c r="O71" s="2">
        <v>98</v>
      </c>
      <c r="Q71" s="10" t="s">
        <v>40</v>
      </c>
      <c r="R71" s="21">
        <v>1980</v>
      </c>
      <c r="S71" s="27" t="s">
        <v>12281</v>
      </c>
      <c r="T71" s="25" t="str">
        <f>LEFT(S71,3)</f>
        <v>Feb</v>
      </c>
      <c r="U71" s="10" t="s">
        <v>29</v>
      </c>
      <c r="V71" s="21">
        <v>6</v>
      </c>
      <c r="W71" s="10">
        <v>1500</v>
      </c>
      <c r="X71" s="10" t="s">
        <v>380</v>
      </c>
      <c r="Y71" s="10" t="s">
        <v>381</v>
      </c>
      <c r="Z71" s="10" t="s">
        <v>382</v>
      </c>
      <c r="AA71" s="22" t="s">
        <v>29</v>
      </c>
      <c r="AB71" s="10">
        <v>0</v>
      </c>
      <c r="AC71" s="10">
        <v>15934737</v>
      </c>
      <c r="AD71" s="10" t="s">
        <v>383</v>
      </c>
      <c r="AE71" s="23">
        <v>98</v>
      </c>
    </row>
    <row r="72" spans="1:31" x14ac:dyDescent="0.35">
      <c r="A72" t="s">
        <v>384</v>
      </c>
      <c r="B72" s="3" t="s">
        <v>32</v>
      </c>
      <c r="C72" t="s">
        <v>40</v>
      </c>
      <c r="D72" s="2">
        <v>1980</v>
      </c>
      <c r="E72" t="s">
        <v>17</v>
      </c>
      <c r="F72" s="2">
        <v>4.7</v>
      </c>
      <c r="G72">
        <v>1800</v>
      </c>
      <c r="H72" t="s">
        <v>385</v>
      </c>
      <c r="I72" t="s">
        <v>386</v>
      </c>
      <c r="J72" t="s">
        <v>387</v>
      </c>
      <c r="K72" s="3" t="s">
        <v>29</v>
      </c>
      <c r="L72">
        <v>0</v>
      </c>
      <c r="M72">
        <v>14155617</v>
      </c>
      <c r="N72" t="s">
        <v>30</v>
      </c>
      <c r="O72" s="2">
        <v>103</v>
      </c>
      <c r="Q72" s="9" t="s">
        <v>40</v>
      </c>
      <c r="R72" s="18">
        <v>1980</v>
      </c>
      <c r="S72" s="26" t="s">
        <v>12268</v>
      </c>
      <c r="T72" s="25" t="str">
        <f>LEFT(S72,3)</f>
        <v>Jun</v>
      </c>
      <c r="U72" s="9" t="s">
        <v>29</v>
      </c>
      <c r="V72" s="18">
        <v>4.7</v>
      </c>
      <c r="W72" s="9">
        <v>1800</v>
      </c>
      <c r="X72" s="9" t="s">
        <v>385</v>
      </c>
      <c r="Y72" s="9" t="s">
        <v>386</v>
      </c>
      <c r="Z72" s="9" t="s">
        <v>387</v>
      </c>
      <c r="AA72" s="19" t="s">
        <v>29</v>
      </c>
      <c r="AB72" s="9">
        <v>0</v>
      </c>
      <c r="AC72" s="9">
        <v>14155617</v>
      </c>
      <c r="AD72" s="9" t="s">
        <v>30</v>
      </c>
      <c r="AE72" s="20">
        <v>103</v>
      </c>
    </row>
    <row r="73" spans="1:31" x14ac:dyDescent="0.35">
      <c r="A73" t="s">
        <v>388</v>
      </c>
      <c r="B73" s="3" t="s">
        <v>336</v>
      </c>
      <c r="C73" t="s">
        <v>389</v>
      </c>
      <c r="D73" s="2">
        <v>1980</v>
      </c>
      <c r="E73" t="s">
        <v>215</v>
      </c>
      <c r="F73" s="2">
        <v>7.3</v>
      </c>
      <c r="G73">
        <v>2900</v>
      </c>
      <c r="H73" t="s">
        <v>390</v>
      </c>
      <c r="I73" t="s">
        <v>391</v>
      </c>
      <c r="J73" t="s">
        <v>392</v>
      </c>
      <c r="K73" s="3" t="s">
        <v>29</v>
      </c>
      <c r="L73">
        <v>0</v>
      </c>
      <c r="M73">
        <v>2013193</v>
      </c>
      <c r="N73" t="s">
        <v>393</v>
      </c>
      <c r="O73" s="2">
        <v>75</v>
      </c>
      <c r="Q73" s="10" t="s">
        <v>389</v>
      </c>
      <c r="R73" s="21">
        <v>1980</v>
      </c>
      <c r="S73" s="27" t="s">
        <v>12294</v>
      </c>
      <c r="T73" s="25" t="str">
        <f>LEFT(S73,3)</f>
        <v>May</v>
      </c>
      <c r="U73" s="10" t="s">
        <v>29</v>
      </c>
      <c r="V73" s="21">
        <v>7.3</v>
      </c>
      <c r="W73" s="10">
        <v>2900</v>
      </c>
      <c r="X73" s="10" t="s">
        <v>390</v>
      </c>
      <c r="Y73" s="10" t="s">
        <v>391</v>
      </c>
      <c r="Z73" s="10" t="s">
        <v>392</v>
      </c>
      <c r="AA73" s="22" t="s">
        <v>29</v>
      </c>
      <c r="AB73" s="10">
        <v>0</v>
      </c>
      <c r="AC73" s="10">
        <v>2013193</v>
      </c>
      <c r="AD73" s="10" t="s">
        <v>393</v>
      </c>
      <c r="AE73" s="23">
        <v>75</v>
      </c>
    </row>
    <row r="74" spans="1:31" x14ac:dyDescent="0.35">
      <c r="A74" t="s">
        <v>394</v>
      </c>
      <c r="B74" s="3" t="s">
        <v>32</v>
      </c>
      <c r="C74" t="s">
        <v>40</v>
      </c>
      <c r="D74" s="2">
        <v>1980</v>
      </c>
      <c r="E74" t="s">
        <v>185</v>
      </c>
      <c r="F74" s="2">
        <v>5.5</v>
      </c>
      <c r="G74">
        <v>965</v>
      </c>
      <c r="H74" t="s">
        <v>395</v>
      </c>
      <c r="I74" t="s">
        <v>395</v>
      </c>
      <c r="J74" t="s">
        <v>395</v>
      </c>
      <c r="K74" s="3" t="s">
        <v>29</v>
      </c>
      <c r="L74">
        <v>0</v>
      </c>
      <c r="M74">
        <v>5215015</v>
      </c>
      <c r="N74" t="s">
        <v>60</v>
      </c>
      <c r="O74" s="2">
        <v>97</v>
      </c>
      <c r="Q74" s="9" t="s">
        <v>40</v>
      </c>
      <c r="R74" s="18">
        <v>1980</v>
      </c>
      <c r="S74" s="26" t="s">
        <v>12290</v>
      </c>
      <c r="T74" s="25" t="str">
        <f>LEFT(S74,3)</f>
        <v>Sep</v>
      </c>
      <c r="U74" s="9" t="s">
        <v>29</v>
      </c>
      <c r="V74" s="18">
        <v>5.5</v>
      </c>
      <c r="W74" s="9">
        <v>965</v>
      </c>
      <c r="X74" s="9" t="s">
        <v>395</v>
      </c>
      <c r="Y74" s="9" t="s">
        <v>395</v>
      </c>
      <c r="Z74" s="9" t="s">
        <v>395</v>
      </c>
      <c r="AA74" s="19" t="s">
        <v>29</v>
      </c>
      <c r="AB74" s="9">
        <v>0</v>
      </c>
      <c r="AC74" s="9">
        <v>5215015</v>
      </c>
      <c r="AD74" s="9" t="s">
        <v>60</v>
      </c>
      <c r="AE74" s="20">
        <v>97</v>
      </c>
    </row>
    <row r="75" spans="1:31" x14ac:dyDescent="0.35">
      <c r="A75" t="s">
        <v>396</v>
      </c>
      <c r="B75" s="3" t="s">
        <v>32</v>
      </c>
      <c r="C75" t="s">
        <v>40</v>
      </c>
      <c r="D75" s="2">
        <v>1980</v>
      </c>
      <c r="E75" t="s">
        <v>17</v>
      </c>
      <c r="F75" s="2">
        <v>5.2</v>
      </c>
      <c r="G75">
        <v>1100</v>
      </c>
      <c r="H75" t="s">
        <v>397</v>
      </c>
      <c r="I75" t="s">
        <v>398</v>
      </c>
      <c r="J75" t="s">
        <v>399</v>
      </c>
      <c r="K75" s="3" t="s">
        <v>29</v>
      </c>
      <c r="L75">
        <v>0</v>
      </c>
      <c r="M75">
        <v>4226370</v>
      </c>
      <c r="N75" t="s">
        <v>400</v>
      </c>
      <c r="O75" s="2">
        <v>106</v>
      </c>
      <c r="Q75" s="10" t="s">
        <v>40</v>
      </c>
      <c r="R75" s="21">
        <v>1980</v>
      </c>
      <c r="S75" s="27" t="s">
        <v>12268</v>
      </c>
      <c r="T75" s="25" t="str">
        <f>LEFT(S75,3)</f>
        <v>Jun</v>
      </c>
      <c r="U75" s="10" t="s">
        <v>29</v>
      </c>
      <c r="V75" s="21">
        <v>5.2</v>
      </c>
      <c r="W75" s="10">
        <v>1100</v>
      </c>
      <c r="X75" s="10" t="s">
        <v>397</v>
      </c>
      <c r="Y75" s="10" t="s">
        <v>398</v>
      </c>
      <c r="Z75" s="10" t="s">
        <v>399</v>
      </c>
      <c r="AA75" s="22" t="s">
        <v>29</v>
      </c>
      <c r="AB75" s="10">
        <v>0</v>
      </c>
      <c r="AC75" s="10">
        <v>4226370</v>
      </c>
      <c r="AD75" s="10" t="s">
        <v>400</v>
      </c>
      <c r="AE75" s="23">
        <v>106</v>
      </c>
    </row>
    <row r="76" spans="1:31" x14ac:dyDescent="0.35">
      <c r="A76" t="s">
        <v>401</v>
      </c>
      <c r="B76" s="3" t="s">
        <v>15</v>
      </c>
      <c r="C76" t="s">
        <v>40</v>
      </c>
      <c r="D76" s="2">
        <v>1980</v>
      </c>
      <c r="E76" t="s">
        <v>402</v>
      </c>
      <c r="F76" s="2">
        <v>5.5</v>
      </c>
      <c r="G76">
        <v>585</v>
      </c>
      <c r="H76" t="s">
        <v>403</v>
      </c>
      <c r="I76" t="s">
        <v>404</v>
      </c>
      <c r="J76" t="s">
        <v>405</v>
      </c>
      <c r="K76" s="3" t="s">
        <v>29</v>
      </c>
      <c r="L76">
        <v>0</v>
      </c>
      <c r="M76">
        <v>2086905</v>
      </c>
      <c r="N76" t="s">
        <v>22</v>
      </c>
      <c r="O76" s="2">
        <v>112</v>
      </c>
      <c r="Q76" s="9" t="s">
        <v>40</v>
      </c>
      <c r="R76" s="18">
        <v>1980</v>
      </c>
      <c r="S76" s="26" t="s">
        <v>12314</v>
      </c>
      <c r="T76" s="25" t="str">
        <f>LEFT(S76,3)</f>
        <v>Jan</v>
      </c>
      <c r="U76" s="9" t="s">
        <v>29</v>
      </c>
      <c r="V76" s="18">
        <v>5.5</v>
      </c>
      <c r="W76" s="9">
        <v>585</v>
      </c>
      <c r="X76" s="9" t="s">
        <v>403</v>
      </c>
      <c r="Y76" s="9" t="s">
        <v>404</v>
      </c>
      <c r="Z76" s="9" t="s">
        <v>405</v>
      </c>
      <c r="AA76" s="19" t="s">
        <v>29</v>
      </c>
      <c r="AB76" s="9">
        <v>0</v>
      </c>
      <c r="AC76" s="9">
        <v>2086905</v>
      </c>
      <c r="AD76" s="9" t="s">
        <v>22</v>
      </c>
      <c r="AE76" s="20">
        <v>112</v>
      </c>
    </row>
    <row r="77" spans="1:31" x14ac:dyDescent="0.35">
      <c r="A77" t="s">
        <v>406</v>
      </c>
      <c r="B77" s="3" t="s">
        <v>336</v>
      </c>
      <c r="C77" t="s">
        <v>24</v>
      </c>
      <c r="D77" s="2">
        <v>1980</v>
      </c>
      <c r="E77" t="s">
        <v>337</v>
      </c>
      <c r="F77" s="2">
        <v>5.8</v>
      </c>
      <c r="G77">
        <v>1300</v>
      </c>
      <c r="H77" t="s">
        <v>407</v>
      </c>
      <c r="I77" t="s">
        <v>408</v>
      </c>
      <c r="J77" t="s">
        <v>409</v>
      </c>
      <c r="K77" s="3" t="s">
        <v>29</v>
      </c>
      <c r="L77">
        <v>6000000</v>
      </c>
      <c r="M77">
        <v>11000000</v>
      </c>
      <c r="N77" t="s">
        <v>241</v>
      </c>
      <c r="O77" s="2">
        <v>97</v>
      </c>
      <c r="Q77" s="10" t="s">
        <v>24</v>
      </c>
      <c r="R77" s="21">
        <v>1980</v>
      </c>
      <c r="S77" s="27" t="s">
        <v>12310</v>
      </c>
      <c r="T77" s="25" t="str">
        <f>LEFT(S77,3)</f>
        <v>Jun</v>
      </c>
      <c r="U77" s="10" t="s">
        <v>29</v>
      </c>
      <c r="V77" s="21">
        <v>5.8</v>
      </c>
      <c r="W77" s="10">
        <v>1300</v>
      </c>
      <c r="X77" s="10" t="s">
        <v>407</v>
      </c>
      <c r="Y77" s="10" t="s">
        <v>408</v>
      </c>
      <c r="Z77" s="10" t="s">
        <v>409</v>
      </c>
      <c r="AA77" s="22" t="s">
        <v>29</v>
      </c>
      <c r="AB77" s="10">
        <v>6000000</v>
      </c>
      <c r="AC77" s="10">
        <v>11000000</v>
      </c>
      <c r="AD77" s="10" t="s">
        <v>241</v>
      </c>
      <c r="AE77" s="23">
        <v>97</v>
      </c>
    </row>
    <row r="78" spans="1:31" x14ac:dyDescent="0.35">
      <c r="A78" t="s">
        <v>410</v>
      </c>
      <c r="B78" s="3" t="s">
        <v>32</v>
      </c>
      <c r="C78" t="s">
        <v>40</v>
      </c>
      <c r="D78" s="2">
        <v>1980</v>
      </c>
      <c r="E78" t="s">
        <v>166</v>
      </c>
      <c r="F78" s="2">
        <v>6.3</v>
      </c>
      <c r="G78">
        <v>1400</v>
      </c>
      <c r="H78" t="s">
        <v>411</v>
      </c>
      <c r="I78" t="s">
        <v>412</v>
      </c>
      <c r="J78" t="s">
        <v>413</v>
      </c>
      <c r="K78" s="3" t="s">
        <v>29</v>
      </c>
      <c r="L78">
        <v>0</v>
      </c>
      <c r="M78">
        <v>6321392</v>
      </c>
      <c r="N78" t="s">
        <v>60</v>
      </c>
      <c r="O78" s="2">
        <v>103</v>
      </c>
      <c r="Q78" s="9" t="s">
        <v>40</v>
      </c>
      <c r="R78" s="18">
        <v>1980</v>
      </c>
      <c r="S78" s="26" t="s">
        <v>12288</v>
      </c>
      <c r="T78" s="25" t="str">
        <f>LEFT(S78,3)</f>
        <v>Mar</v>
      </c>
      <c r="U78" s="9" t="s">
        <v>29</v>
      </c>
      <c r="V78" s="18">
        <v>6.3</v>
      </c>
      <c r="W78" s="9">
        <v>1400</v>
      </c>
      <c r="X78" s="9" t="s">
        <v>411</v>
      </c>
      <c r="Y78" s="9" t="s">
        <v>412</v>
      </c>
      <c r="Z78" s="9" t="s">
        <v>413</v>
      </c>
      <c r="AA78" s="19" t="s">
        <v>29</v>
      </c>
      <c r="AB78" s="9">
        <v>0</v>
      </c>
      <c r="AC78" s="9">
        <v>6321392</v>
      </c>
      <c r="AD78" s="9" t="s">
        <v>60</v>
      </c>
      <c r="AE78" s="20">
        <v>103</v>
      </c>
    </row>
    <row r="79" spans="1:31" x14ac:dyDescent="0.35">
      <c r="A79" t="s">
        <v>414</v>
      </c>
      <c r="B79" s="3" t="s">
        <v>15</v>
      </c>
      <c r="C79" t="s">
        <v>40</v>
      </c>
      <c r="D79" s="2">
        <v>1980</v>
      </c>
      <c r="E79" t="s">
        <v>197</v>
      </c>
      <c r="F79" s="2">
        <v>5.9</v>
      </c>
      <c r="G79">
        <v>415</v>
      </c>
      <c r="H79" t="s">
        <v>415</v>
      </c>
      <c r="I79" t="s">
        <v>416</v>
      </c>
      <c r="J79" t="s">
        <v>417</v>
      </c>
      <c r="K79" s="3" t="s">
        <v>29</v>
      </c>
      <c r="L79">
        <v>5500000</v>
      </c>
      <c r="M79">
        <v>4400000</v>
      </c>
      <c r="N79" t="s">
        <v>179</v>
      </c>
      <c r="O79" s="2">
        <v>115</v>
      </c>
      <c r="Q79" s="10" t="s">
        <v>40</v>
      </c>
      <c r="R79" s="21">
        <v>1980</v>
      </c>
      <c r="S79" s="27" t="s">
        <v>12292</v>
      </c>
      <c r="T79" s="25" t="str">
        <f>LEFT(S79,3)</f>
        <v>Aug</v>
      </c>
      <c r="U79" s="10" t="s">
        <v>29</v>
      </c>
      <c r="V79" s="21">
        <v>5.9</v>
      </c>
      <c r="W79" s="10">
        <v>415</v>
      </c>
      <c r="X79" s="10" t="s">
        <v>415</v>
      </c>
      <c r="Y79" s="10" t="s">
        <v>416</v>
      </c>
      <c r="Z79" s="10" t="s">
        <v>417</v>
      </c>
      <c r="AA79" s="22" t="s">
        <v>29</v>
      </c>
      <c r="AB79" s="10">
        <v>5500000</v>
      </c>
      <c r="AC79" s="10">
        <v>4400000</v>
      </c>
      <c r="AD79" s="10" t="s">
        <v>179</v>
      </c>
      <c r="AE79" s="23">
        <v>115</v>
      </c>
    </row>
    <row r="80" spans="1:31" x14ac:dyDescent="0.35">
      <c r="A80" t="s">
        <v>418</v>
      </c>
      <c r="C80" t="s">
        <v>16</v>
      </c>
      <c r="D80" s="2">
        <v>1980</v>
      </c>
      <c r="E80" t="s">
        <v>419</v>
      </c>
      <c r="F80" s="2">
        <v>7.4</v>
      </c>
      <c r="G80">
        <v>1300</v>
      </c>
      <c r="H80" t="s">
        <v>420</v>
      </c>
      <c r="I80" t="s">
        <v>420</v>
      </c>
      <c r="J80" t="s">
        <v>421</v>
      </c>
      <c r="K80" s="3" t="s">
        <v>21</v>
      </c>
      <c r="L80">
        <v>0</v>
      </c>
      <c r="M80">
        <v>109749</v>
      </c>
      <c r="N80" t="s">
        <v>422</v>
      </c>
      <c r="O80" s="2">
        <v>95</v>
      </c>
      <c r="Q80" s="9" t="s">
        <v>16</v>
      </c>
      <c r="R80" s="18">
        <v>1980</v>
      </c>
      <c r="S80" s="26">
        <v>29526</v>
      </c>
      <c r="T80" s="25" t="str">
        <f>LEFT(S80,3)</f>
        <v>295</v>
      </c>
      <c r="U80" s="9" t="s">
        <v>21</v>
      </c>
      <c r="V80" s="18">
        <v>7.4</v>
      </c>
      <c r="W80" s="9">
        <v>1300</v>
      </c>
      <c r="X80" s="9" t="s">
        <v>420</v>
      </c>
      <c r="Y80" s="9" t="s">
        <v>420</v>
      </c>
      <c r="Z80" s="9" t="s">
        <v>421</v>
      </c>
      <c r="AA80" s="19" t="s">
        <v>21</v>
      </c>
      <c r="AB80" s="9">
        <v>0</v>
      </c>
      <c r="AC80" s="9">
        <v>109749</v>
      </c>
      <c r="AD80" s="9" t="s">
        <v>422</v>
      </c>
      <c r="AE80" s="20">
        <v>95</v>
      </c>
    </row>
    <row r="81" spans="1:31" x14ac:dyDescent="0.35">
      <c r="A81" t="s">
        <v>423</v>
      </c>
      <c r="B81" t="s">
        <v>32</v>
      </c>
      <c r="C81" t="s">
        <v>24</v>
      </c>
      <c r="D81" s="2">
        <v>1980</v>
      </c>
      <c r="E81" t="s">
        <v>424</v>
      </c>
      <c r="F81" s="2">
        <v>6.9</v>
      </c>
      <c r="G81">
        <v>1000</v>
      </c>
      <c r="H81" t="s">
        <v>425</v>
      </c>
      <c r="I81" t="s">
        <v>426</v>
      </c>
      <c r="J81" t="s">
        <v>427</v>
      </c>
      <c r="K81" s="3" t="s">
        <v>29</v>
      </c>
      <c r="L81">
        <v>3000000</v>
      </c>
      <c r="N81" t="s">
        <v>428</v>
      </c>
      <c r="O81" s="2">
        <v>108</v>
      </c>
      <c r="Q81" s="10" t="s">
        <v>24</v>
      </c>
      <c r="R81" s="21">
        <v>1980</v>
      </c>
      <c r="S81" s="27" t="s">
        <v>12315</v>
      </c>
      <c r="T81" s="25" t="str">
        <f>LEFT(S81,3)</f>
        <v>Nov</v>
      </c>
      <c r="U81" s="10" t="s">
        <v>1092</v>
      </c>
      <c r="V81" s="21">
        <v>6.9</v>
      </c>
      <c r="W81" s="10">
        <v>1000</v>
      </c>
      <c r="X81" s="10" t="s">
        <v>425</v>
      </c>
      <c r="Y81" s="10" t="s">
        <v>426</v>
      </c>
      <c r="Z81" s="10" t="s">
        <v>427</v>
      </c>
      <c r="AA81" s="22" t="s">
        <v>29</v>
      </c>
      <c r="AB81" s="10">
        <v>3000000</v>
      </c>
      <c r="AC81" s="10"/>
      <c r="AD81" s="10" t="s">
        <v>428</v>
      </c>
      <c r="AE81" s="23">
        <v>108</v>
      </c>
    </row>
    <row r="82" spans="1:31" x14ac:dyDescent="0.35">
      <c r="A82" t="s">
        <v>429</v>
      </c>
      <c r="B82" t="s">
        <v>15</v>
      </c>
      <c r="C82" t="s">
        <v>16</v>
      </c>
      <c r="D82" s="2">
        <v>1980</v>
      </c>
      <c r="E82" t="s">
        <v>430</v>
      </c>
      <c r="F82" s="2">
        <v>4</v>
      </c>
      <c r="G82">
        <v>546</v>
      </c>
      <c r="H82" t="s">
        <v>431</v>
      </c>
      <c r="I82" t="s">
        <v>432</v>
      </c>
      <c r="J82" t="s">
        <v>433</v>
      </c>
      <c r="K82" s="3" t="s">
        <v>194</v>
      </c>
      <c r="L82">
        <v>5100000</v>
      </c>
      <c r="M82">
        <v>59167</v>
      </c>
      <c r="N82" t="s">
        <v>434</v>
      </c>
      <c r="O82" s="2">
        <v>94</v>
      </c>
      <c r="Q82" s="9" t="s">
        <v>16</v>
      </c>
      <c r="R82" s="18">
        <v>1980</v>
      </c>
      <c r="S82" s="26" t="s">
        <v>12316</v>
      </c>
      <c r="T82" s="25" t="str">
        <f>LEFT(S82,3)</f>
        <v>Sep</v>
      </c>
      <c r="U82" s="9" t="s">
        <v>29</v>
      </c>
      <c r="V82" s="18">
        <v>4</v>
      </c>
      <c r="W82" s="9">
        <v>546</v>
      </c>
      <c r="X82" s="9" t="s">
        <v>431</v>
      </c>
      <c r="Y82" s="9" t="s">
        <v>432</v>
      </c>
      <c r="Z82" s="9" t="s">
        <v>433</v>
      </c>
      <c r="AA82" s="19" t="s">
        <v>194</v>
      </c>
      <c r="AB82" s="9">
        <v>5100000</v>
      </c>
      <c r="AC82" s="9">
        <v>59167</v>
      </c>
      <c r="AD82" s="9" t="s">
        <v>434</v>
      </c>
      <c r="AE82" s="20">
        <v>94</v>
      </c>
    </row>
    <row r="83" spans="1:31" x14ac:dyDescent="0.35">
      <c r="A83" t="s">
        <v>435</v>
      </c>
      <c r="B83" t="s">
        <v>15</v>
      </c>
      <c r="C83" t="s">
        <v>16</v>
      </c>
      <c r="D83" s="2">
        <v>1980</v>
      </c>
      <c r="E83" t="s">
        <v>402</v>
      </c>
      <c r="F83" s="2">
        <v>4.8</v>
      </c>
      <c r="G83">
        <v>643</v>
      </c>
      <c r="H83" t="s">
        <v>436</v>
      </c>
      <c r="I83" t="s">
        <v>437</v>
      </c>
      <c r="J83" t="s">
        <v>438</v>
      </c>
      <c r="K83" s="3" t="s">
        <v>29</v>
      </c>
      <c r="L83">
        <v>0</v>
      </c>
      <c r="M83">
        <v>2128395</v>
      </c>
      <c r="N83" t="s">
        <v>439</v>
      </c>
      <c r="O83" s="2">
        <v>96</v>
      </c>
      <c r="Q83" s="10" t="s">
        <v>16</v>
      </c>
      <c r="R83" s="21">
        <v>1980</v>
      </c>
      <c r="S83" s="27" t="s">
        <v>12314</v>
      </c>
      <c r="T83" s="25" t="str">
        <f>LEFT(S83,3)</f>
        <v>Jan</v>
      </c>
      <c r="U83" s="10" t="s">
        <v>29</v>
      </c>
      <c r="V83" s="21">
        <v>4.8</v>
      </c>
      <c r="W83" s="10">
        <v>643</v>
      </c>
      <c r="X83" s="10" t="s">
        <v>436</v>
      </c>
      <c r="Y83" s="10" t="s">
        <v>437</v>
      </c>
      <c r="Z83" s="10" t="s">
        <v>438</v>
      </c>
      <c r="AA83" s="22" t="s">
        <v>29</v>
      </c>
      <c r="AB83" s="10">
        <v>0</v>
      </c>
      <c r="AC83" s="10">
        <v>2128395</v>
      </c>
      <c r="AD83" s="10" t="s">
        <v>439</v>
      </c>
      <c r="AE83" s="23">
        <v>96</v>
      </c>
    </row>
    <row r="84" spans="1:31" x14ac:dyDescent="0.35">
      <c r="A84" t="s">
        <v>440</v>
      </c>
      <c r="B84" t="s">
        <v>32</v>
      </c>
      <c r="C84" t="s">
        <v>40</v>
      </c>
      <c r="D84" s="2">
        <v>1980</v>
      </c>
      <c r="E84" t="s">
        <v>220</v>
      </c>
      <c r="F84" s="2">
        <v>5.2</v>
      </c>
      <c r="G84">
        <v>351</v>
      </c>
      <c r="H84" t="s">
        <v>441</v>
      </c>
      <c r="I84" t="s">
        <v>442</v>
      </c>
      <c r="J84" t="s">
        <v>443</v>
      </c>
      <c r="K84" s="3" t="s">
        <v>29</v>
      </c>
      <c r="L84">
        <v>0</v>
      </c>
      <c r="M84">
        <v>2806659</v>
      </c>
      <c r="N84" t="s">
        <v>444</v>
      </c>
      <c r="O84" s="2">
        <v>97</v>
      </c>
      <c r="Q84" s="9" t="s">
        <v>40</v>
      </c>
      <c r="R84" s="18">
        <v>1980</v>
      </c>
      <c r="S84" s="26" t="s">
        <v>12295</v>
      </c>
      <c r="T84" s="25" t="str">
        <f>LEFT(S84,3)</f>
        <v>Oct</v>
      </c>
      <c r="U84" s="9" t="s">
        <v>29</v>
      </c>
      <c r="V84" s="18">
        <v>5.2</v>
      </c>
      <c r="W84" s="9">
        <v>351</v>
      </c>
      <c r="X84" s="9" t="s">
        <v>441</v>
      </c>
      <c r="Y84" s="9" t="s">
        <v>442</v>
      </c>
      <c r="Z84" s="9" t="s">
        <v>443</v>
      </c>
      <c r="AA84" s="19" t="s">
        <v>29</v>
      </c>
      <c r="AB84" s="9">
        <v>0</v>
      </c>
      <c r="AC84" s="9">
        <v>2806659</v>
      </c>
      <c r="AD84" s="9" t="s">
        <v>444</v>
      </c>
      <c r="AE84" s="20">
        <v>97</v>
      </c>
    </row>
    <row r="85" spans="1:31" x14ac:dyDescent="0.35">
      <c r="A85" t="s">
        <v>445</v>
      </c>
      <c r="B85" t="s">
        <v>446</v>
      </c>
      <c r="C85" t="s">
        <v>389</v>
      </c>
      <c r="D85" s="2">
        <v>1980</v>
      </c>
      <c r="E85" t="s">
        <v>447</v>
      </c>
      <c r="F85" s="2">
        <v>7.9</v>
      </c>
      <c r="G85">
        <v>4800</v>
      </c>
      <c r="H85" t="s">
        <v>448</v>
      </c>
      <c r="I85" t="s">
        <v>449</v>
      </c>
      <c r="J85" t="s">
        <v>450</v>
      </c>
      <c r="K85" s="3" t="s">
        <v>451</v>
      </c>
      <c r="L85">
        <v>0</v>
      </c>
      <c r="M85">
        <v>167451</v>
      </c>
      <c r="N85" t="s">
        <v>452</v>
      </c>
      <c r="O85" s="2">
        <v>83</v>
      </c>
      <c r="Q85" s="10" t="s">
        <v>389</v>
      </c>
      <c r="R85" s="21">
        <v>1980</v>
      </c>
      <c r="S85" s="27" t="s">
        <v>12317</v>
      </c>
      <c r="T85" s="25" t="str">
        <f>LEFT(S85,3)</f>
        <v>Mar</v>
      </c>
      <c r="U85" s="10" t="s">
        <v>451</v>
      </c>
      <c r="V85" s="21">
        <v>7.9</v>
      </c>
      <c r="W85" s="10">
        <v>4800</v>
      </c>
      <c r="X85" s="10" t="s">
        <v>448</v>
      </c>
      <c r="Y85" s="10" t="s">
        <v>449</v>
      </c>
      <c r="Z85" s="10" t="s">
        <v>450</v>
      </c>
      <c r="AA85" s="22" t="s">
        <v>451</v>
      </c>
      <c r="AB85" s="10">
        <v>0</v>
      </c>
      <c r="AC85" s="10">
        <v>167451</v>
      </c>
      <c r="AD85" s="10" t="s">
        <v>452</v>
      </c>
      <c r="AE85" s="23">
        <v>83</v>
      </c>
    </row>
    <row r="86" spans="1:31" x14ac:dyDescent="0.35">
      <c r="A86" t="s">
        <v>453</v>
      </c>
      <c r="B86" t="s">
        <v>32</v>
      </c>
      <c r="C86" t="s">
        <v>40</v>
      </c>
      <c r="D86" s="2">
        <v>1980</v>
      </c>
      <c r="E86" t="s">
        <v>108</v>
      </c>
      <c r="F86" s="2">
        <v>5.2</v>
      </c>
      <c r="G86">
        <v>2100</v>
      </c>
      <c r="H86" t="s">
        <v>454</v>
      </c>
      <c r="I86" t="s">
        <v>455</v>
      </c>
      <c r="J86" t="s">
        <v>456</v>
      </c>
      <c r="K86" s="3" t="s">
        <v>29</v>
      </c>
      <c r="L86">
        <v>0</v>
      </c>
      <c r="M86">
        <v>14504277</v>
      </c>
      <c r="N86" t="s">
        <v>22</v>
      </c>
      <c r="O86" s="2">
        <v>94</v>
      </c>
      <c r="Q86" s="9" t="s">
        <v>40</v>
      </c>
      <c r="R86" s="18">
        <v>1980</v>
      </c>
      <c r="S86" s="26" t="s">
        <v>12280</v>
      </c>
      <c r="T86" s="25" t="str">
        <f>LEFT(S86,3)</f>
        <v>Oct</v>
      </c>
      <c r="U86" s="9" t="s">
        <v>29</v>
      </c>
      <c r="V86" s="18">
        <v>5.2</v>
      </c>
      <c r="W86" s="9">
        <v>2100</v>
      </c>
      <c r="X86" s="9" t="s">
        <v>454</v>
      </c>
      <c r="Y86" s="9" t="s">
        <v>455</v>
      </c>
      <c r="Z86" s="9" t="s">
        <v>456</v>
      </c>
      <c r="AA86" s="19" t="s">
        <v>29</v>
      </c>
      <c r="AB86" s="9">
        <v>0</v>
      </c>
      <c r="AC86" s="9">
        <v>14504277</v>
      </c>
      <c r="AD86" s="9" t="s">
        <v>22</v>
      </c>
      <c r="AE86" s="20">
        <v>94</v>
      </c>
    </row>
    <row r="87" spans="1:31" x14ac:dyDescent="0.35">
      <c r="A87" t="s">
        <v>457</v>
      </c>
      <c r="B87" t="s">
        <v>15</v>
      </c>
      <c r="C87" t="s">
        <v>40</v>
      </c>
      <c r="D87" s="2">
        <v>1980</v>
      </c>
      <c r="E87" t="s">
        <v>197</v>
      </c>
      <c r="F87" s="2">
        <v>6.5</v>
      </c>
      <c r="G87">
        <v>269</v>
      </c>
      <c r="H87" t="s">
        <v>458</v>
      </c>
      <c r="I87" t="s">
        <v>459</v>
      </c>
      <c r="J87" t="s">
        <v>460</v>
      </c>
      <c r="K87" s="3" t="s">
        <v>29</v>
      </c>
      <c r="L87">
        <v>0</v>
      </c>
      <c r="M87">
        <v>804713</v>
      </c>
      <c r="N87" t="s">
        <v>461</v>
      </c>
      <c r="O87" s="2">
        <v>105</v>
      </c>
      <c r="Q87" s="10" t="s">
        <v>40</v>
      </c>
      <c r="R87" s="21">
        <v>1980</v>
      </c>
      <c r="S87" s="27" t="s">
        <v>12292</v>
      </c>
      <c r="T87" s="25" t="str">
        <f>LEFT(S87,3)</f>
        <v>Aug</v>
      </c>
      <c r="U87" s="10" t="s">
        <v>29</v>
      </c>
      <c r="V87" s="21">
        <v>6.5</v>
      </c>
      <c r="W87" s="10">
        <v>269</v>
      </c>
      <c r="X87" s="10" t="s">
        <v>458</v>
      </c>
      <c r="Y87" s="10" t="s">
        <v>459</v>
      </c>
      <c r="Z87" s="10" t="s">
        <v>460</v>
      </c>
      <c r="AA87" s="22" t="s">
        <v>29</v>
      </c>
      <c r="AB87" s="10">
        <v>0</v>
      </c>
      <c r="AC87" s="10">
        <v>804713</v>
      </c>
      <c r="AD87" s="10" t="s">
        <v>461</v>
      </c>
      <c r="AE87" s="23">
        <v>105</v>
      </c>
    </row>
    <row r="88" spans="1:31" x14ac:dyDescent="0.35">
      <c r="A88" t="s">
        <v>462</v>
      </c>
      <c r="B88" t="s">
        <v>15</v>
      </c>
      <c r="C88" t="s">
        <v>40</v>
      </c>
      <c r="D88" s="2">
        <v>1980</v>
      </c>
      <c r="E88" t="s">
        <v>463</v>
      </c>
      <c r="F88" s="2">
        <v>5.8</v>
      </c>
      <c r="G88">
        <v>1900</v>
      </c>
      <c r="H88" t="s">
        <v>464</v>
      </c>
      <c r="I88" t="s">
        <v>465</v>
      </c>
      <c r="J88" t="s">
        <v>466</v>
      </c>
      <c r="K88" s="3" t="s">
        <v>451</v>
      </c>
      <c r="L88">
        <v>0</v>
      </c>
      <c r="M88">
        <v>6950125</v>
      </c>
      <c r="N88" t="s">
        <v>467</v>
      </c>
      <c r="O88" s="2">
        <v>102</v>
      </c>
      <c r="Q88" s="9" t="s">
        <v>40</v>
      </c>
      <c r="R88" s="18">
        <v>1980</v>
      </c>
      <c r="S88" s="26" t="s">
        <v>12318</v>
      </c>
      <c r="T88" s="25" t="str">
        <f>LEFT(S88,3)</f>
        <v>Feb</v>
      </c>
      <c r="U88" s="9" t="s">
        <v>29</v>
      </c>
      <c r="V88" s="18">
        <v>5.8</v>
      </c>
      <c r="W88" s="9">
        <v>1900</v>
      </c>
      <c r="X88" s="9" t="s">
        <v>464</v>
      </c>
      <c r="Y88" s="9" t="s">
        <v>465</v>
      </c>
      <c r="Z88" s="9" t="s">
        <v>466</v>
      </c>
      <c r="AA88" s="19" t="s">
        <v>451</v>
      </c>
      <c r="AB88" s="9">
        <v>0</v>
      </c>
      <c r="AC88" s="9">
        <v>6950125</v>
      </c>
      <c r="AD88" s="9" t="s">
        <v>467</v>
      </c>
      <c r="AE88" s="20">
        <v>102</v>
      </c>
    </row>
    <row r="89" spans="1:31" x14ac:dyDescent="0.35">
      <c r="A89" t="s">
        <v>468</v>
      </c>
      <c r="B89" t="s">
        <v>15</v>
      </c>
      <c r="C89" t="s">
        <v>40</v>
      </c>
      <c r="D89" s="2">
        <v>1980</v>
      </c>
      <c r="E89" t="s">
        <v>469</v>
      </c>
      <c r="F89" s="2">
        <v>4.3</v>
      </c>
      <c r="G89">
        <v>740</v>
      </c>
      <c r="H89" t="s">
        <v>470</v>
      </c>
      <c r="I89" t="s">
        <v>470</v>
      </c>
      <c r="J89" t="s">
        <v>470</v>
      </c>
      <c r="K89" s="3" t="s">
        <v>29</v>
      </c>
      <c r="L89">
        <v>0</v>
      </c>
      <c r="M89">
        <v>6621520</v>
      </c>
      <c r="N89" t="s">
        <v>471</v>
      </c>
      <c r="O89" s="2">
        <v>89</v>
      </c>
      <c r="Q89" s="10" t="s">
        <v>40</v>
      </c>
      <c r="R89" s="21">
        <v>1980</v>
      </c>
      <c r="S89" s="27" t="s">
        <v>12319</v>
      </c>
      <c r="T89" s="25" t="str">
        <f>LEFT(S89,3)</f>
        <v>May</v>
      </c>
      <c r="U89" s="10" t="s">
        <v>29</v>
      </c>
      <c r="V89" s="21">
        <v>4.3</v>
      </c>
      <c r="W89" s="10">
        <v>740</v>
      </c>
      <c r="X89" s="10" t="s">
        <v>470</v>
      </c>
      <c r="Y89" s="10" t="s">
        <v>470</v>
      </c>
      <c r="Z89" s="10" t="s">
        <v>470</v>
      </c>
      <c r="AA89" s="22" t="s">
        <v>29</v>
      </c>
      <c r="AB89" s="10">
        <v>0</v>
      </c>
      <c r="AC89" s="10">
        <v>6621520</v>
      </c>
      <c r="AD89" s="10" t="s">
        <v>471</v>
      </c>
      <c r="AE89" s="23">
        <v>89</v>
      </c>
    </row>
    <row r="90" spans="1:31" x14ac:dyDescent="0.35">
      <c r="A90" t="s">
        <v>472</v>
      </c>
      <c r="B90" t="s">
        <v>15</v>
      </c>
      <c r="C90" t="s">
        <v>40</v>
      </c>
      <c r="D90" s="2">
        <v>1980</v>
      </c>
      <c r="E90" t="s">
        <v>313</v>
      </c>
      <c r="F90" s="2">
        <v>6.8</v>
      </c>
      <c r="G90">
        <v>599</v>
      </c>
      <c r="H90" t="s">
        <v>473</v>
      </c>
      <c r="I90" t="s">
        <v>474</v>
      </c>
      <c r="J90" t="s">
        <v>475</v>
      </c>
      <c r="K90" s="3" t="s">
        <v>29</v>
      </c>
      <c r="L90">
        <v>0</v>
      </c>
      <c r="M90">
        <v>2261507</v>
      </c>
      <c r="N90" t="s">
        <v>476</v>
      </c>
      <c r="O90" s="2">
        <v>96</v>
      </c>
      <c r="Q90" s="9" t="s">
        <v>40</v>
      </c>
      <c r="R90" s="18">
        <v>1980</v>
      </c>
      <c r="S90" s="26" t="s">
        <v>12307</v>
      </c>
      <c r="T90" s="25" t="str">
        <f>LEFT(S90,3)</f>
        <v>Mar</v>
      </c>
      <c r="U90" s="9" t="s">
        <v>29</v>
      </c>
      <c r="V90" s="18">
        <v>6.8</v>
      </c>
      <c r="W90" s="9">
        <v>599</v>
      </c>
      <c r="X90" s="9" t="s">
        <v>473</v>
      </c>
      <c r="Y90" s="9" t="s">
        <v>474</v>
      </c>
      <c r="Z90" s="9" t="s">
        <v>475</v>
      </c>
      <c r="AA90" s="19" t="s">
        <v>29</v>
      </c>
      <c r="AB90" s="9">
        <v>0</v>
      </c>
      <c r="AC90" s="9">
        <v>2261507</v>
      </c>
      <c r="AD90" s="9" t="s">
        <v>476</v>
      </c>
      <c r="AE90" s="20">
        <v>96</v>
      </c>
    </row>
    <row r="91" spans="1:31" x14ac:dyDescent="0.35">
      <c r="A91" t="s">
        <v>477</v>
      </c>
      <c r="B91" t="s">
        <v>32</v>
      </c>
      <c r="C91" t="s">
        <v>40</v>
      </c>
      <c r="D91" s="2">
        <v>1980</v>
      </c>
      <c r="E91" t="s">
        <v>151</v>
      </c>
      <c r="F91" s="2">
        <v>6.5</v>
      </c>
      <c r="G91">
        <v>211</v>
      </c>
      <c r="H91" t="s">
        <v>478</v>
      </c>
      <c r="I91" t="s">
        <v>479</v>
      </c>
      <c r="J91" t="s">
        <v>480</v>
      </c>
      <c r="K91" s="3" t="s">
        <v>29</v>
      </c>
      <c r="L91">
        <v>0</v>
      </c>
      <c r="M91">
        <v>1175855</v>
      </c>
      <c r="N91" t="s">
        <v>117</v>
      </c>
      <c r="O91" s="2">
        <v>105</v>
      </c>
      <c r="Q91" s="10" t="s">
        <v>40</v>
      </c>
      <c r="R91" s="21">
        <v>1980</v>
      </c>
      <c r="S91" s="27" t="s">
        <v>12285</v>
      </c>
      <c r="T91" s="25" t="str">
        <f>LEFT(S91,3)</f>
        <v>Aug</v>
      </c>
      <c r="U91" s="10" t="s">
        <v>29</v>
      </c>
      <c r="V91" s="21">
        <v>6.5</v>
      </c>
      <c r="W91" s="10">
        <v>211</v>
      </c>
      <c r="X91" s="10" t="s">
        <v>478</v>
      </c>
      <c r="Y91" s="10" t="s">
        <v>479</v>
      </c>
      <c r="Z91" s="10" t="s">
        <v>480</v>
      </c>
      <c r="AA91" s="22" t="s">
        <v>29</v>
      </c>
      <c r="AB91" s="10">
        <v>0</v>
      </c>
      <c r="AC91" s="10">
        <v>1175855</v>
      </c>
      <c r="AD91" s="10" t="s">
        <v>117</v>
      </c>
      <c r="AE91" s="23">
        <v>105</v>
      </c>
    </row>
    <row r="92" spans="1:31" x14ac:dyDescent="0.35">
      <c r="A92" t="s">
        <v>481</v>
      </c>
      <c r="B92" t="s">
        <v>15</v>
      </c>
      <c r="C92" t="s">
        <v>40</v>
      </c>
      <c r="D92" s="2">
        <v>1980</v>
      </c>
      <c r="E92" t="s">
        <v>161</v>
      </c>
      <c r="F92" s="2">
        <v>4.3</v>
      </c>
      <c r="G92">
        <v>593</v>
      </c>
      <c r="H92" t="s">
        <v>482</v>
      </c>
      <c r="I92" t="s">
        <v>482</v>
      </c>
      <c r="J92" t="s">
        <v>483</v>
      </c>
      <c r="K92" s="3" t="s">
        <v>29</v>
      </c>
      <c r="L92">
        <v>0</v>
      </c>
      <c r="M92">
        <v>15198912</v>
      </c>
      <c r="N92" t="s">
        <v>484</v>
      </c>
      <c r="O92" s="2">
        <v>97</v>
      </c>
      <c r="Q92" s="9" t="s">
        <v>40</v>
      </c>
      <c r="R92" s="18">
        <v>1980</v>
      </c>
      <c r="S92" s="26" t="s">
        <v>12287</v>
      </c>
      <c r="T92" s="25" t="str">
        <f>LEFT(S92,3)</f>
        <v>Dec</v>
      </c>
      <c r="U92" s="9" t="s">
        <v>29</v>
      </c>
      <c r="V92" s="18">
        <v>4.3</v>
      </c>
      <c r="W92" s="9">
        <v>593</v>
      </c>
      <c r="X92" s="9" t="s">
        <v>482</v>
      </c>
      <c r="Y92" s="9" t="s">
        <v>482</v>
      </c>
      <c r="Z92" s="9" t="s">
        <v>483</v>
      </c>
      <c r="AA92" s="19" t="s">
        <v>29</v>
      </c>
      <c r="AB92" s="9">
        <v>0</v>
      </c>
      <c r="AC92" s="9">
        <v>15198912</v>
      </c>
      <c r="AD92" s="9" t="s">
        <v>484</v>
      </c>
      <c r="AE92" s="20">
        <v>97</v>
      </c>
    </row>
    <row r="93" spans="1:31" x14ac:dyDescent="0.35">
      <c r="A93" t="s">
        <v>485</v>
      </c>
      <c r="C93" t="s">
        <v>33</v>
      </c>
      <c r="D93" s="2">
        <v>1980</v>
      </c>
      <c r="E93" t="s">
        <v>486</v>
      </c>
      <c r="F93" s="2">
        <v>6.7</v>
      </c>
      <c r="G93">
        <v>230</v>
      </c>
      <c r="H93" t="s">
        <v>487</v>
      </c>
      <c r="I93" t="s">
        <v>488</v>
      </c>
      <c r="J93" t="s">
        <v>489</v>
      </c>
      <c r="K93" s="3" t="s">
        <v>490</v>
      </c>
      <c r="L93">
        <v>0</v>
      </c>
      <c r="N93" t="s">
        <v>491</v>
      </c>
      <c r="O93" s="2">
        <v>89</v>
      </c>
      <c r="Q93" s="10" t="s">
        <v>33</v>
      </c>
      <c r="R93" s="21">
        <v>1980</v>
      </c>
      <c r="S93" s="27" t="s">
        <v>12320</v>
      </c>
      <c r="T93" s="25" t="str">
        <f>LEFT(S93,3)</f>
        <v>Jul</v>
      </c>
      <c r="U93" s="10" t="s">
        <v>29</v>
      </c>
      <c r="V93" s="21">
        <v>6.7</v>
      </c>
      <c r="W93" s="10">
        <v>230</v>
      </c>
      <c r="X93" s="10" t="s">
        <v>487</v>
      </c>
      <c r="Y93" s="10" t="s">
        <v>488</v>
      </c>
      <c r="Z93" s="10" t="s">
        <v>489</v>
      </c>
      <c r="AA93" s="22" t="s">
        <v>490</v>
      </c>
      <c r="AB93" s="10">
        <v>0</v>
      </c>
      <c r="AC93" s="10"/>
      <c r="AD93" s="10" t="s">
        <v>491</v>
      </c>
      <c r="AE93" s="23">
        <v>89</v>
      </c>
    </row>
    <row r="94" spans="1:31" x14ac:dyDescent="0.35">
      <c r="A94" t="s">
        <v>492</v>
      </c>
      <c r="B94" t="s">
        <v>32</v>
      </c>
      <c r="C94" t="s">
        <v>33</v>
      </c>
      <c r="D94" s="2">
        <v>1981</v>
      </c>
      <c r="E94" t="s">
        <v>493</v>
      </c>
      <c r="F94" s="2">
        <v>8.4</v>
      </c>
      <c r="G94">
        <v>905000</v>
      </c>
      <c r="H94" t="s">
        <v>494</v>
      </c>
      <c r="I94" t="s">
        <v>495</v>
      </c>
      <c r="J94" t="s">
        <v>496</v>
      </c>
      <c r="K94" s="3" t="s">
        <v>29</v>
      </c>
      <c r="L94">
        <v>18000000</v>
      </c>
      <c r="M94">
        <v>389925971</v>
      </c>
      <c r="N94" t="s">
        <v>43</v>
      </c>
      <c r="O94" s="2">
        <v>115</v>
      </c>
      <c r="Q94" s="9" t="s">
        <v>33</v>
      </c>
      <c r="R94" s="18">
        <v>1981</v>
      </c>
      <c r="S94" s="26" t="s">
        <v>12321</v>
      </c>
      <c r="T94" s="25" t="str">
        <f>LEFT(S94,3)</f>
        <v>Jun</v>
      </c>
      <c r="U94" s="9" t="s">
        <v>29</v>
      </c>
      <c r="V94" s="18">
        <v>8.4</v>
      </c>
      <c r="W94" s="9">
        <v>905000</v>
      </c>
      <c r="X94" s="9" t="s">
        <v>494</v>
      </c>
      <c r="Y94" s="9" t="s">
        <v>495</v>
      </c>
      <c r="Z94" s="9" t="s">
        <v>496</v>
      </c>
      <c r="AA94" s="19" t="s">
        <v>29</v>
      </c>
      <c r="AB94" s="9">
        <v>18000000</v>
      </c>
      <c r="AC94" s="9">
        <v>389925971</v>
      </c>
      <c r="AD94" s="9" t="s">
        <v>43</v>
      </c>
      <c r="AE94" s="20">
        <v>115</v>
      </c>
    </row>
    <row r="95" spans="1:31" x14ac:dyDescent="0.35">
      <c r="A95" t="s">
        <v>497</v>
      </c>
      <c r="B95" t="s">
        <v>15</v>
      </c>
      <c r="C95" t="s">
        <v>103</v>
      </c>
      <c r="D95" s="2">
        <v>1981</v>
      </c>
      <c r="E95" t="s">
        <v>498</v>
      </c>
      <c r="F95" s="2">
        <v>7.4</v>
      </c>
      <c r="G95">
        <v>32000</v>
      </c>
      <c r="H95" t="s">
        <v>495</v>
      </c>
      <c r="I95" t="s">
        <v>495</v>
      </c>
      <c r="J95" t="s">
        <v>164</v>
      </c>
      <c r="K95" s="3" t="s">
        <v>29</v>
      </c>
      <c r="L95">
        <v>0</v>
      </c>
      <c r="M95">
        <v>24058838</v>
      </c>
      <c r="N95" t="s">
        <v>499</v>
      </c>
      <c r="O95" s="2">
        <v>113</v>
      </c>
      <c r="Q95" s="10" t="s">
        <v>103</v>
      </c>
      <c r="R95" s="21">
        <v>1981</v>
      </c>
      <c r="S95" s="27" t="s">
        <v>12322</v>
      </c>
      <c r="T95" s="25" t="str">
        <f>LEFT(S95,3)</f>
        <v>Aug</v>
      </c>
      <c r="U95" s="10" t="s">
        <v>29</v>
      </c>
      <c r="V95" s="21">
        <v>7.4</v>
      </c>
      <c r="W95" s="10">
        <v>32000</v>
      </c>
      <c r="X95" s="10" t="s">
        <v>495</v>
      </c>
      <c r="Y95" s="10" t="s">
        <v>495</v>
      </c>
      <c r="Z95" s="10" t="s">
        <v>164</v>
      </c>
      <c r="AA95" s="22" t="s">
        <v>29</v>
      </c>
      <c r="AB95" s="10">
        <v>0</v>
      </c>
      <c r="AC95" s="10">
        <v>24058838</v>
      </c>
      <c r="AD95" s="10" t="s">
        <v>499</v>
      </c>
      <c r="AE95" s="23">
        <v>113</v>
      </c>
    </row>
    <row r="96" spans="1:31" x14ac:dyDescent="0.35">
      <c r="A96" t="s">
        <v>500</v>
      </c>
      <c r="B96" t="s">
        <v>15</v>
      </c>
      <c r="C96" t="s">
        <v>40</v>
      </c>
      <c r="D96" s="2">
        <v>1981</v>
      </c>
      <c r="E96" t="s">
        <v>501</v>
      </c>
      <c r="F96" s="2">
        <v>7.5</v>
      </c>
      <c r="G96">
        <v>97000</v>
      </c>
      <c r="H96" t="s">
        <v>57</v>
      </c>
      <c r="I96" t="s">
        <v>57</v>
      </c>
      <c r="J96" t="s">
        <v>502</v>
      </c>
      <c r="K96" s="3" t="s">
        <v>21</v>
      </c>
      <c r="L96">
        <v>10000000</v>
      </c>
      <c r="M96">
        <v>30669378</v>
      </c>
      <c r="N96" t="s">
        <v>503</v>
      </c>
      <c r="O96" s="2">
        <v>97</v>
      </c>
      <c r="Q96" s="9" t="s">
        <v>40</v>
      </c>
      <c r="R96" s="18">
        <v>1981</v>
      </c>
      <c r="S96" s="26" t="s">
        <v>12323</v>
      </c>
      <c r="T96" s="25" t="str">
        <f>LEFT(S96,3)</f>
        <v>Aug</v>
      </c>
      <c r="U96" s="9" t="s">
        <v>29</v>
      </c>
      <c r="V96" s="18">
        <v>7.5</v>
      </c>
      <c r="W96" s="9">
        <v>97000</v>
      </c>
      <c r="X96" s="9" t="s">
        <v>57</v>
      </c>
      <c r="Y96" s="9" t="s">
        <v>57</v>
      </c>
      <c r="Z96" s="9" t="s">
        <v>502</v>
      </c>
      <c r="AA96" s="19" t="s">
        <v>21</v>
      </c>
      <c r="AB96" s="9">
        <v>10000000</v>
      </c>
      <c r="AC96" s="9">
        <v>30669378</v>
      </c>
      <c r="AD96" s="9" t="s">
        <v>503</v>
      </c>
      <c r="AE96" s="20">
        <v>97</v>
      </c>
    </row>
    <row r="97" spans="1:31" x14ac:dyDescent="0.35">
      <c r="A97" t="s">
        <v>504</v>
      </c>
      <c r="B97" t="s">
        <v>15</v>
      </c>
      <c r="C97" t="s">
        <v>33</v>
      </c>
      <c r="D97" s="2">
        <v>1981</v>
      </c>
      <c r="E97" t="s">
        <v>505</v>
      </c>
      <c r="F97" s="2">
        <v>7.2</v>
      </c>
      <c r="G97">
        <v>131000</v>
      </c>
      <c r="H97" t="s">
        <v>125</v>
      </c>
      <c r="I97" t="s">
        <v>125</v>
      </c>
      <c r="J97" t="s">
        <v>506</v>
      </c>
      <c r="K97" s="3" t="s">
        <v>29</v>
      </c>
      <c r="L97">
        <v>6000000</v>
      </c>
      <c r="M97">
        <v>25244626</v>
      </c>
      <c r="N97" t="s">
        <v>127</v>
      </c>
      <c r="O97" s="2">
        <v>99</v>
      </c>
      <c r="Q97" s="10" t="s">
        <v>33</v>
      </c>
      <c r="R97" s="21">
        <v>1981</v>
      </c>
      <c r="S97" s="27" t="s">
        <v>12324</v>
      </c>
      <c r="T97" s="25" t="str">
        <f>LEFT(S97,3)</f>
        <v>Jul</v>
      </c>
      <c r="U97" s="10" t="s">
        <v>29</v>
      </c>
      <c r="V97" s="21">
        <v>7.2</v>
      </c>
      <c r="W97" s="10">
        <v>131000</v>
      </c>
      <c r="X97" s="10" t="s">
        <v>125</v>
      </c>
      <c r="Y97" s="10" t="s">
        <v>125</v>
      </c>
      <c r="Z97" s="10" t="s">
        <v>506</v>
      </c>
      <c r="AA97" s="22" t="s">
        <v>29</v>
      </c>
      <c r="AB97" s="10">
        <v>6000000</v>
      </c>
      <c r="AC97" s="10">
        <v>25244626</v>
      </c>
      <c r="AD97" s="10" t="s">
        <v>127</v>
      </c>
      <c r="AE97" s="23">
        <v>99</v>
      </c>
    </row>
    <row r="98" spans="1:31" x14ac:dyDescent="0.35">
      <c r="A98" t="s">
        <v>507</v>
      </c>
      <c r="B98" t="s">
        <v>508</v>
      </c>
      <c r="C98" t="s">
        <v>51</v>
      </c>
      <c r="D98" s="2">
        <v>1981</v>
      </c>
      <c r="E98" t="s">
        <v>509</v>
      </c>
      <c r="F98" s="2">
        <v>7.5</v>
      </c>
      <c r="G98">
        <v>192000</v>
      </c>
      <c r="H98" t="s">
        <v>510</v>
      </c>
      <c r="I98" t="s">
        <v>510</v>
      </c>
      <c r="J98" t="s">
        <v>511</v>
      </c>
      <c r="K98" s="3" t="s">
        <v>29</v>
      </c>
      <c r="L98">
        <v>350000</v>
      </c>
      <c r="M98">
        <v>2956630</v>
      </c>
      <c r="N98" t="s">
        <v>512</v>
      </c>
      <c r="O98" s="2">
        <v>85</v>
      </c>
      <c r="Q98" s="9" t="s">
        <v>51</v>
      </c>
      <c r="R98" s="18">
        <v>1981</v>
      </c>
      <c r="S98" s="26" t="s">
        <v>12325</v>
      </c>
      <c r="T98" s="25" t="str">
        <f>LEFT(S98,3)</f>
        <v>Apr</v>
      </c>
      <c r="U98" s="9" t="s">
        <v>29</v>
      </c>
      <c r="V98" s="18">
        <v>7.5</v>
      </c>
      <c r="W98" s="9">
        <v>192000</v>
      </c>
      <c r="X98" s="9" t="s">
        <v>510</v>
      </c>
      <c r="Y98" s="9" t="s">
        <v>510</v>
      </c>
      <c r="Z98" s="9" t="s">
        <v>511</v>
      </c>
      <c r="AA98" s="19" t="s">
        <v>29</v>
      </c>
      <c r="AB98" s="9">
        <v>350000</v>
      </c>
      <c r="AC98" s="9">
        <v>2956630</v>
      </c>
      <c r="AD98" s="9" t="s">
        <v>512</v>
      </c>
      <c r="AE98" s="20">
        <v>85</v>
      </c>
    </row>
    <row r="99" spans="1:31" x14ac:dyDescent="0.35">
      <c r="A99" t="s">
        <v>513</v>
      </c>
      <c r="B99" t="s">
        <v>15</v>
      </c>
      <c r="C99" t="s">
        <v>40</v>
      </c>
      <c r="D99" s="2">
        <v>1981</v>
      </c>
      <c r="E99" t="s">
        <v>514</v>
      </c>
      <c r="F99" s="2">
        <v>6.2</v>
      </c>
      <c r="G99">
        <v>40000</v>
      </c>
      <c r="H99" t="s">
        <v>515</v>
      </c>
      <c r="I99" t="s">
        <v>515</v>
      </c>
      <c r="J99" t="s">
        <v>516</v>
      </c>
      <c r="K99" s="3" t="s">
        <v>194</v>
      </c>
      <c r="L99">
        <v>2500000</v>
      </c>
      <c r="M99">
        <v>111289673</v>
      </c>
      <c r="N99" t="s">
        <v>517</v>
      </c>
      <c r="O99" s="2">
        <v>94</v>
      </c>
      <c r="Q99" s="10" t="s">
        <v>40</v>
      </c>
      <c r="R99" s="21">
        <v>1981</v>
      </c>
      <c r="S99" s="27" t="s">
        <v>12326</v>
      </c>
      <c r="T99" s="25" t="str">
        <f>LEFT(S99,3)</f>
        <v>Mar</v>
      </c>
      <c r="U99" s="10" t="s">
        <v>29</v>
      </c>
      <c r="V99" s="21">
        <v>6.2</v>
      </c>
      <c r="W99" s="10">
        <v>40000</v>
      </c>
      <c r="X99" s="10" t="s">
        <v>515</v>
      </c>
      <c r="Y99" s="10" t="s">
        <v>515</v>
      </c>
      <c r="Z99" s="10" t="s">
        <v>516</v>
      </c>
      <c r="AA99" s="22" t="s">
        <v>194</v>
      </c>
      <c r="AB99" s="10">
        <v>2500000</v>
      </c>
      <c r="AC99" s="10">
        <v>111289673</v>
      </c>
      <c r="AD99" s="10" t="s">
        <v>517</v>
      </c>
      <c r="AE99" s="23">
        <v>94</v>
      </c>
    </row>
    <row r="100" spans="1:31" x14ac:dyDescent="0.35">
      <c r="A100" t="s">
        <v>518</v>
      </c>
      <c r="B100" t="s">
        <v>15</v>
      </c>
      <c r="C100" t="s">
        <v>103</v>
      </c>
      <c r="D100" s="2">
        <v>1981</v>
      </c>
      <c r="E100" t="s">
        <v>519</v>
      </c>
      <c r="F100" s="2">
        <v>7.4</v>
      </c>
      <c r="G100">
        <v>47000</v>
      </c>
      <c r="H100" t="s">
        <v>104</v>
      </c>
      <c r="I100" t="s">
        <v>104</v>
      </c>
      <c r="J100" t="s">
        <v>159</v>
      </c>
      <c r="K100" s="3" t="s">
        <v>29</v>
      </c>
      <c r="L100">
        <v>18000000</v>
      </c>
      <c r="M100">
        <v>12000000</v>
      </c>
      <c r="N100" t="s">
        <v>106</v>
      </c>
      <c r="O100" s="2">
        <v>108</v>
      </c>
      <c r="Q100" s="9" t="s">
        <v>103</v>
      </c>
      <c r="R100" s="18">
        <v>1981</v>
      </c>
      <c r="S100" s="26" t="s">
        <v>12327</v>
      </c>
      <c r="T100" s="25" t="str">
        <f>LEFT(S100,3)</f>
        <v>Jul</v>
      </c>
      <c r="U100" s="9" t="s">
        <v>29</v>
      </c>
      <c r="V100" s="18">
        <v>7.4</v>
      </c>
      <c r="W100" s="9">
        <v>47000</v>
      </c>
      <c r="X100" s="9" t="s">
        <v>104</v>
      </c>
      <c r="Y100" s="9" t="s">
        <v>104</v>
      </c>
      <c r="Z100" s="9" t="s">
        <v>159</v>
      </c>
      <c r="AA100" s="19" t="s">
        <v>29</v>
      </c>
      <c r="AB100" s="9">
        <v>18000000</v>
      </c>
      <c r="AC100" s="9">
        <v>12000000</v>
      </c>
      <c r="AD100" s="9" t="s">
        <v>106</v>
      </c>
      <c r="AE100" s="20">
        <v>108</v>
      </c>
    </row>
    <row r="101" spans="1:31" x14ac:dyDescent="0.35">
      <c r="A101" t="s">
        <v>520</v>
      </c>
      <c r="B101" t="s">
        <v>32</v>
      </c>
      <c r="C101" t="s">
        <v>33</v>
      </c>
      <c r="D101" s="2">
        <v>1981</v>
      </c>
      <c r="E101" t="s">
        <v>493</v>
      </c>
      <c r="F101" s="2">
        <v>6.9</v>
      </c>
      <c r="G101">
        <v>42000</v>
      </c>
      <c r="H101" t="s">
        <v>521</v>
      </c>
      <c r="I101" t="s">
        <v>522</v>
      </c>
      <c r="J101" t="s">
        <v>228</v>
      </c>
      <c r="K101" s="3" t="s">
        <v>21</v>
      </c>
      <c r="L101">
        <v>15000000</v>
      </c>
      <c r="M101">
        <v>41092328</v>
      </c>
      <c r="N101" t="s">
        <v>523</v>
      </c>
      <c r="O101" s="2">
        <v>118</v>
      </c>
      <c r="Q101" s="10" t="s">
        <v>33</v>
      </c>
      <c r="R101" s="21">
        <v>1981</v>
      </c>
      <c r="S101" s="27" t="s">
        <v>12321</v>
      </c>
      <c r="T101" s="25" t="str">
        <f>LEFT(S101,3)</f>
        <v>Jun</v>
      </c>
      <c r="U101" s="10" t="s">
        <v>29</v>
      </c>
      <c r="V101" s="21">
        <v>6.9</v>
      </c>
      <c r="W101" s="10">
        <v>42000</v>
      </c>
      <c r="X101" s="10" t="s">
        <v>521</v>
      </c>
      <c r="Y101" s="10" t="s">
        <v>522</v>
      </c>
      <c r="Z101" s="10" t="s">
        <v>228</v>
      </c>
      <c r="AA101" s="22" t="s">
        <v>21</v>
      </c>
      <c r="AB101" s="10">
        <v>15000000</v>
      </c>
      <c r="AC101" s="10">
        <v>41092328</v>
      </c>
      <c r="AD101" s="10" t="s">
        <v>523</v>
      </c>
      <c r="AE101" s="23">
        <v>118</v>
      </c>
    </row>
    <row r="102" spans="1:31" x14ac:dyDescent="0.35">
      <c r="A102" t="s">
        <v>524</v>
      </c>
      <c r="B102" t="s">
        <v>15</v>
      </c>
      <c r="C102" t="s">
        <v>24</v>
      </c>
      <c r="D102" s="2">
        <v>1981</v>
      </c>
      <c r="E102" t="s">
        <v>525</v>
      </c>
      <c r="F102" s="2">
        <v>7.4</v>
      </c>
      <c r="G102">
        <v>59000</v>
      </c>
      <c r="H102" t="s">
        <v>526</v>
      </c>
      <c r="I102" t="s">
        <v>527</v>
      </c>
      <c r="J102" t="s">
        <v>528</v>
      </c>
      <c r="K102" s="3" t="s">
        <v>21</v>
      </c>
      <c r="L102">
        <v>11000000</v>
      </c>
      <c r="M102">
        <v>34971136</v>
      </c>
      <c r="N102" t="s">
        <v>529</v>
      </c>
      <c r="O102" s="2">
        <v>140</v>
      </c>
      <c r="Q102" s="9" t="s">
        <v>24</v>
      </c>
      <c r="R102" s="18">
        <v>1981</v>
      </c>
      <c r="S102" s="26" t="s">
        <v>12328</v>
      </c>
      <c r="T102" s="25" t="str">
        <f>LEFT(S102,3)</f>
        <v>Apr</v>
      </c>
      <c r="U102" s="9" t="s">
        <v>29</v>
      </c>
      <c r="V102" s="18">
        <v>7.4</v>
      </c>
      <c r="W102" s="9">
        <v>59000</v>
      </c>
      <c r="X102" s="9" t="s">
        <v>526</v>
      </c>
      <c r="Y102" s="9" t="s">
        <v>527</v>
      </c>
      <c r="Z102" s="9" t="s">
        <v>528</v>
      </c>
      <c r="AA102" s="19" t="s">
        <v>21</v>
      </c>
      <c r="AB102" s="9">
        <v>11000000</v>
      </c>
      <c r="AC102" s="9">
        <v>34971136</v>
      </c>
      <c r="AD102" s="9" t="s">
        <v>529</v>
      </c>
      <c r="AE102" s="20">
        <v>140</v>
      </c>
    </row>
    <row r="103" spans="1:31" x14ac:dyDescent="0.35">
      <c r="A103" t="s">
        <v>530</v>
      </c>
      <c r="B103" t="s">
        <v>15</v>
      </c>
      <c r="C103" t="s">
        <v>33</v>
      </c>
      <c r="D103" s="2">
        <v>1981</v>
      </c>
      <c r="E103" t="s">
        <v>531</v>
      </c>
      <c r="F103" s="2">
        <v>7.6</v>
      </c>
      <c r="G103">
        <v>170000</v>
      </c>
      <c r="H103" t="s">
        <v>532</v>
      </c>
      <c r="I103" t="s">
        <v>533</v>
      </c>
      <c r="J103" t="s">
        <v>534</v>
      </c>
      <c r="K103" s="3" t="s">
        <v>247</v>
      </c>
      <c r="L103">
        <v>3000000</v>
      </c>
      <c r="M103">
        <v>23668369</v>
      </c>
      <c r="N103" t="s">
        <v>535</v>
      </c>
      <c r="O103" s="2">
        <v>96</v>
      </c>
      <c r="Q103" s="10" t="s">
        <v>33</v>
      </c>
      <c r="R103" s="21">
        <v>1981</v>
      </c>
      <c r="S103" s="27" t="s">
        <v>12329</v>
      </c>
      <c r="T103" s="25" t="str">
        <f>LEFT(S103,3)</f>
        <v>May</v>
      </c>
      <c r="U103" s="10" t="s">
        <v>29</v>
      </c>
      <c r="V103" s="21">
        <v>7.6</v>
      </c>
      <c r="W103" s="10">
        <v>170000</v>
      </c>
      <c r="X103" s="10" t="s">
        <v>532</v>
      </c>
      <c r="Y103" s="10" t="s">
        <v>533</v>
      </c>
      <c r="Z103" s="10" t="s">
        <v>534</v>
      </c>
      <c r="AA103" s="22" t="s">
        <v>247</v>
      </c>
      <c r="AB103" s="10">
        <v>3000000</v>
      </c>
      <c r="AC103" s="10">
        <v>23668369</v>
      </c>
      <c r="AD103" s="10" t="s">
        <v>535</v>
      </c>
      <c r="AE103" s="23">
        <v>96</v>
      </c>
    </row>
    <row r="104" spans="1:31" x14ac:dyDescent="0.35">
      <c r="A104" t="s">
        <v>536</v>
      </c>
      <c r="C104" t="s">
        <v>24</v>
      </c>
      <c r="D104" s="2">
        <v>1981</v>
      </c>
      <c r="E104" t="s">
        <v>537</v>
      </c>
      <c r="F104" s="2">
        <v>8.3000000000000007</v>
      </c>
      <c r="G104">
        <v>237000</v>
      </c>
      <c r="H104" t="s">
        <v>538</v>
      </c>
      <c r="I104" t="s">
        <v>538</v>
      </c>
      <c r="J104" t="s">
        <v>539</v>
      </c>
      <c r="K104" s="3" t="s">
        <v>136</v>
      </c>
      <c r="L104">
        <v>0</v>
      </c>
      <c r="M104">
        <v>11487676</v>
      </c>
      <c r="N104" t="s">
        <v>540</v>
      </c>
      <c r="O104" s="2">
        <v>149</v>
      </c>
      <c r="Q104" s="9" t="s">
        <v>24</v>
      </c>
      <c r="R104" s="18">
        <v>1981</v>
      </c>
      <c r="S104" s="26" t="s">
        <v>12330</v>
      </c>
      <c r="T104" s="25" t="str">
        <f>LEFT(S104,3)</f>
        <v>Feb</v>
      </c>
      <c r="U104" s="9" t="s">
        <v>29</v>
      </c>
      <c r="V104" s="18">
        <v>8.3000000000000007</v>
      </c>
      <c r="W104" s="9">
        <v>237000</v>
      </c>
      <c r="X104" s="9" t="s">
        <v>538</v>
      </c>
      <c r="Y104" s="9" t="s">
        <v>538</v>
      </c>
      <c r="Z104" s="9" t="s">
        <v>539</v>
      </c>
      <c r="AA104" s="19" t="s">
        <v>136</v>
      </c>
      <c r="AB104" s="9">
        <v>0</v>
      </c>
      <c r="AC104" s="9">
        <v>11487676</v>
      </c>
      <c r="AD104" s="9" t="s">
        <v>540</v>
      </c>
      <c r="AE104" s="20">
        <v>149</v>
      </c>
    </row>
    <row r="105" spans="1:31" x14ac:dyDescent="0.35">
      <c r="A105" t="s">
        <v>541</v>
      </c>
      <c r="B105" t="s">
        <v>15</v>
      </c>
      <c r="C105" t="s">
        <v>40</v>
      </c>
      <c r="D105" s="2">
        <v>1981</v>
      </c>
      <c r="E105" t="s">
        <v>542</v>
      </c>
      <c r="F105" s="2">
        <v>6.9</v>
      </c>
      <c r="G105">
        <v>68000</v>
      </c>
      <c r="H105" t="s">
        <v>543</v>
      </c>
      <c r="I105" t="s">
        <v>544</v>
      </c>
      <c r="J105" t="s">
        <v>545</v>
      </c>
      <c r="K105" s="3" t="s">
        <v>29</v>
      </c>
      <c r="L105">
        <v>10000000</v>
      </c>
      <c r="M105">
        <v>85297000</v>
      </c>
      <c r="N105" t="s">
        <v>30</v>
      </c>
      <c r="O105" s="2">
        <v>106</v>
      </c>
      <c r="Q105" s="10" t="s">
        <v>40</v>
      </c>
      <c r="R105" s="21">
        <v>1981</v>
      </c>
      <c r="S105" s="27" t="s">
        <v>12331</v>
      </c>
      <c r="T105" s="25" t="str">
        <f>LEFT(S105,3)</f>
        <v>Jun</v>
      </c>
      <c r="U105" s="10" t="s">
        <v>29</v>
      </c>
      <c r="V105" s="21">
        <v>6.9</v>
      </c>
      <c r="W105" s="10">
        <v>68000</v>
      </c>
      <c r="X105" s="10" t="s">
        <v>543</v>
      </c>
      <c r="Y105" s="10" t="s">
        <v>544</v>
      </c>
      <c r="Z105" s="10" t="s">
        <v>545</v>
      </c>
      <c r="AA105" s="22" t="s">
        <v>29</v>
      </c>
      <c r="AB105" s="10">
        <v>10000000</v>
      </c>
      <c r="AC105" s="10">
        <v>85297000</v>
      </c>
      <c r="AD105" s="10" t="s">
        <v>30</v>
      </c>
      <c r="AE105" s="23">
        <v>106</v>
      </c>
    </row>
    <row r="106" spans="1:31" x14ac:dyDescent="0.35">
      <c r="A106" t="s">
        <v>546</v>
      </c>
      <c r="B106" t="s">
        <v>15</v>
      </c>
      <c r="C106" t="s">
        <v>16</v>
      </c>
      <c r="D106" s="2">
        <v>1981</v>
      </c>
      <c r="E106" t="s">
        <v>547</v>
      </c>
      <c r="F106" s="2">
        <v>7.4</v>
      </c>
      <c r="G106">
        <v>27000</v>
      </c>
      <c r="H106" t="s">
        <v>548</v>
      </c>
      <c r="I106" t="s">
        <v>548</v>
      </c>
      <c r="J106" t="s">
        <v>549</v>
      </c>
      <c r="K106" s="3" t="s">
        <v>451</v>
      </c>
      <c r="L106">
        <v>0</v>
      </c>
      <c r="M106">
        <v>1113538</v>
      </c>
      <c r="N106" t="s">
        <v>550</v>
      </c>
      <c r="O106" s="2">
        <v>124</v>
      </c>
      <c r="Q106" s="9" t="s">
        <v>16</v>
      </c>
      <c r="R106" s="18">
        <v>1981</v>
      </c>
      <c r="S106" s="26" t="s">
        <v>12332</v>
      </c>
      <c r="T106" s="25" t="str">
        <f>LEFT(S106,3)</f>
        <v>Oct</v>
      </c>
      <c r="U106" s="9" t="s">
        <v>29</v>
      </c>
      <c r="V106" s="18">
        <v>7.4</v>
      </c>
      <c r="W106" s="9">
        <v>27000</v>
      </c>
      <c r="X106" s="9" t="s">
        <v>548</v>
      </c>
      <c r="Y106" s="9" t="s">
        <v>548</v>
      </c>
      <c r="Z106" s="9" t="s">
        <v>549</v>
      </c>
      <c r="AA106" s="19" t="s">
        <v>451</v>
      </c>
      <c r="AB106" s="9">
        <v>0</v>
      </c>
      <c r="AC106" s="9">
        <v>1113538</v>
      </c>
      <c r="AD106" s="9" t="s">
        <v>550</v>
      </c>
      <c r="AE106" s="20">
        <v>124</v>
      </c>
    </row>
    <row r="107" spans="1:31" x14ac:dyDescent="0.35">
      <c r="A107" t="s">
        <v>551</v>
      </c>
      <c r="B107" t="s">
        <v>32</v>
      </c>
      <c r="C107" t="s">
        <v>33</v>
      </c>
      <c r="D107" s="2">
        <v>1981</v>
      </c>
      <c r="E107" t="s">
        <v>69</v>
      </c>
      <c r="F107" s="2">
        <v>6.2</v>
      </c>
      <c r="G107">
        <v>34000</v>
      </c>
      <c r="H107" t="s">
        <v>198</v>
      </c>
      <c r="I107" t="s">
        <v>552</v>
      </c>
      <c r="J107" t="s">
        <v>199</v>
      </c>
      <c r="K107" s="3" t="s">
        <v>29</v>
      </c>
      <c r="L107">
        <v>18000000</v>
      </c>
      <c r="M107">
        <v>72179579</v>
      </c>
      <c r="N107" t="s">
        <v>553</v>
      </c>
      <c r="O107" s="2">
        <v>95</v>
      </c>
      <c r="Q107" s="10" t="s">
        <v>33</v>
      </c>
      <c r="R107" s="21">
        <v>1981</v>
      </c>
      <c r="S107" s="27" t="s">
        <v>12274</v>
      </c>
      <c r="T107" s="25" t="str">
        <f>LEFT(S107,3)</f>
        <v>Jun</v>
      </c>
      <c r="U107" s="10" t="s">
        <v>29</v>
      </c>
      <c r="V107" s="21">
        <v>6.2</v>
      </c>
      <c r="W107" s="10">
        <v>34000</v>
      </c>
      <c r="X107" s="10" t="s">
        <v>198</v>
      </c>
      <c r="Y107" s="10" t="s">
        <v>552</v>
      </c>
      <c r="Z107" s="10" t="s">
        <v>199</v>
      </c>
      <c r="AA107" s="22" t="s">
        <v>29</v>
      </c>
      <c r="AB107" s="10">
        <v>18000000</v>
      </c>
      <c r="AC107" s="10">
        <v>72179579</v>
      </c>
      <c r="AD107" s="10" t="s">
        <v>553</v>
      </c>
      <c r="AE107" s="23">
        <v>95</v>
      </c>
    </row>
    <row r="108" spans="1:31" x14ac:dyDescent="0.35">
      <c r="A108" t="s">
        <v>554</v>
      </c>
      <c r="B108" t="s">
        <v>15</v>
      </c>
      <c r="C108" t="s">
        <v>33</v>
      </c>
      <c r="D108" s="2">
        <v>1981</v>
      </c>
      <c r="E108" t="s">
        <v>555</v>
      </c>
      <c r="F108" s="2">
        <v>7.4</v>
      </c>
      <c r="G108">
        <v>27000</v>
      </c>
      <c r="H108" t="s">
        <v>556</v>
      </c>
      <c r="I108" t="s">
        <v>557</v>
      </c>
      <c r="J108" t="s">
        <v>558</v>
      </c>
      <c r="K108" s="3" t="s">
        <v>29</v>
      </c>
      <c r="L108">
        <v>5500000</v>
      </c>
      <c r="M108">
        <v>11492915</v>
      </c>
      <c r="N108" t="s">
        <v>559</v>
      </c>
      <c r="O108" s="2">
        <v>123</v>
      </c>
      <c r="Q108" s="9" t="s">
        <v>33</v>
      </c>
      <c r="R108" s="18">
        <v>1981</v>
      </c>
      <c r="S108" s="26" t="s">
        <v>12333</v>
      </c>
      <c r="T108" s="25" t="str">
        <f>LEFT(S108,3)</f>
        <v>Mar</v>
      </c>
      <c r="U108" s="9" t="s">
        <v>29</v>
      </c>
      <c r="V108" s="18">
        <v>7.4</v>
      </c>
      <c r="W108" s="9">
        <v>27000</v>
      </c>
      <c r="X108" s="9" t="s">
        <v>556</v>
      </c>
      <c r="Y108" s="9" t="s">
        <v>557</v>
      </c>
      <c r="Z108" s="9" t="s">
        <v>558</v>
      </c>
      <c r="AA108" s="19" t="s">
        <v>29</v>
      </c>
      <c r="AB108" s="9">
        <v>5500000</v>
      </c>
      <c r="AC108" s="9">
        <v>11492915</v>
      </c>
      <c r="AD108" s="9" t="s">
        <v>559</v>
      </c>
      <c r="AE108" s="20">
        <v>123</v>
      </c>
    </row>
    <row r="109" spans="1:31" x14ac:dyDescent="0.35">
      <c r="A109" t="s">
        <v>560</v>
      </c>
      <c r="B109" t="s">
        <v>15</v>
      </c>
      <c r="C109" t="s">
        <v>16</v>
      </c>
      <c r="D109" s="2">
        <v>1981</v>
      </c>
      <c r="E109" t="s">
        <v>561</v>
      </c>
      <c r="F109" s="2">
        <v>4.9000000000000004</v>
      </c>
      <c r="G109">
        <v>7600</v>
      </c>
      <c r="H109" t="s">
        <v>562</v>
      </c>
      <c r="I109" t="s">
        <v>563</v>
      </c>
      <c r="J109" t="s">
        <v>28</v>
      </c>
      <c r="K109" s="3" t="s">
        <v>29</v>
      </c>
      <c r="L109">
        <v>0</v>
      </c>
      <c r="M109">
        <v>32492674</v>
      </c>
      <c r="N109" t="s">
        <v>218</v>
      </c>
      <c r="O109" s="2">
        <v>116</v>
      </c>
      <c r="Q109" s="10" t="s">
        <v>16</v>
      </c>
      <c r="R109" s="21">
        <v>1981</v>
      </c>
      <c r="S109" s="27" t="s">
        <v>12334</v>
      </c>
      <c r="T109" s="25" t="str">
        <f>LEFT(S109,3)</f>
        <v>Jul</v>
      </c>
      <c r="U109" s="10" t="s">
        <v>29</v>
      </c>
      <c r="V109" s="21">
        <v>4.9000000000000004</v>
      </c>
      <c r="W109" s="10">
        <v>7600</v>
      </c>
      <c r="X109" s="10" t="s">
        <v>562</v>
      </c>
      <c r="Y109" s="10" t="s">
        <v>563</v>
      </c>
      <c r="Z109" s="10" t="s">
        <v>28</v>
      </c>
      <c r="AA109" s="22" t="s">
        <v>29</v>
      </c>
      <c r="AB109" s="10">
        <v>0</v>
      </c>
      <c r="AC109" s="10">
        <v>32492674</v>
      </c>
      <c r="AD109" s="10" t="s">
        <v>218</v>
      </c>
      <c r="AE109" s="23">
        <v>116</v>
      </c>
    </row>
    <row r="110" spans="1:31" x14ac:dyDescent="0.35">
      <c r="A110" t="s">
        <v>564</v>
      </c>
      <c r="B110" t="s">
        <v>32</v>
      </c>
      <c r="C110" t="s">
        <v>24</v>
      </c>
      <c r="D110" s="2">
        <v>1981</v>
      </c>
      <c r="E110" t="s">
        <v>565</v>
      </c>
      <c r="F110" s="2">
        <v>7</v>
      </c>
      <c r="G110">
        <v>60000</v>
      </c>
      <c r="H110" t="s">
        <v>566</v>
      </c>
      <c r="I110" t="s">
        <v>567</v>
      </c>
      <c r="J110" t="s">
        <v>568</v>
      </c>
      <c r="K110" s="3" t="s">
        <v>21</v>
      </c>
      <c r="L110">
        <v>5000000</v>
      </c>
      <c r="M110">
        <v>42368025</v>
      </c>
      <c r="N110" t="s">
        <v>569</v>
      </c>
      <c r="O110" s="2">
        <v>110</v>
      </c>
      <c r="Q110" s="9" t="s">
        <v>24</v>
      </c>
      <c r="R110" s="18">
        <v>1981</v>
      </c>
      <c r="S110" s="26" t="s">
        <v>12335</v>
      </c>
      <c r="T110" s="25" t="str">
        <f>LEFT(S110,3)</f>
        <v>Nov</v>
      </c>
      <c r="U110" s="9" t="s">
        <v>29</v>
      </c>
      <c r="V110" s="18">
        <v>7</v>
      </c>
      <c r="W110" s="9">
        <v>60000</v>
      </c>
      <c r="X110" s="9" t="s">
        <v>566</v>
      </c>
      <c r="Y110" s="9" t="s">
        <v>567</v>
      </c>
      <c r="Z110" s="9" t="s">
        <v>568</v>
      </c>
      <c r="AA110" s="19" t="s">
        <v>21</v>
      </c>
      <c r="AB110" s="9">
        <v>5000000</v>
      </c>
      <c r="AC110" s="9">
        <v>42368025</v>
      </c>
      <c r="AD110" s="9" t="s">
        <v>569</v>
      </c>
      <c r="AE110" s="20">
        <v>110</v>
      </c>
    </row>
    <row r="111" spans="1:31" x14ac:dyDescent="0.35">
      <c r="A111" t="s">
        <v>570</v>
      </c>
      <c r="B111" t="s">
        <v>32</v>
      </c>
      <c r="C111" t="s">
        <v>40</v>
      </c>
      <c r="D111" s="2">
        <v>1981</v>
      </c>
      <c r="E111" t="s">
        <v>571</v>
      </c>
      <c r="F111" s="2">
        <v>6.8</v>
      </c>
      <c r="G111">
        <v>4200</v>
      </c>
      <c r="H111" t="s">
        <v>572</v>
      </c>
      <c r="I111" t="s">
        <v>572</v>
      </c>
      <c r="J111" t="s">
        <v>572</v>
      </c>
      <c r="K111" s="3" t="s">
        <v>29</v>
      </c>
      <c r="L111">
        <v>0</v>
      </c>
      <c r="M111">
        <v>50427646</v>
      </c>
      <c r="N111" t="s">
        <v>60</v>
      </c>
      <c r="O111" s="2">
        <v>107</v>
      </c>
      <c r="Q111" s="10" t="s">
        <v>40</v>
      </c>
      <c r="R111" s="21">
        <v>1981</v>
      </c>
      <c r="S111" s="27" t="s">
        <v>12336</v>
      </c>
      <c r="T111" s="25" t="str">
        <f>LEFT(S111,3)</f>
        <v>May</v>
      </c>
      <c r="U111" s="10" t="s">
        <v>29</v>
      </c>
      <c r="V111" s="21">
        <v>6.8</v>
      </c>
      <c r="W111" s="10">
        <v>4200</v>
      </c>
      <c r="X111" s="10" t="s">
        <v>572</v>
      </c>
      <c r="Y111" s="10" t="s">
        <v>572</v>
      </c>
      <c r="Z111" s="10" t="s">
        <v>572</v>
      </c>
      <c r="AA111" s="22" t="s">
        <v>29</v>
      </c>
      <c r="AB111" s="10">
        <v>0</v>
      </c>
      <c r="AC111" s="10">
        <v>50427646</v>
      </c>
      <c r="AD111" s="10" t="s">
        <v>60</v>
      </c>
      <c r="AE111" s="23">
        <v>107</v>
      </c>
    </row>
    <row r="112" spans="1:31" x14ac:dyDescent="0.35">
      <c r="A112" t="s">
        <v>573</v>
      </c>
      <c r="B112" t="s">
        <v>15</v>
      </c>
      <c r="C112" t="s">
        <v>51</v>
      </c>
      <c r="D112" s="2">
        <v>1981</v>
      </c>
      <c r="E112" t="s">
        <v>574</v>
      </c>
      <c r="F112" s="2">
        <v>6.1</v>
      </c>
      <c r="G112">
        <v>61000</v>
      </c>
      <c r="H112" t="s">
        <v>575</v>
      </c>
      <c r="I112" t="s">
        <v>576</v>
      </c>
      <c r="J112" t="s">
        <v>55</v>
      </c>
      <c r="K112" s="3" t="s">
        <v>29</v>
      </c>
      <c r="L112">
        <v>1250000</v>
      </c>
      <c r="M112">
        <v>21722776</v>
      </c>
      <c r="N112" t="s">
        <v>577</v>
      </c>
      <c r="O112" s="2">
        <v>87</v>
      </c>
      <c r="Q112" s="9" t="s">
        <v>51</v>
      </c>
      <c r="R112" s="18">
        <v>1981</v>
      </c>
      <c r="S112" s="26" t="s">
        <v>12337</v>
      </c>
      <c r="T112" s="25" t="str">
        <f>LEFT(S112,3)</f>
        <v>May</v>
      </c>
      <c r="U112" s="9" t="s">
        <v>29</v>
      </c>
      <c r="V112" s="18">
        <v>6.1</v>
      </c>
      <c r="W112" s="9">
        <v>61000</v>
      </c>
      <c r="X112" s="9" t="s">
        <v>575</v>
      </c>
      <c r="Y112" s="9" t="s">
        <v>576</v>
      </c>
      <c r="Z112" s="9" t="s">
        <v>55</v>
      </c>
      <c r="AA112" s="19" t="s">
        <v>29</v>
      </c>
      <c r="AB112" s="9">
        <v>1250000</v>
      </c>
      <c r="AC112" s="9">
        <v>21722776</v>
      </c>
      <c r="AD112" s="9" t="s">
        <v>577</v>
      </c>
      <c r="AE112" s="20">
        <v>87</v>
      </c>
    </row>
    <row r="113" spans="1:31" x14ac:dyDescent="0.35">
      <c r="A113" t="s">
        <v>578</v>
      </c>
      <c r="B113" t="s">
        <v>15</v>
      </c>
      <c r="C113" t="s">
        <v>51</v>
      </c>
      <c r="D113" s="2">
        <v>1981</v>
      </c>
      <c r="E113" t="s">
        <v>579</v>
      </c>
      <c r="F113" s="2">
        <v>6.8</v>
      </c>
      <c r="G113">
        <v>51000</v>
      </c>
      <c r="H113" t="s">
        <v>580</v>
      </c>
      <c r="I113" t="s">
        <v>580</v>
      </c>
      <c r="J113" t="s">
        <v>581</v>
      </c>
      <c r="K113" s="3" t="s">
        <v>194</v>
      </c>
      <c r="L113">
        <v>0</v>
      </c>
      <c r="M113">
        <v>14225876</v>
      </c>
      <c r="N113" t="s">
        <v>582</v>
      </c>
      <c r="O113" s="2">
        <v>103</v>
      </c>
      <c r="Q113" s="10" t="s">
        <v>51</v>
      </c>
      <c r="R113" s="21">
        <v>1981</v>
      </c>
      <c r="S113" s="27" t="s">
        <v>12338</v>
      </c>
      <c r="T113" s="25" t="str">
        <f>LEFT(S113,3)</f>
        <v>Jan</v>
      </c>
      <c r="U113" s="10" t="s">
        <v>29</v>
      </c>
      <c r="V113" s="21">
        <v>6.8</v>
      </c>
      <c r="W113" s="10">
        <v>51000</v>
      </c>
      <c r="X113" s="10" t="s">
        <v>580</v>
      </c>
      <c r="Y113" s="10" t="s">
        <v>580</v>
      </c>
      <c r="Z113" s="10" t="s">
        <v>581</v>
      </c>
      <c r="AA113" s="22" t="s">
        <v>194</v>
      </c>
      <c r="AB113" s="10">
        <v>0</v>
      </c>
      <c r="AC113" s="10">
        <v>14225876</v>
      </c>
      <c r="AD113" s="10" t="s">
        <v>582</v>
      </c>
      <c r="AE113" s="23">
        <v>103</v>
      </c>
    </row>
    <row r="114" spans="1:31" x14ac:dyDescent="0.35">
      <c r="A114" t="s">
        <v>583</v>
      </c>
      <c r="B114" t="s">
        <v>32</v>
      </c>
      <c r="C114" t="s">
        <v>33</v>
      </c>
      <c r="D114" s="2">
        <v>1981</v>
      </c>
      <c r="E114" t="s">
        <v>542</v>
      </c>
      <c r="F114" s="2">
        <v>6.7</v>
      </c>
      <c r="G114">
        <v>94000</v>
      </c>
      <c r="H114" t="s">
        <v>584</v>
      </c>
      <c r="I114" t="s">
        <v>585</v>
      </c>
      <c r="J114" t="s">
        <v>586</v>
      </c>
      <c r="K114" s="3" t="s">
        <v>21</v>
      </c>
      <c r="L114">
        <v>28000000</v>
      </c>
      <c r="M114">
        <v>54813222</v>
      </c>
      <c r="N114" t="s">
        <v>587</v>
      </c>
      <c r="O114" s="2">
        <v>127</v>
      </c>
      <c r="Q114" s="9" t="s">
        <v>33</v>
      </c>
      <c r="R114" s="18">
        <v>1981</v>
      </c>
      <c r="S114" s="26" t="s">
        <v>12331</v>
      </c>
      <c r="T114" s="25" t="str">
        <f>LEFT(S114,3)</f>
        <v>Jun</v>
      </c>
      <c r="U114" s="9" t="s">
        <v>29</v>
      </c>
      <c r="V114" s="18">
        <v>6.7</v>
      </c>
      <c r="W114" s="9">
        <v>94000</v>
      </c>
      <c r="X114" s="9" t="s">
        <v>584</v>
      </c>
      <c r="Y114" s="9" t="s">
        <v>585</v>
      </c>
      <c r="Z114" s="9" t="s">
        <v>586</v>
      </c>
      <c r="AA114" s="19" t="s">
        <v>21</v>
      </c>
      <c r="AB114" s="9">
        <v>28000000</v>
      </c>
      <c r="AC114" s="9">
        <v>54813222</v>
      </c>
      <c r="AD114" s="9" t="s">
        <v>587</v>
      </c>
      <c r="AE114" s="20">
        <v>127</v>
      </c>
    </row>
    <row r="115" spans="1:31" x14ac:dyDescent="0.35">
      <c r="A115" t="s">
        <v>588</v>
      </c>
      <c r="B115" t="s">
        <v>15</v>
      </c>
      <c r="C115" t="s">
        <v>51</v>
      </c>
      <c r="D115" s="2">
        <v>1981</v>
      </c>
      <c r="E115" t="s">
        <v>589</v>
      </c>
      <c r="F115" s="2">
        <v>6.5</v>
      </c>
      <c r="G115">
        <v>77000</v>
      </c>
      <c r="H115" t="s">
        <v>590</v>
      </c>
      <c r="I115" t="s">
        <v>125</v>
      </c>
      <c r="J115" t="s">
        <v>591</v>
      </c>
      <c r="K115" s="3" t="s">
        <v>29</v>
      </c>
      <c r="L115">
        <v>2500000</v>
      </c>
      <c r="M115">
        <v>25533818</v>
      </c>
      <c r="N115" t="s">
        <v>592</v>
      </c>
      <c r="O115" s="2">
        <v>92</v>
      </c>
      <c r="Q115" s="10" t="s">
        <v>51</v>
      </c>
      <c r="R115" s="21">
        <v>1981</v>
      </c>
      <c r="S115" s="27" t="s">
        <v>12339</v>
      </c>
      <c r="T115" s="25" t="str">
        <f>LEFT(S115,3)</f>
        <v>Oct</v>
      </c>
      <c r="U115" s="10" t="s">
        <v>29</v>
      </c>
      <c r="V115" s="21">
        <v>6.5</v>
      </c>
      <c r="W115" s="10">
        <v>77000</v>
      </c>
      <c r="X115" s="10" t="s">
        <v>590</v>
      </c>
      <c r="Y115" s="10" t="s">
        <v>125</v>
      </c>
      <c r="Z115" s="10" t="s">
        <v>591</v>
      </c>
      <c r="AA115" s="22" t="s">
        <v>29</v>
      </c>
      <c r="AB115" s="10">
        <v>2500000</v>
      </c>
      <c r="AC115" s="10">
        <v>25533818</v>
      </c>
      <c r="AD115" s="10" t="s">
        <v>592</v>
      </c>
      <c r="AE115" s="23">
        <v>92</v>
      </c>
    </row>
    <row r="116" spans="1:31" x14ac:dyDescent="0.35">
      <c r="A116" t="s">
        <v>593</v>
      </c>
      <c r="B116" t="s">
        <v>32</v>
      </c>
      <c r="C116" t="s">
        <v>16</v>
      </c>
      <c r="D116" s="2">
        <v>1981</v>
      </c>
      <c r="E116" t="s">
        <v>594</v>
      </c>
      <c r="F116" s="2">
        <v>6.8</v>
      </c>
      <c r="G116">
        <v>17000</v>
      </c>
      <c r="H116" t="s">
        <v>595</v>
      </c>
      <c r="I116" t="s">
        <v>596</v>
      </c>
      <c r="J116" t="s">
        <v>597</v>
      </c>
      <c r="K116" s="3" t="s">
        <v>29</v>
      </c>
      <c r="L116">
        <v>14000000</v>
      </c>
      <c r="M116">
        <v>35856053</v>
      </c>
      <c r="N116" t="s">
        <v>354</v>
      </c>
      <c r="O116" s="2">
        <v>126</v>
      </c>
      <c r="Q116" s="9" t="s">
        <v>16</v>
      </c>
      <c r="R116" s="18">
        <v>1981</v>
      </c>
      <c r="S116" s="26" t="s">
        <v>12340</v>
      </c>
      <c r="T116" s="25" t="str">
        <f>LEFT(S116,3)</f>
        <v>Dec</v>
      </c>
      <c r="U116" s="9" t="s">
        <v>29</v>
      </c>
      <c r="V116" s="18">
        <v>6.8</v>
      </c>
      <c r="W116" s="9">
        <v>17000</v>
      </c>
      <c r="X116" s="9" t="s">
        <v>595</v>
      </c>
      <c r="Y116" s="9" t="s">
        <v>596</v>
      </c>
      <c r="Z116" s="9" t="s">
        <v>597</v>
      </c>
      <c r="AA116" s="19" t="s">
        <v>29</v>
      </c>
      <c r="AB116" s="9">
        <v>14000000</v>
      </c>
      <c r="AC116" s="9">
        <v>35856053</v>
      </c>
      <c r="AD116" s="9" t="s">
        <v>354</v>
      </c>
      <c r="AE116" s="20">
        <v>126</v>
      </c>
    </row>
    <row r="117" spans="1:31" x14ac:dyDescent="0.35">
      <c r="A117" t="s">
        <v>598</v>
      </c>
      <c r="B117" t="s">
        <v>32</v>
      </c>
      <c r="C117" t="s">
        <v>62</v>
      </c>
      <c r="D117" s="2">
        <v>1981</v>
      </c>
      <c r="E117" t="s">
        <v>594</v>
      </c>
      <c r="F117" s="2">
        <v>7.3</v>
      </c>
      <c r="G117">
        <v>21000</v>
      </c>
      <c r="H117" t="s">
        <v>599</v>
      </c>
      <c r="I117" t="s">
        <v>599</v>
      </c>
      <c r="J117" t="s">
        <v>599</v>
      </c>
      <c r="K117" s="3" t="s">
        <v>29</v>
      </c>
      <c r="L117">
        <v>32000000</v>
      </c>
      <c r="M117">
        <v>40382659</v>
      </c>
      <c r="N117" t="s">
        <v>600</v>
      </c>
      <c r="O117" s="2">
        <v>195</v>
      </c>
      <c r="Q117" s="10" t="s">
        <v>62</v>
      </c>
      <c r="R117" s="21">
        <v>1981</v>
      </c>
      <c r="S117" s="27" t="s">
        <v>12340</v>
      </c>
      <c r="T117" s="25" t="str">
        <f>LEFT(S117,3)</f>
        <v>Dec</v>
      </c>
      <c r="U117" s="10" t="s">
        <v>29</v>
      </c>
      <c r="V117" s="21">
        <v>7.3</v>
      </c>
      <c r="W117" s="10">
        <v>21000</v>
      </c>
      <c r="X117" s="10" t="s">
        <v>599</v>
      </c>
      <c r="Y117" s="10" t="s">
        <v>599</v>
      </c>
      <c r="Z117" s="10" t="s">
        <v>599</v>
      </c>
      <c r="AA117" s="22" t="s">
        <v>29</v>
      </c>
      <c r="AB117" s="10">
        <v>32000000</v>
      </c>
      <c r="AC117" s="10">
        <v>40382659</v>
      </c>
      <c r="AD117" s="10" t="s">
        <v>600</v>
      </c>
      <c r="AE117" s="23">
        <v>195</v>
      </c>
    </row>
    <row r="118" spans="1:31" x14ac:dyDescent="0.35">
      <c r="A118" t="s">
        <v>601</v>
      </c>
      <c r="B118" t="s">
        <v>32</v>
      </c>
      <c r="C118" t="s">
        <v>16</v>
      </c>
      <c r="D118" s="2">
        <v>1981</v>
      </c>
      <c r="E118" t="s">
        <v>602</v>
      </c>
      <c r="F118" s="2">
        <v>7.6</v>
      </c>
      <c r="G118">
        <v>29000</v>
      </c>
      <c r="H118" t="s">
        <v>603</v>
      </c>
      <c r="I118" t="s">
        <v>604</v>
      </c>
      <c r="J118" t="s">
        <v>605</v>
      </c>
      <c r="K118" s="3" t="s">
        <v>29</v>
      </c>
      <c r="L118">
        <v>0</v>
      </c>
      <c r="M118">
        <v>119285432</v>
      </c>
      <c r="N118" t="s">
        <v>122</v>
      </c>
      <c r="O118" s="2">
        <v>109</v>
      </c>
      <c r="Q118" s="9" t="s">
        <v>16</v>
      </c>
      <c r="R118" s="18">
        <v>1981</v>
      </c>
      <c r="S118" s="26" t="s">
        <v>12341</v>
      </c>
      <c r="T118" s="25" t="str">
        <f>LEFT(S118,3)</f>
        <v>Feb</v>
      </c>
      <c r="U118" s="9" t="s">
        <v>29</v>
      </c>
      <c r="V118" s="18">
        <v>7.6</v>
      </c>
      <c r="W118" s="9">
        <v>29000</v>
      </c>
      <c r="X118" s="9" t="s">
        <v>603</v>
      </c>
      <c r="Y118" s="9" t="s">
        <v>604</v>
      </c>
      <c r="Z118" s="9" t="s">
        <v>605</v>
      </c>
      <c r="AA118" s="19" t="s">
        <v>29</v>
      </c>
      <c r="AB118" s="9">
        <v>0</v>
      </c>
      <c r="AC118" s="9">
        <v>119285432</v>
      </c>
      <c r="AD118" s="9" t="s">
        <v>122</v>
      </c>
      <c r="AE118" s="20">
        <v>109</v>
      </c>
    </row>
    <row r="119" spans="1:31" x14ac:dyDescent="0.35">
      <c r="A119" t="s">
        <v>606</v>
      </c>
      <c r="B119" t="s">
        <v>336</v>
      </c>
      <c r="C119" t="s">
        <v>389</v>
      </c>
      <c r="D119" s="2">
        <v>1981</v>
      </c>
      <c r="E119" t="s">
        <v>505</v>
      </c>
      <c r="F119" s="2">
        <v>7.3</v>
      </c>
      <c r="G119">
        <v>87000</v>
      </c>
      <c r="H119" t="s">
        <v>607</v>
      </c>
      <c r="I119" t="s">
        <v>608</v>
      </c>
      <c r="J119" t="s">
        <v>609</v>
      </c>
      <c r="K119" s="3" t="s">
        <v>29</v>
      </c>
      <c r="L119">
        <v>12000000</v>
      </c>
      <c r="M119">
        <v>63456988</v>
      </c>
      <c r="N119" t="s">
        <v>610</v>
      </c>
      <c r="O119" s="2">
        <v>83</v>
      </c>
      <c r="Q119" s="10" t="s">
        <v>389</v>
      </c>
      <c r="R119" s="21">
        <v>1981</v>
      </c>
      <c r="S119" s="27" t="s">
        <v>12324</v>
      </c>
      <c r="T119" s="25" t="str">
        <f>LEFT(S119,3)</f>
        <v>Jul</v>
      </c>
      <c r="U119" s="10" t="s">
        <v>29</v>
      </c>
      <c r="V119" s="21">
        <v>7.3</v>
      </c>
      <c r="W119" s="10">
        <v>87000</v>
      </c>
      <c r="X119" s="10" t="s">
        <v>607</v>
      </c>
      <c r="Y119" s="10" t="s">
        <v>608</v>
      </c>
      <c r="Z119" s="10" t="s">
        <v>609</v>
      </c>
      <c r="AA119" s="22" t="s">
        <v>29</v>
      </c>
      <c r="AB119" s="10">
        <v>12000000</v>
      </c>
      <c r="AC119" s="10">
        <v>63456988</v>
      </c>
      <c r="AD119" s="10" t="s">
        <v>610</v>
      </c>
      <c r="AE119" s="23">
        <v>83</v>
      </c>
    </row>
    <row r="120" spans="1:31" x14ac:dyDescent="0.35">
      <c r="A120" t="s">
        <v>611</v>
      </c>
      <c r="B120" t="s">
        <v>32</v>
      </c>
      <c r="C120" t="s">
        <v>62</v>
      </c>
      <c r="D120" s="2">
        <v>1981</v>
      </c>
      <c r="E120" t="s">
        <v>612</v>
      </c>
      <c r="F120" s="2">
        <v>7.2</v>
      </c>
      <c r="G120">
        <v>56000</v>
      </c>
      <c r="H120" t="s">
        <v>613</v>
      </c>
      <c r="I120" t="s">
        <v>614</v>
      </c>
      <c r="J120" t="s">
        <v>615</v>
      </c>
      <c r="K120" s="3" t="s">
        <v>21</v>
      </c>
      <c r="L120">
        <v>5500000</v>
      </c>
      <c r="M120">
        <v>59303359</v>
      </c>
      <c r="N120" t="s">
        <v>616</v>
      </c>
      <c r="O120" s="2">
        <v>125</v>
      </c>
      <c r="Q120" s="9" t="s">
        <v>62</v>
      </c>
      <c r="R120" s="18">
        <v>1981</v>
      </c>
      <c r="S120" s="26" t="s">
        <v>12342</v>
      </c>
      <c r="T120" s="25" t="str">
        <f>LEFT(S120,3)</f>
        <v>Apr</v>
      </c>
      <c r="U120" s="9" t="s">
        <v>29</v>
      </c>
      <c r="V120" s="18">
        <v>7.2</v>
      </c>
      <c r="W120" s="9">
        <v>56000</v>
      </c>
      <c r="X120" s="9" t="s">
        <v>613</v>
      </c>
      <c r="Y120" s="9" t="s">
        <v>614</v>
      </c>
      <c r="Z120" s="9" t="s">
        <v>615</v>
      </c>
      <c r="AA120" s="19" t="s">
        <v>21</v>
      </c>
      <c r="AB120" s="9">
        <v>5500000</v>
      </c>
      <c r="AC120" s="9">
        <v>59303359</v>
      </c>
      <c r="AD120" s="9" t="s">
        <v>616</v>
      </c>
      <c r="AE120" s="20">
        <v>125</v>
      </c>
    </row>
    <row r="121" spans="1:31" x14ac:dyDescent="0.35">
      <c r="A121" t="s">
        <v>617</v>
      </c>
      <c r="B121" t="s">
        <v>32</v>
      </c>
      <c r="C121" t="s">
        <v>16</v>
      </c>
      <c r="D121" s="2">
        <v>1981</v>
      </c>
      <c r="E121" t="s">
        <v>618</v>
      </c>
      <c r="F121" s="2">
        <v>6.9</v>
      </c>
      <c r="G121">
        <v>12000</v>
      </c>
      <c r="H121" t="s">
        <v>619</v>
      </c>
      <c r="I121" t="s">
        <v>620</v>
      </c>
      <c r="J121" t="s">
        <v>316</v>
      </c>
      <c r="K121" s="3" t="s">
        <v>29</v>
      </c>
      <c r="L121">
        <v>12000000</v>
      </c>
      <c r="M121">
        <v>40716963</v>
      </c>
      <c r="N121" t="s">
        <v>30</v>
      </c>
      <c r="O121" s="2">
        <v>116</v>
      </c>
      <c r="Q121" s="10" t="s">
        <v>16</v>
      </c>
      <c r="R121" s="21">
        <v>1981</v>
      </c>
      <c r="S121" s="27" t="s">
        <v>12343</v>
      </c>
      <c r="T121" s="25" t="str">
        <f>LEFT(S121,3)</f>
        <v>Dec</v>
      </c>
      <c r="U121" s="10" t="s">
        <v>29</v>
      </c>
      <c r="V121" s="21">
        <v>6.9</v>
      </c>
      <c r="W121" s="10">
        <v>12000</v>
      </c>
      <c r="X121" s="10" t="s">
        <v>619</v>
      </c>
      <c r="Y121" s="10" t="s">
        <v>620</v>
      </c>
      <c r="Z121" s="10" t="s">
        <v>316</v>
      </c>
      <c r="AA121" s="22" t="s">
        <v>29</v>
      </c>
      <c r="AB121" s="10">
        <v>12000000</v>
      </c>
      <c r="AC121" s="10">
        <v>40716963</v>
      </c>
      <c r="AD121" s="10" t="s">
        <v>30</v>
      </c>
      <c r="AE121" s="23">
        <v>116</v>
      </c>
    </row>
    <row r="122" spans="1:31" x14ac:dyDescent="0.35">
      <c r="A122" t="s">
        <v>621</v>
      </c>
      <c r="B122" t="s">
        <v>622</v>
      </c>
      <c r="C122" t="s">
        <v>24</v>
      </c>
      <c r="D122" s="2">
        <v>1981</v>
      </c>
      <c r="E122" t="s">
        <v>519</v>
      </c>
      <c r="F122" s="2">
        <v>3.4</v>
      </c>
      <c r="G122">
        <v>5300</v>
      </c>
      <c r="H122" t="s">
        <v>623</v>
      </c>
      <c r="I122" t="s">
        <v>624</v>
      </c>
      <c r="J122" t="s">
        <v>625</v>
      </c>
      <c r="K122" s="3" t="s">
        <v>29</v>
      </c>
      <c r="L122">
        <v>6500000</v>
      </c>
      <c r="M122">
        <v>36565280</v>
      </c>
      <c r="N122" t="s">
        <v>117</v>
      </c>
      <c r="O122" s="2">
        <v>115</v>
      </c>
      <c r="Q122" s="9" t="s">
        <v>24</v>
      </c>
      <c r="R122" s="18">
        <v>1981</v>
      </c>
      <c r="S122" s="26" t="s">
        <v>12327</v>
      </c>
      <c r="T122" s="25" t="str">
        <f>LEFT(S122,3)</f>
        <v>Jul</v>
      </c>
      <c r="U122" s="9" t="s">
        <v>29</v>
      </c>
      <c r="V122" s="18">
        <v>3.4</v>
      </c>
      <c r="W122" s="9">
        <v>5300</v>
      </c>
      <c r="X122" s="9" t="s">
        <v>623</v>
      </c>
      <c r="Y122" s="9" t="s">
        <v>624</v>
      </c>
      <c r="Z122" s="9" t="s">
        <v>625</v>
      </c>
      <c r="AA122" s="19" t="s">
        <v>29</v>
      </c>
      <c r="AB122" s="9">
        <v>6500000</v>
      </c>
      <c r="AC122" s="9">
        <v>36565280</v>
      </c>
      <c r="AD122" s="9" t="s">
        <v>117</v>
      </c>
      <c r="AE122" s="20">
        <v>115</v>
      </c>
    </row>
    <row r="123" spans="1:31" x14ac:dyDescent="0.35">
      <c r="A123" t="s">
        <v>626</v>
      </c>
      <c r="B123" t="s">
        <v>32</v>
      </c>
      <c r="C123" t="s">
        <v>16</v>
      </c>
      <c r="D123" s="2">
        <v>1981</v>
      </c>
      <c r="E123" t="s">
        <v>627</v>
      </c>
      <c r="F123" s="2">
        <v>6.7</v>
      </c>
      <c r="G123">
        <v>29000</v>
      </c>
      <c r="H123" t="s">
        <v>431</v>
      </c>
      <c r="I123" t="s">
        <v>628</v>
      </c>
      <c r="J123" t="s">
        <v>105</v>
      </c>
      <c r="K123" s="3" t="s">
        <v>21</v>
      </c>
      <c r="L123">
        <v>10000000</v>
      </c>
      <c r="M123">
        <v>10853418</v>
      </c>
      <c r="N123" t="s">
        <v>137</v>
      </c>
      <c r="O123" s="2">
        <v>116</v>
      </c>
      <c r="Q123" s="10" t="s">
        <v>16</v>
      </c>
      <c r="R123" s="21">
        <v>1981</v>
      </c>
      <c r="S123" s="27" t="s">
        <v>12344</v>
      </c>
      <c r="T123" s="25" t="str">
        <f>LEFT(S123,3)</f>
        <v>Jul</v>
      </c>
      <c r="U123" s="10" t="s">
        <v>29</v>
      </c>
      <c r="V123" s="21">
        <v>6.7</v>
      </c>
      <c r="W123" s="10">
        <v>29000</v>
      </c>
      <c r="X123" s="10" t="s">
        <v>431</v>
      </c>
      <c r="Y123" s="10" t="s">
        <v>628</v>
      </c>
      <c r="Z123" s="10" t="s">
        <v>105</v>
      </c>
      <c r="AA123" s="22" t="s">
        <v>21</v>
      </c>
      <c r="AB123" s="10">
        <v>10000000</v>
      </c>
      <c r="AC123" s="10">
        <v>10853418</v>
      </c>
      <c r="AD123" s="10" t="s">
        <v>137</v>
      </c>
      <c r="AE123" s="23">
        <v>116</v>
      </c>
    </row>
    <row r="124" spans="1:31" x14ac:dyDescent="0.35">
      <c r="A124" t="s">
        <v>629</v>
      </c>
      <c r="B124" t="s">
        <v>32</v>
      </c>
      <c r="C124" t="s">
        <v>40</v>
      </c>
      <c r="D124" s="2">
        <v>1981</v>
      </c>
      <c r="E124" t="s">
        <v>561</v>
      </c>
      <c r="F124" s="2">
        <v>6.9</v>
      </c>
      <c r="G124">
        <v>27000</v>
      </c>
      <c r="H124" t="s">
        <v>630</v>
      </c>
      <c r="I124" t="s">
        <v>630</v>
      </c>
      <c r="J124" t="s">
        <v>387</v>
      </c>
      <c r="K124" s="3" t="s">
        <v>29</v>
      </c>
      <c r="L124">
        <v>7000000</v>
      </c>
      <c r="M124">
        <v>95461682</v>
      </c>
      <c r="N124" t="s">
        <v>49</v>
      </c>
      <c r="O124" s="2">
        <v>97</v>
      </c>
      <c r="Q124" s="9" t="s">
        <v>40</v>
      </c>
      <c r="R124" s="18">
        <v>1981</v>
      </c>
      <c r="S124" s="26" t="s">
        <v>12334</v>
      </c>
      <c r="T124" s="25" t="str">
        <f>LEFT(S124,3)</f>
        <v>Jul</v>
      </c>
      <c r="U124" s="9" t="s">
        <v>29</v>
      </c>
      <c r="V124" s="18">
        <v>6.9</v>
      </c>
      <c r="W124" s="9">
        <v>27000</v>
      </c>
      <c r="X124" s="9" t="s">
        <v>630</v>
      </c>
      <c r="Y124" s="9" t="s">
        <v>630</v>
      </c>
      <c r="Z124" s="9" t="s">
        <v>387</v>
      </c>
      <c r="AA124" s="19" t="s">
        <v>29</v>
      </c>
      <c r="AB124" s="9">
        <v>7000000</v>
      </c>
      <c r="AC124" s="9">
        <v>95461682</v>
      </c>
      <c r="AD124" s="9" t="s">
        <v>49</v>
      </c>
      <c r="AE124" s="20">
        <v>97</v>
      </c>
    </row>
    <row r="125" spans="1:31" x14ac:dyDescent="0.35">
      <c r="A125" t="s">
        <v>631</v>
      </c>
      <c r="B125" t="s">
        <v>32</v>
      </c>
      <c r="C125" t="s">
        <v>62</v>
      </c>
      <c r="D125" s="2">
        <v>1981</v>
      </c>
      <c r="E125" t="s">
        <v>632</v>
      </c>
      <c r="F125" s="2">
        <v>7.8</v>
      </c>
      <c r="G125">
        <v>19000</v>
      </c>
      <c r="H125" t="s">
        <v>633</v>
      </c>
      <c r="I125" t="s">
        <v>634</v>
      </c>
      <c r="J125" t="s">
        <v>635</v>
      </c>
      <c r="K125" s="3" t="s">
        <v>29</v>
      </c>
      <c r="L125">
        <v>0</v>
      </c>
      <c r="M125">
        <v>5073</v>
      </c>
      <c r="N125" t="s">
        <v>636</v>
      </c>
      <c r="O125" s="2">
        <v>110</v>
      </c>
      <c r="Q125" s="10" t="s">
        <v>62</v>
      </c>
      <c r="R125" s="21">
        <v>1981</v>
      </c>
      <c r="S125" s="27" t="s">
        <v>12345</v>
      </c>
      <c r="T125" s="25" t="str">
        <f>LEFT(S125,3)</f>
        <v>Oct</v>
      </c>
      <c r="U125" s="10" t="s">
        <v>29</v>
      </c>
      <c r="V125" s="21">
        <v>7.8</v>
      </c>
      <c r="W125" s="10">
        <v>19000</v>
      </c>
      <c r="X125" s="10" t="s">
        <v>633</v>
      </c>
      <c r="Y125" s="10" t="s">
        <v>634</v>
      </c>
      <c r="Z125" s="10" t="s">
        <v>635</v>
      </c>
      <c r="AA125" s="22" t="s">
        <v>29</v>
      </c>
      <c r="AB125" s="10">
        <v>0</v>
      </c>
      <c r="AC125" s="10">
        <v>5073</v>
      </c>
      <c r="AD125" s="10" t="s">
        <v>636</v>
      </c>
      <c r="AE125" s="23">
        <v>110</v>
      </c>
    </row>
    <row r="126" spans="1:31" x14ac:dyDescent="0.35">
      <c r="A126" t="s">
        <v>637</v>
      </c>
      <c r="B126" t="s">
        <v>32</v>
      </c>
      <c r="C126" t="s">
        <v>40</v>
      </c>
      <c r="D126" s="2">
        <v>1981</v>
      </c>
      <c r="E126" t="s">
        <v>638</v>
      </c>
      <c r="F126" s="2">
        <v>5.8</v>
      </c>
      <c r="G126">
        <v>7300</v>
      </c>
      <c r="H126" t="s">
        <v>639</v>
      </c>
      <c r="I126" t="s">
        <v>640</v>
      </c>
      <c r="J126" t="s">
        <v>641</v>
      </c>
      <c r="K126" s="3" t="s">
        <v>29</v>
      </c>
      <c r="L126">
        <v>0</v>
      </c>
      <c r="M126">
        <v>15965924</v>
      </c>
      <c r="N126" t="s">
        <v>642</v>
      </c>
      <c r="O126" s="2">
        <v>91</v>
      </c>
      <c r="Q126" s="9" t="s">
        <v>40</v>
      </c>
      <c r="R126" s="18">
        <v>1981</v>
      </c>
      <c r="S126" s="26" t="s">
        <v>12346</v>
      </c>
      <c r="T126" s="25" t="str">
        <f>LEFT(S126,3)</f>
        <v>Apr</v>
      </c>
      <c r="U126" s="9" t="s">
        <v>29</v>
      </c>
      <c r="V126" s="18">
        <v>5.8</v>
      </c>
      <c r="W126" s="9">
        <v>7300</v>
      </c>
      <c r="X126" s="9" t="s">
        <v>639</v>
      </c>
      <c r="Y126" s="9" t="s">
        <v>640</v>
      </c>
      <c r="Z126" s="9" t="s">
        <v>641</v>
      </c>
      <c r="AA126" s="19" t="s">
        <v>29</v>
      </c>
      <c r="AB126" s="9">
        <v>0</v>
      </c>
      <c r="AC126" s="9">
        <v>15965924</v>
      </c>
      <c r="AD126" s="9" t="s">
        <v>642</v>
      </c>
      <c r="AE126" s="20">
        <v>91</v>
      </c>
    </row>
    <row r="127" spans="1:31" x14ac:dyDescent="0.35">
      <c r="A127" t="s">
        <v>643</v>
      </c>
      <c r="B127" t="s">
        <v>15</v>
      </c>
      <c r="C127" t="s">
        <v>51</v>
      </c>
      <c r="D127" s="2">
        <v>1981</v>
      </c>
      <c r="E127" t="s">
        <v>237</v>
      </c>
      <c r="F127" s="2">
        <v>6.6</v>
      </c>
      <c r="G127">
        <v>11000</v>
      </c>
      <c r="H127" t="s">
        <v>432</v>
      </c>
      <c r="I127" t="s">
        <v>644</v>
      </c>
      <c r="J127" t="s">
        <v>645</v>
      </c>
      <c r="K127" s="3" t="s">
        <v>29</v>
      </c>
      <c r="L127">
        <v>3000000</v>
      </c>
      <c r="N127" t="s">
        <v>646</v>
      </c>
      <c r="O127" s="2">
        <v>94</v>
      </c>
      <c r="Q127" s="10" t="s">
        <v>51</v>
      </c>
      <c r="R127" s="21">
        <v>1981</v>
      </c>
      <c r="S127" s="27" t="s">
        <v>12297</v>
      </c>
      <c r="T127" s="25" t="str">
        <f>LEFT(S127,3)</f>
        <v>Oct</v>
      </c>
      <c r="U127" s="10" t="s">
        <v>29</v>
      </c>
      <c r="V127" s="21">
        <v>6.6</v>
      </c>
      <c r="W127" s="10">
        <v>11000</v>
      </c>
      <c r="X127" s="10" t="s">
        <v>432</v>
      </c>
      <c r="Y127" s="10" t="s">
        <v>644</v>
      </c>
      <c r="Z127" s="10" t="s">
        <v>645</v>
      </c>
      <c r="AA127" s="22" t="s">
        <v>29</v>
      </c>
      <c r="AB127" s="10">
        <v>3000000</v>
      </c>
      <c r="AC127" s="10"/>
      <c r="AD127" s="10" t="s">
        <v>646</v>
      </c>
      <c r="AE127" s="23">
        <v>94</v>
      </c>
    </row>
    <row r="128" spans="1:31" x14ac:dyDescent="0.35">
      <c r="A128" t="s">
        <v>647</v>
      </c>
      <c r="B128" t="s">
        <v>15</v>
      </c>
      <c r="C128" t="s">
        <v>40</v>
      </c>
      <c r="D128" s="2">
        <v>1981</v>
      </c>
      <c r="E128" t="s">
        <v>493</v>
      </c>
      <c r="F128" s="2">
        <v>6.9</v>
      </c>
      <c r="G128">
        <v>47000</v>
      </c>
      <c r="H128" t="s">
        <v>278</v>
      </c>
      <c r="I128" t="s">
        <v>278</v>
      </c>
      <c r="J128" t="s">
        <v>278</v>
      </c>
      <c r="K128" s="3" t="s">
        <v>29</v>
      </c>
      <c r="L128">
        <v>11000000</v>
      </c>
      <c r="M128">
        <v>31672907</v>
      </c>
      <c r="N128" t="s">
        <v>362</v>
      </c>
      <c r="O128" s="2">
        <v>92</v>
      </c>
      <c r="Q128" s="9" t="s">
        <v>40</v>
      </c>
      <c r="R128" s="18">
        <v>1981</v>
      </c>
      <c r="S128" s="26" t="s">
        <v>12321</v>
      </c>
      <c r="T128" s="25" t="str">
        <f>LEFT(S128,3)</f>
        <v>Jun</v>
      </c>
      <c r="U128" s="9" t="s">
        <v>29</v>
      </c>
      <c r="V128" s="18">
        <v>6.9</v>
      </c>
      <c r="W128" s="9">
        <v>47000</v>
      </c>
      <c r="X128" s="9" t="s">
        <v>278</v>
      </c>
      <c r="Y128" s="9" t="s">
        <v>278</v>
      </c>
      <c r="Z128" s="9" t="s">
        <v>278</v>
      </c>
      <c r="AA128" s="19" t="s">
        <v>29</v>
      </c>
      <c r="AB128" s="9">
        <v>11000000</v>
      </c>
      <c r="AC128" s="9">
        <v>31672907</v>
      </c>
      <c r="AD128" s="9" t="s">
        <v>362</v>
      </c>
      <c r="AE128" s="20">
        <v>92</v>
      </c>
    </row>
    <row r="129" spans="1:31" x14ac:dyDescent="0.35">
      <c r="A129" t="s">
        <v>648</v>
      </c>
      <c r="B129" t="s">
        <v>15</v>
      </c>
      <c r="C129" t="s">
        <v>51</v>
      </c>
      <c r="D129" s="2">
        <v>1981</v>
      </c>
      <c r="E129" t="s">
        <v>525</v>
      </c>
      <c r="F129" s="2">
        <v>6.6</v>
      </c>
      <c r="G129">
        <v>32000</v>
      </c>
      <c r="H129" t="s">
        <v>649</v>
      </c>
      <c r="I129" t="s">
        <v>650</v>
      </c>
      <c r="J129" t="s">
        <v>651</v>
      </c>
      <c r="K129" s="3" t="s">
        <v>29</v>
      </c>
      <c r="L129">
        <v>1000000</v>
      </c>
      <c r="M129">
        <v>17985893</v>
      </c>
      <c r="N129" t="s">
        <v>652</v>
      </c>
      <c r="O129" s="2">
        <v>91</v>
      </c>
      <c r="Q129" s="10" t="s">
        <v>51</v>
      </c>
      <c r="R129" s="21">
        <v>1981</v>
      </c>
      <c r="S129" s="27" t="s">
        <v>12328</v>
      </c>
      <c r="T129" s="25" t="str">
        <f>LEFT(S129,3)</f>
        <v>Apr</v>
      </c>
      <c r="U129" s="10" t="s">
        <v>29</v>
      </c>
      <c r="V129" s="21">
        <v>6.6</v>
      </c>
      <c r="W129" s="10">
        <v>32000</v>
      </c>
      <c r="X129" s="10" t="s">
        <v>649</v>
      </c>
      <c r="Y129" s="10" t="s">
        <v>650</v>
      </c>
      <c r="Z129" s="10" t="s">
        <v>651</v>
      </c>
      <c r="AA129" s="22" t="s">
        <v>29</v>
      </c>
      <c r="AB129" s="10">
        <v>1000000</v>
      </c>
      <c r="AC129" s="10">
        <v>17985893</v>
      </c>
      <c r="AD129" s="10" t="s">
        <v>652</v>
      </c>
      <c r="AE129" s="23">
        <v>91</v>
      </c>
    </row>
    <row r="130" spans="1:31" x14ac:dyDescent="0.35">
      <c r="A130" t="s">
        <v>653</v>
      </c>
      <c r="B130" t="s">
        <v>32</v>
      </c>
      <c r="C130" t="s">
        <v>33</v>
      </c>
      <c r="D130" s="2">
        <v>1981</v>
      </c>
      <c r="E130" t="s">
        <v>542</v>
      </c>
      <c r="F130" s="2">
        <v>6.7</v>
      </c>
      <c r="G130">
        <v>16000</v>
      </c>
      <c r="H130" t="s">
        <v>654</v>
      </c>
      <c r="I130" t="s">
        <v>655</v>
      </c>
      <c r="J130" t="s">
        <v>656</v>
      </c>
      <c r="K130" s="3" t="s">
        <v>21</v>
      </c>
      <c r="L130">
        <v>18000000</v>
      </c>
      <c r="M130">
        <v>14110013</v>
      </c>
      <c r="N130" t="s">
        <v>43</v>
      </c>
      <c r="O130" s="2">
        <v>109</v>
      </c>
      <c r="Q130" s="9" t="s">
        <v>33</v>
      </c>
      <c r="R130" s="18">
        <v>1981</v>
      </c>
      <c r="S130" s="26" t="s">
        <v>12331</v>
      </c>
      <c r="T130" s="25" t="str">
        <f>LEFT(S130,3)</f>
        <v>Jun</v>
      </c>
      <c r="U130" s="9" t="s">
        <v>29</v>
      </c>
      <c r="V130" s="18">
        <v>6.7</v>
      </c>
      <c r="W130" s="9">
        <v>16000</v>
      </c>
      <c r="X130" s="9" t="s">
        <v>654</v>
      </c>
      <c r="Y130" s="9" t="s">
        <v>655</v>
      </c>
      <c r="Z130" s="9" t="s">
        <v>656</v>
      </c>
      <c r="AA130" s="19" t="s">
        <v>21</v>
      </c>
      <c r="AB130" s="9">
        <v>18000000</v>
      </c>
      <c r="AC130" s="9">
        <v>14110013</v>
      </c>
      <c r="AD130" s="9" t="s">
        <v>43</v>
      </c>
      <c r="AE130" s="20">
        <v>109</v>
      </c>
    </row>
    <row r="131" spans="1:31" x14ac:dyDescent="0.35">
      <c r="A131" t="s">
        <v>657</v>
      </c>
      <c r="B131" t="s">
        <v>15</v>
      </c>
      <c r="C131" t="s">
        <v>103</v>
      </c>
      <c r="D131" s="2">
        <v>1981</v>
      </c>
      <c r="E131" t="s">
        <v>658</v>
      </c>
      <c r="F131" s="2">
        <v>6.9</v>
      </c>
      <c r="G131">
        <v>5300</v>
      </c>
      <c r="H131" t="s">
        <v>659</v>
      </c>
      <c r="I131" t="s">
        <v>660</v>
      </c>
      <c r="J131" t="s">
        <v>661</v>
      </c>
      <c r="K131" s="3" t="s">
        <v>29</v>
      </c>
      <c r="L131">
        <v>3000000</v>
      </c>
      <c r="M131">
        <v>1752634</v>
      </c>
      <c r="N131" t="s">
        <v>662</v>
      </c>
      <c r="O131" s="2">
        <v>109</v>
      </c>
      <c r="Q131" s="10" t="s">
        <v>103</v>
      </c>
      <c r="R131" s="21">
        <v>1981</v>
      </c>
      <c r="S131" s="27" t="s">
        <v>12330</v>
      </c>
      <c r="T131" s="25" t="str">
        <f>LEFT(S131,3)</f>
        <v>Feb</v>
      </c>
      <c r="U131" s="10" t="s">
        <v>451</v>
      </c>
      <c r="V131" s="21">
        <v>6.9</v>
      </c>
      <c r="W131" s="10">
        <v>5300</v>
      </c>
      <c r="X131" s="10" t="s">
        <v>659</v>
      </c>
      <c r="Y131" s="10" t="s">
        <v>660</v>
      </c>
      <c r="Z131" s="10" t="s">
        <v>661</v>
      </c>
      <c r="AA131" s="22" t="s">
        <v>29</v>
      </c>
      <c r="AB131" s="10">
        <v>3000000</v>
      </c>
      <c r="AC131" s="10">
        <v>1752634</v>
      </c>
      <c r="AD131" s="10" t="s">
        <v>662</v>
      </c>
      <c r="AE131" s="23">
        <v>109</v>
      </c>
    </row>
    <row r="132" spans="1:31" x14ac:dyDescent="0.35">
      <c r="A132" t="s">
        <v>663</v>
      </c>
      <c r="B132" t="s">
        <v>15</v>
      </c>
      <c r="C132" t="s">
        <v>24</v>
      </c>
      <c r="D132" s="2">
        <v>1981</v>
      </c>
      <c r="E132" t="s">
        <v>602</v>
      </c>
      <c r="F132" s="2">
        <v>7.3</v>
      </c>
      <c r="G132">
        <v>21000</v>
      </c>
      <c r="H132" t="s">
        <v>664</v>
      </c>
      <c r="I132" t="s">
        <v>665</v>
      </c>
      <c r="J132" t="s">
        <v>666</v>
      </c>
      <c r="K132" s="3" t="s">
        <v>194</v>
      </c>
      <c r="L132">
        <v>12500000</v>
      </c>
      <c r="M132">
        <v>20962615</v>
      </c>
      <c r="N132" t="s">
        <v>667</v>
      </c>
      <c r="O132" s="2">
        <v>100</v>
      </c>
      <c r="Q132" s="9" t="s">
        <v>24</v>
      </c>
      <c r="R132" s="18">
        <v>1981</v>
      </c>
      <c r="S132" s="26" t="s">
        <v>12341</v>
      </c>
      <c r="T132" s="25" t="str">
        <f>LEFT(S132,3)</f>
        <v>Feb</v>
      </c>
      <c r="U132" s="9" t="s">
        <v>29</v>
      </c>
      <c r="V132" s="18">
        <v>7.3</v>
      </c>
      <c r="W132" s="9">
        <v>21000</v>
      </c>
      <c r="X132" s="9" t="s">
        <v>664</v>
      </c>
      <c r="Y132" s="9" t="s">
        <v>665</v>
      </c>
      <c r="Z132" s="9" t="s">
        <v>666</v>
      </c>
      <c r="AA132" s="19" t="s">
        <v>194</v>
      </c>
      <c r="AB132" s="9">
        <v>12500000</v>
      </c>
      <c r="AC132" s="9">
        <v>20962615</v>
      </c>
      <c r="AD132" s="9" t="s">
        <v>667</v>
      </c>
      <c r="AE132" s="20">
        <v>100</v>
      </c>
    </row>
    <row r="133" spans="1:31" x14ac:dyDescent="0.35">
      <c r="A133" t="s">
        <v>668</v>
      </c>
      <c r="B133" t="s">
        <v>15</v>
      </c>
      <c r="C133" t="s">
        <v>51</v>
      </c>
      <c r="D133" s="2">
        <v>1981</v>
      </c>
      <c r="E133" t="s">
        <v>669</v>
      </c>
      <c r="F133" s="2">
        <v>5.6</v>
      </c>
      <c r="G133">
        <v>19000</v>
      </c>
      <c r="H133" t="s">
        <v>670</v>
      </c>
      <c r="I133" t="s">
        <v>671</v>
      </c>
      <c r="J133" t="s">
        <v>672</v>
      </c>
      <c r="K133" s="3" t="s">
        <v>21</v>
      </c>
      <c r="L133">
        <v>5000000</v>
      </c>
      <c r="M133">
        <v>20471382</v>
      </c>
      <c r="N133" t="s">
        <v>179</v>
      </c>
      <c r="O133" s="2">
        <v>108</v>
      </c>
      <c r="Q133" s="10" t="s">
        <v>51</v>
      </c>
      <c r="R133" s="21">
        <v>1981</v>
      </c>
      <c r="S133" s="27" t="s">
        <v>12347</v>
      </c>
      <c r="T133" s="25" t="str">
        <f>LEFT(S133,3)</f>
        <v>Mar</v>
      </c>
      <c r="U133" s="10" t="s">
        <v>29</v>
      </c>
      <c r="V133" s="21">
        <v>5.6</v>
      </c>
      <c r="W133" s="10">
        <v>19000</v>
      </c>
      <c r="X133" s="10" t="s">
        <v>670</v>
      </c>
      <c r="Y133" s="10" t="s">
        <v>671</v>
      </c>
      <c r="Z133" s="10" t="s">
        <v>672</v>
      </c>
      <c r="AA133" s="22" t="s">
        <v>21</v>
      </c>
      <c r="AB133" s="10">
        <v>5000000</v>
      </c>
      <c r="AC133" s="10">
        <v>20471382</v>
      </c>
      <c r="AD133" s="10" t="s">
        <v>179</v>
      </c>
      <c r="AE133" s="23">
        <v>108</v>
      </c>
    </row>
    <row r="134" spans="1:31" x14ac:dyDescent="0.35">
      <c r="A134" t="s">
        <v>673</v>
      </c>
      <c r="B134" t="s">
        <v>15</v>
      </c>
      <c r="C134" t="s">
        <v>62</v>
      </c>
      <c r="D134" s="2">
        <v>1981</v>
      </c>
      <c r="E134" t="s">
        <v>674</v>
      </c>
      <c r="F134" s="2">
        <v>6.7</v>
      </c>
      <c r="G134">
        <v>15000</v>
      </c>
      <c r="H134" t="s">
        <v>675</v>
      </c>
      <c r="I134" t="s">
        <v>676</v>
      </c>
      <c r="J134" t="s">
        <v>677</v>
      </c>
      <c r="K134" s="3" t="s">
        <v>29</v>
      </c>
      <c r="L134">
        <v>5000000</v>
      </c>
      <c r="M134">
        <v>19032261</v>
      </c>
      <c r="N134" t="s">
        <v>43</v>
      </c>
      <c r="O134" s="2">
        <v>129</v>
      </c>
      <c r="Q134" s="9" t="s">
        <v>62</v>
      </c>
      <c r="R134" s="18">
        <v>1981</v>
      </c>
      <c r="S134" s="26" t="s">
        <v>12348</v>
      </c>
      <c r="T134" s="25" t="str">
        <f>LEFT(S134,3)</f>
        <v>Sep</v>
      </c>
      <c r="U134" s="9" t="s">
        <v>29</v>
      </c>
      <c r="V134" s="18">
        <v>6.7</v>
      </c>
      <c r="W134" s="9">
        <v>15000</v>
      </c>
      <c r="X134" s="9" t="s">
        <v>675</v>
      </c>
      <c r="Y134" s="9" t="s">
        <v>676</v>
      </c>
      <c r="Z134" s="9" t="s">
        <v>677</v>
      </c>
      <c r="AA134" s="19" t="s">
        <v>29</v>
      </c>
      <c r="AB134" s="9">
        <v>5000000</v>
      </c>
      <c r="AC134" s="9">
        <v>19032261</v>
      </c>
      <c r="AD134" s="9" t="s">
        <v>43</v>
      </c>
      <c r="AE134" s="20">
        <v>129</v>
      </c>
    </row>
    <row r="135" spans="1:31" x14ac:dyDescent="0.35">
      <c r="A135" t="s">
        <v>678</v>
      </c>
      <c r="B135" t="s">
        <v>15</v>
      </c>
      <c r="C135" t="s">
        <v>40</v>
      </c>
      <c r="D135" s="2">
        <v>1981</v>
      </c>
      <c r="E135" t="s">
        <v>679</v>
      </c>
      <c r="F135" s="2">
        <v>5.2</v>
      </c>
      <c r="G135">
        <v>3400</v>
      </c>
      <c r="H135" t="s">
        <v>680</v>
      </c>
      <c r="I135" t="s">
        <v>681</v>
      </c>
      <c r="J135" t="s">
        <v>682</v>
      </c>
      <c r="K135" s="3" t="s">
        <v>29</v>
      </c>
      <c r="L135">
        <v>2800000</v>
      </c>
      <c r="M135">
        <v>26279000</v>
      </c>
      <c r="N135" t="s">
        <v>683</v>
      </c>
      <c r="O135" s="2">
        <v>87</v>
      </c>
      <c r="Q135" s="10" t="s">
        <v>40</v>
      </c>
      <c r="R135" s="21">
        <v>1981</v>
      </c>
      <c r="S135" s="27" t="s">
        <v>12349</v>
      </c>
      <c r="T135" s="25" t="str">
        <f>LEFT(S135,3)</f>
        <v>Jun</v>
      </c>
      <c r="U135" s="10" t="s">
        <v>29</v>
      </c>
      <c r="V135" s="21">
        <v>5.2</v>
      </c>
      <c r="W135" s="10">
        <v>3400</v>
      </c>
      <c r="X135" s="10" t="s">
        <v>680</v>
      </c>
      <c r="Y135" s="10" t="s">
        <v>681</v>
      </c>
      <c r="Z135" s="10" t="s">
        <v>682</v>
      </c>
      <c r="AA135" s="22" t="s">
        <v>29</v>
      </c>
      <c r="AB135" s="10">
        <v>2800000</v>
      </c>
      <c r="AC135" s="10">
        <v>26279000</v>
      </c>
      <c r="AD135" s="10" t="s">
        <v>683</v>
      </c>
      <c r="AE135" s="23">
        <v>87</v>
      </c>
    </row>
    <row r="136" spans="1:31" x14ac:dyDescent="0.35">
      <c r="A136" t="s">
        <v>684</v>
      </c>
      <c r="B136" t="s">
        <v>15</v>
      </c>
      <c r="C136" t="s">
        <v>103</v>
      </c>
      <c r="D136" s="2">
        <v>1981</v>
      </c>
      <c r="E136" t="s">
        <v>669</v>
      </c>
      <c r="F136" s="2">
        <v>6.6</v>
      </c>
      <c r="G136">
        <v>22000</v>
      </c>
      <c r="H136" t="s">
        <v>685</v>
      </c>
      <c r="I136" t="s">
        <v>686</v>
      </c>
      <c r="J136" t="s">
        <v>20</v>
      </c>
      <c r="K136" s="3" t="s">
        <v>136</v>
      </c>
      <c r="L136">
        <v>12000000</v>
      </c>
      <c r="M136">
        <v>12376625</v>
      </c>
      <c r="N136" t="s">
        <v>687</v>
      </c>
      <c r="O136" s="2">
        <v>122</v>
      </c>
      <c r="Q136" s="9" t="s">
        <v>103</v>
      </c>
      <c r="R136" s="18">
        <v>1981</v>
      </c>
      <c r="S136" s="26" t="s">
        <v>12347</v>
      </c>
      <c r="T136" s="25" t="str">
        <f>LEFT(S136,3)</f>
        <v>Mar</v>
      </c>
      <c r="U136" s="9" t="s">
        <v>29</v>
      </c>
      <c r="V136" s="18">
        <v>6.6</v>
      </c>
      <c r="W136" s="9">
        <v>22000</v>
      </c>
      <c r="X136" s="9" t="s">
        <v>685</v>
      </c>
      <c r="Y136" s="9" t="s">
        <v>686</v>
      </c>
      <c r="Z136" s="9" t="s">
        <v>20</v>
      </c>
      <c r="AA136" s="19" t="s">
        <v>136</v>
      </c>
      <c r="AB136" s="9">
        <v>12000000</v>
      </c>
      <c r="AC136" s="9">
        <v>12376625</v>
      </c>
      <c r="AD136" s="9" t="s">
        <v>687</v>
      </c>
      <c r="AE136" s="20">
        <v>122</v>
      </c>
    </row>
    <row r="137" spans="1:31" x14ac:dyDescent="0.35">
      <c r="A137" t="s">
        <v>688</v>
      </c>
      <c r="B137" t="s">
        <v>32</v>
      </c>
      <c r="C137" t="s">
        <v>16</v>
      </c>
      <c r="D137" s="2">
        <v>1981</v>
      </c>
      <c r="E137" t="s">
        <v>594</v>
      </c>
      <c r="F137" s="2">
        <v>7.3</v>
      </c>
      <c r="G137">
        <v>9000</v>
      </c>
      <c r="H137" t="s">
        <v>689</v>
      </c>
      <c r="I137" t="s">
        <v>690</v>
      </c>
      <c r="J137" t="s">
        <v>691</v>
      </c>
      <c r="K137" s="3" t="s">
        <v>29</v>
      </c>
      <c r="L137">
        <v>0</v>
      </c>
      <c r="M137">
        <v>14920781</v>
      </c>
      <c r="N137" t="s">
        <v>592</v>
      </c>
      <c r="O137" s="2">
        <v>155</v>
      </c>
      <c r="Q137" s="10" t="s">
        <v>16</v>
      </c>
      <c r="R137" s="21">
        <v>1981</v>
      </c>
      <c r="S137" s="27" t="s">
        <v>12340</v>
      </c>
      <c r="T137" s="25" t="str">
        <f>LEFT(S137,3)</f>
        <v>Dec</v>
      </c>
      <c r="U137" s="10" t="s">
        <v>29</v>
      </c>
      <c r="V137" s="21">
        <v>7.3</v>
      </c>
      <c r="W137" s="10">
        <v>9000</v>
      </c>
      <c r="X137" s="10" t="s">
        <v>689</v>
      </c>
      <c r="Y137" s="10" t="s">
        <v>690</v>
      </c>
      <c r="Z137" s="10" t="s">
        <v>691</v>
      </c>
      <c r="AA137" s="22" t="s">
        <v>29</v>
      </c>
      <c r="AB137" s="10">
        <v>0</v>
      </c>
      <c r="AC137" s="10">
        <v>14920781</v>
      </c>
      <c r="AD137" s="10" t="s">
        <v>592</v>
      </c>
      <c r="AE137" s="23">
        <v>155</v>
      </c>
    </row>
    <row r="138" spans="1:31" x14ac:dyDescent="0.35">
      <c r="A138" t="s">
        <v>692</v>
      </c>
      <c r="B138" t="s">
        <v>15</v>
      </c>
      <c r="C138" t="s">
        <v>51</v>
      </c>
      <c r="D138" s="2">
        <v>1981</v>
      </c>
      <c r="E138" t="s">
        <v>693</v>
      </c>
      <c r="F138" s="2">
        <v>5.6</v>
      </c>
      <c r="G138">
        <v>5200</v>
      </c>
      <c r="H138" t="s">
        <v>694</v>
      </c>
      <c r="I138" t="s">
        <v>695</v>
      </c>
      <c r="J138" t="s">
        <v>696</v>
      </c>
      <c r="K138" s="3" t="s">
        <v>29</v>
      </c>
      <c r="L138">
        <v>2500000</v>
      </c>
      <c r="M138">
        <v>8279042</v>
      </c>
      <c r="N138" t="s">
        <v>218</v>
      </c>
      <c r="O138" s="2">
        <v>100</v>
      </c>
      <c r="Q138" s="9" t="s">
        <v>51</v>
      </c>
      <c r="R138" s="18">
        <v>1981</v>
      </c>
      <c r="S138" s="26" t="s">
        <v>12350</v>
      </c>
      <c r="T138" s="25" t="str">
        <f>LEFT(S138,3)</f>
        <v>Aug</v>
      </c>
      <c r="U138" s="9" t="s">
        <v>29</v>
      </c>
      <c r="V138" s="18">
        <v>5.6</v>
      </c>
      <c r="W138" s="9">
        <v>5200</v>
      </c>
      <c r="X138" s="9" t="s">
        <v>694</v>
      </c>
      <c r="Y138" s="9" t="s">
        <v>695</v>
      </c>
      <c r="Z138" s="9" t="s">
        <v>696</v>
      </c>
      <c r="AA138" s="19" t="s">
        <v>29</v>
      </c>
      <c r="AB138" s="9">
        <v>2500000</v>
      </c>
      <c r="AC138" s="9">
        <v>8279042</v>
      </c>
      <c r="AD138" s="9" t="s">
        <v>218</v>
      </c>
      <c r="AE138" s="20">
        <v>100</v>
      </c>
    </row>
    <row r="139" spans="1:31" x14ac:dyDescent="0.35">
      <c r="A139" t="s">
        <v>697</v>
      </c>
      <c r="B139" t="s">
        <v>15</v>
      </c>
      <c r="C139" t="s">
        <v>103</v>
      </c>
      <c r="D139" s="2">
        <v>1981</v>
      </c>
      <c r="E139" t="s">
        <v>698</v>
      </c>
      <c r="F139" s="2">
        <v>6</v>
      </c>
      <c r="G139">
        <v>4500</v>
      </c>
      <c r="H139" t="s">
        <v>699</v>
      </c>
      <c r="I139" t="s">
        <v>700</v>
      </c>
      <c r="J139" t="s">
        <v>164</v>
      </c>
      <c r="K139" s="3" t="s">
        <v>29</v>
      </c>
      <c r="L139">
        <v>8500000</v>
      </c>
      <c r="M139">
        <v>6400000</v>
      </c>
      <c r="N139" t="s">
        <v>179</v>
      </c>
      <c r="O139" s="2">
        <v>103</v>
      </c>
      <c r="Q139" s="10" t="s">
        <v>103</v>
      </c>
      <c r="R139" s="21">
        <v>1981</v>
      </c>
      <c r="S139" s="27" t="s">
        <v>12351</v>
      </c>
      <c r="T139" s="25" t="str">
        <f>LEFT(S139,3)</f>
        <v>Feb</v>
      </c>
      <c r="U139" s="10" t="s">
        <v>29</v>
      </c>
      <c r="V139" s="21">
        <v>6</v>
      </c>
      <c r="W139" s="10">
        <v>4500</v>
      </c>
      <c r="X139" s="10" t="s">
        <v>699</v>
      </c>
      <c r="Y139" s="10" t="s">
        <v>700</v>
      </c>
      <c r="Z139" s="10" t="s">
        <v>164</v>
      </c>
      <c r="AA139" s="22" t="s">
        <v>29</v>
      </c>
      <c r="AB139" s="10">
        <v>8500000</v>
      </c>
      <c r="AC139" s="10">
        <v>6400000</v>
      </c>
      <c r="AD139" s="10" t="s">
        <v>179</v>
      </c>
      <c r="AE139" s="23">
        <v>103</v>
      </c>
    </row>
    <row r="140" spans="1:31" x14ac:dyDescent="0.35">
      <c r="A140" t="s">
        <v>701</v>
      </c>
      <c r="B140" t="s">
        <v>32</v>
      </c>
      <c r="C140" t="s">
        <v>24</v>
      </c>
      <c r="D140" s="2">
        <v>1981</v>
      </c>
      <c r="E140" t="s">
        <v>498</v>
      </c>
      <c r="F140" s="2">
        <v>7.4</v>
      </c>
      <c r="G140">
        <v>38000</v>
      </c>
      <c r="H140" t="s">
        <v>702</v>
      </c>
      <c r="I140" t="s">
        <v>703</v>
      </c>
      <c r="J140" t="s">
        <v>534</v>
      </c>
      <c r="K140" s="3" t="s">
        <v>247</v>
      </c>
      <c r="L140">
        <v>0</v>
      </c>
      <c r="M140">
        <v>5732587</v>
      </c>
      <c r="N140" t="s">
        <v>704</v>
      </c>
      <c r="O140" s="2">
        <v>110</v>
      </c>
      <c r="Q140" s="9" t="s">
        <v>24</v>
      </c>
      <c r="R140" s="18">
        <v>1981</v>
      </c>
      <c r="S140" s="26" t="s">
        <v>12322</v>
      </c>
      <c r="T140" s="25" t="str">
        <f>LEFT(S140,3)</f>
        <v>Aug</v>
      </c>
      <c r="U140" s="9" t="s">
        <v>29</v>
      </c>
      <c r="V140" s="18">
        <v>7.4</v>
      </c>
      <c r="W140" s="9">
        <v>38000</v>
      </c>
      <c r="X140" s="9" t="s">
        <v>702</v>
      </c>
      <c r="Y140" s="9" t="s">
        <v>703</v>
      </c>
      <c r="Z140" s="9" t="s">
        <v>534</v>
      </c>
      <c r="AA140" s="19" t="s">
        <v>247</v>
      </c>
      <c r="AB140" s="9">
        <v>0</v>
      </c>
      <c r="AC140" s="9">
        <v>5732587</v>
      </c>
      <c r="AD140" s="9" t="s">
        <v>704</v>
      </c>
      <c r="AE140" s="20">
        <v>110</v>
      </c>
    </row>
    <row r="141" spans="1:31" x14ac:dyDescent="0.35">
      <c r="A141" t="s">
        <v>705</v>
      </c>
      <c r="B141" t="s">
        <v>15</v>
      </c>
      <c r="C141" t="s">
        <v>33</v>
      </c>
      <c r="D141" s="2">
        <v>1981</v>
      </c>
      <c r="E141" t="s">
        <v>571</v>
      </c>
      <c r="F141" s="2">
        <v>6.6</v>
      </c>
      <c r="G141">
        <v>28000</v>
      </c>
      <c r="H141" t="s">
        <v>706</v>
      </c>
      <c r="I141" t="s">
        <v>706</v>
      </c>
      <c r="J141" t="s">
        <v>568</v>
      </c>
      <c r="K141" s="3" t="s">
        <v>21</v>
      </c>
      <c r="L141">
        <v>16000000</v>
      </c>
      <c r="M141">
        <v>17374595</v>
      </c>
      <c r="N141" t="s">
        <v>499</v>
      </c>
      <c r="O141" s="2">
        <v>109</v>
      </c>
      <c r="Q141" s="10" t="s">
        <v>33</v>
      </c>
      <c r="R141" s="21">
        <v>1981</v>
      </c>
      <c r="S141" s="27" t="s">
        <v>12336</v>
      </c>
      <c r="T141" s="25" t="str">
        <f>LEFT(S141,3)</f>
        <v>May</v>
      </c>
      <c r="U141" s="10" t="s">
        <v>29</v>
      </c>
      <c r="V141" s="21">
        <v>6.6</v>
      </c>
      <c r="W141" s="10">
        <v>28000</v>
      </c>
      <c r="X141" s="10" t="s">
        <v>706</v>
      </c>
      <c r="Y141" s="10" t="s">
        <v>706</v>
      </c>
      <c r="Z141" s="10" t="s">
        <v>568</v>
      </c>
      <c r="AA141" s="22" t="s">
        <v>21</v>
      </c>
      <c r="AB141" s="10">
        <v>16000000</v>
      </c>
      <c r="AC141" s="10">
        <v>17374595</v>
      </c>
      <c r="AD141" s="10" t="s">
        <v>499</v>
      </c>
      <c r="AE141" s="23">
        <v>109</v>
      </c>
    </row>
    <row r="142" spans="1:31" x14ac:dyDescent="0.35">
      <c r="A142" t="s">
        <v>707</v>
      </c>
      <c r="B142" t="s">
        <v>15</v>
      </c>
      <c r="C142" t="s">
        <v>33</v>
      </c>
      <c r="D142" s="2">
        <v>1981</v>
      </c>
      <c r="E142" t="s">
        <v>674</v>
      </c>
      <c r="F142" s="2">
        <v>7.2</v>
      </c>
      <c r="G142">
        <v>17000</v>
      </c>
      <c r="H142" t="s">
        <v>76</v>
      </c>
      <c r="I142" t="s">
        <v>708</v>
      </c>
      <c r="J142" t="s">
        <v>709</v>
      </c>
      <c r="K142" s="3" t="s">
        <v>29</v>
      </c>
      <c r="L142">
        <v>0</v>
      </c>
      <c r="N142" t="s">
        <v>710</v>
      </c>
      <c r="O142" s="2">
        <v>106</v>
      </c>
      <c r="Q142" s="9" t="s">
        <v>33</v>
      </c>
      <c r="R142" s="18">
        <v>1981</v>
      </c>
      <c r="S142" s="26" t="s">
        <v>12348</v>
      </c>
      <c r="T142" s="25" t="str">
        <f>LEFT(S142,3)</f>
        <v>Sep</v>
      </c>
      <c r="U142" s="9" t="s">
        <v>29</v>
      </c>
      <c r="V142" s="18">
        <v>7.2</v>
      </c>
      <c r="W142" s="9">
        <v>17000</v>
      </c>
      <c r="X142" s="9" t="s">
        <v>76</v>
      </c>
      <c r="Y142" s="9" t="s">
        <v>708</v>
      </c>
      <c r="Z142" s="9" t="s">
        <v>709</v>
      </c>
      <c r="AA142" s="19" t="s">
        <v>29</v>
      </c>
      <c r="AB142" s="9">
        <v>0</v>
      </c>
      <c r="AC142" s="9"/>
      <c r="AD142" s="9" t="s">
        <v>710</v>
      </c>
      <c r="AE142" s="20">
        <v>106</v>
      </c>
    </row>
    <row r="143" spans="1:31" x14ac:dyDescent="0.35">
      <c r="A143" t="s">
        <v>711</v>
      </c>
      <c r="B143" t="s">
        <v>15</v>
      </c>
      <c r="C143" t="s">
        <v>40</v>
      </c>
      <c r="D143" s="2">
        <v>1981</v>
      </c>
      <c r="E143" t="s">
        <v>712</v>
      </c>
      <c r="F143" s="2">
        <v>6.4</v>
      </c>
      <c r="G143">
        <v>5700</v>
      </c>
      <c r="H143" t="s">
        <v>713</v>
      </c>
      <c r="I143" t="s">
        <v>713</v>
      </c>
      <c r="J143" t="s">
        <v>714</v>
      </c>
      <c r="K143" s="3" t="s">
        <v>29</v>
      </c>
      <c r="L143">
        <v>12000000</v>
      </c>
      <c r="M143">
        <v>14867086</v>
      </c>
      <c r="N143" t="s">
        <v>715</v>
      </c>
      <c r="O143" s="2">
        <v>122</v>
      </c>
      <c r="Q143" s="10" t="s">
        <v>40</v>
      </c>
      <c r="R143" s="21">
        <v>1981</v>
      </c>
      <c r="S143" s="27" t="s">
        <v>12352</v>
      </c>
      <c r="T143" s="25" t="str">
        <f>LEFT(S143,3)</f>
        <v>Jul</v>
      </c>
      <c r="U143" s="10" t="s">
        <v>29</v>
      </c>
      <c r="V143" s="21">
        <v>6.4</v>
      </c>
      <c r="W143" s="10">
        <v>5700</v>
      </c>
      <c r="X143" s="10" t="s">
        <v>713</v>
      </c>
      <c r="Y143" s="10" t="s">
        <v>713</v>
      </c>
      <c r="Z143" s="10" t="s">
        <v>714</v>
      </c>
      <c r="AA143" s="22" t="s">
        <v>29</v>
      </c>
      <c r="AB143" s="10">
        <v>12000000</v>
      </c>
      <c r="AC143" s="10">
        <v>14867086</v>
      </c>
      <c r="AD143" s="10" t="s">
        <v>715</v>
      </c>
      <c r="AE143" s="23">
        <v>122</v>
      </c>
    </row>
    <row r="144" spans="1:31" x14ac:dyDescent="0.35">
      <c r="A144" t="s">
        <v>716</v>
      </c>
      <c r="B144" t="s">
        <v>15</v>
      </c>
      <c r="C144" t="s">
        <v>51</v>
      </c>
      <c r="D144" s="2">
        <v>1981</v>
      </c>
      <c r="E144" t="s">
        <v>717</v>
      </c>
      <c r="F144" s="2">
        <v>6.8</v>
      </c>
      <c r="G144">
        <v>21000</v>
      </c>
      <c r="H144" t="s">
        <v>718</v>
      </c>
      <c r="I144" t="s">
        <v>719</v>
      </c>
      <c r="J144" t="s">
        <v>720</v>
      </c>
      <c r="K144" s="3" t="s">
        <v>305</v>
      </c>
      <c r="L144">
        <v>400000</v>
      </c>
      <c r="M144">
        <v>123843</v>
      </c>
      <c r="N144" t="s">
        <v>721</v>
      </c>
      <c r="O144" s="2">
        <v>87</v>
      </c>
      <c r="Q144" s="9" t="s">
        <v>51</v>
      </c>
      <c r="R144" s="18">
        <v>1981</v>
      </c>
      <c r="S144" s="26" t="s">
        <v>12353</v>
      </c>
      <c r="T144" s="25" t="str">
        <f>LEFT(S144,3)</f>
        <v>Nov</v>
      </c>
      <c r="U144" s="9" t="s">
        <v>29</v>
      </c>
      <c r="V144" s="18">
        <v>6.8</v>
      </c>
      <c r="W144" s="9">
        <v>21000</v>
      </c>
      <c r="X144" s="9" t="s">
        <v>718</v>
      </c>
      <c r="Y144" s="9" t="s">
        <v>719</v>
      </c>
      <c r="Z144" s="9" t="s">
        <v>720</v>
      </c>
      <c r="AA144" s="19" t="s">
        <v>305</v>
      </c>
      <c r="AB144" s="9">
        <v>400000</v>
      </c>
      <c r="AC144" s="9">
        <v>123843</v>
      </c>
      <c r="AD144" s="9" t="s">
        <v>721</v>
      </c>
      <c r="AE144" s="20">
        <v>87</v>
      </c>
    </row>
    <row r="145" spans="1:31" x14ac:dyDescent="0.35">
      <c r="A145" t="s">
        <v>722</v>
      </c>
      <c r="B145" t="s">
        <v>15</v>
      </c>
      <c r="C145" t="s">
        <v>16</v>
      </c>
      <c r="D145" s="2">
        <v>1981</v>
      </c>
      <c r="E145" t="s">
        <v>618</v>
      </c>
      <c r="F145" s="2">
        <v>6.3</v>
      </c>
      <c r="G145">
        <v>7900</v>
      </c>
      <c r="H145" t="s">
        <v>723</v>
      </c>
      <c r="I145" t="s">
        <v>724</v>
      </c>
      <c r="J145" t="s">
        <v>725</v>
      </c>
      <c r="K145" s="3" t="s">
        <v>29</v>
      </c>
      <c r="L145">
        <v>0</v>
      </c>
      <c r="M145">
        <v>23371905</v>
      </c>
      <c r="N145" t="s">
        <v>60</v>
      </c>
      <c r="O145" s="2">
        <v>110</v>
      </c>
      <c r="Q145" s="10" t="s">
        <v>16</v>
      </c>
      <c r="R145" s="21">
        <v>1981</v>
      </c>
      <c r="S145" s="27" t="s">
        <v>12343</v>
      </c>
      <c r="T145" s="25" t="str">
        <f>LEFT(S145,3)</f>
        <v>Dec</v>
      </c>
      <c r="U145" s="10" t="s">
        <v>29</v>
      </c>
      <c r="V145" s="21">
        <v>6.3</v>
      </c>
      <c r="W145" s="10">
        <v>7900</v>
      </c>
      <c r="X145" s="10" t="s">
        <v>723</v>
      </c>
      <c r="Y145" s="10" t="s">
        <v>724</v>
      </c>
      <c r="Z145" s="10" t="s">
        <v>725</v>
      </c>
      <c r="AA145" s="22" t="s">
        <v>29</v>
      </c>
      <c r="AB145" s="10">
        <v>0</v>
      </c>
      <c r="AC145" s="10">
        <v>23371905</v>
      </c>
      <c r="AD145" s="10" t="s">
        <v>60</v>
      </c>
      <c r="AE145" s="23">
        <v>110</v>
      </c>
    </row>
    <row r="146" spans="1:31" x14ac:dyDescent="0.35">
      <c r="A146" t="s">
        <v>726</v>
      </c>
      <c r="B146" t="s">
        <v>15</v>
      </c>
      <c r="C146" t="s">
        <v>51</v>
      </c>
      <c r="D146" s="2">
        <v>1981</v>
      </c>
      <c r="E146" t="s">
        <v>727</v>
      </c>
      <c r="F146" s="2">
        <v>6.3</v>
      </c>
      <c r="G146">
        <v>19000</v>
      </c>
      <c r="H146" t="s">
        <v>728</v>
      </c>
      <c r="I146" t="s">
        <v>729</v>
      </c>
      <c r="J146" t="s">
        <v>730</v>
      </c>
      <c r="K146" s="3" t="s">
        <v>194</v>
      </c>
      <c r="L146">
        <v>0</v>
      </c>
      <c r="M146">
        <v>5672031</v>
      </c>
      <c r="N146" t="s">
        <v>582</v>
      </c>
      <c r="O146" s="2">
        <v>90</v>
      </c>
      <c r="Q146" s="9" t="s">
        <v>51</v>
      </c>
      <c r="R146" s="18">
        <v>1981</v>
      </c>
      <c r="S146" s="26" t="s">
        <v>12354</v>
      </c>
      <c r="T146" s="25" t="str">
        <f>LEFT(S146,3)</f>
        <v>Feb</v>
      </c>
      <c r="U146" s="9" t="s">
        <v>29</v>
      </c>
      <c r="V146" s="18">
        <v>6.3</v>
      </c>
      <c r="W146" s="9">
        <v>19000</v>
      </c>
      <c r="X146" s="9" t="s">
        <v>728</v>
      </c>
      <c r="Y146" s="9" t="s">
        <v>729</v>
      </c>
      <c r="Z146" s="9" t="s">
        <v>730</v>
      </c>
      <c r="AA146" s="19" t="s">
        <v>194</v>
      </c>
      <c r="AB146" s="9">
        <v>0</v>
      </c>
      <c r="AC146" s="9">
        <v>5672031</v>
      </c>
      <c r="AD146" s="9" t="s">
        <v>582</v>
      </c>
      <c r="AE146" s="20">
        <v>90</v>
      </c>
    </row>
    <row r="147" spans="1:31" x14ac:dyDescent="0.35">
      <c r="A147" t="s">
        <v>731</v>
      </c>
      <c r="B147" t="s">
        <v>15</v>
      </c>
      <c r="C147" t="s">
        <v>51</v>
      </c>
      <c r="D147" s="2">
        <v>1981</v>
      </c>
      <c r="E147" t="s">
        <v>732</v>
      </c>
      <c r="F147" s="2">
        <v>5.9</v>
      </c>
      <c r="G147">
        <v>13000</v>
      </c>
      <c r="H147" t="s">
        <v>733</v>
      </c>
      <c r="I147" t="s">
        <v>734</v>
      </c>
      <c r="J147" t="s">
        <v>735</v>
      </c>
      <c r="K147" s="3" t="s">
        <v>29</v>
      </c>
      <c r="L147">
        <v>0</v>
      </c>
      <c r="M147">
        <v>7886857</v>
      </c>
      <c r="N147" t="s">
        <v>60</v>
      </c>
      <c r="O147" s="2">
        <v>96</v>
      </c>
      <c r="Q147" s="10" t="s">
        <v>51</v>
      </c>
      <c r="R147" s="21">
        <v>1981</v>
      </c>
      <c r="S147" s="27" t="s">
        <v>12309</v>
      </c>
      <c r="T147" s="25" t="str">
        <f>LEFT(S147,3)</f>
        <v>Mar</v>
      </c>
      <c r="U147" s="10" t="s">
        <v>29</v>
      </c>
      <c r="V147" s="21">
        <v>5.9</v>
      </c>
      <c r="W147" s="10">
        <v>13000</v>
      </c>
      <c r="X147" s="10" t="s">
        <v>733</v>
      </c>
      <c r="Y147" s="10" t="s">
        <v>734</v>
      </c>
      <c r="Z147" s="10" t="s">
        <v>735</v>
      </c>
      <c r="AA147" s="22" t="s">
        <v>29</v>
      </c>
      <c r="AB147" s="10">
        <v>0</v>
      </c>
      <c r="AC147" s="10">
        <v>7886857</v>
      </c>
      <c r="AD147" s="10" t="s">
        <v>60</v>
      </c>
      <c r="AE147" s="23">
        <v>96</v>
      </c>
    </row>
    <row r="148" spans="1:31" x14ac:dyDescent="0.35">
      <c r="A148" t="s">
        <v>736</v>
      </c>
      <c r="B148" t="s">
        <v>15</v>
      </c>
      <c r="C148" t="s">
        <v>16</v>
      </c>
      <c r="D148" s="2">
        <v>1981</v>
      </c>
      <c r="E148" t="s">
        <v>737</v>
      </c>
      <c r="F148" s="2">
        <v>6.5</v>
      </c>
      <c r="G148">
        <v>5700</v>
      </c>
      <c r="H148" t="s">
        <v>738</v>
      </c>
      <c r="I148" t="s">
        <v>739</v>
      </c>
      <c r="J148" t="s">
        <v>740</v>
      </c>
      <c r="K148" s="3" t="s">
        <v>29</v>
      </c>
      <c r="L148">
        <v>26000000</v>
      </c>
      <c r="M148">
        <v>636796</v>
      </c>
      <c r="N148" t="s">
        <v>741</v>
      </c>
      <c r="O148" s="2">
        <v>107</v>
      </c>
      <c r="Q148" s="9" t="s">
        <v>16</v>
      </c>
      <c r="R148" s="18">
        <v>1981</v>
      </c>
      <c r="S148" s="26" t="s">
        <v>12355</v>
      </c>
      <c r="T148" s="25" t="str">
        <f>LEFT(S148,3)</f>
        <v>Feb</v>
      </c>
      <c r="U148" s="9" t="s">
        <v>29</v>
      </c>
      <c r="V148" s="18">
        <v>6.5</v>
      </c>
      <c r="W148" s="9">
        <v>5700</v>
      </c>
      <c r="X148" s="9" t="s">
        <v>738</v>
      </c>
      <c r="Y148" s="9" t="s">
        <v>739</v>
      </c>
      <c r="Z148" s="9" t="s">
        <v>740</v>
      </c>
      <c r="AA148" s="19" t="s">
        <v>29</v>
      </c>
      <c r="AB148" s="9">
        <v>26000000</v>
      </c>
      <c r="AC148" s="9">
        <v>636796</v>
      </c>
      <c r="AD148" s="9" t="s">
        <v>741</v>
      </c>
      <c r="AE148" s="20">
        <v>107</v>
      </c>
    </row>
    <row r="149" spans="1:31" x14ac:dyDescent="0.35">
      <c r="A149" t="s">
        <v>742</v>
      </c>
      <c r="B149" t="s">
        <v>15</v>
      </c>
      <c r="C149" t="s">
        <v>16</v>
      </c>
      <c r="D149" s="2">
        <v>1981</v>
      </c>
      <c r="E149" t="s">
        <v>743</v>
      </c>
      <c r="F149" s="2">
        <v>7</v>
      </c>
      <c r="G149">
        <v>13000</v>
      </c>
      <c r="H149" t="s">
        <v>744</v>
      </c>
      <c r="I149" t="s">
        <v>745</v>
      </c>
      <c r="J149" t="s">
        <v>746</v>
      </c>
      <c r="K149" s="3" t="s">
        <v>21</v>
      </c>
      <c r="L149">
        <v>0</v>
      </c>
      <c r="M149">
        <v>26890068</v>
      </c>
      <c r="N149" t="s">
        <v>747</v>
      </c>
      <c r="O149" s="2">
        <v>124</v>
      </c>
      <c r="Q149" s="10" t="s">
        <v>16</v>
      </c>
      <c r="R149" s="21">
        <v>1981</v>
      </c>
      <c r="S149" s="27" t="s">
        <v>12356</v>
      </c>
      <c r="T149" s="25" t="str">
        <f>LEFT(S149,3)</f>
        <v>Oct</v>
      </c>
      <c r="U149" s="10" t="s">
        <v>29</v>
      </c>
      <c r="V149" s="21">
        <v>7</v>
      </c>
      <c r="W149" s="10">
        <v>13000</v>
      </c>
      <c r="X149" s="10" t="s">
        <v>744</v>
      </c>
      <c r="Y149" s="10" t="s">
        <v>745</v>
      </c>
      <c r="Z149" s="10" t="s">
        <v>746</v>
      </c>
      <c r="AA149" s="22" t="s">
        <v>21</v>
      </c>
      <c r="AB149" s="10">
        <v>0</v>
      </c>
      <c r="AC149" s="10">
        <v>26890068</v>
      </c>
      <c r="AD149" s="10" t="s">
        <v>747</v>
      </c>
      <c r="AE149" s="23">
        <v>124</v>
      </c>
    </row>
    <row r="150" spans="1:31" x14ac:dyDescent="0.35">
      <c r="A150" t="s">
        <v>748</v>
      </c>
      <c r="B150" t="s">
        <v>336</v>
      </c>
      <c r="C150" t="s">
        <v>24</v>
      </c>
      <c r="D150" s="2">
        <v>1981</v>
      </c>
      <c r="E150" t="s">
        <v>542</v>
      </c>
      <c r="F150" s="2">
        <v>7.2</v>
      </c>
      <c r="G150">
        <v>14000</v>
      </c>
      <c r="H150" t="s">
        <v>749</v>
      </c>
      <c r="I150" t="s">
        <v>750</v>
      </c>
      <c r="J150" t="s">
        <v>749</v>
      </c>
      <c r="K150" s="3" t="s">
        <v>21</v>
      </c>
      <c r="L150">
        <v>0</v>
      </c>
      <c r="M150">
        <v>31206251</v>
      </c>
      <c r="N150" t="s">
        <v>751</v>
      </c>
      <c r="O150" s="2">
        <v>97</v>
      </c>
      <c r="Q150" s="9" t="s">
        <v>24</v>
      </c>
      <c r="R150" s="18">
        <v>1981</v>
      </c>
      <c r="S150" s="26" t="s">
        <v>12331</v>
      </c>
      <c r="T150" s="25" t="str">
        <f>LEFT(S150,3)</f>
        <v>Jun</v>
      </c>
      <c r="U150" s="9" t="s">
        <v>29</v>
      </c>
      <c r="V150" s="18">
        <v>7.2</v>
      </c>
      <c r="W150" s="9">
        <v>14000</v>
      </c>
      <c r="X150" s="9" t="s">
        <v>749</v>
      </c>
      <c r="Y150" s="9" t="s">
        <v>750</v>
      </c>
      <c r="Z150" s="9" t="s">
        <v>749</v>
      </c>
      <c r="AA150" s="19" t="s">
        <v>21</v>
      </c>
      <c r="AB150" s="9">
        <v>0</v>
      </c>
      <c r="AC150" s="9">
        <v>31206251</v>
      </c>
      <c r="AD150" s="9" t="s">
        <v>751</v>
      </c>
      <c r="AE150" s="20">
        <v>97</v>
      </c>
    </row>
    <row r="151" spans="1:31" x14ac:dyDescent="0.35">
      <c r="A151" t="s">
        <v>752</v>
      </c>
      <c r="B151" t="s">
        <v>15</v>
      </c>
      <c r="C151" t="s">
        <v>103</v>
      </c>
      <c r="D151" s="2">
        <v>1981</v>
      </c>
      <c r="E151" t="s">
        <v>674</v>
      </c>
      <c r="F151" s="2">
        <v>6.3</v>
      </c>
      <c r="G151">
        <v>7500</v>
      </c>
      <c r="H151" t="s">
        <v>753</v>
      </c>
      <c r="I151" t="s">
        <v>754</v>
      </c>
      <c r="J151" t="s">
        <v>66</v>
      </c>
      <c r="K151" s="3" t="s">
        <v>29</v>
      </c>
      <c r="L151">
        <v>10000000</v>
      </c>
      <c r="M151">
        <v>12850276</v>
      </c>
      <c r="N151" t="s">
        <v>67</v>
      </c>
      <c r="O151" s="2">
        <v>108</v>
      </c>
      <c r="Q151" s="10" t="s">
        <v>103</v>
      </c>
      <c r="R151" s="21">
        <v>1981</v>
      </c>
      <c r="S151" s="27" t="s">
        <v>12348</v>
      </c>
      <c r="T151" s="25" t="str">
        <f>LEFT(S151,3)</f>
        <v>Sep</v>
      </c>
      <c r="U151" s="10" t="s">
        <v>29</v>
      </c>
      <c r="V151" s="21">
        <v>6.3</v>
      </c>
      <c r="W151" s="10">
        <v>7500</v>
      </c>
      <c r="X151" s="10" t="s">
        <v>753</v>
      </c>
      <c r="Y151" s="10" t="s">
        <v>754</v>
      </c>
      <c r="Z151" s="10" t="s">
        <v>66</v>
      </c>
      <c r="AA151" s="22" t="s">
        <v>29</v>
      </c>
      <c r="AB151" s="10">
        <v>10000000</v>
      </c>
      <c r="AC151" s="10">
        <v>12850276</v>
      </c>
      <c r="AD151" s="10" t="s">
        <v>67</v>
      </c>
      <c r="AE151" s="23">
        <v>108</v>
      </c>
    </row>
    <row r="152" spans="1:31" x14ac:dyDescent="0.35">
      <c r="A152" t="s">
        <v>755</v>
      </c>
      <c r="B152" t="s">
        <v>32</v>
      </c>
      <c r="C152" t="s">
        <v>16</v>
      </c>
      <c r="D152" s="2">
        <v>1981</v>
      </c>
      <c r="E152" t="s">
        <v>589</v>
      </c>
      <c r="F152" s="2">
        <v>6.1</v>
      </c>
      <c r="G152">
        <v>4900</v>
      </c>
      <c r="H152" t="s">
        <v>756</v>
      </c>
      <c r="I152" t="s">
        <v>756</v>
      </c>
      <c r="J152" t="s">
        <v>757</v>
      </c>
      <c r="K152" s="3" t="s">
        <v>29</v>
      </c>
      <c r="L152">
        <v>8000000</v>
      </c>
      <c r="N152" t="s">
        <v>499</v>
      </c>
      <c r="O152" s="2">
        <v>93</v>
      </c>
      <c r="Q152" s="9" t="s">
        <v>16</v>
      </c>
      <c r="R152" s="18">
        <v>1981</v>
      </c>
      <c r="S152" s="26" t="s">
        <v>12339</v>
      </c>
      <c r="T152" s="25" t="str">
        <f>LEFT(S152,3)</f>
        <v>Oct</v>
      </c>
      <c r="U152" s="9" t="s">
        <v>29</v>
      </c>
      <c r="V152" s="18">
        <v>6.1</v>
      </c>
      <c r="W152" s="9">
        <v>4900</v>
      </c>
      <c r="X152" s="9" t="s">
        <v>756</v>
      </c>
      <c r="Y152" s="9" t="s">
        <v>756</v>
      </c>
      <c r="Z152" s="9" t="s">
        <v>757</v>
      </c>
      <c r="AA152" s="19" t="s">
        <v>29</v>
      </c>
      <c r="AB152" s="9">
        <v>8000000</v>
      </c>
      <c r="AC152" s="9"/>
      <c r="AD152" s="9" t="s">
        <v>499</v>
      </c>
      <c r="AE152" s="20">
        <v>93</v>
      </c>
    </row>
    <row r="153" spans="1:31" x14ac:dyDescent="0.35">
      <c r="A153" t="s">
        <v>758</v>
      </c>
      <c r="B153" t="s">
        <v>15</v>
      </c>
      <c r="C153" t="s">
        <v>33</v>
      </c>
      <c r="D153" s="2">
        <v>1981</v>
      </c>
      <c r="E153" t="s">
        <v>525</v>
      </c>
      <c r="F153" s="2">
        <v>6.4</v>
      </c>
      <c r="G153">
        <v>18000</v>
      </c>
      <c r="H153" t="s">
        <v>759</v>
      </c>
      <c r="I153" t="s">
        <v>459</v>
      </c>
      <c r="J153" t="s">
        <v>760</v>
      </c>
      <c r="K153" s="3" t="s">
        <v>29</v>
      </c>
      <c r="L153">
        <v>5000000</v>
      </c>
      <c r="M153">
        <v>19905359</v>
      </c>
      <c r="N153" t="s">
        <v>60</v>
      </c>
      <c r="O153" s="2">
        <v>99</v>
      </c>
      <c r="Q153" s="10" t="s">
        <v>33</v>
      </c>
      <c r="R153" s="21">
        <v>1981</v>
      </c>
      <c r="S153" s="27" t="s">
        <v>12328</v>
      </c>
      <c r="T153" s="25" t="str">
        <f>LEFT(S153,3)</f>
        <v>Apr</v>
      </c>
      <c r="U153" s="10" t="s">
        <v>29</v>
      </c>
      <c r="V153" s="21">
        <v>6.4</v>
      </c>
      <c r="W153" s="10">
        <v>18000</v>
      </c>
      <c r="X153" s="10" t="s">
        <v>759</v>
      </c>
      <c r="Y153" s="10" t="s">
        <v>459</v>
      </c>
      <c r="Z153" s="10" t="s">
        <v>760</v>
      </c>
      <c r="AA153" s="22" t="s">
        <v>29</v>
      </c>
      <c r="AB153" s="10">
        <v>5000000</v>
      </c>
      <c r="AC153" s="10">
        <v>19905359</v>
      </c>
      <c r="AD153" s="10" t="s">
        <v>60</v>
      </c>
      <c r="AE153" s="23">
        <v>99</v>
      </c>
    </row>
    <row r="154" spans="1:31" x14ac:dyDescent="0.35">
      <c r="A154" t="s">
        <v>761</v>
      </c>
      <c r="B154" t="s">
        <v>15</v>
      </c>
      <c r="C154" t="s">
        <v>40</v>
      </c>
      <c r="D154" s="2">
        <v>1981</v>
      </c>
      <c r="E154" t="s">
        <v>762</v>
      </c>
      <c r="F154" s="2">
        <v>6.2</v>
      </c>
      <c r="G154">
        <v>7100</v>
      </c>
      <c r="H154" t="s">
        <v>266</v>
      </c>
      <c r="I154" t="s">
        <v>266</v>
      </c>
      <c r="J154" t="s">
        <v>267</v>
      </c>
      <c r="K154" s="3" t="s">
        <v>29</v>
      </c>
      <c r="L154">
        <v>0</v>
      </c>
      <c r="M154">
        <v>37000000</v>
      </c>
      <c r="N154" t="s">
        <v>763</v>
      </c>
      <c r="O154" s="2">
        <v>88</v>
      </c>
      <c r="Q154" s="9" t="s">
        <v>40</v>
      </c>
      <c r="R154" s="18">
        <v>1981</v>
      </c>
      <c r="S154" s="26" t="s">
        <v>12357</v>
      </c>
      <c r="T154" s="25" t="str">
        <f>LEFT(S154,3)</f>
        <v>Jun</v>
      </c>
      <c r="U154" s="9" t="s">
        <v>29</v>
      </c>
      <c r="V154" s="18">
        <v>6.2</v>
      </c>
      <c r="W154" s="9">
        <v>7100</v>
      </c>
      <c r="X154" s="9" t="s">
        <v>266</v>
      </c>
      <c r="Y154" s="9" t="s">
        <v>266</v>
      </c>
      <c r="Z154" s="9" t="s">
        <v>267</v>
      </c>
      <c r="AA154" s="19" t="s">
        <v>29</v>
      </c>
      <c r="AB154" s="9">
        <v>0</v>
      </c>
      <c r="AC154" s="9">
        <v>37000000</v>
      </c>
      <c r="AD154" s="9" t="s">
        <v>763</v>
      </c>
      <c r="AE154" s="20">
        <v>88</v>
      </c>
    </row>
    <row r="155" spans="1:31" x14ac:dyDescent="0.35">
      <c r="A155" t="s">
        <v>764</v>
      </c>
      <c r="B155" t="s">
        <v>15</v>
      </c>
      <c r="C155" t="s">
        <v>33</v>
      </c>
      <c r="D155" s="2">
        <v>1981</v>
      </c>
      <c r="E155" t="s">
        <v>618</v>
      </c>
      <c r="F155" s="2">
        <v>6.3</v>
      </c>
      <c r="G155">
        <v>5600</v>
      </c>
      <c r="H155" t="s">
        <v>199</v>
      </c>
      <c r="I155" t="s">
        <v>765</v>
      </c>
      <c r="J155" t="s">
        <v>199</v>
      </c>
      <c r="K155" s="3" t="s">
        <v>29</v>
      </c>
      <c r="L155">
        <v>0</v>
      </c>
      <c r="M155">
        <v>35610100</v>
      </c>
      <c r="N155" t="s">
        <v>766</v>
      </c>
      <c r="O155" s="2">
        <v>122</v>
      </c>
      <c r="Q155" s="10" t="s">
        <v>33</v>
      </c>
      <c r="R155" s="21">
        <v>1981</v>
      </c>
      <c r="S155" s="27" t="s">
        <v>12343</v>
      </c>
      <c r="T155" s="25" t="str">
        <f>LEFT(S155,3)</f>
        <v>Dec</v>
      </c>
      <c r="U155" s="10" t="s">
        <v>29</v>
      </c>
      <c r="V155" s="21">
        <v>6.3</v>
      </c>
      <c r="W155" s="10">
        <v>5600</v>
      </c>
      <c r="X155" s="10" t="s">
        <v>199</v>
      </c>
      <c r="Y155" s="10" t="s">
        <v>765</v>
      </c>
      <c r="Z155" s="10" t="s">
        <v>199</v>
      </c>
      <c r="AA155" s="22" t="s">
        <v>29</v>
      </c>
      <c r="AB155" s="10">
        <v>0</v>
      </c>
      <c r="AC155" s="10">
        <v>35610100</v>
      </c>
      <c r="AD155" s="10" t="s">
        <v>766</v>
      </c>
      <c r="AE155" s="23">
        <v>122</v>
      </c>
    </row>
    <row r="156" spans="1:31" x14ac:dyDescent="0.35">
      <c r="A156" t="s">
        <v>767</v>
      </c>
      <c r="B156" t="s">
        <v>15</v>
      </c>
      <c r="C156" t="s">
        <v>40</v>
      </c>
      <c r="D156" s="2">
        <v>1981</v>
      </c>
      <c r="E156" t="s">
        <v>618</v>
      </c>
      <c r="F156" s="2">
        <v>5.6</v>
      </c>
      <c r="G156">
        <v>7600</v>
      </c>
      <c r="H156" t="s">
        <v>768</v>
      </c>
      <c r="I156" t="s">
        <v>769</v>
      </c>
      <c r="J156" t="s">
        <v>59</v>
      </c>
      <c r="K156" s="3" t="s">
        <v>29</v>
      </c>
      <c r="L156">
        <v>8500000</v>
      </c>
      <c r="M156">
        <v>29916207</v>
      </c>
      <c r="N156" t="s">
        <v>30</v>
      </c>
      <c r="O156" s="2">
        <v>94</v>
      </c>
      <c r="Q156" s="9" t="s">
        <v>40</v>
      </c>
      <c r="R156" s="18">
        <v>1981</v>
      </c>
      <c r="S156" s="26" t="s">
        <v>12343</v>
      </c>
      <c r="T156" s="25" t="str">
        <f>LEFT(S156,3)</f>
        <v>Dec</v>
      </c>
      <c r="U156" s="9" t="s">
        <v>29</v>
      </c>
      <c r="V156" s="18">
        <v>5.6</v>
      </c>
      <c r="W156" s="9">
        <v>7600</v>
      </c>
      <c r="X156" s="9" t="s">
        <v>768</v>
      </c>
      <c r="Y156" s="9" t="s">
        <v>769</v>
      </c>
      <c r="Z156" s="9" t="s">
        <v>59</v>
      </c>
      <c r="AA156" s="19" t="s">
        <v>29</v>
      </c>
      <c r="AB156" s="9">
        <v>8500000</v>
      </c>
      <c r="AC156" s="9">
        <v>29916207</v>
      </c>
      <c r="AD156" s="9" t="s">
        <v>30</v>
      </c>
      <c r="AE156" s="20">
        <v>94</v>
      </c>
    </row>
    <row r="157" spans="1:31" x14ac:dyDescent="0.35">
      <c r="A157" t="s">
        <v>770</v>
      </c>
      <c r="B157" t="s">
        <v>15</v>
      </c>
      <c r="C157" t="s">
        <v>40</v>
      </c>
      <c r="D157" s="2">
        <v>1981</v>
      </c>
      <c r="E157" t="s">
        <v>771</v>
      </c>
      <c r="F157" s="2">
        <v>5.9</v>
      </c>
      <c r="G157">
        <v>1300</v>
      </c>
      <c r="H157" t="s">
        <v>244</v>
      </c>
      <c r="I157" t="s">
        <v>772</v>
      </c>
      <c r="J157" t="s">
        <v>773</v>
      </c>
      <c r="K157" s="3" t="s">
        <v>247</v>
      </c>
      <c r="L157">
        <v>0</v>
      </c>
      <c r="M157">
        <v>237000</v>
      </c>
      <c r="N157" t="s">
        <v>774</v>
      </c>
      <c r="O157" s="2">
        <v>87</v>
      </c>
      <c r="Q157" s="10" t="s">
        <v>40</v>
      </c>
      <c r="R157" s="21">
        <v>1981</v>
      </c>
      <c r="S157" s="27" t="s">
        <v>12358</v>
      </c>
      <c r="T157" s="25" t="str">
        <f>LEFT(S157,3)</f>
        <v>Dec</v>
      </c>
      <c r="U157" s="10" t="s">
        <v>247</v>
      </c>
      <c r="V157" s="21">
        <v>5.9</v>
      </c>
      <c r="W157" s="10">
        <v>1300</v>
      </c>
      <c r="X157" s="10" t="s">
        <v>244</v>
      </c>
      <c r="Y157" s="10" t="s">
        <v>772</v>
      </c>
      <c r="Z157" s="10" t="s">
        <v>773</v>
      </c>
      <c r="AA157" s="22" t="s">
        <v>247</v>
      </c>
      <c r="AB157" s="10">
        <v>0</v>
      </c>
      <c r="AC157" s="10">
        <v>237000</v>
      </c>
      <c r="AD157" s="10" t="s">
        <v>774</v>
      </c>
      <c r="AE157" s="23">
        <v>87</v>
      </c>
    </row>
    <row r="158" spans="1:31" x14ac:dyDescent="0.35">
      <c r="A158" t="s">
        <v>775</v>
      </c>
      <c r="B158" t="s">
        <v>15</v>
      </c>
      <c r="C158" t="s">
        <v>776</v>
      </c>
      <c r="D158" s="2">
        <v>1981</v>
      </c>
      <c r="E158" t="s">
        <v>519</v>
      </c>
      <c r="F158" s="2">
        <v>7.1</v>
      </c>
      <c r="G158">
        <v>9900</v>
      </c>
      <c r="H158" t="s">
        <v>777</v>
      </c>
      <c r="I158" t="s">
        <v>778</v>
      </c>
      <c r="J158" t="s">
        <v>101</v>
      </c>
      <c r="K158" s="3" t="s">
        <v>21</v>
      </c>
      <c r="L158">
        <v>0</v>
      </c>
      <c r="M158">
        <v>17583634</v>
      </c>
      <c r="N158" t="s">
        <v>383</v>
      </c>
      <c r="O158" s="2">
        <v>112</v>
      </c>
      <c r="Q158" s="9" t="s">
        <v>776</v>
      </c>
      <c r="R158" s="18">
        <v>1981</v>
      </c>
      <c r="S158" s="26" t="s">
        <v>12327</v>
      </c>
      <c r="T158" s="25" t="str">
        <f>LEFT(S158,3)</f>
        <v>Jul</v>
      </c>
      <c r="U158" s="9" t="s">
        <v>29</v>
      </c>
      <c r="V158" s="18">
        <v>7.1</v>
      </c>
      <c r="W158" s="9">
        <v>9900</v>
      </c>
      <c r="X158" s="9" t="s">
        <v>777</v>
      </c>
      <c r="Y158" s="9" t="s">
        <v>778</v>
      </c>
      <c r="Z158" s="9" t="s">
        <v>101</v>
      </c>
      <c r="AA158" s="19" t="s">
        <v>21</v>
      </c>
      <c r="AB158" s="9">
        <v>0</v>
      </c>
      <c r="AC158" s="9">
        <v>17583634</v>
      </c>
      <c r="AD158" s="9" t="s">
        <v>383</v>
      </c>
      <c r="AE158" s="20">
        <v>112</v>
      </c>
    </row>
    <row r="159" spans="1:31" x14ac:dyDescent="0.35">
      <c r="A159" t="s">
        <v>779</v>
      </c>
      <c r="B159" t="s">
        <v>15</v>
      </c>
      <c r="C159" t="s">
        <v>51</v>
      </c>
      <c r="D159" s="2">
        <v>1981</v>
      </c>
      <c r="E159" t="s">
        <v>519</v>
      </c>
      <c r="F159" s="2">
        <v>6.3</v>
      </c>
      <c r="G159">
        <v>9400</v>
      </c>
      <c r="H159" t="s">
        <v>780</v>
      </c>
      <c r="I159" t="s">
        <v>781</v>
      </c>
      <c r="J159" t="s">
        <v>757</v>
      </c>
      <c r="K159" s="3" t="s">
        <v>29</v>
      </c>
      <c r="L159">
        <v>17000000</v>
      </c>
      <c r="M159">
        <v>10626725</v>
      </c>
      <c r="N159" t="s">
        <v>49</v>
      </c>
      <c r="O159" s="2">
        <v>115</v>
      </c>
      <c r="Q159" s="10" t="s">
        <v>51</v>
      </c>
      <c r="R159" s="21">
        <v>1981</v>
      </c>
      <c r="S159" s="27" t="s">
        <v>12327</v>
      </c>
      <c r="T159" s="25" t="str">
        <f>LEFT(S159,3)</f>
        <v>Jul</v>
      </c>
      <c r="U159" s="10" t="s">
        <v>29</v>
      </c>
      <c r="V159" s="21">
        <v>6.3</v>
      </c>
      <c r="W159" s="10">
        <v>9400</v>
      </c>
      <c r="X159" s="10" t="s">
        <v>780</v>
      </c>
      <c r="Y159" s="10" t="s">
        <v>781</v>
      </c>
      <c r="Z159" s="10" t="s">
        <v>757</v>
      </c>
      <c r="AA159" s="22" t="s">
        <v>29</v>
      </c>
      <c r="AB159" s="10">
        <v>17000000</v>
      </c>
      <c r="AC159" s="10">
        <v>10626725</v>
      </c>
      <c r="AD159" s="10" t="s">
        <v>49</v>
      </c>
      <c r="AE159" s="23">
        <v>115</v>
      </c>
    </row>
    <row r="160" spans="1:31" x14ac:dyDescent="0.35">
      <c r="A160" t="s">
        <v>782</v>
      </c>
      <c r="B160" t="s">
        <v>15</v>
      </c>
      <c r="C160" t="s">
        <v>40</v>
      </c>
      <c r="D160" s="2">
        <v>1981</v>
      </c>
      <c r="E160" t="s">
        <v>783</v>
      </c>
      <c r="F160" s="2">
        <v>5.5</v>
      </c>
      <c r="G160">
        <v>4400</v>
      </c>
      <c r="H160" t="s">
        <v>784</v>
      </c>
      <c r="I160" t="s">
        <v>784</v>
      </c>
      <c r="J160" t="s">
        <v>785</v>
      </c>
      <c r="K160" s="3" t="s">
        <v>29</v>
      </c>
      <c r="L160">
        <v>0</v>
      </c>
      <c r="M160">
        <v>5165432</v>
      </c>
      <c r="N160" t="s">
        <v>786</v>
      </c>
      <c r="O160" s="2">
        <v>86</v>
      </c>
      <c r="Q160" s="9" t="s">
        <v>40</v>
      </c>
      <c r="R160" s="18">
        <v>1981</v>
      </c>
      <c r="S160" s="26" t="s">
        <v>12359</v>
      </c>
      <c r="T160" s="25" t="str">
        <f>LEFT(S160,3)</f>
        <v>Aug</v>
      </c>
      <c r="U160" s="9" t="s">
        <v>29</v>
      </c>
      <c r="V160" s="18">
        <v>5.5</v>
      </c>
      <c r="W160" s="9">
        <v>4400</v>
      </c>
      <c r="X160" s="9" t="s">
        <v>784</v>
      </c>
      <c r="Y160" s="9" t="s">
        <v>784</v>
      </c>
      <c r="Z160" s="9" t="s">
        <v>785</v>
      </c>
      <c r="AA160" s="19" t="s">
        <v>29</v>
      </c>
      <c r="AB160" s="9">
        <v>0</v>
      </c>
      <c r="AC160" s="9">
        <v>5165432</v>
      </c>
      <c r="AD160" s="9" t="s">
        <v>786</v>
      </c>
      <c r="AE160" s="20">
        <v>86</v>
      </c>
    </row>
    <row r="161" spans="1:31" x14ac:dyDescent="0.35">
      <c r="A161" t="s">
        <v>787</v>
      </c>
      <c r="B161" t="s">
        <v>15</v>
      </c>
      <c r="C161" t="s">
        <v>103</v>
      </c>
      <c r="D161" s="2">
        <v>1981</v>
      </c>
      <c r="E161" t="s">
        <v>788</v>
      </c>
      <c r="F161" s="2">
        <v>7.5</v>
      </c>
      <c r="G161">
        <v>7600</v>
      </c>
      <c r="H161" t="s">
        <v>403</v>
      </c>
      <c r="I161" t="s">
        <v>404</v>
      </c>
      <c r="J161" t="s">
        <v>480</v>
      </c>
      <c r="K161" s="3" t="s">
        <v>29</v>
      </c>
      <c r="L161">
        <v>8600000</v>
      </c>
      <c r="M161">
        <v>8124257</v>
      </c>
      <c r="N161" t="s">
        <v>49</v>
      </c>
      <c r="O161" s="2">
        <v>167</v>
      </c>
      <c r="Q161" s="10" t="s">
        <v>103</v>
      </c>
      <c r="R161" s="21">
        <v>1981</v>
      </c>
      <c r="S161" s="27" t="s">
        <v>12360</v>
      </c>
      <c r="T161" s="25" t="str">
        <f>LEFT(S161,3)</f>
        <v>Aug</v>
      </c>
      <c r="U161" s="10" t="s">
        <v>29</v>
      </c>
      <c r="V161" s="21">
        <v>7.5</v>
      </c>
      <c r="W161" s="10">
        <v>7600</v>
      </c>
      <c r="X161" s="10" t="s">
        <v>403</v>
      </c>
      <c r="Y161" s="10" t="s">
        <v>404</v>
      </c>
      <c r="Z161" s="10" t="s">
        <v>480</v>
      </c>
      <c r="AA161" s="22" t="s">
        <v>29</v>
      </c>
      <c r="AB161" s="10">
        <v>8600000</v>
      </c>
      <c r="AC161" s="10">
        <v>8124257</v>
      </c>
      <c r="AD161" s="10" t="s">
        <v>49</v>
      </c>
      <c r="AE161" s="23">
        <v>167</v>
      </c>
    </row>
    <row r="162" spans="1:31" x14ac:dyDescent="0.35">
      <c r="A162" t="s">
        <v>789</v>
      </c>
      <c r="B162" t="s">
        <v>15</v>
      </c>
      <c r="C162" t="s">
        <v>16</v>
      </c>
      <c r="D162" s="2">
        <v>1981</v>
      </c>
      <c r="E162" t="s">
        <v>139</v>
      </c>
      <c r="F162" s="2">
        <v>5.5</v>
      </c>
      <c r="G162">
        <v>5700</v>
      </c>
      <c r="H162" t="s">
        <v>790</v>
      </c>
      <c r="I162" t="s">
        <v>791</v>
      </c>
      <c r="J162" t="s">
        <v>105</v>
      </c>
      <c r="K162" s="3" t="s">
        <v>29</v>
      </c>
      <c r="L162">
        <v>0</v>
      </c>
      <c r="M162">
        <v>2447576</v>
      </c>
      <c r="N162" t="s">
        <v>49</v>
      </c>
      <c r="O162" s="2">
        <v>104</v>
      </c>
      <c r="Q162" s="9" t="s">
        <v>16</v>
      </c>
      <c r="R162" s="18">
        <v>1981</v>
      </c>
      <c r="S162" s="26" t="s">
        <v>12283</v>
      </c>
      <c r="T162" s="25" t="str">
        <f>LEFT(S162,3)</f>
        <v>Apr</v>
      </c>
      <c r="U162" s="9" t="s">
        <v>29</v>
      </c>
      <c r="V162" s="18">
        <v>5.5</v>
      </c>
      <c r="W162" s="9">
        <v>5700</v>
      </c>
      <c r="X162" s="9" t="s">
        <v>790</v>
      </c>
      <c r="Y162" s="9" t="s">
        <v>791</v>
      </c>
      <c r="Z162" s="9" t="s">
        <v>105</v>
      </c>
      <c r="AA162" s="19" t="s">
        <v>29</v>
      </c>
      <c r="AB162" s="9">
        <v>0</v>
      </c>
      <c r="AC162" s="9">
        <v>2447576</v>
      </c>
      <c r="AD162" s="9" t="s">
        <v>49</v>
      </c>
      <c r="AE162" s="20">
        <v>104</v>
      </c>
    </row>
    <row r="163" spans="1:31" x14ac:dyDescent="0.35">
      <c r="A163" t="s">
        <v>792</v>
      </c>
      <c r="B163" t="s">
        <v>32</v>
      </c>
      <c r="C163" t="s">
        <v>40</v>
      </c>
      <c r="D163" s="2">
        <v>1981</v>
      </c>
      <c r="E163" t="s">
        <v>793</v>
      </c>
      <c r="F163" s="2">
        <v>6.2</v>
      </c>
      <c r="G163">
        <v>4800</v>
      </c>
      <c r="H163" t="s">
        <v>232</v>
      </c>
      <c r="I163" t="s">
        <v>495</v>
      </c>
      <c r="J163" t="s">
        <v>59</v>
      </c>
      <c r="K163" s="3" t="s">
        <v>29</v>
      </c>
      <c r="L163">
        <v>0</v>
      </c>
      <c r="M163">
        <v>15578237</v>
      </c>
      <c r="N163" t="s">
        <v>60</v>
      </c>
      <c r="O163" s="2">
        <v>103</v>
      </c>
      <c r="Q163" s="10" t="s">
        <v>40</v>
      </c>
      <c r="R163" s="21">
        <v>1981</v>
      </c>
      <c r="S163" s="27" t="s">
        <v>12361</v>
      </c>
      <c r="T163" s="25" t="str">
        <f>LEFT(S163,3)</f>
        <v>Sep</v>
      </c>
      <c r="U163" s="10" t="s">
        <v>29</v>
      </c>
      <c r="V163" s="21">
        <v>6.2</v>
      </c>
      <c r="W163" s="10">
        <v>4800</v>
      </c>
      <c r="X163" s="10" t="s">
        <v>232</v>
      </c>
      <c r="Y163" s="10" t="s">
        <v>495</v>
      </c>
      <c r="Z163" s="10" t="s">
        <v>59</v>
      </c>
      <c r="AA163" s="22" t="s">
        <v>29</v>
      </c>
      <c r="AB163" s="10">
        <v>0</v>
      </c>
      <c r="AC163" s="10">
        <v>15578237</v>
      </c>
      <c r="AD163" s="10" t="s">
        <v>60</v>
      </c>
      <c r="AE163" s="23">
        <v>103</v>
      </c>
    </row>
    <row r="164" spans="1:31" x14ac:dyDescent="0.35">
      <c r="A164" t="s">
        <v>794</v>
      </c>
      <c r="B164" t="s">
        <v>15</v>
      </c>
      <c r="C164" t="s">
        <v>795</v>
      </c>
      <c r="D164" s="2">
        <v>1981</v>
      </c>
      <c r="E164" t="s">
        <v>796</v>
      </c>
      <c r="F164" s="2">
        <v>7.2</v>
      </c>
      <c r="G164">
        <v>12000</v>
      </c>
      <c r="H164" t="s">
        <v>797</v>
      </c>
      <c r="I164" t="s">
        <v>798</v>
      </c>
      <c r="J164" t="s">
        <v>799</v>
      </c>
      <c r="K164" s="3" t="s">
        <v>451</v>
      </c>
      <c r="L164">
        <v>0</v>
      </c>
      <c r="M164">
        <v>110014</v>
      </c>
      <c r="N164" t="s">
        <v>800</v>
      </c>
      <c r="O164" s="2">
        <v>117</v>
      </c>
      <c r="Q164" s="9" t="s">
        <v>795</v>
      </c>
      <c r="R164" s="18">
        <v>1981</v>
      </c>
      <c r="S164" s="26" t="s">
        <v>12362</v>
      </c>
      <c r="T164" s="25" t="str">
        <f>LEFT(S164,3)</f>
        <v>Apr</v>
      </c>
      <c r="U164" s="9" t="s">
        <v>29</v>
      </c>
      <c r="V164" s="18">
        <v>7.2</v>
      </c>
      <c r="W164" s="9">
        <v>12000</v>
      </c>
      <c r="X164" s="9" t="s">
        <v>797</v>
      </c>
      <c r="Y164" s="9" t="s">
        <v>798</v>
      </c>
      <c r="Z164" s="9" t="s">
        <v>799</v>
      </c>
      <c r="AA164" s="19" t="s">
        <v>451</v>
      </c>
      <c r="AB164" s="9">
        <v>0</v>
      </c>
      <c r="AC164" s="9">
        <v>110014</v>
      </c>
      <c r="AD164" s="9" t="s">
        <v>800</v>
      </c>
      <c r="AE164" s="20">
        <v>117</v>
      </c>
    </row>
    <row r="165" spans="1:31" x14ac:dyDescent="0.35">
      <c r="A165" t="s">
        <v>801</v>
      </c>
      <c r="B165" t="s">
        <v>15</v>
      </c>
      <c r="C165" t="s">
        <v>51</v>
      </c>
      <c r="D165" s="2">
        <v>1981</v>
      </c>
      <c r="E165" t="s">
        <v>802</v>
      </c>
      <c r="F165" s="2">
        <v>5.8</v>
      </c>
      <c r="G165">
        <v>2600</v>
      </c>
      <c r="H165" t="s">
        <v>371</v>
      </c>
      <c r="I165" t="s">
        <v>803</v>
      </c>
      <c r="J165" t="s">
        <v>804</v>
      </c>
      <c r="K165" s="3" t="s">
        <v>21</v>
      </c>
      <c r="L165">
        <v>0</v>
      </c>
      <c r="M165">
        <v>5229643</v>
      </c>
      <c r="N165" t="s">
        <v>805</v>
      </c>
      <c r="O165" s="2">
        <v>92</v>
      </c>
      <c r="Q165" s="10" t="s">
        <v>51</v>
      </c>
      <c r="R165" s="21">
        <v>1981</v>
      </c>
      <c r="S165" s="27" t="s">
        <v>12363</v>
      </c>
      <c r="T165" s="25" t="str">
        <f>LEFT(S165,3)</f>
        <v>Jan</v>
      </c>
      <c r="U165" s="10" t="s">
        <v>29</v>
      </c>
      <c r="V165" s="21">
        <v>5.8</v>
      </c>
      <c r="W165" s="10">
        <v>2600</v>
      </c>
      <c r="X165" s="10" t="s">
        <v>371</v>
      </c>
      <c r="Y165" s="10" t="s">
        <v>803</v>
      </c>
      <c r="Z165" s="10" t="s">
        <v>804</v>
      </c>
      <c r="AA165" s="22" t="s">
        <v>21</v>
      </c>
      <c r="AB165" s="10">
        <v>0</v>
      </c>
      <c r="AC165" s="10">
        <v>5229643</v>
      </c>
      <c r="AD165" s="10" t="s">
        <v>805</v>
      </c>
      <c r="AE165" s="23">
        <v>92</v>
      </c>
    </row>
    <row r="166" spans="1:31" x14ac:dyDescent="0.35">
      <c r="A166" t="s">
        <v>806</v>
      </c>
      <c r="B166" t="s">
        <v>15</v>
      </c>
      <c r="C166" t="s">
        <v>103</v>
      </c>
      <c r="D166" s="2">
        <v>1981</v>
      </c>
      <c r="E166" t="s">
        <v>807</v>
      </c>
      <c r="F166" s="2">
        <v>6.7</v>
      </c>
      <c r="G166">
        <v>5800</v>
      </c>
      <c r="H166" t="s">
        <v>356</v>
      </c>
      <c r="I166" t="s">
        <v>808</v>
      </c>
      <c r="J166" t="s">
        <v>316</v>
      </c>
      <c r="K166" s="3" t="s">
        <v>29</v>
      </c>
      <c r="L166">
        <v>0</v>
      </c>
      <c r="M166">
        <v>29200000</v>
      </c>
      <c r="N166" t="s">
        <v>444</v>
      </c>
      <c r="O166" s="2">
        <v>125</v>
      </c>
      <c r="Q166" s="9" t="s">
        <v>103</v>
      </c>
      <c r="R166" s="18">
        <v>1981</v>
      </c>
      <c r="S166" s="26" t="s">
        <v>12364</v>
      </c>
      <c r="T166" s="25" t="str">
        <f>LEFT(S166,3)</f>
        <v>Feb</v>
      </c>
      <c r="U166" s="9" t="s">
        <v>29</v>
      </c>
      <c r="V166" s="18">
        <v>6.7</v>
      </c>
      <c r="W166" s="9">
        <v>5800</v>
      </c>
      <c r="X166" s="9" t="s">
        <v>356</v>
      </c>
      <c r="Y166" s="9" t="s">
        <v>808</v>
      </c>
      <c r="Z166" s="9" t="s">
        <v>316</v>
      </c>
      <c r="AA166" s="19" t="s">
        <v>29</v>
      </c>
      <c r="AB166" s="9">
        <v>0</v>
      </c>
      <c r="AC166" s="9">
        <v>29200000</v>
      </c>
      <c r="AD166" s="9" t="s">
        <v>444</v>
      </c>
      <c r="AE166" s="20">
        <v>125</v>
      </c>
    </row>
    <row r="167" spans="1:31" x14ac:dyDescent="0.35">
      <c r="A167" t="s">
        <v>809</v>
      </c>
      <c r="B167" t="s">
        <v>15</v>
      </c>
      <c r="C167" t="s">
        <v>51</v>
      </c>
      <c r="D167" s="2">
        <v>1981</v>
      </c>
      <c r="E167" t="s">
        <v>555</v>
      </c>
      <c r="F167" s="2">
        <v>6</v>
      </c>
      <c r="G167">
        <v>2400</v>
      </c>
      <c r="H167" t="s">
        <v>810</v>
      </c>
      <c r="I167" t="s">
        <v>576</v>
      </c>
      <c r="J167" t="s">
        <v>811</v>
      </c>
      <c r="K167" s="3" t="s">
        <v>29</v>
      </c>
      <c r="L167">
        <v>800000</v>
      </c>
      <c r="M167">
        <v>1118634</v>
      </c>
      <c r="N167" t="s">
        <v>577</v>
      </c>
      <c r="O167" s="2">
        <v>84</v>
      </c>
      <c r="Q167" s="10" t="s">
        <v>51</v>
      </c>
      <c r="R167" s="21">
        <v>1981</v>
      </c>
      <c r="S167" s="27" t="s">
        <v>12333</v>
      </c>
      <c r="T167" s="25" t="str">
        <f>LEFT(S167,3)</f>
        <v>Mar</v>
      </c>
      <c r="U167" s="10" t="s">
        <v>29</v>
      </c>
      <c r="V167" s="21">
        <v>6</v>
      </c>
      <c r="W167" s="10">
        <v>2400</v>
      </c>
      <c r="X167" s="10" t="s">
        <v>810</v>
      </c>
      <c r="Y167" s="10" t="s">
        <v>576</v>
      </c>
      <c r="Z167" s="10" t="s">
        <v>811</v>
      </c>
      <c r="AA167" s="22" t="s">
        <v>29</v>
      </c>
      <c r="AB167" s="10">
        <v>800000</v>
      </c>
      <c r="AC167" s="10">
        <v>1118634</v>
      </c>
      <c r="AD167" s="10" t="s">
        <v>577</v>
      </c>
      <c r="AE167" s="23">
        <v>84</v>
      </c>
    </row>
    <row r="168" spans="1:31" x14ac:dyDescent="0.35">
      <c r="A168" t="s">
        <v>812</v>
      </c>
      <c r="B168" t="s">
        <v>32</v>
      </c>
      <c r="C168" t="s">
        <v>33</v>
      </c>
      <c r="D168" s="2">
        <v>1981</v>
      </c>
      <c r="E168" t="s">
        <v>561</v>
      </c>
      <c r="F168" s="2">
        <v>6.2</v>
      </c>
      <c r="G168">
        <v>4100</v>
      </c>
      <c r="H168" t="s">
        <v>813</v>
      </c>
      <c r="I168" t="s">
        <v>814</v>
      </c>
      <c r="J168" t="s">
        <v>815</v>
      </c>
      <c r="K168" s="3" t="s">
        <v>29</v>
      </c>
      <c r="L168">
        <v>0</v>
      </c>
      <c r="N168" t="s">
        <v>254</v>
      </c>
      <c r="O168" s="2">
        <v>93</v>
      </c>
      <c r="Q168" s="9" t="s">
        <v>33</v>
      </c>
      <c r="R168" s="18">
        <v>1981</v>
      </c>
      <c r="S168" s="26" t="s">
        <v>12334</v>
      </c>
      <c r="T168" s="25" t="str">
        <f>LEFT(S168,3)</f>
        <v>Jul</v>
      </c>
      <c r="U168" s="9" t="s">
        <v>29</v>
      </c>
      <c r="V168" s="18">
        <v>6.2</v>
      </c>
      <c r="W168" s="9">
        <v>4100</v>
      </c>
      <c r="X168" s="9" t="s">
        <v>813</v>
      </c>
      <c r="Y168" s="9" t="s">
        <v>814</v>
      </c>
      <c r="Z168" s="9" t="s">
        <v>815</v>
      </c>
      <c r="AA168" s="19" t="s">
        <v>29</v>
      </c>
      <c r="AB168" s="9">
        <v>0</v>
      </c>
      <c r="AC168" s="9"/>
      <c r="AD168" s="9" t="s">
        <v>254</v>
      </c>
      <c r="AE168" s="20">
        <v>93</v>
      </c>
    </row>
    <row r="169" spans="1:31" x14ac:dyDescent="0.35">
      <c r="A169" t="s">
        <v>816</v>
      </c>
      <c r="B169" t="s">
        <v>32</v>
      </c>
      <c r="C169" t="s">
        <v>40</v>
      </c>
      <c r="D169" s="2">
        <v>1981</v>
      </c>
      <c r="E169" t="s">
        <v>627</v>
      </c>
      <c r="F169" s="2">
        <v>5.4</v>
      </c>
      <c r="G169">
        <v>2600</v>
      </c>
      <c r="H169" t="s">
        <v>817</v>
      </c>
      <c r="I169" t="s">
        <v>818</v>
      </c>
      <c r="J169" t="s">
        <v>48</v>
      </c>
      <c r="K169" s="3" t="s">
        <v>29</v>
      </c>
      <c r="L169">
        <v>20000000</v>
      </c>
      <c r="M169">
        <v>18826490</v>
      </c>
      <c r="N169" t="s">
        <v>819</v>
      </c>
      <c r="O169" s="2">
        <v>98</v>
      </c>
      <c r="Q169" s="10" t="s">
        <v>40</v>
      </c>
      <c r="R169" s="21">
        <v>1981</v>
      </c>
      <c r="S169" s="27" t="s">
        <v>12344</v>
      </c>
      <c r="T169" s="25" t="str">
        <f>LEFT(S169,3)</f>
        <v>Jul</v>
      </c>
      <c r="U169" s="10" t="s">
        <v>29</v>
      </c>
      <c r="V169" s="21">
        <v>5.4</v>
      </c>
      <c r="W169" s="10">
        <v>2600</v>
      </c>
      <c r="X169" s="10" t="s">
        <v>817</v>
      </c>
      <c r="Y169" s="10" t="s">
        <v>818</v>
      </c>
      <c r="Z169" s="10" t="s">
        <v>48</v>
      </c>
      <c r="AA169" s="22" t="s">
        <v>29</v>
      </c>
      <c r="AB169" s="10">
        <v>20000000</v>
      </c>
      <c r="AC169" s="10">
        <v>18826490</v>
      </c>
      <c r="AD169" s="10" t="s">
        <v>819</v>
      </c>
      <c r="AE169" s="23">
        <v>98</v>
      </c>
    </row>
    <row r="170" spans="1:31" x14ac:dyDescent="0.35">
      <c r="A170" t="s">
        <v>820</v>
      </c>
      <c r="B170" t="s">
        <v>32</v>
      </c>
      <c r="C170" t="s">
        <v>40</v>
      </c>
      <c r="D170" s="2">
        <v>1981</v>
      </c>
      <c r="E170" t="s">
        <v>674</v>
      </c>
      <c r="F170" s="2">
        <v>5.6</v>
      </c>
      <c r="G170">
        <v>2600</v>
      </c>
      <c r="H170" t="s">
        <v>821</v>
      </c>
      <c r="I170" t="s">
        <v>822</v>
      </c>
      <c r="J170" t="s">
        <v>823</v>
      </c>
      <c r="K170" s="3" t="s">
        <v>29</v>
      </c>
      <c r="L170">
        <v>6000000</v>
      </c>
      <c r="M170">
        <v>9566593</v>
      </c>
      <c r="N170" t="s">
        <v>824</v>
      </c>
      <c r="O170" s="2">
        <v>92</v>
      </c>
      <c r="Q170" s="9" t="s">
        <v>40</v>
      </c>
      <c r="R170" s="18">
        <v>1981</v>
      </c>
      <c r="S170" s="26" t="s">
        <v>12348</v>
      </c>
      <c r="T170" s="25" t="str">
        <f>LEFT(S170,3)</f>
        <v>Sep</v>
      </c>
      <c r="U170" s="9" t="s">
        <v>29</v>
      </c>
      <c r="V170" s="18">
        <v>5.6</v>
      </c>
      <c r="W170" s="9">
        <v>2600</v>
      </c>
      <c r="X170" s="9" t="s">
        <v>821</v>
      </c>
      <c r="Y170" s="9" t="s">
        <v>822</v>
      </c>
      <c r="Z170" s="9" t="s">
        <v>823</v>
      </c>
      <c r="AA170" s="19" t="s">
        <v>29</v>
      </c>
      <c r="AB170" s="9">
        <v>6000000</v>
      </c>
      <c r="AC170" s="9">
        <v>9566593</v>
      </c>
      <c r="AD170" s="9" t="s">
        <v>824</v>
      </c>
      <c r="AE170" s="20">
        <v>92</v>
      </c>
    </row>
    <row r="171" spans="1:31" x14ac:dyDescent="0.35">
      <c r="A171" t="s">
        <v>825</v>
      </c>
      <c r="B171" t="s">
        <v>32</v>
      </c>
      <c r="C171" t="s">
        <v>40</v>
      </c>
      <c r="D171" s="2">
        <v>1981</v>
      </c>
      <c r="E171" t="s">
        <v>826</v>
      </c>
      <c r="F171" s="2">
        <v>5.5</v>
      </c>
      <c r="G171">
        <v>4500</v>
      </c>
      <c r="H171" t="s">
        <v>827</v>
      </c>
      <c r="I171" t="s">
        <v>110</v>
      </c>
      <c r="J171" t="s">
        <v>828</v>
      </c>
      <c r="K171" s="3" t="s">
        <v>29</v>
      </c>
      <c r="L171">
        <v>0</v>
      </c>
      <c r="M171">
        <v>20259961</v>
      </c>
      <c r="N171" t="s">
        <v>829</v>
      </c>
      <c r="O171" s="2">
        <v>88</v>
      </c>
      <c r="Q171" s="10" t="s">
        <v>40</v>
      </c>
      <c r="R171" s="21">
        <v>1981</v>
      </c>
      <c r="S171" s="27" t="s">
        <v>12365</v>
      </c>
      <c r="T171" s="25" t="str">
        <f>LEFT(S171,3)</f>
        <v>Jan</v>
      </c>
      <c r="U171" s="10" t="s">
        <v>29</v>
      </c>
      <c r="V171" s="21">
        <v>5.5</v>
      </c>
      <c r="W171" s="10">
        <v>4500</v>
      </c>
      <c r="X171" s="10" t="s">
        <v>827</v>
      </c>
      <c r="Y171" s="10" t="s">
        <v>110</v>
      </c>
      <c r="Z171" s="10" t="s">
        <v>828</v>
      </c>
      <c r="AA171" s="22" t="s">
        <v>29</v>
      </c>
      <c r="AB171" s="10">
        <v>0</v>
      </c>
      <c r="AC171" s="10">
        <v>20259961</v>
      </c>
      <c r="AD171" s="10" t="s">
        <v>829</v>
      </c>
      <c r="AE171" s="23">
        <v>88</v>
      </c>
    </row>
    <row r="172" spans="1:31" x14ac:dyDescent="0.35">
      <c r="A172" t="s">
        <v>830</v>
      </c>
      <c r="B172" t="s">
        <v>32</v>
      </c>
      <c r="C172" t="s">
        <v>16</v>
      </c>
      <c r="D172" s="2">
        <v>1981</v>
      </c>
      <c r="E172" t="s">
        <v>762</v>
      </c>
      <c r="F172" s="2">
        <v>6</v>
      </c>
      <c r="G172">
        <v>891</v>
      </c>
      <c r="H172" t="s">
        <v>167</v>
      </c>
      <c r="I172" t="s">
        <v>831</v>
      </c>
      <c r="J172" t="s">
        <v>832</v>
      </c>
      <c r="K172" s="3" t="s">
        <v>29</v>
      </c>
      <c r="L172">
        <v>0</v>
      </c>
      <c r="M172">
        <v>14923752</v>
      </c>
      <c r="N172" t="s">
        <v>833</v>
      </c>
      <c r="O172" s="2">
        <v>112</v>
      </c>
      <c r="Q172" s="9" t="s">
        <v>16</v>
      </c>
      <c r="R172" s="18">
        <v>1981</v>
      </c>
      <c r="S172" s="26" t="s">
        <v>12357</v>
      </c>
      <c r="T172" s="25" t="str">
        <f>LEFT(S172,3)</f>
        <v>Jun</v>
      </c>
      <c r="U172" s="9" t="s">
        <v>29</v>
      </c>
      <c r="V172" s="18">
        <v>6</v>
      </c>
      <c r="W172" s="9">
        <v>891</v>
      </c>
      <c r="X172" s="9" t="s">
        <v>167</v>
      </c>
      <c r="Y172" s="9" t="s">
        <v>831</v>
      </c>
      <c r="Z172" s="9" t="s">
        <v>832</v>
      </c>
      <c r="AA172" s="19" t="s">
        <v>29</v>
      </c>
      <c r="AB172" s="9">
        <v>0</v>
      </c>
      <c r="AC172" s="9">
        <v>14923752</v>
      </c>
      <c r="AD172" s="9" t="s">
        <v>833</v>
      </c>
      <c r="AE172" s="20">
        <v>112</v>
      </c>
    </row>
    <row r="173" spans="1:31" x14ac:dyDescent="0.35">
      <c r="A173" t="s">
        <v>834</v>
      </c>
      <c r="B173" t="s">
        <v>15</v>
      </c>
      <c r="C173" t="s">
        <v>16</v>
      </c>
      <c r="D173" s="2">
        <v>1981</v>
      </c>
      <c r="E173" t="s">
        <v>835</v>
      </c>
      <c r="F173" s="2">
        <v>6.3</v>
      </c>
      <c r="G173">
        <v>1300</v>
      </c>
      <c r="H173" t="s">
        <v>836</v>
      </c>
      <c r="I173" t="s">
        <v>837</v>
      </c>
      <c r="J173" t="s">
        <v>549</v>
      </c>
      <c r="K173" s="3" t="s">
        <v>21</v>
      </c>
      <c r="L173">
        <v>0</v>
      </c>
      <c r="M173">
        <v>12042</v>
      </c>
      <c r="N173" t="s">
        <v>838</v>
      </c>
      <c r="O173" s="2">
        <v>101</v>
      </c>
      <c r="Q173" s="10" t="s">
        <v>16</v>
      </c>
      <c r="R173" s="21">
        <v>1981</v>
      </c>
      <c r="S173" s="27" t="s">
        <v>12366</v>
      </c>
      <c r="T173" s="25" t="str">
        <f>LEFT(S173,3)</f>
        <v>Oct</v>
      </c>
      <c r="U173" s="10" t="s">
        <v>29</v>
      </c>
      <c r="V173" s="21">
        <v>6.3</v>
      </c>
      <c r="W173" s="10">
        <v>1300</v>
      </c>
      <c r="X173" s="10" t="s">
        <v>836</v>
      </c>
      <c r="Y173" s="10" t="s">
        <v>837</v>
      </c>
      <c r="Z173" s="10" t="s">
        <v>549</v>
      </c>
      <c r="AA173" s="22" t="s">
        <v>21</v>
      </c>
      <c r="AB173" s="10">
        <v>0</v>
      </c>
      <c r="AC173" s="10">
        <v>12042</v>
      </c>
      <c r="AD173" s="10" t="s">
        <v>838</v>
      </c>
      <c r="AE173" s="23">
        <v>101</v>
      </c>
    </row>
    <row r="174" spans="1:31" x14ac:dyDescent="0.35">
      <c r="A174" t="s">
        <v>839</v>
      </c>
      <c r="B174" t="s">
        <v>15</v>
      </c>
      <c r="C174" t="s">
        <v>51</v>
      </c>
      <c r="D174" s="2">
        <v>1981</v>
      </c>
      <c r="E174" t="s">
        <v>574</v>
      </c>
      <c r="F174" s="2">
        <v>4.9000000000000004</v>
      </c>
      <c r="G174">
        <v>3600</v>
      </c>
      <c r="H174" t="s">
        <v>840</v>
      </c>
      <c r="I174" t="s">
        <v>841</v>
      </c>
      <c r="J174" t="s">
        <v>842</v>
      </c>
      <c r="K174" s="3" t="s">
        <v>29</v>
      </c>
      <c r="L174">
        <v>250000</v>
      </c>
      <c r="N174" t="s">
        <v>843</v>
      </c>
      <c r="O174" s="2">
        <v>96</v>
      </c>
      <c r="Q174" s="9" t="s">
        <v>51</v>
      </c>
      <c r="R174" s="18">
        <v>1981</v>
      </c>
      <c r="S174" s="26" t="s">
        <v>12337</v>
      </c>
      <c r="T174" s="25" t="str">
        <f>LEFT(S174,3)</f>
        <v>May</v>
      </c>
      <c r="U174" s="9" t="s">
        <v>29</v>
      </c>
      <c r="V174" s="18">
        <v>4.9000000000000004</v>
      </c>
      <c r="W174" s="9">
        <v>3600</v>
      </c>
      <c r="X174" s="9" t="s">
        <v>840</v>
      </c>
      <c r="Y174" s="9" t="s">
        <v>841</v>
      </c>
      <c r="Z174" s="9" t="s">
        <v>842</v>
      </c>
      <c r="AA174" s="19" t="s">
        <v>29</v>
      </c>
      <c r="AB174" s="9">
        <v>250000</v>
      </c>
      <c r="AC174" s="9"/>
      <c r="AD174" s="9" t="s">
        <v>843</v>
      </c>
      <c r="AE174" s="20">
        <v>96</v>
      </c>
    </row>
    <row r="175" spans="1:31" x14ac:dyDescent="0.35">
      <c r="A175" t="s">
        <v>844</v>
      </c>
      <c r="B175" t="s">
        <v>32</v>
      </c>
      <c r="C175" t="s">
        <v>40</v>
      </c>
      <c r="D175" s="2">
        <v>1981</v>
      </c>
      <c r="E175" t="s">
        <v>594</v>
      </c>
      <c r="F175" s="2">
        <v>5.0999999999999996</v>
      </c>
      <c r="G175">
        <v>4900</v>
      </c>
      <c r="H175" t="s">
        <v>845</v>
      </c>
      <c r="I175" t="s">
        <v>845</v>
      </c>
      <c r="J175" t="s">
        <v>48</v>
      </c>
      <c r="K175" s="3" t="s">
        <v>29</v>
      </c>
      <c r="L175">
        <v>8000000</v>
      </c>
      <c r="M175">
        <v>26154211</v>
      </c>
      <c r="N175" t="s">
        <v>179</v>
      </c>
      <c r="O175" s="2">
        <v>93</v>
      </c>
      <c r="Q175" s="10" t="s">
        <v>40</v>
      </c>
      <c r="R175" s="21">
        <v>1981</v>
      </c>
      <c r="S175" s="27" t="s">
        <v>12340</v>
      </c>
      <c r="T175" s="25" t="str">
        <f>LEFT(S175,3)</f>
        <v>Dec</v>
      </c>
      <c r="U175" s="10" t="s">
        <v>29</v>
      </c>
      <c r="V175" s="21">
        <v>5.0999999999999996</v>
      </c>
      <c r="W175" s="10">
        <v>4900</v>
      </c>
      <c r="X175" s="10" t="s">
        <v>845</v>
      </c>
      <c r="Y175" s="10" t="s">
        <v>845</v>
      </c>
      <c r="Z175" s="10" t="s">
        <v>48</v>
      </c>
      <c r="AA175" s="22" t="s">
        <v>29</v>
      </c>
      <c r="AB175" s="10">
        <v>8000000</v>
      </c>
      <c r="AC175" s="10">
        <v>26154211</v>
      </c>
      <c r="AD175" s="10" t="s">
        <v>179</v>
      </c>
      <c r="AE175" s="23">
        <v>93</v>
      </c>
    </row>
    <row r="176" spans="1:31" x14ac:dyDescent="0.35">
      <c r="A176" t="s">
        <v>846</v>
      </c>
      <c r="B176" t="s">
        <v>15</v>
      </c>
      <c r="C176" t="s">
        <v>16</v>
      </c>
      <c r="D176" s="2">
        <v>1981</v>
      </c>
      <c r="E176" t="s">
        <v>847</v>
      </c>
      <c r="F176" s="2">
        <v>6.5</v>
      </c>
      <c r="G176">
        <v>5300</v>
      </c>
      <c r="H176" t="s">
        <v>848</v>
      </c>
      <c r="I176" t="s">
        <v>849</v>
      </c>
      <c r="J176" t="s">
        <v>850</v>
      </c>
      <c r="K176" s="3" t="s">
        <v>29</v>
      </c>
      <c r="L176">
        <v>22000000</v>
      </c>
      <c r="M176">
        <v>9171289</v>
      </c>
      <c r="N176" t="s">
        <v>117</v>
      </c>
      <c r="O176" s="2">
        <v>108</v>
      </c>
      <c r="Q176" s="9" t="s">
        <v>16</v>
      </c>
      <c r="R176" s="18">
        <v>1981</v>
      </c>
      <c r="S176" s="26" t="s">
        <v>12367</v>
      </c>
      <c r="T176" s="25" t="str">
        <f>LEFT(S176,3)</f>
        <v>Jan</v>
      </c>
      <c r="U176" s="9" t="s">
        <v>29</v>
      </c>
      <c r="V176" s="18">
        <v>6.5</v>
      </c>
      <c r="W176" s="9">
        <v>5300</v>
      </c>
      <c r="X176" s="9" t="s">
        <v>848</v>
      </c>
      <c r="Y176" s="9" t="s">
        <v>849</v>
      </c>
      <c r="Z176" s="9" t="s">
        <v>850</v>
      </c>
      <c r="AA176" s="19" t="s">
        <v>29</v>
      </c>
      <c r="AB176" s="9">
        <v>22000000</v>
      </c>
      <c r="AC176" s="9">
        <v>9171289</v>
      </c>
      <c r="AD176" s="9" t="s">
        <v>117</v>
      </c>
      <c r="AE176" s="20">
        <v>108</v>
      </c>
    </row>
    <row r="177" spans="1:31" x14ac:dyDescent="0.35">
      <c r="A177" t="s">
        <v>851</v>
      </c>
      <c r="B177" t="s">
        <v>15</v>
      </c>
      <c r="C177" t="s">
        <v>389</v>
      </c>
      <c r="D177" s="2">
        <v>1981</v>
      </c>
      <c r="E177" t="s">
        <v>698</v>
      </c>
      <c r="F177" s="2">
        <v>7.2</v>
      </c>
      <c r="G177">
        <v>4400</v>
      </c>
      <c r="H177" t="s">
        <v>852</v>
      </c>
      <c r="I177" t="s">
        <v>853</v>
      </c>
      <c r="J177" t="s">
        <v>854</v>
      </c>
      <c r="K177" s="3" t="s">
        <v>29</v>
      </c>
      <c r="L177">
        <v>1500000</v>
      </c>
      <c r="N177" t="s">
        <v>855</v>
      </c>
      <c r="O177" s="2">
        <v>96</v>
      </c>
      <c r="Q177" s="10" t="s">
        <v>389</v>
      </c>
      <c r="R177" s="21">
        <v>1981</v>
      </c>
      <c r="S177" s="27" t="s">
        <v>12351</v>
      </c>
      <c r="T177" s="25" t="str">
        <f>LEFT(S177,3)</f>
        <v>Feb</v>
      </c>
      <c r="U177" s="10" t="s">
        <v>29</v>
      </c>
      <c r="V177" s="21">
        <v>7.2</v>
      </c>
      <c r="W177" s="10">
        <v>4400</v>
      </c>
      <c r="X177" s="10" t="s">
        <v>852</v>
      </c>
      <c r="Y177" s="10" t="s">
        <v>853</v>
      </c>
      <c r="Z177" s="10" t="s">
        <v>854</v>
      </c>
      <c r="AA177" s="22" t="s">
        <v>29</v>
      </c>
      <c r="AB177" s="10">
        <v>1500000</v>
      </c>
      <c r="AC177" s="10"/>
      <c r="AD177" s="10" t="s">
        <v>855</v>
      </c>
      <c r="AE177" s="23">
        <v>96</v>
      </c>
    </row>
    <row r="178" spans="1:31" x14ac:dyDescent="0.35">
      <c r="A178" t="s">
        <v>856</v>
      </c>
      <c r="B178" t="s">
        <v>32</v>
      </c>
      <c r="C178" t="s">
        <v>33</v>
      </c>
      <c r="D178" s="2">
        <v>1981</v>
      </c>
      <c r="E178" t="s">
        <v>571</v>
      </c>
      <c r="F178" s="2">
        <v>5.0999999999999996</v>
      </c>
      <c r="G178">
        <v>2000</v>
      </c>
      <c r="H178" t="s">
        <v>857</v>
      </c>
      <c r="I178" t="s">
        <v>858</v>
      </c>
      <c r="J178" t="s">
        <v>859</v>
      </c>
      <c r="K178" s="3" t="s">
        <v>29</v>
      </c>
      <c r="L178">
        <v>18000000</v>
      </c>
      <c r="M178">
        <v>12617845</v>
      </c>
      <c r="N178" t="s">
        <v>860</v>
      </c>
      <c r="O178" s="2">
        <v>98</v>
      </c>
      <c r="Q178" s="9" t="s">
        <v>33</v>
      </c>
      <c r="R178" s="18">
        <v>1981</v>
      </c>
      <c r="S178" s="26" t="s">
        <v>12336</v>
      </c>
      <c r="T178" s="25" t="str">
        <f>LEFT(S178,3)</f>
        <v>May</v>
      </c>
      <c r="U178" s="9" t="s">
        <v>29</v>
      </c>
      <c r="V178" s="18">
        <v>5.0999999999999996</v>
      </c>
      <c r="W178" s="9">
        <v>2000</v>
      </c>
      <c r="X178" s="9" t="s">
        <v>857</v>
      </c>
      <c r="Y178" s="9" t="s">
        <v>858</v>
      </c>
      <c r="Z178" s="9" t="s">
        <v>859</v>
      </c>
      <c r="AA178" s="19" t="s">
        <v>29</v>
      </c>
      <c r="AB178" s="9">
        <v>18000000</v>
      </c>
      <c r="AC178" s="9">
        <v>12617845</v>
      </c>
      <c r="AD178" s="9" t="s">
        <v>860</v>
      </c>
      <c r="AE178" s="20">
        <v>98</v>
      </c>
    </row>
    <row r="179" spans="1:31" x14ac:dyDescent="0.35">
      <c r="A179" t="s">
        <v>861</v>
      </c>
      <c r="B179" t="s">
        <v>32</v>
      </c>
      <c r="C179" t="s">
        <v>24</v>
      </c>
      <c r="D179" s="2">
        <v>1981</v>
      </c>
      <c r="E179" t="s">
        <v>727</v>
      </c>
      <c r="F179" s="2">
        <v>5.2</v>
      </c>
      <c r="G179">
        <v>1300</v>
      </c>
      <c r="H179" t="s">
        <v>862</v>
      </c>
      <c r="I179" t="s">
        <v>863</v>
      </c>
      <c r="J179" t="s">
        <v>864</v>
      </c>
      <c r="K179" s="3" t="s">
        <v>21</v>
      </c>
      <c r="L179">
        <v>14000000</v>
      </c>
      <c r="M179">
        <v>2022771</v>
      </c>
      <c r="N179" t="s">
        <v>49</v>
      </c>
      <c r="O179" s="2">
        <v>118</v>
      </c>
      <c r="Q179" s="10" t="s">
        <v>24</v>
      </c>
      <c r="R179" s="21">
        <v>1981</v>
      </c>
      <c r="S179" s="27" t="s">
        <v>12354</v>
      </c>
      <c r="T179" s="25" t="str">
        <f>LEFT(S179,3)</f>
        <v>Feb</v>
      </c>
      <c r="U179" s="10" t="s">
        <v>29</v>
      </c>
      <c r="V179" s="21">
        <v>5.2</v>
      </c>
      <c r="W179" s="10">
        <v>1300</v>
      </c>
      <c r="X179" s="10" t="s">
        <v>862</v>
      </c>
      <c r="Y179" s="10" t="s">
        <v>863</v>
      </c>
      <c r="Z179" s="10" t="s">
        <v>864</v>
      </c>
      <c r="AA179" s="22" t="s">
        <v>21</v>
      </c>
      <c r="AB179" s="10">
        <v>14000000</v>
      </c>
      <c r="AC179" s="10">
        <v>2022771</v>
      </c>
      <c r="AD179" s="10" t="s">
        <v>49</v>
      </c>
      <c r="AE179" s="23">
        <v>118</v>
      </c>
    </row>
    <row r="180" spans="1:31" x14ac:dyDescent="0.35">
      <c r="A180" t="s">
        <v>865</v>
      </c>
      <c r="B180" t="s">
        <v>15</v>
      </c>
      <c r="C180" t="s">
        <v>51</v>
      </c>
      <c r="D180" s="2">
        <v>1981</v>
      </c>
      <c r="E180" t="s">
        <v>866</v>
      </c>
      <c r="F180" s="2">
        <v>5.6</v>
      </c>
      <c r="G180">
        <v>2400</v>
      </c>
      <c r="H180" t="s">
        <v>867</v>
      </c>
      <c r="I180" t="s">
        <v>868</v>
      </c>
      <c r="J180" t="s">
        <v>869</v>
      </c>
      <c r="K180" s="3" t="s">
        <v>29</v>
      </c>
      <c r="L180">
        <v>0</v>
      </c>
      <c r="M180">
        <v>1169875</v>
      </c>
      <c r="N180" t="s">
        <v>870</v>
      </c>
      <c r="O180" s="2">
        <v>88</v>
      </c>
      <c r="Q180" s="9" t="s">
        <v>51</v>
      </c>
      <c r="R180" s="18">
        <v>1981</v>
      </c>
      <c r="S180" s="26" t="s">
        <v>12368</v>
      </c>
      <c r="T180" s="25" t="str">
        <f>LEFT(S180,3)</f>
        <v>Sep</v>
      </c>
      <c r="U180" s="9" t="s">
        <v>29</v>
      </c>
      <c r="V180" s="18">
        <v>5.6</v>
      </c>
      <c r="W180" s="9">
        <v>2400</v>
      </c>
      <c r="X180" s="9" t="s">
        <v>867</v>
      </c>
      <c r="Y180" s="9" t="s">
        <v>868</v>
      </c>
      <c r="Z180" s="9" t="s">
        <v>869</v>
      </c>
      <c r="AA180" s="19" t="s">
        <v>29</v>
      </c>
      <c r="AB180" s="9">
        <v>0</v>
      </c>
      <c r="AC180" s="9">
        <v>1169875</v>
      </c>
      <c r="AD180" s="9" t="s">
        <v>870</v>
      </c>
      <c r="AE180" s="20">
        <v>88</v>
      </c>
    </row>
    <row r="181" spans="1:31" x14ac:dyDescent="0.35">
      <c r="A181" t="s">
        <v>871</v>
      </c>
      <c r="B181" t="s">
        <v>15</v>
      </c>
      <c r="C181" t="s">
        <v>33</v>
      </c>
      <c r="D181" s="2">
        <v>1981</v>
      </c>
      <c r="E181" t="s">
        <v>693</v>
      </c>
      <c r="F181" s="2">
        <v>5.5</v>
      </c>
      <c r="G181">
        <v>3600</v>
      </c>
      <c r="H181" t="s">
        <v>872</v>
      </c>
      <c r="I181" t="s">
        <v>873</v>
      </c>
      <c r="J181" t="s">
        <v>326</v>
      </c>
      <c r="K181" s="3" t="s">
        <v>29</v>
      </c>
      <c r="L181">
        <v>3800000</v>
      </c>
      <c r="N181" t="s">
        <v>874</v>
      </c>
      <c r="O181" s="2">
        <v>106</v>
      </c>
      <c r="Q181" s="10" t="s">
        <v>33</v>
      </c>
      <c r="R181" s="21">
        <v>1981</v>
      </c>
      <c r="S181" s="27" t="s">
        <v>12350</v>
      </c>
      <c r="T181" s="25" t="str">
        <f>LEFT(S181,3)</f>
        <v>Aug</v>
      </c>
      <c r="U181" s="10" t="s">
        <v>29</v>
      </c>
      <c r="V181" s="21">
        <v>5.5</v>
      </c>
      <c r="W181" s="10">
        <v>3600</v>
      </c>
      <c r="X181" s="10" t="s">
        <v>872</v>
      </c>
      <c r="Y181" s="10" t="s">
        <v>873</v>
      </c>
      <c r="Z181" s="10" t="s">
        <v>326</v>
      </c>
      <c r="AA181" s="22" t="s">
        <v>29</v>
      </c>
      <c r="AB181" s="10">
        <v>3800000</v>
      </c>
      <c r="AC181" s="10"/>
      <c r="AD181" s="10" t="s">
        <v>874</v>
      </c>
      <c r="AE181" s="23">
        <v>106</v>
      </c>
    </row>
    <row r="182" spans="1:31" x14ac:dyDescent="0.35">
      <c r="A182" t="s">
        <v>875</v>
      </c>
      <c r="B182" t="s">
        <v>15</v>
      </c>
      <c r="C182" t="s">
        <v>16</v>
      </c>
      <c r="D182" s="2">
        <v>1981</v>
      </c>
      <c r="E182" t="s">
        <v>847</v>
      </c>
      <c r="F182" s="2">
        <v>6.8</v>
      </c>
      <c r="G182">
        <v>1100</v>
      </c>
      <c r="H182" t="s">
        <v>876</v>
      </c>
      <c r="I182" t="s">
        <v>876</v>
      </c>
      <c r="J182" t="s">
        <v>877</v>
      </c>
      <c r="K182" s="3" t="s">
        <v>29</v>
      </c>
      <c r="L182">
        <v>2700000</v>
      </c>
      <c r="M182">
        <v>3256082</v>
      </c>
      <c r="N182" t="s">
        <v>60</v>
      </c>
      <c r="O182" s="2">
        <v>103</v>
      </c>
      <c r="Q182" s="9" t="s">
        <v>16</v>
      </c>
      <c r="R182" s="18">
        <v>1981</v>
      </c>
      <c r="S182" s="26" t="s">
        <v>12367</v>
      </c>
      <c r="T182" s="25" t="str">
        <f>LEFT(S182,3)</f>
        <v>Jan</v>
      </c>
      <c r="U182" s="9" t="s">
        <v>29</v>
      </c>
      <c r="V182" s="18">
        <v>6.8</v>
      </c>
      <c r="W182" s="9">
        <v>1100</v>
      </c>
      <c r="X182" s="9" t="s">
        <v>876</v>
      </c>
      <c r="Y182" s="9" t="s">
        <v>876</v>
      </c>
      <c r="Z182" s="9" t="s">
        <v>877</v>
      </c>
      <c r="AA182" s="19" t="s">
        <v>29</v>
      </c>
      <c r="AB182" s="9">
        <v>2700000</v>
      </c>
      <c r="AC182" s="9">
        <v>3256082</v>
      </c>
      <c r="AD182" s="9" t="s">
        <v>60</v>
      </c>
      <c r="AE182" s="20">
        <v>103</v>
      </c>
    </row>
    <row r="183" spans="1:31" x14ac:dyDescent="0.35">
      <c r="A183" t="s">
        <v>878</v>
      </c>
      <c r="B183" t="s">
        <v>15</v>
      </c>
      <c r="C183" t="s">
        <v>16</v>
      </c>
      <c r="D183" s="2">
        <v>1981</v>
      </c>
      <c r="E183" t="s">
        <v>237</v>
      </c>
      <c r="F183" s="2">
        <v>5.9</v>
      </c>
      <c r="G183">
        <v>1600</v>
      </c>
      <c r="H183" t="s">
        <v>879</v>
      </c>
      <c r="I183" t="s">
        <v>880</v>
      </c>
      <c r="J183" t="s">
        <v>881</v>
      </c>
      <c r="K183" s="3" t="s">
        <v>29</v>
      </c>
      <c r="L183">
        <v>0</v>
      </c>
      <c r="M183">
        <v>14492125</v>
      </c>
      <c r="N183" t="s">
        <v>882</v>
      </c>
      <c r="O183" s="2">
        <v>117</v>
      </c>
      <c r="Q183" s="10" t="s">
        <v>16</v>
      </c>
      <c r="R183" s="21">
        <v>1981</v>
      </c>
      <c r="S183" s="27" t="s">
        <v>12297</v>
      </c>
      <c r="T183" s="25" t="str">
        <f>LEFT(S183,3)</f>
        <v>Oct</v>
      </c>
      <c r="U183" s="10" t="s">
        <v>29</v>
      </c>
      <c r="V183" s="21">
        <v>5.9</v>
      </c>
      <c r="W183" s="10">
        <v>1600</v>
      </c>
      <c r="X183" s="10" t="s">
        <v>879</v>
      </c>
      <c r="Y183" s="10" t="s">
        <v>880</v>
      </c>
      <c r="Z183" s="10" t="s">
        <v>881</v>
      </c>
      <c r="AA183" s="22" t="s">
        <v>29</v>
      </c>
      <c r="AB183" s="10">
        <v>0</v>
      </c>
      <c r="AC183" s="10">
        <v>14492125</v>
      </c>
      <c r="AD183" s="10" t="s">
        <v>882</v>
      </c>
      <c r="AE183" s="23">
        <v>117</v>
      </c>
    </row>
    <row r="184" spans="1:31" x14ac:dyDescent="0.35">
      <c r="A184" t="s">
        <v>883</v>
      </c>
      <c r="B184" t="s">
        <v>15</v>
      </c>
      <c r="C184" t="s">
        <v>40</v>
      </c>
      <c r="D184" s="2">
        <v>1981</v>
      </c>
      <c r="E184" t="s">
        <v>884</v>
      </c>
      <c r="F184" s="2">
        <v>6.5</v>
      </c>
      <c r="G184">
        <v>4500</v>
      </c>
      <c r="H184" t="s">
        <v>885</v>
      </c>
      <c r="I184" t="s">
        <v>886</v>
      </c>
      <c r="J184" t="s">
        <v>887</v>
      </c>
      <c r="K184" s="3" t="s">
        <v>29</v>
      </c>
      <c r="L184">
        <v>10000000</v>
      </c>
      <c r="M184">
        <v>7258543</v>
      </c>
      <c r="N184" t="s">
        <v>888</v>
      </c>
      <c r="O184" s="2">
        <v>96</v>
      </c>
      <c r="Q184" s="9" t="s">
        <v>40</v>
      </c>
      <c r="R184" s="18">
        <v>1981</v>
      </c>
      <c r="S184" s="26" t="s">
        <v>12369</v>
      </c>
      <c r="T184" s="25" t="str">
        <f>LEFT(S184,3)</f>
        <v>Dec</v>
      </c>
      <c r="U184" s="9" t="s">
        <v>29</v>
      </c>
      <c r="V184" s="18">
        <v>6.5</v>
      </c>
      <c r="W184" s="9">
        <v>4500</v>
      </c>
      <c r="X184" s="9" t="s">
        <v>885</v>
      </c>
      <c r="Y184" s="9" t="s">
        <v>886</v>
      </c>
      <c r="Z184" s="9" t="s">
        <v>887</v>
      </c>
      <c r="AA184" s="19" t="s">
        <v>29</v>
      </c>
      <c r="AB184" s="9">
        <v>10000000</v>
      </c>
      <c r="AC184" s="9">
        <v>7258543</v>
      </c>
      <c r="AD184" s="9" t="s">
        <v>888</v>
      </c>
      <c r="AE184" s="20">
        <v>96</v>
      </c>
    </row>
    <row r="185" spans="1:31" x14ac:dyDescent="0.35">
      <c r="A185" t="s">
        <v>889</v>
      </c>
      <c r="B185" t="s">
        <v>15</v>
      </c>
      <c r="C185" t="s">
        <v>40</v>
      </c>
      <c r="D185" s="2">
        <v>1981</v>
      </c>
      <c r="E185" t="s">
        <v>571</v>
      </c>
      <c r="F185" s="2">
        <v>6.1</v>
      </c>
      <c r="G185">
        <v>2900</v>
      </c>
      <c r="H185" t="s">
        <v>890</v>
      </c>
      <c r="I185" t="s">
        <v>891</v>
      </c>
      <c r="J185" t="s">
        <v>892</v>
      </c>
      <c r="K185" s="3" t="s">
        <v>29</v>
      </c>
      <c r="L185">
        <v>11000000</v>
      </c>
      <c r="M185">
        <v>31261269</v>
      </c>
      <c r="N185" t="s">
        <v>60</v>
      </c>
      <c r="O185" s="2">
        <v>94</v>
      </c>
      <c r="Q185" s="10" t="s">
        <v>40</v>
      </c>
      <c r="R185" s="21">
        <v>1981</v>
      </c>
      <c r="S185" s="27" t="s">
        <v>12336</v>
      </c>
      <c r="T185" s="25" t="str">
        <f>LEFT(S185,3)</f>
        <v>May</v>
      </c>
      <c r="U185" s="10" t="s">
        <v>29</v>
      </c>
      <c r="V185" s="21">
        <v>6.1</v>
      </c>
      <c r="W185" s="10">
        <v>2900</v>
      </c>
      <c r="X185" s="10" t="s">
        <v>890</v>
      </c>
      <c r="Y185" s="10" t="s">
        <v>891</v>
      </c>
      <c r="Z185" s="10" t="s">
        <v>892</v>
      </c>
      <c r="AA185" s="22" t="s">
        <v>29</v>
      </c>
      <c r="AB185" s="10">
        <v>11000000</v>
      </c>
      <c r="AC185" s="10">
        <v>31261269</v>
      </c>
      <c r="AD185" s="10" t="s">
        <v>60</v>
      </c>
      <c r="AE185" s="23">
        <v>94</v>
      </c>
    </row>
    <row r="186" spans="1:31" x14ac:dyDescent="0.35">
      <c r="A186" t="s">
        <v>893</v>
      </c>
      <c r="B186" t="s">
        <v>15</v>
      </c>
      <c r="C186" t="s">
        <v>40</v>
      </c>
      <c r="D186" s="2">
        <v>1981</v>
      </c>
      <c r="E186" t="s">
        <v>732</v>
      </c>
      <c r="F186" s="2">
        <v>7</v>
      </c>
      <c r="G186">
        <v>3600</v>
      </c>
      <c r="H186" t="s">
        <v>894</v>
      </c>
      <c r="I186" t="s">
        <v>894</v>
      </c>
      <c r="J186" t="s">
        <v>894</v>
      </c>
      <c r="K186" s="3" t="s">
        <v>29</v>
      </c>
      <c r="L186">
        <v>0</v>
      </c>
      <c r="M186">
        <v>2863642</v>
      </c>
      <c r="N186" t="s">
        <v>30</v>
      </c>
      <c r="O186" s="2">
        <v>93</v>
      </c>
      <c r="Q186" s="9" t="s">
        <v>40</v>
      </c>
      <c r="R186" s="18">
        <v>1981</v>
      </c>
      <c r="S186" s="26" t="s">
        <v>12309</v>
      </c>
      <c r="T186" s="25" t="str">
        <f>LEFT(S186,3)</f>
        <v>Mar</v>
      </c>
      <c r="U186" s="9" t="s">
        <v>29</v>
      </c>
      <c r="V186" s="18">
        <v>7</v>
      </c>
      <c r="W186" s="9">
        <v>3600</v>
      </c>
      <c r="X186" s="9" t="s">
        <v>894</v>
      </c>
      <c r="Y186" s="9" t="s">
        <v>894</v>
      </c>
      <c r="Z186" s="9" t="s">
        <v>894</v>
      </c>
      <c r="AA186" s="19" t="s">
        <v>29</v>
      </c>
      <c r="AB186" s="9">
        <v>0</v>
      </c>
      <c r="AC186" s="9">
        <v>2863642</v>
      </c>
      <c r="AD186" s="9" t="s">
        <v>30</v>
      </c>
      <c r="AE186" s="20">
        <v>93</v>
      </c>
    </row>
    <row r="187" spans="1:31" x14ac:dyDescent="0.35">
      <c r="A187" t="s">
        <v>895</v>
      </c>
      <c r="B187" t="s">
        <v>32</v>
      </c>
      <c r="C187" t="s">
        <v>40</v>
      </c>
      <c r="D187" s="2">
        <v>1981</v>
      </c>
      <c r="E187" t="s">
        <v>618</v>
      </c>
      <c r="F187" s="2">
        <v>4.3</v>
      </c>
      <c r="G187">
        <v>1300</v>
      </c>
      <c r="H187" t="s">
        <v>896</v>
      </c>
      <c r="I187" t="s">
        <v>897</v>
      </c>
      <c r="J187" t="s">
        <v>898</v>
      </c>
      <c r="K187" s="3" t="s">
        <v>29</v>
      </c>
      <c r="L187">
        <v>12000000</v>
      </c>
      <c r="M187">
        <v>2154696</v>
      </c>
      <c r="N187" t="s">
        <v>60</v>
      </c>
      <c r="O187" s="2">
        <v>78</v>
      </c>
      <c r="Q187" s="10" t="s">
        <v>40</v>
      </c>
      <c r="R187" s="21">
        <v>1981</v>
      </c>
      <c r="S187" s="27" t="s">
        <v>12343</v>
      </c>
      <c r="T187" s="25" t="str">
        <f>LEFT(S187,3)</f>
        <v>Dec</v>
      </c>
      <c r="U187" s="10" t="s">
        <v>29</v>
      </c>
      <c r="V187" s="21">
        <v>4.3</v>
      </c>
      <c r="W187" s="10">
        <v>1300</v>
      </c>
      <c r="X187" s="10" t="s">
        <v>896</v>
      </c>
      <c r="Y187" s="10" t="s">
        <v>897</v>
      </c>
      <c r="Z187" s="10" t="s">
        <v>898</v>
      </c>
      <c r="AA187" s="22" t="s">
        <v>29</v>
      </c>
      <c r="AB187" s="10">
        <v>12000000</v>
      </c>
      <c r="AC187" s="10">
        <v>2154696</v>
      </c>
      <c r="AD187" s="10" t="s">
        <v>60</v>
      </c>
      <c r="AE187" s="23">
        <v>78</v>
      </c>
    </row>
    <row r="188" spans="1:31" x14ac:dyDescent="0.35">
      <c r="A188" t="s">
        <v>899</v>
      </c>
      <c r="B188" t="s">
        <v>15</v>
      </c>
      <c r="C188" t="s">
        <v>24</v>
      </c>
      <c r="D188" s="2">
        <v>1981</v>
      </c>
      <c r="E188" t="s">
        <v>732</v>
      </c>
      <c r="F188" s="2">
        <v>5.6</v>
      </c>
      <c r="G188">
        <v>829</v>
      </c>
      <c r="H188" t="s">
        <v>900</v>
      </c>
      <c r="I188" t="s">
        <v>901</v>
      </c>
      <c r="J188" t="s">
        <v>902</v>
      </c>
      <c r="K188" s="3" t="s">
        <v>29</v>
      </c>
      <c r="L188">
        <v>0</v>
      </c>
      <c r="M188">
        <v>11809387</v>
      </c>
      <c r="N188" t="s">
        <v>903</v>
      </c>
      <c r="O188" s="2">
        <v>94</v>
      </c>
      <c r="Q188" s="9" t="s">
        <v>24</v>
      </c>
      <c r="R188" s="18">
        <v>1981</v>
      </c>
      <c r="S188" s="26" t="s">
        <v>12309</v>
      </c>
      <c r="T188" s="25" t="str">
        <f>LEFT(S188,3)</f>
        <v>Mar</v>
      </c>
      <c r="U188" s="9" t="s">
        <v>29</v>
      </c>
      <c r="V188" s="18">
        <v>5.6</v>
      </c>
      <c r="W188" s="9">
        <v>829</v>
      </c>
      <c r="X188" s="9" t="s">
        <v>900</v>
      </c>
      <c r="Y188" s="9" t="s">
        <v>901</v>
      </c>
      <c r="Z188" s="9" t="s">
        <v>902</v>
      </c>
      <c r="AA188" s="19" t="s">
        <v>29</v>
      </c>
      <c r="AB188" s="9">
        <v>0</v>
      </c>
      <c r="AC188" s="9">
        <v>11809387</v>
      </c>
      <c r="AD188" s="9" t="s">
        <v>903</v>
      </c>
      <c r="AE188" s="20">
        <v>94</v>
      </c>
    </row>
    <row r="189" spans="1:31" x14ac:dyDescent="0.35">
      <c r="A189" t="s">
        <v>904</v>
      </c>
      <c r="B189" t="s">
        <v>32</v>
      </c>
      <c r="C189" t="s">
        <v>40</v>
      </c>
      <c r="D189" s="2">
        <v>1981</v>
      </c>
      <c r="E189" t="s">
        <v>905</v>
      </c>
      <c r="F189" s="2">
        <v>5</v>
      </c>
      <c r="G189">
        <v>761</v>
      </c>
      <c r="H189" t="s">
        <v>906</v>
      </c>
      <c r="I189" t="s">
        <v>907</v>
      </c>
      <c r="J189" t="s">
        <v>42</v>
      </c>
      <c r="K189" s="3" t="s">
        <v>29</v>
      </c>
      <c r="L189">
        <v>3500000</v>
      </c>
      <c r="M189">
        <v>17569027</v>
      </c>
      <c r="N189" t="s">
        <v>710</v>
      </c>
      <c r="O189" s="2">
        <v>100</v>
      </c>
      <c r="Q189" s="10" t="s">
        <v>40</v>
      </c>
      <c r="R189" s="21">
        <v>1981</v>
      </c>
      <c r="S189" s="27" t="s">
        <v>12370</v>
      </c>
      <c r="T189" s="25" t="str">
        <f>LEFT(S189,3)</f>
        <v>May</v>
      </c>
      <c r="U189" s="10" t="s">
        <v>29</v>
      </c>
      <c r="V189" s="21">
        <v>5</v>
      </c>
      <c r="W189" s="10">
        <v>761</v>
      </c>
      <c r="X189" s="10" t="s">
        <v>906</v>
      </c>
      <c r="Y189" s="10" t="s">
        <v>907</v>
      </c>
      <c r="Z189" s="10" t="s">
        <v>42</v>
      </c>
      <c r="AA189" s="22" t="s">
        <v>29</v>
      </c>
      <c r="AB189" s="10">
        <v>3500000</v>
      </c>
      <c r="AC189" s="10">
        <v>17569027</v>
      </c>
      <c r="AD189" s="10" t="s">
        <v>710</v>
      </c>
      <c r="AE189" s="23">
        <v>100</v>
      </c>
    </row>
    <row r="190" spans="1:31" x14ac:dyDescent="0.35">
      <c r="A190" t="s">
        <v>908</v>
      </c>
      <c r="B190" t="s">
        <v>15</v>
      </c>
      <c r="C190" t="s">
        <v>16</v>
      </c>
      <c r="D190" s="2">
        <v>1981</v>
      </c>
      <c r="E190" t="s">
        <v>793</v>
      </c>
      <c r="F190" s="2">
        <v>6.8</v>
      </c>
      <c r="G190">
        <v>1400</v>
      </c>
      <c r="H190" t="s">
        <v>909</v>
      </c>
      <c r="I190" t="s">
        <v>910</v>
      </c>
      <c r="J190" t="s">
        <v>234</v>
      </c>
      <c r="K190" s="3" t="s">
        <v>29</v>
      </c>
      <c r="L190">
        <v>0</v>
      </c>
      <c r="M190">
        <v>1976198</v>
      </c>
      <c r="N190" t="s">
        <v>60</v>
      </c>
      <c r="O190" s="2">
        <v>94</v>
      </c>
      <c r="Q190" s="9" t="s">
        <v>16</v>
      </c>
      <c r="R190" s="18">
        <v>1981</v>
      </c>
      <c r="S190" s="26" t="s">
        <v>12361</v>
      </c>
      <c r="T190" s="25" t="str">
        <f>LEFT(S190,3)</f>
        <v>Sep</v>
      </c>
      <c r="U190" s="9" t="s">
        <v>29</v>
      </c>
      <c r="V190" s="18">
        <v>6.8</v>
      </c>
      <c r="W190" s="9">
        <v>1400</v>
      </c>
      <c r="X190" s="9" t="s">
        <v>909</v>
      </c>
      <c r="Y190" s="9" t="s">
        <v>910</v>
      </c>
      <c r="Z190" s="9" t="s">
        <v>234</v>
      </c>
      <c r="AA190" s="19" t="s">
        <v>29</v>
      </c>
      <c r="AB190" s="9">
        <v>0</v>
      </c>
      <c r="AC190" s="9">
        <v>1976198</v>
      </c>
      <c r="AD190" s="9" t="s">
        <v>60</v>
      </c>
      <c r="AE190" s="20">
        <v>94</v>
      </c>
    </row>
    <row r="191" spans="1:31" x14ac:dyDescent="0.35">
      <c r="A191" t="s">
        <v>911</v>
      </c>
      <c r="B191" t="s">
        <v>15</v>
      </c>
      <c r="C191" t="s">
        <v>40</v>
      </c>
      <c r="D191" s="2">
        <v>1981</v>
      </c>
      <c r="E191" t="s">
        <v>912</v>
      </c>
      <c r="F191" s="2">
        <v>7.3</v>
      </c>
      <c r="G191">
        <v>2700</v>
      </c>
      <c r="H191" t="s">
        <v>913</v>
      </c>
      <c r="I191" t="s">
        <v>914</v>
      </c>
      <c r="J191" t="s">
        <v>344</v>
      </c>
      <c r="K191" s="3" t="s">
        <v>29</v>
      </c>
      <c r="L191">
        <v>13000000</v>
      </c>
      <c r="M191">
        <v>8206145</v>
      </c>
      <c r="N191" t="s">
        <v>117</v>
      </c>
      <c r="O191" s="2">
        <v>119</v>
      </c>
      <c r="Q191" s="10" t="s">
        <v>40</v>
      </c>
      <c r="R191" s="21">
        <v>1981</v>
      </c>
      <c r="S191" s="27" t="s">
        <v>12371</v>
      </c>
      <c r="T191" s="25" t="str">
        <f>LEFT(S191,3)</f>
        <v>Jan</v>
      </c>
      <c r="U191" s="10" t="s">
        <v>29</v>
      </c>
      <c r="V191" s="21">
        <v>7.3</v>
      </c>
      <c r="W191" s="10">
        <v>2700</v>
      </c>
      <c r="X191" s="10" t="s">
        <v>913</v>
      </c>
      <c r="Y191" s="10" t="s">
        <v>914</v>
      </c>
      <c r="Z191" s="10" t="s">
        <v>344</v>
      </c>
      <c r="AA191" s="22" t="s">
        <v>29</v>
      </c>
      <c r="AB191" s="10">
        <v>13000000</v>
      </c>
      <c r="AC191" s="10">
        <v>8206145</v>
      </c>
      <c r="AD191" s="10" t="s">
        <v>117</v>
      </c>
      <c r="AE191" s="23">
        <v>119</v>
      </c>
    </row>
    <row r="192" spans="1:31" x14ac:dyDescent="0.35">
      <c r="A192" t="s">
        <v>915</v>
      </c>
      <c r="B192" t="s">
        <v>32</v>
      </c>
      <c r="C192" t="s">
        <v>16</v>
      </c>
      <c r="D192" s="2">
        <v>1981</v>
      </c>
      <c r="E192" t="s">
        <v>916</v>
      </c>
      <c r="F192" s="2">
        <v>2.7</v>
      </c>
      <c r="G192">
        <v>659</v>
      </c>
      <c r="H192" t="s">
        <v>917</v>
      </c>
      <c r="I192" t="s">
        <v>918</v>
      </c>
      <c r="J192" t="s">
        <v>228</v>
      </c>
      <c r="K192" s="3" t="s">
        <v>919</v>
      </c>
      <c r="L192">
        <v>46000000</v>
      </c>
      <c r="M192">
        <v>5200986</v>
      </c>
      <c r="N192" t="s">
        <v>920</v>
      </c>
      <c r="O192" s="2">
        <v>140</v>
      </c>
      <c r="Q192" s="9" t="s">
        <v>16</v>
      </c>
      <c r="R192" s="18">
        <v>1981</v>
      </c>
      <c r="S192" s="26" t="s">
        <v>12372</v>
      </c>
      <c r="T192" s="25" t="str">
        <f>LEFT(S192,3)</f>
        <v>Sep</v>
      </c>
      <c r="U192" s="9" t="s">
        <v>29</v>
      </c>
      <c r="V192" s="18">
        <v>2.7</v>
      </c>
      <c r="W192" s="9">
        <v>659</v>
      </c>
      <c r="X192" s="9" t="s">
        <v>917</v>
      </c>
      <c r="Y192" s="9" t="s">
        <v>918</v>
      </c>
      <c r="Z192" s="9" t="s">
        <v>228</v>
      </c>
      <c r="AA192" s="19" t="s">
        <v>919</v>
      </c>
      <c r="AB192" s="9">
        <v>46000000</v>
      </c>
      <c r="AC192" s="9">
        <v>5200986</v>
      </c>
      <c r="AD192" s="9" t="s">
        <v>920</v>
      </c>
      <c r="AE192" s="20">
        <v>140</v>
      </c>
    </row>
    <row r="193" spans="1:31" x14ac:dyDescent="0.35">
      <c r="A193" t="s">
        <v>921</v>
      </c>
      <c r="B193" t="s">
        <v>15</v>
      </c>
      <c r="C193" t="s">
        <v>40</v>
      </c>
      <c r="D193" s="2">
        <v>1981</v>
      </c>
      <c r="E193" t="s">
        <v>922</v>
      </c>
      <c r="F193" s="2">
        <v>5.5</v>
      </c>
      <c r="G193">
        <v>1700</v>
      </c>
      <c r="H193" t="s">
        <v>923</v>
      </c>
      <c r="I193" t="s">
        <v>178</v>
      </c>
      <c r="J193" t="s">
        <v>72</v>
      </c>
      <c r="K193" s="3" t="s">
        <v>29</v>
      </c>
      <c r="L193">
        <v>14000000</v>
      </c>
      <c r="M193">
        <v>4454295</v>
      </c>
      <c r="N193" t="s">
        <v>60</v>
      </c>
      <c r="O193" s="2">
        <v>87</v>
      </c>
      <c r="Q193" s="10" t="s">
        <v>40</v>
      </c>
      <c r="R193" s="21">
        <v>1981</v>
      </c>
      <c r="S193" s="27" t="s">
        <v>12373</v>
      </c>
      <c r="T193" s="25" t="str">
        <f>LEFT(S193,3)</f>
        <v>Mar</v>
      </c>
      <c r="U193" s="10" t="s">
        <v>29</v>
      </c>
      <c r="V193" s="21">
        <v>5.5</v>
      </c>
      <c r="W193" s="10">
        <v>1700</v>
      </c>
      <c r="X193" s="10" t="s">
        <v>923</v>
      </c>
      <c r="Y193" s="10" t="s">
        <v>178</v>
      </c>
      <c r="Z193" s="10" t="s">
        <v>72</v>
      </c>
      <c r="AA193" s="22" t="s">
        <v>29</v>
      </c>
      <c r="AB193" s="10">
        <v>14000000</v>
      </c>
      <c r="AC193" s="10">
        <v>4454295</v>
      </c>
      <c r="AD193" s="10" t="s">
        <v>60</v>
      </c>
      <c r="AE193" s="23">
        <v>87</v>
      </c>
    </row>
    <row r="194" spans="1:31" x14ac:dyDescent="0.35">
      <c r="A194" t="s">
        <v>924</v>
      </c>
      <c r="B194" t="s">
        <v>32</v>
      </c>
      <c r="C194" t="s">
        <v>24</v>
      </c>
      <c r="D194" s="2">
        <v>1981</v>
      </c>
      <c r="E194" t="s">
        <v>925</v>
      </c>
      <c r="F194" s="2">
        <v>5.6</v>
      </c>
      <c r="G194">
        <v>1100</v>
      </c>
      <c r="H194" t="s">
        <v>926</v>
      </c>
      <c r="I194" t="s">
        <v>927</v>
      </c>
      <c r="J194" t="s">
        <v>928</v>
      </c>
      <c r="K194" s="3" t="s">
        <v>29</v>
      </c>
      <c r="L194">
        <v>12000000</v>
      </c>
      <c r="M194">
        <v>3702028</v>
      </c>
      <c r="N194" t="s">
        <v>929</v>
      </c>
      <c r="O194" s="2">
        <v>100</v>
      </c>
      <c r="Q194" s="9" t="s">
        <v>24</v>
      </c>
      <c r="R194" s="18">
        <v>1981</v>
      </c>
      <c r="S194" s="26" t="s">
        <v>12374</v>
      </c>
      <c r="T194" s="25" t="str">
        <f>LEFT(S194,3)</f>
        <v>Nov</v>
      </c>
      <c r="U194" s="9" t="s">
        <v>29</v>
      </c>
      <c r="V194" s="18">
        <v>5.6</v>
      </c>
      <c r="W194" s="9">
        <v>1100</v>
      </c>
      <c r="X194" s="9" t="s">
        <v>926</v>
      </c>
      <c r="Y194" s="9" t="s">
        <v>927</v>
      </c>
      <c r="Z194" s="9" t="s">
        <v>928</v>
      </c>
      <c r="AA194" s="19" t="s">
        <v>29</v>
      </c>
      <c r="AB194" s="9">
        <v>12000000</v>
      </c>
      <c r="AC194" s="9">
        <v>3702028</v>
      </c>
      <c r="AD194" s="9" t="s">
        <v>929</v>
      </c>
      <c r="AE194" s="20">
        <v>100</v>
      </c>
    </row>
    <row r="195" spans="1:31" x14ac:dyDescent="0.35">
      <c r="A195" t="s">
        <v>930</v>
      </c>
      <c r="B195" t="s">
        <v>15</v>
      </c>
      <c r="C195" t="s">
        <v>16</v>
      </c>
      <c r="D195" s="2">
        <v>1981</v>
      </c>
      <c r="E195" t="s">
        <v>884</v>
      </c>
      <c r="F195" s="2">
        <v>5.4</v>
      </c>
      <c r="G195">
        <v>1100</v>
      </c>
      <c r="H195" t="s">
        <v>931</v>
      </c>
      <c r="I195" t="s">
        <v>932</v>
      </c>
      <c r="J195" t="s">
        <v>121</v>
      </c>
      <c r="K195" s="3" t="s">
        <v>29</v>
      </c>
      <c r="L195">
        <v>16000000</v>
      </c>
      <c r="M195">
        <v>10851261</v>
      </c>
      <c r="N195" t="s">
        <v>122</v>
      </c>
      <c r="O195" s="2">
        <v>116</v>
      </c>
      <c r="Q195" s="10" t="s">
        <v>16</v>
      </c>
      <c r="R195" s="21">
        <v>1981</v>
      </c>
      <c r="S195" s="27" t="s">
        <v>12369</v>
      </c>
      <c r="T195" s="25" t="str">
        <f>LEFT(S195,3)</f>
        <v>Dec</v>
      </c>
      <c r="U195" s="10" t="s">
        <v>29</v>
      </c>
      <c r="V195" s="21">
        <v>5.4</v>
      </c>
      <c r="W195" s="10">
        <v>1100</v>
      </c>
      <c r="X195" s="10" t="s">
        <v>931</v>
      </c>
      <c r="Y195" s="10" t="s">
        <v>932</v>
      </c>
      <c r="Z195" s="10" t="s">
        <v>121</v>
      </c>
      <c r="AA195" s="22" t="s">
        <v>29</v>
      </c>
      <c r="AB195" s="10">
        <v>16000000</v>
      </c>
      <c r="AC195" s="10">
        <v>10851261</v>
      </c>
      <c r="AD195" s="10" t="s">
        <v>122</v>
      </c>
      <c r="AE195" s="23">
        <v>116</v>
      </c>
    </row>
    <row r="196" spans="1:31" x14ac:dyDescent="0.35">
      <c r="A196" t="s">
        <v>933</v>
      </c>
      <c r="B196" t="s">
        <v>15</v>
      </c>
      <c r="C196" t="s">
        <v>40</v>
      </c>
      <c r="D196" s="2">
        <v>1981</v>
      </c>
      <c r="E196" t="s">
        <v>674</v>
      </c>
      <c r="F196" s="2">
        <v>6.5</v>
      </c>
      <c r="G196">
        <v>1300</v>
      </c>
      <c r="H196" t="s">
        <v>934</v>
      </c>
      <c r="I196" t="s">
        <v>207</v>
      </c>
      <c r="J196" t="s">
        <v>935</v>
      </c>
      <c r="K196" s="3" t="s">
        <v>29</v>
      </c>
      <c r="L196">
        <v>0</v>
      </c>
      <c r="M196">
        <v>25524778</v>
      </c>
      <c r="N196" t="s">
        <v>30</v>
      </c>
      <c r="O196" s="2">
        <v>120</v>
      </c>
      <c r="Q196" s="9" t="s">
        <v>40</v>
      </c>
      <c r="R196" s="18">
        <v>1981</v>
      </c>
      <c r="S196" s="26" t="s">
        <v>12348</v>
      </c>
      <c r="T196" s="25" t="str">
        <f>LEFT(S196,3)</f>
        <v>Sep</v>
      </c>
      <c r="U196" s="9" t="s">
        <v>29</v>
      </c>
      <c r="V196" s="18">
        <v>6.5</v>
      </c>
      <c r="W196" s="9">
        <v>1300</v>
      </c>
      <c r="X196" s="9" t="s">
        <v>934</v>
      </c>
      <c r="Y196" s="9" t="s">
        <v>207</v>
      </c>
      <c r="Z196" s="9" t="s">
        <v>935</v>
      </c>
      <c r="AA196" s="19" t="s">
        <v>29</v>
      </c>
      <c r="AB196" s="9">
        <v>0</v>
      </c>
      <c r="AC196" s="9">
        <v>25524778</v>
      </c>
      <c r="AD196" s="9" t="s">
        <v>30</v>
      </c>
      <c r="AE196" s="20">
        <v>120</v>
      </c>
    </row>
    <row r="197" spans="1:31" x14ac:dyDescent="0.35">
      <c r="A197" t="s">
        <v>936</v>
      </c>
      <c r="B197" t="s">
        <v>32</v>
      </c>
      <c r="C197" t="s">
        <v>33</v>
      </c>
      <c r="D197" s="2">
        <v>1981</v>
      </c>
      <c r="E197" t="s">
        <v>501</v>
      </c>
      <c r="F197" s="2">
        <v>5.2</v>
      </c>
      <c r="G197">
        <v>928</v>
      </c>
      <c r="H197" t="s">
        <v>937</v>
      </c>
      <c r="I197" t="s">
        <v>938</v>
      </c>
      <c r="J197" t="s">
        <v>939</v>
      </c>
      <c r="K197" s="3" t="s">
        <v>29</v>
      </c>
      <c r="L197">
        <v>24000000</v>
      </c>
      <c r="M197">
        <v>2004742</v>
      </c>
      <c r="N197" t="s">
        <v>229</v>
      </c>
      <c r="O197" s="2">
        <v>107</v>
      </c>
      <c r="Q197" s="10" t="s">
        <v>33</v>
      </c>
      <c r="R197" s="21">
        <v>1981</v>
      </c>
      <c r="S197" s="27" t="s">
        <v>12323</v>
      </c>
      <c r="T197" s="25" t="str">
        <f>LEFT(S197,3)</f>
        <v>Aug</v>
      </c>
      <c r="U197" s="10" t="s">
        <v>29</v>
      </c>
      <c r="V197" s="21">
        <v>5.2</v>
      </c>
      <c r="W197" s="10">
        <v>928</v>
      </c>
      <c r="X197" s="10" t="s">
        <v>937</v>
      </c>
      <c r="Y197" s="10" t="s">
        <v>938</v>
      </c>
      <c r="Z197" s="10" t="s">
        <v>939</v>
      </c>
      <c r="AA197" s="22" t="s">
        <v>29</v>
      </c>
      <c r="AB197" s="10">
        <v>24000000</v>
      </c>
      <c r="AC197" s="10">
        <v>2004742</v>
      </c>
      <c r="AD197" s="10" t="s">
        <v>229</v>
      </c>
      <c r="AE197" s="23">
        <v>107</v>
      </c>
    </row>
    <row r="198" spans="1:31" x14ac:dyDescent="0.35">
      <c r="A198" t="s">
        <v>940</v>
      </c>
      <c r="B198" t="s">
        <v>32</v>
      </c>
      <c r="C198" t="s">
        <v>40</v>
      </c>
      <c r="D198" s="2">
        <v>1981</v>
      </c>
      <c r="E198" t="s">
        <v>941</v>
      </c>
      <c r="F198" s="2">
        <v>4.9000000000000004</v>
      </c>
      <c r="G198">
        <v>920</v>
      </c>
      <c r="H198" t="s">
        <v>942</v>
      </c>
      <c r="I198" t="s">
        <v>943</v>
      </c>
      <c r="J198" t="s">
        <v>199</v>
      </c>
      <c r="K198" s="3" t="s">
        <v>29</v>
      </c>
      <c r="L198">
        <v>0</v>
      </c>
      <c r="M198">
        <v>18838812</v>
      </c>
      <c r="N198" t="s">
        <v>43</v>
      </c>
      <c r="O198" s="2">
        <v>94</v>
      </c>
      <c r="Q198" s="9" t="s">
        <v>40</v>
      </c>
      <c r="R198" s="18">
        <v>1981</v>
      </c>
      <c r="S198" s="26" t="s">
        <v>12375</v>
      </c>
      <c r="T198" s="25" t="str">
        <f>LEFT(S198,3)</f>
        <v>Oct</v>
      </c>
      <c r="U198" s="9" t="s">
        <v>29</v>
      </c>
      <c r="V198" s="18">
        <v>4.9000000000000004</v>
      </c>
      <c r="W198" s="9">
        <v>920</v>
      </c>
      <c r="X198" s="9" t="s">
        <v>942</v>
      </c>
      <c r="Y198" s="9" t="s">
        <v>943</v>
      </c>
      <c r="Z198" s="9" t="s">
        <v>199</v>
      </c>
      <c r="AA198" s="19" t="s">
        <v>29</v>
      </c>
      <c r="AB198" s="9">
        <v>0</v>
      </c>
      <c r="AC198" s="9">
        <v>18838812</v>
      </c>
      <c r="AD198" s="9" t="s">
        <v>43</v>
      </c>
      <c r="AE198" s="20">
        <v>94</v>
      </c>
    </row>
    <row r="199" spans="1:31" x14ac:dyDescent="0.35">
      <c r="A199" t="s">
        <v>944</v>
      </c>
      <c r="B199" t="s">
        <v>32</v>
      </c>
      <c r="C199" t="s">
        <v>33</v>
      </c>
      <c r="D199" s="2">
        <v>1981</v>
      </c>
      <c r="E199" t="s">
        <v>574</v>
      </c>
      <c r="F199" s="2">
        <v>5.5</v>
      </c>
      <c r="G199">
        <v>384</v>
      </c>
      <c r="H199" t="s">
        <v>945</v>
      </c>
      <c r="I199" t="s">
        <v>946</v>
      </c>
      <c r="J199" t="s">
        <v>947</v>
      </c>
      <c r="K199" s="3" t="s">
        <v>29</v>
      </c>
      <c r="L199">
        <v>2000000</v>
      </c>
      <c r="M199">
        <v>1791147</v>
      </c>
      <c r="N199" t="s">
        <v>929</v>
      </c>
      <c r="O199" s="2">
        <v>90</v>
      </c>
      <c r="Q199" s="10" t="s">
        <v>33</v>
      </c>
      <c r="R199" s="21">
        <v>1981</v>
      </c>
      <c r="S199" s="27" t="s">
        <v>12337</v>
      </c>
      <c r="T199" s="25" t="str">
        <f>LEFT(S199,3)</f>
        <v>May</v>
      </c>
      <c r="U199" s="10" t="s">
        <v>29</v>
      </c>
      <c r="V199" s="21">
        <v>5.5</v>
      </c>
      <c r="W199" s="10">
        <v>384</v>
      </c>
      <c r="X199" s="10" t="s">
        <v>945</v>
      </c>
      <c r="Y199" s="10" t="s">
        <v>946</v>
      </c>
      <c r="Z199" s="10" t="s">
        <v>947</v>
      </c>
      <c r="AA199" s="22" t="s">
        <v>29</v>
      </c>
      <c r="AB199" s="10">
        <v>2000000</v>
      </c>
      <c r="AC199" s="10">
        <v>1791147</v>
      </c>
      <c r="AD199" s="10" t="s">
        <v>929</v>
      </c>
      <c r="AE199" s="23">
        <v>90</v>
      </c>
    </row>
    <row r="200" spans="1:31" x14ac:dyDescent="0.35">
      <c r="A200" t="s">
        <v>948</v>
      </c>
      <c r="B200" t="s">
        <v>15</v>
      </c>
      <c r="C200" t="s">
        <v>51</v>
      </c>
      <c r="D200" s="2">
        <v>1981</v>
      </c>
      <c r="E200" t="s">
        <v>949</v>
      </c>
      <c r="F200" s="2">
        <v>2.9</v>
      </c>
      <c r="G200">
        <v>674</v>
      </c>
      <c r="H200" t="s">
        <v>950</v>
      </c>
      <c r="I200" t="s">
        <v>950</v>
      </c>
      <c r="J200" t="s">
        <v>951</v>
      </c>
      <c r="K200" s="3" t="s">
        <v>29</v>
      </c>
      <c r="L200">
        <v>0</v>
      </c>
      <c r="N200" t="s">
        <v>952</v>
      </c>
      <c r="O200" s="2">
        <v>82</v>
      </c>
      <c r="Q200" s="9" t="s">
        <v>51</v>
      </c>
      <c r="R200" s="18">
        <v>1981</v>
      </c>
      <c r="S200" s="26" t="s">
        <v>12376</v>
      </c>
      <c r="T200" s="25" t="str">
        <f>LEFT(S200,3)</f>
        <v>Jan</v>
      </c>
      <c r="U200" s="9" t="s">
        <v>29</v>
      </c>
      <c r="V200" s="18">
        <v>2.9</v>
      </c>
      <c r="W200" s="9">
        <v>674</v>
      </c>
      <c r="X200" s="9" t="s">
        <v>950</v>
      </c>
      <c r="Y200" s="9" t="s">
        <v>950</v>
      </c>
      <c r="Z200" s="9" t="s">
        <v>951</v>
      </c>
      <c r="AA200" s="19" t="s">
        <v>29</v>
      </c>
      <c r="AB200" s="9">
        <v>0</v>
      </c>
      <c r="AC200" s="9"/>
      <c r="AD200" s="9" t="s">
        <v>952</v>
      </c>
      <c r="AE200" s="20">
        <v>82</v>
      </c>
    </row>
    <row r="201" spans="1:31" x14ac:dyDescent="0.35">
      <c r="A201" t="s">
        <v>953</v>
      </c>
      <c r="B201" t="s">
        <v>32</v>
      </c>
      <c r="C201" t="s">
        <v>40</v>
      </c>
      <c r="D201" s="2">
        <v>1981</v>
      </c>
      <c r="E201" t="s">
        <v>922</v>
      </c>
      <c r="F201" s="2">
        <v>5</v>
      </c>
      <c r="G201">
        <v>1200</v>
      </c>
      <c r="H201" t="s">
        <v>954</v>
      </c>
      <c r="I201" t="s">
        <v>955</v>
      </c>
      <c r="J201" t="s">
        <v>409</v>
      </c>
      <c r="K201" s="3" t="s">
        <v>29</v>
      </c>
      <c r="L201">
        <v>0</v>
      </c>
      <c r="M201">
        <v>16000000</v>
      </c>
      <c r="N201" t="s">
        <v>241</v>
      </c>
      <c r="O201" s="2">
        <v>96</v>
      </c>
      <c r="Q201" s="10" t="s">
        <v>40</v>
      </c>
      <c r="R201" s="21">
        <v>1981</v>
      </c>
      <c r="S201" s="27" t="s">
        <v>12373</v>
      </c>
      <c r="T201" s="25" t="str">
        <f>LEFT(S201,3)</f>
        <v>Mar</v>
      </c>
      <c r="U201" s="10" t="s">
        <v>29</v>
      </c>
      <c r="V201" s="21">
        <v>5</v>
      </c>
      <c r="W201" s="10">
        <v>1200</v>
      </c>
      <c r="X201" s="10" t="s">
        <v>954</v>
      </c>
      <c r="Y201" s="10" t="s">
        <v>955</v>
      </c>
      <c r="Z201" s="10" t="s">
        <v>409</v>
      </c>
      <c r="AA201" s="22" t="s">
        <v>29</v>
      </c>
      <c r="AB201" s="10">
        <v>0</v>
      </c>
      <c r="AC201" s="10">
        <v>16000000</v>
      </c>
      <c r="AD201" s="10" t="s">
        <v>241</v>
      </c>
      <c r="AE201" s="23">
        <v>96</v>
      </c>
    </row>
    <row r="202" spans="1:31" x14ac:dyDescent="0.35">
      <c r="A202" t="s">
        <v>956</v>
      </c>
      <c r="B202" t="s">
        <v>15</v>
      </c>
      <c r="C202" t="s">
        <v>103</v>
      </c>
      <c r="D202" s="2">
        <v>1981</v>
      </c>
      <c r="E202" t="s">
        <v>602</v>
      </c>
      <c r="F202" s="2">
        <v>5.8</v>
      </c>
      <c r="G202">
        <v>782</v>
      </c>
      <c r="H202" t="s">
        <v>407</v>
      </c>
      <c r="I202" t="s">
        <v>957</v>
      </c>
      <c r="J202" t="s">
        <v>958</v>
      </c>
      <c r="K202" s="3" t="s">
        <v>194</v>
      </c>
      <c r="L202">
        <v>0</v>
      </c>
      <c r="M202">
        <v>6892098</v>
      </c>
      <c r="N202" t="s">
        <v>959</v>
      </c>
      <c r="O202" s="2">
        <v>112</v>
      </c>
      <c r="Q202" s="9" t="s">
        <v>103</v>
      </c>
      <c r="R202" s="18">
        <v>1981</v>
      </c>
      <c r="S202" s="26" t="s">
        <v>12341</v>
      </c>
      <c r="T202" s="25" t="str">
        <f>LEFT(S202,3)</f>
        <v>Feb</v>
      </c>
      <c r="U202" s="9" t="s">
        <v>29</v>
      </c>
      <c r="V202" s="18">
        <v>5.8</v>
      </c>
      <c r="W202" s="9">
        <v>782</v>
      </c>
      <c r="X202" s="9" t="s">
        <v>407</v>
      </c>
      <c r="Y202" s="9" t="s">
        <v>957</v>
      </c>
      <c r="Z202" s="9" t="s">
        <v>958</v>
      </c>
      <c r="AA202" s="19" t="s">
        <v>194</v>
      </c>
      <c r="AB202" s="9">
        <v>0</v>
      </c>
      <c r="AC202" s="9">
        <v>6892098</v>
      </c>
      <c r="AD202" s="9" t="s">
        <v>959</v>
      </c>
      <c r="AE202" s="20">
        <v>112</v>
      </c>
    </row>
    <row r="203" spans="1:31" x14ac:dyDescent="0.35">
      <c r="A203" t="s">
        <v>960</v>
      </c>
      <c r="B203" t="s">
        <v>961</v>
      </c>
      <c r="C203" t="s">
        <v>40</v>
      </c>
      <c r="D203" s="2">
        <v>1981</v>
      </c>
      <c r="E203" t="s">
        <v>962</v>
      </c>
      <c r="F203" s="2">
        <v>5.0999999999999996</v>
      </c>
      <c r="G203">
        <v>101</v>
      </c>
      <c r="H203" t="s">
        <v>963</v>
      </c>
      <c r="I203" t="s">
        <v>964</v>
      </c>
      <c r="J203" t="s">
        <v>965</v>
      </c>
      <c r="K203" s="3" t="s">
        <v>29</v>
      </c>
      <c r="L203">
        <v>0</v>
      </c>
      <c r="N203" t="s">
        <v>966</v>
      </c>
      <c r="O203" s="2">
        <v>100</v>
      </c>
      <c r="Q203" s="10" t="s">
        <v>40</v>
      </c>
      <c r="R203" s="21">
        <v>1981</v>
      </c>
      <c r="S203" s="27">
        <v>1981</v>
      </c>
      <c r="T203" s="25" t="str">
        <f>LEFT(S203,3)</f>
        <v>198</v>
      </c>
      <c r="U203" s="10" t="s">
        <v>29</v>
      </c>
      <c r="V203" s="21">
        <v>5.0999999999999996</v>
      </c>
      <c r="W203" s="10">
        <v>101</v>
      </c>
      <c r="X203" s="10" t="s">
        <v>963</v>
      </c>
      <c r="Y203" s="10" t="s">
        <v>964</v>
      </c>
      <c r="Z203" s="10" t="s">
        <v>965</v>
      </c>
      <c r="AA203" s="22" t="s">
        <v>29</v>
      </c>
      <c r="AB203" s="10">
        <v>0</v>
      </c>
      <c r="AC203" s="10"/>
      <c r="AD203" s="10" t="s">
        <v>966</v>
      </c>
      <c r="AE203" s="23">
        <v>100</v>
      </c>
    </row>
    <row r="204" spans="1:31" x14ac:dyDescent="0.35">
      <c r="A204" t="s">
        <v>967</v>
      </c>
      <c r="B204" t="s">
        <v>15</v>
      </c>
      <c r="C204" t="s">
        <v>968</v>
      </c>
      <c r="D204" s="2">
        <v>1981</v>
      </c>
      <c r="E204" t="s">
        <v>519</v>
      </c>
      <c r="F204" s="2">
        <v>5.0999999999999996</v>
      </c>
      <c r="G204">
        <v>499</v>
      </c>
      <c r="H204" t="s">
        <v>969</v>
      </c>
      <c r="I204" t="s">
        <v>970</v>
      </c>
      <c r="J204" t="s">
        <v>971</v>
      </c>
      <c r="K204" s="3" t="s">
        <v>305</v>
      </c>
      <c r="L204">
        <v>0</v>
      </c>
      <c r="M204">
        <v>12000000</v>
      </c>
      <c r="N204" t="s">
        <v>972</v>
      </c>
      <c r="O204" s="2">
        <v>91</v>
      </c>
      <c r="Q204" s="9" t="s">
        <v>968</v>
      </c>
      <c r="R204" s="18">
        <v>1981</v>
      </c>
      <c r="S204" s="26" t="s">
        <v>12327</v>
      </c>
      <c r="T204" s="25" t="str">
        <f>LEFT(S204,3)</f>
        <v>Jul</v>
      </c>
      <c r="U204" s="9" t="s">
        <v>29</v>
      </c>
      <c r="V204" s="18">
        <v>5.0999999999999996</v>
      </c>
      <c r="W204" s="9">
        <v>499</v>
      </c>
      <c r="X204" s="9" t="s">
        <v>969</v>
      </c>
      <c r="Y204" s="9" t="s">
        <v>970</v>
      </c>
      <c r="Z204" s="9" t="s">
        <v>971</v>
      </c>
      <c r="AA204" s="19" t="s">
        <v>305</v>
      </c>
      <c r="AB204" s="9">
        <v>0</v>
      </c>
      <c r="AC204" s="9">
        <v>12000000</v>
      </c>
      <c r="AD204" s="9" t="s">
        <v>972</v>
      </c>
      <c r="AE204" s="20">
        <v>91</v>
      </c>
    </row>
    <row r="205" spans="1:31" x14ac:dyDescent="0.35">
      <c r="A205" t="s">
        <v>973</v>
      </c>
      <c r="B205" t="s">
        <v>446</v>
      </c>
      <c r="C205" t="s">
        <v>24</v>
      </c>
      <c r="D205" s="2">
        <v>1981</v>
      </c>
      <c r="E205" t="s">
        <v>974</v>
      </c>
      <c r="F205" s="2">
        <v>6.9</v>
      </c>
      <c r="G205">
        <v>1100</v>
      </c>
      <c r="H205" t="s">
        <v>975</v>
      </c>
      <c r="I205" t="s">
        <v>976</v>
      </c>
      <c r="J205" t="s">
        <v>976</v>
      </c>
      <c r="K205" s="3" t="s">
        <v>451</v>
      </c>
      <c r="L205">
        <v>0</v>
      </c>
      <c r="M205">
        <v>17110</v>
      </c>
      <c r="N205" t="s">
        <v>977</v>
      </c>
      <c r="O205" s="2">
        <v>129</v>
      </c>
      <c r="Q205" s="10" t="s">
        <v>24</v>
      </c>
      <c r="R205" s="21">
        <v>1981</v>
      </c>
      <c r="S205" s="27" t="s">
        <v>12377</v>
      </c>
      <c r="T205" s="25" t="str">
        <f>LEFT(S205,3)</f>
        <v>Mar</v>
      </c>
      <c r="U205" s="10" t="s">
        <v>451</v>
      </c>
      <c r="V205" s="21">
        <v>6.9</v>
      </c>
      <c r="W205" s="10">
        <v>1100</v>
      </c>
      <c r="X205" s="10" t="s">
        <v>975</v>
      </c>
      <c r="Y205" s="10" t="s">
        <v>976</v>
      </c>
      <c r="Z205" s="10" t="s">
        <v>976</v>
      </c>
      <c r="AA205" s="22" t="s">
        <v>451</v>
      </c>
      <c r="AB205" s="10">
        <v>0</v>
      </c>
      <c r="AC205" s="10">
        <v>17110</v>
      </c>
      <c r="AD205" s="10" t="s">
        <v>977</v>
      </c>
      <c r="AE205" s="23">
        <v>129</v>
      </c>
    </row>
    <row r="206" spans="1:31" x14ac:dyDescent="0.35">
      <c r="A206" t="s">
        <v>978</v>
      </c>
      <c r="B206" t="s">
        <v>32</v>
      </c>
      <c r="C206" t="s">
        <v>16</v>
      </c>
      <c r="D206" s="2">
        <v>1981</v>
      </c>
      <c r="E206" t="s">
        <v>979</v>
      </c>
      <c r="F206" s="2">
        <v>6.3</v>
      </c>
      <c r="G206">
        <v>228</v>
      </c>
      <c r="H206" t="s">
        <v>980</v>
      </c>
      <c r="I206" t="s">
        <v>981</v>
      </c>
      <c r="J206" t="s">
        <v>358</v>
      </c>
      <c r="K206" s="3" t="s">
        <v>194</v>
      </c>
      <c r="L206">
        <v>0</v>
      </c>
      <c r="M206">
        <v>1622898</v>
      </c>
      <c r="N206" t="s">
        <v>60</v>
      </c>
      <c r="O206" s="2">
        <v>94</v>
      </c>
      <c r="Q206" s="9" t="s">
        <v>16</v>
      </c>
      <c r="R206" s="18">
        <v>1981</v>
      </c>
      <c r="S206" s="26" t="s">
        <v>12378</v>
      </c>
      <c r="T206" s="25" t="str">
        <f>LEFT(S206,3)</f>
        <v>Oct</v>
      </c>
      <c r="U206" s="9" t="s">
        <v>194</v>
      </c>
      <c r="V206" s="18">
        <v>6.3</v>
      </c>
      <c r="W206" s="9">
        <v>228</v>
      </c>
      <c r="X206" s="9" t="s">
        <v>980</v>
      </c>
      <c r="Y206" s="9" t="s">
        <v>981</v>
      </c>
      <c r="Z206" s="9" t="s">
        <v>358</v>
      </c>
      <c r="AA206" s="19" t="s">
        <v>194</v>
      </c>
      <c r="AB206" s="9">
        <v>0</v>
      </c>
      <c r="AC206" s="9">
        <v>1622898</v>
      </c>
      <c r="AD206" s="9" t="s">
        <v>60</v>
      </c>
      <c r="AE206" s="20">
        <v>94</v>
      </c>
    </row>
    <row r="207" spans="1:31" x14ac:dyDescent="0.35">
      <c r="A207" t="s">
        <v>982</v>
      </c>
      <c r="B207" t="s">
        <v>15</v>
      </c>
      <c r="C207" t="s">
        <v>40</v>
      </c>
      <c r="D207" s="2">
        <v>1982</v>
      </c>
      <c r="E207" t="s">
        <v>983</v>
      </c>
      <c r="F207" s="2">
        <v>7.2</v>
      </c>
      <c r="G207">
        <v>98000</v>
      </c>
      <c r="H207" t="s">
        <v>984</v>
      </c>
      <c r="I207" t="s">
        <v>985</v>
      </c>
      <c r="J207" t="s">
        <v>986</v>
      </c>
      <c r="K207" s="3" t="s">
        <v>29</v>
      </c>
      <c r="L207">
        <v>4500000</v>
      </c>
      <c r="M207">
        <v>27092880</v>
      </c>
      <c r="N207" t="s">
        <v>60</v>
      </c>
      <c r="O207" s="2">
        <v>90</v>
      </c>
      <c r="Q207" s="10" t="s">
        <v>40</v>
      </c>
      <c r="R207" s="21">
        <v>1982</v>
      </c>
      <c r="S207" s="27" t="s">
        <v>12379</v>
      </c>
      <c r="T207" s="25" t="str">
        <f>LEFT(S207,3)</f>
        <v>Aug</v>
      </c>
      <c r="U207" s="10" t="s">
        <v>29</v>
      </c>
      <c r="V207" s="21">
        <v>7.2</v>
      </c>
      <c r="W207" s="10">
        <v>98000</v>
      </c>
      <c r="X207" s="10" t="s">
        <v>984</v>
      </c>
      <c r="Y207" s="10" t="s">
        <v>985</v>
      </c>
      <c r="Z207" s="10" t="s">
        <v>986</v>
      </c>
      <c r="AA207" s="22" t="s">
        <v>29</v>
      </c>
      <c r="AB207" s="10">
        <v>4500000</v>
      </c>
      <c r="AC207" s="10">
        <v>27092880</v>
      </c>
      <c r="AD207" s="10" t="s">
        <v>60</v>
      </c>
      <c r="AE207" s="23">
        <v>90</v>
      </c>
    </row>
    <row r="208" spans="1:31" x14ac:dyDescent="0.35">
      <c r="A208" t="s">
        <v>987</v>
      </c>
      <c r="B208" t="s">
        <v>15</v>
      </c>
      <c r="C208" t="s">
        <v>33</v>
      </c>
      <c r="D208" s="2">
        <v>1982</v>
      </c>
      <c r="E208" t="s">
        <v>988</v>
      </c>
      <c r="F208" s="2">
        <v>8.1</v>
      </c>
      <c r="G208">
        <v>710000</v>
      </c>
      <c r="H208" t="s">
        <v>989</v>
      </c>
      <c r="I208" t="s">
        <v>990</v>
      </c>
      <c r="J208" t="s">
        <v>496</v>
      </c>
      <c r="K208" s="3" t="s">
        <v>29</v>
      </c>
      <c r="L208">
        <v>28000000</v>
      </c>
      <c r="M208">
        <v>41676878</v>
      </c>
      <c r="N208" t="s">
        <v>499</v>
      </c>
      <c r="O208" s="2">
        <v>117</v>
      </c>
      <c r="Q208" s="9" t="s">
        <v>33</v>
      </c>
      <c r="R208" s="18">
        <v>1982</v>
      </c>
      <c r="S208" s="26" t="s">
        <v>12380</v>
      </c>
      <c r="T208" s="25" t="str">
        <f>LEFT(S208,3)</f>
        <v>Jun</v>
      </c>
      <c r="U208" s="9" t="s">
        <v>29</v>
      </c>
      <c r="V208" s="18">
        <v>8.1</v>
      </c>
      <c r="W208" s="9">
        <v>710000</v>
      </c>
      <c r="X208" s="9" t="s">
        <v>989</v>
      </c>
      <c r="Y208" s="9" t="s">
        <v>990</v>
      </c>
      <c r="Z208" s="9" t="s">
        <v>496</v>
      </c>
      <c r="AA208" s="19" t="s">
        <v>29</v>
      </c>
      <c r="AB208" s="9">
        <v>28000000</v>
      </c>
      <c r="AC208" s="9">
        <v>41676878</v>
      </c>
      <c r="AD208" s="9" t="s">
        <v>499</v>
      </c>
      <c r="AE208" s="20">
        <v>117</v>
      </c>
    </row>
    <row r="209" spans="1:31" x14ac:dyDescent="0.35">
      <c r="A209" t="s">
        <v>991</v>
      </c>
      <c r="B209" t="s">
        <v>15</v>
      </c>
      <c r="C209" t="s">
        <v>51</v>
      </c>
      <c r="D209" s="2">
        <v>1982</v>
      </c>
      <c r="E209" t="s">
        <v>988</v>
      </c>
      <c r="F209" s="2">
        <v>8.1</v>
      </c>
      <c r="G209">
        <v>382000</v>
      </c>
      <c r="H209" t="s">
        <v>125</v>
      </c>
      <c r="I209" t="s">
        <v>992</v>
      </c>
      <c r="J209" t="s">
        <v>506</v>
      </c>
      <c r="K209" s="3" t="s">
        <v>29</v>
      </c>
      <c r="L209">
        <v>15000000</v>
      </c>
      <c r="M209">
        <v>19632053</v>
      </c>
      <c r="N209" t="s">
        <v>60</v>
      </c>
      <c r="O209" s="2">
        <v>109</v>
      </c>
      <c r="Q209" s="10" t="s">
        <v>51</v>
      </c>
      <c r="R209" s="21">
        <v>1982</v>
      </c>
      <c r="S209" s="27" t="s">
        <v>12380</v>
      </c>
      <c r="T209" s="25" t="str">
        <f>LEFT(S209,3)</f>
        <v>Jun</v>
      </c>
      <c r="U209" s="10" t="s">
        <v>29</v>
      </c>
      <c r="V209" s="21">
        <v>8.1</v>
      </c>
      <c r="W209" s="10">
        <v>382000</v>
      </c>
      <c r="X209" s="10" t="s">
        <v>125</v>
      </c>
      <c r="Y209" s="10" t="s">
        <v>992</v>
      </c>
      <c r="Z209" s="10" t="s">
        <v>506</v>
      </c>
      <c r="AA209" s="22" t="s">
        <v>29</v>
      </c>
      <c r="AB209" s="10">
        <v>15000000</v>
      </c>
      <c r="AC209" s="10">
        <v>19632053</v>
      </c>
      <c r="AD209" s="10" t="s">
        <v>60</v>
      </c>
      <c r="AE209" s="23">
        <v>109</v>
      </c>
    </row>
    <row r="210" spans="1:31" x14ac:dyDescent="0.35">
      <c r="A210" t="s">
        <v>993</v>
      </c>
      <c r="B210" t="s">
        <v>15</v>
      </c>
      <c r="C210" t="s">
        <v>33</v>
      </c>
      <c r="D210" s="2">
        <v>1982</v>
      </c>
      <c r="E210" t="s">
        <v>994</v>
      </c>
      <c r="F210" s="2">
        <v>6.9</v>
      </c>
      <c r="G210">
        <v>141000</v>
      </c>
      <c r="H210" t="s">
        <v>995</v>
      </c>
      <c r="I210" t="s">
        <v>996</v>
      </c>
      <c r="J210" t="s">
        <v>997</v>
      </c>
      <c r="K210" s="3" t="s">
        <v>29</v>
      </c>
      <c r="L210">
        <v>20000000</v>
      </c>
      <c r="M210">
        <v>68851475</v>
      </c>
      <c r="N210" t="s">
        <v>60</v>
      </c>
      <c r="O210" s="2">
        <v>129</v>
      </c>
      <c r="Q210" s="9" t="s">
        <v>33</v>
      </c>
      <c r="R210" s="18">
        <v>1982</v>
      </c>
      <c r="S210" s="26" t="s">
        <v>12381</v>
      </c>
      <c r="T210" s="25" t="str">
        <f>LEFT(S210,3)</f>
        <v>May</v>
      </c>
      <c r="U210" s="9" t="s">
        <v>29</v>
      </c>
      <c r="V210" s="18">
        <v>6.9</v>
      </c>
      <c r="W210" s="9">
        <v>141000</v>
      </c>
      <c r="X210" s="9" t="s">
        <v>995</v>
      </c>
      <c r="Y210" s="9" t="s">
        <v>996</v>
      </c>
      <c r="Z210" s="9" t="s">
        <v>997</v>
      </c>
      <c r="AA210" s="19" t="s">
        <v>29</v>
      </c>
      <c r="AB210" s="9">
        <v>20000000</v>
      </c>
      <c r="AC210" s="9">
        <v>68851475</v>
      </c>
      <c r="AD210" s="9" t="s">
        <v>60</v>
      </c>
      <c r="AE210" s="20">
        <v>129</v>
      </c>
    </row>
    <row r="211" spans="1:31" x14ac:dyDescent="0.35">
      <c r="A211" t="s">
        <v>998</v>
      </c>
      <c r="B211" t="s">
        <v>32</v>
      </c>
      <c r="C211" t="s">
        <v>236</v>
      </c>
      <c r="D211" s="2">
        <v>1982</v>
      </c>
      <c r="E211" t="s">
        <v>999</v>
      </c>
      <c r="F211" s="2">
        <v>7.8</v>
      </c>
      <c r="G211">
        <v>381000</v>
      </c>
      <c r="H211" t="s">
        <v>494</v>
      </c>
      <c r="I211" t="s">
        <v>1000</v>
      </c>
      <c r="J211" t="s">
        <v>1001</v>
      </c>
      <c r="K211" s="3" t="s">
        <v>29</v>
      </c>
      <c r="L211">
        <v>10500000</v>
      </c>
      <c r="M211">
        <v>792910554</v>
      </c>
      <c r="N211" t="s">
        <v>60</v>
      </c>
      <c r="O211" s="2">
        <v>115</v>
      </c>
      <c r="Q211" s="10" t="s">
        <v>236</v>
      </c>
      <c r="R211" s="21">
        <v>1982</v>
      </c>
      <c r="S211" s="27" t="s">
        <v>12382</v>
      </c>
      <c r="T211" s="25" t="str">
        <f>LEFT(S211,3)</f>
        <v>Jun</v>
      </c>
      <c r="U211" s="10" t="s">
        <v>29</v>
      </c>
      <c r="V211" s="21">
        <v>7.8</v>
      </c>
      <c r="W211" s="10">
        <v>381000</v>
      </c>
      <c r="X211" s="10" t="s">
        <v>494</v>
      </c>
      <c r="Y211" s="10" t="s">
        <v>1000</v>
      </c>
      <c r="Z211" s="10" t="s">
        <v>1001</v>
      </c>
      <c r="AA211" s="22" t="s">
        <v>29</v>
      </c>
      <c r="AB211" s="10">
        <v>10500000</v>
      </c>
      <c r="AC211" s="10">
        <v>792910554</v>
      </c>
      <c r="AD211" s="10" t="s">
        <v>60</v>
      </c>
      <c r="AE211" s="23">
        <v>115</v>
      </c>
    </row>
    <row r="212" spans="1:31" x14ac:dyDescent="0.35">
      <c r="A212" t="s">
        <v>1002</v>
      </c>
      <c r="B212" t="s">
        <v>15</v>
      </c>
      <c r="C212" t="s">
        <v>33</v>
      </c>
      <c r="D212" s="2">
        <v>1982</v>
      </c>
      <c r="E212" t="s">
        <v>1003</v>
      </c>
      <c r="F212" s="2">
        <v>7.7</v>
      </c>
      <c r="G212">
        <v>234000</v>
      </c>
      <c r="H212" t="s">
        <v>1004</v>
      </c>
      <c r="I212" t="s">
        <v>1005</v>
      </c>
      <c r="J212" t="s">
        <v>760</v>
      </c>
      <c r="K212" s="3" t="s">
        <v>29</v>
      </c>
      <c r="L212">
        <v>15000000</v>
      </c>
      <c r="M212">
        <v>125212904</v>
      </c>
      <c r="N212" t="s">
        <v>1006</v>
      </c>
      <c r="O212" s="2">
        <v>93</v>
      </c>
      <c r="Q212" s="9" t="s">
        <v>33</v>
      </c>
      <c r="R212" s="18">
        <v>1982</v>
      </c>
      <c r="S212" s="26" t="s">
        <v>12383</v>
      </c>
      <c r="T212" s="25" t="str">
        <f>LEFT(S212,3)</f>
        <v>Oct</v>
      </c>
      <c r="U212" s="9" t="s">
        <v>29</v>
      </c>
      <c r="V212" s="18">
        <v>7.7</v>
      </c>
      <c r="W212" s="9">
        <v>234000</v>
      </c>
      <c r="X212" s="9" t="s">
        <v>1004</v>
      </c>
      <c r="Y212" s="9" t="s">
        <v>1005</v>
      </c>
      <c r="Z212" s="9" t="s">
        <v>760</v>
      </c>
      <c r="AA212" s="19" t="s">
        <v>29</v>
      </c>
      <c r="AB212" s="9">
        <v>15000000</v>
      </c>
      <c r="AC212" s="9">
        <v>125212904</v>
      </c>
      <c r="AD212" s="9" t="s">
        <v>1006</v>
      </c>
      <c r="AE212" s="20">
        <v>93</v>
      </c>
    </row>
    <row r="213" spans="1:31" x14ac:dyDescent="0.35">
      <c r="A213" t="s">
        <v>1007</v>
      </c>
      <c r="B213" t="s">
        <v>15</v>
      </c>
      <c r="C213" t="s">
        <v>16</v>
      </c>
      <c r="D213" s="2">
        <v>1982</v>
      </c>
      <c r="E213" t="s">
        <v>983</v>
      </c>
      <c r="F213" s="2">
        <v>7</v>
      </c>
      <c r="G213">
        <v>52000</v>
      </c>
      <c r="H213" t="s">
        <v>1008</v>
      </c>
      <c r="I213" t="s">
        <v>1009</v>
      </c>
      <c r="J213" t="s">
        <v>183</v>
      </c>
      <c r="K213" s="3" t="s">
        <v>29</v>
      </c>
      <c r="L213">
        <v>7500000</v>
      </c>
      <c r="M213">
        <v>129795554</v>
      </c>
      <c r="N213" t="s">
        <v>137</v>
      </c>
      <c r="O213" s="2">
        <v>124</v>
      </c>
      <c r="Q213" s="10" t="s">
        <v>16</v>
      </c>
      <c r="R213" s="21">
        <v>1982</v>
      </c>
      <c r="S213" s="27" t="s">
        <v>12379</v>
      </c>
      <c r="T213" s="25" t="str">
        <f>LEFT(S213,3)</f>
        <v>Aug</v>
      </c>
      <c r="U213" s="10" t="s">
        <v>29</v>
      </c>
      <c r="V213" s="21">
        <v>7</v>
      </c>
      <c r="W213" s="10">
        <v>52000</v>
      </c>
      <c r="X213" s="10" t="s">
        <v>1008</v>
      </c>
      <c r="Y213" s="10" t="s">
        <v>1009</v>
      </c>
      <c r="Z213" s="10" t="s">
        <v>183</v>
      </c>
      <c r="AA213" s="22" t="s">
        <v>29</v>
      </c>
      <c r="AB213" s="10">
        <v>7500000</v>
      </c>
      <c r="AC213" s="10">
        <v>129795554</v>
      </c>
      <c r="AD213" s="10" t="s">
        <v>137</v>
      </c>
      <c r="AE213" s="23">
        <v>124</v>
      </c>
    </row>
    <row r="214" spans="1:31" x14ac:dyDescent="0.35">
      <c r="A214" t="s">
        <v>1010</v>
      </c>
      <c r="B214" t="s">
        <v>32</v>
      </c>
      <c r="C214" t="s">
        <v>40</v>
      </c>
      <c r="D214" s="2">
        <v>1982</v>
      </c>
      <c r="E214" t="s">
        <v>999</v>
      </c>
      <c r="F214" s="2">
        <v>4.4000000000000004</v>
      </c>
      <c r="G214">
        <v>34000</v>
      </c>
      <c r="H214" t="s">
        <v>1011</v>
      </c>
      <c r="I214" t="s">
        <v>1012</v>
      </c>
      <c r="J214" t="s">
        <v>1013</v>
      </c>
      <c r="K214" s="3" t="s">
        <v>29</v>
      </c>
      <c r="L214">
        <v>13200000</v>
      </c>
      <c r="M214">
        <v>15171476</v>
      </c>
      <c r="N214" t="s">
        <v>43</v>
      </c>
      <c r="O214" s="2">
        <v>115</v>
      </c>
      <c r="Q214" s="9" t="s">
        <v>40</v>
      </c>
      <c r="R214" s="18">
        <v>1982</v>
      </c>
      <c r="S214" s="26" t="s">
        <v>12382</v>
      </c>
      <c r="T214" s="25" t="str">
        <f>LEFT(S214,3)</f>
        <v>Jun</v>
      </c>
      <c r="U214" s="9" t="s">
        <v>29</v>
      </c>
      <c r="V214" s="18">
        <v>4.4000000000000004</v>
      </c>
      <c r="W214" s="9">
        <v>34000</v>
      </c>
      <c r="X214" s="9" t="s">
        <v>1011</v>
      </c>
      <c r="Y214" s="9" t="s">
        <v>1012</v>
      </c>
      <c r="Z214" s="9" t="s">
        <v>1013</v>
      </c>
      <c r="AA214" s="19" t="s">
        <v>29</v>
      </c>
      <c r="AB214" s="9">
        <v>13200000</v>
      </c>
      <c r="AC214" s="9">
        <v>15171476</v>
      </c>
      <c r="AD214" s="9" t="s">
        <v>43</v>
      </c>
      <c r="AE214" s="20">
        <v>115</v>
      </c>
    </row>
    <row r="215" spans="1:31" x14ac:dyDescent="0.35">
      <c r="A215" t="s">
        <v>1014</v>
      </c>
      <c r="B215" t="s">
        <v>32</v>
      </c>
      <c r="C215" t="s">
        <v>40</v>
      </c>
      <c r="D215" s="2">
        <v>1982</v>
      </c>
      <c r="E215" t="s">
        <v>1015</v>
      </c>
      <c r="F215" s="2">
        <v>6.6</v>
      </c>
      <c r="G215">
        <v>41000</v>
      </c>
      <c r="H215" t="s">
        <v>431</v>
      </c>
      <c r="I215" t="s">
        <v>1016</v>
      </c>
      <c r="J215" t="s">
        <v>1017</v>
      </c>
      <c r="K215" s="3" t="s">
        <v>29</v>
      </c>
      <c r="L215">
        <v>50000000</v>
      </c>
      <c r="M215">
        <v>57063861</v>
      </c>
      <c r="N215" t="s">
        <v>30</v>
      </c>
      <c r="O215" s="2">
        <v>127</v>
      </c>
      <c r="Q215" s="10" t="s">
        <v>40</v>
      </c>
      <c r="R215" s="21">
        <v>1982</v>
      </c>
      <c r="S215" s="27" t="s">
        <v>12384</v>
      </c>
      <c r="T215" s="25" t="str">
        <f>LEFT(S215,3)</f>
        <v>Jun</v>
      </c>
      <c r="U215" s="10" t="s">
        <v>29</v>
      </c>
      <c r="V215" s="21">
        <v>6.6</v>
      </c>
      <c r="W215" s="10">
        <v>41000</v>
      </c>
      <c r="X215" s="10" t="s">
        <v>431</v>
      </c>
      <c r="Y215" s="10" t="s">
        <v>1016</v>
      </c>
      <c r="Z215" s="10" t="s">
        <v>1017</v>
      </c>
      <c r="AA215" s="22" t="s">
        <v>29</v>
      </c>
      <c r="AB215" s="10">
        <v>50000000</v>
      </c>
      <c r="AC215" s="10">
        <v>57063861</v>
      </c>
      <c r="AD215" s="10" t="s">
        <v>30</v>
      </c>
      <c r="AE215" s="23">
        <v>127</v>
      </c>
    </row>
    <row r="216" spans="1:31" x14ac:dyDescent="0.35">
      <c r="A216" t="s">
        <v>1018</v>
      </c>
      <c r="B216" t="s">
        <v>32</v>
      </c>
      <c r="C216" t="s">
        <v>51</v>
      </c>
      <c r="D216" s="2">
        <v>1982</v>
      </c>
      <c r="E216" t="s">
        <v>1019</v>
      </c>
      <c r="F216" s="2">
        <v>7.3</v>
      </c>
      <c r="G216">
        <v>148000</v>
      </c>
      <c r="H216" t="s">
        <v>733</v>
      </c>
      <c r="I216" t="s">
        <v>494</v>
      </c>
      <c r="J216" t="s">
        <v>1020</v>
      </c>
      <c r="K216" s="3" t="s">
        <v>29</v>
      </c>
      <c r="L216">
        <v>10700000</v>
      </c>
      <c r="M216">
        <v>77142388</v>
      </c>
      <c r="N216" t="s">
        <v>117</v>
      </c>
      <c r="O216" s="2">
        <v>114</v>
      </c>
      <c r="Q216" s="9" t="s">
        <v>51</v>
      </c>
      <c r="R216" s="18">
        <v>1982</v>
      </c>
      <c r="S216" s="26" t="s">
        <v>12385</v>
      </c>
      <c r="T216" s="25" t="str">
        <f>LEFT(S216,3)</f>
        <v>Jun</v>
      </c>
      <c r="U216" s="9" t="s">
        <v>29</v>
      </c>
      <c r="V216" s="18">
        <v>7.3</v>
      </c>
      <c r="W216" s="9">
        <v>148000</v>
      </c>
      <c r="X216" s="9" t="s">
        <v>733</v>
      </c>
      <c r="Y216" s="9" t="s">
        <v>494</v>
      </c>
      <c r="Z216" s="9" t="s">
        <v>1020</v>
      </c>
      <c r="AA216" s="19" t="s">
        <v>29</v>
      </c>
      <c r="AB216" s="9">
        <v>10700000</v>
      </c>
      <c r="AC216" s="9">
        <v>77142388</v>
      </c>
      <c r="AD216" s="9" t="s">
        <v>117</v>
      </c>
      <c r="AE216" s="20">
        <v>114</v>
      </c>
    </row>
    <row r="217" spans="1:31" x14ac:dyDescent="0.35">
      <c r="A217" t="s">
        <v>1021</v>
      </c>
      <c r="B217" t="s">
        <v>15</v>
      </c>
      <c r="C217" t="s">
        <v>33</v>
      </c>
      <c r="D217" s="2">
        <v>1982</v>
      </c>
      <c r="E217" t="s">
        <v>1022</v>
      </c>
      <c r="F217" s="2">
        <v>6.9</v>
      </c>
      <c r="G217">
        <v>73000</v>
      </c>
      <c r="H217" t="s">
        <v>76</v>
      </c>
      <c r="I217" t="s">
        <v>926</v>
      </c>
      <c r="J217" t="s">
        <v>1023</v>
      </c>
      <c r="K217" s="3" t="s">
        <v>29</v>
      </c>
      <c r="L217">
        <v>12000000</v>
      </c>
      <c r="M217">
        <v>78868508</v>
      </c>
      <c r="N217" t="s">
        <v>43</v>
      </c>
      <c r="O217" s="2">
        <v>96</v>
      </c>
      <c r="Q217" s="10" t="s">
        <v>33</v>
      </c>
      <c r="R217" s="21">
        <v>1982</v>
      </c>
      <c r="S217" s="27" t="s">
        <v>12386</v>
      </c>
      <c r="T217" s="25" t="str">
        <f>LEFT(S217,3)</f>
        <v>Dec</v>
      </c>
      <c r="U217" s="10" t="s">
        <v>29</v>
      </c>
      <c r="V217" s="21">
        <v>6.9</v>
      </c>
      <c r="W217" s="10">
        <v>73000</v>
      </c>
      <c r="X217" s="10" t="s">
        <v>76</v>
      </c>
      <c r="Y217" s="10" t="s">
        <v>926</v>
      </c>
      <c r="Z217" s="10" t="s">
        <v>1023</v>
      </c>
      <c r="AA217" s="22" t="s">
        <v>29</v>
      </c>
      <c r="AB217" s="10">
        <v>12000000</v>
      </c>
      <c r="AC217" s="10">
        <v>78868508</v>
      </c>
      <c r="AD217" s="10" t="s">
        <v>43</v>
      </c>
      <c r="AE217" s="23">
        <v>96</v>
      </c>
    </row>
    <row r="218" spans="1:31" x14ac:dyDescent="0.35">
      <c r="A218" t="s">
        <v>1024</v>
      </c>
      <c r="B218" t="s">
        <v>32</v>
      </c>
      <c r="C218" t="s">
        <v>33</v>
      </c>
      <c r="D218" s="2">
        <v>1982</v>
      </c>
      <c r="E218" t="s">
        <v>1019</v>
      </c>
      <c r="F218" s="2">
        <v>7.7</v>
      </c>
      <c r="G218">
        <v>115000</v>
      </c>
      <c r="H218" t="s">
        <v>1025</v>
      </c>
      <c r="I218" t="s">
        <v>1026</v>
      </c>
      <c r="J218" t="s">
        <v>1027</v>
      </c>
      <c r="K218" s="3" t="s">
        <v>29</v>
      </c>
      <c r="L218">
        <v>11200000</v>
      </c>
      <c r="M218">
        <v>78912963</v>
      </c>
      <c r="N218" t="s">
        <v>43</v>
      </c>
      <c r="O218" s="2">
        <v>113</v>
      </c>
      <c r="Q218" s="9" t="s">
        <v>33</v>
      </c>
      <c r="R218" s="18">
        <v>1982</v>
      </c>
      <c r="S218" s="26" t="s">
        <v>12385</v>
      </c>
      <c r="T218" s="25" t="str">
        <f>LEFT(S218,3)</f>
        <v>Jun</v>
      </c>
      <c r="U218" s="9" t="s">
        <v>29</v>
      </c>
      <c r="V218" s="18">
        <v>7.7</v>
      </c>
      <c r="W218" s="9">
        <v>115000</v>
      </c>
      <c r="X218" s="9" t="s">
        <v>1025</v>
      </c>
      <c r="Y218" s="9" t="s">
        <v>1026</v>
      </c>
      <c r="Z218" s="9" t="s">
        <v>1027</v>
      </c>
      <c r="AA218" s="19" t="s">
        <v>29</v>
      </c>
      <c r="AB218" s="9">
        <v>11200000</v>
      </c>
      <c r="AC218" s="9">
        <v>78912963</v>
      </c>
      <c r="AD218" s="9" t="s">
        <v>43</v>
      </c>
      <c r="AE218" s="20">
        <v>113</v>
      </c>
    </row>
    <row r="219" spans="1:31" x14ac:dyDescent="0.35">
      <c r="A219" t="s">
        <v>1028</v>
      </c>
      <c r="B219" t="s">
        <v>15</v>
      </c>
      <c r="C219" t="s">
        <v>24</v>
      </c>
      <c r="D219" s="2">
        <v>1982</v>
      </c>
      <c r="E219" t="s">
        <v>1029</v>
      </c>
      <c r="F219" s="2">
        <v>4.9000000000000004</v>
      </c>
      <c r="G219">
        <v>2500</v>
      </c>
      <c r="H219" t="s">
        <v>1030</v>
      </c>
      <c r="I219" t="s">
        <v>1030</v>
      </c>
      <c r="J219" t="s">
        <v>1031</v>
      </c>
      <c r="K219" s="3" t="s">
        <v>194</v>
      </c>
      <c r="L219">
        <v>0</v>
      </c>
      <c r="M219">
        <v>5588800</v>
      </c>
      <c r="N219" t="s">
        <v>652</v>
      </c>
      <c r="O219" s="2">
        <v>100</v>
      </c>
      <c r="Q219" s="10" t="s">
        <v>24</v>
      </c>
      <c r="R219" s="21">
        <v>1982</v>
      </c>
      <c r="S219" s="27" t="s">
        <v>12387</v>
      </c>
      <c r="T219" s="25" t="str">
        <f>LEFT(S219,3)</f>
        <v>May</v>
      </c>
      <c r="U219" s="10" t="s">
        <v>29</v>
      </c>
      <c r="V219" s="21">
        <v>4.9000000000000004</v>
      </c>
      <c r="W219" s="10">
        <v>2500</v>
      </c>
      <c r="X219" s="10" t="s">
        <v>1030</v>
      </c>
      <c r="Y219" s="10" t="s">
        <v>1030</v>
      </c>
      <c r="Z219" s="10" t="s">
        <v>1031</v>
      </c>
      <c r="AA219" s="22" t="s">
        <v>194</v>
      </c>
      <c r="AB219" s="10">
        <v>0</v>
      </c>
      <c r="AC219" s="10">
        <v>5588800</v>
      </c>
      <c r="AD219" s="10" t="s">
        <v>652</v>
      </c>
      <c r="AE219" s="23">
        <v>100</v>
      </c>
    </row>
    <row r="220" spans="1:31" x14ac:dyDescent="0.35">
      <c r="A220" t="s">
        <v>1032</v>
      </c>
      <c r="B220" t="s">
        <v>15</v>
      </c>
      <c r="C220" t="s">
        <v>40</v>
      </c>
      <c r="D220" s="2">
        <v>1982</v>
      </c>
      <c r="E220" t="s">
        <v>1033</v>
      </c>
      <c r="F220" s="2">
        <v>6.3</v>
      </c>
      <c r="G220">
        <v>8100</v>
      </c>
      <c r="H220" t="s">
        <v>1034</v>
      </c>
      <c r="I220" t="s">
        <v>1034</v>
      </c>
      <c r="J220" t="s">
        <v>1035</v>
      </c>
      <c r="K220" s="3" t="s">
        <v>29</v>
      </c>
      <c r="L220">
        <v>0</v>
      </c>
      <c r="M220">
        <v>5829781</v>
      </c>
      <c r="N220" t="s">
        <v>1036</v>
      </c>
      <c r="O220" s="2">
        <v>92</v>
      </c>
      <c r="Q220" s="9" t="s">
        <v>40</v>
      </c>
      <c r="R220" s="18">
        <v>1982</v>
      </c>
      <c r="S220" s="26" t="s">
        <v>12388</v>
      </c>
      <c r="T220" s="25" t="str">
        <f>LEFT(S220,3)</f>
        <v>Jul</v>
      </c>
      <c r="U220" s="9" t="s">
        <v>29</v>
      </c>
      <c r="V220" s="18">
        <v>6.3</v>
      </c>
      <c r="W220" s="9">
        <v>8100</v>
      </c>
      <c r="X220" s="9" t="s">
        <v>1034</v>
      </c>
      <c r="Y220" s="9" t="s">
        <v>1034</v>
      </c>
      <c r="Z220" s="9" t="s">
        <v>1035</v>
      </c>
      <c r="AA220" s="19" t="s">
        <v>29</v>
      </c>
      <c r="AB220" s="9">
        <v>0</v>
      </c>
      <c r="AC220" s="9">
        <v>5829781</v>
      </c>
      <c r="AD220" s="9" t="s">
        <v>1036</v>
      </c>
      <c r="AE220" s="20">
        <v>92</v>
      </c>
    </row>
    <row r="221" spans="1:31" x14ac:dyDescent="0.35">
      <c r="A221" t="s">
        <v>1037</v>
      </c>
      <c r="B221" t="s">
        <v>15</v>
      </c>
      <c r="C221" t="s">
        <v>16</v>
      </c>
      <c r="D221" s="2">
        <v>1982</v>
      </c>
      <c r="E221" t="s">
        <v>1038</v>
      </c>
      <c r="F221" s="2">
        <v>7.6</v>
      </c>
      <c r="G221">
        <v>44000</v>
      </c>
      <c r="H221" t="s">
        <v>931</v>
      </c>
      <c r="I221" t="s">
        <v>1039</v>
      </c>
      <c r="J221" t="s">
        <v>746</v>
      </c>
      <c r="K221" s="3" t="s">
        <v>21</v>
      </c>
      <c r="L221">
        <v>12000000</v>
      </c>
      <c r="M221">
        <v>30036000</v>
      </c>
      <c r="N221" t="s">
        <v>1040</v>
      </c>
      <c r="O221" s="2">
        <v>150</v>
      </c>
      <c r="Q221" s="10" t="s">
        <v>16</v>
      </c>
      <c r="R221" s="21">
        <v>1982</v>
      </c>
      <c r="S221" s="27" t="s">
        <v>12389</v>
      </c>
      <c r="T221" s="25" t="str">
        <f>LEFT(S221,3)</f>
        <v>Mar</v>
      </c>
      <c r="U221" s="10" t="s">
        <v>29</v>
      </c>
      <c r="V221" s="21">
        <v>7.6</v>
      </c>
      <c r="W221" s="10">
        <v>44000</v>
      </c>
      <c r="X221" s="10" t="s">
        <v>931</v>
      </c>
      <c r="Y221" s="10" t="s">
        <v>1039</v>
      </c>
      <c r="Z221" s="10" t="s">
        <v>746</v>
      </c>
      <c r="AA221" s="22" t="s">
        <v>21</v>
      </c>
      <c r="AB221" s="10">
        <v>12000000</v>
      </c>
      <c r="AC221" s="10">
        <v>30036000</v>
      </c>
      <c r="AD221" s="10" t="s">
        <v>1040</v>
      </c>
      <c r="AE221" s="23">
        <v>150</v>
      </c>
    </row>
    <row r="222" spans="1:31" x14ac:dyDescent="0.35">
      <c r="A222" t="s">
        <v>1041</v>
      </c>
      <c r="B222" t="s">
        <v>32</v>
      </c>
      <c r="C222" t="s">
        <v>62</v>
      </c>
      <c r="D222" s="2">
        <v>1982</v>
      </c>
      <c r="E222" t="s">
        <v>1042</v>
      </c>
      <c r="F222" s="2">
        <v>8</v>
      </c>
      <c r="G222">
        <v>220000</v>
      </c>
      <c r="H222" t="s">
        <v>1043</v>
      </c>
      <c r="I222" t="s">
        <v>1044</v>
      </c>
      <c r="J222" t="s">
        <v>1045</v>
      </c>
      <c r="K222" s="3" t="s">
        <v>21</v>
      </c>
      <c r="L222">
        <v>22000000</v>
      </c>
      <c r="M222">
        <v>52767889</v>
      </c>
      <c r="N222" t="s">
        <v>1046</v>
      </c>
      <c r="O222" s="2">
        <v>191</v>
      </c>
      <c r="Q222" s="9" t="s">
        <v>62</v>
      </c>
      <c r="R222" s="18">
        <v>1982</v>
      </c>
      <c r="S222" s="26" t="s">
        <v>12390</v>
      </c>
      <c r="T222" s="25" t="str">
        <f>LEFT(S222,3)</f>
        <v>Feb</v>
      </c>
      <c r="U222" s="9" t="s">
        <v>29</v>
      </c>
      <c r="V222" s="18">
        <v>8</v>
      </c>
      <c r="W222" s="9">
        <v>220000</v>
      </c>
      <c r="X222" s="9" t="s">
        <v>1043</v>
      </c>
      <c r="Y222" s="9" t="s">
        <v>1044</v>
      </c>
      <c r="Z222" s="9" t="s">
        <v>1045</v>
      </c>
      <c r="AA222" s="19" t="s">
        <v>21</v>
      </c>
      <c r="AB222" s="9">
        <v>22000000</v>
      </c>
      <c r="AC222" s="9">
        <v>52767889</v>
      </c>
      <c r="AD222" s="9" t="s">
        <v>1046</v>
      </c>
      <c r="AE222" s="20">
        <v>191</v>
      </c>
    </row>
    <row r="223" spans="1:31" x14ac:dyDescent="0.35">
      <c r="A223" t="s">
        <v>1047</v>
      </c>
      <c r="B223" t="s">
        <v>32</v>
      </c>
      <c r="C223" t="s">
        <v>40</v>
      </c>
      <c r="D223" s="2">
        <v>1982</v>
      </c>
      <c r="E223" t="s">
        <v>1048</v>
      </c>
      <c r="F223" s="2">
        <v>7.4</v>
      </c>
      <c r="G223">
        <v>100000</v>
      </c>
      <c r="H223" t="s">
        <v>619</v>
      </c>
      <c r="I223" t="s">
        <v>1049</v>
      </c>
      <c r="J223" t="s">
        <v>1050</v>
      </c>
      <c r="K223" s="3" t="s">
        <v>29</v>
      </c>
      <c r="L223">
        <v>21000000</v>
      </c>
      <c r="M223">
        <v>177200000</v>
      </c>
      <c r="N223" t="s">
        <v>30</v>
      </c>
      <c r="O223" s="2">
        <v>116</v>
      </c>
      <c r="Q223" s="10" t="s">
        <v>40</v>
      </c>
      <c r="R223" s="21">
        <v>1982</v>
      </c>
      <c r="S223" s="27" t="s">
        <v>12391</v>
      </c>
      <c r="T223" s="25" t="str">
        <f>LEFT(S223,3)</f>
        <v>Dec</v>
      </c>
      <c r="U223" s="10" t="s">
        <v>29</v>
      </c>
      <c r="V223" s="21">
        <v>7.4</v>
      </c>
      <c r="W223" s="10">
        <v>100000</v>
      </c>
      <c r="X223" s="10" t="s">
        <v>619</v>
      </c>
      <c r="Y223" s="10" t="s">
        <v>1049</v>
      </c>
      <c r="Z223" s="10" t="s">
        <v>1050</v>
      </c>
      <c r="AA223" s="22" t="s">
        <v>29</v>
      </c>
      <c r="AB223" s="10">
        <v>21000000</v>
      </c>
      <c r="AC223" s="10">
        <v>177200000</v>
      </c>
      <c r="AD223" s="10" t="s">
        <v>30</v>
      </c>
      <c r="AE223" s="23">
        <v>116</v>
      </c>
    </row>
    <row r="224" spans="1:31" x14ac:dyDescent="0.35">
      <c r="A224" t="s">
        <v>1051</v>
      </c>
      <c r="B224" t="s">
        <v>32</v>
      </c>
      <c r="C224" t="s">
        <v>33</v>
      </c>
      <c r="D224" s="2">
        <v>1982</v>
      </c>
      <c r="E224" t="s">
        <v>486</v>
      </c>
      <c r="F224" s="2">
        <v>6.8</v>
      </c>
      <c r="G224">
        <v>115000</v>
      </c>
      <c r="H224" t="s">
        <v>1052</v>
      </c>
      <c r="I224" t="s">
        <v>1052</v>
      </c>
      <c r="J224" t="s">
        <v>661</v>
      </c>
      <c r="K224" s="3" t="s">
        <v>29</v>
      </c>
      <c r="L224">
        <v>17000000</v>
      </c>
      <c r="M224">
        <v>33000525</v>
      </c>
      <c r="N224" t="s">
        <v>241</v>
      </c>
      <c r="O224" s="2">
        <v>96</v>
      </c>
      <c r="Q224" s="9" t="s">
        <v>33</v>
      </c>
      <c r="R224" s="18">
        <v>1982</v>
      </c>
      <c r="S224" s="26" t="s">
        <v>12320</v>
      </c>
      <c r="T224" s="25" t="str">
        <f>LEFT(S224,3)</f>
        <v>Jul</v>
      </c>
      <c r="U224" s="9" t="s">
        <v>29</v>
      </c>
      <c r="V224" s="18">
        <v>6.8</v>
      </c>
      <c r="W224" s="9">
        <v>115000</v>
      </c>
      <c r="X224" s="9" t="s">
        <v>1052</v>
      </c>
      <c r="Y224" s="9" t="s">
        <v>1052</v>
      </c>
      <c r="Z224" s="9" t="s">
        <v>661</v>
      </c>
      <c r="AA224" s="19" t="s">
        <v>29</v>
      </c>
      <c r="AB224" s="9">
        <v>17000000</v>
      </c>
      <c r="AC224" s="9">
        <v>33000525</v>
      </c>
      <c r="AD224" s="9" t="s">
        <v>241</v>
      </c>
      <c r="AE224" s="20">
        <v>96</v>
      </c>
    </row>
    <row r="225" spans="1:31" x14ac:dyDescent="0.35">
      <c r="A225" t="s">
        <v>1053</v>
      </c>
      <c r="B225" t="s">
        <v>336</v>
      </c>
      <c r="C225" t="s">
        <v>389</v>
      </c>
      <c r="D225" s="2">
        <v>1982</v>
      </c>
      <c r="E225" t="s">
        <v>1054</v>
      </c>
      <c r="F225" s="2">
        <v>7.6</v>
      </c>
      <c r="G225">
        <v>37000</v>
      </c>
      <c r="H225" t="s">
        <v>1055</v>
      </c>
      <c r="I225" t="s">
        <v>1056</v>
      </c>
      <c r="J225" t="s">
        <v>1057</v>
      </c>
      <c r="K225" s="3" t="s">
        <v>29</v>
      </c>
      <c r="L225">
        <v>7000000</v>
      </c>
      <c r="M225">
        <v>14665733</v>
      </c>
      <c r="N225" t="s">
        <v>1058</v>
      </c>
      <c r="O225" s="2">
        <v>82</v>
      </c>
      <c r="Q225" s="10" t="s">
        <v>389</v>
      </c>
      <c r="R225" s="21">
        <v>1982</v>
      </c>
      <c r="S225" s="27" t="s">
        <v>12392</v>
      </c>
      <c r="T225" s="25" t="str">
        <f>LEFT(S225,3)</f>
        <v>Jul</v>
      </c>
      <c r="U225" s="10" t="s">
        <v>29</v>
      </c>
      <c r="V225" s="21">
        <v>7.6</v>
      </c>
      <c r="W225" s="10">
        <v>37000</v>
      </c>
      <c r="X225" s="10" t="s">
        <v>1055</v>
      </c>
      <c r="Y225" s="10" t="s">
        <v>1056</v>
      </c>
      <c r="Z225" s="10" t="s">
        <v>1057</v>
      </c>
      <c r="AA225" s="22" t="s">
        <v>29</v>
      </c>
      <c r="AB225" s="10">
        <v>7000000</v>
      </c>
      <c r="AC225" s="10">
        <v>14665733</v>
      </c>
      <c r="AD225" s="10" t="s">
        <v>1058</v>
      </c>
      <c r="AE225" s="23">
        <v>82</v>
      </c>
    </row>
    <row r="226" spans="1:31" x14ac:dyDescent="0.35">
      <c r="A226" t="s">
        <v>1059</v>
      </c>
      <c r="B226" t="s">
        <v>32</v>
      </c>
      <c r="C226" t="s">
        <v>40</v>
      </c>
      <c r="D226" s="2">
        <v>1982</v>
      </c>
      <c r="E226" t="s">
        <v>1060</v>
      </c>
      <c r="F226" s="2">
        <v>7.8</v>
      </c>
      <c r="G226">
        <v>94000</v>
      </c>
      <c r="H226" t="s">
        <v>64</v>
      </c>
      <c r="I226" t="s">
        <v>1061</v>
      </c>
      <c r="J226" t="s">
        <v>66</v>
      </c>
      <c r="K226" s="3" t="s">
        <v>29</v>
      </c>
      <c r="L226">
        <v>20000000</v>
      </c>
      <c r="M226">
        <v>2536242</v>
      </c>
      <c r="N226" t="s">
        <v>1062</v>
      </c>
      <c r="O226" s="2">
        <v>109</v>
      </c>
      <c r="Q226" s="9" t="s">
        <v>40</v>
      </c>
      <c r="R226" s="18">
        <v>1982</v>
      </c>
      <c r="S226" s="26" t="s">
        <v>12393</v>
      </c>
      <c r="T226" s="25" t="str">
        <f>LEFT(S226,3)</f>
        <v>Feb</v>
      </c>
      <c r="U226" s="9" t="s">
        <v>2597</v>
      </c>
      <c r="V226" s="18">
        <v>7.8</v>
      </c>
      <c r="W226" s="9">
        <v>94000</v>
      </c>
      <c r="X226" s="9" t="s">
        <v>64</v>
      </c>
      <c r="Y226" s="9" t="s">
        <v>1061</v>
      </c>
      <c r="Z226" s="9" t="s">
        <v>66</v>
      </c>
      <c r="AA226" s="19" t="s">
        <v>29</v>
      </c>
      <c r="AB226" s="9">
        <v>20000000</v>
      </c>
      <c r="AC226" s="9">
        <v>2536242</v>
      </c>
      <c r="AD226" s="9" t="s">
        <v>1062</v>
      </c>
      <c r="AE226" s="20">
        <v>109</v>
      </c>
    </row>
    <row r="227" spans="1:31" x14ac:dyDescent="0.35">
      <c r="A227" t="s">
        <v>1063</v>
      </c>
      <c r="B227" t="s">
        <v>32</v>
      </c>
      <c r="C227" t="s">
        <v>16</v>
      </c>
      <c r="D227" s="2">
        <v>1982</v>
      </c>
      <c r="E227" t="s">
        <v>1064</v>
      </c>
      <c r="F227" s="2">
        <v>6.8</v>
      </c>
      <c r="G227">
        <v>179000</v>
      </c>
      <c r="H227" t="s">
        <v>760</v>
      </c>
      <c r="I227" t="s">
        <v>760</v>
      </c>
      <c r="J227" t="s">
        <v>760</v>
      </c>
      <c r="K227" s="3" t="s">
        <v>29</v>
      </c>
      <c r="L227">
        <v>17000000</v>
      </c>
      <c r="M227">
        <v>125052686</v>
      </c>
      <c r="N227" t="s">
        <v>67</v>
      </c>
      <c r="O227" s="2">
        <v>99</v>
      </c>
      <c r="Q227" s="10" t="s">
        <v>16</v>
      </c>
      <c r="R227" s="21">
        <v>1982</v>
      </c>
      <c r="S227" s="27" t="s">
        <v>12394</v>
      </c>
      <c r="T227" s="25" t="str">
        <f>LEFT(S227,3)</f>
        <v>May</v>
      </c>
      <c r="U227" s="10" t="s">
        <v>29</v>
      </c>
      <c r="V227" s="21">
        <v>6.8</v>
      </c>
      <c r="W227" s="10">
        <v>179000</v>
      </c>
      <c r="X227" s="10" t="s">
        <v>760</v>
      </c>
      <c r="Y227" s="10" t="s">
        <v>760</v>
      </c>
      <c r="Z227" s="10" t="s">
        <v>760</v>
      </c>
      <c r="AA227" s="22" t="s">
        <v>29</v>
      </c>
      <c r="AB227" s="10">
        <v>17000000</v>
      </c>
      <c r="AC227" s="10">
        <v>125052686</v>
      </c>
      <c r="AD227" s="10" t="s">
        <v>67</v>
      </c>
      <c r="AE227" s="23">
        <v>99</v>
      </c>
    </row>
    <row r="228" spans="1:31" x14ac:dyDescent="0.35">
      <c r="A228" t="s">
        <v>1065</v>
      </c>
      <c r="B228" t="s">
        <v>32</v>
      </c>
      <c r="C228" t="s">
        <v>33</v>
      </c>
      <c r="D228" s="2">
        <v>1982</v>
      </c>
      <c r="E228" t="s">
        <v>1066</v>
      </c>
      <c r="F228" s="2">
        <v>6.2</v>
      </c>
      <c r="G228">
        <v>22000</v>
      </c>
      <c r="H228" t="s">
        <v>1067</v>
      </c>
      <c r="I228" t="s">
        <v>1067</v>
      </c>
      <c r="J228" t="s">
        <v>1068</v>
      </c>
      <c r="K228" s="3" t="s">
        <v>29</v>
      </c>
      <c r="L228">
        <v>8000000</v>
      </c>
      <c r="M228">
        <v>14056528</v>
      </c>
      <c r="N228" t="s">
        <v>1069</v>
      </c>
      <c r="O228" s="2">
        <v>118</v>
      </c>
      <c r="Q228" s="9" t="s">
        <v>33</v>
      </c>
      <c r="R228" s="18">
        <v>1982</v>
      </c>
      <c r="S228" s="26" t="s">
        <v>12395</v>
      </c>
      <c r="T228" s="25" t="str">
        <f>LEFT(S228,3)</f>
        <v>Aug</v>
      </c>
      <c r="U228" s="9" t="s">
        <v>29</v>
      </c>
      <c r="V228" s="18">
        <v>6.2</v>
      </c>
      <c r="W228" s="9">
        <v>22000</v>
      </c>
      <c r="X228" s="9" t="s">
        <v>1067</v>
      </c>
      <c r="Y228" s="9" t="s">
        <v>1067</v>
      </c>
      <c r="Z228" s="9" t="s">
        <v>1068</v>
      </c>
      <c r="AA228" s="19" t="s">
        <v>29</v>
      </c>
      <c r="AB228" s="9">
        <v>8000000</v>
      </c>
      <c r="AC228" s="9">
        <v>14056528</v>
      </c>
      <c r="AD228" s="9" t="s">
        <v>1069</v>
      </c>
      <c r="AE228" s="20">
        <v>118</v>
      </c>
    </row>
    <row r="229" spans="1:31" x14ac:dyDescent="0.35">
      <c r="A229" t="s">
        <v>1070</v>
      </c>
      <c r="B229" t="s">
        <v>15</v>
      </c>
      <c r="C229" t="s">
        <v>40</v>
      </c>
      <c r="D229" s="2">
        <v>1982</v>
      </c>
      <c r="E229" t="s">
        <v>1071</v>
      </c>
      <c r="F229" s="2">
        <v>6.9</v>
      </c>
      <c r="G229">
        <v>44000</v>
      </c>
      <c r="H229" t="s">
        <v>1072</v>
      </c>
      <c r="I229" t="s">
        <v>19</v>
      </c>
      <c r="J229" t="s">
        <v>1073</v>
      </c>
      <c r="K229" s="3" t="s">
        <v>29</v>
      </c>
      <c r="L229">
        <v>8000000</v>
      </c>
      <c r="M229">
        <v>21028755</v>
      </c>
      <c r="N229" t="s">
        <v>1074</v>
      </c>
      <c r="O229" s="2">
        <v>120</v>
      </c>
      <c r="Q229" s="10" t="s">
        <v>40</v>
      </c>
      <c r="R229" s="21">
        <v>1982</v>
      </c>
      <c r="S229" s="27" t="s">
        <v>12396</v>
      </c>
      <c r="T229" s="25" t="str">
        <f>LEFT(S229,3)</f>
        <v>Nov</v>
      </c>
      <c r="U229" s="10" t="s">
        <v>29</v>
      </c>
      <c r="V229" s="21">
        <v>6.9</v>
      </c>
      <c r="W229" s="10">
        <v>44000</v>
      </c>
      <c r="X229" s="10" t="s">
        <v>1072</v>
      </c>
      <c r="Y229" s="10" t="s">
        <v>19</v>
      </c>
      <c r="Z229" s="10" t="s">
        <v>1073</v>
      </c>
      <c r="AA229" s="22" t="s">
        <v>29</v>
      </c>
      <c r="AB229" s="10">
        <v>8000000</v>
      </c>
      <c r="AC229" s="10">
        <v>21028755</v>
      </c>
      <c r="AD229" s="10" t="s">
        <v>1074</v>
      </c>
      <c r="AE229" s="23">
        <v>120</v>
      </c>
    </row>
    <row r="230" spans="1:31" x14ac:dyDescent="0.35">
      <c r="A230" t="s">
        <v>1075</v>
      </c>
      <c r="B230" t="s">
        <v>32</v>
      </c>
      <c r="C230" t="s">
        <v>24</v>
      </c>
      <c r="D230" s="2">
        <v>1982</v>
      </c>
      <c r="E230" t="s">
        <v>1076</v>
      </c>
      <c r="F230" s="2">
        <v>7.3</v>
      </c>
      <c r="G230">
        <v>8200</v>
      </c>
      <c r="H230" t="s">
        <v>532</v>
      </c>
      <c r="I230" t="s">
        <v>1077</v>
      </c>
      <c r="J230" t="s">
        <v>147</v>
      </c>
      <c r="K230" s="3" t="s">
        <v>247</v>
      </c>
      <c r="L230">
        <v>3500000</v>
      </c>
      <c r="M230">
        <v>20659423</v>
      </c>
      <c r="N230" t="s">
        <v>1078</v>
      </c>
      <c r="O230" s="2">
        <v>102</v>
      </c>
      <c r="Q230" s="9" t="s">
        <v>24</v>
      </c>
      <c r="R230" s="18">
        <v>1982</v>
      </c>
      <c r="S230" s="26" t="s">
        <v>12397</v>
      </c>
      <c r="T230" s="25" t="str">
        <f>LEFT(S230,3)</f>
        <v>Nov</v>
      </c>
      <c r="U230" s="9" t="s">
        <v>29</v>
      </c>
      <c r="V230" s="18">
        <v>7.3</v>
      </c>
      <c r="W230" s="9">
        <v>8200</v>
      </c>
      <c r="X230" s="9" t="s">
        <v>532</v>
      </c>
      <c r="Y230" s="9" t="s">
        <v>1077</v>
      </c>
      <c r="Z230" s="9" t="s">
        <v>147</v>
      </c>
      <c r="AA230" s="19" t="s">
        <v>247</v>
      </c>
      <c r="AB230" s="9">
        <v>3500000</v>
      </c>
      <c r="AC230" s="9">
        <v>20659423</v>
      </c>
      <c r="AD230" s="9" t="s">
        <v>1078</v>
      </c>
      <c r="AE230" s="20">
        <v>102</v>
      </c>
    </row>
    <row r="231" spans="1:31" x14ac:dyDescent="0.35">
      <c r="A231" t="s">
        <v>1079</v>
      </c>
      <c r="B231" t="s">
        <v>15</v>
      </c>
      <c r="C231" t="s">
        <v>16</v>
      </c>
      <c r="D231" s="2">
        <v>1982</v>
      </c>
      <c r="E231" t="s">
        <v>916</v>
      </c>
      <c r="F231" s="2">
        <v>8</v>
      </c>
      <c r="G231">
        <v>78000</v>
      </c>
      <c r="H231" t="s">
        <v>114</v>
      </c>
      <c r="I231" t="s">
        <v>1080</v>
      </c>
      <c r="J231" t="s">
        <v>1081</v>
      </c>
      <c r="K231" s="3" t="s">
        <v>21</v>
      </c>
      <c r="L231">
        <v>12000000</v>
      </c>
      <c r="M231">
        <v>22265763</v>
      </c>
      <c r="N231" t="s">
        <v>1082</v>
      </c>
      <c r="O231" s="2">
        <v>95</v>
      </c>
      <c r="Q231" s="10" t="s">
        <v>16</v>
      </c>
      <c r="R231" s="21">
        <v>1982</v>
      </c>
      <c r="S231" s="27" t="s">
        <v>12372</v>
      </c>
      <c r="T231" s="25" t="str">
        <f>LEFT(S231,3)</f>
        <v>Sep</v>
      </c>
      <c r="U231" s="10" t="s">
        <v>29</v>
      </c>
      <c r="V231" s="21">
        <v>8</v>
      </c>
      <c r="W231" s="10">
        <v>78000</v>
      </c>
      <c r="X231" s="10" t="s">
        <v>114</v>
      </c>
      <c r="Y231" s="10" t="s">
        <v>1080</v>
      </c>
      <c r="Z231" s="10" t="s">
        <v>1081</v>
      </c>
      <c r="AA231" s="22" t="s">
        <v>21</v>
      </c>
      <c r="AB231" s="10">
        <v>12000000</v>
      </c>
      <c r="AC231" s="10">
        <v>22265763</v>
      </c>
      <c r="AD231" s="10" t="s">
        <v>1082</v>
      </c>
      <c r="AE231" s="23">
        <v>95</v>
      </c>
    </row>
    <row r="232" spans="1:31" x14ac:dyDescent="0.35">
      <c r="A232" t="s">
        <v>1083</v>
      </c>
      <c r="B232" t="s">
        <v>15</v>
      </c>
      <c r="C232" t="s">
        <v>150</v>
      </c>
      <c r="D232" s="2">
        <v>1982</v>
      </c>
      <c r="E232" t="s">
        <v>1084</v>
      </c>
      <c r="F232" s="2">
        <v>6.2</v>
      </c>
      <c r="G232">
        <v>20000</v>
      </c>
      <c r="H232" t="s">
        <v>182</v>
      </c>
      <c r="I232" t="s">
        <v>1085</v>
      </c>
      <c r="J232" t="s">
        <v>1086</v>
      </c>
      <c r="K232" s="3" t="s">
        <v>29</v>
      </c>
      <c r="L232">
        <v>18000000</v>
      </c>
      <c r="M232">
        <v>7000000</v>
      </c>
      <c r="N232" t="s">
        <v>1087</v>
      </c>
      <c r="O232" s="2">
        <v>118</v>
      </c>
      <c r="Q232" s="9" t="s">
        <v>150</v>
      </c>
      <c r="R232" s="18">
        <v>1982</v>
      </c>
      <c r="S232" s="26" t="s">
        <v>12398</v>
      </c>
      <c r="T232" s="25" t="str">
        <f>LEFT(S232,3)</f>
        <v>Apr</v>
      </c>
      <c r="U232" s="9" t="s">
        <v>29</v>
      </c>
      <c r="V232" s="18">
        <v>6.2</v>
      </c>
      <c r="W232" s="9">
        <v>20000</v>
      </c>
      <c r="X232" s="9" t="s">
        <v>182</v>
      </c>
      <c r="Y232" s="9" t="s">
        <v>1085</v>
      </c>
      <c r="Z232" s="9" t="s">
        <v>1086</v>
      </c>
      <c r="AA232" s="19" t="s">
        <v>29</v>
      </c>
      <c r="AB232" s="9">
        <v>18000000</v>
      </c>
      <c r="AC232" s="9">
        <v>7000000</v>
      </c>
      <c r="AD232" s="9" t="s">
        <v>1087</v>
      </c>
      <c r="AE232" s="20">
        <v>118</v>
      </c>
    </row>
    <row r="233" spans="1:31" x14ac:dyDescent="0.35">
      <c r="A233" t="s">
        <v>1088</v>
      </c>
      <c r="B233" t="s">
        <v>15</v>
      </c>
      <c r="C233" t="s">
        <v>16</v>
      </c>
      <c r="D233" s="2">
        <v>1982</v>
      </c>
      <c r="E233" t="s">
        <v>1089</v>
      </c>
      <c r="F233" s="2">
        <v>8.1</v>
      </c>
      <c r="G233">
        <v>59000</v>
      </c>
      <c r="H233" t="s">
        <v>1090</v>
      </c>
      <c r="I233" t="s">
        <v>1090</v>
      </c>
      <c r="J233" t="s">
        <v>1091</v>
      </c>
      <c r="K233" s="3" t="s">
        <v>1092</v>
      </c>
      <c r="L233">
        <v>6000000</v>
      </c>
      <c r="M233">
        <v>6795771</v>
      </c>
      <c r="N233" t="s">
        <v>1093</v>
      </c>
      <c r="O233" s="2">
        <v>188</v>
      </c>
      <c r="Q233" s="10" t="s">
        <v>16</v>
      </c>
      <c r="R233" s="21">
        <v>1982</v>
      </c>
      <c r="S233" s="27" t="s">
        <v>12391</v>
      </c>
      <c r="T233" s="25" t="str">
        <f>LEFT(S233,3)</f>
        <v>Dec</v>
      </c>
      <c r="U233" s="10" t="s">
        <v>1092</v>
      </c>
      <c r="V233" s="21">
        <v>8.1</v>
      </c>
      <c r="W233" s="10">
        <v>59000</v>
      </c>
      <c r="X233" s="10" t="s">
        <v>1090</v>
      </c>
      <c r="Y233" s="10" t="s">
        <v>1090</v>
      </c>
      <c r="Z233" s="10" t="s">
        <v>1091</v>
      </c>
      <c r="AA233" s="22" t="s">
        <v>1092</v>
      </c>
      <c r="AB233" s="10">
        <v>6000000</v>
      </c>
      <c r="AC233" s="10">
        <v>6795771</v>
      </c>
      <c r="AD233" s="10" t="s">
        <v>1093</v>
      </c>
      <c r="AE233" s="23">
        <v>188</v>
      </c>
    </row>
    <row r="234" spans="1:31" x14ac:dyDescent="0.35">
      <c r="A234" t="s">
        <v>1094</v>
      </c>
      <c r="B234" t="s">
        <v>15</v>
      </c>
      <c r="C234" t="s">
        <v>51</v>
      </c>
      <c r="D234" s="2">
        <v>1982</v>
      </c>
      <c r="E234" t="s">
        <v>983</v>
      </c>
      <c r="F234" s="2">
        <v>5.7</v>
      </c>
      <c r="G234">
        <v>49000</v>
      </c>
      <c r="H234" t="s">
        <v>575</v>
      </c>
      <c r="I234" t="s">
        <v>1095</v>
      </c>
      <c r="J234" t="s">
        <v>1096</v>
      </c>
      <c r="K234" s="3" t="s">
        <v>29</v>
      </c>
      <c r="L234">
        <v>2300000</v>
      </c>
      <c r="M234">
        <v>36690067</v>
      </c>
      <c r="N234" t="s">
        <v>43</v>
      </c>
      <c r="O234" s="2">
        <v>95</v>
      </c>
      <c r="Q234" s="9" t="s">
        <v>51</v>
      </c>
      <c r="R234" s="18">
        <v>1982</v>
      </c>
      <c r="S234" s="26" t="s">
        <v>12379</v>
      </c>
      <c r="T234" s="25" t="str">
        <f>LEFT(S234,3)</f>
        <v>Aug</v>
      </c>
      <c r="U234" s="9" t="s">
        <v>29</v>
      </c>
      <c r="V234" s="18">
        <v>5.7</v>
      </c>
      <c r="W234" s="9">
        <v>49000</v>
      </c>
      <c r="X234" s="9" t="s">
        <v>575</v>
      </c>
      <c r="Y234" s="9" t="s">
        <v>1095</v>
      </c>
      <c r="Z234" s="9" t="s">
        <v>1096</v>
      </c>
      <c r="AA234" s="19" t="s">
        <v>29</v>
      </c>
      <c r="AB234" s="9">
        <v>2300000</v>
      </c>
      <c r="AC234" s="9">
        <v>36690067</v>
      </c>
      <c r="AD234" s="9" t="s">
        <v>43</v>
      </c>
      <c r="AE234" s="20">
        <v>95</v>
      </c>
    </row>
    <row r="235" spans="1:31" x14ac:dyDescent="0.35">
      <c r="A235" t="s">
        <v>1097</v>
      </c>
      <c r="B235" t="s">
        <v>32</v>
      </c>
      <c r="C235" t="s">
        <v>33</v>
      </c>
      <c r="D235" s="2">
        <v>1982</v>
      </c>
      <c r="E235" t="s">
        <v>1015</v>
      </c>
      <c r="F235" s="2">
        <v>6</v>
      </c>
      <c r="G235">
        <v>26000</v>
      </c>
      <c r="H235" t="s">
        <v>84</v>
      </c>
      <c r="I235" t="s">
        <v>1098</v>
      </c>
      <c r="J235" t="s">
        <v>84</v>
      </c>
      <c r="K235" s="3" t="s">
        <v>29</v>
      </c>
      <c r="L235">
        <v>18000000</v>
      </c>
      <c r="M235">
        <v>46708276</v>
      </c>
      <c r="N235" t="s">
        <v>354</v>
      </c>
      <c r="O235" s="2">
        <v>136</v>
      </c>
      <c r="Q235" s="10" t="s">
        <v>33</v>
      </c>
      <c r="R235" s="21">
        <v>1982</v>
      </c>
      <c r="S235" s="27" t="s">
        <v>12384</v>
      </c>
      <c r="T235" s="25" t="str">
        <f>LEFT(S235,3)</f>
        <v>Jun</v>
      </c>
      <c r="U235" s="10" t="s">
        <v>29</v>
      </c>
      <c r="V235" s="21">
        <v>6</v>
      </c>
      <c r="W235" s="10">
        <v>26000</v>
      </c>
      <c r="X235" s="10" t="s">
        <v>84</v>
      </c>
      <c r="Y235" s="10" t="s">
        <v>1098</v>
      </c>
      <c r="Z235" s="10" t="s">
        <v>84</v>
      </c>
      <c r="AA235" s="22" t="s">
        <v>29</v>
      </c>
      <c r="AB235" s="10">
        <v>18000000</v>
      </c>
      <c r="AC235" s="10">
        <v>46708276</v>
      </c>
      <c r="AD235" s="10" t="s">
        <v>354</v>
      </c>
      <c r="AE235" s="23">
        <v>136</v>
      </c>
    </row>
    <row r="236" spans="1:31" x14ac:dyDescent="0.35">
      <c r="A236" t="s">
        <v>1099</v>
      </c>
      <c r="B236" t="s">
        <v>15</v>
      </c>
      <c r="C236" t="s">
        <v>51</v>
      </c>
      <c r="D236" s="2">
        <v>1982</v>
      </c>
      <c r="E236" t="s">
        <v>1003</v>
      </c>
      <c r="F236" s="2">
        <v>5</v>
      </c>
      <c r="G236">
        <v>45000</v>
      </c>
      <c r="H236" t="s">
        <v>1100</v>
      </c>
      <c r="I236" t="s">
        <v>1100</v>
      </c>
      <c r="J236" t="s">
        <v>1101</v>
      </c>
      <c r="K236" s="3" t="s">
        <v>29</v>
      </c>
      <c r="L236">
        <v>2500000</v>
      </c>
      <c r="M236">
        <v>14400000</v>
      </c>
      <c r="N236" t="s">
        <v>592</v>
      </c>
      <c r="O236" s="2">
        <v>98</v>
      </c>
      <c r="Q236" s="9" t="s">
        <v>51</v>
      </c>
      <c r="R236" s="18">
        <v>1982</v>
      </c>
      <c r="S236" s="26" t="s">
        <v>12383</v>
      </c>
      <c r="T236" s="25" t="str">
        <f>LEFT(S236,3)</f>
        <v>Oct</v>
      </c>
      <c r="U236" s="9" t="s">
        <v>29</v>
      </c>
      <c r="V236" s="18">
        <v>5</v>
      </c>
      <c r="W236" s="9">
        <v>45000</v>
      </c>
      <c r="X236" s="9" t="s">
        <v>1100</v>
      </c>
      <c r="Y236" s="9" t="s">
        <v>1100</v>
      </c>
      <c r="Z236" s="9" t="s">
        <v>1101</v>
      </c>
      <c r="AA236" s="19" t="s">
        <v>29</v>
      </c>
      <c r="AB236" s="9">
        <v>2500000</v>
      </c>
      <c r="AC236" s="9">
        <v>14400000</v>
      </c>
      <c r="AD236" s="9" t="s">
        <v>592</v>
      </c>
      <c r="AE236" s="20">
        <v>98</v>
      </c>
    </row>
    <row r="237" spans="1:31" x14ac:dyDescent="0.35">
      <c r="A237" t="s">
        <v>1102</v>
      </c>
      <c r="B237" t="s">
        <v>32</v>
      </c>
      <c r="C237" t="s">
        <v>24</v>
      </c>
      <c r="D237" s="2">
        <v>1982</v>
      </c>
      <c r="E237" t="s">
        <v>1048</v>
      </c>
      <c r="F237" s="2">
        <v>7.2</v>
      </c>
      <c r="G237">
        <v>63000</v>
      </c>
      <c r="H237" t="s">
        <v>749</v>
      </c>
      <c r="I237" t="s">
        <v>1103</v>
      </c>
      <c r="J237" t="s">
        <v>749</v>
      </c>
      <c r="K237" s="3" t="s">
        <v>21</v>
      </c>
      <c r="L237">
        <v>15000000</v>
      </c>
      <c r="M237">
        <v>41630431</v>
      </c>
      <c r="N237" t="s">
        <v>1040</v>
      </c>
      <c r="O237" s="2">
        <v>93</v>
      </c>
      <c r="Q237" s="10" t="s">
        <v>24</v>
      </c>
      <c r="R237" s="21">
        <v>1982</v>
      </c>
      <c r="S237" s="27" t="s">
        <v>12391</v>
      </c>
      <c r="T237" s="25" t="str">
        <f>LEFT(S237,3)</f>
        <v>Dec</v>
      </c>
      <c r="U237" s="10" t="s">
        <v>29</v>
      </c>
      <c r="V237" s="21">
        <v>7.2</v>
      </c>
      <c r="W237" s="10">
        <v>63000</v>
      </c>
      <c r="X237" s="10" t="s">
        <v>749</v>
      </c>
      <c r="Y237" s="10" t="s">
        <v>1103</v>
      </c>
      <c r="Z237" s="10" t="s">
        <v>749</v>
      </c>
      <c r="AA237" s="22" t="s">
        <v>21</v>
      </c>
      <c r="AB237" s="10">
        <v>15000000</v>
      </c>
      <c r="AC237" s="10">
        <v>41630431</v>
      </c>
      <c r="AD237" s="10" t="s">
        <v>1040</v>
      </c>
      <c r="AE237" s="23">
        <v>93</v>
      </c>
    </row>
    <row r="238" spans="1:31" x14ac:dyDescent="0.35">
      <c r="A238" t="s">
        <v>1104</v>
      </c>
      <c r="B238" t="s">
        <v>15</v>
      </c>
      <c r="C238" t="s">
        <v>16</v>
      </c>
      <c r="D238" s="2">
        <v>1982</v>
      </c>
      <c r="E238" t="s">
        <v>1048</v>
      </c>
      <c r="F238" s="2">
        <v>7.7</v>
      </c>
      <c r="G238">
        <v>37000</v>
      </c>
      <c r="H238" t="s">
        <v>403</v>
      </c>
      <c r="I238" t="s">
        <v>1105</v>
      </c>
      <c r="J238" t="s">
        <v>316</v>
      </c>
      <c r="K238" s="3" t="s">
        <v>29</v>
      </c>
      <c r="L238">
        <v>16000000</v>
      </c>
      <c r="M238">
        <v>53993738</v>
      </c>
      <c r="N238" t="s">
        <v>179</v>
      </c>
      <c r="O238" s="2">
        <v>129</v>
      </c>
      <c r="Q238" s="9" t="s">
        <v>16</v>
      </c>
      <c r="R238" s="18">
        <v>1982</v>
      </c>
      <c r="S238" s="26" t="s">
        <v>12391</v>
      </c>
      <c r="T238" s="25" t="str">
        <f>LEFT(S238,3)</f>
        <v>Dec</v>
      </c>
      <c r="U238" s="9" t="s">
        <v>29</v>
      </c>
      <c r="V238" s="18">
        <v>7.7</v>
      </c>
      <c r="W238" s="9">
        <v>37000</v>
      </c>
      <c r="X238" s="9" t="s">
        <v>403</v>
      </c>
      <c r="Y238" s="9" t="s">
        <v>1105</v>
      </c>
      <c r="Z238" s="9" t="s">
        <v>316</v>
      </c>
      <c r="AA238" s="19" t="s">
        <v>29</v>
      </c>
      <c r="AB238" s="9">
        <v>16000000</v>
      </c>
      <c r="AC238" s="9">
        <v>53993738</v>
      </c>
      <c r="AD238" s="9" t="s">
        <v>179</v>
      </c>
      <c r="AE238" s="20">
        <v>129</v>
      </c>
    </row>
    <row r="239" spans="1:31" x14ac:dyDescent="0.35">
      <c r="A239" t="s">
        <v>1106</v>
      </c>
      <c r="B239" t="s">
        <v>446</v>
      </c>
      <c r="C239" t="s">
        <v>51</v>
      </c>
      <c r="D239" s="2">
        <v>1982</v>
      </c>
      <c r="E239" t="s">
        <v>1107</v>
      </c>
      <c r="F239" s="2">
        <v>6.1</v>
      </c>
      <c r="G239">
        <v>9300</v>
      </c>
      <c r="H239" t="s">
        <v>1108</v>
      </c>
      <c r="I239" t="s">
        <v>1109</v>
      </c>
      <c r="J239" t="s">
        <v>842</v>
      </c>
      <c r="K239" s="3" t="s">
        <v>1110</v>
      </c>
      <c r="L239">
        <v>300000</v>
      </c>
      <c r="M239">
        <v>2032311</v>
      </c>
      <c r="N239" t="s">
        <v>1111</v>
      </c>
      <c r="O239" s="2">
        <v>85</v>
      </c>
      <c r="Q239" s="10" t="s">
        <v>51</v>
      </c>
      <c r="R239" s="21">
        <v>1982</v>
      </c>
      <c r="S239" s="27" t="s">
        <v>12399</v>
      </c>
      <c r="T239" s="25" t="str">
        <f>LEFT(S239,3)</f>
        <v>Sep</v>
      </c>
      <c r="U239" s="10" t="s">
        <v>29</v>
      </c>
      <c r="V239" s="21">
        <v>6.1</v>
      </c>
      <c r="W239" s="10">
        <v>9300</v>
      </c>
      <c r="X239" s="10" t="s">
        <v>1108</v>
      </c>
      <c r="Y239" s="10" t="s">
        <v>1109</v>
      </c>
      <c r="Z239" s="10" t="s">
        <v>842</v>
      </c>
      <c r="AA239" s="22" t="s">
        <v>1110</v>
      </c>
      <c r="AB239" s="10">
        <v>300000</v>
      </c>
      <c r="AC239" s="10">
        <v>2032311</v>
      </c>
      <c r="AD239" s="10" t="s">
        <v>1111</v>
      </c>
      <c r="AE239" s="23">
        <v>85</v>
      </c>
    </row>
    <row r="240" spans="1:31" x14ac:dyDescent="0.35">
      <c r="A240" t="s">
        <v>1112</v>
      </c>
      <c r="B240" t="s">
        <v>15</v>
      </c>
      <c r="C240" t="s">
        <v>40</v>
      </c>
      <c r="D240" s="2">
        <v>1982</v>
      </c>
      <c r="E240" t="s">
        <v>1113</v>
      </c>
      <c r="F240" s="2">
        <v>4.9000000000000004</v>
      </c>
      <c r="G240">
        <v>6500</v>
      </c>
      <c r="H240" t="s">
        <v>1114</v>
      </c>
      <c r="I240" t="s">
        <v>1115</v>
      </c>
      <c r="J240" t="s">
        <v>1116</v>
      </c>
      <c r="K240" s="3" t="s">
        <v>29</v>
      </c>
      <c r="L240">
        <v>0</v>
      </c>
      <c r="M240">
        <v>16897768</v>
      </c>
      <c r="N240" t="s">
        <v>652</v>
      </c>
      <c r="O240" s="2">
        <v>98</v>
      </c>
      <c r="Q240" s="9" t="s">
        <v>40</v>
      </c>
      <c r="R240" s="18">
        <v>1982</v>
      </c>
      <c r="S240" s="26" t="s">
        <v>12400</v>
      </c>
      <c r="T240" s="25" t="str">
        <f>LEFT(S240,3)</f>
        <v>Sep</v>
      </c>
      <c r="U240" s="9" t="s">
        <v>29</v>
      </c>
      <c r="V240" s="18">
        <v>4.9000000000000004</v>
      </c>
      <c r="W240" s="9">
        <v>6500</v>
      </c>
      <c r="X240" s="9" t="s">
        <v>1114</v>
      </c>
      <c r="Y240" s="9" t="s">
        <v>1115</v>
      </c>
      <c r="Z240" s="9" t="s">
        <v>1116</v>
      </c>
      <c r="AA240" s="19" t="s">
        <v>29</v>
      </c>
      <c r="AB240" s="9">
        <v>0</v>
      </c>
      <c r="AC240" s="9">
        <v>16897768</v>
      </c>
      <c r="AD240" s="9" t="s">
        <v>652</v>
      </c>
      <c r="AE240" s="20">
        <v>98</v>
      </c>
    </row>
    <row r="241" spans="1:31" x14ac:dyDescent="0.35">
      <c r="A241" t="s">
        <v>1117</v>
      </c>
      <c r="B241" t="s">
        <v>32</v>
      </c>
      <c r="C241" t="s">
        <v>40</v>
      </c>
      <c r="D241" s="2">
        <v>1982</v>
      </c>
      <c r="E241" t="s">
        <v>1054</v>
      </c>
      <c r="F241" s="2">
        <v>5.9</v>
      </c>
      <c r="G241">
        <v>2800</v>
      </c>
      <c r="H241" t="s">
        <v>356</v>
      </c>
      <c r="I241" t="s">
        <v>1118</v>
      </c>
      <c r="J241" t="s">
        <v>1119</v>
      </c>
      <c r="K241" s="3" t="s">
        <v>29</v>
      </c>
      <c r="L241">
        <v>0</v>
      </c>
      <c r="M241">
        <v>20225989</v>
      </c>
      <c r="N241" t="s">
        <v>179</v>
      </c>
      <c r="O241" s="2">
        <v>108</v>
      </c>
      <c r="Q241" s="10" t="s">
        <v>40</v>
      </c>
      <c r="R241" s="21">
        <v>1982</v>
      </c>
      <c r="S241" s="27" t="s">
        <v>12392</v>
      </c>
      <c r="T241" s="25" t="str">
        <f>LEFT(S241,3)</f>
        <v>Jul</v>
      </c>
      <c r="U241" s="10" t="s">
        <v>29</v>
      </c>
      <c r="V241" s="21">
        <v>5.9</v>
      </c>
      <c r="W241" s="10">
        <v>2800</v>
      </c>
      <c r="X241" s="10" t="s">
        <v>356</v>
      </c>
      <c r="Y241" s="10" t="s">
        <v>1118</v>
      </c>
      <c r="Z241" s="10" t="s">
        <v>1119</v>
      </c>
      <c r="AA241" s="22" t="s">
        <v>29</v>
      </c>
      <c r="AB241" s="10">
        <v>0</v>
      </c>
      <c r="AC241" s="10">
        <v>20225989</v>
      </c>
      <c r="AD241" s="10" t="s">
        <v>179</v>
      </c>
      <c r="AE241" s="23">
        <v>108</v>
      </c>
    </row>
    <row r="242" spans="1:31" x14ac:dyDescent="0.35">
      <c r="A242" t="s">
        <v>1120</v>
      </c>
      <c r="B242" t="s">
        <v>15</v>
      </c>
      <c r="C242" t="s">
        <v>40</v>
      </c>
      <c r="D242" s="2">
        <v>1982</v>
      </c>
      <c r="E242" t="s">
        <v>1121</v>
      </c>
      <c r="F242" s="2">
        <v>7.2</v>
      </c>
      <c r="G242">
        <v>25000</v>
      </c>
      <c r="H242" t="s">
        <v>1122</v>
      </c>
      <c r="I242" t="s">
        <v>1123</v>
      </c>
      <c r="J242" t="s">
        <v>96</v>
      </c>
      <c r="K242" s="3" t="s">
        <v>29</v>
      </c>
      <c r="L242">
        <v>17000000</v>
      </c>
      <c r="M242">
        <v>29712172</v>
      </c>
      <c r="N242" t="s">
        <v>1124</v>
      </c>
      <c r="O242" s="2">
        <v>136</v>
      </c>
      <c r="Q242" s="9" t="s">
        <v>40</v>
      </c>
      <c r="R242" s="18">
        <v>1982</v>
      </c>
      <c r="S242" s="26" t="s">
        <v>12401</v>
      </c>
      <c r="T242" s="25" t="str">
        <f>LEFT(S242,3)</f>
        <v>Jul</v>
      </c>
      <c r="U242" s="9" t="s">
        <v>29</v>
      </c>
      <c r="V242" s="18">
        <v>7.2</v>
      </c>
      <c r="W242" s="9">
        <v>25000</v>
      </c>
      <c r="X242" s="9" t="s">
        <v>1122</v>
      </c>
      <c r="Y242" s="9" t="s">
        <v>1123</v>
      </c>
      <c r="Z242" s="9" t="s">
        <v>96</v>
      </c>
      <c r="AA242" s="19" t="s">
        <v>29</v>
      </c>
      <c r="AB242" s="9">
        <v>17000000</v>
      </c>
      <c r="AC242" s="9">
        <v>29712172</v>
      </c>
      <c r="AD242" s="9" t="s">
        <v>1124</v>
      </c>
      <c r="AE242" s="20">
        <v>136</v>
      </c>
    </row>
    <row r="243" spans="1:31" x14ac:dyDescent="0.35">
      <c r="A243" t="s">
        <v>1125</v>
      </c>
      <c r="B243" t="s">
        <v>15</v>
      </c>
      <c r="C243" t="s">
        <v>40</v>
      </c>
      <c r="D243" s="2">
        <v>1982</v>
      </c>
      <c r="E243" t="s">
        <v>531</v>
      </c>
      <c r="F243" s="2">
        <v>7.1</v>
      </c>
      <c r="G243">
        <v>19000</v>
      </c>
      <c r="H243" t="s">
        <v>1126</v>
      </c>
      <c r="I243" t="s">
        <v>1126</v>
      </c>
      <c r="J243" t="s">
        <v>1127</v>
      </c>
      <c r="K243" s="3" t="s">
        <v>29</v>
      </c>
      <c r="L243">
        <v>5000000</v>
      </c>
      <c r="M243">
        <v>14099953</v>
      </c>
      <c r="N243" t="s">
        <v>117</v>
      </c>
      <c r="O243" s="2">
        <v>110</v>
      </c>
      <c r="Q243" s="10" t="s">
        <v>40</v>
      </c>
      <c r="R243" s="21">
        <v>1982</v>
      </c>
      <c r="S243" s="27" t="s">
        <v>12329</v>
      </c>
      <c r="T243" s="25" t="str">
        <f>LEFT(S243,3)</f>
        <v>May</v>
      </c>
      <c r="U243" s="10" t="s">
        <v>29</v>
      </c>
      <c r="V243" s="21">
        <v>7.1</v>
      </c>
      <c r="W243" s="10">
        <v>19000</v>
      </c>
      <c r="X243" s="10" t="s">
        <v>1126</v>
      </c>
      <c r="Y243" s="10" t="s">
        <v>1126</v>
      </c>
      <c r="Z243" s="10" t="s">
        <v>1127</v>
      </c>
      <c r="AA243" s="22" t="s">
        <v>29</v>
      </c>
      <c r="AB243" s="10">
        <v>5000000</v>
      </c>
      <c r="AC243" s="10">
        <v>14099953</v>
      </c>
      <c r="AD243" s="10" t="s">
        <v>117</v>
      </c>
      <c r="AE243" s="23">
        <v>110</v>
      </c>
    </row>
    <row r="244" spans="1:31" x14ac:dyDescent="0.35">
      <c r="A244" t="s">
        <v>1128</v>
      </c>
      <c r="B244" t="s">
        <v>15</v>
      </c>
      <c r="C244" t="s">
        <v>40</v>
      </c>
      <c r="D244" s="2">
        <v>1982</v>
      </c>
      <c r="E244" t="s">
        <v>1121</v>
      </c>
      <c r="F244" s="2">
        <v>6</v>
      </c>
      <c r="G244">
        <v>10000</v>
      </c>
      <c r="H244" t="s">
        <v>119</v>
      </c>
      <c r="I244" t="s">
        <v>1129</v>
      </c>
      <c r="J244" t="s">
        <v>199</v>
      </c>
      <c r="K244" s="3" t="s">
        <v>29</v>
      </c>
      <c r="L244">
        <v>35000000</v>
      </c>
      <c r="M244">
        <v>69701637</v>
      </c>
      <c r="N244" t="s">
        <v>60</v>
      </c>
      <c r="O244" s="2">
        <v>114</v>
      </c>
      <c r="Q244" s="9" t="s">
        <v>40</v>
      </c>
      <c r="R244" s="18">
        <v>1982</v>
      </c>
      <c r="S244" s="26" t="s">
        <v>12401</v>
      </c>
      <c r="T244" s="25" t="str">
        <f>LEFT(S244,3)</f>
        <v>Jul</v>
      </c>
      <c r="U244" s="9" t="s">
        <v>29</v>
      </c>
      <c r="V244" s="18">
        <v>6</v>
      </c>
      <c r="W244" s="9">
        <v>10000</v>
      </c>
      <c r="X244" s="9" t="s">
        <v>119</v>
      </c>
      <c r="Y244" s="9" t="s">
        <v>1129</v>
      </c>
      <c r="Z244" s="9" t="s">
        <v>199</v>
      </c>
      <c r="AA244" s="19" t="s">
        <v>29</v>
      </c>
      <c r="AB244" s="9">
        <v>35000000</v>
      </c>
      <c r="AC244" s="9">
        <v>69701637</v>
      </c>
      <c r="AD244" s="9" t="s">
        <v>60</v>
      </c>
      <c r="AE244" s="20">
        <v>114</v>
      </c>
    </row>
    <row r="245" spans="1:31" x14ac:dyDescent="0.35">
      <c r="A245" t="s">
        <v>1130</v>
      </c>
      <c r="B245" t="s">
        <v>32</v>
      </c>
      <c r="C245" t="s">
        <v>16</v>
      </c>
      <c r="D245" s="2">
        <v>1982</v>
      </c>
      <c r="E245" t="s">
        <v>1131</v>
      </c>
      <c r="F245" s="2">
        <v>7.1</v>
      </c>
      <c r="G245">
        <v>20000</v>
      </c>
      <c r="H245" t="s">
        <v>702</v>
      </c>
      <c r="I245" t="s">
        <v>703</v>
      </c>
      <c r="J245" t="s">
        <v>534</v>
      </c>
      <c r="K245" s="3" t="s">
        <v>247</v>
      </c>
      <c r="L245">
        <v>13000000</v>
      </c>
      <c r="M245">
        <v>10278575</v>
      </c>
      <c r="N245" t="s">
        <v>117</v>
      </c>
      <c r="O245" s="2">
        <v>115</v>
      </c>
      <c r="Q245" s="10" t="s">
        <v>16</v>
      </c>
      <c r="R245" s="21">
        <v>1982</v>
      </c>
      <c r="S245" s="27" t="s">
        <v>12393</v>
      </c>
      <c r="T245" s="25" t="str">
        <f>LEFT(S245,3)</f>
        <v>Feb</v>
      </c>
      <c r="U245" s="10" t="s">
        <v>29</v>
      </c>
      <c r="V245" s="21">
        <v>7.1</v>
      </c>
      <c r="W245" s="10">
        <v>20000</v>
      </c>
      <c r="X245" s="10" t="s">
        <v>702</v>
      </c>
      <c r="Y245" s="10" t="s">
        <v>703</v>
      </c>
      <c r="Z245" s="10" t="s">
        <v>534</v>
      </c>
      <c r="AA245" s="22" t="s">
        <v>247</v>
      </c>
      <c r="AB245" s="10">
        <v>13000000</v>
      </c>
      <c r="AC245" s="10">
        <v>10278575</v>
      </c>
      <c r="AD245" s="10" t="s">
        <v>117</v>
      </c>
      <c r="AE245" s="23">
        <v>115</v>
      </c>
    </row>
    <row r="246" spans="1:31" x14ac:dyDescent="0.35">
      <c r="A246" t="s">
        <v>1132</v>
      </c>
      <c r="B246" t="s">
        <v>15</v>
      </c>
      <c r="C246" t="s">
        <v>40</v>
      </c>
      <c r="D246" s="2">
        <v>1982</v>
      </c>
      <c r="E246" t="s">
        <v>1033</v>
      </c>
      <c r="F246" s="2">
        <v>6.6</v>
      </c>
      <c r="G246">
        <v>15000</v>
      </c>
      <c r="H246" t="s">
        <v>1133</v>
      </c>
      <c r="I246" t="s">
        <v>1134</v>
      </c>
      <c r="J246" t="s">
        <v>1135</v>
      </c>
      <c r="K246" s="3" t="s">
        <v>29</v>
      </c>
      <c r="L246">
        <v>0</v>
      </c>
      <c r="M246">
        <v>21095638</v>
      </c>
      <c r="N246" t="s">
        <v>354</v>
      </c>
      <c r="O246" s="2">
        <v>106</v>
      </c>
      <c r="Q246" s="9" t="s">
        <v>40</v>
      </c>
      <c r="R246" s="18">
        <v>1982</v>
      </c>
      <c r="S246" s="26" t="s">
        <v>12388</v>
      </c>
      <c r="T246" s="25" t="str">
        <f>LEFT(S246,3)</f>
        <v>Jul</v>
      </c>
      <c r="U246" s="9" t="s">
        <v>29</v>
      </c>
      <c r="V246" s="18">
        <v>6.6</v>
      </c>
      <c r="W246" s="9">
        <v>15000</v>
      </c>
      <c r="X246" s="9" t="s">
        <v>1133</v>
      </c>
      <c r="Y246" s="9" t="s">
        <v>1134</v>
      </c>
      <c r="Z246" s="9" t="s">
        <v>1135</v>
      </c>
      <c r="AA246" s="19" t="s">
        <v>29</v>
      </c>
      <c r="AB246" s="9">
        <v>0</v>
      </c>
      <c r="AC246" s="9">
        <v>21095638</v>
      </c>
      <c r="AD246" s="9" t="s">
        <v>354</v>
      </c>
      <c r="AE246" s="20">
        <v>106</v>
      </c>
    </row>
    <row r="247" spans="1:31" x14ac:dyDescent="0.35">
      <c r="A247" t="s">
        <v>1136</v>
      </c>
      <c r="B247" t="s">
        <v>15</v>
      </c>
      <c r="C247" t="s">
        <v>40</v>
      </c>
      <c r="D247" s="2">
        <v>1982</v>
      </c>
      <c r="E247" t="s">
        <v>1054</v>
      </c>
      <c r="F247" s="2">
        <v>5.7</v>
      </c>
      <c r="G247">
        <v>3900</v>
      </c>
      <c r="H247" t="s">
        <v>26</v>
      </c>
      <c r="I247" t="s">
        <v>26</v>
      </c>
      <c r="J247" t="s">
        <v>1137</v>
      </c>
      <c r="K247" s="3" t="s">
        <v>29</v>
      </c>
      <c r="L247">
        <v>0</v>
      </c>
      <c r="M247">
        <v>4968000</v>
      </c>
      <c r="N247" t="s">
        <v>106</v>
      </c>
      <c r="O247" s="2">
        <v>98</v>
      </c>
      <c r="Q247" s="10" t="s">
        <v>40</v>
      </c>
      <c r="R247" s="21">
        <v>1982</v>
      </c>
      <c r="S247" s="27" t="s">
        <v>12392</v>
      </c>
      <c r="T247" s="25" t="str">
        <f>LEFT(S247,3)</f>
        <v>Jul</v>
      </c>
      <c r="U247" s="10" t="s">
        <v>29</v>
      </c>
      <c r="V247" s="21">
        <v>5.7</v>
      </c>
      <c r="W247" s="10">
        <v>3900</v>
      </c>
      <c r="X247" s="10" t="s">
        <v>26</v>
      </c>
      <c r="Y247" s="10" t="s">
        <v>26</v>
      </c>
      <c r="Z247" s="10" t="s">
        <v>1137</v>
      </c>
      <c r="AA247" s="22" t="s">
        <v>29</v>
      </c>
      <c r="AB247" s="10">
        <v>0</v>
      </c>
      <c r="AC247" s="10">
        <v>4968000</v>
      </c>
      <c r="AD247" s="10" t="s">
        <v>106</v>
      </c>
      <c r="AE247" s="23">
        <v>98</v>
      </c>
    </row>
    <row r="248" spans="1:31" x14ac:dyDescent="0.35">
      <c r="A248" t="s">
        <v>1138</v>
      </c>
      <c r="B248" t="s">
        <v>32</v>
      </c>
      <c r="C248" t="s">
        <v>40</v>
      </c>
      <c r="D248" s="2">
        <v>1982</v>
      </c>
      <c r="E248" t="s">
        <v>514</v>
      </c>
      <c r="F248" s="2">
        <v>7.6</v>
      </c>
      <c r="G248">
        <v>20000</v>
      </c>
      <c r="H248" t="s">
        <v>713</v>
      </c>
      <c r="I248" t="s">
        <v>713</v>
      </c>
      <c r="J248" t="s">
        <v>714</v>
      </c>
      <c r="K248" s="3" t="s">
        <v>21</v>
      </c>
      <c r="L248">
        <v>0</v>
      </c>
      <c r="M248">
        <v>28229046</v>
      </c>
      <c r="N248" t="s">
        <v>117</v>
      </c>
      <c r="O248" s="2">
        <v>134</v>
      </c>
      <c r="Q248" s="9" t="s">
        <v>40</v>
      </c>
      <c r="R248" s="18">
        <v>1982</v>
      </c>
      <c r="S248" s="26" t="s">
        <v>12326</v>
      </c>
      <c r="T248" s="25" t="str">
        <f>LEFT(S248,3)</f>
        <v>Mar</v>
      </c>
      <c r="U248" s="9" t="s">
        <v>29</v>
      </c>
      <c r="V248" s="18">
        <v>7.6</v>
      </c>
      <c r="W248" s="9">
        <v>20000</v>
      </c>
      <c r="X248" s="9" t="s">
        <v>713</v>
      </c>
      <c r="Y248" s="9" t="s">
        <v>713</v>
      </c>
      <c r="Z248" s="9" t="s">
        <v>714</v>
      </c>
      <c r="AA248" s="19" t="s">
        <v>21</v>
      </c>
      <c r="AB248" s="9">
        <v>0</v>
      </c>
      <c r="AC248" s="9">
        <v>28229046</v>
      </c>
      <c r="AD248" s="9" t="s">
        <v>117</v>
      </c>
      <c r="AE248" s="20">
        <v>134</v>
      </c>
    </row>
    <row r="249" spans="1:31" x14ac:dyDescent="0.35">
      <c r="A249" t="s">
        <v>1139</v>
      </c>
      <c r="B249" t="s">
        <v>336</v>
      </c>
      <c r="C249" t="s">
        <v>389</v>
      </c>
      <c r="D249" s="2">
        <v>1982</v>
      </c>
      <c r="E249" t="s">
        <v>1140</v>
      </c>
      <c r="F249" s="2">
        <v>7.4</v>
      </c>
      <c r="G249">
        <v>25000</v>
      </c>
      <c r="H249" t="s">
        <v>1141</v>
      </c>
      <c r="I249" t="s">
        <v>1142</v>
      </c>
      <c r="J249" t="s">
        <v>661</v>
      </c>
      <c r="K249" s="3" t="s">
        <v>21</v>
      </c>
      <c r="L249">
        <v>3500000</v>
      </c>
      <c r="M249">
        <v>6455330</v>
      </c>
      <c r="N249" t="s">
        <v>1143</v>
      </c>
      <c r="O249" s="2">
        <v>92</v>
      </c>
      <c r="Q249" s="10" t="s">
        <v>389</v>
      </c>
      <c r="R249" s="21">
        <v>1982</v>
      </c>
      <c r="S249" s="27" t="s">
        <v>12402</v>
      </c>
      <c r="T249" s="25" t="str">
        <f>LEFT(S249,3)</f>
        <v>Nov</v>
      </c>
      <c r="U249" s="10" t="s">
        <v>29</v>
      </c>
      <c r="V249" s="21">
        <v>7.4</v>
      </c>
      <c r="W249" s="10">
        <v>25000</v>
      </c>
      <c r="X249" s="10" t="s">
        <v>1141</v>
      </c>
      <c r="Y249" s="10" t="s">
        <v>1142</v>
      </c>
      <c r="Z249" s="10" t="s">
        <v>661</v>
      </c>
      <c r="AA249" s="22" t="s">
        <v>21</v>
      </c>
      <c r="AB249" s="10">
        <v>3500000</v>
      </c>
      <c r="AC249" s="10">
        <v>6455330</v>
      </c>
      <c r="AD249" s="10" t="s">
        <v>1143</v>
      </c>
      <c r="AE249" s="23">
        <v>92</v>
      </c>
    </row>
    <row r="250" spans="1:31" x14ac:dyDescent="0.35">
      <c r="A250" t="s">
        <v>1144</v>
      </c>
      <c r="B250" t="s">
        <v>15</v>
      </c>
      <c r="C250" t="s">
        <v>16</v>
      </c>
      <c r="D250" s="2">
        <v>1982</v>
      </c>
      <c r="E250" t="s">
        <v>1145</v>
      </c>
      <c r="F250" s="2">
        <v>6.7</v>
      </c>
      <c r="G250">
        <v>15000</v>
      </c>
      <c r="H250" t="s">
        <v>1146</v>
      </c>
      <c r="I250" t="s">
        <v>1147</v>
      </c>
      <c r="J250" t="s">
        <v>1148</v>
      </c>
      <c r="K250" s="3" t="s">
        <v>29</v>
      </c>
      <c r="L250">
        <v>9000000</v>
      </c>
      <c r="M250">
        <v>13277558</v>
      </c>
      <c r="N250" t="s">
        <v>327</v>
      </c>
      <c r="O250" s="2">
        <v>125</v>
      </c>
      <c r="Q250" s="9" t="s">
        <v>16</v>
      </c>
      <c r="R250" s="18">
        <v>1982</v>
      </c>
      <c r="S250" s="26" t="s">
        <v>12403</v>
      </c>
      <c r="T250" s="25" t="str">
        <f>LEFT(S250,3)</f>
        <v>Feb</v>
      </c>
      <c r="U250" s="9" t="s">
        <v>29</v>
      </c>
      <c r="V250" s="18">
        <v>6.7</v>
      </c>
      <c r="W250" s="9">
        <v>15000</v>
      </c>
      <c r="X250" s="9" t="s">
        <v>1146</v>
      </c>
      <c r="Y250" s="9" t="s">
        <v>1147</v>
      </c>
      <c r="Z250" s="9" t="s">
        <v>1148</v>
      </c>
      <c r="AA250" s="19" t="s">
        <v>29</v>
      </c>
      <c r="AB250" s="9">
        <v>9000000</v>
      </c>
      <c r="AC250" s="9">
        <v>13277558</v>
      </c>
      <c r="AD250" s="9" t="s">
        <v>327</v>
      </c>
      <c r="AE250" s="20">
        <v>125</v>
      </c>
    </row>
    <row r="251" spans="1:31" x14ac:dyDescent="0.35">
      <c r="A251" t="s">
        <v>1149</v>
      </c>
      <c r="B251" t="s">
        <v>32</v>
      </c>
      <c r="C251" t="s">
        <v>40</v>
      </c>
      <c r="D251" s="2">
        <v>1982</v>
      </c>
      <c r="E251" t="s">
        <v>1150</v>
      </c>
      <c r="F251" s="2">
        <v>6.2</v>
      </c>
      <c r="G251">
        <v>50000</v>
      </c>
      <c r="H251" t="s">
        <v>1012</v>
      </c>
      <c r="I251" t="s">
        <v>1012</v>
      </c>
      <c r="J251" t="s">
        <v>42</v>
      </c>
      <c r="K251" s="3" t="s">
        <v>29</v>
      </c>
      <c r="L251">
        <v>15000000</v>
      </c>
      <c r="M251">
        <v>27150534</v>
      </c>
      <c r="N251" t="s">
        <v>43</v>
      </c>
      <c r="O251" s="2">
        <v>85</v>
      </c>
      <c r="Q251" s="10" t="s">
        <v>40</v>
      </c>
      <c r="R251" s="21">
        <v>1982</v>
      </c>
      <c r="S251" s="27" t="s">
        <v>12404</v>
      </c>
      <c r="T251" s="25" t="str">
        <f>LEFT(S251,3)</f>
        <v>Dec</v>
      </c>
      <c r="U251" s="10" t="s">
        <v>29</v>
      </c>
      <c r="V251" s="21">
        <v>6.2</v>
      </c>
      <c r="W251" s="10">
        <v>50000</v>
      </c>
      <c r="X251" s="10" t="s">
        <v>1012</v>
      </c>
      <c r="Y251" s="10" t="s">
        <v>1012</v>
      </c>
      <c r="Z251" s="10" t="s">
        <v>42</v>
      </c>
      <c r="AA251" s="22" t="s">
        <v>29</v>
      </c>
      <c r="AB251" s="10">
        <v>15000000</v>
      </c>
      <c r="AC251" s="10">
        <v>27150534</v>
      </c>
      <c r="AD251" s="10" t="s">
        <v>43</v>
      </c>
      <c r="AE251" s="23">
        <v>85</v>
      </c>
    </row>
    <row r="252" spans="1:31" x14ac:dyDescent="0.35">
      <c r="A252" t="s">
        <v>1151</v>
      </c>
      <c r="B252" t="s">
        <v>32</v>
      </c>
      <c r="C252" t="s">
        <v>40</v>
      </c>
      <c r="D252" s="2">
        <v>1982</v>
      </c>
      <c r="E252" t="s">
        <v>1150</v>
      </c>
      <c r="F252" s="2">
        <v>5.8</v>
      </c>
      <c r="G252">
        <v>11000</v>
      </c>
      <c r="H252" t="s">
        <v>1152</v>
      </c>
      <c r="I252" t="s">
        <v>886</v>
      </c>
      <c r="J252" t="s">
        <v>892</v>
      </c>
      <c r="K252" s="3" t="s">
        <v>29</v>
      </c>
      <c r="L252">
        <v>17000000</v>
      </c>
      <c r="M252">
        <v>47118057</v>
      </c>
      <c r="N252" t="s">
        <v>30</v>
      </c>
      <c r="O252" s="2">
        <v>102</v>
      </c>
      <c r="Q252" s="9" t="s">
        <v>40</v>
      </c>
      <c r="R252" s="18">
        <v>1982</v>
      </c>
      <c r="S252" s="26" t="s">
        <v>12404</v>
      </c>
      <c r="T252" s="25" t="str">
        <f>LEFT(S252,3)</f>
        <v>Dec</v>
      </c>
      <c r="U252" s="9" t="s">
        <v>29</v>
      </c>
      <c r="V252" s="18">
        <v>5.8</v>
      </c>
      <c r="W252" s="9">
        <v>11000</v>
      </c>
      <c r="X252" s="9" t="s">
        <v>1152</v>
      </c>
      <c r="Y252" s="9" t="s">
        <v>886</v>
      </c>
      <c r="Z252" s="9" t="s">
        <v>892</v>
      </c>
      <c r="AA252" s="19" t="s">
        <v>29</v>
      </c>
      <c r="AB252" s="9">
        <v>17000000</v>
      </c>
      <c r="AC252" s="9">
        <v>47118057</v>
      </c>
      <c r="AD252" s="9" t="s">
        <v>30</v>
      </c>
      <c r="AE252" s="20">
        <v>102</v>
      </c>
    </row>
    <row r="253" spans="1:31" x14ac:dyDescent="0.35">
      <c r="A253" t="s">
        <v>1153</v>
      </c>
      <c r="B253" t="s">
        <v>15</v>
      </c>
      <c r="C253" t="s">
        <v>51</v>
      </c>
      <c r="D253" s="2">
        <v>1982</v>
      </c>
      <c r="E253" t="s">
        <v>1154</v>
      </c>
      <c r="F253" s="2">
        <v>6</v>
      </c>
      <c r="G253">
        <v>7800</v>
      </c>
      <c r="H253" t="s">
        <v>1155</v>
      </c>
      <c r="I253" t="s">
        <v>1155</v>
      </c>
      <c r="J253" t="s">
        <v>1156</v>
      </c>
      <c r="K253" s="3" t="s">
        <v>29</v>
      </c>
      <c r="L253">
        <v>425000</v>
      </c>
      <c r="M253">
        <v>10604986</v>
      </c>
      <c r="N253" t="s">
        <v>1157</v>
      </c>
      <c r="O253" s="2">
        <v>91</v>
      </c>
      <c r="Q253" s="10" t="s">
        <v>51</v>
      </c>
      <c r="R253" s="21">
        <v>1982</v>
      </c>
      <c r="S253" s="27" t="s">
        <v>12405</v>
      </c>
      <c r="T253" s="25" t="str">
        <f>LEFT(S253,3)</f>
        <v>Jul</v>
      </c>
      <c r="U253" s="10" t="s">
        <v>919</v>
      </c>
      <c r="V253" s="21">
        <v>6</v>
      </c>
      <c r="W253" s="10">
        <v>7800</v>
      </c>
      <c r="X253" s="10" t="s">
        <v>1155</v>
      </c>
      <c r="Y253" s="10" t="s">
        <v>1155</v>
      </c>
      <c r="Z253" s="10" t="s">
        <v>1156</v>
      </c>
      <c r="AA253" s="22" t="s">
        <v>29</v>
      </c>
      <c r="AB253" s="10">
        <v>425000</v>
      </c>
      <c r="AC253" s="10">
        <v>10604986</v>
      </c>
      <c r="AD253" s="10" t="s">
        <v>1157</v>
      </c>
      <c r="AE253" s="23">
        <v>91</v>
      </c>
    </row>
    <row r="254" spans="1:31" x14ac:dyDescent="0.35">
      <c r="A254" t="s">
        <v>1158</v>
      </c>
      <c r="B254" t="s">
        <v>32</v>
      </c>
      <c r="C254" t="s">
        <v>103</v>
      </c>
      <c r="D254" s="2">
        <v>1982</v>
      </c>
      <c r="E254" t="s">
        <v>1159</v>
      </c>
      <c r="F254" s="2">
        <v>7.1</v>
      </c>
      <c r="G254">
        <v>15000</v>
      </c>
      <c r="H254" t="s">
        <v>1160</v>
      </c>
      <c r="I254" t="s">
        <v>1161</v>
      </c>
      <c r="J254" t="s">
        <v>1162</v>
      </c>
      <c r="K254" s="3" t="s">
        <v>21</v>
      </c>
      <c r="L254">
        <v>10000000</v>
      </c>
      <c r="M254">
        <v>6110670</v>
      </c>
      <c r="N254" t="s">
        <v>229</v>
      </c>
      <c r="O254" s="2">
        <v>117</v>
      </c>
      <c r="Q254" s="9" t="s">
        <v>103</v>
      </c>
      <c r="R254" s="18">
        <v>1982</v>
      </c>
      <c r="S254" s="26" t="s">
        <v>12406</v>
      </c>
      <c r="T254" s="25" t="str">
        <f>LEFT(S254,3)</f>
        <v>Mar</v>
      </c>
      <c r="U254" s="9" t="s">
        <v>29</v>
      </c>
      <c r="V254" s="18">
        <v>7.1</v>
      </c>
      <c r="W254" s="9">
        <v>15000</v>
      </c>
      <c r="X254" s="9" t="s">
        <v>1160</v>
      </c>
      <c r="Y254" s="9" t="s">
        <v>1161</v>
      </c>
      <c r="Z254" s="9" t="s">
        <v>1162</v>
      </c>
      <c r="AA254" s="19" t="s">
        <v>21</v>
      </c>
      <c r="AB254" s="9">
        <v>10000000</v>
      </c>
      <c r="AC254" s="9">
        <v>6110670</v>
      </c>
      <c r="AD254" s="9" t="s">
        <v>229</v>
      </c>
      <c r="AE254" s="20">
        <v>117</v>
      </c>
    </row>
    <row r="255" spans="1:31" x14ac:dyDescent="0.35">
      <c r="A255" t="s">
        <v>1163</v>
      </c>
      <c r="B255" t="s">
        <v>15</v>
      </c>
      <c r="C255" t="s">
        <v>33</v>
      </c>
      <c r="D255" s="2">
        <v>1982</v>
      </c>
      <c r="E255" t="s">
        <v>1164</v>
      </c>
      <c r="F255" s="2">
        <v>5.6</v>
      </c>
      <c r="G255">
        <v>5700</v>
      </c>
      <c r="H255" t="s">
        <v>1165</v>
      </c>
      <c r="I255" t="s">
        <v>1166</v>
      </c>
      <c r="J255" t="s">
        <v>1167</v>
      </c>
      <c r="K255" s="3" t="s">
        <v>29</v>
      </c>
      <c r="L255">
        <v>0</v>
      </c>
      <c r="M255">
        <v>39103425</v>
      </c>
      <c r="N255" t="s">
        <v>1168</v>
      </c>
      <c r="O255" s="2">
        <v>99</v>
      </c>
      <c r="Q255" s="10" t="s">
        <v>33</v>
      </c>
      <c r="R255" s="21">
        <v>1982</v>
      </c>
      <c r="S255" s="27" t="s">
        <v>12407</v>
      </c>
      <c r="T255" s="25" t="str">
        <f>LEFT(S255,3)</f>
        <v>Apr</v>
      </c>
      <c r="U255" s="10" t="s">
        <v>29</v>
      </c>
      <c r="V255" s="21">
        <v>5.6</v>
      </c>
      <c r="W255" s="10">
        <v>5700</v>
      </c>
      <c r="X255" s="10" t="s">
        <v>1165</v>
      </c>
      <c r="Y255" s="10" t="s">
        <v>1166</v>
      </c>
      <c r="Z255" s="10" t="s">
        <v>1167</v>
      </c>
      <c r="AA255" s="22" t="s">
        <v>29</v>
      </c>
      <c r="AB255" s="10">
        <v>0</v>
      </c>
      <c r="AC255" s="10">
        <v>39103425</v>
      </c>
      <c r="AD255" s="10" t="s">
        <v>1168</v>
      </c>
      <c r="AE255" s="23">
        <v>99</v>
      </c>
    </row>
    <row r="256" spans="1:31" x14ac:dyDescent="0.35">
      <c r="A256" t="s">
        <v>1169</v>
      </c>
      <c r="B256" t="s">
        <v>15</v>
      </c>
      <c r="C256" t="s">
        <v>33</v>
      </c>
      <c r="D256" s="2">
        <v>1982</v>
      </c>
      <c r="E256" t="s">
        <v>1170</v>
      </c>
      <c r="F256" s="2">
        <v>6</v>
      </c>
      <c r="G256">
        <v>15000</v>
      </c>
      <c r="H256" t="s">
        <v>1171</v>
      </c>
      <c r="I256" t="s">
        <v>1172</v>
      </c>
      <c r="J256" t="s">
        <v>1173</v>
      </c>
      <c r="K256" s="3" t="s">
        <v>29</v>
      </c>
      <c r="L256">
        <v>2000000</v>
      </c>
      <c r="M256">
        <v>16100000</v>
      </c>
      <c r="N256" t="s">
        <v>1174</v>
      </c>
      <c r="O256" s="2">
        <v>89</v>
      </c>
      <c r="Q256" s="9" t="s">
        <v>33</v>
      </c>
      <c r="R256" s="18">
        <v>1982</v>
      </c>
      <c r="S256" s="26" t="s">
        <v>12408</v>
      </c>
      <c r="T256" s="25" t="str">
        <f>LEFT(S256,3)</f>
        <v>Feb</v>
      </c>
      <c r="U256" s="9" t="s">
        <v>29</v>
      </c>
      <c r="V256" s="18">
        <v>6</v>
      </c>
      <c r="W256" s="9">
        <v>15000</v>
      </c>
      <c r="X256" s="9" t="s">
        <v>1171</v>
      </c>
      <c r="Y256" s="9" t="s">
        <v>1172</v>
      </c>
      <c r="Z256" s="9" t="s">
        <v>1173</v>
      </c>
      <c r="AA256" s="19" t="s">
        <v>29</v>
      </c>
      <c r="AB256" s="9">
        <v>2000000</v>
      </c>
      <c r="AC256" s="9">
        <v>16100000</v>
      </c>
      <c r="AD256" s="9" t="s">
        <v>1174</v>
      </c>
      <c r="AE256" s="20">
        <v>89</v>
      </c>
    </row>
    <row r="257" spans="1:31" x14ac:dyDescent="0.35">
      <c r="A257" t="s">
        <v>1175</v>
      </c>
      <c r="B257" t="s">
        <v>15</v>
      </c>
      <c r="C257" t="s">
        <v>33</v>
      </c>
      <c r="D257" s="2">
        <v>1982</v>
      </c>
      <c r="E257" t="s">
        <v>1084</v>
      </c>
      <c r="F257" s="2">
        <v>5.5</v>
      </c>
      <c r="G257">
        <v>5300</v>
      </c>
      <c r="H257" t="s">
        <v>1176</v>
      </c>
      <c r="I257" t="s">
        <v>1177</v>
      </c>
      <c r="J257" t="s">
        <v>326</v>
      </c>
      <c r="K257" s="3" t="s">
        <v>29</v>
      </c>
      <c r="L257">
        <v>4500000</v>
      </c>
      <c r="M257">
        <v>10490791</v>
      </c>
      <c r="N257" t="s">
        <v>30</v>
      </c>
      <c r="O257" s="2">
        <v>103</v>
      </c>
      <c r="Q257" s="10" t="s">
        <v>33</v>
      </c>
      <c r="R257" s="21">
        <v>1982</v>
      </c>
      <c r="S257" s="27" t="s">
        <v>12398</v>
      </c>
      <c r="T257" s="25" t="str">
        <f>LEFT(S257,3)</f>
        <v>Apr</v>
      </c>
      <c r="U257" s="10" t="s">
        <v>29</v>
      </c>
      <c r="V257" s="21">
        <v>5.5</v>
      </c>
      <c r="W257" s="10">
        <v>5300</v>
      </c>
      <c r="X257" s="10" t="s">
        <v>1176</v>
      </c>
      <c r="Y257" s="10" t="s">
        <v>1177</v>
      </c>
      <c r="Z257" s="10" t="s">
        <v>326</v>
      </c>
      <c r="AA257" s="22" t="s">
        <v>29</v>
      </c>
      <c r="AB257" s="10">
        <v>4500000</v>
      </c>
      <c r="AC257" s="10">
        <v>10490791</v>
      </c>
      <c r="AD257" s="10" t="s">
        <v>30</v>
      </c>
      <c r="AE257" s="23">
        <v>103</v>
      </c>
    </row>
    <row r="258" spans="1:31" x14ac:dyDescent="0.35">
      <c r="A258" t="s">
        <v>1178</v>
      </c>
      <c r="B258" t="s">
        <v>32</v>
      </c>
      <c r="C258" t="s">
        <v>33</v>
      </c>
      <c r="D258" s="2">
        <v>1982</v>
      </c>
      <c r="E258" t="s">
        <v>988</v>
      </c>
      <c r="F258" s="2">
        <v>3.7</v>
      </c>
      <c r="G258">
        <v>3400</v>
      </c>
      <c r="H258" t="s">
        <v>198</v>
      </c>
      <c r="I258" t="s">
        <v>1179</v>
      </c>
      <c r="J258" t="s">
        <v>1180</v>
      </c>
      <c r="K258" s="3" t="s">
        <v>490</v>
      </c>
      <c r="L258">
        <v>20000000</v>
      </c>
      <c r="M258">
        <v>5675599</v>
      </c>
      <c r="N258" t="s">
        <v>553</v>
      </c>
      <c r="O258" s="2">
        <v>99</v>
      </c>
      <c r="Q258" s="9" t="s">
        <v>33</v>
      </c>
      <c r="R258" s="18">
        <v>1982</v>
      </c>
      <c r="S258" s="26" t="s">
        <v>12380</v>
      </c>
      <c r="T258" s="25" t="str">
        <f>LEFT(S258,3)</f>
        <v>Jun</v>
      </c>
      <c r="U258" s="9" t="s">
        <v>29</v>
      </c>
      <c r="V258" s="18">
        <v>3.7</v>
      </c>
      <c r="W258" s="9">
        <v>3400</v>
      </c>
      <c r="X258" s="9" t="s">
        <v>198</v>
      </c>
      <c r="Y258" s="9" t="s">
        <v>1179</v>
      </c>
      <c r="Z258" s="9" t="s">
        <v>1180</v>
      </c>
      <c r="AA258" s="19" t="s">
        <v>490</v>
      </c>
      <c r="AB258" s="9">
        <v>20000000</v>
      </c>
      <c r="AC258" s="9">
        <v>5675599</v>
      </c>
      <c r="AD258" s="9" t="s">
        <v>553</v>
      </c>
      <c r="AE258" s="20">
        <v>99</v>
      </c>
    </row>
    <row r="259" spans="1:31" x14ac:dyDescent="0.35">
      <c r="A259" t="s">
        <v>1181</v>
      </c>
      <c r="B259" t="s">
        <v>15</v>
      </c>
      <c r="C259" t="s">
        <v>16</v>
      </c>
      <c r="D259" s="2">
        <v>1982</v>
      </c>
      <c r="E259" t="s">
        <v>1182</v>
      </c>
      <c r="F259" s="2">
        <v>6.3</v>
      </c>
      <c r="G259">
        <v>2600</v>
      </c>
      <c r="H259" t="s">
        <v>1183</v>
      </c>
      <c r="I259" t="s">
        <v>1183</v>
      </c>
      <c r="J259" t="s">
        <v>1184</v>
      </c>
      <c r="K259" s="3" t="s">
        <v>29</v>
      </c>
      <c r="L259">
        <v>16000000</v>
      </c>
      <c r="M259">
        <v>5672311</v>
      </c>
      <c r="N259" t="s">
        <v>1185</v>
      </c>
      <c r="O259" s="2">
        <v>128</v>
      </c>
      <c r="Q259" s="10" t="s">
        <v>16</v>
      </c>
      <c r="R259" s="21">
        <v>1982</v>
      </c>
      <c r="S259" s="27" t="s">
        <v>12409</v>
      </c>
      <c r="T259" s="25" t="str">
        <f>LEFT(S259,3)</f>
        <v>Jun</v>
      </c>
      <c r="U259" s="10" t="s">
        <v>2107</v>
      </c>
      <c r="V259" s="21">
        <v>6.3</v>
      </c>
      <c r="W259" s="10">
        <v>2600</v>
      </c>
      <c r="X259" s="10" t="s">
        <v>1183</v>
      </c>
      <c r="Y259" s="10" t="s">
        <v>1183</v>
      </c>
      <c r="Z259" s="10" t="s">
        <v>1184</v>
      </c>
      <c r="AA259" s="22" t="s">
        <v>29</v>
      </c>
      <c r="AB259" s="10">
        <v>16000000</v>
      </c>
      <c r="AC259" s="10">
        <v>5672311</v>
      </c>
      <c r="AD259" s="10" t="s">
        <v>1185</v>
      </c>
      <c r="AE259" s="23">
        <v>128</v>
      </c>
    </row>
    <row r="260" spans="1:31" x14ac:dyDescent="0.35">
      <c r="A260" t="s">
        <v>1186</v>
      </c>
      <c r="B260" t="s">
        <v>32</v>
      </c>
      <c r="C260" t="s">
        <v>40</v>
      </c>
      <c r="D260" s="2">
        <v>1982</v>
      </c>
      <c r="E260" t="s">
        <v>531</v>
      </c>
      <c r="F260" s="2">
        <v>6.9</v>
      </c>
      <c r="G260">
        <v>21000</v>
      </c>
      <c r="H260" t="s">
        <v>1187</v>
      </c>
      <c r="I260" t="s">
        <v>1187</v>
      </c>
      <c r="J260" t="s">
        <v>850</v>
      </c>
      <c r="K260" s="3" t="s">
        <v>29</v>
      </c>
      <c r="L260">
        <v>9000000</v>
      </c>
      <c r="M260">
        <v>18196170</v>
      </c>
      <c r="N260" t="s">
        <v>1188</v>
      </c>
      <c r="O260" s="2">
        <v>88</v>
      </c>
      <c r="Q260" s="9" t="s">
        <v>40</v>
      </c>
      <c r="R260" s="18">
        <v>1982</v>
      </c>
      <c r="S260" s="26" t="s">
        <v>12329</v>
      </c>
      <c r="T260" s="25" t="str">
        <f>LEFT(S260,3)</f>
        <v>May</v>
      </c>
      <c r="U260" s="9" t="s">
        <v>29</v>
      </c>
      <c r="V260" s="18">
        <v>6.9</v>
      </c>
      <c r="W260" s="9">
        <v>21000</v>
      </c>
      <c r="X260" s="9" t="s">
        <v>1187</v>
      </c>
      <c r="Y260" s="9" t="s">
        <v>1187</v>
      </c>
      <c r="Z260" s="9" t="s">
        <v>850</v>
      </c>
      <c r="AA260" s="19" t="s">
        <v>29</v>
      </c>
      <c r="AB260" s="9">
        <v>9000000</v>
      </c>
      <c r="AC260" s="9">
        <v>18196170</v>
      </c>
      <c r="AD260" s="9" t="s">
        <v>1188</v>
      </c>
      <c r="AE260" s="20">
        <v>88</v>
      </c>
    </row>
    <row r="261" spans="1:31" x14ac:dyDescent="0.35">
      <c r="A261" t="s">
        <v>1189</v>
      </c>
      <c r="B261" t="s">
        <v>15</v>
      </c>
      <c r="C261" t="s">
        <v>51</v>
      </c>
      <c r="D261" s="2">
        <v>1982</v>
      </c>
      <c r="E261" t="s">
        <v>1190</v>
      </c>
      <c r="F261" s="2">
        <v>5.5</v>
      </c>
      <c r="G261">
        <v>11000</v>
      </c>
      <c r="H261" t="s">
        <v>1191</v>
      </c>
      <c r="I261" t="s">
        <v>1100</v>
      </c>
      <c r="J261" t="s">
        <v>1192</v>
      </c>
      <c r="K261" s="3" t="s">
        <v>1193</v>
      </c>
      <c r="L261">
        <v>5000000</v>
      </c>
      <c r="M261">
        <v>12534817</v>
      </c>
      <c r="N261" t="s">
        <v>592</v>
      </c>
      <c r="O261" s="2">
        <v>104</v>
      </c>
      <c r="Q261" s="10" t="s">
        <v>51</v>
      </c>
      <c r="R261" s="21">
        <v>1982</v>
      </c>
      <c r="S261" s="27" t="s">
        <v>12410</v>
      </c>
      <c r="T261" s="25" t="str">
        <f>LEFT(S261,3)</f>
        <v>Sep</v>
      </c>
      <c r="U261" s="10" t="s">
        <v>29</v>
      </c>
      <c r="V261" s="21">
        <v>5.5</v>
      </c>
      <c r="W261" s="10">
        <v>11000</v>
      </c>
      <c r="X261" s="10" t="s">
        <v>1191</v>
      </c>
      <c r="Y261" s="10" t="s">
        <v>1100</v>
      </c>
      <c r="Z261" s="10" t="s">
        <v>1192</v>
      </c>
      <c r="AA261" s="22" t="s">
        <v>1193</v>
      </c>
      <c r="AB261" s="10">
        <v>5000000</v>
      </c>
      <c r="AC261" s="10">
        <v>12534817</v>
      </c>
      <c r="AD261" s="10" t="s">
        <v>592</v>
      </c>
      <c r="AE261" s="23">
        <v>104</v>
      </c>
    </row>
    <row r="262" spans="1:31" x14ac:dyDescent="0.35">
      <c r="A262" t="s">
        <v>1194</v>
      </c>
      <c r="B262" t="s">
        <v>32</v>
      </c>
      <c r="C262" t="s">
        <v>62</v>
      </c>
      <c r="D262" s="2">
        <v>1982</v>
      </c>
      <c r="E262" t="s">
        <v>1195</v>
      </c>
      <c r="F262" s="2">
        <v>7.7</v>
      </c>
      <c r="G262">
        <v>19000</v>
      </c>
      <c r="H262" t="s">
        <v>1196</v>
      </c>
      <c r="I262" t="s">
        <v>1196</v>
      </c>
      <c r="J262" t="s">
        <v>887</v>
      </c>
      <c r="K262" s="3" t="s">
        <v>29</v>
      </c>
      <c r="L262">
        <v>9500000</v>
      </c>
      <c r="M262">
        <v>14000000</v>
      </c>
      <c r="N262" t="s">
        <v>218</v>
      </c>
      <c r="O262" s="2">
        <v>122</v>
      </c>
      <c r="Q262" s="9" t="s">
        <v>62</v>
      </c>
      <c r="R262" s="18">
        <v>1982</v>
      </c>
      <c r="S262" s="26" t="s">
        <v>12411</v>
      </c>
      <c r="T262" s="25" t="str">
        <f>LEFT(S262,3)</f>
        <v>Mar</v>
      </c>
      <c r="U262" s="9" t="s">
        <v>29</v>
      </c>
      <c r="V262" s="18">
        <v>7.7</v>
      </c>
      <c r="W262" s="9">
        <v>19000</v>
      </c>
      <c r="X262" s="9" t="s">
        <v>1196</v>
      </c>
      <c r="Y262" s="9" t="s">
        <v>1196</v>
      </c>
      <c r="Z262" s="9" t="s">
        <v>887</v>
      </c>
      <c r="AA262" s="19" t="s">
        <v>29</v>
      </c>
      <c r="AB262" s="9">
        <v>9500000</v>
      </c>
      <c r="AC262" s="9">
        <v>14000000</v>
      </c>
      <c r="AD262" s="9" t="s">
        <v>218</v>
      </c>
      <c r="AE262" s="20">
        <v>122</v>
      </c>
    </row>
    <row r="263" spans="1:31" x14ac:dyDescent="0.35">
      <c r="A263" t="s">
        <v>1197</v>
      </c>
      <c r="B263" t="s">
        <v>15</v>
      </c>
      <c r="C263" t="s">
        <v>62</v>
      </c>
      <c r="D263" s="2">
        <v>1982</v>
      </c>
      <c r="E263" t="s">
        <v>1198</v>
      </c>
      <c r="F263" s="2">
        <v>7.3</v>
      </c>
      <c r="G263">
        <v>7300</v>
      </c>
      <c r="H263" t="s">
        <v>1199</v>
      </c>
      <c r="I263" t="s">
        <v>1200</v>
      </c>
      <c r="J263" t="s">
        <v>1201</v>
      </c>
      <c r="K263" s="3" t="s">
        <v>29</v>
      </c>
      <c r="L263">
        <v>0</v>
      </c>
      <c r="N263" t="s">
        <v>362</v>
      </c>
      <c r="O263" s="2">
        <v>140</v>
      </c>
      <c r="Q263" s="10" t="s">
        <v>62</v>
      </c>
      <c r="R263" s="21">
        <v>1982</v>
      </c>
      <c r="S263" s="27" t="s">
        <v>12412</v>
      </c>
      <c r="T263" s="25" t="str">
        <f>LEFT(S263,3)</f>
        <v>Mar</v>
      </c>
      <c r="U263" s="10" t="s">
        <v>247</v>
      </c>
      <c r="V263" s="21">
        <v>7.3</v>
      </c>
      <c r="W263" s="10">
        <v>7300</v>
      </c>
      <c r="X263" s="10" t="s">
        <v>1199</v>
      </c>
      <c r="Y263" s="10" t="s">
        <v>1200</v>
      </c>
      <c r="Z263" s="10" t="s">
        <v>1201</v>
      </c>
      <c r="AA263" s="22" t="s">
        <v>29</v>
      </c>
      <c r="AB263" s="10">
        <v>0</v>
      </c>
      <c r="AC263" s="10"/>
      <c r="AD263" s="10" t="s">
        <v>362</v>
      </c>
      <c r="AE263" s="23">
        <v>140</v>
      </c>
    </row>
    <row r="264" spans="1:31" x14ac:dyDescent="0.35">
      <c r="A264" t="s">
        <v>1202</v>
      </c>
      <c r="B264" t="s">
        <v>15</v>
      </c>
      <c r="C264" t="s">
        <v>1203</v>
      </c>
      <c r="D264" s="2">
        <v>1982</v>
      </c>
      <c r="E264" t="s">
        <v>802</v>
      </c>
      <c r="F264" s="2">
        <v>4.9000000000000004</v>
      </c>
      <c r="G264">
        <v>1100</v>
      </c>
      <c r="H264" t="s">
        <v>1204</v>
      </c>
      <c r="I264" t="s">
        <v>1204</v>
      </c>
      <c r="J264" t="s">
        <v>1205</v>
      </c>
      <c r="K264" s="3" t="s">
        <v>29</v>
      </c>
      <c r="L264">
        <v>0</v>
      </c>
      <c r="M264">
        <v>11378339</v>
      </c>
      <c r="N264" t="s">
        <v>1206</v>
      </c>
      <c r="O264" s="2">
        <v>104</v>
      </c>
      <c r="Q264" s="9" t="s">
        <v>1203</v>
      </c>
      <c r="R264" s="18">
        <v>1982</v>
      </c>
      <c r="S264" s="26" t="s">
        <v>12363</v>
      </c>
      <c r="T264" s="25" t="str">
        <f>LEFT(S264,3)</f>
        <v>Jan</v>
      </c>
      <c r="U264" s="9" t="s">
        <v>29</v>
      </c>
      <c r="V264" s="18">
        <v>4.9000000000000004</v>
      </c>
      <c r="W264" s="9">
        <v>1100</v>
      </c>
      <c r="X264" s="9" t="s">
        <v>1204</v>
      </c>
      <c r="Y264" s="9" t="s">
        <v>1204</v>
      </c>
      <c r="Z264" s="9" t="s">
        <v>1205</v>
      </c>
      <c r="AA264" s="19" t="s">
        <v>29</v>
      </c>
      <c r="AB264" s="9">
        <v>0</v>
      </c>
      <c r="AC264" s="9">
        <v>11378339</v>
      </c>
      <c r="AD264" s="9" t="s">
        <v>1206</v>
      </c>
      <c r="AE264" s="20">
        <v>104</v>
      </c>
    </row>
    <row r="265" spans="1:31" x14ac:dyDescent="0.35">
      <c r="A265" t="s">
        <v>1207</v>
      </c>
      <c r="B265" t="s">
        <v>32</v>
      </c>
      <c r="C265" t="s">
        <v>40</v>
      </c>
      <c r="D265" s="2">
        <v>1982</v>
      </c>
      <c r="E265" t="s">
        <v>602</v>
      </c>
      <c r="F265" s="2">
        <v>6.7</v>
      </c>
      <c r="G265">
        <v>3500</v>
      </c>
      <c r="H265" t="s">
        <v>1208</v>
      </c>
      <c r="I265" t="s">
        <v>1209</v>
      </c>
      <c r="J265" t="s">
        <v>1023</v>
      </c>
      <c r="K265" s="3" t="s">
        <v>29</v>
      </c>
      <c r="L265">
        <v>11300000</v>
      </c>
      <c r="M265">
        <v>5301539</v>
      </c>
      <c r="N265" t="s">
        <v>1210</v>
      </c>
      <c r="O265" s="2">
        <v>120</v>
      </c>
      <c r="Q265" s="10" t="s">
        <v>40</v>
      </c>
      <c r="R265" s="21">
        <v>1982</v>
      </c>
      <c r="S265" s="27" t="s">
        <v>12341</v>
      </c>
      <c r="T265" s="25" t="str">
        <f>LEFT(S265,3)</f>
        <v>Feb</v>
      </c>
      <c r="U265" s="10" t="s">
        <v>29</v>
      </c>
      <c r="V265" s="21">
        <v>6.7</v>
      </c>
      <c r="W265" s="10">
        <v>3500</v>
      </c>
      <c r="X265" s="10" t="s">
        <v>1208</v>
      </c>
      <c r="Y265" s="10" t="s">
        <v>1209</v>
      </c>
      <c r="Z265" s="10" t="s">
        <v>1023</v>
      </c>
      <c r="AA265" s="22" t="s">
        <v>29</v>
      </c>
      <c r="AB265" s="10">
        <v>11300000</v>
      </c>
      <c r="AC265" s="10">
        <v>5301539</v>
      </c>
      <c r="AD265" s="10" t="s">
        <v>1210</v>
      </c>
      <c r="AE265" s="23">
        <v>120</v>
      </c>
    </row>
    <row r="266" spans="1:31" x14ac:dyDescent="0.35">
      <c r="A266" t="s">
        <v>1211</v>
      </c>
      <c r="B266" t="s">
        <v>32</v>
      </c>
      <c r="C266" t="s">
        <v>40</v>
      </c>
      <c r="D266" s="2">
        <v>1982</v>
      </c>
      <c r="E266" t="s">
        <v>514</v>
      </c>
      <c r="F266" s="2">
        <v>7</v>
      </c>
      <c r="G266">
        <v>13000</v>
      </c>
      <c r="H266" t="s">
        <v>403</v>
      </c>
      <c r="I266" t="s">
        <v>1212</v>
      </c>
      <c r="J266" t="s">
        <v>105</v>
      </c>
      <c r="K266" s="3" t="s">
        <v>29</v>
      </c>
      <c r="L266">
        <v>0</v>
      </c>
      <c r="M266">
        <v>19282134</v>
      </c>
      <c r="N266" t="s">
        <v>22</v>
      </c>
      <c r="O266" s="2">
        <v>116</v>
      </c>
      <c r="Q266" s="9" t="s">
        <v>40</v>
      </c>
      <c r="R266" s="18">
        <v>1982</v>
      </c>
      <c r="S266" s="26" t="s">
        <v>12326</v>
      </c>
      <c r="T266" s="25" t="str">
        <f>LEFT(S266,3)</f>
        <v>Mar</v>
      </c>
      <c r="U266" s="9" t="s">
        <v>29</v>
      </c>
      <c r="V266" s="18">
        <v>7</v>
      </c>
      <c r="W266" s="9">
        <v>13000</v>
      </c>
      <c r="X266" s="9" t="s">
        <v>403</v>
      </c>
      <c r="Y266" s="9" t="s">
        <v>1212</v>
      </c>
      <c r="Z266" s="9" t="s">
        <v>105</v>
      </c>
      <c r="AA266" s="19" t="s">
        <v>29</v>
      </c>
      <c r="AB266" s="9">
        <v>0</v>
      </c>
      <c r="AC266" s="9">
        <v>19282134</v>
      </c>
      <c r="AD266" s="9" t="s">
        <v>22</v>
      </c>
      <c r="AE266" s="20">
        <v>116</v>
      </c>
    </row>
    <row r="267" spans="1:31" x14ac:dyDescent="0.35">
      <c r="A267" t="s">
        <v>1213</v>
      </c>
      <c r="B267" t="s">
        <v>32</v>
      </c>
      <c r="C267" t="s">
        <v>16</v>
      </c>
      <c r="D267" s="2">
        <v>1982</v>
      </c>
      <c r="E267" t="s">
        <v>1033</v>
      </c>
      <c r="F267" s="2">
        <v>6.5</v>
      </c>
      <c r="G267">
        <v>2000</v>
      </c>
      <c r="H267" t="s">
        <v>1214</v>
      </c>
      <c r="I267" t="s">
        <v>1215</v>
      </c>
      <c r="J267" t="s">
        <v>1216</v>
      </c>
      <c r="K267" s="3" t="s">
        <v>29</v>
      </c>
      <c r="L267">
        <v>0</v>
      </c>
      <c r="M267">
        <v>7400000</v>
      </c>
      <c r="N267" t="s">
        <v>241</v>
      </c>
      <c r="O267" s="2">
        <v>103</v>
      </c>
      <c r="Q267" s="10" t="s">
        <v>16</v>
      </c>
      <c r="R267" s="21">
        <v>1982</v>
      </c>
      <c r="S267" s="27" t="s">
        <v>12388</v>
      </c>
      <c r="T267" s="25" t="str">
        <f>LEFT(S267,3)</f>
        <v>Jul</v>
      </c>
      <c r="U267" s="10" t="s">
        <v>29</v>
      </c>
      <c r="V267" s="21">
        <v>6.5</v>
      </c>
      <c r="W267" s="10">
        <v>2000</v>
      </c>
      <c r="X267" s="10" t="s">
        <v>1214</v>
      </c>
      <c r="Y267" s="10" t="s">
        <v>1215</v>
      </c>
      <c r="Z267" s="10" t="s">
        <v>1216</v>
      </c>
      <c r="AA267" s="22" t="s">
        <v>29</v>
      </c>
      <c r="AB267" s="10">
        <v>0</v>
      </c>
      <c r="AC267" s="10">
        <v>7400000</v>
      </c>
      <c r="AD267" s="10" t="s">
        <v>241</v>
      </c>
      <c r="AE267" s="23">
        <v>103</v>
      </c>
    </row>
    <row r="268" spans="1:31" x14ac:dyDescent="0.35">
      <c r="A268" t="s">
        <v>1217</v>
      </c>
      <c r="B268" t="s">
        <v>32</v>
      </c>
      <c r="C268" t="s">
        <v>51</v>
      </c>
      <c r="D268" s="2">
        <v>1982</v>
      </c>
      <c r="E268" t="s">
        <v>1140</v>
      </c>
      <c r="F268" s="2">
        <v>3.6</v>
      </c>
      <c r="G268">
        <v>1700</v>
      </c>
      <c r="H268" t="s">
        <v>1218</v>
      </c>
      <c r="I268" t="s">
        <v>1219</v>
      </c>
      <c r="J268" t="s">
        <v>1220</v>
      </c>
      <c r="K268" s="3" t="s">
        <v>29</v>
      </c>
      <c r="L268">
        <v>750000</v>
      </c>
      <c r="N268" t="s">
        <v>1221</v>
      </c>
      <c r="O268" s="2">
        <v>83</v>
      </c>
      <c r="Q268" s="9" t="s">
        <v>51</v>
      </c>
      <c r="R268" s="18">
        <v>1982</v>
      </c>
      <c r="S268" s="26" t="s">
        <v>12402</v>
      </c>
      <c r="T268" s="25" t="str">
        <f>LEFT(S268,3)</f>
        <v>Nov</v>
      </c>
      <c r="U268" s="9" t="s">
        <v>29</v>
      </c>
      <c r="V268" s="18">
        <v>3.6</v>
      </c>
      <c r="W268" s="9">
        <v>1700</v>
      </c>
      <c r="X268" s="9" t="s">
        <v>1218</v>
      </c>
      <c r="Y268" s="9" t="s">
        <v>1219</v>
      </c>
      <c r="Z268" s="9" t="s">
        <v>1220</v>
      </c>
      <c r="AA268" s="19" t="s">
        <v>29</v>
      </c>
      <c r="AB268" s="9">
        <v>750000</v>
      </c>
      <c r="AC268" s="9"/>
      <c r="AD268" s="9" t="s">
        <v>1221</v>
      </c>
      <c r="AE268" s="20">
        <v>83</v>
      </c>
    </row>
    <row r="269" spans="1:31" x14ac:dyDescent="0.35">
      <c r="A269" t="s">
        <v>1222</v>
      </c>
      <c r="B269" t="s">
        <v>15</v>
      </c>
      <c r="C269" t="s">
        <v>103</v>
      </c>
      <c r="D269" s="2">
        <v>1982</v>
      </c>
      <c r="E269" t="s">
        <v>1223</v>
      </c>
      <c r="F269" s="2">
        <v>5.9</v>
      </c>
      <c r="G269">
        <v>1500</v>
      </c>
      <c r="H269" t="s">
        <v>1224</v>
      </c>
      <c r="I269" t="s">
        <v>1225</v>
      </c>
      <c r="J269" t="s">
        <v>1226</v>
      </c>
      <c r="K269" s="3" t="s">
        <v>29</v>
      </c>
      <c r="L269">
        <v>0</v>
      </c>
      <c r="M269">
        <v>1515578</v>
      </c>
      <c r="N269" t="s">
        <v>327</v>
      </c>
      <c r="O269" s="2">
        <v>111</v>
      </c>
      <c r="Q269" s="10" t="s">
        <v>103</v>
      </c>
      <c r="R269" s="21">
        <v>1982</v>
      </c>
      <c r="S269" s="27" t="s">
        <v>12413</v>
      </c>
      <c r="T269" s="25" t="str">
        <f>LEFT(S269,3)</f>
        <v>Apr</v>
      </c>
      <c r="U269" s="10" t="s">
        <v>136</v>
      </c>
      <c r="V269" s="21">
        <v>5.9</v>
      </c>
      <c r="W269" s="10">
        <v>1500</v>
      </c>
      <c r="X269" s="10" t="s">
        <v>1224</v>
      </c>
      <c r="Y269" s="10" t="s">
        <v>1225</v>
      </c>
      <c r="Z269" s="10" t="s">
        <v>1226</v>
      </c>
      <c r="AA269" s="22" t="s">
        <v>29</v>
      </c>
      <c r="AB269" s="10">
        <v>0</v>
      </c>
      <c r="AC269" s="10">
        <v>1515578</v>
      </c>
      <c r="AD269" s="10" t="s">
        <v>327</v>
      </c>
      <c r="AE269" s="23">
        <v>111</v>
      </c>
    </row>
    <row r="270" spans="1:31" x14ac:dyDescent="0.35">
      <c r="A270" t="s">
        <v>1227</v>
      </c>
      <c r="B270" t="s">
        <v>32</v>
      </c>
      <c r="C270" t="s">
        <v>40</v>
      </c>
      <c r="D270" s="2">
        <v>1982</v>
      </c>
      <c r="E270" t="s">
        <v>1190</v>
      </c>
      <c r="F270" s="2">
        <v>6.5</v>
      </c>
      <c r="G270">
        <v>2200</v>
      </c>
      <c r="H270" t="s">
        <v>415</v>
      </c>
      <c r="I270" t="s">
        <v>415</v>
      </c>
      <c r="J270" t="s">
        <v>1228</v>
      </c>
      <c r="K270" s="3" t="s">
        <v>29</v>
      </c>
      <c r="L270">
        <v>13000000</v>
      </c>
      <c r="M270">
        <v>5005245</v>
      </c>
      <c r="N270" t="s">
        <v>30</v>
      </c>
      <c r="O270" s="2">
        <v>140</v>
      </c>
      <c r="Q270" s="9" t="s">
        <v>40</v>
      </c>
      <c r="R270" s="18">
        <v>1982</v>
      </c>
      <c r="S270" s="26" t="s">
        <v>12410</v>
      </c>
      <c r="T270" s="25" t="str">
        <f>LEFT(S270,3)</f>
        <v>Sep</v>
      </c>
      <c r="U270" s="9" t="s">
        <v>29</v>
      </c>
      <c r="V270" s="18">
        <v>6.5</v>
      </c>
      <c r="W270" s="9">
        <v>2200</v>
      </c>
      <c r="X270" s="9" t="s">
        <v>415</v>
      </c>
      <c r="Y270" s="9" t="s">
        <v>415</v>
      </c>
      <c r="Z270" s="9" t="s">
        <v>1228</v>
      </c>
      <c r="AA270" s="19" t="s">
        <v>29</v>
      </c>
      <c r="AB270" s="9">
        <v>13000000</v>
      </c>
      <c r="AC270" s="9">
        <v>5005245</v>
      </c>
      <c r="AD270" s="9" t="s">
        <v>30</v>
      </c>
      <c r="AE270" s="20">
        <v>140</v>
      </c>
    </row>
    <row r="271" spans="1:31" x14ac:dyDescent="0.35">
      <c r="A271" t="s">
        <v>1229</v>
      </c>
      <c r="B271" t="s">
        <v>15</v>
      </c>
      <c r="C271" t="s">
        <v>40</v>
      </c>
      <c r="D271" s="2">
        <v>1982</v>
      </c>
      <c r="E271" t="s">
        <v>1054</v>
      </c>
      <c r="F271" s="2">
        <v>5.5</v>
      </c>
      <c r="G271">
        <v>3000</v>
      </c>
      <c r="H271" t="s">
        <v>1230</v>
      </c>
      <c r="I271" t="s">
        <v>1231</v>
      </c>
      <c r="J271" t="s">
        <v>1232</v>
      </c>
      <c r="K271" s="3" t="s">
        <v>29</v>
      </c>
      <c r="L271">
        <v>0</v>
      </c>
      <c r="M271">
        <v>30688860</v>
      </c>
      <c r="N271" t="s">
        <v>1233</v>
      </c>
      <c r="O271" s="2">
        <v>96</v>
      </c>
      <c r="Q271" s="10" t="s">
        <v>40</v>
      </c>
      <c r="R271" s="21">
        <v>1982</v>
      </c>
      <c r="S271" s="27" t="s">
        <v>12392</v>
      </c>
      <c r="T271" s="25" t="str">
        <f>LEFT(S271,3)</f>
        <v>Jul</v>
      </c>
      <c r="U271" s="10" t="s">
        <v>29</v>
      </c>
      <c r="V271" s="21">
        <v>5.5</v>
      </c>
      <c r="W271" s="10">
        <v>3000</v>
      </c>
      <c r="X271" s="10" t="s">
        <v>1230</v>
      </c>
      <c r="Y271" s="10" t="s">
        <v>1231</v>
      </c>
      <c r="Z271" s="10" t="s">
        <v>1232</v>
      </c>
      <c r="AA271" s="22" t="s">
        <v>29</v>
      </c>
      <c r="AB271" s="10">
        <v>0</v>
      </c>
      <c r="AC271" s="10">
        <v>30688860</v>
      </c>
      <c r="AD271" s="10" t="s">
        <v>1233</v>
      </c>
      <c r="AE271" s="23">
        <v>96</v>
      </c>
    </row>
    <row r="272" spans="1:31" x14ac:dyDescent="0.35">
      <c r="A272" t="s">
        <v>1234</v>
      </c>
      <c r="B272" t="s">
        <v>32</v>
      </c>
      <c r="C272" t="s">
        <v>40</v>
      </c>
      <c r="D272" s="2">
        <v>1982</v>
      </c>
      <c r="E272" t="s">
        <v>1235</v>
      </c>
      <c r="F272" s="2">
        <v>7.4</v>
      </c>
      <c r="G272">
        <v>9000</v>
      </c>
      <c r="H272" t="s">
        <v>1236</v>
      </c>
      <c r="I272" t="s">
        <v>1237</v>
      </c>
      <c r="J272" t="s">
        <v>253</v>
      </c>
      <c r="K272" s="3" t="s">
        <v>29</v>
      </c>
      <c r="L272">
        <v>0</v>
      </c>
      <c r="M272">
        <v>20123620</v>
      </c>
      <c r="N272" t="s">
        <v>117</v>
      </c>
      <c r="O272" s="2">
        <v>92</v>
      </c>
      <c r="Q272" s="9" t="s">
        <v>40</v>
      </c>
      <c r="R272" s="18">
        <v>1982</v>
      </c>
      <c r="S272" s="26" t="s">
        <v>12414</v>
      </c>
      <c r="T272" s="25" t="str">
        <f>LEFT(S272,3)</f>
        <v>Oct</v>
      </c>
      <c r="U272" s="9" t="s">
        <v>29</v>
      </c>
      <c r="V272" s="18">
        <v>7.4</v>
      </c>
      <c r="W272" s="9">
        <v>9000</v>
      </c>
      <c r="X272" s="9" t="s">
        <v>1236</v>
      </c>
      <c r="Y272" s="9" t="s">
        <v>1237</v>
      </c>
      <c r="Z272" s="9" t="s">
        <v>253</v>
      </c>
      <c r="AA272" s="19" t="s">
        <v>29</v>
      </c>
      <c r="AB272" s="9">
        <v>0</v>
      </c>
      <c r="AC272" s="9">
        <v>20123620</v>
      </c>
      <c r="AD272" s="9" t="s">
        <v>117</v>
      </c>
      <c r="AE272" s="20">
        <v>92</v>
      </c>
    </row>
    <row r="273" spans="1:31" x14ac:dyDescent="0.35">
      <c r="A273" t="s">
        <v>1238</v>
      </c>
      <c r="B273" t="s">
        <v>32</v>
      </c>
      <c r="C273" t="s">
        <v>103</v>
      </c>
      <c r="D273" s="2">
        <v>1982</v>
      </c>
      <c r="E273" t="s">
        <v>1140</v>
      </c>
      <c r="F273" s="2">
        <v>6.1</v>
      </c>
      <c r="G273">
        <v>4300</v>
      </c>
      <c r="H273" t="s">
        <v>1239</v>
      </c>
      <c r="I273" t="s">
        <v>1239</v>
      </c>
      <c r="J273" t="s">
        <v>1240</v>
      </c>
      <c r="K273" s="3" t="s">
        <v>29</v>
      </c>
      <c r="L273">
        <v>10000000</v>
      </c>
      <c r="M273">
        <v>5979947</v>
      </c>
      <c r="N273" t="s">
        <v>79</v>
      </c>
      <c r="O273" s="2">
        <v>93</v>
      </c>
      <c r="Q273" s="10" t="s">
        <v>103</v>
      </c>
      <c r="R273" s="21">
        <v>1982</v>
      </c>
      <c r="S273" s="27" t="s">
        <v>12402</v>
      </c>
      <c r="T273" s="25" t="str">
        <f>LEFT(S273,3)</f>
        <v>Nov</v>
      </c>
      <c r="U273" s="10" t="s">
        <v>29</v>
      </c>
      <c r="V273" s="21">
        <v>6.1</v>
      </c>
      <c r="W273" s="10">
        <v>4300</v>
      </c>
      <c r="X273" s="10" t="s">
        <v>1239</v>
      </c>
      <c r="Y273" s="10" t="s">
        <v>1239</v>
      </c>
      <c r="Z273" s="10" t="s">
        <v>1240</v>
      </c>
      <c r="AA273" s="22" t="s">
        <v>29</v>
      </c>
      <c r="AB273" s="10">
        <v>10000000</v>
      </c>
      <c r="AC273" s="10">
        <v>5979947</v>
      </c>
      <c r="AD273" s="10" t="s">
        <v>79</v>
      </c>
      <c r="AE273" s="23">
        <v>93</v>
      </c>
    </row>
    <row r="274" spans="1:31" x14ac:dyDescent="0.35">
      <c r="A274" t="s">
        <v>1241</v>
      </c>
      <c r="B274" t="s">
        <v>15</v>
      </c>
      <c r="C274" t="s">
        <v>51</v>
      </c>
      <c r="D274" s="2">
        <v>1982</v>
      </c>
      <c r="E274" t="s">
        <v>1195</v>
      </c>
      <c r="F274" s="2">
        <v>3.9</v>
      </c>
      <c r="G274">
        <v>2300</v>
      </c>
      <c r="H274" t="s">
        <v>1242</v>
      </c>
      <c r="I274" t="s">
        <v>1243</v>
      </c>
      <c r="J274" t="s">
        <v>1244</v>
      </c>
      <c r="K274" s="3" t="s">
        <v>29</v>
      </c>
      <c r="L274">
        <v>800000</v>
      </c>
      <c r="M274">
        <v>2270</v>
      </c>
      <c r="N274" t="s">
        <v>652</v>
      </c>
      <c r="O274" s="2">
        <v>85</v>
      </c>
      <c r="Q274" s="9" t="s">
        <v>51</v>
      </c>
      <c r="R274" s="18">
        <v>1982</v>
      </c>
      <c r="S274" s="26" t="s">
        <v>12411</v>
      </c>
      <c r="T274" s="25" t="str">
        <f>LEFT(S274,3)</f>
        <v>Mar</v>
      </c>
      <c r="U274" s="9" t="s">
        <v>29</v>
      </c>
      <c r="V274" s="18">
        <v>3.9</v>
      </c>
      <c r="W274" s="9">
        <v>2300</v>
      </c>
      <c r="X274" s="9" t="s">
        <v>1242</v>
      </c>
      <c r="Y274" s="9" t="s">
        <v>1243</v>
      </c>
      <c r="Z274" s="9" t="s">
        <v>1244</v>
      </c>
      <c r="AA274" s="19" t="s">
        <v>29</v>
      </c>
      <c r="AB274" s="9">
        <v>800000</v>
      </c>
      <c r="AC274" s="9">
        <v>2270</v>
      </c>
      <c r="AD274" s="9" t="s">
        <v>652</v>
      </c>
      <c r="AE274" s="20">
        <v>85</v>
      </c>
    </row>
    <row r="275" spans="1:31" x14ac:dyDescent="0.35">
      <c r="A275" t="s">
        <v>1245</v>
      </c>
      <c r="B275" t="s">
        <v>15</v>
      </c>
      <c r="C275" t="s">
        <v>16</v>
      </c>
      <c r="D275" s="2">
        <v>1982</v>
      </c>
      <c r="E275" t="s">
        <v>1159</v>
      </c>
      <c r="F275" s="2">
        <v>6.9</v>
      </c>
      <c r="G275">
        <v>2500</v>
      </c>
      <c r="H275" t="s">
        <v>1246</v>
      </c>
      <c r="I275" t="s">
        <v>1247</v>
      </c>
      <c r="J275" t="s">
        <v>417</v>
      </c>
      <c r="K275" s="3" t="s">
        <v>29</v>
      </c>
      <c r="L275">
        <v>0</v>
      </c>
      <c r="M275">
        <v>11897978</v>
      </c>
      <c r="N275" t="s">
        <v>1248</v>
      </c>
      <c r="O275" s="2">
        <v>113</v>
      </c>
      <c r="Q275" s="10" t="s">
        <v>16</v>
      </c>
      <c r="R275" s="21">
        <v>1982</v>
      </c>
      <c r="S275" s="27" t="s">
        <v>12406</v>
      </c>
      <c r="T275" s="25" t="str">
        <f>LEFT(S275,3)</f>
        <v>Mar</v>
      </c>
      <c r="U275" s="10" t="s">
        <v>29</v>
      </c>
      <c r="V275" s="21">
        <v>6.9</v>
      </c>
      <c r="W275" s="10">
        <v>2500</v>
      </c>
      <c r="X275" s="10" t="s">
        <v>1246</v>
      </c>
      <c r="Y275" s="10" t="s">
        <v>1247</v>
      </c>
      <c r="Z275" s="10" t="s">
        <v>417</v>
      </c>
      <c r="AA275" s="22" t="s">
        <v>29</v>
      </c>
      <c r="AB275" s="10">
        <v>0</v>
      </c>
      <c r="AC275" s="10">
        <v>11897978</v>
      </c>
      <c r="AD275" s="10" t="s">
        <v>1248</v>
      </c>
      <c r="AE275" s="23">
        <v>113</v>
      </c>
    </row>
    <row r="276" spans="1:31" x14ac:dyDescent="0.35">
      <c r="A276" t="s">
        <v>1249</v>
      </c>
      <c r="B276" t="s">
        <v>32</v>
      </c>
      <c r="C276" t="s">
        <v>40</v>
      </c>
      <c r="D276" s="2">
        <v>1982</v>
      </c>
      <c r="E276" t="s">
        <v>1250</v>
      </c>
      <c r="F276" s="2">
        <v>6.6</v>
      </c>
      <c r="G276">
        <v>8200</v>
      </c>
      <c r="H276" t="s">
        <v>84</v>
      </c>
      <c r="I276" t="s">
        <v>1251</v>
      </c>
      <c r="J276" t="s">
        <v>84</v>
      </c>
      <c r="K276" s="3" t="s">
        <v>29</v>
      </c>
      <c r="L276">
        <v>2000000</v>
      </c>
      <c r="M276">
        <v>4484991</v>
      </c>
      <c r="N276" t="s">
        <v>85</v>
      </c>
      <c r="O276" s="2">
        <v>122</v>
      </c>
      <c r="Q276" s="9" t="s">
        <v>40</v>
      </c>
      <c r="R276" s="18">
        <v>1982</v>
      </c>
      <c r="S276" s="26" t="s">
        <v>12415</v>
      </c>
      <c r="T276" s="25" t="str">
        <f>LEFT(S276,3)</f>
        <v>Dec</v>
      </c>
      <c r="U276" s="9" t="s">
        <v>29</v>
      </c>
      <c r="V276" s="18">
        <v>6.6</v>
      </c>
      <c r="W276" s="9">
        <v>8200</v>
      </c>
      <c r="X276" s="9" t="s">
        <v>84</v>
      </c>
      <c r="Y276" s="9" t="s">
        <v>1251</v>
      </c>
      <c r="Z276" s="9" t="s">
        <v>84</v>
      </c>
      <c r="AA276" s="19" t="s">
        <v>29</v>
      </c>
      <c r="AB276" s="9">
        <v>2000000</v>
      </c>
      <c r="AC276" s="9">
        <v>4484991</v>
      </c>
      <c r="AD276" s="9" t="s">
        <v>85</v>
      </c>
      <c r="AE276" s="20">
        <v>122</v>
      </c>
    </row>
    <row r="277" spans="1:31" x14ac:dyDescent="0.35">
      <c r="A277" t="s">
        <v>1252</v>
      </c>
      <c r="B277" t="s">
        <v>15</v>
      </c>
      <c r="C277" t="s">
        <v>51</v>
      </c>
      <c r="D277" s="2">
        <v>1982</v>
      </c>
      <c r="E277" t="s">
        <v>602</v>
      </c>
      <c r="F277" s="2">
        <v>5.6</v>
      </c>
      <c r="G277">
        <v>3700</v>
      </c>
      <c r="H277" t="s">
        <v>1253</v>
      </c>
      <c r="I277" t="s">
        <v>1254</v>
      </c>
      <c r="J277" t="s">
        <v>1255</v>
      </c>
      <c r="K277" s="3" t="s">
        <v>29</v>
      </c>
      <c r="L277">
        <v>0</v>
      </c>
      <c r="M277">
        <v>7742572</v>
      </c>
      <c r="N277" t="s">
        <v>1256</v>
      </c>
      <c r="O277" s="2">
        <v>98</v>
      </c>
      <c r="Q277" s="10" t="s">
        <v>51</v>
      </c>
      <c r="R277" s="21">
        <v>1982</v>
      </c>
      <c r="S277" s="27" t="s">
        <v>12341</v>
      </c>
      <c r="T277" s="25" t="str">
        <f>LEFT(S277,3)</f>
        <v>Feb</v>
      </c>
      <c r="U277" s="10" t="s">
        <v>29</v>
      </c>
      <c r="V277" s="21">
        <v>5.6</v>
      </c>
      <c r="W277" s="10">
        <v>3700</v>
      </c>
      <c r="X277" s="10" t="s">
        <v>1253</v>
      </c>
      <c r="Y277" s="10" t="s">
        <v>1254</v>
      </c>
      <c r="Z277" s="10" t="s">
        <v>1255</v>
      </c>
      <c r="AA277" s="22" t="s">
        <v>29</v>
      </c>
      <c r="AB277" s="10">
        <v>0</v>
      </c>
      <c r="AC277" s="10">
        <v>7742572</v>
      </c>
      <c r="AD277" s="10" t="s">
        <v>1256</v>
      </c>
      <c r="AE277" s="23">
        <v>98</v>
      </c>
    </row>
    <row r="278" spans="1:31" x14ac:dyDescent="0.35">
      <c r="A278" t="s">
        <v>1257</v>
      </c>
      <c r="B278" t="s">
        <v>32</v>
      </c>
      <c r="C278" t="s">
        <v>40</v>
      </c>
      <c r="D278" s="2">
        <v>1982</v>
      </c>
      <c r="E278" t="s">
        <v>1258</v>
      </c>
      <c r="F278" s="2">
        <v>7.2</v>
      </c>
      <c r="G278">
        <v>4200</v>
      </c>
      <c r="H278" t="s">
        <v>94</v>
      </c>
      <c r="I278" t="s">
        <v>1259</v>
      </c>
      <c r="J278" t="s">
        <v>1260</v>
      </c>
      <c r="K278" s="3" t="s">
        <v>29</v>
      </c>
      <c r="L278">
        <v>850000</v>
      </c>
      <c r="M278">
        <v>840958</v>
      </c>
      <c r="N278" t="s">
        <v>1261</v>
      </c>
      <c r="O278" s="2">
        <v>109</v>
      </c>
      <c r="Q278" s="9" t="s">
        <v>40</v>
      </c>
      <c r="R278" s="18">
        <v>1982</v>
      </c>
      <c r="S278" s="26" t="s">
        <v>12416</v>
      </c>
      <c r="T278" s="25" t="str">
        <f>LEFT(S278,3)</f>
        <v>Apr</v>
      </c>
      <c r="U278" s="9" t="s">
        <v>451</v>
      </c>
      <c r="V278" s="18">
        <v>7.2</v>
      </c>
      <c r="W278" s="9">
        <v>4200</v>
      </c>
      <c r="X278" s="9" t="s">
        <v>94</v>
      </c>
      <c r="Y278" s="9" t="s">
        <v>1259</v>
      </c>
      <c r="Z278" s="9" t="s">
        <v>1260</v>
      </c>
      <c r="AA278" s="19" t="s">
        <v>29</v>
      </c>
      <c r="AB278" s="9">
        <v>850000</v>
      </c>
      <c r="AC278" s="9">
        <v>840958</v>
      </c>
      <c r="AD278" s="9" t="s">
        <v>1261</v>
      </c>
      <c r="AE278" s="20">
        <v>109</v>
      </c>
    </row>
    <row r="279" spans="1:31" x14ac:dyDescent="0.35">
      <c r="A279" t="s">
        <v>1262</v>
      </c>
      <c r="B279" t="s">
        <v>15</v>
      </c>
      <c r="C279" t="s">
        <v>33</v>
      </c>
      <c r="D279" s="2">
        <v>1982</v>
      </c>
      <c r="E279" t="s">
        <v>1263</v>
      </c>
      <c r="F279" s="2">
        <v>6.4</v>
      </c>
      <c r="G279">
        <v>3000</v>
      </c>
      <c r="H279" t="s">
        <v>1264</v>
      </c>
      <c r="I279" t="s">
        <v>1265</v>
      </c>
      <c r="J279" t="s">
        <v>1266</v>
      </c>
      <c r="K279" s="3" t="s">
        <v>1267</v>
      </c>
      <c r="L279">
        <v>6000000</v>
      </c>
      <c r="M279">
        <v>2666873</v>
      </c>
      <c r="N279" t="s">
        <v>1268</v>
      </c>
      <c r="O279" s="2">
        <v>125</v>
      </c>
      <c r="Q279" s="10" t="s">
        <v>33</v>
      </c>
      <c r="R279" s="21">
        <v>1982</v>
      </c>
      <c r="S279" s="27" t="s">
        <v>12417</v>
      </c>
      <c r="T279" s="25" t="str">
        <f>LEFT(S279,3)</f>
        <v>Sep</v>
      </c>
      <c r="U279" s="10" t="s">
        <v>29</v>
      </c>
      <c r="V279" s="21">
        <v>6.4</v>
      </c>
      <c r="W279" s="10">
        <v>3000</v>
      </c>
      <c r="X279" s="10" t="s">
        <v>1264</v>
      </c>
      <c r="Y279" s="10" t="s">
        <v>1265</v>
      </c>
      <c r="Z279" s="10" t="s">
        <v>1266</v>
      </c>
      <c r="AA279" s="22" t="s">
        <v>1267</v>
      </c>
      <c r="AB279" s="10">
        <v>6000000</v>
      </c>
      <c r="AC279" s="10">
        <v>2666873</v>
      </c>
      <c r="AD279" s="10" t="s">
        <v>1268</v>
      </c>
      <c r="AE279" s="23">
        <v>125</v>
      </c>
    </row>
    <row r="280" spans="1:31" x14ac:dyDescent="0.35">
      <c r="A280" t="s">
        <v>1269</v>
      </c>
      <c r="B280" t="s">
        <v>32</v>
      </c>
      <c r="C280" t="s">
        <v>40</v>
      </c>
      <c r="D280" s="2">
        <v>1982</v>
      </c>
      <c r="E280" t="s">
        <v>1048</v>
      </c>
      <c r="F280" s="2">
        <v>5</v>
      </c>
      <c r="G280">
        <v>9800</v>
      </c>
      <c r="H280" t="s">
        <v>713</v>
      </c>
      <c r="I280" t="s">
        <v>713</v>
      </c>
      <c r="J280" t="s">
        <v>373</v>
      </c>
      <c r="K280" s="3" t="s">
        <v>21</v>
      </c>
      <c r="L280">
        <v>6000000</v>
      </c>
      <c r="M280">
        <v>9056073</v>
      </c>
      <c r="N280" t="s">
        <v>79</v>
      </c>
      <c r="O280" s="2">
        <v>96</v>
      </c>
      <c r="Q280" s="9" t="s">
        <v>40</v>
      </c>
      <c r="R280" s="18">
        <v>1982</v>
      </c>
      <c r="S280" s="26" t="s">
        <v>12391</v>
      </c>
      <c r="T280" s="25" t="str">
        <f>LEFT(S280,3)</f>
        <v>Dec</v>
      </c>
      <c r="U280" s="9" t="s">
        <v>29</v>
      </c>
      <c r="V280" s="18">
        <v>5</v>
      </c>
      <c r="W280" s="9">
        <v>9800</v>
      </c>
      <c r="X280" s="9" t="s">
        <v>713</v>
      </c>
      <c r="Y280" s="9" t="s">
        <v>713</v>
      </c>
      <c r="Z280" s="9" t="s">
        <v>373</v>
      </c>
      <c r="AA280" s="19" t="s">
        <v>21</v>
      </c>
      <c r="AB280" s="9">
        <v>6000000</v>
      </c>
      <c r="AC280" s="9">
        <v>9056073</v>
      </c>
      <c r="AD280" s="9" t="s">
        <v>79</v>
      </c>
      <c r="AE280" s="20">
        <v>96</v>
      </c>
    </row>
    <row r="281" spans="1:31" x14ac:dyDescent="0.35">
      <c r="A281" t="s">
        <v>1270</v>
      </c>
      <c r="B281" t="s">
        <v>15</v>
      </c>
      <c r="C281" t="s">
        <v>16</v>
      </c>
      <c r="D281" s="2">
        <v>1982</v>
      </c>
      <c r="E281" t="s">
        <v>1003</v>
      </c>
      <c r="F281" s="2">
        <v>6</v>
      </c>
      <c r="G281">
        <v>1800</v>
      </c>
      <c r="H281" t="s">
        <v>1271</v>
      </c>
      <c r="I281" t="s">
        <v>1272</v>
      </c>
      <c r="J281" t="s">
        <v>1273</v>
      </c>
      <c r="K281" s="3" t="s">
        <v>21</v>
      </c>
      <c r="L281">
        <v>0</v>
      </c>
      <c r="M281">
        <v>1054328</v>
      </c>
      <c r="N281" t="s">
        <v>43</v>
      </c>
      <c r="O281" s="2">
        <v>91</v>
      </c>
      <c r="Q281" s="10" t="s">
        <v>16</v>
      </c>
      <c r="R281" s="21">
        <v>1982</v>
      </c>
      <c r="S281" s="27" t="s">
        <v>12383</v>
      </c>
      <c r="T281" s="25" t="str">
        <f>LEFT(S281,3)</f>
        <v>Oct</v>
      </c>
      <c r="U281" s="10" t="s">
        <v>29</v>
      </c>
      <c r="V281" s="21">
        <v>6</v>
      </c>
      <c r="W281" s="10">
        <v>1800</v>
      </c>
      <c r="X281" s="10" t="s">
        <v>1271</v>
      </c>
      <c r="Y281" s="10" t="s">
        <v>1272</v>
      </c>
      <c r="Z281" s="10" t="s">
        <v>1273</v>
      </c>
      <c r="AA281" s="22" t="s">
        <v>21</v>
      </c>
      <c r="AB281" s="10">
        <v>0</v>
      </c>
      <c r="AC281" s="10">
        <v>1054328</v>
      </c>
      <c r="AD281" s="10" t="s">
        <v>43</v>
      </c>
      <c r="AE281" s="23">
        <v>91</v>
      </c>
    </row>
    <row r="282" spans="1:31" x14ac:dyDescent="0.35">
      <c r="A282" t="s">
        <v>1274</v>
      </c>
      <c r="B282" t="s">
        <v>15</v>
      </c>
      <c r="C282" t="s">
        <v>103</v>
      </c>
      <c r="D282" s="2">
        <v>1982</v>
      </c>
      <c r="E282" t="s">
        <v>602</v>
      </c>
      <c r="F282" s="2">
        <v>6.4</v>
      </c>
      <c r="G282">
        <v>6100</v>
      </c>
      <c r="H282" t="s">
        <v>1275</v>
      </c>
      <c r="I282" t="s">
        <v>1276</v>
      </c>
      <c r="J282" t="s">
        <v>20</v>
      </c>
      <c r="K282" s="3" t="s">
        <v>29</v>
      </c>
      <c r="L282">
        <v>22000000</v>
      </c>
      <c r="M282">
        <v>6118683</v>
      </c>
      <c r="N282" t="s">
        <v>1277</v>
      </c>
      <c r="O282" s="2">
        <v>108</v>
      </c>
      <c r="Q282" s="9" t="s">
        <v>103</v>
      </c>
      <c r="R282" s="18">
        <v>1982</v>
      </c>
      <c r="S282" s="26" t="s">
        <v>12341</v>
      </c>
      <c r="T282" s="25" t="str">
        <f>LEFT(S282,3)</f>
        <v>Feb</v>
      </c>
      <c r="U282" s="9" t="s">
        <v>29</v>
      </c>
      <c r="V282" s="18">
        <v>6.4</v>
      </c>
      <c r="W282" s="9">
        <v>6100</v>
      </c>
      <c r="X282" s="9" t="s">
        <v>1275</v>
      </c>
      <c r="Y282" s="9" t="s">
        <v>1276</v>
      </c>
      <c r="Z282" s="9" t="s">
        <v>20</v>
      </c>
      <c r="AA282" s="19" t="s">
        <v>29</v>
      </c>
      <c r="AB282" s="9">
        <v>22000000</v>
      </c>
      <c r="AC282" s="9">
        <v>6118683</v>
      </c>
      <c r="AD282" s="9" t="s">
        <v>1277</v>
      </c>
      <c r="AE282" s="20">
        <v>108</v>
      </c>
    </row>
    <row r="283" spans="1:31" x14ac:dyDescent="0.35">
      <c r="A283" t="s">
        <v>1278</v>
      </c>
      <c r="B283" t="s">
        <v>32</v>
      </c>
      <c r="C283" t="s">
        <v>40</v>
      </c>
      <c r="D283" s="2">
        <v>1982</v>
      </c>
      <c r="E283" t="s">
        <v>1279</v>
      </c>
      <c r="F283" s="2">
        <v>6</v>
      </c>
      <c r="G283">
        <v>1900</v>
      </c>
      <c r="H283" t="s">
        <v>1280</v>
      </c>
      <c r="I283" t="s">
        <v>1281</v>
      </c>
      <c r="J283" t="s">
        <v>902</v>
      </c>
      <c r="K283" s="3" t="s">
        <v>29</v>
      </c>
      <c r="L283">
        <v>0</v>
      </c>
      <c r="M283">
        <v>15782759</v>
      </c>
      <c r="N283" t="s">
        <v>179</v>
      </c>
      <c r="O283" s="2">
        <v>101</v>
      </c>
      <c r="Q283" s="10" t="s">
        <v>40</v>
      </c>
      <c r="R283" s="21">
        <v>1982</v>
      </c>
      <c r="S283" s="27" t="s">
        <v>12418</v>
      </c>
      <c r="T283" s="25" t="str">
        <f>LEFT(S283,3)</f>
        <v>Dec</v>
      </c>
      <c r="U283" s="10" t="s">
        <v>29</v>
      </c>
      <c r="V283" s="21">
        <v>6</v>
      </c>
      <c r="W283" s="10">
        <v>1900</v>
      </c>
      <c r="X283" s="10" t="s">
        <v>1280</v>
      </c>
      <c r="Y283" s="10" t="s">
        <v>1281</v>
      </c>
      <c r="Z283" s="10" t="s">
        <v>902</v>
      </c>
      <c r="AA283" s="22" t="s">
        <v>29</v>
      </c>
      <c r="AB283" s="10">
        <v>0</v>
      </c>
      <c r="AC283" s="10">
        <v>15782759</v>
      </c>
      <c r="AD283" s="10" t="s">
        <v>179</v>
      </c>
      <c r="AE283" s="23">
        <v>101</v>
      </c>
    </row>
    <row r="284" spans="1:31" x14ac:dyDescent="0.35">
      <c r="A284" t="s">
        <v>1282</v>
      </c>
      <c r="B284" t="s">
        <v>32</v>
      </c>
      <c r="C284" t="s">
        <v>40</v>
      </c>
      <c r="D284" s="2">
        <v>1982</v>
      </c>
      <c r="E284" t="s">
        <v>1054</v>
      </c>
      <c r="F284" s="2">
        <v>6.6</v>
      </c>
      <c r="G284">
        <v>19000</v>
      </c>
      <c r="H284" t="s">
        <v>288</v>
      </c>
      <c r="I284" t="s">
        <v>288</v>
      </c>
      <c r="J284" t="s">
        <v>288</v>
      </c>
      <c r="K284" s="3" t="s">
        <v>29</v>
      </c>
      <c r="L284">
        <v>0</v>
      </c>
      <c r="M284">
        <v>9077269</v>
      </c>
      <c r="N284" t="s">
        <v>289</v>
      </c>
      <c r="O284" s="2">
        <v>88</v>
      </c>
      <c r="Q284" s="9" t="s">
        <v>40</v>
      </c>
      <c r="R284" s="18">
        <v>1982</v>
      </c>
      <c r="S284" s="26" t="s">
        <v>12392</v>
      </c>
      <c r="T284" s="25" t="str">
        <f>LEFT(S284,3)</f>
        <v>Jul</v>
      </c>
      <c r="U284" s="9" t="s">
        <v>29</v>
      </c>
      <c r="V284" s="18">
        <v>6.6</v>
      </c>
      <c r="W284" s="9">
        <v>19000</v>
      </c>
      <c r="X284" s="9" t="s">
        <v>288</v>
      </c>
      <c r="Y284" s="9" t="s">
        <v>288</v>
      </c>
      <c r="Z284" s="9" t="s">
        <v>288</v>
      </c>
      <c r="AA284" s="19" t="s">
        <v>29</v>
      </c>
      <c r="AB284" s="9">
        <v>0</v>
      </c>
      <c r="AC284" s="9">
        <v>9077269</v>
      </c>
      <c r="AD284" s="9" t="s">
        <v>289</v>
      </c>
      <c r="AE284" s="20">
        <v>88</v>
      </c>
    </row>
    <row r="285" spans="1:31" x14ac:dyDescent="0.35">
      <c r="A285" t="s">
        <v>1283</v>
      </c>
      <c r="B285" t="s">
        <v>15</v>
      </c>
      <c r="C285" t="s">
        <v>33</v>
      </c>
      <c r="D285" s="2">
        <v>1982</v>
      </c>
      <c r="E285" t="s">
        <v>912</v>
      </c>
      <c r="F285" s="2">
        <v>6.5</v>
      </c>
      <c r="G285">
        <v>2000</v>
      </c>
      <c r="H285" t="s">
        <v>432</v>
      </c>
      <c r="I285" t="s">
        <v>1284</v>
      </c>
      <c r="J285" t="s">
        <v>1285</v>
      </c>
      <c r="K285" s="3" t="s">
        <v>21</v>
      </c>
      <c r="L285">
        <v>0</v>
      </c>
      <c r="M285">
        <v>13253583</v>
      </c>
      <c r="N285" t="s">
        <v>127</v>
      </c>
      <c r="O285" s="2">
        <v>97</v>
      </c>
      <c r="Q285" s="10" t="s">
        <v>33</v>
      </c>
      <c r="R285" s="21">
        <v>1982</v>
      </c>
      <c r="S285" s="27" t="s">
        <v>12371</v>
      </c>
      <c r="T285" s="25" t="str">
        <f>LEFT(S285,3)</f>
        <v>Jan</v>
      </c>
      <c r="U285" s="10" t="s">
        <v>29</v>
      </c>
      <c r="V285" s="21">
        <v>6.5</v>
      </c>
      <c r="W285" s="10">
        <v>2000</v>
      </c>
      <c r="X285" s="10" t="s">
        <v>432</v>
      </c>
      <c r="Y285" s="10" t="s">
        <v>1284</v>
      </c>
      <c r="Z285" s="10" t="s">
        <v>1285</v>
      </c>
      <c r="AA285" s="22" t="s">
        <v>21</v>
      </c>
      <c r="AB285" s="10">
        <v>0</v>
      </c>
      <c r="AC285" s="10">
        <v>13253583</v>
      </c>
      <c r="AD285" s="10" t="s">
        <v>127</v>
      </c>
      <c r="AE285" s="23">
        <v>97</v>
      </c>
    </row>
    <row r="286" spans="1:31" x14ac:dyDescent="0.35">
      <c r="A286" t="s">
        <v>1286</v>
      </c>
      <c r="B286" t="s">
        <v>32</v>
      </c>
      <c r="C286" t="s">
        <v>40</v>
      </c>
      <c r="D286" s="2">
        <v>1982</v>
      </c>
      <c r="E286" t="s">
        <v>1048</v>
      </c>
      <c r="F286" s="2">
        <v>5.5</v>
      </c>
      <c r="G286">
        <v>2700</v>
      </c>
      <c r="H286" t="s">
        <v>1287</v>
      </c>
      <c r="I286" t="s">
        <v>1288</v>
      </c>
      <c r="J286" t="s">
        <v>199</v>
      </c>
      <c r="K286" s="3" t="s">
        <v>29</v>
      </c>
      <c r="L286">
        <v>15000000</v>
      </c>
      <c r="M286">
        <v>36821203</v>
      </c>
      <c r="N286" t="s">
        <v>22</v>
      </c>
      <c r="O286" s="2">
        <v>116</v>
      </c>
      <c r="Q286" s="9" t="s">
        <v>40</v>
      </c>
      <c r="R286" s="18">
        <v>1982</v>
      </c>
      <c r="S286" s="26" t="s">
        <v>12391</v>
      </c>
      <c r="T286" s="25" t="str">
        <f>LEFT(S286,3)</f>
        <v>Dec</v>
      </c>
      <c r="U286" s="9" t="s">
        <v>29</v>
      </c>
      <c r="V286" s="18">
        <v>5.5</v>
      </c>
      <c r="W286" s="9">
        <v>2700</v>
      </c>
      <c r="X286" s="9" t="s">
        <v>1287</v>
      </c>
      <c r="Y286" s="9" t="s">
        <v>1288</v>
      </c>
      <c r="Z286" s="9" t="s">
        <v>199</v>
      </c>
      <c r="AA286" s="19" t="s">
        <v>29</v>
      </c>
      <c r="AB286" s="9">
        <v>15000000</v>
      </c>
      <c r="AC286" s="9">
        <v>36821203</v>
      </c>
      <c r="AD286" s="9" t="s">
        <v>22</v>
      </c>
      <c r="AE286" s="20">
        <v>116</v>
      </c>
    </row>
    <row r="287" spans="1:31" x14ac:dyDescent="0.35">
      <c r="A287" t="s">
        <v>1289</v>
      </c>
      <c r="B287" t="s">
        <v>15</v>
      </c>
      <c r="C287" t="s">
        <v>16</v>
      </c>
      <c r="D287" s="2">
        <v>1982</v>
      </c>
      <c r="E287" t="s">
        <v>1170</v>
      </c>
      <c r="F287" s="2">
        <v>6.9</v>
      </c>
      <c r="G287">
        <v>2500</v>
      </c>
      <c r="H287" t="s">
        <v>114</v>
      </c>
      <c r="I287" t="s">
        <v>292</v>
      </c>
      <c r="J287" t="s">
        <v>757</v>
      </c>
      <c r="K287" s="3" t="s">
        <v>29</v>
      </c>
      <c r="L287">
        <v>12000000</v>
      </c>
      <c r="M287">
        <v>9217530</v>
      </c>
      <c r="N287" t="s">
        <v>117</v>
      </c>
      <c r="O287" s="2">
        <v>124</v>
      </c>
      <c r="Q287" s="10" t="s">
        <v>16</v>
      </c>
      <c r="R287" s="21">
        <v>1982</v>
      </c>
      <c r="S287" s="27" t="s">
        <v>12408</v>
      </c>
      <c r="T287" s="25" t="str">
        <f>LEFT(S287,3)</f>
        <v>Feb</v>
      </c>
      <c r="U287" s="10" t="s">
        <v>29</v>
      </c>
      <c r="V287" s="21">
        <v>6.9</v>
      </c>
      <c r="W287" s="10">
        <v>2500</v>
      </c>
      <c r="X287" s="10" t="s">
        <v>114</v>
      </c>
      <c r="Y287" s="10" t="s">
        <v>292</v>
      </c>
      <c r="Z287" s="10" t="s">
        <v>757</v>
      </c>
      <c r="AA287" s="22" t="s">
        <v>29</v>
      </c>
      <c r="AB287" s="10">
        <v>12000000</v>
      </c>
      <c r="AC287" s="10">
        <v>9217530</v>
      </c>
      <c r="AD287" s="10" t="s">
        <v>117</v>
      </c>
      <c r="AE287" s="23">
        <v>124</v>
      </c>
    </row>
    <row r="288" spans="1:31" x14ac:dyDescent="0.35">
      <c r="A288" t="s">
        <v>1290</v>
      </c>
      <c r="B288" t="s">
        <v>15</v>
      </c>
      <c r="C288" t="s">
        <v>40</v>
      </c>
      <c r="D288" s="2">
        <v>1982</v>
      </c>
      <c r="E288" t="s">
        <v>1291</v>
      </c>
      <c r="F288" s="2">
        <v>5.0999999999999996</v>
      </c>
      <c r="G288">
        <v>684</v>
      </c>
      <c r="H288" t="s">
        <v>1292</v>
      </c>
      <c r="I288" t="s">
        <v>1293</v>
      </c>
      <c r="J288" t="s">
        <v>1294</v>
      </c>
      <c r="K288" s="3" t="s">
        <v>29</v>
      </c>
      <c r="L288">
        <v>17000000</v>
      </c>
      <c r="M288">
        <v>946461</v>
      </c>
      <c r="N288" t="s">
        <v>870</v>
      </c>
      <c r="O288" s="2">
        <v>105</v>
      </c>
      <c r="Q288" s="9" t="s">
        <v>40</v>
      </c>
      <c r="R288" s="18">
        <v>1982</v>
      </c>
      <c r="S288" s="26" t="s">
        <v>12419</v>
      </c>
      <c r="T288" s="25" t="str">
        <f>LEFT(S288,3)</f>
        <v>Jun</v>
      </c>
      <c r="U288" s="9" t="s">
        <v>247</v>
      </c>
      <c r="V288" s="18">
        <v>5.0999999999999996</v>
      </c>
      <c r="W288" s="9">
        <v>684</v>
      </c>
      <c r="X288" s="9" t="s">
        <v>1292</v>
      </c>
      <c r="Y288" s="9" t="s">
        <v>1293</v>
      </c>
      <c r="Z288" s="9" t="s">
        <v>1294</v>
      </c>
      <c r="AA288" s="19" t="s">
        <v>29</v>
      </c>
      <c r="AB288" s="9">
        <v>17000000</v>
      </c>
      <c r="AC288" s="9">
        <v>946461</v>
      </c>
      <c r="AD288" s="9" t="s">
        <v>870</v>
      </c>
      <c r="AE288" s="20">
        <v>105</v>
      </c>
    </row>
    <row r="289" spans="1:31" x14ac:dyDescent="0.35">
      <c r="A289" t="s">
        <v>1295</v>
      </c>
      <c r="B289" t="s">
        <v>32</v>
      </c>
      <c r="C289" t="s">
        <v>968</v>
      </c>
      <c r="D289" s="2">
        <v>1982</v>
      </c>
      <c r="E289" t="s">
        <v>1170</v>
      </c>
      <c r="F289" s="2">
        <v>6.4</v>
      </c>
      <c r="G289">
        <v>1500</v>
      </c>
      <c r="H289" t="s">
        <v>1296</v>
      </c>
      <c r="I289" t="s">
        <v>910</v>
      </c>
      <c r="J289" t="s">
        <v>353</v>
      </c>
      <c r="K289" s="3" t="s">
        <v>29</v>
      </c>
      <c r="L289">
        <v>11000000</v>
      </c>
      <c r="M289">
        <v>1736123</v>
      </c>
      <c r="N289" t="s">
        <v>1040</v>
      </c>
      <c r="O289" s="2">
        <v>90</v>
      </c>
      <c r="Q289" s="10" t="s">
        <v>968</v>
      </c>
      <c r="R289" s="21">
        <v>1982</v>
      </c>
      <c r="S289" s="27" t="s">
        <v>12408</v>
      </c>
      <c r="T289" s="25" t="str">
        <f>LEFT(S289,3)</f>
        <v>Feb</v>
      </c>
      <c r="U289" s="10" t="s">
        <v>29</v>
      </c>
      <c r="V289" s="21">
        <v>6.4</v>
      </c>
      <c r="W289" s="10">
        <v>1500</v>
      </c>
      <c r="X289" s="10" t="s">
        <v>1296</v>
      </c>
      <c r="Y289" s="10" t="s">
        <v>910</v>
      </c>
      <c r="Z289" s="10" t="s">
        <v>353</v>
      </c>
      <c r="AA289" s="22" t="s">
        <v>29</v>
      </c>
      <c r="AB289" s="10">
        <v>11000000</v>
      </c>
      <c r="AC289" s="10">
        <v>1736123</v>
      </c>
      <c r="AD289" s="10" t="s">
        <v>1040</v>
      </c>
      <c r="AE289" s="23">
        <v>90</v>
      </c>
    </row>
    <row r="290" spans="1:31" x14ac:dyDescent="0.35">
      <c r="A290" t="s">
        <v>1297</v>
      </c>
      <c r="B290" t="s">
        <v>15</v>
      </c>
      <c r="C290" t="s">
        <v>51</v>
      </c>
      <c r="D290" s="2">
        <v>1982</v>
      </c>
      <c r="E290" t="s">
        <v>1064</v>
      </c>
      <c r="F290" s="2">
        <v>5.7</v>
      </c>
      <c r="G290">
        <v>3800</v>
      </c>
      <c r="H290" t="s">
        <v>1298</v>
      </c>
      <c r="I290" t="s">
        <v>1299</v>
      </c>
      <c r="J290" t="s">
        <v>1300</v>
      </c>
      <c r="K290" s="3" t="s">
        <v>194</v>
      </c>
      <c r="L290">
        <v>0</v>
      </c>
      <c r="M290">
        <v>13258670</v>
      </c>
      <c r="N290" t="s">
        <v>582</v>
      </c>
      <c r="O290" s="2">
        <v>103</v>
      </c>
      <c r="Q290" s="9" t="s">
        <v>51</v>
      </c>
      <c r="R290" s="18">
        <v>1982</v>
      </c>
      <c r="S290" s="26" t="s">
        <v>12394</v>
      </c>
      <c r="T290" s="25" t="str">
        <f>LEFT(S290,3)</f>
        <v>May</v>
      </c>
      <c r="U290" s="9" t="s">
        <v>29</v>
      </c>
      <c r="V290" s="18">
        <v>5.7</v>
      </c>
      <c r="W290" s="9">
        <v>3800</v>
      </c>
      <c r="X290" s="9" t="s">
        <v>1298</v>
      </c>
      <c r="Y290" s="9" t="s">
        <v>1299</v>
      </c>
      <c r="Z290" s="9" t="s">
        <v>1300</v>
      </c>
      <c r="AA290" s="19" t="s">
        <v>194</v>
      </c>
      <c r="AB290" s="9">
        <v>0</v>
      </c>
      <c r="AC290" s="9">
        <v>13258670</v>
      </c>
      <c r="AD290" s="9" t="s">
        <v>582</v>
      </c>
      <c r="AE290" s="20">
        <v>103</v>
      </c>
    </row>
    <row r="291" spans="1:31" x14ac:dyDescent="0.35">
      <c r="A291" t="s">
        <v>1301</v>
      </c>
      <c r="B291" t="s">
        <v>15</v>
      </c>
      <c r="C291" t="s">
        <v>40</v>
      </c>
      <c r="D291" s="2">
        <v>1982</v>
      </c>
      <c r="E291" t="s">
        <v>1084</v>
      </c>
      <c r="F291" s="2">
        <v>4.9000000000000004</v>
      </c>
      <c r="G291">
        <v>501</v>
      </c>
      <c r="H291" t="s">
        <v>1302</v>
      </c>
      <c r="I291" t="s">
        <v>1303</v>
      </c>
      <c r="J291" t="s">
        <v>1304</v>
      </c>
      <c r="K291" s="3" t="s">
        <v>29</v>
      </c>
      <c r="L291">
        <v>0</v>
      </c>
      <c r="M291">
        <v>2370376</v>
      </c>
      <c r="N291" t="s">
        <v>1305</v>
      </c>
      <c r="O291" s="2">
        <v>95</v>
      </c>
      <c r="Q291" s="10" t="s">
        <v>40</v>
      </c>
      <c r="R291" s="21">
        <v>1982</v>
      </c>
      <c r="S291" s="27" t="s">
        <v>12398</v>
      </c>
      <c r="T291" s="25" t="str">
        <f>LEFT(S291,3)</f>
        <v>Apr</v>
      </c>
      <c r="U291" s="10" t="s">
        <v>29</v>
      </c>
      <c r="V291" s="21">
        <v>4.9000000000000004</v>
      </c>
      <c r="W291" s="10">
        <v>501</v>
      </c>
      <c r="X291" s="10" t="s">
        <v>1302</v>
      </c>
      <c r="Y291" s="10" t="s">
        <v>1303</v>
      </c>
      <c r="Z291" s="10" t="s">
        <v>1304</v>
      </c>
      <c r="AA291" s="22" t="s">
        <v>29</v>
      </c>
      <c r="AB291" s="10">
        <v>0</v>
      </c>
      <c r="AC291" s="10">
        <v>2370376</v>
      </c>
      <c r="AD291" s="10" t="s">
        <v>1305</v>
      </c>
      <c r="AE291" s="23">
        <v>95</v>
      </c>
    </row>
    <row r="292" spans="1:31" x14ac:dyDescent="0.35">
      <c r="A292" t="s">
        <v>1306</v>
      </c>
      <c r="B292" t="s">
        <v>15</v>
      </c>
      <c r="C292" t="s">
        <v>40</v>
      </c>
      <c r="D292" s="2">
        <v>1982</v>
      </c>
      <c r="E292" t="s">
        <v>1307</v>
      </c>
      <c r="F292" s="2">
        <v>4.7</v>
      </c>
      <c r="G292">
        <v>2000</v>
      </c>
      <c r="H292" t="s">
        <v>1176</v>
      </c>
      <c r="I292" t="s">
        <v>1308</v>
      </c>
      <c r="J292" t="s">
        <v>1309</v>
      </c>
      <c r="K292" s="3" t="s">
        <v>29</v>
      </c>
      <c r="L292">
        <v>0</v>
      </c>
      <c r="M292">
        <v>10054150</v>
      </c>
      <c r="N292" t="s">
        <v>1233</v>
      </c>
      <c r="O292" s="2">
        <v>84</v>
      </c>
      <c r="Q292" s="9" t="s">
        <v>40</v>
      </c>
      <c r="R292" s="18">
        <v>1982</v>
      </c>
      <c r="S292" s="26" t="s">
        <v>12420</v>
      </c>
      <c r="T292" s="25" t="str">
        <f>LEFT(S292,3)</f>
        <v>Oct</v>
      </c>
      <c r="U292" s="9" t="s">
        <v>29</v>
      </c>
      <c r="V292" s="18">
        <v>4.7</v>
      </c>
      <c r="W292" s="9">
        <v>2000</v>
      </c>
      <c r="X292" s="9" t="s">
        <v>1176</v>
      </c>
      <c r="Y292" s="9" t="s">
        <v>1308</v>
      </c>
      <c r="Z292" s="9" t="s">
        <v>1309</v>
      </c>
      <c r="AA292" s="19" t="s">
        <v>29</v>
      </c>
      <c r="AB292" s="9">
        <v>0</v>
      </c>
      <c r="AC292" s="9">
        <v>10054150</v>
      </c>
      <c r="AD292" s="9" t="s">
        <v>1233</v>
      </c>
      <c r="AE292" s="20">
        <v>84</v>
      </c>
    </row>
    <row r="293" spans="1:31" x14ac:dyDescent="0.35">
      <c r="A293" t="s">
        <v>1310</v>
      </c>
      <c r="B293" t="s">
        <v>32</v>
      </c>
      <c r="C293" t="s">
        <v>33</v>
      </c>
      <c r="D293" s="2">
        <v>1982</v>
      </c>
      <c r="E293" t="s">
        <v>1019</v>
      </c>
      <c r="F293" s="2">
        <v>5.6</v>
      </c>
      <c r="G293">
        <v>2400</v>
      </c>
      <c r="H293" t="s">
        <v>129</v>
      </c>
      <c r="I293" t="s">
        <v>1311</v>
      </c>
      <c r="J293" t="s">
        <v>131</v>
      </c>
      <c r="K293" s="3" t="s">
        <v>29</v>
      </c>
      <c r="L293">
        <v>0</v>
      </c>
      <c r="M293">
        <v>9823934</v>
      </c>
      <c r="N293" t="s">
        <v>30</v>
      </c>
      <c r="O293" s="2">
        <v>110</v>
      </c>
      <c r="Q293" s="10" t="s">
        <v>33</v>
      </c>
      <c r="R293" s="21">
        <v>1982</v>
      </c>
      <c r="S293" s="27" t="s">
        <v>12385</v>
      </c>
      <c r="T293" s="25" t="str">
        <f>LEFT(S293,3)</f>
        <v>Jun</v>
      </c>
      <c r="U293" s="10" t="s">
        <v>29</v>
      </c>
      <c r="V293" s="21">
        <v>5.6</v>
      </c>
      <c r="W293" s="10">
        <v>2400</v>
      </c>
      <c r="X293" s="10" t="s">
        <v>129</v>
      </c>
      <c r="Y293" s="10" t="s">
        <v>1311</v>
      </c>
      <c r="Z293" s="10" t="s">
        <v>131</v>
      </c>
      <c r="AA293" s="22" t="s">
        <v>29</v>
      </c>
      <c r="AB293" s="10">
        <v>0</v>
      </c>
      <c r="AC293" s="10">
        <v>9823934</v>
      </c>
      <c r="AD293" s="10" t="s">
        <v>30</v>
      </c>
      <c r="AE293" s="23">
        <v>110</v>
      </c>
    </row>
    <row r="294" spans="1:31" x14ac:dyDescent="0.35">
      <c r="A294" t="s">
        <v>1312</v>
      </c>
      <c r="B294" t="s">
        <v>32</v>
      </c>
      <c r="C294" t="s">
        <v>40</v>
      </c>
      <c r="D294" s="2">
        <v>1982</v>
      </c>
      <c r="E294" t="s">
        <v>1015</v>
      </c>
      <c r="F294" s="2">
        <v>6.2</v>
      </c>
      <c r="G294">
        <v>5100</v>
      </c>
      <c r="H294" t="s">
        <v>1246</v>
      </c>
      <c r="I294" t="s">
        <v>1313</v>
      </c>
      <c r="J294" t="s">
        <v>135</v>
      </c>
      <c r="K294" s="3" t="s">
        <v>29</v>
      </c>
      <c r="L294">
        <v>0</v>
      </c>
      <c r="M294">
        <v>13111101</v>
      </c>
      <c r="N294" t="s">
        <v>179</v>
      </c>
      <c r="O294" s="2">
        <v>110</v>
      </c>
      <c r="Q294" s="9" t="s">
        <v>40</v>
      </c>
      <c r="R294" s="18">
        <v>1982</v>
      </c>
      <c r="S294" s="26" t="s">
        <v>12384</v>
      </c>
      <c r="T294" s="25" t="str">
        <f>LEFT(S294,3)</f>
        <v>Jun</v>
      </c>
      <c r="U294" s="9" t="s">
        <v>29</v>
      </c>
      <c r="V294" s="18">
        <v>6.2</v>
      </c>
      <c r="W294" s="9">
        <v>5100</v>
      </c>
      <c r="X294" s="9" t="s">
        <v>1246</v>
      </c>
      <c r="Y294" s="9" t="s">
        <v>1313</v>
      </c>
      <c r="Z294" s="9" t="s">
        <v>135</v>
      </c>
      <c r="AA294" s="19" t="s">
        <v>29</v>
      </c>
      <c r="AB294" s="9">
        <v>0</v>
      </c>
      <c r="AC294" s="9">
        <v>13111101</v>
      </c>
      <c r="AD294" s="9" t="s">
        <v>179</v>
      </c>
      <c r="AE294" s="20">
        <v>110</v>
      </c>
    </row>
    <row r="295" spans="1:31" x14ac:dyDescent="0.35">
      <c r="A295" t="s">
        <v>1314</v>
      </c>
      <c r="B295" t="s">
        <v>15</v>
      </c>
      <c r="C295" t="s">
        <v>16</v>
      </c>
      <c r="D295" s="2">
        <v>1982</v>
      </c>
      <c r="E295" t="s">
        <v>1315</v>
      </c>
      <c r="F295" s="2">
        <v>6.5</v>
      </c>
      <c r="G295">
        <v>768</v>
      </c>
      <c r="H295" t="s">
        <v>1004</v>
      </c>
      <c r="I295" t="s">
        <v>563</v>
      </c>
      <c r="J295" t="s">
        <v>1316</v>
      </c>
      <c r="K295" s="3" t="s">
        <v>194</v>
      </c>
      <c r="L295">
        <v>0</v>
      </c>
      <c r="M295">
        <v>263635</v>
      </c>
      <c r="N295" t="s">
        <v>218</v>
      </c>
      <c r="O295" s="2">
        <v>110</v>
      </c>
      <c r="Q295" s="10" t="s">
        <v>16</v>
      </c>
      <c r="R295" s="21">
        <v>1982</v>
      </c>
      <c r="S295" s="27" t="s">
        <v>12421</v>
      </c>
      <c r="T295" s="25" t="str">
        <f>LEFT(S295,3)</f>
        <v>Oct</v>
      </c>
      <c r="U295" s="10" t="s">
        <v>29</v>
      </c>
      <c r="V295" s="21">
        <v>6.5</v>
      </c>
      <c r="W295" s="10">
        <v>768</v>
      </c>
      <c r="X295" s="10" t="s">
        <v>1004</v>
      </c>
      <c r="Y295" s="10" t="s">
        <v>563</v>
      </c>
      <c r="Z295" s="10" t="s">
        <v>1316</v>
      </c>
      <c r="AA295" s="22" t="s">
        <v>194</v>
      </c>
      <c r="AB295" s="10">
        <v>0</v>
      </c>
      <c r="AC295" s="10">
        <v>263635</v>
      </c>
      <c r="AD295" s="10" t="s">
        <v>218</v>
      </c>
      <c r="AE295" s="23">
        <v>110</v>
      </c>
    </row>
    <row r="296" spans="1:31" x14ac:dyDescent="0.35">
      <c r="A296" t="s">
        <v>1317</v>
      </c>
      <c r="B296" t="s">
        <v>15</v>
      </c>
      <c r="C296" t="s">
        <v>33</v>
      </c>
      <c r="D296" s="2">
        <v>1982</v>
      </c>
      <c r="E296" t="s">
        <v>1121</v>
      </c>
      <c r="F296" s="2">
        <v>6.3</v>
      </c>
      <c r="G296">
        <v>2000</v>
      </c>
      <c r="H296" t="s">
        <v>1318</v>
      </c>
      <c r="I296" t="s">
        <v>1319</v>
      </c>
      <c r="J296" t="s">
        <v>203</v>
      </c>
      <c r="K296" s="3" t="s">
        <v>29</v>
      </c>
      <c r="L296">
        <v>0</v>
      </c>
      <c r="M296">
        <v>2977706</v>
      </c>
      <c r="N296" t="s">
        <v>903</v>
      </c>
      <c r="O296" s="2">
        <v>108</v>
      </c>
      <c r="Q296" s="9" t="s">
        <v>33</v>
      </c>
      <c r="R296" s="18">
        <v>1982</v>
      </c>
      <c r="S296" s="26" t="s">
        <v>12401</v>
      </c>
      <c r="T296" s="25" t="str">
        <f>LEFT(S296,3)</f>
        <v>Jul</v>
      </c>
      <c r="U296" s="9" t="s">
        <v>29</v>
      </c>
      <c r="V296" s="18">
        <v>6.3</v>
      </c>
      <c r="W296" s="9">
        <v>2000</v>
      </c>
      <c r="X296" s="9" t="s">
        <v>1318</v>
      </c>
      <c r="Y296" s="9" t="s">
        <v>1319</v>
      </c>
      <c r="Z296" s="9" t="s">
        <v>203</v>
      </c>
      <c r="AA296" s="19" t="s">
        <v>29</v>
      </c>
      <c r="AB296" s="9">
        <v>0</v>
      </c>
      <c r="AC296" s="9">
        <v>2977706</v>
      </c>
      <c r="AD296" s="9" t="s">
        <v>903</v>
      </c>
      <c r="AE296" s="20">
        <v>108</v>
      </c>
    </row>
    <row r="297" spans="1:31" x14ac:dyDescent="0.35">
      <c r="A297" t="s">
        <v>1320</v>
      </c>
      <c r="B297" t="s">
        <v>15</v>
      </c>
      <c r="C297" t="s">
        <v>33</v>
      </c>
      <c r="D297" s="2">
        <v>1982</v>
      </c>
      <c r="E297" t="s">
        <v>1321</v>
      </c>
      <c r="F297" s="2">
        <v>5.3</v>
      </c>
      <c r="G297">
        <v>1100</v>
      </c>
      <c r="H297" t="s">
        <v>1322</v>
      </c>
      <c r="I297" t="s">
        <v>1322</v>
      </c>
      <c r="J297" t="s">
        <v>1323</v>
      </c>
      <c r="K297" s="3" t="s">
        <v>29</v>
      </c>
      <c r="L297">
        <v>4000000</v>
      </c>
      <c r="M297">
        <v>6328816</v>
      </c>
      <c r="N297" t="s">
        <v>1322</v>
      </c>
      <c r="O297" s="2">
        <v>96</v>
      </c>
      <c r="Q297" s="10" t="s">
        <v>33</v>
      </c>
      <c r="R297" s="21">
        <v>1982</v>
      </c>
      <c r="S297" s="27" t="s">
        <v>12422</v>
      </c>
      <c r="T297" s="25" t="str">
        <f>LEFT(S297,3)</f>
        <v>Aug</v>
      </c>
      <c r="U297" s="10" t="s">
        <v>29</v>
      </c>
      <c r="V297" s="21">
        <v>5.3</v>
      </c>
      <c r="W297" s="10">
        <v>1100</v>
      </c>
      <c r="X297" s="10" t="s">
        <v>1322</v>
      </c>
      <c r="Y297" s="10" t="s">
        <v>1322</v>
      </c>
      <c r="Z297" s="10" t="s">
        <v>1323</v>
      </c>
      <c r="AA297" s="22" t="s">
        <v>29</v>
      </c>
      <c r="AB297" s="10">
        <v>4000000</v>
      </c>
      <c r="AC297" s="10">
        <v>6328816</v>
      </c>
      <c r="AD297" s="10" t="s">
        <v>1322</v>
      </c>
      <c r="AE297" s="23">
        <v>96</v>
      </c>
    </row>
    <row r="298" spans="1:31" x14ac:dyDescent="0.35">
      <c r="A298" t="s">
        <v>1324</v>
      </c>
      <c r="B298" t="s">
        <v>15</v>
      </c>
      <c r="C298" t="s">
        <v>40</v>
      </c>
      <c r="D298" s="2">
        <v>1982</v>
      </c>
      <c r="E298" t="s">
        <v>994</v>
      </c>
      <c r="F298" s="2">
        <v>5.7</v>
      </c>
      <c r="G298">
        <v>1800</v>
      </c>
      <c r="H298" t="s">
        <v>1325</v>
      </c>
      <c r="I298" t="s">
        <v>1326</v>
      </c>
      <c r="J298" t="s">
        <v>568</v>
      </c>
      <c r="K298" s="3" t="s">
        <v>29</v>
      </c>
      <c r="L298">
        <v>10000000</v>
      </c>
      <c r="M298">
        <v>3583513</v>
      </c>
      <c r="N298" t="s">
        <v>30</v>
      </c>
      <c r="O298" s="2">
        <v>117</v>
      </c>
      <c r="Q298" s="9" t="s">
        <v>40</v>
      </c>
      <c r="R298" s="18">
        <v>1982</v>
      </c>
      <c r="S298" s="26" t="s">
        <v>12381</v>
      </c>
      <c r="T298" s="25" t="str">
        <f>LEFT(S298,3)</f>
        <v>May</v>
      </c>
      <c r="U298" s="9" t="s">
        <v>29</v>
      </c>
      <c r="V298" s="18">
        <v>5.7</v>
      </c>
      <c r="W298" s="9">
        <v>1800</v>
      </c>
      <c r="X298" s="9" t="s">
        <v>1325</v>
      </c>
      <c r="Y298" s="9" t="s">
        <v>1326</v>
      </c>
      <c r="Z298" s="9" t="s">
        <v>568</v>
      </c>
      <c r="AA298" s="19" t="s">
        <v>29</v>
      </c>
      <c r="AB298" s="9">
        <v>10000000</v>
      </c>
      <c r="AC298" s="9">
        <v>3583513</v>
      </c>
      <c r="AD298" s="9" t="s">
        <v>30</v>
      </c>
      <c r="AE298" s="20">
        <v>117</v>
      </c>
    </row>
    <row r="299" spans="1:31" x14ac:dyDescent="0.35">
      <c r="A299" t="s">
        <v>1327</v>
      </c>
      <c r="B299" t="s">
        <v>32</v>
      </c>
      <c r="C299" t="s">
        <v>16</v>
      </c>
      <c r="D299" s="2">
        <v>1982</v>
      </c>
      <c r="E299" t="s">
        <v>1048</v>
      </c>
      <c r="F299" s="2">
        <v>5.7</v>
      </c>
      <c r="G299">
        <v>818</v>
      </c>
      <c r="H299" t="s">
        <v>186</v>
      </c>
      <c r="I299" t="s">
        <v>1328</v>
      </c>
      <c r="J299" t="s">
        <v>387</v>
      </c>
      <c r="K299" s="3" t="s">
        <v>29</v>
      </c>
      <c r="L299">
        <v>0</v>
      </c>
      <c r="M299">
        <v>6668025</v>
      </c>
      <c r="N299" t="s">
        <v>929</v>
      </c>
      <c r="O299" s="2">
        <v>107</v>
      </c>
      <c r="Q299" s="10" t="s">
        <v>16</v>
      </c>
      <c r="R299" s="21">
        <v>1982</v>
      </c>
      <c r="S299" s="27" t="s">
        <v>12391</v>
      </c>
      <c r="T299" s="25" t="str">
        <f>LEFT(S299,3)</f>
        <v>Dec</v>
      </c>
      <c r="U299" s="10" t="s">
        <v>29</v>
      </c>
      <c r="V299" s="21">
        <v>5.7</v>
      </c>
      <c r="W299" s="10">
        <v>818</v>
      </c>
      <c r="X299" s="10" t="s">
        <v>186</v>
      </c>
      <c r="Y299" s="10" t="s">
        <v>1328</v>
      </c>
      <c r="Z299" s="10" t="s">
        <v>387</v>
      </c>
      <c r="AA299" s="22" t="s">
        <v>29</v>
      </c>
      <c r="AB299" s="10">
        <v>0</v>
      </c>
      <c r="AC299" s="10">
        <v>6668025</v>
      </c>
      <c r="AD299" s="10" t="s">
        <v>929</v>
      </c>
      <c r="AE299" s="23">
        <v>107</v>
      </c>
    </row>
    <row r="300" spans="1:31" x14ac:dyDescent="0.35">
      <c r="A300" t="s">
        <v>1329</v>
      </c>
      <c r="C300" t="s">
        <v>16</v>
      </c>
      <c r="D300" s="2">
        <v>1982</v>
      </c>
      <c r="E300" t="s">
        <v>1131</v>
      </c>
      <c r="F300" s="2">
        <v>7</v>
      </c>
      <c r="G300">
        <v>3000</v>
      </c>
      <c r="H300" t="s">
        <v>1330</v>
      </c>
      <c r="I300" t="s">
        <v>1331</v>
      </c>
      <c r="J300" t="s">
        <v>1332</v>
      </c>
      <c r="K300" s="3" t="s">
        <v>136</v>
      </c>
      <c r="L300">
        <v>0</v>
      </c>
      <c r="M300">
        <v>3700</v>
      </c>
      <c r="N300" t="s">
        <v>1333</v>
      </c>
      <c r="O300" s="2">
        <v>121</v>
      </c>
      <c r="Q300" s="9" t="s">
        <v>16</v>
      </c>
      <c r="R300" s="18">
        <v>1982</v>
      </c>
      <c r="S300" s="26" t="s">
        <v>12393</v>
      </c>
      <c r="T300" s="25" t="str">
        <f>LEFT(S300,3)</f>
        <v>Feb</v>
      </c>
      <c r="U300" s="9" t="s">
        <v>29</v>
      </c>
      <c r="V300" s="18">
        <v>7</v>
      </c>
      <c r="W300" s="9">
        <v>3000</v>
      </c>
      <c r="X300" s="9" t="s">
        <v>1330</v>
      </c>
      <c r="Y300" s="9" t="s">
        <v>1331</v>
      </c>
      <c r="Z300" s="9" t="s">
        <v>1332</v>
      </c>
      <c r="AA300" s="19" t="s">
        <v>136</v>
      </c>
      <c r="AB300" s="9">
        <v>0</v>
      </c>
      <c r="AC300" s="9">
        <v>3700</v>
      </c>
      <c r="AD300" s="9" t="s">
        <v>1333</v>
      </c>
      <c r="AE300" s="20">
        <v>121</v>
      </c>
    </row>
    <row r="301" spans="1:31" x14ac:dyDescent="0.35">
      <c r="A301" t="s">
        <v>1334</v>
      </c>
      <c r="B301" t="s">
        <v>15</v>
      </c>
      <c r="C301" t="s">
        <v>329</v>
      </c>
      <c r="D301" s="2">
        <v>1982</v>
      </c>
      <c r="E301" t="s">
        <v>1335</v>
      </c>
      <c r="F301" s="2">
        <v>6.2</v>
      </c>
      <c r="G301">
        <v>1100</v>
      </c>
      <c r="H301" t="s">
        <v>1336</v>
      </c>
      <c r="I301" t="s">
        <v>1337</v>
      </c>
      <c r="J301" t="s">
        <v>1338</v>
      </c>
      <c r="K301" s="3" t="s">
        <v>29</v>
      </c>
      <c r="L301">
        <v>5000000</v>
      </c>
      <c r="M301">
        <v>3792188</v>
      </c>
      <c r="N301" t="s">
        <v>43</v>
      </c>
      <c r="O301" s="2">
        <v>87</v>
      </c>
      <c r="Q301" s="10" t="s">
        <v>329</v>
      </c>
      <c r="R301" s="21">
        <v>1982</v>
      </c>
      <c r="S301" s="27" t="s">
        <v>12423</v>
      </c>
      <c r="T301" s="25" t="str">
        <f>LEFT(S301,3)</f>
        <v>Oct</v>
      </c>
      <c r="U301" s="10" t="s">
        <v>29</v>
      </c>
      <c r="V301" s="21">
        <v>6.2</v>
      </c>
      <c r="W301" s="10">
        <v>1100</v>
      </c>
      <c r="X301" s="10" t="s">
        <v>1336</v>
      </c>
      <c r="Y301" s="10" t="s">
        <v>1337</v>
      </c>
      <c r="Z301" s="10" t="s">
        <v>1338</v>
      </c>
      <c r="AA301" s="22" t="s">
        <v>29</v>
      </c>
      <c r="AB301" s="10">
        <v>5000000</v>
      </c>
      <c r="AC301" s="10">
        <v>3792188</v>
      </c>
      <c r="AD301" s="10" t="s">
        <v>43</v>
      </c>
      <c r="AE301" s="23">
        <v>87</v>
      </c>
    </row>
    <row r="302" spans="1:31" x14ac:dyDescent="0.35">
      <c r="A302" t="s">
        <v>1339</v>
      </c>
      <c r="B302" t="s">
        <v>15</v>
      </c>
      <c r="C302" t="s">
        <v>33</v>
      </c>
      <c r="D302" s="2">
        <v>1982</v>
      </c>
      <c r="E302" t="s">
        <v>1033</v>
      </c>
      <c r="F302" s="2">
        <v>5.6</v>
      </c>
      <c r="G302">
        <v>2900</v>
      </c>
      <c r="H302" t="s">
        <v>1340</v>
      </c>
      <c r="I302" t="s">
        <v>1341</v>
      </c>
      <c r="J302" t="s">
        <v>326</v>
      </c>
      <c r="K302" s="3" t="s">
        <v>29</v>
      </c>
      <c r="L302">
        <v>5000000</v>
      </c>
      <c r="M302">
        <v>6660333</v>
      </c>
      <c r="N302" t="s">
        <v>117</v>
      </c>
      <c r="O302" s="2">
        <v>90</v>
      </c>
      <c r="Q302" s="9" t="s">
        <v>33</v>
      </c>
      <c r="R302" s="18">
        <v>1982</v>
      </c>
      <c r="S302" s="26" t="s">
        <v>12388</v>
      </c>
      <c r="T302" s="25" t="str">
        <f>LEFT(S302,3)</f>
        <v>Jul</v>
      </c>
      <c r="U302" s="9" t="s">
        <v>29</v>
      </c>
      <c r="V302" s="18">
        <v>5.6</v>
      </c>
      <c r="W302" s="9">
        <v>2900</v>
      </c>
      <c r="X302" s="9" t="s">
        <v>1340</v>
      </c>
      <c r="Y302" s="9" t="s">
        <v>1341</v>
      </c>
      <c r="Z302" s="9" t="s">
        <v>326</v>
      </c>
      <c r="AA302" s="19" t="s">
        <v>29</v>
      </c>
      <c r="AB302" s="9">
        <v>5000000</v>
      </c>
      <c r="AC302" s="9">
        <v>6660333</v>
      </c>
      <c r="AD302" s="9" t="s">
        <v>117</v>
      </c>
      <c r="AE302" s="20">
        <v>90</v>
      </c>
    </row>
    <row r="303" spans="1:31" x14ac:dyDescent="0.35">
      <c r="A303" t="s">
        <v>1342</v>
      </c>
      <c r="B303" t="s">
        <v>15</v>
      </c>
      <c r="C303" t="s">
        <v>40</v>
      </c>
      <c r="D303" s="2">
        <v>1982</v>
      </c>
      <c r="E303" t="s">
        <v>1076</v>
      </c>
      <c r="F303" s="2">
        <v>6.2</v>
      </c>
      <c r="G303">
        <v>2100</v>
      </c>
      <c r="H303" t="s">
        <v>1343</v>
      </c>
      <c r="I303" t="s">
        <v>567</v>
      </c>
      <c r="J303" t="s">
        <v>567</v>
      </c>
      <c r="K303" s="3" t="s">
        <v>21</v>
      </c>
      <c r="L303">
        <v>0</v>
      </c>
      <c r="M303">
        <v>7241180</v>
      </c>
      <c r="N303" t="s">
        <v>569</v>
      </c>
      <c r="O303" s="2">
        <v>90</v>
      </c>
      <c r="Q303" s="10" t="s">
        <v>40</v>
      </c>
      <c r="R303" s="21">
        <v>1982</v>
      </c>
      <c r="S303" s="27" t="s">
        <v>12397</v>
      </c>
      <c r="T303" s="25" t="str">
        <f>LEFT(S303,3)</f>
        <v>Nov</v>
      </c>
      <c r="U303" s="10" t="s">
        <v>29</v>
      </c>
      <c r="V303" s="21">
        <v>6.2</v>
      </c>
      <c r="W303" s="10">
        <v>2100</v>
      </c>
      <c r="X303" s="10" t="s">
        <v>1343</v>
      </c>
      <c r="Y303" s="10" t="s">
        <v>567</v>
      </c>
      <c r="Z303" s="10" t="s">
        <v>567</v>
      </c>
      <c r="AA303" s="22" t="s">
        <v>21</v>
      </c>
      <c r="AB303" s="10">
        <v>0</v>
      </c>
      <c r="AC303" s="10">
        <v>7241180</v>
      </c>
      <c r="AD303" s="10" t="s">
        <v>569</v>
      </c>
      <c r="AE303" s="23">
        <v>90</v>
      </c>
    </row>
    <row r="304" spans="1:31" x14ac:dyDescent="0.35">
      <c r="A304" t="s">
        <v>1344</v>
      </c>
      <c r="B304" t="s">
        <v>32</v>
      </c>
      <c r="C304" t="s">
        <v>40</v>
      </c>
      <c r="D304" s="2">
        <v>1982</v>
      </c>
      <c r="E304" t="s">
        <v>1064</v>
      </c>
      <c r="F304" s="2">
        <v>6.2</v>
      </c>
      <c r="G304">
        <v>683</v>
      </c>
      <c r="H304" t="s">
        <v>1345</v>
      </c>
      <c r="I304" t="s">
        <v>1346</v>
      </c>
      <c r="J304" t="s">
        <v>1347</v>
      </c>
      <c r="K304" s="3" t="s">
        <v>29</v>
      </c>
      <c r="L304">
        <v>0</v>
      </c>
      <c r="M304">
        <v>143369</v>
      </c>
      <c r="N304" t="s">
        <v>741</v>
      </c>
      <c r="O304" s="2">
        <v>94</v>
      </c>
      <c r="Q304" s="9" t="s">
        <v>40</v>
      </c>
      <c r="R304" s="18">
        <v>1982</v>
      </c>
      <c r="S304" s="26" t="s">
        <v>12394</v>
      </c>
      <c r="T304" s="25" t="str">
        <f>LEFT(S304,3)</f>
        <v>May</v>
      </c>
      <c r="U304" s="9" t="s">
        <v>29</v>
      </c>
      <c r="V304" s="18">
        <v>6.2</v>
      </c>
      <c r="W304" s="9">
        <v>683</v>
      </c>
      <c r="X304" s="9" t="s">
        <v>1345</v>
      </c>
      <c r="Y304" s="9" t="s">
        <v>1346</v>
      </c>
      <c r="Z304" s="9" t="s">
        <v>1347</v>
      </c>
      <c r="AA304" s="19" t="s">
        <v>29</v>
      </c>
      <c r="AB304" s="9">
        <v>0</v>
      </c>
      <c r="AC304" s="9">
        <v>143369</v>
      </c>
      <c r="AD304" s="9" t="s">
        <v>741</v>
      </c>
      <c r="AE304" s="20">
        <v>94</v>
      </c>
    </row>
    <row r="305" spans="1:31" x14ac:dyDescent="0.35">
      <c r="A305" t="s">
        <v>1348</v>
      </c>
      <c r="B305" t="s">
        <v>32</v>
      </c>
      <c r="C305" t="s">
        <v>16</v>
      </c>
      <c r="D305" s="2">
        <v>1982</v>
      </c>
      <c r="E305" t="s">
        <v>1349</v>
      </c>
      <c r="F305" s="2">
        <v>6.5</v>
      </c>
      <c r="G305">
        <v>1300</v>
      </c>
      <c r="H305" t="s">
        <v>1350</v>
      </c>
      <c r="I305" t="s">
        <v>1351</v>
      </c>
      <c r="J305" t="s">
        <v>1352</v>
      </c>
      <c r="K305" s="3" t="s">
        <v>21</v>
      </c>
      <c r="L305">
        <v>10000000</v>
      </c>
      <c r="M305">
        <v>8000000</v>
      </c>
      <c r="N305" t="s">
        <v>241</v>
      </c>
      <c r="O305" s="2">
        <v>107</v>
      </c>
      <c r="Q305" s="10" t="s">
        <v>16</v>
      </c>
      <c r="R305" s="21">
        <v>1982</v>
      </c>
      <c r="S305" s="27" t="s">
        <v>12424</v>
      </c>
      <c r="T305" s="25" t="str">
        <f>LEFT(S305,3)</f>
        <v>Feb</v>
      </c>
      <c r="U305" s="10" t="s">
        <v>29</v>
      </c>
      <c r="V305" s="21">
        <v>6.5</v>
      </c>
      <c r="W305" s="10">
        <v>1300</v>
      </c>
      <c r="X305" s="10" t="s">
        <v>1350</v>
      </c>
      <c r="Y305" s="10" t="s">
        <v>1351</v>
      </c>
      <c r="Z305" s="10" t="s">
        <v>1352</v>
      </c>
      <c r="AA305" s="22" t="s">
        <v>21</v>
      </c>
      <c r="AB305" s="10">
        <v>10000000</v>
      </c>
      <c r="AC305" s="10">
        <v>8000000</v>
      </c>
      <c r="AD305" s="10" t="s">
        <v>241</v>
      </c>
      <c r="AE305" s="23">
        <v>107</v>
      </c>
    </row>
    <row r="306" spans="1:31" x14ac:dyDescent="0.35">
      <c r="A306" t="s">
        <v>1353</v>
      </c>
      <c r="B306" t="s">
        <v>15</v>
      </c>
      <c r="C306" t="s">
        <v>16</v>
      </c>
      <c r="D306" s="2">
        <v>1982</v>
      </c>
      <c r="E306" t="s">
        <v>1354</v>
      </c>
      <c r="F306" s="2">
        <v>5.9</v>
      </c>
      <c r="G306">
        <v>914</v>
      </c>
      <c r="H306" t="s">
        <v>397</v>
      </c>
      <c r="I306" t="s">
        <v>1355</v>
      </c>
      <c r="J306" t="s">
        <v>1356</v>
      </c>
      <c r="K306" s="3" t="s">
        <v>29</v>
      </c>
      <c r="L306">
        <v>0</v>
      </c>
      <c r="M306">
        <v>1474249</v>
      </c>
      <c r="N306" t="s">
        <v>400</v>
      </c>
      <c r="O306" s="2">
        <v>97</v>
      </c>
      <c r="Q306" s="9" t="s">
        <v>16</v>
      </c>
      <c r="R306" s="18">
        <v>1982</v>
      </c>
      <c r="S306" s="26" t="s">
        <v>12425</v>
      </c>
      <c r="T306" s="25" t="str">
        <f>LEFT(S306,3)</f>
        <v>Sep</v>
      </c>
      <c r="U306" s="9" t="s">
        <v>29</v>
      </c>
      <c r="V306" s="18">
        <v>5.9</v>
      </c>
      <c r="W306" s="9">
        <v>914</v>
      </c>
      <c r="X306" s="9" t="s">
        <v>397</v>
      </c>
      <c r="Y306" s="9" t="s">
        <v>1355</v>
      </c>
      <c r="Z306" s="9" t="s">
        <v>1356</v>
      </c>
      <c r="AA306" s="19" t="s">
        <v>29</v>
      </c>
      <c r="AB306" s="9">
        <v>0</v>
      </c>
      <c r="AC306" s="9">
        <v>1474249</v>
      </c>
      <c r="AD306" s="9" t="s">
        <v>400</v>
      </c>
      <c r="AE306" s="20">
        <v>97</v>
      </c>
    </row>
    <row r="307" spans="1:31" x14ac:dyDescent="0.35">
      <c r="A307" t="s">
        <v>1357</v>
      </c>
      <c r="B307" t="s">
        <v>15</v>
      </c>
      <c r="C307" t="s">
        <v>33</v>
      </c>
      <c r="D307" s="2">
        <v>1982</v>
      </c>
      <c r="E307" t="s">
        <v>1358</v>
      </c>
      <c r="F307" s="2">
        <v>6</v>
      </c>
      <c r="G307">
        <v>3100</v>
      </c>
      <c r="H307" t="s">
        <v>1359</v>
      </c>
      <c r="I307" t="s">
        <v>267</v>
      </c>
      <c r="J307" t="s">
        <v>1360</v>
      </c>
      <c r="K307" s="3" t="s">
        <v>29</v>
      </c>
      <c r="L307">
        <v>7000000</v>
      </c>
      <c r="M307">
        <v>21134374</v>
      </c>
      <c r="N307" t="s">
        <v>763</v>
      </c>
      <c r="O307" s="2">
        <v>90</v>
      </c>
      <c r="Q307" s="10" t="s">
        <v>33</v>
      </c>
      <c r="R307" s="21">
        <v>1982</v>
      </c>
      <c r="S307" s="27" t="s">
        <v>12426</v>
      </c>
      <c r="T307" s="25" t="str">
        <f>LEFT(S307,3)</f>
        <v>Aug</v>
      </c>
      <c r="U307" s="10" t="s">
        <v>29</v>
      </c>
      <c r="V307" s="21">
        <v>6</v>
      </c>
      <c r="W307" s="10">
        <v>3100</v>
      </c>
      <c r="X307" s="10" t="s">
        <v>1359</v>
      </c>
      <c r="Y307" s="10" t="s">
        <v>267</v>
      </c>
      <c r="Z307" s="10" t="s">
        <v>1360</v>
      </c>
      <c r="AA307" s="22" t="s">
        <v>29</v>
      </c>
      <c r="AB307" s="10">
        <v>7000000</v>
      </c>
      <c r="AC307" s="10">
        <v>21134374</v>
      </c>
      <c r="AD307" s="10" t="s">
        <v>763</v>
      </c>
      <c r="AE307" s="23">
        <v>90</v>
      </c>
    </row>
    <row r="308" spans="1:31" x14ac:dyDescent="0.35">
      <c r="A308" t="s">
        <v>1361</v>
      </c>
      <c r="B308" t="s">
        <v>15</v>
      </c>
      <c r="C308" t="s">
        <v>40</v>
      </c>
      <c r="D308" s="2">
        <v>1982</v>
      </c>
      <c r="E308" t="s">
        <v>1321</v>
      </c>
      <c r="F308" s="2">
        <v>3.5</v>
      </c>
      <c r="G308">
        <v>322</v>
      </c>
      <c r="H308" t="s">
        <v>1362</v>
      </c>
      <c r="I308" t="s">
        <v>1363</v>
      </c>
      <c r="J308" t="s">
        <v>1364</v>
      </c>
      <c r="K308" s="3" t="s">
        <v>29</v>
      </c>
      <c r="L308">
        <v>0</v>
      </c>
      <c r="M308">
        <v>2914328</v>
      </c>
      <c r="N308" t="s">
        <v>1365</v>
      </c>
      <c r="O308" s="2">
        <v>90</v>
      </c>
      <c r="Q308" s="9" t="s">
        <v>40</v>
      </c>
      <c r="R308" s="18">
        <v>1982</v>
      </c>
      <c r="S308" s="26" t="s">
        <v>12422</v>
      </c>
      <c r="T308" s="25" t="str">
        <f>LEFT(S308,3)</f>
        <v>Aug</v>
      </c>
      <c r="U308" s="9" t="s">
        <v>29</v>
      </c>
      <c r="V308" s="18">
        <v>3.5</v>
      </c>
      <c r="W308" s="9">
        <v>322</v>
      </c>
      <c r="X308" s="9" t="s">
        <v>1362</v>
      </c>
      <c r="Y308" s="9" t="s">
        <v>1363</v>
      </c>
      <c r="Z308" s="9" t="s">
        <v>1364</v>
      </c>
      <c r="AA308" s="19" t="s">
        <v>29</v>
      </c>
      <c r="AB308" s="9">
        <v>0</v>
      </c>
      <c r="AC308" s="9">
        <v>2914328</v>
      </c>
      <c r="AD308" s="9" t="s">
        <v>1365</v>
      </c>
      <c r="AE308" s="20">
        <v>90</v>
      </c>
    </row>
    <row r="309" spans="1:31" x14ac:dyDescent="0.35">
      <c r="A309" t="s">
        <v>1366</v>
      </c>
      <c r="B309" t="s">
        <v>15</v>
      </c>
      <c r="C309" t="s">
        <v>40</v>
      </c>
      <c r="D309" s="2">
        <v>1982</v>
      </c>
      <c r="E309" t="s">
        <v>1003</v>
      </c>
      <c r="F309" s="2">
        <v>4.7</v>
      </c>
      <c r="G309">
        <v>984</v>
      </c>
      <c r="H309" t="s">
        <v>1367</v>
      </c>
      <c r="I309" t="s">
        <v>1368</v>
      </c>
      <c r="J309" t="s">
        <v>1369</v>
      </c>
      <c r="K309" s="3" t="s">
        <v>29</v>
      </c>
      <c r="L309">
        <v>13400000</v>
      </c>
      <c r="M309">
        <v>2869638</v>
      </c>
      <c r="N309" t="s">
        <v>461</v>
      </c>
      <c r="O309" s="2">
        <v>103</v>
      </c>
      <c r="Q309" s="10" t="s">
        <v>40</v>
      </c>
      <c r="R309" s="21">
        <v>1982</v>
      </c>
      <c r="S309" s="27" t="s">
        <v>12383</v>
      </c>
      <c r="T309" s="25" t="str">
        <f>LEFT(S309,3)</f>
        <v>Oct</v>
      </c>
      <c r="U309" s="10" t="s">
        <v>29</v>
      </c>
      <c r="V309" s="21">
        <v>4.7</v>
      </c>
      <c r="W309" s="10">
        <v>984</v>
      </c>
      <c r="X309" s="10" t="s">
        <v>1367</v>
      </c>
      <c r="Y309" s="10" t="s">
        <v>1368</v>
      </c>
      <c r="Z309" s="10" t="s">
        <v>1369</v>
      </c>
      <c r="AA309" s="22" t="s">
        <v>29</v>
      </c>
      <c r="AB309" s="10">
        <v>13400000</v>
      </c>
      <c r="AC309" s="10">
        <v>2869638</v>
      </c>
      <c r="AD309" s="10" t="s">
        <v>461</v>
      </c>
      <c r="AE309" s="23">
        <v>103</v>
      </c>
    </row>
    <row r="310" spans="1:31" x14ac:dyDescent="0.35">
      <c r="A310" t="s">
        <v>1370</v>
      </c>
      <c r="B310" t="s">
        <v>446</v>
      </c>
      <c r="C310" t="s">
        <v>62</v>
      </c>
      <c r="D310" s="2">
        <v>1982</v>
      </c>
      <c r="E310" t="s">
        <v>1371</v>
      </c>
      <c r="F310" s="2">
        <v>7.4</v>
      </c>
      <c r="G310">
        <v>4100</v>
      </c>
      <c r="H310" t="s">
        <v>1372</v>
      </c>
      <c r="I310" t="s">
        <v>1373</v>
      </c>
      <c r="J310" t="s">
        <v>1374</v>
      </c>
      <c r="K310" s="3" t="s">
        <v>451</v>
      </c>
      <c r="L310">
        <v>0</v>
      </c>
      <c r="M310">
        <v>3723036</v>
      </c>
      <c r="N310" t="s">
        <v>1375</v>
      </c>
      <c r="O310" s="2">
        <v>112</v>
      </c>
      <c r="Q310" s="9" t="s">
        <v>62</v>
      </c>
      <c r="R310" s="18">
        <v>1982</v>
      </c>
      <c r="S310" s="26" t="s">
        <v>12427</v>
      </c>
      <c r="T310" s="25" t="str">
        <f>LEFT(S310,3)</f>
        <v>Aug</v>
      </c>
      <c r="U310" s="9" t="s">
        <v>29</v>
      </c>
      <c r="V310" s="18">
        <v>7.4</v>
      </c>
      <c r="W310" s="9">
        <v>4100</v>
      </c>
      <c r="X310" s="9" t="s">
        <v>1372</v>
      </c>
      <c r="Y310" s="9" t="s">
        <v>1373</v>
      </c>
      <c r="Z310" s="9" t="s">
        <v>1374</v>
      </c>
      <c r="AA310" s="19" t="s">
        <v>451</v>
      </c>
      <c r="AB310" s="9">
        <v>0</v>
      </c>
      <c r="AC310" s="9">
        <v>3723036</v>
      </c>
      <c r="AD310" s="9" t="s">
        <v>1375</v>
      </c>
      <c r="AE310" s="20">
        <v>112</v>
      </c>
    </row>
    <row r="311" spans="1:31" x14ac:dyDescent="0.35">
      <c r="A311" t="s">
        <v>1376</v>
      </c>
      <c r="B311" t="s">
        <v>32</v>
      </c>
      <c r="C311" t="s">
        <v>33</v>
      </c>
      <c r="D311" s="2">
        <v>1982</v>
      </c>
      <c r="E311" t="s">
        <v>1071</v>
      </c>
      <c r="F311" s="2">
        <v>5.7</v>
      </c>
      <c r="G311">
        <v>1500</v>
      </c>
      <c r="H311" t="s">
        <v>1377</v>
      </c>
      <c r="I311" t="s">
        <v>1378</v>
      </c>
      <c r="J311" t="s">
        <v>1379</v>
      </c>
      <c r="K311" s="3" t="s">
        <v>29</v>
      </c>
      <c r="L311">
        <v>0</v>
      </c>
      <c r="M311">
        <v>16894678</v>
      </c>
      <c r="N311" t="s">
        <v>1380</v>
      </c>
      <c r="O311" s="2">
        <v>87</v>
      </c>
      <c r="Q311" s="10" t="s">
        <v>33</v>
      </c>
      <c r="R311" s="21">
        <v>1982</v>
      </c>
      <c r="S311" s="27" t="s">
        <v>12396</v>
      </c>
      <c r="T311" s="25" t="str">
        <f>LEFT(S311,3)</f>
        <v>Nov</v>
      </c>
      <c r="U311" s="10" t="s">
        <v>29</v>
      </c>
      <c r="V311" s="21">
        <v>5.7</v>
      </c>
      <c r="W311" s="10">
        <v>1500</v>
      </c>
      <c r="X311" s="10" t="s">
        <v>1377</v>
      </c>
      <c r="Y311" s="10" t="s">
        <v>1378</v>
      </c>
      <c r="Z311" s="10" t="s">
        <v>1379</v>
      </c>
      <c r="AA311" s="22" t="s">
        <v>29</v>
      </c>
      <c r="AB311" s="10">
        <v>0</v>
      </c>
      <c r="AC311" s="10">
        <v>16894678</v>
      </c>
      <c r="AD311" s="10" t="s">
        <v>1380</v>
      </c>
      <c r="AE311" s="23">
        <v>87</v>
      </c>
    </row>
    <row r="312" spans="1:31" x14ac:dyDescent="0.35">
      <c r="A312" t="s">
        <v>1381</v>
      </c>
      <c r="B312" t="s">
        <v>15</v>
      </c>
      <c r="C312" t="s">
        <v>40</v>
      </c>
      <c r="D312" s="2">
        <v>1982</v>
      </c>
      <c r="E312" t="s">
        <v>1084</v>
      </c>
      <c r="F312" s="2">
        <v>5.8</v>
      </c>
      <c r="G312">
        <v>1400</v>
      </c>
      <c r="H312" t="s">
        <v>458</v>
      </c>
      <c r="I312" t="s">
        <v>1382</v>
      </c>
      <c r="J312" t="s">
        <v>892</v>
      </c>
      <c r="K312" s="3" t="s">
        <v>29</v>
      </c>
      <c r="L312">
        <v>0</v>
      </c>
      <c r="M312">
        <v>23671186</v>
      </c>
      <c r="N312" t="s">
        <v>43</v>
      </c>
      <c r="O312" s="2">
        <v>97</v>
      </c>
      <c r="Q312" s="9" t="s">
        <v>40</v>
      </c>
      <c r="R312" s="18">
        <v>1982</v>
      </c>
      <c r="S312" s="26" t="s">
        <v>12398</v>
      </c>
      <c r="T312" s="25" t="str">
        <f>LEFT(S312,3)</f>
        <v>Apr</v>
      </c>
      <c r="U312" s="9" t="s">
        <v>29</v>
      </c>
      <c r="V312" s="18">
        <v>5.8</v>
      </c>
      <c r="W312" s="9">
        <v>1400</v>
      </c>
      <c r="X312" s="9" t="s">
        <v>458</v>
      </c>
      <c r="Y312" s="9" t="s">
        <v>1382</v>
      </c>
      <c r="Z312" s="9" t="s">
        <v>892</v>
      </c>
      <c r="AA312" s="19" t="s">
        <v>29</v>
      </c>
      <c r="AB312" s="9">
        <v>0</v>
      </c>
      <c r="AC312" s="9">
        <v>23671186</v>
      </c>
      <c r="AD312" s="9" t="s">
        <v>43</v>
      </c>
      <c r="AE312" s="20">
        <v>97</v>
      </c>
    </row>
    <row r="313" spans="1:31" x14ac:dyDescent="0.35">
      <c r="A313" t="s">
        <v>1383</v>
      </c>
      <c r="B313" t="s">
        <v>32</v>
      </c>
      <c r="C313" t="s">
        <v>103</v>
      </c>
      <c r="D313" s="2">
        <v>1982</v>
      </c>
      <c r="E313" t="s">
        <v>916</v>
      </c>
      <c r="F313" s="2">
        <v>6.5</v>
      </c>
      <c r="G313">
        <v>3000</v>
      </c>
      <c r="H313" t="s">
        <v>1330</v>
      </c>
      <c r="I313" t="s">
        <v>1384</v>
      </c>
      <c r="J313" t="s">
        <v>740</v>
      </c>
      <c r="K313" s="3" t="s">
        <v>29</v>
      </c>
      <c r="L313">
        <v>0</v>
      </c>
      <c r="M313">
        <v>42914</v>
      </c>
      <c r="N313" t="s">
        <v>49</v>
      </c>
      <c r="O313" s="2">
        <v>97</v>
      </c>
      <c r="Q313" s="10" t="s">
        <v>103</v>
      </c>
      <c r="R313" s="21">
        <v>1982</v>
      </c>
      <c r="S313" s="27" t="s">
        <v>12372</v>
      </c>
      <c r="T313" s="25" t="str">
        <f>LEFT(S313,3)</f>
        <v>Sep</v>
      </c>
      <c r="U313" s="10" t="s">
        <v>29</v>
      </c>
      <c r="V313" s="21">
        <v>6.5</v>
      </c>
      <c r="W313" s="10">
        <v>3000</v>
      </c>
      <c r="X313" s="10" t="s">
        <v>1330</v>
      </c>
      <c r="Y313" s="10" t="s">
        <v>1384</v>
      </c>
      <c r="Z313" s="10" t="s">
        <v>740</v>
      </c>
      <c r="AA313" s="22" t="s">
        <v>29</v>
      </c>
      <c r="AB313" s="10">
        <v>0</v>
      </c>
      <c r="AC313" s="10">
        <v>42914</v>
      </c>
      <c r="AD313" s="10" t="s">
        <v>49</v>
      </c>
      <c r="AE313" s="23">
        <v>97</v>
      </c>
    </row>
    <row r="314" spans="1:31" x14ac:dyDescent="0.35">
      <c r="A314" t="s">
        <v>1385</v>
      </c>
      <c r="B314" t="s">
        <v>32</v>
      </c>
      <c r="C314" t="s">
        <v>16</v>
      </c>
      <c r="D314" s="2">
        <v>1982</v>
      </c>
      <c r="E314" t="s">
        <v>1386</v>
      </c>
      <c r="F314" s="2">
        <v>6.1</v>
      </c>
      <c r="G314">
        <v>1000</v>
      </c>
      <c r="H314" t="s">
        <v>1387</v>
      </c>
      <c r="I314" t="s">
        <v>1388</v>
      </c>
      <c r="J314" t="s">
        <v>568</v>
      </c>
      <c r="K314" s="3" t="s">
        <v>29</v>
      </c>
      <c r="L314">
        <v>15000000</v>
      </c>
      <c r="M314">
        <v>199078</v>
      </c>
      <c r="N314" t="s">
        <v>1389</v>
      </c>
      <c r="O314" s="2">
        <v>108</v>
      </c>
      <c r="Q314" s="9" t="s">
        <v>16</v>
      </c>
      <c r="R314" s="18">
        <v>1982</v>
      </c>
      <c r="S314" s="26">
        <v>1982</v>
      </c>
      <c r="T314" s="25" t="str">
        <f>LEFT(S314,3)</f>
        <v>198</v>
      </c>
      <c r="U314" s="9" t="s">
        <v>2107</v>
      </c>
      <c r="V314" s="18">
        <v>6.1</v>
      </c>
      <c r="W314" s="9">
        <v>1000</v>
      </c>
      <c r="X314" s="9" t="s">
        <v>1387</v>
      </c>
      <c r="Y314" s="9" t="s">
        <v>1388</v>
      </c>
      <c r="Z314" s="9" t="s">
        <v>568</v>
      </c>
      <c r="AA314" s="19" t="s">
        <v>29</v>
      </c>
      <c r="AB314" s="9">
        <v>15000000</v>
      </c>
      <c r="AC314" s="9">
        <v>199078</v>
      </c>
      <c r="AD314" s="9" t="s">
        <v>1389</v>
      </c>
      <c r="AE314" s="20">
        <v>108</v>
      </c>
    </row>
    <row r="315" spans="1:31" x14ac:dyDescent="0.35">
      <c r="A315" t="s">
        <v>1390</v>
      </c>
      <c r="B315" t="s">
        <v>15</v>
      </c>
      <c r="C315" t="s">
        <v>103</v>
      </c>
      <c r="D315" s="2">
        <v>1982</v>
      </c>
      <c r="E315" t="s">
        <v>1084</v>
      </c>
      <c r="F315" s="2">
        <v>4.4000000000000004</v>
      </c>
      <c r="G315">
        <v>538</v>
      </c>
      <c r="H315" t="s">
        <v>1391</v>
      </c>
      <c r="I315" t="s">
        <v>1391</v>
      </c>
      <c r="J315" t="s">
        <v>1392</v>
      </c>
      <c r="K315" s="3" t="s">
        <v>29</v>
      </c>
      <c r="L315">
        <v>0</v>
      </c>
      <c r="M315">
        <v>3178542</v>
      </c>
      <c r="N315" t="s">
        <v>1393</v>
      </c>
      <c r="O315" s="2">
        <v>108</v>
      </c>
      <c r="Q315" s="10" t="s">
        <v>103</v>
      </c>
      <c r="R315" s="21">
        <v>1982</v>
      </c>
      <c r="S315" s="27" t="s">
        <v>12398</v>
      </c>
      <c r="T315" s="25" t="str">
        <f>LEFT(S315,3)</f>
        <v>Apr</v>
      </c>
      <c r="U315" s="10" t="s">
        <v>29</v>
      </c>
      <c r="V315" s="21">
        <v>4.4000000000000004</v>
      </c>
      <c r="W315" s="10">
        <v>538</v>
      </c>
      <c r="X315" s="10" t="s">
        <v>1391</v>
      </c>
      <c r="Y315" s="10" t="s">
        <v>1391</v>
      </c>
      <c r="Z315" s="10" t="s">
        <v>1392</v>
      </c>
      <c r="AA315" s="22" t="s">
        <v>29</v>
      </c>
      <c r="AB315" s="10">
        <v>0</v>
      </c>
      <c r="AC315" s="10">
        <v>3178542</v>
      </c>
      <c r="AD315" s="10" t="s">
        <v>1393</v>
      </c>
      <c r="AE315" s="23">
        <v>108</v>
      </c>
    </row>
    <row r="316" spans="1:31" x14ac:dyDescent="0.35">
      <c r="A316" t="s">
        <v>1394</v>
      </c>
      <c r="B316" t="s">
        <v>32</v>
      </c>
      <c r="C316" t="s">
        <v>62</v>
      </c>
      <c r="D316" s="2">
        <v>1982</v>
      </c>
      <c r="E316" t="s">
        <v>796</v>
      </c>
      <c r="F316" s="2">
        <v>6.8</v>
      </c>
      <c r="G316">
        <v>785</v>
      </c>
      <c r="H316" t="s">
        <v>1395</v>
      </c>
      <c r="I316" t="s">
        <v>1030</v>
      </c>
      <c r="J316" t="s">
        <v>1068</v>
      </c>
      <c r="K316" s="3" t="s">
        <v>194</v>
      </c>
      <c r="L316">
        <v>0</v>
      </c>
      <c r="M316">
        <v>8693512</v>
      </c>
      <c r="N316" t="s">
        <v>1396</v>
      </c>
      <c r="O316" s="2">
        <v>103</v>
      </c>
      <c r="Q316" s="9" t="s">
        <v>62</v>
      </c>
      <c r="R316" s="18">
        <v>1982</v>
      </c>
      <c r="S316" s="26" t="s">
        <v>12362</v>
      </c>
      <c r="T316" s="25" t="str">
        <f>LEFT(S316,3)</f>
        <v>Apr</v>
      </c>
      <c r="U316" s="9" t="s">
        <v>29</v>
      </c>
      <c r="V316" s="18">
        <v>6.8</v>
      </c>
      <c r="W316" s="9">
        <v>785</v>
      </c>
      <c r="X316" s="9" t="s">
        <v>1395</v>
      </c>
      <c r="Y316" s="9" t="s">
        <v>1030</v>
      </c>
      <c r="Z316" s="9" t="s">
        <v>1068</v>
      </c>
      <c r="AA316" s="19" t="s">
        <v>194</v>
      </c>
      <c r="AB316" s="9">
        <v>0</v>
      </c>
      <c r="AC316" s="9">
        <v>8693512</v>
      </c>
      <c r="AD316" s="9" t="s">
        <v>1396</v>
      </c>
      <c r="AE316" s="20">
        <v>103</v>
      </c>
    </row>
    <row r="317" spans="1:31" x14ac:dyDescent="0.35">
      <c r="A317" t="s">
        <v>1397</v>
      </c>
      <c r="B317" t="s">
        <v>15</v>
      </c>
      <c r="C317" t="s">
        <v>40</v>
      </c>
      <c r="D317" s="2">
        <v>1982</v>
      </c>
      <c r="E317" t="s">
        <v>1164</v>
      </c>
      <c r="F317" s="2">
        <v>5.3</v>
      </c>
      <c r="G317">
        <v>1200</v>
      </c>
      <c r="H317" t="s">
        <v>1398</v>
      </c>
      <c r="I317" t="s">
        <v>886</v>
      </c>
      <c r="J317" t="s">
        <v>1399</v>
      </c>
      <c r="K317" s="3" t="s">
        <v>29</v>
      </c>
      <c r="L317">
        <v>6000000</v>
      </c>
      <c r="M317">
        <v>6062898</v>
      </c>
      <c r="N317" t="s">
        <v>43</v>
      </c>
      <c r="O317" s="2">
        <v>93</v>
      </c>
      <c r="Q317" s="10" t="s">
        <v>40</v>
      </c>
      <c r="R317" s="21">
        <v>1982</v>
      </c>
      <c r="S317" s="27" t="s">
        <v>12407</v>
      </c>
      <c r="T317" s="25" t="str">
        <f>LEFT(S317,3)</f>
        <v>Apr</v>
      </c>
      <c r="U317" s="10" t="s">
        <v>29</v>
      </c>
      <c r="V317" s="21">
        <v>5.3</v>
      </c>
      <c r="W317" s="10">
        <v>1200</v>
      </c>
      <c r="X317" s="10" t="s">
        <v>1398</v>
      </c>
      <c r="Y317" s="10" t="s">
        <v>886</v>
      </c>
      <c r="Z317" s="10" t="s">
        <v>1399</v>
      </c>
      <c r="AA317" s="22" t="s">
        <v>29</v>
      </c>
      <c r="AB317" s="10">
        <v>6000000</v>
      </c>
      <c r="AC317" s="10">
        <v>6062898</v>
      </c>
      <c r="AD317" s="10" t="s">
        <v>43</v>
      </c>
      <c r="AE317" s="23">
        <v>93</v>
      </c>
    </row>
    <row r="318" spans="1:31" x14ac:dyDescent="0.35">
      <c r="A318" t="s">
        <v>1400</v>
      </c>
      <c r="B318" t="s">
        <v>15</v>
      </c>
      <c r="C318" t="s">
        <v>40</v>
      </c>
      <c r="D318" s="2">
        <v>1982</v>
      </c>
      <c r="E318" t="s">
        <v>1195</v>
      </c>
      <c r="F318" s="2">
        <v>7.7</v>
      </c>
      <c r="G318">
        <v>3900</v>
      </c>
      <c r="H318" t="s">
        <v>1401</v>
      </c>
      <c r="I318" t="s">
        <v>1402</v>
      </c>
      <c r="J318" t="s">
        <v>892</v>
      </c>
      <c r="K318" s="3" t="s">
        <v>29</v>
      </c>
      <c r="L318">
        <v>0</v>
      </c>
      <c r="M318">
        <v>36299720</v>
      </c>
      <c r="N318" t="s">
        <v>30</v>
      </c>
      <c r="O318" s="2">
        <v>82</v>
      </c>
      <c r="Q318" s="9" t="s">
        <v>40</v>
      </c>
      <c r="R318" s="18">
        <v>1982</v>
      </c>
      <c r="S318" s="26" t="s">
        <v>12411</v>
      </c>
      <c r="T318" s="25" t="str">
        <f>LEFT(S318,3)</f>
        <v>Mar</v>
      </c>
      <c r="U318" s="9" t="s">
        <v>29</v>
      </c>
      <c r="V318" s="18">
        <v>7.7</v>
      </c>
      <c r="W318" s="9">
        <v>3900</v>
      </c>
      <c r="X318" s="9" t="s">
        <v>1401</v>
      </c>
      <c r="Y318" s="9" t="s">
        <v>1402</v>
      </c>
      <c r="Z318" s="9" t="s">
        <v>892</v>
      </c>
      <c r="AA318" s="19" t="s">
        <v>29</v>
      </c>
      <c r="AB318" s="9">
        <v>0</v>
      </c>
      <c r="AC318" s="9">
        <v>36299720</v>
      </c>
      <c r="AD318" s="9" t="s">
        <v>30</v>
      </c>
      <c r="AE318" s="20">
        <v>82</v>
      </c>
    </row>
    <row r="319" spans="1:31" x14ac:dyDescent="0.35">
      <c r="A319" t="s">
        <v>1403</v>
      </c>
      <c r="B319" t="s">
        <v>336</v>
      </c>
      <c r="C319" t="s">
        <v>389</v>
      </c>
      <c r="D319" s="2">
        <v>1982</v>
      </c>
      <c r="E319" t="s">
        <v>1140</v>
      </c>
      <c r="F319" s="2">
        <v>7.1</v>
      </c>
      <c r="G319">
        <v>1800</v>
      </c>
      <c r="H319" t="s">
        <v>607</v>
      </c>
      <c r="I319" t="s">
        <v>1404</v>
      </c>
      <c r="J319" t="s">
        <v>1405</v>
      </c>
      <c r="K319" s="3" t="s">
        <v>29</v>
      </c>
      <c r="L319">
        <v>0</v>
      </c>
      <c r="M319">
        <v>78350</v>
      </c>
      <c r="N319" t="s">
        <v>1406</v>
      </c>
      <c r="O319" s="2">
        <v>74</v>
      </c>
      <c r="Q319" s="10" t="s">
        <v>389</v>
      </c>
      <c r="R319" s="21">
        <v>1982</v>
      </c>
      <c r="S319" s="27" t="s">
        <v>12402</v>
      </c>
      <c r="T319" s="25" t="str">
        <f>LEFT(S319,3)</f>
        <v>Nov</v>
      </c>
      <c r="U319" s="10" t="s">
        <v>29</v>
      </c>
      <c r="V319" s="21">
        <v>7.1</v>
      </c>
      <c r="W319" s="10">
        <v>1800</v>
      </c>
      <c r="X319" s="10" t="s">
        <v>607</v>
      </c>
      <c r="Y319" s="10" t="s">
        <v>1404</v>
      </c>
      <c r="Z319" s="10" t="s">
        <v>1405</v>
      </c>
      <c r="AA319" s="22" t="s">
        <v>29</v>
      </c>
      <c r="AB319" s="10">
        <v>0</v>
      </c>
      <c r="AC319" s="10">
        <v>78350</v>
      </c>
      <c r="AD319" s="10" t="s">
        <v>1406</v>
      </c>
      <c r="AE319" s="23">
        <v>74</v>
      </c>
    </row>
    <row r="320" spans="1:31" x14ac:dyDescent="0.35">
      <c r="A320" t="s">
        <v>1407</v>
      </c>
      <c r="B320" t="s">
        <v>15</v>
      </c>
      <c r="C320" t="s">
        <v>103</v>
      </c>
      <c r="D320" s="2">
        <v>1982</v>
      </c>
      <c r="E320" t="s">
        <v>1003</v>
      </c>
      <c r="F320" s="2">
        <v>5.0999999999999996</v>
      </c>
      <c r="G320">
        <v>838</v>
      </c>
      <c r="H320" t="s">
        <v>675</v>
      </c>
      <c r="I320" t="s">
        <v>1408</v>
      </c>
      <c r="J320" t="s">
        <v>111</v>
      </c>
      <c r="K320" s="3" t="s">
        <v>29</v>
      </c>
      <c r="L320">
        <v>0</v>
      </c>
      <c r="M320">
        <v>12408066</v>
      </c>
      <c r="N320" t="s">
        <v>1409</v>
      </c>
      <c r="O320" s="2">
        <v>121</v>
      </c>
      <c r="Q320" s="9" t="s">
        <v>103</v>
      </c>
      <c r="R320" s="18">
        <v>1982</v>
      </c>
      <c r="S320" s="26" t="s">
        <v>12383</v>
      </c>
      <c r="T320" s="25" t="str">
        <f>LEFT(S320,3)</f>
        <v>Oct</v>
      </c>
      <c r="U320" s="9" t="s">
        <v>29</v>
      </c>
      <c r="V320" s="18">
        <v>5.0999999999999996</v>
      </c>
      <c r="W320" s="9">
        <v>838</v>
      </c>
      <c r="X320" s="9" t="s">
        <v>675</v>
      </c>
      <c r="Y320" s="9" t="s">
        <v>1408</v>
      </c>
      <c r="Z320" s="9" t="s">
        <v>111</v>
      </c>
      <c r="AA320" s="19" t="s">
        <v>29</v>
      </c>
      <c r="AB320" s="9">
        <v>0</v>
      </c>
      <c r="AC320" s="9">
        <v>12408066</v>
      </c>
      <c r="AD320" s="9" t="s">
        <v>1409</v>
      </c>
      <c r="AE320" s="20">
        <v>121</v>
      </c>
    </row>
    <row r="321" spans="1:31" x14ac:dyDescent="0.35">
      <c r="A321" t="s">
        <v>1410</v>
      </c>
      <c r="B321" t="s">
        <v>32</v>
      </c>
      <c r="C321" t="s">
        <v>40</v>
      </c>
      <c r="D321" s="2">
        <v>1982</v>
      </c>
      <c r="E321" t="s">
        <v>1190</v>
      </c>
      <c r="F321" s="2">
        <v>3.9</v>
      </c>
      <c r="G321">
        <v>653</v>
      </c>
      <c r="H321" t="s">
        <v>862</v>
      </c>
      <c r="I321" t="s">
        <v>1411</v>
      </c>
      <c r="J321" t="s">
        <v>1412</v>
      </c>
      <c r="K321" s="3" t="s">
        <v>29</v>
      </c>
      <c r="L321">
        <v>19000000</v>
      </c>
      <c r="M321">
        <v>2279543</v>
      </c>
      <c r="N321" t="s">
        <v>117</v>
      </c>
      <c r="O321" s="2">
        <v>110</v>
      </c>
      <c r="Q321" s="10" t="s">
        <v>40</v>
      </c>
      <c r="R321" s="21">
        <v>1982</v>
      </c>
      <c r="S321" s="27" t="s">
        <v>12410</v>
      </c>
      <c r="T321" s="25" t="str">
        <f>LEFT(S321,3)</f>
        <v>Sep</v>
      </c>
      <c r="U321" s="10" t="s">
        <v>29</v>
      </c>
      <c r="V321" s="21">
        <v>3.9</v>
      </c>
      <c r="W321" s="10">
        <v>653</v>
      </c>
      <c r="X321" s="10" t="s">
        <v>862</v>
      </c>
      <c r="Y321" s="10" t="s">
        <v>1411</v>
      </c>
      <c r="Z321" s="10" t="s">
        <v>1412</v>
      </c>
      <c r="AA321" s="22" t="s">
        <v>29</v>
      </c>
      <c r="AB321" s="10">
        <v>19000000</v>
      </c>
      <c r="AC321" s="10">
        <v>2279543</v>
      </c>
      <c r="AD321" s="10" t="s">
        <v>117</v>
      </c>
      <c r="AE321" s="23">
        <v>110</v>
      </c>
    </row>
    <row r="322" spans="1:31" x14ac:dyDescent="0.35">
      <c r="A322" t="s">
        <v>1413</v>
      </c>
      <c r="B322" t="s">
        <v>32</v>
      </c>
      <c r="C322" t="s">
        <v>40</v>
      </c>
      <c r="D322" s="2">
        <v>1982</v>
      </c>
      <c r="E322" t="s">
        <v>1414</v>
      </c>
      <c r="F322" s="2">
        <v>6.2</v>
      </c>
      <c r="G322">
        <v>895</v>
      </c>
      <c r="H322" t="s">
        <v>848</v>
      </c>
      <c r="I322" t="s">
        <v>207</v>
      </c>
      <c r="J322" t="s">
        <v>413</v>
      </c>
      <c r="K322" s="3" t="s">
        <v>29</v>
      </c>
      <c r="L322">
        <v>0</v>
      </c>
      <c r="M322">
        <v>6968359</v>
      </c>
      <c r="N322" t="s">
        <v>179</v>
      </c>
      <c r="O322" s="2">
        <v>108</v>
      </c>
      <c r="Q322" s="9" t="s">
        <v>40</v>
      </c>
      <c r="R322" s="18">
        <v>1982</v>
      </c>
      <c r="S322" s="26" t="s">
        <v>12428</v>
      </c>
      <c r="T322" s="25" t="str">
        <f>LEFT(S322,3)</f>
        <v>Mar</v>
      </c>
      <c r="U322" s="9" t="s">
        <v>29</v>
      </c>
      <c r="V322" s="18">
        <v>6.2</v>
      </c>
      <c r="W322" s="9">
        <v>895</v>
      </c>
      <c r="X322" s="9" t="s">
        <v>848</v>
      </c>
      <c r="Y322" s="9" t="s">
        <v>207</v>
      </c>
      <c r="Z322" s="9" t="s">
        <v>413</v>
      </c>
      <c r="AA322" s="19" t="s">
        <v>29</v>
      </c>
      <c r="AB322" s="9">
        <v>0</v>
      </c>
      <c r="AC322" s="9">
        <v>6968359</v>
      </c>
      <c r="AD322" s="9" t="s">
        <v>179</v>
      </c>
      <c r="AE322" s="20">
        <v>108</v>
      </c>
    </row>
    <row r="323" spans="1:31" x14ac:dyDescent="0.35">
      <c r="A323" t="s">
        <v>1415</v>
      </c>
      <c r="B323" t="s">
        <v>336</v>
      </c>
      <c r="C323" t="s">
        <v>16</v>
      </c>
      <c r="D323" s="2">
        <v>1982</v>
      </c>
      <c r="E323" t="s">
        <v>1416</v>
      </c>
      <c r="F323" s="2">
        <v>7.2</v>
      </c>
      <c r="G323">
        <v>1300</v>
      </c>
      <c r="H323" t="s">
        <v>562</v>
      </c>
      <c r="I323" t="s">
        <v>1417</v>
      </c>
      <c r="J323" t="s">
        <v>1418</v>
      </c>
      <c r="K323" s="3" t="s">
        <v>1419</v>
      </c>
      <c r="L323">
        <v>0</v>
      </c>
      <c r="M323">
        <v>3783329</v>
      </c>
      <c r="N323" t="s">
        <v>1420</v>
      </c>
      <c r="O323" s="2">
        <v>109</v>
      </c>
      <c r="Q323" s="10" t="s">
        <v>16</v>
      </c>
      <c r="R323" s="21">
        <v>1982</v>
      </c>
      <c r="S323" s="27" t="s">
        <v>12393</v>
      </c>
      <c r="T323" s="25" t="str">
        <f>LEFT(S323,3)</f>
        <v>Feb</v>
      </c>
      <c r="U323" s="10" t="s">
        <v>305</v>
      </c>
      <c r="V323" s="21">
        <v>7.2</v>
      </c>
      <c r="W323" s="10">
        <v>1300</v>
      </c>
      <c r="X323" s="10" t="s">
        <v>562</v>
      </c>
      <c r="Y323" s="10" t="s">
        <v>1417</v>
      </c>
      <c r="Z323" s="10" t="s">
        <v>1418</v>
      </c>
      <c r="AA323" s="22" t="s">
        <v>1419</v>
      </c>
      <c r="AB323" s="10">
        <v>0</v>
      </c>
      <c r="AC323" s="10">
        <v>3783329</v>
      </c>
      <c r="AD323" s="10" t="s">
        <v>1420</v>
      </c>
      <c r="AE323" s="23">
        <v>109</v>
      </c>
    </row>
    <row r="324" spans="1:31" x14ac:dyDescent="0.35">
      <c r="A324" t="s">
        <v>1421</v>
      </c>
      <c r="B324" t="s">
        <v>15</v>
      </c>
      <c r="C324" t="s">
        <v>33</v>
      </c>
      <c r="D324" s="2">
        <v>1982</v>
      </c>
      <c r="E324" t="s">
        <v>531</v>
      </c>
      <c r="F324" s="2">
        <v>6.1</v>
      </c>
      <c r="G324">
        <v>460</v>
      </c>
      <c r="H324" t="s">
        <v>1422</v>
      </c>
      <c r="I324" t="s">
        <v>1423</v>
      </c>
      <c r="J324" t="s">
        <v>1424</v>
      </c>
      <c r="K324" s="3" t="s">
        <v>29</v>
      </c>
      <c r="L324">
        <v>0</v>
      </c>
      <c r="M324">
        <v>3355948</v>
      </c>
      <c r="N324" t="s">
        <v>1425</v>
      </c>
      <c r="O324" s="2">
        <v>98</v>
      </c>
      <c r="Q324" s="9" t="s">
        <v>33</v>
      </c>
      <c r="R324" s="18">
        <v>1982</v>
      </c>
      <c r="S324" s="26" t="s">
        <v>12329</v>
      </c>
      <c r="T324" s="25" t="str">
        <f>LEFT(S324,3)</f>
        <v>May</v>
      </c>
      <c r="U324" s="9" t="s">
        <v>29</v>
      </c>
      <c r="V324" s="18">
        <v>6.1</v>
      </c>
      <c r="W324" s="9">
        <v>460</v>
      </c>
      <c r="X324" s="9" t="s">
        <v>1422</v>
      </c>
      <c r="Y324" s="9" t="s">
        <v>1423</v>
      </c>
      <c r="Z324" s="9" t="s">
        <v>1424</v>
      </c>
      <c r="AA324" s="19" t="s">
        <v>29</v>
      </c>
      <c r="AB324" s="9">
        <v>0</v>
      </c>
      <c r="AC324" s="9">
        <v>3355948</v>
      </c>
      <c r="AD324" s="9" t="s">
        <v>1425</v>
      </c>
      <c r="AE324" s="20">
        <v>98</v>
      </c>
    </row>
    <row r="325" spans="1:31" x14ac:dyDescent="0.35">
      <c r="A325" t="s">
        <v>1426</v>
      </c>
      <c r="B325" t="s">
        <v>446</v>
      </c>
      <c r="C325" t="s">
        <v>329</v>
      </c>
      <c r="D325" s="2">
        <v>1982</v>
      </c>
      <c r="E325" t="s">
        <v>1427</v>
      </c>
      <c r="F325" s="2">
        <v>5.8</v>
      </c>
      <c r="G325">
        <v>665</v>
      </c>
      <c r="H325" t="s">
        <v>1428</v>
      </c>
      <c r="I325" t="s">
        <v>1429</v>
      </c>
      <c r="J325" t="s">
        <v>1430</v>
      </c>
      <c r="K325" s="3" t="s">
        <v>136</v>
      </c>
      <c r="L325">
        <v>0</v>
      </c>
      <c r="M325">
        <v>22440</v>
      </c>
      <c r="N325" t="s">
        <v>1431</v>
      </c>
      <c r="O325" s="2">
        <v>106</v>
      </c>
      <c r="Q325" s="10" t="s">
        <v>329</v>
      </c>
      <c r="R325" s="21">
        <v>1982</v>
      </c>
      <c r="S325" s="27" t="s">
        <v>12392</v>
      </c>
      <c r="T325" s="25" t="str">
        <f>LEFT(S325,3)</f>
        <v>Jul</v>
      </c>
      <c r="U325" s="10" t="s">
        <v>136</v>
      </c>
      <c r="V325" s="21">
        <v>5.8</v>
      </c>
      <c r="W325" s="10">
        <v>665</v>
      </c>
      <c r="X325" s="10" t="s">
        <v>1428</v>
      </c>
      <c r="Y325" s="10" t="s">
        <v>1429</v>
      </c>
      <c r="Z325" s="10" t="s">
        <v>1430</v>
      </c>
      <c r="AA325" s="22" t="s">
        <v>136</v>
      </c>
      <c r="AB325" s="10">
        <v>0</v>
      </c>
      <c r="AC325" s="10">
        <v>22440</v>
      </c>
      <c r="AD325" s="10" t="s">
        <v>1431</v>
      </c>
      <c r="AE325" s="23">
        <v>106</v>
      </c>
    </row>
    <row r="326" spans="1:31" x14ac:dyDescent="0.35">
      <c r="A326" t="s">
        <v>1432</v>
      </c>
      <c r="B326" t="s">
        <v>446</v>
      </c>
      <c r="C326" t="s">
        <v>389</v>
      </c>
      <c r="D326" s="2">
        <v>1982</v>
      </c>
      <c r="E326" t="s">
        <v>1433</v>
      </c>
      <c r="F326" s="2">
        <v>6.8</v>
      </c>
      <c r="G326">
        <v>352</v>
      </c>
      <c r="H326" t="s">
        <v>1434</v>
      </c>
      <c r="I326" t="s">
        <v>1435</v>
      </c>
      <c r="J326" t="s">
        <v>1017</v>
      </c>
      <c r="K326" s="3" t="s">
        <v>29</v>
      </c>
      <c r="L326">
        <v>0</v>
      </c>
      <c r="N326" t="s">
        <v>1436</v>
      </c>
      <c r="O326" s="2">
        <v>78</v>
      </c>
      <c r="Q326" s="9" t="s">
        <v>389</v>
      </c>
      <c r="R326" s="18">
        <v>1982</v>
      </c>
      <c r="S326" s="26" t="s">
        <v>12429</v>
      </c>
      <c r="T326" s="25" t="str">
        <f>LEFT(S326,3)</f>
        <v>Oct</v>
      </c>
      <c r="U326" s="9" t="s">
        <v>29</v>
      </c>
      <c r="V326" s="18">
        <v>6.8</v>
      </c>
      <c r="W326" s="9">
        <v>352</v>
      </c>
      <c r="X326" s="9" t="s">
        <v>1434</v>
      </c>
      <c r="Y326" s="9" t="s">
        <v>1435</v>
      </c>
      <c r="Z326" s="9" t="s">
        <v>1017</v>
      </c>
      <c r="AA326" s="19" t="s">
        <v>29</v>
      </c>
      <c r="AB326" s="9">
        <v>0</v>
      </c>
      <c r="AC326" s="9"/>
      <c r="AD326" s="9" t="s">
        <v>1436</v>
      </c>
      <c r="AE326" s="20">
        <v>78</v>
      </c>
    </row>
    <row r="327" spans="1:31" x14ac:dyDescent="0.35">
      <c r="A327" t="s">
        <v>1437</v>
      </c>
      <c r="B327" t="s">
        <v>336</v>
      </c>
      <c r="C327" t="s">
        <v>389</v>
      </c>
      <c r="D327" s="2">
        <v>1982</v>
      </c>
      <c r="E327" t="s">
        <v>1140</v>
      </c>
      <c r="F327" s="2">
        <v>6.3</v>
      </c>
      <c r="G327">
        <v>256</v>
      </c>
      <c r="H327" t="s">
        <v>1438</v>
      </c>
      <c r="I327" t="s">
        <v>1439</v>
      </c>
      <c r="J327" t="s">
        <v>1440</v>
      </c>
      <c r="K327" s="3" t="s">
        <v>29</v>
      </c>
      <c r="L327">
        <v>0</v>
      </c>
      <c r="M327">
        <v>5124391</v>
      </c>
      <c r="N327" t="s">
        <v>1441</v>
      </c>
      <c r="O327" s="2">
        <v>94</v>
      </c>
      <c r="Q327" s="10" t="s">
        <v>389</v>
      </c>
      <c r="R327" s="21">
        <v>1982</v>
      </c>
      <c r="S327" s="27" t="s">
        <v>12402</v>
      </c>
      <c r="T327" s="25" t="str">
        <f>LEFT(S327,3)</f>
        <v>Nov</v>
      </c>
      <c r="U327" s="10" t="s">
        <v>29</v>
      </c>
      <c r="V327" s="21">
        <v>6.3</v>
      </c>
      <c r="W327" s="10">
        <v>256</v>
      </c>
      <c r="X327" s="10" t="s">
        <v>1438</v>
      </c>
      <c r="Y327" s="10" t="s">
        <v>1439</v>
      </c>
      <c r="Z327" s="10" t="s">
        <v>1440</v>
      </c>
      <c r="AA327" s="22" t="s">
        <v>29</v>
      </c>
      <c r="AB327" s="10">
        <v>0</v>
      </c>
      <c r="AC327" s="10">
        <v>5124391</v>
      </c>
      <c r="AD327" s="10" t="s">
        <v>1441</v>
      </c>
      <c r="AE327" s="23">
        <v>94</v>
      </c>
    </row>
    <row r="328" spans="1:31" x14ac:dyDescent="0.35">
      <c r="A328" t="s">
        <v>1442</v>
      </c>
      <c r="B328" t="s">
        <v>15</v>
      </c>
      <c r="C328" t="s">
        <v>103</v>
      </c>
      <c r="D328" s="2">
        <v>1982</v>
      </c>
      <c r="E328" t="s">
        <v>1443</v>
      </c>
      <c r="F328" s="2">
        <v>5.7</v>
      </c>
      <c r="G328">
        <v>253</v>
      </c>
      <c r="H328" t="s">
        <v>478</v>
      </c>
      <c r="I328" t="s">
        <v>1444</v>
      </c>
      <c r="J328" t="s">
        <v>1445</v>
      </c>
      <c r="K328" s="3" t="s">
        <v>29</v>
      </c>
      <c r="L328">
        <v>0</v>
      </c>
      <c r="N328" t="s">
        <v>499</v>
      </c>
      <c r="O328" s="2">
        <v>96</v>
      </c>
      <c r="Q328" s="9" t="s">
        <v>103</v>
      </c>
      <c r="R328" s="18">
        <v>1982</v>
      </c>
      <c r="S328" s="26" t="s">
        <v>12430</v>
      </c>
      <c r="T328" s="25" t="str">
        <f>LEFT(S328,3)</f>
        <v>Oct</v>
      </c>
      <c r="U328" s="9" t="s">
        <v>29</v>
      </c>
      <c r="V328" s="18">
        <v>5.7</v>
      </c>
      <c r="W328" s="9">
        <v>253</v>
      </c>
      <c r="X328" s="9" t="s">
        <v>478</v>
      </c>
      <c r="Y328" s="9" t="s">
        <v>1444</v>
      </c>
      <c r="Z328" s="9" t="s">
        <v>1445</v>
      </c>
      <c r="AA328" s="19" t="s">
        <v>29</v>
      </c>
      <c r="AB328" s="9">
        <v>0</v>
      </c>
      <c r="AC328" s="9"/>
      <c r="AD328" s="9" t="s">
        <v>499</v>
      </c>
      <c r="AE328" s="20">
        <v>96</v>
      </c>
    </row>
    <row r="329" spans="1:31" x14ac:dyDescent="0.35">
      <c r="A329" t="s">
        <v>1446</v>
      </c>
      <c r="B329" t="s">
        <v>15</v>
      </c>
      <c r="C329" t="s">
        <v>40</v>
      </c>
      <c r="D329" s="2">
        <v>1982</v>
      </c>
      <c r="E329" t="s">
        <v>1447</v>
      </c>
      <c r="F329" s="2">
        <v>3.8</v>
      </c>
      <c r="G329">
        <v>651</v>
      </c>
      <c r="H329" t="s">
        <v>1448</v>
      </c>
      <c r="I329" t="s">
        <v>1448</v>
      </c>
      <c r="J329" t="s">
        <v>1448</v>
      </c>
      <c r="K329" s="3" t="s">
        <v>29</v>
      </c>
      <c r="L329">
        <v>10000</v>
      </c>
      <c r="N329" t="s">
        <v>1449</v>
      </c>
      <c r="O329" s="2">
        <v>98</v>
      </c>
      <c r="Q329" s="10" t="s">
        <v>40</v>
      </c>
      <c r="R329" s="21">
        <v>1982</v>
      </c>
      <c r="S329" s="27" t="s">
        <v>12431</v>
      </c>
      <c r="T329" s="25" t="str">
        <f>LEFT(S329,3)</f>
        <v>Oct</v>
      </c>
      <c r="U329" s="10" t="s">
        <v>29</v>
      </c>
      <c r="V329" s="21">
        <v>3.8</v>
      </c>
      <c r="W329" s="10">
        <v>651</v>
      </c>
      <c r="X329" s="10" t="s">
        <v>1448</v>
      </c>
      <c r="Y329" s="10" t="s">
        <v>1448</v>
      </c>
      <c r="Z329" s="10" t="s">
        <v>1448</v>
      </c>
      <c r="AA329" s="22" t="s">
        <v>29</v>
      </c>
      <c r="AB329" s="10">
        <v>10000</v>
      </c>
      <c r="AC329" s="10"/>
      <c r="AD329" s="10" t="s">
        <v>1449</v>
      </c>
      <c r="AE329" s="23">
        <v>98</v>
      </c>
    </row>
    <row r="330" spans="1:31" x14ac:dyDescent="0.35">
      <c r="A330" t="s">
        <v>1450</v>
      </c>
      <c r="B330" t="s">
        <v>32</v>
      </c>
      <c r="C330" t="s">
        <v>16</v>
      </c>
      <c r="D330" s="2">
        <v>1982</v>
      </c>
      <c r="E330" t="s">
        <v>1451</v>
      </c>
      <c r="F330" s="2">
        <v>7</v>
      </c>
      <c r="G330">
        <v>240</v>
      </c>
      <c r="H330" t="s">
        <v>1452</v>
      </c>
      <c r="I330" t="s">
        <v>1453</v>
      </c>
      <c r="J330" t="s">
        <v>1454</v>
      </c>
      <c r="K330" s="3" t="s">
        <v>21</v>
      </c>
      <c r="L330">
        <v>0</v>
      </c>
      <c r="N330" t="s">
        <v>1455</v>
      </c>
      <c r="O330" s="2">
        <v>80</v>
      </c>
      <c r="Q330" s="9" t="s">
        <v>16</v>
      </c>
      <c r="R330" s="18">
        <v>1982</v>
      </c>
      <c r="S330" s="26" t="s">
        <v>12418</v>
      </c>
      <c r="T330" s="25" t="str">
        <f>LEFT(S330,3)</f>
        <v>Dec</v>
      </c>
      <c r="U330" s="9" t="s">
        <v>21</v>
      </c>
      <c r="V330" s="18">
        <v>7</v>
      </c>
      <c r="W330" s="9">
        <v>240</v>
      </c>
      <c r="X330" s="9" t="s">
        <v>1452</v>
      </c>
      <c r="Y330" s="9" t="s">
        <v>1453</v>
      </c>
      <c r="Z330" s="9" t="s">
        <v>1454</v>
      </c>
      <c r="AA330" s="19" t="s">
        <v>21</v>
      </c>
      <c r="AB330" s="9">
        <v>0</v>
      </c>
      <c r="AC330" s="9"/>
      <c r="AD330" s="9" t="s">
        <v>1455</v>
      </c>
      <c r="AE330" s="20">
        <v>80</v>
      </c>
    </row>
    <row r="331" spans="1:31" x14ac:dyDescent="0.35">
      <c r="A331" t="s">
        <v>1456</v>
      </c>
      <c r="B331" t="s">
        <v>32</v>
      </c>
      <c r="C331" t="s">
        <v>40</v>
      </c>
      <c r="D331" s="2">
        <v>1982</v>
      </c>
      <c r="E331" t="s">
        <v>1457</v>
      </c>
      <c r="F331" s="2">
        <v>6.7</v>
      </c>
      <c r="G331">
        <v>75</v>
      </c>
      <c r="H331" t="s">
        <v>1458</v>
      </c>
      <c r="I331" t="s">
        <v>1458</v>
      </c>
      <c r="J331" t="s">
        <v>1459</v>
      </c>
      <c r="K331" s="3" t="s">
        <v>29</v>
      </c>
      <c r="L331">
        <v>435000</v>
      </c>
      <c r="N331" t="s">
        <v>1460</v>
      </c>
      <c r="O331" s="2">
        <v>90</v>
      </c>
      <c r="Q331" s="10" t="s">
        <v>40</v>
      </c>
      <c r="R331" s="21">
        <v>1982</v>
      </c>
      <c r="S331" s="27">
        <v>30225</v>
      </c>
      <c r="T331" s="25" t="str">
        <f>LEFT(S331,3)</f>
        <v>302</v>
      </c>
      <c r="U331" s="10" t="s">
        <v>29</v>
      </c>
      <c r="V331" s="21">
        <v>6.7</v>
      </c>
      <c r="W331" s="10">
        <v>75</v>
      </c>
      <c r="X331" s="10" t="s">
        <v>1458</v>
      </c>
      <c r="Y331" s="10" t="s">
        <v>1458</v>
      </c>
      <c r="Z331" s="10" t="s">
        <v>1459</v>
      </c>
      <c r="AA331" s="22" t="s">
        <v>29</v>
      </c>
      <c r="AB331" s="10">
        <v>435000</v>
      </c>
      <c r="AC331" s="10"/>
      <c r="AD331" s="10" t="s">
        <v>1460</v>
      </c>
      <c r="AE331" s="23">
        <v>90</v>
      </c>
    </row>
    <row r="332" spans="1:31" x14ac:dyDescent="0.35">
      <c r="A332" t="s">
        <v>1461</v>
      </c>
      <c r="B332" t="s">
        <v>15</v>
      </c>
      <c r="C332" t="s">
        <v>40</v>
      </c>
      <c r="D332" s="2">
        <v>1982</v>
      </c>
      <c r="E332" t="s">
        <v>1462</v>
      </c>
      <c r="F332" s="2">
        <v>6.8</v>
      </c>
      <c r="G332">
        <v>336</v>
      </c>
      <c r="H332" t="s">
        <v>1463</v>
      </c>
      <c r="I332" t="s">
        <v>1463</v>
      </c>
      <c r="J332" t="s">
        <v>1464</v>
      </c>
      <c r="K332" s="3" t="s">
        <v>247</v>
      </c>
      <c r="L332">
        <v>0</v>
      </c>
      <c r="M332">
        <v>777087</v>
      </c>
      <c r="N332" t="s">
        <v>1465</v>
      </c>
      <c r="O332" s="2">
        <v>106</v>
      </c>
      <c r="Q332" s="9" t="s">
        <v>40</v>
      </c>
      <c r="R332" s="18">
        <v>1982</v>
      </c>
      <c r="S332" s="26" t="s">
        <v>12432</v>
      </c>
      <c r="T332" s="25" t="str">
        <f>LEFT(S332,3)</f>
        <v>Oct</v>
      </c>
      <c r="U332" s="9" t="s">
        <v>247</v>
      </c>
      <c r="V332" s="18">
        <v>6.8</v>
      </c>
      <c r="W332" s="9">
        <v>336</v>
      </c>
      <c r="X332" s="9" t="s">
        <v>1463</v>
      </c>
      <c r="Y332" s="9" t="s">
        <v>1463</v>
      </c>
      <c r="Z332" s="9" t="s">
        <v>1464</v>
      </c>
      <c r="AA332" s="19" t="s">
        <v>247</v>
      </c>
      <c r="AB332" s="9">
        <v>0</v>
      </c>
      <c r="AC332" s="9">
        <v>777087</v>
      </c>
      <c r="AD332" s="9" t="s">
        <v>1465</v>
      </c>
      <c r="AE332" s="20">
        <v>106</v>
      </c>
    </row>
    <row r="333" spans="1:31" x14ac:dyDescent="0.35">
      <c r="A333" t="s">
        <v>1466</v>
      </c>
      <c r="B333" t="s">
        <v>15</v>
      </c>
      <c r="C333" t="s">
        <v>103</v>
      </c>
      <c r="D333" s="2">
        <v>1983</v>
      </c>
      <c r="E333" t="s">
        <v>1467</v>
      </c>
      <c r="F333" s="2">
        <v>8.3000000000000007</v>
      </c>
      <c r="G333">
        <v>766000</v>
      </c>
      <c r="H333" t="s">
        <v>104</v>
      </c>
      <c r="I333" t="s">
        <v>790</v>
      </c>
      <c r="J333" t="s">
        <v>135</v>
      </c>
      <c r="K333" s="3" t="s">
        <v>29</v>
      </c>
      <c r="L333">
        <v>25000000</v>
      </c>
      <c r="M333">
        <v>65884703</v>
      </c>
      <c r="N333" t="s">
        <v>60</v>
      </c>
      <c r="O333" s="2">
        <v>170</v>
      </c>
      <c r="Q333" s="10" t="s">
        <v>103</v>
      </c>
      <c r="R333" s="21">
        <v>1983</v>
      </c>
      <c r="S333" s="27" t="s">
        <v>12433</v>
      </c>
      <c r="T333" s="25" t="str">
        <f>LEFT(S333,3)</f>
        <v>Dec</v>
      </c>
      <c r="U333" s="10" t="s">
        <v>29</v>
      </c>
      <c r="V333" s="21">
        <v>8.3000000000000007</v>
      </c>
      <c r="W333" s="10">
        <v>766000</v>
      </c>
      <c r="X333" s="10" t="s">
        <v>104</v>
      </c>
      <c r="Y333" s="10" t="s">
        <v>790</v>
      </c>
      <c r="Z333" s="10" t="s">
        <v>135</v>
      </c>
      <c r="AA333" s="22" t="s">
        <v>29</v>
      </c>
      <c r="AB333" s="10">
        <v>25000000</v>
      </c>
      <c r="AC333" s="10">
        <v>65884703</v>
      </c>
      <c r="AD333" s="10" t="s">
        <v>60</v>
      </c>
      <c r="AE333" s="23">
        <v>170</v>
      </c>
    </row>
    <row r="334" spans="1:31" x14ac:dyDescent="0.35">
      <c r="A334" t="s">
        <v>1468</v>
      </c>
      <c r="B334" t="s">
        <v>32</v>
      </c>
      <c r="C334" t="s">
        <v>103</v>
      </c>
      <c r="D334" s="2">
        <v>1983</v>
      </c>
      <c r="E334" t="s">
        <v>1469</v>
      </c>
      <c r="F334" s="2">
        <v>7.1</v>
      </c>
      <c r="G334">
        <v>78000</v>
      </c>
      <c r="H334" t="s">
        <v>738</v>
      </c>
      <c r="I334" t="s">
        <v>1470</v>
      </c>
      <c r="J334" t="s">
        <v>1471</v>
      </c>
      <c r="K334" s="3" t="s">
        <v>29</v>
      </c>
      <c r="L334">
        <v>10000000</v>
      </c>
      <c r="M334">
        <v>25697647</v>
      </c>
      <c r="N334" t="s">
        <v>741</v>
      </c>
      <c r="O334" s="2">
        <v>91</v>
      </c>
      <c r="Q334" s="9" t="s">
        <v>103</v>
      </c>
      <c r="R334" s="18">
        <v>1983</v>
      </c>
      <c r="S334" s="26" t="s">
        <v>12434</v>
      </c>
      <c r="T334" s="25" t="str">
        <f>LEFT(S334,3)</f>
        <v>Mar</v>
      </c>
      <c r="U334" s="9" t="s">
        <v>29</v>
      </c>
      <c r="V334" s="18">
        <v>7.1</v>
      </c>
      <c r="W334" s="9">
        <v>78000</v>
      </c>
      <c r="X334" s="9" t="s">
        <v>738</v>
      </c>
      <c r="Y334" s="9" t="s">
        <v>1470</v>
      </c>
      <c r="Z334" s="9" t="s">
        <v>1471</v>
      </c>
      <c r="AA334" s="19" t="s">
        <v>29</v>
      </c>
      <c r="AB334" s="9">
        <v>10000000</v>
      </c>
      <c r="AC334" s="9">
        <v>25697647</v>
      </c>
      <c r="AD334" s="9" t="s">
        <v>741</v>
      </c>
      <c r="AE334" s="20">
        <v>91</v>
      </c>
    </row>
    <row r="335" spans="1:31" x14ac:dyDescent="0.35">
      <c r="A335" t="s">
        <v>1472</v>
      </c>
      <c r="B335" t="s">
        <v>32</v>
      </c>
      <c r="C335" t="s">
        <v>33</v>
      </c>
      <c r="D335" s="2">
        <v>1983</v>
      </c>
      <c r="E335" t="s">
        <v>1473</v>
      </c>
      <c r="F335" s="2">
        <v>8.3000000000000007</v>
      </c>
      <c r="G335">
        <v>973000</v>
      </c>
      <c r="H335" t="s">
        <v>777</v>
      </c>
      <c r="I335" t="s">
        <v>495</v>
      </c>
      <c r="J335" t="s">
        <v>37</v>
      </c>
      <c r="K335" s="3" t="s">
        <v>29</v>
      </c>
      <c r="L335">
        <v>32500000</v>
      </c>
      <c r="M335">
        <v>475106177</v>
      </c>
      <c r="N335" t="s">
        <v>38</v>
      </c>
      <c r="O335" s="2">
        <v>131</v>
      </c>
      <c r="Q335" s="10" t="s">
        <v>33</v>
      </c>
      <c r="R335" s="21">
        <v>1983</v>
      </c>
      <c r="S335" s="27" t="s">
        <v>12435</v>
      </c>
      <c r="T335" s="25" t="str">
        <f>LEFT(S335,3)</f>
        <v>May</v>
      </c>
      <c r="U335" s="10" t="s">
        <v>29</v>
      </c>
      <c r="V335" s="21">
        <v>8.3000000000000007</v>
      </c>
      <c r="W335" s="10">
        <v>973000</v>
      </c>
      <c r="X335" s="10" t="s">
        <v>777</v>
      </c>
      <c r="Y335" s="10" t="s">
        <v>495</v>
      </c>
      <c r="Z335" s="10" t="s">
        <v>37</v>
      </c>
      <c r="AA335" s="22" t="s">
        <v>29</v>
      </c>
      <c r="AB335" s="10">
        <v>32500000</v>
      </c>
      <c r="AC335" s="10">
        <v>475106177</v>
      </c>
      <c r="AD335" s="10" t="s">
        <v>38</v>
      </c>
      <c r="AE335" s="23">
        <v>131</v>
      </c>
    </row>
    <row r="336" spans="1:31" x14ac:dyDescent="0.35">
      <c r="A336" t="s">
        <v>1474</v>
      </c>
      <c r="B336" t="s">
        <v>15</v>
      </c>
      <c r="C336" t="s">
        <v>40</v>
      </c>
      <c r="D336" s="2">
        <v>1983</v>
      </c>
      <c r="E336" t="s">
        <v>1475</v>
      </c>
      <c r="F336" s="2">
        <v>6.8</v>
      </c>
      <c r="G336">
        <v>83000</v>
      </c>
      <c r="H336" t="s">
        <v>1476</v>
      </c>
      <c r="I336" t="s">
        <v>1476</v>
      </c>
      <c r="J336" t="s">
        <v>1477</v>
      </c>
      <c r="K336" s="3" t="s">
        <v>29</v>
      </c>
      <c r="L336">
        <v>6200000</v>
      </c>
      <c r="M336">
        <v>63541777</v>
      </c>
      <c r="N336" t="s">
        <v>1185</v>
      </c>
      <c r="O336" s="2">
        <v>99</v>
      </c>
      <c r="Q336" s="9" t="s">
        <v>40</v>
      </c>
      <c r="R336" s="18">
        <v>1983</v>
      </c>
      <c r="S336" s="26" t="s">
        <v>12436</v>
      </c>
      <c r="T336" s="25" t="str">
        <f>LEFT(S336,3)</f>
        <v>Aug</v>
      </c>
      <c r="U336" s="9" t="s">
        <v>29</v>
      </c>
      <c r="V336" s="18">
        <v>6.8</v>
      </c>
      <c r="W336" s="9">
        <v>83000</v>
      </c>
      <c r="X336" s="9" t="s">
        <v>1476</v>
      </c>
      <c r="Y336" s="9" t="s">
        <v>1476</v>
      </c>
      <c r="Z336" s="9" t="s">
        <v>1477</v>
      </c>
      <c r="AA336" s="19" t="s">
        <v>29</v>
      </c>
      <c r="AB336" s="9">
        <v>6200000</v>
      </c>
      <c r="AC336" s="9">
        <v>63541777</v>
      </c>
      <c r="AD336" s="9" t="s">
        <v>1185</v>
      </c>
      <c r="AE336" s="20">
        <v>99</v>
      </c>
    </row>
    <row r="337" spans="1:31" x14ac:dyDescent="0.35">
      <c r="A337" t="s">
        <v>1478</v>
      </c>
      <c r="B337" t="s">
        <v>15</v>
      </c>
      <c r="C337" t="s">
        <v>24</v>
      </c>
      <c r="D337" s="2">
        <v>1983</v>
      </c>
      <c r="E337" t="s">
        <v>1479</v>
      </c>
      <c r="F337" s="2">
        <v>7.4</v>
      </c>
      <c r="G337">
        <v>100000</v>
      </c>
      <c r="H337" t="s">
        <v>46</v>
      </c>
      <c r="I337" t="s">
        <v>1308</v>
      </c>
      <c r="J337" t="s">
        <v>48</v>
      </c>
      <c r="K337" s="3" t="s">
        <v>29</v>
      </c>
      <c r="L337">
        <v>15000000</v>
      </c>
      <c r="M337">
        <v>61399552</v>
      </c>
      <c r="N337" t="s">
        <v>1480</v>
      </c>
      <c r="O337" s="2">
        <v>98</v>
      </c>
      <c r="Q337" s="10" t="s">
        <v>24</v>
      </c>
      <c r="R337" s="21">
        <v>1983</v>
      </c>
      <c r="S337" s="27" t="s">
        <v>12437</v>
      </c>
      <c r="T337" s="25" t="str">
        <f>LEFT(S337,3)</f>
        <v>Jul</v>
      </c>
      <c r="U337" s="10" t="s">
        <v>29</v>
      </c>
      <c r="V337" s="21">
        <v>7.4</v>
      </c>
      <c r="W337" s="10">
        <v>100000</v>
      </c>
      <c r="X337" s="10" t="s">
        <v>46</v>
      </c>
      <c r="Y337" s="10" t="s">
        <v>1308</v>
      </c>
      <c r="Z337" s="10" t="s">
        <v>48</v>
      </c>
      <c r="AA337" s="22" t="s">
        <v>29</v>
      </c>
      <c r="AB337" s="10">
        <v>15000000</v>
      </c>
      <c r="AC337" s="10">
        <v>61399552</v>
      </c>
      <c r="AD337" s="10" t="s">
        <v>1480</v>
      </c>
      <c r="AE337" s="23">
        <v>98</v>
      </c>
    </row>
    <row r="338" spans="1:31" x14ac:dyDescent="0.35">
      <c r="A338" t="s">
        <v>1481</v>
      </c>
      <c r="B338" t="s">
        <v>15</v>
      </c>
      <c r="C338" t="s">
        <v>40</v>
      </c>
      <c r="D338" s="2">
        <v>1983</v>
      </c>
      <c r="E338" t="s">
        <v>1482</v>
      </c>
      <c r="F338" s="2">
        <v>7.5</v>
      </c>
      <c r="G338">
        <v>141000</v>
      </c>
      <c r="H338" t="s">
        <v>57</v>
      </c>
      <c r="I338" t="s">
        <v>1483</v>
      </c>
      <c r="J338" t="s">
        <v>1484</v>
      </c>
      <c r="K338" s="3" t="s">
        <v>29</v>
      </c>
      <c r="L338">
        <v>15000000</v>
      </c>
      <c r="M338">
        <v>90404800</v>
      </c>
      <c r="N338" t="s">
        <v>710</v>
      </c>
      <c r="O338" s="2">
        <v>116</v>
      </c>
      <c r="Q338" s="9" t="s">
        <v>40</v>
      </c>
      <c r="R338" s="18">
        <v>1983</v>
      </c>
      <c r="S338" s="26" t="s">
        <v>12438</v>
      </c>
      <c r="T338" s="25" t="str">
        <f>LEFT(S338,3)</f>
        <v>Jun</v>
      </c>
      <c r="U338" s="9" t="s">
        <v>29</v>
      </c>
      <c r="V338" s="18">
        <v>7.5</v>
      </c>
      <c r="W338" s="9">
        <v>141000</v>
      </c>
      <c r="X338" s="9" t="s">
        <v>57</v>
      </c>
      <c r="Y338" s="9" t="s">
        <v>1483</v>
      </c>
      <c r="Z338" s="9" t="s">
        <v>1484</v>
      </c>
      <c r="AA338" s="19" t="s">
        <v>29</v>
      </c>
      <c r="AB338" s="9">
        <v>15000000</v>
      </c>
      <c r="AC338" s="9">
        <v>90404800</v>
      </c>
      <c r="AD338" s="9" t="s">
        <v>710</v>
      </c>
      <c r="AE338" s="20">
        <v>116</v>
      </c>
    </row>
    <row r="339" spans="1:31" x14ac:dyDescent="0.35">
      <c r="A339" t="s">
        <v>1485</v>
      </c>
      <c r="B339" t="s">
        <v>32</v>
      </c>
      <c r="C339" t="s">
        <v>33</v>
      </c>
      <c r="D339" s="2">
        <v>1983</v>
      </c>
      <c r="E339" t="s">
        <v>1486</v>
      </c>
      <c r="F339" s="2">
        <v>5</v>
      </c>
      <c r="G339">
        <v>66000</v>
      </c>
      <c r="H339" t="s">
        <v>70</v>
      </c>
      <c r="I339" t="s">
        <v>71</v>
      </c>
      <c r="J339" t="s">
        <v>111</v>
      </c>
      <c r="K339" s="3" t="s">
        <v>451</v>
      </c>
      <c r="L339">
        <v>39000000</v>
      </c>
      <c r="M339">
        <v>59950623</v>
      </c>
      <c r="N339" t="s">
        <v>73</v>
      </c>
      <c r="O339" s="2">
        <v>125</v>
      </c>
      <c r="Q339" s="10" t="s">
        <v>33</v>
      </c>
      <c r="R339" s="21">
        <v>1983</v>
      </c>
      <c r="S339" s="27" t="s">
        <v>12439</v>
      </c>
      <c r="T339" s="25" t="str">
        <f>LEFT(S339,3)</f>
        <v>Jun</v>
      </c>
      <c r="U339" s="10" t="s">
        <v>29</v>
      </c>
      <c r="V339" s="21">
        <v>5</v>
      </c>
      <c r="W339" s="10">
        <v>66000</v>
      </c>
      <c r="X339" s="10" t="s">
        <v>70</v>
      </c>
      <c r="Y339" s="10" t="s">
        <v>71</v>
      </c>
      <c r="Z339" s="10" t="s">
        <v>111</v>
      </c>
      <c r="AA339" s="22" t="s">
        <v>451</v>
      </c>
      <c r="AB339" s="10">
        <v>39000000</v>
      </c>
      <c r="AC339" s="10">
        <v>59950623</v>
      </c>
      <c r="AD339" s="10" t="s">
        <v>73</v>
      </c>
      <c r="AE339" s="23">
        <v>125</v>
      </c>
    </row>
    <row r="340" spans="1:31" x14ac:dyDescent="0.35">
      <c r="A340" t="s">
        <v>1487</v>
      </c>
      <c r="B340" t="s">
        <v>15</v>
      </c>
      <c r="C340" t="s">
        <v>40</v>
      </c>
      <c r="D340" s="2">
        <v>1983</v>
      </c>
      <c r="E340" t="s">
        <v>1488</v>
      </c>
      <c r="F340" s="2">
        <v>7.2</v>
      </c>
      <c r="G340">
        <v>34000</v>
      </c>
      <c r="H340" t="s">
        <v>495</v>
      </c>
      <c r="I340" t="s">
        <v>495</v>
      </c>
      <c r="J340" t="s">
        <v>1489</v>
      </c>
      <c r="K340" s="3" t="s">
        <v>29</v>
      </c>
      <c r="L340">
        <v>8000000</v>
      </c>
      <c r="M340">
        <v>56399659</v>
      </c>
      <c r="N340" t="s">
        <v>30</v>
      </c>
      <c r="O340" s="2">
        <v>105</v>
      </c>
      <c r="Q340" s="9" t="s">
        <v>40</v>
      </c>
      <c r="R340" s="18">
        <v>1983</v>
      </c>
      <c r="S340" s="26" t="s">
        <v>12440</v>
      </c>
      <c r="T340" s="25" t="str">
        <f>LEFT(S340,3)</f>
        <v>Sep</v>
      </c>
      <c r="U340" s="9" t="s">
        <v>29</v>
      </c>
      <c r="V340" s="18">
        <v>7.2</v>
      </c>
      <c r="W340" s="9">
        <v>34000</v>
      </c>
      <c r="X340" s="9" t="s">
        <v>495</v>
      </c>
      <c r="Y340" s="9" t="s">
        <v>495</v>
      </c>
      <c r="Z340" s="9" t="s">
        <v>1489</v>
      </c>
      <c r="AA340" s="19" t="s">
        <v>29</v>
      </c>
      <c r="AB340" s="9">
        <v>8000000</v>
      </c>
      <c r="AC340" s="9">
        <v>56399659</v>
      </c>
      <c r="AD340" s="9" t="s">
        <v>30</v>
      </c>
      <c r="AE340" s="20">
        <v>105</v>
      </c>
    </row>
    <row r="341" spans="1:31" x14ac:dyDescent="0.35">
      <c r="A341" t="s">
        <v>1490</v>
      </c>
      <c r="B341" t="s">
        <v>32</v>
      </c>
      <c r="C341" t="s">
        <v>16</v>
      </c>
      <c r="D341" s="2">
        <v>1983</v>
      </c>
      <c r="E341" t="s">
        <v>1491</v>
      </c>
      <c r="F341" s="2">
        <v>4.7</v>
      </c>
      <c r="G341">
        <v>15000</v>
      </c>
      <c r="H341" t="s">
        <v>760</v>
      </c>
      <c r="I341" t="s">
        <v>1492</v>
      </c>
      <c r="J341" t="s">
        <v>159</v>
      </c>
      <c r="K341" s="3" t="s">
        <v>29</v>
      </c>
      <c r="L341">
        <v>22000000</v>
      </c>
      <c r="M341">
        <v>64892670</v>
      </c>
      <c r="N341" t="s">
        <v>43</v>
      </c>
      <c r="O341" s="2">
        <v>93</v>
      </c>
      <c r="Q341" s="10" t="s">
        <v>16</v>
      </c>
      <c r="R341" s="21">
        <v>1983</v>
      </c>
      <c r="S341" s="27" t="s">
        <v>12441</v>
      </c>
      <c r="T341" s="25" t="str">
        <f>LEFT(S341,3)</f>
        <v>Jul</v>
      </c>
      <c r="U341" s="10" t="s">
        <v>29</v>
      </c>
      <c r="V341" s="21">
        <v>4.7</v>
      </c>
      <c r="W341" s="10">
        <v>15000</v>
      </c>
      <c r="X341" s="10" t="s">
        <v>760</v>
      </c>
      <c r="Y341" s="10" t="s">
        <v>1492</v>
      </c>
      <c r="Z341" s="10" t="s">
        <v>159</v>
      </c>
      <c r="AA341" s="22" t="s">
        <v>29</v>
      </c>
      <c r="AB341" s="10">
        <v>22000000</v>
      </c>
      <c r="AC341" s="10">
        <v>64892670</v>
      </c>
      <c r="AD341" s="10" t="s">
        <v>43</v>
      </c>
      <c r="AE341" s="23">
        <v>93</v>
      </c>
    </row>
    <row r="342" spans="1:31" x14ac:dyDescent="0.35">
      <c r="A342" t="s">
        <v>1493</v>
      </c>
      <c r="B342" t="s">
        <v>32</v>
      </c>
      <c r="C342" t="s">
        <v>24</v>
      </c>
      <c r="D342" s="2">
        <v>1983</v>
      </c>
      <c r="E342" t="s">
        <v>1494</v>
      </c>
      <c r="F342" s="2">
        <v>3.7</v>
      </c>
      <c r="G342">
        <v>41000</v>
      </c>
      <c r="H342" t="s">
        <v>1495</v>
      </c>
      <c r="I342" t="s">
        <v>270</v>
      </c>
      <c r="J342" t="s">
        <v>1496</v>
      </c>
      <c r="K342" s="3" t="s">
        <v>29</v>
      </c>
      <c r="L342">
        <v>20500000</v>
      </c>
      <c r="M342">
        <v>87987055</v>
      </c>
      <c r="N342" t="s">
        <v>60</v>
      </c>
      <c r="O342" s="2">
        <v>99</v>
      </c>
      <c r="Q342" s="9" t="s">
        <v>24</v>
      </c>
      <c r="R342" s="18">
        <v>1983</v>
      </c>
      <c r="S342" s="26" t="s">
        <v>12442</v>
      </c>
      <c r="T342" s="25" t="str">
        <f>LEFT(S342,3)</f>
        <v>Jul</v>
      </c>
      <c r="U342" s="9" t="s">
        <v>29</v>
      </c>
      <c r="V342" s="18">
        <v>3.7</v>
      </c>
      <c r="W342" s="9">
        <v>41000</v>
      </c>
      <c r="X342" s="9" t="s">
        <v>1495</v>
      </c>
      <c r="Y342" s="9" t="s">
        <v>270</v>
      </c>
      <c r="Z342" s="9" t="s">
        <v>1496</v>
      </c>
      <c r="AA342" s="19" t="s">
        <v>29</v>
      </c>
      <c r="AB342" s="9">
        <v>20500000</v>
      </c>
      <c r="AC342" s="9">
        <v>87987055</v>
      </c>
      <c r="AD342" s="9" t="s">
        <v>60</v>
      </c>
      <c r="AE342" s="20">
        <v>99</v>
      </c>
    </row>
    <row r="343" spans="1:31" x14ac:dyDescent="0.35">
      <c r="A343" t="s">
        <v>1497</v>
      </c>
      <c r="B343" t="s">
        <v>15</v>
      </c>
      <c r="C343" t="s">
        <v>51</v>
      </c>
      <c r="D343" s="2">
        <v>1983</v>
      </c>
      <c r="E343" t="s">
        <v>1467</v>
      </c>
      <c r="F343" s="2">
        <v>6.7</v>
      </c>
      <c r="G343">
        <v>75000</v>
      </c>
      <c r="H343" t="s">
        <v>125</v>
      </c>
      <c r="I343" t="s">
        <v>19</v>
      </c>
      <c r="J343" t="s">
        <v>1498</v>
      </c>
      <c r="K343" s="3" t="s">
        <v>29</v>
      </c>
      <c r="L343">
        <v>9700000</v>
      </c>
      <c r="M343">
        <v>21017849</v>
      </c>
      <c r="N343" t="s">
        <v>30</v>
      </c>
      <c r="O343" s="2">
        <v>110</v>
      </c>
      <c r="Q343" s="10" t="s">
        <v>51</v>
      </c>
      <c r="R343" s="21">
        <v>1983</v>
      </c>
      <c r="S343" s="27" t="s">
        <v>12433</v>
      </c>
      <c r="T343" s="25" t="str">
        <f>LEFT(S343,3)</f>
        <v>Dec</v>
      </c>
      <c r="U343" s="10" t="s">
        <v>29</v>
      </c>
      <c r="V343" s="21">
        <v>6.7</v>
      </c>
      <c r="W343" s="10">
        <v>75000</v>
      </c>
      <c r="X343" s="10" t="s">
        <v>125</v>
      </c>
      <c r="Y343" s="10" t="s">
        <v>19</v>
      </c>
      <c r="Z343" s="10" t="s">
        <v>1498</v>
      </c>
      <c r="AA343" s="22" t="s">
        <v>29</v>
      </c>
      <c r="AB343" s="10">
        <v>9700000</v>
      </c>
      <c r="AC343" s="10">
        <v>21017849</v>
      </c>
      <c r="AD343" s="10" t="s">
        <v>30</v>
      </c>
      <c r="AE343" s="23">
        <v>110</v>
      </c>
    </row>
    <row r="344" spans="1:31" x14ac:dyDescent="0.35">
      <c r="A344" t="s">
        <v>1499</v>
      </c>
      <c r="B344" t="s">
        <v>15</v>
      </c>
      <c r="C344" t="s">
        <v>51</v>
      </c>
      <c r="D344" s="2">
        <v>1983</v>
      </c>
      <c r="E344" t="s">
        <v>1500</v>
      </c>
      <c r="F344" s="2">
        <v>6.3</v>
      </c>
      <c r="G344">
        <v>28000</v>
      </c>
      <c r="H344" t="s">
        <v>1501</v>
      </c>
      <c r="I344" t="s">
        <v>1501</v>
      </c>
      <c r="J344" t="s">
        <v>1502</v>
      </c>
      <c r="K344" s="3" t="s">
        <v>29</v>
      </c>
      <c r="L344">
        <v>350000</v>
      </c>
      <c r="N344" t="s">
        <v>1503</v>
      </c>
      <c r="O344" s="2">
        <v>84</v>
      </c>
      <c r="Q344" s="9" t="s">
        <v>51</v>
      </c>
      <c r="R344" s="18">
        <v>1983</v>
      </c>
      <c r="S344" s="26" t="s">
        <v>12315</v>
      </c>
      <c r="T344" s="25" t="str">
        <f>LEFT(S344,3)</f>
        <v>Nov</v>
      </c>
      <c r="U344" s="9" t="s">
        <v>29</v>
      </c>
      <c r="V344" s="18">
        <v>6.3</v>
      </c>
      <c r="W344" s="9">
        <v>28000</v>
      </c>
      <c r="X344" s="9" t="s">
        <v>1501</v>
      </c>
      <c r="Y344" s="9" t="s">
        <v>1501</v>
      </c>
      <c r="Z344" s="9" t="s">
        <v>1502</v>
      </c>
      <c r="AA344" s="19" t="s">
        <v>29</v>
      </c>
      <c r="AB344" s="9">
        <v>350000</v>
      </c>
      <c r="AC344" s="9"/>
      <c r="AD344" s="9" t="s">
        <v>1503</v>
      </c>
      <c r="AE344" s="20">
        <v>84</v>
      </c>
    </row>
    <row r="345" spans="1:31" x14ac:dyDescent="0.35">
      <c r="A345" t="s">
        <v>1504</v>
      </c>
      <c r="B345" t="s">
        <v>15</v>
      </c>
      <c r="C345" t="s">
        <v>16</v>
      </c>
      <c r="D345" s="2">
        <v>1983</v>
      </c>
      <c r="E345" t="s">
        <v>509</v>
      </c>
      <c r="F345" s="2">
        <v>6.2</v>
      </c>
      <c r="G345">
        <v>50000</v>
      </c>
      <c r="H345" t="s">
        <v>1505</v>
      </c>
      <c r="I345" t="s">
        <v>1423</v>
      </c>
      <c r="J345" t="s">
        <v>1506</v>
      </c>
      <c r="K345" s="3" t="s">
        <v>29</v>
      </c>
      <c r="L345">
        <v>4000000</v>
      </c>
      <c r="M345">
        <v>92921203</v>
      </c>
      <c r="N345" t="s">
        <v>43</v>
      </c>
      <c r="O345" s="2">
        <v>95</v>
      </c>
      <c r="Q345" s="10" t="s">
        <v>16</v>
      </c>
      <c r="R345" s="21">
        <v>1983</v>
      </c>
      <c r="S345" s="27" t="s">
        <v>12325</v>
      </c>
      <c r="T345" s="25" t="str">
        <f>LEFT(S345,3)</f>
        <v>Apr</v>
      </c>
      <c r="U345" s="10" t="s">
        <v>29</v>
      </c>
      <c r="V345" s="21">
        <v>6.2</v>
      </c>
      <c r="W345" s="10">
        <v>50000</v>
      </c>
      <c r="X345" s="10" t="s">
        <v>1505</v>
      </c>
      <c r="Y345" s="10" t="s">
        <v>1423</v>
      </c>
      <c r="Z345" s="10" t="s">
        <v>1506</v>
      </c>
      <c r="AA345" s="22" t="s">
        <v>29</v>
      </c>
      <c r="AB345" s="10">
        <v>4000000</v>
      </c>
      <c r="AC345" s="10">
        <v>92921203</v>
      </c>
      <c r="AD345" s="10" t="s">
        <v>43</v>
      </c>
      <c r="AE345" s="23">
        <v>95</v>
      </c>
    </row>
    <row r="346" spans="1:31" x14ac:dyDescent="0.35">
      <c r="A346" t="s">
        <v>1507</v>
      </c>
      <c r="B346" t="s">
        <v>32</v>
      </c>
      <c r="C346" t="s">
        <v>33</v>
      </c>
      <c r="D346" s="2">
        <v>1983</v>
      </c>
      <c r="E346" t="s">
        <v>1508</v>
      </c>
      <c r="F346" s="2">
        <v>7.1</v>
      </c>
      <c r="G346">
        <v>93000</v>
      </c>
      <c r="H346" t="s">
        <v>913</v>
      </c>
      <c r="I346" t="s">
        <v>1509</v>
      </c>
      <c r="J346" t="s">
        <v>1510</v>
      </c>
      <c r="K346" s="3" t="s">
        <v>29</v>
      </c>
      <c r="L346">
        <v>12000000</v>
      </c>
      <c r="M346">
        <v>79567667</v>
      </c>
      <c r="N346" t="s">
        <v>79</v>
      </c>
      <c r="O346" s="2">
        <v>114</v>
      </c>
      <c r="Q346" s="9" t="s">
        <v>33</v>
      </c>
      <c r="R346" s="18">
        <v>1983</v>
      </c>
      <c r="S346" s="26" t="s">
        <v>12443</v>
      </c>
      <c r="T346" s="25" t="str">
        <f>LEFT(S346,3)</f>
        <v>Jun</v>
      </c>
      <c r="U346" s="9" t="s">
        <v>29</v>
      </c>
      <c r="V346" s="18">
        <v>7.1</v>
      </c>
      <c r="W346" s="9">
        <v>93000</v>
      </c>
      <c r="X346" s="9" t="s">
        <v>913</v>
      </c>
      <c r="Y346" s="9" t="s">
        <v>1509</v>
      </c>
      <c r="Z346" s="9" t="s">
        <v>1510</v>
      </c>
      <c r="AA346" s="19" t="s">
        <v>29</v>
      </c>
      <c r="AB346" s="9">
        <v>12000000</v>
      </c>
      <c r="AC346" s="9">
        <v>79567667</v>
      </c>
      <c r="AD346" s="9" t="s">
        <v>79</v>
      </c>
      <c r="AE346" s="20">
        <v>114</v>
      </c>
    </row>
    <row r="347" spans="1:31" x14ac:dyDescent="0.35">
      <c r="A347" t="s">
        <v>1511</v>
      </c>
      <c r="B347" t="s">
        <v>32</v>
      </c>
      <c r="C347" t="s">
        <v>24</v>
      </c>
      <c r="D347" s="2">
        <v>1983</v>
      </c>
      <c r="E347" t="s">
        <v>1512</v>
      </c>
      <c r="F347" s="2">
        <v>7.8</v>
      </c>
      <c r="G347">
        <v>57000</v>
      </c>
      <c r="H347" t="s">
        <v>1513</v>
      </c>
      <c r="I347" t="s">
        <v>1513</v>
      </c>
      <c r="J347" t="s">
        <v>1514</v>
      </c>
      <c r="K347" s="3" t="s">
        <v>29</v>
      </c>
      <c r="L347">
        <v>27000000</v>
      </c>
      <c r="M347">
        <v>21192315</v>
      </c>
      <c r="N347" t="s">
        <v>499</v>
      </c>
      <c r="O347" s="2">
        <v>193</v>
      </c>
      <c r="Q347" s="10" t="s">
        <v>24</v>
      </c>
      <c r="R347" s="21">
        <v>1983</v>
      </c>
      <c r="S347" s="27" t="s">
        <v>12444</v>
      </c>
      <c r="T347" s="25" t="str">
        <f>LEFT(S347,3)</f>
        <v>Feb</v>
      </c>
      <c r="U347" s="10" t="s">
        <v>29</v>
      </c>
      <c r="V347" s="21">
        <v>7.8</v>
      </c>
      <c r="W347" s="10">
        <v>57000</v>
      </c>
      <c r="X347" s="10" t="s">
        <v>1513</v>
      </c>
      <c r="Y347" s="10" t="s">
        <v>1513</v>
      </c>
      <c r="Z347" s="10" t="s">
        <v>1514</v>
      </c>
      <c r="AA347" s="22" t="s">
        <v>29</v>
      </c>
      <c r="AB347" s="10">
        <v>27000000</v>
      </c>
      <c r="AC347" s="10">
        <v>21192315</v>
      </c>
      <c r="AD347" s="10" t="s">
        <v>499</v>
      </c>
      <c r="AE347" s="23">
        <v>193</v>
      </c>
    </row>
    <row r="348" spans="1:31" x14ac:dyDescent="0.35">
      <c r="A348" t="s">
        <v>1515</v>
      </c>
      <c r="B348" t="s">
        <v>32</v>
      </c>
      <c r="C348" t="s">
        <v>33</v>
      </c>
      <c r="D348" s="2">
        <v>1983</v>
      </c>
      <c r="E348" t="s">
        <v>1479</v>
      </c>
      <c r="F348" s="2">
        <v>6.1</v>
      </c>
      <c r="G348">
        <v>31000</v>
      </c>
      <c r="H348" t="s">
        <v>699</v>
      </c>
      <c r="I348" t="s">
        <v>83</v>
      </c>
      <c r="J348" t="s">
        <v>1516</v>
      </c>
      <c r="K348" s="3" t="s">
        <v>21</v>
      </c>
      <c r="L348">
        <v>47000000</v>
      </c>
      <c r="M348">
        <v>16916617</v>
      </c>
      <c r="N348" t="s">
        <v>30</v>
      </c>
      <c r="O348" s="2">
        <v>121</v>
      </c>
      <c r="Q348" s="9" t="s">
        <v>33</v>
      </c>
      <c r="R348" s="18">
        <v>1983</v>
      </c>
      <c r="S348" s="26" t="s">
        <v>12437</v>
      </c>
      <c r="T348" s="25" t="str">
        <f>LEFT(S348,3)</f>
        <v>Jul</v>
      </c>
      <c r="U348" s="9" t="s">
        <v>29</v>
      </c>
      <c r="V348" s="18">
        <v>6.1</v>
      </c>
      <c r="W348" s="9">
        <v>31000</v>
      </c>
      <c r="X348" s="9" t="s">
        <v>699</v>
      </c>
      <c r="Y348" s="9" t="s">
        <v>83</v>
      </c>
      <c r="Z348" s="9" t="s">
        <v>1516</v>
      </c>
      <c r="AA348" s="19" t="s">
        <v>21</v>
      </c>
      <c r="AB348" s="9">
        <v>47000000</v>
      </c>
      <c r="AC348" s="9">
        <v>16916617</v>
      </c>
      <c r="AD348" s="9" t="s">
        <v>30</v>
      </c>
      <c r="AE348" s="20">
        <v>121</v>
      </c>
    </row>
    <row r="349" spans="1:31" x14ac:dyDescent="0.35">
      <c r="A349" t="s">
        <v>1517</v>
      </c>
      <c r="B349" t="s">
        <v>15</v>
      </c>
      <c r="C349" t="s">
        <v>40</v>
      </c>
      <c r="D349" s="2">
        <v>1983</v>
      </c>
      <c r="E349" t="s">
        <v>1469</v>
      </c>
      <c r="F349" s="2">
        <v>4.9000000000000004</v>
      </c>
      <c r="G349">
        <v>2800</v>
      </c>
      <c r="H349" t="s">
        <v>53</v>
      </c>
      <c r="I349" t="s">
        <v>1518</v>
      </c>
      <c r="J349" t="s">
        <v>1519</v>
      </c>
      <c r="K349" s="3" t="s">
        <v>29</v>
      </c>
      <c r="L349">
        <v>0</v>
      </c>
      <c r="M349">
        <v>24071666</v>
      </c>
      <c r="N349" t="s">
        <v>30</v>
      </c>
      <c r="O349" s="2">
        <v>102</v>
      </c>
      <c r="Q349" s="10" t="s">
        <v>40</v>
      </c>
      <c r="R349" s="21">
        <v>1983</v>
      </c>
      <c r="S349" s="27" t="s">
        <v>12434</v>
      </c>
      <c r="T349" s="25" t="str">
        <f>LEFT(S349,3)</f>
        <v>Mar</v>
      </c>
      <c r="U349" s="10" t="s">
        <v>29</v>
      </c>
      <c r="V349" s="21">
        <v>4.9000000000000004</v>
      </c>
      <c r="W349" s="10">
        <v>2800</v>
      </c>
      <c r="X349" s="10" t="s">
        <v>53</v>
      </c>
      <c r="Y349" s="10" t="s">
        <v>1518</v>
      </c>
      <c r="Z349" s="10" t="s">
        <v>1519</v>
      </c>
      <c r="AA349" s="22" t="s">
        <v>29</v>
      </c>
      <c r="AB349" s="10">
        <v>0</v>
      </c>
      <c r="AC349" s="10">
        <v>24071666</v>
      </c>
      <c r="AD349" s="10" t="s">
        <v>30</v>
      </c>
      <c r="AE349" s="23">
        <v>102</v>
      </c>
    </row>
    <row r="350" spans="1:31" x14ac:dyDescent="0.35">
      <c r="A350" t="s">
        <v>1520</v>
      </c>
      <c r="B350" t="s">
        <v>15</v>
      </c>
      <c r="C350" t="s">
        <v>16</v>
      </c>
      <c r="D350" s="2">
        <v>1983</v>
      </c>
      <c r="E350" t="s">
        <v>1447</v>
      </c>
      <c r="F350" s="2">
        <v>7.2</v>
      </c>
      <c r="G350">
        <v>65000</v>
      </c>
      <c r="H350" t="s">
        <v>580</v>
      </c>
      <c r="I350" t="s">
        <v>1521</v>
      </c>
      <c r="J350" t="s">
        <v>1522</v>
      </c>
      <c r="K350" s="3" t="s">
        <v>29</v>
      </c>
      <c r="L350">
        <v>10000000</v>
      </c>
      <c r="M350">
        <v>20766616</v>
      </c>
      <c r="N350" t="s">
        <v>592</v>
      </c>
      <c r="O350" s="2">
        <v>103</v>
      </c>
      <c r="Q350" s="9" t="s">
        <v>16</v>
      </c>
      <c r="R350" s="18">
        <v>1983</v>
      </c>
      <c r="S350" s="26" t="s">
        <v>12431</v>
      </c>
      <c r="T350" s="25" t="str">
        <f>LEFT(S350,3)</f>
        <v>Oct</v>
      </c>
      <c r="U350" s="9" t="s">
        <v>29</v>
      </c>
      <c r="V350" s="18">
        <v>7.2</v>
      </c>
      <c r="W350" s="9">
        <v>65000</v>
      </c>
      <c r="X350" s="9" t="s">
        <v>580</v>
      </c>
      <c r="Y350" s="9" t="s">
        <v>1521</v>
      </c>
      <c r="Z350" s="9" t="s">
        <v>1522</v>
      </c>
      <c r="AA350" s="19" t="s">
        <v>29</v>
      </c>
      <c r="AB350" s="9">
        <v>10000000</v>
      </c>
      <c r="AC350" s="9">
        <v>20766616</v>
      </c>
      <c r="AD350" s="9" t="s">
        <v>592</v>
      </c>
      <c r="AE350" s="20">
        <v>103</v>
      </c>
    </row>
    <row r="351" spans="1:31" x14ac:dyDescent="0.35">
      <c r="A351" t="s">
        <v>1523</v>
      </c>
      <c r="B351" t="s">
        <v>32</v>
      </c>
      <c r="C351" t="s">
        <v>33</v>
      </c>
      <c r="D351" s="2">
        <v>1983</v>
      </c>
      <c r="E351" t="s">
        <v>1524</v>
      </c>
      <c r="F351" s="2">
        <v>6.5</v>
      </c>
      <c r="G351">
        <v>98000</v>
      </c>
      <c r="H351" t="s">
        <v>584</v>
      </c>
      <c r="I351" t="s">
        <v>1525</v>
      </c>
      <c r="J351" t="s">
        <v>586</v>
      </c>
      <c r="K351" s="3" t="s">
        <v>21</v>
      </c>
      <c r="L351">
        <v>27500000</v>
      </c>
      <c r="M351">
        <v>67893619</v>
      </c>
      <c r="N351" t="s">
        <v>79</v>
      </c>
      <c r="O351" s="2">
        <v>131</v>
      </c>
      <c r="Q351" s="10" t="s">
        <v>33</v>
      </c>
      <c r="R351" s="21">
        <v>1983</v>
      </c>
      <c r="S351" s="27" t="s">
        <v>12445</v>
      </c>
      <c r="T351" s="25" t="str">
        <f>LEFT(S351,3)</f>
        <v>Jun</v>
      </c>
      <c r="U351" s="10" t="s">
        <v>29</v>
      </c>
      <c r="V351" s="21">
        <v>6.5</v>
      </c>
      <c r="W351" s="10">
        <v>98000</v>
      </c>
      <c r="X351" s="10" t="s">
        <v>584</v>
      </c>
      <c r="Y351" s="10" t="s">
        <v>1525</v>
      </c>
      <c r="Z351" s="10" t="s">
        <v>586</v>
      </c>
      <c r="AA351" s="22" t="s">
        <v>21</v>
      </c>
      <c r="AB351" s="10">
        <v>27500000</v>
      </c>
      <c r="AC351" s="10">
        <v>67893619</v>
      </c>
      <c r="AD351" s="10" t="s">
        <v>79</v>
      </c>
      <c r="AE351" s="23">
        <v>131</v>
      </c>
    </row>
    <row r="352" spans="1:31" x14ac:dyDescent="0.35">
      <c r="A352" t="s">
        <v>1526</v>
      </c>
      <c r="B352" t="s">
        <v>15</v>
      </c>
      <c r="C352" t="s">
        <v>40</v>
      </c>
      <c r="D352" s="2">
        <v>1983</v>
      </c>
      <c r="E352" t="s">
        <v>1479</v>
      </c>
      <c r="F352" s="2">
        <v>5.3</v>
      </c>
      <c r="G352">
        <v>6100</v>
      </c>
      <c r="H352" t="s">
        <v>1527</v>
      </c>
      <c r="I352" t="s">
        <v>681</v>
      </c>
      <c r="J352" t="s">
        <v>1528</v>
      </c>
      <c r="K352" s="3" t="s">
        <v>29</v>
      </c>
      <c r="L352">
        <v>3500000</v>
      </c>
      <c r="M352">
        <v>14049540</v>
      </c>
      <c r="N352" t="s">
        <v>1529</v>
      </c>
      <c r="O352" s="2">
        <v>89</v>
      </c>
      <c r="Q352" s="9" t="s">
        <v>40</v>
      </c>
      <c r="R352" s="18">
        <v>1983</v>
      </c>
      <c r="S352" s="26" t="s">
        <v>12437</v>
      </c>
      <c r="T352" s="25" t="str">
        <f>LEFT(S352,3)</f>
        <v>Jul</v>
      </c>
      <c r="U352" s="9" t="s">
        <v>29</v>
      </c>
      <c r="V352" s="18">
        <v>5.3</v>
      </c>
      <c r="W352" s="9">
        <v>6100</v>
      </c>
      <c r="X352" s="9" t="s">
        <v>1527</v>
      </c>
      <c r="Y352" s="9" t="s">
        <v>681</v>
      </c>
      <c r="Z352" s="9" t="s">
        <v>1528</v>
      </c>
      <c r="AA352" s="19" t="s">
        <v>29</v>
      </c>
      <c r="AB352" s="9">
        <v>3500000</v>
      </c>
      <c r="AC352" s="9">
        <v>14049540</v>
      </c>
      <c r="AD352" s="9" t="s">
        <v>1529</v>
      </c>
      <c r="AE352" s="20">
        <v>89</v>
      </c>
    </row>
    <row r="353" spans="1:31" x14ac:dyDescent="0.35">
      <c r="A353" t="s">
        <v>1530</v>
      </c>
      <c r="B353" t="s">
        <v>15</v>
      </c>
      <c r="C353" t="s">
        <v>40</v>
      </c>
      <c r="D353" s="2">
        <v>1983</v>
      </c>
      <c r="E353" t="s">
        <v>1531</v>
      </c>
      <c r="F353" s="2">
        <v>6.4</v>
      </c>
      <c r="G353">
        <v>14000</v>
      </c>
      <c r="H353" t="s">
        <v>1532</v>
      </c>
      <c r="I353" t="s">
        <v>1533</v>
      </c>
      <c r="J353" t="s">
        <v>1534</v>
      </c>
      <c r="K353" s="3" t="s">
        <v>29</v>
      </c>
      <c r="L353">
        <v>350000</v>
      </c>
      <c r="M353">
        <v>17343596</v>
      </c>
      <c r="N353" t="s">
        <v>1535</v>
      </c>
      <c r="O353" s="2">
        <v>99</v>
      </c>
      <c r="Q353" s="10" t="s">
        <v>40</v>
      </c>
      <c r="R353" s="21">
        <v>1983</v>
      </c>
      <c r="S353" s="27" t="s">
        <v>12446</v>
      </c>
      <c r="T353" s="25" t="str">
        <f>LEFT(S353,3)</f>
        <v>Apr</v>
      </c>
      <c r="U353" s="10" t="s">
        <v>29</v>
      </c>
      <c r="V353" s="21">
        <v>6.4</v>
      </c>
      <c r="W353" s="10">
        <v>14000</v>
      </c>
      <c r="X353" s="10" t="s">
        <v>1532</v>
      </c>
      <c r="Y353" s="10" t="s">
        <v>1533</v>
      </c>
      <c r="Z353" s="10" t="s">
        <v>1534</v>
      </c>
      <c r="AA353" s="22" t="s">
        <v>29</v>
      </c>
      <c r="AB353" s="10">
        <v>350000</v>
      </c>
      <c r="AC353" s="10">
        <v>17343596</v>
      </c>
      <c r="AD353" s="10" t="s">
        <v>1535</v>
      </c>
      <c r="AE353" s="23">
        <v>99</v>
      </c>
    </row>
    <row r="354" spans="1:31" x14ac:dyDescent="0.35">
      <c r="A354" t="s">
        <v>1536</v>
      </c>
      <c r="B354" t="s">
        <v>15</v>
      </c>
      <c r="C354" t="s">
        <v>103</v>
      </c>
      <c r="D354" s="2">
        <v>1983</v>
      </c>
      <c r="E354" t="s">
        <v>1447</v>
      </c>
      <c r="F354" s="2">
        <v>7.2</v>
      </c>
      <c r="G354">
        <v>32000</v>
      </c>
      <c r="H354" t="s">
        <v>738</v>
      </c>
      <c r="I354" t="s">
        <v>1215</v>
      </c>
      <c r="J354" t="s">
        <v>1216</v>
      </c>
      <c r="K354" s="3" t="s">
        <v>29</v>
      </c>
      <c r="L354">
        <v>10000000</v>
      </c>
      <c r="M354">
        <v>2494480</v>
      </c>
      <c r="N354" t="s">
        <v>741</v>
      </c>
      <c r="O354" s="2">
        <v>94</v>
      </c>
      <c r="Q354" s="9" t="s">
        <v>103</v>
      </c>
      <c r="R354" s="18">
        <v>1983</v>
      </c>
      <c r="S354" s="26" t="s">
        <v>12431</v>
      </c>
      <c r="T354" s="25" t="str">
        <f>LEFT(S354,3)</f>
        <v>Oct</v>
      </c>
      <c r="U354" s="9" t="s">
        <v>29</v>
      </c>
      <c r="V354" s="18">
        <v>7.2</v>
      </c>
      <c r="W354" s="9">
        <v>32000</v>
      </c>
      <c r="X354" s="9" t="s">
        <v>738</v>
      </c>
      <c r="Y354" s="9" t="s">
        <v>1215</v>
      </c>
      <c r="Z354" s="9" t="s">
        <v>1216</v>
      </c>
      <c r="AA354" s="19" t="s">
        <v>29</v>
      </c>
      <c r="AB354" s="9">
        <v>10000000</v>
      </c>
      <c r="AC354" s="9">
        <v>2494480</v>
      </c>
      <c r="AD354" s="9" t="s">
        <v>741</v>
      </c>
      <c r="AE354" s="20">
        <v>94</v>
      </c>
    </row>
    <row r="355" spans="1:31" x14ac:dyDescent="0.35">
      <c r="A355" t="s">
        <v>1537</v>
      </c>
      <c r="B355" t="s">
        <v>15</v>
      </c>
      <c r="C355" t="s">
        <v>51</v>
      </c>
      <c r="D355" s="2">
        <v>1983</v>
      </c>
      <c r="E355" t="s">
        <v>1145</v>
      </c>
      <c r="F355" s="2">
        <v>7.2</v>
      </c>
      <c r="G355">
        <v>86000</v>
      </c>
      <c r="H355" t="s">
        <v>580</v>
      </c>
      <c r="I355" t="s">
        <v>580</v>
      </c>
      <c r="J355" t="s">
        <v>1538</v>
      </c>
      <c r="K355" s="3" t="s">
        <v>194</v>
      </c>
      <c r="L355">
        <v>5952000</v>
      </c>
      <c r="M355">
        <v>2120439</v>
      </c>
      <c r="N355" t="s">
        <v>1539</v>
      </c>
      <c r="O355" s="2">
        <v>87</v>
      </c>
      <c r="Q355" s="10" t="s">
        <v>51</v>
      </c>
      <c r="R355" s="21">
        <v>1983</v>
      </c>
      <c r="S355" s="27" t="s">
        <v>12403</v>
      </c>
      <c r="T355" s="25" t="str">
        <f>LEFT(S355,3)</f>
        <v>Feb</v>
      </c>
      <c r="U355" s="10" t="s">
        <v>29</v>
      </c>
      <c r="V355" s="21">
        <v>7.2</v>
      </c>
      <c r="W355" s="10">
        <v>86000</v>
      </c>
      <c r="X355" s="10" t="s">
        <v>580</v>
      </c>
      <c r="Y355" s="10" t="s">
        <v>580</v>
      </c>
      <c r="Z355" s="10" t="s">
        <v>1538</v>
      </c>
      <c r="AA355" s="22" t="s">
        <v>194</v>
      </c>
      <c r="AB355" s="10">
        <v>5952000</v>
      </c>
      <c r="AC355" s="10">
        <v>2120439</v>
      </c>
      <c r="AD355" s="10" t="s">
        <v>1539</v>
      </c>
      <c r="AE355" s="23">
        <v>87</v>
      </c>
    </row>
    <row r="356" spans="1:31" x14ac:dyDescent="0.35">
      <c r="A356" t="s">
        <v>1540</v>
      </c>
      <c r="B356" t="s">
        <v>32</v>
      </c>
      <c r="C356" t="s">
        <v>40</v>
      </c>
      <c r="D356" s="2">
        <v>1983</v>
      </c>
      <c r="E356" t="s">
        <v>1467</v>
      </c>
      <c r="F356" s="2">
        <v>7.4</v>
      </c>
      <c r="G356">
        <v>57000</v>
      </c>
      <c r="H356" t="s">
        <v>1541</v>
      </c>
      <c r="I356" t="s">
        <v>1542</v>
      </c>
      <c r="J356" t="s">
        <v>443</v>
      </c>
      <c r="K356" s="3" t="s">
        <v>29</v>
      </c>
      <c r="L356">
        <v>8000000</v>
      </c>
      <c r="M356">
        <v>108423749</v>
      </c>
      <c r="N356" t="s">
        <v>43</v>
      </c>
      <c r="O356" s="2">
        <v>132</v>
      </c>
      <c r="Q356" s="9" t="s">
        <v>40</v>
      </c>
      <c r="R356" s="18">
        <v>1983</v>
      </c>
      <c r="S356" s="26" t="s">
        <v>12433</v>
      </c>
      <c r="T356" s="25" t="str">
        <f>LEFT(S356,3)</f>
        <v>Dec</v>
      </c>
      <c r="U356" s="9" t="s">
        <v>29</v>
      </c>
      <c r="V356" s="18">
        <v>7.4</v>
      </c>
      <c r="W356" s="9">
        <v>57000</v>
      </c>
      <c r="X356" s="9" t="s">
        <v>1541</v>
      </c>
      <c r="Y356" s="9" t="s">
        <v>1542</v>
      </c>
      <c r="Z356" s="9" t="s">
        <v>443</v>
      </c>
      <c r="AA356" s="19" t="s">
        <v>29</v>
      </c>
      <c r="AB356" s="9">
        <v>8000000</v>
      </c>
      <c r="AC356" s="9">
        <v>108423749</v>
      </c>
      <c r="AD356" s="9" t="s">
        <v>43</v>
      </c>
      <c r="AE356" s="20">
        <v>132</v>
      </c>
    </row>
    <row r="357" spans="1:31" x14ac:dyDescent="0.35">
      <c r="A357" t="s">
        <v>1543</v>
      </c>
      <c r="B357" t="s">
        <v>32</v>
      </c>
      <c r="C357" t="s">
        <v>51</v>
      </c>
      <c r="D357" s="2">
        <v>1983</v>
      </c>
      <c r="E357" t="s">
        <v>1544</v>
      </c>
      <c r="F357" s="2">
        <v>6.5</v>
      </c>
      <c r="G357">
        <v>34000</v>
      </c>
      <c r="H357" t="s">
        <v>607</v>
      </c>
      <c r="I357" t="s">
        <v>57</v>
      </c>
      <c r="J357" t="s">
        <v>58</v>
      </c>
      <c r="K357" s="3" t="s">
        <v>29</v>
      </c>
      <c r="L357">
        <v>10000000</v>
      </c>
      <c r="M357">
        <v>29450919</v>
      </c>
      <c r="N357" t="s">
        <v>1545</v>
      </c>
      <c r="O357" s="2">
        <v>101</v>
      </c>
      <c r="Q357" s="10" t="s">
        <v>51</v>
      </c>
      <c r="R357" s="21">
        <v>1983</v>
      </c>
      <c r="S357" s="27" t="s">
        <v>12447</v>
      </c>
      <c r="T357" s="25" t="str">
        <f>LEFT(S357,3)</f>
        <v>Jun</v>
      </c>
      <c r="U357" s="10" t="s">
        <v>29</v>
      </c>
      <c r="V357" s="21">
        <v>6.5</v>
      </c>
      <c r="W357" s="10">
        <v>34000</v>
      </c>
      <c r="X357" s="10" t="s">
        <v>607</v>
      </c>
      <c r="Y357" s="10" t="s">
        <v>57</v>
      </c>
      <c r="Z357" s="10" t="s">
        <v>58</v>
      </c>
      <c r="AA357" s="22" t="s">
        <v>29</v>
      </c>
      <c r="AB357" s="10">
        <v>10000000</v>
      </c>
      <c r="AC357" s="10">
        <v>29450919</v>
      </c>
      <c r="AD357" s="10" t="s">
        <v>1545</v>
      </c>
      <c r="AE357" s="23">
        <v>101</v>
      </c>
    </row>
    <row r="358" spans="1:31" x14ac:dyDescent="0.35">
      <c r="A358" t="s">
        <v>1546</v>
      </c>
      <c r="B358" t="s">
        <v>32</v>
      </c>
      <c r="C358" t="s">
        <v>33</v>
      </c>
      <c r="D358" s="2">
        <v>1983</v>
      </c>
      <c r="E358" t="s">
        <v>1547</v>
      </c>
      <c r="F358" s="2">
        <v>6.2</v>
      </c>
      <c r="G358">
        <v>63000</v>
      </c>
      <c r="H358" t="s">
        <v>35</v>
      </c>
      <c r="I358" t="s">
        <v>1548</v>
      </c>
      <c r="J358" t="s">
        <v>568</v>
      </c>
      <c r="K358" s="3" t="s">
        <v>21</v>
      </c>
      <c r="L358">
        <v>36000000</v>
      </c>
      <c r="M358">
        <v>55432841</v>
      </c>
      <c r="N358" t="s">
        <v>1549</v>
      </c>
      <c r="O358" s="2">
        <v>134</v>
      </c>
      <c r="Q358" s="9" t="s">
        <v>33</v>
      </c>
      <c r="R358" s="18">
        <v>1983</v>
      </c>
      <c r="S358" s="26" t="s">
        <v>12448</v>
      </c>
      <c r="T358" s="25" t="str">
        <f>LEFT(S358,3)</f>
        <v>Oct</v>
      </c>
      <c r="U358" s="9" t="s">
        <v>29</v>
      </c>
      <c r="V358" s="18">
        <v>6.2</v>
      </c>
      <c r="W358" s="9">
        <v>63000</v>
      </c>
      <c r="X358" s="9" t="s">
        <v>35</v>
      </c>
      <c r="Y358" s="9" t="s">
        <v>1548</v>
      </c>
      <c r="Z358" s="9" t="s">
        <v>568</v>
      </c>
      <c r="AA358" s="19" t="s">
        <v>21</v>
      </c>
      <c r="AB358" s="9">
        <v>36000000</v>
      </c>
      <c r="AC358" s="9">
        <v>55432841</v>
      </c>
      <c r="AD358" s="9" t="s">
        <v>1549</v>
      </c>
      <c r="AE358" s="20">
        <v>134</v>
      </c>
    </row>
    <row r="359" spans="1:31" x14ac:dyDescent="0.35">
      <c r="A359" t="s">
        <v>1550</v>
      </c>
      <c r="B359" t="s">
        <v>32</v>
      </c>
      <c r="C359" t="s">
        <v>40</v>
      </c>
      <c r="D359" s="2">
        <v>1983</v>
      </c>
      <c r="E359" t="s">
        <v>1500</v>
      </c>
      <c r="F359" s="2">
        <v>7.9</v>
      </c>
      <c r="G359">
        <v>134000</v>
      </c>
      <c r="H359" t="s">
        <v>515</v>
      </c>
      <c r="I359" t="s">
        <v>1551</v>
      </c>
      <c r="J359" t="s">
        <v>1552</v>
      </c>
      <c r="K359" s="3" t="s">
        <v>29</v>
      </c>
      <c r="L359">
        <v>3300000</v>
      </c>
      <c r="M359">
        <v>20653717</v>
      </c>
      <c r="N359" t="s">
        <v>117</v>
      </c>
      <c r="O359" s="2">
        <v>93</v>
      </c>
      <c r="Q359" s="10" t="s">
        <v>40</v>
      </c>
      <c r="R359" s="21">
        <v>1983</v>
      </c>
      <c r="S359" s="27" t="s">
        <v>12315</v>
      </c>
      <c r="T359" s="25" t="str">
        <f>LEFT(S359,3)</f>
        <v>Nov</v>
      </c>
      <c r="U359" s="10" t="s">
        <v>29</v>
      </c>
      <c r="V359" s="21">
        <v>7.9</v>
      </c>
      <c r="W359" s="10">
        <v>134000</v>
      </c>
      <c r="X359" s="10" t="s">
        <v>515</v>
      </c>
      <c r="Y359" s="10" t="s">
        <v>1551</v>
      </c>
      <c r="Z359" s="10" t="s">
        <v>1552</v>
      </c>
      <c r="AA359" s="22" t="s">
        <v>29</v>
      </c>
      <c r="AB359" s="10">
        <v>3300000</v>
      </c>
      <c r="AC359" s="10">
        <v>20653717</v>
      </c>
      <c r="AD359" s="10" t="s">
        <v>117</v>
      </c>
      <c r="AE359" s="23">
        <v>93</v>
      </c>
    </row>
    <row r="360" spans="1:31" x14ac:dyDescent="0.35">
      <c r="A360" t="s">
        <v>1553</v>
      </c>
      <c r="B360" t="s">
        <v>15</v>
      </c>
      <c r="C360" t="s">
        <v>51</v>
      </c>
      <c r="D360" s="2">
        <v>1983</v>
      </c>
      <c r="E360" t="s">
        <v>1554</v>
      </c>
      <c r="F360" s="2">
        <v>6.1</v>
      </c>
      <c r="G360">
        <v>41000</v>
      </c>
      <c r="H360" t="s">
        <v>1422</v>
      </c>
      <c r="I360" t="s">
        <v>19</v>
      </c>
      <c r="J360" t="s">
        <v>651</v>
      </c>
      <c r="K360" s="3" t="s">
        <v>29</v>
      </c>
      <c r="L360">
        <v>5000000</v>
      </c>
      <c r="M360">
        <v>21156152</v>
      </c>
      <c r="N360" t="s">
        <v>334</v>
      </c>
      <c r="O360" s="2">
        <v>93</v>
      </c>
      <c r="Q360" s="9" t="s">
        <v>51</v>
      </c>
      <c r="R360" s="18">
        <v>1983</v>
      </c>
      <c r="S360" s="26" t="s">
        <v>12449</v>
      </c>
      <c r="T360" s="25" t="str">
        <f>LEFT(S360,3)</f>
        <v>Aug</v>
      </c>
      <c r="U360" s="9" t="s">
        <v>29</v>
      </c>
      <c r="V360" s="18">
        <v>6.1</v>
      </c>
      <c r="W360" s="9">
        <v>41000</v>
      </c>
      <c r="X360" s="9" t="s">
        <v>1422</v>
      </c>
      <c r="Y360" s="9" t="s">
        <v>19</v>
      </c>
      <c r="Z360" s="9" t="s">
        <v>651</v>
      </c>
      <c r="AA360" s="19" t="s">
        <v>29</v>
      </c>
      <c r="AB360" s="9">
        <v>5000000</v>
      </c>
      <c r="AC360" s="9">
        <v>21156152</v>
      </c>
      <c r="AD360" s="9" t="s">
        <v>334</v>
      </c>
      <c r="AE360" s="20">
        <v>93</v>
      </c>
    </row>
    <row r="361" spans="1:31" x14ac:dyDescent="0.35">
      <c r="A361" t="s">
        <v>1555</v>
      </c>
      <c r="B361" t="s">
        <v>15</v>
      </c>
      <c r="C361" t="s">
        <v>33</v>
      </c>
      <c r="D361" s="2">
        <v>1983</v>
      </c>
      <c r="E361" t="s">
        <v>1467</v>
      </c>
      <c r="F361" s="2">
        <v>6.6</v>
      </c>
      <c r="G361">
        <v>42000</v>
      </c>
      <c r="H361" t="s">
        <v>84</v>
      </c>
      <c r="I361" t="s">
        <v>1556</v>
      </c>
      <c r="J361" t="s">
        <v>84</v>
      </c>
      <c r="K361" s="3" t="s">
        <v>29</v>
      </c>
      <c r="L361">
        <v>22000000</v>
      </c>
      <c r="M361">
        <v>67642693</v>
      </c>
      <c r="N361" t="s">
        <v>22</v>
      </c>
      <c r="O361" s="2">
        <v>117</v>
      </c>
      <c r="Q361" s="10" t="s">
        <v>33</v>
      </c>
      <c r="R361" s="21">
        <v>1983</v>
      </c>
      <c r="S361" s="27" t="s">
        <v>12433</v>
      </c>
      <c r="T361" s="25" t="str">
        <f>LEFT(S361,3)</f>
        <v>Dec</v>
      </c>
      <c r="U361" s="10" t="s">
        <v>29</v>
      </c>
      <c r="V361" s="21">
        <v>6.6</v>
      </c>
      <c r="W361" s="10">
        <v>42000</v>
      </c>
      <c r="X361" s="10" t="s">
        <v>84</v>
      </c>
      <c r="Y361" s="10" t="s">
        <v>1556</v>
      </c>
      <c r="Z361" s="10" t="s">
        <v>84</v>
      </c>
      <c r="AA361" s="22" t="s">
        <v>29</v>
      </c>
      <c r="AB361" s="10">
        <v>22000000</v>
      </c>
      <c r="AC361" s="10">
        <v>67642693</v>
      </c>
      <c r="AD361" s="10" t="s">
        <v>22</v>
      </c>
      <c r="AE361" s="23">
        <v>117</v>
      </c>
    </row>
    <row r="362" spans="1:31" x14ac:dyDescent="0.35">
      <c r="A362" t="s">
        <v>1557</v>
      </c>
      <c r="B362" t="s">
        <v>15</v>
      </c>
      <c r="C362" t="s">
        <v>16</v>
      </c>
      <c r="D362" s="2">
        <v>1983</v>
      </c>
      <c r="E362" t="s">
        <v>1531</v>
      </c>
      <c r="F362" s="2">
        <v>6.7</v>
      </c>
      <c r="G362">
        <v>24000</v>
      </c>
      <c r="H362" t="s">
        <v>1558</v>
      </c>
      <c r="I362" t="s">
        <v>1559</v>
      </c>
      <c r="J362" t="s">
        <v>1560</v>
      </c>
      <c r="K362" s="3" t="s">
        <v>21</v>
      </c>
      <c r="L362">
        <v>0</v>
      </c>
      <c r="M362">
        <v>5988322</v>
      </c>
      <c r="N362" t="s">
        <v>117</v>
      </c>
      <c r="O362" s="2">
        <v>97</v>
      </c>
      <c r="Q362" s="9" t="s">
        <v>16</v>
      </c>
      <c r="R362" s="18">
        <v>1983</v>
      </c>
      <c r="S362" s="26" t="s">
        <v>12446</v>
      </c>
      <c r="T362" s="25" t="str">
        <f>LEFT(S362,3)</f>
        <v>Apr</v>
      </c>
      <c r="U362" s="9" t="s">
        <v>29</v>
      </c>
      <c r="V362" s="18">
        <v>6.7</v>
      </c>
      <c r="W362" s="9">
        <v>24000</v>
      </c>
      <c r="X362" s="9" t="s">
        <v>1558</v>
      </c>
      <c r="Y362" s="9" t="s">
        <v>1559</v>
      </c>
      <c r="Z362" s="9" t="s">
        <v>1560</v>
      </c>
      <c r="AA362" s="19" t="s">
        <v>21</v>
      </c>
      <c r="AB362" s="9">
        <v>0</v>
      </c>
      <c r="AC362" s="9">
        <v>5988322</v>
      </c>
      <c r="AD362" s="9" t="s">
        <v>117</v>
      </c>
      <c r="AE362" s="20">
        <v>97</v>
      </c>
    </row>
    <row r="363" spans="1:31" x14ac:dyDescent="0.35">
      <c r="A363" t="s">
        <v>1561</v>
      </c>
      <c r="B363" t="s">
        <v>32</v>
      </c>
      <c r="C363" t="s">
        <v>40</v>
      </c>
      <c r="D363" s="2">
        <v>1983</v>
      </c>
      <c r="E363" t="s">
        <v>1562</v>
      </c>
      <c r="F363" s="2">
        <v>6.6</v>
      </c>
      <c r="G363">
        <v>22000</v>
      </c>
      <c r="H363" t="s">
        <v>1563</v>
      </c>
      <c r="I363" t="s">
        <v>1308</v>
      </c>
      <c r="J363" t="s">
        <v>1564</v>
      </c>
      <c r="K363" s="3" t="s">
        <v>29</v>
      </c>
      <c r="L363">
        <v>0</v>
      </c>
      <c r="M363">
        <v>64783827</v>
      </c>
      <c r="N363" t="s">
        <v>1565</v>
      </c>
      <c r="O363" s="2">
        <v>91</v>
      </c>
      <c r="Q363" s="10" t="s">
        <v>40</v>
      </c>
      <c r="R363" s="21">
        <v>1983</v>
      </c>
      <c r="S363" s="27" t="s">
        <v>12450</v>
      </c>
      <c r="T363" s="25" t="str">
        <f>LEFT(S363,3)</f>
        <v>Aug</v>
      </c>
      <c r="U363" s="10" t="s">
        <v>29</v>
      </c>
      <c r="V363" s="21">
        <v>6.6</v>
      </c>
      <c r="W363" s="10">
        <v>22000</v>
      </c>
      <c r="X363" s="10" t="s">
        <v>1563</v>
      </c>
      <c r="Y363" s="10" t="s">
        <v>1308</v>
      </c>
      <c r="Z363" s="10" t="s">
        <v>1564</v>
      </c>
      <c r="AA363" s="22" t="s">
        <v>29</v>
      </c>
      <c r="AB363" s="10">
        <v>0</v>
      </c>
      <c r="AC363" s="10">
        <v>64783827</v>
      </c>
      <c r="AD363" s="10" t="s">
        <v>1565</v>
      </c>
      <c r="AE363" s="23">
        <v>91</v>
      </c>
    </row>
    <row r="364" spans="1:31" x14ac:dyDescent="0.35">
      <c r="A364" t="s">
        <v>1566</v>
      </c>
      <c r="B364" t="s">
        <v>15</v>
      </c>
      <c r="C364" t="s">
        <v>33</v>
      </c>
      <c r="D364" s="2">
        <v>1983</v>
      </c>
      <c r="E364" t="s">
        <v>1567</v>
      </c>
      <c r="F364" s="2">
        <v>6.4</v>
      </c>
      <c r="G364">
        <v>18000</v>
      </c>
      <c r="H364" t="s">
        <v>913</v>
      </c>
      <c r="I364" t="s">
        <v>1568</v>
      </c>
      <c r="J364" t="s">
        <v>1240</v>
      </c>
      <c r="K364" s="3" t="s">
        <v>29</v>
      </c>
      <c r="L364">
        <v>22000000</v>
      </c>
      <c r="M364">
        <v>42313354</v>
      </c>
      <c r="N364" t="s">
        <v>30</v>
      </c>
      <c r="O364" s="2">
        <v>109</v>
      </c>
      <c r="Q364" s="9" t="s">
        <v>33</v>
      </c>
      <c r="R364" s="18">
        <v>1983</v>
      </c>
      <c r="S364" s="26" t="s">
        <v>12451</v>
      </c>
      <c r="T364" s="25" t="str">
        <f>LEFT(S364,3)</f>
        <v>May</v>
      </c>
      <c r="U364" s="9" t="s">
        <v>29</v>
      </c>
      <c r="V364" s="18">
        <v>6.4</v>
      </c>
      <c r="W364" s="9">
        <v>18000</v>
      </c>
      <c r="X364" s="9" t="s">
        <v>913</v>
      </c>
      <c r="Y364" s="9" t="s">
        <v>1568</v>
      </c>
      <c r="Z364" s="9" t="s">
        <v>1240</v>
      </c>
      <c r="AA364" s="19" t="s">
        <v>29</v>
      </c>
      <c r="AB364" s="9">
        <v>22000000</v>
      </c>
      <c r="AC364" s="9">
        <v>42313354</v>
      </c>
      <c r="AD364" s="9" t="s">
        <v>30</v>
      </c>
      <c r="AE364" s="20">
        <v>109</v>
      </c>
    </row>
    <row r="365" spans="1:31" x14ac:dyDescent="0.35">
      <c r="A365" t="s">
        <v>1569</v>
      </c>
      <c r="B365" t="s">
        <v>15</v>
      </c>
      <c r="C365" t="s">
        <v>33</v>
      </c>
      <c r="D365" s="2">
        <v>1983</v>
      </c>
      <c r="E365" t="s">
        <v>1567</v>
      </c>
      <c r="F365" s="2">
        <v>5.9</v>
      </c>
      <c r="G365">
        <v>8700</v>
      </c>
      <c r="H365" t="s">
        <v>1570</v>
      </c>
      <c r="I365" t="s">
        <v>1571</v>
      </c>
      <c r="J365" t="s">
        <v>183</v>
      </c>
      <c r="K365" s="3" t="s">
        <v>29</v>
      </c>
      <c r="L365">
        <v>7500000</v>
      </c>
      <c r="M365">
        <v>19910002</v>
      </c>
      <c r="N365" t="s">
        <v>1572</v>
      </c>
      <c r="O365" s="2">
        <v>100</v>
      </c>
      <c r="Q365" s="10" t="s">
        <v>33</v>
      </c>
      <c r="R365" s="21">
        <v>1983</v>
      </c>
      <c r="S365" s="27" t="s">
        <v>12451</v>
      </c>
      <c r="T365" s="25" t="str">
        <f>LEFT(S365,3)</f>
        <v>May</v>
      </c>
      <c r="U365" s="10" t="s">
        <v>29</v>
      </c>
      <c r="V365" s="21">
        <v>5.9</v>
      </c>
      <c r="W365" s="10">
        <v>8700</v>
      </c>
      <c r="X365" s="10" t="s">
        <v>1570</v>
      </c>
      <c r="Y365" s="10" t="s">
        <v>1571</v>
      </c>
      <c r="Z365" s="10" t="s">
        <v>183</v>
      </c>
      <c r="AA365" s="22" t="s">
        <v>29</v>
      </c>
      <c r="AB365" s="10">
        <v>7500000</v>
      </c>
      <c r="AC365" s="10">
        <v>19910002</v>
      </c>
      <c r="AD365" s="10" t="s">
        <v>1572</v>
      </c>
      <c r="AE365" s="23">
        <v>100</v>
      </c>
    </row>
    <row r="366" spans="1:31" x14ac:dyDescent="0.35">
      <c r="A366" t="s">
        <v>1573</v>
      </c>
      <c r="B366" t="s">
        <v>15</v>
      </c>
      <c r="C366" t="s">
        <v>103</v>
      </c>
      <c r="D366" s="2">
        <v>1983</v>
      </c>
      <c r="E366" t="s">
        <v>1508</v>
      </c>
      <c r="F366" s="2">
        <v>6.5</v>
      </c>
      <c r="G366">
        <v>25000</v>
      </c>
      <c r="H366" t="s">
        <v>1574</v>
      </c>
      <c r="I366" t="s">
        <v>1254</v>
      </c>
      <c r="J366" t="s">
        <v>1575</v>
      </c>
      <c r="K366" s="3" t="s">
        <v>29</v>
      </c>
      <c r="L366">
        <v>5000000</v>
      </c>
      <c r="M366">
        <v>34725000</v>
      </c>
      <c r="N366" t="s">
        <v>60</v>
      </c>
      <c r="O366" s="2">
        <v>113</v>
      </c>
      <c r="Q366" s="9" t="s">
        <v>103</v>
      </c>
      <c r="R366" s="18">
        <v>1983</v>
      </c>
      <c r="S366" s="26" t="s">
        <v>12443</v>
      </c>
      <c r="T366" s="25" t="str">
        <f>LEFT(S366,3)</f>
        <v>Jun</v>
      </c>
      <c r="U366" s="9" t="s">
        <v>29</v>
      </c>
      <c r="V366" s="18">
        <v>6.5</v>
      </c>
      <c r="W366" s="9">
        <v>25000</v>
      </c>
      <c r="X366" s="9" t="s">
        <v>1574</v>
      </c>
      <c r="Y366" s="9" t="s">
        <v>1254</v>
      </c>
      <c r="Z366" s="9" t="s">
        <v>1575</v>
      </c>
      <c r="AA366" s="19" t="s">
        <v>29</v>
      </c>
      <c r="AB366" s="9">
        <v>5000000</v>
      </c>
      <c r="AC366" s="9">
        <v>34725000</v>
      </c>
      <c r="AD366" s="9" t="s">
        <v>60</v>
      </c>
      <c r="AE366" s="20">
        <v>113</v>
      </c>
    </row>
    <row r="367" spans="1:31" x14ac:dyDescent="0.35">
      <c r="A367" t="s">
        <v>1576</v>
      </c>
      <c r="B367" t="s">
        <v>32</v>
      </c>
      <c r="C367" t="s">
        <v>40</v>
      </c>
      <c r="D367" s="2">
        <v>1983</v>
      </c>
      <c r="E367" t="s">
        <v>1577</v>
      </c>
      <c r="F367" s="2">
        <v>7.4</v>
      </c>
      <c r="G367">
        <v>22000</v>
      </c>
      <c r="H367" t="s">
        <v>1578</v>
      </c>
      <c r="I367" t="s">
        <v>1578</v>
      </c>
      <c r="J367" t="s">
        <v>1579</v>
      </c>
      <c r="K367" s="3" t="s">
        <v>21</v>
      </c>
      <c r="L367">
        <v>0</v>
      </c>
      <c r="M367">
        <v>5899678</v>
      </c>
      <c r="N367" t="s">
        <v>616</v>
      </c>
      <c r="O367" s="2">
        <v>111</v>
      </c>
      <c r="Q367" s="10" t="s">
        <v>40</v>
      </c>
      <c r="R367" s="21">
        <v>1983</v>
      </c>
      <c r="S367" s="27" t="s">
        <v>12452</v>
      </c>
      <c r="T367" s="25" t="str">
        <f>LEFT(S367,3)</f>
        <v>Mar</v>
      </c>
      <c r="U367" s="10" t="s">
        <v>21</v>
      </c>
      <c r="V367" s="21">
        <v>7.4</v>
      </c>
      <c r="W367" s="10">
        <v>22000</v>
      </c>
      <c r="X367" s="10" t="s">
        <v>1578</v>
      </c>
      <c r="Y367" s="10" t="s">
        <v>1578</v>
      </c>
      <c r="Z367" s="10" t="s">
        <v>1579</v>
      </c>
      <c r="AA367" s="22" t="s">
        <v>21</v>
      </c>
      <c r="AB367" s="10">
        <v>0</v>
      </c>
      <c r="AC367" s="10">
        <v>5899678</v>
      </c>
      <c r="AD367" s="10" t="s">
        <v>616</v>
      </c>
      <c r="AE367" s="23">
        <v>111</v>
      </c>
    </row>
    <row r="368" spans="1:31" x14ac:dyDescent="0.35">
      <c r="A368" t="s">
        <v>1580</v>
      </c>
      <c r="B368" t="s">
        <v>15</v>
      </c>
      <c r="C368" t="s">
        <v>103</v>
      </c>
      <c r="D368" s="2">
        <v>1983</v>
      </c>
      <c r="E368" t="s">
        <v>1469</v>
      </c>
      <c r="F368" s="2">
        <v>7.2</v>
      </c>
      <c r="G368">
        <v>14000</v>
      </c>
      <c r="H368" t="s">
        <v>590</v>
      </c>
      <c r="I368" t="s">
        <v>1581</v>
      </c>
      <c r="J368" t="s">
        <v>986</v>
      </c>
      <c r="K368" s="3" t="s">
        <v>29</v>
      </c>
      <c r="L368">
        <v>0</v>
      </c>
      <c r="M368">
        <v>9190819</v>
      </c>
      <c r="N368" t="s">
        <v>229</v>
      </c>
      <c r="O368" s="2">
        <v>123</v>
      </c>
      <c r="Q368" s="9" t="s">
        <v>103</v>
      </c>
      <c r="R368" s="18">
        <v>1983</v>
      </c>
      <c r="S368" s="26" t="s">
        <v>12434</v>
      </c>
      <c r="T368" s="25" t="str">
        <f>LEFT(S368,3)</f>
        <v>Mar</v>
      </c>
      <c r="U368" s="9" t="s">
        <v>29</v>
      </c>
      <c r="V368" s="18">
        <v>7.2</v>
      </c>
      <c r="W368" s="9">
        <v>14000</v>
      </c>
      <c r="X368" s="9" t="s">
        <v>590</v>
      </c>
      <c r="Y368" s="9" t="s">
        <v>1581</v>
      </c>
      <c r="Z368" s="9" t="s">
        <v>986</v>
      </c>
      <c r="AA368" s="19" t="s">
        <v>29</v>
      </c>
      <c r="AB368" s="9">
        <v>0</v>
      </c>
      <c r="AC368" s="9">
        <v>9190819</v>
      </c>
      <c r="AD368" s="9" t="s">
        <v>229</v>
      </c>
      <c r="AE368" s="20">
        <v>123</v>
      </c>
    </row>
    <row r="369" spans="1:31" x14ac:dyDescent="0.35">
      <c r="A369" t="s">
        <v>1582</v>
      </c>
      <c r="B369" t="s">
        <v>15</v>
      </c>
      <c r="C369" t="s">
        <v>62</v>
      </c>
      <c r="D369" s="2">
        <v>1983</v>
      </c>
      <c r="E369" t="s">
        <v>1583</v>
      </c>
      <c r="F369" s="2">
        <v>7.2</v>
      </c>
      <c r="G369">
        <v>19000</v>
      </c>
      <c r="H369" t="s">
        <v>473</v>
      </c>
      <c r="I369" t="s">
        <v>1584</v>
      </c>
      <c r="J369" t="s">
        <v>746</v>
      </c>
      <c r="K369" s="3" t="s">
        <v>29</v>
      </c>
      <c r="L369">
        <v>10000000</v>
      </c>
      <c r="M369">
        <v>35615609</v>
      </c>
      <c r="N369" t="s">
        <v>1233</v>
      </c>
      <c r="O369" s="2">
        <v>131</v>
      </c>
      <c r="Q369" s="10" t="s">
        <v>62</v>
      </c>
      <c r="R369" s="21">
        <v>1983</v>
      </c>
      <c r="S369" s="27" t="s">
        <v>12453</v>
      </c>
      <c r="T369" s="25" t="str">
        <f>LEFT(S369,3)</f>
        <v>Jan</v>
      </c>
      <c r="U369" s="10" t="s">
        <v>29</v>
      </c>
      <c r="V369" s="21">
        <v>7.2</v>
      </c>
      <c r="W369" s="10">
        <v>19000</v>
      </c>
      <c r="X369" s="10" t="s">
        <v>473</v>
      </c>
      <c r="Y369" s="10" t="s">
        <v>1584</v>
      </c>
      <c r="Z369" s="10" t="s">
        <v>746</v>
      </c>
      <c r="AA369" s="22" t="s">
        <v>29</v>
      </c>
      <c r="AB369" s="10">
        <v>10000000</v>
      </c>
      <c r="AC369" s="10">
        <v>35615609</v>
      </c>
      <c r="AD369" s="10" t="s">
        <v>1233</v>
      </c>
      <c r="AE369" s="23">
        <v>131</v>
      </c>
    </row>
    <row r="370" spans="1:31" x14ac:dyDescent="0.35">
      <c r="A370" t="s">
        <v>1585</v>
      </c>
      <c r="B370" t="s">
        <v>15</v>
      </c>
      <c r="C370" t="s">
        <v>16</v>
      </c>
      <c r="D370" s="2">
        <v>1983</v>
      </c>
      <c r="E370" t="s">
        <v>1447</v>
      </c>
      <c r="F370" s="2">
        <v>5.9</v>
      </c>
      <c r="G370">
        <v>16000</v>
      </c>
      <c r="H370" t="s">
        <v>1586</v>
      </c>
      <c r="I370" t="s">
        <v>708</v>
      </c>
      <c r="J370" t="s">
        <v>1477</v>
      </c>
      <c r="K370" s="3" t="s">
        <v>29</v>
      </c>
      <c r="L370">
        <v>5600000</v>
      </c>
      <c r="M370">
        <v>17233166</v>
      </c>
      <c r="N370" t="s">
        <v>1587</v>
      </c>
      <c r="O370" s="2">
        <v>91</v>
      </c>
      <c r="Q370" s="9" t="s">
        <v>16</v>
      </c>
      <c r="R370" s="18">
        <v>1983</v>
      </c>
      <c r="S370" s="26" t="s">
        <v>12431</v>
      </c>
      <c r="T370" s="25" t="str">
        <f>LEFT(S370,3)</f>
        <v>Oct</v>
      </c>
      <c r="U370" s="9" t="s">
        <v>29</v>
      </c>
      <c r="V370" s="18">
        <v>5.9</v>
      </c>
      <c r="W370" s="9">
        <v>16000</v>
      </c>
      <c r="X370" s="9" t="s">
        <v>1586</v>
      </c>
      <c r="Y370" s="9" t="s">
        <v>708</v>
      </c>
      <c r="Z370" s="9" t="s">
        <v>1477</v>
      </c>
      <c r="AA370" s="19" t="s">
        <v>29</v>
      </c>
      <c r="AB370" s="9">
        <v>5600000</v>
      </c>
      <c r="AC370" s="9">
        <v>17233166</v>
      </c>
      <c r="AD370" s="9" t="s">
        <v>1587</v>
      </c>
      <c r="AE370" s="20">
        <v>91</v>
      </c>
    </row>
    <row r="371" spans="1:31" x14ac:dyDescent="0.35">
      <c r="A371" t="s">
        <v>1588</v>
      </c>
      <c r="B371" t="s">
        <v>15</v>
      </c>
      <c r="C371" t="s">
        <v>16</v>
      </c>
      <c r="D371" s="2">
        <v>1983</v>
      </c>
      <c r="E371" t="s">
        <v>1589</v>
      </c>
      <c r="F371" s="2">
        <v>5.7</v>
      </c>
      <c r="G371">
        <v>11000</v>
      </c>
      <c r="H371" t="s">
        <v>556</v>
      </c>
      <c r="I371" t="s">
        <v>1590</v>
      </c>
      <c r="J371" t="s">
        <v>203</v>
      </c>
      <c r="K371" s="3" t="s">
        <v>21</v>
      </c>
      <c r="L371">
        <v>11000000</v>
      </c>
      <c r="M371">
        <v>4218594</v>
      </c>
      <c r="N371" t="s">
        <v>43</v>
      </c>
      <c r="O371" s="2">
        <v>96</v>
      </c>
      <c r="Q371" s="10" t="s">
        <v>16</v>
      </c>
      <c r="R371" s="21">
        <v>1983</v>
      </c>
      <c r="S371" s="27" t="s">
        <v>12454</v>
      </c>
      <c r="T371" s="25" t="str">
        <f>LEFT(S371,3)</f>
        <v>Dec</v>
      </c>
      <c r="U371" s="10" t="s">
        <v>29</v>
      </c>
      <c r="V371" s="21">
        <v>5.7</v>
      </c>
      <c r="W371" s="10">
        <v>11000</v>
      </c>
      <c r="X371" s="10" t="s">
        <v>556</v>
      </c>
      <c r="Y371" s="10" t="s">
        <v>1590</v>
      </c>
      <c r="Z371" s="10" t="s">
        <v>203</v>
      </c>
      <c r="AA371" s="22" t="s">
        <v>21</v>
      </c>
      <c r="AB371" s="10">
        <v>11000000</v>
      </c>
      <c r="AC371" s="10">
        <v>4218594</v>
      </c>
      <c r="AD371" s="10" t="s">
        <v>43</v>
      </c>
      <c r="AE371" s="23">
        <v>96</v>
      </c>
    </row>
    <row r="372" spans="1:31" x14ac:dyDescent="0.35">
      <c r="A372" t="s">
        <v>1591</v>
      </c>
      <c r="B372" t="s">
        <v>15</v>
      </c>
      <c r="C372" t="s">
        <v>40</v>
      </c>
      <c r="D372" s="2">
        <v>1983</v>
      </c>
      <c r="E372" t="s">
        <v>1592</v>
      </c>
      <c r="F372" s="2">
        <v>5.2</v>
      </c>
      <c r="G372">
        <v>3300</v>
      </c>
      <c r="H372" t="s">
        <v>1593</v>
      </c>
      <c r="I372" t="s">
        <v>1594</v>
      </c>
      <c r="J372" t="s">
        <v>1595</v>
      </c>
      <c r="K372" s="3" t="s">
        <v>29</v>
      </c>
      <c r="L372">
        <v>0</v>
      </c>
      <c r="M372">
        <v>22587834</v>
      </c>
      <c r="N372" t="s">
        <v>1596</v>
      </c>
      <c r="O372" s="2">
        <v>97</v>
      </c>
      <c r="Q372" s="9" t="s">
        <v>40</v>
      </c>
      <c r="R372" s="18">
        <v>1983</v>
      </c>
      <c r="S372" s="26" t="s">
        <v>12455</v>
      </c>
      <c r="T372" s="25" t="str">
        <f>LEFT(S372,3)</f>
        <v>Apr</v>
      </c>
      <c r="U372" s="9" t="s">
        <v>29</v>
      </c>
      <c r="V372" s="18">
        <v>5.2</v>
      </c>
      <c r="W372" s="9">
        <v>3300</v>
      </c>
      <c r="X372" s="9" t="s">
        <v>1593</v>
      </c>
      <c r="Y372" s="9" t="s">
        <v>1594</v>
      </c>
      <c r="Z372" s="9" t="s">
        <v>1595</v>
      </c>
      <c r="AA372" s="19" t="s">
        <v>29</v>
      </c>
      <c r="AB372" s="9">
        <v>0</v>
      </c>
      <c r="AC372" s="9">
        <v>22587834</v>
      </c>
      <c r="AD372" s="9" t="s">
        <v>1596</v>
      </c>
      <c r="AE372" s="20">
        <v>97</v>
      </c>
    </row>
    <row r="373" spans="1:31" x14ac:dyDescent="0.35">
      <c r="A373" t="s">
        <v>1597</v>
      </c>
      <c r="B373" t="s">
        <v>32</v>
      </c>
      <c r="C373" t="s">
        <v>16</v>
      </c>
      <c r="D373" s="2">
        <v>1983</v>
      </c>
      <c r="E373" t="s">
        <v>1598</v>
      </c>
      <c r="F373" s="2">
        <v>6.6</v>
      </c>
      <c r="G373">
        <v>13000</v>
      </c>
      <c r="H373" t="s">
        <v>1599</v>
      </c>
      <c r="I373" t="s">
        <v>1600</v>
      </c>
      <c r="J373" t="s">
        <v>1599</v>
      </c>
      <c r="K373" s="3" t="s">
        <v>21</v>
      </c>
      <c r="L373">
        <v>12000000</v>
      </c>
      <c r="M373">
        <v>40218899</v>
      </c>
      <c r="N373" t="s">
        <v>1601</v>
      </c>
      <c r="O373" s="2">
        <v>133</v>
      </c>
      <c r="Q373" s="10" t="s">
        <v>16</v>
      </c>
      <c r="R373" s="21">
        <v>1983</v>
      </c>
      <c r="S373" s="27" t="s">
        <v>12456</v>
      </c>
      <c r="T373" s="25" t="str">
        <f>LEFT(S373,3)</f>
        <v>Jan</v>
      </c>
      <c r="U373" s="10" t="s">
        <v>29</v>
      </c>
      <c r="V373" s="21">
        <v>6.6</v>
      </c>
      <c r="W373" s="10">
        <v>13000</v>
      </c>
      <c r="X373" s="10" t="s">
        <v>1599</v>
      </c>
      <c r="Y373" s="10" t="s">
        <v>1600</v>
      </c>
      <c r="Z373" s="10" t="s">
        <v>1599</v>
      </c>
      <c r="AA373" s="22" t="s">
        <v>21</v>
      </c>
      <c r="AB373" s="10">
        <v>12000000</v>
      </c>
      <c r="AC373" s="10">
        <v>40218899</v>
      </c>
      <c r="AD373" s="10" t="s">
        <v>1601</v>
      </c>
      <c r="AE373" s="23">
        <v>133</v>
      </c>
    </row>
    <row r="374" spans="1:31" x14ac:dyDescent="0.35">
      <c r="A374" t="s">
        <v>1602</v>
      </c>
      <c r="B374" t="s">
        <v>32</v>
      </c>
      <c r="C374" t="s">
        <v>389</v>
      </c>
      <c r="D374" s="2">
        <v>1983</v>
      </c>
      <c r="E374" t="s">
        <v>1371</v>
      </c>
      <c r="F374" s="2">
        <v>6.6</v>
      </c>
      <c r="G374">
        <v>10000</v>
      </c>
      <c r="H374" t="s">
        <v>852</v>
      </c>
      <c r="I374" t="s">
        <v>852</v>
      </c>
      <c r="J374" t="s">
        <v>1603</v>
      </c>
      <c r="K374" s="3" t="s">
        <v>29</v>
      </c>
      <c r="L374">
        <v>1200000</v>
      </c>
      <c r="M374">
        <v>760883</v>
      </c>
      <c r="N374" t="s">
        <v>1604</v>
      </c>
      <c r="O374" s="2">
        <v>81</v>
      </c>
      <c r="Q374" s="9" t="s">
        <v>389</v>
      </c>
      <c r="R374" s="18">
        <v>1983</v>
      </c>
      <c r="S374" s="26" t="s">
        <v>12427</v>
      </c>
      <c r="T374" s="25" t="str">
        <f>LEFT(S374,3)</f>
        <v>Aug</v>
      </c>
      <c r="U374" s="9" t="s">
        <v>29</v>
      </c>
      <c r="V374" s="18">
        <v>6.6</v>
      </c>
      <c r="W374" s="9">
        <v>10000</v>
      </c>
      <c r="X374" s="9" t="s">
        <v>852</v>
      </c>
      <c r="Y374" s="9" t="s">
        <v>852</v>
      </c>
      <c r="Z374" s="9" t="s">
        <v>1603</v>
      </c>
      <c r="AA374" s="19" t="s">
        <v>29</v>
      </c>
      <c r="AB374" s="9">
        <v>1200000</v>
      </c>
      <c r="AC374" s="9">
        <v>760883</v>
      </c>
      <c r="AD374" s="9" t="s">
        <v>1604</v>
      </c>
      <c r="AE374" s="20">
        <v>81</v>
      </c>
    </row>
    <row r="375" spans="1:31" x14ac:dyDescent="0.35">
      <c r="A375" t="s">
        <v>1605</v>
      </c>
      <c r="B375" t="s">
        <v>32</v>
      </c>
      <c r="C375" t="s">
        <v>16</v>
      </c>
      <c r="D375" s="2">
        <v>1983</v>
      </c>
      <c r="E375" t="s">
        <v>1107</v>
      </c>
      <c r="F375" s="2">
        <v>6.9</v>
      </c>
      <c r="G375">
        <v>6900</v>
      </c>
      <c r="H375" t="s">
        <v>380</v>
      </c>
      <c r="I375" t="s">
        <v>380</v>
      </c>
      <c r="J375" t="s">
        <v>1489</v>
      </c>
      <c r="K375" s="3" t="s">
        <v>29</v>
      </c>
      <c r="L375">
        <v>0</v>
      </c>
      <c r="M375">
        <v>4786789</v>
      </c>
      <c r="N375" t="s">
        <v>1058</v>
      </c>
      <c r="O375" s="2">
        <v>95</v>
      </c>
      <c r="Q375" s="10" t="s">
        <v>16</v>
      </c>
      <c r="R375" s="21">
        <v>1983</v>
      </c>
      <c r="S375" s="27" t="s">
        <v>12399</v>
      </c>
      <c r="T375" s="25" t="str">
        <f>LEFT(S375,3)</f>
        <v>Sep</v>
      </c>
      <c r="U375" s="10" t="s">
        <v>29</v>
      </c>
      <c r="V375" s="21">
        <v>6.9</v>
      </c>
      <c r="W375" s="10">
        <v>6900</v>
      </c>
      <c r="X375" s="10" t="s">
        <v>380</v>
      </c>
      <c r="Y375" s="10" t="s">
        <v>380</v>
      </c>
      <c r="Z375" s="10" t="s">
        <v>1489</v>
      </c>
      <c r="AA375" s="22" t="s">
        <v>29</v>
      </c>
      <c r="AB375" s="10">
        <v>0</v>
      </c>
      <c r="AC375" s="10">
        <v>4786789</v>
      </c>
      <c r="AD375" s="10" t="s">
        <v>1058</v>
      </c>
      <c r="AE375" s="23">
        <v>95</v>
      </c>
    </row>
    <row r="376" spans="1:31" x14ac:dyDescent="0.35">
      <c r="A376" t="s">
        <v>1606</v>
      </c>
      <c r="B376" t="s">
        <v>32</v>
      </c>
      <c r="C376" t="s">
        <v>33</v>
      </c>
      <c r="D376" s="2">
        <v>1983</v>
      </c>
      <c r="E376" t="s">
        <v>1544</v>
      </c>
      <c r="F376" s="2">
        <v>6</v>
      </c>
      <c r="G376">
        <v>7500</v>
      </c>
      <c r="H376" t="s">
        <v>1607</v>
      </c>
      <c r="I376" t="s">
        <v>1608</v>
      </c>
      <c r="J376" t="s">
        <v>1608</v>
      </c>
      <c r="K376" s="3" t="s">
        <v>21</v>
      </c>
      <c r="L376">
        <v>6500000</v>
      </c>
      <c r="M376">
        <v>4300000</v>
      </c>
      <c r="N376" t="s">
        <v>1609</v>
      </c>
      <c r="O376" s="2">
        <v>96</v>
      </c>
      <c r="Q376" s="9" t="s">
        <v>33</v>
      </c>
      <c r="R376" s="18">
        <v>1983</v>
      </c>
      <c r="S376" s="26" t="s">
        <v>12447</v>
      </c>
      <c r="T376" s="25" t="str">
        <f>LEFT(S376,3)</f>
        <v>Jun</v>
      </c>
      <c r="U376" s="9" t="s">
        <v>29</v>
      </c>
      <c r="V376" s="18">
        <v>6</v>
      </c>
      <c r="W376" s="9">
        <v>7500</v>
      </c>
      <c r="X376" s="9" t="s">
        <v>1607</v>
      </c>
      <c r="Y376" s="9" t="s">
        <v>1608</v>
      </c>
      <c r="Z376" s="9" t="s">
        <v>1608</v>
      </c>
      <c r="AA376" s="19" t="s">
        <v>21</v>
      </c>
      <c r="AB376" s="9">
        <v>6500000</v>
      </c>
      <c r="AC376" s="9">
        <v>4300000</v>
      </c>
      <c r="AD376" s="9" t="s">
        <v>1609</v>
      </c>
      <c r="AE376" s="20">
        <v>96</v>
      </c>
    </row>
    <row r="377" spans="1:31" x14ac:dyDescent="0.35">
      <c r="A377" t="s">
        <v>1610</v>
      </c>
      <c r="B377" t="s">
        <v>15</v>
      </c>
      <c r="C377" t="s">
        <v>40</v>
      </c>
      <c r="D377" s="2">
        <v>1983</v>
      </c>
      <c r="E377" t="s">
        <v>1611</v>
      </c>
      <c r="F377" s="2">
        <v>7.5</v>
      </c>
      <c r="G377">
        <v>115000</v>
      </c>
      <c r="H377" t="s">
        <v>1612</v>
      </c>
      <c r="I377" t="s">
        <v>1608</v>
      </c>
      <c r="J377" t="s">
        <v>1613</v>
      </c>
      <c r="K377" s="3" t="s">
        <v>21</v>
      </c>
      <c r="L377">
        <v>9000000</v>
      </c>
      <c r="M377">
        <v>14949697</v>
      </c>
      <c r="N377" t="s">
        <v>1614</v>
      </c>
      <c r="O377" s="2">
        <v>107</v>
      </c>
      <c r="Q377" s="10" t="s">
        <v>40</v>
      </c>
      <c r="R377" s="21">
        <v>1983</v>
      </c>
      <c r="S377" s="27" t="s">
        <v>12457</v>
      </c>
      <c r="T377" s="25" t="str">
        <f>LEFT(S377,3)</f>
        <v>Mar</v>
      </c>
      <c r="U377" s="10" t="s">
        <v>29</v>
      </c>
      <c r="V377" s="21">
        <v>7.5</v>
      </c>
      <c r="W377" s="10">
        <v>115000</v>
      </c>
      <c r="X377" s="10" t="s">
        <v>1612</v>
      </c>
      <c r="Y377" s="10" t="s">
        <v>1608</v>
      </c>
      <c r="Z377" s="10" t="s">
        <v>1613</v>
      </c>
      <c r="AA377" s="22" t="s">
        <v>21</v>
      </c>
      <c r="AB377" s="10">
        <v>9000000</v>
      </c>
      <c r="AC377" s="10">
        <v>14949697</v>
      </c>
      <c r="AD377" s="10" t="s">
        <v>1614</v>
      </c>
      <c r="AE377" s="23">
        <v>107</v>
      </c>
    </row>
    <row r="378" spans="1:31" x14ac:dyDescent="0.35">
      <c r="A378" t="s">
        <v>1615</v>
      </c>
      <c r="B378" t="s">
        <v>446</v>
      </c>
      <c r="C378" t="s">
        <v>16</v>
      </c>
      <c r="D378" s="2">
        <v>1983</v>
      </c>
      <c r="E378" t="s">
        <v>1616</v>
      </c>
      <c r="F378" s="2">
        <v>8.1</v>
      </c>
      <c r="G378">
        <v>24000</v>
      </c>
      <c r="H378" t="s">
        <v>1617</v>
      </c>
      <c r="I378" t="s">
        <v>1617</v>
      </c>
      <c r="J378" t="s">
        <v>1618</v>
      </c>
      <c r="K378" s="3" t="s">
        <v>305</v>
      </c>
      <c r="L378">
        <v>0</v>
      </c>
      <c r="M378">
        <v>55269</v>
      </c>
      <c r="N378" t="s">
        <v>1619</v>
      </c>
      <c r="O378" s="2">
        <v>125</v>
      </c>
      <c r="Q378" s="9" t="s">
        <v>16</v>
      </c>
      <c r="R378" s="18">
        <v>1983</v>
      </c>
      <c r="S378" s="26">
        <v>33664</v>
      </c>
      <c r="T378" s="25" t="str">
        <f>LEFT(S378,3)</f>
        <v>336</v>
      </c>
      <c r="U378" s="9" t="s">
        <v>29</v>
      </c>
      <c r="V378" s="18">
        <v>8.1</v>
      </c>
      <c r="W378" s="9">
        <v>24000</v>
      </c>
      <c r="X378" s="9" t="s">
        <v>1617</v>
      </c>
      <c r="Y378" s="9" t="s">
        <v>1617</v>
      </c>
      <c r="Z378" s="9" t="s">
        <v>1618</v>
      </c>
      <c r="AA378" s="19" t="s">
        <v>305</v>
      </c>
      <c r="AB378" s="9">
        <v>0</v>
      </c>
      <c r="AC378" s="9">
        <v>55269</v>
      </c>
      <c r="AD378" s="9" t="s">
        <v>1619</v>
      </c>
      <c r="AE378" s="20">
        <v>125</v>
      </c>
    </row>
    <row r="379" spans="1:31" x14ac:dyDescent="0.35">
      <c r="A379" t="s">
        <v>1620</v>
      </c>
      <c r="B379" t="s">
        <v>15</v>
      </c>
      <c r="C379" t="s">
        <v>40</v>
      </c>
      <c r="D379" s="2">
        <v>1983</v>
      </c>
      <c r="E379" t="s">
        <v>1621</v>
      </c>
      <c r="F379" s="2">
        <v>5</v>
      </c>
      <c r="G379">
        <v>3200</v>
      </c>
      <c r="H379" t="s">
        <v>1458</v>
      </c>
      <c r="I379" t="s">
        <v>1118</v>
      </c>
      <c r="J379" t="s">
        <v>502</v>
      </c>
      <c r="K379" s="3" t="s">
        <v>29</v>
      </c>
      <c r="L379">
        <v>0</v>
      </c>
      <c r="M379">
        <v>20307325</v>
      </c>
      <c r="N379" t="s">
        <v>1622</v>
      </c>
      <c r="O379" s="2">
        <v>96</v>
      </c>
      <c r="Q379" s="10" t="s">
        <v>40</v>
      </c>
      <c r="R379" s="21">
        <v>1983</v>
      </c>
      <c r="S379" s="27" t="s">
        <v>12458</v>
      </c>
      <c r="T379" s="25" t="str">
        <f>LEFT(S379,3)</f>
        <v>Jan</v>
      </c>
      <c r="U379" s="10" t="s">
        <v>29</v>
      </c>
      <c r="V379" s="21">
        <v>5</v>
      </c>
      <c r="W379" s="10">
        <v>3200</v>
      </c>
      <c r="X379" s="10" t="s">
        <v>1458</v>
      </c>
      <c r="Y379" s="10" t="s">
        <v>1118</v>
      </c>
      <c r="Z379" s="10" t="s">
        <v>502</v>
      </c>
      <c r="AA379" s="22" t="s">
        <v>29</v>
      </c>
      <c r="AB379" s="10">
        <v>0</v>
      </c>
      <c r="AC379" s="10">
        <v>20307325</v>
      </c>
      <c r="AD379" s="10" t="s">
        <v>1622</v>
      </c>
      <c r="AE379" s="23">
        <v>96</v>
      </c>
    </row>
    <row r="380" spans="1:31" x14ac:dyDescent="0.35">
      <c r="A380" t="s">
        <v>1623</v>
      </c>
      <c r="B380" t="s">
        <v>32</v>
      </c>
      <c r="C380" t="s">
        <v>33</v>
      </c>
      <c r="D380" s="2">
        <v>1983</v>
      </c>
      <c r="E380" t="s">
        <v>1554</v>
      </c>
      <c r="F380" s="2">
        <v>3.5</v>
      </c>
      <c r="G380">
        <v>8200</v>
      </c>
      <c r="H380" t="s">
        <v>1624</v>
      </c>
      <c r="I380" t="s">
        <v>1625</v>
      </c>
      <c r="J380" t="s">
        <v>1626</v>
      </c>
      <c r="K380" s="3" t="s">
        <v>29</v>
      </c>
      <c r="L380">
        <v>0</v>
      </c>
      <c r="M380">
        <v>5678950</v>
      </c>
      <c r="N380" t="s">
        <v>60</v>
      </c>
      <c r="O380" s="2">
        <v>85</v>
      </c>
      <c r="Q380" s="9" t="s">
        <v>33</v>
      </c>
      <c r="R380" s="18">
        <v>1983</v>
      </c>
      <c r="S380" s="26" t="s">
        <v>12449</v>
      </c>
      <c r="T380" s="25" t="str">
        <f>LEFT(S380,3)</f>
        <v>Aug</v>
      </c>
      <c r="U380" s="9" t="s">
        <v>29</v>
      </c>
      <c r="V380" s="18">
        <v>3.5</v>
      </c>
      <c r="W380" s="9">
        <v>8200</v>
      </c>
      <c r="X380" s="9" t="s">
        <v>1624</v>
      </c>
      <c r="Y380" s="9" t="s">
        <v>1625</v>
      </c>
      <c r="Z380" s="9" t="s">
        <v>1626</v>
      </c>
      <c r="AA380" s="19" t="s">
        <v>29</v>
      </c>
      <c r="AB380" s="9">
        <v>0</v>
      </c>
      <c r="AC380" s="9">
        <v>5678950</v>
      </c>
      <c r="AD380" s="9" t="s">
        <v>60</v>
      </c>
      <c r="AE380" s="20">
        <v>85</v>
      </c>
    </row>
    <row r="381" spans="1:31" x14ac:dyDescent="0.35">
      <c r="A381" t="s">
        <v>1627</v>
      </c>
      <c r="B381" t="s">
        <v>15</v>
      </c>
      <c r="C381" t="s">
        <v>33</v>
      </c>
      <c r="D381" s="2">
        <v>1983</v>
      </c>
      <c r="E381" t="s">
        <v>1263</v>
      </c>
      <c r="F381" s="2">
        <v>4.5999999999999996</v>
      </c>
      <c r="G381">
        <v>4600</v>
      </c>
      <c r="H381" t="s">
        <v>1628</v>
      </c>
      <c r="I381" t="s">
        <v>1629</v>
      </c>
      <c r="J381" t="s">
        <v>1630</v>
      </c>
      <c r="K381" s="3" t="s">
        <v>29</v>
      </c>
      <c r="L381">
        <v>457000</v>
      </c>
      <c r="M381">
        <v>11919250</v>
      </c>
      <c r="N381" t="s">
        <v>1631</v>
      </c>
      <c r="O381" s="2">
        <v>80</v>
      </c>
      <c r="Q381" s="10" t="s">
        <v>33</v>
      </c>
      <c r="R381" s="21">
        <v>1983</v>
      </c>
      <c r="S381" s="27" t="s">
        <v>12417</v>
      </c>
      <c r="T381" s="25" t="str">
        <f>LEFT(S381,3)</f>
        <v>Sep</v>
      </c>
      <c r="U381" s="10" t="s">
        <v>29</v>
      </c>
      <c r="V381" s="21">
        <v>4.5999999999999996</v>
      </c>
      <c r="W381" s="10">
        <v>4600</v>
      </c>
      <c r="X381" s="10" t="s">
        <v>1628</v>
      </c>
      <c r="Y381" s="10" t="s">
        <v>1629</v>
      </c>
      <c r="Z381" s="10" t="s">
        <v>1630</v>
      </c>
      <c r="AA381" s="22" t="s">
        <v>29</v>
      </c>
      <c r="AB381" s="10">
        <v>457000</v>
      </c>
      <c r="AC381" s="10">
        <v>11919250</v>
      </c>
      <c r="AD381" s="10" t="s">
        <v>1631</v>
      </c>
      <c r="AE381" s="23">
        <v>80</v>
      </c>
    </row>
    <row r="382" spans="1:31" x14ac:dyDescent="0.35">
      <c r="A382" t="s">
        <v>1632</v>
      </c>
      <c r="B382" t="s">
        <v>15</v>
      </c>
      <c r="C382" t="s">
        <v>40</v>
      </c>
      <c r="D382" s="2">
        <v>1983</v>
      </c>
      <c r="E382" t="s">
        <v>1544</v>
      </c>
      <c r="F382" s="2">
        <v>5</v>
      </c>
      <c r="G382">
        <v>11000</v>
      </c>
      <c r="H382" t="s">
        <v>515</v>
      </c>
      <c r="I382" t="s">
        <v>1633</v>
      </c>
      <c r="J382" t="s">
        <v>516</v>
      </c>
      <c r="K382" s="3" t="s">
        <v>194</v>
      </c>
      <c r="L382">
        <v>6500000</v>
      </c>
      <c r="M382">
        <v>33759266</v>
      </c>
      <c r="N382" t="s">
        <v>517</v>
      </c>
      <c r="O382" s="2">
        <v>98</v>
      </c>
      <c r="Q382" s="9" t="s">
        <v>40</v>
      </c>
      <c r="R382" s="18">
        <v>1983</v>
      </c>
      <c r="S382" s="26" t="s">
        <v>12447</v>
      </c>
      <c r="T382" s="25" t="str">
        <f>LEFT(S382,3)</f>
        <v>Jun</v>
      </c>
      <c r="U382" s="9" t="s">
        <v>29</v>
      </c>
      <c r="V382" s="18">
        <v>5</v>
      </c>
      <c r="W382" s="9">
        <v>11000</v>
      </c>
      <c r="X382" s="9" t="s">
        <v>515</v>
      </c>
      <c r="Y382" s="9" t="s">
        <v>1633</v>
      </c>
      <c r="Z382" s="9" t="s">
        <v>516</v>
      </c>
      <c r="AA382" s="19" t="s">
        <v>194</v>
      </c>
      <c r="AB382" s="9">
        <v>6500000</v>
      </c>
      <c r="AC382" s="9">
        <v>33759266</v>
      </c>
      <c r="AD382" s="9" t="s">
        <v>517</v>
      </c>
      <c r="AE382" s="20">
        <v>98</v>
      </c>
    </row>
    <row r="383" spans="1:31" x14ac:dyDescent="0.35">
      <c r="A383" t="s">
        <v>1634</v>
      </c>
      <c r="B383" t="s">
        <v>32</v>
      </c>
      <c r="C383" t="s">
        <v>150</v>
      </c>
      <c r="D383" s="2">
        <v>1983</v>
      </c>
      <c r="E383" t="s">
        <v>1531</v>
      </c>
      <c r="F383" s="2">
        <v>6.8</v>
      </c>
      <c r="G383">
        <v>8600</v>
      </c>
      <c r="H383" t="s">
        <v>1635</v>
      </c>
      <c r="I383" t="s">
        <v>1636</v>
      </c>
      <c r="J383" t="s">
        <v>174</v>
      </c>
      <c r="K383" s="3" t="s">
        <v>29</v>
      </c>
      <c r="L383">
        <v>19000000</v>
      </c>
      <c r="M383">
        <v>8400000</v>
      </c>
      <c r="N383" t="s">
        <v>241</v>
      </c>
      <c r="O383" s="2">
        <v>95</v>
      </c>
      <c r="Q383" s="10" t="s">
        <v>150</v>
      </c>
      <c r="R383" s="21">
        <v>1983</v>
      </c>
      <c r="S383" s="27" t="s">
        <v>12446</v>
      </c>
      <c r="T383" s="25" t="str">
        <f>LEFT(S383,3)</f>
        <v>Apr</v>
      </c>
      <c r="U383" s="10" t="s">
        <v>29</v>
      </c>
      <c r="V383" s="21">
        <v>6.8</v>
      </c>
      <c r="W383" s="10">
        <v>8600</v>
      </c>
      <c r="X383" s="10" t="s">
        <v>1635</v>
      </c>
      <c r="Y383" s="10" t="s">
        <v>1636</v>
      </c>
      <c r="Z383" s="10" t="s">
        <v>174</v>
      </c>
      <c r="AA383" s="22" t="s">
        <v>29</v>
      </c>
      <c r="AB383" s="10">
        <v>19000000</v>
      </c>
      <c r="AC383" s="10">
        <v>8400000</v>
      </c>
      <c r="AD383" s="10" t="s">
        <v>241</v>
      </c>
      <c r="AE383" s="23">
        <v>95</v>
      </c>
    </row>
    <row r="384" spans="1:31" x14ac:dyDescent="0.35">
      <c r="A384" t="s">
        <v>1637</v>
      </c>
      <c r="B384" t="s">
        <v>32</v>
      </c>
      <c r="C384" t="s">
        <v>16</v>
      </c>
      <c r="D384" s="2">
        <v>1983</v>
      </c>
      <c r="E384" t="s">
        <v>1638</v>
      </c>
      <c r="F384" s="2">
        <v>7.4</v>
      </c>
      <c r="G384">
        <v>9700</v>
      </c>
      <c r="H384" t="s">
        <v>244</v>
      </c>
      <c r="I384" t="s">
        <v>1639</v>
      </c>
      <c r="J384" t="s">
        <v>928</v>
      </c>
      <c r="K384" s="3" t="s">
        <v>29</v>
      </c>
      <c r="L384">
        <v>0</v>
      </c>
      <c r="M384">
        <v>8443124</v>
      </c>
      <c r="N384" t="s">
        <v>1640</v>
      </c>
      <c r="O384" s="2">
        <v>92</v>
      </c>
      <c r="Q384" s="9" t="s">
        <v>16</v>
      </c>
      <c r="R384" s="18">
        <v>1983</v>
      </c>
      <c r="S384" s="26" t="s">
        <v>12389</v>
      </c>
      <c r="T384" s="25" t="str">
        <f>LEFT(S384,3)</f>
        <v>Mar</v>
      </c>
      <c r="U384" s="9" t="s">
        <v>194</v>
      </c>
      <c r="V384" s="18">
        <v>7.4</v>
      </c>
      <c r="W384" s="9">
        <v>9700</v>
      </c>
      <c r="X384" s="9" t="s">
        <v>244</v>
      </c>
      <c r="Y384" s="9" t="s">
        <v>1639</v>
      </c>
      <c r="Z384" s="9" t="s">
        <v>928</v>
      </c>
      <c r="AA384" s="19" t="s">
        <v>29</v>
      </c>
      <c r="AB384" s="9">
        <v>0</v>
      </c>
      <c r="AC384" s="9">
        <v>8443124</v>
      </c>
      <c r="AD384" s="9" t="s">
        <v>1640</v>
      </c>
      <c r="AE384" s="20">
        <v>92</v>
      </c>
    </row>
    <row r="385" spans="1:31" x14ac:dyDescent="0.35">
      <c r="A385" t="s">
        <v>1641</v>
      </c>
      <c r="B385" t="s">
        <v>15</v>
      </c>
      <c r="C385" t="s">
        <v>62</v>
      </c>
      <c r="D385" s="2">
        <v>1983</v>
      </c>
      <c r="E385" t="s">
        <v>1642</v>
      </c>
      <c r="F385" s="2">
        <v>6.7</v>
      </c>
      <c r="G385">
        <v>6000</v>
      </c>
      <c r="H385" t="s">
        <v>1643</v>
      </c>
      <c r="I385" t="s">
        <v>1644</v>
      </c>
      <c r="J385" t="s">
        <v>1184</v>
      </c>
      <c r="K385" s="3" t="s">
        <v>29</v>
      </c>
      <c r="L385">
        <v>12000000</v>
      </c>
      <c r="M385">
        <v>6472990</v>
      </c>
      <c r="N385" t="s">
        <v>499</v>
      </c>
      <c r="O385" s="2">
        <v>103</v>
      </c>
      <c r="Q385" s="10" t="s">
        <v>62</v>
      </c>
      <c r="R385" s="21">
        <v>1983</v>
      </c>
      <c r="S385" s="27" t="s">
        <v>12459</v>
      </c>
      <c r="T385" s="25" t="str">
        <f>LEFT(S385,3)</f>
        <v>Feb</v>
      </c>
      <c r="U385" s="10" t="s">
        <v>29</v>
      </c>
      <c r="V385" s="21">
        <v>6.7</v>
      </c>
      <c r="W385" s="10">
        <v>6000</v>
      </c>
      <c r="X385" s="10" t="s">
        <v>1643</v>
      </c>
      <c r="Y385" s="10" t="s">
        <v>1644</v>
      </c>
      <c r="Z385" s="10" t="s">
        <v>1184</v>
      </c>
      <c r="AA385" s="22" t="s">
        <v>29</v>
      </c>
      <c r="AB385" s="10">
        <v>12000000</v>
      </c>
      <c r="AC385" s="10">
        <v>6472990</v>
      </c>
      <c r="AD385" s="10" t="s">
        <v>499</v>
      </c>
      <c r="AE385" s="23">
        <v>103</v>
      </c>
    </row>
    <row r="386" spans="1:31" x14ac:dyDescent="0.35">
      <c r="A386" t="s">
        <v>1645</v>
      </c>
      <c r="B386" t="s">
        <v>15</v>
      </c>
      <c r="C386" t="s">
        <v>103</v>
      </c>
      <c r="D386" s="2">
        <v>1983</v>
      </c>
      <c r="E386" t="s">
        <v>1589</v>
      </c>
      <c r="F386" s="2">
        <v>6.7</v>
      </c>
      <c r="G386">
        <v>13000</v>
      </c>
      <c r="H386" t="s">
        <v>232</v>
      </c>
      <c r="I386" t="s">
        <v>1646</v>
      </c>
      <c r="J386" t="s">
        <v>164</v>
      </c>
      <c r="K386" s="3" t="s">
        <v>29</v>
      </c>
      <c r="L386">
        <v>15000000</v>
      </c>
      <c r="M386">
        <v>15856028</v>
      </c>
      <c r="N386" t="s">
        <v>1647</v>
      </c>
      <c r="O386" s="2">
        <v>128</v>
      </c>
      <c r="Q386" s="9" t="s">
        <v>103</v>
      </c>
      <c r="R386" s="18">
        <v>1983</v>
      </c>
      <c r="S386" s="26" t="s">
        <v>12454</v>
      </c>
      <c r="T386" s="25" t="str">
        <f>LEFT(S386,3)</f>
        <v>Dec</v>
      </c>
      <c r="U386" s="9" t="s">
        <v>29</v>
      </c>
      <c r="V386" s="18">
        <v>6.7</v>
      </c>
      <c r="W386" s="9">
        <v>13000</v>
      </c>
      <c r="X386" s="9" t="s">
        <v>232</v>
      </c>
      <c r="Y386" s="9" t="s">
        <v>1646</v>
      </c>
      <c r="Z386" s="9" t="s">
        <v>164</v>
      </c>
      <c r="AA386" s="19" t="s">
        <v>29</v>
      </c>
      <c r="AB386" s="9">
        <v>15000000</v>
      </c>
      <c r="AC386" s="9">
        <v>15856028</v>
      </c>
      <c r="AD386" s="9" t="s">
        <v>1647</v>
      </c>
      <c r="AE386" s="20">
        <v>128</v>
      </c>
    </row>
    <row r="387" spans="1:31" x14ac:dyDescent="0.35">
      <c r="A387" t="s">
        <v>1648</v>
      </c>
      <c r="B387" t="s">
        <v>32</v>
      </c>
      <c r="C387" t="s">
        <v>33</v>
      </c>
      <c r="D387" s="2">
        <v>1983</v>
      </c>
      <c r="E387" t="s">
        <v>509</v>
      </c>
      <c r="F387" s="2">
        <v>6.3</v>
      </c>
      <c r="G387">
        <v>11000</v>
      </c>
      <c r="H387" t="s">
        <v>872</v>
      </c>
      <c r="I387" t="s">
        <v>1649</v>
      </c>
      <c r="J387" t="s">
        <v>326</v>
      </c>
      <c r="K387" s="3" t="s">
        <v>29</v>
      </c>
      <c r="L387">
        <v>5000000</v>
      </c>
      <c r="M387">
        <v>12232628</v>
      </c>
      <c r="N387" t="s">
        <v>1650</v>
      </c>
      <c r="O387" s="2">
        <v>107</v>
      </c>
      <c r="Q387" s="10" t="s">
        <v>33</v>
      </c>
      <c r="R387" s="21">
        <v>1983</v>
      </c>
      <c r="S387" s="27" t="s">
        <v>12325</v>
      </c>
      <c r="T387" s="25" t="str">
        <f>LEFT(S387,3)</f>
        <v>Apr</v>
      </c>
      <c r="U387" s="10" t="s">
        <v>29</v>
      </c>
      <c r="V387" s="21">
        <v>6.3</v>
      </c>
      <c r="W387" s="10">
        <v>11000</v>
      </c>
      <c r="X387" s="10" t="s">
        <v>872</v>
      </c>
      <c r="Y387" s="10" t="s">
        <v>1649</v>
      </c>
      <c r="Z387" s="10" t="s">
        <v>326</v>
      </c>
      <c r="AA387" s="22" t="s">
        <v>29</v>
      </c>
      <c r="AB387" s="10">
        <v>5000000</v>
      </c>
      <c r="AC387" s="10">
        <v>12232628</v>
      </c>
      <c r="AD387" s="10" t="s">
        <v>1650</v>
      </c>
      <c r="AE387" s="23">
        <v>107</v>
      </c>
    </row>
    <row r="388" spans="1:31" x14ac:dyDescent="0.35">
      <c r="A388" t="s">
        <v>1651</v>
      </c>
      <c r="B388" t="s">
        <v>15</v>
      </c>
      <c r="C388" t="s">
        <v>40</v>
      </c>
      <c r="D388" s="2">
        <v>1983</v>
      </c>
      <c r="E388" t="s">
        <v>1562</v>
      </c>
      <c r="F388" s="2">
        <v>6.3</v>
      </c>
      <c r="G388">
        <v>8200</v>
      </c>
      <c r="H388" t="s">
        <v>1652</v>
      </c>
      <c r="I388" t="s">
        <v>1653</v>
      </c>
      <c r="J388" t="s">
        <v>1653</v>
      </c>
      <c r="K388" s="3" t="s">
        <v>29</v>
      </c>
      <c r="L388">
        <v>0</v>
      </c>
      <c r="M388">
        <v>29309766</v>
      </c>
      <c r="N388" t="s">
        <v>1654</v>
      </c>
      <c r="O388" s="2">
        <v>95</v>
      </c>
      <c r="Q388" s="9" t="s">
        <v>40</v>
      </c>
      <c r="R388" s="18">
        <v>1983</v>
      </c>
      <c r="S388" s="26" t="s">
        <v>12450</v>
      </c>
      <c r="T388" s="25" t="str">
        <f>LEFT(S388,3)</f>
        <v>Aug</v>
      </c>
      <c r="U388" s="9" t="s">
        <v>29</v>
      </c>
      <c r="V388" s="18">
        <v>6.3</v>
      </c>
      <c r="W388" s="9">
        <v>8200</v>
      </c>
      <c r="X388" s="9" t="s">
        <v>1652</v>
      </c>
      <c r="Y388" s="9" t="s">
        <v>1653</v>
      </c>
      <c r="Z388" s="9" t="s">
        <v>1653</v>
      </c>
      <c r="AA388" s="19" t="s">
        <v>29</v>
      </c>
      <c r="AB388" s="9">
        <v>0</v>
      </c>
      <c r="AC388" s="9">
        <v>29309766</v>
      </c>
      <c r="AD388" s="9" t="s">
        <v>1654</v>
      </c>
      <c r="AE388" s="20">
        <v>95</v>
      </c>
    </row>
    <row r="389" spans="1:31" x14ac:dyDescent="0.35">
      <c r="A389" t="s">
        <v>1655</v>
      </c>
      <c r="B389" t="s">
        <v>15</v>
      </c>
      <c r="C389" t="s">
        <v>16</v>
      </c>
      <c r="D389" s="2">
        <v>1983</v>
      </c>
      <c r="E389" t="s">
        <v>1656</v>
      </c>
      <c r="F389" s="2">
        <v>7.3</v>
      </c>
      <c r="G389">
        <v>16000</v>
      </c>
      <c r="H389" t="s">
        <v>1657</v>
      </c>
      <c r="I389" t="s">
        <v>1658</v>
      </c>
      <c r="J389" t="s">
        <v>1659</v>
      </c>
      <c r="K389" s="3" t="s">
        <v>21</v>
      </c>
      <c r="L389">
        <v>0</v>
      </c>
      <c r="M389">
        <v>2306560</v>
      </c>
      <c r="N389" t="s">
        <v>1660</v>
      </c>
      <c r="O389" s="2">
        <v>123</v>
      </c>
      <c r="Q389" s="10" t="s">
        <v>16</v>
      </c>
      <c r="R389" s="21">
        <v>1983</v>
      </c>
      <c r="S389" s="27" t="s">
        <v>12460</v>
      </c>
      <c r="T389" s="25" t="str">
        <f>LEFT(S389,3)</f>
        <v>Sep</v>
      </c>
      <c r="U389" s="10" t="s">
        <v>29</v>
      </c>
      <c r="V389" s="21">
        <v>7.3</v>
      </c>
      <c r="W389" s="10">
        <v>16000</v>
      </c>
      <c r="X389" s="10" t="s">
        <v>1657</v>
      </c>
      <c r="Y389" s="10" t="s">
        <v>1658</v>
      </c>
      <c r="Z389" s="10" t="s">
        <v>1659</v>
      </c>
      <c r="AA389" s="22" t="s">
        <v>21</v>
      </c>
      <c r="AB389" s="10">
        <v>0</v>
      </c>
      <c r="AC389" s="10">
        <v>2306560</v>
      </c>
      <c r="AD389" s="10" t="s">
        <v>1660</v>
      </c>
      <c r="AE389" s="23">
        <v>123</v>
      </c>
    </row>
    <row r="390" spans="1:31" x14ac:dyDescent="0.35">
      <c r="A390" t="s">
        <v>1661</v>
      </c>
      <c r="B390" t="s">
        <v>15</v>
      </c>
      <c r="C390" t="s">
        <v>40</v>
      </c>
      <c r="D390" s="2">
        <v>1983</v>
      </c>
      <c r="E390" t="s">
        <v>1592</v>
      </c>
      <c r="F390" s="2">
        <v>4.9000000000000004</v>
      </c>
      <c r="G390">
        <v>4200</v>
      </c>
      <c r="H390" t="s">
        <v>1662</v>
      </c>
      <c r="I390" t="s">
        <v>1663</v>
      </c>
      <c r="J390" t="s">
        <v>1477</v>
      </c>
      <c r="K390" s="3" t="s">
        <v>194</v>
      </c>
      <c r="L390">
        <v>7000000</v>
      </c>
      <c r="M390">
        <v>1246141</v>
      </c>
      <c r="N390" t="s">
        <v>1664</v>
      </c>
      <c r="O390" s="2">
        <v>100</v>
      </c>
      <c r="Q390" s="9" t="s">
        <v>40</v>
      </c>
      <c r="R390" s="18">
        <v>1983</v>
      </c>
      <c r="S390" s="26" t="s">
        <v>12455</v>
      </c>
      <c r="T390" s="25" t="str">
        <f>LEFT(S390,3)</f>
        <v>Apr</v>
      </c>
      <c r="U390" s="9" t="s">
        <v>29</v>
      </c>
      <c r="V390" s="18">
        <v>4.9000000000000004</v>
      </c>
      <c r="W390" s="9">
        <v>4200</v>
      </c>
      <c r="X390" s="9" t="s">
        <v>1662</v>
      </c>
      <c r="Y390" s="9" t="s">
        <v>1663</v>
      </c>
      <c r="Z390" s="9" t="s">
        <v>1477</v>
      </c>
      <c r="AA390" s="19" t="s">
        <v>194</v>
      </c>
      <c r="AB390" s="9">
        <v>7000000</v>
      </c>
      <c r="AC390" s="9">
        <v>1246141</v>
      </c>
      <c r="AD390" s="9" t="s">
        <v>1664</v>
      </c>
      <c r="AE390" s="20">
        <v>100</v>
      </c>
    </row>
    <row r="391" spans="1:31" x14ac:dyDescent="0.35">
      <c r="A391" t="s">
        <v>1665</v>
      </c>
      <c r="B391" t="s">
        <v>15</v>
      </c>
      <c r="C391" t="s">
        <v>40</v>
      </c>
      <c r="D391" s="2">
        <v>1983</v>
      </c>
      <c r="E391" t="s">
        <v>1666</v>
      </c>
      <c r="F391" s="2">
        <v>4.7</v>
      </c>
      <c r="G391">
        <v>3000</v>
      </c>
      <c r="H391" t="s">
        <v>1667</v>
      </c>
      <c r="I391" t="s">
        <v>1668</v>
      </c>
      <c r="J391" t="s">
        <v>1669</v>
      </c>
      <c r="K391" s="3" t="s">
        <v>194</v>
      </c>
      <c r="L391">
        <v>800000</v>
      </c>
      <c r="M391">
        <v>2082215</v>
      </c>
      <c r="N391" t="s">
        <v>1670</v>
      </c>
      <c r="O391" s="2">
        <v>80</v>
      </c>
      <c r="Q391" s="10" t="s">
        <v>40</v>
      </c>
      <c r="R391" s="21">
        <v>1983</v>
      </c>
      <c r="S391" s="27" t="s">
        <v>12461</v>
      </c>
      <c r="T391" s="25" t="str">
        <f>LEFT(S391,3)</f>
        <v>Apr</v>
      </c>
      <c r="U391" s="10" t="s">
        <v>29</v>
      </c>
      <c r="V391" s="21">
        <v>4.7</v>
      </c>
      <c r="W391" s="10">
        <v>3000</v>
      </c>
      <c r="X391" s="10" t="s">
        <v>1667</v>
      </c>
      <c r="Y391" s="10" t="s">
        <v>1668</v>
      </c>
      <c r="Z391" s="10" t="s">
        <v>1669</v>
      </c>
      <c r="AA391" s="22" t="s">
        <v>194</v>
      </c>
      <c r="AB391" s="10">
        <v>800000</v>
      </c>
      <c r="AC391" s="10">
        <v>2082215</v>
      </c>
      <c r="AD391" s="10" t="s">
        <v>1670</v>
      </c>
      <c r="AE391" s="23">
        <v>80</v>
      </c>
    </row>
    <row r="392" spans="1:31" x14ac:dyDescent="0.35">
      <c r="A392" t="s">
        <v>1671</v>
      </c>
      <c r="B392" t="s">
        <v>32</v>
      </c>
      <c r="C392" t="s">
        <v>329</v>
      </c>
      <c r="D392" s="2">
        <v>1983</v>
      </c>
      <c r="E392" t="s">
        <v>1488</v>
      </c>
      <c r="F392" s="2">
        <v>6.4</v>
      </c>
      <c r="G392">
        <v>11000</v>
      </c>
      <c r="H392" t="s">
        <v>1672</v>
      </c>
      <c r="I392" t="s">
        <v>1673</v>
      </c>
      <c r="J392" t="s">
        <v>1522</v>
      </c>
      <c r="K392" s="3" t="s">
        <v>29</v>
      </c>
      <c r="L392">
        <v>15000000</v>
      </c>
      <c r="M392">
        <v>10219460</v>
      </c>
      <c r="N392" t="s">
        <v>1674</v>
      </c>
      <c r="O392" s="2">
        <v>106</v>
      </c>
      <c r="Q392" s="9" t="s">
        <v>329</v>
      </c>
      <c r="R392" s="18">
        <v>1983</v>
      </c>
      <c r="S392" s="26" t="s">
        <v>12440</v>
      </c>
      <c r="T392" s="25" t="str">
        <f>LEFT(S392,3)</f>
        <v>Sep</v>
      </c>
      <c r="U392" s="9" t="s">
        <v>29</v>
      </c>
      <c r="V392" s="18">
        <v>6.4</v>
      </c>
      <c r="W392" s="9">
        <v>11000</v>
      </c>
      <c r="X392" s="9" t="s">
        <v>1672</v>
      </c>
      <c r="Y392" s="9" t="s">
        <v>1673</v>
      </c>
      <c r="Z392" s="9" t="s">
        <v>1522</v>
      </c>
      <c r="AA392" s="19" t="s">
        <v>29</v>
      </c>
      <c r="AB392" s="9">
        <v>15000000</v>
      </c>
      <c r="AC392" s="9">
        <v>10219460</v>
      </c>
      <c r="AD392" s="9" t="s">
        <v>1674</v>
      </c>
      <c r="AE392" s="20">
        <v>106</v>
      </c>
    </row>
    <row r="393" spans="1:31" x14ac:dyDescent="0.35">
      <c r="A393" t="s">
        <v>1675</v>
      </c>
      <c r="B393" t="s">
        <v>15</v>
      </c>
      <c r="C393" t="s">
        <v>40</v>
      </c>
      <c r="D393" s="2">
        <v>1983</v>
      </c>
      <c r="E393" t="s">
        <v>1508</v>
      </c>
      <c r="F393" s="2">
        <v>6.4</v>
      </c>
      <c r="G393">
        <v>25000</v>
      </c>
      <c r="H393" t="s">
        <v>1187</v>
      </c>
      <c r="I393" t="s">
        <v>1676</v>
      </c>
      <c r="J393" t="s">
        <v>850</v>
      </c>
      <c r="K393" s="3" t="s">
        <v>29</v>
      </c>
      <c r="L393">
        <v>0</v>
      </c>
      <c r="M393">
        <v>10353438</v>
      </c>
      <c r="N393" t="s">
        <v>1188</v>
      </c>
      <c r="O393" s="2">
        <v>93</v>
      </c>
      <c r="Q393" s="10" t="s">
        <v>40</v>
      </c>
      <c r="R393" s="21">
        <v>1983</v>
      </c>
      <c r="S393" s="27" t="s">
        <v>12443</v>
      </c>
      <c r="T393" s="25" t="str">
        <f>LEFT(S393,3)</f>
        <v>Jun</v>
      </c>
      <c r="U393" s="10" t="s">
        <v>29</v>
      </c>
      <c r="V393" s="21">
        <v>6.4</v>
      </c>
      <c r="W393" s="10">
        <v>25000</v>
      </c>
      <c r="X393" s="10" t="s">
        <v>1187</v>
      </c>
      <c r="Y393" s="10" t="s">
        <v>1676</v>
      </c>
      <c r="Z393" s="10" t="s">
        <v>850</v>
      </c>
      <c r="AA393" s="22" t="s">
        <v>29</v>
      </c>
      <c r="AB393" s="10">
        <v>0</v>
      </c>
      <c r="AC393" s="10">
        <v>10353438</v>
      </c>
      <c r="AD393" s="10" t="s">
        <v>1188</v>
      </c>
      <c r="AE393" s="23">
        <v>93</v>
      </c>
    </row>
    <row r="394" spans="1:31" x14ac:dyDescent="0.35">
      <c r="A394" t="s">
        <v>1677</v>
      </c>
      <c r="B394" t="s">
        <v>15</v>
      </c>
      <c r="C394" t="s">
        <v>33</v>
      </c>
      <c r="D394" s="2">
        <v>1983</v>
      </c>
      <c r="E394" t="s">
        <v>1621</v>
      </c>
      <c r="F394" s="2">
        <v>5.7</v>
      </c>
      <c r="G394">
        <v>2900</v>
      </c>
      <c r="H394" t="s">
        <v>1678</v>
      </c>
      <c r="I394" t="s">
        <v>1678</v>
      </c>
      <c r="J394" t="s">
        <v>1679</v>
      </c>
      <c r="K394" s="3" t="s">
        <v>29</v>
      </c>
      <c r="L394">
        <v>3000000</v>
      </c>
      <c r="M394">
        <v>17488564</v>
      </c>
      <c r="N394" t="s">
        <v>874</v>
      </c>
      <c r="O394" s="2">
        <v>94</v>
      </c>
      <c r="Q394" s="9" t="s">
        <v>33</v>
      </c>
      <c r="R394" s="18">
        <v>1983</v>
      </c>
      <c r="S394" s="26" t="s">
        <v>12458</v>
      </c>
      <c r="T394" s="25" t="str">
        <f>LEFT(S394,3)</f>
        <v>Jan</v>
      </c>
      <c r="U394" s="9" t="s">
        <v>29</v>
      </c>
      <c r="V394" s="18">
        <v>5.7</v>
      </c>
      <c r="W394" s="9">
        <v>2900</v>
      </c>
      <c r="X394" s="9" t="s">
        <v>1678</v>
      </c>
      <c r="Y394" s="9" t="s">
        <v>1678</v>
      </c>
      <c r="Z394" s="9" t="s">
        <v>1679</v>
      </c>
      <c r="AA394" s="19" t="s">
        <v>29</v>
      </c>
      <c r="AB394" s="9">
        <v>3000000</v>
      </c>
      <c r="AC394" s="9">
        <v>17488564</v>
      </c>
      <c r="AD394" s="9" t="s">
        <v>874</v>
      </c>
      <c r="AE394" s="20">
        <v>94</v>
      </c>
    </row>
    <row r="395" spans="1:31" x14ac:dyDescent="0.35">
      <c r="A395" t="s">
        <v>1680</v>
      </c>
      <c r="B395" t="s">
        <v>15</v>
      </c>
      <c r="C395" t="s">
        <v>103</v>
      </c>
      <c r="D395" s="2">
        <v>1983</v>
      </c>
      <c r="E395" t="s">
        <v>1681</v>
      </c>
      <c r="F395" s="2">
        <v>6.3</v>
      </c>
      <c r="G395">
        <v>7200</v>
      </c>
      <c r="H395" t="s">
        <v>1682</v>
      </c>
      <c r="I395" t="s">
        <v>1683</v>
      </c>
      <c r="J395" t="s">
        <v>1173</v>
      </c>
      <c r="K395" s="3" t="s">
        <v>29</v>
      </c>
      <c r="L395">
        <v>4520000</v>
      </c>
      <c r="M395">
        <v>7175592</v>
      </c>
      <c r="N395" t="s">
        <v>1684</v>
      </c>
      <c r="O395" s="2">
        <v>101</v>
      </c>
      <c r="Q395" s="10" t="s">
        <v>103</v>
      </c>
      <c r="R395" s="21">
        <v>1983</v>
      </c>
      <c r="S395" s="27" t="s">
        <v>12412</v>
      </c>
      <c r="T395" s="25" t="str">
        <f>LEFT(S395,3)</f>
        <v>Mar</v>
      </c>
      <c r="U395" s="10" t="s">
        <v>29</v>
      </c>
      <c r="V395" s="21">
        <v>6.3</v>
      </c>
      <c r="W395" s="10">
        <v>7200</v>
      </c>
      <c r="X395" s="10" t="s">
        <v>1682</v>
      </c>
      <c r="Y395" s="10" t="s">
        <v>1683</v>
      </c>
      <c r="Z395" s="10" t="s">
        <v>1173</v>
      </c>
      <c r="AA395" s="22" t="s">
        <v>29</v>
      </c>
      <c r="AB395" s="10">
        <v>4520000</v>
      </c>
      <c r="AC395" s="10">
        <v>7175592</v>
      </c>
      <c r="AD395" s="10" t="s">
        <v>1684</v>
      </c>
      <c r="AE395" s="23">
        <v>101</v>
      </c>
    </row>
    <row r="396" spans="1:31" x14ac:dyDescent="0.35">
      <c r="A396" t="s">
        <v>1685</v>
      </c>
      <c r="B396" t="s">
        <v>15</v>
      </c>
      <c r="C396" t="s">
        <v>33</v>
      </c>
      <c r="D396" s="2">
        <v>1983</v>
      </c>
      <c r="E396" t="s">
        <v>1589</v>
      </c>
      <c r="F396" s="2">
        <v>6.4</v>
      </c>
      <c r="G396">
        <v>9300</v>
      </c>
      <c r="H396" t="s">
        <v>1004</v>
      </c>
      <c r="I396" t="s">
        <v>1686</v>
      </c>
      <c r="J396" t="s">
        <v>72</v>
      </c>
      <c r="K396" s="3" t="s">
        <v>29</v>
      </c>
      <c r="L396">
        <v>14500000</v>
      </c>
      <c r="M396">
        <v>30503151</v>
      </c>
      <c r="N396" t="s">
        <v>43</v>
      </c>
      <c r="O396" s="2">
        <v>105</v>
      </c>
      <c r="Q396" s="9" t="s">
        <v>33</v>
      </c>
      <c r="R396" s="18">
        <v>1983</v>
      </c>
      <c r="S396" s="26" t="s">
        <v>12454</v>
      </c>
      <c r="T396" s="25" t="str">
        <f>LEFT(S396,3)</f>
        <v>Dec</v>
      </c>
      <c r="U396" s="9" t="s">
        <v>29</v>
      </c>
      <c r="V396" s="18">
        <v>6.4</v>
      </c>
      <c r="W396" s="9">
        <v>9300</v>
      </c>
      <c r="X396" s="9" t="s">
        <v>1004</v>
      </c>
      <c r="Y396" s="9" t="s">
        <v>1686</v>
      </c>
      <c r="Z396" s="9" t="s">
        <v>72</v>
      </c>
      <c r="AA396" s="19" t="s">
        <v>29</v>
      </c>
      <c r="AB396" s="9">
        <v>14500000</v>
      </c>
      <c r="AC396" s="9">
        <v>30503151</v>
      </c>
      <c r="AD396" s="9" t="s">
        <v>43</v>
      </c>
      <c r="AE396" s="20">
        <v>105</v>
      </c>
    </row>
    <row r="397" spans="1:31" x14ac:dyDescent="0.35">
      <c r="A397" t="s">
        <v>1687</v>
      </c>
      <c r="B397" t="s">
        <v>15</v>
      </c>
      <c r="C397" t="s">
        <v>40</v>
      </c>
      <c r="D397" s="2">
        <v>1983</v>
      </c>
      <c r="E397" t="s">
        <v>1688</v>
      </c>
      <c r="F397" s="2">
        <v>5.2</v>
      </c>
      <c r="G397">
        <v>5400</v>
      </c>
      <c r="H397" t="s">
        <v>458</v>
      </c>
      <c r="I397" t="s">
        <v>130</v>
      </c>
      <c r="J397" t="s">
        <v>58</v>
      </c>
      <c r="K397" s="3" t="s">
        <v>29</v>
      </c>
      <c r="L397">
        <v>0</v>
      </c>
      <c r="M397">
        <v>10375893</v>
      </c>
      <c r="N397" t="s">
        <v>1689</v>
      </c>
      <c r="O397" s="2">
        <v>89</v>
      </c>
      <c r="Q397" s="10" t="s">
        <v>40</v>
      </c>
      <c r="R397" s="21">
        <v>1983</v>
      </c>
      <c r="S397" s="27" t="s">
        <v>12462</v>
      </c>
      <c r="T397" s="25" t="str">
        <f>LEFT(S397,3)</f>
        <v>May</v>
      </c>
      <c r="U397" s="10" t="s">
        <v>29</v>
      </c>
      <c r="V397" s="21">
        <v>5.2</v>
      </c>
      <c r="W397" s="10">
        <v>5400</v>
      </c>
      <c r="X397" s="10" t="s">
        <v>458</v>
      </c>
      <c r="Y397" s="10" t="s">
        <v>130</v>
      </c>
      <c r="Z397" s="10" t="s">
        <v>58</v>
      </c>
      <c r="AA397" s="22" t="s">
        <v>29</v>
      </c>
      <c r="AB397" s="10">
        <v>0</v>
      </c>
      <c r="AC397" s="10">
        <v>10375893</v>
      </c>
      <c r="AD397" s="10" t="s">
        <v>1689</v>
      </c>
      <c r="AE397" s="23">
        <v>89</v>
      </c>
    </row>
    <row r="398" spans="1:31" x14ac:dyDescent="0.35">
      <c r="A398" t="s">
        <v>1690</v>
      </c>
      <c r="B398" t="s">
        <v>15</v>
      </c>
      <c r="C398" t="s">
        <v>51</v>
      </c>
      <c r="D398" s="2">
        <v>1983</v>
      </c>
      <c r="E398" t="s">
        <v>1656</v>
      </c>
      <c r="F398" s="2">
        <v>5.2</v>
      </c>
      <c r="G398">
        <v>1900</v>
      </c>
      <c r="H398" t="s">
        <v>1691</v>
      </c>
      <c r="I398" t="s">
        <v>1691</v>
      </c>
      <c r="J398" t="s">
        <v>1692</v>
      </c>
      <c r="K398" s="3" t="s">
        <v>29</v>
      </c>
      <c r="L398">
        <v>250000</v>
      </c>
      <c r="M398">
        <v>4319001</v>
      </c>
      <c r="N398" t="s">
        <v>1693</v>
      </c>
      <c r="O398" s="2">
        <v>93</v>
      </c>
      <c r="Q398" s="9" t="s">
        <v>51</v>
      </c>
      <c r="R398" s="18">
        <v>1983</v>
      </c>
      <c r="S398" s="26" t="s">
        <v>12460</v>
      </c>
      <c r="T398" s="25" t="str">
        <f>LEFT(S398,3)</f>
        <v>Sep</v>
      </c>
      <c r="U398" s="9" t="s">
        <v>29</v>
      </c>
      <c r="V398" s="18">
        <v>5.2</v>
      </c>
      <c r="W398" s="9">
        <v>1900</v>
      </c>
      <c r="X398" s="9" t="s">
        <v>1691</v>
      </c>
      <c r="Y398" s="9" t="s">
        <v>1691</v>
      </c>
      <c r="Z398" s="9" t="s">
        <v>1692</v>
      </c>
      <c r="AA398" s="19" t="s">
        <v>29</v>
      </c>
      <c r="AB398" s="9">
        <v>250000</v>
      </c>
      <c r="AC398" s="9">
        <v>4319001</v>
      </c>
      <c r="AD398" s="9" t="s">
        <v>1693</v>
      </c>
      <c r="AE398" s="20">
        <v>93</v>
      </c>
    </row>
    <row r="399" spans="1:31" x14ac:dyDescent="0.35">
      <c r="A399" t="s">
        <v>1694</v>
      </c>
      <c r="B399" t="s">
        <v>32</v>
      </c>
      <c r="C399" t="s">
        <v>33</v>
      </c>
      <c r="D399" s="2">
        <v>1983</v>
      </c>
      <c r="E399" t="s">
        <v>1695</v>
      </c>
      <c r="F399" s="2">
        <v>4.9000000000000004</v>
      </c>
      <c r="G399">
        <v>3700</v>
      </c>
      <c r="H399" t="s">
        <v>198</v>
      </c>
      <c r="I399" t="s">
        <v>1696</v>
      </c>
      <c r="J399" t="s">
        <v>199</v>
      </c>
      <c r="K399" s="3" t="s">
        <v>29</v>
      </c>
      <c r="L399">
        <v>0</v>
      </c>
      <c r="M399">
        <v>13000000</v>
      </c>
      <c r="N399" t="s">
        <v>60</v>
      </c>
      <c r="O399" s="2">
        <v>96</v>
      </c>
      <c r="Q399" s="10" t="s">
        <v>33</v>
      </c>
      <c r="R399" s="21">
        <v>1983</v>
      </c>
      <c r="S399" s="27" t="s">
        <v>12463</v>
      </c>
      <c r="T399" s="25" t="str">
        <f>LEFT(S399,3)</f>
        <v>Jul</v>
      </c>
      <c r="U399" s="10" t="s">
        <v>29</v>
      </c>
      <c r="V399" s="21">
        <v>4.9000000000000004</v>
      </c>
      <c r="W399" s="10">
        <v>3700</v>
      </c>
      <c r="X399" s="10" t="s">
        <v>198</v>
      </c>
      <c r="Y399" s="10" t="s">
        <v>1696</v>
      </c>
      <c r="Z399" s="10" t="s">
        <v>199</v>
      </c>
      <c r="AA399" s="22" t="s">
        <v>29</v>
      </c>
      <c r="AB399" s="10">
        <v>0</v>
      </c>
      <c r="AC399" s="10">
        <v>13000000</v>
      </c>
      <c r="AD399" s="10" t="s">
        <v>60</v>
      </c>
      <c r="AE399" s="23">
        <v>96</v>
      </c>
    </row>
    <row r="400" spans="1:31" x14ac:dyDescent="0.35">
      <c r="A400" t="s">
        <v>1697</v>
      </c>
      <c r="B400" t="s">
        <v>32</v>
      </c>
      <c r="C400" t="s">
        <v>24</v>
      </c>
      <c r="D400" s="2">
        <v>1983</v>
      </c>
      <c r="E400" t="s">
        <v>1698</v>
      </c>
      <c r="F400" s="2">
        <v>5</v>
      </c>
      <c r="G400">
        <v>1500</v>
      </c>
      <c r="H400" t="s">
        <v>1699</v>
      </c>
      <c r="I400" t="s">
        <v>1700</v>
      </c>
      <c r="J400" t="s">
        <v>28</v>
      </c>
      <c r="K400" s="3" t="s">
        <v>21</v>
      </c>
      <c r="L400">
        <v>25000000</v>
      </c>
      <c r="M400">
        <v>1402962</v>
      </c>
      <c r="N400" t="s">
        <v>1701</v>
      </c>
      <c r="O400" s="2">
        <v>111</v>
      </c>
      <c r="Q400" s="9" t="s">
        <v>24</v>
      </c>
      <c r="R400" s="18">
        <v>1983</v>
      </c>
      <c r="S400" s="26" t="s">
        <v>12464</v>
      </c>
      <c r="T400" s="25" t="str">
        <f>LEFT(S400,3)</f>
        <v>Mar</v>
      </c>
      <c r="U400" s="9" t="s">
        <v>29</v>
      </c>
      <c r="V400" s="18">
        <v>5</v>
      </c>
      <c r="W400" s="9">
        <v>1500</v>
      </c>
      <c r="X400" s="9" t="s">
        <v>1699</v>
      </c>
      <c r="Y400" s="9" t="s">
        <v>1700</v>
      </c>
      <c r="Z400" s="9" t="s">
        <v>28</v>
      </c>
      <c r="AA400" s="19" t="s">
        <v>21</v>
      </c>
      <c r="AB400" s="9">
        <v>25000000</v>
      </c>
      <c r="AC400" s="9">
        <v>1402962</v>
      </c>
      <c r="AD400" s="9" t="s">
        <v>1701</v>
      </c>
      <c r="AE400" s="20">
        <v>111</v>
      </c>
    </row>
    <row r="401" spans="1:31" x14ac:dyDescent="0.35">
      <c r="A401" t="s">
        <v>1702</v>
      </c>
      <c r="B401" t="s">
        <v>32</v>
      </c>
      <c r="C401" t="s">
        <v>40</v>
      </c>
      <c r="D401" s="2">
        <v>1983</v>
      </c>
      <c r="E401" t="s">
        <v>1589</v>
      </c>
      <c r="F401" s="2">
        <v>4.7</v>
      </c>
      <c r="G401">
        <v>3900</v>
      </c>
      <c r="H401" t="s">
        <v>1703</v>
      </c>
      <c r="I401" t="s">
        <v>1703</v>
      </c>
      <c r="J401" t="s">
        <v>159</v>
      </c>
      <c r="K401" s="3" t="s">
        <v>29</v>
      </c>
      <c r="L401">
        <v>14000000</v>
      </c>
      <c r="M401">
        <v>23646952</v>
      </c>
      <c r="N401" t="s">
        <v>179</v>
      </c>
      <c r="O401" s="2">
        <v>88</v>
      </c>
      <c r="Q401" s="10" t="s">
        <v>40</v>
      </c>
      <c r="R401" s="21">
        <v>1983</v>
      </c>
      <c r="S401" s="27" t="s">
        <v>12454</v>
      </c>
      <c r="T401" s="25" t="str">
        <f>LEFT(S401,3)</f>
        <v>Dec</v>
      </c>
      <c r="U401" s="10" t="s">
        <v>29</v>
      </c>
      <c r="V401" s="21">
        <v>4.7</v>
      </c>
      <c r="W401" s="10">
        <v>3900</v>
      </c>
      <c r="X401" s="10" t="s">
        <v>1703</v>
      </c>
      <c r="Y401" s="10" t="s">
        <v>1703</v>
      </c>
      <c r="Z401" s="10" t="s">
        <v>159</v>
      </c>
      <c r="AA401" s="22" t="s">
        <v>29</v>
      </c>
      <c r="AB401" s="10">
        <v>14000000</v>
      </c>
      <c r="AC401" s="10">
        <v>23646952</v>
      </c>
      <c r="AD401" s="10" t="s">
        <v>179</v>
      </c>
      <c r="AE401" s="23">
        <v>88</v>
      </c>
    </row>
    <row r="402" spans="1:31" x14ac:dyDescent="0.35">
      <c r="A402" t="s">
        <v>1704</v>
      </c>
      <c r="B402" t="s">
        <v>15</v>
      </c>
      <c r="C402" t="s">
        <v>33</v>
      </c>
      <c r="D402" s="2">
        <v>1983</v>
      </c>
      <c r="E402" t="s">
        <v>1705</v>
      </c>
      <c r="F402" s="2">
        <v>5</v>
      </c>
      <c r="G402">
        <v>2100</v>
      </c>
      <c r="H402" t="s">
        <v>1706</v>
      </c>
      <c r="I402" t="s">
        <v>1707</v>
      </c>
      <c r="J402" t="s">
        <v>1708</v>
      </c>
      <c r="K402" s="3" t="s">
        <v>29</v>
      </c>
      <c r="L402">
        <v>1250000</v>
      </c>
      <c r="M402">
        <v>6149983</v>
      </c>
      <c r="N402" t="s">
        <v>1709</v>
      </c>
      <c r="O402" s="2">
        <v>95</v>
      </c>
      <c r="Q402" s="9" t="s">
        <v>33</v>
      </c>
      <c r="R402" s="18">
        <v>1983</v>
      </c>
      <c r="S402" s="26" t="s">
        <v>12465</v>
      </c>
      <c r="T402" s="25" t="str">
        <f>LEFT(S402,3)</f>
        <v>May</v>
      </c>
      <c r="U402" s="9" t="s">
        <v>29</v>
      </c>
      <c r="V402" s="18">
        <v>5</v>
      </c>
      <c r="W402" s="9">
        <v>2100</v>
      </c>
      <c r="X402" s="9" t="s">
        <v>1706</v>
      </c>
      <c r="Y402" s="9" t="s">
        <v>1707</v>
      </c>
      <c r="Z402" s="9" t="s">
        <v>1708</v>
      </c>
      <c r="AA402" s="19" t="s">
        <v>29</v>
      </c>
      <c r="AB402" s="9">
        <v>1250000</v>
      </c>
      <c r="AC402" s="9">
        <v>6149983</v>
      </c>
      <c r="AD402" s="9" t="s">
        <v>1709</v>
      </c>
      <c r="AE402" s="20">
        <v>95</v>
      </c>
    </row>
    <row r="403" spans="1:31" x14ac:dyDescent="0.35">
      <c r="A403" t="s">
        <v>1710</v>
      </c>
      <c r="B403" t="s">
        <v>32</v>
      </c>
      <c r="C403" t="s">
        <v>33</v>
      </c>
      <c r="D403" s="2">
        <v>1983</v>
      </c>
      <c r="E403" t="s">
        <v>1711</v>
      </c>
      <c r="F403" s="2">
        <v>5.5</v>
      </c>
      <c r="G403">
        <v>5500</v>
      </c>
      <c r="H403" t="s">
        <v>201</v>
      </c>
      <c r="I403" t="s">
        <v>1712</v>
      </c>
      <c r="J403" t="s">
        <v>1713</v>
      </c>
      <c r="K403" s="3" t="s">
        <v>29</v>
      </c>
      <c r="L403">
        <v>14400000</v>
      </c>
      <c r="M403">
        <v>16478265</v>
      </c>
      <c r="N403" t="s">
        <v>30</v>
      </c>
      <c r="O403" s="2">
        <v>90</v>
      </c>
      <c r="Q403" s="10" t="s">
        <v>33</v>
      </c>
      <c r="R403" s="21">
        <v>1983</v>
      </c>
      <c r="S403" s="27" t="s">
        <v>12466</v>
      </c>
      <c r="T403" s="25" t="str">
        <f>LEFT(S403,3)</f>
        <v>May</v>
      </c>
      <c r="U403" s="10" t="s">
        <v>29</v>
      </c>
      <c r="V403" s="21">
        <v>5.5</v>
      </c>
      <c r="W403" s="10">
        <v>5500</v>
      </c>
      <c r="X403" s="10" t="s">
        <v>201</v>
      </c>
      <c r="Y403" s="10" t="s">
        <v>1712</v>
      </c>
      <c r="Z403" s="10" t="s">
        <v>1713</v>
      </c>
      <c r="AA403" s="22" t="s">
        <v>29</v>
      </c>
      <c r="AB403" s="10">
        <v>14400000</v>
      </c>
      <c r="AC403" s="10">
        <v>16478265</v>
      </c>
      <c r="AD403" s="10" t="s">
        <v>30</v>
      </c>
      <c r="AE403" s="23">
        <v>90</v>
      </c>
    </row>
    <row r="404" spans="1:31" x14ac:dyDescent="0.35">
      <c r="A404" t="s">
        <v>1714</v>
      </c>
      <c r="B404" t="s">
        <v>32</v>
      </c>
      <c r="C404" t="s">
        <v>24</v>
      </c>
      <c r="D404" s="2">
        <v>1983</v>
      </c>
      <c r="E404" t="s">
        <v>1715</v>
      </c>
      <c r="F404" s="2">
        <v>6.1</v>
      </c>
      <c r="G404">
        <v>5100</v>
      </c>
      <c r="H404" t="s">
        <v>1716</v>
      </c>
      <c r="I404" t="s">
        <v>1717</v>
      </c>
      <c r="J404" t="s">
        <v>1718</v>
      </c>
      <c r="K404" s="3" t="s">
        <v>29</v>
      </c>
      <c r="L404">
        <v>19000000</v>
      </c>
      <c r="M404">
        <v>28445927</v>
      </c>
      <c r="N404" t="s">
        <v>1719</v>
      </c>
      <c r="O404" s="2">
        <v>105</v>
      </c>
      <c r="Q404" s="9" t="s">
        <v>24</v>
      </c>
      <c r="R404" s="18">
        <v>1983</v>
      </c>
      <c r="S404" s="26" t="s">
        <v>12467</v>
      </c>
      <c r="T404" s="25" t="str">
        <f>LEFT(S404,3)</f>
        <v>Mar</v>
      </c>
      <c r="U404" s="9" t="s">
        <v>29</v>
      </c>
      <c r="V404" s="18">
        <v>6.1</v>
      </c>
      <c r="W404" s="9">
        <v>5100</v>
      </c>
      <c r="X404" s="9" t="s">
        <v>1716</v>
      </c>
      <c r="Y404" s="9" t="s">
        <v>1717</v>
      </c>
      <c r="Z404" s="9" t="s">
        <v>1718</v>
      </c>
      <c r="AA404" s="19" t="s">
        <v>29</v>
      </c>
      <c r="AB404" s="9">
        <v>19000000</v>
      </c>
      <c r="AC404" s="9">
        <v>28445927</v>
      </c>
      <c r="AD404" s="9" t="s">
        <v>1719</v>
      </c>
      <c r="AE404" s="20">
        <v>105</v>
      </c>
    </row>
    <row r="405" spans="1:31" x14ac:dyDescent="0.35">
      <c r="A405" t="s">
        <v>1720</v>
      </c>
      <c r="B405" t="s">
        <v>32</v>
      </c>
      <c r="C405" t="s">
        <v>24</v>
      </c>
      <c r="D405" s="2">
        <v>1983</v>
      </c>
      <c r="E405" t="s">
        <v>1583</v>
      </c>
      <c r="F405" s="2">
        <v>7.5</v>
      </c>
      <c r="G405">
        <v>7800</v>
      </c>
      <c r="H405" t="s">
        <v>1721</v>
      </c>
      <c r="I405" t="s">
        <v>1722</v>
      </c>
      <c r="J405" t="s">
        <v>340</v>
      </c>
      <c r="K405" s="3" t="s">
        <v>29</v>
      </c>
      <c r="L405">
        <v>0</v>
      </c>
      <c r="M405">
        <v>29600000</v>
      </c>
      <c r="N405" t="s">
        <v>1723</v>
      </c>
      <c r="O405" s="2">
        <v>105</v>
      </c>
      <c r="Q405" s="10" t="s">
        <v>24</v>
      </c>
      <c r="R405" s="21">
        <v>1983</v>
      </c>
      <c r="S405" s="27" t="s">
        <v>12453</v>
      </c>
      <c r="T405" s="25" t="str">
        <f>LEFT(S405,3)</f>
        <v>Jan</v>
      </c>
      <c r="U405" s="10" t="s">
        <v>29</v>
      </c>
      <c r="V405" s="21">
        <v>7.5</v>
      </c>
      <c r="W405" s="10">
        <v>7800</v>
      </c>
      <c r="X405" s="10" t="s">
        <v>1721</v>
      </c>
      <c r="Y405" s="10" t="s">
        <v>1722</v>
      </c>
      <c r="Z405" s="10" t="s">
        <v>340</v>
      </c>
      <c r="AA405" s="22" t="s">
        <v>29</v>
      </c>
      <c r="AB405" s="10">
        <v>0</v>
      </c>
      <c r="AC405" s="10">
        <v>29600000</v>
      </c>
      <c r="AD405" s="10" t="s">
        <v>1723</v>
      </c>
      <c r="AE405" s="23">
        <v>105</v>
      </c>
    </row>
    <row r="406" spans="1:31" x14ac:dyDescent="0.35">
      <c r="A406" t="s">
        <v>1724</v>
      </c>
      <c r="B406" t="s">
        <v>336</v>
      </c>
      <c r="C406" t="s">
        <v>40</v>
      </c>
      <c r="D406" s="2">
        <v>1983</v>
      </c>
      <c r="E406" t="s">
        <v>1131</v>
      </c>
      <c r="F406" s="2">
        <v>7.1</v>
      </c>
      <c r="G406">
        <v>3300</v>
      </c>
      <c r="H406" t="s">
        <v>1725</v>
      </c>
      <c r="I406" t="s">
        <v>1726</v>
      </c>
      <c r="J406" t="s">
        <v>1727</v>
      </c>
      <c r="K406" s="3" t="s">
        <v>21</v>
      </c>
      <c r="L406">
        <v>0</v>
      </c>
      <c r="M406">
        <v>694497</v>
      </c>
      <c r="N406" t="s">
        <v>60</v>
      </c>
      <c r="O406" s="2">
        <v>112</v>
      </c>
      <c r="Q406" s="9" t="s">
        <v>40</v>
      </c>
      <c r="R406" s="18">
        <v>1983</v>
      </c>
      <c r="S406" s="26" t="s">
        <v>12393</v>
      </c>
      <c r="T406" s="25" t="str">
        <f>LEFT(S406,3)</f>
        <v>Feb</v>
      </c>
      <c r="U406" s="9" t="s">
        <v>29</v>
      </c>
      <c r="V406" s="18">
        <v>7.1</v>
      </c>
      <c r="W406" s="9">
        <v>3300</v>
      </c>
      <c r="X406" s="9" t="s">
        <v>1725</v>
      </c>
      <c r="Y406" s="9" t="s">
        <v>1726</v>
      </c>
      <c r="Z406" s="9" t="s">
        <v>1727</v>
      </c>
      <c r="AA406" s="19" t="s">
        <v>21</v>
      </c>
      <c r="AB406" s="9">
        <v>0</v>
      </c>
      <c r="AC406" s="9">
        <v>694497</v>
      </c>
      <c r="AD406" s="9" t="s">
        <v>60</v>
      </c>
      <c r="AE406" s="20">
        <v>112</v>
      </c>
    </row>
    <row r="407" spans="1:31" x14ac:dyDescent="0.35">
      <c r="A407" t="s">
        <v>1728</v>
      </c>
      <c r="B407" t="s">
        <v>32</v>
      </c>
      <c r="C407" t="s">
        <v>389</v>
      </c>
      <c r="D407" s="2">
        <v>1983</v>
      </c>
      <c r="E407" t="s">
        <v>1729</v>
      </c>
      <c r="F407" s="2">
        <v>6.5</v>
      </c>
      <c r="G407">
        <v>3400</v>
      </c>
      <c r="H407" t="s">
        <v>1730</v>
      </c>
      <c r="I407" t="s">
        <v>1731</v>
      </c>
      <c r="J407" t="s">
        <v>1732</v>
      </c>
      <c r="K407" s="3" t="s">
        <v>194</v>
      </c>
      <c r="L407">
        <v>8000000</v>
      </c>
      <c r="M407">
        <v>30379</v>
      </c>
      <c r="N407" t="s">
        <v>1733</v>
      </c>
      <c r="O407" s="2">
        <v>77</v>
      </c>
      <c r="Q407" s="10" t="s">
        <v>389</v>
      </c>
      <c r="R407" s="21">
        <v>1983</v>
      </c>
      <c r="S407" s="27" t="s">
        <v>12468</v>
      </c>
      <c r="T407" s="25" t="str">
        <f>LEFT(S407,3)</f>
        <v>Jul</v>
      </c>
      <c r="U407" s="10" t="s">
        <v>29</v>
      </c>
      <c r="V407" s="21">
        <v>6.5</v>
      </c>
      <c r="W407" s="10">
        <v>3400</v>
      </c>
      <c r="X407" s="10" t="s">
        <v>1730</v>
      </c>
      <c r="Y407" s="10" t="s">
        <v>1731</v>
      </c>
      <c r="Z407" s="10" t="s">
        <v>1732</v>
      </c>
      <c r="AA407" s="22" t="s">
        <v>194</v>
      </c>
      <c r="AB407" s="10">
        <v>8000000</v>
      </c>
      <c r="AC407" s="10">
        <v>30379</v>
      </c>
      <c r="AD407" s="10" t="s">
        <v>1733</v>
      </c>
      <c r="AE407" s="23">
        <v>77</v>
      </c>
    </row>
    <row r="408" spans="1:31" x14ac:dyDescent="0.35">
      <c r="A408" t="s">
        <v>1734</v>
      </c>
      <c r="B408" t="s">
        <v>32</v>
      </c>
      <c r="C408" t="s">
        <v>24</v>
      </c>
      <c r="D408" s="2">
        <v>1983</v>
      </c>
      <c r="E408" t="s">
        <v>1371</v>
      </c>
      <c r="F408" s="2">
        <v>4</v>
      </c>
      <c r="G408">
        <v>3600</v>
      </c>
      <c r="H408" t="s">
        <v>1735</v>
      </c>
      <c r="I408" t="s">
        <v>1735</v>
      </c>
      <c r="J408" t="s">
        <v>1736</v>
      </c>
      <c r="K408" s="3" t="s">
        <v>305</v>
      </c>
      <c r="L408">
        <v>2500000</v>
      </c>
      <c r="M408">
        <v>10676194</v>
      </c>
      <c r="N408" t="s">
        <v>1737</v>
      </c>
      <c r="O408" s="2">
        <v>98</v>
      </c>
      <c r="Q408" s="9" t="s">
        <v>24</v>
      </c>
      <c r="R408" s="18">
        <v>1983</v>
      </c>
      <c r="S408" s="26" t="s">
        <v>12427</v>
      </c>
      <c r="T408" s="25" t="str">
        <f>LEFT(S408,3)</f>
        <v>Aug</v>
      </c>
      <c r="U408" s="9" t="s">
        <v>29</v>
      </c>
      <c r="V408" s="18">
        <v>4</v>
      </c>
      <c r="W408" s="9">
        <v>3600</v>
      </c>
      <c r="X408" s="9" t="s">
        <v>1735</v>
      </c>
      <c r="Y408" s="9" t="s">
        <v>1735</v>
      </c>
      <c r="Z408" s="9" t="s">
        <v>1736</v>
      </c>
      <c r="AA408" s="19" t="s">
        <v>305</v>
      </c>
      <c r="AB408" s="9">
        <v>2500000</v>
      </c>
      <c r="AC408" s="9">
        <v>10676194</v>
      </c>
      <c r="AD408" s="9" t="s">
        <v>1737</v>
      </c>
      <c r="AE408" s="20">
        <v>98</v>
      </c>
    </row>
    <row r="409" spans="1:31" x14ac:dyDescent="0.35">
      <c r="A409" t="s">
        <v>1738</v>
      </c>
      <c r="B409" t="s">
        <v>32</v>
      </c>
      <c r="C409" t="s">
        <v>40</v>
      </c>
      <c r="D409" s="2">
        <v>1983</v>
      </c>
      <c r="E409" t="s">
        <v>547</v>
      </c>
      <c r="F409" s="2">
        <v>7.2</v>
      </c>
      <c r="G409">
        <v>13000</v>
      </c>
      <c r="H409" t="s">
        <v>1739</v>
      </c>
      <c r="I409" t="s">
        <v>1740</v>
      </c>
      <c r="J409" t="s">
        <v>105</v>
      </c>
      <c r="K409" s="3" t="s">
        <v>21</v>
      </c>
      <c r="L409">
        <v>0</v>
      </c>
      <c r="M409">
        <v>14648076</v>
      </c>
      <c r="N409" t="s">
        <v>1741</v>
      </c>
      <c r="O409" s="2">
        <v>110</v>
      </c>
      <c r="Q409" s="10" t="s">
        <v>40</v>
      </c>
      <c r="R409" s="21">
        <v>1983</v>
      </c>
      <c r="S409" s="27" t="s">
        <v>12332</v>
      </c>
      <c r="T409" s="25" t="str">
        <f>LEFT(S409,3)</f>
        <v>Oct</v>
      </c>
      <c r="U409" s="10" t="s">
        <v>29</v>
      </c>
      <c r="V409" s="21">
        <v>7.2</v>
      </c>
      <c r="W409" s="10">
        <v>13000</v>
      </c>
      <c r="X409" s="10" t="s">
        <v>1739</v>
      </c>
      <c r="Y409" s="10" t="s">
        <v>1740</v>
      </c>
      <c r="Z409" s="10" t="s">
        <v>105</v>
      </c>
      <c r="AA409" s="22" t="s">
        <v>21</v>
      </c>
      <c r="AB409" s="10">
        <v>0</v>
      </c>
      <c r="AC409" s="10">
        <v>14648076</v>
      </c>
      <c r="AD409" s="10" t="s">
        <v>1741</v>
      </c>
      <c r="AE409" s="23">
        <v>110</v>
      </c>
    </row>
    <row r="410" spans="1:31" x14ac:dyDescent="0.35">
      <c r="A410" t="s">
        <v>1742</v>
      </c>
      <c r="B410" t="s">
        <v>15</v>
      </c>
      <c r="C410" t="s">
        <v>16</v>
      </c>
      <c r="D410" s="2">
        <v>1983</v>
      </c>
      <c r="E410" t="s">
        <v>1500</v>
      </c>
      <c r="F410" s="2">
        <v>4.3</v>
      </c>
      <c r="G410">
        <v>1200</v>
      </c>
      <c r="H410" t="s">
        <v>768</v>
      </c>
      <c r="I410" t="s">
        <v>1743</v>
      </c>
      <c r="J410" t="s">
        <v>1744</v>
      </c>
      <c r="K410" s="3" t="s">
        <v>29</v>
      </c>
      <c r="L410">
        <v>0</v>
      </c>
      <c r="M410">
        <v>5563663</v>
      </c>
      <c r="O410" s="2">
        <v>83</v>
      </c>
      <c r="Q410" s="9" t="s">
        <v>16</v>
      </c>
      <c r="R410" s="18">
        <v>1983</v>
      </c>
      <c r="S410" s="26" t="s">
        <v>12315</v>
      </c>
      <c r="T410" s="25" t="str">
        <f>LEFT(S410,3)</f>
        <v>Nov</v>
      </c>
      <c r="U410" s="9" t="s">
        <v>29</v>
      </c>
      <c r="V410" s="18">
        <v>4.3</v>
      </c>
      <c r="W410" s="9">
        <v>1200</v>
      </c>
      <c r="X410" s="9" t="s">
        <v>768</v>
      </c>
      <c r="Y410" s="9" t="s">
        <v>1743</v>
      </c>
      <c r="Z410" s="9" t="s">
        <v>1744</v>
      </c>
      <c r="AA410" s="19" t="s">
        <v>29</v>
      </c>
      <c r="AB410" s="9">
        <v>0</v>
      </c>
      <c r="AC410" s="9">
        <v>5563663</v>
      </c>
      <c r="AD410" s="9"/>
      <c r="AE410" s="20">
        <v>83</v>
      </c>
    </row>
    <row r="411" spans="1:31" x14ac:dyDescent="0.35">
      <c r="A411" t="s">
        <v>1745</v>
      </c>
      <c r="B411" t="s">
        <v>15</v>
      </c>
      <c r="C411" t="s">
        <v>16</v>
      </c>
      <c r="D411" s="2">
        <v>1983</v>
      </c>
      <c r="E411" t="s">
        <v>1447</v>
      </c>
      <c r="F411" s="2">
        <v>7</v>
      </c>
      <c r="G411">
        <v>7200</v>
      </c>
      <c r="H411" t="s">
        <v>926</v>
      </c>
      <c r="I411" t="s">
        <v>1746</v>
      </c>
      <c r="J411" t="s">
        <v>1023</v>
      </c>
      <c r="K411" s="3" t="s">
        <v>29</v>
      </c>
      <c r="L411">
        <v>9500000</v>
      </c>
      <c r="M411">
        <v>5696391</v>
      </c>
      <c r="N411" t="s">
        <v>529</v>
      </c>
      <c r="O411" s="2">
        <v>128</v>
      </c>
      <c r="Q411" s="10" t="s">
        <v>16</v>
      </c>
      <c r="R411" s="21">
        <v>1983</v>
      </c>
      <c r="S411" s="27" t="s">
        <v>12431</v>
      </c>
      <c r="T411" s="25" t="str">
        <f>LEFT(S411,3)</f>
        <v>Oct</v>
      </c>
      <c r="U411" s="10" t="s">
        <v>29</v>
      </c>
      <c r="V411" s="21">
        <v>7</v>
      </c>
      <c r="W411" s="10">
        <v>7200</v>
      </c>
      <c r="X411" s="10" t="s">
        <v>926</v>
      </c>
      <c r="Y411" s="10" t="s">
        <v>1746</v>
      </c>
      <c r="Z411" s="10" t="s">
        <v>1023</v>
      </c>
      <c r="AA411" s="22" t="s">
        <v>29</v>
      </c>
      <c r="AB411" s="10">
        <v>9500000</v>
      </c>
      <c r="AC411" s="10">
        <v>5696391</v>
      </c>
      <c r="AD411" s="10" t="s">
        <v>529</v>
      </c>
      <c r="AE411" s="23">
        <v>128</v>
      </c>
    </row>
    <row r="412" spans="1:31" x14ac:dyDescent="0.35">
      <c r="A412" t="s">
        <v>1747</v>
      </c>
      <c r="B412" t="s">
        <v>32</v>
      </c>
      <c r="C412" t="s">
        <v>51</v>
      </c>
      <c r="D412" s="2">
        <v>1983</v>
      </c>
      <c r="E412" t="s">
        <v>1500</v>
      </c>
      <c r="F412" s="2">
        <v>4.0999999999999996</v>
      </c>
      <c r="G412">
        <v>6000</v>
      </c>
      <c r="H412" t="s">
        <v>226</v>
      </c>
      <c r="I412" t="s">
        <v>1748</v>
      </c>
      <c r="J412" t="s">
        <v>1749</v>
      </c>
      <c r="K412" s="3" t="s">
        <v>1193</v>
      </c>
      <c r="L412">
        <v>6000000</v>
      </c>
      <c r="M412">
        <v>6333135</v>
      </c>
      <c r="N412" t="s">
        <v>1750</v>
      </c>
      <c r="O412" s="2">
        <v>105</v>
      </c>
      <c r="Q412" s="9" t="s">
        <v>51</v>
      </c>
      <c r="R412" s="18">
        <v>1983</v>
      </c>
      <c r="S412" s="26" t="s">
        <v>12315</v>
      </c>
      <c r="T412" s="25" t="str">
        <f>LEFT(S412,3)</f>
        <v>Nov</v>
      </c>
      <c r="U412" s="9" t="s">
        <v>29</v>
      </c>
      <c r="V412" s="18">
        <v>4.0999999999999996</v>
      </c>
      <c r="W412" s="9">
        <v>6000</v>
      </c>
      <c r="X412" s="9" t="s">
        <v>226</v>
      </c>
      <c r="Y412" s="9" t="s">
        <v>1748</v>
      </c>
      <c r="Z412" s="9" t="s">
        <v>1749</v>
      </c>
      <c r="AA412" s="19" t="s">
        <v>1193</v>
      </c>
      <c r="AB412" s="9">
        <v>6000000</v>
      </c>
      <c r="AC412" s="9">
        <v>6333135</v>
      </c>
      <c r="AD412" s="9" t="s">
        <v>1750</v>
      </c>
      <c r="AE412" s="20">
        <v>105</v>
      </c>
    </row>
    <row r="413" spans="1:31" x14ac:dyDescent="0.35">
      <c r="A413" t="s">
        <v>1751</v>
      </c>
      <c r="B413" t="s">
        <v>32</v>
      </c>
      <c r="C413" t="s">
        <v>16</v>
      </c>
      <c r="D413" s="2">
        <v>1983</v>
      </c>
      <c r="E413" t="s">
        <v>1752</v>
      </c>
      <c r="F413" s="2">
        <v>7</v>
      </c>
      <c r="G413">
        <v>5800</v>
      </c>
      <c r="H413" t="s">
        <v>1753</v>
      </c>
      <c r="I413" t="s">
        <v>1754</v>
      </c>
      <c r="J413" t="s">
        <v>1755</v>
      </c>
      <c r="K413" s="3" t="s">
        <v>29</v>
      </c>
      <c r="L413">
        <v>0</v>
      </c>
      <c r="M413">
        <v>2044892</v>
      </c>
      <c r="N413" t="s">
        <v>43</v>
      </c>
      <c r="O413" s="2">
        <v>90</v>
      </c>
      <c r="Q413" s="10" t="s">
        <v>16</v>
      </c>
      <c r="R413" s="21">
        <v>1983</v>
      </c>
      <c r="S413" s="27" t="s">
        <v>12469</v>
      </c>
      <c r="T413" s="25" t="str">
        <f>LEFT(S413,3)</f>
        <v>Jan</v>
      </c>
      <c r="U413" s="10" t="s">
        <v>2986</v>
      </c>
      <c r="V413" s="21">
        <v>7</v>
      </c>
      <c r="W413" s="10">
        <v>5800</v>
      </c>
      <c r="X413" s="10" t="s">
        <v>1753</v>
      </c>
      <c r="Y413" s="10" t="s">
        <v>1754</v>
      </c>
      <c r="Z413" s="10" t="s">
        <v>1755</v>
      </c>
      <c r="AA413" s="22" t="s">
        <v>29</v>
      </c>
      <c r="AB413" s="10">
        <v>0</v>
      </c>
      <c r="AC413" s="10">
        <v>2044892</v>
      </c>
      <c r="AD413" s="10" t="s">
        <v>43</v>
      </c>
      <c r="AE413" s="23">
        <v>90</v>
      </c>
    </row>
    <row r="414" spans="1:31" x14ac:dyDescent="0.35">
      <c r="A414" t="s">
        <v>1756</v>
      </c>
      <c r="B414" t="s">
        <v>15</v>
      </c>
      <c r="C414" t="s">
        <v>33</v>
      </c>
      <c r="D414" s="2">
        <v>1983</v>
      </c>
      <c r="E414" t="s">
        <v>1757</v>
      </c>
      <c r="F414" s="2">
        <v>5.9</v>
      </c>
      <c r="G414">
        <v>8200</v>
      </c>
      <c r="H414" t="s">
        <v>1758</v>
      </c>
      <c r="I414" t="s">
        <v>1759</v>
      </c>
      <c r="J414" t="s">
        <v>1760</v>
      </c>
      <c r="K414" s="3" t="s">
        <v>29</v>
      </c>
      <c r="L414">
        <v>6500000</v>
      </c>
      <c r="M414">
        <v>6486797</v>
      </c>
      <c r="N414" t="s">
        <v>1761</v>
      </c>
      <c r="O414" s="2">
        <v>103</v>
      </c>
      <c r="Q414" s="9" t="s">
        <v>33</v>
      </c>
      <c r="R414" s="18">
        <v>1983</v>
      </c>
      <c r="S414" s="26" t="s">
        <v>12470</v>
      </c>
      <c r="T414" s="25" t="str">
        <f>LEFT(S414,3)</f>
        <v>Nov</v>
      </c>
      <c r="U414" s="9" t="s">
        <v>29</v>
      </c>
      <c r="V414" s="18">
        <v>5.9</v>
      </c>
      <c r="W414" s="9">
        <v>8200</v>
      </c>
      <c r="X414" s="9" t="s">
        <v>1758</v>
      </c>
      <c r="Y414" s="9" t="s">
        <v>1759</v>
      </c>
      <c r="Z414" s="9" t="s">
        <v>1760</v>
      </c>
      <c r="AA414" s="19" t="s">
        <v>29</v>
      </c>
      <c r="AB414" s="9">
        <v>6500000</v>
      </c>
      <c r="AC414" s="9">
        <v>6486797</v>
      </c>
      <c r="AD414" s="9" t="s">
        <v>1761</v>
      </c>
      <c r="AE414" s="20">
        <v>103</v>
      </c>
    </row>
    <row r="415" spans="1:31" x14ac:dyDescent="0.35">
      <c r="A415" t="s">
        <v>1762</v>
      </c>
      <c r="B415" t="s">
        <v>15</v>
      </c>
      <c r="C415" t="s">
        <v>33</v>
      </c>
      <c r="D415" s="2">
        <v>1983</v>
      </c>
      <c r="E415" t="s">
        <v>1263</v>
      </c>
      <c r="F415" s="2">
        <v>6.1</v>
      </c>
      <c r="G415">
        <v>4700</v>
      </c>
      <c r="H415" t="s">
        <v>1763</v>
      </c>
      <c r="I415" t="s">
        <v>1764</v>
      </c>
      <c r="J415" t="s">
        <v>1765</v>
      </c>
      <c r="K415" s="3" t="s">
        <v>29</v>
      </c>
      <c r="L415">
        <v>700000</v>
      </c>
      <c r="M415">
        <v>13168027</v>
      </c>
      <c r="N415" t="s">
        <v>1684</v>
      </c>
      <c r="O415" s="2">
        <v>90</v>
      </c>
      <c r="Q415" s="10" t="s">
        <v>33</v>
      </c>
      <c r="R415" s="21">
        <v>1983</v>
      </c>
      <c r="S415" s="27" t="s">
        <v>12417</v>
      </c>
      <c r="T415" s="25" t="str">
        <f>LEFT(S415,3)</f>
        <v>Sep</v>
      </c>
      <c r="U415" s="10" t="s">
        <v>29</v>
      </c>
      <c r="V415" s="21">
        <v>6.1</v>
      </c>
      <c r="W415" s="10">
        <v>4700</v>
      </c>
      <c r="X415" s="10" t="s">
        <v>1763</v>
      </c>
      <c r="Y415" s="10" t="s">
        <v>1764</v>
      </c>
      <c r="Z415" s="10" t="s">
        <v>1765</v>
      </c>
      <c r="AA415" s="22" t="s">
        <v>29</v>
      </c>
      <c r="AB415" s="10">
        <v>700000</v>
      </c>
      <c r="AC415" s="10">
        <v>13168027</v>
      </c>
      <c r="AD415" s="10" t="s">
        <v>1684</v>
      </c>
      <c r="AE415" s="23">
        <v>90</v>
      </c>
    </row>
    <row r="416" spans="1:31" x14ac:dyDescent="0.35">
      <c r="A416" t="s">
        <v>1766</v>
      </c>
      <c r="B416" t="s">
        <v>32</v>
      </c>
      <c r="C416" t="s">
        <v>40</v>
      </c>
      <c r="D416" s="2">
        <v>1983</v>
      </c>
      <c r="E416" t="s">
        <v>1767</v>
      </c>
      <c r="F416" s="2">
        <v>7.7</v>
      </c>
      <c r="G416">
        <v>41000</v>
      </c>
      <c r="H416" t="s">
        <v>288</v>
      </c>
      <c r="I416" t="s">
        <v>288</v>
      </c>
      <c r="J416" t="s">
        <v>288</v>
      </c>
      <c r="K416" s="3" t="s">
        <v>29</v>
      </c>
      <c r="L416">
        <v>0</v>
      </c>
      <c r="M416">
        <v>11798616</v>
      </c>
      <c r="N416" t="s">
        <v>289</v>
      </c>
      <c r="O416" s="2">
        <v>79</v>
      </c>
      <c r="Q416" s="9" t="s">
        <v>40</v>
      </c>
      <c r="R416" s="18">
        <v>1983</v>
      </c>
      <c r="S416" s="26" t="s">
        <v>12471</v>
      </c>
      <c r="T416" s="25" t="str">
        <f>LEFT(S416,3)</f>
        <v>Aug</v>
      </c>
      <c r="U416" s="9" t="s">
        <v>2986</v>
      </c>
      <c r="V416" s="18">
        <v>7.7</v>
      </c>
      <c r="W416" s="9">
        <v>41000</v>
      </c>
      <c r="X416" s="9" t="s">
        <v>288</v>
      </c>
      <c r="Y416" s="9" t="s">
        <v>288</v>
      </c>
      <c r="Z416" s="9" t="s">
        <v>288</v>
      </c>
      <c r="AA416" s="19" t="s">
        <v>29</v>
      </c>
      <c r="AB416" s="9">
        <v>0</v>
      </c>
      <c r="AC416" s="9">
        <v>11798616</v>
      </c>
      <c r="AD416" s="9" t="s">
        <v>289</v>
      </c>
      <c r="AE416" s="20">
        <v>79</v>
      </c>
    </row>
    <row r="417" spans="1:31" x14ac:dyDescent="0.35">
      <c r="A417" t="s">
        <v>1768</v>
      </c>
      <c r="B417" t="s">
        <v>15</v>
      </c>
      <c r="C417" t="s">
        <v>16</v>
      </c>
      <c r="D417" s="2">
        <v>1983</v>
      </c>
      <c r="E417" t="s">
        <v>1769</v>
      </c>
      <c r="F417" s="2">
        <v>6.5</v>
      </c>
      <c r="G417">
        <v>458</v>
      </c>
      <c r="H417" t="s">
        <v>1770</v>
      </c>
      <c r="I417" t="s">
        <v>1771</v>
      </c>
      <c r="J417" t="s">
        <v>1772</v>
      </c>
      <c r="K417" s="3" t="s">
        <v>29</v>
      </c>
      <c r="L417">
        <v>0</v>
      </c>
      <c r="N417" t="s">
        <v>22</v>
      </c>
      <c r="O417" s="2">
        <v>110</v>
      </c>
      <c r="Q417" s="10" t="s">
        <v>16</v>
      </c>
      <c r="R417" s="21">
        <v>1983</v>
      </c>
      <c r="S417" s="27" t="s">
        <v>12472</v>
      </c>
      <c r="T417" s="25" t="str">
        <f>LEFT(S417,3)</f>
        <v>Sep</v>
      </c>
      <c r="U417" s="10" t="s">
        <v>3810</v>
      </c>
      <c r="V417" s="21">
        <v>6.5</v>
      </c>
      <c r="W417" s="10">
        <v>458</v>
      </c>
      <c r="X417" s="10" t="s">
        <v>1770</v>
      </c>
      <c r="Y417" s="10" t="s">
        <v>1771</v>
      </c>
      <c r="Z417" s="10" t="s">
        <v>1772</v>
      </c>
      <c r="AA417" s="22" t="s">
        <v>29</v>
      </c>
      <c r="AB417" s="10">
        <v>0</v>
      </c>
      <c r="AC417" s="10"/>
      <c r="AD417" s="10" t="s">
        <v>22</v>
      </c>
      <c r="AE417" s="23">
        <v>110</v>
      </c>
    </row>
    <row r="418" spans="1:31" x14ac:dyDescent="0.35">
      <c r="A418" t="s">
        <v>1773</v>
      </c>
      <c r="B418" t="s">
        <v>15</v>
      </c>
      <c r="C418" t="s">
        <v>33</v>
      </c>
      <c r="D418" s="2">
        <v>1983</v>
      </c>
      <c r="E418" t="s">
        <v>1774</v>
      </c>
      <c r="F418" s="2">
        <v>4.5999999999999996</v>
      </c>
      <c r="G418">
        <v>2300</v>
      </c>
      <c r="H418" t="s">
        <v>1775</v>
      </c>
      <c r="I418" t="s">
        <v>1776</v>
      </c>
      <c r="J418" t="s">
        <v>1777</v>
      </c>
      <c r="K418" s="3" t="s">
        <v>305</v>
      </c>
      <c r="L418">
        <v>0</v>
      </c>
      <c r="N418" t="s">
        <v>721</v>
      </c>
      <c r="O418" s="2">
        <v>89</v>
      </c>
      <c r="Q418" s="9" t="s">
        <v>33</v>
      </c>
      <c r="R418" s="18">
        <v>1983</v>
      </c>
      <c r="S418" s="26" t="s">
        <v>12473</v>
      </c>
      <c r="T418" s="25" t="str">
        <f>LEFT(S418,3)</f>
        <v>Jan</v>
      </c>
      <c r="U418" s="9" t="s">
        <v>29</v>
      </c>
      <c r="V418" s="18">
        <v>4.5999999999999996</v>
      </c>
      <c r="W418" s="9">
        <v>2300</v>
      </c>
      <c r="X418" s="9" t="s">
        <v>1775</v>
      </c>
      <c r="Y418" s="9" t="s">
        <v>1776</v>
      </c>
      <c r="Z418" s="9" t="s">
        <v>1777</v>
      </c>
      <c r="AA418" s="19" t="s">
        <v>305</v>
      </c>
      <c r="AB418" s="9">
        <v>0</v>
      </c>
      <c r="AC418" s="9"/>
      <c r="AD418" s="9" t="s">
        <v>721</v>
      </c>
      <c r="AE418" s="20">
        <v>89</v>
      </c>
    </row>
    <row r="419" spans="1:31" x14ac:dyDescent="0.35">
      <c r="A419" t="s">
        <v>1778</v>
      </c>
      <c r="B419" t="s">
        <v>32</v>
      </c>
      <c r="C419" t="s">
        <v>40</v>
      </c>
      <c r="D419" s="2">
        <v>1983</v>
      </c>
      <c r="E419" t="s">
        <v>1589</v>
      </c>
      <c r="F419" s="2">
        <v>6.8</v>
      </c>
      <c r="G419">
        <v>10000</v>
      </c>
      <c r="H419" t="s">
        <v>1779</v>
      </c>
      <c r="I419" t="s">
        <v>1780</v>
      </c>
      <c r="J419" t="s">
        <v>278</v>
      </c>
      <c r="K419" s="3" t="s">
        <v>29</v>
      </c>
      <c r="L419">
        <v>9000000</v>
      </c>
      <c r="M419">
        <v>13030214</v>
      </c>
      <c r="N419" t="s">
        <v>362</v>
      </c>
      <c r="O419" s="2">
        <v>107</v>
      </c>
      <c r="Q419" s="10" t="s">
        <v>40</v>
      </c>
      <c r="R419" s="21">
        <v>1983</v>
      </c>
      <c r="S419" s="27" t="s">
        <v>12454</v>
      </c>
      <c r="T419" s="25" t="str">
        <f>LEFT(S419,3)</f>
        <v>Dec</v>
      </c>
      <c r="U419" s="10" t="s">
        <v>29</v>
      </c>
      <c r="V419" s="21">
        <v>6.8</v>
      </c>
      <c r="W419" s="10">
        <v>10000</v>
      </c>
      <c r="X419" s="10" t="s">
        <v>1779</v>
      </c>
      <c r="Y419" s="10" t="s">
        <v>1780</v>
      </c>
      <c r="Z419" s="10" t="s">
        <v>278</v>
      </c>
      <c r="AA419" s="22" t="s">
        <v>29</v>
      </c>
      <c r="AB419" s="10">
        <v>9000000</v>
      </c>
      <c r="AC419" s="10">
        <v>13030214</v>
      </c>
      <c r="AD419" s="10" t="s">
        <v>362</v>
      </c>
      <c r="AE419" s="23">
        <v>107</v>
      </c>
    </row>
    <row r="420" spans="1:31" x14ac:dyDescent="0.35">
      <c r="A420" t="s">
        <v>1781</v>
      </c>
      <c r="B420" t="s">
        <v>15</v>
      </c>
      <c r="C420" t="s">
        <v>16</v>
      </c>
      <c r="D420" s="2">
        <v>1983</v>
      </c>
      <c r="E420" t="s">
        <v>1782</v>
      </c>
      <c r="F420" s="2">
        <v>6</v>
      </c>
      <c r="G420">
        <v>3100</v>
      </c>
      <c r="H420" t="s">
        <v>1783</v>
      </c>
      <c r="I420" t="s">
        <v>1784</v>
      </c>
      <c r="J420" t="s">
        <v>72</v>
      </c>
      <c r="K420" s="3" t="s">
        <v>21</v>
      </c>
      <c r="L420">
        <v>0</v>
      </c>
      <c r="M420">
        <v>123572</v>
      </c>
      <c r="N420" t="s">
        <v>1785</v>
      </c>
      <c r="O420" s="2">
        <v>130</v>
      </c>
      <c r="Q420" s="9" t="s">
        <v>16</v>
      </c>
      <c r="R420" s="18">
        <v>1983</v>
      </c>
      <c r="S420" s="26" t="s">
        <v>12466</v>
      </c>
      <c r="T420" s="25" t="str">
        <f>LEFT(S420,3)</f>
        <v>May</v>
      </c>
      <c r="U420" s="9" t="s">
        <v>21</v>
      </c>
      <c r="V420" s="18">
        <v>6</v>
      </c>
      <c r="W420" s="9">
        <v>3100</v>
      </c>
      <c r="X420" s="9" t="s">
        <v>1783</v>
      </c>
      <c r="Y420" s="9" t="s">
        <v>1784</v>
      </c>
      <c r="Z420" s="9" t="s">
        <v>72</v>
      </c>
      <c r="AA420" s="19" t="s">
        <v>21</v>
      </c>
      <c r="AB420" s="9">
        <v>0</v>
      </c>
      <c r="AC420" s="9">
        <v>123572</v>
      </c>
      <c r="AD420" s="9" t="s">
        <v>1785</v>
      </c>
      <c r="AE420" s="20">
        <v>130</v>
      </c>
    </row>
    <row r="421" spans="1:31" x14ac:dyDescent="0.35">
      <c r="A421" t="s">
        <v>1786</v>
      </c>
      <c r="B421" t="s">
        <v>15</v>
      </c>
      <c r="C421" t="s">
        <v>24</v>
      </c>
      <c r="D421" s="2">
        <v>1983</v>
      </c>
      <c r="E421" t="s">
        <v>547</v>
      </c>
      <c r="F421" s="2">
        <v>4.7</v>
      </c>
      <c r="G421">
        <v>1100</v>
      </c>
      <c r="H421" t="s">
        <v>1171</v>
      </c>
      <c r="I421" t="s">
        <v>1787</v>
      </c>
      <c r="J421" t="s">
        <v>677</v>
      </c>
      <c r="K421" s="3" t="s">
        <v>21</v>
      </c>
      <c r="L421">
        <v>8000000</v>
      </c>
      <c r="M421">
        <v>724912</v>
      </c>
      <c r="N421" t="s">
        <v>1174</v>
      </c>
      <c r="O421" s="2">
        <v>98</v>
      </c>
      <c r="Q421" s="10" t="s">
        <v>24</v>
      </c>
      <c r="R421" s="21">
        <v>1983</v>
      </c>
      <c r="S421" s="27" t="s">
        <v>12332</v>
      </c>
      <c r="T421" s="25" t="str">
        <f>LEFT(S421,3)</f>
        <v>Oct</v>
      </c>
      <c r="U421" s="10" t="s">
        <v>29</v>
      </c>
      <c r="V421" s="21">
        <v>4.7</v>
      </c>
      <c r="W421" s="10">
        <v>1100</v>
      </c>
      <c r="X421" s="10" t="s">
        <v>1171</v>
      </c>
      <c r="Y421" s="10" t="s">
        <v>1787</v>
      </c>
      <c r="Z421" s="10" t="s">
        <v>677</v>
      </c>
      <c r="AA421" s="22" t="s">
        <v>21</v>
      </c>
      <c r="AB421" s="10">
        <v>8000000</v>
      </c>
      <c r="AC421" s="10">
        <v>724912</v>
      </c>
      <c r="AD421" s="10" t="s">
        <v>1174</v>
      </c>
      <c r="AE421" s="23">
        <v>98</v>
      </c>
    </row>
    <row r="422" spans="1:31" x14ac:dyDescent="0.35">
      <c r="A422" t="s">
        <v>1788</v>
      </c>
      <c r="B422" t="s">
        <v>15</v>
      </c>
      <c r="C422" t="s">
        <v>40</v>
      </c>
      <c r="D422" s="2">
        <v>1983</v>
      </c>
      <c r="E422" t="s">
        <v>1688</v>
      </c>
      <c r="F422" s="2">
        <v>5.6</v>
      </c>
      <c r="G422">
        <v>7400</v>
      </c>
      <c r="H422" t="s">
        <v>266</v>
      </c>
      <c r="I422" t="s">
        <v>266</v>
      </c>
      <c r="J422" t="s">
        <v>267</v>
      </c>
      <c r="K422" s="3" t="s">
        <v>29</v>
      </c>
      <c r="L422">
        <v>0</v>
      </c>
      <c r="M422">
        <v>15543710</v>
      </c>
      <c r="N422" t="s">
        <v>43</v>
      </c>
      <c r="O422" s="2">
        <v>91</v>
      </c>
      <c r="Q422" s="9" t="s">
        <v>40</v>
      </c>
      <c r="R422" s="18">
        <v>1983</v>
      </c>
      <c r="S422" s="26" t="s">
        <v>12462</v>
      </c>
      <c r="T422" s="25" t="str">
        <f>LEFT(S422,3)</f>
        <v>May</v>
      </c>
      <c r="U422" s="9" t="s">
        <v>29</v>
      </c>
      <c r="V422" s="18">
        <v>5.6</v>
      </c>
      <c r="W422" s="9">
        <v>7400</v>
      </c>
      <c r="X422" s="9" t="s">
        <v>266</v>
      </c>
      <c r="Y422" s="9" t="s">
        <v>266</v>
      </c>
      <c r="Z422" s="9" t="s">
        <v>267</v>
      </c>
      <c r="AA422" s="19" t="s">
        <v>29</v>
      </c>
      <c r="AB422" s="9">
        <v>0</v>
      </c>
      <c r="AC422" s="9">
        <v>15543710</v>
      </c>
      <c r="AD422" s="9" t="s">
        <v>43</v>
      </c>
      <c r="AE422" s="20">
        <v>91</v>
      </c>
    </row>
    <row r="423" spans="1:31" x14ac:dyDescent="0.35">
      <c r="A423" t="s">
        <v>1789</v>
      </c>
      <c r="B423" t="s">
        <v>32</v>
      </c>
      <c r="C423" t="s">
        <v>33</v>
      </c>
      <c r="D423" s="2">
        <v>1983</v>
      </c>
      <c r="E423" t="s">
        <v>1562</v>
      </c>
      <c r="F423" s="2">
        <v>4.4000000000000004</v>
      </c>
      <c r="G423">
        <v>2900</v>
      </c>
      <c r="H423" t="s">
        <v>1790</v>
      </c>
      <c r="I423" t="s">
        <v>1791</v>
      </c>
      <c r="J423" t="s">
        <v>1792</v>
      </c>
      <c r="K423" s="3" t="s">
        <v>305</v>
      </c>
      <c r="L423">
        <v>0</v>
      </c>
      <c r="M423">
        <v>2810199</v>
      </c>
      <c r="N423" t="s">
        <v>1793</v>
      </c>
      <c r="O423" s="2">
        <v>88</v>
      </c>
      <c r="Q423" s="10" t="s">
        <v>33</v>
      </c>
      <c r="R423" s="21">
        <v>1983</v>
      </c>
      <c r="S423" s="27" t="s">
        <v>12450</v>
      </c>
      <c r="T423" s="25" t="str">
        <f>LEFT(S423,3)</f>
        <v>Aug</v>
      </c>
      <c r="U423" s="10" t="s">
        <v>29</v>
      </c>
      <c r="V423" s="21">
        <v>4.4000000000000004</v>
      </c>
      <c r="W423" s="10">
        <v>2900</v>
      </c>
      <c r="X423" s="10" t="s">
        <v>1790</v>
      </c>
      <c r="Y423" s="10" t="s">
        <v>1791</v>
      </c>
      <c r="Z423" s="10" t="s">
        <v>1792</v>
      </c>
      <c r="AA423" s="22" t="s">
        <v>305</v>
      </c>
      <c r="AB423" s="10">
        <v>0</v>
      </c>
      <c r="AC423" s="10">
        <v>2810199</v>
      </c>
      <c r="AD423" s="10" t="s">
        <v>1793</v>
      </c>
      <c r="AE423" s="23">
        <v>88</v>
      </c>
    </row>
    <row r="424" spans="1:31" x14ac:dyDescent="0.35">
      <c r="A424" t="s">
        <v>1794</v>
      </c>
      <c r="B424" t="s">
        <v>15</v>
      </c>
      <c r="C424" t="s">
        <v>51</v>
      </c>
      <c r="D424" s="2">
        <v>1983</v>
      </c>
      <c r="E424" t="s">
        <v>1795</v>
      </c>
      <c r="F424" s="2">
        <v>6.1</v>
      </c>
      <c r="G424">
        <v>2900</v>
      </c>
      <c r="H424" t="s">
        <v>1796</v>
      </c>
      <c r="I424" t="s">
        <v>1797</v>
      </c>
      <c r="J424" t="s">
        <v>1798</v>
      </c>
      <c r="K424" s="3" t="s">
        <v>194</v>
      </c>
      <c r="L424">
        <v>4000000</v>
      </c>
      <c r="M424">
        <v>1080470</v>
      </c>
      <c r="N424" t="s">
        <v>22</v>
      </c>
      <c r="O424" s="2">
        <v>88</v>
      </c>
      <c r="Q424" s="9" t="s">
        <v>51</v>
      </c>
      <c r="R424" s="18">
        <v>1983</v>
      </c>
      <c r="S424" s="26" t="s">
        <v>12474</v>
      </c>
      <c r="T424" s="25" t="str">
        <f>LEFT(S424,3)</f>
        <v>Nov</v>
      </c>
      <c r="U424" s="9" t="s">
        <v>29</v>
      </c>
      <c r="V424" s="18">
        <v>6.1</v>
      </c>
      <c r="W424" s="9">
        <v>2900</v>
      </c>
      <c r="X424" s="9" t="s">
        <v>1796</v>
      </c>
      <c r="Y424" s="9" t="s">
        <v>1797</v>
      </c>
      <c r="Z424" s="9" t="s">
        <v>1798</v>
      </c>
      <c r="AA424" s="19" t="s">
        <v>194</v>
      </c>
      <c r="AB424" s="9">
        <v>4000000</v>
      </c>
      <c r="AC424" s="9">
        <v>1080470</v>
      </c>
      <c r="AD424" s="9" t="s">
        <v>22</v>
      </c>
      <c r="AE424" s="20">
        <v>88</v>
      </c>
    </row>
    <row r="425" spans="1:31" x14ac:dyDescent="0.35">
      <c r="A425" t="s">
        <v>1799</v>
      </c>
      <c r="B425" t="s">
        <v>32</v>
      </c>
      <c r="C425" t="s">
        <v>40</v>
      </c>
      <c r="D425" s="2">
        <v>1983</v>
      </c>
      <c r="E425" t="s">
        <v>1554</v>
      </c>
      <c r="F425" s="2">
        <v>4.3</v>
      </c>
      <c r="G425">
        <v>5700</v>
      </c>
      <c r="H425" t="s">
        <v>713</v>
      </c>
      <c r="I425" t="s">
        <v>713</v>
      </c>
      <c r="J425" t="s">
        <v>1800</v>
      </c>
      <c r="K425" s="3" t="s">
        <v>21</v>
      </c>
      <c r="L425">
        <v>11000000</v>
      </c>
      <c r="M425">
        <v>4491986</v>
      </c>
      <c r="N425" t="s">
        <v>79</v>
      </c>
      <c r="O425" s="2">
        <v>109</v>
      </c>
      <c r="Q425" s="10" t="s">
        <v>40</v>
      </c>
      <c r="R425" s="21">
        <v>1983</v>
      </c>
      <c r="S425" s="27" t="s">
        <v>12449</v>
      </c>
      <c r="T425" s="25" t="str">
        <f>LEFT(S425,3)</f>
        <v>Aug</v>
      </c>
      <c r="U425" s="10" t="s">
        <v>29</v>
      </c>
      <c r="V425" s="21">
        <v>4.3</v>
      </c>
      <c r="W425" s="10">
        <v>5700</v>
      </c>
      <c r="X425" s="10" t="s">
        <v>713</v>
      </c>
      <c r="Y425" s="10" t="s">
        <v>713</v>
      </c>
      <c r="Z425" s="10" t="s">
        <v>1800</v>
      </c>
      <c r="AA425" s="22" t="s">
        <v>21</v>
      </c>
      <c r="AB425" s="10">
        <v>11000000</v>
      </c>
      <c r="AC425" s="10">
        <v>4491986</v>
      </c>
      <c r="AD425" s="10" t="s">
        <v>79</v>
      </c>
      <c r="AE425" s="23">
        <v>109</v>
      </c>
    </row>
    <row r="426" spans="1:31" x14ac:dyDescent="0.35">
      <c r="A426" t="s">
        <v>1801</v>
      </c>
      <c r="B426" t="s">
        <v>15</v>
      </c>
      <c r="C426" t="s">
        <v>33</v>
      </c>
      <c r="D426" s="2">
        <v>1983</v>
      </c>
      <c r="E426" t="s">
        <v>1589</v>
      </c>
      <c r="F426" s="2">
        <v>5.5</v>
      </c>
      <c r="G426">
        <v>4400</v>
      </c>
      <c r="H426" t="s">
        <v>827</v>
      </c>
      <c r="I426" t="s">
        <v>1802</v>
      </c>
      <c r="J426" t="s">
        <v>1803</v>
      </c>
      <c r="K426" s="3" t="s">
        <v>29</v>
      </c>
      <c r="L426">
        <v>8000000</v>
      </c>
      <c r="M426">
        <v>16134627</v>
      </c>
      <c r="N426" t="s">
        <v>1087</v>
      </c>
      <c r="O426" s="2">
        <v>100</v>
      </c>
      <c r="Q426" s="9" t="s">
        <v>33</v>
      </c>
      <c r="R426" s="18">
        <v>1983</v>
      </c>
      <c r="S426" s="26" t="s">
        <v>12454</v>
      </c>
      <c r="T426" s="25" t="str">
        <f>LEFT(S426,3)</f>
        <v>Dec</v>
      </c>
      <c r="U426" s="9" t="s">
        <v>29</v>
      </c>
      <c r="V426" s="18">
        <v>5.5</v>
      </c>
      <c r="W426" s="9">
        <v>4400</v>
      </c>
      <c r="X426" s="9" t="s">
        <v>827</v>
      </c>
      <c r="Y426" s="9" t="s">
        <v>1802</v>
      </c>
      <c r="Z426" s="9" t="s">
        <v>1803</v>
      </c>
      <c r="AA426" s="19" t="s">
        <v>29</v>
      </c>
      <c r="AB426" s="9">
        <v>8000000</v>
      </c>
      <c r="AC426" s="9">
        <v>16134627</v>
      </c>
      <c r="AD426" s="9" t="s">
        <v>1087</v>
      </c>
      <c r="AE426" s="20">
        <v>100</v>
      </c>
    </row>
    <row r="427" spans="1:31" x14ac:dyDescent="0.35">
      <c r="A427" t="s">
        <v>1804</v>
      </c>
      <c r="B427" t="s">
        <v>15</v>
      </c>
      <c r="C427" t="s">
        <v>16</v>
      </c>
      <c r="D427" s="2">
        <v>1983</v>
      </c>
      <c r="E427" t="s">
        <v>1488</v>
      </c>
      <c r="F427" s="2">
        <v>5.7</v>
      </c>
      <c r="G427">
        <v>1200</v>
      </c>
      <c r="H427" t="s">
        <v>1805</v>
      </c>
      <c r="I427" t="s">
        <v>1806</v>
      </c>
      <c r="J427" t="s">
        <v>105</v>
      </c>
      <c r="K427" s="3" t="s">
        <v>21</v>
      </c>
      <c r="L427">
        <v>11800000</v>
      </c>
      <c r="M427">
        <v>5997566</v>
      </c>
      <c r="N427" t="s">
        <v>1807</v>
      </c>
      <c r="O427" s="2">
        <v>104</v>
      </c>
      <c r="Q427" s="10" t="s">
        <v>16</v>
      </c>
      <c r="R427" s="21">
        <v>1983</v>
      </c>
      <c r="S427" s="27" t="s">
        <v>12440</v>
      </c>
      <c r="T427" s="25" t="str">
        <f>LEFT(S427,3)</f>
        <v>Sep</v>
      </c>
      <c r="U427" s="10" t="s">
        <v>29</v>
      </c>
      <c r="V427" s="21">
        <v>5.7</v>
      </c>
      <c r="W427" s="10">
        <v>1200</v>
      </c>
      <c r="X427" s="10" t="s">
        <v>1805</v>
      </c>
      <c r="Y427" s="10" t="s">
        <v>1806</v>
      </c>
      <c r="Z427" s="10" t="s">
        <v>105</v>
      </c>
      <c r="AA427" s="22" t="s">
        <v>21</v>
      </c>
      <c r="AB427" s="10">
        <v>11800000</v>
      </c>
      <c r="AC427" s="10">
        <v>5997566</v>
      </c>
      <c r="AD427" s="10" t="s">
        <v>1807</v>
      </c>
      <c r="AE427" s="23">
        <v>104</v>
      </c>
    </row>
    <row r="428" spans="1:31" x14ac:dyDescent="0.35">
      <c r="A428" t="s">
        <v>1808</v>
      </c>
      <c r="B428" t="s">
        <v>15</v>
      </c>
      <c r="C428" t="s">
        <v>40</v>
      </c>
      <c r="D428" s="2">
        <v>1983</v>
      </c>
      <c r="E428" t="s">
        <v>1809</v>
      </c>
      <c r="F428" s="2">
        <v>5.8</v>
      </c>
      <c r="G428">
        <v>4700</v>
      </c>
      <c r="H428" t="s">
        <v>269</v>
      </c>
      <c r="I428" t="s">
        <v>1810</v>
      </c>
      <c r="J428" t="s">
        <v>413</v>
      </c>
      <c r="K428" s="3" t="s">
        <v>29</v>
      </c>
      <c r="L428">
        <v>12000000</v>
      </c>
      <c r="M428">
        <v>14000000</v>
      </c>
      <c r="N428" t="s">
        <v>209</v>
      </c>
      <c r="O428" s="2">
        <v>103</v>
      </c>
      <c r="Q428" s="9" t="s">
        <v>40</v>
      </c>
      <c r="R428" s="18">
        <v>1983</v>
      </c>
      <c r="S428" s="26" t="s">
        <v>12475</v>
      </c>
      <c r="T428" s="25" t="str">
        <f>LEFT(S428,3)</f>
        <v>Jun</v>
      </c>
      <c r="U428" s="9" t="s">
        <v>29</v>
      </c>
      <c r="V428" s="18">
        <v>5.8</v>
      </c>
      <c r="W428" s="9">
        <v>4700</v>
      </c>
      <c r="X428" s="9" t="s">
        <v>269</v>
      </c>
      <c r="Y428" s="9" t="s">
        <v>1810</v>
      </c>
      <c r="Z428" s="9" t="s">
        <v>413</v>
      </c>
      <c r="AA428" s="19" t="s">
        <v>29</v>
      </c>
      <c r="AB428" s="9">
        <v>12000000</v>
      </c>
      <c r="AC428" s="9">
        <v>14000000</v>
      </c>
      <c r="AD428" s="9" t="s">
        <v>209</v>
      </c>
      <c r="AE428" s="20">
        <v>103</v>
      </c>
    </row>
    <row r="429" spans="1:31" x14ac:dyDescent="0.35">
      <c r="A429" t="s">
        <v>1811</v>
      </c>
      <c r="B429" t="s">
        <v>15</v>
      </c>
      <c r="C429" t="s">
        <v>16</v>
      </c>
      <c r="D429" s="2">
        <v>1983</v>
      </c>
      <c r="E429" t="s">
        <v>1488</v>
      </c>
      <c r="F429" s="2">
        <v>3</v>
      </c>
      <c r="G429">
        <v>938</v>
      </c>
      <c r="H429" t="s">
        <v>1812</v>
      </c>
      <c r="I429" t="s">
        <v>1813</v>
      </c>
      <c r="J429" t="s">
        <v>1814</v>
      </c>
      <c r="K429" s="3" t="s">
        <v>29</v>
      </c>
      <c r="L429">
        <v>5000000</v>
      </c>
      <c r="M429">
        <v>1223200</v>
      </c>
      <c r="N429" t="s">
        <v>1815</v>
      </c>
      <c r="O429" s="2">
        <v>92</v>
      </c>
      <c r="Q429" s="10" t="s">
        <v>16</v>
      </c>
      <c r="R429" s="21">
        <v>1983</v>
      </c>
      <c r="S429" s="27" t="s">
        <v>12440</v>
      </c>
      <c r="T429" s="25" t="str">
        <f>LEFT(S429,3)</f>
        <v>Sep</v>
      </c>
      <c r="U429" s="10" t="s">
        <v>29</v>
      </c>
      <c r="V429" s="21">
        <v>3</v>
      </c>
      <c r="W429" s="10">
        <v>938</v>
      </c>
      <c r="X429" s="10" t="s">
        <v>1812</v>
      </c>
      <c r="Y429" s="10" t="s">
        <v>1813</v>
      </c>
      <c r="Z429" s="10" t="s">
        <v>1814</v>
      </c>
      <c r="AA429" s="22" t="s">
        <v>29</v>
      </c>
      <c r="AB429" s="10">
        <v>5000000</v>
      </c>
      <c r="AC429" s="10">
        <v>1223200</v>
      </c>
      <c r="AD429" s="10" t="s">
        <v>1815</v>
      </c>
      <c r="AE429" s="23">
        <v>92</v>
      </c>
    </row>
    <row r="430" spans="1:31" x14ac:dyDescent="0.35">
      <c r="A430" t="s">
        <v>1816</v>
      </c>
      <c r="B430" t="s">
        <v>15</v>
      </c>
      <c r="C430" t="s">
        <v>103</v>
      </c>
      <c r="D430" s="2">
        <v>1983</v>
      </c>
      <c r="E430" t="s">
        <v>1475</v>
      </c>
      <c r="F430" s="2">
        <v>6.3</v>
      </c>
      <c r="G430">
        <v>6500</v>
      </c>
      <c r="H430" t="s">
        <v>706</v>
      </c>
      <c r="I430" t="s">
        <v>1817</v>
      </c>
      <c r="J430" t="s">
        <v>1818</v>
      </c>
      <c r="K430" s="3" t="s">
        <v>29</v>
      </c>
      <c r="L430">
        <v>0</v>
      </c>
      <c r="M430">
        <v>5555305</v>
      </c>
      <c r="N430" t="s">
        <v>179</v>
      </c>
      <c r="O430" s="2">
        <v>109</v>
      </c>
      <c r="Q430" s="9" t="s">
        <v>103</v>
      </c>
      <c r="R430" s="18">
        <v>1983</v>
      </c>
      <c r="S430" s="26" t="s">
        <v>12436</v>
      </c>
      <c r="T430" s="25" t="str">
        <f>LEFT(S430,3)</f>
        <v>Aug</v>
      </c>
      <c r="U430" s="9" t="s">
        <v>29</v>
      </c>
      <c r="V430" s="18">
        <v>6.3</v>
      </c>
      <c r="W430" s="9">
        <v>6500</v>
      </c>
      <c r="X430" s="9" t="s">
        <v>706</v>
      </c>
      <c r="Y430" s="9" t="s">
        <v>1817</v>
      </c>
      <c r="Z430" s="9" t="s">
        <v>1818</v>
      </c>
      <c r="AA430" s="19" t="s">
        <v>29</v>
      </c>
      <c r="AB430" s="9">
        <v>0</v>
      </c>
      <c r="AC430" s="9">
        <v>5555305</v>
      </c>
      <c r="AD430" s="9" t="s">
        <v>179</v>
      </c>
      <c r="AE430" s="20">
        <v>109</v>
      </c>
    </row>
    <row r="431" spans="1:31" x14ac:dyDescent="0.35">
      <c r="A431" t="s">
        <v>1819</v>
      </c>
      <c r="B431" t="s">
        <v>32</v>
      </c>
      <c r="C431" t="s">
        <v>16</v>
      </c>
      <c r="D431" s="2">
        <v>1983</v>
      </c>
      <c r="E431" t="s">
        <v>1820</v>
      </c>
      <c r="F431" s="2">
        <v>7.6</v>
      </c>
      <c r="G431">
        <v>4900</v>
      </c>
      <c r="H431" t="s">
        <v>699</v>
      </c>
      <c r="I431" t="s">
        <v>1821</v>
      </c>
      <c r="J431" t="s">
        <v>757</v>
      </c>
      <c r="K431" s="3" t="s">
        <v>21</v>
      </c>
      <c r="L431">
        <v>0</v>
      </c>
      <c r="M431">
        <v>5310748</v>
      </c>
      <c r="N431" t="s">
        <v>30</v>
      </c>
      <c r="O431" s="2">
        <v>118</v>
      </c>
      <c r="Q431" s="10" t="s">
        <v>16</v>
      </c>
      <c r="R431" s="21">
        <v>1983</v>
      </c>
      <c r="S431" s="27" t="s">
        <v>12476</v>
      </c>
      <c r="T431" s="25" t="str">
        <f>LEFT(S431,3)</f>
        <v>Dec</v>
      </c>
      <c r="U431" s="10" t="s">
        <v>29</v>
      </c>
      <c r="V431" s="21">
        <v>7.6</v>
      </c>
      <c r="W431" s="10">
        <v>4900</v>
      </c>
      <c r="X431" s="10" t="s">
        <v>699</v>
      </c>
      <c r="Y431" s="10" t="s">
        <v>1821</v>
      </c>
      <c r="Z431" s="10" t="s">
        <v>757</v>
      </c>
      <c r="AA431" s="22" t="s">
        <v>21</v>
      </c>
      <c r="AB431" s="10">
        <v>0</v>
      </c>
      <c r="AC431" s="10">
        <v>5310748</v>
      </c>
      <c r="AD431" s="10" t="s">
        <v>30</v>
      </c>
      <c r="AE431" s="23">
        <v>118</v>
      </c>
    </row>
    <row r="432" spans="1:31" x14ac:dyDescent="0.35">
      <c r="A432" t="s">
        <v>1822</v>
      </c>
      <c r="B432" t="s">
        <v>15</v>
      </c>
      <c r="C432" t="s">
        <v>1203</v>
      </c>
      <c r="D432" s="2">
        <v>1983</v>
      </c>
      <c r="E432" t="s">
        <v>1131</v>
      </c>
      <c r="F432" s="2">
        <v>6.6</v>
      </c>
      <c r="G432">
        <v>2600</v>
      </c>
      <c r="H432" t="s">
        <v>1823</v>
      </c>
      <c r="I432" t="s">
        <v>1824</v>
      </c>
      <c r="J432" t="s">
        <v>1825</v>
      </c>
      <c r="K432" s="3" t="s">
        <v>29</v>
      </c>
      <c r="L432">
        <v>0</v>
      </c>
      <c r="M432">
        <v>11787127</v>
      </c>
      <c r="N432" t="s">
        <v>43</v>
      </c>
      <c r="O432" s="2">
        <v>102</v>
      </c>
      <c r="Q432" s="9" t="s">
        <v>1203</v>
      </c>
      <c r="R432" s="18">
        <v>1983</v>
      </c>
      <c r="S432" s="26" t="s">
        <v>12393</v>
      </c>
      <c r="T432" s="25" t="str">
        <f>LEFT(S432,3)</f>
        <v>Feb</v>
      </c>
      <c r="U432" s="9" t="s">
        <v>29</v>
      </c>
      <c r="V432" s="18">
        <v>6.6</v>
      </c>
      <c r="W432" s="9">
        <v>2600</v>
      </c>
      <c r="X432" s="9" t="s">
        <v>1823</v>
      </c>
      <c r="Y432" s="9" t="s">
        <v>1824</v>
      </c>
      <c r="Z432" s="9" t="s">
        <v>1825</v>
      </c>
      <c r="AA432" s="19" t="s">
        <v>29</v>
      </c>
      <c r="AB432" s="9">
        <v>0</v>
      </c>
      <c r="AC432" s="9">
        <v>11787127</v>
      </c>
      <c r="AD432" s="9" t="s">
        <v>43</v>
      </c>
      <c r="AE432" s="20">
        <v>102</v>
      </c>
    </row>
    <row r="433" spans="1:31" x14ac:dyDescent="0.35">
      <c r="A433" t="s">
        <v>1826</v>
      </c>
      <c r="B433" t="s">
        <v>32</v>
      </c>
      <c r="C433" t="s">
        <v>62</v>
      </c>
      <c r="D433" s="2">
        <v>1983</v>
      </c>
      <c r="E433" t="s">
        <v>1827</v>
      </c>
      <c r="F433" s="2">
        <v>7</v>
      </c>
      <c r="G433">
        <v>1700</v>
      </c>
      <c r="H433" t="s">
        <v>900</v>
      </c>
      <c r="I433" t="s">
        <v>1828</v>
      </c>
      <c r="J433" t="s">
        <v>1829</v>
      </c>
      <c r="K433" s="3" t="s">
        <v>29</v>
      </c>
      <c r="L433">
        <v>0</v>
      </c>
      <c r="N433" t="s">
        <v>1830</v>
      </c>
      <c r="O433" s="2">
        <v>127</v>
      </c>
      <c r="Q433" s="10" t="s">
        <v>62</v>
      </c>
      <c r="R433" s="21">
        <v>1983</v>
      </c>
      <c r="S433" s="27" t="s">
        <v>12477</v>
      </c>
      <c r="T433" s="25" t="str">
        <f>LEFT(S433,3)</f>
        <v>Oct</v>
      </c>
      <c r="U433" s="10" t="s">
        <v>1419</v>
      </c>
      <c r="V433" s="21">
        <v>7</v>
      </c>
      <c r="W433" s="10">
        <v>1700</v>
      </c>
      <c r="X433" s="10" t="s">
        <v>900</v>
      </c>
      <c r="Y433" s="10" t="s">
        <v>1828</v>
      </c>
      <c r="Z433" s="10" t="s">
        <v>1829</v>
      </c>
      <c r="AA433" s="22" t="s">
        <v>29</v>
      </c>
      <c r="AB433" s="10">
        <v>0</v>
      </c>
      <c r="AC433" s="10"/>
      <c r="AD433" s="10" t="s">
        <v>1830</v>
      </c>
      <c r="AE433" s="23">
        <v>127</v>
      </c>
    </row>
    <row r="434" spans="1:31" x14ac:dyDescent="0.35">
      <c r="A434" t="s">
        <v>1831</v>
      </c>
      <c r="B434" t="s">
        <v>15</v>
      </c>
      <c r="C434" t="s">
        <v>40</v>
      </c>
      <c r="D434" s="2">
        <v>1983</v>
      </c>
      <c r="E434" t="s">
        <v>1589</v>
      </c>
      <c r="F434" s="2">
        <v>5.3</v>
      </c>
      <c r="G434">
        <v>2200</v>
      </c>
      <c r="H434" t="s">
        <v>713</v>
      </c>
      <c r="I434" t="s">
        <v>713</v>
      </c>
      <c r="J434" t="s">
        <v>199</v>
      </c>
      <c r="K434" s="3" t="s">
        <v>29</v>
      </c>
      <c r="L434">
        <v>19000000</v>
      </c>
      <c r="M434">
        <v>10964740</v>
      </c>
      <c r="N434" t="s">
        <v>1832</v>
      </c>
      <c r="O434" s="2">
        <v>110</v>
      </c>
      <c r="Q434" s="9" t="s">
        <v>40</v>
      </c>
      <c r="R434" s="18">
        <v>1983</v>
      </c>
      <c r="S434" s="26" t="s">
        <v>12454</v>
      </c>
      <c r="T434" s="25" t="str">
        <f>LEFT(S434,3)</f>
        <v>Dec</v>
      </c>
      <c r="U434" s="9" t="s">
        <v>29</v>
      </c>
      <c r="V434" s="18">
        <v>5.3</v>
      </c>
      <c r="W434" s="9">
        <v>2200</v>
      </c>
      <c r="X434" s="9" t="s">
        <v>713</v>
      </c>
      <c r="Y434" s="9" t="s">
        <v>713</v>
      </c>
      <c r="Z434" s="9" t="s">
        <v>199</v>
      </c>
      <c r="AA434" s="19" t="s">
        <v>29</v>
      </c>
      <c r="AB434" s="9">
        <v>19000000</v>
      </c>
      <c r="AC434" s="9">
        <v>10964740</v>
      </c>
      <c r="AD434" s="9" t="s">
        <v>1832</v>
      </c>
      <c r="AE434" s="20">
        <v>110</v>
      </c>
    </row>
    <row r="435" spans="1:31" x14ac:dyDescent="0.35">
      <c r="A435" t="s">
        <v>1833</v>
      </c>
      <c r="B435" t="s">
        <v>15</v>
      </c>
      <c r="C435" t="s">
        <v>51</v>
      </c>
      <c r="D435" s="2">
        <v>1983</v>
      </c>
      <c r="E435" t="s">
        <v>1834</v>
      </c>
      <c r="F435" s="2">
        <v>5.8</v>
      </c>
      <c r="G435">
        <v>3000</v>
      </c>
      <c r="H435" t="s">
        <v>1835</v>
      </c>
      <c r="I435" t="s">
        <v>1836</v>
      </c>
      <c r="J435" t="s">
        <v>1837</v>
      </c>
      <c r="K435" s="3" t="s">
        <v>29</v>
      </c>
      <c r="L435">
        <v>6000000</v>
      </c>
      <c r="M435">
        <v>6670680</v>
      </c>
      <c r="N435" t="s">
        <v>60</v>
      </c>
      <c r="O435" s="2">
        <v>99</v>
      </c>
      <c r="Q435" s="10" t="s">
        <v>51</v>
      </c>
      <c r="R435" s="21">
        <v>1983</v>
      </c>
      <c r="S435" s="27" t="s">
        <v>12472</v>
      </c>
      <c r="T435" s="25" t="str">
        <f>LEFT(S435,3)</f>
        <v>Sep</v>
      </c>
      <c r="U435" s="10" t="s">
        <v>29</v>
      </c>
      <c r="V435" s="21">
        <v>5.8</v>
      </c>
      <c r="W435" s="10">
        <v>3000</v>
      </c>
      <c r="X435" s="10" t="s">
        <v>1835</v>
      </c>
      <c r="Y435" s="10" t="s">
        <v>1836</v>
      </c>
      <c r="Z435" s="10" t="s">
        <v>1837</v>
      </c>
      <c r="AA435" s="22" t="s">
        <v>29</v>
      </c>
      <c r="AB435" s="10">
        <v>6000000</v>
      </c>
      <c r="AC435" s="10">
        <v>6670680</v>
      </c>
      <c r="AD435" s="10" t="s">
        <v>60</v>
      </c>
      <c r="AE435" s="23">
        <v>99</v>
      </c>
    </row>
    <row r="436" spans="1:31" x14ac:dyDescent="0.35">
      <c r="A436" t="s">
        <v>1838</v>
      </c>
      <c r="B436" t="s">
        <v>32</v>
      </c>
      <c r="C436" t="s">
        <v>40</v>
      </c>
      <c r="D436" s="2">
        <v>1983</v>
      </c>
      <c r="E436" t="s">
        <v>1757</v>
      </c>
      <c r="F436" s="2">
        <v>4.5999999999999996</v>
      </c>
      <c r="G436">
        <v>3600</v>
      </c>
      <c r="H436" t="s">
        <v>134</v>
      </c>
      <c r="I436" t="s">
        <v>1476</v>
      </c>
      <c r="J436" t="s">
        <v>48</v>
      </c>
      <c r="K436" s="3" t="s">
        <v>29</v>
      </c>
      <c r="L436">
        <v>10000000</v>
      </c>
      <c r="M436">
        <v>10369581</v>
      </c>
      <c r="N436" t="s">
        <v>22</v>
      </c>
      <c r="O436" s="2">
        <v>99</v>
      </c>
      <c r="Q436" s="9" t="s">
        <v>40</v>
      </c>
      <c r="R436" s="18">
        <v>1983</v>
      </c>
      <c r="S436" s="26" t="s">
        <v>12470</v>
      </c>
      <c r="T436" s="25" t="str">
        <f>LEFT(S436,3)</f>
        <v>Nov</v>
      </c>
      <c r="U436" s="9" t="s">
        <v>29</v>
      </c>
      <c r="V436" s="18">
        <v>4.5999999999999996</v>
      </c>
      <c r="W436" s="9">
        <v>3600</v>
      </c>
      <c r="X436" s="9" t="s">
        <v>134</v>
      </c>
      <c r="Y436" s="9" t="s">
        <v>1476</v>
      </c>
      <c r="Z436" s="9" t="s">
        <v>48</v>
      </c>
      <c r="AA436" s="19" t="s">
        <v>29</v>
      </c>
      <c r="AB436" s="9">
        <v>10000000</v>
      </c>
      <c r="AC436" s="9">
        <v>10369581</v>
      </c>
      <c r="AD436" s="9" t="s">
        <v>22</v>
      </c>
      <c r="AE436" s="20">
        <v>99</v>
      </c>
    </row>
    <row r="437" spans="1:31" x14ac:dyDescent="0.35">
      <c r="A437" t="s">
        <v>1839</v>
      </c>
      <c r="B437" t="s">
        <v>32</v>
      </c>
      <c r="C437" t="s">
        <v>33</v>
      </c>
      <c r="D437" s="2">
        <v>1983</v>
      </c>
      <c r="E437" t="s">
        <v>1469</v>
      </c>
      <c r="F437" s="2">
        <v>5.7</v>
      </c>
      <c r="G437">
        <v>1100</v>
      </c>
      <c r="H437" t="s">
        <v>1840</v>
      </c>
      <c r="I437" t="s">
        <v>1841</v>
      </c>
      <c r="J437" t="s">
        <v>147</v>
      </c>
      <c r="K437" s="3" t="s">
        <v>29</v>
      </c>
      <c r="L437">
        <v>5000000</v>
      </c>
      <c r="M437">
        <v>1262691</v>
      </c>
      <c r="N437" t="s">
        <v>60</v>
      </c>
      <c r="O437" s="2">
        <v>95</v>
      </c>
      <c r="Q437" s="10" t="s">
        <v>33</v>
      </c>
      <c r="R437" s="21">
        <v>1983</v>
      </c>
      <c r="S437" s="27" t="s">
        <v>12434</v>
      </c>
      <c r="T437" s="25" t="str">
        <f>LEFT(S437,3)</f>
        <v>Mar</v>
      </c>
      <c r="U437" s="10" t="s">
        <v>29</v>
      </c>
      <c r="V437" s="21">
        <v>5.7</v>
      </c>
      <c r="W437" s="10">
        <v>1100</v>
      </c>
      <c r="X437" s="10" t="s">
        <v>1840</v>
      </c>
      <c r="Y437" s="10" t="s">
        <v>1841</v>
      </c>
      <c r="Z437" s="10" t="s">
        <v>147</v>
      </c>
      <c r="AA437" s="22" t="s">
        <v>29</v>
      </c>
      <c r="AB437" s="10">
        <v>5000000</v>
      </c>
      <c r="AC437" s="10">
        <v>1262691</v>
      </c>
      <c r="AD437" s="10" t="s">
        <v>60</v>
      </c>
      <c r="AE437" s="23">
        <v>95</v>
      </c>
    </row>
    <row r="438" spans="1:31" x14ac:dyDescent="0.35">
      <c r="A438" t="s">
        <v>1842</v>
      </c>
      <c r="B438" t="s">
        <v>32</v>
      </c>
      <c r="C438" t="s">
        <v>40</v>
      </c>
      <c r="D438" s="2">
        <v>1983</v>
      </c>
      <c r="E438" t="s">
        <v>1469</v>
      </c>
      <c r="F438" s="2">
        <v>6.6</v>
      </c>
      <c r="G438">
        <v>3300</v>
      </c>
      <c r="H438" t="s">
        <v>848</v>
      </c>
      <c r="I438" t="s">
        <v>207</v>
      </c>
      <c r="J438" t="s">
        <v>174</v>
      </c>
      <c r="K438" s="3" t="s">
        <v>29</v>
      </c>
      <c r="L438">
        <v>0</v>
      </c>
      <c r="M438">
        <v>17613720</v>
      </c>
      <c r="N438" t="s">
        <v>179</v>
      </c>
      <c r="O438" s="2">
        <v>98</v>
      </c>
      <c r="Q438" s="9" t="s">
        <v>40</v>
      </c>
      <c r="R438" s="18">
        <v>1983</v>
      </c>
      <c r="S438" s="26" t="s">
        <v>12434</v>
      </c>
      <c r="T438" s="25" t="str">
        <f>LEFT(S438,3)</f>
        <v>Mar</v>
      </c>
      <c r="U438" s="9" t="s">
        <v>29</v>
      </c>
      <c r="V438" s="18">
        <v>6.6</v>
      </c>
      <c r="W438" s="9">
        <v>3300</v>
      </c>
      <c r="X438" s="9" t="s">
        <v>848</v>
      </c>
      <c r="Y438" s="9" t="s">
        <v>207</v>
      </c>
      <c r="Z438" s="9" t="s">
        <v>174</v>
      </c>
      <c r="AA438" s="19" t="s">
        <v>29</v>
      </c>
      <c r="AB438" s="9">
        <v>0</v>
      </c>
      <c r="AC438" s="9">
        <v>17613720</v>
      </c>
      <c r="AD438" s="9" t="s">
        <v>179</v>
      </c>
      <c r="AE438" s="20">
        <v>98</v>
      </c>
    </row>
    <row r="439" spans="1:31" x14ac:dyDescent="0.35">
      <c r="A439" t="s">
        <v>1843</v>
      </c>
      <c r="B439" t="s">
        <v>32</v>
      </c>
      <c r="C439" t="s">
        <v>40</v>
      </c>
      <c r="D439" s="2">
        <v>1983</v>
      </c>
      <c r="E439" t="s">
        <v>1131</v>
      </c>
      <c r="F439" s="2">
        <v>4.9000000000000004</v>
      </c>
      <c r="G439">
        <v>2100</v>
      </c>
      <c r="H439" t="s">
        <v>1844</v>
      </c>
      <c r="I439" t="s">
        <v>1208</v>
      </c>
      <c r="J439" t="s">
        <v>1626</v>
      </c>
      <c r="K439" s="3" t="s">
        <v>29</v>
      </c>
      <c r="L439">
        <v>0</v>
      </c>
      <c r="M439">
        <v>6347072</v>
      </c>
      <c r="N439" t="s">
        <v>60</v>
      </c>
      <c r="O439" s="2">
        <v>101</v>
      </c>
      <c r="Q439" s="10" t="s">
        <v>40</v>
      </c>
      <c r="R439" s="21">
        <v>1983</v>
      </c>
      <c r="S439" s="27" t="s">
        <v>12393</v>
      </c>
      <c r="T439" s="25" t="str">
        <f>LEFT(S439,3)</f>
        <v>Feb</v>
      </c>
      <c r="U439" s="10" t="s">
        <v>29</v>
      </c>
      <c r="V439" s="21">
        <v>4.9000000000000004</v>
      </c>
      <c r="W439" s="10">
        <v>2100</v>
      </c>
      <c r="X439" s="10" t="s">
        <v>1844</v>
      </c>
      <c r="Y439" s="10" t="s">
        <v>1208</v>
      </c>
      <c r="Z439" s="10" t="s">
        <v>1626</v>
      </c>
      <c r="AA439" s="22" t="s">
        <v>29</v>
      </c>
      <c r="AB439" s="10">
        <v>0</v>
      </c>
      <c r="AC439" s="10">
        <v>6347072</v>
      </c>
      <c r="AD439" s="10" t="s">
        <v>60</v>
      </c>
      <c r="AE439" s="23">
        <v>101</v>
      </c>
    </row>
    <row r="440" spans="1:31" x14ac:dyDescent="0.35">
      <c r="A440" t="s">
        <v>1845</v>
      </c>
      <c r="B440" t="s">
        <v>15</v>
      </c>
      <c r="C440" t="s">
        <v>40</v>
      </c>
      <c r="D440" s="2">
        <v>1983</v>
      </c>
      <c r="E440" t="s">
        <v>1038</v>
      </c>
      <c r="F440" s="2">
        <v>6.3</v>
      </c>
      <c r="G440">
        <v>1700</v>
      </c>
      <c r="H440" t="s">
        <v>1846</v>
      </c>
      <c r="I440" t="s">
        <v>1847</v>
      </c>
      <c r="J440" t="s">
        <v>1848</v>
      </c>
      <c r="K440" s="3" t="s">
        <v>29</v>
      </c>
      <c r="L440">
        <v>3000000</v>
      </c>
      <c r="M440">
        <v>1867792</v>
      </c>
      <c r="N440" t="s">
        <v>1849</v>
      </c>
      <c r="O440" s="2">
        <v>105</v>
      </c>
      <c r="Q440" s="9" t="s">
        <v>40</v>
      </c>
      <c r="R440" s="18">
        <v>1983</v>
      </c>
      <c r="S440" s="26" t="s">
        <v>12389</v>
      </c>
      <c r="T440" s="25" t="str">
        <f>LEFT(S440,3)</f>
        <v>Mar</v>
      </c>
      <c r="U440" s="9" t="s">
        <v>29</v>
      </c>
      <c r="V440" s="18">
        <v>6.3</v>
      </c>
      <c r="W440" s="9">
        <v>1700</v>
      </c>
      <c r="X440" s="9" t="s">
        <v>1846</v>
      </c>
      <c r="Y440" s="9" t="s">
        <v>1847</v>
      </c>
      <c r="Z440" s="9" t="s">
        <v>1848</v>
      </c>
      <c r="AA440" s="19" t="s">
        <v>29</v>
      </c>
      <c r="AB440" s="9">
        <v>3000000</v>
      </c>
      <c r="AC440" s="9">
        <v>1867792</v>
      </c>
      <c r="AD440" s="9" t="s">
        <v>1849</v>
      </c>
      <c r="AE440" s="20">
        <v>105</v>
      </c>
    </row>
    <row r="441" spans="1:31" x14ac:dyDescent="0.35">
      <c r="A441" t="s">
        <v>1850</v>
      </c>
      <c r="B441" t="s">
        <v>15</v>
      </c>
      <c r="C441" t="s">
        <v>16</v>
      </c>
      <c r="D441" s="2">
        <v>1983</v>
      </c>
      <c r="E441" t="s">
        <v>1851</v>
      </c>
      <c r="F441" s="2">
        <v>6.6</v>
      </c>
      <c r="G441">
        <v>1600</v>
      </c>
      <c r="H441" t="s">
        <v>836</v>
      </c>
      <c r="I441" t="s">
        <v>1852</v>
      </c>
      <c r="J441" t="s">
        <v>1853</v>
      </c>
      <c r="K441" s="3" t="s">
        <v>21</v>
      </c>
      <c r="L441">
        <v>0</v>
      </c>
      <c r="M441">
        <v>1772889</v>
      </c>
      <c r="N441" t="s">
        <v>838</v>
      </c>
      <c r="O441" s="2">
        <v>130</v>
      </c>
      <c r="Q441" s="10" t="s">
        <v>16</v>
      </c>
      <c r="R441" s="21">
        <v>1983</v>
      </c>
      <c r="S441" s="27">
        <v>30317</v>
      </c>
      <c r="T441" s="25" t="str">
        <f>LEFT(S441,3)</f>
        <v>303</v>
      </c>
      <c r="U441" s="10" t="s">
        <v>21</v>
      </c>
      <c r="V441" s="21">
        <v>6.6</v>
      </c>
      <c r="W441" s="10">
        <v>1600</v>
      </c>
      <c r="X441" s="10" t="s">
        <v>836</v>
      </c>
      <c r="Y441" s="10" t="s">
        <v>1852</v>
      </c>
      <c r="Z441" s="10" t="s">
        <v>1853</v>
      </c>
      <c r="AA441" s="22" t="s">
        <v>21</v>
      </c>
      <c r="AB441" s="10">
        <v>0</v>
      </c>
      <c r="AC441" s="10">
        <v>1772889</v>
      </c>
      <c r="AD441" s="10" t="s">
        <v>838</v>
      </c>
      <c r="AE441" s="23">
        <v>130</v>
      </c>
    </row>
    <row r="442" spans="1:31" x14ac:dyDescent="0.35">
      <c r="A442" t="s">
        <v>1854</v>
      </c>
      <c r="B442" t="s">
        <v>15</v>
      </c>
      <c r="C442" t="s">
        <v>40</v>
      </c>
      <c r="D442" s="2">
        <v>1983</v>
      </c>
      <c r="E442" t="s">
        <v>1488</v>
      </c>
      <c r="F442" s="2">
        <v>5.2</v>
      </c>
      <c r="G442">
        <v>1700</v>
      </c>
      <c r="H442" t="s">
        <v>942</v>
      </c>
      <c r="I442" t="s">
        <v>1855</v>
      </c>
      <c r="J442" t="s">
        <v>1856</v>
      </c>
      <c r="K442" s="3" t="s">
        <v>194</v>
      </c>
      <c r="L442">
        <v>0</v>
      </c>
      <c r="N442" t="s">
        <v>1857</v>
      </c>
      <c r="O442" s="2">
        <v>85</v>
      </c>
      <c r="Q442" s="9" t="s">
        <v>40</v>
      </c>
      <c r="R442" s="18">
        <v>1983</v>
      </c>
      <c r="S442" s="26" t="s">
        <v>12440</v>
      </c>
      <c r="T442" s="25" t="str">
        <f>LEFT(S442,3)</f>
        <v>Sep</v>
      </c>
      <c r="U442" s="9" t="s">
        <v>29</v>
      </c>
      <c r="V442" s="18">
        <v>5.2</v>
      </c>
      <c r="W442" s="9">
        <v>1700</v>
      </c>
      <c r="X442" s="9" t="s">
        <v>942</v>
      </c>
      <c r="Y442" s="9" t="s">
        <v>1855</v>
      </c>
      <c r="Z442" s="9" t="s">
        <v>1856</v>
      </c>
      <c r="AA442" s="19" t="s">
        <v>194</v>
      </c>
      <c r="AB442" s="9">
        <v>0</v>
      </c>
      <c r="AC442" s="9"/>
      <c r="AD442" s="9" t="s">
        <v>1857</v>
      </c>
      <c r="AE442" s="20">
        <v>85</v>
      </c>
    </row>
    <row r="443" spans="1:31" x14ac:dyDescent="0.35">
      <c r="A443" t="s">
        <v>1858</v>
      </c>
      <c r="B443" t="s">
        <v>15</v>
      </c>
      <c r="C443" t="s">
        <v>16</v>
      </c>
      <c r="D443" s="2">
        <v>1983</v>
      </c>
      <c r="E443" t="s">
        <v>1859</v>
      </c>
      <c r="F443" s="2">
        <v>6.6</v>
      </c>
      <c r="G443">
        <v>1200</v>
      </c>
      <c r="H443" t="s">
        <v>403</v>
      </c>
      <c r="I443" t="s">
        <v>690</v>
      </c>
      <c r="J443" t="s">
        <v>1860</v>
      </c>
      <c r="K443" s="3" t="s">
        <v>21</v>
      </c>
      <c r="L443">
        <v>0</v>
      </c>
      <c r="M443">
        <v>687475</v>
      </c>
      <c r="N443" t="s">
        <v>43</v>
      </c>
      <c r="O443" s="2">
        <v>130</v>
      </c>
      <c r="Q443" s="10" t="s">
        <v>16</v>
      </c>
      <c r="R443" s="21">
        <v>1983</v>
      </c>
      <c r="S443" s="27" t="s">
        <v>12478</v>
      </c>
      <c r="T443" s="25" t="str">
        <f>LEFT(S443,3)</f>
        <v>Feb</v>
      </c>
      <c r="U443" s="10" t="s">
        <v>21</v>
      </c>
      <c r="V443" s="21">
        <v>6.6</v>
      </c>
      <c r="W443" s="10">
        <v>1200</v>
      </c>
      <c r="X443" s="10" t="s">
        <v>403</v>
      </c>
      <c r="Y443" s="10" t="s">
        <v>690</v>
      </c>
      <c r="Z443" s="10" t="s">
        <v>1860</v>
      </c>
      <c r="AA443" s="22" t="s">
        <v>21</v>
      </c>
      <c r="AB443" s="10">
        <v>0</v>
      </c>
      <c r="AC443" s="10">
        <v>687475</v>
      </c>
      <c r="AD443" s="10" t="s">
        <v>43</v>
      </c>
      <c r="AE443" s="23">
        <v>130</v>
      </c>
    </row>
    <row r="444" spans="1:31" x14ac:dyDescent="0.35">
      <c r="A444" t="s">
        <v>1861</v>
      </c>
      <c r="B444" t="s">
        <v>32</v>
      </c>
      <c r="C444" t="s">
        <v>62</v>
      </c>
      <c r="D444" s="2">
        <v>1983</v>
      </c>
      <c r="E444" t="s">
        <v>1666</v>
      </c>
      <c r="F444" s="2">
        <v>6.7</v>
      </c>
      <c r="G444">
        <v>1300</v>
      </c>
      <c r="H444" t="s">
        <v>1862</v>
      </c>
      <c r="I444" t="s">
        <v>1863</v>
      </c>
      <c r="J444" t="s">
        <v>1864</v>
      </c>
      <c r="K444" s="3" t="s">
        <v>29</v>
      </c>
      <c r="L444">
        <v>0</v>
      </c>
      <c r="M444">
        <v>272278</v>
      </c>
      <c r="N444" t="s">
        <v>1058</v>
      </c>
      <c r="O444" s="2">
        <v>113</v>
      </c>
      <c r="Q444" s="9" t="s">
        <v>62</v>
      </c>
      <c r="R444" s="18">
        <v>1983</v>
      </c>
      <c r="S444" s="26" t="s">
        <v>12461</v>
      </c>
      <c r="T444" s="25" t="str">
        <f>LEFT(S444,3)</f>
        <v>Apr</v>
      </c>
      <c r="U444" s="9" t="s">
        <v>29</v>
      </c>
      <c r="V444" s="18">
        <v>6.7</v>
      </c>
      <c r="W444" s="9">
        <v>1300</v>
      </c>
      <c r="X444" s="9" t="s">
        <v>1862</v>
      </c>
      <c r="Y444" s="9" t="s">
        <v>1863</v>
      </c>
      <c r="Z444" s="9" t="s">
        <v>1864</v>
      </c>
      <c r="AA444" s="19" t="s">
        <v>29</v>
      </c>
      <c r="AB444" s="9">
        <v>0</v>
      </c>
      <c r="AC444" s="9">
        <v>272278</v>
      </c>
      <c r="AD444" s="9" t="s">
        <v>1058</v>
      </c>
      <c r="AE444" s="20">
        <v>113</v>
      </c>
    </row>
    <row r="445" spans="1:31" x14ac:dyDescent="0.35">
      <c r="A445" t="s">
        <v>1865</v>
      </c>
      <c r="B445" t="s">
        <v>15</v>
      </c>
      <c r="C445" t="s">
        <v>16</v>
      </c>
      <c r="D445" s="2">
        <v>1983</v>
      </c>
      <c r="E445" t="s">
        <v>1866</v>
      </c>
      <c r="F445" s="2">
        <v>5.9</v>
      </c>
      <c r="G445">
        <v>701</v>
      </c>
      <c r="H445" t="s">
        <v>1867</v>
      </c>
      <c r="I445" t="s">
        <v>1867</v>
      </c>
      <c r="J445" t="s">
        <v>591</v>
      </c>
      <c r="K445" s="3" t="s">
        <v>29</v>
      </c>
      <c r="L445">
        <v>550000</v>
      </c>
      <c r="M445">
        <v>5269990</v>
      </c>
      <c r="N445" t="s">
        <v>1670</v>
      </c>
      <c r="O445" s="2">
        <v>88</v>
      </c>
      <c r="Q445" s="10" t="s">
        <v>16</v>
      </c>
      <c r="R445" s="21">
        <v>1983</v>
      </c>
      <c r="S445" s="27" t="s">
        <v>12479</v>
      </c>
      <c r="T445" s="25" t="str">
        <f>LEFT(S445,3)</f>
        <v>Apr</v>
      </c>
      <c r="U445" s="10" t="s">
        <v>29</v>
      </c>
      <c r="V445" s="21">
        <v>5.9</v>
      </c>
      <c r="W445" s="10">
        <v>701</v>
      </c>
      <c r="X445" s="10" t="s">
        <v>1867</v>
      </c>
      <c r="Y445" s="10" t="s">
        <v>1867</v>
      </c>
      <c r="Z445" s="10" t="s">
        <v>591</v>
      </c>
      <c r="AA445" s="22" t="s">
        <v>29</v>
      </c>
      <c r="AB445" s="10">
        <v>550000</v>
      </c>
      <c r="AC445" s="10">
        <v>5269990</v>
      </c>
      <c r="AD445" s="10" t="s">
        <v>1670</v>
      </c>
      <c r="AE445" s="23">
        <v>88</v>
      </c>
    </row>
    <row r="446" spans="1:31" x14ac:dyDescent="0.35">
      <c r="A446" t="s">
        <v>1868</v>
      </c>
      <c r="B446" t="s">
        <v>15</v>
      </c>
      <c r="C446" t="s">
        <v>40</v>
      </c>
      <c r="D446" s="2">
        <v>1983</v>
      </c>
      <c r="E446" t="s">
        <v>1475</v>
      </c>
      <c r="F446" s="2">
        <v>6.7</v>
      </c>
      <c r="G446">
        <v>1100</v>
      </c>
      <c r="H446" t="s">
        <v>896</v>
      </c>
      <c r="I446" t="s">
        <v>1869</v>
      </c>
      <c r="J446" t="s">
        <v>1870</v>
      </c>
      <c r="K446" s="3" t="s">
        <v>29</v>
      </c>
      <c r="L446">
        <v>5500000</v>
      </c>
      <c r="M446">
        <v>1645711</v>
      </c>
      <c r="N446" t="s">
        <v>1871</v>
      </c>
      <c r="O446" s="2">
        <v>92</v>
      </c>
      <c r="Q446" s="9" t="s">
        <v>40</v>
      </c>
      <c r="R446" s="18">
        <v>1983</v>
      </c>
      <c r="S446" s="26" t="s">
        <v>12436</v>
      </c>
      <c r="T446" s="25" t="str">
        <f>LEFT(S446,3)</f>
        <v>Aug</v>
      </c>
      <c r="U446" s="9" t="s">
        <v>29</v>
      </c>
      <c r="V446" s="18">
        <v>6.7</v>
      </c>
      <c r="W446" s="9">
        <v>1100</v>
      </c>
      <c r="X446" s="9" t="s">
        <v>896</v>
      </c>
      <c r="Y446" s="9" t="s">
        <v>1869</v>
      </c>
      <c r="Z446" s="9" t="s">
        <v>1870</v>
      </c>
      <c r="AA446" s="19" t="s">
        <v>29</v>
      </c>
      <c r="AB446" s="9">
        <v>5500000</v>
      </c>
      <c r="AC446" s="9">
        <v>1645711</v>
      </c>
      <c r="AD446" s="9" t="s">
        <v>1871</v>
      </c>
      <c r="AE446" s="20">
        <v>92</v>
      </c>
    </row>
    <row r="447" spans="1:31" x14ac:dyDescent="0.35">
      <c r="A447" t="s">
        <v>1872</v>
      </c>
      <c r="B447" t="s">
        <v>32</v>
      </c>
      <c r="C447" t="s">
        <v>33</v>
      </c>
      <c r="D447" s="2">
        <v>1983</v>
      </c>
      <c r="E447" t="s">
        <v>1500</v>
      </c>
      <c r="F447" s="2">
        <v>6.2</v>
      </c>
      <c r="G447">
        <v>2100</v>
      </c>
      <c r="H447" t="s">
        <v>1873</v>
      </c>
      <c r="I447" t="s">
        <v>1874</v>
      </c>
      <c r="J447" t="s">
        <v>1875</v>
      </c>
      <c r="K447" s="3" t="s">
        <v>1876</v>
      </c>
      <c r="L447">
        <v>12000000</v>
      </c>
      <c r="M447">
        <v>1963756</v>
      </c>
      <c r="N447" t="s">
        <v>1877</v>
      </c>
      <c r="O447" s="2">
        <v>99</v>
      </c>
      <c r="Q447" s="10" t="s">
        <v>33</v>
      </c>
      <c r="R447" s="21">
        <v>1983</v>
      </c>
      <c r="S447" s="27" t="s">
        <v>12315</v>
      </c>
      <c r="T447" s="25" t="str">
        <f>LEFT(S447,3)</f>
        <v>Nov</v>
      </c>
      <c r="U447" s="10" t="s">
        <v>29</v>
      </c>
      <c r="V447" s="21">
        <v>6.2</v>
      </c>
      <c r="W447" s="10">
        <v>2100</v>
      </c>
      <c r="X447" s="10" t="s">
        <v>1873</v>
      </c>
      <c r="Y447" s="10" t="s">
        <v>1874</v>
      </c>
      <c r="Z447" s="10" t="s">
        <v>1875</v>
      </c>
      <c r="AA447" s="22" t="s">
        <v>1876</v>
      </c>
      <c r="AB447" s="10">
        <v>12000000</v>
      </c>
      <c r="AC447" s="10">
        <v>1963756</v>
      </c>
      <c r="AD447" s="10" t="s">
        <v>1877</v>
      </c>
      <c r="AE447" s="23">
        <v>99</v>
      </c>
    </row>
    <row r="448" spans="1:31" x14ac:dyDescent="0.35">
      <c r="A448" t="s">
        <v>1878</v>
      </c>
      <c r="B448" t="s">
        <v>32</v>
      </c>
      <c r="C448" t="s">
        <v>51</v>
      </c>
      <c r="D448" s="2">
        <v>1983</v>
      </c>
      <c r="E448" t="s">
        <v>1263</v>
      </c>
      <c r="F448" s="2">
        <v>5.5</v>
      </c>
      <c r="G448">
        <v>2700</v>
      </c>
      <c r="H448" t="s">
        <v>1879</v>
      </c>
      <c r="I448" t="s">
        <v>1880</v>
      </c>
      <c r="J448" t="s">
        <v>293</v>
      </c>
      <c r="K448" s="3" t="s">
        <v>29</v>
      </c>
      <c r="L448">
        <v>0</v>
      </c>
      <c r="M448">
        <v>1362303</v>
      </c>
      <c r="N448" t="s">
        <v>229</v>
      </c>
      <c r="O448" s="2">
        <v>94</v>
      </c>
      <c r="Q448" s="9" t="s">
        <v>51</v>
      </c>
      <c r="R448" s="18">
        <v>1983</v>
      </c>
      <c r="S448" s="26" t="s">
        <v>12417</v>
      </c>
      <c r="T448" s="25" t="str">
        <f>LEFT(S448,3)</f>
        <v>Sep</v>
      </c>
      <c r="U448" s="9" t="s">
        <v>29</v>
      </c>
      <c r="V448" s="18">
        <v>5.5</v>
      </c>
      <c r="W448" s="9">
        <v>2700</v>
      </c>
      <c r="X448" s="9" t="s">
        <v>1879</v>
      </c>
      <c r="Y448" s="9" t="s">
        <v>1880</v>
      </c>
      <c r="Z448" s="9" t="s">
        <v>293</v>
      </c>
      <c r="AA448" s="19" t="s">
        <v>29</v>
      </c>
      <c r="AB448" s="9">
        <v>0</v>
      </c>
      <c r="AC448" s="9">
        <v>1362303</v>
      </c>
      <c r="AD448" s="9" t="s">
        <v>229</v>
      </c>
      <c r="AE448" s="20">
        <v>94</v>
      </c>
    </row>
    <row r="449" spans="1:31" x14ac:dyDescent="0.35">
      <c r="A449" t="s">
        <v>1881</v>
      </c>
      <c r="B449" t="s">
        <v>32</v>
      </c>
      <c r="C449" t="s">
        <v>24</v>
      </c>
      <c r="D449" s="2">
        <v>1983</v>
      </c>
      <c r="E449" t="s">
        <v>1469</v>
      </c>
      <c r="F449" s="2">
        <v>6</v>
      </c>
      <c r="G449">
        <v>2100</v>
      </c>
      <c r="H449" t="s">
        <v>1882</v>
      </c>
      <c r="I449" t="s">
        <v>1883</v>
      </c>
      <c r="J449" t="s">
        <v>1884</v>
      </c>
      <c r="K449" s="3" t="s">
        <v>29</v>
      </c>
      <c r="L449">
        <v>0</v>
      </c>
      <c r="M449">
        <v>12049514</v>
      </c>
      <c r="N449" t="s">
        <v>741</v>
      </c>
      <c r="O449" s="2">
        <v>103</v>
      </c>
      <c r="Q449" s="10" t="s">
        <v>24</v>
      </c>
      <c r="R449" s="21">
        <v>1983</v>
      </c>
      <c r="S449" s="27" t="s">
        <v>12434</v>
      </c>
      <c r="T449" s="25" t="str">
        <f>LEFT(S449,3)</f>
        <v>Mar</v>
      </c>
      <c r="U449" s="10" t="s">
        <v>29</v>
      </c>
      <c r="V449" s="21">
        <v>6</v>
      </c>
      <c r="W449" s="10">
        <v>2100</v>
      </c>
      <c r="X449" s="10" t="s">
        <v>1882</v>
      </c>
      <c r="Y449" s="10" t="s">
        <v>1883</v>
      </c>
      <c r="Z449" s="10" t="s">
        <v>1884</v>
      </c>
      <c r="AA449" s="22" t="s">
        <v>29</v>
      </c>
      <c r="AB449" s="10">
        <v>0</v>
      </c>
      <c r="AC449" s="10">
        <v>12049514</v>
      </c>
      <c r="AD449" s="10" t="s">
        <v>741</v>
      </c>
      <c r="AE449" s="23">
        <v>103</v>
      </c>
    </row>
    <row r="450" spans="1:31" x14ac:dyDescent="0.35">
      <c r="A450" t="s">
        <v>1885</v>
      </c>
      <c r="B450" t="s">
        <v>32</v>
      </c>
      <c r="C450" t="s">
        <v>33</v>
      </c>
      <c r="D450" s="2">
        <v>1983</v>
      </c>
      <c r="E450" t="s">
        <v>1562</v>
      </c>
      <c r="F450" s="2">
        <v>3.8</v>
      </c>
      <c r="G450">
        <v>1600</v>
      </c>
      <c r="H450" t="s">
        <v>1242</v>
      </c>
      <c r="I450" t="s">
        <v>1243</v>
      </c>
      <c r="J450" t="s">
        <v>1886</v>
      </c>
      <c r="K450" s="3" t="s">
        <v>29</v>
      </c>
      <c r="L450">
        <v>0</v>
      </c>
      <c r="M450">
        <v>5301085</v>
      </c>
      <c r="N450" t="s">
        <v>1887</v>
      </c>
      <c r="O450" s="2">
        <v>84</v>
      </c>
      <c r="Q450" s="9" t="s">
        <v>33</v>
      </c>
      <c r="R450" s="18">
        <v>1983</v>
      </c>
      <c r="S450" s="26" t="s">
        <v>12450</v>
      </c>
      <c r="T450" s="25" t="str">
        <f>LEFT(S450,3)</f>
        <v>Aug</v>
      </c>
      <c r="U450" s="9" t="s">
        <v>29</v>
      </c>
      <c r="V450" s="18">
        <v>3.8</v>
      </c>
      <c r="W450" s="9">
        <v>1600</v>
      </c>
      <c r="X450" s="9" t="s">
        <v>1242</v>
      </c>
      <c r="Y450" s="9" t="s">
        <v>1243</v>
      </c>
      <c r="Z450" s="9" t="s">
        <v>1886</v>
      </c>
      <c r="AA450" s="19" t="s">
        <v>29</v>
      </c>
      <c r="AB450" s="9">
        <v>0</v>
      </c>
      <c r="AC450" s="9">
        <v>5301085</v>
      </c>
      <c r="AD450" s="9" t="s">
        <v>1887</v>
      </c>
      <c r="AE450" s="20">
        <v>84</v>
      </c>
    </row>
    <row r="451" spans="1:31" x14ac:dyDescent="0.35">
      <c r="A451" t="s">
        <v>1888</v>
      </c>
      <c r="B451" t="s">
        <v>15</v>
      </c>
      <c r="C451" t="s">
        <v>40</v>
      </c>
      <c r="D451" s="2">
        <v>1983</v>
      </c>
      <c r="E451" t="s">
        <v>1889</v>
      </c>
      <c r="F451" s="2">
        <v>3.7</v>
      </c>
      <c r="G451">
        <v>208</v>
      </c>
      <c r="H451" t="s">
        <v>1890</v>
      </c>
      <c r="I451" t="s">
        <v>1890</v>
      </c>
      <c r="J451" t="s">
        <v>1891</v>
      </c>
      <c r="K451" s="3" t="s">
        <v>29</v>
      </c>
      <c r="L451">
        <v>220000</v>
      </c>
      <c r="M451">
        <v>975414</v>
      </c>
      <c r="N451" t="s">
        <v>1892</v>
      </c>
      <c r="O451" s="2">
        <v>96</v>
      </c>
      <c r="Q451" s="10" t="s">
        <v>40</v>
      </c>
      <c r="R451" s="21">
        <v>1983</v>
      </c>
      <c r="S451" s="27">
        <v>30529</v>
      </c>
      <c r="T451" s="25" t="str">
        <f>LEFT(S451,3)</f>
        <v>305</v>
      </c>
      <c r="U451" s="10" t="s">
        <v>29</v>
      </c>
      <c r="V451" s="21">
        <v>3.7</v>
      </c>
      <c r="W451" s="10">
        <v>208</v>
      </c>
      <c r="X451" s="10" t="s">
        <v>1890</v>
      </c>
      <c r="Y451" s="10" t="s">
        <v>1890</v>
      </c>
      <c r="Z451" s="10" t="s">
        <v>1891</v>
      </c>
      <c r="AA451" s="22" t="s">
        <v>29</v>
      </c>
      <c r="AB451" s="10">
        <v>220000</v>
      </c>
      <c r="AC451" s="10">
        <v>975414</v>
      </c>
      <c r="AD451" s="10" t="s">
        <v>1892</v>
      </c>
      <c r="AE451" s="23">
        <v>96</v>
      </c>
    </row>
    <row r="452" spans="1:31" x14ac:dyDescent="0.35">
      <c r="A452" t="s">
        <v>1893</v>
      </c>
      <c r="B452" t="s">
        <v>15</v>
      </c>
      <c r="C452" t="s">
        <v>16</v>
      </c>
      <c r="D452" s="2">
        <v>1983</v>
      </c>
      <c r="E452" t="s">
        <v>1894</v>
      </c>
      <c r="F452" s="2">
        <v>6.8</v>
      </c>
      <c r="G452">
        <v>1600</v>
      </c>
      <c r="H452" t="s">
        <v>1846</v>
      </c>
      <c r="I452" t="s">
        <v>1846</v>
      </c>
      <c r="J452" t="s">
        <v>1895</v>
      </c>
      <c r="K452" s="3" t="s">
        <v>29</v>
      </c>
      <c r="L452">
        <v>300000</v>
      </c>
      <c r="M452">
        <v>1530839</v>
      </c>
      <c r="N452" t="s">
        <v>1896</v>
      </c>
      <c r="O452" s="2">
        <v>110</v>
      </c>
      <c r="Q452" s="9" t="s">
        <v>16</v>
      </c>
      <c r="R452" s="18">
        <v>1983</v>
      </c>
      <c r="S452" s="26" t="s">
        <v>12480</v>
      </c>
      <c r="T452" s="25" t="str">
        <f>LEFT(S452,3)</f>
        <v>Sep</v>
      </c>
      <c r="U452" s="9" t="s">
        <v>1419</v>
      </c>
      <c r="V452" s="18">
        <v>6.8</v>
      </c>
      <c r="W452" s="9">
        <v>1600</v>
      </c>
      <c r="X452" s="9" t="s">
        <v>1846</v>
      </c>
      <c r="Y452" s="9" t="s">
        <v>1846</v>
      </c>
      <c r="Z452" s="9" t="s">
        <v>1895</v>
      </c>
      <c r="AA452" s="19" t="s">
        <v>29</v>
      </c>
      <c r="AB452" s="9">
        <v>300000</v>
      </c>
      <c r="AC452" s="9">
        <v>1530839</v>
      </c>
      <c r="AD452" s="9" t="s">
        <v>1896</v>
      </c>
      <c r="AE452" s="20">
        <v>110</v>
      </c>
    </row>
    <row r="453" spans="1:31" x14ac:dyDescent="0.35">
      <c r="A453" t="s">
        <v>1897</v>
      </c>
      <c r="B453" t="s">
        <v>32</v>
      </c>
      <c r="C453" t="s">
        <v>40</v>
      </c>
      <c r="D453" s="2">
        <v>1983</v>
      </c>
      <c r="E453" t="s">
        <v>509</v>
      </c>
      <c r="F453" s="2">
        <v>5.8</v>
      </c>
      <c r="G453">
        <v>115</v>
      </c>
      <c r="H453" t="s">
        <v>1898</v>
      </c>
      <c r="I453" t="s">
        <v>1899</v>
      </c>
      <c r="J453" t="s">
        <v>1800</v>
      </c>
      <c r="K453" s="3" t="s">
        <v>21</v>
      </c>
      <c r="L453">
        <v>0</v>
      </c>
      <c r="N453" t="s">
        <v>553</v>
      </c>
      <c r="O453" s="2">
        <v>89</v>
      </c>
      <c r="Q453" s="10" t="s">
        <v>40</v>
      </c>
      <c r="R453" s="21">
        <v>1983</v>
      </c>
      <c r="S453" s="27" t="s">
        <v>12325</v>
      </c>
      <c r="T453" s="25" t="str">
        <f>LEFT(S453,3)</f>
        <v>Apr</v>
      </c>
      <c r="U453" s="10" t="s">
        <v>29</v>
      </c>
      <c r="V453" s="21">
        <v>5.8</v>
      </c>
      <c r="W453" s="10">
        <v>115</v>
      </c>
      <c r="X453" s="10" t="s">
        <v>1898</v>
      </c>
      <c r="Y453" s="10" t="s">
        <v>1899</v>
      </c>
      <c r="Z453" s="10" t="s">
        <v>1800</v>
      </c>
      <c r="AA453" s="22" t="s">
        <v>21</v>
      </c>
      <c r="AB453" s="10">
        <v>0</v>
      </c>
      <c r="AC453" s="10"/>
      <c r="AD453" s="10" t="s">
        <v>553</v>
      </c>
      <c r="AE453" s="23">
        <v>89</v>
      </c>
    </row>
    <row r="454" spans="1:31" x14ac:dyDescent="0.35">
      <c r="A454" t="s">
        <v>1900</v>
      </c>
      <c r="B454" t="s">
        <v>32</v>
      </c>
      <c r="C454" t="s">
        <v>40</v>
      </c>
      <c r="D454" s="2">
        <v>1983</v>
      </c>
      <c r="E454" t="s">
        <v>1131</v>
      </c>
      <c r="F454" s="2">
        <v>5.2</v>
      </c>
      <c r="G454">
        <v>747</v>
      </c>
      <c r="H454" t="s">
        <v>1901</v>
      </c>
      <c r="I454" t="s">
        <v>1901</v>
      </c>
      <c r="J454" t="s">
        <v>387</v>
      </c>
      <c r="K454" s="3" t="s">
        <v>29</v>
      </c>
      <c r="L454">
        <v>10100000</v>
      </c>
      <c r="M454">
        <v>10171304</v>
      </c>
      <c r="N454" t="s">
        <v>499</v>
      </c>
      <c r="O454" s="2">
        <v>95</v>
      </c>
      <c r="Q454" s="9" t="s">
        <v>40</v>
      </c>
      <c r="R454" s="18">
        <v>1983</v>
      </c>
      <c r="S454" s="26" t="s">
        <v>12393</v>
      </c>
      <c r="T454" s="25" t="str">
        <f>LEFT(S454,3)</f>
        <v>Feb</v>
      </c>
      <c r="U454" s="9" t="s">
        <v>29</v>
      </c>
      <c r="V454" s="18">
        <v>5.2</v>
      </c>
      <c r="W454" s="9">
        <v>747</v>
      </c>
      <c r="X454" s="9" t="s">
        <v>1901</v>
      </c>
      <c r="Y454" s="9" t="s">
        <v>1901</v>
      </c>
      <c r="Z454" s="9" t="s">
        <v>387</v>
      </c>
      <c r="AA454" s="19" t="s">
        <v>29</v>
      </c>
      <c r="AB454" s="9">
        <v>10100000</v>
      </c>
      <c r="AC454" s="9">
        <v>10171304</v>
      </c>
      <c r="AD454" s="9" t="s">
        <v>499</v>
      </c>
      <c r="AE454" s="20">
        <v>95</v>
      </c>
    </row>
    <row r="455" spans="1:31" x14ac:dyDescent="0.35">
      <c r="A455" t="s">
        <v>1902</v>
      </c>
      <c r="B455" t="s">
        <v>32</v>
      </c>
      <c r="C455" t="s">
        <v>62</v>
      </c>
      <c r="D455" s="2">
        <v>1983</v>
      </c>
      <c r="E455" t="s">
        <v>1757</v>
      </c>
      <c r="F455" s="2">
        <v>6.7</v>
      </c>
      <c r="G455">
        <v>659</v>
      </c>
      <c r="H455" t="s">
        <v>1903</v>
      </c>
      <c r="I455" t="s">
        <v>1904</v>
      </c>
      <c r="J455" t="s">
        <v>1905</v>
      </c>
      <c r="K455" s="3" t="s">
        <v>194</v>
      </c>
      <c r="L455">
        <v>8000000</v>
      </c>
      <c r="M455">
        <v>3000000</v>
      </c>
      <c r="N455" t="s">
        <v>1906</v>
      </c>
      <c r="O455" s="2">
        <v>106</v>
      </c>
      <c r="Q455" s="10" t="s">
        <v>62</v>
      </c>
      <c r="R455" s="21">
        <v>1983</v>
      </c>
      <c r="S455" s="27" t="s">
        <v>12470</v>
      </c>
      <c r="T455" s="25" t="str">
        <f>LEFT(S455,3)</f>
        <v>Nov</v>
      </c>
      <c r="U455" s="10" t="s">
        <v>29</v>
      </c>
      <c r="V455" s="21">
        <v>6.7</v>
      </c>
      <c r="W455" s="10">
        <v>659</v>
      </c>
      <c r="X455" s="10" t="s">
        <v>1903</v>
      </c>
      <c r="Y455" s="10" t="s">
        <v>1904</v>
      </c>
      <c r="Z455" s="10" t="s">
        <v>1905</v>
      </c>
      <c r="AA455" s="22" t="s">
        <v>194</v>
      </c>
      <c r="AB455" s="10">
        <v>8000000</v>
      </c>
      <c r="AC455" s="10">
        <v>3000000</v>
      </c>
      <c r="AD455" s="10" t="s">
        <v>1906</v>
      </c>
      <c r="AE455" s="23">
        <v>106</v>
      </c>
    </row>
    <row r="456" spans="1:31" x14ac:dyDescent="0.35">
      <c r="A456" t="s">
        <v>1907</v>
      </c>
      <c r="B456" t="s">
        <v>15</v>
      </c>
      <c r="C456" t="s">
        <v>16</v>
      </c>
      <c r="D456" s="2">
        <v>1983</v>
      </c>
      <c r="E456" t="s">
        <v>1592</v>
      </c>
      <c r="F456" s="2">
        <v>5.0999999999999996</v>
      </c>
      <c r="G456">
        <v>786</v>
      </c>
      <c r="H456" t="s">
        <v>1908</v>
      </c>
      <c r="I456" t="s">
        <v>1908</v>
      </c>
      <c r="J456" t="s">
        <v>1086</v>
      </c>
      <c r="K456" s="3" t="s">
        <v>29</v>
      </c>
      <c r="L456">
        <v>0</v>
      </c>
      <c r="M456">
        <v>1818910</v>
      </c>
      <c r="N456" t="s">
        <v>79</v>
      </c>
      <c r="O456" s="2">
        <v>100</v>
      </c>
      <c r="Q456" s="9" t="s">
        <v>16</v>
      </c>
      <c r="R456" s="18">
        <v>1983</v>
      </c>
      <c r="S456" s="26" t="s">
        <v>12455</v>
      </c>
      <c r="T456" s="25" t="str">
        <f>LEFT(S456,3)</f>
        <v>Apr</v>
      </c>
      <c r="U456" s="9" t="s">
        <v>29</v>
      </c>
      <c r="V456" s="18">
        <v>5.0999999999999996</v>
      </c>
      <c r="W456" s="9">
        <v>786</v>
      </c>
      <c r="X456" s="9" t="s">
        <v>1908</v>
      </c>
      <c r="Y456" s="9" t="s">
        <v>1908</v>
      </c>
      <c r="Z456" s="9" t="s">
        <v>1086</v>
      </c>
      <c r="AA456" s="19" t="s">
        <v>29</v>
      </c>
      <c r="AB456" s="9">
        <v>0</v>
      </c>
      <c r="AC456" s="9">
        <v>1818910</v>
      </c>
      <c r="AD456" s="9" t="s">
        <v>79</v>
      </c>
      <c r="AE456" s="20">
        <v>100</v>
      </c>
    </row>
    <row r="457" spans="1:31" x14ac:dyDescent="0.35">
      <c r="A457" t="s">
        <v>1909</v>
      </c>
      <c r="B457" t="s">
        <v>32</v>
      </c>
      <c r="C457" t="s">
        <v>40</v>
      </c>
      <c r="D457" s="2">
        <v>1983</v>
      </c>
      <c r="E457" t="s">
        <v>1681</v>
      </c>
      <c r="F457" s="2">
        <v>5.3</v>
      </c>
      <c r="G457">
        <v>456</v>
      </c>
      <c r="H457" t="s">
        <v>1910</v>
      </c>
      <c r="I457" t="s">
        <v>1911</v>
      </c>
      <c r="J457" t="s">
        <v>1912</v>
      </c>
      <c r="K457" s="3" t="s">
        <v>29</v>
      </c>
      <c r="L457">
        <v>5000000</v>
      </c>
      <c r="M457">
        <v>4304286</v>
      </c>
      <c r="N457" t="s">
        <v>241</v>
      </c>
      <c r="O457" s="2">
        <v>91</v>
      </c>
      <c r="Q457" s="10" t="s">
        <v>40</v>
      </c>
      <c r="R457" s="21">
        <v>1983</v>
      </c>
      <c r="S457" s="27" t="s">
        <v>12412</v>
      </c>
      <c r="T457" s="25" t="str">
        <f>LEFT(S457,3)</f>
        <v>Mar</v>
      </c>
      <c r="U457" s="10" t="s">
        <v>29</v>
      </c>
      <c r="V457" s="21">
        <v>5.3</v>
      </c>
      <c r="W457" s="10">
        <v>456</v>
      </c>
      <c r="X457" s="10" t="s">
        <v>1910</v>
      </c>
      <c r="Y457" s="10" t="s">
        <v>1911</v>
      </c>
      <c r="Z457" s="10" t="s">
        <v>1912</v>
      </c>
      <c r="AA457" s="22" t="s">
        <v>29</v>
      </c>
      <c r="AB457" s="10">
        <v>5000000</v>
      </c>
      <c r="AC457" s="10">
        <v>4304286</v>
      </c>
      <c r="AD457" s="10" t="s">
        <v>241</v>
      </c>
      <c r="AE457" s="23">
        <v>91</v>
      </c>
    </row>
    <row r="458" spans="1:31" x14ac:dyDescent="0.35">
      <c r="A458" t="s">
        <v>1913</v>
      </c>
      <c r="B458" t="s">
        <v>15</v>
      </c>
      <c r="C458" t="s">
        <v>33</v>
      </c>
      <c r="D458" s="2">
        <v>1983</v>
      </c>
      <c r="E458" t="s">
        <v>1656</v>
      </c>
      <c r="F458" s="2">
        <v>4.3</v>
      </c>
      <c r="G458">
        <v>617</v>
      </c>
      <c r="H458" t="s">
        <v>1914</v>
      </c>
      <c r="I458" t="s">
        <v>1629</v>
      </c>
      <c r="J458" t="s">
        <v>1915</v>
      </c>
      <c r="K458" s="3" t="s">
        <v>1916</v>
      </c>
      <c r="L458">
        <v>0</v>
      </c>
      <c r="M458">
        <v>1723487</v>
      </c>
      <c r="N458" t="s">
        <v>1917</v>
      </c>
      <c r="O458" s="2">
        <v>86</v>
      </c>
      <c r="Q458" s="9" t="s">
        <v>33</v>
      </c>
      <c r="R458" s="18">
        <v>1983</v>
      </c>
      <c r="S458" s="26" t="s">
        <v>12460</v>
      </c>
      <c r="T458" s="25" t="str">
        <f>LEFT(S458,3)</f>
        <v>Sep</v>
      </c>
      <c r="U458" s="9" t="s">
        <v>29</v>
      </c>
      <c r="V458" s="18">
        <v>4.3</v>
      </c>
      <c r="W458" s="9">
        <v>617</v>
      </c>
      <c r="X458" s="9" t="s">
        <v>1914</v>
      </c>
      <c r="Y458" s="9" t="s">
        <v>1629</v>
      </c>
      <c r="Z458" s="9" t="s">
        <v>1915</v>
      </c>
      <c r="AA458" s="19" t="s">
        <v>1916</v>
      </c>
      <c r="AB458" s="9">
        <v>0</v>
      </c>
      <c r="AC458" s="9">
        <v>1723487</v>
      </c>
      <c r="AD458" s="9" t="s">
        <v>1917</v>
      </c>
      <c r="AE458" s="20">
        <v>86</v>
      </c>
    </row>
    <row r="459" spans="1:31" x14ac:dyDescent="0.35">
      <c r="A459" t="s">
        <v>1918</v>
      </c>
      <c r="B459" t="s">
        <v>15</v>
      </c>
      <c r="C459" t="s">
        <v>33</v>
      </c>
      <c r="D459" s="2">
        <v>1983</v>
      </c>
      <c r="E459" t="s">
        <v>1554</v>
      </c>
      <c r="F459" s="2">
        <v>3.8</v>
      </c>
      <c r="G459">
        <v>513</v>
      </c>
      <c r="H459" t="s">
        <v>759</v>
      </c>
      <c r="I459" t="s">
        <v>83</v>
      </c>
      <c r="J459" t="s">
        <v>1127</v>
      </c>
      <c r="K459" s="3" t="s">
        <v>29</v>
      </c>
      <c r="L459">
        <v>0</v>
      </c>
      <c r="M459">
        <v>2443487</v>
      </c>
      <c r="N459" t="s">
        <v>43</v>
      </c>
      <c r="O459" s="2">
        <v>111</v>
      </c>
      <c r="Q459" s="10" t="s">
        <v>33</v>
      </c>
      <c r="R459" s="21">
        <v>1983</v>
      </c>
      <c r="S459" s="27" t="s">
        <v>12449</v>
      </c>
      <c r="T459" s="25" t="str">
        <f>LEFT(S459,3)</f>
        <v>Aug</v>
      </c>
      <c r="U459" s="10" t="s">
        <v>29</v>
      </c>
      <c r="V459" s="21">
        <v>3.8</v>
      </c>
      <c r="W459" s="10">
        <v>513</v>
      </c>
      <c r="X459" s="10" t="s">
        <v>759</v>
      </c>
      <c r="Y459" s="10" t="s">
        <v>83</v>
      </c>
      <c r="Z459" s="10" t="s">
        <v>1127</v>
      </c>
      <c r="AA459" s="22" t="s">
        <v>29</v>
      </c>
      <c r="AB459" s="10">
        <v>0</v>
      </c>
      <c r="AC459" s="10">
        <v>2443487</v>
      </c>
      <c r="AD459" s="10" t="s">
        <v>43</v>
      </c>
      <c r="AE459" s="23">
        <v>111</v>
      </c>
    </row>
    <row r="460" spans="1:31" x14ac:dyDescent="0.35">
      <c r="A460" t="s">
        <v>1919</v>
      </c>
      <c r="B460" t="s">
        <v>32</v>
      </c>
      <c r="C460" t="s">
        <v>16</v>
      </c>
      <c r="D460" s="2">
        <v>1983</v>
      </c>
      <c r="E460" t="s">
        <v>1920</v>
      </c>
      <c r="F460" s="2">
        <v>6.1</v>
      </c>
      <c r="G460">
        <v>681</v>
      </c>
      <c r="H460" t="s">
        <v>1921</v>
      </c>
      <c r="I460" t="s">
        <v>671</v>
      </c>
      <c r="J460" t="s">
        <v>1294</v>
      </c>
      <c r="K460" s="3" t="s">
        <v>29</v>
      </c>
      <c r="L460">
        <v>0</v>
      </c>
      <c r="M460">
        <v>2439705</v>
      </c>
      <c r="N460" t="s">
        <v>903</v>
      </c>
      <c r="O460" s="2">
        <v>122</v>
      </c>
      <c r="Q460" s="9" t="s">
        <v>16</v>
      </c>
      <c r="R460" s="18">
        <v>1983</v>
      </c>
      <c r="S460" s="26" t="s">
        <v>12481</v>
      </c>
      <c r="T460" s="25" t="str">
        <f>LEFT(S460,3)</f>
        <v>Mar</v>
      </c>
      <c r="U460" s="9" t="s">
        <v>247</v>
      </c>
      <c r="V460" s="18">
        <v>6.1</v>
      </c>
      <c r="W460" s="9">
        <v>681</v>
      </c>
      <c r="X460" s="9" t="s">
        <v>1921</v>
      </c>
      <c r="Y460" s="9" t="s">
        <v>671</v>
      </c>
      <c r="Z460" s="9" t="s">
        <v>1294</v>
      </c>
      <c r="AA460" s="19" t="s">
        <v>29</v>
      </c>
      <c r="AB460" s="9">
        <v>0</v>
      </c>
      <c r="AC460" s="9">
        <v>2439705</v>
      </c>
      <c r="AD460" s="9" t="s">
        <v>903</v>
      </c>
      <c r="AE460" s="20">
        <v>122</v>
      </c>
    </row>
    <row r="461" spans="1:31" x14ac:dyDescent="0.35">
      <c r="A461" t="s">
        <v>1922</v>
      </c>
      <c r="B461" t="s">
        <v>32</v>
      </c>
      <c r="C461" t="s">
        <v>40</v>
      </c>
      <c r="D461" s="2">
        <v>1983</v>
      </c>
      <c r="E461" t="s">
        <v>1547</v>
      </c>
      <c r="F461" s="2">
        <v>5.2</v>
      </c>
      <c r="G461">
        <v>786</v>
      </c>
      <c r="H461" t="s">
        <v>1246</v>
      </c>
      <c r="I461" t="s">
        <v>1923</v>
      </c>
      <c r="J461" t="s">
        <v>387</v>
      </c>
      <c r="K461" s="3" t="s">
        <v>29</v>
      </c>
      <c r="L461">
        <v>0</v>
      </c>
      <c r="M461">
        <v>6857733</v>
      </c>
      <c r="N461" t="s">
        <v>1924</v>
      </c>
      <c r="O461" s="2">
        <v>103</v>
      </c>
      <c r="Q461" s="10" t="s">
        <v>40</v>
      </c>
      <c r="R461" s="21">
        <v>1983</v>
      </c>
      <c r="S461" s="27" t="s">
        <v>12448</v>
      </c>
      <c r="T461" s="25" t="str">
        <f>LEFT(S461,3)</f>
        <v>Oct</v>
      </c>
      <c r="U461" s="10" t="s">
        <v>29</v>
      </c>
      <c r="V461" s="21">
        <v>5.2</v>
      </c>
      <c r="W461" s="10">
        <v>786</v>
      </c>
      <c r="X461" s="10" t="s">
        <v>1246</v>
      </c>
      <c r="Y461" s="10" t="s">
        <v>1923</v>
      </c>
      <c r="Z461" s="10" t="s">
        <v>387</v>
      </c>
      <c r="AA461" s="22" t="s">
        <v>29</v>
      </c>
      <c r="AB461" s="10">
        <v>0</v>
      </c>
      <c r="AC461" s="10">
        <v>6857733</v>
      </c>
      <c r="AD461" s="10" t="s">
        <v>1924</v>
      </c>
      <c r="AE461" s="23">
        <v>103</v>
      </c>
    </row>
    <row r="462" spans="1:31" x14ac:dyDescent="0.35">
      <c r="A462" t="s">
        <v>1925</v>
      </c>
      <c r="B462" t="s">
        <v>15</v>
      </c>
      <c r="C462" t="s">
        <v>33</v>
      </c>
      <c r="D462" s="2">
        <v>1983</v>
      </c>
      <c r="E462" t="s">
        <v>1926</v>
      </c>
      <c r="F462" s="2">
        <v>4.7</v>
      </c>
      <c r="G462">
        <v>460</v>
      </c>
      <c r="H462" t="s">
        <v>1927</v>
      </c>
      <c r="I462" t="s">
        <v>1928</v>
      </c>
      <c r="J462" t="s">
        <v>1929</v>
      </c>
      <c r="K462" s="3" t="s">
        <v>29</v>
      </c>
      <c r="L462">
        <v>0</v>
      </c>
      <c r="N462" t="s">
        <v>1930</v>
      </c>
      <c r="O462" s="2">
        <v>105</v>
      </c>
      <c r="Q462" s="9" t="s">
        <v>33</v>
      </c>
      <c r="R462" s="18">
        <v>1983</v>
      </c>
      <c r="S462" s="26" t="s">
        <v>12482</v>
      </c>
      <c r="T462" s="25" t="str">
        <f>LEFT(S462,3)</f>
        <v>Aug</v>
      </c>
      <c r="U462" s="9" t="s">
        <v>29</v>
      </c>
      <c r="V462" s="18">
        <v>4.7</v>
      </c>
      <c r="W462" s="9">
        <v>460</v>
      </c>
      <c r="X462" s="9" t="s">
        <v>1927</v>
      </c>
      <c r="Y462" s="9" t="s">
        <v>1928</v>
      </c>
      <c r="Z462" s="9" t="s">
        <v>1929</v>
      </c>
      <c r="AA462" s="19" t="s">
        <v>29</v>
      </c>
      <c r="AB462" s="9">
        <v>0</v>
      </c>
      <c r="AC462" s="9"/>
      <c r="AD462" s="9" t="s">
        <v>1930</v>
      </c>
      <c r="AE462" s="20">
        <v>105</v>
      </c>
    </row>
    <row r="463" spans="1:31" x14ac:dyDescent="0.35">
      <c r="A463" t="s">
        <v>1931</v>
      </c>
      <c r="B463" t="s">
        <v>32</v>
      </c>
      <c r="C463" t="s">
        <v>16</v>
      </c>
      <c r="D463" s="2">
        <v>1983</v>
      </c>
      <c r="E463" t="s">
        <v>1932</v>
      </c>
      <c r="F463" s="2">
        <v>6.1</v>
      </c>
      <c r="G463">
        <v>368</v>
      </c>
      <c r="H463" t="s">
        <v>1933</v>
      </c>
      <c r="I463" t="s">
        <v>1934</v>
      </c>
      <c r="J463" t="s">
        <v>1935</v>
      </c>
      <c r="K463" s="3" t="s">
        <v>29</v>
      </c>
      <c r="L463">
        <v>0</v>
      </c>
      <c r="M463">
        <v>2314561</v>
      </c>
      <c r="N463" t="s">
        <v>1936</v>
      </c>
      <c r="O463" s="2">
        <v>99</v>
      </c>
      <c r="Q463" s="10" t="s">
        <v>16</v>
      </c>
      <c r="R463" s="21">
        <v>1983</v>
      </c>
      <c r="S463" s="27" t="s">
        <v>12483</v>
      </c>
      <c r="T463" s="25" t="str">
        <f>LEFT(S463,3)</f>
        <v>Sep</v>
      </c>
      <c r="U463" s="10" t="s">
        <v>451</v>
      </c>
      <c r="V463" s="21">
        <v>6.1</v>
      </c>
      <c r="W463" s="10">
        <v>368</v>
      </c>
      <c r="X463" s="10" t="s">
        <v>1933</v>
      </c>
      <c r="Y463" s="10" t="s">
        <v>1934</v>
      </c>
      <c r="Z463" s="10" t="s">
        <v>1935</v>
      </c>
      <c r="AA463" s="22" t="s">
        <v>29</v>
      </c>
      <c r="AB463" s="10">
        <v>0</v>
      </c>
      <c r="AC463" s="10">
        <v>2314561</v>
      </c>
      <c r="AD463" s="10" t="s">
        <v>1936</v>
      </c>
      <c r="AE463" s="23">
        <v>99</v>
      </c>
    </row>
    <row r="464" spans="1:31" x14ac:dyDescent="0.35">
      <c r="A464" t="s">
        <v>1937</v>
      </c>
      <c r="B464" t="s">
        <v>15</v>
      </c>
      <c r="C464" t="s">
        <v>16</v>
      </c>
      <c r="D464" s="2">
        <v>1983</v>
      </c>
      <c r="E464" t="s">
        <v>1932</v>
      </c>
      <c r="F464" s="2">
        <v>6.3</v>
      </c>
      <c r="G464">
        <v>661</v>
      </c>
      <c r="H464" t="s">
        <v>1196</v>
      </c>
      <c r="I464" t="s">
        <v>1938</v>
      </c>
      <c r="J464" t="s">
        <v>349</v>
      </c>
      <c r="K464" s="3" t="s">
        <v>1939</v>
      </c>
      <c r="L464">
        <v>0</v>
      </c>
      <c r="N464" t="s">
        <v>1940</v>
      </c>
      <c r="O464" s="2">
        <v>111</v>
      </c>
      <c r="Q464" s="9" t="s">
        <v>16</v>
      </c>
      <c r="R464" s="18">
        <v>1983</v>
      </c>
      <c r="S464" s="26" t="s">
        <v>12483</v>
      </c>
      <c r="T464" s="25" t="str">
        <f>LEFT(S464,3)</f>
        <v>Sep</v>
      </c>
      <c r="U464" s="9" t="s">
        <v>451</v>
      </c>
      <c r="V464" s="18">
        <v>6.3</v>
      </c>
      <c r="W464" s="9">
        <v>661</v>
      </c>
      <c r="X464" s="9" t="s">
        <v>1196</v>
      </c>
      <c r="Y464" s="9" t="s">
        <v>1938</v>
      </c>
      <c r="Z464" s="9" t="s">
        <v>349</v>
      </c>
      <c r="AA464" s="19" t="s">
        <v>1939</v>
      </c>
      <c r="AB464" s="9">
        <v>0</v>
      </c>
      <c r="AC464" s="9"/>
      <c r="AD464" s="9" t="s">
        <v>1940</v>
      </c>
      <c r="AE464" s="20">
        <v>111</v>
      </c>
    </row>
    <row r="465" spans="1:31" x14ac:dyDescent="0.35">
      <c r="A465" t="s">
        <v>1941</v>
      </c>
      <c r="B465" t="s">
        <v>15</v>
      </c>
      <c r="C465" t="s">
        <v>103</v>
      </c>
      <c r="D465" s="2">
        <v>1983</v>
      </c>
      <c r="E465" t="s">
        <v>1942</v>
      </c>
      <c r="F465" s="2">
        <v>4.9000000000000004</v>
      </c>
      <c r="G465">
        <v>360</v>
      </c>
      <c r="H465" t="s">
        <v>1943</v>
      </c>
      <c r="I465" t="s">
        <v>1944</v>
      </c>
      <c r="J465" t="s">
        <v>1945</v>
      </c>
      <c r="K465" s="3" t="s">
        <v>21</v>
      </c>
      <c r="L465">
        <v>0</v>
      </c>
      <c r="M465">
        <v>108128</v>
      </c>
      <c r="N465" t="s">
        <v>1946</v>
      </c>
      <c r="O465" s="2">
        <v>89</v>
      </c>
      <c r="Q465" s="10" t="s">
        <v>103</v>
      </c>
      <c r="R465" s="21">
        <v>1983</v>
      </c>
      <c r="S465" s="27">
        <v>30713</v>
      </c>
      <c r="T465" s="25" t="str">
        <f>LEFT(S465,3)</f>
        <v>307</v>
      </c>
      <c r="U465" s="10" t="s">
        <v>29</v>
      </c>
      <c r="V465" s="21">
        <v>4.9000000000000004</v>
      </c>
      <c r="W465" s="10">
        <v>360</v>
      </c>
      <c r="X465" s="10" t="s">
        <v>1943</v>
      </c>
      <c r="Y465" s="10" t="s">
        <v>1944</v>
      </c>
      <c r="Z465" s="10" t="s">
        <v>1945</v>
      </c>
      <c r="AA465" s="22" t="s">
        <v>21</v>
      </c>
      <c r="AB465" s="10">
        <v>0</v>
      </c>
      <c r="AC465" s="10">
        <v>108128</v>
      </c>
      <c r="AD465" s="10" t="s">
        <v>1946</v>
      </c>
      <c r="AE465" s="23">
        <v>89</v>
      </c>
    </row>
    <row r="466" spans="1:31" x14ac:dyDescent="0.35">
      <c r="A466" t="s">
        <v>1947</v>
      </c>
      <c r="C466" t="s">
        <v>16</v>
      </c>
      <c r="D466" s="2">
        <v>1983</v>
      </c>
      <c r="E466" t="s">
        <v>1948</v>
      </c>
      <c r="F466" s="2">
        <v>6</v>
      </c>
      <c r="G466">
        <v>235</v>
      </c>
      <c r="H466" t="s">
        <v>1949</v>
      </c>
      <c r="I466" t="s">
        <v>1950</v>
      </c>
      <c r="J466" t="s">
        <v>1951</v>
      </c>
      <c r="K466" s="3" t="s">
        <v>136</v>
      </c>
      <c r="L466">
        <v>100000</v>
      </c>
      <c r="O466" s="2">
        <v>92</v>
      </c>
      <c r="Q466" s="9" t="s">
        <v>16</v>
      </c>
      <c r="R466" s="18">
        <v>1983</v>
      </c>
      <c r="S466" s="26" t="s">
        <v>12484</v>
      </c>
      <c r="T466" s="25" t="str">
        <f>LEFT(S466,3)</f>
        <v>Mar</v>
      </c>
      <c r="U466" s="9" t="s">
        <v>136</v>
      </c>
      <c r="V466" s="18">
        <v>6</v>
      </c>
      <c r="W466" s="9">
        <v>235</v>
      </c>
      <c r="X466" s="9" t="s">
        <v>1949</v>
      </c>
      <c r="Y466" s="9" t="s">
        <v>1950</v>
      </c>
      <c r="Z466" s="9" t="s">
        <v>1951</v>
      </c>
      <c r="AA466" s="19" t="s">
        <v>136</v>
      </c>
      <c r="AB466" s="9">
        <v>100000</v>
      </c>
      <c r="AC466" s="9"/>
      <c r="AD466" s="9"/>
      <c r="AE466" s="20">
        <v>92</v>
      </c>
    </row>
    <row r="467" spans="1:31" x14ac:dyDescent="0.35">
      <c r="A467" t="s">
        <v>1952</v>
      </c>
      <c r="B467" t="s">
        <v>15</v>
      </c>
      <c r="C467" t="s">
        <v>40</v>
      </c>
      <c r="D467" s="2">
        <v>1983</v>
      </c>
      <c r="E467" t="s">
        <v>547</v>
      </c>
      <c r="F467" s="2">
        <v>7.3</v>
      </c>
      <c r="G467">
        <v>2200</v>
      </c>
      <c r="H467" t="s">
        <v>892</v>
      </c>
      <c r="I467" t="s">
        <v>1402</v>
      </c>
      <c r="J467" t="s">
        <v>892</v>
      </c>
      <c r="K467" s="3" t="s">
        <v>29</v>
      </c>
      <c r="L467">
        <v>0</v>
      </c>
      <c r="M467">
        <v>16156776</v>
      </c>
      <c r="N467" t="s">
        <v>30</v>
      </c>
      <c r="O467" s="2">
        <v>83</v>
      </c>
      <c r="Q467" s="10" t="s">
        <v>40</v>
      </c>
      <c r="R467" s="21">
        <v>1983</v>
      </c>
      <c r="S467" s="27" t="s">
        <v>12332</v>
      </c>
      <c r="T467" s="25" t="str">
        <f>LEFT(S467,3)</f>
        <v>Oct</v>
      </c>
      <c r="U467" s="10" t="s">
        <v>29</v>
      </c>
      <c r="V467" s="21">
        <v>7.3</v>
      </c>
      <c r="W467" s="10">
        <v>2200</v>
      </c>
      <c r="X467" s="10" t="s">
        <v>892</v>
      </c>
      <c r="Y467" s="10" t="s">
        <v>1402</v>
      </c>
      <c r="Z467" s="10" t="s">
        <v>892</v>
      </c>
      <c r="AA467" s="22" t="s">
        <v>29</v>
      </c>
      <c r="AB467" s="10">
        <v>0</v>
      </c>
      <c r="AC467" s="10">
        <v>16156776</v>
      </c>
      <c r="AD467" s="10" t="s">
        <v>30</v>
      </c>
      <c r="AE467" s="23">
        <v>83</v>
      </c>
    </row>
    <row r="468" spans="1:31" x14ac:dyDescent="0.35">
      <c r="A468" t="s">
        <v>1953</v>
      </c>
      <c r="B468" t="s">
        <v>15</v>
      </c>
      <c r="C468" t="s">
        <v>33</v>
      </c>
      <c r="D468" s="2">
        <v>1983</v>
      </c>
      <c r="E468" t="s">
        <v>1491</v>
      </c>
      <c r="F468" s="2">
        <v>4.9000000000000004</v>
      </c>
      <c r="G468">
        <v>300</v>
      </c>
      <c r="H468" t="s">
        <v>1954</v>
      </c>
      <c r="I468" t="s">
        <v>1955</v>
      </c>
      <c r="J468" t="s">
        <v>1956</v>
      </c>
      <c r="K468" s="3" t="s">
        <v>29</v>
      </c>
      <c r="L468">
        <v>3000000</v>
      </c>
      <c r="N468" t="s">
        <v>1957</v>
      </c>
      <c r="O468" s="2">
        <v>95</v>
      </c>
      <c r="Q468" s="9" t="s">
        <v>33</v>
      </c>
      <c r="R468" s="18">
        <v>1983</v>
      </c>
      <c r="S468" s="26" t="s">
        <v>12441</v>
      </c>
      <c r="T468" s="25" t="str">
        <f>LEFT(S468,3)</f>
        <v>Jul</v>
      </c>
      <c r="U468" s="9" t="s">
        <v>29</v>
      </c>
      <c r="V468" s="18">
        <v>4.9000000000000004</v>
      </c>
      <c r="W468" s="9">
        <v>300</v>
      </c>
      <c r="X468" s="9" t="s">
        <v>1954</v>
      </c>
      <c r="Y468" s="9" t="s">
        <v>1955</v>
      </c>
      <c r="Z468" s="9" t="s">
        <v>1956</v>
      </c>
      <c r="AA468" s="19" t="s">
        <v>29</v>
      </c>
      <c r="AB468" s="9">
        <v>3000000</v>
      </c>
      <c r="AC468" s="9"/>
      <c r="AD468" s="9" t="s">
        <v>1957</v>
      </c>
      <c r="AE468" s="20">
        <v>95</v>
      </c>
    </row>
    <row r="469" spans="1:31" x14ac:dyDescent="0.35">
      <c r="A469" t="s">
        <v>1958</v>
      </c>
      <c r="B469" t="s">
        <v>446</v>
      </c>
      <c r="C469" t="s">
        <v>16</v>
      </c>
      <c r="D469" s="2">
        <v>1983</v>
      </c>
      <c r="E469" t="s">
        <v>1959</v>
      </c>
      <c r="F469" s="2">
        <v>7.2</v>
      </c>
      <c r="G469">
        <v>826</v>
      </c>
      <c r="H469" t="s">
        <v>1960</v>
      </c>
      <c r="I469" t="s">
        <v>1960</v>
      </c>
      <c r="J469" t="s">
        <v>1961</v>
      </c>
      <c r="K469" s="3" t="s">
        <v>29</v>
      </c>
      <c r="L469">
        <v>50000</v>
      </c>
      <c r="M469">
        <v>26177</v>
      </c>
      <c r="N469" t="s">
        <v>1962</v>
      </c>
      <c r="O469" s="2">
        <v>115</v>
      </c>
      <c r="Q469" s="10" t="s">
        <v>16</v>
      </c>
      <c r="R469" s="21">
        <v>1983</v>
      </c>
      <c r="S469" s="27">
        <v>31107</v>
      </c>
      <c r="T469" s="25" t="str">
        <f>LEFT(S469,3)</f>
        <v>311</v>
      </c>
      <c r="U469" s="10" t="s">
        <v>29</v>
      </c>
      <c r="V469" s="21">
        <v>7.2</v>
      </c>
      <c r="W469" s="10">
        <v>826</v>
      </c>
      <c r="X469" s="10" t="s">
        <v>1960</v>
      </c>
      <c r="Y469" s="10" t="s">
        <v>1960</v>
      </c>
      <c r="Z469" s="10" t="s">
        <v>1961</v>
      </c>
      <c r="AA469" s="22" t="s">
        <v>29</v>
      </c>
      <c r="AB469" s="10">
        <v>50000</v>
      </c>
      <c r="AC469" s="10">
        <v>26177</v>
      </c>
      <c r="AD469" s="10" t="s">
        <v>1962</v>
      </c>
      <c r="AE469" s="23">
        <v>115</v>
      </c>
    </row>
    <row r="470" spans="1:31" x14ac:dyDescent="0.35">
      <c r="A470" t="s">
        <v>1963</v>
      </c>
      <c r="B470" t="s">
        <v>32</v>
      </c>
      <c r="C470" t="s">
        <v>40</v>
      </c>
      <c r="D470" s="2">
        <v>1983</v>
      </c>
      <c r="E470" t="s">
        <v>1531</v>
      </c>
      <c r="F470" s="2">
        <v>5.4</v>
      </c>
      <c r="G470">
        <v>169</v>
      </c>
      <c r="H470" t="s">
        <v>1964</v>
      </c>
      <c r="I470" t="s">
        <v>1965</v>
      </c>
      <c r="J470" t="s">
        <v>947</v>
      </c>
      <c r="K470" s="3" t="s">
        <v>29</v>
      </c>
      <c r="L470">
        <v>0</v>
      </c>
      <c r="N470" t="s">
        <v>1966</v>
      </c>
      <c r="O470" s="2">
        <v>96</v>
      </c>
      <c r="Q470" s="9" t="s">
        <v>40</v>
      </c>
      <c r="R470" s="18">
        <v>1983</v>
      </c>
      <c r="S470" s="26" t="s">
        <v>12446</v>
      </c>
      <c r="T470" s="25" t="str">
        <f>LEFT(S470,3)</f>
        <v>Apr</v>
      </c>
      <c r="U470" s="9" t="s">
        <v>29</v>
      </c>
      <c r="V470" s="18">
        <v>5.4</v>
      </c>
      <c r="W470" s="9">
        <v>169</v>
      </c>
      <c r="X470" s="9" t="s">
        <v>1964</v>
      </c>
      <c r="Y470" s="9" t="s">
        <v>1965</v>
      </c>
      <c r="Z470" s="9" t="s">
        <v>947</v>
      </c>
      <c r="AA470" s="19" t="s">
        <v>29</v>
      </c>
      <c r="AB470" s="9">
        <v>0</v>
      </c>
      <c r="AC470" s="9"/>
      <c r="AD470" s="9" t="s">
        <v>1966</v>
      </c>
      <c r="AE470" s="20">
        <v>96</v>
      </c>
    </row>
    <row r="471" spans="1:31" x14ac:dyDescent="0.35">
      <c r="A471" t="s">
        <v>1967</v>
      </c>
      <c r="B471" t="s">
        <v>32</v>
      </c>
      <c r="C471" t="s">
        <v>33</v>
      </c>
      <c r="D471" s="2">
        <v>1983</v>
      </c>
      <c r="E471" t="s">
        <v>1107</v>
      </c>
      <c r="F471" s="2">
        <v>4.5</v>
      </c>
      <c r="G471">
        <v>131</v>
      </c>
      <c r="H471" t="s">
        <v>1968</v>
      </c>
      <c r="I471" t="s">
        <v>1969</v>
      </c>
      <c r="J471" t="s">
        <v>1970</v>
      </c>
      <c r="K471" s="3" t="s">
        <v>29</v>
      </c>
      <c r="L471">
        <v>0</v>
      </c>
      <c r="O471" s="2">
        <v>92</v>
      </c>
      <c r="Q471" s="10" t="s">
        <v>33</v>
      </c>
      <c r="R471" s="21">
        <v>1983</v>
      </c>
      <c r="S471" s="27" t="s">
        <v>12399</v>
      </c>
      <c r="T471" s="25" t="str">
        <f>LEFT(S471,3)</f>
        <v>Sep</v>
      </c>
      <c r="U471" s="10" t="s">
        <v>29</v>
      </c>
      <c r="V471" s="21">
        <v>4.5</v>
      </c>
      <c r="W471" s="10">
        <v>131</v>
      </c>
      <c r="X471" s="10" t="s">
        <v>1968</v>
      </c>
      <c r="Y471" s="10" t="s">
        <v>1969</v>
      </c>
      <c r="Z471" s="10" t="s">
        <v>1970</v>
      </c>
      <c r="AA471" s="22" t="s">
        <v>29</v>
      </c>
      <c r="AB471" s="10">
        <v>0</v>
      </c>
      <c r="AC471" s="10"/>
      <c r="AD471" s="10"/>
      <c r="AE471" s="23">
        <v>92</v>
      </c>
    </row>
    <row r="472" spans="1:31" x14ac:dyDescent="0.35">
      <c r="A472" t="s">
        <v>1971</v>
      </c>
      <c r="B472" t="s">
        <v>15</v>
      </c>
      <c r="C472" t="s">
        <v>1203</v>
      </c>
      <c r="D472" s="2">
        <v>1983</v>
      </c>
      <c r="E472" t="s">
        <v>1500</v>
      </c>
      <c r="F472" s="2">
        <v>5.4</v>
      </c>
      <c r="G472">
        <v>182</v>
      </c>
      <c r="H472" t="s">
        <v>191</v>
      </c>
      <c r="I472" t="s">
        <v>1972</v>
      </c>
      <c r="J472" t="s">
        <v>1973</v>
      </c>
      <c r="K472" s="3" t="s">
        <v>194</v>
      </c>
      <c r="L472">
        <v>2500000</v>
      </c>
      <c r="N472" t="s">
        <v>1974</v>
      </c>
      <c r="O472" s="2">
        <v>95</v>
      </c>
      <c r="Q472" s="9" t="s">
        <v>1203</v>
      </c>
      <c r="R472" s="18">
        <v>1983</v>
      </c>
      <c r="S472" s="26" t="s">
        <v>12315</v>
      </c>
      <c r="T472" s="25" t="str">
        <f>LEFT(S472,3)</f>
        <v>Nov</v>
      </c>
      <c r="U472" s="9" t="s">
        <v>29</v>
      </c>
      <c r="V472" s="18">
        <v>5.4</v>
      </c>
      <c r="W472" s="9">
        <v>182</v>
      </c>
      <c r="X472" s="9" t="s">
        <v>191</v>
      </c>
      <c r="Y472" s="9" t="s">
        <v>1972</v>
      </c>
      <c r="Z472" s="9" t="s">
        <v>1973</v>
      </c>
      <c r="AA472" s="19" t="s">
        <v>194</v>
      </c>
      <c r="AB472" s="9">
        <v>2500000</v>
      </c>
      <c r="AC472" s="9"/>
      <c r="AD472" s="9" t="s">
        <v>1974</v>
      </c>
      <c r="AE472" s="20">
        <v>95</v>
      </c>
    </row>
    <row r="473" spans="1:31" x14ac:dyDescent="0.35">
      <c r="A473" t="s">
        <v>1975</v>
      </c>
      <c r="B473" t="s">
        <v>446</v>
      </c>
      <c r="C473" t="s">
        <v>40</v>
      </c>
      <c r="D473" s="2">
        <v>1983</v>
      </c>
      <c r="E473" t="s">
        <v>1976</v>
      </c>
      <c r="F473" s="2">
        <v>5</v>
      </c>
      <c r="G473">
        <v>275</v>
      </c>
      <c r="H473" t="s">
        <v>1977</v>
      </c>
      <c r="I473" t="s">
        <v>1977</v>
      </c>
      <c r="J473" t="s">
        <v>1977</v>
      </c>
      <c r="K473" s="3" t="s">
        <v>29</v>
      </c>
      <c r="L473">
        <v>3000</v>
      </c>
      <c r="N473" t="s">
        <v>1978</v>
      </c>
      <c r="O473" s="2">
        <v>80</v>
      </c>
      <c r="Q473" s="10" t="s">
        <v>40</v>
      </c>
      <c r="R473" s="21">
        <v>1983</v>
      </c>
      <c r="S473" s="27" t="s">
        <v>12485</v>
      </c>
      <c r="T473" s="25" t="str">
        <f>LEFT(S473,3)</f>
        <v>Oct</v>
      </c>
      <c r="U473" s="10" t="s">
        <v>29</v>
      </c>
      <c r="V473" s="21">
        <v>5</v>
      </c>
      <c r="W473" s="10">
        <v>275</v>
      </c>
      <c r="X473" s="10" t="s">
        <v>1977</v>
      </c>
      <c r="Y473" s="10" t="s">
        <v>1977</v>
      </c>
      <c r="Z473" s="10" t="s">
        <v>1977</v>
      </c>
      <c r="AA473" s="22" t="s">
        <v>29</v>
      </c>
      <c r="AB473" s="10">
        <v>3000</v>
      </c>
      <c r="AC473" s="10"/>
      <c r="AD473" s="10" t="s">
        <v>1978</v>
      </c>
      <c r="AE473" s="23">
        <v>80</v>
      </c>
    </row>
    <row r="474" spans="1:31" x14ac:dyDescent="0.35">
      <c r="A474" t="s">
        <v>1979</v>
      </c>
      <c r="B474" t="s">
        <v>446</v>
      </c>
      <c r="C474" t="s">
        <v>16</v>
      </c>
      <c r="D474" s="2">
        <v>1983</v>
      </c>
      <c r="E474" t="s">
        <v>1980</v>
      </c>
      <c r="F474" s="2">
        <v>6.7</v>
      </c>
      <c r="G474">
        <v>51</v>
      </c>
      <c r="H474" t="s">
        <v>1981</v>
      </c>
      <c r="I474" t="s">
        <v>1982</v>
      </c>
      <c r="J474" t="s">
        <v>1983</v>
      </c>
      <c r="K474" s="3" t="s">
        <v>21</v>
      </c>
      <c r="L474">
        <v>0</v>
      </c>
      <c r="N474" t="s">
        <v>1984</v>
      </c>
      <c r="O474" s="2">
        <v>84</v>
      </c>
      <c r="Q474" s="9" t="s">
        <v>16</v>
      </c>
      <c r="R474" s="18">
        <v>1983</v>
      </c>
      <c r="S474" s="26" t="s">
        <v>12486</v>
      </c>
      <c r="T474" s="25" t="str">
        <f>LEFT(S474,3)</f>
        <v>Jan</v>
      </c>
      <c r="U474" s="9" t="s">
        <v>29</v>
      </c>
      <c r="V474" s="18">
        <v>6.7</v>
      </c>
      <c r="W474" s="9">
        <v>51</v>
      </c>
      <c r="X474" s="9" t="s">
        <v>1981</v>
      </c>
      <c r="Y474" s="9" t="s">
        <v>1982</v>
      </c>
      <c r="Z474" s="9" t="s">
        <v>1983</v>
      </c>
      <c r="AA474" s="19" t="s">
        <v>21</v>
      </c>
      <c r="AB474" s="9">
        <v>0</v>
      </c>
      <c r="AC474" s="9"/>
      <c r="AD474" s="9" t="s">
        <v>1984</v>
      </c>
      <c r="AE474" s="20">
        <v>84</v>
      </c>
    </row>
    <row r="475" spans="1:31" x14ac:dyDescent="0.35">
      <c r="A475" t="s">
        <v>1985</v>
      </c>
      <c r="B475" t="s">
        <v>32</v>
      </c>
      <c r="C475" t="s">
        <v>16</v>
      </c>
      <c r="D475" s="2">
        <v>1983</v>
      </c>
      <c r="E475" t="s">
        <v>1562</v>
      </c>
      <c r="F475" s="2">
        <v>5.3</v>
      </c>
      <c r="G475">
        <v>313</v>
      </c>
      <c r="H475" t="s">
        <v>1986</v>
      </c>
      <c r="I475" t="s">
        <v>1987</v>
      </c>
      <c r="J475" t="s">
        <v>1988</v>
      </c>
      <c r="K475" s="3" t="s">
        <v>29</v>
      </c>
      <c r="L475">
        <v>0</v>
      </c>
      <c r="M475">
        <v>6666725</v>
      </c>
      <c r="N475" t="s">
        <v>1989</v>
      </c>
      <c r="O475" s="2">
        <v>94</v>
      </c>
      <c r="Q475" s="10" t="s">
        <v>16</v>
      </c>
      <c r="R475" s="21">
        <v>1983</v>
      </c>
      <c r="S475" s="27" t="s">
        <v>12450</v>
      </c>
      <c r="T475" s="25" t="str">
        <f>LEFT(S475,3)</f>
        <v>Aug</v>
      </c>
      <c r="U475" s="10" t="s">
        <v>29</v>
      </c>
      <c r="V475" s="21">
        <v>5.3</v>
      </c>
      <c r="W475" s="10">
        <v>313</v>
      </c>
      <c r="X475" s="10" t="s">
        <v>1986</v>
      </c>
      <c r="Y475" s="10" t="s">
        <v>1987</v>
      </c>
      <c r="Z475" s="10" t="s">
        <v>1988</v>
      </c>
      <c r="AA475" s="22" t="s">
        <v>29</v>
      </c>
      <c r="AB475" s="10">
        <v>0</v>
      </c>
      <c r="AC475" s="10">
        <v>6666725</v>
      </c>
      <c r="AD475" s="10" t="s">
        <v>1989</v>
      </c>
      <c r="AE475" s="23">
        <v>94</v>
      </c>
    </row>
    <row r="476" spans="1:31" x14ac:dyDescent="0.35">
      <c r="A476" t="s">
        <v>1990</v>
      </c>
      <c r="C476" t="s">
        <v>1991</v>
      </c>
      <c r="D476" s="2">
        <v>1983</v>
      </c>
      <c r="E476" t="s">
        <v>1992</v>
      </c>
      <c r="F476" s="2">
        <v>8.3000000000000007</v>
      </c>
      <c r="G476">
        <v>79</v>
      </c>
      <c r="H476" t="s">
        <v>1993</v>
      </c>
      <c r="I476" t="s">
        <v>1993</v>
      </c>
      <c r="K476" s="3" t="s">
        <v>194</v>
      </c>
      <c r="L476">
        <v>323562</v>
      </c>
      <c r="N476" t="s">
        <v>1994</v>
      </c>
      <c r="O476" s="2">
        <v>55</v>
      </c>
      <c r="Q476" s="9" t="s">
        <v>1991</v>
      </c>
      <c r="R476" s="18">
        <v>1983</v>
      </c>
      <c r="S476" s="26" t="s">
        <v>12487</v>
      </c>
      <c r="T476" s="25" t="str">
        <f>LEFT(S476,3)</f>
        <v>Feb</v>
      </c>
      <c r="U476" s="9" t="s">
        <v>194</v>
      </c>
      <c r="V476" s="18">
        <v>8.3000000000000007</v>
      </c>
      <c r="W476" s="9">
        <v>79</v>
      </c>
      <c r="X476" s="9" t="s">
        <v>1993</v>
      </c>
      <c r="Y476" s="9" t="s">
        <v>1993</v>
      </c>
      <c r="Z476" s="9"/>
      <c r="AA476" s="19" t="s">
        <v>194</v>
      </c>
      <c r="AB476" s="9">
        <v>323562</v>
      </c>
      <c r="AC476" s="9"/>
      <c r="AD476" s="9" t="s">
        <v>1994</v>
      </c>
      <c r="AE476" s="20">
        <v>55</v>
      </c>
    </row>
    <row r="477" spans="1:31" x14ac:dyDescent="0.35">
      <c r="A477" t="s">
        <v>1995</v>
      </c>
      <c r="B477" t="s">
        <v>15</v>
      </c>
      <c r="C477" t="s">
        <v>33</v>
      </c>
      <c r="D477" s="2">
        <v>1984</v>
      </c>
      <c r="E477" t="s">
        <v>87</v>
      </c>
      <c r="F477" s="2">
        <v>8</v>
      </c>
      <c r="G477">
        <v>812000</v>
      </c>
      <c r="H477" t="s">
        <v>1996</v>
      </c>
      <c r="I477" t="s">
        <v>1996</v>
      </c>
      <c r="J477" t="s">
        <v>997</v>
      </c>
      <c r="K477" s="3" t="s">
        <v>21</v>
      </c>
      <c r="L477">
        <v>6400000</v>
      </c>
      <c r="M477">
        <v>78371200</v>
      </c>
      <c r="N477" t="s">
        <v>529</v>
      </c>
      <c r="O477" s="2">
        <v>107</v>
      </c>
      <c r="Q477" s="10" t="s">
        <v>33</v>
      </c>
      <c r="R477" s="21">
        <v>1984</v>
      </c>
      <c r="S477" s="27" t="s">
        <v>12277</v>
      </c>
      <c r="T477" s="25" t="str">
        <f>LEFT(S477,3)</f>
        <v>Oct</v>
      </c>
      <c r="U477" s="10" t="s">
        <v>29</v>
      </c>
      <c r="V477" s="21">
        <v>8</v>
      </c>
      <c r="W477" s="10">
        <v>812000</v>
      </c>
      <c r="X477" s="10" t="s">
        <v>1996</v>
      </c>
      <c r="Y477" s="10" t="s">
        <v>1996</v>
      </c>
      <c r="Z477" s="10" t="s">
        <v>997</v>
      </c>
      <c r="AA477" s="22" t="s">
        <v>21</v>
      </c>
      <c r="AB477" s="10">
        <v>6400000</v>
      </c>
      <c r="AC477" s="10">
        <v>78371200</v>
      </c>
      <c r="AD477" s="10" t="s">
        <v>529</v>
      </c>
      <c r="AE477" s="23">
        <v>107</v>
      </c>
    </row>
    <row r="478" spans="1:31" x14ac:dyDescent="0.35">
      <c r="A478" t="s">
        <v>1997</v>
      </c>
      <c r="B478" t="s">
        <v>1998</v>
      </c>
      <c r="C478" t="s">
        <v>33</v>
      </c>
      <c r="D478" s="2">
        <v>1984</v>
      </c>
      <c r="E478" t="s">
        <v>1999</v>
      </c>
      <c r="F478" s="2">
        <v>6.5</v>
      </c>
      <c r="G478">
        <v>132000</v>
      </c>
      <c r="H478" t="s">
        <v>2000</v>
      </c>
      <c r="I478" t="s">
        <v>2001</v>
      </c>
      <c r="J478" t="s">
        <v>2002</v>
      </c>
      <c r="K478" s="3" t="s">
        <v>29</v>
      </c>
      <c r="L478">
        <v>40000000</v>
      </c>
      <c r="M478">
        <v>30925690</v>
      </c>
      <c r="N478" t="s">
        <v>592</v>
      </c>
      <c r="O478" s="2">
        <v>137</v>
      </c>
      <c r="Q478" s="9" t="s">
        <v>33</v>
      </c>
      <c r="R478" s="18">
        <v>1984</v>
      </c>
      <c r="S478" s="26" t="s">
        <v>12488</v>
      </c>
      <c r="T478" s="25" t="str">
        <f>LEFT(S478,3)</f>
        <v>Dec</v>
      </c>
      <c r="U478" s="9" t="s">
        <v>29</v>
      </c>
      <c r="V478" s="18">
        <v>6.5</v>
      </c>
      <c r="W478" s="9">
        <v>132000</v>
      </c>
      <c r="X478" s="9" t="s">
        <v>2000</v>
      </c>
      <c r="Y478" s="9" t="s">
        <v>2001</v>
      </c>
      <c r="Z478" s="9" t="s">
        <v>2002</v>
      </c>
      <c r="AA478" s="19" t="s">
        <v>29</v>
      </c>
      <c r="AB478" s="9">
        <v>40000000</v>
      </c>
      <c r="AC478" s="9">
        <v>30925690</v>
      </c>
      <c r="AD478" s="9" t="s">
        <v>592</v>
      </c>
      <c r="AE478" s="20">
        <v>137</v>
      </c>
    </row>
    <row r="479" spans="1:31" x14ac:dyDescent="0.35">
      <c r="A479" t="s">
        <v>2003</v>
      </c>
      <c r="B479" t="s">
        <v>32</v>
      </c>
      <c r="C479" t="s">
        <v>33</v>
      </c>
      <c r="D479" s="2">
        <v>1984</v>
      </c>
      <c r="E479" t="s">
        <v>2004</v>
      </c>
      <c r="F479" s="2">
        <v>7.8</v>
      </c>
      <c r="G479">
        <v>365000</v>
      </c>
      <c r="H479" t="s">
        <v>543</v>
      </c>
      <c r="I479" t="s">
        <v>58</v>
      </c>
      <c r="J479" t="s">
        <v>545</v>
      </c>
      <c r="K479" s="3" t="s">
        <v>29</v>
      </c>
      <c r="L479">
        <v>30000000</v>
      </c>
      <c r="M479">
        <v>296187079</v>
      </c>
      <c r="N479" t="s">
        <v>30</v>
      </c>
      <c r="O479" s="2">
        <v>105</v>
      </c>
      <c r="Q479" s="10" t="s">
        <v>33</v>
      </c>
      <c r="R479" s="21">
        <v>1984</v>
      </c>
      <c r="S479" s="27" t="s">
        <v>12489</v>
      </c>
      <c r="T479" s="25" t="str">
        <f>LEFT(S479,3)</f>
        <v>Jun</v>
      </c>
      <c r="U479" s="10" t="s">
        <v>29</v>
      </c>
      <c r="V479" s="21">
        <v>7.8</v>
      </c>
      <c r="W479" s="10">
        <v>365000</v>
      </c>
      <c r="X479" s="10" t="s">
        <v>543</v>
      </c>
      <c r="Y479" s="10" t="s">
        <v>58</v>
      </c>
      <c r="Z479" s="10" t="s">
        <v>545</v>
      </c>
      <c r="AA479" s="22" t="s">
        <v>29</v>
      </c>
      <c r="AB479" s="10">
        <v>30000000</v>
      </c>
      <c r="AC479" s="10">
        <v>296187079</v>
      </c>
      <c r="AD479" s="10" t="s">
        <v>30</v>
      </c>
      <c r="AE479" s="23">
        <v>105</v>
      </c>
    </row>
    <row r="480" spans="1:31" x14ac:dyDescent="0.35">
      <c r="A480" t="s">
        <v>2005</v>
      </c>
      <c r="B480" t="s">
        <v>32</v>
      </c>
      <c r="C480" t="s">
        <v>33</v>
      </c>
      <c r="D480" s="2">
        <v>1984</v>
      </c>
      <c r="E480" t="s">
        <v>2006</v>
      </c>
      <c r="F480" s="2">
        <v>7.3</v>
      </c>
      <c r="G480">
        <v>205000</v>
      </c>
      <c r="H480" t="s">
        <v>768</v>
      </c>
      <c r="I480" t="s">
        <v>2007</v>
      </c>
      <c r="J480" t="s">
        <v>2008</v>
      </c>
      <c r="K480" s="3" t="s">
        <v>29</v>
      </c>
      <c r="L480">
        <v>8000000</v>
      </c>
      <c r="M480">
        <v>91119319</v>
      </c>
      <c r="N480" t="s">
        <v>30</v>
      </c>
      <c r="O480" s="2">
        <v>126</v>
      </c>
      <c r="Q480" s="9" t="s">
        <v>33</v>
      </c>
      <c r="R480" s="18">
        <v>1984</v>
      </c>
      <c r="S480" s="26" t="s">
        <v>12490</v>
      </c>
      <c r="T480" s="25" t="str">
        <f>LEFT(S480,3)</f>
        <v>Jun</v>
      </c>
      <c r="U480" s="9" t="s">
        <v>29</v>
      </c>
      <c r="V480" s="18">
        <v>7.3</v>
      </c>
      <c r="W480" s="9">
        <v>205000</v>
      </c>
      <c r="X480" s="9" t="s">
        <v>768</v>
      </c>
      <c r="Y480" s="9" t="s">
        <v>2007</v>
      </c>
      <c r="Z480" s="9" t="s">
        <v>2008</v>
      </c>
      <c r="AA480" s="19" t="s">
        <v>29</v>
      </c>
      <c r="AB480" s="9">
        <v>8000000</v>
      </c>
      <c r="AC480" s="9">
        <v>91119319</v>
      </c>
      <c r="AD480" s="9" t="s">
        <v>30</v>
      </c>
      <c r="AE480" s="20">
        <v>126</v>
      </c>
    </row>
    <row r="481" spans="1:31" x14ac:dyDescent="0.35">
      <c r="A481" t="s">
        <v>2009</v>
      </c>
      <c r="B481" t="s">
        <v>15</v>
      </c>
      <c r="C481" t="s">
        <v>103</v>
      </c>
      <c r="D481" s="2">
        <v>1984</v>
      </c>
      <c r="E481" t="s">
        <v>2010</v>
      </c>
      <c r="F481" s="2">
        <v>8.4</v>
      </c>
      <c r="G481">
        <v>321000</v>
      </c>
      <c r="H481" t="s">
        <v>2011</v>
      </c>
      <c r="I481" t="s">
        <v>2012</v>
      </c>
      <c r="J481" t="s">
        <v>66</v>
      </c>
      <c r="K481" s="3" t="s">
        <v>305</v>
      </c>
      <c r="L481">
        <v>30000000</v>
      </c>
      <c r="M481">
        <v>5473212</v>
      </c>
      <c r="N481" t="s">
        <v>499</v>
      </c>
      <c r="O481" s="2">
        <v>229</v>
      </c>
      <c r="Q481" s="10" t="s">
        <v>103</v>
      </c>
      <c r="R481" s="21">
        <v>1984</v>
      </c>
      <c r="S481" s="27" t="s">
        <v>12491</v>
      </c>
      <c r="T481" s="25" t="str">
        <f>LEFT(S481,3)</f>
        <v>Jun</v>
      </c>
      <c r="U481" s="10" t="s">
        <v>29</v>
      </c>
      <c r="V481" s="21">
        <v>8.4</v>
      </c>
      <c r="W481" s="10">
        <v>321000</v>
      </c>
      <c r="X481" s="10" t="s">
        <v>2011</v>
      </c>
      <c r="Y481" s="10" t="s">
        <v>2012</v>
      </c>
      <c r="Z481" s="10" t="s">
        <v>66</v>
      </c>
      <c r="AA481" s="22" t="s">
        <v>305</v>
      </c>
      <c r="AB481" s="10">
        <v>30000000</v>
      </c>
      <c r="AC481" s="10">
        <v>5473212</v>
      </c>
      <c r="AD481" s="10" t="s">
        <v>499</v>
      </c>
      <c r="AE481" s="23">
        <v>229</v>
      </c>
    </row>
    <row r="482" spans="1:31" x14ac:dyDescent="0.35">
      <c r="A482" t="s">
        <v>2013</v>
      </c>
      <c r="B482" t="s">
        <v>15</v>
      </c>
      <c r="C482" t="s">
        <v>40</v>
      </c>
      <c r="D482" s="2">
        <v>1984</v>
      </c>
      <c r="E482" t="s">
        <v>2014</v>
      </c>
      <c r="F482" s="2">
        <v>6.7</v>
      </c>
      <c r="G482">
        <v>118000</v>
      </c>
      <c r="H482" t="s">
        <v>2015</v>
      </c>
      <c r="I482" t="s">
        <v>2016</v>
      </c>
      <c r="J482" t="s">
        <v>1127</v>
      </c>
      <c r="K482" s="3" t="s">
        <v>29</v>
      </c>
      <c r="L482">
        <v>4500000</v>
      </c>
      <c r="M482">
        <v>81198894</v>
      </c>
      <c r="N482" t="s">
        <v>499</v>
      </c>
      <c r="O482" s="2">
        <v>96</v>
      </c>
      <c r="Q482" s="9" t="s">
        <v>40</v>
      </c>
      <c r="R482" s="18">
        <v>1984</v>
      </c>
      <c r="S482" s="26" t="s">
        <v>12492</v>
      </c>
      <c r="T482" s="25" t="str">
        <f>LEFT(S482,3)</f>
        <v>Mar</v>
      </c>
      <c r="U482" s="9" t="s">
        <v>29</v>
      </c>
      <c r="V482" s="18">
        <v>6.7</v>
      </c>
      <c r="W482" s="9">
        <v>118000</v>
      </c>
      <c r="X482" s="9" t="s">
        <v>2015</v>
      </c>
      <c r="Y482" s="9" t="s">
        <v>2016</v>
      </c>
      <c r="Z482" s="9" t="s">
        <v>1127</v>
      </c>
      <c r="AA482" s="19" t="s">
        <v>29</v>
      </c>
      <c r="AB482" s="9">
        <v>4500000</v>
      </c>
      <c r="AC482" s="9">
        <v>81198894</v>
      </c>
      <c r="AD482" s="9" t="s">
        <v>499</v>
      </c>
      <c r="AE482" s="20">
        <v>96</v>
      </c>
    </row>
    <row r="483" spans="1:31" x14ac:dyDescent="0.35">
      <c r="A483" t="s">
        <v>2017</v>
      </c>
      <c r="B483" t="s">
        <v>32</v>
      </c>
      <c r="C483" t="s">
        <v>33</v>
      </c>
      <c r="D483" s="2">
        <v>1984</v>
      </c>
      <c r="E483" t="s">
        <v>2018</v>
      </c>
      <c r="F483" s="2">
        <v>7.5</v>
      </c>
      <c r="G483">
        <v>459000</v>
      </c>
      <c r="H483" t="s">
        <v>494</v>
      </c>
      <c r="I483" t="s">
        <v>2019</v>
      </c>
      <c r="J483" t="s">
        <v>496</v>
      </c>
      <c r="K483" s="3" t="s">
        <v>29</v>
      </c>
      <c r="L483">
        <v>28000000</v>
      </c>
      <c r="M483">
        <v>333107271</v>
      </c>
      <c r="N483" t="s">
        <v>43</v>
      </c>
      <c r="O483" s="2">
        <v>118</v>
      </c>
      <c r="Q483" s="10" t="s">
        <v>33</v>
      </c>
      <c r="R483" s="21">
        <v>1984</v>
      </c>
      <c r="S483" s="27" t="s">
        <v>12493</v>
      </c>
      <c r="T483" s="25" t="str">
        <f>LEFT(S483,3)</f>
        <v>May</v>
      </c>
      <c r="U483" s="10" t="s">
        <v>29</v>
      </c>
      <c r="V483" s="21">
        <v>7.5</v>
      </c>
      <c r="W483" s="10">
        <v>459000</v>
      </c>
      <c r="X483" s="10" t="s">
        <v>494</v>
      </c>
      <c r="Y483" s="10" t="s">
        <v>2019</v>
      </c>
      <c r="Z483" s="10" t="s">
        <v>496</v>
      </c>
      <c r="AA483" s="22" t="s">
        <v>29</v>
      </c>
      <c r="AB483" s="10">
        <v>28000000</v>
      </c>
      <c r="AC483" s="10">
        <v>333107271</v>
      </c>
      <c r="AD483" s="10" t="s">
        <v>43</v>
      </c>
      <c r="AE483" s="23">
        <v>118</v>
      </c>
    </row>
    <row r="484" spans="1:31" x14ac:dyDescent="0.35">
      <c r="A484" t="s">
        <v>2020</v>
      </c>
      <c r="B484" t="s">
        <v>15</v>
      </c>
      <c r="C484" t="s">
        <v>103</v>
      </c>
      <c r="D484" s="2">
        <v>1984</v>
      </c>
      <c r="E484" t="s">
        <v>87</v>
      </c>
      <c r="F484" s="2">
        <v>6.8</v>
      </c>
      <c r="G484">
        <v>30000</v>
      </c>
      <c r="H484" t="s">
        <v>104</v>
      </c>
      <c r="I484" t="s">
        <v>2021</v>
      </c>
      <c r="J484" t="s">
        <v>725</v>
      </c>
      <c r="K484" s="3" t="s">
        <v>29</v>
      </c>
      <c r="L484">
        <v>10000000</v>
      </c>
      <c r="M484">
        <v>8801940</v>
      </c>
      <c r="N484" t="s">
        <v>30</v>
      </c>
      <c r="O484" s="2">
        <v>114</v>
      </c>
      <c r="Q484" s="9" t="s">
        <v>103</v>
      </c>
      <c r="R484" s="18">
        <v>1984</v>
      </c>
      <c r="S484" s="26" t="s">
        <v>12277</v>
      </c>
      <c r="T484" s="25" t="str">
        <f>LEFT(S484,3)</f>
        <v>Oct</v>
      </c>
      <c r="U484" s="9" t="s">
        <v>29</v>
      </c>
      <c r="V484" s="18">
        <v>6.8</v>
      </c>
      <c r="W484" s="9">
        <v>30000</v>
      </c>
      <c r="X484" s="9" t="s">
        <v>104</v>
      </c>
      <c r="Y484" s="9" t="s">
        <v>2021</v>
      </c>
      <c r="Z484" s="9" t="s">
        <v>725</v>
      </c>
      <c r="AA484" s="19" t="s">
        <v>29</v>
      </c>
      <c r="AB484" s="9">
        <v>10000000</v>
      </c>
      <c r="AC484" s="9">
        <v>8801940</v>
      </c>
      <c r="AD484" s="9" t="s">
        <v>30</v>
      </c>
      <c r="AE484" s="20">
        <v>114</v>
      </c>
    </row>
    <row r="485" spans="1:31" x14ac:dyDescent="0.35">
      <c r="A485" t="s">
        <v>2022</v>
      </c>
      <c r="B485" t="s">
        <v>15</v>
      </c>
      <c r="C485" t="s">
        <v>51</v>
      </c>
      <c r="D485" s="2">
        <v>1984</v>
      </c>
      <c r="E485" t="s">
        <v>2023</v>
      </c>
      <c r="F485" s="2">
        <v>7.5</v>
      </c>
      <c r="G485">
        <v>212000</v>
      </c>
      <c r="H485" t="s">
        <v>694</v>
      </c>
      <c r="I485" t="s">
        <v>694</v>
      </c>
      <c r="J485" t="s">
        <v>2024</v>
      </c>
      <c r="K485" s="3" t="s">
        <v>29</v>
      </c>
      <c r="L485">
        <v>1800000</v>
      </c>
      <c r="M485">
        <v>25507137</v>
      </c>
      <c r="N485" t="s">
        <v>2025</v>
      </c>
      <c r="O485" s="2">
        <v>91</v>
      </c>
      <c r="Q485" s="10" t="s">
        <v>51</v>
      </c>
      <c r="R485" s="21">
        <v>1984</v>
      </c>
      <c r="S485" s="27" t="s">
        <v>12494</v>
      </c>
      <c r="T485" s="25" t="str">
        <f>LEFT(S485,3)</f>
        <v>Nov</v>
      </c>
      <c r="U485" s="10" t="s">
        <v>29</v>
      </c>
      <c r="V485" s="21">
        <v>7.5</v>
      </c>
      <c r="W485" s="10">
        <v>212000</v>
      </c>
      <c r="X485" s="10" t="s">
        <v>694</v>
      </c>
      <c r="Y485" s="10" t="s">
        <v>694</v>
      </c>
      <c r="Z485" s="10" t="s">
        <v>2024</v>
      </c>
      <c r="AA485" s="22" t="s">
        <v>29</v>
      </c>
      <c r="AB485" s="10">
        <v>1800000</v>
      </c>
      <c r="AC485" s="10">
        <v>25507137</v>
      </c>
      <c r="AD485" s="10" t="s">
        <v>2025</v>
      </c>
      <c r="AE485" s="23">
        <v>91</v>
      </c>
    </row>
    <row r="486" spans="1:31" x14ac:dyDescent="0.35">
      <c r="A486" t="s">
        <v>2026</v>
      </c>
      <c r="B486" t="s">
        <v>32</v>
      </c>
      <c r="C486" t="s">
        <v>62</v>
      </c>
      <c r="D486" s="2">
        <v>1984</v>
      </c>
      <c r="E486" t="s">
        <v>2027</v>
      </c>
      <c r="F486" s="2">
        <v>8.3000000000000007</v>
      </c>
      <c r="G486">
        <v>377000</v>
      </c>
      <c r="H486" t="s">
        <v>689</v>
      </c>
      <c r="I486" t="s">
        <v>2028</v>
      </c>
      <c r="J486" t="s">
        <v>2029</v>
      </c>
      <c r="K486" s="3" t="s">
        <v>29</v>
      </c>
      <c r="L486">
        <v>18000000</v>
      </c>
      <c r="M486">
        <v>52066791</v>
      </c>
      <c r="N486" t="s">
        <v>2030</v>
      </c>
      <c r="O486" s="2">
        <v>160</v>
      </c>
      <c r="Q486" s="9" t="s">
        <v>62</v>
      </c>
      <c r="R486" s="18">
        <v>1984</v>
      </c>
      <c r="S486" s="26" t="s">
        <v>12495</v>
      </c>
      <c r="T486" s="25" t="str">
        <f>LEFT(S486,3)</f>
        <v>Sep</v>
      </c>
      <c r="U486" s="9" t="s">
        <v>29</v>
      </c>
      <c r="V486" s="18">
        <v>8.3000000000000007</v>
      </c>
      <c r="W486" s="9">
        <v>377000</v>
      </c>
      <c r="X486" s="9" t="s">
        <v>689</v>
      </c>
      <c r="Y486" s="9" t="s">
        <v>2028</v>
      </c>
      <c r="Z486" s="9" t="s">
        <v>2029</v>
      </c>
      <c r="AA486" s="19" t="s">
        <v>29</v>
      </c>
      <c r="AB486" s="9">
        <v>18000000</v>
      </c>
      <c r="AC486" s="9">
        <v>52066791</v>
      </c>
      <c r="AD486" s="9" t="s">
        <v>2030</v>
      </c>
      <c r="AE486" s="20">
        <v>160</v>
      </c>
    </row>
    <row r="487" spans="1:31" x14ac:dyDescent="0.35">
      <c r="A487" t="s">
        <v>2031</v>
      </c>
      <c r="B487" t="s">
        <v>15</v>
      </c>
      <c r="C487" t="s">
        <v>33</v>
      </c>
      <c r="D487" s="2">
        <v>1984</v>
      </c>
      <c r="E487" t="s">
        <v>2032</v>
      </c>
      <c r="F487" s="2">
        <v>7.3</v>
      </c>
      <c r="G487">
        <v>171000</v>
      </c>
      <c r="H487" t="s">
        <v>2033</v>
      </c>
      <c r="I487" t="s">
        <v>2034</v>
      </c>
      <c r="J487" t="s">
        <v>1484</v>
      </c>
      <c r="K487" s="3" t="s">
        <v>29</v>
      </c>
      <c r="L487">
        <v>14000000</v>
      </c>
      <c r="M487">
        <v>316360478</v>
      </c>
      <c r="N487" t="s">
        <v>43</v>
      </c>
      <c r="O487" s="2">
        <v>105</v>
      </c>
      <c r="Q487" s="10" t="s">
        <v>33</v>
      </c>
      <c r="R487" s="21">
        <v>1984</v>
      </c>
      <c r="S487" s="27" t="s">
        <v>12496</v>
      </c>
      <c r="T487" s="25" t="str">
        <f>LEFT(S487,3)</f>
        <v>Dec</v>
      </c>
      <c r="U487" s="10" t="s">
        <v>29</v>
      </c>
      <c r="V487" s="21">
        <v>7.3</v>
      </c>
      <c r="W487" s="10">
        <v>171000</v>
      </c>
      <c r="X487" s="10" t="s">
        <v>2033</v>
      </c>
      <c r="Y487" s="10" t="s">
        <v>2034</v>
      </c>
      <c r="Z487" s="10" t="s">
        <v>1484</v>
      </c>
      <c r="AA487" s="22" t="s">
        <v>29</v>
      </c>
      <c r="AB487" s="10">
        <v>14000000</v>
      </c>
      <c r="AC487" s="10">
        <v>316360478</v>
      </c>
      <c r="AD487" s="10" t="s">
        <v>43</v>
      </c>
      <c r="AE487" s="23">
        <v>105</v>
      </c>
    </row>
    <row r="488" spans="1:31" x14ac:dyDescent="0.35">
      <c r="A488" t="s">
        <v>2035</v>
      </c>
      <c r="B488" t="s">
        <v>1998</v>
      </c>
      <c r="C488" t="s">
        <v>33</v>
      </c>
      <c r="D488" s="2">
        <v>1984</v>
      </c>
      <c r="E488" t="s">
        <v>2036</v>
      </c>
      <c r="F488" s="2">
        <v>6.4</v>
      </c>
      <c r="G488">
        <v>53000</v>
      </c>
      <c r="H488" t="s">
        <v>995</v>
      </c>
      <c r="I488" t="s">
        <v>2037</v>
      </c>
      <c r="J488" t="s">
        <v>2038</v>
      </c>
      <c r="K488" s="3" t="s">
        <v>29</v>
      </c>
      <c r="L488">
        <v>17000000</v>
      </c>
      <c r="M488">
        <v>38376497</v>
      </c>
      <c r="N488" t="s">
        <v>79</v>
      </c>
      <c r="O488" s="2">
        <v>114</v>
      </c>
      <c r="Q488" s="9" t="s">
        <v>33</v>
      </c>
      <c r="R488" s="18">
        <v>1984</v>
      </c>
      <c r="S488" s="26" t="s">
        <v>12497</v>
      </c>
      <c r="T488" s="25" t="str">
        <f>LEFT(S488,3)</f>
        <v>Aug</v>
      </c>
      <c r="U488" s="9" t="s">
        <v>29</v>
      </c>
      <c r="V488" s="18">
        <v>6.4</v>
      </c>
      <c r="W488" s="9">
        <v>53000</v>
      </c>
      <c r="X488" s="9" t="s">
        <v>995</v>
      </c>
      <c r="Y488" s="9" t="s">
        <v>2037</v>
      </c>
      <c r="Z488" s="9" t="s">
        <v>2038</v>
      </c>
      <c r="AA488" s="19" t="s">
        <v>29</v>
      </c>
      <c r="AB488" s="9">
        <v>17000000</v>
      </c>
      <c r="AC488" s="9">
        <v>38376497</v>
      </c>
      <c r="AD488" s="9" t="s">
        <v>79</v>
      </c>
      <c r="AE488" s="20">
        <v>114</v>
      </c>
    </row>
    <row r="489" spans="1:31" x14ac:dyDescent="0.35">
      <c r="A489" t="s">
        <v>2039</v>
      </c>
      <c r="B489" t="s">
        <v>32</v>
      </c>
      <c r="C489" t="s">
        <v>24</v>
      </c>
      <c r="D489" s="2">
        <v>1984</v>
      </c>
      <c r="E489" t="s">
        <v>2040</v>
      </c>
      <c r="F489" s="2">
        <v>7.4</v>
      </c>
      <c r="G489">
        <v>135000</v>
      </c>
      <c r="H489" t="s">
        <v>538</v>
      </c>
      <c r="I489" t="s">
        <v>538</v>
      </c>
      <c r="J489" t="s">
        <v>2041</v>
      </c>
      <c r="K489" s="3" t="s">
        <v>136</v>
      </c>
      <c r="L489">
        <v>27000000</v>
      </c>
      <c r="M489">
        <v>20251411</v>
      </c>
      <c r="N489" t="s">
        <v>2042</v>
      </c>
      <c r="O489" s="2">
        <v>102</v>
      </c>
      <c r="Q489" s="10" t="s">
        <v>24</v>
      </c>
      <c r="R489" s="21">
        <v>1984</v>
      </c>
      <c r="S489" s="27" t="s">
        <v>12498</v>
      </c>
      <c r="T489" s="25" t="str">
        <f>LEFT(S489,3)</f>
        <v>Jul</v>
      </c>
      <c r="U489" s="10" t="s">
        <v>29</v>
      </c>
      <c r="V489" s="21">
        <v>7.4</v>
      </c>
      <c r="W489" s="10">
        <v>135000</v>
      </c>
      <c r="X489" s="10" t="s">
        <v>538</v>
      </c>
      <c r="Y489" s="10" t="s">
        <v>538</v>
      </c>
      <c r="Z489" s="10" t="s">
        <v>2041</v>
      </c>
      <c r="AA489" s="22" t="s">
        <v>136</v>
      </c>
      <c r="AB489" s="10">
        <v>27000000</v>
      </c>
      <c r="AC489" s="10">
        <v>20251411</v>
      </c>
      <c r="AD489" s="10" t="s">
        <v>2042</v>
      </c>
      <c r="AE489" s="23">
        <v>102</v>
      </c>
    </row>
    <row r="490" spans="1:31" x14ac:dyDescent="0.35">
      <c r="A490" t="s">
        <v>2043</v>
      </c>
      <c r="B490" t="s">
        <v>32</v>
      </c>
      <c r="C490" t="s">
        <v>16</v>
      </c>
      <c r="D490" s="2">
        <v>1984</v>
      </c>
      <c r="E490" t="s">
        <v>1512</v>
      </c>
      <c r="F490" s="2">
        <v>6.6</v>
      </c>
      <c r="G490">
        <v>73000</v>
      </c>
      <c r="H490" t="s">
        <v>848</v>
      </c>
      <c r="I490" t="s">
        <v>2044</v>
      </c>
      <c r="J490" t="s">
        <v>2045</v>
      </c>
      <c r="K490" s="3" t="s">
        <v>29</v>
      </c>
      <c r="L490">
        <v>8200000</v>
      </c>
      <c r="M490">
        <v>80039064</v>
      </c>
      <c r="N490" t="s">
        <v>43</v>
      </c>
      <c r="O490" s="2">
        <v>107</v>
      </c>
      <c r="Q490" s="9" t="s">
        <v>16</v>
      </c>
      <c r="R490" s="18">
        <v>1984</v>
      </c>
      <c r="S490" s="26" t="s">
        <v>12444</v>
      </c>
      <c r="T490" s="25" t="str">
        <f>LEFT(S490,3)</f>
        <v>Feb</v>
      </c>
      <c r="U490" s="9" t="s">
        <v>29</v>
      </c>
      <c r="V490" s="18">
        <v>6.6</v>
      </c>
      <c r="W490" s="9">
        <v>73000</v>
      </c>
      <c r="X490" s="9" t="s">
        <v>848</v>
      </c>
      <c r="Y490" s="9" t="s">
        <v>2044</v>
      </c>
      <c r="Z490" s="9" t="s">
        <v>2045</v>
      </c>
      <c r="AA490" s="19" t="s">
        <v>29</v>
      </c>
      <c r="AB490" s="9">
        <v>8200000</v>
      </c>
      <c r="AC490" s="9">
        <v>80039064</v>
      </c>
      <c r="AD490" s="9" t="s">
        <v>43</v>
      </c>
      <c r="AE490" s="20">
        <v>107</v>
      </c>
    </row>
    <row r="491" spans="1:31" x14ac:dyDescent="0.35">
      <c r="A491" t="s">
        <v>2046</v>
      </c>
      <c r="B491" t="s">
        <v>15</v>
      </c>
      <c r="C491" t="s">
        <v>40</v>
      </c>
      <c r="D491" s="2">
        <v>1984</v>
      </c>
      <c r="E491" t="s">
        <v>2036</v>
      </c>
      <c r="F491" s="2">
        <v>6.6</v>
      </c>
      <c r="G491">
        <v>50000</v>
      </c>
      <c r="H491" t="s">
        <v>1840</v>
      </c>
      <c r="I491" t="s">
        <v>2047</v>
      </c>
      <c r="J491" t="s">
        <v>2048</v>
      </c>
      <c r="K491" s="3" t="s">
        <v>29</v>
      </c>
      <c r="L491">
        <v>8000000</v>
      </c>
      <c r="M491">
        <v>40874452</v>
      </c>
      <c r="N491" t="s">
        <v>179</v>
      </c>
      <c r="O491" s="2">
        <v>90</v>
      </c>
      <c r="Q491" s="10" t="s">
        <v>40</v>
      </c>
      <c r="R491" s="21">
        <v>1984</v>
      </c>
      <c r="S491" s="27" t="s">
        <v>12497</v>
      </c>
      <c r="T491" s="25" t="str">
        <f>LEFT(S491,3)</f>
        <v>Aug</v>
      </c>
      <c r="U491" s="10" t="s">
        <v>29</v>
      </c>
      <c r="V491" s="21">
        <v>6.6</v>
      </c>
      <c r="W491" s="10">
        <v>50000</v>
      </c>
      <c r="X491" s="10" t="s">
        <v>1840</v>
      </c>
      <c r="Y491" s="10" t="s">
        <v>2047</v>
      </c>
      <c r="Z491" s="10" t="s">
        <v>2048</v>
      </c>
      <c r="AA491" s="22" t="s">
        <v>29</v>
      </c>
      <c r="AB491" s="10">
        <v>8000000</v>
      </c>
      <c r="AC491" s="10">
        <v>40874452</v>
      </c>
      <c r="AD491" s="10" t="s">
        <v>179</v>
      </c>
      <c r="AE491" s="23">
        <v>90</v>
      </c>
    </row>
    <row r="492" spans="1:31" x14ac:dyDescent="0.35">
      <c r="A492" t="s">
        <v>2049</v>
      </c>
      <c r="B492" t="s">
        <v>32</v>
      </c>
      <c r="C492" t="s">
        <v>40</v>
      </c>
      <c r="D492" s="2">
        <v>1984</v>
      </c>
      <c r="E492" t="s">
        <v>2004</v>
      </c>
      <c r="F492" s="2">
        <v>7.3</v>
      </c>
      <c r="G492">
        <v>204000</v>
      </c>
      <c r="H492" t="s">
        <v>649</v>
      </c>
      <c r="I492" t="s">
        <v>2050</v>
      </c>
      <c r="J492" t="s">
        <v>2051</v>
      </c>
      <c r="K492" s="3" t="s">
        <v>29</v>
      </c>
      <c r="L492">
        <v>11000000</v>
      </c>
      <c r="M492">
        <v>153633143</v>
      </c>
      <c r="N492" t="s">
        <v>22</v>
      </c>
      <c r="O492" s="2">
        <v>106</v>
      </c>
      <c r="Q492" s="9" t="s">
        <v>40</v>
      </c>
      <c r="R492" s="18">
        <v>1984</v>
      </c>
      <c r="S492" s="26" t="s">
        <v>12489</v>
      </c>
      <c r="T492" s="25" t="str">
        <f>LEFT(S492,3)</f>
        <v>Jun</v>
      </c>
      <c r="U492" s="9" t="s">
        <v>29</v>
      </c>
      <c r="V492" s="18">
        <v>7.3</v>
      </c>
      <c r="W492" s="9">
        <v>204000</v>
      </c>
      <c r="X492" s="9" t="s">
        <v>649</v>
      </c>
      <c r="Y492" s="9" t="s">
        <v>2050</v>
      </c>
      <c r="Z492" s="9" t="s">
        <v>2051</v>
      </c>
      <c r="AA492" s="19" t="s">
        <v>29</v>
      </c>
      <c r="AB492" s="9">
        <v>11000000</v>
      </c>
      <c r="AC492" s="9">
        <v>153633143</v>
      </c>
      <c r="AD492" s="9" t="s">
        <v>22</v>
      </c>
      <c r="AE492" s="20">
        <v>106</v>
      </c>
    </row>
    <row r="493" spans="1:31" x14ac:dyDescent="0.35">
      <c r="A493" t="s">
        <v>2052</v>
      </c>
      <c r="B493" t="s">
        <v>32</v>
      </c>
      <c r="C493" t="s">
        <v>33</v>
      </c>
      <c r="D493" s="2">
        <v>1984</v>
      </c>
      <c r="E493" t="s">
        <v>2053</v>
      </c>
      <c r="F493" s="2">
        <v>6.9</v>
      </c>
      <c r="G493">
        <v>86000</v>
      </c>
      <c r="H493" t="s">
        <v>2054</v>
      </c>
      <c r="I493" t="s">
        <v>2055</v>
      </c>
      <c r="J493" t="s">
        <v>1818</v>
      </c>
      <c r="K493" s="3" t="s">
        <v>1193</v>
      </c>
      <c r="L493">
        <v>10000000</v>
      </c>
      <c r="M493">
        <v>86572238</v>
      </c>
      <c r="N493" t="s">
        <v>179</v>
      </c>
      <c r="O493" s="2">
        <v>106</v>
      </c>
      <c r="Q493" s="10" t="s">
        <v>33</v>
      </c>
      <c r="R493" s="21">
        <v>1984</v>
      </c>
      <c r="S493" s="27" t="s">
        <v>12499</v>
      </c>
      <c r="T493" s="25" t="str">
        <f>LEFT(S493,3)</f>
        <v>Mar</v>
      </c>
      <c r="U493" s="10" t="s">
        <v>29</v>
      </c>
      <c r="V493" s="21">
        <v>6.9</v>
      </c>
      <c r="W493" s="10">
        <v>86000</v>
      </c>
      <c r="X493" s="10" t="s">
        <v>2054</v>
      </c>
      <c r="Y493" s="10" t="s">
        <v>2055</v>
      </c>
      <c r="Z493" s="10" t="s">
        <v>1818</v>
      </c>
      <c r="AA493" s="22" t="s">
        <v>1193</v>
      </c>
      <c r="AB493" s="10">
        <v>10000000</v>
      </c>
      <c r="AC493" s="10">
        <v>86572238</v>
      </c>
      <c r="AD493" s="10" t="s">
        <v>179</v>
      </c>
      <c r="AE493" s="23">
        <v>106</v>
      </c>
    </row>
    <row r="494" spans="1:31" x14ac:dyDescent="0.35">
      <c r="A494" t="s">
        <v>2056</v>
      </c>
      <c r="B494" t="s">
        <v>32</v>
      </c>
      <c r="C494" t="s">
        <v>33</v>
      </c>
      <c r="D494" s="2">
        <v>1984</v>
      </c>
      <c r="E494" t="s">
        <v>2010</v>
      </c>
      <c r="F494" s="2">
        <v>6.7</v>
      </c>
      <c r="G494">
        <v>19000</v>
      </c>
      <c r="H494" t="s">
        <v>76</v>
      </c>
      <c r="I494" t="s">
        <v>76</v>
      </c>
      <c r="J494" t="s">
        <v>2057</v>
      </c>
      <c r="K494" s="3" t="s">
        <v>29</v>
      </c>
      <c r="L494">
        <v>14500000</v>
      </c>
      <c r="M494">
        <v>8089290</v>
      </c>
      <c r="N494" t="s">
        <v>60</v>
      </c>
      <c r="O494" s="2">
        <v>93</v>
      </c>
      <c r="Q494" s="9" t="s">
        <v>33</v>
      </c>
      <c r="R494" s="18">
        <v>1984</v>
      </c>
      <c r="S494" s="26" t="s">
        <v>12491</v>
      </c>
      <c r="T494" s="25" t="str">
        <f>LEFT(S494,3)</f>
        <v>Jun</v>
      </c>
      <c r="U494" s="9" t="s">
        <v>29</v>
      </c>
      <c r="V494" s="18">
        <v>6.7</v>
      </c>
      <c r="W494" s="9">
        <v>19000</v>
      </c>
      <c r="X494" s="9" t="s">
        <v>76</v>
      </c>
      <c r="Y494" s="9" t="s">
        <v>76</v>
      </c>
      <c r="Z494" s="9" t="s">
        <v>2057</v>
      </c>
      <c r="AA494" s="19" t="s">
        <v>29</v>
      </c>
      <c r="AB494" s="9">
        <v>14500000</v>
      </c>
      <c r="AC494" s="9">
        <v>8089290</v>
      </c>
      <c r="AD494" s="9" t="s">
        <v>60</v>
      </c>
      <c r="AE494" s="20">
        <v>93</v>
      </c>
    </row>
    <row r="495" spans="1:31" x14ac:dyDescent="0.35">
      <c r="A495" t="s">
        <v>2058</v>
      </c>
      <c r="B495" t="s">
        <v>32</v>
      </c>
      <c r="C495" t="s">
        <v>40</v>
      </c>
      <c r="D495" s="2">
        <v>1984</v>
      </c>
      <c r="E495" t="s">
        <v>2059</v>
      </c>
      <c r="F495" s="2">
        <v>7</v>
      </c>
      <c r="G495">
        <v>108000</v>
      </c>
      <c r="H495" t="s">
        <v>1308</v>
      </c>
      <c r="I495" t="s">
        <v>1308</v>
      </c>
      <c r="J495" t="s">
        <v>2060</v>
      </c>
      <c r="K495" s="3" t="s">
        <v>29</v>
      </c>
      <c r="L495">
        <v>6500000</v>
      </c>
      <c r="M495">
        <v>23686027</v>
      </c>
      <c r="N495" t="s">
        <v>60</v>
      </c>
      <c r="O495" s="2">
        <v>93</v>
      </c>
      <c r="Q495" s="10" t="s">
        <v>40</v>
      </c>
      <c r="R495" s="21">
        <v>1984</v>
      </c>
      <c r="S495" s="27" t="s">
        <v>12500</v>
      </c>
      <c r="T495" s="25" t="str">
        <f>LEFT(S495,3)</f>
        <v>May</v>
      </c>
      <c r="U495" s="10" t="s">
        <v>29</v>
      </c>
      <c r="V495" s="21">
        <v>7</v>
      </c>
      <c r="W495" s="10">
        <v>108000</v>
      </c>
      <c r="X495" s="10" t="s">
        <v>1308</v>
      </c>
      <c r="Y495" s="10" t="s">
        <v>1308</v>
      </c>
      <c r="Z495" s="10" t="s">
        <v>2060</v>
      </c>
      <c r="AA495" s="22" t="s">
        <v>29</v>
      </c>
      <c r="AB495" s="10">
        <v>6500000</v>
      </c>
      <c r="AC495" s="10">
        <v>23686027</v>
      </c>
      <c r="AD495" s="10" t="s">
        <v>60</v>
      </c>
      <c r="AE495" s="23">
        <v>93</v>
      </c>
    </row>
    <row r="496" spans="1:31" x14ac:dyDescent="0.35">
      <c r="A496" t="s">
        <v>2061</v>
      </c>
      <c r="B496" t="s">
        <v>15</v>
      </c>
      <c r="C496" t="s">
        <v>16</v>
      </c>
      <c r="D496" s="2">
        <v>1984</v>
      </c>
      <c r="E496" t="s">
        <v>2062</v>
      </c>
      <c r="F496" s="2">
        <v>8.1</v>
      </c>
      <c r="G496">
        <v>96000</v>
      </c>
      <c r="H496" t="s">
        <v>1330</v>
      </c>
      <c r="I496" t="s">
        <v>2063</v>
      </c>
      <c r="J496" t="s">
        <v>2064</v>
      </c>
      <c r="K496" s="3" t="s">
        <v>136</v>
      </c>
      <c r="L496">
        <v>0</v>
      </c>
      <c r="M496">
        <v>2207548</v>
      </c>
      <c r="N496" t="s">
        <v>2065</v>
      </c>
      <c r="O496" s="2">
        <v>145</v>
      </c>
      <c r="Q496" s="9" t="s">
        <v>16</v>
      </c>
      <c r="R496" s="18">
        <v>1984</v>
      </c>
      <c r="S496" s="26" t="s">
        <v>12501</v>
      </c>
      <c r="T496" s="25" t="str">
        <f>LEFT(S496,3)</f>
        <v>Aug</v>
      </c>
      <c r="U496" s="9" t="s">
        <v>21</v>
      </c>
      <c r="V496" s="18">
        <v>8.1</v>
      </c>
      <c r="W496" s="9">
        <v>96000</v>
      </c>
      <c r="X496" s="9" t="s">
        <v>1330</v>
      </c>
      <c r="Y496" s="9" t="s">
        <v>2063</v>
      </c>
      <c r="Z496" s="9" t="s">
        <v>2064</v>
      </c>
      <c r="AA496" s="19" t="s">
        <v>136</v>
      </c>
      <c r="AB496" s="9">
        <v>0</v>
      </c>
      <c r="AC496" s="9">
        <v>2207548</v>
      </c>
      <c r="AD496" s="9" t="s">
        <v>2065</v>
      </c>
      <c r="AE496" s="20">
        <v>145</v>
      </c>
    </row>
    <row r="497" spans="1:31" x14ac:dyDescent="0.35">
      <c r="A497" t="s">
        <v>2066</v>
      </c>
      <c r="B497" t="s">
        <v>15</v>
      </c>
      <c r="C497" t="s">
        <v>40</v>
      </c>
      <c r="D497" s="2">
        <v>1984</v>
      </c>
      <c r="E497" t="s">
        <v>1698</v>
      </c>
      <c r="F497" s="2">
        <v>7.9</v>
      </c>
      <c r="G497">
        <v>132000</v>
      </c>
      <c r="H497" t="s">
        <v>2067</v>
      </c>
      <c r="I497" t="s">
        <v>2068</v>
      </c>
      <c r="J497" t="s">
        <v>2067</v>
      </c>
      <c r="K497" s="3" t="s">
        <v>29</v>
      </c>
      <c r="L497">
        <v>2500000</v>
      </c>
      <c r="M497">
        <v>4736202</v>
      </c>
      <c r="N497" t="s">
        <v>2069</v>
      </c>
      <c r="O497" s="2">
        <v>82</v>
      </c>
      <c r="Q497" s="10" t="s">
        <v>40</v>
      </c>
      <c r="R497" s="21">
        <v>1984</v>
      </c>
      <c r="S497" s="27" t="s">
        <v>12464</v>
      </c>
      <c r="T497" s="25" t="str">
        <f>LEFT(S497,3)</f>
        <v>Mar</v>
      </c>
      <c r="U497" s="10" t="s">
        <v>29</v>
      </c>
      <c r="V497" s="21">
        <v>7.9</v>
      </c>
      <c r="W497" s="10">
        <v>132000</v>
      </c>
      <c r="X497" s="10" t="s">
        <v>2067</v>
      </c>
      <c r="Y497" s="10" t="s">
        <v>2068</v>
      </c>
      <c r="Z497" s="10" t="s">
        <v>2067</v>
      </c>
      <c r="AA497" s="22" t="s">
        <v>29</v>
      </c>
      <c r="AB497" s="10">
        <v>2500000</v>
      </c>
      <c r="AC497" s="10">
        <v>4736202</v>
      </c>
      <c r="AD497" s="10" t="s">
        <v>2069</v>
      </c>
      <c r="AE497" s="23">
        <v>82</v>
      </c>
    </row>
    <row r="498" spans="1:31" x14ac:dyDescent="0.35">
      <c r="A498">
        <v>1984</v>
      </c>
      <c r="B498" t="s">
        <v>15</v>
      </c>
      <c r="C498" t="s">
        <v>16</v>
      </c>
      <c r="D498" s="2">
        <v>1984</v>
      </c>
      <c r="E498" t="s">
        <v>2070</v>
      </c>
      <c r="F498" s="2">
        <v>7.1</v>
      </c>
      <c r="G498">
        <v>68000</v>
      </c>
      <c r="H498" t="s">
        <v>2071</v>
      </c>
      <c r="I498" t="s">
        <v>2071</v>
      </c>
      <c r="J498" t="s">
        <v>1352</v>
      </c>
      <c r="K498" s="3" t="s">
        <v>21</v>
      </c>
      <c r="L498">
        <v>0</v>
      </c>
      <c r="M498">
        <v>8430492</v>
      </c>
      <c r="N498" t="s">
        <v>2072</v>
      </c>
      <c r="O498" s="2">
        <v>113</v>
      </c>
      <c r="Q498" s="9" t="s">
        <v>16</v>
      </c>
      <c r="R498" s="18">
        <v>1984</v>
      </c>
      <c r="S498" s="26" t="s">
        <v>12502</v>
      </c>
      <c r="T498" s="25" t="str">
        <f>LEFT(S498,3)</f>
        <v>Mar</v>
      </c>
      <c r="U498" s="9" t="s">
        <v>29</v>
      </c>
      <c r="V498" s="18">
        <v>7.1</v>
      </c>
      <c r="W498" s="9">
        <v>68000</v>
      </c>
      <c r="X498" s="9" t="s">
        <v>2071</v>
      </c>
      <c r="Y498" s="9" t="s">
        <v>2071</v>
      </c>
      <c r="Z498" s="9" t="s">
        <v>1352</v>
      </c>
      <c r="AA498" s="19" t="s">
        <v>21</v>
      </c>
      <c r="AB498" s="9">
        <v>0</v>
      </c>
      <c r="AC498" s="9">
        <v>8430492</v>
      </c>
      <c r="AD498" s="9" t="s">
        <v>2072</v>
      </c>
      <c r="AE498" s="20">
        <v>113</v>
      </c>
    </row>
    <row r="499" spans="1:31" x14ac:dyDescent="0.35">
      <c r="A499" t="s">
        <v>2073</v>
      </c>
      <c r="B499" t="s">
        <v>32</v>
      </c>
      <c r="C499" t="s">
        <v>40</v>
      </c>
      <c r="D499" s="2">
        <v>1984</v>
      </c>
      <c r="E499" t="s">
        <v>2004</v>
      </c>
      <c r="F499" s="2">
        <v>7.2</v>
      </c>
      <c r="G499">
        <v>62000</v>
      </c>
      <c r="H499" t="s">
        <v>41</v>
      </c>
      <c r="I499" t="s">
        <v>41</v>
      </c>
      <c r="J499" t="s">
        <v>2074</v>
      </c>
      <c r="K499" s="3" t="s">
        <v>21</v>
      </c>
      <c r="L499">
        <v>9000000</v>
      </c>
      <c r="M499">
        <v>20458340</v>
      </c>
      <c r="N499" t="s">
        <v>2075</v>
      </c>
      <c r="O499" s="2">
        <v>90</v>
      </c>
      <c r="Q499" s="10" t="s">
        <v>40</v>
      </c>
      <c r="R499" s="21">
        <v>1984</v>
      </c>
      <c r="S499" s="27" t="s">
        <v>12489</v>
      </c>
      <c r="T499" s="25" t="str">
        <f>LEFT(S499,3)</f>
        <v>Jun</v>
      </c>
      <c r="U499" s="10" t="s">
        <v>29</v>
      </c>
      <c r="V499" s="21">
        <v>7.2</v>
      </c>
      <c r="W499" s="10">
        <v>62000</v>
      </c>
      <c r="X499" s="10" t="s">
        <v>41</v>
      </c>
      <c r="Y499" s="10" t="s">
        <v>41</v>
      </c>
      <c r="Z499" s="10" t="s">
        <v>2074</v>
      </c>
      <c r="AA499" s="22" t="s">
        <v>21</v>
      </c>
      <c r="AB499" s="10">
        <v>9000000</v>
      </c>
      <c r="AC499" s="10">
        <v>20458340</v>
      </c>
      <c r="AD499" s="10" t="s">
        <v>2075</v>
      </c>
      <c r="AE499" s="23">
        <v>90</v>
      </c>
    </row>
    <row r="500" spans="1:31" x14ac:dyDescent="0.35">
      <c r="A500" t="s">
        <v>2076</v>
      </c>
      <c r="B500" t="s">
        <v>32</v>
      </c>
      <c r="C500" t="s">
        <v>33</v>
      </c>
      <c r="D500" s="2">
        <v>1984</v>
      </c>
      <c r="E500" t="s">
        <v>2077</v>
      </c>
      <c r="F500" s="2">
        <v>5.9</v>
      </c>
      <c r="G500">
        <v>77000</v>
      </c>
      <c r="H500" t="s">
        <v>226</v>
      </c>
      <c r="I500" t="s">
        <v>996</v>
      </c>
      <c r="J500" t="s">
        <v>997</v>
      </c>
      <c r="K500" s="3" t="s">
        <v>29</v>
      </c>
      <c r="L500">
        <v>18000000</v>
      </c>
      <c r="M500">
        <v>31042035</v>
      </c>
      <c r="N500" t="s">
        <v>592</v>
      </c>
      <c r="O500" s="2">
        <v>103</v>
      </c>
      <c r="Q500" s="9" t="s">
        <v>33</v>
      </c>
      <c r="R500" s="18">
        <v>1984</v>
      </c>
      <c r="S500" s="26" t="s">
        <v>12503</v>
      </c>
      <c r="T500" s="25" t="str">
        <f>LEFT(S500,3)</f>
        <v>Jun</v>
      </c>
      <c r="U500" s="9" t="s">
        <v>29</v>
      </c>
      <c r="V500" s="18">
        <v>5.9</v>
      </c>
      <c r="W500" s="9">
        <v>77000</v>
      </c>
      <c r="X500" s="9" t="s">
        <v>226</v>
      </c>
      <c r="Y500" s="9" t="s">
        <v>996</v>
      </c>
      <c r="Z500" s="9" t="s">
        <v>997</v>
      </c>
      <c r="AA500" s="19" t="s">
        <v>29</v>
      </c>
      <c r="AB500" s="9">
        <v>18000000</v>
      </c>
      <c r="AC500" s="9">
        <v>31042035</v>
      </c>
      <c r="AD500" s="9" t="s">
        <v>592</v>
      </c>
      <c r="AE500" s="20">
        <v>103</v>
      </c>
    </row>
    <row r="501" spans="1:31" x14ac:dyDescent="0.35">
      <c r="A501" t="s">
        <v>2078</v>
      </c>
      <c r="B501" t="s">
        <v>15</v>
      </c>
      <c r="C501" t="s">
        <v>51</v>
      </c>
      <c r="D501" s="2">
        <v>1984</v>
      </c>
      <c r="E501" t="s">
        <v>2079</v>
      </c>
      <c r="F501" s="2">
        <v>5.6</v>
      </c>
      <c r="G501">
        <v>49000</v>
      </c>
      <c r="H501" t="s">
        <v>2080</v>
      </c>
      <c r="I501" t="s">
        <v>19</v>
      </c>
      <c r="J501" t="s">
        <v>2081</v>
      </c>
      <c r="K501" s="3" t="s">
        <v>29</v>
      </c>
      <c r="L501">
        <v>800000</v>
      </c>
      <c r="M501">
        <v>14568989</v>
      </c>
      <c r="N501" t="s">
        <v>2082</v>
      </c>
      <c r="O501" s="2">
        <v>92</v>
      </c>
      <c r="Q501" s="10" t="s">
        <v>51</v>
      </c>
      <c r="R501" s="21">
        <v>1984</v>
      </c>
      <c r="S501" s="27" t="s">
        <v>12504</v>
      </c>
      <c r="T501" s="25" t="str">
        <f>LEFT(S501,3)</f>
        <v>Mar</v>
      </c>
      <c r="U501" s="10" t="s">
        <v>29</v>
      </c>
      <c r="V501" s="21">
        <v>5.6</v>
      </c>
      <c r="W501" s="10">
        <v>49000</v>
      </c>
      <c r="X501" s="10" t="s">
        <v>2080</v>
      </c>
      <c r="Y501" s="10" t="s">
        <v>19</v>
      </c>
      <c r="Z501" s="10" t="s">
        <v>2081</v>
      </c>
      <c r="AA501" s="22" t="s">
        <v>29</v>
      </c>
      <c r="AB501" s="10">
        <v>800000</v>
      </c>
      <c r="AC501" s="10">
        <v>14568989</v>
      </c>
      <c r="AD501" s="10" t="s">
        <v>2082</v>
      </c>
      <c r="AE501" s="23">
        <v>92</v>
      </c>
    </row>
    <row r="502" spans="1:31" x14ac:dyDescent="0.35">
      <c r="A502" t="s">
        <v>2083</v>
      </c>
      <c r="B502" t="s">
        <v>32</v>
      </c>
      <c r="C502" t="s">
        <v>33</v>
      </c>
      <c r="D502" s="2">
        <v>1984</v>
      </c>
      <c r="E502" t="s">
        <v>2084</v>
      </c>
      <c r="F502" s="2">
        <v>6.8</v>
      </c>
      <c r="G502">
        <v>39000</v>
      </c>
      <c r="H502" t="s">
        <v>2085</v>
      </c>
      <c r="I502" t="s">
        <v>2086</v>
      </c>
      <c r="J502" t="s">
        <v>2087</v>
      </c>
      <c r="K502" s="3" t="s">
        <v>29</v>
      </c>
      <c r="L502">
        <v>15000000</v>
      </c>
      <c r="M502">
        <v>28733290</v>
      </c>
      <c r="N502" t="s">
        <v>137</v>
      </c>
      <c r="O502" s="2">
        <v>101</v>
      </c>
      <c r="Q502" s="9" t="s">
        <v>33</v>
      </c>
      <c r="R502" s="18">
        <v>1984</v>
      </c>
      <c r="S502" s="26" t="s">
        <v>12505</v>
      </c>
      <c r="T502" s="25" t="str">
        <f>LEFT(S502,3)</f>
        <v>Jul</v>
      </c>
      <c r="U502" s="9" t="s">
        <v>29</v>
      </c>
      <c r="V502" s="18">
        <v>6.8</v>
      </c>
      <c r="W502" s="9">
        <v>39000</v>
      </c>
      <c r="X502" s="9" t="s">
        <v>2085</v>
      </c>
      <c r="Y502" s="9" t="s">
        <v>2086</v>
      </c>
      <c r="Z502" s="9" t="s">
        <v>2087</v>
      </c>
      <c r="AA502" s="19" t="s">
        <v>29</v>
      </c>
      <c r="AB502" s="9">
        <v>15000000</v>
      </c>
      <c r="AC502" s="9">
        <v>28733290</v>
      </c>
      <c r="AD502" s="9" t="s">
        <v>137</v>
      </c>
      <c r="AE502" s="20">
        <v>101</v>
      </c>
    </row>
    <row r="503" spans="1:31" x14ac:dyDescent="0.35">
      <c r="A503" t="s">
        <v>2088</v>
      </c>
      <c r="B503" t="s">
        <v>32</v>
      </c>
      <c r="C503" t="s">
        <v>40</v>
      </c>
      <c r="D503" s="2">
        <v>1984</v>
      </c>
      <c r="E503" t="s">
        <v>2079</v>
      </c>
      <c r="F503" s="2">
        <v>6.3</v>
      </c>
      <c r="G503">
        <v>71000</v>
      </c>
      <c r="H503" t="s">
        <v>1133</v>
      </c>
      <c r="I503" t="s">
        <v>2089</v>
      </c>
      <c r="J503" t="s">
        <v>2090</v>
      </c>
      <c r="K503" s="3" t="s">
        <v>29</v>
      </c>
      <c r="L503">
        <v>8000000</v>
      </c>
      <c r="M503">
        <v>69821334</v>
      </c>
      <c r="N503" t="s">
        <v>2091</v>
      </c>
      <c r="O503" s="2">
        <v>111</v>
      </c>
      <c r="Q503" s="10" t="s">
        <v>40</v>
      </c>
      <c r="R503" s="21">
        <v>1984</v>
      </c>
      <c r="S503" s="27" t="s">
        <v>12504</v>
      </c>
      <c r="T503" s="25" t="str">
        <f>LEFT(S503,3)</f>
        <v>Mar</v>
      </c>
      <c r="U503" s="10" t="s">
        <v>29</v>
      </c>
      <c r="V503" s="21">
        <v>6.3</v>
      </c>
      <c r="W503" s="10">
        <v>71000</v>
      </c>
      <c r="X503" s="10" t="s">
        <v>1133</v>
      </c>
      <c r="Y503" s="10" t="s">
        <v>2089</v>
      </c>
      <c r="Z503" s="10" t="s">
        <v>2090</v>
      </c>
      <c r="AA503" s="22" t="s">
        <v>29</v>
      </c>
      <c r="AB503" s="10">
        <v>8000000</v>
      </c>
      <c r="AC503" s="10">
        <v>69821334</v>
      </c>
      <c r="AD503" s="10" t="s">
        <v>2091</v>
      </c>
      <c r="AE503" s="23">
        <v>111</v>
      </c>
    </row>
    <row r="504" spans="1:31" x14ac:dyDescent="0.35">
      <c r="A504" t="s">
        <v>2092</v>
      </c>
      <c r="B504" t="s">
        <v>15</v>
      </c>
      <c r="C504" t="s">
        <v>103</v>
      </c>
      <c r="D504" s="2">
        <v>1984</v>
      </c>
      <c r="E504" t="s">
        <v>1774</v>
      </c>
      <c r="F504" s="2">
        <v>7.6</v>
      </c>
      <c r="G504">
        <v>91000</v>
      </c>
      <c r="H504" t="s">
        <v>2093</v>
      </c>
      <c r="I504" t="s">
        <v>2093</v>
      </c>
      <c r="J504" t="s">
        <v>2094</v>
      </c>
      <c r="K504" s="3" t="s">
        <v>29</v>
      </c>
      <c r="L504">
        <v>1500000</v>
      </c>
      <c r="M504">
        <v>4228292</v>
      </c>
      <c r="N504" t="s">
        <v>2095</v>
      </c>
      <c r="O504" s="2">
        <v>99</v>
      </c>
      <c r="Q504" s="9" t="s">
        <v>103</v>
      </c>
      <c r="R504" s="18">
        <v>1984</v>
      </c>
      <c r="S504" s="26" t="s">
        <v>12473</v>
      </c>
      <c r="T504" s="25" t="str">
        <f>LEFT(S504,3)</f>
        <v>Jan</v>
      </c>
      <c r="U504" s="9" t="s">
        <v>29</v>
      </c>
      <c r="V504" s="18">
        <v>7.6</v>
      </c>
      <c r="W504" s="9">
        <v>91000</v>
      </c>
      <c r="X504" s="9" t="s">
        <v>2093</v>
      </c>
      <c r="Y504" s="9" t="s">
        <v>2093</v>
      </c>
      <c r="Z504" s="9" t="s">
        <v>2094</v>
      </c>
      <c r="AA504" s="19" t="s">
        <v>29</v>
      </c>
      <c r="AB504" s="9">
        <v>1500000</v>
      </c>
      <c r="AC504" s="9">
        <v>4228292</v>
      </c>
      <c r="AD504" s="9" t="s">
        <v>2095</v>
      </c>
      <c r="AE504" s="20">
        <v>99</v>
      </c>
    </row>
    <row r="505" spans="1:31" x14ac:dyDescent="0.35">
      <c r="A505" t="s">
        <v>2096</v>
      </c>
      <c r="B505" t="s">
        <v>32</v>
      </c>
      <c r="C505" t="s">
        <v>16</v>
      </c>
      <c r="D505" s="2">
        <v>1984</v>
      </c>
      <c r="E505" t="s">
        <v>2097</v>
      </c>
      <c r="F505" s="2">
        <v>7.5</v>
      </c>
      <c r="G505">
        <v>46000</v>
      </c>
      <c r="H505" t="s">
        <v>1126</v>
      </c>
      <c r="I505" t="s">
        <v>2098</v>
      </c>
      <c r="J505" t="s">
        <v>99</v>
      </c>
      <c r="K505" s="3" t="s">
        <v>29</v>
      </c>
      <c r="L505">
        <v>28000000</v>
      </c>
      <c r="M505">
        <v>47951979</v>
      </c>
      <c r="N505" t="s">
        <v>2099</v>
      </c>
      <c r="O505" s="2">
        <v>138</v>
      </c>
      <c r="Q505" s="10" t="s">
        <v>16</v>
      </c>
      <c r="R505" s="21">
        <v>1984</v>
      </c>
      <c r="S505" s="27" t="s">
        <v>12506</v>
      </c>
      <c r="T505" s="25" t="str">
        <f>LEFT(S505,3)</f>
        <v>May</v>
      </c>
      <c r="U505" s="10" t="s">
        <v>29</v>
      </c>
      <c r="V505" s="21">
        <v>7.5</v>
      </c>
      <c r="W505" s="10">
        <v>46000</v>
      </c>
      <c r="X505" s="10" t="s">
        <v>1126</v>
      </c>
      <c r="Y505" s="10" t="s">
        <v>2098</v>
      </c>
      <c r="Z505" s="10" t="s">
        <v>99</v>
      </c>
      <c r="AA505" s="22" t="s">
        <v>29</v>
      </c>
      <c r="AB505" s="10">
        <v>28000000</v>
      </c>
      <c r="AC505" s="10">
        <v>47951979</v>
      </c>
      <c r="AD505" s="10" t="s">
        <v>2099</v>
      </c>
      <c r="AE505" s="23">
        <v>138</v>
      </c>
    </row>
    <row r="506" spans="1:31" x14ac:dyDescent="0.35">
      <c r="A506" t="s">
        <v>2100</v>
      </c>
      <c r="B506" t="s">
        <v>15</v>
      </c>
      <c r="C506" t="s">
        <v>40</v>
      </c>
      <c r="D506" s="2">
        <v>1984</v>
      </c>
      <c r="E506" t="s">
        <v>2077</v>
      </c>
      <c r="F506" s="2">
        <v>6.3</v>
      </c>
      <c r="G506">
        <v>36000</v>
      </c>
      <c r="H506" t="s">
        <v>2016</v>
      </c>
      <c r="I506" t="s">
        <v>2101</v>
      </c>
      <c r="J506" t="s">
        <v>2090</v>
      </c>
      <c r="K506" s="3" t="s">
        <v>29</v>
      </c>
      <c r="L506">
        <v>5000000</v>
      </c>
      <c r="M506">
        <v>38435947</v>
      </c>
      <c r="N506" t="s">
        <v>2102</v>
      </c>
      <c r="O506" s="2">
        <v>105</v>
      </c>
      <c r="Q506" s="9" t="s">
        <v>40</v>
      </c>
      <c r="R506" s="18">
        <v>1984</v>
      </c>
      <c r="S506" s="26" t="s">
        <v>12503</v>
      </c>
      <c r="T506" s="25" t="str">
        <f>LEFT(S506,3)</f>
        <v>Jun</v>
      </c>
      <c r="U506" s="9" t="s">
        <v>29</v>
      </c>
      <c r="V506" s="18">
        <v>6.3</v>
      </c>
      <c r="W506" s="9">
        <v>36000</v>
      </c>
      <c r="X506" s="9" t="s">
        <v>2016</v>
      </c>
      <c r="Y506" s="9" t="s">
        <v>2101</v>
      </c>
      <c r="Z506" s="9" t="s">
        <v>2090</v>
      </c>
      <c r="AA506" s="19" t="s">
        <v>29</v>
      </c>
      <c r="AB506" s="9">
        <v>5000000</v>
      </c>
      <c r="AC506" s="9">
        <v>38435947</v>
      </c>
      <c r="AD506" s="9" t="s">
        <v>2102</v>
      </c>
      <c r="AE506" s="20">
        <v>105</v>
      </c>
    </row>
    <row r="507" spans="1:31" x14ac:dyDescent="0.35">
      <c r="A507" t="s">
        <v>2103</v>
      </c>
      <c r="C507" t="s">
        <v>389</v>
      </c>
      <c r="D507" s="2">
        <v>1984</v>
      </c>
      <c r="E507" t="s">
        <v>2104</v>
      </c>
      <c r="F507" s="2">
        <v>8.1</v>
      </c>
      <c r="G507">
        <v>157000</v>
      </c>
      <c r="H507" t="s">
        <v>2105</v>
      </c>
      <c r="I507" t="s">
        <v>2105</v>
      </c>
      <c r="J507" t="s">
        <v>2106</v>
      </c>
      <c r="K507" s="3" t="s">
        <v>2107</v>
      </c>
      <c r="L507">
        <v>1000000</v>
      </c>
      <c r="M507">
        <v>8736506</v>
      </c>
      <c r="N507" t="s">
        <v>2108</v>
      </c>
      <c r="O507" s="2">
        <v>117</v>
      </c>
      <c r="Q507" s="10" t="s">
        <v>389</v>
      </c>
      <c r="R507" s="21">
        <v>1984</v>
      </c>
      <c r="S507" s="27" t="s">
        <v>12507</v>
      </c>
      <c r="T507" s="25" t="str">
        <f>LEFT(S507,3)</f>
        <v>Nov</v>
      </c>
      <c r="U507" s="10" t="s">
        <v>29</v>
      </c>
      <c r="V507" s="21">
        <v>8.1</v>
      </c>
      <c r="W507" s="10">
        <v>157000</v>
      </c>
      <c r="X507" s="10" t="s">
        <v>2105</v>
      </c>
      <c r="Y507" s="10" t="s">
        <v>2105</v>
      </c>
      <c r="Z507" s="10" t="s">
        <v>2106</v>
      </c>
      <c r="AA507" s="22" t="s">
        <v>2107</v>
      </c>
      <c r="AB507" s="10">
        <v>1000000</v>
      </c>
      <c r="AC507" s="10">
        <v>8736506</v>
      </c>
      <c r="AD507" s="10" t="s">
        <v>2108</v>
      </c>
      <c r="AE507" s="23">
        <v>117</v>
      </c>
    </row>
    <row r="508" spans="1:31" x14ac:dyDescent="0.35">
      <c r="A508" t="s">
        <v>2109</v>
      </c>
      <c r="B508" t="s">
        <v>15</v>
      </c>
      <c r="C508" t="s">
        <v>51</v>
      </c>
      <c r="D508" s="2">
        <v>1984</v>
      </c>
      <c r="E508" t="s">
        <v>2110</v>
      </c>
      <c r="F508" s="2">
        <v>6</v>
      </c>
      <c r="G508">
        <v>47000</v>
      </c>
      <c r="H508" t="s">
        <v>2111</v>
      </c>
      <c r="I508" t="s">
        <v>54</v>
      </c>
      <c r="J508" t="s">
        <v>2112</v>
      </c>
      <c r="K508" s="3" t="s">
        <v>29</v>
      </c>
      <c r="L508">
        <v>2600000</v>
      </c>
      <c r="M508">
        <v>32980880</v>
      </c>
      <c r="N508" t="s">
        <v>43</v>
      </c>
      <c r="O508" s="2">
        <v>91</v>
      </c>
      <c r="Q508" s="9" t="s">
        <v>51</v>
      </c>
      <c r="R508" s="18">
        <v>1984</v>
      </c>
      <c r="S508" s="26" t="s">
        <v>12508</v>
      </c>
      <c r="T508" s="25" t="str">
        <f>LEFT(S508,3)</f>
        <v>Apr</v>
      </c>
      <c r="U508" s="9" t="s">
        <v>29</v>
      </c>
      <c r="V508" s="18">
        <v>6</v>
      </c>
      <c r="W508" s="9">
        <v>47000</v>
      </c>
      <c r="X508" s="9" t="s">
        <v>2111</v>
      </c>
      <c r="Y508" s="9" t="s">
        <v>54</v>
      </c>
      <c r="Z508" s="9" t="s">
        <v>2112</v>
      </c>
      <c r="AA508" s="19" t="s">
        <v>29</v>
      </c>
      <c r="AB508" s="9">
        <v>2600000</v>
      </c>
      <c r="AC508" s="9">
        <v>32980880</v>
      </c>
      <c r="AD508" s="9" t="s">
        <v>43</v>
      </c>
      <c r="AE508" s="20">
        <v>91</v>
      </c>
    </row>
    <row r="509" spans="1:31" x14ac:dyDescent="0.35">
      <c r="A509" t="s">
        <v>2113</v>
      </c>
      <c r="B509" t="s">
        <v>15</v>
      </c>
      <c r="C509" t="s">
        <v>40</v>
      </c>
      <c r="D509" s="2">
        <v>1984</v>
      </c>
      <c r="E509" t="s">
        <v>2059</v>
      </c>
      <c r="F509" s="2">
        <v>4.9000000000000004</v>
      </c>
      <c r="G509">
        <v>3200</v>
      </c>
      <c r="H509" t="s">
        <v>2114</v>
      </c>
      <c r="I509" t="s">
        <v>2115</v>
      </c>
      <c r="J509" t="s">
        <v>2116</v>
      </c>
      <c r="K509" s="3" t="s">
        <v>29</v>
      </c>
      <c r="L509">
        <v>0</v>
      </c>
      <c r="M509">
        <v>7121719</v>
      </c>
      <c r="N509" t="s">
        <v>2117</v>
      </c>
      <c r="O509" s="2">
        <v>88</v>
      </c>
      <c r="Q509" s="10" t="s">
        <v>40</v>
      </c>
      <c r="R509" s="21">
        <v>1984</v>
      </c>
      <c r="S509" s="27" t="s">
        <v>12500</v>
      </c>
      <c r="T509" s="25" t="str">
        <f>LEFT(S509,3)</f>
        <v>May</v>
      </c>
      <c r="U509" s="10" t="s">
        <v>29</v>
      </c>
      <c r="V509" s="21">
        <v>4.9000000000000004</v>
      </c>
      <c r="W509" s="10">
        <v>3200</v>
      </c>
      <c r="X509" s="10" t="s">
        <v>2114</v>
      </c>
      <c r="Y509" s="10" t="s">
        <v>2115</v>
      </c>
      <c r="Z509" s="10" t="s">
        <v>2116</v>
      </c>
      <c r="AA509" s="22" t="s">
        <v>29</v>
      </c>
      <c r="AB509" s="10">
        <v>0</v>
      </c>
      <c r="AC509" s="10">
        <v>7121719</v>
      </c>
      <c r="AD509" s="10" t="s">
        <v>2117</v>
      </c>
      <c r="AE509" s="23">
        <v>88</v>
      </c>
    </row>
    <row r="510" spans="1:31" x14ac:dyDescent="0.35">
      <c r="A510" t="s">
        <v>2118</v>
      </c>
      <c r="B510" t="s">
        <v>15</v>
      </c>
      <c r="C510" t="s">
        <v>33</v>
      </c>
      <c r="D510" s="2">
        <v>1984</v>
      </c>
      <c r="E510" t="s">
        <v>1698</v>
      </c>
      <c r="F510" s="2">
        <v>5.9</v>
      </c>
      <c r="G510">
        <v>11000</v>
      </c>
      <c r="H510" t="s">
        <v>1008</v>
      </c>
      <c r="I510" t="s">
        <v>2119</v>
      </c>
      <c r="J510" t="s">
        <v>2120</v>
      </c>
      <c r="K510" s="3" t="s">
        <v>29</v>
      </c>
      <c r="L510">
        <v>13000000</v>
      </c>
      <c r="M510">
        <v>21689062</v>
      </c>
      <c r="N510" t="s">
        <v>30</v>
      </c>
      <c r="O510" s="2">
        <v>128</v>
      </c>
      <c r="Q510" s="9" t="s">
        <v>33</v>
      </c>
      <c r="R510" s="18">
        <v>1984</v>
      </c>
      <c r="S510" s="26" t="s">
        <v>12464</v>
      </c>
      <c r="T510" s="25" t="str">
        <f>LEFT(S510,3)</f>
        <v>Mar</v>
      </c>
      <c r="U510" s="9" t="s">
        <v>29</v>
      </c>
      <c r="V510" s="18">
        <v>5.9</v>
      </c>
      <c r="W510" s="9">
        <v>11000</v>
      </c>
      <c r="X510" s="9" t="s">
        <v>1008</v>
      </c>
      <c r="Y510" s="9" t="s">
        <v>2119</v>
      </c>
      <c r="Z510" s="9" t="s">
        <v>2120</v>
      </c>
      <c r="AA510" s="19" t="s">
        <v>29</v>
      </c>
      <c r="AB510" s="9">
        <v>13000000</v>
      </c>
      <c r="AC510" s="9">
        <v>21689062</v>
      </c>
      <c r="AD510" s="9" t="s">
        <v>30</v>
      </c>
      <c r="AE510" s="20">
        <v>128</v>
      </c>
    </row>
    <row r="511" spans="1:31" x14ac:dyDescent="0.35">
      <c r="A511" t="s">
        <v>2121</v>
      </c>
      <c r="B511" t="s">
        <v>32</v>
      </c>
      <c r="C511" t="s">
        <v>33</v>
      </c>
      <c r="D511" s="2">
        <v>1984</v>
      </c>
      <c r="E511" t="s">
        <v>2122</v>
      </c>
      <c r="F511" s="2">
        <v>4.4000000000000004</v>
      </c>
      <c r="G511">
        <v>19000</v>
      </c>
      <c r="H511" t="s">
        <v>109</v>
      </c>
      <c r="I511" t="s">
        <v>1103</v>
      </c>
      <c r="J511" t="s">
        <v>2123</v>
      </c>
      <c r="K511" s="3" t="s">
        <v>21</v>
      </c>
      <c r="L511">
        <v>35000000</v>
      </c>
      <c r="M511">
        <v>14296438</v>
      </c>
      <c r="N511" t="s">
        <v>2124</v>
      </c>
      <c r="O511" s="2">
        <v>124</v>
      </c>
      <c r="Q511" s="10" t="s">
        <v>33</v>
      </c>
      <c r="R511" s="21">
        <v>1984</v>
      </c>
      <c r="S511" s="27" t="s">
        <v>12509</v>
      </c>
      <c r="T511" s="25" t="str">
        <f>LEFT(S511,3)</f>
        <v>Nov</v>
      </c>
      <c r="U511" s="10" t="s">
        <v>29</v>
      </c>
      <c r="V511" s="21">
        <v>4.4000000000000004</v>
      </c>
      <c r="W511" s="10">
        <v>19000</v>
      </c>
      <c r="X511" s="10" t="s">
        <v>109</v>
      </c>
      <c r="Y511" s="10" t="s">
        <v>1103</v>
      </c>
      <c r="Z511" s="10" t="s">
        <v>2123</v>
      </c>
      <c r="AA511" s="22" t="s">
        <v>21</v>
      </c>
      <c r="AB511" s="10">
        <v>35000000</v>
      </c>
      <c r="AC511" s="10">
        <v>14296438</v>
      </c>
      <c r="AD511" s="10" t="s">
        <v>2124</v>
      </c>
      <c r="AE511" s="23">
        <v>124</v>
      </c>
    </row>
    <row r="512" spans="1:31" x14ac:dyDescent="0.35">
      <c r="A512" t="s">
        <v>2125</v>
      </c>
      <c r="B512" t="s">
        <v>32</v>
      </c>
      <c r="C512" t="s">
        <v>24</v>
      </c>
      <c r="D512" s="2">
        <v>1984</v>
      </c>
      <c r="E512" t="s">
        <v>2059</v>
      </c>
      <c r="F512" s="2">
        <v>7</v>
      </c>
      <c r="G512">
        <v>25000</v>
      </c>
      <c r="H512" t="s">
        <v>2126</v>
      </c>
      <c r="I512" t="s">
        <v>2127</v>
      </c>
      <c r="J512" t="s">
        <v>534</v>
      </c>
      <c r="K512" s="3" t="s">
        <v>21</v>
      </c>
      <c r="L512">
        <v>25000000</v>
      </c>
      <c r="M512">
        <v>8613462</v>
      </c>
      <c r="N512" t="s">
        <v>592</v>
      </c>
      <c r="O512" s="2">
        <v>132</v>
      </c>
      <c r="Q512" s="9" t="s">
        <v>24</v>
      </c>
      <c r="R512" s="18">
        <v>1984</v>
      </c>
      <c r="S512" s="26" t="s">
        <v>12500</v>
      </c>
      <c r="T512" s="25" t="str">
        <f>LEFT(S512,3)</f>
        <v>May</v>
      </c>
      <c r="U512" s="9" t="s">
        <v>29</v>
      </c>
      <c r="V512" s="18">
        <v>7</v>
      </c>
      <c r="W512" s="9">
        <v>25000</v>
      </c>
      <c r="X512" s="9" t="s">
        <v>2126</v>
      </c>
      <c r="Y512" s="9" t="s">
        <v>2127</v>
      </c>
      <c r="Z512" s="9" t="s">
        <v>534</v>
      </c>
      <c r="AA512" s="19" t="s">
        <v>21</v>
      </c>
      <c r="AB512" s="9">
        <v>25000000</v>
      </c>
      <c r="AC512" s="9">
        <v>8613462</v>
      </c>
      <c r="AD512" s="9" t="s">
        <v>592</v>
      </c>
      <c r="AE512" s="20">
        <v>132</v>
      </c>
    </row>
    <row r="513" spans="1:31" x14ac:dyDescent="0.35">
      <c r="A513" t="s">
        <v>2128</v>
      </c>
      <c r="B513" t="s">
        <v>15</v>
      </c>
      <c r="C513" t="s">
        <v>33</v>
      </c>
      <c r="D513" s="2">
        <v>1984</v>
      </c>
      <c r="E513" t="s">
        <v>2097</v>
      </c>
      <c r="F513" s="2">
        <v>6.1</v>
      </c>
      <c r="G513">
        <v>30000</v>
      </c>
      <c r="H513" t="s">
        <v>2129</v>
      </c>
      <c r="I513" t="s">
        <v>19</v>
      </c>
      <c r="J513" t="s">
        <v>2130</v>
      </c>
      <c r="K513" s="3" t="s">
        <v>29</v>
      </c>
      <c r="L513">
        <v>15000000</v>
      </c>
      <c r="M513">
        <v>17080167</v>
      </c>
      <c r="N513" t="s">
        <v>592</v>
      </c>
      <c r="O513" s="2">
        <v>114</v>
      </c>
      <c r="Q513" s="10" t="s">
        <v>33</v>
      </c>
      <c r="R513" s="21">
        <v>1984</v>
      </c>
      <c r="S513" s="27" t="s">
        <v>12506</v>
      </c>
      <c r="T513" s="25" t="str">
        <f>LEFT(S513,3)</f>
        <v>May</v>
      </c>
      <c r="U513" s="10" t="s">
        <v>29</v>
      </c>
      <c r="V513" s="21">
        <v>6.1</v>
      </c>
      <c r="W513" s="10">
        <v>30000</v>
      </c>
      <c r="X513" s="10" t="s">
        <v>2129</v>
      </c>
      <c r="Y513" s="10" t="s">
        <v>19</v>
      </c>
      <c r="Z513" s="10" t="s">
        <v>2130</v>
      </c>
      <c r="AA513" s="22" t="s">
        <v>29</v>
      </c>
      <c r="AB513" s="10">
        <v>15000000</v>
      </c>
      <c r="AC513" s="10">
        <v>17080167</v>
      </c>
      <c r="AD513" s="10" t="s">
        <v>592</v>
      </c>
      <c r="AE513" s="23">
        <v>114</v>
      </c>
    </row>
    <row r="514" spans="1:31" x14ac:dyDescent="0.35">
      <c r="A514" t="s">
        <v>2131</v>
      </c>
      <c r="B514" t="s">
        <v>15</v>
      </c>
      <c r="C514" t="s">
        <v>51</v>
      </c>
      <c r="D514" s="2">
        <v>1984</v>
      </c>
      <c r="E514" t="s">
        <v>2132</v>
      </c>
      <c r="F514" s="2">
        <v>5.6</v>
      </c>
      <c r="G514">
        <v>11000</v>
      </c>
      <c r="H514" t="s">
        <v>2133</v>
      </c>
      <c r="I514" t="s">
        <v>2134</v>
      </c>
      <c r="J514" t="s">
        <v>2135</v>
      </c>
      <c r="K514" s="3" t="s">
        <v>29</v>
      </c>
      <c r="L514">
        <v>1250000</v>
      </c>
      <c r="M514">
        <v>4654423</v>
      </c>
      <c r="N514" t="s">
        <v>2136</v>
      </c>
      <c r="O514" s="2">
        <v>88</v>
      </c>
      <c r="Q514" s="9" t="s">
        <v>51</v>
      </c>
      <c r="R514" s="18">
        <v>1984</v>
      </c>
      <c r="S514" s="26" t="s">
        <v>12510</v>
      </c>
      <c r="T514" s="25" t="str">
        <f>LEFT(S514,3)</f>
        <v>Aug</v>
      </c>
      <c r="U514" s="9" t="s">
        <v>29</v>
      </c>
      <c r="V514" s="18">
        <v>5.6</v>
      </c>
      <c r="W514" s="9">
        <v>11000</v>
      </c>
      <c r="X514" s="9" t="s">
        <v>2133</v>
      </c>
      <c r="Y514" s="9" t="s">
        <v>2134</v>
      </c>
      <c r="Z514" s="9" t="s">
        <v>2135</v>
      </c>
      <c r="AA514" s="19" t="s">
        <v>29</v>
      </c>
      <c r="AB514" s="9">
        <v>1250000</v>
      </c>
      <c r="AC514" s="9">
        <v>4654423</v>
      </c>
      <c r="AD514" s="9" t="s">
        <v>2136</v>
      </c>
      <c r="AE514" s="20">
        <v>88</v>
      </c>
    </row>
    <row r="515" spans="1:31" x14ac:dyDescent="0.35">
      <c r="A515" t="s">
        <v>2137</v>
      </c>
      <c r="B515" t="s">
        <v>1998</v>
      </c>
      <c r="C515" t="s">
        <v>40</v>
      </c>
      <c r="D515" s="2">
        <v>1984</v>
      </c>
      <c r="E515" t="s">
        <v>2138</v>
      </c>
      <c r="F515" s="2">
        <v>6</v>
      </c>
      <c r="G515">
        <v>15000</v>
      </c>
      <c r="H515" t="s">
        <v>131</v>
      </c>
      <c r="I515" t="s">
        <v>2139</v>
      </c>
      <c r="J515" t="s">
        <v>131</v>
      </c>
      <c r="K515" s="3" t="s">
        <v>29</v>
      </c>
      <c r="L515">
        <v>9000000</v>
      </c>
      <c r="M515">
        <v>25348610</v>
      </c>
      <c r="N515" t="s">
        <v>49</v>
      </c>
      <c r="O515" s="2">
        <v>87</v>
      </c>
      <c r="Q515" s="10" t="s">
        <v>40</v>
      </c>
      <c r="R515" s="21">
        <v>1984</v>
      </c>
      <c r="S515" s="27" t="s">
        <v>12511</v>
      </c>
      <c r="T515" s="25" t="str">
        <f>LEFT(S515,3)</f>
        <v>Aug</v>
      </c>
      <c r="U515" s="10" t="s">
        <v>29</v>
      </c>
      <c r="V515" s="21">
        <v>6</v>
      </c>
      <c r="W515" s="10">
        <v>15000</v>
      </c>
      <c r="X515" s="10" t="s">
        <v>131</v>
      </c>
      <c r="Y515" s="10" t="s">
        <v>2139</v>
      </c>
      <c r="Z515" s="10" t="s">
        <v>131</v>
      </c>
      <c r="AA515" s="22" t="s">
        <v>29</v>
      </c>
      <c r="AB515" s="10">
        <v>9000000</v>
      </c>
      <c r="AC515" s="10">
        <v>25348610</v>
      </c>
      <c r="AD515" s="10" t="s">
        <v>49</v>
      </c>
      <c r="AE515" s="23">
        <v>87</v>
      </c>
    </row>
    <row r="516" spans="1:31" x14ac:dyDescent="0.35">
      <c r="A516" t="s">
        <v>2140</v>
      </c>
      <c r="B516" t="s">
        <v>1998</v>
      </c>
      <c r="C516" t="s">
        <v>33</v>
      </c>
      <c r="D516" s="2">
        <v>1984</v>
      </c>
      <c r="E516" t="s">
        <v>1999</v>
      </c>
      <c r="F516" s="2">
        <v>5.9</v>
      </c>
      <c r="G516">
        <v>12000</v>
      </c>
      <c r="H516" t="s">
        <v>756</v>
      </c>
      <c r="I516" t="s">
        <v>756</v>
      </c>
      <c r="J516" t="s">
        <v>1718</v>
      </c>
      <c r="K516" s="3" t="s">
        <v>29</v>
      </c>
      <c r="L516">
        <v>0</v>
      </c>
      <c r="M516">
        <v>6770587</v>
      </c>
      <c r="N516" t="s">
        <v>2099</v>
      </c>
      <c r="O516" s="2">
        <v>99</v>
      </c>
      <c r="Q516" s="9" t="s">
        <v>33</v>
      </c>
      <c r="R516" s="18">
        <v>1984</v>
      </c>
      <c r="S516" s="26" t="s">
        <v>12488</v>
      </c>
      <c r="T516" s="25" t="str">
        <f>LEFT(S516,3)</f>
        <v>Dec</v>
      </c>
      <c r="U516" s="9" t="s">
        <v>29</v>
      </c>
      <c r="V516" s="18">
        <v>5.9</v>
      </c>
      <c r="W516" s="9">
        <v>12000</v>
      </c>
      <c r="X516" s="9" t="s">
        <v>756</v>
      </c>
      <c r="Y516" s="9" t="s">
        <v>756</v>
      </c>
      <c r="Z516" s="9" t="s">
        <v>1718</v>
      </c>
      <c r="AA516" s="19" t="s">
        <v>29</v>
      </c>
      <c r="AB516" s="9">
        <v>0</v>
      </c>
      <c r="AC516" s="9">
        <v>6770587</v>
      </c>
      <c r="AD516" s="9" t="s">
        <v>2099</v>
      </c>
      <c r="AE516" s="20">
        <v>99</v>
      </c>
    </row>
    <row r="517" spans="1:31" x14ac:dyDescent="0.35">
      <c r="A517" t="s">
        <v>2141</v>
      </c>
      <c r="B517" t="s">
        <v>32</v>
      </c>
      <c r="C517" t="s">
        <v>24</v>
      </c>
      <c r="D517" s="2">
        <v>1984</v>
      </c>
      <c r="E517" t="s">
        <v>2142</v>
      </c>
      <c r="F517" s="2">
        <v>6.4</v>
      </c>
      <c r="G517">
        <v>25000</v>
      </c>
      <c r="H517" t="s">
        <v>178</v>
      </c>
      <c r="I517" t="s">
        <v>2143</v>
      </c>
      <c r="J517" t="s">
        <v>1798</v>
      </c>
      <c r="K517" s="3" t="s">
        <v>29</v>
      </c>
      <c r="L517">
        <v>0</v>
      </c>
      <c r="M517">
        <v>6254148</v>
      </c>
      <c r="N517" t="s">
        <v>1565</v>
      </c>
      <c r="O517" s="2">
        <v>103</v>
      </c>
      <c r="Q517" s="10" t="s">
        <v>24</v>
      </c>
      <c r="R517" s="21">
        <v>1984</v>
      </c>
      <c r="S517" s="27" t="s">
        <v>12512</v>
      </c>
      <c r="T517" s="25" t="str">
        <f>LEFT(S517,3)</f>
        <v>Oct</v>
      </c>
      <c r="U517" s="10" t="s">
        <v>194</v>
      </c>
      <c r="V517" s="21">
        <v>6.4</v>
      </c>
      <c r="W517" s="10">
        <v>25000</v>
      </c>
      <c r="X517" s="10" t="s">
        <v>178</v>
      </c>
      <c r="Y517" s="10" t="s">
        <v>2143</v>
      </c>
      <c r="Z517" s="10" t="s">
        <v>1798</v>
      </c>
      <c r="AA517" s="22" t="s">
        <v>29</v>
      </c>
      <c r="AB517" s="10">
        <v>0</v>
      </c>
      <c r="AC517" s="10">
        <v>6254148</v>
      </c>
      <c r="AD517" s="10" t="s">
        <v>1565</v>
      </c>
      <c r="AE517" s="23">
        <v>103</v>
      </c>
    </row>
    <row r="518" spans="1:31" x14ac:dyDescent="0.35">
      <c r="A518" t="s">
        <v>2144</v>
      </c>
      <c r="B518" t="s">
        <v>32</v>
      </c>
      <c r="C518" t="s">
        <v>33</v>
      </c>
      <c r="D518" s="2">
        <v>1984</v>
      </c>
      <c r="E518" t="s">
        <v>2010</v>
      </c>
      <c r="F518" s="2">
        <v>6.7</v>
      </c>
      <c r="G518">
        <v>76000</v>
      </c>
      <c r="H518" t="s">
        <v>2145</v>
      </c>
      <c r="I518" t="s">
        <v>1026</v>
      </c>
      <c r="J518" t="s">
        <v>1027</v>
      </c>
      <c r="K518" s="3" t="s">
        <v>29</v>
      </c>
      <c r="L518">
        <v>17000000</v>
      </c>
      <c r="M518">
        <v>76471046</v>
      </c>
      <c r="N518" t="s">
        <v>43</v>
      </c>
      <c r="O518" s="2">
        <v>105</v>
      </c>
      <c r="Q518" s="9" t="s">
        <v>33</v>
      </c>
      <c r="R518" s="18">
        <v>1984</v>
      </c>
      <c r="S518" s="26" t="s">
        <v>12491</v>
      </c>
      <c r="T518" s="25" t="str">
        <f>LEFT(S518,3)</f>
        <v>Jun</v>
      </c>
      <c r="U518" s="9" t="s">
        <v>29</v>
      </c>
      <c r="V518" s="18">
        <v>6.7</v>
      </c>
      <c r="W518" s="9">
        <v>76000</v>
      </c>
      <c r="X518" s="9" t="s">
        <v>2145</v>
      </c>
      <c r="Y518" s="9" t="s">
        <v>1026</v>
      </c>
      <c r="Z518" s="9" t="s">
        <v>1027</v>
      </c>
      <c r="AA518" s="19" t="s">
        <v>29</v>
      </c>
      <c r="AB518" s="9">
        <v>17000000</v>
      </c>
      <c r="AC518" s="9">
        <v>76471046</v>
      </c>
      <c r="AD518" s="9" t="s">
        <v>43</v>
      </c>
      <c r="AE518" s="20">
        <v>105</v>
      </c>
    </row>
    <row r="519" spans="1:31" x14ac:dyDescent="0.35">
      <c r="A519" t="s">
        <v>2146</v>
      </c>
      <c r="B519" t="s">
        <v>15</v>
      </c>
      <c r="C519" t="s">
        <v>33</v>
      </c>
      <c r="D519" s="2">
        <v>1984</v>
      </c>
      <c r="E519" t="s">
        <v>1698</v>
      </c>
      <c r="F519" s="2">
        <v>6.9</v>
      </c>
      <c r="G519">
        <v>35000</v>
      </c>
      <c r="H519" t="s">
        <v>2147</v>
      </c>
      <c r="I519" t="s">
        <v>2147</v>
      </c>
      <c r="J519" t="s">
        <v>2064</v>
      </c>
      <c r="K519" s="3" t="s">
        <v>29</v>
      </c>
      <c r="L519">
        <v>1500000</v>
      </c>
      <c r="M519">
        <v>129000</v>
      </c>
      <c r="N519" t="s">
        <v>2148</v>
      </c>
      <c r="O519" s="2">
        <v>92</v>
      </c>
      <c r="Q519" s="10" t="s">
        <v>33</v>
      </c>
      <c r="R519" s="21">
        <v>1984</v>
      </c>
      <c r="S519" s="27" t="s">
        <v>12464</v>
      </c>
      <c r="T519" s="25" t="str">
        <f>LEFT(S519,3)</f>
        <v>Mar</v>
      </c>
      <c r="U519" s="10" t="s">
        <v>29</v>
      </c>
      <c r="V519" s="21">
        <v>6.9</v>
      </c>
      <c r="W519" s="10">
        <v>35000</v>
      </c>
      <c r="X519" s="10" t="s">
        <v>2147</v>
      </c>
      <c r="Y519" s="10" t="s">
        <v>2147</v>
      </c>
      <c r="Z519" s="10" t="s">
        <v>2064</v>
      </c>
      <c r="AA519" s="22" t="s">
        <v>29</v>
      </c>
      <c r="AB519" s="10">
        <v>1500000</v>
      </c>
      <c r="AC519" s="10">
        <v>129000</v>
      </c>
      <c r="AD519" s="10" t="s">
        <v>2148</v>
      </c>
      <c r="AE519" s="23">
        <v>92</v>
      </c>
    </row>
    <row r="520" spans="1:31" x14ac:dyDescent="0.35">
      <c r="A520" t="s">
        <v>2149</v>
      </c>
      <c r="B520" t="s">
        <v>32</v>
      </c>
      <c r="C520" t="s">
        <v>24</v>
      </c>
      <c r="D520" s="2">
        <v>1984</v>
      </c>
      <c r="E520" t="s">
        <v>2150</v>
      </c>
      <c r="F520" s="2">
        <v>6.8</v>
      </c>
      <c r="G520">
        <v>50000</v>
      </c>
      <c r="H520" t="s">
        <v>706</v>
      </c>
      <c r="I520" t="s">
        <v>2151</v>
      </c>
      <c r="J520" t="s">
        <v>1240</v>
      </c>
      <c r="K520" s="3" t="s">
        <v>29</v>
      </c>
      <c r="L520">
        <v>28000000</v>
      </c>
      <c r="M520">
        <v>40400657</v>
      </c>
      <c r="N520" t="s">
        <v>117</v>
      </c>
      <c r="O520" s="2">
        <v>116</v>
      </c>
      <c r="Q520" s="9" t="s">
        <v>24</v>
      </c>
      <c r="R520" s="18">
        <v>1984</v>
      </c>
      <c r="S520" s="26" t="s">
        <v>12513</v>
      </c>
      <c r="T520" s="25" t="str">
        <f>LEFT(S520,3)</f>
        <v>Dec</v>
      </c>
      <c r="U520" s="9" t="s">
        <v>29</v>
      </c>
      <c r="V520" s="18">
        <v>6.8</v>
      </c>
      <c r="W520" s="9">
        <v>50000</v>
      </c>
      <c r="X520" s="9" t="s">
        <v>706</v>
      </c>
      <c r="Y520" s="9" t="s">
        <v>2151</v>
      </c>
      <c r="Z520" s="9" t="s">
        <v>1240</v>
      </c>
      <c r="AA520" s="19" t="s">
        <v>29</v>
      </c>
      <c r="AB520" s="9">
        <v>28000000</v>
      </c>
      <c r="AC520" s="9">
        <v>40400657</v>
      </c>
      <c r="AD520" s="9" t="s">
        <v>117</v>
      </c>
      <c r="AE520" s="20">
        <v>116</v>
      </c>
    </row>
    <row r="521" spans="1:31" x14ac:dyDescent="0.35">
      <c r="A521" t="s">
        <v>2152</v>
      </c>
      <c r="B521" t="s">
        <v>15</v>
      </c>
      <c r="C521" t="s">
        <v>62</v>
      </c>
      <c r="D521" s="2">
        <v>1984</v>
      </c>
      <c r="E521" t="s">
        <v>2153</v>
      </c>
      <c r="F521" s="2">
        <v>7.8</v>
      </c>
      <c r="G521">
        <v>53000</v>
      </c>
      <c r="H521" t="s">
        <v>2154</v>
      </c>
      <c r="I521" t="s">
        <v>2155</v>
      </c>
      <c r="J521" t="s">
        <v>2156</v>
      </c>
      <c r="K521" s="3" t="s">
        <v>21</v>
      </c>
      <c r="L521">
        <v>14400000</v>
      </c>
      <c r="M521">
        <v>34700291</v>
      </c>
      <c r="N521" t="s">
        <v>1082</v>
      </c>
      <c r="O521" s="2">
        <v>141</v>
      </c>
      <c r="Q521" s="10" t="s">
        <v>62</v>
      </c>
      <c r="R521" s="21">
        <v>1984</v>
      </c>
      <c r="S521" s="27" t="s">
        <v>12514</v>
      </c>
      <c r="T521" s="25" t="str">
        <f>LEFT(S521,3)</f>
        <v>Feb</v>
      </c>
      <c r="U521" s="10" t="s">
        <v>29</v>
      </c>
      <c r="V521" s="21">
        <v>7.8</v>
      </c>
      <c r="W521" s="10">
        <v>53000</v>
      </c>
      <c r="X521" s="10" t="s">
        <v>2154</v>
      </c>
      <c r="Y521" s="10" t="s">
        <v>2155</v>
      </c>
      <c r="Z521" s="10" t="s">
        <v>2156</v>
      </c>
      <c r="AA521" s="22" t="s">
        <v>21</v>
      </c>
      <c r="AB521" s="10">
        <v>14400000</v>
      </c>
      <c r="AC521" s="10">
        <v>34700291</v>
      </c>
      <c r="AD521" s="10" t="s">
        <v>1082</v>
      </c>
      <c r="AE521" s="23">
        <v>141</v>
      </c>
    </row>
    <row r="522" spans="1:31" x14ac:dyDescent="0.35">
      <c r="A522" t="s">
        <v>2157</v>
      </c>
      <c r="B522" t="s">
        <v>15</v>
      </c>
      <c r="C522" t="s">
        <v>103</v>
      </c>
      <c r="D522" s="2">
        <v>1984</v>
      </c>
      <c r="E522" t="s">
        <v>1999</v>
      </c>
      <c r="F522" s="2">
        <v>6.5</v>
      </c>
      <c r="G522">
        <v>17000</v>
      </c>
      <c r="H522" t="s">
        <v>738</v>
      </c>
      <c r="I522" t="s">
        <v>2158</v>
      </c>
      <c r="J522" t="s">
        <v>183</v>
      </c>
      <c r="K522" s="3" t="s">
        <v>29</v>
      </c>
      <c r="L522">
        <v>58000000</v>
      </c>
      <c r="M522">
        <v>25928721</v>
      </c>
      <c r="N522" t="s">
        <v>741</v>
      </c>
      <c r="O522" s="2">
        <v>127</v>
      </c>
      <c r="Q522" s="9" t="s">
        <v>103</v>
      </c>
      <c r="R522" s="18">
        <v>1984</v>
      </c>
      <c r="S522" s="26" t="s">
        <v>12488</v>
      </c>
      <c r="T522" s="25" t="str">
        <f>LEFT(S522,3)</f>
        <v>Dec</v>
      </c>
      <c r="U522" s="9" t="s">
        <v>29</v>
      </c>
      <c r="V522" s="18">
        <v>6.5</v>
      </c>
      <c r="W522" s="9">
        <v>17000</v>
      </c>
      <c r="X522" s="9" t="s">
        <v>738</v>
      </c>
      <c r="Y522" s="9" t="s">
        <v>2158</v>
      </c>
      <c r="Z522" s="9" t="s">
        <v>183</v>
      </c>
      <c r="AA522" s="19" t="s">
        <v>29</v>
      </c>
      <c r="AB522" s="9">
        <v>58000000</v>
      </c>
      <c r="AC522" s="9">
        <v>25928721</v>
      </c>
      <c r="AD522" s="9" t="s">
        <v>741</v>
      </c>
      <c r="AE522" s="20">
        <v>127</v>
      </c>
    </row>
    <row r="523" spans="1:31" x14ac:dyDescent="0.35">
      <c r="A523" t="s">
        <v>2159</v>
      </c>
      <c r="B523" t="s">
        <v>32</v>
      </c>
      <c r="C523" t="s">
        <v>776</v>
      </c>
      <c r="D523" s="2">
        <v>1984</v>
      </c>
      <c r="E523" t="s">
        <v>1999</v>
      </c>
      <c r="F523" s="2">
        <v>7</v>
      </c>
      <c r="G523">
        <v>44000</v>
      </c>
      <c r="H523" t="s">
        <v>125</v>
      </c>
      <c r="I523" t="s">
        <v>2160</v>
      </c>
      <c r="J523" t="s">
        <v>661</v>
      </c>
      <c r="K523" s="3" t="s">
        <v>29</v>
      </c>
      <c r="L523">
        <v>22000000</v>
      </c>
      <c r="M523">
        <v>28744356</v>
      </c>
      <c r="N523" t="s">
        <v>30</v>
      </c>
      <c r="O523" s="2">
        <v>115</v>
      </c>
      <c r="Q523" s="10" t="s">
        <v>776</v>
      </c>
      <c r="R523" s="21">
        <v>1984</v>
      </c>
      <c r="S523" s="27" t="s">
        <v>12488</v>
      </c>
      <c r="T523" s="25" t="str">
        <f>LEFT(S523,3)</f>
        <v>Dec</v>
      </c>
      <c r="U523" s="10" t="s">
        <v>29</v>
      </c>
      <c r="V523" s="21">
        <v>7</v>
      </c>
      <c r="W523" s="10">
        <v>44000</v>
      </c>
      <c r="X523" s="10" t="s">
        <v>125</v>
      </c>
      <c r="Y523" s="10" t="s">
        <v>2160</v>
      </c>
      <c r="Z523" s="10" t="s">
        <v>661</v>
      </c>
      <c r="AA523" s="22" t="s">
        <v>29</v>
      </c>
      <c r="AB523" s="10">
        <v>22000000</v>
      </c>
      <c r="AC523" s="10">
        <v>28744356</v>
      </c>
      <c r="AD523" s="10" t="s">
        <v>30</v>
      </c>
      <c r="AE523" s="23">
        <v>115</v>
      </c>
    </row>
    <row r="524" spans="1:31" x14ac:dyDescent="0.35">
      <c r="A524" t="s">
        <v>2161</v>
      </c>
      <c r="B524" t="s">
        <v>1998</v>
      </c>
      <c r="C524" t="s">
        <v>40</v>
      </c>
      <c r="D524" s="2">
        <v>1984</v>
      </c>
      <c r="E524" t="s">
        <v>2023</v>
      </c>
      <c r="F524" s="2">
        <v>6.4</v>
      </c>
      <c r="G524">
        <v>19000</v>
      </c>
      <c r="H524" t="s">
        <v>2162</v>
      </c>
      <c r="I524" t="s">
        <v>2162</v>
      </c>
      <c r="J524" t="s">
        <v>2163</v>
      </c>
      <c r="K524" s="3" t="s">
        <v>29</v>
      </c>
      <c r="L524">
        <v>700000</v>
      </c>
      <c r="M524">
        <v>14418922</v>
      </c>
      <c r="N524" t="s">
        <v>1535</v>
      </c>
      <c r="O524" s="2">
        <v>95</v>
      </c>
      <c r="Q524" s="9" t="s">
        <v>40</v>
      </c>
      <c r="R524" s="18">
        <v>1984</v>
      </c>
      <c r="S524" s="26" t="s">
        <v>12494</v>
      </c>
      <c r="T524" s="25" t="str">
        <f>LEFT(S524,3)</f>
        <v>Nov</v>
      </c>
      <c r="U524" s="9" t="s">
        <v>29</v>
      </c>
      <c r="V524" s="18">
        <v>6.4</v>
      </c>
      <c r="W524" s="9">
        <v>19000</v>
      </c>
      <c r="X524" s="9" t="s">
        <v>2162</v>
      </c>
      <c r="Y524" s="9" t="s">
        <v>2162</v>
      </c>
      <c r="Z524" s="9" t="s">
        <v>2163</v>
      </c>
      <c r="AA524" s="19" t="s">
        <v>29</v>
      </c>
      <c r="AB524" s="9">
        <v>700000</v>
      </c>
      <c r="AC524" s="9">
        <v>14418922</v>
      </c>
      <c r="AD524" s="9" t="s">
        <v>1535</v>
      </c>
      <c r="AE524" s="20">
        <v>95</v>
      </c>
    </row>
    <row r="525" spans="1:31" x14ac:dyDescent="0.35">
      <c r="A525" t="s">
        <v>2164</v>
      </c>
      <c r="B525" t="s">
        <v>15</v>
      </c>
      <c r="C525" t="s">
        <v>40</v>
      </c>
      <c r="D525" s="2">
        <v>1984</v>
      </c>
      <c r="E525" t="s">
        <v>1512</v>
      </c>
      <c r="F525" s="2">
        <v>5.8</v>
      </c>
      <c r="G525">
        <v>10000</v>
      </c>
      <c r="H525" t="s">
        <v>2165</v>
      </c>
      <c r="I525" t="s">
        <v>943</v>
      </c>
      <c r="J525" t="s">
        <v>105</v>
      </c>
      <c r="K525" s="3" t="s">
        <v>29</v>
      </c>
      <c r="L525">
        <v>0</v>
      </c>
      <c r="M525">
        <v>18644570</v>
      </c>
      <c r="N525" t="s">
        <v>1565</v>
      </c>
      <c r="O525" s="2">
        <v>100</v>
      </c>
      <c r="Q525" s="10" t="s">
        <v>40</v>
      </c>
      <c r="R525" s="21">
        <v>1984</v>
      </c>
      <c r="S525" s="27" t="s">
        <v>12444</v>
      </c>
      <c r="T525" s="25" t="str">
        <f>LEFT(S525,3)</f>
        <v>Feb</v>
      </c>
      <c r="U525" s="10" t="s">
        <v>29</v>
      </c>
      <c r="V525" s="21">
        <v>5.8</v>
      </c>
      <c r="W525" s="10">
        <v>10000</v>
      </c>
      <c r="X525" s="10" t="s">
        <v>2165</v>
      </c>
      <c r="Y525" s="10" t="s">
        <v>943</v>
      </c>
      <c r="Z525" s="10" t="s">
        <v>105</v>
      </c>
      <c r="AA525" s="22" t="s">
        <v>29</v>
      </c>
      <c r="AB525" s="10">
        <v>0</v>
      </c>
      <c r="AC525" s="10">
        <v>18644570</v>
      </c>
      <c r="AD525" s="10" t="s">
        <v>1565</v>
      </c>
      <c r="AE525" s="23">
        <v>100</v>
      </c>
    </row>
    <row r="526" spans="1:31" x14ac:dyDescent="0.35">
      <c r="A526" t="s">
        <v>2166</v>
      </c>
      <c r="B526" t="s">
        <v>1998</v>
      </c>
      <c r="C526" t="s">
        <v>33</v>
      </c>
      <c r="D526" s="2">
        <v>1984</v>
      </c>
      <c r="E526" t="s">
        <v>2167</v>
      </c>
      <c r="F526" s="2">
        <v>6.3</v>
      </c>
      <c r="G526">
        <v>14000</v>
      </c>
      <c r="H526" t="s">
        <v>2168</v>
      </c>
      <c r="I526" t="s">
        <v>2169</v>
      </c>
      <c r="J526" t="s">
        <v>1496</v>
      </c>
      <c r="K526" s="3" t="s">
        <v>29</v>
      </c>
      <c r="L526">
        <v>0</v>
      </c>
      <c r="M526">
        <v>12145169</v>
      </c>
      <c r="N526" t="s">
        <v>2170</v>
      </c>
      <c r="O526" s="2">
        <v>99</v>
      </c>
      <c r="Q526" s="9" t="s">
        <v>33</v>
      </c>
      <c r="R526" s="18">
        <v>1984</v>
      </c>
      <c r="S526" s="26" t="s">
        <v>12515</v>
      </c>
      <c r="T526" s="25" t="str">
        <f>LEFT(S526,3)</f>
        <v>Aug</v>
      </c>
      <c r="U526" s="9" t="s">
        <v>29</v>
      </c>
      <c r="V526" s="18">
        <v>6.3</v>
      </c>
      <c r="W526" s="9">
        <v>14000</v>
      </c>
      <c r="X526" s="9" t="s">
        <v>2168</v>
      </c>
      <c r="Y526" s="9" t="s">
        <v>2169</v>
      </c>
      <c r="Z526" s="9" t="s">
        <v>1496</v>
      </c>
      <c r="AA526" s="19" t="s">
        <v>29</v>
      </c>
      <c r="AB526" s="9">
        <v>0</v>
      </c>
      <c r="AC526" s="9">
        <v>12145169</v>
      </c>
      <c r="AD526" s="9" t="s">
        <v>2170</v>
      </c>
      <c r="AE526" s="20">
        <v>99</v>
      </c>
    </row>
    <row r="527" spans="1:31" x14ac:dyDescent="0.35">
      <c r="A527" t="s">
        <v>2171</v>
      </c>
      <c r="B527" t="s">
        <v>15</v>
      </c>
      <c r="C527" t="s">
        <v>16</v>
      </c>
      <c r="D527" s="2">
        <v>1984</v>
      </c>
      <c r="E527" t="s">
        <v>2172</v>
      </c>
      <c r="F527" s="2">
        <v>6.4</v>
      </c>
      <c r="G527">
        <v>6600</v>
      </c>
      <c r="H527" t="s">
        <v>162</v>
      </c>
      <c r="I527" t="s">
        <v>1247</v>
      </c>
      <c r="J527" t="s">
        <v>2173</v>
      </c>
      <c r="K527" s="3" t="s">
        <v>29</v>
      </c>
      <c r="L527">
        <v>0</v>
      </c>
      <c r="M527">
        <v>2912945</v>
      </c>
      <c r="N527" t="s">
        <v>2174</v>
      </c>
      <c r="O527" s="2">
        <v>107</v>
      </c>
      <c r="Q527" s="10" t="s">
        <v>16</v>
      </c>
      <c r="R527" s="21">
        <v>1984</v>
      </c>
      <c r="S527" s="27" t="s">
        <v>12516</v>
      </c>
      <c r="T527" s="25" t="str">
        <f>LEFT(S527,3)</f>
        <v>Oct</v>
      </c>
      <c r="U527" s="10" t="s">
        <v>29</v>
      </c>
      <c r="V527" s="21">
        <v>6.4</v>
      </c>
      <c r="W527" s="10">
        <v>6600</v>
      </c>
      <c r="X527" s="10" t="s">
        <v>162</v>
      </c>
      <c r="Y527" s="10" t="s">
        <v>1247</v>
      </c>
      <c r="Z527" s="10" t="s">
        <v>2173</v>
      </c>
      <c r="AA527" s="22" t="s">
        <v>29</v>
      </c>
      <c r="AB527" s="10">
        <v>0</v>
      </c>
      <c r="AC527" s="10">
        <v>2912945</v>
      </c>
      <c r="AD527" s="10" t="s">
        <v>2174</v>
      </c>
      <c r="AE527" s="23">
        <v>107</v>
      </c>
    </row>
    <row r="528" spans="1:31" x14ac:dyDescent="0.35">
      <c r="A528" t="s">
        <v>2175</v>
      </c>
      <c r="B528" t="s">
        <v>32</v>
      </c>
      <c r="C528" t="s">
        <v>24</v>
      </c>
      <c r="D528" s="2">
        <v>1984</v>
      </c>
      <c r="E528" t="s">
        <v>2176</v>
      </c>
      <c r="F528" s="2">
        <v>6.1</v>
      </c>
      <c r="G528">
        <v>15000</v>
      </c>
      <c r="H528" t="s">
        <v>2177</v>
      </c>
      <c r="I528" t="s">
        <v>2178</v>
      </c>
      <c r="J528" t="s">
        <v>2057</v>
      </c>
      <c r="K528" s="3" t="s">
        <v>29</v>
      </c>
      <c r="L528">
        <v>21000000</v>
      </c>
      <c r="M528">
        <v>8103330</v>
      </c>
      <c r="N528" t="s">
        <v>2174</v>
      </c>
      <c r="O528" s="2">
        <v>102</v>
      </c>
      <c r="Q528" s="9" t="s">
        <v>24</v>
      </c>
      <c r="R528" s="18">
        <v>1984</v>
      </c>
      <c r="S528" s="26" t="s">
        <v>12517</v>
      </c>
      <c r="T528" s="25" t="str">
        <f>LEFT(S528,3)</f>
        <v>Aug</v>
      </c>
      <c r="U528" s="9" t="s">
        <v>29</v>
      </c>
      <c r="V528" s="18">
        <v>6.1</v>
      </c>
      <c r="W528" s="9">
        <v>15000</v>
      </c>
      <c r="X528" s="9" t="s">
        <v>2177</v>
      </c>
      <c r="Y528" s="9" t="s">
        <v>2178</v>
      </c>
      <c r="Z528" s="9" t="s">
        <v>2057</v>
      </c>
      <c r="AA528" s="19" t="s">
        <v>29</v>
      </c>
      <c r="AB528" s="9">
        <v>21000000</v>
      </c>
      <c r="AC528" s="9">
        <v>8103330</v>
      </c>
      <c r="AD528" s="9" t="s">
        <v>2174</v>
      </c>
      <c r="AE528" s="20">
        <v>102</v>
      </c>
    </row>
    <row r="529" spans="1:31" x14ac:dyDescent="0.35">
      <c r="A529" t="s">
        <v>2179</v>
      </c>
      <c r="B529" t="s">
        <v>32</v>
      </c>
      <c r="C529" t="s">
        <v>16</v>
      </c>
      <c r="D529" s="2">
        <v>1984</v>
      </c>
      <c r="E529" t="s">
        <v>2180</v>
      </c>
      <c r="F529" s="2">
        <v>7.4</v>
      </c>
      <c r="G529">
        <v>11000</v>
      </c>
      <c r="H529" t="s">
        <v>1239</v>
      </c>
      <c r="I529" t="s">
        <v>1239</v>
      </c>
      <c r="J529" t="s">
        <v>902</v>
      </c>
      <c r="K529" s="3" t="s">
        <v>29</v>
      </c>
      <c r="L529">
        <v>0</v>
      </c>
      <c r="M529">
        <v>34901614</v>
      </c>
      <c r="N529" t="s">
        <v>2181</v>
      </c>
      <c r="O529" s="2">
        <v>111</v>
      </c>
      <c r="Q529" s="10" t="s">
        <v>16</v>
      </c>
      <c r="R529" s="21">
        <v>1984</v>
      </c>
      <c r="S529" s="27" t="s">
        <v>12512</v>
      </c>
      <c r="T529" s="25" t="str">
        <f>LEFT(S529,3)</f>
        <v>Oct</v>
      </c>
      <c r="U529" s="10" t="s">
        <v>29</v>
      </c>
      <c r="V529" s="21">
        <v>7.4</v>
      </c>
      <c r="W529" s="10">
        <v>11000</v>
      </c>
      <c r="X529" s="10" t="s">
        <v>1239</v>
      </c>
      <c r="Y529" s="10" t="s">
        <v>1239</v>
      </c>
      <c r="Z529" s="10" t="s">
        <v>902</v>
      </c>
      <c r="AA529" s="22" t="s">
        <v>29</v>
      </c>
      <c r="AB529" s="10">
        <v>0</v>
      </c>
      <c r="AC529" s="10">
        <v>34901614</v>
      </c>
      <c r="AD529" s="10" t="s">
        <v>2181</v>
      </c>
      <c r="AE529" s="23">
        <v>111</v>
      </c>
    </row>
    <row r="530" spans="1:31" x14ac:dyDescent="0.35">
      <c r="A530" t="s">
        <v>2182</v>
      </c>
      <c r="B530" t="s">
        <v>15</v>
      </c>
      <c r="C530" t="s">
        <v>40</v>
      </c>
      <c r="D530" s="2">
        <v>1984</v>
      </c>
      <c r="E530" t="s">
        <v>2132</v>
      </c>
      <c r="F530" s="2">
        <v>3</v>
      </c>
      <c r="G530">
        <v>5100</v>
      </c>
      <c r="H530" t="s">
        <v>623</v>
      </c>
      <c r="I530" t="s">
        <v>623</v>
      </c>
      <c r="J530" t="s">
        <v>625</v>
      </c>
      <c r="K530" s="3" t="s">
        <v>29</v>
      </c>
      <c r="L530">
        <v>7000000</v>
      </c>
      <c r="M530">
        <v>8914881</v>
      </c>
      <c r="N530" t="s">
        <v>1719</v>
      </c>
      <c r="O530" s="2">
        <v>105</v>
      </c>
      <c r="Q530" s="9" t="s">
        <v>40</v>
      </c>
      <c r="R530" s="18">
        <v>1984</v>
      </c>
      <c r="S530" s="26" t="s">
        <v>12510</v>
      </c>
      <c r="T530" s="25" t="str">
        <f>LEFT(S530,3)</f>
        <v>Aug</v>
      </c>
      <c r="U530" s="9" t="s">
        <v>29</v>
      </c>
      <c r="V530" s="18">
        <v>3</v>
      </c>
      <c r="W530" s="9">
        <v>5100</v>
      </c>
      <c r="X530" s="9" t="s">
        <v>623</v>
      </c>
      <c r="Y530" s="9" t="s">
        <v>623</v>
      </c>
      <c r="Z530" s="9" t="s">
        <v>625</v>
      </c>
      <c r="AA530" s="19" t="s">
        <v>29</v>
      </c>
      <c r="AB530" s="9">
        <v>7000000</v>
      </c>
      <c r="AC530" s="9">
        <v>8914881</v>
      </c>
      <c r="AD530" s="9" t="s">
        <v>1719</v>
      </c>
      <c r="AE530" s="20">
        <v>105</v>
      </c>
    </row>
    <row r="531" spans="1:31" x14ac:dyDescent="0.35">
      <c r="A531" t="s">
        <v>2183</v>
      </c>
      <c r="B531" t="s">
        <v>32</v>
      </c>
      <c r="C531" t="s">
        <v>33</v>
      </c>
      <c r="D531" s="2">
        <v>1984</v>
      </c>
      <c r="E531" t="s">
        <v>2077</v>
      </c>
      <c r="F531" s="2">
        <v>5.0999999999999996</v>
      </c>
      <c r="G531">
        <v>15000</v>
      </c>
      <c r="H531" t="s">
        <v>198</v>
      </c>
      <c r="I531" t="s">
        <v>552</v>
      </c>
      <c r="J531" t="s">
        <v>199</v>
      </c>
      <c r="K531" s="3" t="s">
        <v>490</v>
      </c>
      <c r="L531">
        <v>20000000</v>
      </c>
      <c r="M531">
        <v>28078073</v>
      </c>
      <c r="N531" t="s">
        <v>2184</v>
      </c>
      <c r="O531" s="2">
        <v>108</v>
      </c>
      <c r="Q531" s="10" t="s">
        <v>33</v>
      </c>
      <c r="R531" s="21">
        <v>1984</v>
      </c>
      <c r="S531" s="27" t="s">
        <v>12503</v>
      </c>
      <c r="T531" s="25" t="str">
        <f>LEFT(S531,3)</f>
        <v>Jun</v>
      </c>
      <c r="U531" s="10" t="s">
        <v>29</v>
      </c>
      <c r="V531" s="21">
        <v>5.0999999999999996</v>
      </c>
      <c r="W531" s="10">
        <v>15000</v>
      </c>
      <c r="X531" s="10" t="s">
        <v>198</v>
      </c>
      <c r="Y531" s="10" t="s">
        <v>552</v>
      </c>
      <c r="Z531" s="10" t="s">
        <v>199</v>
      </c>
      <c r="AA531" s="22" t="s">
        <v>490</v>
      </c>
      <c r="AB531" s="10">
        <v>20000000</v>
      </c>
      <c r="AC531" s="10">
        <v>28078073</v>
      </c>
      <c r="AD531" s="10" t="s">
        <v>2184</v>
      </c>
      <c r="AE531" s="23">
        <v>108</v>
      </c>
    </row>
    <row r="532" spans="1:31" x14ac:dyDescent="0.35">
      <c r="A532" t="s">
        <v>2185</v>
      </c>
      <c r="B532" t="s">
        <v>15</v>
      </c>
      <c r="C532" t="s">
        <v>40</v>
      </c>
      <c r="D532" s="2">
        <v>1984</v>
      </c>
      <c r="E532" t="s">
        <v>2186</v>
      </c>
      <c r="F532" s="2">
        <v>7.5</v>
      </c>
      <c r="G532">
        <v>36000</v>
      </c>
      <c r="H532" t="s">
        <v>2187</v>
      </c>
      <c r="I532" t="s">
        <v>2187</v>
      </c>
      <c r="J532" t="s">
        <v>2188</v>
      </c>
      <c r="K532" s="3" t="s">
        <v>29</v>
      </c>
      <c r="L532">
        <v>90000</v>
      </c>
      <c r="M532">
        <v>2436000</v>
      </c>
      <c r="N532" t="s">
        <v>2189</v>
      </c>
      <c r="O532" s="2">
        <v>89</v>
      </c>
      <c r="Q532" s="9" t="s">
        <v>40</v>
      </c>
      <c r="R532" s="18">
        <v>1984</v>
      </c>
      <c r="S532" s="26" t="s">
        <v>12518</v>
      </c>
      <c r="T532" s="25" t="str">
        <f>LEFT(S532,3)</f>
        <v>Oct</v>
      </c>
      <c r="U532" s="9" t="s">
        <v>21</v>
      </c>
      <c r="V532" s="18">
        <v>7.5</v>
      </c>
      <c r="W532" s="9">
        <v>36000</v>
      </c>
      <c r="X532" s="9" t="s">
        <v>2187</v>
      </c>
      <c r="Y532" s="9" t="s">
        <v>2187</v>
      </c>
      <c r="Z532" s="9" t="s">
        <v>2188</v>
      </c>
      <c r="AA532" s="19" t="s">
        <v>29</v>
      </c>
      <c r="AB532" s="9">
        <v>90000</v>
      </c>
      <c r="AC532" s="9">
        <v>2436000</v>
      </c>
      <c r="AD532" s="9" t="s">
        <v>2189</v>
      </c>
      <c r="AE532" s="20">
        <v>89</v>
      </c>
    </row>
    <row r="533" spans="1:31" x14ac:dyDescent="0.35">
      <c r="A533" t="s">
        <v>2190</v>
      </c>
      <c r="B533" t="s">
        <v>32</v>
      </c>
      <c r="C533" t="s">
        <v>33</v>
      </c>
      <c r="D533" s="2">
        <v>1984</v>
      </c>
      <c r="E533" t="s">
        <v>2191</v>
      </c>
      <c r="F533" s="2">
        <v>5.7</v>
      </c>
      <c r="G533">
        <v>10000</v>
      </c>
      <c r="H533" t="s">
        <v>2177</v>
      </c>
      <c r="I533" t="s">
        <v>2177</v>
      </c>
      <c r="J533" t="s">
        <v>1356</v>
      </c>
      <c r="K533" s="3" t="s">
        <v>29</v>
      </c>
      <c r="L533">
        <v>9000000</v>
      </c>
      <c r="M533">
        <v>14255801</v>
      </c>
      <c r="N533" t="s">
        <v>117</v>
      </c>
      <c r="O533" s="2">
        <v>91</v>
      </c>
      <c r="Q533" s="10" t="s">
        <v>33</v>
      </c>
      <c r="R533" s="21">
        <v>1984</v>
      </c>
      <c r="S533" s="27" t="s">
        <v>12519</v>
      </c>
      <c r="T533" s="25" t="str">
        <f>LEFT(S533,3)</f>
        <v>Mar</v>
      </c>
      <c r="U533" s="10" t="s">
        <v>29</v>
      </c>
      <c r="V533" s="21">
        <v>5.7</v>
      </c>
      <c r="W533" s="10">
        <v>10000</v>
      </c>
      <c r="X533" s="10" t="s">
        <v>2177</v>
      </c>
      <c r="Y533" s="10" t="s">
        <v>2177</v>
      </c>
      <c r="Z533" s="10" t="s">
        <v>1356</v>
      </c>
      <c r="AA533" s="22" t="s">
        <v>29</v>
      </c>
      <c r="AB533" s="10">
        <v>9000000</v>
      </c>
      <c r="AC533" s="10">
        <v>14255801</v>
      </c>
      <c r="AD533" s="10" t="s">
        <v>117</v>
      </c>
      <c r="AE533" s="23">
        <v>91</v>
      </c>
    </row>
    <row r="534" spans="1:31" x14ac:dyDescent="0.35">
      <c r="A534" t="s">
        <v>2192</v>
      </c>
      <c r="B534" t="s">
        <v>32</v>
      </c>
      <c r="C534" t="s">
        <v>24</v>
      </c>
      <c r="D534" s="2">
        <v>1984</v>
      </c>
      <c r="E534" t="s">
        <v>2153</v>
      </c>
      <c r="F534" s="2">
        <v>7.3</v>
      </c>
      <c r="G534">
        <v>18000</v>
      </c>
      <c r="H534" t="s">
        <v>2193</v>
      </c>
      <c r="I534" t="s">
        <v>2194</v>
      </c>
      <c r="J534" t="s">
        <v>2195</v>
      </c>
      <c r="K534" s="3" t="s">
        <v>21</v>
      </c>
      <c r="L534">
        <v>16000000</v>
      </c>
      <c r="M534">
        <v>27201487</v>
      </c>
      <c r="N534" t="s">
        <v>229</v>
      </c>
      <c r="O534" s="2">
        <v>164</v>
      </c>
      <c r="Q534" s="9" t="s">
        <v>24</v>
      </c>
      <c r="R534" s="18">
        <v>1984</v>
      </c>
      <c r="S534" s="26" t="s">
        <v>12514</v>
      </c>
      <c r="T534" s="25" t="str">
        <f>LEFT(S534,3)</f>
        <v>Feb</v>
      </c>
      <c r="U534" s="9" t="s">
        <v>29</v>
      </c>
      <c r="V534" s="18">
        <v>7.3</v>
      </c>
      <c r="W534" s="9">
        <v>18000</v>
      </c>
      <c r="X534" s="9" t="s">
        <v>2193</v>
      </c>
      <c r="Y534" s="9" t="s">
        <v>2194</v>
      </c>
      <c r="Z534" s="9" t="s">
        <v>2195</v>
      </c>
      <c r="AA534" s="19" t="s">
        <v>21</v>
      </c>
      <c r="AB534" s="9">
        <v>16000000</v>
      </c>
      <c r="AC534" s="9">
        <v>27201487</v>
      </c>
      <c r="AD534" s="9" t="s">
        <v>229</v>
      </c>
      <c r="AE534" s="20">
        <v>164</v>
      </c>
    </row>
    <row r="535" spans="1:31" x14ac:dyDescent="0.35">
      <c r="A535" t="s">
        <v>2196</v>
      </c>
      <c r="B535" t="s">
        <v>15</v>
      </c>
      <c r="C535" t="s">
        <v>16</v>
      </c>
      <c r="D535" s="2">
        <v>1984</v>
      </c>
      <c r="E535" t="s">
        <v>2197</v>
      </c>
      <c r="F535" s="2">
        <v>6.5</v>
      </c>
      <c r="G535">
        <v>20000</v>
      </c>
      <c r="H535" t="s">
        <v>2198</v>
      </c>
      <c r="I535" t="s">
        <v>2198</v>
      </c>
      <c r="J535" t="s">
        <v>2199</v>
      </c>
      <c r="K535" s="3" t="s">
        <v>29</v>
      </c>
      <c r="L535">
        <v>7200000</v>
      </c>
      <c r="M535">
        <v>70263155</v>
      </c>
      <c r="N535" t="s">
        <v>22</v>
      </c>
      <c r="O535" s="2">
        <v>111</v>
      </c>
      <c r="Q535" s="10" t="s">
        <v>16</v>
      </c>
      <c r="R535" s="21">
        <v>1984</v>
      </c>
      <c r="S535" s="27" t="s">
        <v>12520</v>
      </c>
      <c r="T535" s="25" t="str">
        <f>LEFT(S535,3)</f>
        <v>Jul</v>
      </c>
      <c r="U535" s="10" t="s">
        <v>29</v>
      </c>
      <c r="V535" s="21">
        <v>6.5</v>
      </c>
      <c r="W535" s="10">
        <v>20000</v>
      </c>
      <c r="X535" s="10" t="s">
        <v>2198</v>
      </c>
      <c r="Y535" s="10" t="s">
        <v>2198</v>
      </c>
      <c r="Z535" s="10" t="s">
        <v>2199</v>
      </c>
      <c r="AA535" s="22" t="s">
        <v>29</v>
      </c>
      <c r="AB535" s="10">
        <v>7200000</v>
      </c>
      <c r="AC535" s="10">
        <v>70263155</v>
      </c>
      <c r="AD535" s="10" t="s">
        <v>22</v>
      </c>
      <c r="AE535" s="23">
        <v>111</v>
      </c>
    </row>
    <row r="536" spans="1:31" x14ac:dyDescent="0.35">
      <c r="A536" t="s">
        <v>2200</v>
      </c>
      <c r="B536" t="s">
        <v>15</v>
      </c>
      <c r="C536" t="s">
        <v>40</v>
      </c>
      <c r="D536" s="2">
        <v>1984</v>
      </c>
      <c r="E536" t="s">
        <v>2079</v>
      </c>
      <c r="F536" s="2">
        <v>6</v>
      </c>
      <c r="G536">
        <v>8000</v>
      </c>
      <c r="H536" t="s">
        <v>1275</v>
      </c>
      <c r="I536" t="s">
        <v>1123</v>
      </c>
      <c r="J536" t="s">
        <v>2201</v>
      </c>
      <c r="K536" s="3" t="s">
        <v>21</v>
      </c>
      <c r="L536">
        <v>7500000</v>
      </c>
      <c r="M536">
        <v>5142858</v>
      </c>
      <c r="N536" t="s">
        <v>1974</v>
      </c>
      <c r="O536" s="2">
        <v>109</v>
      </c>
      <c r="Q536" s="9" t="s">
        <v>40</v>
      </c>
      <c r="R536" s="18">
        <v>1984</v>
      </c>
      <c r="S536" s="26" t="s">
        <v>12504</v>
      </c>
      <c r="T536" s="25" t="str">
        <f>LEFT(S536,3)</f>
        <v>Mar</v>
      </c>
      <c r="U536" s="9" t="s">
        <v>29</v>
      </c>
      <c r="V536" s="18">
        <v>6</v>
      </c>
      <c r="W536" s="9">
        <v>8000</v>
      </c>
      <c r="X536" s="9" t="s">
        <v>1275</v>
      </c>
      <c r="Y536" s="9" t="s">
        <v>1123</v>
      </c>
      <c r="Z536" s="9" t="s">
        <v>2201</v>
      </c>
      <c r="AA536" s="19" t="s">
        <v>21</v>
      </c>
      <c r="AB536" s="9">
        <v>7500000</v>
      </c>
      <c r="AC536" s="9">
        <v>5142858</v>
      </c>
      <c r="AD536" s="9" t="s">
        <v>1974</v>
      </c>
      <c r="AE536" s="20">
        <v>109</v>
      </c>
    </row>
    <row r="537" spans="1:31" x14ac:dyDescent="0.35">
      <c r="A537" t="s">
        <v>2202</v>
      </c>
      <c r="B537" t="s">
        <v>15</v>
      </c>
      <c r="C537" t="s">
        <v>103</v>
      </c>
      <c r="D537" s="2">
        <v>1984</v>
      </c>
      <c r="E537" t="s">
        <v>2203</v>
      </c>
      <c r="F537" s="2">
        <v>7.1</v>
      </c>
      <c r="G537">
        <v>7700</v>
      </c>
      <c r="H537" t="s">
        <v>2204</v>
      </c>
      <c r="I537" t="s">
        <v>2205</v>
      </c>
      <c r="J537" t="s">
        <v>2206</v>
      </c>
      <c r="K537" s="3" t="s">
        <v>21</v>
      </c>
      <c r="L537">
        <v>0</v>
      </c>
      <c r="M537">
        <v>876775</v>
      </c>
      <c r="N537" t="s">
        <v>2207</v>
      </c>
      <c r="O537" s="2">
        <v>98</v>
      </c>
      <c r="Q537" s="10" t="s">
        <v>103</v>
      </c>
      <c r="R537" s="21">
        <v>1984</v>
      </c>
      <c r="S537" s="27" t="s">
        <v>12484</v>
      </c>
      <c r="T537" s="25" t="str">
        <f>LEFT(S537,3)</f>
        <v>Mar</v>
      </c>
      <c r="U537" s="10" t="s">
        <v>29</v>
      </c>
      <c r="V537" s="21">
        <v>7.1</v>
      </c>
      <c r="W537" s="10">
        <v>7700</v>
      </c>
      <c r="X537" s="10" t="s">
        <v>2204</v>
      </c>
      <c r="Y537" s="10" t="s">
        <v>2205</v>
      </c>
      <c r="Z537" s="10" t="s">
        <v>2206</v>
      </c>
      <c r="AA537" s="22" t="s">
        <v>21</v>
      </c>
      <c r="AB537" s="10">
        <v>0</v>
      </c>
      <c r="AC537" s="10">
        <v>876775</v>
      </c>
      <c r="AD537" s="10" t="s">
        <v>2207</v>
      </c>
      <c r="AE537" s="23">
        <v>98</v>
      </c>
    </row>
    <row r="538" spans="1:31" x14ac:dyDescent="0.35">
      <c r="A538" t="s">
        <v>2208</v>
      </c>
      <c r="B538" t="s">
        <v>32</v>
      </c>
      <c r="C538" t="s">
        <v>24</v>
      </c>
      <c r="D538" s="2">
        <v>1984</v>
      </c>
      <c r="E538" t="s">
        <v>2167</v>
      </c>
      <c r="F538" s="2">
        <v>4.9000000000000004</v>
      </c>
      <c r="G538">
        <v>4600</v>
      </c>
      <c r="H538" t="s">
        <v>2209</v>
      </c>
      <c r="I538" t="s">
        <v>2210</v>
      </c>
      <c r="J538" t="s">
        <v>2211</v>
      </c>
      <c r="K538" s="3" t="s">
        <v>21</v>
      </c>
      <c r="L538">
        <v>25000000</v>
      </c>
      <c r="M538">
        <v>5778353</v>
      </c>
      <c r="N538" t="s">
        <v>2212</v>
      </c>
      <c r="O538" s="2">
        <v>117</v>
      </c>
      <c r="Q538" s="9" t="s">
        <v>24</v>
      </c>
      <c r="R538" s="18">
        <v>1984</v>
      </c>
      <c r="S538" s="26" t="s">
        <v>12515</v>
      </c>
      <c r="T538" s="25" t="str">
        <f>LEFT(S538,3)</f>
        <v>Aug</v>
      </c>
      <c r="U538" s="9" t="s">
        <v>29</v>
      </c>
      <c r="V538" s="18">
        <v>4.9000000000000004</v>
      </c>
      <c r="W538" s="9">
        <v>4600</v>
      </c>
      <c r="X538" s="9" t="s">
        <v>2209</v>
      </c>
      <c r="Y538" s="9" t="s">
        <v>2210</v>
      </c>
      <c r="Z538" s="9" t="s">
        <v>2211</v>
      </c>
      <c r="AA538" s="19" t="s">
        <v>21</v>
      </c>
      <c r="AB538" s="9">
        <v>25000000</v>
      </c>
      <c r="AC538" s="9">
        <v>5778353</v>
      </c>
      <c r="AD538" s="9" t="s">
        <v>2212</v>
      </c>
      <c r="AE538" s="20">
        <v>117</v>
      </c>
    </row>
    <row r="539" spans="1:31" x14ac:dyDescent="0.35">
      <c r="A539" t="s">
        <v>2213</v>
      </c>
      <c r="B539" t="s">
        <v>15</v>
      </c>
      <c r="C539" t="s">
        <v>33</v>
      </c>
      <c r="D539" s="2">
        <v>1984</v>
      </c>
      <c r="E539" t="s">
        <v>2023</v>
      </c>
      <c r="F539" s="2">
        <v>5.5</v>
      </c>
      <c r="G539">
        <v>14000</v>
      </c>
      <c r="H539" t="s">
        <v>2111</v>
      </c>
      <c r="I539" t="s">
        <v>2214</v>
      </c>
      <c r="J539" t="s">
        <v>326</v>
      </c>
      <c r="K539" s="3" t="s">
        <v>29</v>
      </c>
      <c r="L539">
        <v>2550000</v>
      </c>
      <c r="M539">
        <v>22812411</v>
      </c>
      <c r="N539" t="s">
        <v>2215</v>
      </c>
      <c r="O539" s="2">
        <v>101</v>
      </c>
      <c r="Q539" s="10" t="s">
        <v>33</v>
      </c>
      <c r="R539" s="21">
        <v>1984</v>
      </c>
      <c r="S539" s="27" t="s">
        <v>12494</v>
      </c>
      <c r="T539" s="25" t="str">
        <f>LEFT(S539,3)</f>
        <v>Nov</v>
      </c>
      <c r="U539" s="10" t="s">
        <v>29</v>
      </c>
      <c r="V539" s="21">
        <v>5.5</v>
      </c>
      <c r="W539" s="10">
        <v>14000</v>
      </c>
      <c r="X539" s="10" t="s">
        <v>2111</v>
      </c>
      <c r="Y539" s="10" t="s">
        <v>2214</v>
      </c>
      <c r="Z539" s="10" t="s">
        <v>326</v>
      </c>
      <c r="AA539" s="22" t="s">
        <v>29</v>
      </c>
      <c r="AB539" s="10">
        <v>2550000</v>
      </c>
      <c r="AC539" s="10">
        <v>22812411</v>
      </c>
      <c r="AD539" s="10" t="s">
        <v>2215</v>
      </c>
      <c r="AE539" s="23">
        <v>101</v>
      </c>
    </row>
    <row r="540" spans="1:31" x14ac:dyDescent="0.35">
      <c r="A540" t="s">
        <v>2216</v>
      </c>
      <c r="B540" t="s">
        <v>32</v>
      </c>
      <c r="C540" t="s">
        <v>24</v>
      </c>
      <c r="D540" s="2">
        <v>1984</v>
      </c>
      <c r="E540" t="s">
        <v>2053</v>
      </c>
      <c r="F540" s="2">
        <v>6.4</v>
      </c>
      <c r="G540">
        <v>18000</v>
      </c>
      <c r="H540" t="s">
        <v>613</v>
      </c>
      <c r="I540" t="s">
        <v>2217</v>
      </c>
      <c r="J540" t="s">
        <v>2218</v>
      </c>
      <c r="K540" s="3" t="s">
        <v>21</v>
      </c>
      <c r="L540">
        <v>30000000</v>
      </c>
      <c r="M540">
        <v>45858563</v>
      </c>
      <c r="N540" t="s">
        <v>22</v>
      </c>
      <c r="O540" s="2">
        <v>143</v>
      </c>
      <c r="Q540" s="9" t="s">
        <v>24</v>
      </c>
      <c r="R540" s="18">
        <v>1984</v>
      </c>
      <c r="S540" s="26" t="s">
        <v>12499</v>
      </c>
      <c r="T540" s="25" t="str">
        <f>LEFT(S540,3)</f>
        <v>Mar</v>
      </c>
      <c r="U540" s="9" t="s">
        <v>29</v>
      </c>
      <c r="V540" s="18">
        <v>6.4</v>
      </c>
      <c r="W540" s="9">
        <v>18000</v>
      </c>
      <c r="X540" s="9" t="s">
        <v>613</v>
      </c>
      <c r="Y540" s="9" t="s">
        <v>2217</v>
      </c>
      <c r="Z540" s="9" t="s">
        <v>2218</v>
      </c>
      <c r="AA540" s="19" t="s">
        <v>21</v>
      </c>
      <c r="AB540" s="9">
        <v>30000000</v>
      </c>
      <c r="AC540" s="9">
        <v>45858563</v>
      </c>
      <c r="AD540" s="9" t="s">
        <v>22</v>
      </c>
      <c r="AE540" s="20">
        <v>143</v>
      </c>
    </row>
    <row r="541" spans="1:31" x14ac:dyDescent="0.35">
      <c r="A541" t="s">
        <v>2219</v>
      </c>
      <c r="B541" t="s">
        <v>336</v>
      </c>
      <c r="C541" t="s">
        <v>24</v>
      </c>
      <c r="D541" s="2">
        <v>1984</v>
      </c>
      <c r="E541" t="s">
        <v>2084</v>
      </c>
      <c r="F541" s="2">
        <v>6.9</v>
      </c>
      <c r="G541">
        <v>20000</v>
      </c>
      <c r="H541" t="s">
        <v>2220</v>
      </c>
      <c r="I541" t="s">
        <v>750</v>
      </c>
      <c r="J541" t="s">
        <v>749</v>
      </c>
      <c r="K541" s="3" t="s">
        <v>29</v>
      </c>
      <c r="L541">
        <v>0</v>
      </c>
      <c r="M541">
        <v>25534703</v>
      </c>
      <c r="N541" t="s">
        <v>751</v>
      </c>
      <c r="O541" s="2">
        <v>94</v>
      </c>
      <c r="Q541" s="10" t="s">
        <v>24</v>
      </c>
      <c r="R541" s="21">
        <v>1984</v>
      </c>
      <c r="S541" s="27" t="s">
        <v>12505</v>
      </c>
      <c r="T541" s="25" t="str">
        <f>LEFT(S541,3)</f>
        <v>Jul</v>
      </c>
      <c r="U541" s="10" t="s">
        <v>29</v>
      </c>
      <c r="V541" s="21">
        <v>6.9</v>
      </c>
      <c r="W541" s="10">
        <v>20000</v>
      </c>
      <c r="X541" s="10" t="s">
        <v>2220</v>
      </c>
      <c r="Y541" s="10" t="s">
        <v>750</v>
      </c>
      <c r="Z541" s="10" t="s">
        <v>749</v>
      </c>
      <c r="AA541" s="22" t="s">
        <v>29</v>
      </c>
      <c r="AB541" s="10">
        <v>0</v>
      </c>
      <c r="AC541" s="10">
        <v>25534703</v>
      </c>
      <c r="AD541" s="10" t="s">
        <v>751</v>
      </c>
      <c r="AE541" s="23">
        <v>94</v>
      </c>
    </row>
    <row r="542" spans="1:31" x14ac:dyDescent="0.35">
      <c r="A542" t="s">
        <v>2221</v>
      </c>
      <c r="B542" t="s">
        <v>15</v>
      </c>
      <c r="C542" t="s">
        <v>40</v>
      </c>
      <c r="D542" s="2">
        <v>1984</v>
      </c>
      <c r="E542" t="s">
        <v>2222</v>
      </c>
      <c r="F542" s="2">
        <v>6.1</v>
      </c>
      <c r="G542">
        <v>2500</v>
      </c>
      <c r="H542" t="s">
        <v>257</v>
      </c>
      <c r="I542" t="s">
        <v>985</v>
      </c>
      <c r="J542" t="s">
        <v>2223</v>
      </c>
      <c r="K542" s="3" t="s">
        <v>29</v>
      </c>
      <c r="L542">
        <v>0</v>
      </c>
      <c r="M542">
        <v>11020375</v>
      </c>
      <c r="N542" t="s">
        <v>60</v>
      </c>
      <c r="O542" s="2">
        <v>96</v>
      </c>
      <c r="Q542" s="9" t="s">
        <v>40</v>
      </c>
      <c r="R542" s="18">
        <v>1984</v>
      </c>
      <c r="S542" s="26" t="s">
        <v>12521</v>
      </c>
      <c r="T542" s="25" t="str">
        <f>LEFT(S542,3)</f>
        <v>Sep</v>
      </c>
      <c r="U542" s="9" t="s">
        <v>29</v>
      </c>
      <c r="V542" s="18">
        <v>6.1</v>
      </c>
      <c r="W542" s="9">
        <v>2500</v>
      </c>
      <c r="X542" s="9" t="s">
        <v>257</v>
      </c>
      <c r="Y542" s="9" t="s">
        <v>985</v>
      </c>
      <c r="Z542" s="9" t="s">
        <v>2223</v>
      </c>
      <c r="AA542" s="19" t="s">
        <v>29</v>
      </c>
      <c r="AB542" s="9">
        <v>0</v>
      </c>
      <c r="AC542" s="9">
        <v>11020375</v>
      </c>
      <c r="AD542" s="9" t="s">
        <v>60</v>
      </c>
      <c r="AE542" s="20">
        <v>96</v>
      </c>
    </row>
    <row r="543" spans="1:31" x14ac:dyDescent="0.35">
      <c r="A543" t="s">
        <v>2224</v>
      </c>
      <c r="B543" t="s">
        <v>1998</v>
      </c>
      <c r="C543" t="s">
        <v>16</v>
      </c>
      <c r="D543" s="2">
        <v>1984</v>
      </c>
      <c r="E543" t="s">
        <v>2122</v>
      </c>
      <c r="F543" s="2">
        <v>6.5</v>
      </c>
      <c r="G543">
        <v>13000</v>
      </c>
      <c r="H543" t="s">
        <v>753</v>
      </c>
      <c r="I543" t="s">
        <v>2225</v>
      </c>
      <c r="J543" t="s">
        <v>66</v>
      </c>
      <c r="K543" s="3" t="s">
        <v>29</v>
      </c>
      <c r="L543">
        <v>12000000</v>
      </c>
      <c r="M543">
        <v>11129057</v>
      </c>
      <c r="N543" t="s">
        <v>43</v>
      </c>
      <c r="O543" s="2">
        <v>106</v>
      </c>
      <c r="Q543" s="10" t="s">
        <v>16</v>
      </c>
      <c r="R543" s="21">
        <v>1984</v>
      </c>
      <c r="S543" s="27" t="s">
        <v>12509</v>
      </c>
      <c r="T543" s="25" t="str">
        <f>LEFT(S543,3)</f>
        <v>Nov</v>
      </c>
      <c r="U543" s="10" t="s">
        <v>29</v>
      </c>
      <c r="V543" s="21">
        <v>6.5</v>
      </c>
      <c r="W543" s="10">
        <v>13000</v>
      </c>
      <c r="X543" s="10" t="s">
        <v>753</v>
      </c>
      <c r="Y543" s="10" t="s">
        <v>2225</v>
      </c>
      <c r="Z543" s="10" t="s">
        <v>66</v>
      </c>
      <c r="AA543" s="22" t="s">
        <v>29</v>
      </c>
      <c r="AB543" s="10">
        <v>12000000</v>
      </c>
      <c r="AC543" s="10">
        <v>11129057</v>
      </c>
      <c r="AD543" s="10" t="s">
        <v>43</v>
      </c>
      <c r="AE543" s="23">
        <v>106</v>
      </c>
    </row>
    <row r="544" spans="1:31" x14ac:dyDescent="0.35">
      <c r="A544" t="s">
        <v>2226</v>
      </c>
      <c r="B544" t="s">
        <v>15</v>
      </c>
      <c r="C544" t="s">
        <v>33</v>
      </c>
      <c r="D544" s="2">
        <v>1984</v>
      </c>
      <c r="E544" t="s">
        <v>2227</v>
      </c>
      <c r="F544" s="2">
        <v>5.3</v>
      </c>
      <c r="G544">
        <v>2700</v>
      </c>
      <c r="H544" t="s">
        <v>2228</v>
      </c>
      <c r="I544" t="s">
        <v>2228</v>
      </c>
      <c r="J544" t="s">
        <v>2229</v>
      </c>
      <c r="K544" s="3" t="s">
        <v>451</v>
      </c>
      <c r="L544">
        <v>0</v>
      </c>
      <c r="M544">
        <v>1337274</v>
      </c>
      <c r="N544" t="s">
        <v>2230</v>
      </c>
      <c r="O544" s="2">
        <v>87</v>
      </c>
      <c r="Q544" s="9" t="s">
        <v>33</v>
      </c>
      <c r="R544" s="18">
        <v>1984</v>
      </c>
      <c r="S544" s="26" t="s">
        <v>12522</v>
      </c>
      <c r="T544" s="25" t="str">
        <f>LEFT(S544,3)</f>
        <v>Jan</v>
      </c>
      <c r="U544" s="9" t="s">
        <v>29</v>
      </c>
      <c r="V544" s="18">
        <v>5.3</v>
      </c>
      <c r="W544" s="9">
        <v>2700</v>
      </c>
      <c r="X544" s="9" t="s">
        <v>2228</v>
      </c>
      <c r="Y544" s="9" t="s">
        <v>2228</v>
      </c>
      <c r="Z544" s="9" t="s">
        <v>2229</v>
      </c>
      <c r="AA544" s="19" t="s">
        <v>451</v>
      </c>
      <c r="AB544" s="9">
        <v>0</v>
      </c>
      <c r="AC544" s="9">
        <v>1337274</v>
      </c>
      <c r="AD544" s="9" t="s">
        <v>2230</v>
      </c>
      <c r="AE544" s="20">
        <v>87</v>
      </c>
    </row>
    <row r="545" spans="1:31" x14ac:dyDescent="0.35">
      <c r="A545" t="s">
        <v>2231</v>
      </c>
      <c r="B545" t="s">
        <v>32</v>
      </c>
      <c r="C545" t="s">
        <v>40</v>
      </c>
      <c r="D545" s="2">
        <v>1984</v>
      </c>
      <c r="E545" t="s">
        <v>2059</v>
      </c>
      <c r="F545" s="2">
        <v>5.8</v>
      </c>
      <c r="G545">
        <v>6000</v>
      </c>
      <c r="H545" t="s">
        <v>2232</v>
      </c>
      <c r="I545" t="s">
        <v>2233</v>
      </c>
      <c r="J545" t="s">
        <v>2234</v>
      </c>
      <c r="K545" s="3" t="s">
        <v>29</v>
      </c>
      <c r="L545">
        <v>0</v>
      </c>
      <c r="M545">
        <v>38682707</v>
      </c>
      <c r="N545" t="s">
        <v>1174</v>
      </c>
      <c r="O545" s="2">
        <v>90</v>
      </c>
      <c r="Q545" s="10" t="s">
        <v>40</v>
      </c>
      <c r="R545" s="21">
        <v>1984</v>
      </c>
      <c r="S545" s="27" t="s">
        <v>12500</v>
      </c>
      <c r="T545" s="25" t="str">
        <f>LEFT(S545,3)</f>
        <v>May</v>
      </c>
      <c r="U545" s="10" t="s">
        <v>29</v>
      </c>
      <c r="V545" s="21">
        <v>5.8</v>
      </c>
      <c r="W545" s="10">
        <v>6000</v>
      </c>
      <c r="X545" s="10" t="s">
        <v>2232</v>
      </c>
      <c r="Y545" s="10" t="s">
        <v>2233</v>
      </c>
      <c r="Z545" s="10" t="s">
        <v>2234</v>
      </c>
      <c r="AA545" s="22" t="s">
        <v>29</v>
      </c>
      <c r="AB545" s="10">
        <v>0</v>
      </c>
      <c r="AC545" s="10">
        <v>38682707</v>
      </c>
      <c r="AD545" s="10" t="s">
        <v>1174</v>
      </c>
      <c r="AE545" s="23">
        <v>90</v>
      </c>
    </row>
    <row r="546" spans="1:31" x14ac:dyDescent="0.35">
      <c r="A546" t="s">
        <v>2235</v>
      </c>
      <c r="B546" t="s">
        <v>15</v>
      </c>
      <c r="C546" t="s">
        <v>16</v>
      </c>
      <c r="D546" s="2">
        <v>1984</v>
      </c>
      <c r="E546" t="s">
        <v>2236</v>
      </c>
      <c r="F546" s="2">
        <v>7.3</v>
      </c>
      <c r="G546">
        <v>22000</v>
      </c>
      <c r="H546" t="s">
        <v>114</v>
      </c>
      <c r="I546" t="s">
        <v>2237</v>
      </c>
      <c r="J546" t="s">
        <v>2238</v>
      </c>
      <c r="K546" s="3" t="s">
        <v>29</v>
      </c>
      <c r="L546">
        <v>12000000</v>
      </c>
      <c r="M546">
        <v>1455045</v>
      </c>
      <c r="N546" t="s">
        <v>2239</v>
      </c>
      <c r="O546" s="2">
        <v>120</v>
      </c>
      <c r="Q546" s="9" t="s">
        <v>16</v>
      </c>
      <c r="R546" s="18">
        <v>1984</v>
      </c>
      <c r="S546" s="26" t="s">
        <v>12523</v>
      </c>
      <c r="T546" s="25" t="str">
        <f>LEFT(S546,3)</f>
        <v>Dec</v>
      </c>
      <c r="U546" s="9" t="s">
        <v>29</v>
      </c>
      <c r="V546" s="18">
        <v>7.3</v>
      </c>
      <c r="W546" s="9">
        <v>22000</v>
      </c>
      <c r="X546" s="9" t="s">
        <v>114</v>
      </c>
      <c r="Y546" s="9" t="s">
        <v>2237</v>
      </c>
      <c r="Z546" s="9" t="s">
        <v>2238</v>
      </c>
      <c r="AA546" s="19" t="s">
        <v>29</v>
      </c>
      <c r="AB546" s="9">
        <v>12000000</v>
      </c>
      <c r="AC546" s="9">
        <v>1455045</v>
      </c>
      <c r="AD546" s="9" t="s">
        <v>2239</v>
      </c>
      <c r="AE546" s="20">
        <v>120</v>
      </c>
    </row>
    <row r="547" spans="1:31" x14ac:dyDescent="0.35">
      <c r="A547" t="s">
        <v>2240</v>
      </c>
      <c r="B547" t="s">
        <v>15</v>
      </c>
      <c r="C547" t="s">
        <v>16</v>
      </c>
      <c r="D547" s="2">
        <v>1984</v>
      </c>
      <c r="E547" t="s">
        <v>2241</v>
      </c>
      <c r="F547" s="2">
        <v>6.7</v>
      </c>
      <c r="G547">
        <v>15000</v>
      </c>
      <c r="H547" t="s">
        <v>2242</v>
      </c>
      <c r="I547" t="s">
        <v>2243</v>
      </c>
      <c r="J547" t="s">
        <v>2244</v>
      </c>
      <c r="K547" s="3" t="s">
        <v>21</v>
      </c>
      <c r="L547">
        <v>2000000</v>
      </c>
      <c r="M547">
        <v>4389334</v>
      </c>
      <c r="N547" t="s">
        <v>1040</v>
      </c>
      <c r="O547" s="2">
        <v>95</v>
      </c>
      <c r="Q547" s="10" t="s">
        <v>16</v>
      </c>
      <c r="R547" s="21">
        <v>1984</v>
      </c>
      <c r="S547" s="27" t="s">
        <v>12524</v>
      </c>
      <c r="T547" s="25" t="str">
        <f>LEFT(S547,3)</f>
        <v>Apr</v>
      </c>
      <c r="U547" s="10" t="s">
        <v>29</v>
      </c>
      <c r="V547" s="21">
        <v>6.7</v>
      </c>
      <c r="W547" s="10">
        <v>15000</v>
      </c>
      <c r="X547" s="10" t="s">
        <v>2242</v>
      </c>
      <c r="Y547" s="10" t="s">
        <v>2243</v>
      </c>
      <c r="Z547" s="10" t="s">
        <v>2244</v>
      </c>
      <c r="AA547" s="22" t="s">
        <v>21</v>
      </c>
      <c r="AB547" s="10">
        <v>2000000</v>
      </c>
      <c r="AC547" s="10">
        <v>4389334</v>
      </c>
      <c r="AD547" s="10" t="s">
        <v>1040</v>
      </c>
      <c r="AE547" s="23">
        <v>95</v>
      </c>
    </row>
    <row r="548" spans="1:31" x14ac:dyDescent="0.35">
      <c r="A548" t="s">
        <v>2245</v>
      </c>
      <c r="B548" t="s">
        <v>1998</v>
      </c>
      <c r="C548" t="s">
        <v>40</v>
      </c>
      <c r="D548" s="2">
        <v>1984</v>
      </c>
      <c r="E548" t="s">
        <v>1774</v>
      </c>
      <c r="F548" s="2">
        <v>4.2</v>
      </c>
      <c r="G548">
        <v>8400</v>
      </c>
      <c r="H548" t="s">
        <v>2246</v>
      </c>
      <c r="I548" t="s">
        <v>2246</v>
      </c>
      <c r="J548" t="s">
        <v>2247</v>
      </c>
      <c r="K548" s="3" t="s">
        <v>29</v>
      </c>
      <c r="L548">
        <v>5500000</v>
      </c>
      <c r="N548" t="s">
        <v>2248</v>
      </c>
      <c r="O548" s="2">
        <v>81</v>
      </c>
      <c r="Q548" s="9" t="s">
        <v>40</v>
      </c>
      <c r="R548" s="18">
        <v>1984</v>
      </c>
      <c r="S548" s="26" t="s">
        <v>12473</v>
      </c>
      <c r="T548" s="25" t="str">
        <f>LEFT(S548,3)</f>
        <v>Jan</v>
      </c>
      <c r="U548" s="9" t="s">
        <v>29</v>
      </c>
      <c r="V548" s="18">
        <v>4.2</v>
      </c>
      <c r="W548" s="9">
        <v>8400</v>
      </c>
      <c r="X548" s="9" t="s">
        <v>2246</v>
      </c>
      <c r="Y548" s="9" t="s">
        <v>2246</v>
      </c>
      <c r="Z548" s="9" t="s">
        <v>2247</v>
      </c>
      <c r="AA548" s="19" t="s">
        <v>29</v>
      </c>
      <c r="AB548" s="9">
        <v>5500000</v>
      </c>
      <c r="AC548" s="9"/>
      <c r="AD548" s="9" t="s">
        <v>2248</v>
      </c>
      <c r="AE548" s="20">
        <v>81</v>
      </c>
    </row>
    <row r="549" spans="1:31" x14ac:dyDescent="0.35">
      <c r="A549" t="s">
        <v>2249</v>
      </c>
      <c r="B549" t="s">
        <v>32</v>
      </c>
      <c r="C549" t="s">
        <v>40</v>
      </c>
      <c r="D549" s="2">
        <v>1984</v>
      </c>
      <c r="E549" t="s">
        <v>2040</v>
      </c>
      <c r="F549" s="2">
        <v>6.5</v>
      </c>
      <c r="G549">
        <v>7100</v>
      </c>
      <c r="H549" t="s">
        <v>2250</v>
      </c>
      <c r="I549" t="s">
        <v>2251</v>
      </c>
      <c r="J549" t="s">
        <v>2252</v>
      </c>
      <c r="K549" s="3" t="s">
        <v>29</v>
      </c>
      <c r="L549">
        <v>0</v>
      </c>
      <c r="M549">
        <v>2193612</v>
      </c>
      <c r="N549" t="s">
        <v>2072</v>
      </c>
      <c r="O549" s="2">
        <v>95</v>
      </c>
      <c r="Q549" s="10" t="s">
        <v>40</v>
      </c>
      <c r="R549" s="21">
        <v>1984</v>
      </c>
      <c r="S549" s="27" t="s">
        <v>12498</v>
      </c>
      <c r="T549" s="25" t="str">
        <f>LEFT(S549,3)</f>
        <v>Jul</v>
      </c>
      <c r="U549" s="10" t="s">
        <v>29</v>
      </c>
      <c r="V549" s="21">
        <v>6.5</v>
      </c>
      <c r="W549" s="10">
        <v>7100</v>
      </c>
      <c r="X549" s="10" t="s">
        <v>2250</v>
      </c>
      <c r="Y549" s="10" t="s">
        <v>2251</v>
      </c>
      <c r="Z549" s="10" t="s">
        <v>2252</v>
      </c>
      <c r="AA549" s="22" t="s">
        <v>29</v>
      </c>
      <c r="AB549" s="10">
        <v>0</v>
      </c>
      <c r="AC549" s="10">
        <v>2193612</v>
      </c>
      <c r="AD549" s="10" t="s">
        <v>2072</v>
      </c>
      <c r="AE549" s="23">
        <v>95</v>
      </c>
    </row>
    <row r="550" spans="1:31" x14ac:dyDescent="0.35">
      <c r="A550" t="s">
        <v>2253</v>
      </c>
      <c r="B550" t="s">
        <v>32</v>
      </c>
      <c r="C550" t="s">
        <v>33</v>
      </c>
      <c r="D550" s="2">
        <v>1984</v>
      </c>
      <c r="E550" t="s">
        <v>2036</v>
      </c>
      <c r="F550" s="2">
        <v>6.6</v>
      </c>
      <c r="G550">
        <v>7000</v>
      </c>
      <c r="H550" t="s">
        <v>1574</v>
      </c>
      <c r="I550" t="s">
        <v>1254</v>
      </c>
      <c r="J550" t="s">
        <v>1001</v>
      </c>
      <c r="K550" s="3" t="s">
        <v>29</v>
      </c>
      <c r="L550">
        <v>0</v>
      </c>
      <c r="N550" t="s">
        <v>60</v>
      </c>
      <c r="O550" s="2">
        <v>101</v>
      </c>
      <c r="Q550" s="9" t="s">
        <v>33</v>
      </c>
      <c r="R550" s="18">
        <v>1984</v>
      </c>
      <c r="S550" s="26" t="s">
        <v>12497</v>
      </c>
      <c r="T550" s="25" t="str">
        <f>LEFT(S550,3)</f>
        <v>Aug</v>
      </c>
      <c r="U550" s="9" t="s">
        <v>29</v>
      </c>
      <c r="V550" s="18">
        <v>6.6</v>
      </c>
      <c r="W550" s="9">
        <v>7000</v>
      </c>
      <c r="X550" s="9" t="s">
        <v>1574</v>
      </c>
      <c r="Y550" s="9" t="s">
        <v>1254</v>
      </c>
      <c r="Z550" s="9" t="s">
        <v>1001</v>
      </c>
      <c r="AA550" s="19" t="s">
        <v>29</v>
      </c>
      <c r="AB550" s="9">
        <v>0</v>
      </c>
      <c r="AC550" s="9"/>
      <c r="AD550" s="9" t="s">
        <v>60</v>
      </c>
      <c r="AE550" s="20">
        <v>101</v>
      </c>
    </row>
    <row r="551" spans="1:31" x14ac:dyDescent="0.35">
      <c r="A551" t="s">
        <v>2254</v>
      </c>
      <c r="B551" t="s">
        <v>32</v>
      </c>
      <c r="C551" t="s">
        <v>40</v>
      </c>
      <c r="D551" s="2">
        <v>1984</v>
      </c>
      <c r="E551" t="s">
        <v>2014</v>
      </c>
      <c r="F551" s="2">
        <v>6.7</v>
      </c>
      <c r="G551">
        <v>4200</v>
      </c>
      <c r="H551" t="s">
        <v>1236</v>
      </c>
      <c r="I551" t="s">
        <v>2255</v>
      </c>
      <c r="J551" t="s">
        <v>986</v>
      </c>
      <c r="K551" s="3" t="s">
        <v>29</v>
      </c>
      <c r="L551">
        <v>6500000</v>
      </c>
      <c r="M551">
        <v>6045647</v>
      </c>
      <c r="N551" t="s">
        <v>2256</v>
      </c>
      <c r="O551" s="2">
        <v>108</v>
      </c>
      <c r="Q551" s="10" t="s">
        <v>40</v>
      </c>
      <c r="R551" s="21">
        <v>1984</v>
      </c>
      <c r="S551" s="27" t="s">
        <v>12492</v>
      </c>
      <c r="T551" s="25" t="str">
        <f>LEFT(S551,3)</f>
        <v>Mar</v>
      </c>
      <c r="U551" s="10" t="s">
        <v>29</v>
      </c>
      <c r="V551" s="21">
        <v>6.7</v>
      </c>
      <c r="W551" s="10">
        <v>4200</v>
      </c>
      <c r="X551" s="10" t="s">
        <v>1236</v>
      </c>
      <c r="Y551" s="10" t="s">
        <v>2255</v>
      </c>
      <c r="Z551" s="10" t="s">
        <v>986</v>
      </c>
      <c r="AA551" s="22" t="s">
        <v>29</v>
      </c>
      <c r="AB551" s="10">
        <v>6500000</v>
      </c>
      <c r="AC551" s="10">
        <v>6045647</v>
      </c>
      <c r="AD551" s="10" t="s">
        <v>2256</v>
      </c>
      <c r="AE551" s="23">
        <v>108</v>
      </c>
    </row>
    <row r="552" spans="1:31" x14ac:dyDescent="0.35">
      <c r="A552" t="s">
        <v>2257</v>
      </c>
      <c r="B552" t="s">
        <v>15</v>
      </c>
      <c r="C552" t="s">
        <v>51</v>
      </c>
      <c r="D552" s="2">
        <v>1984</v>
      </c>
      <c r="E552" t="s">
        <v>2258</v>
      </c>
      <c r="F552" s="2">
        <v>5.9</v>
      </c>
      <c r="G552">
        <v>14000</v>
      </c>
      <c r="H552" t="s">
        <v>2259</v>
      </c>
      <c r="I552" t="s">
        <v>2260</v>
      </c>
      <c r="J552" t="s">
        <v>2261</v>
      </c>
      <c r="K552" s="3" t="s">
        <v>29</v>
      </c>
      <c r="L552">
        <v>1065000</v>
      </c>
      <c r="M552">
        <v>2491460</v>
      </c>
      <c r="N552" t="s">
        <v>2099</v>
      </c>
      <c r="O552" s="2">
        <v>79</v>
      </c>
      <c r="Q552" s="9" t="s">
        <v>51</v>
      </c>
      <c r="R552" s="18">
        <v>1984</v>
      </c>
      <c r="S552" s="26" t="s">
        <v>12525</v>
      </c>
      <c r="T552" s="25" t="str">
        <f>LEFT(S552,3)</f>
        <v>Nov</v>
      </c>
      <c r="U552" s="9" t="s">
        <v>29</v>
      </c>
      <c r="V552" s="18">
        <v>5.9</v>
      </c>
      <c r="W552" s="9">
        <v>14000</v>
      </c>
      <c r="X552" s="9" t="s">
        <v>2259</v>
      </c>
      <c r="Y552" s="9" t="s">
        <v>2260</v>
      </c>
      <c r="Z552" s="9" t="s">
        <v>2261</v>
      </c>
      <c r="AA552" s="19" t="s">
        <v>29</v>
      </c>
      <c r="AB552" s="9">
        <v>1065000</v>
      </c>
      <c r="AC552" s="9">
        <v>2491460</v>
      </c>
      <c r="AD552" s="9" t="s">
        <v>2099</v>
      </c>
      <c r="AE552" s="20">
        <v>79</v>
      </c>
    </row>
    <row r="553" spans="1:31" x14ac:dyDescent="0.35">
      <c r="A553" t="s">
        <v>2262</v>
      </c>
      <c r="B553" t="s">
        <v>15</v>
      </c>
      <c r="C553" t="s">
        <v>33</v>
      </c>
      <c r="D553" s="2">
        <v>1984</v>
      </c>
      <c r="E553" t="s">
        <v>2006</v>
      </c>
      <c r="F553" s="2">
        <v>6.7</v>
      </c>
      <c r="G553">
        <v>8000</v>
      </c>
      <c r="H553" t="s">
        <v>177</v>
      </c>
      <c r="I553" t="s">
        <v>2263</v>
      </c>
      <c r="J553" t="s">
        <v>2264</v>
      </c>
      <c r="K553" s="3" t="s">
        <v>29</v>
      </c>
      <c r="L553">
        <v>8000000</v>
      </c>
      <c r="M553">
        <v>6836201</v>
      </c>
      <c r="N553" t="s">
        <v>79</v>
      </c>
      <c r="O553" s="2">
        <v>121</v>
      </c>
      <c r="Q553" s="10" t="s">
        <v>33</v>
      </c>
      <c r="R553" s="21">
        <v>1984</v>
      </c>
      <c r="S553" s="27" t="s">
        <v>12490</v>
      </c>
      <c r="T553" s="25" t="str">
        <f>LEFT(S553,3)</f>
        <v>Jun</v>
      </c>
      <c r="U553" s="10" t="s">
        <v>29</v>
      </c>
      <c r="V553" s="21">
        <v>6.7</v>
      </c>
      <c r="W553" s="10">
        <v>8000</v>
      </c>
      <c r="X553" s="10" t="s">
        <v>177</v>
      </c>
      <c r="Y553" s="10" t="s">
        <v>2263</v>
      </c>
      <c r="Z553" s="10" t="s">
        <v>2264</v>
      </c>
      <c r="AA553" s="22" t="s">
        <v>29</v>
      </c>
      <c r="AB553" s="10">
        <v>8000000</v>
      </c>
      <c r="AC553" s="10">
        <v>6836201</v>
      </c>
      <c r="AD553" s="10" t="s">
        <v>79</v>
      </c>
      <c r="AE553" s="23">
        <v>121</v>
      </c>
    </row>
    <row r="554" spans="1:31" x14ac:dyDescent="0.35">
      <c r="A554" t="s">
        <v>2265</v>
      </c>
      <c r="B554" t="s">
        <v>32</v>
      </c>
      <c r="C554" t="s">
        <v>40</v>
      </c>
      <c r="D554" s="2">
        <v>1984</v>
      </c>
      <c r="E554" t="s">
        <v>2266</v>
      </c>
      <c r="F554" s="2">
        <v>6.7</v>
      </c>
      <c r="G554">
        <v>17000</v>
      </c>
      <c r="H554" t="s">
        <v>1187</v>
      </c>
      <c r="I554" t="s">
        <v>2267</v>
      </c>
      <c r="J554" t="s">
        <v>850</v>
      </c>
      <c r="K554" s="3" t="s">
        <v>29</v>
      </c>
      <c r="L554">
        <v>0</v>
      </c>
      <c r="M554">
        <v>36403064</v>
      </c>
      <c r="N554" t="s">
        <v>383</v>
      </c>
      <c r="O554" s="2">
        <v>93</v>
      </c>
      <c r="Q554" s="9" t="s">
        <v>40</v>
      </c>
      <c r="R554" s="18">
        <v>1984</v>
      </c>
      <c r="S554" s="26" t="s">
        <v>12526</v>
      </c>
      <c r="T554" s="25" t="str">
        <f>LEFT(S554,3)</f>
        <v>Sep</v>
      </c>
      <c r="U554" s="9" t="s">
        <v>29</v>
      </c>
      <c r="V554" s="18">
        <v>6.7</v>
      </c>
      <c r="W554" s="9">
        <v>17000</v>
      </c>
      <c r="X554" s="9" t="s">
        <v>1187</v>
      </c>
      <c r="Y554" s="9" t="s">
        <v>2267</v>
      </c>
      <c r="Z554" s="9" t="s">
        <v>850</v>
      </c>
      <c r="AA554" s="19" t="s">
        <v>29</v>
      </c>
      <c r="AB554" s="9">
        <v>0</v>
      </c>
      <c r="AC554" s="9">
        <v>36403064</v>
      </c>
      <c r="AD554" s="9" t="s">
        <v>383</v>
      </c>
      <c r="AE554" s="20">
        <v>93</v>
      </c>
    </row>
    <row r="555" spans="1:31" x14ac:dyDescent="0.35">
      <c r="A555" t="s">
        <v>2268</v>
      </c>
      <c r="B555" t="s">
        <v>15</v>
      </c>
      <c r="C555" t="s">
        <v>16</v>
      </c>
      <c r="D555" s="2">
        <v>1984</v>
      </c>
      <c r="E555" t="s">
        <v>2176</v>
      </c>
      <c r="F555" s="2">
        <v>5.4</v>
      </c>
      <c r="G555">
        <v>1800</v>
      </c>
      <c r="H555" t="s">
        <v>26</v>
      </c>
      <c r="I555" t="s">
        <v>2269</v>
      </c>
      <c r="J555" t="s">
        <v>591</v>
      </c>
      <c r="K555" s="3" t="s">
        <v>29</v>
      </c>
      <c r="L555">
        <v>0</v>
      </c>
      <c r="M555">
        <v>4743119</v>
      </c>
      <c r="N555" t="s">
        <v>903</v>
      </c>
      <c r="O555" s="2">
        <v>97</v>
      </c>
      <c r="Q555" s="10" t="s">
        <v>16</v>
      </c>
      <c r="R555" s="21">
        <v>1984</v>
      </c>
      <c r="S555" s="27" t="s">
        <v>12517</v>
      </c>
      <c r="T555" s="25" t="str">
        <f>LEFT(S555,3)</f>
        <v>Aug</v>
      </c>
      <c r="U555" s="10" t="s">
        <v>29</v>
      </c>
      <c r="V555" s="21">
        <v>5.4</v>
      </c>
      <c r="W555" s="10">
        <v>1800</v>
      </c>
      <c r="X555" s="10" t="s">
        <v>26</v>
      </c>
      <c r="Y555" s="10" t="s">
        <v>2269</v>
      </c>
      <c r="Z555" s="10" t="s">
        <v>591</v>
      </c>
      <c r="AA555" s="22" t="s">
        <v>29</v>
      </c>
      <c r="AB555" s="10">
        <v>0</v>
      </c>
      <c r="AC555" s="10">
        <v>4743119</v>
      </c>
      <c r="AD555" s="10" t="s">
        <v>903</v>
      </c>
      <c r="AE555" s="23">
        <v>97</v>
      </c>
    </row>
    <row r="556" spans="1:31" x14ac:dyDescent="0.35">
      <c r="A556" t="s">
        <v>2270</v>
      </c>
      <c r="B556" t="s">
        <v>15</v>
      </c>
      <c r="C556" t="s">
        <v>40</v>
      </c>
      <c r="D556" s="2">
        <v>1984</v>
      </c>
      <c r="E556" t="s">
        <v>2271</v>
      </c>
      <c r="F556" s="2">
        <v>4.0999999999999996</v>
      </c>
      <c r="G556">
        <v>983</v>
      </c>
      <c r="H556" t="s">
        <v>2272</v>
      </c>
      <c r="I556" t="s">
        <v>2273</v>
      </c>
      <c r="J556" t="s">
        <v>2274</v>
      </c>
      <c r="K556" s="3" t="s">
        <v>21</v>
      </c>
      <c r="L556">
        <v>0</v>
      </c>
      <c r="M556">
        <v>10530000</v>
      </c>
      <c r="N556" t="s">
        <v>1040</v>
      </c>
      <c r="O556" s="2">
        <v>94</v>
      </c>
      <c r="Q556" s="9" t="s">
        <v>40</v>
      </c>
      <c r="R556" s="18">
        <v>1984</v>
      </c>
      <c r="S556" s="26" t="s">
        <v>12527</v>
      </c>
      <c r="T556" s="25" t="str">
        <f>LEFT(S556,3)</f>
        <v>Apr</v>
      </c>
      <c r="U556" s="9" t="s">
        <v>29</v>
      </c>
      <c r="V556" s="18">
        <v>4.0999999999999996</v>
      </c>
      <c r="W556" s="9">
        <v>983</v>
      </c>
      <c r="X556" s="9" t="s">
        <v>2272</v>
      </c>
      <c r="Y556" s="9" t="s">
        <v>2273</v>
      </c>
      <c r="Z556" s="9" t="s">
        <v>2274</v>
      </c>
      <c r="AA556" s="19" t="s">
        <v>21</v>
      </c>
      <c r="AB556" s="9">
        <v>0</v>
      </c>
      <c r="AC556" s="9">
        <v>10530000</v>
      </c>
      <c r="AD556" s="9" t="s">
        <v>1040</v>
      </c>
      <c r="AE556" s="20">
        <v>94</v>
      </c>
    </row>
    <row r="557" spans="1:31" x14ac:dyDescent="0.35">
      <c r="A557" t="s">
        <v>2275</v>
      </c>
      <c r="B557" t="s">
        <v>15</v>
      </c>
      <c r="C557" t="s">
        <v>40</v>
      </c>
      <c r="D557" s="2">
        <v>1984</v>
      </c>
      <c r="E557" t="s">
        <v>1642</v>
      </c>
      <c r="F557" s="2">
        <v>6.3</v>
      </c>
      <c r="G557">
        <v>1900</v>
      </c>
      <c r="H557" t="s">
        <v>2276</v>
      </c>
      <c r="I557" t="s">
        <v>2050</v>
      </c>
      <c r="J557" t="s">
        <v>2277</v>
      </c>
      <c r="K557" s="3" t="s">
        <v>29</v>
      </c>
      <c r="L557">
        <v>0</v>
      </c>
      <c r="M557">
        <v>8289916</v>
      </c>
      <c r="N557" t="s">
        <v>2278</v>
      </c>
      <c r="O557" s="2">
        <v>90</v>
      </c>
      <c r="Q557" s="10" t="s">
        <v>40</v>
      </c>
      <c r="R557" s="21">
        <v>1984</v>
      </c>
      <c r="S557" s="27" t="s">
        <v>12459</v>
      </c>
      <c r="T557" s="25" t="str">
        <f>LEFT(S557,3)</f>
        <v>Feb</v>
      </c>
      <c r="U557" s="10" t="s">
        <v>29</v>
      </c>
      <c r="V557" s="21">
        <v>6.3</v>
      </c>
      <c r="W557" s="10">
        <v>1900</v>
      </c>
      <c r="X557" s="10" t="s">
        <v>2276</v>
      </c>
      <c r="Y557" s="10" t="s">
        <v>2050</v>
      </c>
      <c r="Z557" s="10" t="s">
        <v>2277</v>
      </c>
      <c r="AA557" s="22" t="s">
        <v>29</v>
      </c>
      <c r="AB557" s="10">
        <v>0</v>
      </c>
      <c r="AC557" s="10">
        <v>8289916</v>
      </c>
      <c r="AD557" s="10" t="s">
        <v>2278</v>
      </c>
      <c r="AE557" s="23">
        <v>90</v>
      </c>
    </row>
    <row r="558" spans="1:31" x14ac:dyDescent="0.35">
      <c r="A558" t="s">
        <v>2279</v>
      </c>
      <c r="B558" t="s">
        <v>15</v>
      </c>
      <c r="C558" t="s">
        <v>103</v>
      </c>
      <c r="D558" s="2">
        <v>1984</v>
      </c>
      <c r="E558" t="s">
        <v>2167</v>
      </c>
      <c r="F558" s="2">
        <v>6.3</v>
      </c>
      <c r="G558">
        <v>16000</v>
      </c>
      <c r="H558" t="s">
        <v>2280</v>
      </c>
      <c r="I558" t="s">
        <v>2280</v>
      </c>
      <c r="J558" t="s">
        <v>84</v>
      </c>
      <c r="K558" s="3" t="s">
        <v>29</v>
      </c>
      <c r="L558">
        <v>0</v>
      </c>
      <c r="M558">
        <v>48143579</v>
      </c>
      <c r="N558" t="s">
        <v>85</v>
      </c>
      <c r="O558" s="2">
        <v>114</v>
      </c>
      <c r="Q558" s="9" t="s">
        <v>103</v>
      </c>
      <c r="R558" s="18">
        <v>1984</v>
      </c>
      <c r="S558" s="26" t="s">
        <v>12515</v>
      </c>
      <c r="T558" s="25" t="str">
        <f>LEFT(S558,3)</f>
        <v>Aug</v>
      </c>
      <c r="U558" s="9" t="s">
        <v>29</v>
      </c>
      <c r="V558" s="18">
        <v>6.3</v>
      </c>
      <c r="W558" s="9">
        <v>16000</v>
      </c>
      <c r="X558" s="9" t="s">
        <v>2280</v>
      </c>
      <c r="Y558" s="9" t="s">
        <v>2280</v>
      </c>
      <c r="Z558" s="9" t="s">
        <v>84</v>
      </c>
      <c r="AA558" s="19" t="s">
        <v>29</v>
      </c>
      <c r="AB558" s="9">
        <v>0</v>
      </c>
      <c r="AC558" s="9">
        <v>48143579</v>
      </c>
      <c r="AD558" s="9" t="s">
        <v>85</v>
      </c>
      <c r="AE558" s="20">
        <v>114</v>
      </c>
    </row>
    <row r="559" spans="1:31" x14ac:dyDescent="0.35">
      <c r="A559" t="s">
        <v>2281</v>
      </c>
      <c r="B559" t="s">
        <v>32</v>
      </c>
      <c r="C559" t="s">
        <v>40</v>
      </c>
      <c r="D559" s="2">
        <v>1984</v>
      </c>
      <c r="E559" t="s">
        <v>2006</v>
      </c>
      <c r="F559" s="2">
        <v>3.9</v>
      </c>
      <c r="G559">
        <v>7000</v>
      </c>
      <c r="H559" t="s">
        <v>515</v>
      </c>
      <c r="I559" t="s">
        <v>2282</v>
      </c>
      <c r="J559" t="s">
        <v>760</v>
      </c>
      <c r="K559" s="3" t="s">
        <v>29</v>
      </c>
      <c r="L559">
        <v>28000000</v>
      </c>
      <c r="M559">
        <v>21435321</v>
      </c>
      <c r="N559" t="s">
        <v>179</v>
      </c>
      <c r="O559" s="2">
        <v>111</v>
      </c>
      <c r="Q559" s="10" t="s">
        <v>40</v>
      </c>
      <c r="R559" s="21">
        <v>1984</v>
      </c>
      <c r="S559" s="27" t="s">
        <v>12490</v>
      </c>
      <c r="T559" s="25" t="str">
        <f>LEFT(S559,3)</f>
        <v>Jun</v>
      </c>
      <c r="U559" s="10" t="s">
        <v>29</v>
      </c>
      <c r="V559" s="21">
        <v>3.9</v>
      </c>
      <c r="W559" s="10">
        <v>7000</v>
      </c>
      <c r="X559" s="10" t="s">
        <v>515</v>
      </c>
      <c r="Y559" s="10" t="s">
        <v>2282</v>
      </c>
      <c r="Z559" s="10" t="s">
        <v>760</v>
      </c>
      <c r="AA559" s="22" t="s">
        <v>29</v>
      </c>
      <c r="AB559" s="10">
        <v>28000000</v>
      </c>
      <c r="AC559" s="10">
        <v>21435321</v>
      </c>
      <c r="AD559" s="10" t="s">
        <v>179</v>
      </c>
      <c r="AE559" s="23">
        <v>111</v>
      </c>
    </row>
    <row r="560" spans="1:31" x14ac:dyDescent="0.35">
      <c r="A560" t="s">
        <v>2283</v>
      </c>
      <c r="B560" t="s">
        <v>1998</v>
      </c>
      <c r="C560" t="s">
        <v>40</v>
      </c>
      <c r="D560" s="2">
        <v>1984</v>
      </c>
      <c r="E560" t="s">
        <v>2236</v>
      </c>
      <c r="F560" s="2">
        <v>6.2</v>
      </c>
      <c r="G560">
        <v>5000</v>
      </c>
      <c r="H560" t="s">
        <v>1230</v>
      </c>
      <c r="I560" t="s">
        <v>2284</v>
      </c>
      <c r="J560" t="s">
        <v>1216</v>
      </c>
      <c r="K560" s="3" t="s">
        <v>29</v>
      </c>
      <c r="L560">
        <v>0</v>
      </c>
      <c r="M560">
        <v>23859382</v>
      </c>
      <c r="N560" t="s">
        <v>1233</v>
      </c>
      <c r="O560" s="2">
        <v>100</v>
      </c>
      <c r="Q560" s="9" t="s">
        <v>40</v>
      </c>
      <c r="R560" s="18">
        <v>1984</v>
      </c>
      <c r="S560" s="26" t="s">
        <v>12523</v>
      </c>
      <c r="T560" s="25" t="str">
        <f>LEFT(S560,3)</f>
        <v>Dec</v>
      </c>
      <c r="U560" s="9" t="s">
        <v>29</v>
      </c>
      <c r="V560" s="18">
        <v>6.2</v>
      </c>
      <c r="W560" s="9">
        <v>5000</v>
      </c>
      <c r="X560" s="9" t="s">
        <v>1230</v>
      </c>
      <c r="Y560" s="9" t="s">
        <v>2284</v>
      </c>
      <c r="Z560" s="9" t="s">
        <v>1216</v>
      </c>
      <c r="AA560" s="19" t="s">
        <v>29</v>
      </c>
      <c r="AB560" s="9">
        <v>0</v>
      </c>
      <c r="AC560" s="9">
        <v>23859382</v>
      </c>
      <c r="AD560" s="9" t="s">
        <v>1233</v>
      </c>
      <c r="AE560" s="20">
        <v>100</v>
      </c>
    </row>
    <row r="561" spans="1:31" x14ac:dyDescent="0.35">
      <c r="A561" t="s">
        <v>2285</v>
      </c>
      <c r="B561" t="s">
        <v>15</v>
      </c>
      <c r="C561" t="s">
        <v>40</v>
      </c>
      <c r="D561" s="2">
        <v>1984</v>
      </c>
      <c r="E561" t="s">
        <v>2271</v>
      </c>
      <c r="F561" s="2">
        <v>5.6</v>
      </c>
      <c r="G561">
        <v>3300</v>
      </c>
      <c r="H561" t="s">
        <v>2286</v>
      </c>
      <c r="I561" t="s">
        <v>2287</v>
      </c>
      <c r="J561" t="s">
        <v>1304</v>
      </c>
      <c r="K561" s="3" t="s">
        <v>29</v>
      </c>
      <c r="L561">
        <v>0</v>
      </c>
      <c r="M561">
        <v>11708269</v>
      </c>
      <c r="N561" t="s">
        <v>49</v>
      </c>
      <c r="O561" s="2">
        <v>96</v>
      </c>
      <c r="Q561" s="10" t="s">
        <v>40</v>
      </c>
      <c r="R561" s="21">
        <v>1984</v>
      </c>
      <c r="S561" s="27" t="s">
        <v>12527</v>
      </c>
      <c r="T561" s="25" t="str">
        <f>LEFT(S561,3)</f>
        <v>Apr</v>
      </c>
      <c r="U561" s="10" t="s">
        <v>29</v>
      </c>
      <c r="V561" s="21">
        <v>5.6</v>
      </c>
      <c r="W561" s="10">
        <v>3300</v>
      </c>
      <c r="X561" s="10" t="s">
        <v>2286</v>
      </c>
      <c r="Y561" s="10" t="s">
        <v>2287</v>
      </c>
      <c r="Z561" s="10" t="s">
        <v>1304</v>
      </c>
      <c r="AA561" s="22" t="s">
        <v>29</v>
      </c>
      <c r="AB561" s="10">
        <v>0</v>
      </c>
      <c r="AC561" s="10">
        <v>11708269</v>
      </c>
      <c r="AD561" s="10" t="s">
        <v>49</v>
      </c>
      <c r="AE561" s="23">
        <v>96</v>
      </c>
    </row>
    <row r="562" spans="1:31" x14ac:dyDescent="0.35">
      <c r="A562" t="s">
        <v>2288</v>
      </c>
      <c r="B562" t="s">
        <v>32</v>
      </c>
      <c r="C562" t="s">
        <v>16</v>
      </c>
      <c r="D562" s="2">
        <v>1984</v>
      </c>
      <c r="E562" t="s">
        <v>2110</v>
      </c>
      <c r="F562" s="2">
        <v>5.9</v>
      </c>
      <c r="G562">
        <v>4400</v>
      </c>
      <c r="H562" t="s">
        <v>291</v>
      </c>
      <c r="I562" t="s">
        <v>2289</v>
      </c>
      <c r="J562" t="s">
        <v>208</v>
      </c>
      <c r="K562" s="3" t="s">
        <v>29</v>
      </c>
      <c r="L562">
        <v>15000000</v>
      </c>
      <c r="M562">
        <v>6650206</v>
      </c>
      <c r="N562" t="s">
        <v>22</v>
      </c>
      <c r="O562" s="2">
        <v>100</v>
      </c>
      <c r="Q562" s="9" t="s">
        <v>16</v>
      </c>
      <c r="R562" s="18">
        <v>1984</v>
      </c>
      <c r="S562" s="26" t="s">
        <v>12508</v>
      </c>
      <c r="T562" s="25" t="str">
        <f>LEFT(S562,3)</f>
        <v>Apr</v>
      </c>
      <c r="U562" s="9" t="s">
        <v>29</v>
      </c>
      <c r="V562" s="18">
        <v>5.9</v>
      </c>
      <c r="W562" s="9">
        <v>4400</v>
      </c>
      <c r="X562" s="9" t="s">
        <v>291</v>
      </c>
      <c r="Y562" s="9" t="s">
        <v>2289</v>
      </c>
      <c r="Z562" s="9" t="s">
        <v>208</v>
      </c>
      <c r="AA562" s="19" t="s">
        <v>29</v>
      </c>
      <c r="AB562" s="9">
        <v>15000000</v>
      </c>
      <c r="AC562" s="9">
        <v>6650206</v>
      </c>
      <c r="AD562" s="9" t="s">
        <v>22</v>
      </c>
      <c r="AE562" s="20">
        <v>100</v>
      </c>
    </row>
    <row r="563" spans="1:31" x14ac:dyDescent="0.35">
      <c r="A563" t="s">
        <v>2290</v>
      </c>
      <c r="B563" t="s">
        <v>32</v>
      </c>
      <c r="C563" t="s">
        <v>16</v>
      </c>
      <c r="D563" s="2">
        <v>1984</v>
      </c>
      <c r="E563" t="s">
        <v>2004</v>
      </c>
      <c r="F563" s="2">
        <v>6.5</v>
      </c>
      <c r="G563">
        <v>3600</v>
      </c>
      <c r="H563" t="s">
        <v>2291</v>
      </c>
      <c r="I563" t="s">
        <v>2292</v>
      </c>
      <c r="J563" t="s">
        <v>2293</v>
      </c>
      <c r="K563" s="3" t="s">
        <v>29</v>
      </c>
      <c r="L563">
        <v>9500000</v>
      </c>
      <c r="M563">
        <v>16595791</v>
      </c>
      <c r="N563" t="s">
        <v>49</v>
      </c>
      <c r="O563" s="2">
        <v>105</v>
      </c>
      <c r="Q563" s="10" t="s">
        <v>16</v>
      </c>
      <c r="R563" s="21">
        <v>1984</v>
      </c>
      <c r="S563" s="27" t="s">
        <v>12489</v>
      </c>
      <c r="T563" s="25" t="str">
        <f>LEFT(S563,3)</f>
        <v>Jun</v>
      </c>
      <c r="U563" s="10" t="s">
        <v>29</v>
      </c>
      <c r="V563" s="21">
        <v>6.5</v>
      </c>
      <c r="W563" s="10">
        <v>3600</v>
      </c>
      <c r="X563" s="10" t="s">
        <v>2291</v>
      </c>
      <c r="Y563" s="10" t="s">
        <v>2292</v>
      </c>
      <c r="Z563" s="10" t="s">
        <v>2293</v>
      </c>
      <c r="AA563" s="22" t="s">
        <v>29</v>
      </c>
      <c r="AB563" s="10">
        <v>9500000</v>
      </c>
      <c r="AC563" s="10">
        <v>16595791</v>
      </c>
      <c r="AD563" s="10" t="s">
        <v>49</v>
      </c>
      <c r="AE563" s="23">
        <v>105</v>
      </c>
    </row>
    <row r="564" spans="1:31" x14ac:dyDescent="0.35">
      <c r="A564" t="s">
        <v>2294</v>
      </c>
      <c r="B564" t="s">
        <v>15</v>
      </c>
      <c r="C564" t="s">
        <v>40</v>
      </c>
      <c r="D564" s="2">
        <v>1984</v>
      </c>
      <c r="E564" t="s">
        <v>2176</v>
      </c>
      <c r="F564" s="2">
        <v>3.7</v>
      </c>
      <c r="G564">
        <v>705</v>
      </c>
      <c r="H564" t="s">
        <v>1532</v>
      </c>
      <c r="I564" t="s">
        <v>1470</v>
      </c>
      <c r="J564" t="s">
        <v>2295</v>
      </c>
      <c r="K564" s="3" t="s">
        <v>29</v>
      </c>
      <c r="L564">
        <v>0</v>
      </c>
      <c r="M564">
        <v>4463841</v>
      </c>
      <c r="N564" t="s">
        <v>43</v>
      </c>
      <c r="O564" s="2">
        <v>93</v>
      </c>
      <c r="Q564" s="9" t="s">
        <v>40</v>
      </c>
      <c r="R564" s="18">
        <v>1984</v>
      </c>
      <c r="S564" s="26" t="s">
        <v>12517</v>
      </c>
      <c r="T564" s="25" t="str">
        <f>LEFT(S564,3)</f>
        <v>Aug</v>
      </c>
      <c r="U564" s="9" t="s">
        <v>29</v>
      </c>
      <c r="V564" s="18">
        <v>3.7</v>
      </c>
      <c r="W564" s="9">
        <v>705</v>
      </c>
      <c r="X564" s="9" t="s">
        <v>1532</v>
      </c>
      <c r="Y564" s="9" t="s">
        <v>1470</v>
      </c>
      <c r="Z564" s="9" t="s">
        <v>2295</v>
      </c>
      <c r="AA564" s="19" t="s">
        <v>29</v>
      </c>
      <c r="AB564" s="9">
        <v>0</v>
      </c>
      <c r="AC564" s="9">
        <v>4463841</v>
      </c>
      <c r="AD564" s="9" t="s">
        <v>43</v>
      </c>
      <c r="AE564" s="20">
        <v>93</v>
      </c>
    </row>
    <row r="565" spans="1:31" x14ac:dyDescent="0.35">
      <c r="A565" t="s">
        <v>2296</v>
      </c>
      <c r="B565" t="s">
        <v>32</v>
      </c>
      <c r="C565" t="s">
        <v>40</v>
      </c>
      <c r="D565" s="2">
        <v>1984</v>
      </c>
      <c r="E565" t="s">
        <v>2236</v>
      </c>
      <c r="F565" s="2">
        <v>5.0999999999999996</v>
      </c>
      <c r="G565">
        <v>3900</v>
      </c>
      <c r="H565" t="s">
        <v>1763</v>
      </c>
      <c r="I565" t="s">
        <v>2233</v>
      </c>
      <c r="J565" t="s">
        <v>2234</v>
      </c>
      <c r="K565" s="3" t="s">
        <v>29</v>
      </c>
      <c r="L565">
        <v>0</v>
      </c>
      <c r="M565">
        <v>15101131</v>
      </c>
      <c r="N565" t="s">
        <v>2099</v>
      </c>
      <c r="O565" s="2">
        <v>94</v>
      </c>
      <c r="Q565" s="10" t="s">
        <v>40</v>
      </c>
      <c r="R565" s="21">
        <v>1984</v>
      </c>
      <c r="S565" s="27" t="s">
        <v>12523</v>
      </c>
      <c r="T565" s="25" t="str">
        <f>LEFT(S565,3)</f>
        <v>Dec</v>
      </c>
      <c r="U565" s="10" t="s">
        <v>29</v>
      </c>
      <c r="V565" s="21">
        <v>5.0999999999999996</v>
      </c>
      <c r="W565" s="10">
        <v>3900</v>
      </c>
      <c r="X565" s="10" t="s">
        <v>1763</v>
      </c>
      <c r="Y565" s="10" t="s">
        <v>2233</v>
      </c>
      <c r="Z565" s="10" t="s">
        <v>2234</v>
      </c>
      <c r="AA565" s="22" t="s">
        <v>29</v>
      </c>
      <c r="AB565" s="10">
        <v>0</v>
      </c>
      <c r="AC565" s="10">
        <v>15101131</v>
      </c>
      <c r="AD565" s="10" t="s">
        <v>2099</v>
      </c>
      <c r="AE565" s="23">
        <v>94</v>
      </c>
    </row>
    <row r="566" spans="1:31" x14ac:dyDescent="0.35">
      <c r="A566" t="s">
        <v>2297</v>
      </c>
      <c r="B566" t="s">
        <v>1998</v>
      </c>
      <c r="C566" t="s">
        <v>16</v>
      </c>
      <c r="D566" s="2">
        <v>1984</v>
      </c>
      <c r="E566" t="s">
        <v>2172</v>
      </c>
      <c r="F566" s="2">
        <v>6.6</v>
      </c>
      <c r="G566">
        <v>5100</v>
      </c>
      <c r="H566" t="s">
        <v>863</v>
      </c>
      <c r="I566" t="s">
        <v>2298</v>
      </c>
      <c r="J566" t="s">
        <v>545</v>
      </c>
      <c r="K566" s="3" t="s">
        <v>21</v>
      </c>
      <c r="L566">
        <v>13000000</v>
      </c>
      <c r="M566">
        <v>6551987</v>
      </c>
      <c r="N566" t="s">
        <v>30</v>
      </c>
      <c r="O566" s="2">
        <v>128</v>
      </c>
      <c r="Q566" s="9" t="s">
        <v>16</v>
      </c>
      <c r="R566" s="18">
        <v>1984</v>
      </c>
      <c r="S566" s="26" t="s">
        <v>12516</v>
      </c>
      <c r="T566" s="25" t="str">
        <f>LEFT(S566,3)</f>
        <v>Oct</v>
      </c>
      <c r="U566" s="9" t="s">
        <v>29</v>
      </c>
      <c r="V566" s="18">
        <v>6.6</v>
      </c>
      <c r="W566" s="9">
        <v>5100</v>
      </c>
      <c r="X566" s="9" t="s">
        <v>863</v>
      </c>
      <c r="Y566" s="9" t="s">
        <v>2298</v>
      </c>
      <c r="Z566" s="9" t="s">
        <v>545</v>
      </c>
      <c r="AA566" s="19" t="s">
        <v>21</v>
      </c>
      <c r="AB566" s="9">
        <v>13000000</v>
      </c>
      <c r="AC566" s="9">
        <v>6551987</v>
      </c>
      <c r="AD566" s="9" t="s">
        <v>30</v>
      </c>
      <c r="AE566" s="20">
        <v>128</v>
      </c>
    </row>
    <row r="567" spans="1:31" x14ac:dyDescent="0.35">
      <c r="A567" t="s">
        <v>2299</v>
      </c>
      <c r="B567" t="s">
        <v>32</v>
      </c>
      <c r="C567" t="s">
        <v>33</v>
      </c>
      <c r="D567" s="2">
        <v>1984</v>
      </c>
      <c r="E567" t="s">
        <v>2191</v>
      </c>
      <c r="F567" s="2">
        <v>5.8</v>
      </c>
      <c r="G567">
        <v>4100</v>
      </c>
      <c r="H567" t="s">
        <v>2300</v>
      </c>
      <c r="I567" t="s">
        <v>2301</v>
      </c>
      <c r="J567" t="s">
        <v>2302</v>
      </c>
      <c r="K567" s="3" t="s">
        <v>29</v>
      </c>
      <c r="L567">
        <v>0</v>
      </c>
      <c r="M567">
        <v>11302884</v>
      </c>
      <c r="N567" t="s">
        <v>137</v>
      </c>
      <c r="O567" s="2">
        <v>113</v>
      </c>
      <c r="Q567" s="10" t="s">
        <v>33</v>
      </c>
      <c r="R567" s="21">
        <v>1984</v>
      </c>
      <c r="S567" s="27" t="s">
        <v>12519</v>
      </c>
      <c r="T567" s="25" t="str">
        <f>LEFT(S567,3)</f>
        <v>Mar</v>
      </c>
      <c r="U567" s="10" t="s">
        <v>29</v>
      </c>
      <c r="V567" s="21">
        <v>5.8</v>
      </c>
      <c r="W567" s="10">
        <v>4100</v>
      </c>
      <c r="X567" s="10" t="s">
        <v>2300</v>
      </c>
      <c r="Y567" s="10" t="s">
        <v>2301</v>
      </c>
      <c r="Z567" s="10" t="s">
        <v>2302</v>
      </c>
      <c r="AA567" s="22" t="s">
        <v>29</v>
      </c>
      <c r="AB567" s="10">
        <v>0</v>
      </c>
      <c r="AC567" s="10">
        <v>11302884</v>
      </c>
      <c r="AD567" s="10" t="s">
        <v>137</v>
      </c>
      <c r="AE567" s="23">
        <v>113</v>
      </c>
    </row>
    <row r="568" spans="1:31" x14ac:dyDescent="0.35">
      <c r="A568" t="s">
        <v>2303</v>
      </c>
      <c r="B568" t="s">
        <v>15</v>
      </c>
      <c r="C568" t="s">
        <v>40</v>
      </c>
      <c r="D568" s="2">
        <v>1984</v>
      </c>
      <c r="E568" t="s">
        <v>2271</v>
      </c>
      <c r="F568" s="2">
        <v>6.5</v>
      </c>
      <c r="G568">
        <v>11000</v>
      </c>
      <c r="H568" t="s">
        <v>415</v>
      </c>
      <c r="I568" t="s">
        <v>415</v>
      </c>
      <c r="J568" t="s">
        <v>96</v>
      </c>
      <c r="K568" s="3" t="s">
        <v>29</v>
      </c>
      <c r="L568">
        <v>13000000</v>
      </c>
      <c r="M568">
        <v>25068724</v>
      </c>
      <c r="N568" t="s">
        <v>540</v>
      </c>
      <c r="O568" s="2">
        <v>115</v>
      </c>
      <c r="Q568" s="9" t="s">
        <v>40</v>
      </c>
      <c r="R568" s="18">
        <v>1984</v>
      </c>
      <c r="S568" s="26" t="s">
        <v>12527</v>
      </c>
      <c r="T568" s="25" t="str">
        <f>LEFT(S568,3)</f>
        <v>Apr</v>
      </c>
      <c r="U568" s="9" t="s">
        <v>29</v>
      </c>
      <c r="V568" s="18">
        <v>6.5</v>
      </c>
      <c r="W568" s="9">
        <v>11000</v>
      </c>
      <c r="X568" s="9" t="s">
        <v>415</v>
      </c>
      <c r="Y568" s="9" t="s">
        <v>415</v>
      </c>
      <c r="Z568" s="9" t="s">
        <v>96</v>
      </c>
      <c r="AA568" s="19" t="s">
        <v>29</v>
      </c>
      <c r="AB568" s="9">
        <v>13000000</v>
      </c>
      <c r="AC568" s="9">
        <v>25068724</v>
      </c>
      <c r="AD568" s="9" t="s">
        <v>540</v>
      </c>
      <c r="AE568" s="20">
        <v>115</v>
      </c>
    </row>
    <row r="569" spans="1:31" x14ac:dyDescent="0.35">
      <c r="A569" t="s">
        <v>2304</v>
      </c>
      <c r="B569" t="s">
        <v>15</v>
      </c>
      <c r="C569" t="s">
        <v>33</v>
      </c>
      <c r="D569" s="2">
        <v>1984</v>
      </c>
      <c r="E569" t="s">
        <v>2305</v>
      </c>
      <c r="F569" s="2">
        <v>5.4</v>
      </c>
      <c r="G569">
        <v>4200</v>
      </c>
      <c r="H569" t="s">
        <v>1763</v>
      </c>
      <c r="I569" t="s">
        <v>1764</v>
      </c>
      <c r="J569" t="s">
        <v>1765</v>
      </c>
      <c r="K569" s="3" t="s">
        <v>29</v>
      </c>
      <c r="L569">
        <v>0</v>
      </c>
      <c r="M569">
        <v>7610785</v>
      </c>
      <c r="N569" t="s">
        <v>1174</v>
      </c>
      <c r="O569" s="2">
        <v>92</v>
      </c>
      <c r="Q569" s="10" t="s">
        <v>33</v>
      </c>
      <c r="R569" s="21">
        <v>1984</v>
      </c>
      <c r="S569" s="27" t="s">
        <v>12528</v>
      </c>
      <c r="T569" s="25" t="str">
        <f>LEFT(S569,3)</f>
        <v>Sep</v>
      </c>
      <c r="U569" s="10" t="s">
        <v>29</v>
      </c>
      <c r="V569" s="21">
        <v>5.4</v>
      </c>
      <c r="W569" s="10">
        <v>4200</v>
      </c>
      <c r="X569" s="10" t="s">
        <v>1763</v>
      </c>
      <c r="Y569" s="10" t="s">
        <v>1764</v>
      </c>
      <c r="Z569" s="10" t="s">
        <v>1765</v>
      </c>
      <c r="AA569" s="22" t="s">
        <v>29</v>
      </c>
      <c r="AB569" s="10">
        <v>0</v>
      </c>
      <c r="AC569" s="10">
        <v>7610785</v>
      </c>
      <c r="AD569" s="10" t="s">
        <v>1174</v>
      </c>
      <c r="AE569" s="23">
        <v>92</v>
      </c>
    </row>
    <row r="570" spans="1:31" x14ac:dyDescent="0.35">
      <c r="A570" t="s">
        <v>2306</v>
      </c>
      <c r="B570" t="s">
        <v>15</v>
      </c>
      <c r="C570" t="s">
        <v>24</v>
      </c>
      <c r="D570" s="2">
        <v>1984</v>
      </c>
      <c r="E570" t="s">
        <v>2307</v>
      </c>
      <c r="F570" s="2">
        <v>4.3</v>
      </c>
      <c r="G570">
        <v>1700</v>
      </c>
      <c r="H570" t="s">
        <v>2308</v>
      </c>
      <c r="I570" t="s">
        <v>2308</v>
      </c>
      <c r="J570" t="s">
        <v>78</v>
      </c>
      <c r="K570" s="3" t="s">
        <v>29</v>
      </c>
      <c r="L570">
        <v>0</v>
      </c>
      <c r="M570">
        <v>2886225</v>
      </c>
      <c r="N570" t="s">
        <v>1631</v>
      </c>
      <c r="O570" s="2">
        <v>81</v>
      </c>
      <c r="Q570" s="9" t="s">
        <v>24</v>
      </c>
      <c r="R570" s="18">
        <v>1984</v>
      </c>
      <c r="S570" s="26" t="s">
        <v>12529</v>
      </c>
      <c r="T570" s="25" t="str">
        <f>LEFT(S570,3)</f>
        <v>Sep</v>
      </c>
      <c r="U570" s="9" t="s">
        <v>29</v>
      </c>
      <c r="V570" s="18">
        <v>4.3</v>
      </c>
      <c r="W570" s="9">
        <v>1700</v>
      </c>
      <c r="X570" s="9" t="s">
        <v>2308</v>
      </c>
      <c r="Y570" s="9" t="s">
        <v>2308</v>
      </c>
      <c r="Z570" s="9" t="s">
        <v>78</v>
      </c>
      <c r="AA570" s="19" t="s">
        <v>29</v>
      </c>
      <c r="AB570" s="9">
        <v>0</v>
      </c>
      <c r="AC570" s="9">
        <v>2886225</v>
      </c>
      <c r="AD570" s="9" t="s">
        <v>1631</v>
      </c>
      <c r="AE570" s="20">
        <v>81</v>
      </c>
    </row>
    <row r="571" spans="1:31" x14ac:dyDescent="0.35">
      <c r="A571" t="s">
        <v>2309</v>
      </c>
      <c r="B571" t="s">
        <v>15</v>
      </c>
      <c r="C571" t="s">
        <v>33</v>
      </c>
      <c r="D571" s="2">
        <v>1984</v>
      </c>
      <c r="E571" t="s">
        <v>2266</v>
      </c>
      <c r="F571" s="2">
        <v>6</v>
      </c>
      <c r="G571">
        <v>3600</v>
      </c>
      <c r="H571" t="s">
        <v>1682</v>
      </c>
      <c r="I571" t="s">
        <v>2310</v>
      </c>
      <c r="J571" t="s">
        <v>1173</v>
      </c>
      <c r="K571" s="3" t="s">
        <v>1193</v>
      </c>
      <c r="L571">
        <v>4600000</v>
      </c>
      <c r="M571">
        <v>13102025</v>
      </c>
      <c r="N571" t="s">
        <v>2311</v>
      </c>
      <c r="O571" s="2">
        <v>90</v>
      </c>
      <c r="Q571" s="10" t="s">
        <v>33</v>
      </c>
      <c r="R571" s="21">
        <v>1984</v>
      </c>
      <c r="S571" s="27" t="s">
        <v>12526</v>
      </c>
      <c r="T571" s="25" t="str">
        <f>LEFT(S571,3)</f>
        <v>Sep</v>
      </c>
      <c r="U571" s="10" t="s">
        <v>29</v>
      </c>
      <c r="V571" s="21">
        <v>6</v>
      </c>
      <c r="W571" s="10">
        <v>3600</v>
      </c>
      <c r="X571" s="10" t="s">
        <v>1682</v>
      </c>
      <c r="Y571" s="10" t="s">
        <v>2310</v>
      </c>
      <c r="Z571" s="10" t="s">
        <v>1173</v>
      </c>
      <c r="AA571" s="22" t="s">
        <v>1193</v>
      </c>
      <c r="AB571" s="10">
        <v>4600000</v>
      </c>
      <c r="AC571" s="10">
        <v>13102025</v>
      </c>
      <c r="AD571" s="10" t="s">
        <v>2311</v>
      </c>
      <c r="AE571" s="23">
        <v>90</v>
      </c>
    </row>
    <row r="572" spans="1:31" x14ac:dyDescent="0.35">
      <c r="A572" t="s">
        <v>2312</v>
      </c>
      <c r="B572" t="s">
        <v>15</v>
      </c>
      <c r="C572" t="s">
        <v>16</v>
      </c>
      <c r="D572" s="2">
        <v>1984</v>
      </c>
      <c r="E572" t="s">
        <v>87</v>
      </c>
      <c r="F572" s="2">
        <v>6.2</v>
      </c>
      <c r="G572">
        <v>2300</v>
      </c>
      <c r="H572" t="s">
        <v>232</v>
      </c>
      <c r="I572" t="s">
        <v>2313</v>
      </c>
      <c r="J572" t="s">
        <v>2314</v>
      </c>
      <c r="K572" s="3" t="s">
        <v>29</v>
      </c>
      <c r="L572">
        <v>8000000</v>
      </c>
      <c r="M572">
        <v>6250994</v>
      </c>
      <c r="N572" t="s">
        <v>43</v>
      </c>
      <c r="O572" s="2">
        <v>103</v>
      </c>
      <c r="Q572" s="9" t="s">
        <v>16</v>
      </c>
      <c r="R572" s="18">
        <v>1984</v>
      </c>
      <c r="S572" s="26" t="s">
        <v>12277</v>
      </c>
      <c r="T572" s="25" t="str">
        <f>LEFT(S572,3)</f>
        <v>Oct</v>
      </c>
      <c r="U572" s="9" t="s">
        <v>29</v>
      </c>
      <c r="V572" s="18">
        <v>6.2</v>
      </c>
      <c r="W572" s="9">
        <v>2300</v>
      </c>
      <c r="X572" s="9" t="s">
        <v>232</v>
      </c>
      <c r="Y572" s="9" t="s">
        <v>2313</v>
      </c>
      <c r="Z572" s="9" t="s">
        <v>2314</v>
      </c>
      <c r="AA572" s="19" t="s">
        <v>29</v>
      </c>
      <c r="AB572" s="9">
        <v>8000000</v>
      </c>
      <c r="AC572" s="9">
        <v>6250994</v>
      </c>
      <c r="AD572" s="9" t="s">
        <v>43</v>
      </c>
      <c r="AE572" s="20">
        <v>103</v>
      </c>
    </row>
    <row r="573" spans="1:31" x14ac:dyDescent="0.35">
      <c r="A573" t="s">
        <v>2315</v>
      </c>
      <c r="B573" t="s">
        <v>15</v>
      </c>
      <c r="C573" t="s">
        <v>24</v>
      </c>
      <c r="D573" s="2">
        <v>1984</v>
      </c>
      <c r="E573" t="s">
        <v>2316</v>
      </c>
      <c r="F573" s="2">
        <v>5.7</v>
      </c>
      <c r="G573">
        <v>2100</v>
      </c>
      <c r="H573" t="s">
        <v>2317</v>
      </c>
      <c r="I573" t="s">
        <v>2318</v>
      </c>
      <c r="J573" t="s">
        <v>2319</v>
      </c>
      <c r="K573" s="3" t="s">
        <v>305</v>
      </c>
      <c r="L573">
        <v>0</v>
      </c>
      <c r="N573" t="s">
        <v>2320</v>
      </c>
      <c r="O573" s="2">
        <v>90</v>
      </c>
      <c r="Q573" s="10" t="s">
        <v>24</v>
      </c>
      <c r="R573" s="21">
        <v>1984</v>
      </c>
      <c r="S573" s="27" t="s">
        <v>12530</v>
      </c>
      <c r="T573" s="25" t="str">
        <f>LEFT(S573,3)</f>
        <v>May</v>
      </c>
      <c r="U573" s="10" t="s">
        <v>29</v>
      </c>
      <c r="V573" s="21">
        <v>5.7</v>
      </c>
      <c r="W573" s="10">
        <v>2100</v>
      </c>
      <c r="X573" s="10" t="s">
        <v>2317</v>
      </c>
      <c r="Y573" s="10" t="s">
        <v>2318</v>
      </c>
      <c r="Z573" s="10" t="s">
        <v>2319</v>
      </c>
      <c r="AA573" s="22" t="s">
        <v>305</v>
      </c>
      <c r="AB573" s="10">
        <v>0</v>
      </c>
      <c r="AC573" s="10"/>
      <c r="AD573" s="10" t="s">
        <v>2320</v>
      </c>
      <c r="AE573" s="23">
        <v>90</v>
      </c>
    </row>
    <row r="574" spans="1:31" x14ac:dyDescent="0.35">
      <c r="A574" t="s">
        <v>2321</v>
      </c>
      <c r="B574" t="s">
        <v>15</v>
      </c>
      <c r="C574" t="s">
        <v>40</v>
      </c>
      <c r="D574" s="2">
        <v>1984</v>
      </c>
      <c r="E574" t="s">
        <v>2180</v>
      </c>
      <c r="F574" s="2">
        <v>6.1</v>
      </c>
      <c r="G574">
        <v>4000</v>
      </c>
      <c r="H574" t="s">
        <v>1246</v>
      </c>
      <c r="I574" t="s">
        <v>2322</v>
      </c>
      <c r="J574" t="s">
        <v>1023</v>
      </c>
      <c r="K574" s="3" t="s">
        <v>29</v>
      </c>
      <c r="L574">
        <v>9000000</v>
      </c>
      <c r="M574">
        <v>27774237</v>
      </c>
      <c r="N574" t="s">
        <v>79</v>
      </c>
      <c r="O574" s="2">
        <v>107</v>
      </c>
      <c r="Q574" s="9" t="s">
        <v>40</v>
      </c>
      <c r="R574" s="18">
        <v>1984</v>
      </c>
      <c r="S574" s="26" t="s">
        <v>12512</v>
      </c>
      <c r="T574" s="25" t="str">
        <f>LEFT(S574,3)</f>
        <v>Oct</v>
      </c>
      <c r="U574" s="9" t="s">
        <v>29</v>
      </c>
      <c r="V574" s="18">
        <v>6.1</v>
      </c>
      <c r="W574" s="9">
        <v>4000</v>
      </c>
      <c r="X574" s="9" t="s">
        <v>1246</v>
      </c>
      <c r="Y574" s="9" t="s">
        <v>2322</v>
      </c>
      <c r="Z574" s="9" t="s">
        <v>1023</v>
      </c>
      <c r="AA574" s="19" t="s">
        <v>29</v>
      </c>
      <c r="AB574" s="9">
        <v>9000000</v>
      </c>
      <c r="AC574" s="9">
        <v>27774237</v>
      </c>
      <c r="AD574" s="9" t="s">
        <v>79</v>
      </c>
      <c r="AE574" s="20">
        <v>107</v>
      </c>
    </row>
    <row r="575" spans="1:31" x14ac:dyDescent="0.35">
      <c r="A575" t="s">
        <v>2323</v>
      </c>
      <c r="B575" t="s">
        <v>32</v>
      </c>
      <c r="C575" t="s">
        <v>16</v>
      </c>
      <c r="D575" s="2">
        <v>1984</v>
      </c>
      <c r="E575" t="s">
        <v>2324</v>
      </c>
      <c r="F575" s="2">
        <v>8.3000000000000007</v>
      </c>
      <c r="G575">
        <v>4100</v>
      </c>
      <c r="H575" t="s">
        <v>2325</v>
      </c>
      <c r="I575" t="s">
        <v>2325</v>
      </c>
      <c r="J575" t="s">
        <v>2326</v>
      </c>
      <c r="K575" s="3" t="s">
        <v>368</v>
      </c>
      <c r="L575">
        <v>0</v>
      </c>
      <c r="N575" t="s">
        <v>2327</v>
      </c>
      <c r="O575" s="2">
        <v>153</v>
      </c>
      <c r="Q575" s="10" t="s">
        <v>16</v>
      </c>
      <c r="R575" s="21">
        <v>1984</v>
      </c>
      <c r="S575" s="27" t="s">
        <v>12531</v>
      </c>
      <c r="T575" s="25" t="str">
        <f>LEFT(S575,3)</f>
        <v>May</v>
      </c>
      <c r="U575" s="10" t="s">
        <v>3810</v>
      </c>
      <c r="V575" s="21">
        <v>8.3000000000000007</v>
      </c>
      <c r="W575" s="10">
        <v>4100</v>
      </c>
      <c r="X575" s="10" t="s">
        <v>2325</v>
      </c>
      <c r="Y575" s="10" t="s">
        <v>2325</v>
      </c>
      <c r="Z575" s="10" t="s">
        <v>2326</v>
      </c>
      <c r="AA575" s="22" t="s">
        <v>368</v>
      </c>
      <c r="AB575" s="10">
        <v>0</v>
      </c>
      <c r="AC575" s="10"/>
      <c r="AD575" s="10" t="s">
        <v>2327</v>
      </c>
      <c r="AE575" s="23">
        <v>153</v>
      </c>
    </row>
    <row r="576" spans="1:31" x14ac:dyDescent="0.35">
      <c r="A576" t="s">
        <v>2328</v>
      </c>
      <c r="B576" t="s">
        <v>1998</v>
      </c>
      <c r="C576" t="s">
        <v>16</v>
      </c>
      <c r="D576" s="2">
        <v>1984</v>
      </c>
      <c r="E576" t="s">
        <v>2329</v>
      </c>
      <c r="F576" s="2">
        <v>6.3</v>
      </c>
      <c r="G576">
        <v>6500</v>
      </c>
      <c r="H576" t="s">
        <v>603</v>
      </c>
      <c r="I576" t="s">
        <v>2330</v>
      </c>
      <c r="J576" t="s">
        <v>534</v>
      </c>
      <c r="K576" s="3" t="s">
        <v>29</v>
      </c>
      <c r="L576">
        <v>18000000</v>
      </c>
      <c r="M576">
        <v>11489982</v>
      </c>
      <c r="N576" t="s">
        <v>60</v>
      </c>
      <c r="O576" s="2">
        <v>124</v>
      </c>
      <c r="Q576" s="9" t="s">
        <v>16</v>
      </c>
      <c r="R576" s="18">
        <v>1984</v>
      </c>
      <c r="S576" s="26" t="s">
        <v>12532</v>
      </c>
      <c r="T576" s="25" t="str">
        <f>LEFT(S576,3)</f>
        <v>Jan</v>
      </c>
      <c r="U576" s="9" t="s">
        <v>29</v>
      </c>
      <c r="V576" s="18">
        <v>6.3</v>
      </c>
      <c r="W576" s="9">
        <v>6500</v>
      </c>
      <c r="X576" s="9" t="s">
        <v>603</v>
      </c>
      <c r="Y576" s="9" t="s">
        <v>2330</v>
      </c>
      <c r="Z576" s="9" t="s">
        <v>534</v>
      </c>
      <c r="AA576" s="19" t="s">
        <v>29</v>
      </c>
      <c r="AB576" s="9">
        <v>18000000</v>
      </c>
      <c r="AC576" s="9">
        <v>11489982</v>
      </c>
      <c r="AD576" s="9" t="s">
        <v>60</v>
      </c>
      <c r="AE576" s="20">
        <v>124</v>
      </c>
    </row>
    <row r="577" spans="1:31" x14ac:dyDescent="0.35">
      <c r="A577" t="s">
        <v>2331</v>
      </c>
      <c r="B577" t="s">
        <v>15</v>
      </c>
      <c r="C577" t="s">
        <v>51</v>
      </c>
      <c r="D577" s="2">
        <v>1984</v>
      </c>
      <c r="E577" t="s">
        <v>2023</v>
      </c>
      <c r="F577" s="2">
        <v>6</v>
      </c>
      <c r="G577">
        <v>6100</v>
      </c>
      <c r="H577" t="s">
        <v>2332</v>
      </c>
      <c r="I577" t="s">
        <v>2333</v>
      </c>
      <c r="J577" t="s">
        <v>2334</v>
      </c>
      <c r="K577" s="3" t="s">
        <v>247</v>
      </c>
      <c r="L577">
        <v>0</v>
      </c>
      <c r="M577">
        <v>150463</v>
      </c>
      <c r="N577" t="s">
        <v>2335</v>
      </c>
      <c r="O577" s="2">
        <v>95</v>
      </c>
      <c r="Q577" s="10" t="s">
        <v>51</v>
      </c>
      <c r="R577" s="21">
        <v>1984</v>
      </c>
      <c r="S577" s="27" t="s">
        <v>12494</v>
      </c>
      <c r="T577" s="25" t="str">
        <f>LEFT(S577,3)</f>
        <v>Nov</v>
      </c>
      <c r="U577" s="10" t="s">
        <v>29</v>
      </c>
      <c r="V577" s="21">
        <v>6</v>
      </c>
      <c r="W577" s="10">
        <v>6100</v>
      </c>
      <c r="X577" s="10" t="s">
        <v>2332</v>
      </c>
      <c r="Y577" s="10" t="s">
        <v>2333</v>
      </c>
      <c r="Z577" s="10" t="s">
        <v>2334</v>
      </c>
      <c r="AA577" s="22" t="s">
        <v>247</v>
      </c>
      <c r="AB577" s="10">
        <v>0</v>
      </c>
      <c r="AC577" s="10">
        <v>150463</v>
      </c>
      <c r="AD577" s="10" t="s">
        <v>2335</v>
      </c>
      <c r="AE577" s="23">
        <v>95</v>
      </c>
    </row>
    <row r="578" spans="1:31" x14ac:dyDescent="0.35">
      <c r="A578" t="s">
        <v>2336</v>
      </c>
      <c r="B578" t="s">
        <v>32</v>
      </c>
      <c r="C578" t="s">
        <v>103</v>
      </c>
      <c r="D578" s="2">
        <v>1984</v>
      </c>
      <c r="E578" t="s">
        <v>2337</v>
      </c>
      <c r="F578" s="2">
        <v>7.2</v>
      </c>
      <c r="G578">
        <v>9300</v>
      </c>
      <c r="H578" t="s">
        <v>1287</v>
      </c>
      <c r="I578" t="s">
        <v>2338</v>
      </c>
      <c r="J578" t="s">
        <v>2339</v>
      </c>
      <c r="K578" s="3" t="s">
        <v>29</v>
      </c>
      <c r="L578">
        <v>6000000</v>
      </c>
      <c r="M578">
        <v>21821347</v>
      </c>
      <c r="N578" t="s">
        <v>30</v>
      </c>
      <c r="O578" s="2">
        <v>101</v>
      </c>
      <c r="Q578" s="9" t="s">
        <v>103</v>
      </c>
      <c r="R578" s="18">
        <v>1984</v>
      </c>
      <c r="S578" s="26" t="s">
        <v>12533</v>
      </c>
      <c r="T578" s="25" t="str">
        <f>LEFT(S578,3)</f>
        <v>Nov</v>
      </c>
      <c r="U578" s="9" t="s">
        <v>29</v>
      </c>
      <c r="V578" s="18">
        <v>7.2</v>
      </c>
      <c r="W578" s="9">
        <v>9300</v>
      </c>
      <c r="X578" s="9" t="s">
        <v>1287</v>
      </c>
      <c r="Y578" s="9" t="s">
        <v>2338</v>
      </c>
      <c r="Z578" s="9" t="s">
        <v>2339</v>
      </c>
      <c r="AA578" s="19" t="s">
        <v>29</v>
      </c>
      <c r="AB578" s="9">
        <v>6000000</v>
      </c>
      <c r="AC578" s="9">
        <v>21821347</v>
      </c>
      <c r="AD578" s="9" t="s">
        <v>30</v>
      </c>
      <c r="AE578" s="20">
        <v>101</v>
      </c>
    </row>
    <row r="579" spans="1:31" x14ac:dyDescent="0.35">
      <c r="A579" t="s">
        <v>2340</v>
      </c>
      <c r="B579" t="s">
        <v>32</v>
      </c>
      <c r="C579" t="s">
        <v>40</v>
      </c>
      <c r="D579" s="2">
        <v>1984</v>
      </c>
      <c r="E579" t="s">
        <v>2341</v>
      </c>
      <c r="F579" s="2">
        <v>6.7</v>
      </c>
      <c r="G579">
        <v>1900</v>
      </c>
      <c r="H579" t="s">
        <v>1578</v>
      </c>
      <c r="I579" t="s">
        <v>1578</v>
      </c>
      <c r="J579" t="s">
        <v>2342</v>
      </c>
      <c r="K579" s="3" t="s">
        <v>21</v>
      </c>
      <c r="L579">
        <v>0</v>
      </c>
      <c r="M579">
        <v>1057368</v>
      </c>
      <c r="N579" t="s">
        <v>2343</v>
      </c>
      <c r="O579" s="2">
        <v>106</v>
      </c>
      <c r="Q579" s="10" t="s">
        <v>40</v>
      </c>
      <c r="R579" s="21">
        <v>1984</v>
      </c>
      <c r="S579" s="27" t="s">
        <v>12534</v>
      </c>
      <c r="T579" s="25" t="str">
        <f>LEFT(S579,3)</f>
        <v>Oct</v>
      </c>
      <c r="U579" s="10" t="s">
        <v>29</v>
      </c>
      <c r="V579" s="21">
        <v>6.7</v>
      </c>
      <c r="W579" s="10">
        <v>1900</v>
      </c>
      <c r="X579" s="10" t="s">
        <v>1578</v>
      </c>
      <c r="Y579" s="10" t="s">
        <v>1578</v>
      </c>
      <c r="Z579" s="10" t="s">
        <v>2342</v>
      </c>
      <c r="AA579" s="22" t="s">
        <v>21</v>
      </c>
      <c r="AB579" s="10">
        <v>0</v>
      </c>
      <c r="AC579" s="10">
        <v>1057368</v>
      </c>
      <c r="AD579" s="10" t="s">
        <v>2343</v>
      </c>
      <c r="AE579" s="23">
        <v>106</v>
      </c>
    </row>
    <row r="580" spans="1:31" x14ac:dyDescent="0.35">
      <c r="A580" t="s">
        <v>2344</v>
      </c>
      <c r="B580" t="s">
        <v>32</v>
      </c>
      <c r="C580" t="s">
        <v>40</v>
      </c>
      <c r="D580" s="2">
        <v>1984</v>
      </c>
      <c r="E580" t="s">
        <v>2197</v>
      </c>
      <c r="F580" s="2">
        <v>3.7</v>
      </c>
      <c r="G580">
        <v>2300</v>
      </c>
      <c r="H580" t="s">
        <v>810</v>
      </c>
      <c r="I580" t="s">
        <v>1095</v>
      </c>
      <c r="J580" t="s">
        <v>2345</v>
      </c>
      <c r="K580" s="3" t="s">
        <v>29</v>
      </c>
      <c r="L580">
        <v>0</v>
      </c>
      <c r="M580">
        <v>5410972</v>
      </c>
      <c r="N580" t="s">
        <v>2099</v>
      </c>
      <c r="O580" s="2">
        <v>87</v>
      </c>
      <c r="Q580" s="9" t="s">
        <v>40</v>
      </c>
      <c r="R580" s="18">
        <v>1984</v>
      </c>
      <c r="S580" s="26" t="s">
        <v>12520</v>
      </c>
      <c r="T580" s="25" t="str">
        <f>LEFT(S580,3)</f>
        <v>Jul</v>
      </c>
      <c r="U580" s="9" t="s">
        <v>29</v>
      </c>
      <c r="V580" s="18">
        <v>3.7</v>
      </c>
      <c r="W580" s="9">
        <v>2300</v>
      </c>
      <c r="X580" s="9" t="s">
        <v>810</v>
      </c>
      <c r="Y580" s="9" t="s">
        <v>1095</v>
      </c>
      <c r="Z580" s="9" t="s">
        <v>2345</v>
      </c>
      <c r="AA580" s="19" t="s">
        <v>29</v>
      </c>
      <c r="AB580" s="9">
        <v>0</v>
      </c>
      <c r="AC580" s="9">
        <v>5410972</v>
      </c>
      <c r="AD580" s="9" t="s">
        <v>2099</v>
      </c>
      <c r="AE580" s="20">
        <v>87</v>
      </c>
    </row>
    <row r="581" spans="1:31" x14ac:dyDescent="0.35">
      <c r="A581" t="s">
        <v>2346</v>
      </c>
      <c r="B581" t="s">
        <v>15</v>
      </c>
      <c r="C581" t="s">
        <v>33</v>
      </c>
      <c r="D581" s="2">
        <v>1984</v>
      </c>
      <c r="E581" t="s">
        <v>1512</v>
      </c>
      <c r="F581" s="2">
        <v>5.9</v>
      </c>
      <c r="G581">
        <v>2200</v>
      </c>
      <c r="H581" t="s">
        <v>2347</v>
      </c>
      <c r="I581" t="s">
        <v>2348</v>
      </c>
      <c r="J581" t="s">
        <v>1718</v>
      </c>
      <c r="K581" s="3" t="s">
        <v>29</v>
      </c>
      <c r="L581">
        <v>0</v>
      </c>
      <c r="M581">
        <v>17513452</v>
      </c>
      <c r="N581" t="s">
        <v>553</v>
      </c>
      <c r="O581" s="2">
        <v>100</v>
      </c>
      <c r="Q581" s="10" t="s">
        <v>33</v>
      </c>
      <c r="R581" s="21">
        <v>1984</v>
      </c>
      <c r="S581" s="27" t="s">
        <v>12444</v>
      </c>
      <c r="T581" s="25" t="str">
        <f>LEFT(S581,3)</f>
        <v>Feb</v>
      </c>
      <c r="U581" s="10" t="s">
        <v>29</v>
      </c>
      <c r="V581" s="21">
        <v>5.9</v>
      </c>
      <c r="W581" s="10">
        <v>2200</v>
      </c>
      <c r="X581" s="10" t="s">
        <v>2347</v>
      </c>
      <c r="Y581" s="10" t="s">
        <v>2348</v>
      </c>
      <c r="Z581" s="10" t="s">
        <v>1718</v>
      </c>
      <c r="AA581" s="22" t="s">
        <v>29</v>
      </c>
      <c r="AB581" s="10">
        <v>0</v>
      </c>
      <c r="AC581" s="10">
        <v>17513452</v>
      </c>
      <c r="AD581" s="10" t="s">
        <v>553</v>
      </c>
      <c r="AE581" s="23">
        <v>100</v>
      </c>
    </row>
    <row r="582" spans="1:31" x14ac:dyDescent="0.35">
      <c r="A582" t="s">
        <v>2349</v>
      </c>
      <c r="B582" t="s">
        <v>32</v>
      </c>
      <c r="C582" t="s">
        <v>40</v>
      </c>
      <c r="D582" s="2">
        <v>1984</v>
      </c>
      <c r="E582" t="s">
        <v>2222</v>
      </c>
      <c r="F582" s="2">
        <v>5.8</v>
      </c>
      <c r="G582">
        <v>2900</v>
      </c>
      <c r="H582" t="s">
        <v>2350</v>
      </c>
      <c r="I582" t="s">
        <v>213</v>
      </c>
      <c r="J582" t="s">
        <v>1399</v>
      </c>
      <c r="K582" s="3" t="s">
        <v>29</v>
      </c>
      <c r="L582">
        <v>6000000</v>
      </c>
      <c r="M582">
        <v>12414210</v>
      </c>
      <c r="N582" t="s">
        <v>2351</v>
      </c>
      <c r="O582" s="2">
        <v>113</v>
      </c>
      <c r="Q582" s="9" t="s">
        <v>40</v>
      </c>
      <c r="R582" s="18">
        <v>1984</v>
      </c>
      <c r="S582" s="26" t="s">
        <v>12521</v>
      </c>
      <c r="T582" s="25" t="str">
        <f>LEFT(S582,3)</f>
        <v>Sep</v>
      </c>
      <c r="U582" s="9" t="s">
        <v>29</v>
      </c>
      <c r="V582" s="18">
        <v>5.8</v>
      </c>
      <c r="W582" s="9">
        <v>2900</v>
      </c>
      <c r="X582" s="9" t="s">
        <v>2350</v>
      </c>
      <c r="Y582" s="9" t="s">
        <v>213</v>
      </c>
      <c r="Z582" s="9" t="s">
        <v>1399</v>
      </c>
      <c r="AA582" s="19" t="s">
        <v>29</v>
      </c>
      <c r="AB582" s="9">
        <v>6000000</v>
      </c>
      <c r="AC582" s="9">
        <v>12414210</v>
      </c>
      <c r="AD582" s="9" t="s">
        <v>2351</v>
      </c>
      <c r="AE582" s="20">
        <v>113</v>
      </c>
    </row>
    <row r="583" spans="1:31" x14ac:dyDescent="0.35">
      <c r="A583" t="s">
        <v>2352</v>
      </c>
      <c r="B583" t="s">
        <v>32</v>
      </c>
      <c r="C583" t="s">
        <v>33</v>
      </c>
      <c r="D583" s="2">
        <v>1984</v>
      </c>
      <c r="E583" t="s">
        <v>2150</v>
      </c>
      <c r="F583" s="2">
        <v>5.5</v>
      </c>
      <c r="G583">
        <v>9300</v>
      </c>
      <c r="H583" t="s">
        <v>1236</v>
      </c>
      <c r="I583" t="s">
        <v>713</v>
      </c>
      <c r="J583" t="s">
        <v>84</v>
      </c>
      <c r="K583" s="3" t="s">
        <v>29</v>
      </c>
      <c r="L583">
        <v>25000000</v>
      </c>
      <c r="M583">
        <v>38348988</v>
      </c>
      <c r="N583" t="s">
        <v>22</v>
      </c>
      <c r="O583" s="2">
        <v>93</v>
      </c>
      <c r="Q583" s="10" t="s">
        <v>33</v>
      </c>
      <c r="R583" s="21">
        <v>1984</v>
      </c>
      <c r="S583" s="27" t="s">
        <v>12513</v>
      </c>
      <c r="T583" s="25" t="str">
        <f>LEFT(S583,3)</f>
        <v>Dec</v>
      </c>
      <c r="U583" s="10" t="s">
        <v>29</v>
      </c>
      <c r="V583" s="21">
        <v>5.5</v>
      </c>
      <c r="W583" s="10">
        <v>9300</v>
      </c>
      <c r="X583" s="10" t="s">
        <v>1236</v>
      </c>
      <c r="Y583" s="10" t="s">
        <v>713</v>
      </c>
      <c r="Z583" s="10" t="s">
        <v>84</v>
      </c>
      <c r="AA583" s="22" t="s">
        <v>29</v>
      </c>
      <c r="AB583" s="10">
        <v>25000000</v>
      </c>
      <c r="AC583" s="10">
        <v>38348988</v>
      </c>
      <c r="AD583" s="10" t="s">
        <v>22</v>
      </c>
      <c r="AE583" s="23">
        <v>93</v>
      </c>
    </row>
    <row r="584" spans="1:31" x14ac:dyDescent="0.35">
      <c r="A584" t="s">
        <v>2353</v>
      </c>
      <c r="B584" t="s">
        <v>15</v>
      </c>
      <c r="C584" t="s">
        <v>16</v>
      </c>
      <c r="D584" s="2">
        <v>1984</v>
      </c>
      <c r="E584" t="s">
        <v>2354</v>
      </c>
      <c r="F584" s="2">
        <v>7</v>
      </c>
      <c r="G584">
        <v>5100</v>
      </c>
      <c r="H584" t="s">
        <v>431</v>
      </c>
      <c r="I584" t="s">
        <v>2355</v>
      </c>
      <c r="J584" t="s">
        <v>757</v>
      </c>
      <c r="K584" s="3" t="s">
        <v>1193</v>
      </c>
      <c r="L584">
        <v>0</v>
      </c>
      <c r="M584">
        <v>2556800</v>
      </c>
      <c r="N584" t="s">
        <v>2356</v>
      </c>
      <c r="O584" s="2">
        <v>112</v>
      </c>
      <c r="Q584" s="9" t="s">
        <v>16</v>
      </c>
      <c r="R584" s="18">
        <v>1984</v>
      </c>
      <c r="S584" s="26" t="s">
        <v>12535</v>
      </c>
      <c r="T584" s="25" t="str">
        <f>LEFT(S584,3)</f>
        <v>Jun</v>
      </c>
      <c r="U584" s="9" t="s">
        <v>29</v>
      </c>
      <c r="V584" s="18">
        <v>7</v>
      </c>
      <c r="W584" s="9">
        <v>5100</v>
      </c>
      <c r="X584" s="9" t="s">
        <v>431</v>
      </c>
      <c r="Y584" s="9" t="s">
        <v>2355</v>
      </c>
      <c r="Z584" s="9" t="s">
        <v>757</v>
      </c>
      <c r="AA584" s="19" t="s">
        <v>1193</v>
      </c>
      <c r="AB584" s="9">
        <v>0</v>
      </c>
      <c r="AC584" s="9">
        <v>2556800</v>
      </c>
      <c r="AD584" s="9" t="s">
        <v>2356</v>
      </c>
      <c r="AE584" s="20">
        <v>112</v>
      </c>
    </row>
    <row r="585" spans="1:31" x14ac:dyDescent="0.35">
      <c r="A585" t="s">
        <v>2357</v>
      </c>
      <c r="B585" t="s">
        <v>32</v>
      </c>
      <c r="C585" t="s">
        <v>16</v>
      </c>
      <c r="D585" s="2">
        <v>1984</v>
      </c>
      <c r="E585" t="s">
        <v>2110</v>
      </c>
      <c r="F585" s="2">
        <v>6.1</v>
      </c>
      <c r="G585">
        <v>5300</v>
      </c>
      <c r="H585" t="s">
        <v>1296</v>
      </c>
      <c r="I585" t="s">
        <v>2358</v>
      </c>
      <c r="J585" t="s">
        <v>1860</v>
      </c>
      <c r="K585" s="3" t="s">
        <v>29</v>
      </c>
      <c r="L585">
        <v>0</v>
      </c>
      <c r="M585">
        <v>7343032</v>
      </c>
      <c r="N585" t="s">
        <v>60</v>
      </c>
      <c r="O585" s="2">
        <v>100</v>
      </c>
      <c r="Q585" s="10" t="s">
        <v>16</v>
      </c>
      <c r="R585" s="21">
        <v>1984</v>
      </c>
      <c r="S585" s="27" t="s">
        <v>12508</v>
      </c>
      <c r="T585" s="25" t="str">
        <f>LEFT(S585,3)</f>
        <v>Apr</v>
      </c>
      <c r="U585" s="10" t="s">
        <v>29</v>
      </c>
      <c r="V585" s="21">
        <v>6.1</v>
      </c>
      <c r="W585" s="10">
        <v>5300</v>
      </c>
      <c r="X585" s="10" t="s">
        <v>1296</v>
      </c>
      <c r="Y585" s="10" t="s">
        <v>2358</v>
      </c>
      <c r="Z585" s="10" t="s">
        <v>1860</v>
      </c>
      <c r="AA585" s="22" t="s">
        <v>29</v>
      </c>
      <c r="AB585" s="10">
        <v>0</v>
      </c>
      <c r="AC585" s="10">
        <v>7343032</v>
      </c>
      <c r="AD585" s="10" t="s">
        <v>60</v>
      </c>
      <c r="AE585" s="23">
        <v>100</v>
      </c>
    </row>
    <row r="586" spans="1:31" x14ac:dyDescent="0.35">
      <c r="A586" t="s">
        <v>2359</v>
      </c>
      <c r="B586" t="s">
        <v>15</v>
      </c>
      <c r="C586" t="s">
        <v>33</v>
      </c>
      <c r="D586" s="2">
        <v>1984</v>
      </c>
      <c r="E586" t="s">
        <v>2132</v>
      </c>
      <c r="F586" s="2">
        <v>6.4</v>
      </c>
      <c r="G586">
        <v>2300</v>
      </c>
      <c r="H586" t="s">
        <v>2360</v>
      </c>
      <c r="I586" t="s">
        <v>2361</v>
      </c>
      <c r="J586" t="s">
        <v>141</v>
      </c>
      <c r="K586" s="3" t="s">
        <v>29</v>
      </c>
      <c r="L586">
        <v>10000000</v>
      </c>
      <c r="M586">
        <v>3854833</v>
      </c>
      <c r="N586" t="s">
        <v>2362</v>
      </c>
      <c r="O586" s="2">
        <v>93</v>
      </c>
      <c r="Q586" s="9" t="s">
        <v>33</v>
      </c>
      <c r="R586" s="18">
        <v>1984</v>
      </c>
      <c r="S586" s="26" t="s">
        <v>12510</v>
      </c>
      <c r="T586" s="25" t="str">
        <f>LEFT(S586,3)</f>
        <v>Aug</v>
      </c>
      <c r="U586" s="9" t="s">
        <v>29</v>
      </c>
      <c r="V586" s="18">
        <v>6.4</v>
      </c>
      <c r="W586" s="9">
        <v>2300</v>
      </c>
      <c r="X586" s="9" t="s">
        <v>2360</v>
      </c>
      <c r="Y586" s="9" t="s">
        <v>2361</v>
      </c>
      <c r="Z586" s="9" t="s">
        <v>141</v>
      </c>
      <c r="AA586" s="19" t="s">
        <v>29</v>
      </c>
      <c r="AB586" s="9">
        <v>10000000</v>
      </c>
      <c r="AC586" s="9">
        <v>3854833</v>
      </c>
      <c r="AD586" s="9" t="s">
        <v>2362</v>
      </c>
      <c r="AE586" s="20">
        <v>93</v>
      </c>
    </row>
    <row r="587" spans="1:31" x14ac:dyDescent="0.35">
      <c r="A587" t="s">
        <v>2363</v>
      </c>
      <c r="B587" t="s">
        <v>15</v>
      </c>
      <c r="C587" t="s">
        <v>16</v>
      </c>
      <c r="D587" s="2">
        <v>1984</v>
      </c>
      <c r="E587" t="s">
        <v>2172</v>
      </c>
      <c r="F587" s="2">
        <v>6.1</v>
      </c>
      <c r="G587">
        <v>2000</v>
      </c>
      <c r="H587" t="s">
        <v>1122</v>
      </c>
      <c r="I587" t="s">
        <v>2364</v>
      </c>
      <c r="J587" t="s">
        <v>2365</v>
      </c>
      <c r="K587" s="3" t="s">
        <v>29</v>
      </c>
      <c r="L587">
        <v>0</v>
      </c>
      <c r="M587">
        <v>7828841</v>
      </c>
      <c r="N587" t="s">
        <v>540</v>
      </c>
      <c r="O587" s="2">
        <v>130</v>
      </c>
      <c r="Q587" s="10" t="s">
        <v>16</v>
      </c>
      <c r="R587" s="21">
        <v>1984</v>
      </c>
      <c r="S587" s="27" t="s">
        <v>12516</v>
      </c>
      <c r="T587" s="25" t="str">
        <f>LEFT(S587,3)</f>
        <v>Oct</v>
      </c>
      <c r="U587" s="10" t="s">
        <v>29</v>
      </c>
      <c r="V587" s="21">
        <v>6.1</v>
      </c>
      <c r="W587" s="10">
        <v>2000</v>
      </c>
      <c r="X587" s="10" t="s">
        <v>1122</v>
      </c>
      <c r="Y587" s="10" t="s">
        <v>2364</v>
      </c>
      <c r="Z587" s="10" t="s">
        <v>2365</v>
      </c>
      <c r="AA587" s="22" t="s">
        <v>29</v>
      </c>
      <c r="AB587" s="10">
        <v>0</v>
      </c>
      <c r="AC587" s="10">
        <v>7828841</v>
      </c>
      <c r="AD587" s="10" t="s">
        <v>540</v>
      </c>
      <c r="AE587" s="23">
        <v>130</v>
      </c>
    </row>
    <row r="588" spans="1:31" x14ac:dyDescent="0.35">
      <c r="A588" t="s">
        <v>2366</v>
      </c>
      <c r="B588" t="s">
        <v>15</v>
      </c>
      <c r="C588" t="s">
        <v>40</v>
      </c>
      <c r="D588" s="2">
        <v>1984</v>
      </c>
      <c r="E588" t="s">
        <v>2367</v>
      </c>
      <c r="F588" s="2">
        <v>6.4</v>
      </c>
      <c r="G588">
        <v>3000</v>
      </c>
      <c r="H588" t="s">
        <v>2368</v>
      </c>
      <c r="I588" t="s">
        <v>2369</v>
      </c>
      <c r="J588" t="s">
        <v>2370</v>
      </c>
      <c r="K588" s="3" t="s">
        <v>29</v>
      </c>
      <c r="L588">
        <v>3000000</v>
      </c>
      <c r="M588">
        <v>727639</v>
      </c>
      <c r="N588" t="s">
        <v>2371</v>
      </c>
      <c r="O588" s="2">
        <v>84</v>
      </c>
      <c r="Q588" s="9" t="s">
        <v>40</v>
      </c>
      <c r="R588" s="18">
        <v>1984</v>
      </c>
      <c r="S588" s="26" t="s">
        <v>12536</v>
      </c>
      <c r="T588" s="25" t="str">
        <f>LEFT(S588,3)</f>
        <v>Mar</v>
      </c>
      <c r="U588" s="9" t="s">
        <v>29</v>
      </c>
      <c r="V588" s="18">
        <v>6.4</v>
      </c>
      <c r="W588" s="9">
        <v>3000</v>
      </c>
      <c r="X588" s="9" t="s">
        <v>2368</v>
      </c>
      <c r="Y588" s="9" t="s">
        <v>2369</v>
      </c>
      <c r="Z588" s="9" t="s">
        <v>2370</v>
      </c>
      <c r="AA588" s="19" t="s">
        <v>29</v>
      </c>
      <c r="AB588" s="9">
        <v>3000000</v>
      </c>
      <c r="AC588" s="9">
        <v>727639</v>
      </c>
      <c r="AD588" s="9" t="s">
        <v>2371</v>
      </c>
      <c r="AE588" s="20">
        <v>84</v>
      </c>
    </row>
    <row r="589" spans="1:31" x14ac:dyDescent="0.35">
      <c r="A589" t="s">
        <v>2372</v>
      </c>
      <c r="B589" t="s">
        <v>15</v>
      </c>
      <c r="C589" t="s">
        <v>40</v>
      </c>
      <c r="D589" s="2">
        <v>1984</v>
      </c>
      <c r="E589" t="s">
        <v>2373</v>
      </c>
      <c r="F589" s="2">
        <v>4.8</v>
      </c>
      <c r="G589">
        <v>619</v>
      </c>
      <c r="H589" t="s">
        <v>2374</v>
      </c>
      <c r="I589" t="s">
        <v>2375</v>
      </c>
      <c r="J589" t="s">
        <v>2376</v>
      </c>
      <c r="K589" s="3" t="s">
        <v>29</v>
      </c>
      <c r="L589">
        <v>0</v>
      </c>
      <c r="M589">
        <v>2732684</v>
      </c>
      <c r="N589" t="s">
        <v>2377</v>
      </c>
      <c r="O589" s="2">
        <v>85</v>
      </c>
      <c r="Q589" s="10" t="s">
        <v>40</v>
      </c>
      <c r="R589" s="21">
        <v>1984</v>
      </c>
      <c r="S589" s="27" t="s">
        <v>12518</v>
      </c>
      <c r="T589" s="25" t="str">
        <f>LEFT(S589,3)</f>
        <v>Oct</v>
      </c>
      <c r="U589" s="10" t="s">
        <v>29</v>
      </c>
      <c r="V589" s="21">
        <v>4.8</v>
      </c>
      <c r="W589" s="10">
        <v>619</v>
      </c>
      <c r="X589" s="10" t="s">
        <v>2374</v>
      </c>
      <c r="Y589" s="10" t="s">
        <v>2375</v>
      </c>
      <c r="Z589" s="10" t="s">
        <v>2376</v>
      </c>
      <c r="AA589" s="22" t="s">
        <v>29</v>
      </c>
      <c r="AB589" s="10">
        <v>0</v>
      </c>
      <c r="AC589" s="10">
        <v>2732684</v>
      </c>
      <c r="AD589" s="10" t="s">
        <v>2377</v>
      </c>
      <c r="AE589" s="23">
        <v>85</v>
      </c>
    </row>
    <row r="590" spans="1:31" x14ac:dyDescent="0.35">
      <c r="A590" t="s">
        <v>2378</v>
      </c>
      <c r="B590" t="s">
        <v>1998</v>
      </c>
      <c r="C590" t="s">
        <v>40</v>
      </c>
      <c r="D590" s="2">
        <v>1984</v>
      </c>
      <c r="E590" t="s">
        <v>2379</v>
      </c>
      <c r="F590" s="2">
        <v>5.3</v>
      </c>
      <c r="G590">
        <v>3000</v>
      </c>
      <c r="H590" t="s">
        <v>1382</v>
      </c>
      <c r="I590" t="s">
        <v>1382</v>
      </c>
      <c r="J590" t="s">
        <v>2201</v>
      </c>
      <c r="K590" s="3" t="s">
        <v>21</v>
      </c>
      <c r="L590">
        <v>0</v>
      </c>
      <c r="M590">
        <v>8793152</v>
      </c>
      <c r="N590" t="s">
        <v>2380</v>
      </c>
      <c r="O590" s="2">
        <v>97</v>
      </c>
      <c r="Q590" s="9" t="s">
        <v>40</v>
      </c>
      <c r="R590" s="18">
        <v>1984</v>
      </c>
      <c r="S590" s="26" t="s">
        <v>12537</v>
      </c>
      <c r="T590" s="25" t="str">
        <f>LEFT(S590,3)</f>
        <v>Aug</v>
      </c>
      <c r="U590" s="9" t="s">
        <v>29</v>
      </c>
      <c r="V590" s="18">
        <v>5.3</v>
      </c>
      <c r="W590" s="9">
        <v>3000</v>
      </c>
      <c r="X590" s="9" t="s">
        <v>1382</v>
      </c>
      <c r="Y590" s="9" t="s">
        <v>1382</v>
      </c>
      <c r="Z590" s="9" t="s">
        <v>2201</v>
      </c>
      <c r="AA590" s="19" t="s">
        <v>21</v>
      </c>
      <c r="AB590" s="9">
        <v>0</v>
      </c>
      <c r="AC590" s="9">
        <v>8793152</v>
      </c>
      <c r="AD590" s="9" t="s">
        <v>2380</v>
      </c>
      <c r="AE590" s="20">
        <v>97</v>
      </c>
    </row>
    <row r="591" spans="1:31" x14ac:dyDescent="0.35">
      <c r="A591" t="s">
        <v>2381</v>
      </c>
      <c r="B591" t="s">
        <v>446</v>
      </c>
      <c r="C591" t="s">
        <v>103</v>
      </c>
      <c r="D591" s="2">
        <v>1984</v>
      </c>
      <c r="E591" t="s">
        <v>2172</v>
      </c>
      <c r="F591" s="2">
        <v>5.8</v>
      </c>
      <c r="G591">
        <v>1600</v>
      </c>
      <c r="H591" t="s">
        <v>1009</v>
      </c>
      <c r="I591" t="s">
        <v>1009</v>
      </c>
      <c r="J591" t="s">
        <v>2382</v>
      </c>
      <c r="K591" s="3" t="s">
        <v>29</v>
      </c>
      <c r="L591">
        <v>9000000</v>
      </c>
      <c r="M591">
        <v>10435015</v>
      </c>
      <c r="N591" t="s">
        <v>2383</v>
      </c>
      <c r="O591" s="2">
        <v>100</v>
      </c>
      <c r="Q591" s="10" t="s">
        <v>103</v>
      </c>
      <c r="R591" s="21">
        <v>1984</v>
      </c>
      <c r="S591" s="27" t="s">
        <v>12516</v>
      </c>
      <c r="T591" s="25" t="str">
        <f>LEFT(S591,3)</f>
        <v>Oct</v>
      </c>
      <c r="U591" s="10" t="s">
        <v>29</v>
      </c>
      <c r="V591" s="21">
        <v>5.8</v>
      </c>
      <c r="W591" s="10">
        <v>1600</v>
      </c>
      <c r="X591" s="10" t="s">
        <v>1009</v>
      </c>
      <c r="Y591" s="10" t="s">
        <v>1009</v>
      </c>
      <c r="Z591" s="10" t="s">
        <v>2382</v>
      </c>
      <c r="AA591" s="22" t="s">
        <v>29</v>
      </c>
      <c r="AB591" s="10">
        <v>9000000</v>
      </c>
      <c r="AC591" s="10">
        <v>10435015</v>
      </c>
      <c r="AD591" s="10" t="s">
        <v>2383</v>
      </c>
      <c r="AE591" s="23">
        <v>100</v>
      </c>
    </row>
    <row r="592" spans="1:31" x14ac:dyDescent="0.35">
      <c r="A592" t="s">
        <v>2384</v>
      </c>
      <c r="B592" t="s">
        <v>15</v>
      </c>
      <c r="C592" t="s">
        <v>40</v>
      </c>
      <c r="D592" s="2">
        <v>1984</v>
      </c>
      <c r="E592" t="s">
        <v>2305</v>
      </c>
      <c r="F592" s="2">
        <v>6.8</v>
      </c>
      <c r="G592">
        <v>5700</v>
      </c>
      <c r="H592" t="s">
        <v>1846</v>
      </c>
      <c r="I592" t="s">
        <v>1846</v>
      </c>
      <c r="J592" t="s">
        <v>2385</v>
      </c>
      <c r="K592" s="3" t="s">
        <v>29</v>
      </c>
      <c r="L592">
        <v>350000</v>
      </c>
      <c r="M592">
        <v>3677209</v>
      </c>
      <c r="N592" t="s">
        <v>2386</v>
      </c>
      <c r="O592" s="2">
        <v>108</v>
      </c>
      <c r="Q592" s="9" t="s">
        <v>40</v>
      </c>
      <c r="R592" s="18">
        <v>1984</v>
      </c>
      <c r="S592" s="26" t="s">
        <v>12528</v>
      </c>
      <c r="T592" s="25" t="str">
        <f>LEFT(S592,3)</f>
        <v>Sep</v>
      </c>
      <c r="U592" s="9" t="s">
        <v>29</v>
      </c>
      <c r="V592" s="18">
        <v>6.8</v>
      </c>
      <c r="W592" s="9">
        <v>5700</v>
      </c>
      <c r="X592" s="9" t="s">
        <v>1846</v>
      </c>
      <c r="Y592" s="9" t="s">
        <v>1846</v>
      </c>
      <c r="Z592" s="9" t="s">
        <v>2385</v>
      </c>
      <c r="AA592" s="19" t="s">
        <v>29</v>
      </c>
      <c r="AB592" s="9">
        <v>350000</v>
      </c>
      <c r="AC592" s="9">
        <v>3677209</v>
      </c>
      <c r="AD592" s="9" t="s">
        <v>2386</v>
      </c>
      <c r="AE592" s="20">
        <v>108</v>
      </c>
    </row>
    <row r="593" spans="1:31" x14ac:dyDescent="0.35">
      <c r="A593" t="s">
        <v>2387</v>
      </c>
      <c r="B593" t="s">
        <v>15</v>
      </c>
      <c r="C593" t="s">
        <v>40</v>
      </c>
      <c r="D593" s="2">
        <v>1984</v>
      </c>
      <c r="E593" t="s">
        <v>2258</v>
      </c>
      <c r="F593" s="2">
        <v>5.5</v>
      </c>
      <c r="G593">
        <v>2000</v>
      </c>
      <c r="H593" t="s">
        <v>351</v>
      </c>
      <c r="I593" t="s">
        <v>2388</v>
      </c>
      <c r="J593" t="s">
        <v>2389</v>
      </c>
      <c r="K593" s="3" t="s">
        <v>29</v>
      </c>
      <c r="L593">
        <v>0</v>
      </c>
      <c r="M593">
        <v>4994094</v>
      </c>
      <c r="N593" t="s">
        <v>2181</v>
      </c>
      <c r="O593" s="2">
        <v>102</v>
      </c>
      <c r="Q593" s="10" t="s">
        <v>40</v>
      </c>
      <c r="R593" s="21">
        <v>1984</v>
      </c>
      <c r="S593" s="27" t="s">
        <v>12525</v>
      </c>
      <c r="T593" s="25" t="str">
        <f>LEFT(S593,3)</f>
        <v>Nov</v>
      </c>
      <c r="U593" s="10" t="s">
        <v>29</v>
      </c>
      <c r="V593" s="21">
        <v>5.5</v>
      </c>
      <c r="W593" s="10">
        <v>2000</v>
      </c>
      <c r="X593" s="10" t="s">
        <v>351</v>
      </c>
      <c r="Y593" s="10" t="s">
        <v>2388</v>
      </c>
      <c r="Z593" s="10" t="s">
        <v>2389</v>
      </c>
      <c r="AA593" s="22" t="s">
        <v>29</v>
      </c>
      <c r="AB593" s="10">
        <v>0</v>
      </c>
      <c r="AC593" s="10">
        <v>4994094</v>
      </c>
      <c r="AD593" s="10" t="s">
        <v>2181</v>
      </c>
      <c r="AE593" s="23">
        <v>102</v>
      </c>
    </row>
    <row r="594" spans="1:31" x14ac:dyDescent="0.35">
      <c r="A594" t="s">
        <v>2390</v>
      </c>
      <c r="B594" t="s">
        <v>32</v>
      </c>
      <c r="C594" t="s">
        <v>40</v>
      </c>
      <c r="D594" s="2">
        <v>1984</v>
      </c>
      <c r="E594" t="s">
        <v>1583</v>
      </c>
      <c r="F594" s="2">
        <v>7.4</v>
      </c>
      <c r="G594">
        <v>24000</v>
      </c>
      <c r="H594" t="s">
        <v>288</v>
      </c>
      <c r="I594" t="s">
        <v>288</v>
      </c>
      <c r="J594" t="s">
        <v>288</v>
      </c>
      <c r="K594" s="3" t="s">
        <v>29</v>
      </c>
      <c r="L594">
        <v>8000000</v>
      </c>
      <c r="M594">
        <v>10600497</v>
      </c>
      <c r="N594" t="s">
        <v>49</v>
      </c>
      <c r="O594" s="2">
        <v>84</v>
      </c>
      <c r="Q594" s="9" t="s">
        <v>40</v>
      </c>
      <c r="R594" s="18">
        <v>1984</v>
      </c>
      <c r="S594" s="26" t="s">
        <v>12453</v>
      </c>
      <c r="T594" s="25" t="str">
        <f>LEFT(S594,3)</f>
        <v>Jan</v>
      </c>
      <c r="U594" s="9" t="s">
        <v>29</v>
      </c>
      <c r="V594" s="18">
        <v>7.4</v>
      </c>
      <c r="W594" s="9">
        <v>24000</v>
      </c>
      <c r="X594" s="9" t="s">
        <v>288</v>
      </c>
      <c r="Y594" s="9" t="s">
        <v>288</v>
      </c>
      <c r="Z594" s="9" t="s">
        <v>288</v>
      </c>
      <c r="AA594" s="19" t="s">
        <v>29</v>
      </c>
      <c r="AB594" s="9">
        <v>8000000</v>
      </c>
      <c r="AC594" s="9">
        <v>10600497</v>
      </c>
      <c r="AD594" s="9" t="s">
        <v>49</v>
      </c>
      <c r="AE594" s="20">
        <v>84</v>
      </c>
    </row>
    <row r="595" spans="1:31" x14ac:dyDescent="0.35">
      <c r="A595" t="s">
        <v>2391</v>
      </c>
      <c r="B595" t="s">
        <v>15</v>
      </c>
      <c r="C595" t="s">
        <v>40</v>
      </c>
      <c r="D595" s="2">
        <v>1984</v>
      </c>
      <c r="E595" t="s">
        <v>2040</v>
      </c>
      <c r="F595" s="2">
        <v>3.8</v>
      </c>
      <c r="G595">
        <v>5600</v>
      </c>
      <c r="H595" t="s">
        <v>2019</v>
      </c>
      <c r="I595" t="s">
        <v>2392</v>
      </c>
      <c r="J595" t="s">
        <v>387</v>
      </c>
      <c r="K595" s="3" t="s">
        <v>29</v>
      </c>
      <c r="L595">
        <v>18000000</v>
      </c>
      <c r="M595">
        <v>19265302</v>
      </c>
      <c r="N595" t="s">
        <v>710</v>
      </c>
      <c r="O595" s="2">
        <v>94</v>
      </c>
      <c r="Q595" s="10" t="s">
        <v>40</v>
      </c>
      <c r="R595" s="21">
        <v>1984</v>
      </c>
      <c r="S595" s="27" t="s">
        <v>12498</v>
      </c>
      <c r="T595" s="25" t="str">
        <f>LEFT(S595,3)</f>
        <v>Jul</v>
      </c>
      <c r="U595" s="10" t="s">
        <v>29</v>
      </c>
      <c r="V595" s="21">
        <v>3.8</v>
      </c>
      <c r="W595" s="10">
        <v>5600</v>
      </c>
      <c r="X595" s="10" t="s">
        <v>2019</v>
      </c>
      <c r="Y595" s="10" t="s">
        <v>2392</v>
      </c>
      <c r="Z595" s="10" t="s">
        <v>387</v>
      </c>
      <c r="AA595" s="22" t="s">
        <v>29</v>
      </c>
      <c r="AB595" s="10">
        <v>18000000</v>
      </c>
      <c r="AC595" s="10">
        <v>19265302</v>
      </c>
      <c r="AD595" s="10" t="s">
        <v>710</v>
      </c>
      <c r="AE595" s="23">
        <v>94</v>
      </c>
    </row>
    <row r="596" spans="1:31" x14ac:dyDescent="0.35">
      <c r="A596" t="s">
        <v>2393</v>
      </c>
      <c r="B596" t="s">
        <v>1998</v>
      </c>
      <c r="C596" t="s">
        <v>40</v>
      </c>
      <c r="D596" s="2">
        <v>1984</v>
      </c>
      <c r="E596" t="s">
        <v>2236</v>
      </c>
      <c r="F596" s="2">
        <v>6</v>
      </c>
      <c r="G596">
        <v>2800</v>
      </c>
      <c r="H596" t="s">
        <v>713</v>
      </c>
      <c r="I596" t="s">
        <v>2394</v>
      </c>
      <c r="J596" t="s">
        <v>387</v>
      </c>
      <c r="K596" s="3" t="s">
        <v>29</v>
      </c>
      <c r="L596">
        <v>15100000</v>
      </c>
      <c r="M596">
        <v>26080861</v>
      </c>
      <c r="N596" t="s">
        <v>2395</v>
      </c>
      <c r="O596" s="2">
        <v>118</v>
      </c>
      <c r="Q596" s="9" t="s">
        <v>40</v>
      </c>
      <c r="R596" s="18">
        <v>1984</v>
      </c>
      <c r="S596" s="26" t="s">
        <v>12523</v>
      </c>
      <c r="T596" s="25" t="str">
        <f>LEFT(S596,3)</f>
        <v>Dec</v>
      </c>
      <c r="U596" s="9" t="s">
        <v>29</v>
      </c>
      <c r="V596" s="18">
        <v>6</v>
      </c>
      <c r="W596" s="9">
        <v>2800</v>
      </c>
      <c r="X596" s="9" t="s">
        <v>713</v>
      </c>
      <c r="Y596" s="9" t="s">
        <v>2394</v>
      </c>
      <c r="Z596" s="9" t="s">
        <v>387</v>
      </c>
      <c r="AA596" s="19" t="s">
        <v>29</v>
      </c>
      <c r="AB596" s="9">
        <v>15100000</v>
      </c>
      <c r="AC596" s="9">
        <v>26080861</v>
      </c>
      <c r="AD596" s="9" t="s">
        <v>2395</v>
      </c>
      <c r="AE596" s="20">
        <v>118</v>
      </c>
    </row>
    <row r="597" spans="1:31" x14ac:dyDescent="0.35">
      <c r="A597" t="s">
        <v>2396</v>
      </c>
      <c r="B597" t="s">
        <v>32</v>
      </c>
      <c r="C597" t="s">
        <v>40</v>
      </c>
      <c r="D597" s="2">
        <v>1984</v>
      </c>
      <c r="E597" t="s">
        <v>2236</v>
      </c>
      <c r="F597" s="2">
        <v>5.5</v>
      </c>
      <c r="G597">
        <v>4600</v>
      </c>
      <c r="H597" t="s">
        <v>848</v>
      </c>
      <c r="I597" t="s">
        <v>482</v>
      </c>
      <c r="J597" t="s">
        <v>208</v>
      </c>
      <c r="K597" s="3" t="s">
        <v>29</v>
      </c>
      <c r="L597">
        <v>12000000</v>
      </c>
      <c r="M597">
        <v>26186631</v>
      </c>
      <c r="N597" t="s">
        <v>2397</v>
      </c>
      <c r="O597" s="2">
        <v>96</v>
      </c>
      <c r="Q597" s="10" t="s">
        <v>40</v>
      </c>
      <c r="R597" s="21">
        <v>1984</v>
      </c>
      <c r="S597" s="27" t="s">
        <v>12523</v>
      </c>
      <c r="T597" s="25" t="str">
        <f>LEFT(S597,3)</f>
        <v>Dec</v>
      </c>
      <c r="U597" s="10" t="s">
        <v>29</v>
      </c>
      <c r="V597" s="21">
        <v>5.5</v>
      </c>
      <c r="W597" s="10">
        <v>4600</v>
      </c>
      <c r="X597" s="10" t="s">
        <v>848</v>
      </c>
      <c r="Y597" s="10" t="s">
        <v>482</v>
      </c>
      <c r="Z597" s="10" t="s">
        <v>208</v>
      </c>
      <c r="AA597" s="22" t="s">
        <v>29</v>
      </c>
      <c r="AB597" s="10">
        <v>12000000</v>
      </c>
      <c r="AC597" s="10">
        <v>26186631</v>
      </c>
      <c r="AD597" s="10" t="s">
        <v>2397</v>
      </c>
      <c r="AE597" s="23">
        <v>96</v>
      </c>
    </row>
    <row r="598" spans="1:31" x14ac:dyDescent="0.35">
      <c r="A598" t="s">
        <v>2398</v>
      </c>
      <c r="B598" t="s">
        <v>15</v>
      </c>
      <c r="C598" t="s">
        <v>33</v>
      </c>
      <c r="D598" s="2">
        <v>1984</v>
      </c>
      <c r="E598" t="s">
        <v>2305</v>
      </c>
      <c r="F598" s="2">
        <v>4.5</v>
      </c>
      <c r="G598">
        <v>2000</v>
      </c>
      <c r="H598" t="s">
        <v>2399</v>
      </c>
      <c r="I598" t="s">
        <v>2399</v>
      </c>
      <c r="J598" t="s">
        <v>2400</v>
      </c>
      <c r="K598" s="3" t="s">
        <v>29</v>
      </c>
      <c r="L598">
        <v>0</v>
      </c>
      <c r="M598">
        <v>3739406</v>
      </c>
      <c r="N598" t="s">
        <v>2215</v>
      </c>
      <c r="O598" s="2">
        <v>89</v>
      </c>
      <c r="Q598" s="9" t="s">
        <v>33</v>
      </c>
      <c r="R598" s="18">
        <v>1984</v>
      </c>
      <c r="S598" s="26" t="s">
        <v>12528</v>
      </c>
      <c r="T598" s="25" t="str">
        <f>LEFT(S598,3)</f>
        <v>Sep</v>
      </c>
      <c r="U598" s="9" t="s">
        <v>29</v>
      </c>
      <c r="V598" s="18">
        <v>4.5</v>
      </c>
      <c r="W598" s="9">
        <v>2000</v>
      </c>
      <c r="X598" s="9" t="s">
        <v>2399</v>
      </c>
      <c r="Y598" s="9" t="s">
        <v>2399</v>
      </c>
      <c r="Z598" s="9" t="s">
        <v>2400</v>
      </c>
      <c r="AA598" s="19" t="s">
        <v>29</v>
      </c>
      <c r="AB598" s="9">
        <v>0</v>
      </c>
      <c r="AC598" s="9">
        <v>3739406</v>
      </c>
      <c r="AD598" s="9" t="s">
        <v>2215</v>
      </c>
      <c r="AE598" s="20">
        <v>89</v>
      </c>
    </row>
    <row r="599" spans="1:31" x14ac:dyDescent="0.35">
      <c r="A599" t="s">
        <v>2401</v>
      </c>
      <c r="B599" t="s">
        <v>32</v>
      </c>
      <c r="C599" t="s">
        <v>40</v>
      </c>
      <c r="D599" s="2">
        <v>1984</v>
      </c>
      <c r="E599" t="s">
        <v>87</v>
      </c>
      <c r="F599" s="2">
        <v>6.6</v>
      </c>
      <c r="G599">
        <v>1400</v>
      </c>
      <c r="H599" t="s">
        <v>590</v>
      </c>
      <c r="I599" t="s">
        <v>2402</v>
      </c>
      <c r="J599" t="s">
        <v>1020</v>
      </c>
      <c r="K599" s="3" t="s">
        <v>29</v>
      </c>
      <c r="L599">
        <v>0</v>
      </c>
      <c r="M599">
        <v>5021751</v>
      </c>
      <c r="N599" t="s">
        <v>903</v>
      </c>
      <c r="O599" s="2">
        <v>105</v>
      </c>
      <c r="Q599" s="10" t="s">
        <v>40</v>
      </c>
      <c r="R599" s="21">
        <v>1984</v>
      </c>
      <c r="S599" s="27" t="s">
        <v>12277</v>
      </c>
      <c r="T599" s="25" t="str">
        <f>LEFT(S599,3)</f>
        <v>Oct</v>
      </c>
      <c r="U599" s="10" t="s">
        <v>29</v>
      </c>
      <c r="V599" s="21">
        <v>6.6</v>
      </c>
      <c r="W599" s="10">
        <v>1400</v>
      </c>
      <c r="X599" s="10" t="s">
        <v>590</v>
      </c>
      <c r="Y599" s="10" t="s">
        <v>2402</v>
      </c>
      <c r="Z599" s="10" t="s">
        <v>1020</v>
      </c>
      <c r="AA599" s="22" t="s">
        <v>29</v>
      </c>
      <c r="AB599" s="10">
        <v>0</v>
      </c>
      <c r="AC599" s="10">
        <v>5021751</v>
      </c>
      <c r="AD599" s="10" t="s">
        <v>903</v>
      </c>
      <c r="AE599" s="23">
        <v>105</v>
      </c>
    </row>
    <row r="600" spans="1:31" x14ac:dyDescent="0.35">
      <c r="A600" t="s">
        <v>2403</v>
      </c>
      <c r="B600" t="s">
        <v>15</v>
      </c>
      <c r="C600" t="s">
        <v>40</v>
      </c>
      <c r="D600" s="2">
        <v>1984</v>
      </c>
      <c r="E600" t="s">
        <v>1583</v>
      </c>
      <c r="F600" s="2">
        <v>6.3</v>
      </c>
      <c r="G600">
        <v>6800</v>
      </c>
      <c r="H600" t="s">
        <v>1246</v>
      </c>
      <c r="I600" t="s">
        <v>2404</v>
      </c>
      <c r="J600" t="s">
        <v>850</v>
      </c>
      <c r="K600" s="3" t="s">
        <v>29</v>
      </c>
      <c r="L600">
        <v>0</v>
      </c>
      <c r="M600">
        <v>5718573</v>
      </c>
      <c r="N600" t="s">
        <v>60</v>
      </c>
      <c r="O600" s="2">
        <v>90</v>
      </c>
      <c r="Q600" s="9" t="s">
        <v>40</v>
      </c>
      <c r="R600" s="18">
        <v>1984</v>
      </c>
      <c r="S600" s="26" t="s">
        <v>12453</v>
      </c>
      <c r="T600" s="25" t="str">
        <f>LEFT(S600,3)</f>
        <v>Jan</v>
      </c>
      <c r="U600" s="9" t="s">
        <v>29</v>
      </c>
      <c r="V600" s="18">
        <v>6.3</v>
      </c>
      <c r="W600" s="9">
        <v>6800</v>
      </c>
      <c r="X600" s="9" t="s">
        <v>1246</v>
      </c>
      <c r="Y600" s="9" t="s">
        <v>2404</v>
      </c>
      <c r="Z600" s="9" t="s">
        <v>850</v>
      </c>
      <c r="AA600" s="19" t="s">
        <v>29</v>
      </c>
      <c r="AB600" s="9">
        <v>0</v>
      </c>
      <c r="AC600" s="9">
        <v>5718573</v>
      </c>
      <c r="AD600" s="9" t="s">
        <v>60</v>
      </c>
      <c r="AE600" s="20">
        <v>90</v>
      </c>
    </row>
    <row r="601" spans="1:31" x14ac:dyDescent="0.35">
      <c r="A601" t="s">
        <v>2405</v>
      </c>
      <c r="B601" t="s">
        <v>15</v>
      </c>
      <c r="C601" t="s">
        <v>40</v>
      </c>
      <c r="D601" s="2">
        <v>1984</v>
      </c>
      <c r="E601" t="s">
        <v>2406</v>
      </c>
      <c r="F601" s="2">
        <v>6.8</v>
      </c>
      <c r="G601">
        <v>2600</v>
      </c>
      <c r="H601" t="s">
        <v>397</v>
      </c>
      <c r="I601" t="s">
        <v>397</v>
      </c>
      <c r="J601" t="s">
        <v>2407</v>
      </c>
      <c r="K601" s="3" t="s">
        <v>29</v>
      </c>
      <c r="L601">
        <v>700000</v>
      </c>
      <c r="M601">
        <v>2490233</v>
      </c>
      <c r="N601" t="s">
        <v>2408</v>
      </c>
      <c r="O601" s="2">
        <v>106</v>
      </c>
      <c r="Q601" s="10" t="s">
        <v>40</v>
      </c>
      <c r="R601" s="21">
        <v>1984</v>
      </c>
      <c r="S601" s="27" t="s">
        <v>12538</v>
      </c>
      <c r="T601" s="25" t="str">
        <f>LEFT(S601,3)</f>
        <v>Aug</v>
      </c>
      <c r="U601" s="10" t="s">
        <v>29</v>
      </c>
      <c r="V601" s="21">
        <v>6.8</v>
      </c>
      <c r="W601" s="10">
        <v>2600</v>
      </c>
      <c r="X601" s="10" t="s">
        <v>397</v>
      </c>
      <c r="Y601" s="10" t="s">
        <v>397</v>
      </c>
      <c r="Z601" s="10" t="s">
        <v>2407</v>
      </c>
      <c r="AA601" s="22" t="s">
        <v>29</v>
      </c>
      <c r="AB601" s="10">
        <v>700000</v>
      </c>
      <c r="AC601" s="10">
        <v>2490233</v>
      </c>
      <c r="AD601" s="10" t="s">
        <v>2408</v>
      </c>
      <c r="AE601" s="23">
        <v>106</v>
      </c>
    </row>
    <row r="602" spans="1:31" x14ac:dyDescent="0.35">
      <c r="A602" t="s">
        <v>2409</v>
      </c>
      <c r="B602" t="s">
        <v>15</v>
      </c>
      <c r="C602" t="s">
        <v>40</v>
      </c>
      <c r="D602" s="2">
        <v>1984</v>
      </c>
      <c r="E602" t="s">
        <v>2410</v>
      </c>
      <c r="F602" s="2">
        <v>5.7</v>
      </c>
      <c r="G602">
        <v>1300</v>
      </c>
      <c r="H602" t="s">
        <v>2411</v>
      </c>
      <c r="I602" t="s">
        <v>2412</v>
      </c>
      <c r="J602" t="s">
        <v>2413</v>
      </c>
      <c r="K602" s="3" t="s">
        <v>29</v>
      </c>
      <c r="L602">
        <v>0</v>
      </c>
      <c r="M602">
        <v>4561346</v>
      </c>
      <c r="N602" t="s">
        <v>2215</v>
      </c>
      <c r="O602" s="2">
        <v>105</v>
      </c>
      <c r="Q602" s="9" t="s">
        <v>40</v>
      </c>
      <c r="R602" s="18">
        <v>1984</v>
      </c>
      <c r="S602" s="26" t="s">
        <v>12539</v>
      </c>
      <c r="T602" s="25" t="str">
        <f>LEFT(S602,3)</f>
        <v>May</v>
      </c>
      <c r="U602" s="9" t="s">
        <v>29</v>
      </c>
      <c r="V602" s="18">
        <v>5.7</v>
      </c>
      <c r="W602" s="9">
        <v>1300</v>
      </c>
      <c r="X602" s="9" t="s">
        <v>2411</v>
      </c>
      <c r="Y602" s="9" t="s">
        <v>2412</v>
      </c>
      <c r="Z602" s="9" t="s">
        <v>2413</v>
      </c>
      <c r="AA602" s="19" t="s">
        <v>29</v>
      </c>
      <c r="AB602" s="9">
        <v>0</v>
      </c>
      <c r="AC602" s="9">
        <v>4561346</v>
      </c>
      <c r="AD602" s="9" t="s">
        <v>2215</v>
      </c>
      <c r="AE602" s="20">
        <v>105</v>
      </c>
    </row>
    <row r="603" spans="1:31" x14ac:dyDescent="0.35">
      <c r="A603" t="s">
        <v>2414</v>
      </c>
      <c r="B603" t="s">
        <v>15</v>
      </c>
      <c r="C603" t="s">
        <v>40</v>
      </c>
      <c r="D603" s="2">
        <v>1984</v>
      </c>
      <c r="E603" t="s">
        <v>2415</v>
      </c>
      <c r="F603" s="2">
        <v>7.4</v>
      </c>
      <c r="G603">
        <v>4200</v>
      </c>
      <c r="H603" t="s">
        <v>2416</v>
      </c>
      <c r="I603" t="s">
        <v>2416</v>
      </c>
      <c r="J603" t="s">
        <v>2417</v>
      </c>
      <c r="K603" s="3" t="s">
        <v>451</v>
      </c>
      <c r="L603">
        <v>0</v>
      </c>
      <c r="M603">
        <v>15726</v>
      </c>
      <c r="N603" t="s">
        <v>977</v>
      </c>
      <c r="O603" s="2">
        <v>101</v>
      </c>
      <c r="Q603" s="10" t="s">
        <v>40</v>
      </c>
      <c r="R603" s="21">
        <v>1984</v>
      </c>
      <c r="S603" s="27" t="s">
        <v>12538</v>
      </c>
      <c r="T603" s="25" t="str">
        <f>LEFT(S603,3)</f>
        <v>Aug</v>
      </c>
      <c r="U603" s="10" t="s">
        <v>451</v>
      </c>
      <c r="V603" s="21">
        <v>7.4</v>
      </c>
      <c r="W603" s="10">
        <v>4200</v>
      </c>
      <c r="X603" s="10" t="s">
        <v>2416</v>
      </c>
      <c r="Y603" s="10" t="s">
        <v>2416</v>
      </c>
      <c r="Z603" s="10" t="s">
        <v>2417</v>
      </c>
      <c r="AA603" s="22" t="s">
        <v>451</v>
      </c>
      <c r="AB603" s="10">
        <v>0</v>
      </c>
      <c r="AC603" s="10">
        <v>15726</v>
      </c>
      <c r="AD603" s="10" t="s">
        <v>977</v>
      </c>
      <c r="AE603" s="23">
        <v>101</v>
      </c>
    </row>
    <row r="604" spans="1:31" x14ac:dyDescent="0.35">
      <c r="A604" t="s">
        <v>2418</v>
      </c>
      <c r="B604" t="s">
        <v>32</v>
      </c>
      <c r="C604" t="s">
        <v>40</v>
      </c>
      <c r="D604" s="2">
        <v>1984</v>
      </c>
      <c r="E604" t="s">
        <v>2419</v>
      </c>
      <c r="F604" s="2">
        <v>6</v>
      </c>
      <c r="G604">
        <v>2600</v>
      </c>
      <c r="H604" t="s">
        <v>212</v>
      </c>
      <c r="I604" t="s">
        <v>2420</v>
      </c>
      <c r="J604" t="s">
        <v>387</v>
      </c>
      <c r="K604" s="3" t="s">
        <v>29</v>
      </c>
      <c r="L604">
        <v>12000000</v>
      </c>
      <c r="M604">
        <v>19928200</v>
      </c>
      <c r="N604" t="s">
        <v>179</v>
      </c>
      <c r="O604" s="2">
        <v>96</v>
      </c>
      <c r="Q604" s="9" t="s">
        <v>40</v>
      </c>
      <c r="R604" s="18">
        <v>1984</v>
      </c>
      <c r="S604" s="26" t="s">
        <v>12478</v>
      </c>
      <c r="T604" s="25" t="str">
        <f>LEFT(S604,3)</f>
        <v>Feb</v>
      </c>
      <c r="U604" s="9" t="s">
        <v>29</v>
      </c>
      <c r="V604" s="18">
        <v>6</v>
      </c>
      <c r="W604" s="9">
        <v>2600</v>
      </c>
      <c r="X604" s="9" t="s">
        <v>212</v>
      </c>
      <c r="Y604" s="9" t="s">
        <v>2420</v>
      </c>
      <c r="Z604" s="9" t="s">
        <v>387</v>
      </c>
      <c r="AA604" s="19" t="s">
        <v>29</v>
      </c>
      <c r="AB604" s="9">
        <v>12000000</v>
      </c>
      <c r="AC604" s="9">
        <v>19928200</v>
      </c>
      <c r="AD604" s="9" t="s">
        <v>179</v>
      </c>
      <c r="AE604" s="20">
        <v>96</v>
      </c>
    </row>
    <row r="605" spans="1:31" x14ac:dyDescent="0.35">
      <c r="A605" t="s">
        <v>2421</v>
      </c>
      <c r="B605" t="s">
        <v>15</v>
      </c>
      <c r="C605" t="s">
        <v>51</v>
      </c>
      <c r="D605" s="2">
        <v>1984</v>
      </c>
      <c r="E605" t="s">
        <v>2222</v>
      </c>
      <c r="F605" s="2">
        <v>5.9</v>
      </c>
      <c r="G605">
        <v>1300</v>
      </c>
      <c r="H605" t="s">
        <v>670</v>
      </c>
      <c r="I605" t="s">
        <v>2422</v>
      </c>
      <c r="J605" t="s">
        <v>1304</v>
      </c>
      <c r="K605" s="3" t="s">
        <v>29</v>
      </c>
      <c r="L605">
        <v>10000000</v>
      </c>
      <c r="M605">
        <v>2773433</v>
      </c>
      <c r="N605" t="s">
        <v>1233</v>
      </c>
      <c r="O605" s="2">
        <v>91</v>
      </c>
      <c r="Q605" s="10" t="s">
        <v>51</v>
      </c>
      <c r="R605" s="21">
        <v>1984</v>
      </c>
      <c r="S605" s="27" t="s">
        <v>12521</v>
      </c>
      <c r="T605" s="25" t="str">
        <f>LEFT(S605,3)</f>
        <v>Sep</v>
      </c>
      <c r="U605" s="10" t="s">
        <v>29</v>
      </c>
      <c r="V605" s="21">
        <v>5.9</v>
      </c>
      <c r="W605" s="10">
        <v>1300</v>
      </c>
      <c r="X605" s="10" t="s">
        <v>670</v>
      </c>
      <c r="Y605" s="10" t="s">
        <v>2422</v>
      </c>
      <c r="Z605" s="10" t="s">
        <v>1304</v>
      </c>
      <c r="AA605" s="22" t="s">
        <v>29</v>
      </c>
      <c r="AB605" s="10">
        <v>10000000</v>
      </c>
      <c r="AC605" s="10">
        <v>2773433</v>
      </c>
      <c r="AD605" s="10" t="s">
        <v>1233</v>
      </c>
      <c r="AE605" s="23">
        <v>91</v>
      </c>
    </row>
    <row r="606" spans="1:31" x14ac:dyDescent="0.35">
      <c r="A606" t="s">
        <v>2423</v>
      </c>
      <c r="B606" t="s">
        <v>1998</v>
      </c>
      <c r="C606" t="s">
        <v>16</v>
      </c>
      <c r="D606" s="2">
        <v>1984</v>
      </c>
      <c r="E606" t="s">
        <v>2424</v>
      </c>
      <c r="F606" s="2">
        <v>6.1</v>
      </c>
      <c r="G606">
        <v>3000</v>
      </c>
      <c r="H606" t="s">
        <v>2425</v>
      </c>
      <c r="I606" t="s">
        <v>2426</v>
      </c>
      <c r="J606" t="s">
        <v>2365</v>
      </c>
      <c r="K606" s="3" t="s">
        <v>29</v>
      </c>
      <c r="L606">
        <v>11000000</v>
      </c>
      <c r="M606">
        <v>4385312</v>
      </c>
      <c r="N606" t="s">
        <v>2278</v>
      </c>
      <c r="O606" s="2">
        <v>110</v>
      </c>
      <c r="Q606" s="9" t="s">
        <v>16</v>
      </c>
      <c r="R606" s="18">
        <v>1984</v>
      </c>
      <c r="S606" s="26" t="s">
        <v>12540</v>
      </c>
      <c r="T606" s="25" t="str">
        <f>LEFT(S606,3)</f>
        <v>Feb</v>
      </c>
      <c r="U606" s="9" t="s">
        <v>29</v>
      </c>
      <c r="V606" s="18">
        <v>6.1</v>
      </c>
      <c r="W606" s="9">
        <v>3000</v>
      </c>
      <c r="X606" s="9" t="s">
        <v>2425</v>
      </c>
      <c r="Y606" s="9" t="s">
        <v>2426</v>
      </c>
      <c r="Z606" s="9" t="s">
        <v>2365</v>
      </c>
      <c r="AA606" s="19" t="s">
        <v>29</v>
      </c>
      <c r="AB606" s="9">
        <v>11000000</v>
      </c>
      <c r="AC606" s="9">
        <v>4385312</v>
      </c>
      <c r="AD606" s="9" t="s">
        <v>2278</v>
      </c>
      <c r="AE606" s="20">
        <v>110</v>
      </c>
    </row>
    <row r="607" spans="1:31" x14ac:dyDescent="0.35">
      <c r="A607" t="s">
        <v>2427</v>
      </c>
      <c r="B607" t="s">
        <v>1998</v>
      </c>
      <c r="C607" t="s">
        <v>40</v>
      </c>
      <c r="D607" s="2">
        <v>1984</v>
      </c>
      <c r="E607" t="s">
        <v>2428</v>
      </c>
      <c r="F607" s="2">
        <v>6.4</v>
      </c>
      <c r="G607">
        <v>1500</v>
      </c>
      <c r="H607" t="s">
        <v>403</v>
      </c>
      <c r="I607" t="s">
        <v>2429</v>
      </c>
      <c r="J607" t="s">
        <v>360</v>
      </c>
      <c r="K607" s="3" t="s">
        <v>29</v>
      </c>
      <c r="L607">
        <v>0</v>
      </c>
      <c r="M607">
        <v>1493782</v>
      </c>
      <c r="N607" t="s">
        <v>79</v>
      </c>
      <c r="O607" s="2">
        <v>103</v>
      </c>
      <c r="Q607" s="10" t="s">
        <v>40</v>
      </c>
      <c r="R607" s="21">
        <v>1984</v>
      </c>
      <c r="S607" s="27" t="s">
        <v>12541</v>
      </c>
      <c r="T607" s="25" t="str">
        <f>LEFT(S607,3)</f>
        <v>Oct</v>
      </c>
      <c r="U607" s="10" t="s">
        <v>29</v>
      </c>
      <c r="V607" s="21">
        <v>6.4</v>
      </c>
      <c r="W607" s="10">
        <v>1500</v>
      </c>
      <c r="X607" s="10" t="s">
        <v>403</v>
      </c>
      <c r="Y607" s="10" t="s">
        <v>2429</v>
      </c>
      <c r="Z607" s="10" t="s">
        <v>360</v>
      </c>
      <c r="AA607" s="22" t="s">
        <v>29</v>
      </c>
      <c r="AB607" s="10">
        <v>0</v>
      </c>
      <c r="AC607" s="10">
        <v>1493782</v>
      </c>
      <c r="AD607" s="10" t="s">
        <v>79</v>
      </c>
      <c r="AE607" s="23">
        <v>103</v>
      </c>
    </row>
    <row r="608" spans="1:31" x14ac:dyDescent="0.35">
      <c r="A608" t="s">
        <v>2430</v>
      </c>
      <c r="B608" t="s">
        <v>32</v>
      </c>
      <c r="C608" t="s">
        <v>16</v>
      </c>
      <c r="D608" s="2">
        <v>1984</v>
      </c>
      <c r="E608" t="s">
        <v>2431</v>
      </c>
      <c r="F608" s="2">
        <v>6.7</v>
      </c>
      <c r="G608">
        <v>1800</v>
      </c>
      <c r="H608" t="s">
        <v>2432</v>
      </c>
      <c r="I608" t="s">
        <v>910</v>
      </c>
      <c r="J608" t="s">
        <v>1201</v>
      </c>
      <c r="K608" s="3" t="s">
        <v>29</v>
      </c>
      <c r="L608">
        <v>0</v>
      </c>
      <c r="M608">
        <v>9640000</v>
      </c>
      <c r="N608" t="s">
        <v>2433</v>
      </c>
      <c r="O608" s="2">
        <v>105</v>
      </c>
      <c r="Q608" s="9" t="s">
        <v>16</v>
      </c>
      <c r="R608" s="18">
        <v>1984</v>
      </c>
      <c r="S608" s="26" t="s">
        <v>12542</v>
      </c>
      <c r="T608" s="25" t="str">
        <f>LEFT(S608,3)</f>
        <v>Sep</v>
      </c>
      <c r="U608" s="9" t="s">
        <v>29</v>
      </c>
      <c r="V608" s="18">
        <v>6.7</v>
      </c>
      <c r="W608" s="9">
        <v>1800</v>
      </c>
      <c r="X608" s="9" t="s">
        <v>2432</v>
      </c>
      <c r="Y608" s="9" t="s">
        <v>910</v>
      </c>
      <c r="Z608" s="9" t="s">
        <v>1201</v>
      </c>
      <c r="AA608" s="19" t="s">
        <v>29</v>
      </c>
      <c r="AB608" s="9">
        <v>0</v>
      </c>
      <c r="AC608" s="9">
        <v>9640000</v>
      </c>
      <c r="AD608" s="9" t="s">
        <v>2433</v>
      </c>
      <c r="AE608" s="20">
        <v>105</v>
      </c>
    </row>
    <row r="609" spans="1:31" x14ac:dyDescent="0.35">
      <c r="A609" t="s">
        <v>2434</v>
      </c>
      <c r="B609" t="s">
        <v>32</v>
      </c>
      <c r="C609" t="s">
        <v>40</v>
      </c>
      <c r="D609" s="2">
        <v>1984</v>
      </c>
      <c r="E609" t="s">
        <v>2197</v>
      </c>
      <c r="F609" s="2">
        <v>4.7</v>
      </c>
      <c r="G609">
        <v>3900</v>
      </c>
      <c r="H609" t="s">
        <v>266</v>
      </c>
      <c r="I609" t="s">
        <v>266</v>
      </c>
      <c r="J609" t="s">
        <v>267</v>
      </c>
      <c r="K609" s="3" t="s">
        <v>29</v>
      </c>
      <c r="L609">
        <v>0</v>
      </c>
      <c r="M609">
        <v>3772785</v>
      </c>
      <c r="N609" t="s">
        <v>49</v>
      </c>
      <c r="O609" s="2">
        <v>82</v>
      </c>
      <c r="Q609" s="10" t="s">
        <v>40</v>
      </c>
      <c r="R609" s="21">
        <v>1984</v>
      </c>
      <c r="S609" s="27" t="s">
        <v>12520</v>
      </c>
      <c r="T609" s="25" t="str">
        <f>LEFT(S609,3)</f>
        <v>Jul</v>
      </c>
      <c r="U609" s="10" t="s">
        <v>29</v>
      </c>
      <c r="V609" s="21">
        <v>4.7</v>
      </c>
      <c r="W609" s="10">
        <v>3900</v>
      </c>
      <c r="X609" s="10" t="s">
        <v>266</v>
      </c>
      <c r="Y609" s="10" t="s">
        <v>266</v>
      </c>
      <c r="Z609" s="10" t="s">
        <v>267</v>
      </c>
      <c r="AA609" s="22" t="s">
        <v>29</v>
      </c>
      <c r="AB609" s="10">
        <v>0</v>
      </c>
      <c r="AC609" s="10">
        <v>3772785</v>
      </c>
      <c r="AD609" s="10" t="s">
        <v>49</v>
      </c>
      <c r="AE609" s="23">
        <v>82</v>
      </c>
    </row>
    <row r="610" spans="1:31" x14ac:dyDescent="0.35">
      <c r="A610" t="s">
        <v>2435</v>
      </c>
      <c r="B610" t="s">
        <v>15</v>
      </c>
      <c r="C610" t="s">
        <v>16</v>
      </c>
      <c r="D610" s="2">
        <v>1984</v>
      </c>
      <c r="E610" t="s">
        <v>2436</v>
      </c>
      <c r="F610" s="2">
        <v>5.8</v>
      </c>
      <c r="G610">
        <v>816</v>
      </c>
      <c r="H610" t="s">
        <v>1146</v>
      </c>
      <c r="I610" t="s">
        <v>2437</v>
      </c>
      <c r="J610" t="s">
        <v>1323</v>
      </c>
      <c r="K610" s="3" t="s">
        <v>29</v>
      </c>
      <c r="L610">
        <v>0</v>
      </c>
      <c r="M610">
        <v>2075282</v>
      </c>
      <c r="N610" t="s">
        <v>499</v>
      </c>
      <c r="O610" s="2">
        <v>116</v>
      </c>
      <c r="Q610" s="9" t="s">
        <v>16</v>
      </c>
      <c r="R610" s="18">
        <v>1984</v>
      </c>
      <c r="S610" s="26" t="s">
        <v>12510</v>
      </c>
      <c r="T610" s="25" t="str">
        <f>LEFT(S610,3)</f>
        <v>Aug</v>
      </c>
      <c r="U610" s="9" t="s">
        <v>136</v>
      </c>
      <c r="V610" s="18">
        <v>5.8</v>
      </c>
      <c r="W610" s="9">
        <v>816</v>
      </c>
      <c r="X610" s="9" t="s">
        <v>1146</v>
      </c>
      <c r="Y610" s="9" t="s">
        <v>2437</v>
      </c>
      <c r="Z610" s="9" t="s">
        <v>1323</v>
      </c>
      <c r="AA610" s="19" t="s">
        <v>29</v>
      </c>
      <c r="AB610" s="9">
        <v>0</v>
      </c>
      <c r="AC610" s="9">
        <v>2075282</v>
      </c>
      <c r="AD610" s="9" t="s">
        <v>499</v>
      </c>
      <c r="AE610" s="20">
        <v>116</v>
      </c>
    </row>
    <row r="611" spans="1:31" x14ac:dyDescent="0.35">
      <c r="A611" t="s">
        <v>2438</v>
      </c>
      <c r="B611" t="s">
        <v>32</v>
      </c>
      <c r="C611" t="s">
        <v>16</v>
      </c>
      <c r="D611" s="2">
        <v>1984</v>
      </c>
      <c r="E611" t="s">
        <v>2439</v>
      </c>
      <c r="F611" s="2">
        <v>5.2</v>
      </c>
      <c r="G611">
        <v>1400</v>
      </c>
      <c r="H611" t="s">
        <v>2440</v>
      </c>
      <c r="I611" t="s">
        <v>2441</v>
      </c>
      <c r="J611" t="s">
        <v>2441</v>
      </c>
      <c r="K611" s="3" t="s">
        <v>21</v>
      </c>
      <c r="L611">
        <v>9000000</v>
      </c>
      <c r="M611">
        <v>1393501</v>
      </c>
      <c r="N611" t="s">
        <v>2442</v>
      </c>
      <c r="O611" s="2">
        <v>108</v>
      </c>
      <c r="Q611" s="10" t="s">
        <v>16</v>
      </c>
      <c r="R611" s="21">
        <v>1984</v>
      </c>
      <c r="S611" s="27" t="s">
        <v>12543</v>
      </c>
      <c r="T611" s="25" t="str">
        <f>LEFT(S611,3)</f>
        <v>Oct</v>
      </c>
      <c r="U611" s="10" t="s">
        <v>29</v>
      </c>
      <c r="V611" s="21">
        <v>5.2</v>
      </c>
      <c r="W611" s="10">
        <v>1400</v>
      </c>
      <c r="X611" s="10" t="s">
        <v>2440</v>
      </c>
      <c r="Y611" s="10" t="s">
        <v>2441</v>
      </c>
      <c r="Z611" s="10" t="s">
        <v>2441</v>
      </c>
      <c r="AA611" s="22" t="s">
        <v>21</v>
      </c>
      <c r="AB611" s="10">
        <v>9000000</v>
      </c>
      <c r="AC611" s="10">
        <v>1393501</v>
      </c>
      <c r="AD611" s="10" t="s">
        <v>2442</v>
      </c>
      <c r="AE611" s="23">
        <v>108</v>
      </c>
    </row>
    <row r="612" spans="1:31" x14ac:dyDescent="0.35">
      <c r="A612" t="s">
        <v>2443</v>
      </c>
      <c r="B612" t="s">
        <v>15</v>
      </c>
      <c r="C612" t="s">
        <v>16</v>
      </c>
      <c r="D612" s="2">
        <v>1984</v>
      </c>
      <c r="E612" t="s">
        <v>2444</v>
      </c>
      <c r="F612" s="2">
        <v>6.3</v>
      </c>
      <c r="G612">
        <v>599</v>
      </c>
      <c r="H612" t="s">
        <v>397</v>
      </c>
      <c r="I612" t="s">
        <v>2445</v>
      </c>
      <c r="J612" t="s">
        <v>353</v>
      </c>
      <c r="K612" s="3" t="s">
        <v>29</v>
      </c>
      <c r="L612">
        <v>0</v>
      </c>
      <c r="M612">
        <v>865915</v>
      </c>
      <c r="N612" t="s">
        <v>2099</v>
      </c>
      <c r="O612" s="2">
        <v>94</v>
      </c>
      <c r="Q612" s="9" t="s">
        <v>16</v>
      </c>
      <c r="R612" s="18">
        <v>1984</v>
      </c>
      <c r="S612" s="26" t="s">
        <v>12544</v>
      </c>
      <c r="T612" s="25" t="str">
        <f>LEFT(S612,3)</f>
        <v>Oct</v>
      </c>
      <c r="U612" s="9" t="s">
        <v>29</v>
      </c>
      <c r="V612" s="18">
        <v>6.3</v>
      </c>
      <c r="W612" s="9">
        <v>599</v>
      </c>
      <c r="X612" s="9" t="s">
        <v>397</v>
      </c>
      <c r="Y612" s="9" t="s">
        <v>2445</v>
      </c>
      <c r="Z612" s="9" t="s">
        <v>353</v>
      </c>
      <c r="AA612" s="19" t="s">
        <v>29</v>
      </c>
      <c r="AB612" s="9">
        <v>0</v>
      </c>
      <c r="AC612" s="9">
        <v>865915</v>
      </c>
      <c r="AD612" s="9" t="s">
        <v>2099</v>
      </c>
      <c r="AE612" s="20">
        <v>94</v>
      </c>
    </row>
    <row r="613" spans="1:31" x14ac:dyDescent="0.35">
      <c r="A613" t="s">
        <v>2446</v>
      </c>
      <c r="B613" t="s">
        <v>15</v>
      </c>
      <c r="C613" t="s">
        <v>40</v>
      </c>
      <c r="D613" s="2">
        <v>1984</v>
      </c>
      <c r="E613" t="s">
        <v>2410</v>
      </c>
      <c r="F613" s="2">
        <v>5.4</v>
      </c>
      <c r="G613">
        <v>856</v>
      </c>
      <c r="H613" t="s">
        <v>70</v>
      </c>
      <c r="I613" t="s">
        <v>2447</v>
      </c>
      <c r="J613" t="s">
        <v>1316</v>
      </c>
      <c r="K613" s="3" t="s">
        <v>29</v>
      </c>
      <c r="L613">
        <v>7000000</v>
      </c>
      <c r="M613">
        <v>1467396</v>
      </c>
      <c r="N613" t="s">
        <v>903</v>
      </c>
      <c r="O613" s="2">
        <v>96</v>
      </c>
      <c r="Q613" s="10" t="s">
        <v>40</v>
      </c>
      <c r="R613" s="21">
        <v>1984</v>
      </c>
      <c r="S613" s="27" t="s">
        <v>12539</v>
      </c>
      <c r="T613" s="25" t="str">
        <f>LEFT(S613,3)</f>
        <v>May</v>
      </c>
      <c r="U613" s="10" t="s">
        <v>29</v>
      </c>
      <c r="V613" s="21">
        <v>5.4</v>
      </c>
      <c r="W613" s="10">
        <v>856</v>
      </c>
      <c r="X613" s="10" t="s">
        <v>70</v>
      </c>
      <c r="Y613" s="10" t="s">
        <v>2447</v>
      </c>
      <c r="Z613" s="10" t="s">
        <v>1316</v>
      </c>
      <c r="AA613" s="22" t="s">
        <v>29</v>
      </c>
      <c r="AB613" s="10">
        <v>7000000</v>
      </c>
      <c r="AC613" s="10">
        <v>1467396</v>
      </c>
      <c r="AD613" s="10" t="s">
        <v>903</v>
      </c>
      <c r="AE613" s="23">
        <v>96</v>
      </c>
    </row>
    <row r="614" spans="1:31" x14ac:dyDescent="0.35">
      <c r="A614" t="s">
        <v>2448</v>
      </c>
      <c r="B614" t="s">
        <v>446</v>
      </c>
      <c r="C614" t="s">
        <v>16</v>
      </c>
      <c r="D614" s="2">
        <v>1984</v>
      </c>
      <c r="E614" t="s">
        <v>2449</v>
      </c>
      <c r="F614" s="2">
        <v>6.3</v>
      </c>
      <c r="G614">
        <v>1800</v>
      </c>
      <c r="H614" t="s">
        <v>836</v>
      </c>
      <c r="I614" t="s">
        <v>2450</v>
      </c>
      <c r="J614" t="s">
        <v>111</v>
      </c>
      <c r="K614" s="3" t="s">
        <v>21</v>
      </c>
      <c r="L614">
        <v>0</v>
      </c>
      <c r="M614">
        <v>1009700</v>
      </c>
      <c r="N614" t="s">
        <v>838</v>
      </c>
      <c r="O614" s="2">
        <v>122</v>
      </c>
      <c r="Q614" s="9" t="s">
        <v>16</v>
      </c>
      <c r="R614" s="18">
        <v>1984</v>
      </c>
      <c r="S614" s="26" t="s">
        <v>12512</v>
      </c>
      <c r="T614" s="25" t="str">
        <f>LEFT(S614,3)</f>
        <v>Oct</v>
      </c>
      <c r="U614" s="9" t="s">
        <v>21</v>
      </c>
      <c r="V614" s="18">
        <v>6.3</v>
      </c>
      <c r="W614" s="9">
        <v>1800</v>
      </c>
      <c r="X614" s="9" t="s">
        <v>836</v>
      </c>
      <c r="Y614" s="9" t="s">
        <v>2450</v>
      </c>
      <c r="Z614" s="9" t="s">
        <v>111</v>
      </c>
      <c r="AA614" s="19" t="s">
        <v>21</v>
      </c>
      <c r="AB614" s="9">
        <v>0</v>
      </c>
      <c r="AC614" s="9">
        <v>1009700</v>
      </c>
      <c r="AD614" s="9" t="s">
        <v>838</v>
      </c>
      <c r="AE614" s="20">
        <v>122</v>
      </c>
    </row>
    <row r="615" spans="1:31" x14ac:dyDescent="0.35">
      <c r="A615" t="s">
        <v>2451</v>
      </c>
      <c r="B615" t="s">
        <v>1998</v>
      </c>
      <c r="C615" t="s">
        <v>16</v>
      </c>
      <c r="D615" s="2">
        <v>1984</v>
      </c>
      <c r="E615" t="s">
        <v>2222</v>
      </c>
      <c r="F615" s="2">
        <v>3.7</v>
      </c>
      <c r="G615">
        <v>446</v>
      </c>
      <c r="H615" t="s">
        <v>2452</v>
      </c>
      <c r="I615" t="s">
        <v>2453</v>
      </c>
      <c r="J615" t="s">
        <v>2454</v>
      </c>
      <c r="K615" s="3" t="s">
        <v>29</v>
      </c>
      <c r="L615">
        <v>0</v>
      </c>
      <c r="M615">
        <v>1689501</v>
      </c>
      <c r="N615" t="s">
        <v>2174</v>
      </c>
      <c r="O615" s="2">
        <v>93</v>
      </c>
      <c r="Q615" s="10" t="s">
        <v>16</v>
      </c>
      <c r="R615" s="21">
        <v>1984</v>
      </c>
      <c r="S615" s="27" t="s">
        <v>12521</v>
      </c>
      <c r="T615" s="25" t="str">
        <f>LEFT(S615,3)</f>
        <v>Sep</v>
      </c>
      <c r="U615" s="10" t="s">
        <v>29</v>
      </c>
      <c r="V615" s="21">
        <v>3.7</v>
      </c>
      <c r="W615" s="10">
        <v>446</v>
      </c>
      <c r="X615" s="10" t="s">
        <v>2452</v>
      </c>
      <c r="Y615" s="10" t="s">
        <v>2453</v>
      </c>
      <c r="Z615" s="10" t="s">
        <v>2454</v>
      </c>
      <c r="AA615" s="22" t="s">
        <v>29</v>
      </c>
      <c r="AB615" s="10">
        <v>0</v>
      </c>
      <c r="AC615" s="10">
        <v>1689501</v>
      </c>
      <c r="AD615" s="10" t="s">
        <v>2174</v>
      </c>
      <c r="AE615" s="23">
        <v>93</v>
      </c>
    </row>
    <row r="616" spans="1:31" x14ac:dyDescent="0.35">
      <c r="A616" t="s">
        <v>2455</v>
      </c>
      <c r="B616" t="s">
        <v>32</v>
      </c>
      <c r="C616" t="s">
        <v>24</v>
      </c>
      <c r="D616" s="2">
        <v>1984</v>
      </c>
      <c r="E616" t="s">
        <v>2222</v>
      </c>
      <c r="F616" s="2">
        <v>6.3</v>
      </c>
      <c r="G616">
        <v>866</v>
      </c>
      <c r="H616" t="s">
        <v>233</v>
      </c>
      <c r="I616" t="s">
        <v>233</v>
      </c>
      <c r="J616" t="s">
        <v>1875</v>
      </c>
      <c r="K616" s="3" t="s">
        <v>29</v>
      </c>
      <c r="L616">
        <v>0</v>
      </c>
      <c r="M616">
        <v>1142944</v>
      </c>
      <c r="N616" t="s">
        <v>710</v>
      </c>
      <c r="O616" s="2">
        <v>93</v>
      </c>
      <c r="Q616" s="9" t="s">
        <v>24</v>
      </c>
      <c r="R616" s="18">
        <v>1984</v>
      </c>
      <c r="S616" s="26" t="s">
        <v>12521</v>
      </c>
      <c r="T616" s="25" t="str">
        <f>LEFT(S616,3)</f>
        <v>Sep</v>
      </c>
      <c r="U616" s="9" t="s">
        <v>29</v>
      </c>
      <c r="V616" s="18">
        <v>6.3</v>
      </c>
      <c r="W616" s="9">
        <v>866</v>
      </c>
      <c r="X616" s="9" t="s">
        <v>233</v>
      </c>
      <c r="Y616" s="9" t="s">
        <v>233</v>
      </c>
      <c r="Z616" s="9" t="s">
        <v>1875</v>
      </c>
      <c r="AA616" s="19" t="s">
        <v>29</v>
      </c>
      <c r="AB616" s="9">
        <v>0</v>
      </c>
      <c r="AC616" s="9">
        <v>1142944</v>
      </c>
      <c r="AD616" s="9" t="s">
        <v>710</v>
      </c>
      <c r="AE616" s="20">
        <v>93</v>
      </c>
    </row>
    <row r="617" spans="1:31" x14ac:dyDescent="0.35">
      <c r="A617" t="s">
        <v>2456</v>
      </c>
      <c r="B617" t="s">
        <v>32</v>
      </c>
      <c r="C617" t="s">
        <v>40</v>
      </c>
      <c r="D617" s="2">
        <v>1984</v>
      </c>
      <c r="E617" t="s">
        <v>2023</v>
      </c>
      <c r="F617" s="2">
        <v>5.9</v>
      </c>
      <c r="G617">
        <v>807</v>
      </c>
      <c r="H617" t="s">
        <v>464</v>
      </c>
      <c r="I617" t="s">
        <v>2457</v>
      </c>
      <c r="J617" t="s">
        <v>832</v>
      </c>
      <c r="K617" s="3" t="s">
        <v>29</v>
      </c>
      <c r="L617">
        <v>0</v>
      </c>
      <c r="M617">
        <v>7889694</v>
      </c>
      <c r="N617" t="s">
        <v>117</v>
      </c>
      <c r="O617" s="2">
        <v>94</v>
      </c>
      <c r="Q617" s="10" t="s">
        <v>40</v>
      </c>
      <c r="R617" s="21">
        <v>1984</v>
      </c>
      <c r="S617" s="27" t="s">
        <v>12494</v>
      </c>
      <c r="T617" s="25" t="str">
        <f>LEFT(S617,3)</f>
        <v>Nov</v>
      </c>
      <c r="U617" s="10" t="s">
        <v>29</v>
      </c>
      <c r="V617" s="21">
        <v>5.9</v>
      </c>
      <c r="W617" s="10">
        <v>807</v>
      </c>
      <c r="X617" s="10" t="s">
        <v>464</v>
      </c>
      <c r="Y617" s="10" t="s">
        <v>2457</v>
      </c>
      <c r="Z617" s="10" t="s">
        <v>832</v>
      </c>
      <c r="AA617" s="22" t="s">
        <v>29</v>
      </c>
      <c r="AB617" s="10">
        <v>0</v>
      </c>
      <c r="AC617" s="10">
        <v>7889694</v>
      </c>
      <c r="AD617" s="10" t="s">
        <v>117</v>
      </c>
      <c r="AE617" s="23">
        <v>94</v>
      </c>
    </row>
    <row r="618" spans="1:31" x14ac:dyDescent="0.35">
      <c r="A618" t="s">
        <v>2458</v>
      </c>
      <c r="B618" t="s">
        <v>15</v>
      </c>
      <c r="C618" t="s">
        <v>16</v>
      </c>
      <c r="D618" s="2">
        <v>1984</v>
      </c>
      <c r="E618" t="s">
        <v>2266</v>
      </c>
      <c r="F618" s="2">
        <v>5.7</v>
      </c>
      <c r="G618">
        <v>634</v>
      </c>
      <c r="H618" t="s">
        <v>777</v>
      </c>
      <c r="I618" t="s">
        <v>2459</v>
      </c>
      <c r="J618" t="s">
        <v>2460</v>
      </c>
      <c r="K618" s="3" t="s">
        <v>29</v>
      </c>
      <c r="L618">
        <v>0</v>
      </c>
      <c r="M618">
        <v>4239154</v>
      </c>
      <c r="N618" t="s">
        <v>79</v>
      </c>
      <c r="O618" s="2">
        <v>95</v>
      </c>
      <c r="Q618" s="9" t="s">
        <v>16</v>
      </c>
      <c r="R618" s="18">
        <v>1984</v>
      </c>
      <c r="S618" s="26" t="s">
        <v>12526</v>
      </c>
      <c r="T618" s="25" t="str">
        <f>LEFT(S618,3)</f>
        <v>Sep</v>
      </c>
      <c r="U618" s="9" t="s">
        <v>29</v>
      </c>
      <c r="V618" s="18">
        <v>5.7</v>
      </c>
      <c r="W618" s="9">
        <v>634</v>
      </c>
      <c r="X618" s="9" t="s">
        <v>777</v>
      </c>
      <c r="Y618" s="9" t="s">
        <v>2459</v>
      </c>
      <c r="Z618" s="9" t="s">
        <v>2460</v>
      </c>
      <c r="AA618" s="19" t="s">
        <v>29</v>
      </c>
      <c r="AB618" s="9">
        <v>0</v>
      </c>
      <c r="AC618" s="9">
        <v>4239154</v>
      </c>
      <c r="AD618" s="9" t="s">
        <v>79</v>
      </c>
      <c r="AE618" s="20">
        <v>95</v>
      </c>
    </row>
    <row r="619" spans="1:31" x14ac:dyDescent="0.35">
      <c r="A619" t="s">
        <v>2461</v>
      </c>
      <c r="B619" t="s">
        <v>32</v>
      </c>
      <c r="C619" t="s">
        <v>24</v>
      </c>
      <c r="D619" s="2">
        <v>1984</v>
      </c>
      <c r="E619" t="s">
        <v>1512</v>
      </c>
      <c r="F619" s="2">
        <v>5.2</v>
      </c>
      <c r="G619">
        <v>1200</v>
      </c>
      <c r="H619" t="s">
        <v>633</v>
      </c>
      <c r="I619" t="s">
        <v>2462</v>
      </c>
      <c r="J619" t="s">
        <v>101</v>
      </c>
      <c r="K619" s="3" t="s">
        <v>29</v>
      </c>
      <c r="L619">
        <v>12000000</v>
      </c>
      <c r="M619">
        <v>129268</v>
      </c>
      <c r="N619" t="s">
        <v>60</v>
      </c>
      <c r="O619" s="2">
        <v>91</v>
      </c>
      <c r="Q619" s="10" t="s">
        <v>24</v>
      </c>
      <c r="R619" s="21">
        <v>1984</v>
      </c>
      <c r="S619" s="27" t="s">
        <v>12444</v>
      </c>
      <c r="T619" s="25" t="str">
        <f>LEFT(S619,3)</f>
        <v>Feb</v>
      </c>
      <c r="U619" s="10" t="s">
        <v>29</v>
      </c>
      <c r="V619" s="21">
        <v>5.2</v>
      </c>
      <c r="W619" s="10">
        <v>1200</v>
      </c>
      <c r="X619" s="10" t="s">
        <v>633</v>
      </c>
      <c r="Y619" s="10" t="s">
        <v>2462</v>
      </c>
      <c r="Z619" s="10" t="s">
        <v>101</v>
      </c>
      <c r="AA619" s="22" t="s">
        <v>29</v>
      </c>
      <c r="AB619" s="10">
        <v>12000000</v>
      </c>
      <c r="AC619" s="10">
        <v>129268</v>
      </c>
      <c r="AD619" s="10" t="s">
        <v>60</v>
      </c>
      <c r="AE619" s="23">
        <v>91</v>
      </c>
    </row>
    <row r="620" spans="1:31" x14ac:dyDescent="0.35">
      <c r="A620" t="s">
        <v>2463</v>
      </c>
      <c r="B620" t="s">
        <v>15</v>
      </c>
      <c r="C620" t="s">
        <v>40</v>
      </c>
      <c r="D620" s="2">
        <v>1984</v>
      </c>
      <c r="E620" t="s">
        <v>2464</v>
      </c>
      <c r="F620" s="2">
        <v>7.9</v>
      </c>
      <c r="G620">
        <v>2700</v>
      </c>
      <c r="H620" t="s">
        <v>2465</v>
      </c>
      <c r="I620" t="s">
        <v>2466</v>
      </c>
      <c r="J620" t="s">
        <v>2467</v>
      </c>
      <c r="K620" s="3" t="s">
        <v>305</v>
      </c>
      <c r="L620">
        <v>0</v>
      </c>
      <c r="N620" t="s">
        <v>2468</v>
      </c>
      <c r="O620" s="2">
        <v>187</v>
      </c>
      <c r="Q620" s="9" t="s">
        <v>40</v>
      </c>
      <c r="R620" s="18">
        <v>1984</v>
      </c>
      <c r="S620" s="26" t="s">
        <v>12545</v>
      </c>
      <c r="T620" s="25" t="str">
        <f>LEFT(S620,3)</f>
        <v>Feb</v>
      </c>
      <c r="U620" s="9" t="s">
        <v>29</v>
      </c>
      <c r="V620" s="18">
        <v>7.9</v>
      </c>
      <c r="W620" s="9">
        <v>2700</v>
      </c>
      <c r="X620" s="9" t="s">
        <v>2465</v>
      </c>
      <c r="Y620" s="9" t="s">
        <v>2466</v>
      </c>
      <c r="Z620" s="9" t="s">
        <v>2467</v>
      </c>
      <c r="AA620" s="19" t="s">
        <v>305</v>
      </c>
      <c r="AB620" s="9">
        <v>0</v>
      </c>
      <c r="AC620" s="9"/>
      <c r="AD620" s="9" t="s">
        <v>2468</v>
      </c>
      <c r="AE620" s="20">
        <v>187</v>
      </c>
    </row>
    <row r="621" spans="1:31" x14ac:dyDescent="0.35">
      <c r="A621" t="s">
        <v>2469</v>
      </c>
      <c r="B621" t="s">
        <v>32</v>
      </c>
      <c r="C621" t="s">
        <v>16</v>
      </c>
      <c r="D621" s="2">
        <v>1984</v>
      </c>
      <c r="E621" t="s">
        <v>2053</v>
      </c>
      <c r="F621" s="2">
        <v>6</v>
      </c>
      <c r="G621">
        <v>440</v>
      </c>
      <c r="H621" t="s">
        <v>351</v>
      </c>
      <c r="I621" t="s">
        <v>2470</v>
      </c>
      <c r="J621" t="s">
        <v>72</v>
      </c>
      <c r="K621" s="3" t="s">
        <v>305</v>
      </c>
      <c r="L621">
        <v>0</v>
      </c>
      <c r="M621">
        <v>1525532</v>
      </c>
      <c r="N621" t="s">
        <v>2471</v>
      </c>
      <c r="O621" s="2">
        <v>91</v>
      </c>
      <c r="Q621" s="10" t="s">
        <v>16</v>
      </c>
      <c r="R621" s="21">
        <v>1984</v>
      </c>
      <c r="S621" s="27" t="s">
        <v>12499</v>
      </c>
      <c r="T621" s="25" t="str">
        <f>LEFT(S621,3)</f>
        <v>Mar</v>
      </c>
      <c r="U621" s="10" t="s">
        <v>29</v>
      </c>
      <c r="V621" s="21">
        <v>6</v>
      </c>
      <c r="W621" s="10">
        <v>440</v>
      </c>
      <c r="X621" s="10" t="s">
        <v>351</v>
      </c>
      <c r="Y621" s="10" t="s">
        <v>2470</v>
      </c>
      <c r="Z621" s="10" t="s">
        <v>72</v>
      </c>
      <c r="AA621" s="22" t="s">
        <v>305</v>
      </c>
      <c r="AB621" s="10">
        <v>0</v>
      </c>
      <c r="AC621" s="10">
        <v>1525532</v>
      </c>
      <c r="AD621" s="10" t="s">
        <v>2471</v>
      </c>
      <c r="AE621" s="23">
        <v>91</v>
      </c>
    </row>
    <row r="622" spans="1:31" x14ac:dyDescent="0.35">
      <c r="A622" t="s">
        <v>2472</v>
      </c>
      <c r="B622" t="s">
        <v>15</v>
      </c>
      <c r="C622" t="s">
        <v>16</v>
      </c>
      <c r="D622" s="2">
        <v>1984</v>
      </c>
      <c r="E622" t="s">
        <v>2079</v>
      </c>
      <c r="F622" s="2">
        <v>5.8</v>
      </c>
      <c r="G622">
        <v>822</v>
      </c>
      <c r="H622" t="s">
        <v>157</v>
      </c>
      <c r="I622" t="s">
        <v>157</v>
      </c>
      <c r="J622" t="s">
        <v>2473</v>
      </c>
      <c r="K622" s="3" t="s">
        <v>29</v>
      </c>
      <c r="L622">
        <v>6300000</v>
      </c>
      <c r="M622">
        <v>1059966</v>
      </c>
      <c r="N622" t="s">
        <v>2474</v>
      </c>
      <c r="O622" s="2">
        <v>109</v>
      </c>
      <c r="Q622" s="9" t="s">
        <v>16</v>
      </c>
      <c r="R622" s="18">
        <v>1984</v>
      </c>
      <c r="S622" s="26" t="s">
        <v>12504</v>
      </c>
      <c r="T622" s="25" t="str">
        <f>LEFT(S622,3)</f>
        <v>Mar</v>
      </c>
      <c r="U622" s="9" t="s">
        <v>29</v>
      </c>
      <c r="V622" s="18">
        <v>5.8</v>
      </c>
      <c r="W622" s="9">
        <v>822</v>
      </c>
      <c r="X622" s="9" t="s">
        <v>157</v>
      </c>
      <c r="Y622" s="9" t="s">
        <v>157</v>
      </c>
      <c r="Z622" s="9" t="s">
        <v>2473</v>
      </c>
      <c r="AA622" s="19" t="s">
        <v>29</v>
      </c>
      <c r="AB622" s="9">
        <v>6300000</v>
      </c>
      <c r="AC622" s="9">
        <v>1059966</v>
      </c>
      <c r="AD622" s="9" t="s">
        <v>2474</v>
      </c>
      <c r="AE622" s="20">
        <v>109</v>
      </c>
    </row>
    <row r="623" spans="1:31" x14ac:dyDescent="0.35">
      <c r="A623" t="s">
        <v>2475</v>
      </c>
      <c r="B623" t="s">
        <v>32</v>
      </c>
      <c r="C623" t="s">
        <v>16</v>
      </c>
      <c r="D623" s="2">
        <v>1984</v>
      </c>
      <c r="E623" t="s">
        <v>2476</v>
      </c>
      <c r="F623" s="2">
        <v>5.7</v>
      </c>
      <c r="G623">
        <v>794</v>
      </c>
      <c r="H623" t="s">
        <v>934</v>
      </c>
      <c r="I623" t="s">
        <v>2477</v>
      </c>
      <c r="J623" t="s">
        <v>344</v>
      </c>
      <c r="K623" s="3" t="s">
        <v>29</v>
      </c>
      <c r="L623">
        <v>0</v>
      </c>
      <c r="M623">
        <v>1820049</v>
      </c>
      <c r="N623" t="s">
        <v>179</v>
      </c>
      <c r="O623" s="2">
        <v>110</v>
      </c>
      <c r="Q623" s="10" t="s">
        <v>16</v>
      </c>
      <c r="R623" s="21">
        <v>1984</v>
      </c>
      <c r="S623" s="27" t="s">
        <v>12546</v>
      </c>
      <c r="T623" s="25" t="str">
        <f>LEFT(S623,3)</f>
        <v>Jan</v>
      </c>
      <c r="U623" s="10" t="s">
        <v>29</v>
      </c>
      <c r="V623" s="21">
        <v>5.7</v>
      </c>
      <c r="W623" s="10">
        <v>794</v>
      </c>
      <c r="X623" s="10" t="s">
        <v>934</v>
      </c>
      <c r="Y623" s="10" t="s">
        <v>2477</v>
      </c>
      <c r="Z623" s="10" t="s">
        <v>344</v>
      </c>
      <c r="AA623" s="22" t="s">
        <v>29</v>
      </c>
      <c r="AB623" s="10">
        <v>0</v>
      </c>
      <c r="AC623" s="10">
        <v>1820049</v>
      </c>
      <c r="AD623" s="10" t="s">
        <v>179</v>
      </c>
      <c r="AE623" s="23">
        <v>110</v>
      </c>
    </row>
    <row r="624" spans="1:31" x14ac:dyDescent="0.35">
      <c r="A624" t="s">
        <v>2478</v>
      </c>
      <c r="B624" t="s">
        <v>15</v>
      </c>
      <c r="C624" t="s">
        <v>40</v>
      </c>
      <c r="D624" s="2">
        <v>1984</v>
      </c>
      <c r="E624" t="s">
        <v>2367</v>
      </c>
      <c r="F624" s="2">
        <v>6.5</v>
      </c>
      <c r="G624">
        <v>2600</v>
      </c>
      <c r="H624" t="s">
        <v>2479</v>
      </c>
      <c r="I624" t="s">
        <v>2480</v>
      </c>
      <c r="J624" t="s">
        <v>567</v>
      </c>
      <c r="K624" s="3" t="s">
        <v>21</v>
      </c>
      <c r="L624">
        <v>0</v>
      </c>
      <c r="M624">
        <v>2527088</v>
      </c>
      <c r="N624" t="s">
        <v>569</v>
      </c>
      <c r="O624" s="2">
        <v>92</v>
      </c>
      <c r="Q624" s="9" t="s">
        <v>40</v>
      </c>
      <c r="R624" s="18">
        <v>1984</v>
      </c>
      <c r="S624" s="26" t="s">
        <v>12536</v>
      </c>
      <c r="T624" s="25" t="str">
        <f>LEFT(S624,3)</f>
        <v>Mar</v>
      </c>
      <c r="U624" s="9" t="s">
        <v>29</v>
      </c>
      <c r="V624" s="18">
        <v>6.5</v>
      </c>
      <c r="W624" s="9">
        <v>2600</v>
      </c>
      <c r="X624" s="9" t="s">
        <v>2479</v>
      </c>
      <c r="Y624" s="9" t="s">
        <v>2480</v>
      </c>
      <c r="Z624" s="9" t="s">
        <v>567</v>
      </c>
      <c r="AA624" s="19" t="s">
        <v>21</v>
      </c>
      <c r="AB624" s="9">
        <v>0</v>
      </c>
      <c r="AC624" s="9">
        <v>2527088</v>
      </c>
      <c r="AD624" s="9" t="s">
        <v>569</v>
      </c>
      <c r="AE624" s="20">
        <v>92</v>
      </c>
    </row>
    <row r="625" spans="1:31" x14ac:dyDescent="0.35">
      <c r="A625" t="s">
        <v>2481</v>
      </c>
      <c r="B625" t="s">
        <v>32</v>
      </c>
      <c r="C625" t="s">
        <v>40</v>
      </c>
      <c r="D625" s="2">
        <v>1984</v>
      </c>
      <c r="E625" t="s">
        <v>2476</v>
      </c>
      <c r="F625" s="2">
        <v>4.5</v>
      </c>
      <c r="G625">
        <v>212</v>
      </c>
      <c r="H625" t="s">
        <v>2482</v>
      </c>
      <c r="I625" t="s">
        <v>2483</v>
      </c>
      <c r="J625" t="s">
        <v>42</v>
      </c>
      <c r="K625" s="3" t="s">
        <v>21</v>
      </c>
      <c r="L625">
        <v>0</v>
      </c>
      <c r="M625">
        <v>526805</v>
      </c>
      <c r="N625" t="s">
        <v>2484</v>
      </c>
      <c r="O625" s="2">
        <v>92</v>
      </c>
      <c r="Q625" s="10" t="s">
        <v>40</v>
      </c>
      <c r="R625" s="21">
        <v>1984</v>
      </c>
      <c r="S625" s="27" t="s">
        <v>12546</v>
      </c>
      <c r="T625" s="25" t="str">
        <f>LEFT(S625,3)</f>
        <v>Jan</v>
      </c>
      <c r="U625" s="10" t="s">
        <v>29</v>
      </c>
      <c r="V625" s="21">
        <v>4.5</v>
      </c>
      <c r="W625" s="10">
        <v>212</v>
      </c>
      <c r="X625" s="10" t="s">
        <v>2482</v>
      </c>
      <c r="Y625" s="10" t="s">
        <v>2483</v>
      </c>
      <c r="Z625" s="10" t="s">
        <v>42</v>
      </c>
      <c r="AA625" s="22" t="s">
        <v>21</v>
      </c>
      <c r="AB625" s="10">
        <v>0</v>
      </c>
      <c r="AC625" s="10">
        <v>526805</v>
      </c>
      <c r="AD625" s="10" t="s">
        <v>2484</v>
      </c>
      <c r="AE625" s="23">
        <v>92</v>
      </c>
    </row>
    <row r="626" spans="1:31" x14ac:dyDescent="0.35">
      <c r="A626" t="s">
        <v>2485</v>
      </c>
      <c r="B626" t="s">
        <v>32</v>
      </c>
      <c r="C626" t="s">
        <v>40</v>
      </c>
      <c r="D626" s="2">
        <v>1984</v>
      </c>
      <c r="E626" t="s">
        <v>2258</v>
      </c>
      <c r="F626" s="2">
        <v>5.4</v>
      </c>
      <c r="G626">
        <v>2400</v>
      </c>
      <c r="H626" t="s">
        <v>2486</v>
      </c>
      <c r="I626" t="s">
        <v>2487</v>
      </c>
      <c r="J626" t="s">
        <v>456</v>
      </c>
      <c r="K626" s="3" t="s">
        <v>29</v>
      </c>
      <c r="L626">
        <v>0</v>
      </c>
      <c r="M626">
        <v>21538850</v>
      </c>
      <c r="N626" t="s">
        <v>22</v>
      </c>
      <c r="O626" s="2">
        <v>97</v>
      </c>
      <c r="Q626" s="9" t="s">
        <v>40</v>
      </c>
      <c r="R626" s="18">
        <v>1984</v>
      </c>
      <c r="S626" s="26" t="s">
        <v>12525</v>
      </c>
      <c r="T626" s="25" t="str">
        <f>LEFT(S626,3)</f>
        <v>Nov</v>
      </c>
      <c r="U626" s="9" t="s">
        <v>29</v>
      </c>
      <c r="V626" s="18">
        <v>5.4</v>
      </c>
      <c r="W626" s="9">
        <v>2400</v>
      </c>
      <c r="X626" s="9" t="s">
        <v>2486</v>
      </c>
      <c r="Y626" s="9" t="s">
        <v>2487</v>
      </c>
      <c r="Z626" s="9" t="s">
        <v>456</v>
      </c>
      <c r="AA626" s="19" t="s">
        <v>29</v>
      </c>
      <c r="AB626" s="9">
        <v>0</v>
      </c>
      <c r="AC626" s="9">
        <v>21538850</v>
      </c>
      <c r="AD626" s="9" t="s">
        <v>22</v>
      </c>
      <c r="AE626" s="20">
        <v>97</v>
      </c>
    </row>
    <row r="627" spans="1:31" x14ac:dyDescent="0.35">
      <c r="A627" t="s">
        <v>2488</v>
      </c>
      <c r="B627" t="s">
        <v>15</v>
      </c>
      <c r="C627" t="s">
        <v>16</v>
      </c>
      <c r="D627" s="2">
        <v>1984</v>
      </c>
      <c r="E627" t="s">
        <v>2489</v>
      </c>
      <c r="F627" s="2">
        <v>6.3</v>
      </c>
      <c r="G627">
        <v>653</v>
      </c>
      <c r="H627" t="s">
        <v>356</v>
      </c>
      <c r="I627" t="s">
        <v>356</v>
      </c>
      <c r="J627" t="s">
        <v>2490</v>
      </c>
      <c r="K627" s="3" t="s">
        <v>194</v>
      </c>
      <c r="L627">
        <v>0</v>
      </c>
      <c r="M627">
        <v>162364</v>
      </c>
      <c r="N627" t="s">
        <v>667</v>
      </c>
      <c r="O627" s="2">
        <v>107</v>
      </c>
      <c r="Q627" s="10" t="s">
        <v>16</v>
      </c>
      <c r="R627" s="21">
        <v>1984</v>
      </c>
      <c r="S627" s="27" t="s">
        <v>12547</v>
      </c>
      <c r="T627" s="25" t="str">
        <f>LEFT(S627,3)</f>
        <v>Feb</v>
      </c>
      <c r="U627" s="10" t="s">
        <v>29</v>
      </c>
      <c r="V627" s="21">
        <v>6.3</v>
      </c>
      <c r="W627" s="10">
        <v>653</v>
      </c>
      <c r="X627" s="10" t="s">
        <v>356</v>
      </c>
      <c r="Y627" s="10" t="s">
        <v>356</v>
      </c>
      <c r="Z627" s="10" t="s">
        <v>2490</v>
      </c>
      <c r="AA627" s="22" t="s">
        <v>194</v>
      </c>
      <c r="AB627" s="10">
        <v>0</v>
      </c>
      <c r="AC627" s="10">
        <v>162364</v>
      </c>
      <c r="AD627" s="10" t="s">
        <v>667</v>
      </c>
      <c r="AE627" s="23">
        <v>107</v>
      </c>
    </row>
    <row r="628" spans="1:31" x14ac:dyDescent="0.35">
      <c r="A628" t="s">
        <v>2491</v>
      </c>
      <c r="B628" t="s">
        <v>15</v>
      </c>
      <c r="C628" t="s">
        <v>16</v>
      </c>
      <c r="D628" s="2">
        <v>1984</v>
      </c>
      <c r="E628" t="s">
        <v>2153</v>
      </c>
      <c r="F628" s="2">
        <v>5.2</v>
      </c>
      <c r="G628">
        <v>733</v>
      </c>
      <c r="H628" t="s">
        <v>2492</v>
      </c>
      <c r="I628" t="s">
        <v>2492</v>
      </c>
      <c r="J628" t="s">
        <v>2493</v>
      </c>
      <c r="K628" s="3" t="s">
        <v>194</v>
      </c>
      <c r="L628">
        <v>0</v>
      </c>
      <c r="M628">
        <v>1839623</v>
      </c>
      <c r="N628" t="s">
        <v>2494</v>
      </c>
      <c r="O628" s="2">
        <v>90</v>
      </c>
      <c r="Q628" s="9" t="s">
        <v>16</v>
      </c>
      <c r="R628" s="18">
        <v>1984</v>
      </c>
      <c r="S628" s="26" t="s">
        <v>12514</v>
      </c>
      <c r="T628" s="25" t="str">
        <f>LEFT(S628,3)</f>
        <v>Feb</v>
      </c>
      <c r="U628" s="9" t="s">
        <v>29</v>
      </c>
      <c r="V628" s="18">
        <v>5.2</v>
      </c>
      <c r="W628" s="9">
        <v>733</v>
      </c>
      <c r="X628" s="9" t="s">
        <v>2492</v>
      </c>
      <c r="Y628" s="9" t="s">
        <v>2492</v>
      </c>
      <c r="Z628" s="9" t="s">
        <v>2493</v>
      </c>
      <c r="AA628" s="19" t="s">
        <v>194</v>
      </c>
      <c r="AB628" s="9">
        <v>0</v>
      </c>
      <c r="AC628" s="9">
        <v>1839623</v>
      </c>
      <c r="AD628" s="9" t="s">
        <v>2494</v>
      </c>
      <c r="AE628" s="20">
        <v>90</v>
      </c>
    </row>
    <row r="629" spans="1:31" x14ac:dyDescent="0.35">
      <c r="A629" t="s">
        <v>2495</v>
      </c>
      <c r="B629" t="s">
        <v>15</v>
      </c>
      <c r="C629" t="s">
        <v>16</v>
      </c>
      <c r="D629" s="2">
        <v>1984</v>
      </c>
      <c r="E629" t="s">
        <v>2222</v>
      </c>
      <c r="F629" s="2">
        <v>5.9</v>
      </c>
      <c r="G629">
        <v>456</v>
      </c>
      <c r="H629" t="s">
        <v>2496</v>
      </c>
      <c r="I629" t="s">
        <v>2496</v>
      </c>
      <c r="J629" t="s">
        <v>1945</v>
      </c>
      <c r="K629" s="3" t="s">
        <v>29</v>
      </c>
      <c r="L629">
        <v>0</v>
      </c>
      <c r="M629">
        <v>148750</v>
      </c>
      <c r="N629" t="s">
        <v>2497</v>
      </c>
      <c r="O629" s="2">
        <v>98</v>
      </c>
      <c r="Q629" s="10" t="s">
        <v>16</v>
      </c>
      <c r="R629" s="21">
        <v>1984</v>
      </c>
      <c r="S629" s="27" t="s">
        <v>12521</v>
      </c>
      <c r="T629" s="25" t="str">
        <f>LEFT(S629,3)</f>
        <v>Sep</v>
      </c>
      <c r="U629" s="10" t="s">
        <v>29</v>
      </c>
      <c r="V629" s="21">
        <v>5.9</v>
      </c>
      <c r="W629" s="10">
        <v>456</v>
      </c>
      <c r="X629" s="10" t="s">
        <v>2496</v>
      </c>
      <c r="Y629" s="10" t="s">
        <v>2496</v>
      </c>
      <c r="Z629" s="10" t="s">
        <v>1945</v>
      </c>
      <c r="AA629" s="22" t="s">
        <v>29</v>
      </c>
      <c r="AB629" s="10">
        <v>0</v>
      </c>
      <c r="AC629" s="10">
        <v>148750</v>
      </c>
      <c r="AD629" s="10" t="s">
        <v>2497</v>
      </c>
      <c r="AE629" s="23">
        <v>98</v>
      </c>
    </row>
    <row r="630" spans="1:31" x14ac:dyDescent="0.35">
      <c r="A630" t="s">
        <v>2498</v>
      </c>
      <c r="B630" t="s">
        <v>32</v>
      </c>
      <c r="C630" t="s">
        <v>62</v>
      </c>
      <c r="D630" s="2">
        <v>1984</v>
      </c>
      <c r="E630" t="s">
        <v>2499</v>
      </c>
      <c r="F630" s="2">
        <v>6.5</v>
      </c>
      <c r="G630">
        <v>586</v>
      </c>
      <c r="H630" t="s">
        <v>723</v>
      </c>
      <c r="I630" t="s">
        <v>2500</v>
      </c>
      <c r="J630" t="s">
        <v>1352</v>
      </c>
      <c r="K630" s="3" t="s">
        <v>21</v>
      </c>
      <c r="L630">
        <v>0</v>
      </c>
      <c r="M630">
        <v>200498</v>
      </c>
      <c r="N630" t="s">
        <v>2501</v>
      </c>
      <c r="O630" s="2">
        <v>106</v>
      </c>
      <c r="Q630" s="9" t="s">
        <v>62</v>
      </c>
      <c r="R630" s="18">
        <v>1984</v>
      </c>
      <c r="S630" s="26" t="s">
        <v>12548</v>
      </c>
      <c r="T630" s="25" t="str">
        <f>LEFT(S630,3)</f>
        <v>Apr</v>
      </c>
      <c r="U630" s="9" t="s">
        <v>29</v>
      </c>
      <c r="V630" s="18">
        <v>6.5</v>
      </c>
      <c r="W630" s="9">
        <v>586</v>
      </c>
      <c r="X630" s="9" t="s">
        <v>723</v>
      </c>
      <c r="Y630" s="9" t="s">
        <v>2500</v>
      </c>
      <c r="Z630" s="9" t="s">
        <v>1352</v>
      </c>
      <c r="AA630" s="19" t="s">
        <v>21</v>
      </c>
      <c r="AB630" s="9">
        <v>0</v>
      </c>
      <c r="AC630" s="9">
        <v>200498</v>
      </c>
      <c r="AD630" s="9" t="s">
        <v>2501</v>
      </c>
      <c r="AE630" s="20">
        <v>106</v>
      </c>
    </row>
    <row r="631" spans="1:31" x14ac:dyDescent="0.35">
      <c r="A631" t="s">
        <v>2502</v>
      </c>
      <c r="B631" t="s">
        <v>336</v>
      </c>
      <c r="C631" t="s">
        <v>16</v>
      </c>
      <c r="D631" s="2">
        <v>1984</v>
      </c>
      <c r="E631" t="s">
        <v>2503</v>
      </c>
      <c r="F631" s="2">
        <v>7.6</v>
      </c>
      <c r="G631">
        <v>2500</v>
      </c>
      <c r="H631" t="s">
        <v>2504</v>
      </c>
      <c r="I631" t="s">
        <v>2505</v>
      </c>
      <c r="J631" t="s">
        <v>2506</v>
      </c>
      <c r="K631" s="3" t="s">
        <v>451</v>
      </c>
      <c r="L631">
        <v>0</v>
      </c>
      <c r="M631">
        <v>2411143</v>
      </c>
      <c r="N631" t="s">
        <v>2507</v>
      </c>
      <c r="O631" s="2">
        <v>90</v>
      </c>
      <c r="Q631" s="10" t="s">
        <v>16</v>
      </c>
      <c r="R631" s="21">
        <v>1984</v>
      </c>
      <c r="S631" s="27" t="s">
        <v>12549</v>
      </c>
      <c r="T631" s="25" t="str">
        <f>LEFT(S631,3)</f>
        <v>Apr</v>
      </c>
      <c r="U631" s="10" t="s">
        <v>451</v>
      </c>
      <c r="V631" s="21">
        <v>7.6</v>
      </c>
      <c r="W631" s="10">
        <v>2500</v>
      </c>
      <c r="X631" s="10" t="s">
        <v>2504</v>
      </c>
      <c r="Y631" s="10" t="s">
        <v>2505</v>
      </c>
      <c r="Z631" s="10" t="s">
        <v>2506</v>
      </c>
      <c r="AA631" s="22" t="s">
        <v>451</v>
      </c>
      <c r="AB631" s="10">
        <v>0</v>
      </c>
      <c r="AC631" s="10">
        <v>2411143</v>
      </c>
      <c r="AD631" s="10" t="s">
        <v>2507</v>
      </c>
      <c r="AE631" s="23">
        <v>90</v>
      </c>
    </row>
    <row r="632" spans="1:31" x14ac:dyDescent="0.35">
      <c r="A632" t="s">
        <v>2508</v>
      </c>
      <c r="B632" t="s">
        <v>32</v>
      </c>
      <c r="C632" t="s">
        <v>16</v>
      </c>
      <c r="D632" s="2">
        <v>1984</v>
      </c>
      <c r="E632" t="s">
        <v>1999</v>
      </c>
      <c r="F632" s="2">
        <v>6.6</v>
      </c>
      <c r="G632">
        <v>952</v>
      </c>
      <c r="H632" t="s">
        <v>934</v>
      </c>
      <c r="I632" t="s">
        <v>2509</v>
      </c>
      <c r="J632" t="s">
        <v>887</v>
      </c>
      <c r="K632" s="3" t="s">
        <v>29</v>
      </c>
      <c r="L632">
        <v>0</v>
      </c>
      <c r="M632">
        <v>1945658</v>
      </c>
      <c r="N632" t="s">
        <v>2510</v>
      </c>
      <c r="O632" s="2">
        <v>99</v>
      </c>
      <c r="Q632" s="9" t="s">
        <v>16</v>
      </c>
      <c r="R632" s="18">
        <v>1984</v>
      </c>
      <c r="S632" s="26" t="s">
        <v>12488</v>
      </c>
      <c r="T632" s="25" t="str">
        <f>LEFT(S632,3)</f>
        <v>Dec</v>
      </c>
      <c r="U632" s="9" t="s">
        <v>29</v>
      </c>
      <c r="V632" s="18">
        <v>6.6</v>
      </c>
      <c r="W632" s="9">
        <v>952</v>
      </c>
      <c r="X632" s="9" t="s">
        <v>934</v>
      </c>
      <c r="Y632" s="9" t="s">
        <v>2509</v>
      </c>
      <c r="Z632" s="9" t="s">
        <v>887</v>
      </c>
      <c r="AA632" s="19" t="s">
        <v>29</v>
      </c>
      <c r="AB632" s="9">
        <v>0</v>
      </c>
      <c r="AC632" s="9">
        <v>1945658</v>
      </c>
      <c r="AD632" s="9" t="s">
        <v>2510</v>
      </c>
      <c r="AE632" s="20">
        <v>99</v>
      </c>
    </row>
    <row r="633" spans="1:31" x14ac:dyDescent="0.35">
      <c r="A633" t="s">
        <v>2511</v>
      </c>
      <c r="B633" t="s">
        <v>15</v>
      </c>
      <c r="C633" t="s">
        <v>16</v>
      </c>
      <c r="D633" s="2">
        <v>1984</v>
      </c>
      <c r="E633" t="s">
        <v>2512</v>
      </c>
      <c r="F633" s="2">
        <v>5.8</v>
      </c>
      <c r="G633">
        <v>262</v>
      </c>
      <c r="H633" t="s">
        <v>739</v>
      </c>
      <c r="I633" t="s">
        <v>739</v>
      </c>
      <c r="J633" t="s">
        <v>2513</v>
      </c>
      <c r="K633" s="3" t="s">
        <v>29</v>
      </c>
      <c r="L633">
        <v>0</v>
      </c>
      <c r="M633">
        <v>343890</v>
      </c>
      <c r="N633" t="s">
        <v>903</v>
      </c>
      <c r="O633" s="2">
        <v>103</v>
      </c>
      <c r="Q633" s="10" t="s">
        <v>16</v>
      </c>
      <c r="R633" s="21">
        <v>1984</v>
      </c>
      <c r="S633" s="27" t="s">
        <v>12550</v>
      </c>
      <c r="T633" s="25" t="str">
        <f>LEFT(S633,3)</f>
        <v>Jan</v>
      </c>
      <c r="U633" s="10" t="s">
        <v>13787</v>
      </c>
      <c r="V633" s="21">
        <v>5.8</v>
      </c>
      <c r="W633" s="10">
        <v>262</v>
      </c>
      <c r="X633" s="10" t="s">
        <v>739</v>
      </c>
      <c r="Y633" s="10" t="s">
        <v>739</v>
      </c>
      <c r="Z633" s="10" t="s">
        <v>2513</v>
      </c>
      <c r="AA633" s="22" t="s">
        <v>29</v>
      </c>
      <c r="AB633" s="10">
        <v>0</v>
      </c>
      <c r="AC633" s="10">
        <v>343890</v>
      </c>
      <c r="AD633" s="10" t="s">
        <v>903</v>
      </c>
      <c r="AE633" s="23">
        <v>103</v>
      </c>
    </row>
    <row r="634" spans="1:31" x14ac:dyDescent="0.35">
      <c r="A634" t="s">
        <v>2514</v>
      </c>
      <c r="B634" t="s">
        <v>15</v>
      </c>
      <c r="C634" t="s">
        <v>40</v>
      </c>
      <c r="D634" s="2">
        <v>1984</v>
      </c>
      <c r="E634" t="s">
        <v>2337</v>
      </c>
      <c r="F634" s="2">
        <v>5.3</v>
      </c>
      <c r="G634">
        <v>241</v>
      </c>
      <c r="H634" t="s">
        <v>2515</v>
      </c>
      <c r="I634" t="s">
        <v>2516</v>
      </c>
      <c r="J634" t="s">
        <v>2517</v>
      </c>
      <c r="K634" s="3" t="s">
        <v>29</v>
      </c>
      <c r="L634">
        <v>0</v>
      </c>
      <c r="N634" t="s">
        <v>2181</v>
      </c>
      <c r="O634" s="2">
        <v>93</v>
      </c>
      <c r="Q634" s="9" t="s">
        <v>40</v>
      </c>
      <c r="R634" s="18">
        <v>1984</v>
      </c>
      <c r="S634" s="26" t="s">
        <v>12533</v>
      </c>
      <c r="T634" s="25" t="str">
        <f>LEFT(S634,3)</f>
        <v>Nov</v>
      </c>
      <c r="U634" s="9" t="s">
        <v>29</v>
      </c>
      <c r="V634" s="18">
        <v>5.3</v>
      </c>
      <c r="W634" s="9">
        <v>241</v>
      </c>
      <c r="X634" s="9" t="s">
        <v>2515</v>
      </c>
      <c r="Y634" s="9" t="s">
        <v>2516</v>
      </c>
      <c r="Z634" s="9" t="s">
        <v>2517</v>
      </c>
      <c r="AA634" s="19" t="s">
        <v>29</v>
      </c>
      <c r="AB634" s="9">
        <v>0</v>
      </c>
      <c r="AC634" s="9"/>
      <c r="AD634" s="9" t="s">
        <v>2181</v>
      </c>
      <c r="AE634" s="20">
        <v>93</v>
      </c>
    </row>
    <row r="635" spans="1:31" x14ac:dyDescent="0.35">
      <c r="A635" t="s">
        <v>2518</v>
      </c>
      <c r="B635" t="s">
        <v>32</v>
      </c>
      <c r="C635" t="s">
        <v>62</v>
      </c>
      <c r="D635" s="2">
        <v>1984</v>
      </c>
      <c r="E635" t="s">
        <v>2222</v>
      </c>
      <c r="F635" s="2">
        <v>6.1</v>
      </c>
      <c r="G635">
        <v>270</v>
      </c>
      <c r="H635" t="s">
        <v>2519</v>
      </c>
      <c r="I635" t="s">
        <v>708</v>
      </c>
      <c r="J635" t="s">
        <v>2520</v>
      </c>
      <c r="K635" s="3" t="s">
        <v>29</v>
      </c>
      <c r="L635">
        <v>221000</v>
      </c>
      <c r="M635">
        <v>2687148</v>
      </c>
      <c r="O635" s="2">
        <v>110</v>
      </c>
      <c r="Q635" s="10" t="s">
        <v>62</v>
      </c>
      <c r="R635" s="21">
        <v>1984</v>
      </c>
      <c r="S635" s="27" t="s">
        <v>12521</v>
      </c>
      <c r="T635" s="25" t="str">
        <f>LEFT(S635,3)</f>
        <v>Sep</v>
      </c>
      <c r="U635" s="10" t="s">
        <v>29</v>
      </c>
      <c r="V635" s="21">
        <v>6.1</v>
      </c>
      <c r="W635" s="10">
        <v>270</v>
      </c>
      <c r="X635" s="10" t="s">
        <v>2519</v>
      </c>
      <c r="Y635" s="10" t="s">
        <v>708</v>
      </c>
      <c r="Z635" s="10" t="s">
        <v>2520</v>
      </c>
      <c r="AA635" s="22" t="s">
        <v>29</v>
      </c>
      <c r="AB635" s="10">
        <v>221000</v>
      </c>
      <c r="AC635" s="10">
        <v>2687148</v>
      </c>
      <c r="AD635" s="10"/>
      <c r="AE635" s="23">
        <v>110</v>
      </c>
    </row>
    <row r="636" spans="1:31" x14ac:dyDescent="0.35">
      <c r="A636" t="s">
        <v>2521</v>
      </c>
      <c r="B636" t="s">
        <v>15</v>
      </c>
      <c r="C636" t="s">
        <v>40</v>
      </c>
      <c r="D636" s="2">
        <v>1984</v>
      </c>
      <c r="E636" t="s">
        <v>1642</v>
      </c>
      <c r="F636" s="2">
        <v>3.8</v>
      </c>
      <c r="G636">
        <v>424</v>
      </c>
      <c r="H636" t="s">
        <v>2522</v>
      </c>
      <c r="I636" t="s">
        <v>2522</v>
      </c>
      <c r="J636" t="s">
        <v>2523</v>
      </c>
      <c r="K636" s="3" t="s">
        <v>29</v>
      </c>
      <c r="L636">
        <v>0</v>
      </c>
      <c r="M636">
        <v>21058033</v>
      </c>
      <c r="N636" t="s">
        <v>1596</v>
      </c>
      <c r="O636" s="2">
        <v>88</v>
      </c>
      <c r="Q636" s="9" t="s">
        <v>40</v>
      </c>
      <c r="R636" s="18">
        <v>1984</v>
      </c>
      <c r="S636" s="26" t="s">
        <v>12459</v>
      </c>
      <c r="T636" s="25" t="str">
        <f>LEFT(S636,3)</f>
        <v>Feb</v>
      </c>
      <c r="U636" s="9" t="s">
        <v>29</v>
      </c>
      <c r="V636" s="18">
        <v>3.8</v>
      </c>
      <c r="W636" s="9">
        <v>424</v>
      </c>
      <c r="X636" s="9" t="s">
        <v>2522</v>
      </c>
      <c r="Y636" s="9" t="s">
        <v>2522</v>
      </c>
      <c r="Z636" s="9" t="s">
        <v>2523</v>
      </c>
      <c r="AA636" s="19" t="s">
        <v>29</v>
      </c>
      <c r="AB636" s="9">
        <v>0</v>
      </c>
      <c r="AC636" s="9">
        <v>21058033</v>
      </c>
      <c r="AD636" s="9" t="s">
        <v>1596</v>
      </c>
      <c r="AE636" s="20">
        <v>88</v>
      </c>
    </row>
    <row r="637" spans="1:31" x14ac:dyDescent="0.35">
      <c r="A637" t="s">
        <v>2524</v>
      </c>
      <c r="B637" t="s">
        <v>15</v>
      </c>
      <c r="C637" t="s">
        <v>40</v>
      </c>
      <c r="D637" s="2">
        <v>1984</v>
      </c>
      <c r="E637" t="s">
        <v>1698</v>
      </c>
      <c r="F637" s="2">
        <v>5.7</v>
      </c>
      <c r="G637">
        <v>1400</v>
      </c>
      <c r="H637" t="s">
        <v>1700</v>
      </c>
      <c r="I637" t="s">
        <v>2525</v>
      </c>
      <c r="J637" t="s">
        <v>409</v>
      </c>
      <c r="K637" s="3" t="s">
        <v>29</v>
      </c>
      <c r="L637">
        <v>0</v>
      </c>
      <c r="M637">
        <v>837914</v>
      </c>
      <c r="N637" t="s">
        <v>1719</v>
      </c>
      <c r="O637" s="2">
        <v>108</v>
      </c>
      <c r="Q637" s="10" t="s">
        <v>40</v>
      </c>
      <c r="R637" s="21">
        <v>1984</v>
      </c>
      <c r="S637" s="27" t="s">
        <v>12464</v>
      </c>
      <c r="T637" s="25" t="str">
        <f>LEFT(S637,3)</f>
        <v>Mar</v>
      </c>
      <c r="U637" s="10" t="s">
        <v>29</v>
      </c>
      <c r="V637" s="21">
        <v>5.7</v>
      </c>
      <c r="W637" s="10">
        <v>1400</v>
      </c>
      <c r="X637" s="10" t="s">
        <v>1700</v>
      </c>
      <c r="Y637" s="10" t="s">
        <v>2525</v>
      </c>
      <c r="Z637" s="10" t="s">
        <v>409</v>
      </c>
      <c r="AA637" s="22" t="s">
        <v>29</v>
      </c>
      <c r="AB637" s="10">
        <v>0</v>
      </c>
      <c r="AC637" s="10">
        <v>837914</v>
      </c>
      <c r="AD637" s="10" t="s">
        <v>1719</v>
      </c>
      <c r="AE637" s="23">
        <v>108</v>
      </c>
    </row>
    <row r="638" spans="1:31" x14ac:dyDescent="0.35">
      <c r="A638" t="s">
        <v>2526</v>
      </c>
      <c r="B638" t="s">
        <v>446</v>
      </c>
      <c r="C638" t="s">
        <v>16</v>
      </c>
      <c r="D638" s="2">
        <v>1984</v>
      </c>
      <c r="E638" t="s">
        <v>2527</v>
      </c>
      <c r="F638" s="2">
        <v>6.9</v>
      </c>
      <c r="G638">
        <v>94</v>
      </c>
      <c r="H638" t="s">
        <v>2528</v>
      </c>
      <c r="I638" t="s">
        <v>2528</v>
      </c>
      <c r="J638" t="s">
        <v>2529</v>
      </c>
      <c r="K638" s="3" t="s">
        <v>247</v>
      </c>
      <c r="L638">
        <v>0</v>
      </c>
      <c r="N638" t="s">
        <v>2530</v>
      </c>
      <c r="O638" s="2">
        <v>95</v>
      </c>
      <c r="Q638" s="9" t="s">
        <v>16</v>
      </c>
      <c r="R638" s="18">
        <v>1984</v>
      </c>
      <c r="S638" s="26" t="s">
        <v>12551</v>
      </c>
      <c r="T638" s="25" t="str">
        <f>LEFT(S638,3)</f>
        <v>Apr</v>
      </c>
      <c r="U638" s="9" t="s">
        <v>29</v>
      </c>
      <c r="V638" s="18">
        <v>6.9</v>
      </c>
      <c r="W638" s="9">
        <v>94</v>
      </c>
      <c r="X638" s="9" t="s">
        <v>2528</v>
      </c>
      <c r="Y638" s="9" t="s">
        <v>2528</v>
      </c>
      <c r="Z638" s="9" t="s">
        <v>2529</v>
      </c>
      <c r="AA638" s="19" t="s">
        <v>247</v>
      </c>
      <c r="AB638" s="9">
        <v>0</v>
      </c>
      <c r="AC638" s="9"/>
      <c r="AD638" s="9" t="s">
        <v>2530</v>
      </c>
      <c r="AE638" s="20">
        <v>95</v>
      </c>
    </row>
    <row r="639" spans="1:31" x14ac:dyDescent="0.35">
      <c r="A639" t="s">
        <v>2531</v>
      </c>
      <c r="B639" t="s">
        <v>1998</v>
      </c>
      <c r="C639" t="s">
        <v>40</v>
      </c>
      <c r="D639" s="2">
        <v>1984</v>
      </c>
      <c r="E639" t="s">
        <v>2241</v>
      </c>
      <c r="F639" s="2">
        <v>5.7</v>
      </c>
      <c r="G639">
        <v>184</v>
      </c>
      <c r="H639" t="s">
        <v>2532</v>
      </c>
      <c r="I639" t="s">
        <v>2533</v>
      </c>
      <c r="J639" t="s">
        <v>2534</v>
      </c>
      <c r="K639" s="3" t="s">
        <v>2535</v>
      </c>
      <c r="L639">
        <v>0</v>
      </c>
      <c r="N639" t="s">
        <v>2536</v>
      </c>
      <c r="O639" s="2">
        <v>90</v>
      </c>
      <c r="Q639" s="10" t="s">
        <v>40</v>
      </c>
      <c r="R639" s="21">
        <v>1984</v>
      </c>
      <c r="S639" s="27" t="s">
        <v>12524</v>
      </c>
      <c r="T639" s="25" t="str">
        <f>LEFT(S639,3)</f>
        <v>Apr</v>
      </c>
      <c r="U639" s="10" t="s">
        <v>29</v>
      </c>
      <c r="V639" s="21">
        <v>5.7</v>
      </c>
      <c r="W639" s="10">
        <v>184</v>
      </c>
      <c r="X639" s="10" t="s">
        <v>2532</v>
      </c>
      <c r="Y639" s="10" t="s">
        <v>2533</v>
      </c>
      <c r="Z639" s="10" t="s">
        <v>2534</v>
      </c>
      <c r="AA639" s="22" t="s">
        <v>2535</v>
      </c>
      <c r="AB639" s="10">
        <v>0</v>
      </c>
      <c r="AC639" s="10"/>
      <c r="AD639" s="10" t="s">
        <v>2536</v>
      </c>
      <c r="AE639" s="23">
        <v>90</v>
      </c>
    </row>
    <row r="640" spans="1:31" x14ac:dyDescent="0.35">
      <c r="A640" t="s">
        <v>2537</v>
      </c>
      <c r="C640" t="s">
        <v>16</v>
      </c>
      <c r="D640" s="2">
        <v>1984</v>
      </c>
      <c r="E640" t="s">
        <v>2464</v>
      </c>
      <c r="F640" s="2">
        <v>7.3</v>
      </c>
      <c r="G640">
        <v>67</v>
      </c>
      <c r="H640" t="s">
        <v>2538</v>
      </c>
      <c r="I640" t="s">
        <v>2539</v>
      </c>
      <c r="J640" t="s">
        <v>2540</v>
      </c>
      <c r="K640" s="3" t="s">
        <v>21</v>
      </c>
      <c r="L640">
        <v>0</v>
      </c>
      <c r="M640">
        <v>2729</v>
      </c>
      <c r="N640" t="s">
        <v>616</v>
      </c>
      <c r="O640" s="2">
        <v>89</v>
      </c>
      <c r="Q640" s="9" t="s">
        <v>16</v>
      </c>
      <c r="R640" s="18">
        <v>1984</v>
      </c>
      <c r="S640" s="26" t="s">
        <v>12545</v>
      </c>
      <c r="T640" s="25" t="str">
        <f>LEFT(S640,3)</f>
        <v>Feb</v>
      </c>
      <c r="U640" s="9" t="s">
        <v>29</v>
      </c>
      <c r="V640" s="18">
        <v>7.3</v>
      </c>
      <c r="W640" s="9">
        <v>67</v>
      </c>
      <c r="X640" s="9" t="s">
        <v>2538</v>
      </c>
      <c r="Y640" s="9" t="s">
        <v>2539</v>
      </c>
      <c r="Z640" s="9" t="s">
        <v>2540</v>
      </c>
      <c r="AA640" s="19" t="s">
        <v>21</v>
      </c>
      <c r="AB640" s="9">
        <v>0</v>
      </c>
      <c r="AC640" s="9">
        <v>2729</v>
      </c>
      <c r="AD640" s="9" t="s">
        <v>616</v>
      </c>
      <c r="AE640" s="20">
        <v>89</v>
      </c>
    </row>
    <row r="641" spans="1:31" x14ac:dyDescent="0.35">
      <c r="A641" t="s">
        <v>2541</v>
      </c>
      <c r="B641" t="s">
        <v>15</v>
      </c>
      <c r="C641" t="s">
        <v>40</v>
      </c>
      <c r="D641" s="2">
        <v>1984</v>
      </c>
      <c r="E641" t="s">
        <v>2542</v>
      </c>
      <c r="F641" s="2">
        <v>5.0999999999999996</v>
      </c>
      <c r="G641">
        <v>216</v>
      </c>
      <c r="H641" t="s">
        <v>2543</v>
      </c>
      <c r="I641" t="s">
        <v>2543</v>
      </c>
      <c r="J641" t="s">
        <v>2544</v>
      </c>
      <c r="K641" s="3" t="s">
        <v>29</v>
      </c>
      <c r="L641">
        <v>1000000</v>
      </c>
      <c r="M641">
        <v>95000</v>
      </c>
      <c r="N641" t="s">
        <v>2541</v>
      </c>
      <c r="O641" s="2">
        <v>96</v>
      </c>
      <c r="Q641" s="10" t="s">
        <v>40</v>
      </c>
      <c r="R641" s="21">
        <v>1984</v>
      </c>
      <c r="S641" s="27" t="s">
        <v>12552</v>
      </c>
      <c r="T641" s="25" t="str">
        <f>LEFT(S641,3)</f>
        <v>Mar</v>
      </c>
      <c r="U641" s="10" t="s">
        <v>29</v>
      </c>
      <c r="V641" s="21">
        <v>5.0999999999999996</v>
      </c>
      <c r="W641" s="10">
        <v>216</v>
      </c>
      <c r="X641" s="10" t="s">
        <v>2543</v>
      </c>
      <c r="Y641" s="10" t="s">
        <v>2543</v>
      </c>
      <c r="Z641" s="10" t="s">
        <v>2544</v>
      </c>
      <c r="AA641" s="22" t="s">
        <v>29</v>
      </c>
      <c r="AB641" s="10">
        <v>1000000</v>
      </c>
      <c r="AC641" s="10">
        <v>95000</v>
      </c>
      <c r="AD641" s="10" t="s">
        <v>2541</v>
      </c>
      <c r="AE641" s="23">
        <v>96</v>
      </c>
    </row>
    <row r="642" spans="1:31" x14ac:dyDescent="0.35">
      <c r="A642" t="s">
        <v>2545</v>
      </c>
      <c r="B642" t="s">
        <v>446</v>
      </c>
      <c r="C642" t="s">
        <v>389</v>
      </c>
      <c r="D642" s="2">
        <v>1984</v>
      </c>
      <c r="E642" t="s">
        <v>2004</v>
      </c>
      <c r="F642" s="2">
        <v>5.0999999999999996</v>
      </c>
      <c r="G642">
        <v>73</v>
      </c>
      <c r="H642" t="s">
        <v>2546</v>
      </c>
      <c r="I642" t="s">
        <v>2547</v>
      </c>
      <c r="J642" t="s">
        <v>2548</v>
      </c>
      <c r="K642" s="3" t="s">
        <v>29</v>
      </c>
      <c r="L642">
        <v>0</v>
      </c>
      <c r="N642" t="s">
        <v>2549</v>
      </c>
      <c r="O642" s="2">
        <v>98</v>
      </c>
      <c r="Q642" s="9" t="s">
        <v>389</v>
      </c>
      <c r="R642" s="18">
        <v>1984</v>
      </c>
      <c r="S642" s="26" t="s">
        <v>12489</v>
      </c>
      <c r="T642" s="25" t="str">
        <f>LEFT(S642,3)</f>
        <v>Jun</v>
      </c>
      <c r="U642" s="9" t="s">
        <v>29</v>
      </c>
      <c r="V642" s="18">
        <v>5.0999999999999996</v>
      </c>
      <c r="W642" s="9">
        <v>73</v>
      </c>
      <c r="X642" s="9" t="s">
        <v>2546</v>
      </c>
      <c r="Y642" s="9" t="s">
        <v>2547</v>
      </c>
      <c r="Z642" s="9" t="s">
        <v>2548</v>
      </c>
      <c r="AA642" s="19" t="s">
        <v>29</v>
      </c>
      <c r="AB642" s="9">
        <v>0</v>
      </c>
      <c r="AC642" s="9"/>
      <c r="AD642" s="9" t="s">
        <v>2549</v>
      </c>
      <c r="AE642" s="20">
        <v>98</v>
      </c>
    </row>
    <row r="643" spans="1:31" x14ac:dyDescent="0.35">
      <c r="A643" t="s">
        <v>2550</v>
      </c>
      <c r="B643" t="s">
        <v>1998</v>
      </c>
      <c r="C643" t="s">
        <v>40</v>
      </c>
      <c r="D643" s="2">
        <v>1984</v>
      </c>
      <c r="E643" t="s">
        <v>2337</v>
      </c>
      <c r="F643" s="2">
        <v>5.0999999999999996</v>
      </c>
      <c r="G643">
        <v>172</v>
      </c>
      <c r="H643" t="s">
        <v>2551</v>
      </c>
      <c r="I643" t="s">
        <v>2551</v>
      </c>
      <c r="J643" t="s">
        <v>2552</v>
      </c>
      <c r="K643" s="3" t="s">
        <v>29</v>
      </c>
      <c r="L643">
        <v>0</v>
      </c>
      <c r="N643" t="s">
        <v>2181</v>
      </c>
      <c r="O643" s="2">
        <v>85</v>
      </c>
      <c r="Q643" s="10" t="s">
        <v>40</v>
      </c>
      <c r="R643" s="21">
        <v>1984</v>
      </c>
      <c r="S643" s="27" t="s">
        <v>12533</v>
      </c>
      <c r="T643" s="25" t="str">
        <f>LEFT(S643,3)</f>
        <v>Nov</v>
      </c>
      <c r="U643" s="10" t="s">
        <v>29</v>
      </c>
      <c r="V643" s="21">
        <v>5.0999999999999996</v>
      </c>
      <c r="W643" s="10">
        <v>172</v>
      </c>
      <c r="X643" s="10" t="s">
        <v>2551</v>
      </c>
      <c r="Y643" s="10" t="s">
        <v>2551</v>
      </c>
      <c r="Z643" s="10" t="s">
        <v>2552</v>
      </c>
      <c r="AA643" s="22" t="s">
        <v>29</v>
      </c>
      <c r="AB643" s="10">
        <v>0</v>
      </c>
      <c r="AC643" s="10"/>
      <c r="AD643" s="10" t="s">
        <v>2181</v>
      </c>
      <c r="AE643" s="23">
        <v>85</v>
      </c>
    </row>
    <row r="644" spans="1:31" x14ac:dyDescent="0.35">
      <c r="A644" t="s">
        <v>2553</v>
      </c>
      <c r="B644" t="s">
        <v>15</v>
      </c>
      <c r="C644" t="s">
        <v>40</v>
      </c>
      <c r="D644" s="2">
        <v>1984</v>
      </c>
      <c r="E644" t="s">
        <v>2241</v>
      </c>
      <c r="F644" s="2">
        <v>6.2</v>
      </c>
      <c r="G644">
        <v>105</v>
      </c>
      <c r="H644" t="s">
        <v>2554</v>
      </c>
      <c r="I644" t="s">
        <v>2554</v>
      </c>
      <c r="J644" t="s">
        <v>2555</v>
      </c>
      <c r="K644" s="3" t="s">
        <v>451</v>
      </c>
      <c r="L644">
        <v>0</v>
      </c>
      <c r="M644">
        <v>127426</v>
      </c>
      <c r="N644" t="s">
        <v>2556</v>
      </c>
      <c r="O644" s="2">
        <v>90</v>
      </c>
      <c r="Q644" s="9" t="s">
        <v>40</v>
      </c>
      <c r="R644" s="18">
        <v>1984</v>
      </c>
      <c r="S644" s="26" t="s">
        <v>12524</v>
      </c>
      <c r="T644" s="25" t="str">
        <f>LEFT(S644,3)</f>
        <v>Apr</v>
      </c>
      <c r="U644" s="9" t="s">
        <v>29</v>
      </c>
      <c r="V644" s="18">
        <v>6.2</v>
      </c>
      <c r="W644" s="9">
        <v>105</v>
      </c>
      <c r="X644" s="9" t="s">
        <v>2554</v>
      </c>
      <c r="Y644" s="9" t="s">
        <v>2554</v>
      </c>
      <c r="Z644" s="9" t="s">
        <v>2555</v>
      </c>
      <c r="AA644" s="19" t="s">
        <v>451</v>
      </c>
      <c r="AB644" s="9">
        <v>0</v>
      </c>
      <c r="AC644" s="9">
        <v>127426</v>
      </c>
      <c r="AD644" s="9" t="s">
        <v>2556</v>
      </c>
      <c r="AE644" s="20">
        <v>90</v>
      </c>
    </row>
    <row r="645" spans="1:31" x14ac:dyDescent="0.35">
      <c r="A645" t="s">
        <v>2557</v>
      </c>
      <c r="B645" t="s">
        <v>1998</v>
      </c>
      <c r="C645" t="s">
        <v>40</v>
      </c>
      <c r="D645" s="2">
        <v>1985</v>
      </c>
      <c r="E645" t="s">
        <v>2558</v>
      </c>
      <c r="F645" s="2">
        <v>6.6</v>
      </c>
      <c r="G645">
        <v>83000</v>
      </c>
      <c r="H645" t="s">
        <v>1308</v>
      </c>
      <c r="I645" t="s">
        <v>1308</v>
      </c>
      <c r="J645" t="s">
        <v>2559</v>
      </c>
      <c r="K645" s="3" t="s">
        <v>29</v>
      </c>
      <c r="L645">
        <v>7500000</v>
      </c>
      <c r="M645">
        <v>38934048</v>
      </c>
      <c r="N645" t="s">
        <v>60</v>
      </c>
      <c r="O645" s="2">
        <v>94</v>
      </c>
      <c r="Q645" s="10" t="s">
        <v>40</v>
      </c>
      <c r="R645" s="21">
        <v>1985</v>
      </c>
      <c r="S645" s="27" t="s">
        <v>12553</v>
      </c>
      <c r="T645" s="25" t="str">
        <f>LEFT(S645,3)</f>
        <v>Aug</v>
      </c>
      <c r="U645" s="10" t="s">
        <v>29</v>
      </c>
      <c r="V645" s="21">
        <v>6.6</v>
      </c>
      <c r="W645" s="10">
        <v>83000</v>
      </c>
      <c r="X645" s="10" t="s">
        <v>1308</v>
      </c>
      <c r="Y645" s="10" t="s">
        <v>1308</v>
      </c>
      <c r="Z645" s="10" t="s">
        <v>2559</v>
      </c>
      <c r="AA645" s="22" t="s">
        <v>29</v>
      </c>
      <c r="AB645" s="10">
        <v>7500000</v>
      </c>
      <c r="AC645" s="10">
        <v>38934048</v>
      </c>
      <c r="AD645" s="10" t="s">
        <v>60</v>
      </c>
      <c r="AE645" s="23">
        <v>94</v>
      </c>
    </row>
    <row r="646" spans="1:31" x14ac:dyDescent="0.35">
      <c r="A646" t="s">
        <v>2560</v>
      </c>
      <c r="B646" t="s">
        <v>32</v>
      </c>
      <c r="C646" t="s">
        <v>24</v>
      </c>
      <c r="D646" s="2">
        <v>1985</v>
      </c>
      <c r="E646" t="s">
        <v>2561</v>
      </c>
      <c r="F646" s="2">
        <v>7.8</v>
      </c>
      <c r="G646">
        <v>252000</v>
      </c>
      <c r="H646" t="s">
        <v>1152</v>
      </c>
      <c r="I646" t="s">
        <v>2050</v>
      </c>
      <c r="J646" t="s">
        <v>2562</v>
      </c>
      <c r="K646" s="3" t="s">
        <v>29</v>
      </c>
      <c r="L646">
        <v>19000000</v>
      </c>
      <c r="M646">
        <v>63980721</v>
      </c>
      <c r="N646" t="s">
        <v>22</v>
      </c>
      <c r="O646" s="2">
        <v>114</v>
      </c>
      <c r="Q646" s="9" t="s">
        <v>24</v>
      </c>
      <c r="R646" s="18">
        <v>1985</v>
      </c>
      <c r="S646" s="26" t="s">
        <v>12554</v>
      </c>
      <c r="T646" s="25" t="str">
        <f>LEFT(S646,3)</f>
        <v>Jun</v>
      </c>
      <c r="U646" s="9" t="s">
        <v>29</v>
      </c>
      <c r="V646" s="18">
        <v>7.8</v>
      </c>
      <c r="W646" s="9">
        <v>252000</v>
      </c>
      <c r="X646" s="9" t="s">
        <v>1152</v>
      </c>
      <c r="Y646" s="9" t="s">
        <v>2050</v>
      </c>
      <c r="Z646" s="9" t="s">
        <v>2562</v>
      </c>
      <c r="AA646" s="19" t="s">
        <v>29</v>
      </c>
      <c r="AB646" s="9">
        <v>19000000</v>
      </c>
      <c r="AC646" s="9">
        <v>63980721</v>
      </c>
      <c r="AD646" s="9" t="s">
        <v>22</v>
      </c>
      <c r="AE646" s="20">
        <v>114</v>
      </c>
    </row>
    <row r="647" spans="1:31" x14ac:dyDescent="0.35">
      <c r="A647" t="s">
        <v>2563</v>
      </c>
      <c r="B647" t="s">
        <v>32</v>
      </c>
      <c r="C647" t="s">
        <v>24</v>
      </c>
      <c r="D647" s="2">
        <v>1985</v>
      </c>
      <c r="E647" t="s">
        <v>2564</v>
      </c>
      <c r="F647" s="2">
        <v>8.5</v>
      </c>
      <c r="G647">
        <v>1100000</v>
      </c>
      <c r="H647" t="s">
        <v>2054</v>
      </c>
      <c r="I647" t="s">
        <v>2054</v>
      </c>
      <c r="J647" t="s">
        <v>2565</v>
      </c>
      <c r="K647" s="3" t="s">
        <v>29</v>
      </c>
      <c r="L647">
        <v>19000000</v>
      </c>
      <c r="M647">
        <v>381906762</v>
      </c>
      <c r="N647" t="s">
        <v>60</v>
      </c>
      <c r="O647" s="2">
        <v>116</v>
      </c>
      <c r="Q647" s="10" t="s">
        <v>24</v>
      </c>
      <c r="R647" s="21">
        <v>1985</v>
      </c>
      <c r="S647" s="27" t="s">
        <v>12555</v>
      </c>
      <c r="T647" s="25" t="str">
        <f>LEFT(S647,3)</f>
        <v>Jul</v>
      </c>
      <c r="U647" s="10" t="s">
        <v>29</v>
      </c>
      <c r="V647" s="21">
        <v>8.5</v>
      </c>
      <c r="W647" s="10">
        <v>1100000</v>
      </c>
      <c r="X647" s="10" t="s">
        <v>2054</v>
      </c>
      <c r="Y647" s="10" t="s">
        <v>2054</v>
      </c>
      <c r="Z647" s="10" t="s">
        <v>2565</v>
      </c>
      <c r="AA647" s="22" t="s">
        <v>29</v>
      </c>
      <c r="AB647" s="10">
        <v>19000000</v>
      </c>
      <c r="AC647" s="10">
        <v>381906762</v>
      </c>
      <c r="AD647" s="10" t="s">
        <v>60</v>
      </c>
      <c r="AE647" s="23">
        <v>116</v>
      </c>
    </row>
    <row r="648" spans="1:31" x14ac:dyDescent="0.35">
      <c r="A648" t="s">
        <v>2566</v>
      </c>
      <c r="B648" t="s">
        <v>15</v>
      </c>
      <c r="C648" t="s">
        <v>33</v>
      </c>
      <c r="D648" s="2">
        <v>1985</v>
      </c>
      <c r="E648" t="s">
        <v>2567</v>
      </c>
      <c r="F648" s="2">
        <v>7.3</v>
      </c>
      <c r="G648">
        <v>31000</v>
      </c>
      <c r="H648" t="s">
        <v>134</v>
      </c>
      <c r="I648" t="s">
        <v>2568</v>
      </c>
      <c r="J648" t="s">
        <v>2569</v>
      </c>
      <c r="K648" s="3" t="s">
        <v>29</v>
      </c>
      <c r="L648">
        <v>6000000</v>
      </c>
      <c r="M648">
        <v>17307019</v>
      </c>
      <c r="N648" t="s">
        <v>2570</v>
      </c>
      <c r="O648" s="2">
        <v>116</v>
      </c>
      <c r="Q648" s="9" t="s">
        <v>33</v>
      </c>
      <c r="R648" s="18">
        <v>1985</v>
      </c>
      <c r="S648" s="26" t="s">
        <v>12556</v>
      </c>
      <c r="T648" s="25" t="str">
        <f>LEFT(S648,3)</f>
        <v>Nov</v>
      </c>
      <c r="U648" s="9" t="s">
        <v>29</v>
      </c>
      <c r="V648" s="18">
        <v>7.3</v>
      </c>
      <c r="W648" s="9">
        <v>31000</v>
      </c>
      <c r="X648" s="9" t="s">
        <v>134</v>
      </c>
      <c r="Y648" s="9" t="s">
        <v>2568</v>
      </c>
      <c r="Z648" s="9" t="s">
        <v>2569</v>
      </c>
      <c r="AA648" s="19" t="s">
        <v>29</v>
      </c>
      <c r="AB648" s="9">
        <v>6000000</v>
      </c>
      <c r="AC648" s="9">
        <v>17307019</v>
      </c>
      <c r="AD648" s="9" t="s">
        <v>2570</v>
      </c>
      <c r="AE648" s="20">
        <v>116</v>
      </c>
    </row>
    <row r="649" spans="1:31" x14ac:dyDescent="0.35">
      <c r="A649" t="s">
        <v>2571</v>
      </c>
      <c r="B649" t="s">
        <v>32</v>
      </c>
      <c r="C649" t="s">
        <v>40</v>
      </c>
      <c r="D649" s="2">
        <v>1985</v>
      </c>
      <c r="E649" t="s">
        <v>2572</v>
      </c>
      <c r="F649" s="2">
        <v>7.3</v>
      </c>
      <c r="G649">
        <v>88000</v>
      </c>
      <c r="H649" t="s">
        <v>2573</v>
      </c>
      <c r="I649" t="s">
        <v>57</v>
      </c>
      <c r="J649" t="s">
        <v>2574</v>
      </c>
      <c r="K649" s="3" t="s">
        <v>29</v>
      </c>
      <c r="L649">
        <v>15000000</v>
      </c>
      <c r="M649">
        <v>14643997</v>
      </c>
      <c r="N649" t="s">
        <v>43</v>
      </c>
      <c r="O649" s="2">
        <v>94</v>
      </c>
      <c r="Q649" s="10" t="s">
        <v>40</v>
      </c>
      <c r="R649" s="21">
        <v>1985</v>
      </c>
      <c r="S649" s="27" t="s">
        <v>12557</v>
      </c>
      <c r="T649" s="25" t="str">
        <f>LEFT(S649,3)</f>
        <v>Dec</v>
      </c>
      <c r="U649" s="10" t="s">
        <v>29</v>
      </c>
      <c r="V649" s="21">
        <v>7.3</v>
      </c>
      <c r="W649" s="10">
        <v>88000</v>
      </c>
      <c r="X649" s="10" t="s">
        <v>2573</v>
      </c>
      <c r="Y649" s="10" t="s">
        <v>57</v>
      </c>
      <c r="Z649" s="10" t="s">
        <v>2574</v>
      </c>
      <c r="AA649" s="22" t="s">
        <v>29</v>
      </c>
      <c r="AB649" s="10">
        <v>15000000</v>
      </c>
      <c r="AC649" s="10">
        <v>14643997</v>
      </c>
      <c r="AD649" s="10" t="s">
        <v>43</v>
      </c>
      <c r="AE649" s="23">
        <v>94</v>
      </c>
    </row>
    <row r="650" spans="1:31" x14ac:dyDescent="0.35">
      <c r="A650" t="s">
        <v>2575</v>
      </c>
      <c r="B650" t="s">
        <v>15</v>
      </c>
      <c r="C650" t="s">
        <v>40</v>
      </c>
      <c r="D650" s="2">
        <v>1985</v>
      </c>
      <c r="E650" t="s">
        <v>2489</v>
      </c>
      <c r="F650" s="2">
        <v>7.8</v>
      </c>
      <c r="G650">
        <v>367000</v>
      </c>
      <c r="H650" t="s">
        <v>1308</v>
      </c>
      <c r="I650" t="s">
        <v>1308</v>
      </c>
      <c r="J650" t="s">
        <v>2576</v>
      </c>
      <c r="K650" s="3" t="s">
        <v>29</v>
      </c>
      <c r="L650">
        <v>1000000</v>
      </c>
      <c r="M650">
        <v>51525171</v>
      </c>
      <c r="N650" t="s">
        <v>60</v>
      </c>
      <c r="O650" s="2">
        <v>97</v>
      </c>
      <c r="Q650" s="9" t="s">
        <v>40</v>
      </c>
      <c r="R650" s="18">
        <v>1985</v>
      </c>
      <c r="S650" s="26" t="s">
        <v>12547</v>
      </c>
      <c r="T650" s="25" t="str">
        <f>LEFT(S650,3)</f>
        <v>Feb</v>
      </c>
      <c r="U650" s="9" t="s">
        <v>29</v>
      </c>
      <c r="V650" s="18">
        <v>7.8</v>
      </c>
      <c r="W650" s="9">
        <v>367000</v>
      </c>
      <c r="X650" s="9" t="s">
        <v>1308</v>
      </c>
      <c r="Y650" s="9" t="s">
        <v>1308</v>
      </c>
      <c r="Z650" s="9" t="s">
        <v>2576</v>
      </c>
      <c r="AA650" s="19" t="s">
        <v>29</v>
      </c>
      <c r="AB650" s="9">
        <v>1000000</v>
      </c>
      <c r="AC650" s="9">
        <v>51525171</v>
      </c>
      <c r="AD650" s="9" t="s">
        <v>60</v>
      </c>
      <c r="AE650" s="20">
        <v>97</v>
      </c>
    </row>
    <row r="651" spans="1:31" x14ac:dyDescent="0.35">
      <c r="A651" t="s">
        <v>2577</v>
      </c>
      <c r="B651" t="s">
        <v>1998</v>
      </c>
      <c r="C651" t="s">
        <v>40</v>
      </c>
      <c r="D651" s="2">
        <v>1985</v>
      </c>
      <c r="E651" t="s">
        <v>2578</v>
      </c>
      <c r="F651" s="2">
        <v>6.7</v>
      </c>
      <c r="G651">
        <v>59000</v>
      </c>
      <c r="H651" t="s">
        <v>1133</v>
      </c>
      <c r="I651" t="s">
        <v>2579</v>
      </c>
      <c r="J651" t="s">
        <v>2580</v>
      </c>
      <c r="K651" s="3" t="s">
        <v>29</v>
      </c>
      <c r="L651">
        <v>17500000</v>
      </c>
      <c r="M651">
        <v>85313124</v>
      </c>
      <c r="N651" t="s">
        <v>179</v>
      </c>
      <c r="O651" s="2">
        <v>117</v>
      </c>
      <c r="Q651" s="10" t="s">
        <v>40</v>
      </c>
      <c r="R651" s="21">
        <v>1985</v>
      </c>
      <c r="S651" s="27" t="s">
        <v>12558</v>
      </c>
      <c r="T651" s="25" t="str">
        <f>LEFT(S651,3)</f>
        <v>Jun</v>
      </c>
      <c r="U651" s="10" t="s">
        <v>29</v>
      </c>
      <c r="V651" s="21">
        <v>6.7</v>
      </c>
      <c r="W651" s="10">
        <v>59000</v>
      </c>
      <c r="X651" s="10" t="s">
        <v>1133</v>
      </c>
      <c r="Y651" s="10" t="s">
        <v>2579</v>
      </c>
      <c r="Z651" s="10" t="s">
        <v>2580</v>
      </c>
      <c r="AA651" s="22" t="s">
        <v>29</v>
      </c>
      <c r="AB651" s="10">
        <v>17500000</v>
      </c>
      <c r="AC651" s="10">
        <v>85313124</v>
      </c>
      <c r="AD651" s="10" t="s">
        <v>179</v>
      </c>
      <c r="AE651" s="23">
        <v>117</v>
      </c>
    </row>
    <row r="652" spans="1:31" x14ac:dyDescent="0.35">
      <c r="A652" t="s">
        <v>2581</v>
      </c>
      <c r="B652" t="s">
        <v>15</v>
      </c>
      <c r="C652" t="s">
        <v>33</v>
      </c>
      <c r="D652" s="2">
        <v>1985</v>
      </c>
      <c r="E652" t="s">
        <v>2582</v>
      </c>
      <c r="F652" s="2">
        <v>6.5</v>
      </c>
      <c r="G652">
        <v>159000</v>
      </c>
      <c r="H652" t="s">
        <v>1796</v>
      </c>
      <c r="I652" t="s">
        <v>1005</v>
      </c>
      <c r="J652" t="s">
        <v>760</v>
      </c>
      <c r="K652" s="3" t="s">
        <v>29</v>
      </c>
      <c r="L652">
        <v>44000000</v>
      </c>
      <c r="M652">
        <v>300400432</v>
      </c>
      <c r="N652" t="s">
        <v>642</v>
      </c>
      <c r="O652" s="2">
        <v>96</v>
      </c>
      <c r="Q652" s="9" t="s">
        <v>33</v>
      </c>
      <c r="R652" s="18">
        <v>1985</v>
      </c>
      <c r="S652" s="26" t="s">
        <v>12559</v>
      </c>
      <c r="T652" s="25" t="str">
        <f>LEFT(S652,3)</f>
        <v>May</v>
      </c>
      <c r="U652" s="9" t="s">
        <v>29</v>
      </c>
      <c r="V652" s="18">
        <v>6.5</v>
      </c>
      <c r="W652" s="9">
        <v>159000</v>
      </c>
      <c r="X652" s="9" t="s">
        <v>1796</v>
      </c>
      <c r="Y652" s="9" t="s">
        <v>1005</v>
      </c>
      <c r="Z652" s="9" t="s">
        <v>760</v>
      </c>
      <c r="AA652" s="19" t="s">
        <v>29</v>
      </c>
      <c r="AB652" s="9">
        <v>44000000</v>
      </c>
      <c r="AC652" s="9">
        <v>300400432</v>
      </c>
      <c r="AD652" s="9" t="s">
        <v>642</v>
      </c>
      <c r="AE652" s="20">
        <v>96</v>
      </c>
    </row>
    <row r="653" spans="1:31" x14ac:dyDescent="0.35">
      <c r="A653" t="s">
        <v>2583</v>
      </c>
      <c r="B653" t="s">
        <v>1998</v>
      </c>
      <c r="C653" t="s">
        <v>62</v>
      </c>
      <c r="D653" s="2">
        <v>1985</v>
      </c>
      <c r="E653" t="s">
        <v>2070</v>
      </c>
      <c r="F653" s="2">
        <v>7.2</v>
      </c>
      <c r="G653">
        <v>27000</v>
      </c>
      <c r="H653" t="s">
        <v>2584</v>
      </c>
      <c r="I653" t="s">
        <v>2585</v>
      </c>
      <c r="J653" t="s">
        <v>1260</v>
      </c>
      <c r="K653" s="3" t="s">
        <v>29</v>
      </c>
      <c r="L653">
        <v>8000000</v>
      </c>
      <c r="M653">
        <v>48230162</v>
      </c>
      <c r="N653" t="s">
        <v>60</v>
      </c>
      <c r="O653" s="2">
        <v>120</v>
      </c>
      <c r="Q653" s="10" t="s">
        <v>62</v>
      </c>
      <c r="R653" s="21">
        <v>1985</v>
      </c>
      <c r="S653" s="27" t="s">
        <v>12502</v>
      </c>
      <c r="T653" s="25" t="str">
        <f>LEFT(S653,3)</f>
        <v>Mar</v>
      </c>
      <c r="U653" s="10" t="s">
        <v>29</v>
      </c>
      <c r="V653" s="21">
        <v>7.2</v>
      </c>
      <c r="W653" s="10">
        <v>27000</v>
      </c>
      <c r="X653" s="10" t="s">
        <v>2584</v>
      </c>
      <c r="Y653" s="10" t="s">
        <v>2585</v>
      </c>
      <c r="Z653" s="10" t="s">
        <v>1260</v>
      </c>
      <c r="AA653" s="22" t="s">
        <v>29</v>
      </c>
      <c r="AB653" s="10">
        <v>8000000</v>
      </c>
      <c r="AC653" s="10">
        <v>48230162</v>
      </c>
      <c r="AD653" s="10" t="s">
        <v>60</v>
      </c>
      <c r="AE653" s="23">
        <v>120</v>
      </c>
    </row>
    <row r="654" spans="1:31" x14ac:dyDescent="0.35">
      <c r="A654" t="s">
        <v>2586</v>
      </c>
      <c r="B654" t="s">
        <v>32</v>
      </c>
      <c r="C654" t="s">
        <v>24</v>
      </c>
      <c r="D654" s="2">
        <v>1985</v>
      </c>
      <c r="E654" t="s">
        <v>2587</v>
      </c>
      <c r="F654" s="2">
        <v>6.4</v>
      </c>
      <c r="G654">
        <v>62000</v>
      </c>
      <c r="H654" t="s">
        <v>989</v>
      </c>
      <c r="I654" t="s">
        <v>2588</v>
      </c>
      <c r="J654" t="s">
        <v>1477</v>
      </c>
      <c r="K654" s="3" t="s">
        <v>29</v>
      </c>
      <c r="L654">
        <v>24500000</v>
      </c>
      <c r="M654">
        <v>15502112</v>
      </c>
      <c r="N654" t="s">
        <v>2589</v>
      </c>
      <c r="O654" s="2">
        <v>94</v>
      </c>
      <c r="Q654" s="9" t="s">
        <v>24</v>
      </c>
      <c r="R654" s="18">
        <v>1985</v>
      </c>
      <c r="S654" s="26" t="s">
        <v>12560</v>
      </c>
      <c r="T654" s="25" t="str">
        <f>LEFT(S654,3)</f>
        <v>Apr</v>
      </c>
      <c r="U654" s="9" t="s">
        <v>29</v>
      </c>
      <c r="V654" s="18">
        <v>6.4</v>
      </c>
      <c r="W654" s="9">
        <v>62000</v>
      </c>
      <c r="X654" s="9" t="s">
        <v>989</v>
      </c>
      <c r="Y654" s="9" t="s">
        <v>2588</v>
      </c>
      <c r="Z654" s="9" t="s">
        <v>1477</v>
      </c>
      <c r="AA654" s="19" t="s">
        <v>29</v>
      </c>
      <c r="AB654" s="9">
        <v>24500000</v>
      </c>
      <c r="AC654" s="9">
        <v>15502112</v>
      </c>
      <c r="AD654" s="9" t="s">
        <v>2589</v>
      </c>
      <c r="AE654" s="20">
        <v>94</v>
      </c>
    </row>
    <row r="655" spans="1:31" x14ac:dyDescent="0.35">
      <c r="A655" t="s">
        <v>2590</v>
      </c>
      <c r="B655" t="s">
        <v>15</v>
      </c>
      <c r="C655" t="s">
        <v>40</v>
      </c>
      <c r="D655" s="2">
        <v>1985</v>
      </c>
      <c r="E655" t="s">
        <v>2591</v>
      </c>
      <c r="F655" s="2">
        <v>7.3</v>
      </c>
      <c r="G655">
        <v>56000</v>
      </c>
      <c r="H655" t="s">
        <v>1568</v>
      </c>
      <c r="I655" t="s">
        <v>2592</v>
      </c>
      <c r="J655" t="s">
        <v>2593</v>
      </c>
      <c r="K655" s="3" t="s">
        <v>29</v>
      </c>
      <c r="L655">
        <v>4000000</v>
      </c>
      <c r="M655">
        <v>14237880</v>
      </c>
      <c r="N655" t="s">
        <v>529</v>
      </c>
      <c r="O655" s="2">
        <v>91</v>
      </c>
      <c r="Q655" s="10" t="s">
        <v>40</v>
      </c>
      <c r="R655" s="21">
        <v>1985</v>
      </c>
      <c r="S655" s="27" t="s">
        <v>12561</v>
      </c>
      <c r="T655" s="25" t="str">
        <f>LEFT(S655,3)</f>
        <v>Aug</v>
      </c>
      <c r="U655" s="10" t="s">
        <v>29</v>
      </c>
      <c r="V655" s="21">
        <v>7.3</v>
      </c>
      <c r="W655" s="10">
        <v>56000</v>
      </c>
      <c r="X655" s="10" t="s">
        <v>1568</v>
      </c>
      <c r="Y655" s="10" t="s">
        <v>2592</v>
      </c>
      <c r="Z655" s="10" t="s">
        <v>2593</v>
      </c>
      <c r="AA655" s="22" t="s">
        <v>29</v>
      </c>
      <c r="AB655" s="10">
        <v>4000000</v>
      </c>
      <c r="AC655" s="10">
        <v>14237880</v>
      </c>
      <c r="AD655" s="10" t="s">
        <v>529</v>
      </c>
      <c r="AE655" s="23">
        <v>91</v>
      </c>
    </row>
    <row r="656" spans="1:31" x14ac:dyDescent="0.35">
      <c r="A656" t="s">
        <v>2594</v>
      </c>
      <c r="B656" t="s">
        <v>15</v>
      </c>
      <c r="C656" t="s">
        <v>16</v>
      </c>
      <c r="D656" s="2">
        <v>1985</v>
      </c>
      <c r="E656" t="s">
        <v>2595</v>
      </c>
      <c r="F656" s="2">
        <v>6.4</v>
      </c>
      <c r="G656">
        <v>38000</v>
      </c>
      <c r="H656" t="s">
        <v>827</v>
      </c>
      <c r="I656" t="s">
        <v>827</v>
      </c>
      <c r="J656" t="s">
        <v>2596</v>
      </c>
      <c r="K656" s="3" t="s">
        <v>29</v>
      </c>
      <c r="L656">
        <v>10000000</v>
      </c>
      <c r="M656">
        <v>37803872</v>
      </c>
      <c r="N656" t="s">
        <v>30</v>
      </c>
      <c r="O656" s="2">
        <v>110</v>
      </c>
      <c r="Q656" s="9" t="s">
        <v>16</v>
      </c>
      <c r="R656" s="18">
        <v>1985</v>
      </c>
      <c r="S656" s="26" t="s">
        <v>12562</v>
      </c>
      <c r="T656" s="25" t="str">
        <f>LEFT(S656,3)</f>
        <v>Jun</v>
      </c>
      <c r="U656" s="9" t="s">
        <v>29</v>
      </c>
      <c r="V656" s="18">
        <v>6.4</v>
      </c>
      <c r="W656" s="9">
        <v>38000</v>
      </c>
      <c r="X656" s="9" t="s">
        <v>827</v>
      </c>
      <c r="Y656" s="9" t="s">
        <v>827</v>
      </c>
      <c r="Z656" s="9" t="s">
        <v>2596</v>
      </c>
      <c r="AA656" s="19" t="s">
        <v>29</v>
      </c>
      <c r="AB656" s="9">
        <v>10000000</v>
      </c>
      <c r="AC656" s="9">
        <v>37803872</v>
      </c>
      <c r="AD656" s="9" t="s">
        <v>30</v>
      </c>
      <c r="AE656" s="20">
        <v>110</v>
      </c>
    </row>
    <row r="657" spans="1:31" x14ac:dyDescent="0.35">
      <c r="A657" t="s">
        <v>2597</v>
      </c>
      <c r="B657" t="s">
        <v>15</v>
      </c>
      <c r="C657" t="s">
        <v>16</v>
      </c>
      <c r="D657" s="2">
        <v>1985</v>
      </c>
      <c r="E657" t="s">
        <v>2598</v>
      </c>
      <c r="F657" s="2">
        <v>7.9</v>
      </c>
      <c r="G657">
        <v>191000</v>
      </c>
      <c r="H657" t="s">
        <v>566</v>
      </c>
      <c r="I657" t="s">
        <v>566</v>
      </c>
      <c r="J657" t="s">
        <v>2599</v>
      </c>
      <c r="K657" s="3" t="s">
        <v>21</v>
      </c>
      <c r="L657">
        <v>15000000</v>
      </c>
      <c r="M657">
        <v>9949953</v>
      </c>
      <c r="N657" t="s">
        <v>1062</v>
      </c>
      <c r="O657" s="2">
        <v>132</v>
      </c>
      <c r="Q657" s="10" t="s">
        <v>16</v>
      </c>
      <c r="R657" s="21">
        <v>1985</v>
      </c>
      <c r="S657" s="27" t="s">
        <v>12563</v>
      </c>
      <c r="T657" s="25" t="str">
        <f>LEFT(S657,3)</f>
        <v>Dec</v>
      </c>
      <c r="U657" s="10" t="s">
        <v>29</v>
      </c>
      <c r="V657" s="21">
        <v>7.9</v>
      </c>
      <c r="W657" s="10">
        <v>191000</v>
      </c>
      <c r="X657" s="10" t="s">
        <v>566</v>
      </c>
      <c r="Y657" s="10" t="s">
        <v>566</v>
      </c>
      <c r="Z657" s="10" t="s">
        <v>2599</v>
      </c>
      <c r="AA657" s="22" t="s">
        <v>21</v>
      </c>
      <c r="AB657" s="10">
        <v>15000000</v>
      </c>
      <c r="AC657" s="10">
        <v>9949953</v>
      </c>
      <c r="AD657" s="10" t="s">
        <v>1062</v>
      </c>
      <c r="AE657" s="23">
        <v>132</v>
      </c>
    </row>
    <row r="658" spans="1:31" x14ac:dyDescent="0.35">
      <c r="A658" t="s">
        <v>2600</v>
      </c>
      <c r="B658" t="s">
        <v>15</v>
      </c>
      <c r="C658" t="s">
        <v>16</v>
      </c>
      <c r="D658" s="2">
        <v>1985</v>
      </c>
      <c r="E658" t="s">
        <v>2595</v>
      </c>
      <c r="F658" s="2">
        <v>7.3</v>
      </c>
      <c r="G658">
        <v>55000</v>
      </c>
      <c r="H658" t="s">
        <v>84</v>
      </c>
      <c r="I658" t="s">
        <v>2601</v>
      </c>
      <c r="J658" t="s">
        <v>84</v>
      </c>
      <c r="K658" s="3" t="s">
        <v>29</v>
      </c>
      <c r="L658">
        <v>6900000</v>
      </c>
      <c r="M658">
        <v>41410568</v>
      </c>
      <c r="N658" t="s">
        <v>85</v>
      </c>
      <c r="O658" s="2">
        <v>115</v>
      </c>
      <c r="Q658" s="9" t="s">
        <v>16</v>
      </c>
      <c r="R658" s="18">
        <v>1985</v>
      </c>
      <c r="S658" s="26" t="s">
        <v>12562</v>
      </c>
      <c r="T658" s="25" t="str">
        <f>LEFT(S658,3)</f>
        <v>Jun</v>
      </c>
      <c r="U658" s="9" t="s">
        <v>29</v>
      </c>
      <c r="V658" s="18">
        <v>7.3</v>
      </c>
      <c r="W658" s="9">
        <v>55000</v>
      </c>
      <c r="X658" s="9" t="s">
        <v>84</v>
      </c>
      <c r="Y658" s="9" t="s">
        <v>2601</v>
      </c>
      <c r="Z658" s="9" t="s">
        <v>84</v>
      </c>
      <c r="AA658" s="19" t="s">
        <v>29</v>
      </c>
      <c r="AB658" s="9">
        <v>6900000</v>
      </c>
      <c r="AC658" s="9">
        <v>41410568</v>
      </c>
      <c r="AD658" s="9" t="s">
        <v>85</v>
      </c>
      <c r="AE658" s="20">
        <v>115</v>
      </c>
    </row>
    <row r="659" spans="1:31" x14ac:dyDescent="0.35">
      <c r="A659" t="s">
        <v>2602</v>
      </c>
      <c r="B659" t="s">
        <v>32</v>
      </c>
      <c r="C659" t="s">
        <v>40</v>
      </c>
      <c r="D659" s="2">
        <v>1985</v>
      </c>
      <c r="E659" t="s">
        <v>2603</v>
      </c>
      <c r="F659" s="2">
        <v>6.1</v>
      </c>
      <c r="G659">
        <v>48000</v>
      </c>
      <c r="H659" t="s">
        <v>2604</v>
      </c>
      <c r="I659" t="s">
        <v>2605</v>
      </c>
      <c r="J659" t="s">
        <v>2565</v>
      </c>
      <c r="K659" s="3" t="s">
        <v>29</v>
      </c>
      <c r="L659">
        <v>0</v>
      </c>
      <c r="M659">
        <v>33086611</v>
      </c>
      <c r="N659" t="s">
        <v>1535</v>
      </c>
      <c r="O659" s="2">
        <v>91</v>
      </c>
      <c r="Q659" s="10" t="s">
        <v>40</v>
      </c>
      <c r="R659" s="21">
        <v>1985</v>
      </c>
      <c r="S659" s="27" t="s">
        <v>12564</v>
      </c>
      <c r="T659" s="25" t="str">
        <f>LEFT(S659,3)</f>
        <v>Aug</v>
      </c>
      <c r="U659" s="10" t="s">
        <v>29</v>
      </c>
      <c r="V659" s="21">
        <v>6.1</v>
      </c>
      <c r="W659" s="10">
        <v>48000</v>
      </c>
      <c r="X659" s="10" t="s">
        <v>2604</v>
      </c>
      <c r="Y659" s="10" t="s">
        <v>2605</v>
      </c>
      <c r="Z659" s="10" t="s">
        <v>2565</v>
      </c>
      <c r="AA659" s="22" t="s">
        <v>29</v>
      </c>
      <c r="AB659" s="10">
        <v>0</v>
      </c>
      <c r="AC659" s="10">
        <v>33086611</v>
      </c>
      <c r="AD659" s="10" t="s">
        <v>1535</v>
      </c>
      <c r="AE659" s="23">
        <v>91</v>
      </c>
    </row>
    <row r="660" spans="1:31" x14ac:dyDescent="0.35">
      <c r="A660" t="s">
        <v>2606</v>
      </c>
      <c r="B660" t="s">
        <v>32</v>
      </c>
      <c r="C660" t="s">
        <v>40</v>
      </c>
      <c r="D660" s="2">
        <v>1985</v>
      </c>
      <c r="E660" t="s">
        <v>2607</v>
      </c>
      <c r="F660" s="2">
        <v>7</v>
      </c>
      <c r="G660">
        <v>31000</v>
      </c>
      <c r="H660" t="s">
        <v>1532</v>
      </c>
      <c r="I660" t="s">
        <v>2016</v>
      </c>
      <c r="J660" t="s">
        <v>2074</v>
      </c>
      <c r="K660" s="3" t="s">
        <v>29</v>
      </c>
      <c r="L660">
        <v>8000000</v>
      </c>
      <c r="M660">
        <v>12952019</v>
      </c>
      <c r="N660" t="s">
        <v>2608</v>
      </c>
      <c r="O660" s="2">
        <v>108</v>
      </c>
      <c r="Q660" s="9" t="s">
        <v>40</v>
      </c>
      <c r="R660" s="18">
        <v>1985</v>
      </c>
      <c r="S660" s="26" t="s">
        <v>12565</v>
      </c>
      <c r="T660" s="25" t="str">
        <f>LEFT(S660,3)</f>
        <v>Aug</v>
      </c>
      <c r="U660" s="9" t="s">
        <v>29</v>
      </c>
      <c r="V660" s="18">
        <v>7</v>
      </c>
      <c r="W660" s="9">
        <v>31000</v>
      </c>
      <c r="X660" s="9" t="s">
        <v>1532</v>
      </c>
      <c r="Y660" s="9" t="s">
        <v>2016</v>
      </c>
      <c r="Z660" s="9" t="s">
        <v>2074</v>
      </c>
      <c r="AA660" s="19" t="s">
        <v>29</v>
      </c>
      <c r="AB660" s="9">
        <v>8000000</v>
      </c>
      <c r="AC660" s="9">
        <v>12952019</v>
      </c>
      <c r="AD660" s="9" t="s">
        <v>2608</v>
      </c>
      <c r="AE660" s="20">
        <v>108</v>
      </c>
    </row>
    <row r="661" spans="1:31" x14ac:dyDescent="0.35">
      <c r="A661" t="s">
        <v>2609</v>
      </c>
      <c r="B661" t="s">
        <v>15</v>
      </c>
      <c r="C661" t="s">
        <v>33</v>
      </c>
      <c r="D661" s="2">
        <v>1985</v>
      </c>
      <c r="E661" t="s">
        <v>2610</v>
      </c>
      <c r="F661" s="2">
        <v>6.7</v>
      </c>
      <c r="G661">
        <v>150000</v>
      </c>
      <c r="H661" t="s">
        <v>2129</v>
      </c>
      <c r="I661" t="s">
        <v>2605</v>
      </c>
      <c r="J661" t="s">
        <v>997</v>
      </c>
      <c r="K661" s="3" t="s">
        <v>29</v>
      </c>
      <c r="L661">
        <v>10000000</v>
      </c>
      <c r="M661">
        <v>57491000</v>
      </c>
      <c r="N661" t="s">
        <v>2570</v>
      </c>
      <c r="O661" s="2">
        <v>90</v>
      </c>
      <c r="Q661" s="10" t="s">
        <v>33</v>
      </c>
      <c r="R661" s="21">
        <v>1985</v>
      </c>
      <c r="S661" s="27" t="s">
        <v>12566</v>
      </c>
      <c r="T661" s="25" t="str">
        <f>LEFT(S661,3)</f>
        <v>Oct</v>
      </c>
      <c r="U661" s="10" t="s">
        <v>29</v>
      </c>
      <c r="V661" s="21">
        <v>6.7</v>
      </c>
      <c r="W661" s="10">
        <v>150000</v>
      </c>
      <c r="X661" s="10" t="s">
        <v>2129</v>
      </c>
      <c r="Y661" s="10" t="s">
        <v>2605</v>
      </c>
      <c r="Z661" s="10" t="s">
        <v>997</v>
      </c>
      <c r="AA661" s="22" t="s">
        <v>29</v>
      </c>
      <c r="AB661" s="10">
        <v>10000000</v>
      </c>
      <c r="AC661" s="10">
        <v>57491000</v>
      </c>
      <c r="AD661" s="10" t="s">
        <v>2570</v>
      </c>
      <c r="AE661" s="23">
        <v>90</v>
      </c>
    </row>
    <row r="662" spans="1:31" x14ac:dyDescent="0.35">
      <c r="A662" t="s">
        <v>2611</v>
      </c>
      <c r="B662" t="s">
        <v>15</v>
      </c>
      <c r="C662" t="s">
        <v>103</v>
      </c>
      <c r="D662" s="2">
        <v>1985</v>
      </c>
      <c r="E662" t="s">
        <v>2424</v>
      </c>
      <c r="F662" s="2">
        <v>7.4</v>
      </c>
      <c r="G662">
        <v>89000</v>
      </c>
      <c r="H662" t="s">
        <v>702</v>
      </c>
      <c r="I662" t="s">
        <v>2612</v>
      </c>
      <c r="J662" t="s">
        <v>496</v>
      </c>
      <c r="K662" s="3" t="s">
        <v>29</v>
      </c>
      <c r="L662">
        <v>12000000</v>
      </c>
      <c r="M662">
        <v>68706993</v>
      </c>
      <c r="N662" t="s">
        <v>43</v>
      </c>
      <c r="O662" s="2">
        <v>112</v>
      </c>
      <c r="Q662" s="9" t="s">
        <v>103</v>
      </c>
      <c r="R662" s="18">
        <v>1985</v>
      </c>
      <c r="S662" s="26" t="s">
        <v>12540</v>
      </c>
      <c r="T662" s="25" t="str">
        <f>LEFT(S662,3)</f>
        <v>Feb</v>
      </c>
      <c r="U662" s="9" t="s">
        <v>29</v>
      </c>
      <c r="V662" s="18">
        <v>7.4</v>
      </c>
      <c r="W662" s="9">
        <v>89000</v>
      </c>
      <c r="X662" s="9" t="s">
        <v>702</v>
      </c>
      <c r="Y662" s="9" t="s">
        <v>2612</v>
      </c>
      <c r="Z662" s="9" t="s">
        <v>496</v>
      </c>
      <c r="AA662" s="19" t="s">
        <v>29</v>
      </c>
      <c r="AB662" s="9">
        <v>12000000</v>
      </c>
      <c r="AC662" s="9">
        <v>68706993</v>
      </c>
      <c r="AD662" s="9" t="s">
        <v>43</v>
      </c>
      <c r="AE662" s="20">
        <v>112</v>
      </c>
    </row>
    <row r="663" spans="1:31" x14ac:dyDescent="0.35">
      <c r="A663" t="s">
        <v>2613</v>
      </c>
      <c r="B663" t="s">
        <v>1998</v>
      </c>
      <c r="C663" t="s">
        <v>16</v>
      </c>
      <c r="D663" s="2">
        <v>1985</v>
      </c>
      <c r="E663" t="s">
        <v>2614</v>
      </c>
      <c r="F663" s="2">
        <v>7.8</v>
      </c>
      <c r="G663">
        <v>81000</v>
      </c>
      <c r="H663" t="s">
        <v>494</v>
      </c>
      <c r="I663" t="s">
        <v>2615</v>
      </c>
      <c r="J663" t="s">
        <v>2616</v>
      </c>
      <c r="K663" s="3" t="s">
        <v>29</v>
      </c>
      <c r="L663">
        <v>15000000</v>
      </c>
      <c r="M663">
        <v>98467863</v>
      </c>
      <c r="N663" t="s">
        <v>1545</v>
      </c>
      <c r="O663" s="2">
        <v>154</v>
      </c>
      <c r="Q663" s="10" t="s">
        <v>16</v>
      </c>
      <c r="R663" s="21">
        <v>1985</v>
      </c>
      <c r="S663" s="27" t="s">
        <v>12567</v>
      </c>
      <c r="T663" s="25" t="str">
        <f>LEFT(S663,3)</f>
        <v>Feb</v>
      </c>
      <c r="U663" s="10" t="s">
        <v>29</v>
      </c>
      <c r="V663" s="21">
        <v>7.8</v>
      </c>
      <c r="W663" s="10">
        <v>81000</v>
      </c>
      <c r="X663" s="10" t="s">
        <v>494</v>
      </c>
      <c r="Y663" s="10" t="s">
        <v>2615</v>
      </c>
      <c r="Z663" s="10" t="s">
        <v>2616</v>
      </c>
      <c r="AA663" s="22" t="s">
        <v>29</v>
      </c>
      <c r="AB663" s="10">
        <v>15000000</v>
      </c>
      <c r="AC663" s="10">
        <v>98467863</v>
      </c>
      <c r="AD663" s="10" t="s">
        <v>1545</v>
      </c>
      <c r="AE663" s="23">
        <v>154</v>
      </c>
    </row>
    <row r="664" spans="1:31" x14ac:dyDescent="0.35">
      <c r="A664" t="s">
        <v>2617</v>
      </c>
      <c r="B664" t="s">
        <v>1998</v>
      </c>
      <c r="C664" t="s">
        <v>33</v>
      </c>
      <c r="D664" s="2">
        <v>1985</v>
      </c>
      <c r="E664" t="s">
        <v>2618</v>
      </c>
      <c r="F664" s="2">
        <v>7.2</v>
      </c>
      <c r="G664">
        <v>40000</v>
      </c>
      <c r="H664" t="s">
        <v>495</v>
      </c>
      <c r="I664" t="s">
        <v>495</v>
      </c>
      <c r="J664" t="s">
        <v>1727</v>
      </c>
      <c r="K664" s="3" t="s">
        <v>29</v>
      </c>
      <c r="L664">
        <v>26000000</v>
      </c>
      <c r="M664">
        <v>32192570</v>
      </c>
      <c r="N664" t="s">
        <v>30</v>
      </c>
      <c r="O664" s="2">
        <v>133</v>
      </c>
      <c r="Q664" s="9" t="s">
        <v>33</v>
      </c>
      <c r="R664" s="18">
        <v>1985</v>
      </c>
      <c r="S664" s="26" t="s">
        <v>12568</v>
      </c>
      <c r="T664" s="25" t="str">
        <f>LEFT(S664,3)</f>
        <v>Jul</v>
      </c>
      <c r="U664" s="9" t="s">
        <v>29</v>
      </c>
      <c r="V664" s="18">
        <v>7.2</v>
      </c>
      <c r="W664" s="9">
        <v>40000</v>
      </c>
      <c r="X664" s="9" t="s">
        <v>495</v>
      </c>
      <c r="Y664" s="9" t="s">
        <v>495</v>
      </c>
      <c r="Z664" s="9" t="s">
        <v>1727</v>
      </c>
      <c r="AA664" s="19" t="s">
        <v>29</v>
      </c>
      <c r="AB664" s="9">
        <v>26000000</v>
      </c>
      <c r="AC664" s="9">
        <v>32192570</v>
      </c>
      <c r="AD664" s="9" t="s">
        <v>30</v>
      </c>
      <c r="AE664" s="20">
        <v>133</v>
      </c>
    </row>
    <row r="665" spans="1:31" x14ac:dyDescent="0.35">
      <c r="A665" t="s">
        <v>2619</v>
      </c>
      <c r="B665" t="s">
        <v>32</v>
      </c>
      <c r="C665" t="s">
        <v>16</v>
      </c>
      <c r="D665" s="2">
        <v>1985</v>
      </c>
      <c r="E665" t="s">
        <v>2620</v>
      </c>
      <c r="F665" s="2">
        <v>6.9</v>
      </c>
      <c r="G665">
        <v>192000</v>
      </c>
      <c r="H665" t="s">
        <v>760</v>
      </c>
      <c r="I665" t="s">
        <v>760</v>
      </c>
      <c r="J665" t="s">
        <v>760</v>
      </c>
      <c r="K665" s="3" t="s">
        <v>29</v>
      </c>
      <c r="L665">
        <v>30000000</v>
      </c>
      <c r="M665">
        <v>300473716</v>
      </c>
      <c r="N665" t="s">
        <v>79</v>
      </c>
      <c r="O665" s="2">
        <v>91</v>
      </c>
      <c r="Q665" s="10" t="s">
        <v>16</v>
      </c>
      <c r="R665" s="21">
        <v>1985</v>
      </c>
      <c r="S665" s="27" t="s">
        <v>12569</v>
      </c>
      <c r="T665" s="25" t="str">
        <f>LEFT(S665,3)</f>
        <v>Nov</v>
      </c>
      <c r="U665" s="10" t="s">
        <v>29</v>
      </c>
      <c r="V665" s="21">
        <v>6.9</v>
      </c>
      <c r="W665" s="10">
        <v>192000</v>
      </c>
      <c r="X665" s="10" t="s">
        <v>760</v>
      </c>
      <c r="Y665" s="10" t="s">
        <v>760</v>
      </c>
      <c r="Z665" s="10" t="s">
        <v>760</v>
      </c>
      <c r="AA665" s="22" t="s">
        <v>29</v>
      </c>
      <c r="AB665" s="10">
        <v>30000000</v>
      </c>
      <c r="AC665" s="10">
        <v>300473716</v>
      </c>
      <c r="AD665" s="10" t="s">
        <v>79</v>
      </c>
      <c r="AE665" s="23">
        <v>91</v>
      </c>
    </row>
    <row r="666" spans="1:31" x14ac:dyDescent="0.35">
      <c r="A666" t="s">
        <v>2621</v>
      </c>
      <c r="B666" t="s">
        <v>32</v>
      </c>
      <c r="C666" t="s">
        <v>40</v>
      </c>
      <c r="D666" s="2">
        <v>1985</v>
      </c>
      <c r="E666" t="s">
        <v>2622</v>
      </c>
      <c r="F666" s="2">
        <v>7.1</v>
      </c>
      <c r="G666">
        <v>42000</v>
      </c>
      <c r="H666" t="s">
        <v>2623</v>
      </c>
      <c r="I666" t="s">
        <v>2623</v>
      </c>
      <c r="J666" t="s">
        <v>2624</v>
      </c>
      <c r="K666" s="3" t="s">
        <v>29</v>
      </c>
      <c r="L666">
        <v>0</v>
      </c>
      <c r="M666">
        <v>10297601</v>
      </c>
      <c r="N666" t="s">
        <v>2239</v>
      </c>
      <c r="O666" s="2">
        <v>97</v>
      </c>
      <c r="Q666" s="9" t="s">
        <v>40</v>
      </c>
      <c r="R666" s="18">
        <v>1985</v>
      </c>
      <c r="S666" s="26" t="s">
        <v>12570</v>
      </c>
      <c r="T666" s="25" t="str">
        <f>LEFT(S666,3)</f>
        <v>Oct</v>
      </c>
      <c r="U666" s="9" t="s">
        <v>29</v>
      </c>
      <c r="V666" s="18">
        <v>7.1</v>
      </c>
      <c r="W666" s="9">
        <v>42000</v>
      </c>
      <c r="X666" s="9" t="s">
        <v>2623</v>
      </c>
      <c r="Y666" s="9" t="s">
        <v>2623</v>
      </c>
      <c r="Z666" s="9" t="s">
        <v>2624</v>
      </c>
      <c r="AA666" s="19" t="s">
        <v>29</v>
      </c>
      <c r="AB666" s="9">
        <v>0</v>
      </c>
      <c r="AC666" s="9">
        <v>10297601</v>
      </c>
      <c r="AD666" s="9" t="s">
        <v>2239</v>
      </c>
      <c r="AE666" s="20">
        <v>97</v>
      </c>
    </row>
    <row r="667" spans="1:31" x14ac:dyDescent="0.35">
      <c r="A667" t="s">
        <v>2625</v>
      </c>
      <c r="B667" t="s">
        <v>15</v>
      </c>
      <c r="C667" t="s">
        <v>33</v>
      </c>
      <c r="D667" s="2">
        <v>1985</v>
      </c>
      <c r="E667" t="s">
        <v>2626</v>
      </c>
      <c r="F667" s="2">
        <v>8.1999999999999993</v>
      </c>
      <c r="G667">
        <v>117000</v>
      </c>
      <c r="H667" t="s">
        <v>2627</v>
      </c>
      <c r="I667" t="s">
        <v>2627</v>
      </c>
      <c r="J667" t="s">
        <v>2628</v>
      </c>
      <c r="K667" s="3" t="s">
        <v>2107</v>
      </c>
      <c r="L667">
        <v>11500000</v>
      </c>
      <c r="M667">
        <v>4164283</v>
      </c>
      <c r="N667" t="s">
        <v>2629</v>
      </c>
      <c r="O667" s="2">
        <v>162</v>
      </c>
      <c r="Q667" s="10" t="s">
        <v>33</v>
      </c>
      <c r="R667" s="21">
        <v>1985</v>
      </c>
      <c r="S667" s="27" t="s">
        <v>12571</v>
      </c>
      <c r="T667" s="25" t="str">
        <f>LEFT(S667,3)</f>
        <v>Jun</v>
      </c>
      <c r="U667" s="10" t="s">
        <v>2107</v>
      </c>
      <c r="V667" s="21">
        <v>8.1999999999999993</v>
      </c>
      <c r="W667" s="10">
        <v>117000</v>
      </c>
      <c r="X667" s="10" t="s">
        <v>2627</v>
      </c>
      <c r="Y667" s="10" t="s">
        <v>2627</v>
      </c>
      <c r="Z667" s="10" t="s">
        <v>2628</v>
      </c>
      <c r="AA667" s="22" t="s">
        <v>2107</v>
      </c>
      <c r="AB667" s="10">
        <v>11500000</v>
      </c>
      <c r="AC667" s="10">
        <v>4164283</v>
      </c>
      <c r="AD667" s="10" t="s">
        <v>2629</v>
      </c>
      <c r="AE667" s="23">
        <v>162</v>
      </c>
    </row>
    <row r="668" spans="1:31" x14ac:dyDescent="0.35">
      <c r="A668" t="s">
        <v>2630</v>
      </c>
      <c r="B668" t="s">
        <v>1998</v>
      </c>
      <c r="C668" t="s">
        <v>24</v>
      </c>
      <c r="D668" s="2">
        <v>1985</v>
      </c>
      <c r="E668" t="s">
        <v>2631</v>
      </c>
      <c r="F668" s="2">
        <v>7</v>
      </c>
      <c r="G668">
        <v>44000</v>
      </c>
      <c r="H668" t="s">
        <v>1152</v>
      </c>
      <c r="I668" t="s">
        <v>2632</v>
      </c>
      <c r="J668" t="s">
        <v>1510</v>
      </c>
      <c r="K668" s="3" t="s">
        <v>29</v>
      </c>
      <c r="L668">
        <v>20000000</v>
      </c>
      <c r="M668">
        <v>18432000</v>
      </c>
      <c r="N668" t="s">
        <v>179</v>
      </c>
      <c r="O668" s="2">
        <v>121</v>
      </c>
      <c r="Q668" s="9" t="s">
        <v>24</v>
      </c>
      <c r="R668" s="18">
        <v>1985</v>
      </c>
      <c r="S668" s="26" t="s">
        <v>12572</v>
      </c>
      <c r="T668" s="25" t="str">
        <f>LEFT(S668,3)</f>
        <v>Apr</v>
      </c>
      <c r="U668" s="9" t="s">
        <v>29</v>
      </c>
      <c r="V668" s="18">
        <v>7</v>
      </c>
      <c r="W668" s="9">
        <v>44000</v>
      </c>
      <c r="X668" s="9" t="s">
        <v>1152</v>
      </c>
      <c r="Y668" s="9" t="s">
        <v>2632</v>
      </c>
      <c r="Z668" s="9" t="s">
        <v>1510</v>
      </c>
      <c r="AA668" s="19" t="s">
        <v>29</v>
      </c>
      <c r="AB668" s="9">
        <v>20000000</v>
      </c>
      <c r="AC668" s="9">
        <v>18432000</v>
      </c>
      <c r="AD668" s="9" t="s">
        <v>179</v>
      </c>
      <c r="AE668" s="20">
        <v>121</v>
      </c>
    </row>
    <row r="669" spans="1:31" x14ac:dyDescent="0.35">
      <c r="A669" t="s">
        <v>2633</v>
      </c>
      <c r="B669" t="s">
        <v>446</v>
      </c>
      <c r="C669" t="s">
        <v>16</v>
      </c>
      <c r="D669" s="2">
        <v>1985</v>
      </c>
      <c r="E669" t="s">
        <v>2634</v>
      </c>
      <c r="F669" s="2">
        <v>7.3</v>
      </c>
      <c r="G669">
        <v>41000</v>
      </c>
      <c r="H669" t="s">
        <v>836</v>
      </c>
      <c r="I669" t="s">
        <v>2194</v>
      </c>
      <c r="J669" t="s">
        <v>2635</v>
      </c>
      <c r="K669" s="3" t="s">
        <v>21</v>
      </c>
      <c r="L669">
        <v>3000000</v>
      </c>
      <c r="M669">
        <v>21041453</v>
      </c>
      <c r="N669" t="s">
        <v>1082</v>
      </c>
      <c r="O669" s="2">
        <v>117</v>
      </c>
      <c r="Q669" s="10" t="s">
        <v>16</v>
      </c>
      <c r="R669" s="21">
        <v>1985</v>
      </c>
      <c r="S669" s="27" t="s">
        <v>12573</v>
      </c>
      <c r="T669" s="25" t="str">
        <f>LEFT(S669,3)</f>
        <v>Apr</v>
      </c>
      <c r="U669" s="10" t="s">
        <v>21</v>
      </c>
      <c r="V669" s="21">
        <v>7.3</v>
      </c>
      <c r="W669" s="10">
        <v>41000</v>
      </c>
      <c r="X669" s="10" t="s">
        <v>836</v>
      </c>
      <c r="Y669" s="10" t="s">
        <v>2194</v>
      </c>
      <c r="Z669" s="10" t="s">
        <v>2635</v>
      </c>
      <c r="AA669" s="22" t="s">
        <v>21</v>
      </c>
      <c r="AB669" s="10">
        <v>3000000</v>
      </c>
      <c r="AC669" s="10">
        <v>21041453</v>
      </c>
      <c r="AD669" s="10" t="s">
        <v>1082</v>
      </c>
      <c r="AE669" s="23">
        <v>117</v>
      </c>
    </row>
    <row r="670" spans="1:31" x14ac:dyDescent="0.35">
      <c r="A670" t="s">
        <v>2636</v>
      </c>
      <c r="B670" t="s">
        <v>1998</v>
      </c>
      <c r="C670" t="s">
        <v>33</v>
      </c>
      <c r="D670" s="2">
        <v>1985</v>
      </c>
      <c r="E670" t="s">
        <v>2564</v>
      </c>
      <c r="F670" s="2">
        <v>5.0999999999999996</v>
      </c>
      <c r="G670">
        <v>39000</v>
      </c>
      <c r="H670" t="s">
        <v>226</v>
      </c>
      <c r="I670" t="s">
        <v>996</v>
      </c>
      <c r="J670" t="s">
        <v>997</v>
      </c>
      <c r="K670" s="3" t="s">
        <v>29</v>
      </c>
      <c r="L670">
        <v>17900000</v>
      </c>
      <c r="M670">
        <v>6951415</v>
      </c>
      <c r="N670" t="s">
        <v>592</v>
      </c>
      <c r="O670" s="2">
        <v>89</v>
      </c>
      <c r="Q670" s="9" t="s">
        <v>33</v>
      </c>
      <c r="R670" s="18">
        <v>1985</v>
      </c>
      <c r="S670" s="26" t="s">
        <v>12555</v>
      </c>
      <c r="T670" s="25" t="str">
        <f>LEFT(S670,3)</f>
        <v>Jul</v>
      </c>
      <c r="U670" s="9" t="s">
        <v>29</v>
      </c>
      <c r="V670" s="18">
        <v>5.0999999999999996</v>
      </c>
      <c r="W670" s="9">
        <v>39000</v>
      </c>
      <c r="X670" s="9" t="s">
        <v>226</v>
      </c>
      <c r="Y670" s="9" t="s">
        <v>996</v>
      </c>
      <c r="Z670" s="9" t="s">
        <v>997</v>
      </c>
      <c r="AA670" s="19" t="s">
        <v>29</v>
      </c>
      <c r="AB670" s="9">
        <v>17900000</v>
      </c>
      <c r="AC670" s="9">
        <v>6951415</v>
      </c>
      <c r="AD670" s="9" t="s">
        <v>592</v>
      </c>
      <c r="AE670" s="20">
        <v>89</v>
      </c>
    </row>
    <row r="671" spans="1:31" x14ac:dyDescent="0.35">
      <c r="A671" t="s">
        <v>2637</v>
      </c>
      <c r="B671" t="s">
        <v>15</v>
      </c>
      <c r="C671" t="s">
        <v>150</v>
      </c>
      <c r="D671" s="2">
        <v>1985</v>
      </c>
      <c r="E671" t="s">
        <v>2558</v>
      </c>
      <c r="F671" s="2">
        <v>7.1</v>
      </c>
      <c r="G671">
        <v>63000</v>
      </c>
      <c r="H671" t="s">
        <v>1254</v>
      </c>
      <c r="I671" t="s">
        <v>1254</v>
      </c>
      <c r="J671" t="s">
        <v>2638</v>
      </c>
      <c r="K671" s="3" t="s">
        <v>29</v>
      </c>
      <c r="L671">
        <v>9000000</v>
      </c>
      <c r="M671">
        <v>24922237</v>
      </c>
      <c r="N671" t="s">
        <v>30</v>
      </c>
      <c r="O671" s="2">
        <v>106</v>
      </c>
      <c r="Q671" s="10" t="s">
        <v>150</v>
      </c>
      <c r="R671" s="21">
        <v>1985</v>
      </c>
      <c r="S671" s="27" t="s">
        <v>12553</v>
      </c>
      <c r="T671" s="25" t="str">
        <f>LEFT(S671,3)</f>
        <v>Aug</v>
      </c>
      <c r="U671" s="10" t="s">
        <v>29</v>
      </c>
      <c r="V671" s="21">
        <v>7.1</v>
      </c>
      <c r="W671" s="10">
        <v>63000</v>
      </c>
      <c r="X671" s="10" t="s">
        <v>1254</v>
      </c>
      <c r="Y671" s="10" t="s">
        <v>1254</v>
      </c>
      <c r="Z671" s="10" t="s">
        <v>2638</v>
      </c>
      <c r="AA671" s="22" t="s">
        <v>29</v>
      </c>
      <c r="AB671" s="10">
        <v>9000000</v>
      </c>
      <c r="AC671" s="10">
        <v>24922237</v>
      </c>
      <c r="AD671" s="10" t="s">
        <v>30</v>
      </c>
      <c r="AE671" s="23">
        <v>106</v>
      </c>
    </row>
    <row r="672" spans="1:31" x14ac:dyDescent="0.35">
      <c r="A672" t="s">
        <v>2639</v>
      </c>
      <c r="B672" t="s">
        <v>32</v>
      </c>
      <c r="C672" t="s">
        <v>24</v>
      </c>
      <c r="D672" s="2">
        <v>1985</v>
      </c>
      <c r="E672" t="s">
        <v>2640</v>
      </c>
      <c r="F672" s="2">
        <v>6.5</v>
      </c>
      <c r="G672">
        <v>20000</v>
      </c>
      <c r="H672" t="s">
        <v>649</v>
      </c>
      <c r="I672" t="s">
        <v>2641</v>
      </c>
      <c r="J672" t="s">
        <v>2642</v>
      </c>
      <c r="K672" s="3" t="s">
        <v>29</v>
      </c>
      <c r="L672">
        <v>25000000</v>
      </c>
      <c r="M672">
        <v>9873044</v>
      </c>
      <c r="N672" t="s">
        <v>43</v>
      </c>
      <c r="O672" s="2">
        <v>109</v>
      </c>
      <c r="Q672" s="9" t="s">
        <v>24</v>
      </c>
      <c r="R672" s="18">
        <v>1985</v>
      </c>
      <c r="S672" s="26" t="s">
        <v>12574</v>
      </c>
      <c r="T672" s="25" t="str">
        <f>LEFT(S672,3)</f>
        <v>Jul</v>
      </c>
      <c r="U672" s="9" t="s">
        <v>29</v>
      </c>
      <c r="V672" s="18">
        <v>6.5</v>
      </c>
      <c r="W672" s="9">
        <v>20000</v>
      </c>
      <c r="X672" s="9" t="s">
        <v>649</v>
      </c>
      <c r="Y672" s="9" t="s">
        <v>2641</v>
      </c>
      <c r="Z672" s="9" t="s">
        <v>2642</v>
      </c>
      <c r="AA672" s="19" t="s">
        <v>29</v>
      </c>
      <c r="AB672" s="9">
        <v>25000000</v>
      </c>
      <c r="AC672" s="9">
        <v>9873044</v>
      </c>
      <c r="AD672" s="9" t="s">
        <v>43</v>
      </c>
      <c r="AE672" s="20">
        <v>109</v>
      </c>
    </row>
    <row r="673" spans="1:31" x14ac:dyDescent="0.35">
      <c r="A673" t="s">
        <v>2643</v>
      </c>
      <c r="B673" t="s">
        <v>15</v>
      </c>
      <c r="C673" t="s">
        <v>24</v>
      </c>
      <c r="D673" s="2">
        <v>1985</v>
      </c>
      <c r="E673" t="s">
        <v>2644</v>
      </c>
      <c r="F673" s="2">
        <v>6.7</v>
      </c>
      <c r="G673">
        <v>17000</v>
      </c>
      <c r="H673" t="s">
        <v>2645</v>
      </c>
      <c r="I673" t="s">
        <v>2646</v>
      </c>
      <c r="J673" t="s">
        <v>1760</v>
      </c>
      <c r="K673" s="3" t="s">
        <v>1419</v>
      </c>
      <c r="L673">
        <v>6500000</v>
      </c>
      <c r="N673" t="s">
        <v>2647</v>
      </c>
      <c r="O673" s="2">
        <v>126</v>
      </c>
      <c r="Q673" s="10" t="s">
        <v>24</v>
      </c>
      <c r="R673" s="21">
        <v>1985</v>
      </c>
      <c r="S673" s="27" t="s">
        <v>12575</v>
      </c>
      <c r="T673" s="25" t="str">
        <f>LEFT(S673,3)</f>
        <v>Aug</v>
      </c>
      <c r="U673" s="10" t="s">
        <v>29</v>
      </c>
      <c r="V673" s="21">
        <v>6.7</v>
      </c>
      <c r="W673" s="10">
        <v>17000</v>
      </c>
      <c r="X673" s="10" t="s">
        <v>2645</v>
      </c>
      <c r="Y673" s="10" t="s">
        <v>2646</v>
      </c>
      <c r="Z673" s="10" t="s">
        <v>1760</v>
      </c>
      <c r="AA673" s="22" t="s">
        <v>1419</v>
      </c>
      <c r="AB673" s="10">
        <v>6500000</v>
      </c>
      <c r="AC673" s="10"/>
      <c r="AD673" s="10" t="s">
        <v>2647</v>
      </c>
      <c r="AE673" s="23">
        <v>126</v>
      </c>
    </row>
    <row r="674" spans="1:31" x14ac:dyDescent="0.35">
      <c r="A674" t="s">
        <v>2648</v>
      </c>
      <c r="B674" t="s">
        <v>1998</v>
      </c>
      <c r="C674" t="s">
        <v>33</v>
      </c>
      <c r="D674" s="2">
        <v>1985</v>
      </c>
      <c r="E674" t="s">
        <v>2618</v>
      </c>
      <c r="F674" s="2">
        <v>6.3</v>
      </c>
      <c r="G674">
        <v>129000</v>
      </c>
      <c r="H674" t="s">
        <v>532</v>
      </c>
      <c r="I674" t="s">
        <v>533</v>
      </c>
      <c r="J674" t="s">
        <v>534</v>
      </c>
      <c r="K674" s="3" t="s">
        <v>247</v>
      </c>
      <c r="L674">
        <v>10000000</v>
      </c>
      <c r="M674">
        <v>36230219</v>
      </c>
      <c r="N674" t="s">
        <v>535</v>
      </c>
      <c r="O674" s="2">
        <v>107</v>
      </c>
      <c r="Q674" s="9" t="s">
        <v>33</v>
      </c>
      <c r="R674" s="18">
        <v>1985</v>
      </c>
      <c r="S674" s="26" t="s">
        <v>12568</v>
      </c>
      <c r="T674" s="25" t="str">
        <f>LEFT(S674,3)</f>
        <v>Jul</v>
      </c>
      <c r="U674" s="9" t="s">
        <v>29</v>
      </c>
      <c r="V674" s="18">
        <v>6.3</v>
      </c>
      <c r="W674" s="9">
        <v>129000</v>
      </c>
      <c r="X674" s="9" t="s">
        <v>532</v>
      </c>
      <c r="Y674" s="9" t="s">
        <v>533</v>
      </c>
      <c r="Z674" s="9" t="s">
        <v>534</v>
      </c>
      <c r="AA674" s="19" t="s">
        <v>247</v>
      </c>
      <c r="AB674" s="9">
        <v>10000000</v>
      </c>
      <c r="AC674" s="9">
        <v>36230219</v>
      </c>
      <c r="AD674" s="9" t="s">
        <v>535</v>
      </c>
      <c r="AE674" s="20">
        <v>107</v>
      </c>
    </row>
    <row r="675" spans="1:31" x14ac:dyDescent="0.35">
      <c r="A675" t="s">
        <v>2649</v>
      </c>
      <c r="B675" t="s">
        <v>15</v>
      </c>
      <c r="C675" t="s">
        <v>40</v>
      </c>
      <c r="D675" s="2">
        <v>1985</v>
      </c>
      <c r="E675" t="s">
        <v>2622</v>
      </c>
      <c r="F675" s="2">
        <v>7.7</v>
      </c>
      <c r="G675">
        <v>63000</v>
      </c>
      <c r="H675" t="s">
        <v>64</v>
      </c>
      <c r="I675" t="s">
        <v>2650</v>
      </c>
      <c r="J675" t="s">
        <v>2651</v>
      </c>
      <c r="K675" s="3" t="s">
        <v>29</v>
      </c>
      <c r="L675">
        <v>4500000</v>
      </c>
      <c r="M675">
        <v>10609321</v>
      </c>
      <c r="N675" t="s">
        <v>1185</v>
      </c>
      <c r="O675" s="2">
        <v>97</v>
      </c>
      <c r="Q675" s="10" t="s">
        <v>40</v>
      </c>
      <c r="R675" s="21">
        <v>1985</v>
      </c>
      <c r="S675" s="27" t="s">
        <v>12570</v>
      </c>
      <c r="T675" s="25" t="str">
        <f>LEFT(S675,3)</f>
        <v>Oct</v>
      </c>
      <c r="U675" s="10" t="s">
        <v>29</v>
      </c>
      <c r="V675" s="21">
        <v>7.7</v>
      </c>
      <c r="W675" s="10">
        <v>63000</v>
      </c>
      <c r="X675" s="10" t="s">
        <v>64</v>
      </c>
      <c r="Y675" s="10" t="s">
        <v>2650</v>
      </c>
      <c r="Z675" s="10" t="s">
        <v>2651</v>
      </c>
      <c r="AA675" s="22" t="s">
        <v>29</v>
      </c>
      <c r="AB675" s="10">
        <v>4500000</v>
      </c>
      <c r="AC675" s="10">
        <v>10609321</v>
      </c>
      <c r="AD675" s="10" t="s">
        <v>1185</v>
      </c>
      <c r="AE675" s="23">
        <v>97</v>
      </c>
    </row>
    <row r="676" spans="1:31" x14ac:dyDescent="0.35">
      <c r="A676" t="s">
        <v>2652</v>
      </c>
      <c r="B676" t="s">
        <v>32</v>
      </c>
      <c r="C676" t="s">
        <v>33</v>
      </c>
      <c r="D676" s="2">
        <v>1985</v>
      </c>
      <c r="E676" t="s">
        <v>2653</v>
      </c>
      <c r="F676" s="2">
        <v>6.3</v>
      </c>
      <c r="G676">
        <v>91000</v>
      </c>
      <c r="H676" t="s">
        <v>584</v>
      </c>
      <c r="I676" t="s">
        <v>585</v>
      </c>
      <c r="J676" t="s">
        <v>586</v>
      </c>
      <c r="K676" s="3" t="s">
        <v>21</v>
      </c>
      <c r="L676">
        <v>30000000</v>
      </c>
      <c r="M676">
        <v>50327960</v>
      </c>
      <c r="N676" t="s">
        <v>587</v>
      </c>
      <c r="O676" s="2">
        <v>131</v>
      </c>
      <c r="Q676" s="9" t="s">
        <v>33</v>
      </c>
      <c r="R676" s="18">
        <v>1985</v>
      </c>
      <c r="S676" s="26" t="s">
        <v>12576</v>
      </c>
      <c r="T676" s="25" t="str">
        <f>LEFT(S676,3)</f>
        <v>May</v>
      </c>
      <c r="U676" s="9" t="s">
        <v>29</v>
      </c>
      <c r="V676" s="18">
        <v>6.3</v>
      </c>
      <c r="W676" s="9">
        <v>91000</v>
      </c>
      <c r="X676" s="9" t="s">
        <v>584</v>
      </c>
      <c r="Y676" s="9" t="s">
        <v>585</v>
      </c>
      <c r="Z676" s="9" t="s">
        <v>586</v>
      </c>
      <c r="AA676" s="19" t="s">
        <v>21</v>
      </c>
      <c r="AB676" s="9">
        <v>30000000</v>
      </c>
      <c r="AC676" s="9">
        <v>50327960</v>
      </c>
      <c r="AD676" s="9" t="s">
        <v>587</v>
      </c>
      <c r="AE676" s="20">
        <v>131</v>
      </c>
    </row>
    <row r="677" spans="1:31" x14ac:dyDescent="0.35">
      <c r="A677" t="s">
        <v>2654</v>
      </c>
      <c r="B677" t="s">
        <v>32</v>
      </c>
      <c r="C677" t="s">
        <v>40</v>
      </c>
      <c r="D677" s="2">
        <v>1985</v>
      </c>
      <c r="E677" t="s">
        <v>2655</v>
      </c>
      <c r="F677" s="2">
        <v>6.9</v>
      </c>
      <c r="G677">
        <v>49000</v>
      </c>
      <c r="H677" t="s">
        <v>269</v>
      </c>
      <c r="I677" t="s">
        <v>2656</v>
      </c>
      <c r="J677" t="s">
        <v>48</v>
      </c>
      <c r="K677" s="3" t="s">
        <v>29</v>
      </c>
      <c r="L677">
        <v>8000000</v>
      </c>
      <c r="M677">
        <v>59612888</v>
      </c>
      <c r="N677" t="s">
        <v>60</v>
      </c>
      <c r="O677" s="2">
        <v>98</v>
      </c>
      <c r="Q677" s="10" t="s">
        <v>40</v>
      </c>
      <c r="R677" s="21">
        <v>1985</v>
      </c>
      <c r="S677" s="27" t="s">
        <v>12577</v>
      </c>
      <c r="T677" s="25" t="str">
        <f>LEFT(S677,3)</f>
        <v>May</v>
      </c>
      <c r="U677" s="10" t="s">
        <v>29</v>
      </c>
      <c r="V677" s="21">
        <v>6.9</v>
      </c>
      <c r="W677" s="10">
        <v>49000</v>
      </c>
      <c r="X677" s="10" t="s">
        <v>269</v>
      </c>
      <c r="Y677" s="10" t="s">
        <v>2656</v>
      </c>
      <c r="Z677" s="10" t="s">
        <v>48</v>
      </c>
      <c r="AA677" s="22" t="s">
        <v>29</v>
      </c>
      <c r="AB677" s="10">
        <v>8000000</v>
      </c>
      <c r="AC677" s="10">
        <v>59612888</v>
      </c>
      <c r="AD677" s="10" t="s">
        <v>60</v>
      </c>
      <c r="AE677" s="23">
        <v>98</v>
      </c>
    </row>
    <row r="678" spans="1:31" x14ac:dyDescent="0.35">
      <c r="A678" t="s">
        <v>2657</v>
      </c>
      <c r="B678" t="s">
        <v>15</v>
      </c>
      <c r="C678" t="s">
        <v>16</v>
      </c>
      <c r="D678" s="2">
        <v>1985</v>
      </c>
      <c r="E678" t="s">
        <v>2561</v>
      </c>
      <c r="F678" s="2">
        <v>4.5</v>
      </c>
      <c r="G678">
        <v>4800</v>
      </c>
      <c r="H678" t="s">
        <v>157</v>
      </c>
      <c r="I678" t="s">
        <v>158</v>
      </c>
      <c r="J678" t="s">
        <v>159</v>
      </c>
      <c r="K678" s="3" t="s">
        <v>29</v>
      </c>
      <c r="L678">
        <v>19000000</v>
      </c>
      <c r="M678">
        <v>12918858</v>
      </c>
      <c r="N678" t="s">
        <v>30</v>
      </c>
      <c r="O678" s="2">
        <v>115</v>
      </c>
      <c r="Q678" s="9" t="s">
        <v>16</v>
      </c>
      <c r="R678" s="18">
        <v>1985</v>
      </c>
      <c r="S678" s="26" t="s">
        <v>12554</v>
      </c>
      <c r="T678" s="25" t="str">
        <f>LEFT(S678,3)</f>
        <v>Jun</v>
      </c>
      <c r="U678" s="9" t="s">
        <v>29</v>
      </c>
      <c r="V678" s="18">
        <v>4.5</v>
      </c>
      <c r="W678" s="9">
        <v>4800</v>
      </c>
      <c r="X678" s="9" t="s">
        <v>157</v>
      </c>
      <c r="Y678" s="9" t="s">
        <v>158</v>
      </c>
      <c r="Z678" s="9" t="s">
        <v>159</v>
      </c>
      <c r="AA678" s="19" t="s">
        <v>29</v>
      </c>
      <c r="AB678" s="9">
        <v>19000000</v>
      </c>
      <c r="AC678" s="9">
        <v>12918858</v>
      </c>
      <c r="AD678" s="9" t="s">
        <v>30</v>
      </c>
      <c r="AE678" s="20">
        <v>115</v>
      </c>
    </row>
    <row r="679" spans="1:31" x14ac:dyDescent="0.35">
      <c r="A679" t="s">
        <v>2658</v>
      </c>
      <c r="B679" t="s">
        <v>15</v>
      </c>
      <c r="C679" t="s">
        <v>51</v>
      </c>
      <c r="D679" s="2">
        <v>1985</v>
      </c>
      <c r="E679" t="s">
        <v>2567</v>
      </c>
      <c r="F679" s="2">
        <v>5.5</v>
      </c>
      <c r="G679">
        <v>63000</v>
      </c>
      <c r="H679" t="s">
        <v>2659</v>
      </c>
      <c r="I679" t="s">
        <v>2660</v>
      </c>
      <c r="J679" t="s">
        <v>2661</v>
      </c>
      <c r="K679" s="3" t="s">
        <v>29</v>
      </c>
      <c r="L679">
        <v>3000000</v>
      </c>
      <c r="M679">
        <v>29999213</v>
      </c>
      <c r="N679" t="s">
        <v>2025</v>
      </c>
      <c r="O679" s="2">
        <v>87</v>
      </c>
      <c r="Q679" s="10" t="s">
        <v>51</v>
      </c>
      <c r="R679" s="21">
        <v>1985</v>
      </c>
      <c r="S679" s="27" t="s">
        <v>12556</v>
      </c>
      <c r="T679" s="25" t="str">
        <f>LEFT(S679,3)</f>
        <v>Nov</v>
      </c>
      <c r="U679" s="10" t="s">
        <v>29</v>
      </c>
      <c r="V679" s="21">
        <v>5.5</v>
      </c>
      <c r="W679" s="10">
        <v>63000</v>
      </c>
      <c r="X679" s="10" t="s">
        <v>2659</v>
      </c>
      <c r="Y679" s="10" t="s">
        <v>2660</v>
      </c>
      <c r="Z679" s="10" t="s">
        <v>2661</v>
      </c>
      <c r="AA679" s="22" t="s">
        <v>29</v>
      </c>
      <c r="AB679" s="10">
        <v>3000000</v>
      </c>
      <c r="AC679" s="10">
        <v>29999213</v>
      </c>
      <c r="AD679" s="10" t="s">
        <v>2025</v>
      </c>
      <c r="AE679" s="23">
        <v>87</v>
      </c>
    </row>
    <row r="680" spans="1:31" x14ac:dyDescent="0.35">
      <c r="A680" t="s">
        <v>2662</v>
      </c>
      <c r="B680" t="s">
        <v>32</v>
      </c>
      <c r="C680" t="s">
        <v>40</v>
      </c>
      <c r="D680" s="2">
        <v>1985</v>
      </c>
      <c r="E680" t="s">
        <v>2663</v>
      </c>
      <c r="F680" s="2">
        <v>6.3</v>
      </c>
      <c r="G680">
        <v>15000</v>
      </c>
      <c r="H680" t="s">
        <v>1187</v>
      </c>
      <c r="I680" t="s">
        <v>2664</v>
      </c>
      <c r="J680" t="s">
        <v>1856</v>
      </c>
      <c r="K680" s="3" t="s">
        <v>29</v>
      </c>
      <c r="L680">
        <v>0</v>
      </c>
      <c r="M680">
        <v>24689703</v>
      </c>
      <c r="N680" t="s">
        <v>43</v>
      </c>
      <c r="O680" s="2">
        <v>87</v>
      </c>
      <c r="Q680" s="9" t="s">
        <v>40</v>
      </c>
      <c r="R680" s="18">
        <v>1985</v>
      </c>
      <c r="S680" s="26" t="s">
        <v>12578</v>
      </c>
      <c r="T680" s="25" t="str">
        <f>LEFT(S680,3)</f>
        <v>Aug</v>
      </c>
      <c r="U680" s="9" t="s">
        <v>29</v>
      </c>
      <c r="V680" s="18">
        <v>6.3</v>
      </c>
      <c r="W680" s="9">
        <v>15000</v>
      </c>
      <c r="X680" s="9" t="s">
        <v>1187</v>
      </c>
      <c r="Y680" s="9" t="s">
        <v>2664</v>
      </c>
      <c r="Z680" s="9" t="s">
        <v>1856</v>
      </c>
      <c r="AA680" s="19" t="s">
        <v>29</v>
      </c>
      <c r="AB680" s="9">
        <v>0</v>
      </c>
      <c r="AC680" s="9">
        <v>24689703</v>
      </c>
      <c r="AD680" s="9" t="s">
        <v>43</v>
      </c>
      <c r="AE680" s="20">
        <v>87</v>
      </c>
    </row>
    <row r="681" spans="1:31" x14ac:dyDescent="0.35">
      <c r="A681" t="s">
        <v>2665</v>
      </c>
      <c r="B681" t="s">
        <v>15</v>
      </c>
      <c r="C681" t="s">
        <v>33</v>
      </c>
      <c r="D681" s="2">
        <v>1985</v>
      </c>
      <c r="E681" t="s">
        <v>2578</v>
      </c>
      <c r="F681" s="2">
        <v>6.2</v>
      </c>
      <c r="G681">
        <v>24000</v>
      </c>
      <c r="H681" t="s">
        <v>733</v>
      </c>
      <c r="I681" t="s">
        <v>2666</v>
      </c>
      <c r="J681" t="s">
        <v>1988</v>
      </c>
      <c r="K681" s="3" t="s">
        <v>21</v>
      </c>
      <c r="L681">
        <v>25000000</v>
      </c>
      <c r="M681">
        <v>11603545</v>
      </c>
      <c r="N681" t="s">
        <v>1174</v>
      </c>
      <c r="O681" s="2">
        <v>101</v>
      </c>
      <c r="Q681" s="10" t="s">
        <v>33</v>
      </c>
      <c r="R681" s="21">
        <v>1985</v>
      </c>
      <c r="S681" s="27" t="s">
        <v>12558</v>
      </c>
      <c r="T681" s="25" t="str">
        <f>LEFT(S681,3)</f>
        <v>Jun</v>
      </c>
      <c r="U681" s="10" t="s">
        <v>29</v>
      </c>
      <c r="V681" s="21">
        <v>6.2</v>
      </c>
      <c r="W681" s="10">
        <v>24000</v>
      </c>
      <c r="X681" s="10" t="s">
        <v>733</v>
      </c>
      <c r="Y681" s="10" t="s">
        <v>2666</v>
      </c>
      <c r="Z681" s="10" t="s">
        <v>1988</v>
      </c>
      <c r="AA681" s="22" t="s">
        <v>21</v>
      </c>
      <c r="AB681" s="10">
        <v>25000000</v>
      </c>
      <c r="AC681" s="10">
        <v>11603545</v>
      </c>
      <c r="AD681" s="10" t="s">
        <v>1174</v>
      </c>
      <c r="AE681" s="23">
        <v>101</v>
      </c>
    </row>
    <row r="682" spans="1:31" x14ac:dyDescent="0.35">
      <c r="A682" t="s">
        <v>2667</v>
      </c>
      <c r="B682" t="s">
        <v>32</v>
      </c>
      <c r="C682" t="s">
        <v>24</v>
      </c>
      <c r="D682" s="2">
        <v>1985</v>
      </c>
      <c r="E682" t="s">
        <v>2663</v>
      </c>
      <c r="F682" s="2">
        <v>7</v>
      </c>
      <c r="G682">
        <v>50000</v>
      </c>
      <c r="H682" t="s">
        <v>2668</v>
      </c>
      <c r="I682" t="s">
        <v>2669</v>
      </c>
      <c r="J682" t="s">
        <v>2670</v>
      </c>
      <c r="K682" s="3" t="s">
        <v>29</v>
      </c>
      <c r="L682">
        <v>6000000</v>
      </c>
      <c r="M682">
        <v>40940662</v>
      </c>
      <c r="N682" t="s">
        <v>22</v>
      </c>
      <c r="O682" s="2">
        <v>91</v>
      </c>
      <c r="Q682" s="9" t="s">
        <v>24</v>
      </c>
      <c r="R682" s="18">
        <v>1985</v>
      </c>
      <c r="S682" s="26" t="s">
        <v>12578</v>
      </c>
      <c r="T682" s="25" t="str">
        <f>LEFT(S682,3)</f>
        <v>Aug</v>
      </c>
      <c r="U682" s="9" t="s">
        <v>29</v>
      </c>
      <c r="V682" s="18">
        <v>7</v>
      </c>
      <c r="W682" s="9">
        <v>50000</v>
      </c>
      <c r="X682" s="9" t="s">
        <v>2668</v>
      </c>
      <c r="Y682" s="9" t="s">
        <v>2669</v>
      </c>
      <c r="Z682" s="9" t="s">
        <v>2670</v>
      </c>
      <c r="AA682" s="19" t="s">
        <v>29</v>
      </c>
      <c r="AB682" s="9">
        <v>6000000</v>
      </c>
      <c r="AC682" s="9">
        <v>40940662</v>
      </c>
      <c r="AD682" s="9" t="s">
        <v>22</v>
      </c>
      <c r="AE682" s="20">
        <v>91</v>
      </c>
    </row>
    <row r="683" spans="1:31" x14ac:dyDescent="0.35">
      <c r="A683" t="s">
        <v>2671</v>
      </c>
      <c r="B683" t="s">
        <v>32</v>
      </c>
      <c r="C683" t="s">
        <v>62</v>
      </c>
      <c r="D683" s="2">
        <v>1985</v>
      </c>
      <c r="E683" t="s">
        <v>2672</v>
      </c>
      <c r="F683" s="2">
        <v>7.2</v>
      </c>
      <c r="G683">
        <v>75000</v>
      </c>
      <c r="H683" t="s">
        <v>619</v>
      </c>
      <c r="I683" t="s">
        <v>2673</v>
      </c>
      <c r="J683" t="s">
        <v>746</v>
      </c>
      <c r="K683" s="3" t="s">
        <v>29</v>
      </c>
      <c r="L683">
        <v>31000000</v>
      </c>
      <c r="M683">
        <v>227514205</v>
      </c>
      <c r="N683" t="s">
        <v>2674</v>
      </c>
      <c r="O683" s="2">
        <v>161</v>
      </c>
      <c r="Q683" s="10" t="s">
        <v>62</v>
      </c>
      <c r="R683" s="21">
        <v>1985</v>
      </c>
      <c r="S683" s="27" t="s">
        <v>12579</v>
      </c>
      <c r="T683" s="25" t="str">
        <f>LEFT(S683,3)</f>
        <v>Dec</v>
      </c>
      <c r="U683" s="10" t="s">
        <v>29</v>
      </c>
      <c r="V683" s="21">
        <v>7.2</v>
      </c>
      <c r="W683" s="10">
        <v>75000</v>
      </c>
      <c r="X683" s="10" t="s">
        <v>619</v>
      </c>
      <c r="Y683" s="10" t="s">
        <v>2673</v>
      </c>
      <c r="Z683" s="10" t="s">
        <v>746</v>
      </c>
      <c r="AA683" s="22" t="s">
        <v>29</v>
      </c>
      <c r="AB683" s="10">
        <v>31000000</v>
      </c>
      <c r="AC683" s="10">
        <v>227514205</v>
      </c>
      <c r="AD683" s="10" t="s">
        <v>2674</v>
      </c>
      <c r="AE683" s="23">
        <v>161</v>
      </c>
    </row>
    <row r="684" spans="1:31" x14ac:dyDescent="0.35">
      <c r="A684" t="s">
        <v>2675</v>
      </c>
      <c r="B684" t="s">
        <v>446</v>
      </c>
      <c r="C684" t="s">
        <v>51</v>
      </c>
      <c r="D684" s="2">
        <v>1985</v>
      </c>
      <c r="E684" t="s">
        <v>2676</v>
      </c>
      <c r="F684" s="2">
        <v>7.1</v>
      </c>
      <c r="G684">
        <v>65000</v>
      </c>
      <c r="H684" t="s">
        <v>1072</v>
      </c>
      <c r="I684" t="s">
        <v>1072</v>
      </c>
      <c r="J684" t="s">
        <v>2677</v>
      </c>
      <c r="K684" s="3" t="s">
        <v>29</v>
      </c>
      <c r="L684">
        <v>3500000</v>
      </c>
      <c r="M684">
        <v>5000000</v>
      </c>
      <c r="N684" t="s">
        <v>1074</v>
      </c>
      <c r="O684" s="2">
        <v>101</v>
      </c>
      <c r="Q684" s="9" t="s">
        <v>51</v>
      </c>
      <c r="R684" s="18">
        <v>1985</v>
      </c>
      <c r="S684" s="26" t="s">
        <v>12580</v>
      </c>
      <c r="T684" s="25" t="str">
        <f>LEFT(S684,3)</f>
        <v>Jul</v>
      </c>
      <c r="U684" s="9" t="s">
        <v>29</v>
      </c>
      <c r="V684" s="18">
        <v>7.1</v>
      </c>
      <c r="W684" s="9">
        <v>65000</v>
      </c>
      <c r="X684" s="9" t="s">
        <v>1072</v>
      </c>
      <c r="Y684" s="9" t="s">
        <v>1072</v>
      </c>
      <c r="Z684" s="9" t="s">
        <v>2677</v>
      </c>
      <c r="AA684" s="19" t="s">
        <v>29</v>
      </c>
      <c r="AB684" s="9">
        <v>3500000</v>
      </c>
      <c r="AC684" s="9">
        <v>5000000</v>
      </c>
      <c r="AD684" s="9" t="s">
        <v>1074</v>
      </c>
      <c r="AE684" s="20">
        <v>101</v>
      </c>
    </row>
    <row r="685" spans="1:31" x14ac:dyDescent="0.35">
      <c r="A685" t="s">
        <v>2678</v>
      </c>
      <c r="B685" t="s">
        <v>1998</v>
      </c>
      <c r="C685" t="s">
        <v>40</v>
      </c>
      <c r="D685" s="2">
        <v>1985</v>
      </c>
      <c r="E685" t="s">
        <v>2679</v>
      </c>
      <c r="F685" s="2">
        <v>6.5</v>
      </c>
      <c r="G685">
        <v>15000</v>
      </c>
      <c r="H685" t="s">
        <v>2680</v>
      </c>
      <c r="I685" t="s">
        <v>2681</v>
      </c>
      <c r="J685" t="s">
        <v>2682</v>
      </c>
      <c r="K685" s="3" t="s">
        <v>29</v>
      </c>
      <c r="L685">
        <v>0</v>
      </c>
      <c r="M685">
        <v>11528900</v>
      </c>
      <c r="N685" t="s">
        <v>30</v>
      </c>
      <c r="O685" s="2">
        <v>100</v>
      </c>
      <c r="Q685" s="10" t="s">
        <v>40</v>
      </c>
      <c r="R685" s="21">
        <v>1985</v>
      </c>
      <c r="S685" s="27" t="s">
        <v>12581</v>
      </c>
      <c r="T685" s="25" t="str">
        <f>LEFT(S685,3)</f>
        <v>Apr</v>
      </c>
      <c r="U685" s="10" t="s">
        <v>29</v>
      </c>
      <c r="V685" s="21">
        <v>6.5</v>
      </c>
      <c r="W685" s="10">
        <v>15000</v>
      </c>
      <c r="X685" s="10" t="s">
        <v>2680</v>
      </c>
      <c r="Y685" s="10" t="s">
        <v>2681</v>
      </c>
      <c r="Z685" s="10" t="s">
        <v>2682</v>
      </c>
      <c r="AA685" s="22" t="s">
        <v>29</v>
      </c>
      <c r="AB685" s="10">
        <v>0</v>
      </c>
      <c r="AC685" s="10">
        <v>11528900</v>
      </c>
      <c r="AD685" s="10" t="s">
        <v>30</v>
      </c>
      <c r="AE685" s="23">
        <v>100</v>
      </c>
    </row>
    <row r="686" spans="1:31" x14ac:dyDescent="0.35">
      <c r="A686" t="s">
        <v>2683</v>
      </c>
      <c r="B686" t="s">
        <v>1998</v>
      </c>
      <c r="C686" t="s">
        <v>24</v>
      </c>
      <c r="D686" s="2">
        <v>1985</v>
      </c>
      <c r="E686" t="s">
        <v>2684</v>
      </c>
      <c r="F686" s="2">
        <v>6.2</v>
      </c>
      <c r="G686">
        <v>60000</v>
      </c>
      <c r="H686" t="s">
        <v>984</v>
      </c>
      <c r="I686" t="s">
        <v>1308</v>
      </c>
      <c r="J686" t="s">
        <v>48</v>
      </c>
      <c r="K686" s="3" t="s">
        <v>29</v>
      </c>
      <c r="L686">
        <v>17000000</v>
      </c>
      <c r="M686">
        <v>49364621</v>
      </c>
      <c r="N686" t="s">
        <v>1480</v>
      </c>
      <c r="O686" s="2">
        <v>95</v>
      </c>
      <c r="Q686" s="9" t="s">
        <v>24</v>
      </c>
      <c r="R686" s="18">
        <v>1985</v>
      </c>
      <c r="S686" s="26" t="s">
        <v>12582</v>
      </c>
      <c r="T686" s="25" t="str">
        <f>LEFT(S686,3)</f>
        <v>Jul</v>
      </c>
      <c r="U686" s="9" t="s">
        <v>29</v>
      </c>
      <c r="V686" s="18">
        <v>6.2</v>
      </c>
      <c r="W686" s="9">
        <v>60000</v>
      </c>
      <c r="X686" s="9" t="s">
        <v>984</v>
      </c>
      <c r="Y686" s="9" t="s">
        <v>1308</v>
      </c>
      <c r="Z686" s="9" t="s">
        <v>48</v>
      </c>
      <c r="AA686" s="19" t="s">
        <v>29</v>
      </c>
      <c r="AB686" s="9">
        <v>17000000</v>
      </c>
      <c r="AC686" s="9">
        <v>49364621</v>
      </c>
      <c r="AD686" s="9" t="s">
        <v>1480</v>
      </c>
      <c r="AE686" s="20">
        <v>95</v>
      </c>
    </row>
    <row r="687" spans="1:31" x14ac:dyDescent="0.35">
      <c r="A687" t="s">
        <v>2685</v>
      </c>
      <c r="B687" t="s">
        <v>32</v>
      </c>
      <c r="C687" t="s">
        <v>24</v>
      </c>
      <c r="D687" s="2">
        <v>1985</v>
      </c>
      <c r="E687" t="s">
        <v>2686</v>
      </c>
      <c r="F687" s="2">
        <v>6.4</v>
      </c>
      <c r="G687">
        <v>45000</v>
      </c>
      <c r="H687" t="s">
        <v>57</v>
      </c>
      <c r="I687" t="s">
        <v>58</v>
      </c>
      <c r="J687" t="s">
        <v>48</v>
      </c>
      <c r="K687" s="3" t="s">
        <v>29</v>
      </c>
      <c r="L687">
        <v>22000000</v>
      </c>
      <c r="M687">
        <v>60088980</v>
      </c>
      <c r="N687" t="s">
        <v>22</v>
      </c>
      <c r="O687" s="2">
        <v>102</v>
      </c>
      <c r="Q687" s="10" t="s">
        <v>24</v>
      </c>
      <c r="R687" s="21">
        <v>1985</v>
      </c>
      <c r="S687" s="27" t="s">
        <v>12583</v>
      </c>
      <c r="T687" s="25" t="str">
        <f>LEFT(S687,3)</f>
        <v>Dec</v>
      </c>
      <c r="U687" s="10" t="s">
        <v>29</v>
      </c>
      <c r="V687" s="21">
        <v>6.4</v>
      </c>
      <c r="W687" s="10">
        <v>45000</v>
      </c>
      <c r="X687" s="10" t="s">
        <v>57</v>
      </c>
      <c r="Y687" s="10" t="s">
        <v>58</v>
      </c>
      <c r="Z687" s="10" t="s">
        <v>48</v>
      </c>
      <c r="AA687" s="22" t="s">
        <v>29</v>
      </c>
      <c r="AB687" s="10">
        <v>22000000</v>
      </c>
      <c r="AC687" s="10">
        <v>60088980</v>
      </c>
      <c r="AD687" s="10" t="s">
        <v>22</v>
      </c>
      <c r="AE687" s="23">
        <v>102</v>
      </c>
    </row>
    <row r="688" spans="1:31" x14ac:dyDescent="0.35">
      <c r="A688" t="s">
        <v>2687</v>
      </c>
      <c r="B688" t="s">
        <v>15</v>
      </c>
      <c r="C688" t="s">
        <v>40</v>
      </c>
      <c r="D688" s="2">
        <v>1985</v>
      </c>
      <c r="E688" t="s">
        <v>2688</v>
      </c>
      <c r="F688" s="2">
        <v>6.2</v>
      </c>
      <c r="G688">
        <v>24000</v>
      </c>
      <c r="H688" t="s">
        <v>575</v>
      </c>
      <c r="I688" t="s">
        <v>2689</v>
      </c>
      <c r="J688" t="s">
        <v>2690</v>
      </c>
      <c r="K688" s="3" t="s">
        <v>29</v>
      </c>
      <c r="L688">
        <v>3000000</v>
      </c>
      <c r="M688">
        <v>19444631</v>
      </c>
      <c r="N688" t="s">
        <v>2174</v>
      </c>
      <c r="O688" s="2">
        <v>93</v>
      </c>
      <c r="Q688" s="9" t="s">
        <v>40</v>
      </c>
      <c r="R688" s="18">
        <v>1985</v>
      </c>
      <c r="S688" s="26" t="s">
        <v>12584</v>
      </c>
      <c r="T688" s="25" t="str">
        <f>LEFT(S688,3)</f>
        <v>Feb</v>
      </c>
      <c r="U688" s="9" t="s">
        <v>29</v>
      </c>
      <c r="V688" s="18">
        <v>6.2</v>
      </c>
      <c r="W688" s="9">
        <v>24000</v>
      </c>
      <c r="X688" s="9" t="s">
        <v>575</v>
      </c>
      <c r="Y688" s="9" t="s">
        <v>2689</v>
      </c>
      <c r="Z688" s="9" t="s">
        <v>2690</v>
      </c>
      <c r="AA688" s="19" t="s">
        <v>29</v>
      </c>
      <c r="AB688" s="9">
        <v>3000000</v>
      </c>
      <c r="AC688" s="9">
        <v>19444631</v>
      </c>
      <c r="AD688" s="9" t="s">
        <v>2174</v>
      </c>
      <c r="AE688" s="20">
        <v>93</v>
      </c>
    </row>
    <row r="689" spans="1:31" x14ac:dyDescent="0.35">
      <c r="A689" t="s">
        <v>2691</v>
      </c>
      <c r="B689" t="s">
        <v>1998</v>
      </c>
      <c r="C689" t="s">
        <v>40</v>
      </c>
      <c r="D689" s="2">
        <v>1985</v>
      </c>
      <c r="E689" t="s">
        <v>2542</v>
      </c>
      <c r="F689" s="2">
        <v>5.8</v>
      </c>
      <c r="G689">
        <v>53000</v>
      </c>
      <c r="H689" t="s">
        <v>2692</v>
      </c>
      <c r="I689" t="s">
        <v>2016</v>
      </c>
      <c r="J689" t="s">
        <v>1127</v>
      </c>
      <c r="K689" s="3" t="s">
        <v>29</v>
      </c>
      <c r="L689">
        <v>7600000</v>
      </c>
      <c r="M689">
        <v>55600000</v>
      </c>
      <c r="N689" t="s">
        <v>22</v>
      </c>
      <c r="O689" s="2">
        <v>87</v>
      </c>
      <c r="Q689" s="10" t="s">
        <v>40</v>
      </c>
      <c r="R689" s="21">
        <v>1985</v>
      </c>
      <c r="S689" s="27" t="s">
        <v>12552</v>
      </c>
      <c r="T689" s="25" t="str">
        <f>LEFT(S689,3)</f>
        <v>Mar</v>
      </c>
      <c r="U689" s="10" t="s">
        <v>29</v>
      </c>
      <c r="V689" s="21">
        <v>5.8</v>
      </c>
      <c r="W689" s="10">
        <v>53000</v>
      </c>
      <c r="X689" s="10" t="s">
        <v>2692</v>
      </c>
      <c r="Y689" s="10" t="s">
        <v>2016</v>
      </c>
      <c r="Z689" s="10" t="s">
        <v>1127</v>
      </c>
      <c r="AA689" s="22" t="s">
        <v>29</v>
      </c>
      <c r="AB689" s="10">
        <v>7600000</v>
      </c>
      <c r="AC689" s="10">
        <v>55600000</v>
      </c>
      <c r="AD689" s="10" t="s">
        <v>22</v>
      </c>
      <c r="AE689" s="23">
        <v>87</v>
      </c>
    </row>
    <row r="690" spans="1:31" x14ac:dyDescent="0.35">
      <c r="A690" t="s">
        <v>2693</v>
      </c>
      <c r="B690" t="s">
        <v>32</v>
      </c>
      <c r="C690" t="s">
        <v>389</v>
      </c>
      <c r="D690" s="2">
        <v>1985</v>
      </c>
      <c r="E690" t="s">
        <v>2694</v>
      </c>
      <c r="F690" s="2">
        <v>6.4</v>
      </c>
      <c r="G690">
        <v>33000</v>
      </c>
      <c r="H690" t="s">
        <v>2695</v>
      </c>
      <c r="I690" t="s">
        <v>2696</v>
      </c>
      <c r="J690" t="s">
        <v>2697</v>
      </c>
      <c r="K690" s="3" t="s">
        <v>29</v>
      </c>
      <c r="L690">
        <v>44000000</v>
      </c>
      <c r="M690">
        <v>21288692</v>
      </c>
      <c r="N690" t="s">
        <v>1723</v>
      </c>
      <c r="O690" s="2">
        <v>80</v>
      </c>
      <c r="Q690" s="9" t="s">
        <v>389</v>
      </c>
      <c r="R690" s="18">
        <v>1985</v>
      </c>
      <c r="S690" s="26" t="s">
        <v>12585</v>
      </c>
      <c r="T690" s="25" t="str">
        <f>LEFT(S690,3)</f>
        <v>Jul</v>
      </c>
      <c r="U690" s="9" t="s">
        <v>29</v>
      </c>
      <c r="V690" s="18">
        <v>6.4</v>
      </c>
      <c r="W690" s="9">
        <v>33000</v>
      </c>
      <c r="X690" s="9" t="s">
        <v>2695</v>
      </c>
      <c r="Y690" s="9" t="s">
        <v>2696</v>
      </c>
      <c r="Z690" s="9" t="s">
        <v>2697</v>
      </c>
      <c r="AA690" s="19" t="s">
        <v>29</v>
      </c>
      <c r="AB690" s="9">
        <v>44000000</v>
      </c>
      <c r="AC690" s="9">
        <v>21288692</v>
      </c>
      <c r="AD690" s="9" t="s">
        <v>1723</v>
      </c>
      <c r="AE690" s="20">
        <v>80</v>
      </c>
    </row>
    <row r="691" spans="1:31" x14ac:dyDescent="0.35">
      <c r="A691" t="s">
        <v>2698</v>
      </c>
      <c r="B691" t="s">
        <v>15</v>
      </c>
      <c r="C691" t="s">
        <v>51</v>
      </c>
      <c r="D691" s="2">
        <v>1985</v>
      </c>
      <c r="E691" t="s">
        <v>2070</v>
      </c>
      <c r="F691" s="2">
        <v>4.8</v>
      </c>
      <c r="G691">
        <v>35000</v>
      </c>
      <c r="H691" t="s">
        <v>2699</v>
      </c>
      <c r="I691" t="s">
        <v>1095</v>
      </c>
      <c r="J691" t="s">
        <v>2700</v>
      </c>
      <c r="K691" s="3" t="s">
        <v>29</v>
      </c>
      <c r="L691">
        <v>2200000</v>
      </c>
      <c r="M691">
        <v>21930418</v>
      </c>
      <c r="N691" t="s">
        <v>577</v>
      </c>
      <c r="O691" s="2">
        <v>92</v>
      </c>
      <c r="Q691" s="10" t="s">
        <v>51</v>
      </c>
      <c r="R691" s="21">
        <v>1985</v>
      </c>
      <c r="S691" s="27" t="s">
        <v>12502</v>
      </c>
      <c r="T691" s="25" t="str">
        <f>LEFT(S691,3)</f>
        <v>Mar</v>
      </c>
      <c r="U691" s="10" t="s">
        <v>29</v>
      </c>
      <c r="V691" s="21">
        <v>4.8</v>
      </c>
      <c r="W691" s="10">
        <v>35000</v>
      </c>
      <c r="X691" s="10" t="s">
        <v>2699</v>
      </c>
      <c r="Y691" s="10" t="s">
        <v>1095</v>
      </c>
      <c r="Z691" s="10" t="s">
        <v>2700</v>
      </c>
      <c r="AA691" s="22" t="s">
        <v>29</v>
      </c>
      <c r="AB691" s="10">
        <v>2200000</v>
      </c>
      <c r="AC691" s="10">
        <v>21930418</v>
      </c>
      <c r="AD691" s="10" t="s">
        <v>577</v>
      </c>
      <c r="AE691" s="23">
        <v>92</v>
      </c>
    </row>
    <row r="692" spans="1:31" x14ac:dyDescent="0.35">
      <c r="A692" t="s">
        <v>2701</v>
      </c>
      <c r="B692" t="s">
        <v>15</v>
      </c>
      <c r="C692" t="s">
        <v>33</v>
      </c>
      <c r="D692" s="2">
        <v>1985</v>
      </c>
      <c r="E692" t="s">
        <v>2702</v>
      </c>
      <c r="F692" s="2">
        <v>7.2</v>
      </c>
      <c r="G692">
        <v>28000</v>
      </c>
      <c r="H692" t="s">
        <v>2703</v>
      </c>
      <c r="I692" t="s">
        <v>2704</v>
      </c>
      <c r="J692" t="s">
        <v>1294</v>
      </c>
      <c r="K692" s="3" t="s">
        <v>29</v>
      </c>
      <c r="L692">
        <v>9000000</v>
      </c>
      <c r="M692">
        <v>7683620</v>
      </c>
      <c r="N692" t="s">
        <v>1174</v>
      </c>
      <c r="O692" s="2">
        <v>111</v>
      </c>
      <c r="Q692" s="9" t="s">
        <v>33</v>
      </c>
      <c r="R692" s="18">
        <v>1985</v>
      </c>
      <c r="S692" s="26" t="s">
        <v>12586</v>
      </c>
      <c r="T692" s="25" t="str">
        <f>LEFT(S692,3)</f>
        <v>Jan</v>
      </c>
      <c r="U692" s="9" t="s">
        <v>29</v>
      </c>
      <c r="V692" s="18">
        <v>7.2</v>
      </c>
      <c r="W692" s="9">
        <v>28000</v>
      </c>
      <c r="X692" s="9" t="s">
        <v>2703</v>
      </c>
      <c r="Y692" s="9" t="s">
        <v>2704</v>
      </c>
      <c r="Z692" s="9" t="s">
        <v>1294</v>
      </c>
      <c r="AA692" s="19" t="s">
        <v>29</v>
      </c>
      <c r="AB692" s="9">
        <v>9000000</v>
      </c>
      <c r="AC692" s="9">
        <v>7683620</v>
      </c>
      <c r="AD692" s="9" t="s">
        <v>1174</v>
      </c>
      <c r="AE692" s="20">
        <v>111</v>
      </c>
    </row>
    <row r="693" spans="1:31" x14ac:dyDescent="0.35">
      <c r="A693" t="s">
        <v>2705</v>
      </c>
      <c r="B693" t="s">
        <v>2706</v>
      </c>
      <c r="C693" t="s">
        <v>40</v>
      </c>
      <c r="D693" s="2">
        <v>1985</v>
      </c>
      <c r="E693" t="s">
        <v>2707</v>
      </c>
      <c r="F693" s="2">
        <v>7.2</v>
      </c>
      <c r="G693">
        <v>59000</v>
      </c>
      <c r="H693" t="s">
        <v>2708</v>
      </c>
      <c r="I693" t="s">
        <v>2709</v>
      </c>
      <c r="J693" t="s">
        <v>2710</v>
      </c>
      <c r="K693" s="3" t="s">
        <v>29</v>
      </c>
      <c r="L693">
        <v>900000</v>
      </c>
      <c r="M693">
        <v>2023414</v>
      </c>
      <c r="N693" t="s">
        <v>2248</v>
      </c>
      <c r="O693" s="2">
        <v>104</v>
      </c>
      <c r="Q693" s="10" t="s">
        <v>40</v>
      </c>
      <c r="R693" s="21">
        <v>1985</v>
      </c>
      <c r="S693" s="27" t="s">
        <v>12587</v>
      </c>
      <c r="T693" s="25" t="str">
        <f>LEFT(S693,3)</f>
        <v>Oct</v>
      </c>
      <c r="U693" s="10" t="s">
        <v>29</v>
      </c>
      <c r="V693" s="21">
        <v>7.2</v>
      </c>
      <c r="W693" s="10">
        <v>59000</v>
      </c>
      <c r="X693" s="10" t="s">
        <v>2708</v>
      </c>
      <c r="Y693" s="10" t="s">
        <v>2709</v>
      </c>
      <c r="Z693" s="10" t="s">
        <v>2710</v>
      </c>
      <c r="AA693" s="22" t="s">
        <v>29</v>
      </c>
      <c r="AB693" s="10">
        <v>900000</v>
      </c>
      <c r="AC693" s="10">
        <v>2023414</v>
      </c>
      <c r="AD693" s="10" t="s">
        <v>2248</v>
      </c>
      <c r="AE693" s="23">
        <v>104</v>
      </c>
    </row>
    <row r="694" spans="1:31" x14ac:dyDescent="0.35">
      <c r="A694" t="s">
        <v>2711</v>
      </c>
      <c r="B694" t="s">
        <v>32</v>
      </c>
      <c r="C694" t="s">
        <v>40</v>
      </c>
      <c r="D694" s="2">
        <v>1985</v>
      </c>
      <c r="E694" t="s">
        <v>2582</v>
      </c>
      <c r="F694" s="2">
        <v>6.5</v>
      </c>
      <c r="G694">
        <v>36000</v>
      </c>
      <c r="H694" t="s">
        <v>76</v>
      </c>
      <c r="I694" t="s">
        <v>2712</v>
      </c>
      <c r="J694" t="s">
        <v>892</v>
      </c>
      <c r="K694" s="3" t="s">
        <v>29</v>
      </c>
      <c r="L694">
        <v>20000000</v>
      </c>
      <c r="M694">
        <v>45833132</v>
      </c>
      <c r="N694" t="s">
        <v>60</v>
      </c>
      <c r="O694" s="2">
        <v>102</v>
      </c>
      <c r="Q694" s="9" t="s">
        <v>40</v>
      </c>
      <c r="R694" s="18">
        <v>1985</v>
      </c>
      <c r="S694" s="26" t="s">
        <v>12559</v>
      </c>
      <c r="T694" s="25" t="str">
        <f>LEFT(S694,3)</f>
        <v>May</v>
      </c>
      <c r="U694" s="9" t="s">
        <v>29</v>
      </c>
      <c r="V694" s="18">
        <v>6.5</v>
      </c>
      <c r="W694" s="9">
        <v>36000</v>
      </c>
      <c r="X694" s="9" t="s">
        <v>76</v>
      </c>
      <c r="Y694" s="9" t="s">
        <v>2712</v>
      </c>
      <c r="Z694" s="9" t="s">
        <v>892</v>
      </c>
      <c r="AA694" s="19" t="s">
        <v>29</v>
      </c>
      <c r="AB694" s="9">
        <v>20000000</v>
      </c>
      <c r="AC694" s="9">
        <v>45833132</v>
      </c>
      <c r="AD694" s="9" t="s">
        <v>60</v>
      </c>
      <c r="AE694" s="20">
        <v>102</v>
      </c>
    </row>
    <row r="695" spans="1:31" x14ac:dyDescent="0.35">
      <c r="A695" t="s">
        <v>2713</v>
      </c>
      <c r="B695" t="s">
        <v>1998</v>
      </c>
      <c r="C695" t="s">
        <v>33</v>
      </c>
      <c r="D695" s="2">
        <v>1985</v>
      </c>
      <c r="E695" t="s">
        <v>2070</v>
      </c>
      <c r="F695" s="2">
        <v>6.9</v>
      </c>
      <c r="G695">
        <v>13000</v>
      </c>
      <c r="H695" t="s">
        <v>821</v>
      </c>
      <c r="I695" t="s">
        <v>2714</v>
      </c>
      <c r="J695" t="s">
        <v>2715</v>
      </c>
      <c r="K695" s="3" t="s">
        <v>29</v>
      </c>
      <c r="L695">
        <v>10000000</v>
      </c>
      <c r="M695">
        <v>25754284</v>
      </c>
      <c r="N695" t="s">
        <v>2608</v>
      </c>
      <c r="O695" s="2">
        <v>109</v>
      </c>
      <c r="Q695" s="10" t="s">
        <v>33</v>
      </c>
      <c r="R695" s="21">
        <v>1985</v>
      </c>
      <c r="S695" s="27" t="s">
        <v>12502</v>
      </c>
      <c r="T695" s="25" t="str">
        <f>LEFT(S695,3)</f>
        <v>Mar</v>
      </c>
      <c r="U695" s="10" t="s">
        <v>29</v>
      </c>
      <c r="V695" s="21">
        <v>6.9</v>
      </c>
      <c r="W695" s="10">
        <v>13000</v>
      </c>
      <c r="X695" s="10" t="s">
        <v>821</v>
      </c>
      <c r="Y695" s="10" t="s">
        <v>2714</v>
      </c>
      <c r="Z695" s="10" t="s">
        <v>2715</v>
      </c>
      <c r="AA695" s="22" t="s">
        <v>29</v>
      </c>
      <c r="AB695" s="10">
        <v>10000000</v>
      </c>
      <c r="AC695" s="10">
        <v>25754284</v>
      </c>
      <c r="AD695" s="10" t="s">
        <v>2608</v>
      </c>
      <c r="AE695" s="23">
        <v>109</v>
      </c>
    </row>
    <row r="696" spans="1:31" x14ac:dyDescent="0.35">
      <c r="A696" t="s">
        <v>2716</v>
      </c>
      <c r="B696" t="s">
        <v>1998</v>
      </c>
      <c r="C696" t="s">
        <v>33</v>
      </c>
      <c r="D696" s="2">
        <v>1985</v>
      </c>
      <c r="E696" t="s">
        <v>2676</v>
      </c>
      <c r="F696" s="2">
        <v>6.6</v>
      </c>
      <c r="G696">
        <v>9200</v>
      </c>
      <c r="H696" t="s">
        <v>654</v>
      </c>
      <c r="I696" t="s">
        <v>2717</v>
      </c>
      <c r="J696" t="s">
        <v>2123</v>
      </c>
      <c r="K696" s="3" t="s">
        <v>29</v>
      </c>
      <c r="L696">
        <v>0</v>
      </c>
      <c r="M696">
        <v>3099497</v>
      </c>
      <c r="N696" t="s">
        <v>2718</v>
      </c>
      <c r="O696" s="2">
        <v>96</v>
      </c>
      <c r="Q696" s="9" t="s">
        <v>33</v>
      </c>
      <c r="R696" s="18">
        <v>1985</v>
      </c>
      <c r="S696" s="26" t="s">
        <v>12580</v>
      </c>
      <c r="T696" s="25" t="str">
        <f>LEFT(S696,3)</f>
        <v>Jul</v>
      </c>
      <c r="U696" s="9" t="s">
        <v>29</v>
      </c>
      <c r="V696" s="18">
        <v>6.6</v>
      </c>
      <c r="W696" s="9">
        <v>9200</v>
      </c>
      <c r="X696" s="9" t="s">
        <v>654</v>
      </c>
      <c r="Y696" s="9" t="s">
        <v>2717</v>
      </c>
      <c r="Z696" s="9" t="s">
        <v>2123</v>
      </c>
      <c r="AA696" s="19" t="s">
        <v>29</v>
      </c>
      <c r="AB696" s="9">
        <v>0</v>
      </c>
      <c r="AC696" s="9">
        <v>3099497</v>
      </c>
      <c r="AD696" s="9" t="s">
        <v>2718</v>
      </c>
      <c r="AE696" s="20">
        <v>96</v>
      </c>
    </row>
    <row r="697" spans="1:31" x14ac:dyDescent="0.35">
      <c r="A697" t="s">
        <v>2719</v>
      </c>
      <c r="B697" t="s">
        <v>1998</v>
      </c>
      <c r="C697" t="s">
        <v>40</v>
      </c>
      <c r="D697" s="2">
        <v>1985</v>
      </c>
      <c r="E697" t="s">
        <v>2631</v>
      </c>
      <c r="F697" s="2">
        <v>6</v>
      </c>
      <c r="G697">
        <v>22000</v>
      </c>
      <c r="H697" t="s">
        <v>2720</v>
      </c>
      <c r="I697" t="s">
        <v>2721</v>
      </c>
      <c r="J697" t="s">
        <v>1848</v>
      </c>
      <c r="K697" s="3" t="s">
        <v>29</v>
      </c>
      <c r="L697">
        <v>4500000</v>
      </c>
      <c r="M697">
        <v>27398584</v>
      </c>
      <c r="N697" t="s">
        <v>49</v>
      </c>
      <c r="O697" s="2">
        <v>104</v>
      </c>
      <c r="Q697" s="10" t="s">
        <v>40</v>
      </c>
      <c r="R697" s="21">
        <v>1985</v>
      </c>
      <c r="S697" s="27" t="s">
        <v>12572</v>
      </c>
      <c r="T697" s="25" t="str">
        <f>LEFT(S697,3)</f>
        <v>Apr</v>
      </c>
      <c r="U697" s="10" t="s">
        <v>29</v>
      </c>
      <c r="V697" s="21">
        <v>6</v>
      </c>
      <c r="W697" s="10">
        <v>22000</v>
      </c>
      <c r="X697" s="10" t="s">
        <v>2720</v>
      </c>
      <c r="Y697" s="10" t="s">
        <v>2721</v>
      </c>
      <c r="Z697" s="10" t="s">
        <v>1848</v>
      </c>
      <c r="AA697" s="22" t="s">
        <v>29</v>
      </c>
      <c r="AB697" s="10">
        <v>4500000</v>
      </c>
      <c r="AC697" s="10">
        <v>27398584</v>
      </c>
      <c r="AD697" s="10" t="s">
        <v>49</v>
      </c>
      <c r="AE697" s="23">
        <v>104</v>
      </c>
    </row>
    <row r="698" spans="1:31" x14ac:dyDescent="0.35">
      <c r="A698" t="s">
        <v>2722</v>
      </c>
      <c r="B698" t="s">
        <v>32</v>
      </c>
      <c r="C698" t="s">
        <v>40</v>
      </c>
      <c r="D698" s="2">
        <v>1985</v>
      </c>
      <c r="E698" t="s">
        <v>2631</v>
      </c>
      <c r="F698" s="2">
        <v>6</v>
      </c>
      <c r="G698">
        <v>10000</v>
      </c>
      <c r="H698" t="s">
        <v>2723</v>
      </c>
      <c r="I698" t="s">
        <v>2724</v>
      </c>
      <c r="J698" t="s">
        <v>2725</v>
      </c>
      <c r="K698" s="3" t="s">
        <v>29</v>
      </c>
      <c r="L698">
        <v>0</v>
      </c>
      <c r="M698">
        <v>6326051</v>
      </c>
      <c r="N698" t="s">
        <v>2174</v>
      </c>
      <c r="O698" s="2">
        <v>90</v>
      </c>
      <c r="Q698" s="9" t="s">
        <v>40</v>
      </c>
      <c r="R698" s="18">
        <v>1985</v>
      </c>
      <c r="S698" s="26" t="s">
        <v>12572</v>
      </c>
      <c r="T698" s="25" t="str">
        <f>LEFT(S698,3)</f>
        <v>Apr</v>
      </c>
      <c r="U698" s="9" t="s">
        <v>29</v>
      </c>
      <c r="V698" s="18">
        <v>6</v>
      </c>
      <c r="W698" s="9">
        <v>10000</v>
      </c>
      <c r="X698" s="9" t="s">
        <v>2723</v>
      </c>
      <c r="Y698" s="9" t="s">
        <v>2724</v>
      </c>
      <c r="Z698" s="9" t="s">
        <v>2725</v>
      </c>
      <c r="AA698" s="19" t="s">
        <v>29</v>
      </c>
      <c r="AB698" s="9">
        <v>0</v>
      </c>
      <c r="AC698" s="9">
        <v>6326051</v>
      </c>
      <c r="AD698" s="9" t="s">
        <v>2174</v>
      </c>
      <c r="AE698" s="20">
        <v>90</v>
      </c>
    </row>
    <row r="699" spans="1:31" x14ac:dyDescent="0.35">
      <c r="A699" t="s">
        <v>2726</v>
      </c>
      <c r="B699" t="s">
        <v>15</v>
      </c>
      <c r="C699" t="s">
        <v>16</v>
      </c>
      <c r="D699" s="2">
        <v>1985</v>
      </c>
      <c r="E699" t="s">
        <v>2489</v>
      </c>
      <c r="F699" s="2">
        <v>6.6</v>
      </c>
      <c r="G699">
        <v>8100</v>
      </c>
      <c r="H699" t="s">
        <v>595</v>
      </c>
      <c r="I699" t="s">
        <v>2727</v>
      </c>
      <c r="J699" t="s">
        <v>2238</v>
      </c>
      <c r="K699" s="3" t="s">
        <v>29</v>
      </c>
      <c r="L699">
        <v>0</v>
      </c>
      <c r="M699">
        <v>12993175</v>
      </c>
      <c r="N699" t="s">
        <v>22</v>
      </c>
      <c r="O699" s="2">
        <v>107</v>
      </c>
      <c r="Q699" s="10" t="s">
        <v>16</v>
      </c>
      <c r="R699" s="21">
        <v>1985</v>
      </c>
      <c r="S699" s="27" t="s">
        <v>12547</v>
      </c>
      <c r="T699" s="25" t="str">
        <f>LEFT(S699,3)</f>
        <v>Feb</v>
      </c>
      <c r="U699" s="10" t="s">
        <v>29</v>
      </c>
      <c r="V699" s="21">
        <v>6.6</v>
      </c>
      <c r="W699" s="10">
        <v>8100</v>
      </c>
      <c r="X699" s="10" t="s">
        <v>595</v>
      </c>
      <c r="Y699" s="10" t="s">
        <v>2727</v>
      </c>
      <c r="Z699" s="10" t="s">
        <v>2238</v>
      </c>
      <c r="AA699" s="22" t="s">
        <v>29</v>
      </c>
      <c r="AB699" s="10">
        <v>0</v>
      </c>
      <c r="AC699" s="10">
        <v>12993175</v>
      </c>
      <c r="AD699" s="10" t="s">
        <v>22</v>
      </c>
      <c r="AE699" s="23">
        <v>107</v>
      </c>
    </row>
    <row r="700" spans="1:31" x14ac:dyDescent="0.35">
      <c r="A700" t="s">
        <v>2728</v>
      </c>
      <c r="B700" t="s">
        <v>15</v>
      </c>
      <c r="C700" t="s">
        <v>16</v>
      </c>
      <c r="D700" s="2">
        <v>1985</v>
      </c>
      <c r="E700" t="s">
        <v>2610</v>
      </c>
      <c r="F700" s="2">
        <v>6.5</v>
      </c>
      <c r="G700">
        <v>14000</v>
      </c>
      <c r="H700" t="s">
        <v>777</v>
      </c>
      <c r="I700" t="s">
        <v>2729</v>
      </c>
      <c r="J700" t="s">
        <v>661</v>
      </c>
      <c r="K700" s="3" t="s">
        <v>29</v>
      </c>
      <c r="L700">
        <v>15000000</v>
      </c>
      <c r="M700">
        <v>40491165</v>
      </c>
      <c r="N700" t="s">
        <v>30</v>
      </c>
      <c r="O700" s="2">
        <v>108</v>
      </c>
      <c r="Q700" s="9" t="s">
        <v>16</v>
      </c>
      <c r="R700" s="18">
        <v>1985</v>
      </c>
      <c r="S700" s="26" t="s">
        <v>12566</v>
      </c>
      <c r="T700" s="25" t="str">
        <f>LEFT(S700,3)</f>
        <v>Oct</v>
      </c>
      <c r="U700" s="9" t="s">
        <v>29</v>
      </c>
      <c r="V700" s="18">
        <v>6.5</v>
      </c>
      <c r="W700" s="9">
        <v>14000</v>
      </c>
      <c r="X700" s="9" t="s">
        <v>777</v>
      </c>
      <c r="Y700" s="9" t="s">
        <v>2729</v>
      </c>
      <c r="Z700" s="9" t="s">
        <v>661</v>
      </c>
      <c r="AA700" s="19" t="s">
        <v>29</v>
      </c>
      <c r="AB700" s="9">
        <v>15000000</v>
      </c>
      <c r="AC700" s="9">
        <v>40491165</v>
      </c>
      <c r="AD700" s="9" t="s">
        <v>30</v>
      </c>
      <c r="AE700" s="20">
        <v>108</v>
      </c>
    </row>
    <row r="701" spans="1:31" x14ac:dyDescent="0.35">
      <c r="A701" t="s">
        <v>2730</v>
      </c>
      <c r="B701" t="s">
        <v>1998</v>
      </c>
      <c r="C701" t="s">
        <v>33</v>
      </c>
      <c r="D701" s="2">
        <v>1985</v>
      </c>
      <c r="E701" t="s">
        <v>2672</v>
      </c>
      <c r="F701" s="2">
        <v>6.9</v>
      </c>
      <c r="G701">
        <v>45000</v>
      </c>
      <c r="H701" t="s">
        <v>538</v>
      </c>
      <c r="I701" t="s">
        <v>2731</v>
      </c>
      <c r="J701" t="s">
        <v>1496</v>
      </c>
      <c r="K701" s="3" t="s">
        <v>29</v>
      </c>
      <c r="L701">
        <v>40000000</v>
      </c>
      <c r="M701">
        <v>12303411</v>
      </c>
      <c r="N701" t="s">
        <v>179</v>
      </c>
      <c r="O701" s="2">
        <v>108</v>
      </c>
      <c r="Q701" s="10" t="s">
        <v>33</v>
      </c>
      <c r="R701" s="21">
        <v>1985</v>
      </c>
      <c r="S701" s="27" t="s">
        <v>12579</v>
      </c>
      <c r="T701" s="25" t="str">
        <f>LEFT(S701,3)</f>
        <v>Dec</v>
      </c>
      <c r="U701" s="10" t="s">
        <v>29</v>
      </c>
      <c r="V701" s="21">
        <v>6.9</v>
      </c>
      <c r="W701" s="10">
        <v>45000</v>
      </c>
      <c r="X701" s="10" t="s">
        <v>538</v>
      </c>
      <c r="Y701" s="10" t="s">
        <v>2731</v>
      </c>
      <c r="Z701" s="10" t="s">
        <v>1496</v>
      </c>
      <c r="AA701" s="22" t="s">
        <v>29</v>
      </c>
      <c r="AB701" s="10">
        <v>40000000</v>
      </c>
      <c r="AC701" s="10">
        <v>12303411</v>
      </c>
      <c r="AD701" s="10" t="s">
        <v>179</v>
      </c>
      <c r="AE701" s="23">
        <v>108</v>
      </c>
    </row>
    <row r="702" spans="1:31" x14ac:dyDescent="0.35">
      <c r="A702" t="s">
        <v>2732</v>
      </c>
      <c r="B702" t="s">
        <v>15</v>
      </c>
      <c r="C702" t="s">
        <v>33</v>
      </c>
      <c r="D702" s="2">
        <v>1985</v>
      </c>
      <c r="E702" t="s">
        <v>2329</v>
      </c>
      <c r="F702" s="2">
        <v>6.1</v>
      </c>
      <c r="G702">
        <v>4400</v>
      </c>
      <c r="H702" t="s">
        <v>2080</v>
      </c>
      <c r="I702" t="s">
        <v>2733</v>
      </c>
      <c r="J702" t="s">
        <v>2734</v>
      </c>
      <c r="K702" s="3" t="s">
        <v>29</v>
      </c>
      <c r="L702">
        <v>0</v>
      </c>
      <c r="M702">
        <v>9369329</v>
      </c>
      <c r="N702" t="s">
        <v>2174</v>
      </c>
      <c r="O702" s="2">
        <v>112</v>
      </c>
      <c r="Q702" s="9" t="s">
        <v>33</v>
      </c>
      <c r="R702" s="18">
        <v>1985</v>
      </c>
      <c r="S702" s="26" t="s">
        <v>12532</v>
      </c>
      <c r="T702" s="25" t="str">
        <f>LEFT(S702,3)</f>
        <v>Jan</v>
      </c>
      <c r="U702" s="9" t="s">
        <v>29</v>
      </c>
      <c r="V702" s="18">
        <v>6.1</v>
      </c>
      <c r="W702" s="9">
        <v>4400</v>
      </c>
      <c r="X702" s="9" t="s">
        <v>2080</v>
      </c>
      <c r="Y702" s="9" t="s">
        <v>2733</v>
      </c>
      <c r="Z702" s="9" t="s">
        <v>2734</v>
      </c>
      <c r="AA702" s="19" t="s">
        <v>29</v>
      </c>
      <c r="AB702" s="9">
        <v>0</v>
      </c>
      <c r="AC702" s="9">
        <v>9369329</v>
      </c>
      <c r="AD702" s="9" t="s">
        <v>2174</v>
      </c>
      <c r="AE702" s="20">
        <v>112</v>
      </c>
    </row>
    <row r="703" spans="1:31" x14ac:dyDescent="0.35">
      <c r="A703" t="s">
        <v>2735</v>
      </c>
      <c r="B703" t="s">
        <v>15</v>
      </c>
      <c r="C703" t="s">
        <v>24</v>
      </c>
      <c r="D703" s="2">
        <v>1985</v>
      </c>
      <c r="E703" t="s">
        <v>2591</v>
      </c>
      <c r="F703" s="2">
        <v>5.5</v>
      </c>
      <c r="G703">
        <v>8900</v>
      </c>
      <c r="H703" t="s">
        <v>1025</v>
      </c>
      <c r="I703" t="s">
        <v>2736</v>
      </c>
      <c r="J703" t="s">
        <v>2090</v>
      </c>
      <c r="K703" s="3" t="s">
        <v>29</v>
      </c>
      <c r="L703">
        <v>0</v>
      </c>
      <c r="M703">
        <v>19875740</v>
      </c>
      <c r="N703" t="s">
        <v>2362</v>
      </c>
      <c r="O703" s="2">
        <v>107</v>
      </c>
      <c r="Q703" s="10" t="s">
        <v>24</v>
      </c>
      <c r="R703" s="21">
        <v>1985</v>
      </c>
      <c r="S703" s="27" t="s">
        <v>12561</v>
      </c>
      <c r="T703" s="25" t="str">
        <f>LEFT(S703,3)</f>
        <v>Aug</v>
      </c>
      <c r="U703" s="10" t="s">
        <v>29</v>
      </c>
      <c r="V703" s="21">
        <v>5.5</v>
      </c>
      <c r="W703" s="10">
        <v>8900</v>
      </c>
      <c r="X703" s="10" t="s">
        <v>1025</v>
      </c>
      <c r="Y703" s="10" t="s">
        <v>2736</v>
      </c>
      <c r="Z703" s="10" t="s">
        <v>2090</v>
      </c>
      <c r="AA703" s="22" t="s">
        <v>29</v>
      </c>
      <c r="AB703" s="10">
        <v>0</v>
      </c>
      <c r="AC703" s="10">
        <v>19875740</v>
      </c>
      <c r="AD703" s="10" t="s">
        <v>2362</v>
      </c>
      <c r="AE703" s="23">
        <v>107</v>
      </c>
    </row>
    <row r="704" spans="1:31" x14ac:dyDescent="0.35">
      <c r="A704" t="s">
        <v>2737</v>
      </c>
      <c r="B704" t="s">
        <v>32</v>
      </c>
      <c r="C704" t="s">
        <v>33</v>
      </c>
      <c r="D704" s="2">
        <v>1985</v>
      </c>
      <c r="E704" t="s">
        <v>2738</v>
      </c>
      <c r="F704" s="2">
        <v>6.1</v>
      </c>
      <c r="G704">
        <v>53000</v>
      </c>
      <c r="H704" t="s">
        <v>1422</v>
      </c>
      <c r="I704" t="s">
        <v>2717</v>
      </c>
      <c r="J704" t="s">
        <v>1818</v>
      </c>
      <c r="K704" s="3" t="s">
        <v>29</v>
      </c>
      <c r="L704">
        <v>25000000</v>
      </c>
      <c r="M704">
        <v>96773200</v>
      </c>
      <c r="N704" t="s">
        <v>2570</v>
      </c>
      <c r="O704" s="2">
        <v>106</v>
      </c>
      <c r="Q704" s="9" t="s">
        <v>33</v>
      </c>
      <c r="R704" s="18">
        <v>1985</v>
      </c>
      <c r="S704" s="26" t="s">
        <v>12588</v>
      </c>
      <c r="T704" s="25" t="str">
        <f>LEFT(S704,3)</f>
        <v>Dec</v>
      </c>
      <c r="U704" s="9" t="s">
        <v>29</v>
      </c>
      <c r="V704" s="18">
        <v>6.1</v>
      </c>
      <c r="W704" s="9">
        <v>53000</v>
      </c>
      <c r="X704" s="9" t="s">
        <v>1422</v>
      </c>
      <c r="Y704" s="9" t="s">
        <v>2717</v>
      </c>
      <c r="Z704" s="9" t="s">
        <v>1818</v>
      </c>
      <c r="AA704" s="19" t="s">
        <v>29</v>
      </c>
      <c r="AB704" s="9">
        <v>25000000</v>
      </c>
      <c r="AC704" s="9">
        <v>96773200</v>
      </c>
      <c r="AD704" s="9" t="s">
        <v>2570</v>
      </c>
      <c r="AE704" s="20">
        <v>106</v>
      </c>
    </row>
    <row r="705" spans="1:31" x14ac:dyDescent="0.35">
      <c r="A705" t="s">
        <v>2739</v>
      </c>
      <c r="B705" t="s">
        <v>1998</v>
      </c>
      <c r="C705" t="s">
        <v>40</v>
      </c>
      <c r="D705" s="2">
        <v>1985</v>
      </c>
      <c r="E705" t="s">
        <v>2740</v>
      </c>
      <c r="F705" s="2">
        <v>5.5</v>
      </c>
      <c r="G705">
        <v>14000</v>
      </c>
      <c r="H705" t="s">
        <v>2741</v>
      </c>
      <c r="I705" t="s">
        <v>2742</v>
      </c>
      <c r="J705" t="s">
        <v>2743</v>
      </c>
      <c r="K705" s="3" t="s">
        <v>29</v>
      </c>
      <c r="L705">
        <v>3200000</v>
      </c>
      <c r="M705">
        <v>10000000</v>
      </c>
      <c r="N705" t="s">
        <v>2744</v>
      </c>
      <c r="O705" s="2">
        <v>94</v>
      </c>
      <c r="Q705" s="10" t="s">
        <v>40</v>
      </c>
      <c r="R705" s="21">
        <v>1985</v>
      </c>
      <c r="S705" s="27" t="s">
        <v>12589</v>
      </c>
      <c r="T705" s="25" t="str">
        <f>LEFT(S705,3)</f>
        <v>Nov</v>
      </c>
      <c r="U705" s="10" t="s">
        <v>29</v>
      </c>
      <c r="V705" s="21">
        <v>5.5</v>
      </c>
      <c r="W705" s="10">
        <v>14000</v>
      </c>
      <c r="X705" s="10" t="s">
        <v>2741</v>
      </c>
      <c r="Y705" s="10" t="s">
        <v>2742</v>
      </c>
      <c r="Z705" s="10" t="s">
        <v>2743</v>
      </c>
      <c r="AA705" s="22" t="s">
        <v>29</v>
      </c>
      <c r="AB705" s="10">
        <v>3200000</v>
      </c>
      <c r="AC705" s="10">
        <v>10000000</v>
      </c>
      <c r="AD705" s="10" t="s">
        <v>2744</v>
      </c>
      <c r="AE705" s="23">
        <v>94</v>
      </c>
    </row>
    <row r="706" spans="1:31" x14ac:dyDescent="0.35">
      <c r="A706" t="s">
        <v>2745</v>
      </c>
      <c r="B706" t="s">
        <v>15</v>
      </c>
      <c r="C706" t="s">
        <v>40</v>
      </c>
      <c r="D706" s="2">
        <v>1985</v>
      </c>
      <c r="E706" t="s">
        <v>2746</v>
      </c>
      <c r="F706" s="2">
        <v>5.3</v>
      </c>
      <c r="G706">
        <v>7900</v>
      </c>
      <c r="H706" t="s">
        <v>1593</v>
      </c>
      <c r="I706" t="s">
        <v>2747</v>
      </c>
      <c r="J706" t="s">
        <v>2748</v>
      </c>
      <c r="K706" s="3" t="s">
        <v>29</v>
      </c>
      <c r="L706">
        <v>0</v>
      </c>
      <c r="M706">
        <v>331816</v>
      </c>
      <c r="N706" t="s">
        <v>2608</v>
      </c>
      <c r="O706" s="2">
        <v>82</v>
      </c>
      <c r="Q706" s="9" t="s">
        <v>40</v>
      </c>
      <c r="R706" s="18">
        <v>1985</v>
      </c>
      <c r="S706" s="26" t="s">
        <v>12590</v>
      </c>
      <c r="T706" s="25" t="str">
        <f>LEFT(S706,3)</f>
        <v>May</v>
      </c>
      <c r="U706" s="9" t="s">
        <v>29</v>
      </c>
      <c r="V706" s="18">
        <v>5.3</v>
      </c>
      <c r="W706" s="9">
        <v>7900</v>
      </c>
      <c r="X706" s="9" t="s">
        <v>1593</v>
      </c>
      <c r="Y706" s="9" t="s">
        <v>2747</v>
      </c>
      <c r="Z706" s="9" t="s">
        <v>2748</v>
      </c>
      <c r="AA706" s="19" t="s">
        <v>29</v>
      </c>
      <c r="AB706" s="9">
        <v>0</v>
      </c>
      <c r="AC706" s="9">
        <v>331816</v>
      </c>
      <c r="AD706" s="9" t="s">
        <v>2608</v>
      </c>
      <c r="AE706" s="20">
        <v>82</v>
      </c>
    </row>
    <row r="707" spans="1:31" x14ac:dyDescent="0.35">
      <c r="A707" t="s">
        <v>2749</v>
      </c>
      <c r="B707" t="s">
        <v>1998</v>
      </c>
      <c r="C707" t="s">
        <v>33</v>
      </c>
      <c r="D707" s="2">
        <v>1985</v>
      </c>
      <c r="E707" t="s">
        <v>2750</v>
      </c>
      <c r="F707" s="2">
        <v>7.6</v>
      </c>
      <c r="G707">
        <v>31000</v>
      </c>
      <c r="H707" t="s">
        <v>2751</v>
      </c>
      <c r="I707" t="s">
        <v>2751</v>
      </c>
      <c r="J707" t="s">
        <v>2751</v>
      </c>
      <c r="K707" s="3" t="s">
        <v>490</v>
      </c>
      <c r="L707">
        <v>0</v>
      </c>
      <c r="M707">
        <v>113164</v>
      </c>
      <c r="N707" t="s">
        <v>2752</v>
      </c>
      <c r="O707" s="2">
        <v>100</v>
      </c>
      <c r="Q707" s="10" t="s">
        <v>33</v>
      </c>
      <c r="R707" s="21">
        <v>1985</v>
      </c>
      <c r="S707" s="27" t="s">
        <v>12591</v>
      </c>
      <c r="T707" s="25" t="str">
        <f>LEFT(S707,3)</f>
        <v>Dec</v>
      </c>
      <c r="U707" s="10" t="s">
        <v>490</v>
      </c>
      <c r="V707" s="21">
        <v>7.6</v>
      </c>
      <c r="W707" s="10">
        <v>31000</v>
      </c>
      <c r="X707" s="10" t="s">
        <v>2751</v>
      </c>
      <c r="Y707" s="10" t="s">
        <v>2751</v>
      </c>
      <c r="Z707" s="10" t="s">
        <v>2751</v>
      </c>
      <c r="AA707" s="22" t="s">
        <v>490</v>
      </c>
      <c r="AB707" s="10">
        <v>0</v>
      </c>
      <c r="AC707" s="10">
        <v>113164</v>
      </c>
      <c r="AD707" s="10" t="s">
        <v>2752</v>
      </c>
      <c r="AE707" s="23">
        <v>100</v>
      </c>
    </row>
    <row r="708" spans="1:31" x14ac:dyDescent="0.35">
      <c r="A708" t="s">
        <v>2753</v>
      </c>
      <c r="B708" t="s">
        <v>15</v>
      </c>
      <c r="C708" t="s">
        <v>33</v>
      </c>
      <c r="D708" s="2">
        <v>1985</v>
      </c>
      <c r="E708" t="s">
        <v>2754</v>
      </c>
      <c r="F708" s="2">
        <v>6.5</v>
      </c>
      <c r="G708">
        <v>11000</v>
      </c>
      <c r="H708" t="s">
        <v>57</v>
      </c>
      <c r="I708" t="s">
        <v>2313</v>
      </c>
      <c r="J708" t="s">
        <v>2755</v>
      </c>
      <c r="K708" s="3" t="s">
        <v>29</v>
      </c>
      <c r="L708">
        <v>8000000</v>
      </c>
      <c r="M708">
        <v>7562164</v>
      </c>
      <c r="N708" t="s">
        <v>60</v>
      </c>
      <c r="O708" s="2">
        <v>115</v>
      </c>
      <c r="Q708" s="9" t="s">
        <v>33</v>
      </c>
      <c r="R708" s="18">
        <v>1985</v>
      </c>
      <c r="S708" s="26" t="s">
        <v>12592</v>
      </c>
      <c r="T708" s="25" t="str">
        <f>LEFT(S708,3)</f>
        <v>Feb</v>
      </c>
      <c r="U708" s="9" t="s">
        <v>29</v>
      </c>
      <c r="V708" s="18">
        <v>6.5</v>
      </c>
      <c r="W708" s="9">
        <v>11000</v>
      </c>
      <c r="X708" s="9" t="s">
        <v>57</v>
      </c>
      <c r="Y708" s="9" t="s">
        <v>2313</v>
      </c>
      <c r="Z708" s="9" t="s">
        <v>2755</v>
      </c>
      <c r="AA708" s="19" t="s">
        <v>29</v>
      </c>
      <c r="AB708" s="9">
        <v>8000000</v>
      </c>
      <c r="AC708" s="9">
        <v>7562164</v>
      </c>
      <c r="AD708" s="9" t="s">
        <v>60</v>
      </c>
      <c r="AE708" s="20">
        <v>115</v>
      </c>
    </row>
    <row r="709" spans="1:31" x14ac:dyDescent="0.35">
      <c r="A709" t="s">
        <v>2756</v>
      </c>
      <c r="B709" t="s">
        <v>1998</v>
      </c>
      <c r="C709" t="s">
        <v>40</v>
      </c>
      <c r="D709" s="2">
        <v>1985</v>
      </c>
      <c r="E709" t="s">
        <v>2367</v>
      </c>
      <c r="F709" s="2">
        <v>7</v>
      </c>
      <c r="G709">
        <v>20000</v>
      </c>
      <c r="H709" t="s">
        <v>2067</v>
      </c>
      <c r="I709" t="s">
        <v>2757</v>
      </c>
      <c r="J709" t="s">
        <v>2624</v>
      </c>
      <c r="K709" s="3" t="s">
        <v>29</v>
      </c>
      <c r="L709">
        <v>4500000</v>
      </c>
      <c r="M709">
        <v>18135531</v>
      </c>
      <c r="N709" t="s">
        <v>652</v>
      </c>
      <c r="O709" s="2">
        <v>95</v>
      </c>
      <c r="Q709" s="10" t="s">
        <v>40</v>
      </c>
      <c r="R709" s="21">
        <v>1985</v>
      </c>
      <c r="S709" s="27" t="s">
        <v>12536</v>
      </c>
      <c r="T709" s="25" t="str">
        <f>LEFT(S709,3)</f>
        <v>Mar</v>
      </c>
      <c r="U709" s="10" t="s">
        <v>29</v>
      </c>
      <c r="V709" s="21">
        <v>7</v>
      </c>
      <c r="W709" s="10">
        <v>20000</v>
      </c>
      <c r="X709" s="10" t="s">
        <v>2067</v>
      </c>
      <c r="Y709" s="10" t="s">
        <v>2757</v>
      </c>
      <c r="Z709" s="10" t="s">
        <v>2624</v>
      </c>
      <c r="AA709" s="22" t="s">
        <v>29</v>
      </c>
      <c r="AB709" s="10">
        <v>4500000</v>
      </c>
      <c r="AC709" s="10">
        <v>18135531</v>
      </c>
      <c r="AD709" s="10" t="s">
        <v>652</v>
      </c>
      <c r="AE709" s="23">
        <v>95</v>
      </c>
    </row>
    <row r="710" spans="1:31" x14ac:dyDescent="0.35">
      <c r="A710" t="s">
        <v>2758</v>
      </c>
      <c r="B710" t="s">
        <v>1998</v>
      </c>
      <c r="C710" t="s">
        <v>16</v>
      </c>
      <c r="D710" s="2">
        <v>1985</v>
      </c>
      <c r="E710" t="s">
        <v>2686</v>
      </c>
      <c r="F710" s="2">
        <v>6.7</v>
      </c>
      <c r="G710">
        <v>6900</v>
      </c>
      <c r="H710" t="s">
        <v>1008</v>
      </c>
      <c r="I710" t="s">
        <v>2759</v>
      </c>
      <c r="J710" t="s">
        <v>2760</v>
      </c>
      <c r="K710" s="3" t="s">
        <v>29</v>
      </c>
      <c r="L710">
        <v>20000000</v>
      </c>
      <c r="M710">
        <v>42160849</v>
      </c>
      <c r="N710" t="s">
        <v>30</v>
      </c>
      <c r="O710" s="2">
        <v>136</v>
      </c>
      <c r="Q710" s="9" t="s">
        <v>16</v>
      </c>
      <c r="R710" s="18">
        <v>1985</v>
      </c>
      <c r="S710" s="26" t="s">
        <v>12583</v>
      </c>
      <c r="T710" s="25" t="str">
        <f>LEFT(S710,3)</f>
        <v>Dec</v>
      </c>
      <c r="U710" s="9" t="s">
        <v>29</v>
      </c>
      <c r="V710" s="18">
        <v>6.7</v>
      </c>
      <c r="W710" s="9">
        <v>6900</v>
      </c>
      <c r="X710" s="9" t="s">
        <v>1008</v>
      </c>
      <c r="Y710" s="9" t="s">
        <v>2759</v>
      </c>
      <c r="Z710" s="9" t="s">
        <v>2760</v>
      </c>
      <c r="AA710" s="19" t="s">
        <v>29</v>
      </c>
      <c r="AB710" s="9">
        <v>20000000</v>
      </c>
      <c r="AC710" s="9">
        <v>42160849</v>
      </c>
      <c r="AD710" s="9" t="s">
        <v>30</v>
      </c>
      <c r="AE710" s="20">
        <v>136</v>
      </c>
    </row>
    <row r="711" spans="1:31" x14ac:dyDescent="0.35">
      <c r="A711" t="s">
        <v>2761</v>
      </c>
      <c r="B711" t="s">
        <v>15</v>
      </c>
      <c r="C711" t="s">
        <v>40</v>
      </c>
      <c r="D711" s="2">
        <v>1985</v>
      </c>
      <c r="E711" t="s">
        <v>2424</v>
      </c>
      <c r="F711" s="2">
        <v>6.5</v>
      </c>
      <c r="G711">
        <v>5900</v>
      </c>
      <c r="H711" t="s">
        <v>1607</v>
      </c>
      <c r="I711" t="s">
        <v>1527</v>
      </c>
      <c r="J711" t="s">
        <v>2762</v>
      </c>
      <c r="K711" s="3" t="s">
        <v>29</v>
      </c>
      <c r="L711">
        <v>0</v>
      </c>
      <c r="M711">
        <v>8692426</v>
      </c>
      <c r="N711" t="s">
        <v>179</v>
      </c>
      <c r="O711" s="2">
        <v>97</v>
      </c>
      <c r="Q711" s="10" t="s">
        <v>40</v>
      </c>
      <c r="R711" s="21">
        <v>1985</v>
      </c>
      <c r="S711" s="27" t="s">
        <v>12540</v>
      </c>
      <c r="T711" s="25" t="str">
        <f>LEFT(S711,3)</f>
        <v>Feb</v>
      </c>
      <c r="U711" s="10" t="s">
        <v>29</v>
      </c>
      <c r="V711" s="21">
        <v>6.5</v>
      </c>
      <c r="W711" s="10">
        <v>5900</v>
      </c>
      <c r="X711" s="10" t="s">
        <v>1607</v>
      </c>
      <c r="Y711" s="10" t="s">
        <v>1527</v>
      </c>
      <c r="Z711" s="10" t="s">
        <v>2762</v>
      </c>
      <c r="AA711" s="22" t="s">
        <v>29</v>
      </c>
      <c r="AB711" s="10">
        <v>0</v>
      </c>
      <c r="AC711" s="10">
        <v>8692426</v>
      </c>
      <c r="AD711" s="10" t="s">
        <v>179</v>
      </c>
      <c r="AE711" s="23">
        <v>97</v>
      </c>
    </row>
    <row r="712" spans="1:31" x14ac:dyDescent="0.35">
      <c r="A712" t="s">
        <v>2763</v>
      </c>
      <c r="B712" t="s">
        <v>15</v>
      </c>
      <c r="C712" t="s">
        <v>51</v>
      </c>
      <c r="D712" s="2">
        <v>1985</v>
      </c>
      <c r="E712" t="s">
        <v>2622</v>
      </c>
      <c r="F712" s="2">
        <v>6.4</v>
      </c>
      <c r="G712">
        <v>25000</v>
      </c>
      <c r="H712" t="s">
        <v>2764</v>
      </c>
      <c r="I712" t="s">
        <v>19</v>
      </c>
      <c r="J712" t="s">
        <v>2520</v>
      </c>
      <c r="K712" s="3" t="s">
        <v>29</v>
      </c>
      <c r="L712">
        <v>7000000</v>
      </c>
      <c r="M712">
        <v>12361866</v>
      </c>
      <c r="N712" t="s">
        <v>592</v>
      </c>
      <c r="O712" s="2">
        <v>95</v>
      </c>
      <c r="Q712" s="9" t="s">
        <v>51</v>
      </c>
      <c r="R712" s="18">
        <v>1985</v>
      </c>
      <c r="S712" s="26" t="s">
        <v>12570</v>
      </c>
      <c r="T712" s="25" t="str">
        <f>LEFT(S712,3)</f>
        <v>Oct</v>
      </c>
      <c r="U712" s="9" t="s">
        <v>29</v>
      </c>
      <c r="V712" s="18">
        <v>6.4</v>
      </c>
      <c r="W712" s="9">
        <v>25000</v>
      </c>
      <c r="X712" s="9" t="s">
        <v>2764</v>
      </c>
      <c r="Y712" s="9" t="s">
        <v>19</v>
      </c>
      <c r="Z712" s="9" t="s">
        <v>2520</v>
      </c>
      <c r="AA712" s="19" t="s">
        <v>29</v>
      </c>
      <c r="AB712" s="9">
        <v>7000000</v>
      </c>
      <c r="AC712" s="9">
        <v>12361866</v>
      </c>
      <c r="AD712" s="9" t="s">
        <v>592</v>
      </c>
      <c r="AE712" s="20">
        <v>95</v>
      </c>
    </row>
    <row r="713" spans="1:31" x14ac:dyDescent="0.35">
      <c r="A713" t="s">
        <v>2765</v>
      </c>
      <c r="B713" t="s">
        <v>15</v>
      </c>
      <c r="C713" t="s">
        <v>16</v>
      </c>
      <c r="D713" s="2">
        <v>1985</v>
      </c>
      <c r="E713" t="s">
        <v>2684</v>
      </c>
      <c r="F713" s="2">
        <v>7.4</v>
      </c>
      <c r="G713">
        <v>15000</v>
      </c>
      <c r="H713" t="s">
        <v>2766</v>
      </c>
      <c r="I713" t="s">
        <v>2767</v>
      </c>
      <c r="J713" t="s">
        <v>164</v>
      </c>
      <c r="K713" s="3" t="s">
        <v>2597</v>
      </c>
      <c r="L713">
        <v>0</v>
      </c>
      <c r="M713">
        <v>17009654</v>
      </c>
      <c r="N713" t="s">
        <v>2768</v>
      </c>
      <c r="O713" s="2">
        <v>120</v>
      </c>
      <c r="Q713" s="10" t="s">
        <v>16</v>
      </c>
      <c r="R713" s="21">
        <v>1985</v>
      </c>
      <c r="S713" s="27" t="s">
        <v>12582</v>
      </c>
      <c r="T713" s="25" t="str">
        <f>LEFT(S713,3)</f>
        <v>Jul</v>
      </c>
      <c r="U713" s="10" t="s">
        <v>29</v>
      </c>
      <c r="V713" s="21">
        <v>7.4</v>
      </c>
      <c r="W713" s="10">
        <v>15000</v>
      </c>
      <c r="X713" s="10" t="s">
        <v>2766</v>
      </c>
      <c r="Y713" s="10" t="s">
        <v>2767</v>
      </c>
      <c r="Z713" s="10" t="s">
        <v>164</v>
      </c>
      <c r="AA713" s="22" t="s">
        <v>2597</v>
      </c>
      <c r="AB713" s="10">
        <v>0</v>
      </c>
      <c r="AC713" s="10">
        <v>17009654</v>
      </c>
      <c r="AD713" s="10" t="s">
        <v>2768</v>
      </c>
      <c r="AE713" s="23">
        <v>120</v>
      </c>
    </row>
    <row r="714" spans="1:31" x14ac:dyDescent="0.35">
      <c r="A714" t="s">
        <v>2769</v>
      </c>
      <c r="B714" t="s">
        <v>15</v>
      </c>
      <c r="C714" t="s">
        <v>40</v>
      </c>
      <c r="D714" s="2">
        <v>1985</v>
      </c>
      <c r="E714" t="s">
        <v>2770</v>
      </c>
      <c r="F714" s="2">
        <v>6.9</v>
      </c>
      <c r="G714">
        <v>15000</v>
      </c>
      <c r="H714" t="s">
        <v>2204</v>
      </c>
      <c r="I714" t="s">
        <v>2771</v>
      </c>
      <c r="J714" t="s">
        <v>2772</v>
      </c>
      <c r="K714" s="3" t="s">
        <v>21</v>
      </c>
      <c r="L714">
        <v>0</v>
      </c>
      <c r="M714">
        <v>2455535</v>
      </c>
      <c r="N714" t="s">
        <v>2773</v>
      </c>
      <c r="O714" s="2">
        <v>97</v>
      </c>
      <c r="Q714" s="9" t="s">
        <v>40</v>
      </c>
      <c r="R714" s="18">
        <v>1985</v>
      </c>
      <c r="S714" s="26" t="s">
        <v>12593</v>
      </c>
      <c r="T714" s="25" t="str">
        <f>LEFT(S714,3)</f>
        <v>Apr</v>
      </c>
      <c r="U714" s="9" t="s">
        <v>29</v>
      </c>
      <c r="V714" s="18">
        <v>6.9</v>
      </c>
      <c r="W714" s="9">
        <v>15000</v>
      </c>
      <c r="X714" s="9" t="s">
        <v>2204</v>
      </c>
      <c r="Y714" s="9" t="s">
        <v>2771</v>
      </c>
      <c r="Z714" s="9" t="s">
        <v>2772</v>
      </c>
      <c r="AA714" s="19" t="s">
        <v>21</v>
      </c>
      <c r="AB714" s="9">
        <v>0</v>
      </c>
      <c r="AC714" s="9">
        <v>2455535</v>
      </c>
      <c r="AD714" s="9" t="s">
        <v>2773</v>
      </c>
      <c r="AE714" s="20">
        <v>97</v>
      </c>
    </row>
    <row r="715" spans="1:31" x14ac:dyDescent="0.35">
      <c r="A715" t="s">
        <v>2774</v>
      </c>
      <c r="B715" t="s">
        <v>1998</v>
      </c>
      <c r="C715" t="s">
        <v>24</v>
      </c>
      <c r="D715" s="2">
        <v>1985</v>
      </c>
      <c r="E715" t="s">
        <v>2775</v>
      </c>
      <c r="F715" s="2">
        <v>6.8</v>
      </c>
      <c r="G715">
        <v>20000</v>
      </c>
      <c r="H715" t="s">
        <v>1126</v>
      </c>
      <c r="I715" t="s">
        <v>2776</v>
      </c>
      <c r="J715" t="s">
        <v>2777</v>
      </c>
      <c r="K715" s="3" t="s">
        <v>29</v>
      </c>
      <c r="L715">
        <v>18000000</v>
      </c>
      <c r="M715">
        <v>19739575</v>
      </c>
      <c r="N715" t="s">
        <v>1545</v>
      </c>
      <c r="O715" s="2">
        <v>109</v>
      </c>
      <c r="Q715" s="10" t="s">
        <v>24</v>
      </c>
      <c r="R715" s="21">
        <v>1985</v>
      </c>
      <c r="S715" s="27" t="s">
        <v>12594</v>
      </c>
      <c r="T715" s="25" t="str">
        <f>LEFT(S715,3)</f>
        <v>Dec</v>
      </c>
      <c r="U715" s="10" t="s">
        <v>29</v>
      </c>
      <c r="V715" s="21">
        <v>6.8</v>
      </c>
      <c r="W715" s="10">
        <v>20000</v>
      </c>
      <c r="X715" s="10" t="s">
        <v>1126</v>
      </c>
      <c r="Y715" s="10" t="s">
        <v>2776</v>
      </c>
      <c r="Z715" s="10" t="s">
        <v>2777</v>
      </c>
      <c r="AA715" s="22" t="s">
        <v>29</v>
      </c>
      <c r="AB715" s="10">
        <v>18000000</v>
      </c>
      <c r="AC715" s="10">
        <v>19739575</v>
      </c>
      <c r="AD715" s="10" t="s">
        <v>1545</v>
      </c>
      <c r="AE715" s="23">
        <v>109</v>
      </c>
    </row>
    <row r="716" spans="1:31" x14ac:dyDescent="0.35">
      <c r="A716" t="s">
        <v>2778</v>
      </c>
      <c r="B716" t="s">
        <v>1998</v>
      </c>
      <c r="C716" t="s">
        <v>16</v>
      </c>
      <c r="D716" s="2">
        <v>1985</v>
      </c>
      <c r="E716" t="s">
        <v>2740</v>
      </c>
      <c r="F716" s="2">
        <v>6.5</v>
      </c>
      <c r="G716">
        <v>2200</v>
      </c>
      <c r="H716" t="s">
        <v>2779</v>
      </c>
      <c r="I716" t="s">
        <v>2780</v>
      </c>
      <c r="J716" t="s">
        <v>480</v>
      </c>
      <c r="K716" s="3" t="s">
        <v>21</v>
      </c>
      <c r="L716">
        <v>2400000</v>
      </c>
      <c r="M716">
        <v>16785</v>
      </c>
      <c r="N716" t="s">
        <v>2781</v>
      </c>
      <c r="O716" s="2">
        <v>92</v>
      </c>
      <c r="Q716" s="9" t="s">
        <v>16</v>
      </c>
      <c r="R716" s="18">
        <v>1985</v>
      </c>
      <c r="S716" s="26" t="s">
        <v>12589</v>
      </c>
      <c r="T716" s="25" t="str">
        <f>LEFT(S716,3)</f>
        <v>Nov</v>
      </c>
      <c r="U716" s="9" t="s">
        <v>29</v>
      </c>
      <c r="V716" s="18">
        <v>6.5</v>
      </c>
      <c r="W716" s="9">
        <v>2200</v>
      </c>
      <c r="X716" s="9" t="s">
        <v>2779</v>
      </c>
      <c r="Y716" s="9" t="s">
        <v>2780</v>
      </c>
      <c r="Z716" s="9" t="s">
        <v>480</v>
      </c>
      <c r="AA716" s="19" t="s">
        <v>21</v>
      </c>
      <c r="AB716" s="9">
        <v>2400000</v>
      </c>
      <c r="AC716" s="9">
        <v>16785</v>
      </c>
      <c r="AD716" s="9" t="s">
        <v>2781</v>
      </c>
      <c r="AE716" s="20">
        <v>92</v>
      </c>
    </row>
    <row r="717" spans="1:31" x14ac:dyDescent="0.35">
      <c r="A717" t="s">
        <v>2782</v>
      </c>
      <c r="B717" t="s">
        <v>15</v>
      </c>
      <c r="C717" t="s">
        <v>40</v>
      </c>
      <c r="D717" s="2">
        <v>1985</v>
      </c>
      <c r="E717" t="s">
        <v>2070</v>
      </c>
      <c r="F717" s="2">
        <v>4.8</v>
      </c>
      <c r="G717">
        <v>8100</v>
      </c>
      <c r="H717" t="s">
        <v>2783</v>
      </c>
      <c r="I717" t="s">
        <v>515</v>
      </c>
      <c r="J717" t="s">
        <v>516</v>
      </c>
      <c r="K717" s="3" t="s">
        <v>29</v>
      </c>
      <c r="L717">
        <v>9000000</v>
      </c>
      <c r="M717">
        <v>20518905</v>
      </c>
      <c r="N717" t="s">
        <v>254</v>
      </c>
      <c r="O717" s="2">
        <v>92</v>
      </c>
      <c r="Q717" s="10" t="s">
        <v>40</v>
      </c>
      <c r="R717" s="21">
        <v>1985</v>
      </c>
      <c r="S717" s="27" t="s">
        <v>12502</v>
      </c>
      <c r="T717" s="25" t="str">
        <f>LEFT(S717,3)</f>
        <v>Mar</v>
      </c>
      <c r="U717" s="10" t="s">
        <v>29</v>
      </c>
      <c r="V717" s="21">
        <v>4.8</v>
      </c>
      <c r="W717" s="10">
        <v>8100</v>
      </c>
      <c r="X717" s="10" t="s">
        <v>2783</v>
      </c>
      <c r="Y717" s="10" t="s">
        <v>515</v>
      </c>
      <c r="Z717" s="10" t="s">
        <v>516</v>
      </c>
      <c r="AA717" s="22" t="s">
        <v>29</v>
      </c>
      <c r="AB717" s="10">
        <v>9000000</v>
      </c>
      <c r="AC717" s="10">
        <v>20518905</v>
      </c>
      <c r="AD717" s="10" t="s">
        <v>254</v>
      </c>
      <c r="AE717" s="23">
        <v>92</v>
      </c>
    </row>
    <row r="718" spans="1:31" x14ac:dyDescent="0.35">
      <c r="A718" t="s">
        <v>2784</v>
      </c>
      <c r="B718" t="s">
        <v>15</v>
      </c>
      <c r="C718" t="s">
        <v>33</v>
      </c>
      <c r="D718" s="2">
        <v>1985</v>
      </c>
      <c r="E718" t="s">
        <v>2591</v>
      </c>
      <c r="F718" s="2">
        <v>6.9</v>
      </c>
      <c r="G718">
        <v>14000</v>
      </c>
      <c r="H718" t="s">
        <v>140</v>
      </c>
      <c r="I718" t="s">
        <v>2785</v>
      </c>
      <c r="J718" t="s">
        <v>2786</v>
      </c>
      <c r="K718" s="3" t="s">
        <v>29</v>
      </c>
      <c r="L718">
        <v>24000000</v>
      </c>
      <c r="M718">
        <v>18707466</v>
      </c>
      <c r="N718" t="s">
        <v>592</v>
      </c>
      <c r="O718" s="2">
        <v>134</v>
      </c>
      <c r="Q718" s="9" t="s">
        <v>33</v>
      </c>
      <c r="R718" s="18">
        <v>1985</v>
      </c>
      <c r="S718" s="26" t="s">
        <v>12561</v>
      </c>
      <c r="T718" s="25" t="str">
        <f>LEFT(S718,3)</f>
        <v>Aug</v>
      </c>
      <c r="U718" s="9" t="s">
        <v>29</v>
      </c>
      <c r="V718" s="18">
        <v>6.9</v>
      </c>
      <c r="W718" s="9">
        <v>14000</v>
      </c>
      <c r="X718" s="9" t="s">
        <v>140</v>
      </c>
      <c r="Y718" s="9" t="s">
        <v>2785</v>
      </c>
      <c r="Z718" s="9" t="s">
        <v>2786</v>
      </c>
      <c r="AA718" s="19" t="s">
        <v>29</v>
      </c>
      <c r="AB718" s="9">
        <v>24000000</v>
      </c>
      <c r="AC718" s="9">
        <v>18707466</v>
      </c>
      <c r="AD718" s="9" t="s">
        <v>592</v>
      </c>
      <c r="AE718" s="20">
        <v>134</v>
      </c>
    </row>
    <row r="719" spans="1:31" x14ac:dyDescent="0.35">
      <c r="A719" t="s">
        <v>2787</v>
      </c>
      <c r="B719" t="s">
        <v>15</v>
      </c>
      <c r="C719" t="s">
        <v>40</v>
      </c>
      <c r="D719" s="2">
        <v>1985</v>
      </c>
      <c r="E719" t="s">
        <v>2788</v>
      </c>
      <c r="F719" s="2">
        <v>6.7</v>
      </c>
      <c r="G719">
        <v>23000</v>
      </c>
      <c r="H719" t="s">
        <v>431</v>
      </c>
      <c r="I719" t="s">
        <v>2789</v>
      </c>
      <c r="J719" t="s">
        <v>20</v>
      </c>
      <c r="K719" s="3" t="s">
        <v>29</v>
      </c>
      <c r="L719">
        <v>0</v>
      </c>
      <c r="M719">
        <v>26657534</v>
      </c>
      <c r="N719" t="s">
        <v>1233</v>
      </c>
      <c r="O719" s="2">
        <v>130</v>
      </c>
      <c r="Q719" s="10" t="s">
        <v>40</v>
      </c>
      <c r="R719" s="21">
        <v>1985</v>
      </c>
      <c r="S719" s="27" t="s">
        <v>12595</v>
      </c>
      <c r="T719" s="25" t="str">
        <f>LEFT(S719,3)</f>
        <v>Jun</v>
      </c>
      <c r="U719" s="10" t="s">
        <v>29</v>
      </c>
      <c r="V719" s="21">
        <v>6.7</v>
      </c>
      <c r="W719" s="10">
        <v>23000</v>
      </c>
      <c r="X719" s="10" t="s">
        <v>431</v>
      </c>
      <c r="Y719" s="10" t="s">
        <v>2789</v>
      </c>
      <c r="Z719" s="10" t="s">
        <v>20</v>
      </c>
      <c r="AA719" s="22" t="s">
        <v>29</v>
      </c>
      <c r="AB719" s="10">
        <v>0</v>
      </c>
      <c r="AC719" s="10">
        <v>26657534</v>
      </c>
      <c r="AD719" s="10" t="s">
        <v>1233</v>
      </c>
      <c r="AE719" s="23">
        <v>130</v>
      </c>
    </row>
    <row r="720" spans="1:31" x14ac:dyDescent="0.35">
      <c r="A720" t="s">
        <v>2790</v>
      </c>
      <c r="B720" t="s">
        <v>15</v>
      </c>
      <c r="C720" t="s">
        <v>16</v>
      </c>
      <c r="D720" s="2">
        <v>1985</v>
      </c>
      <c r="E720" t="s">
        <v>2707</v>
      </c>
      <c r="F720" s="2">
        <v>6.8</v>
      </c>
      <c r="G720">
        <v>25000</v>
      </c>
      <c r="H720" t="s">
        <v>2791</v>
      </c>
      <c r="I720" t="s">
        <v>2792</v>
      </c>
      <c r="J720" t="s">
        <v>2793</v>
      </c>
      <c r="K720" s="3" t="s">
        <v>1876</v>
      </c>
      <c r="L720">
        <v>1000000</v>
      </c>
      <c r="M720">
        <v>2123135</v>
      </c>
      <c r="N720" t="s">
        <v>2794</v>
      </c>
      <c r="O720" s="2">
        <v>91</v>
      </c>
      <c r="Q720" s="9" t="s">
        <v>16</v>
      </c>
      <c r="R720" s="18">
        <v>1985</v>
      </c>
      <c r="S720" s="26" t="s">
        <v>12587</v>
      </c>
      <c r="T720" s="25" t="str">
        <f>LEFT(S720,3)</f>
        <v>Oct</v>
      </c>
      <c r="U720" s="9" t="s">
        <v>29</v>
      </c>
      <c r="V720" s="18">
        <v>6.8</v>
      </c>
      <c r="W720" s="9">
        <v>25000</v>
      </c>
      <c r="X720" s="9" t="s">
        <v>2791</v>
      </c>
      <c r="Y720" s="9" t="s">
        <v>2792</v>
      </c>
      <c r="Z720" s="9" t="s">
        <v>2793</v>
      </c>
      <c r="AA720" s="19" t="s">
        <v>1876</v>
      </c>
      <c r="AB720" s="9">
        <v>1000000</v>
      </c>
      <c r="AC720" s="9">
        <v>2123135</v>
      </c>
      <c r="AD720" s="9" t="s">
        <v>2794</v>
      </c>
      <c r="AE720" s="20">
        <v>91</v>
      </c>
    </row>
    <row r="721" spans="1:31" x14ac:dyDescent="0.35">
      <c r="A721" t="s">
        <v>2795</v>
      </c>
      <c r="B721" t="s">
        <v>446</v>
      </c>
      <c r="C721" t="s">
        <v>40</v>
      </c>
      <c r="D721" s="2">
        <v>1985</v>
      </c>
      <c r="E721" t="s">
        <v>2796</v>
      </c>
      <c r="F721" s="2">
        <v>8</v>
      </c>
      <c r="G721">
        <v>17000</v>
      </c>
      <c r="H721" t="s">
        <v>2797</v>
      </c>
      <c r="I721" t="s">
        <v>2797</v>
      </c>
      <c r="J721" t="s">
        <v>2798</v>
      </c>
      <c r="K721" s="3" t="s">
        <v>2107</v>
      </c>
      <c r="L721">
        <v>0</v>
      </c>
      <c r="M721">
        <v>444213</v>
      </c>
      <c r="N721" t="s">
        <v>2799</v>
      </c>
      <c r="O721" s="2">
        <v>114</v>
      </c>
      <c r="Q721" s="10" t="s">
        <v>40</v>
      </c>
      <c r="R721" s="21">
        <v>1985</v>
      </c>
      <c r="S721" s="27">
        <v>32021</v>
      </c>
      <c r="T721" s="25" t="str">
        <f>LEFT(S721,3)</f>
        <v>320</v>
      </c>
      <c r="U721" s="10" t="s">
        <v>29</v>
      </c>
      <c r="V721" s="21">
        <v>8</v>
      </c>
      <c r="W721" s="10">
        <v>17000</v>
      </c>
      <c r="X721" s="10" t="s">
        <v>2797</v>
      </c>
      <c r="Y721" s="10" t="s">
        <v>2797</v>
      </c>
      <c r="Z721" s="10" t="s">
        <v>2798</v>
      </c>
      <c r="AA721" s="22" t="s">
        <v>2107</v>
      </c>
      <c r="AB721" s="10">
        <v>0</v>
      </c>
      <c r="AC721" s="10">
        <v>444213</v>
      </c>
      <c r="AD721" s="10" t="s">
        <v>2799</v>
      </c>
      <c r="AE721" s="23">
        <v>114</v>
      </c>
    </row>
    <row r="722" spans="1:31" x14ac:dyDescent="0.35">
      <c r="A722" t="s">
        <v>2800</v>
      </c>
      <c r="B722" t="s">
        <v>15</v>
      </c>
      <c r="C722" t="s">
        <v>51</v>
      </c>
      <c r="D722" s="2">
        <v>1985</v>
      </c>
      <c r="E722" t="s">
        <v>2801</v>
      </c>
      <c r="F722" s="2">
        <v>4.3</v>
      </c>
      <c r="G722">
        <v>3400</v>
      </c>
      <c r="H722" t="s">
        <v>2802</v>
      </c>
      <c r="I722" t="s">
        <v>2802</v>
      </c>
      <c r="J722" t="s">
        <v>2803</v>
      </c>
      <c r="K722" s="3" t="s">
        <v>29</v>
      </c>
      <c r="L722">
        <v>750000</v>
      </c>
      <c r="N722" t="s">
        <v>2804</v>
      </c>
      <c r="O722" s="2">
        <v>97</v>
      </c>
      <c r="Q722" s="9" t="s">
        <v>51</v>
      </c>
      <c r="R722" s="18">
        <v>1985</v>
      </c>
      <c r="S722" s="26" t="s">
        <v>12596</v>
      </c>
      <c r="T722" s="25" t="str">
        <f>LEFT(S722,3)</f>
        <v>Mar</v>
      </c>
      <c r="U722" s="9" t="s">
        <v>451</v>
      </c>
      <c r="V722" s="18">
        <v>4.3</v>
      </c>
      <c r="W722" s="9">
        <v>3400</v>
      </c>
      <c r="X722" s="9" t="s">
        <v>2802</v>
      </c>
      <c r="Y722" s="9" t="s">
        <v>2802</v>
      </c>
      <c r="Z722" s="9" t="s">
        <v>2803</v>
      </c>
      <c r="AA722" s="19" t="s">
        <v>29</v>
      </c>
      <c r="AB722" s="9">
        <v>750000</v>
      </c>
      <c r="AC722" s="9"/>
      <c r="AD722" s="9" t="s">
        <v>2804</v>
      </c>
      <c r="AE722" s="20">
        <v>97</v>
      </c>
    </row>
    <row r="723" spans="1:31" x14ac:dyDescent="0.35">
      <c r="A723" t="s">
        <v>2805</v>
      </c>
      <c r="B723" t="s">
        <v>15</v>
      </c>
      <c r="C723" t="s">
        <v>40</v>
      </c>
      <c r="D723" s="2">
        <v>1985</v>
      </c>
      <c r="E723" t="s">
        <v>2788</v>
      </c>
      <c r="F723" s="2">
        <v>6.6</v>
      </c>
      <c r="G723">
        <v>6600</v>
      </c>
      <c r="H723" t="s">
        <v>2806</v>
      </c>
      <c r="I723" t="s">
        <v>2287</v>
      </c>
      <c r="J723" t="s">
        <v>1471</v>
      </c>
      <c r="K723" s="3" t="s">
        <v>29</v>
      </c>
      <c r="L723">
        <v>0</v>
      </c>
      <c r="M723">
        <v>8622757</v>
      </c>
      <c r="N723" t="s">
        <v>49</v>
      </c>
      <c r="O723" s="2">
        <v>90</v>
      </c>
      <c r="Q723" s="10" t="s">
        <v>40</v>
      </c>
      <c r="R723" s="21">
        <v>1985</v>
      </c>
      <c r="S723" s="27" t="s">
        <v>12595</v>
      </c>
      <c r="T723" s="25" t="str">
        <f>LEFT(S723,3)</f>
        <v>Jun</v>
      </c>
      <c r="U723" s="10" t="s">
        <v>29</v>
      </c>
      <c r="V723" s="21">
        <v>6.6</v>
      </c>
      <c r="W723" s="10">
        <v>6600</v>
      </c>
      <c r="X723" s="10" t="s">
        <v>2806</v>
      </c>
      <c r="Y723" s="10" t="s">
        <v>2287</v>
      </c>
      <c r="Z723" s="10" t="s">
        <v>1471</v>
      </c>
      <c r="AA723" s="22" t="s">
        <v>29</v>
      </c>
      <c r="AB723" s="10">
        <v>0</v>
      </c>
      <c r="AC723" s="10">
        <v>8622757</v>
      </c>
      <c r="AD723" s="10" t="s">
        <v>49</v>
      </c>
      <c r="AE723" s="23">
        <v>90</v>
      </c>
    </row>
    <row r="724" spans="1:31" x14ac:dyDescent="0.35">
      <c r="A724" t="s">
        <v>2807</v>
      </c>
      <c r="B724" t="s">
        <v>32</v>
      </c>
      <c r="C724" t="s">
        <v>33</v>
      </c>
      <c r="D724" s="2">
        <v>1985</v>
      </c>
      <c r="E724" t="s">
        <v>2316</v>
      </c>
      <c r="F724" s="2">
        <v>5.7</v>
      </c>
      <c r="G724">
        <v>16000</v>
      </c>
      <c r="H724" t="s">
        <v>2808</v>
      </c>
      <c r="I724" t="s">
        <v>2809</v>
      </c>
      <c r="J724" t="s">
        <v>2810</v>
      </c>
      <c r="K724" s="3" t="s">
        <v>29</v>
      </c>
      <c r="L724">
        <v>0</v>
      </c>
      <c r="M724">
        <v>4662137</v>
      </c>
      <c r="N724" t="s">
        <v>2811</v>
      </c>
      <c r="O724" s="2">
        <v>85</v>
      </c>
      <c r="Q724" s="9" t="s">
        <v>33</v>
      </c>
      <c r="R724" s="18">
        <v>1985</v>
      </c>
      <c r="S724" s="26" t="s">
        <v>12530</v>
      </c>
      <c r="T724" s="25" t="str">
        <f>LEFT(S724,3)</f>
        <v>May</v>
      </c>
      <c r="U724" s="9" t="s">
        <v>29</v>
      </c>
      <c r="V724" s="18">
        <v>5.7</v>
      </c>
      <c r="W724" s="9">
        <v>16000</v>
      </c>
      <c r="X724" s="9" t="s">
        <v>2808</v>
      </c>
      <c r="Y724" s="9" t="s">
        <v>2809</v>
      </c>
      <c r="Z724" s="9" t="s">
        <v>2810</v>
      </c>
      <c r="AA724" s="19" t="s">
        <v>29</v>
      </c>
      <c r="AB724" s="9">
        <v>0</v>
      </c>
      <c r="AC724" s="9">
        <v>4662137</v>
      </c>
      <c r="AD724" s="9" t="s">
        <v>2811</v>
      </c>
      <c r="AE724" s="20">
        <v>85</v>
      </c>
    </row>
    <row r="725" spans="1:31" x14ac:dyDescent="0.35">
      <c r="A725" t="s">
        <v>2812</v>
      </c>
      <c r="B725" t="s">
        <v>32</v>
      </c>
      <c r="C725" t="s">
        <v>236</v>
      </c>
      <c r="D725" s="2">
        <v>1985</v>
      </c>
      <c r="E725" t="s">
        <v>2788</v>
      </c>
      <c r="F725" s="2">
        <v>6.3</v>
      </c>
      <c r="G725">
        <v>12000</v>
      </c>
      <c r="H725" t="s">
        <v>2813</v>
      </c>
      <c r="I725" t="s">
        <v>1748</v>
      </c>
      <c r="J725" t="s">
        <v>2814</v>
      </c>
      <c r="K725" s="3" t="s">
        <v>21</v>
      </c>
      <c r="L725">
        <v>0</v>
      </c>
      <c r="M725">
        <v>7840873</v>
      </c>
      <c r="N725" t="s">
        <v>43</v>
      </c>
      <c r="O725" s="2">
        <v>99</v>
      </c>
      <c r="Q725" s="10" t="s">
        <v>236</v>
      </c>
      <c r="R725" s="21">
        <v>1985</v>
      </c>
      <c r="S725" s="27" t="s">
        <v>12595</v>
      </c>
      <c r="T725" s="25" t="str">
        <f>LEFT(S725,3)</f>
        <v>Jun</v>
      </c>
      <c r="U725" s="10" t="s">
        <v>29</v>
      </c>
      <c r="V725" s="21">
        <v>6.3</v>
      </c>
      <c r="W725" s="10">
        <v>12000</v>
      </c>
      <c r="X725" s="10" t="s">
        <v>2813</v>
      </c>
      <c r="Y725" s="10" t="s">
        <v>1748</v>
      </c>
      <c r="Z725" s="10" t="s">
        <v>2814</v>
      </c>
      <c r="AA725" s="22" t="s">
        <v>21</v>
      </c>
      <c r="AB725" s="10">
        <v>0</v>
      </c>
      <c r="AC725" s="10">
        <v>7840873</v>
      </c>
      <c r="AD725" s="10" t="s">
        <v>43</v>
      </c>
      <c r="AE725" s="23">
        <v>99</v>
      </c>
    </row>
    <row r="726" spans="1:31" x14ac:dyDescent="0.35">
      <c r="A726" t="s">
        <v>2815</v>
      </c>
      <c r="B726" t="s">
        <v>15</v>
      </c>
      <c r="C726" t="s">
        <v>62</v>
      </c>
      <c r="D726" s="2">
        <v>1985</v>
      </c>
      <c r="E726" t="s">
        <v>2816</v>
      </c>
      <c r="F726" s="2">
        <v>8</v>
      </c>
      <c r="G726">
        <v>10000</v>
      </c>
      <c r="H726" t="s">
        <v>182</v>
      </c>
      <c r="I726" t="s">
        <v>182</v>
      </c>
      <c r="J726" t="s">
        <v>2817</v>
      </c>
      <c r="K726" s="3" t="s">
        <v>29</v>
      </c>
      <c r="L726">
        <v>5000000</v>
      </c>
      <c r="M726">
        <v>569996</v>
      </c>
      <c r="N726" t="s">
        <v>741</v>
      </c>
      <c r="O726" s="2">
        <v>120</v>
      </c>
      <c r="Q726" s="9" t="s">
        <v>62</v>
      </c>
      <c r="R726" s="18">
        <v>1985</v>
      </c>
      <c r="S726" s="26" t="s">
        <v>12597</v>
      </c>
      <c r="T726" s="25" t="str">
        <f>LEFT(S726,3)</f>
        <v>Sep</v>
      </c>
      <c r="U726" s="9" t="s">
        <v>29</v>
      </c>
      <c r="V726" s="18">
        <v>8</v>
      </c>
      <c r="W726" s="9">
        <v>10000</v>
      </c>
      <c r="X726" s="9" t="s">
        <v>182</v>
      </c>
      <c r="Y726" s="9" t="s">
        <v>182</v>
      </c>
      <c r="Z726" s="9" t="s">
        <v>2817</v>
      </c>
      <c r="AA726" s="19" t="s">
        <v>29</v>
      </c>
      <c r="AB726" s="9">
        <v>5000000</v>
      </c>
      <c r="AC726" s="9">
        <v>569996</v>
      </c>
      <c r="AD726" s="9" t="s">
        <v>741</v>
      </c>
      <c r="AE726" s="20">
        <v>120</v>
      </c>
    </row>
    <row r="727" spans="1:31" x14ac:dyDescent="0.35">
      <c r="A727" t="s">
        <v>2818</v>
      </c>
      <c r="B727" t="s">
        <v>1998</v>
      </c>
      <c r="C727" t="s">
        <v>16</v>
      </c>
      <c r="D727" s="2">
        <v>1985</v>
      </c>
      <c r="E727" t="s">
        <v>2672</v>
      </c>
      <c r="F727" s="2">
        <v>6.2</v>
      </c>
      <c r="G727">
        <v>9300</v>
      </c>
      <c r="H727" t="s">
        <v>1043</v>
      </c>
      <c r="I727" t="s">
        <v>2819</v>
      </c>
      <c r="J727" t="s">
        <v>1818</v>
      </c>
      <c r="K727" s="3" t="s">
        <v>29</v>
      </c>
      <c r="L727">
        <v>27000000</v>
      </c>
      <c r="M727">
        <v>14202899</v>
      </c>
      <c r="N727" t="s">
        <v>652</v>
      </c>
      <c r="O727" s="2">
        <v>113</v>
      </c>
      <c r="Q727" s="10" t="s">
        <v>16</v>
      </c>
      <c r="R727" s="21">
        <v>1985</v>
      </c>
      <c r="S727" s="27" t="s">
        <v>12579</v>
      </c>
      <c r="T727" s="25" t="str">
        <f>LEFT(S727,3)</f>
        <v>Dec</v>
      </c>
      <c r="U727" s="10" t="s">
        <v>29</v>
      </c>
      <c r="V727" s="21">
        <v>6.2</v>
      </c>
      <c r="W727" s="10">
        <v>9300</v>
      </c>
      <c r="X727" s="10" t="s">
        <v>1043</v>
      </c>
      <c r="Y727" s="10" t="s">
        <v>2819</v>
      </c>
      <c r="Z727" s="10" t="s">
        <v>1818</v>
      </c>
      <c r="AA727" s="22" t="s">
        <v>29</v>
      </c>
      <c r="AB727" s="10">
        <v>27000000</v>
      </c>
      <c r="AC727" s="10">
        <v>14202899</v>
      </c>
      <c r="AD727" s="10" t="s">
        <v>652</v>
      </c>
      <c r="AE727" s="23">
        <v>113</v>
      </c>
    </row>
    <row r="728" spans="1:31" x14ac:dyDescent="0.35">
      <c r="A728" t="s">
        <v>2820</v>
      </c>
      <c r="B728" t="s">
        <v>1998</v>
      </c>
      <c r="C728" t="s">
        <v>40</v>
      </c>
      <c r="D728" s="2">
        <v>1985</v>
      </c>
      <c r="E728" t="s">
        <v>2631</v>
      </c>
      <c r="F728" s="2">
        <v>6.3</v>
      </c>
      <c r="G728">
        <v>23000</v>
      </c>
      <c r="H728" t="s">
        <v>1422</v>
      </c>
      <c r="I728" t="s">
        <v>19</v>
      </c>
      <c r="J728" t="s">
        <v>2130</v>
      </c>
      <c r="K728" s="3" t="s">
        <v>29</v>
      </c>
      <c r="L728">
        <v>7000000</v>
      </c>
      <c r="M728">
        <v>13086298</v>
      </c>
      <c r="N728" t="s">
        <v>592</v>
      </c>
      <c r="O728" s="2">
        <v>94</v>
      </c>
      <c r="Q728" s="9" t="s">
        <v>40</v>
      </c>
      <c r="R728" s="18">
        <v>1985</v>
      </c>
      <c r="S728" s="26" t="s">
        <v>12572</v>
      </c>
      <c r="T728" s="25" t="str">
        <f>LEFT(S728,3)</f>
        <v>Apr</v>
      </c>
      <c r="U728" s="9" t="s">
        <v>29</v>
      </c>
      <c r="V728" s="18">
        <v>6.3</v>
      </c>
      <c r="W728" s="9">
        <v>23000</v>
      </c>
      <c r="X728" s="9" t="s">
        <v>1422</v>
      </c>
      <c r="Y728" s="9" t="s">
        <v>19</v>
      </c>
      <c r="Z728" s="9" t="s">
        <v>2130</v>
      </c>
      <c r="AA728" s="19" t="s">
        <v>29</v>
      </c>
      <c r="AB728" s="9">
        <v>7000000</v>
      </c>
      <c r="AC728" s="9">
        <v>13086298</v>
      </c>
      <c r="AD728" s="9" t="s">
        <v>592</v>
      </c>
      <c r="AE728" s="20">
        <v>94</v>
      </c>
    </row>
    <row r="729" spans="1:31" x14ac:dyDescent="0.35">
      <c r="A729" t="s">
        <v>2821</v>
      </c>
      <c r="B729" t="s">
        <v>1998</v>
      </c>
      <c r="C729" t="s">
        <v>40</v>
      </c>
      <c r="D729" s="2">
        <v>1985</v>
      </c>
      <c r="E729" t="s">
        <v>2822</v>
      </c>
      <c r="F729" s="2">
        <v>7</v>
      </c>
      <c r="G729">
        <v>5600</v>
      </c>
      <c r="H729" t="s">
        <v>900</v>
      </c>
      <c r="I729" t="s">
        <v>2823</v>
      </c>
      <c r="J729" t="s">
        <v>902</v>
      </c>
      <c r="K729" s="3" t="s">
        <v>29</v>
      </c>
      <c r="L729">
        <v>13000000</v>
      </c>
      <c r="M729">
        <v>30867525</v>
      </c>
      <c r="N729" t="s">
        <v>30</v>
      </c>
      <c r="O729" s="2">
        <v>107</v>
      </c>
      <c r="Q729" s="10" t="s">
        <v>40</v>
      </c>
      <c r="R729" s="21">
        <v>1985</v>
      </c>
      <c r="S729" s="27" t="s">
        <v>12598</v>
      </c>
      <c r="T729" s="25" t="str">
        <f>LEFT(S729,3)</f>
        <v>Jan</v>
      </c>
      <c r="U729" s="10" t="s">
        <v>29</v>
      </c>
      <c r="V729" s="21">
        <v>7</v>
      </c>
      <c r="W729" s="10">
        <v>5600</v>
      </c>
      <c r="X729" s="10" t="s">
        <v>900</v>
      </c>
      <c r="Y729" s="10" t="s">
        <v>2823</v>
      </c>
      <c r="Z729" s="10" t="s">
        <v>902</v>
      </c>
      <c r="AA729" s="22" t="s">
        <v>29</v>
      </c>
      <c r="AB729" s="10">
        <v>13000000</v>
      </c>
      <c r="AC729" s="10">
        <v>30867525</v>
      </c>
      <c r="AD729" s="10" t="s">
        <v>30</v>
      </c>
      <c r="AE729" s="23">
        <v>107</v>
      </c>
    </row>
    <row r="730" spans="1:31" x14ac:dyDescent="0.35">
      <c r="A730" t="s">
        <v>2824</v>
      </c>
      <c r="B730" t="s">
        <v>15</v>
      </c>
      <c r="C730" t="s">
        <v>40</v>
      </c>
      <c r="D730" s="2">
        <v>1985</v>
      </c>
      <c r="E730" t="s">
        <v>2424</v>
      </c>
      <c r="F730" s="2">
        <v>6.9</v>
      </c>
      <c r="G730">
        <v>4100</v>
      </c>
      <c r="H730" t="s">
        <v>2825</v>
      </c>
      <c r="I730" t="s">
        <v>2826</v>
      </c>
      <c r="J730" t="s">
        <v>101</v>
      </c>
      <c r="K730" s="3" t="s">
        <v>29</v>
      </c>
      <c r="L730">
        <v>0</v>
      </c>
      <c r="M730">
        <v>6070794</v>
      </c>
      <c r="N730" t="s">
        <v>2362</v>
      </c>
      <c r="O730" s="2">
        <v>104</v>
      </c>
      <c r="Q730" s="9" t="s">
        <v>40</v>
      </c>
      <c r="R730" s="18">
        <v>1985</v>
      </c>
      <c r="S730" s="26" t="s">
        <v>12540</v>
      </c>
      <c r="T730" s="25" t="str">
        <f>LEFT(S730,3)</f>
        <v>Feb</v>
      </c>
      <c r="U730" s="9" t="s">
        <v>29</v>
      </c>
      <c r="V730" s="18">
        <v>6.9</v>
      </c>
      <c r="W730" s="9">
        <v>4100</v>
      </c>
      <c r="X730" s="9" t="s">
        <v>2825</v>
      </c>
      <c r="Y730" s="9" t="s">
        <v>2826</v>
      </c>
      <c r="Z730" s="9" t="s">
        <v>101</v>
      </c>
      <c r="AA730" s="19" t="s">
        <v>29</v>
      </c>
      <c r="AB730" s="9">
        <v>0</v>
      </c>
      <c r="AC730" s="9">
        <v>6070794</v>
      </c>
      <c r="AD730" s="9" t="s">
        <v>2362</v>
      </c>
      <c r="AE730" s="20">
        <v>104</v>
      </c>
    </row>
    <row r="731" spans="1:31" x14ac:dyDescent="0.35">
      <c r="A731" t="s">
        <v>2827</v>
      </c>
      <c r="B731" t="s">
        <v>1998</v>
      </c>
      <c r="C731" t="s">
        <v>16</v>
      </c>
      <c r="D731" s="2">
        <v>1985</v>
      </c>
      <c r="E731" t="s">
        <v>2591</v>
      </c>
      <c r="F731" s="2">
        <v>6.5</v>
      </c>
      <c r="G731">
        <v>5700</v>
      </c>
      <c r="H731" t="s">
        <v>913</v>
      </c>
      <c r="I731" t="s">
        <v>700</v>
      </c>
      <c r="J731" t="s">
        <v>2828</v>
      </c>
      <c r="K731" s="3" t="s">
        <v>29</v>
      </c>
      <c r="L731">
        <v>0</v>
      </c>
      <c r="M731">
        <v>1420355</v>
      </c>
      <c r="N731" t="s">
        <v>2829</v>
      </c>
      <c r="O731" s="2">
        <v>113</v>
      </c>
      <c r="Q731" s="10" t="s">
        <v>16</v>
      </c>
      <c r="R731" s="21">
        <v>1985</v>
      </c>
      <c r="S731" s="27" t="s">
        <v>12561</v>
      </c>
      <c r="T731" s="25" t="str">
        <f>LEFT(S731,3)</f>
        <v>Aug</v>
      </c>
      <c r="U731" s="10" t="s">
        <v>29</v>
      </c>
      <c r="V731" s="21">
        <v>6.5</v>
      </c>
      <c r="W731" s="10">
        <v>5700</v>
      </c>
      <c r="X731" s="10" t="s">
        <v>913</v>
      </c>
      <c r="Y731" s="10" t="s">
        <v>700</v>
      </c>
      <c r="Z731" s="10" t="s">
        <v>2828</v>
      </c>
      <c r="AA731" s="22" t="s">
        <v>29</v>
      </c>
      <c r="AB731" s="10">
        <v>0</v>
      </c>
      <c r="AC731" s="10">
        <v>1420355</v>
      </c>
      <c r="AD731" s="10" t="s">
        <v>2829</v>
      </c>
      <c r="AE731" s="23">
        <v>113</v>
      </c>
    </row>
    <row r="732" spans="1:31" x14ac:dyDescent="0.35">
      <c r="A732" t="s">
        <v>2830</v>
      </c>
      <c r="B732" t="s">
        <v>32</v>
      </c>
      <c r="C732" t="s">
        <v>24</v>
      </c>
      <c r="D732" s="2">
        <v>1985</v>
      </c>
      <c r="E732" t="s">
        <v>2831</v>
      </c>
      <c r="F732" s="2">
        <v>7</v>
      </c>
      <c r="G732">
        <v>5600</v>
      </c>
      <c r="H732" t="s">
        <v>1844</v>
      </c>
      <c r="I732" t="s">
        <v>2832</v>
      </c>
      <c r="J732" t="s">
        <v>2833</v>
      </c>
      <c r="K732" s="3" t="s">
        <v>29</v>
      </c>
      <c r="L732">
        <v>0</v>
      </c>
      <c r="M732">
        <v>9708373</v>
      </c>
      <c r="N732" t="s">
        <v>1723</v>
      </c>
      <c r="O732" s="2">
        <v>101</v>
      </c>
      <c r="Q732" s="9" t="s">
        <v>24</v>
      </c>
      <c r="R732" s="18">
        <v>1985</v>
      </c>
      <c r="S732" s="26" t="s">
        <v>12599</v>
      </c>
      <c r="T732" s="25" t="str">
        <f>LEFT(S732,3)</f>
        <v>Sep</v>
      </c>
      <c r="U732" s="9" t="s">
        <v>29</v>
      </c>
      <c r="V732" s="18">
        <v>7</v>
      </c>
      <c r="W732" s="9">
        <v>5600</v>
      </c>
      <c r="X732" s="9" t="s">
        <v>1844</v>
      </c>
      <c r="Y732" s="9" t="s">
        <v>2832</v>
      </c>
      <c r="Z732" s="9" t="s">
        <v>2833</v>
      </c>
      <c r="AA732" s="19" t="s">
        <v>29</v>
      </c>
      <c r="AB732" s="9">
        <v>0</v>
      </c>
      <c r="AC732" s="9">
        <v>9708373</v>
      </c>
      <c r="AD732" s="9" t="s">
        <v>1723</v>
      </c>
      <c r="AE732" s="20">
        <v>101</v>
      </c>
    </row>
    <row r="733" spans="1:31" x14ac:dyDescent="0.35">
      <c r="A733" t="s">
        <v>2834</v>
      </c>
      <c r="B733" t="s">
        <v>15</v>
      </c>
      <c r="C733" t="s">
        <v>40</v>
      </c>
      <c r="D733" s="2">
        <v>1985</v>
      </c>
      <c r="E733" t="s">
        <v>2835</v>
      </c>
      <c r="F733" s="2">
        <v>6.5</v>
      </c>
      <c r="G733">
        <v>1800</v>
      </c>
      <c r="H733" t="s">
        <v>397</v>
      </c>
      <c r="I733" t="s">
        <v>397</v>
      </c>
      <c r="J733" t="s">
        <v>141</v>
      </c>
      <c r="K733" s="3" t="s">
        <v>29</v>
      </c>
      <c r="L733">
        <v>0</v>
      </c>
      <c r="M733">
        <v>19632</v>
      </c>
      <c r="N733" t="s">
        <v>2836</v>
      </c>
      <c r="O733" s="2">
        <v>111</v>
      </c>
      <c r="Q733" s="10" t="s">
        <v>40</v>
      </c>
      <c r="R733" s="21">
        <v>1985</v>
      </c>
      <c r="S733" s="27">
        <v>31472</v>
      </c>
      <c r="T733" s="25" t="str">
        <f>LEFT(S733,3)</f>
        <v>314</v>
      </c>
      <c r="U733" s="10" t="s">
        <v>29</v>
      </c>
      <c r="V733" s="21">
        <v>6.5</v>
      </c>
      <c r="W733" s="10">
        <v>1800</v>
      </c>
      <c r="X733" s="10" t="s">
        <v>397</v>
      </c>
      <c r="Y733" s="10" t="s">
        <v>397</v>
      </c>
      <c r="Z733" s="10" t="s">
        <v>141</v>
      </c>
      <c r="AA733" s="22" t="s">
        <v>29</v>
      </c>
      <c r="AB733" s="10">
        <v>0</v>
      </c>
      <c r="AC733" s="10">
        <v>19632</v>
      </c>
      <c r="AD733" s="10" t="s">
        <v>2836</v>
      </c>
      <c r="AE733" s="23">
        <v>111</v>
      </c>
    </row>
    <row r="734" spans="1:31" x14ac:dyDescent="0.35">
      <c r="A734" t="s">
        <v>2837</v>
      </c>
      <c r="B734" t="s">
        <v>32</v>
      </c>
      <c r="C734" t="s">
        <v>40</v>
      </c>
      <c r="D734" s="2">
        <v>1985</v>
      </c>
      <c r="E734" t="s">
        <v>2227</v>
      </c>
      <c r="F734" s="2">
        <v>6.7</v>
      </c>
      <c r="G734">
        <v>7500</v>
      </c>
      <c r="H734" t="s">
        <v>2037</v>
      </c>
      <c r="I734" t="s">
        <v>2037</v>
      </c>
      <c r="J734" t="s">
        <v>2828</v>
      </c>
      <c r="K734" s="3" t="s">
        <v>29</v>
      </c>
      <c r="L734">
        <v>7000000</v>
      </c>
      <c r="M734">
        <v>91666</v>
      </c>
      <c r="N734" t="s">
        <v>22</v>
      </c>
      <c r="O734" s="2">
        <v>91</v>
      </c>
      <c r="Q734" s="9" t="s">
        <v>40</v>
      </c>
      <c r="R734" s="18">
        <v>1985</v>
      </c>
      <c r="S734" s="26" t="s">
        <v>12522</v>
      </c>
      <c r="T734" s="25" t="str">
        <f>LEFT(S734,3)</f>
        <v>Jan</v>
      </c>
      <c r="U734" s="9" t="s">
        <v>29</v>
      </c>
      <c r="V734" s="18">
        <v>6.7</v>
      </c>
      <c r="W734" s="9">
        <v>7500</v>
      </c>
      <c r="X734" s="9" t="s">
        <v>2037</v>
      </c>
      <c r="Y734" s="9" t="s">
        <v>2037</v>
      </c>
      <c r="Z734" s="9" t="s">
        <v>2828</v>
      </c>
      <c r="AA734" s="19" t="s">
        <v>29</v>
      </c>
      <c r="AB734" s="9">
        <v>7000000</v>
      </c>
      <c r="AC734" s="9">
        <v>91666</v>
      </c>
      <c r="AD734" s="9" t="s">
        <v>22</v>
      </c>
      <c r="AE734" s="20">
        <v>91</v>
      </c>
    </row>
    <row r="735" spans="1:31" x14ac:dyDescent="0.35">
      <c r="A735" t="s">
        <v>2838</v>
      </c>
      <c r="B735" t="s">
        <v>1998</v>
      </c>
      <c r="C735" t="s">
        <v>33</v>
      </c>
      <c r="D735" s="2">
        <v>1985</v>
      </c>
      <c r="E735" t="s">
        <v>2746</v>
      </c>
      <c r="F735" s="2">
        <v>6.2</v>
      </c>
      <c r="G735">
        <v>7000</v>
      </c>
      <c r="H735" t="s">
        <v>1840</v>
      </c>
      <c r="I735" t="s">
        <v>2839</v>
      </c>
      <c r="J735" t="s">
        <v>2840</v>
      </c>
      <c r="K735" s="3" t="s">
        <v>29</v>
      </c>
      <c r="L735">
        <v>0</v>
      </c>
      <c r="M735">
        <v>10806919</v>
      </c>
      <c r="N735" t="s">
        <v>60</v>
      </c>
      <c r="O735" s="2">
        <v>101</v>
      </c>
      <c r="Q735" s="10" t="s">
        <v>33</v>
      </c>
      <c r="R735" s="21">
        <v>1985</v>
      </c>
      <c r="S735" s="27" t="s">
        <v>12590</v>
      </c>
      <c r="T735" s="25" t="str">
        <f>LEFT(S735,3)</f>
        <v>May</v>
      </c>
      <c r="U735" s="10" t="s">
        <v>29</v>
      </c>
      <c r="V735" s="21">
        <v>6.2</v>
      </c>
      <c r="W735" s="10">
        <v>7000</v>
      </c>
      <c r="X735" s="10" t="s">
        <v>1840</v>
      </c>
      <c r="Y735" s="10" t="s">
        <v>2839</v>
      </c>
      <c r="Z735" s="10" t="s">
        <v>2840</v>
      </c>
      <c r="AA735" s="22" t="s">
        <v>29</v>
      </c>
      <c r="AB735" s="10">
        <v>0</v>
      </c>
      <c r="AC735" s="10">
        <v>10806919</v>
      </c>
      <c r="AD735" s="10" t="s">
        <v>60</v>
      </c>
      <c r="AE735" s="23">
        <v>101</v>
      </c>
    </row>
    <row r="736" spans="1:31" x14ac:dyDescent="0.35">
      <c r="A736" t="s">
        <v>2841</v>
      </c>
      <c r="B736" t="s">
        <v>15</v>
      </c>
      <c r="C736" t="s">
        <v>33</v>
      </c>
      <c r="D736" s="2">
        <v>1985</v>
      </c>
      <c r="E736" t="s">
        <v>2567</v>
      </c>
      <c r="F736" s="2">
        <v>5.9</v>
      </c>
      <c r="G736">
        <v>14000</v>
      </c>
      <c r="H736" t="s">
        <v>1171</v>
      </c>
      <c r="I736" t="s">
        <v>2842</v>
      </c>
      <c r="J736" t="s">
        <v>1173</v>
      </c>
      <c r="K736" s="3" t="s">
        <v>29</v>
      </c>
      <c r="L736">
        <v>9000000</v>
      </c>
      <c r="M736">
        <v>16116878</v>
      </c>
      <c r="N736" t="s">
        <v>2215</v>
      </c>
      <c r="O736" s="2">
        <v>92</v>
      </c>
      <c r="Q736" s="9" t="s">
        <v>33</v>
      </c>
      <c r="R736" s="18">
        <v>1985</v>
      </c>
      <c r="S736" s="26" t="s">
        <v>12556</v>
      </c>
      <c r="T736" s="25" t="str">
        <f>LEFT(S736,3)</f>
        <v>Nov</v>
      </c>
      <c r="U736" s="9" t="s">
        <v>29</v>
      </c>
      <c r="V736" s="18">
        <v>5.9</v>
      </c>
      <c r="W736" s="9">
        <v>14000</v>
      </c>
      <c r="X736" s="9" t="s">
        <v>1171</v>
      </c>
      <c r="Y736" s="9" t="s">
        <v>2842</v>
      </c>
      <c r="Z736" s="9" t="s">
        <v>1173</v>
      </c>
      <c r="AA736" s="19" t="s">
        <v>29</v>
      </c>
      <c r="AB736" s="9">
        <v>9000000</v>
      </c>
      <c r="AC736" s="9">
        <v>16116878</v>
      </c>
      <c r="AD736" s="9" t="s">
        <v>2215</v>
      </c>
      <c r="AE736" s="20">
        <v>92</v>
      </c>
    </row>
    <row r="737" spans="1:31" x14ac:dyDescent="0.35">
      <c r="A737" t="s">
        <v>2843</v>
      </c>
      <c r="B737" t="s">
        <v>1998</v>
      </c>
      <c r="C737" t="s">
        <v>33</v>
      </c>
      <c r="D737" s="2">
        <v>1985</v>
      </c>
      <c r="E737" t="s">
        <v>2844</v>
      </c>
      <c r="F737" s="2">
        <v>5.2</v>
      </c>
      <c r="G737">
        <v>13000</v>
      </c>
      <c r="H737" t="s">
        <v>1682</v>
      </c>
      <c r="I737" t="s">
        <v>2845</v>
      </c>
      <c r="J737" t="s">
        <v>2846</v>
      </c>
      <c r="K737" s="3" t="s">
        <v>29</v>
      </c>
      <c r="L737">
        <v>12500000</v>
      </c>
      <c r="M737">
        <v>15057465</v>
      </c>
      <c r="N737" t="s">
        <v>2215</v>
      </c>
      <c r="O737" s="2">
        <v>100</v>
      </c>
      <c r="Q737" s="10" t="s">
        <v>33</v>
      </c>
      <c r="R737" s="21">
        <v>1985</v>
      </c>
      <c r="S737" s="27" t="s">
        <v>12600</v>
      </c>
      <c r="T737" s="25" t="str">
        <f>LEFT(S737,3)</f>
        <v>Nov</v>
      </c>
      <c r="U737" s="10" t="s">
        <v>29</v>
      </c>
      <c r="V737" s="21">
        <v>5.2</v>
      </c>
      <c r="W737" s="10">
        <v>13000</v>
      </c>
      <c r="X737" s="10" t="s">
        <v>1682</v>
      </c>
      <c r="Y737" s="10" t="s">
        <v>2845</v>
      </c>
      <c r="Z737" s="10" t="s">
        <v>2846</v>
      </c>
      <c r="AA737" s="22" t="s">
        <v>29</v>
      </c>
      <c r="AB737" s="10">
        <v>12500000</v>
      </c>
      <c r="AC737" s="10">
        <v>15057465</v>
      </c>
      <c r="AD737" s="10" t="s">
        <v>2215</v>
      </c>
      <c r="AE737" s="23">
        <v>100</v>
      </c>
    </row>
    <row r="738" spans="1:31" x14ac:dyDescent="0.35">
      <c r="A738" t="s">
        <v>2847</v>
      </c>
      <c r="B738" t="s">
        <v>15</v>
      </c>
      <c r="C738" t="s">
        <v>33</v>
      </c>
      <c r="D738" s="2">
        <v>1985</v>
      </c>
      <c r="E738" t="s">
        <v>2644</v>
      </c>
      <c r="F738" s="2">
        <v>5.5</v>
      </c>
      <c r="G738">
        <v>14000</v>
      </c>
      <c r="H738" t="s">
        <v>1763</v>
      </c>
      <c r="I738" t="s">
        <v>2848</v>
      </c>
      <c r="J738" t="s">
        <v>2849</v>
      </c>
      <c r="K738" s="3" t="s">
        <v>29</v>
      </c>
      <c r="L738">
        <v>1000000</v>
      </c>
      <c r="M738">
        <v>10499694</v>
      </c>
      <c r="N738" t="s">
        <v>2215</v>
      </c>
      <c r="O738" s="2">
        <v>95</v>
      </c>
      <c r="Q738" s="9" t="s">
        <v>33</v>
      </c>
      <c r="R738" s="18">
        <v>1985</v>
      </c>
      <c r="S738" s="26" t="s">
        <v>12575</v>
      </c>
      <c r="T738" s="25" t="str">
        <f>LEFT(S738,3)</f>
        <v>Aug</v>
      </c>
      <c r="U738" s="9" t="s">
        <v>29</v>
      </c>
      <c r="V738" s="18">
        <v>5.5</v>
      </c>
      <c r="W738" s="9">
        <v>14000</v>
      </c>
      <c r="X738" s="9" t="s">
        <v>1763</v>
      </c>
      <c r="Y738" s="9" t="s">
        <v>2848</v>
      </c>
      <c r="Z738" s="9" t="s">
        <v>2849</v>
      </c>
      <c r="AA738" s="19" t="s">
        <v>29</v>
      </c>
      <c r="AB738" s="9">
        <v>1000000</v>
      </c>
      <c r="AC738" s="9">
        <v>10499694</v>
      </c>
      <c r="AD738" s="9" t="s">
        <v>2215</v>
      </c>
      <c r="AE738" s="20">
        <v>95</v>
      </c>
    </row>
    <row r="739" spans="1:31" x14ac:dyDescent="0.35">
      <c r="A739" t="s">
        <v>2850</v>
      </c>
      <c r="B739" t="s">
        <v>15</v>
      </c>
      <c r="C739" t="s">
        <v>33</v>
      </c>
      <c r="D739" s="2">
        <v>1985</v>
      </c>
      <c r="E739" t="s">
        <v>2564</v>
      </c>
      <c r="F739" s="2">
        <v>6.9</v>
      </c>
      <c r="G739">
        <v>9600</v>
      </c>
      <c r="H739" t="s">
        <v>526</v>
      </c>
      <c r="I739" t="s">
        <v>2851</v>
      </c>
      <c r="J739" t="s">
        <v>2852</v>
      </c>
      <c r="K739" s="3" t="s">
        <v>21</v>
      </c>
      <c r="L739">
        <v>0</v>
      </c>
      <c r="M739">
        <v>24468550</v>
      </c>
      <c r="N739" t="s">
        <v>2853</v>
      </c>
      <c r="O739" s="2">
        <v>114</v>
      </c>
      <c r="Q739" s="10" t="s">
        <v>33</v>
      </c>
      <c r="R739" s="21">
        <v>1985</v>
      </c>
      <c r="S739" s="27" t="s">
        <v>12555</v>
      </c>
      <c r="T739" s="25" t="str">
        <f>LEFT(S739,3)</f>
        <v>Jul</v>
      </c>
      <c r="U739" s="10" t="s">
        <v>29</v>
      </c>
      <c r="V739" s="21">
        <v>6.9</v>
      </c>
      <c r="W739" s="10">
        <v>9600</v>
      </c>
      <c r="X739" s="10" t="s">
        <v>526</v>
      </c>
      <c r="Y739" s="10" t="s">
        <v>2851</v>
      </c>
      <c r="Z739" s="10" t="s">
        <v>2852</v>
      </c>
      <c r="AA739" s="22" t="s">
        <v>21</v>
      </c>
      <c r="AB739" s="10">
        <v>0</v>
      </c>
      <c r="AC739" s="10">
        <v>24468550</v>
      </c>
      <c r="AD739" s="10" t="s">
        <v>2853</v>
      </c>
      <c r="AE739" s="23">
        <v>114</v>
      </c>
    </row>
    <row r="740" spans="1:31" x14ac:dyDescent="0.35">
      <c r="A740" t="s">
        <v>2854</v>
      </c>
      <c r="B740" t="s">
        <v>15</v>
      </c>
      <c r="C740" t="s">
        <v>33</v>
      </c>
      <c r="D740" s="2">
        <v>1985</v>
      </c>
      <c r="E740" t="s">
        <v>2707</v>
      </c>
      <c r="F740" s="2">
        <v>5.7</v>
      </c>
      <c r="G740">
        <v>3100</v>
      </c>
      <c r="H740" t="s">
        <v>1318</v>
      </c>
      <c r="I740" t="s">
        <v>1759</v>
      </c>
      <c r="J740" t="s">
        <v>105</v>
      </c>
      <c r="K740" s="3" t="s">
        <v>21</v>
      </c>
      <c r="L740">
        <v>0</v>
      </c>
      <c r="M740">
        <v>393825</v>
      </c>
      <c r="N740" t="s">
        <v>2855</v>
      </c>
      <c r="O740" s="2">
        <v>112</v>
      </c>
      <c r="Q740" s="9" t="s">
        <v>33</v>
      </c>
      <c r="R740" s="18">
        <v>1985</v>
      </c>
      <c r="S740" s="26" t="s">
        <v>12587</v>
      </c>
      <c r="T740" s="25" t="str">
        <f>LEFT(S740,3)</f>
        <v>Oct</v>
      </c>
      <c r="U740" s="9" t="s">
        <v>29</v>
      </c>
      <c r="V740" s="18">
        <v>5.7</v>
      </c>
      <c r="W740" s="9">
        <v>3100</v>
      </c>
      <c r="X740" s="9" t="s">
        <v>1318</v>
      </c>
      <c r="Y740" s="9" t="s">
        <v>1759</v>
      </c>
      <c r="Z740" s="9" t="s">
        <v>105</v>
      </c>
      <c r="AA740" s="19" t="s">
        <v>21</v>
      </c>
      <c r="AB740" s="9">
        <v>0</v>
      </c>
      <c r="AC740" s="9">
        <v>393825</v>
      </c>
      <c r="AD740" s="9" t="s">
        <v>2855</v>
      </c>
      <c r="AE740" s="20">
        <v>112</v>
      </c>
    </row>
    <row r="741" spans="1:31" x14ac:dyDescent="0.35">
      <c r="A741" t="s">
        <v>2856</v>
      </c>
      <c r="B741" t="s">
        <v>15</v>
      </c>
      <c r="C741" t="s">
        <v>62</v>
      </c>
      <c r="D741" s="2">
        <v>1985</v>
      </c>
      <c r="E741" t="s">
        <v>2424</v>
      </c>
      <c r="F741" s="2">
        <v>6.8</v>
      </c>
      <c r="G741">
        <v>11000</v>
      </c>
      <c r="H741" t="s">
        <v>937</v>
      </c>
      <c r="I741" t="s">
        <v>2857</v>
      </c>
      <c r="J741" t="s">
        <v>1860</v>
      </c>
      <c r="K741" s="3" t="s">
        <v>21</v>
      </c>
      <c r="L741">
        <v>12000000</v>
      </c>
      <c r="M741">
        <v>17130087</v>
      </c>
      <c r="N741" t="s">
        <v>2351</v>
      </c>
      <c r="O741" s="2">
        <v>131</v>
      </c>
      <c r="Q741" s="10" t="s">
        <v>62</v>
      </c>
      <c r="R741" s="21">
        <v>1985</v>
      </c>
      <c r="S741" s="27" t="s">
        <v>12540</v>
      </c>
      <c r="T741" s="25" t="str">
        <f>LEFT(S741,3)</f>
        <v>Feb</v>
      </c>
      <c r="U741" s="10" t="s">
        <v>29</v>
      </c>
      <c r="V741" s="21">
        <v>6.8</v>
      </c>
      <c r="W741" s="10">
        <v>11000</v>
      </c>
      <c r="X741" s="10" t="s">
        <v>937</v>
      </c>
      <c r="Y741" s="10" t="s">
        <v>2857</v>
      </c>
      <c r="Z741" s="10" t="s">
        <v>1860</v>
      </c>
      <c r="AA741" s="22" t="s">
        <v>21</v>
      </c>
      <c r="AB741" s="10">
        <v>12000000</v>
      </c>
      <c r="AC741" s="10">
        <v>17130087</v>
      </c>
      <c r="AD741" s="10" t="s">
        <v>2351</v>
      </c>
      <c r="AE741" s="23">
        <v>131</v>
      </c>
    </row>
    <row r="742" spans="1:31" x14ac:dyDescent="0.35">
      <c r="A742" t="s">
        <v>2858</v>
      </c>
      <c r="B742" t="s">
        <v>32</v>
      </c>
      <c r="C742" t="s">
        <v>40</v>
      </c>
      <c r="D742" s="2">
        <v>1985</v>
      </c>
      <c r="E742" t="s">
        <v>2859</v>
      </c>
      <c r="F742" s="2">
        <v>5</v>
      </c>
      <c r="G742">
        <v>6900</v>
      </c>
      <c r="H742" t="s">
        <v>640</v>
      </c>
      <c r="I742" t="s">
        <v>640</v>
      </c>
      <c r="J742" t="s">
        <v>2755</v>
      </c>
      <c r="K742" s="3" t="s">
        <v>2860</v>
      </c>
      <c r="L742">
        <v>3000000</v>
      </c>
      <c r="M742">
        <v>7196872</v>
      </c>
      <c r="N742" t="s">
        <v>2861</v>
      </c>
      <c r="O742" s="2">
        <v>93</v>
      </c>
      <c r="Q742" s="9" t="s">
        <v>40</v>
      </c>
      <c r="R742" s="18">
        <v>1985</v>
      </c>
      <c r="S742" s="26" t="s">
        <v>12601</v>
      </c>
      <c r="T742" s="25" t="str">
        <f>LEFT(S742,3)</f>
        <v>Nov</v>
      </c>
      <c r="U742" s="9" t="s">
        <v>29</v>
      </c>
      <c r="V742" s="18">
        <v>5</v>
      </c>
      <c r="W742" s="9">
        <v>6900</v>
      </c>
      <c r="X742" s="9" t="s">
        <v>640</v>
      </c>
      <c r="Y742" s="9" t="s">
        <v>640</v>
      </c>
      <c r="Z742" s="9" t="s">
        <v>2755</v>
      </c>
      <c r="AA742" s="19" t="s">
        <v>2860</v>
      </c>
      <c r="AB742" s="9">
        <v>3000000</v>
      </c>
      <c r="AC742" s="9">
        <v>7196872</v>
      </c>
      <c r="AD742" s="9" t="s">
        <v>2861</v>
      </c>
      <c r="AE742" s="20">
        <v>93</v>
      </c>
    </row>
    <row r="743" spans="1:31" x14ac:dyDescent="0.35">
      <c r="A743" t="s">
        <v>2862</v>
      </c>
      <c r="B743" t="s">
        <v>15</v>
      </c>
      <c r="C743" t="s">
        <v>16</v>
      </c>
      <c r="D743" s="2">
        <v>1985</v>
      </c>
      <c r="E743" t="s">
        <v>2863</v>
      </c>
      <c r="F743" s="2">
        <v>7</v>
      </c>
      <c r="G743">
        <v>5500</v>
      </c>
      <c r="H743" t="s">
        <v>2864</v>
      </c>
      <c r="I743" t="s">
        <v>2865</v>
      </c>
      <c r="J743" t="s">
        <v>2866</v>
      </c>
      <c r="K743" s="3" t="s">
        <v>29</v>
      </c>
      <c r="L743">
        <v>1250000</v>
      </c>
      <c r="M743">
        <v>2492088</v>
      </c>
      <c r="N743" t="s">
        <v>2867</v>
      </c>
      <c r="O743" s="2">
        <v>91</v>
      </c>
      <c r="Q743" s="10" t="s">
        <v>16</v>
      </c>
      <c r="R743" s="21">
        <v>1985</v>
      </c>
      <c r="S743" s="27" t="s">
        <v>12602</v>
      </c>
      <c r="T743" s="25" t="str">
        <f>LEFT(S743,3)</f>
        <v>Mar</v>
      </c>
      <c r="U743" s="10" t="s">
        <v>29</v>
      </c>
      <c r="V743" s="21">
        <v>7</v>
      </c>
      <c r="W743" s="10">
        <v>5500</v>
      </c>
      <c r="X743" s="10" t="s">
        <v>2864</v>
      </c>
      <c r="Y743" s="10" t="s">
        <v>2865</v>
      </c>
      <c r="Z743" s="10" t="s">
        <v>2866</v>
      </c>
      <c r="AA743" s="22" t="s">
        <v>29</v>
      </c>
      <c r="AB743" s="10">
        <v>1250000</v>
      </c>
      <c r="AC743" s="10">
        <v>2492088</v>
      </c>
      <c r="AD743" s="10" t="s">
        <v>2867</v>
      </c>
      <c r="AE743" s="23">
        <v>91</v>
      </c>
    </row>
    <row r="744" spans="1:31" x14ac:dyDescent="0.35">
      <c r="A744" t="s">
        <v>2868</v>
      </c>
      <c r="B744" t="s">
        <v>1998</v>
      </c>
      <c r="C744" t="s">
        <v>40</v>
      </c>
      <c r="D744" s="2">
        <v>1985</v>
      </c>
      <c r="E744" t="s">
        <v>2684</v>
      </c>
      <c r="F744" s="2">
        <v>6.3</v>
      </c>
      <c r="G744">
        <v>4600</v>
      </c>
      <c r="H744" t="s">
        <v>2869</v>
      </c>
      <c r="I744" t="s">
        <v>2869</v>
      </c>
      <c r="J744" t="s">
        <v>2870</v>
      </c>
      <c r="K744" s="3" t="s">
        <v>29</v>
      </c>
      <c r="L744">
        <v>0</v>
      </c>
      <c r="M744">
        <v>3852271</v>
      </c>
      <c r="N744" t="s">
        <v>2871</v>
      </c>
      <c r="O744" s="2">
        <v>90</v>
      </c>
      <c r="Q744" s="9" t="s">
        <v>40</v>
      </c>
      <c r="R744" s="18">
        <v>1985</v>
      </c>
      <c r="S744" s="26" t="s">
        <v>12582</v>
      </c>
      <c r="T744" s="25" t="str">
        <f>LEFT(S744,3)</f>
        <v>Jul</v>
      </c>
      <c r="U744" s="9" t="s">
        <v>29</v>
      </c>
      <c r="V744" s="18">
        <v>6.3</v>
      </c>
      <c r="W744" s="9">
        <v>4600</v>
      </c>
      <c r="X744" s="9" t="s">
        <v>2869</v>
      </c>
      <c r="Y744" s="9" t="s">
        <v>2869</v>
      </c>
      <c r="Z744" s="9" t="s">
        <v>2870</v>
      </c>
      <c r="AA744" s="19" t="s">
        <v>29</v>
      </c>
      <c r="AB744" s="9">
        <v>0</v>
      </c>
      <c r="AC744" s="9">
        <v>3852271</v>
      </c>
      <c r="AD744" s="9" t="s">
        <v>2871</v>
      </c>
      <c r="AE744" s="20">
        <v>90</v>
      </c>
    </row>
    <row r="745" spans="1:31" x14ac:dyDescent="0.35">
      <c r="A745" t="s">
        <v>2872</v>
      </c>
      <c r="B745" t="s">
        <v>32</v>
      </c>
      <c r="C745" t="s">
        <v>40</v>
      </c>
      <c r="D745" s="2">
        <v>1985</v>
      </c>
      <c r="E745" t="s">
        <v>2241</v>
      </c>
      <c r="F745" s="2">
        <v>7.7</v>
      </c>
      <c r="G745">
        <v>48000</v>
      </c>
      <c r="H745" t="s">
        <v>288</v>
      </c>
      <c r="I745" t="s">
        <v>288</v>
      </c>
      <c r="J745" t="s">
        <v>2873</v>
      </c>
      <c r="K745" s="3" t="s">
        <v>29</v>
      </c>
      <c r="L745">
        <v>15000000</v>
      </c>
      <c r="M745">
        <v>10631333</v>
      </c>
      <c r="N745" t="s">
        <v>289</v>
      </c>
      <c r="O745" s="2">
        <v>82</v>
      </c>
      <c r="Q745" s="10" t="s">
        <v>40</v>
      </c>
      <c r="R745" s="21">
        <v>1985</v>
      </c>
      <c r="S745" s="27" t="s">
        <v>12524</v>
      </c>
      <c r="T745" s="25" t="str">
        <f>LEFT(S745,3)</f>
        <v>Apr</v>
      </c>
      <c r="U745" s="10" t="s">
        <v>29</v>
      </c>
      <c r="V745" s="21">
        <v>7.7</v>
      </c>
      <c r="W745" s="10">
        <v>48000</v>
      </c>
      <c r="X745" s="10" t="s">
        <v>288</v>
      </c>
      <c r="Y745" s="10" t="s">
        <v>288</v>
      </c>
      <c r="Z745" s="10" t="s">
        <v>2873</v>
      </c>
      <c r="AA745" s="22" t="s">
        <v>29</v>
      </c>
      <c r="AB745" s="10">
        <v>15000000</v>
      </c>
      <c r="AC745" s="10">
        <v>10631333</v>
      </c>
      <c r="AD745" s="10" t="s">
        <v>289</v>
      </c>
      <c r="AE745" s="23">
        <v>82</v>
      </c>
    </row>
    <row r="746" spans="1:31" x14ac:dyDescent="0.35">
      <c r="A746" t="s">
        <v>2874</v>
      </c>
      <c r="B746" t="s">
        <v>32</v>
      </c>
      <c r="C746" t="s">
        <v>40</v>
      </c>
      <c r="D746" s="2">
        <v>1985</v>
      </c>
      <c r="E746" t="s">
        <v>2676</v>
      </c>
      <c r="F746" s="2">
        <v>5.7</v>
      </c>
      <c r="G746">
        <v>15000</v>
      </c>
      <c r="H746" t="s">
        <v>1563</v>
      </c>
      <c r="I746" t="s">
        <v>886</v>
      </c>
      <c r="J746" t="s">
        <v>2090</v>
      </c>
      <c r="K746" s="3" t="s">
        <v>29</v>
      </c>
      <c r="L746">
        <v>16000000</v>
      </c>
      <c r="M746">
        <v>8645411</v>
      </c>
      <c r="N746" t="s">
        <v>179</v>
      </c>
      <c r="O746" s="2">
        <v>92</v>
      </c>
      <c r="Q746" s="9" t="s">
        <v>40</v>
      </c>
      <c r="R746" s="18">
        <v>1985</v>
      </c>
      <c r="S746" s="26" t="s">
        <v>12580</v>
      </c>
      <c r="T746" s="25" t="str">
        <f>LEFT(S746,3)</f>
        <v>Jul</v>
      </c>
      <c r="U746" s="9" t="s">
        <v>29</v>
      </c>
      <c r="V746" s="18">
        <v>5.7</v>
      </c>
      <c r="W746" s="9">
        <v>15000</v>
      </c>
      <c r="X746" s="9" t="s">
        <v>1563</v>
      </c>
      <c r="Y746" s="9" t="s">
        <v>886</v>
      </c>
      <c r="Z746" s="9" t="s">
        <v>2090</v>
      </c>
      <c r="AA746" s="19" t="s">
        <v>29</v>
      </c>
      <c r="AB746" s="9">
        <v>16000000</v>
      </c>
      <c r="AC746" s="9">
        <v>8645411</v>
      </c>
      <c r="AD746" s="9" t="s">
        <v>179</v>
      </c>
      <c r="AE746" s="20">
        <v>92</v>
      </c>
    </row>
    <row r="747" spans="1:31" x14ac:dyDescent="0.35">
      <c r="A747" t="s">
        <v>2875</v>
      </c>
      <c r="B747" t="s">
        <v>2706</v>
      </c>
      <c r="C747" t="s">
        <v>16</v>
      </c>
      <c r="D747" s="2">
        <v>1985</v>
      </c>
      <c r="E747" t="s">
        <v>2876</v>
      </c>
      <c r="F747" s="2">
        <v>7.6</v>
      </c>
      <c r="G747">
        <v>19000</v>
      </c>
      <c r="H747" t="s">
        <v>2877</v>
      </c>
      <c r="I747" t="s">
        <v>2878</v>
      </c>
      <c r="J747" t="s">
        <v>2879</v>
      </c>
      <c r="K747" s="3" t="s">
        <v>1092</v>
      </c>
      <c r="L747">
        <v>0</v>
      </c>
      <c r="M747">
        <v>8349284</v>
      </c>
      <c r="N747" t="s">
        <v>2880</v>
      </c>
      <c r="O747" s="2">
        <v>101</v>
      </c>
      <c r="Q747" s="10" t="s">
        <v>16</v>
      </c>
      <c r="R747" s="21">
        <v>1985</v>
      </c>
      <c r="S747" s="27" t="s">
        <v>12603</v>
      </c>
      <c r="T747" s="25" t="str">
        <f>LEFT(S747,3)</f>
        <v>May</v>
      </c>
      <c r="U747" s="10" t="s">
        <v>29</v>
      </c>
      <c r="V747" s="21">
        <v>7.6</v>
      </c>
      <c r="W747" s="10">
        <v>19000</v>
      </c>
      <c r="X747" s="10" t="s">
        <v>2877</v>
      </c>
      <c r="Y747" s="10" t="s">
        <v>2878</v>
      </c>
      <c r="Z747" s="10" t="s">
        <v>2879</v>
      </c>
      <c r="AA747" s="22" t="s">
        <v>1092</v>
      </c>
      <c r="AB747" s="10">
        <v>0</v>
      </c>
      <c r="AC747" s="10">
        <v>8349284</v>
      </c>
      <c r="AD747" s="10" t="s">
        <v>2880</v>
      </c>
      <c r="AE747" s="23">
        <v>101</v>
      </c>
    </row>
    <row r="748" spans="1:31" x14ac:dyDescent="0.35">
      <c r="A748" t="s">
        <v>2881</v>
      </c>
      <c r="B748" t="s">
        <v>32</v>
      </c>
      <c r="C748" t="s">
        <v>33</v>
      </c>
      <c r="D748" s="2">
        <v>1985</v>
      </c>
      <c r="E748" t="s">
        <v>2663</v>
      </c>
      <c r="F748" s="2">
        <v>6</v>
      </c>
      <c r="G748">
        <v>5500</v>
      </c>
      <c r="H748" t="s">
        <v>2086</v>
      </c>
      <c r="I748" t="s">
        <v>2086</v>
      </c>
      <c r="J748" t="s">
        <v>2882</v>
      </c>
      <c r="K748" s="3" t="s">
        <v>29</v>
      </c>
      <c r="L748">
        <v>0</v>
      </c>
      <c r="M748">
        <v>4122748</v>
      </c>
      <c r="N748" t="s">
        <v>2091</v>
      </c>
      <c r="O748" s="2">
        <v>94</v>
      </c>
      <c r="Q748" s="9" t="s">
        <v>33</v>
      </c>
      <c r="R748" s="18">
        <v>1985</v>
      </c>
      <c r="S748" s="26" t="s">
        <v>12578</v>
      </c>
      <c r="T748" s="25" t="str">
        <f>LEFT(S748,3)</f>
        <v>Aug</v>
      </c>
      <c r="U748" s="9" t="s">
        <v>29</v>
      </c>
      <c r="V748" s="18">
        <v>6</v>
      </c>
      <c r="W748" s="9">
        <v>5500</v>
      </c>
      <c r="X748" s="9" t="s">
        <v>2086</v>
      </c>
      <c r="Y748" s="9" t="s">
        <v>2086</v>
      </c>
      <c r="Z748" s="9" t="s">
        <v>2882</v>
      </c>
      <c r="AA748" s="19" t="s">
        <v>29</v>
      </c>
      <c r="AB748" s="9">
        <v>0</v>
      </c>
      <c r="AC748" s="9">
        <v>4122748</v>
      </c>
      <c r="AD748" s="9" t="s">
        <v>2091</v>
      </c>
      <c r="AE748" s="20">
        <v>94</v>
      </c>
    </row>
    <row r="749" spans="1:31" x14ac:dyDescent="0.35">
      <c r="A749" t="s">
        <v>2883</v>
      </c>
      <c r="B749" t="s">
        <v>1998</v>
      </c>
      <c r="C749" t="s">
        <v>40</v>
      </c>
      <c r="D749" s="2">
        <v>1985</v>
      </c>
      <c r="E749" t="s">
        <v>2884</v>
      </c>
      <c r="F749" s="2">
        <v>6.1</v>
      </c>
      <c r="G749">
        <v>1500</v>
      </c>
      <c r="H749" t="s">
        <v>2885</v>
      </c>
      <c r="I749" t="s">
        <v>2886</v>
      </c>
      <c r="J749" t="s">
        <v>2887</v>
      </c>
      <c r="K749" s="3" t="s">
        <v>29</v>
      </c>
      <c r="L749">
        <v>0</v>
      </c>
      <c r="N749" t="s">
        <v>2888</v>
      </c>
      <c r="O749" s="2">
        <v>88</v>
      </c>
      <c r="Q749" s="10" t="s">
        <v>40</v>
      </c>
      <c r="R749" s="21">
        <v>1985</v>
      </c>
      <c r="S749" s="27" t="s">
        <v>12604</v>
      </c>
      <c r="T749" s="25" t="str">
        <f>LEFT(S749,3)</f>
        <v>May</v>
      </c>
      <c r="U749" s="10" t="s">
        <v>29</v>
      </c>
      <c r="V749" s="21">
        <v>6.1</v>
      </c>
      <c r="W749" s="10">
        <v>1500</v>
      </c>
      <c r="X749" s="10" t="s">
        <v>2885</v>
      </c>
      <c r="Y749" s="10" t="s">
        <v>2886</v>
      </c>
      <c r="Z749" s="10" t="s">
        <v>2887</v>
      </c>
      <c r="AA749" s="22" t="s">
        <v>29</v>
      </c>
      <c r="AB749" s="10">
        <v>0</v>
      </c>
      <c r="AC749" s="10"/>
      <c r="AD749" s="10" t="s">
        <v>2888</v>
      </c>
      <c r="AE749" s="23">
        <v>88</v>
      </c>
    </row>
    <row r="750" spans="1:31" x14ac:dyDescent="0.35">
      <c r="A750" t="s">
        <v>2889</v>
      </c>
      <c r="B750" t="s">
        <v>15</v>
      </c>
      <c r="C750" t="s">
        <v>40</v>
      </c>
      <c r="D750" s="2">
        <v>1985</v>
      </c>
      <c r="E750" t="s">
        <v>2631</v>
      </c>
      <c r="F750" s="2">
        <v>5.3</v>
      </c>
      <c r="G750">
        <v>2200</v>
      </c>
      <c r="H750" t="s">
        <v>2890</v>
      </c>
      <c r="I750" t="s">
        <v>2891</v>
      </c>
      <c r="J750" t="s">
        <v>2892</v>
      </c>
      <c r="K750" s="3" t="s">
        <v>29</v>
      </c>
      <c r="L750">
        <v>0</v>
      </c>
      <c r="M750">
        <v>3333306</v>
      </c>
      <c r="N750" t="s">
        <v>2174</v>
      </c>
      <c r="O750" s="2">
        <v>94</v>
      </c>
      <c r="Q750" s="9" t="s">
        <v>40</v>
      </c>
      <c r="R750" s="18">
        <v>1985</v>
      </c>
      <c r="S750" s="26" t="s">
        <v>12572</v>
      </c>
      <c r="T750" s="25" t="str">
        <f>LEFT(S750,3)</f>
        <v>Apr</v>
      </c>
      <c r="U750" s="9" t="s">
        <v>29</v>
      </c>
      <c r="V750" s="18">
        <v>5.3</v>
      </c>
      <c r="W750" s="9">
        <v>2200</v>
      </c>
      <c r="X750" s="9" t="s">
        <v>2890</v>
      </c>
      <c r="Y750" s="9" t="s">
        <v>2891</v>
      </c>
      <c r="Z750" s="9" t="s">
        <v>2892</v>
      </c>
      <c r="AA750" s="19" t="s">
        <v>29</v>
      </c>
      <c r="AB750" s="9">
        <v>0</v>
      </c>
      <c r="AC750" s="9">
        <v>3333306</v>
      </c>
      <c r="AD750" s="9" t="s">
        <v>2174</v>
      </c>
      <c r="AE750" s="20">
        <v>94</v>
      </c>
    </row>
    <row r="751" spans="1:31" x14ac:dyDescent="0.35">
      <c r="A751" t="s">
        <v>2893</v>
      </c>
      <c r="B751" t="s">
        <v>15</v>
      </c>
      <c r="C751" t="s">
        <v>103</v>
      </c>
      <c r="D751" s="2">
        <v>1985</v>
      </c>
      <c r="E751" t="s">
        <v>1774</v>
      </c>
      <c r="F751" s="2">
        <v>6.1</v>
      </c>
      <c r="G751">
        <v>2900</v>
      </c>
      <c r="H751" t="s">
        <v>53</v>
      </c>
      <c r="I751" t="s">
        <v>2894</v>
      </c>
      <c r="J751" t="s">
        <v>2895</v>
      </c>
      <c r="K751" s="3" t="s">
        <v>29</v>
      </c>
      <c r="L751">
        <v>0</v>
      </c>
      <c r="M751">
        <v>199108</v>
      </c>
      <c r="N751" t="s">
        <v>30</v>
      </c>
      <c r="O751" s="2">
        <v>110</v>
      </c>
      <c r="Q751" s="10" t="s">
        <v>103</v>
      </c>
      <c r="R751" s="21">
        <v>1985</v>
      </c>
      <c r="S751" s="27" t="s">
        <v>12473</v>
      </c>
      <c r="T751" s="25" t="str">
        <f>LEFT(S751,3)</f>
        <v>Jan</v>
      </c>
      <c r="U751" s="10" t="s">
        <v>29</v>
      </c>
      <c r="V751" s="21">
        <v>6.1</v>
      </c>
      <c r="W751" s="10">
        <v>2900</v>
      </c>
      <c r="X751" s="10" t="s">
        <v>53</v>
      </c>
      <c r="Y751" s="10" t="s">
        <v>2894</v>
      </c>
      <c r="Z751" s="10" t="s">
        <v>2895</v>
      </c>
      <c r="AA751" s="22" t="s">
        <v>29</v>
      </c>
      <c r="AB751" s="10">
        <v>0</v>
      </c>
      <c r="AC751" s="10">
        <v>199108</v>
      </c>
      <c r="AD751" s="10" t="s">
        <v>30</v>
      </c>
      <c r="AE751" s="23">
        <v>110</v>
      </c>
    </row>
    <row r="752" spans="1:31" x14ac:dyDescent="0.35">
      <c r="A752" t="s">
        <v>2896</v>
      </c>
      <c r="B752" t="s">
        <v>15</v>
      </c>
      <c r="C752" t="s">
        <v>40</v>
      </c>
      <c r="D752" s="2">
        <v>1985</v>
      </c>
      <c r="E752" t="s">
        <v>2897</v>
      </c>
      <c r="F752" s="2">
        <v>4.7</v>
      </c>
      <c r="G752">
        <v>1400</v>
      </c>
      <c r="H752" t="s">
        <v>840</v>
      </c>
      <c r="I752" t="s">
        <v>2898</v>
      </c>
      <c r="J752" t="s">
        <v>2899</v>
      </c>
      <c r="K752" s="3" t="s">
        <v>29</v>
      </c>
      <c r="L752">
        <v>0</v>
      </c>
      <c r="M752">
        <v>14100000</v>
      </c>
      <c r="N752" t="s">
        <v>1596</v>
      </c>
      <c r="O752" s="2">
        <v>91</v>
      </c>
      <c r="Q752" s="9" t="s">
        <v>40</v>
      </c>
      <c r="R752" s="18">
        <v>1985</v>
      </c>
      <c r="S752" s="26" t="s">
        <v>12605</v>
      </c>
      <c r="T752" s="25" t="str">
        <f>LEFT(S752,3)</f>
        <v>Nov</v>
      </c>
      <c r="U752" s="9" t="s">
        <v>136</v>
      </c>
      <c r="V752" s="18">
        <v>4.7</v>
      </c>
      <c r="W752" s="9">
        <v>1400</v>
      </c>
      <c r="X752" s="9" t="s">
        <v>840</v>
      </c>
      <c r="Y752" s="9" t="s">
        <v>2898</v>
      </c>
      <c r="Z752" s="9" t="s">
        <v>2899</v>
      </c>
      <c r="AA752" s="19" t="s">
        <v>29</v>
      </c>
      <c r="AB752" s="9">
        <v>0</v>
      </c>
      <c r="AC752" s="9">
        <v>14100000</v>
      </c>
      <c r="AD752" s="9" t="s">
        <v>1596</v>
      </c>
      <c r="AE752" s="20">
        <v>91</v>
      </c>
    </row>
    <row r="753" spans="1:31" x14ac:dyDescent="0.35">
      <c r="A753" t="s">
        <v>2900</v>
      </c>
      <c r="B753" t="s">
        <v>15</v>
      </c>
      <c r="C753" t="s">
        <v>33</v>
      </c>
      <c r="D753" s="2">
        <v>1985</v>
      </c>
      <c r="E753" t="s">
        <v>2831</v>
      </c>
      <c r="F753" s="2">
        <v>5.5</v>
      </c>
      <c r="G753">
        <v>9200</v>
      </c>
      <c r="H753" t="s">
        <v>2111</v>
      </c>
      <c r="I753" t="s">
        <v>873</v>
      </c>
      <c r="J753" t="s">
        <v>326</v>
      </c>
      <c r="K753" s="3" t="s">
        <v>29</v>
      </c>
      <c r="L753">
        <v>10000000</v>
      </c>
      <c r="M753">
        <v>17536256</v>
      </c>
      <c r="N753" t="s">
        <v>1684</v>
      </c>
      <c r="O753" s="2">
        <v>107</v>
      </c>
      <c r="Q753" s="10" t="s">
        <v>33</v>
      </c>
      <c r="R753" s="21">
        <v>1985</v>
      </c>
      <c r="S753" s="27" t="s">
        <v>12599</v>
      </c>
      <c r="T753" s="25" t="str">
        <f>LEFT(S753,3)</f>
        <v>Sep</v>
      </c>
      <c r="U753" s="10" t="s">
        <v>29</v>
      </c>
      <c r="V753" s="21">
        <v>5.5</v>
      </c>
      <c r="W753" s="10">
        <v>9200</v>
      </c>
      <c r="X753" s="10" t="s">
        <v>2111</v>
      </c>
      <c r="Y753" s="10" t="s">
        <v>873</v>
      </c>
      <c r="Z753" s="10" t="s">
        <v>326</v>
      </c>
      <c r="AA753" s="22" t="s">
        <v>29</v>
      </c>
      <c r="AB753" s="10">
        <v>10000000</v>
      </c>
      <c r="AC753" s="10">
        <v>17536256</v>
      </c>
      <c r="AD753" s="10" t="s">
        <v>1684</v>
      </c>
      <c r="AE753" s="23">
        <v>107</v>
      </c>
    </row>
    <row r="754" spans="1:31" x14ac:dyDescent="0.35">
      <c r="A754" t="s">
        <v>2901</v>
      </c>
      <c r="B754" t="s">
        <v>32</v>
      </c>
      <c r="C754" t="s">
        <v>24</v>
      </c>
      <c r="D754" s="2">
        <v>1985</v>
      </c>
      <c r="E754" t="s">
        <v>2902</v>
      </c>
      <c r="F754" s="2">
        <v>5.3</v>
      </c>
      <c r="G754">
        <v>6500</v>
      </c>
      <c r="H754" t="s">
        <v>613</v>
      </c>
      <c r="I754" t="s">
        <v>2330</v>
      </c>
      <c r="J754" t="s">
        <v>135</v>
      </c>
      <c r="K754" s="3" t="s">
        <v>21</v>
      </c>
      <c r="L754">
        <v>28000000</v>
      </c>
      <c r="M754">
        <v>358574</v>
      </c>
      <c r="N754" t="s">
        <v>1082</v>
      </c>
      <c r="O754" s="2">
        <v>126</v>
      </c>
      <c r="Q754" s="9" t="s">
        <v>24</v>
      </c>
      <c r="R754" s="18">
        <v>1985</v>
      </c>
      <c r="S754" s="26" t="s">
        <v>12606</v>
      </c>
      <c r="T754" s="25" t="str">
        <f>LEFT(S754,3)</f>
        <v>Dec</v>
      </c>
      <c r="U754" s="9" t="s">
        <v>29</v>
      </c>
      <c r="V754" s="18">
        <v>5.3</v>
      </c>
      <c r="W754" s="9">
        <v>6500</v>
      </c>
      <c r="X754" s="9" t="s">
        <v>613</v>
      </c>
      <c r="Y754" s="9" t="s">
        <v>2330</v>
      </c>
      <c r="Z754" s="9" t="s">
        <v>135</v>
      </c>
      <c r="AA754" s="19" t="s">
        <v>21</v>
      </c>
      <c r="AB754" s="9">
        <v>28000000</v>
      </c>
      <c r="AC754" s="9">
        <v>358574</v>
      </c>
      <c r="AD754" s="9" t="s">
        <v>1082</v>
      </c>
      <c r="AE754" s="20">
        <v>126</v>
      </c>
    </row>
    <row r="755" spans="1:31" x14ac:dyDescent="0.35">
      <c r="A755" t="s">
        <v>2903</v>
      </c>
      <c r="B755" t="s">
        <v>15</v>
      </c>
      <c r="C755" t="s">
        <v>40</v>
      </c>
      <c r="D755" s="2">
        <v>1985</v>
      </c>
      <c r="E755" t="s">
        <v>2424</v>
      </c>
      <c r="F755" s="2">
        <v>7</v>
      </c>
      <c r="G755">
        <v>8200</v>
      </c>
      <c r="H755" t="s">
        <v>894</v>
      </c>
      <c r="I755" t="s">
        <v>894</v>
      </c>
      <c r="J755" t="s">
        <v>894</v>
      </c>
      <c r="K755" s="3" t="s">
        <v>29</v>
      </c>
      <c r="L755">
        <v>0</v>
      </c>
      <c r="M755">
        <v>10179000</v>
      </c>
      <c r="N755" t="s">
        <v>1185</v>
      </c>
      <c r="O755" s="2">
        <v>91</v>
      </c>
      <c r="Q755" s="10" t="s">
        <v>40</v>
      </c>
      <c r="R755" s="21">
        <v>1985</v>
      </c>
      <c r="S755" s="27" t="s">
        <v>12540</v>
      </c>
      <c r="T755" s="25" t="str">
        <f>LEFT(S755,3)</f>
        <v>Feb</v>
      </c>
      <c r="U755" s="10" t="s">
        <v>29</v>
      </c>
      <c r="V755" s="21">
        <v>7</v>
      </c>
      <c r="W755" s="10">
        <v>8200</v>
      </c>
      <c r="X755" s="10" t="s">
        <v>894</v>
      </c>
      <c r="Y755" s="10" t="s">
        <v>894</v>
      </c>
      <c r="Z755" s="10" t="s">
        <v>894</v>
      </c>
      <c r="AA755" s="22" t="s">
        <v>29</v>
      </c>
      <c r="AB755" s="10">
        <v>0</v>
      </c>
      <c r="AC755" s="10">
        <v>10179000</v>
      </c>
      <c r="AD755" s="10" t="s">
        <v>1185</v>
      </c>
      <c r="AE755" s="23">
        <v>91</v>
      </c>
    </row>
    <row r="756" spans="1:31" x14ac:dyDescent="0.35">
      <c r="A756" t="s">
        <v>2904</v>
      </c>
      <c r="B756" t="s">
        <v>15</v>
      </c>
      <c r="C756" t="s">
        <v>1203</v>
      </c>
      <c r="D756" s="2">
        <v>1985</v>
      </c>
      <c r="E756" t="s">
        <v>2905</v>
      </c>
      <c r="F756" s="2">
        <v>6.6</v>
      </c>
      <c r="G756">
        <v>14000</v>
      </c>
      <c r="H756" t="s">
        <v>2906</v>
      </c>
      <c r="I756" t="s">
        <v>2906</v>
      </c>
      <c r="J756" t="s">
        <v>2218</v>
      </c>
      <c r="K756" s="3" t="s">
        <v>451</v>
      </c>
      <c r="L756">
        <v>0</v>
      </c>
      <c r="M756">
        <v>390659</v>
      </c>
      <c r="N756" t="s">
        <v>2907</v>
      </c>
      <c r="O756" s="2">
        <v>104</v>
      </c>
      <c r="Q756" s="9" t="s">
        <v>1203</v>
      </c>
      <c r="R756" s="18">
        <v>1985</v>
      </c>
      <c r="S756" s="26" t="s">
        <v>12607</v>
      </c>
      <c r="T756" s="25" t="str">
        <f>LEFT(S756,3)</f>
        <v>Nov</v>
      </c>
      <c r="U756" s="9" t="s">
        <v>29</v>
      </c>
      <c r="V756" s="18">
        <v>6.6</v>
      </c>
      <c r="W756" s="9">
        <v>14000</v>
      </c>
      <c r="X756" s="9" t="s">
        <v>2906</v>
      </c>
      <c r="Y756" s="9" t="s">
        <v>2906</v>
      </c>
      <c r="Z756" s="9" t="s">
        <v>2218</v>
      </c>
      <c r="AA756" s="19" t="s">
        <v>451</v>
      </c>
      <c r="AB756" s="9">
        <v>0</v>
      </c>
      <c r="AC756" s="9">
        <v>390659</v>
      </c>
      <c r="AD756" s="9" t="s">
        <v>2907</v>
      </c>
      <c r="AE756" s="20">
        <v>104</v>
      </c>
    </row>
    <row r="757" spans="1:31" x14ac:dyDescent="0.35">
      <c r="A757" t="s">
        <v>2908</v>
      </c>
      <c r="B757" t="s">
        <v>1998</v>
      </c>
      <c r="C757" t="s">
        <v>40</v>
      </c>
      <c r="D757" s="2">
        <v>1985</v>
      </c>
      <c r="E757" t="s">
        <v>2241</v>
      </c>
      <c r="F757" s="2">
        <v>5.7</v>
      </c>
      <c r="G757">
        <v>3800</v>
      </c>
      <c r="H757" t="s">
        <v>2016</v>
      </c>
      <c r="I757" t="s">
        <v>2016</v>
      </c>
      <c r="J757" t="s">
        <v>2909</v>
      </c>
      <c r="K757" s="3" t="s">
        <v>29</v>
      </c>
      <c r="L757">
        <v>0</v>
      </c>
      <c r="M757">
        <v>10627754</v>
      </c>
      <c r="N757" t="s">
        <v>2570</v>
      </c>
      <c r="O757" s="2">
        <v>90</v>
      </c>
      <c r="Q757" s="10" t="s">
        <v>40</v>
      </c>
      <c r="R757" s="21">
        <v>1985</v>
      </c>
      <c r="S757" s="27" t="s">
        <v>12524</v>
      </c>
      <c r="T757" s="25" t="str">
        <f>LEFT(S757,3)</f>
        <v>Apr</v>
      </c>
      <c r="U757" s="10" t="s">
        <v>29</v>
      </c>
      <c r="V757" s="21">
        <v>5.7</v>
      </c>
      <c r="W757" s="10">
        <v>3800</v>
      </c>
      <c r="X757" s="10" t="s">
        <v>2016</v>
      </c>
      <c r="Y757" s="10" t="s">
        <v>2016</v>
      </c>
      <c r="Z757" s="10" t="s">
        <v>2909</v>
      </c>
      <c r="AA757" s="22" t="s">
        <v>29</v>
      </c>
      <c r="AB757" s="10">
        <v>0</v>
      </c>
      <c r="AC757" s="10">
        <v>10627754</v>
      </c>
      <c r="AD757" s="10" t="s">
        <v>2570</v>
      </c>
      <c r="AE757" s="23">
        <v>90</v>
      </c>
    </row>
    <row r="758" spans="1:31" x14ac:dyDescent="0.35">
      <c r="A758" t="s">
        <v>2910</v>
      </c>
      <c r="B758" t="s">
        <v>15</v>
      </c>
      <c r="C758" t="s">
        <v>51</v>
      </c>
      <c r="D758" s="2">
        <v>1985</v>
      </c>
      <c r="E758" t="s">
        <v>2863</v>
      </c>
      <c r="F758" s="2">
        <v>5.3</v>
      </c>
      <c r="G758">
        <v>4000</v>
      </c>
      <c r="H758" t="s">
        <v>2911</v>
      </c>
      <c r="I758" t="s">
        <v>2911</v>
      </c>
      <c r="J758" t="s">
        <v>864</v>
      </c>
      <c r="K758" s="3" t="s">
        <v>29</v>
      </c>
      <c r="L758">
        <v>0</v>
      </c>
      <c r="M758">
        <v>2278264</v>
      </c>
      <c r="N758" t="s">
        <v>2912</v>
      </c>
      <c r="O758" s="2">
        <v>91</v>
      </c>
      <c r="Q758" s="9" t="s">
        <v>51</v>
      </c>
      <c r="R758" s="18">
        <v>1985</v>
      </c>
      <c r="S758" s="26" t="s">
        <v>12602</v>
      </c>
      <c r="T758" s="25" t="str">
        <f>LEFT(S758,3)</f>
        <v>Mar</v>
      </c>
      <c r="U758" s="9" t="s">
        <v>29</v>
      </c>
      <c r="V758" s="18">
        <v>5.3</v>
      </c>
      <c r="W758" s="9">
        <v>4000</v>
      </c>
      <c r="X758" s="9" t="s">
        <v>2911</v>
      </c>
      <c r="Y758" s="9" t="s">
        <v>2911</v>
      </c>
      <c r="Z758" s="9" t="s">
        <v>864</v>
      </c>
      <c r="AA758" s="19" t="s">
        <v>29</v>
      </c>
      <c r="AB758" s="9">
        <v>0</v>
      </c>
      <c r="AC758" s="9">
        <v>2278264</v>
      </c>
      <c r="AD758" s="9" t="s">
        <v>2912</v>
      </c>
      <c r="AE758" s="20">
        <v>91</v>
      </c>
    </row>
    <row r="759" spans="1:31" x14ac:dyDescent="0.35">
      <c r="A759" t="s">
        <v>2913</v>
      </c>
      <c r="B759" t="s">
        <v>15</v>
      </c>
      <c r="C759" t="s">
        <v>16</v>
      </c>
      <c r="D759" s="2">
        <v>1985</v>
      </c>
      <c r="E759" t="s">
        <v>2914</v>
      </c>
      <c r="F759" s="2">
        <v>6.1</v>
      </c>
      <c r="G759">
        <v>2400</v>
      </c>
      <c r="H759" t="s">
        <v>94</v>
      </c>
      <c r="I759" t="s">
        <v>1514</v>
      </c>
      <c r="J759" t="s">
        <v>1514</v>
      </c>
      <c r="K759" s="3" t="s">
        <v>29</v>
      </c>
      <c r="L759">
        <v>0</v>
      </c>
      <c r="M759">
        <v>836156</v>
      </c>
      <c r="N759" t="s">
        <v>529</v>
      </c>
      <c r="O759" s="2">
        <v>106</v>
      </c>
      <c r="Q759" s="10" t="s">
        <v>16</v>
      </c>
      <c r="R759" s="21">
        <v>1985</v>
      </c>
      <c r="S759" s="27" t="s">
        <v>12608</v>
      </c>
      <c r="T759" s="25" t="str">
        <f>LEFT(S759,3)</f>
        <v>May</v>
      </c>
      <c r="U759" s="10" t="s">
        <v>451</v>
      </c>
      <c r="V759" s="21">
        <v>6.1</v>
      </c>
      <c r="W759" s="10">
        <v>2400</v>
      </c>
      <c r="X759" s="10" t="s">
        <v>94</v>
      </c>
      <c r="Y759" s="10" t="s">
        <v>1514</v>
      </c>
      <c r="Z759" s="10" t="s">
        <v>1514</v>
      </c>
      <c r="AA759" s="22" t="s">
        <v>29</v>
      </c>
      <c r="AB759" s="10">
        <v>0</v>
      </c>
      <c r="AC759" s="10">
        <v>836156</v>
      </c>
      <c r="AD759" s="10" t="s">
        <v>529</v>
      </c>
      <c r="AE759" s="23">
        <v>106</v>
      </c>
    </row>
    <row r="760" spans="1:31" x14ac:dyDescent="0.35">
      <c r="A760" t="s">
        <v>2915</v>
      </c>
      <c r="B760" t="s">
        <v>32</v>
      </c>
      <c r="C760" t="s">
        <v>24</v>
      </c>
      <c r="D760" s="2">
        <v>1985</v>
      </c>
      <c r="E760" t="s">
        <v>2070</v>
      </c>
      <c r="F760" s="2">
        <v>5.0999999999999996</v>
      </c>
      <c r="G760">
        <v>3100</v>
      </c>
      <c r="H760" t="s">
        <v>1663</v>
      </c>
      <c r="I760" t="s">
        <v>2916</v>
      </c>
      <c r="J760" t="s">
        <v>2690</v>
      </c>
      <c r="K760" s="3" t="s">
        <v>29</v>
      </c>
      <c r="L760">
        <v>0</v>
      </c>
      <c r="M760">
        <v>14972297</v>
      </c>
      <c r="N760" t="s">
        <v>2917</v>
      </c>
      <c r="O760" s="2">
        <v>95</v>
      </c>
      <c r="Q760" s="9" t="s">
        <v>24</v>
      </c>
      <c r="R760" s="18">
        <v>1985</v>
      </c>
      <c r="S760" s="26" t="s">
        <v>12502</v>
      </c>
      <c r="T760" s="25" t="str">
        <f>LEFT(S760,3)</f>
        <v>Mar</v>
      </c>
      <c r="U760" s="9" t="s">
        <v>29</v>
      </c>
      <c r="V760" s="18">
        <v>5.0999999999999996</v>
      </c>
      <c r="W760" s="9">
        <v>3100</v>
      </c>
      <c r="X760" s="9" t="s">
        <v>1663</v>
      </c>
      <c r="Y760" s="9" t="s">
        <v>2916</v>
      </c>
      <c r="Z760" s="9" t="s">
        <v>2690</v>
      </c>
      <c r="AA760" s="19" t="s">
        <v>29</v>
      </c>
      <c r="AB760" s="9">
        <v>0</v>
      </c>
      <c r="AC760" s="9">
        <v>14972297</v>
      </c>
      <c r="AD760" s="9" t="s">
        <v>2917</v>
      </c>
      <c r="AE760" s="20">
        <v>95</v>
      </c>
    </row>
    <row r="761" spans="1:31" x14ac:dyDescent="0.35">
      <c r="A761" t="s">
        <v>2918</v>
      </c>
      <c r="B761" t="s">
        <v>15</v>
      </c>
      <c r="C761" t="s">
        <v>33</v>
      </c>
      <c r="D761" s="2">
        <v>1985</v>
      </c>
      <c r="E761" t="s">
        <v>2746</v>
      </c>
      <c r="F761" s="2">
        <v>6.1</v>
      </c>
      <c r="G761">
        <v>7300</v>
      </c>
      <c r="H761" t="s">
        <v>2919</v>
      </c>
      <c r="I761" t="s">
        <v>2601</v>
      </c>
      <c r="J761" t="s">
        <v>326</v>
      </c>
      <c r="K761" s="3" t="s">
        <v>29</v>
      </c>
      <c r="L761">
        <v>7000000</v>
      </c>
      <c r="M761">
        <v>20345361</v>
      </c>
      <c r="N761" t="s">
        <v>49</v>
      </c>
      <c r="O761" s="2">
        <v>101</v>
      </c>
      <c r="Q761" s="10" t="s">
        <v>33</v>
      </c>
      <c r="R761" s="21">
        <v>1985</v>
      </c>
      <c r="S761" s="27" t="s">
        <v>12590</v>
      </c>
      <c r="T761" s="25" t="str">
        <f>LEFT(S761,3)</f>
        <v>May</v>
      </c>
      <c r="U761" s="10" t="s">
        <v>29</v>
      </c>
      <c r="V761" s="21">
        <v>6.1</v>
      </c>
      <c r="W761" s="10">
        <v>7300</v>
      </c>
      <c r="X761" s="10" t="s">
        <v>2919</v>
      </c>
      <c r="Y761" s="10" t="s">
        <v>2601</v>
      </c>
      <c r="Z761" s="10" t="s">
        <v>326</v>
      </c>
      <c r="AA761" s="22" t="s">
        <v>29</v>
      </c>
      <c r="AB761" s="10">
        <v>7000000</v>
      </c>
      <c r="AC761" s="10">
        <v>20345361</v>
      </c>
      <c r="AD761" s="10" t="s">
        <v>49</v>
      </c>
      <c r="AE761" s="23">
        <v>101</v>
      </c>
    </row>
    <row r="762" spans="1:31" x14ac:dyDescent="0.35">
      <c r="A762" t="s">
        <v>2920</v>
      </c>
      <c r="B762" t="s">
        <v>1998</v>
      </c>
      <c r="C762" t="s">
        <v>40</v>
      </c>
      <c r="D762" s="2">
        <v>1985</v>
      </c>
      <c r="E762" t="s">
        <v>2921</v>
      </c>
      <c r="F762" s="2">
        <v>5.7</v>
      </c>
      <c r="G762">
        <v>5300</v>
      </c>
      <c r="H762" t="s">
        <v>510</v>
      </c>
      <c r="I762" t="s">
        <v>2922</v>
      </c>
      <c r="J762" t="s">
        <v>2923</v>
      </c>
      <c r="K762" s="3" t="s">
        <v>29</v>
      </c>
      <c r="L762">
        <v>3000000</v>
      </c>
      <c r="M762">
        <v>5101</v>
      </c>
      <c r="N762" t="s">
        <v>30</v>
      </c>
      <c r="O762" s="2">
        <v>83</v>
      </c>
      <c r="Q762" s="9" t="s">
        <v>40</v>
      </c>
      <c r="R762" s="18">
        <v>1985</v>
      </c>
      <c r="S762" s="26" t="s">
        <v>12609</v>
      </c>
      <c r="T762" s="25" t="str">
        <f>LEFT(S762,3)</f>
        <v>Apr</v>
      </c>
      <c r="U762" s="9" t="s">
        <v>29</v>
      </c>
      <c r="V762" s="18">
        <v>5.7</v>
      </c>
      <c r="W762" s="9">
        <v>5300</v>
      </c>
      <c r="X762" s="9" t="s">
        <v>510</v>
      </c>
      <c r="Y762" s="9" t="s">
        <v>2922</v>
      </c>
      <c r="Z762" s="9" t="s">
        <v>2923</v>
      </c>
      <c r="AA762" s="19" t="s">
        <v>29</v>
      </c>
      <c r="AB762" s="9">
        <v>3000000</v>
      </c>
      <c r="AC762" s="9">
        <v>5101</v>
      </c>
      <c r="AD762" s="9" t="s">
        <v>30</v>
      </c>
      <c r="AE762" s="20">
        <v>83</v>
      </c>
    </row>
    <row r="763" spans="1:31" x14ac:dyDescent="0.35">
      <c r="A763" t="s">
        <v>2924</v>
      </c>
      <c r="B763" t="s">
        <v>15</v>
      </c>
      <c r="C763" t="s">
        <v>33</v>
      </c>
      <c r="D763" s="2">
        <v>1985</v>
      </c>
      <c r="E763" t="s">
        <v>2746</v>
      </c>
      <c r="F763" s="2">
        <v>4.4000000000000004</v>
      </c>
      <c r="G763">
        <v>3900</v>
      </c>
      <c r="H763" t="s">
        <v>2925</v>
      </c>
      <c r="I763" t="s">
        <v>2926</v>
      </c>
      <c r="J763" t="s">
        <v>2927</v>
      </c>
      <c r="K763" s="3" t="s">
        <v>29</v>
      </c>
      <c r="L763">
        <v>0</v>
      </c>
      <c r="M763">
        <v>5730596</v>
      </c>
      <c r="N763" t="s">
        <v>117</v>
      </c>
      <c r="O763" s="2">
        <v>90</v>
      </c>
      <c r="Q763" s="10" t="s">
        <v>33</v>
      </c>
      <c r="R763" s="21">
        <v>1985</v>
      </c>
      <c r="S763" s="27" t="s">
        <v>12590</v>
      </c>
      <c r="T763" s="25" t="str">
        <f>LEFT(S763,3)</f>
        <v>May</v>
      </c>
      <c r="U763" s="10" t="s">
        <v>29</v>
      </c>
      <c r="V763" s="21">
        <v>4.4000000000000004</v>
      </c>
      <c r="W763" s="10">
        <v>3900</v>
      </c>
      <c r="X763" s="10" t="s">
        <v>2925</v>
      </c>
      <c r="Y763" s="10" t="s">
        <v>2926</v>
      </c>
      <c r="Z763" s="10" t="s">
        <v>2927</v>
      </c>
      <c r="AA763" s="22" t="s">
        <v>29</v>
      </c>
      <c r="AB763" s="10">
        <v>0</v>
      </c>
      <c r="AC763" s="10">
        <v>5730596</v>
      </c>
      <c r="AD763" s="10" t="s">
        <v>117</v>
      </c>
      <c r="AE763" s="23">
        <v>90</v>
      </c>
    </row>
    <row r="764" spans="1:31" x14ac:dyDescent="0.35">
      <c r="A764" t="s">
        <v>2928</v>
      </c>
      <c r="B764" t="s">
        <v>1998</v>
      </c>
      <c r="C764" t="s">
        <v>62</v>
      </c>
      <c r="D764" s="2">
        <v>1985</v>
      </c>
      <c r="E764" t="s">
        <v>2622</v>
      </c>
      <c r="F764" s="2">
        <v>7.1</v>
      </c>
      <c r="G764">
        <v>4400</v>
      </c>
      <c r="H764" t="s">
        <v>744</v>
      </c>
      <c r="I764" t="s">
        <v>2929</v>
      </c>
      <c r="J764" t="s">
        <v>1201</v>
      </c>
      <c r="K764" s="3" t="s">
        <v>29</v>
      </c>
      <c r="L764">
        <v>0</v>
      </c>
      <c r="M764">
        <v>9085049</v>
      </c>
      <c r="N764" t="s">
        <v>2362</v>
      </c>
      <c r="O764" s="2">
        <v>115</v>
      </c>
      <c r="Q764" s="9" t="s">
        <v>62</v>
      </c>
      <c r="R764" s="18">
        <v>1985</v>
      </c>
      <c r="S764" s="26" t="s">
        <v>12570</v>
      </c>
      <c r="T764" s="25" t="str">
        <f>LEFT(S764,3)</f>
        <v>Oct</v>
      </c>
      <c r="U764" s="9" t="s">
        <v>29</v>
      </c>
      <c r="V764" s="18">
        <v>7.1</v>
      </c>
      <c r="W764" s="9">
        <v>4400</v>
      </c>
      <c r="X764" s="9" t="s">
        <v>744</v>
      </c>
      <c r="Y764" s="9" t="s">
        <v>2929</v>
      </c>
      <c r="Z764" s="9" t="s">
        <v>1201</v>
      </c>
      <c r="AA764" s="19" t="s">
        <v>29</v>
      </c>
      <c r="AB764" s="9">
        <v>0</v>
      </c>
      <c r="AC764" s="9">
        <v>9085049</v>
      </c>
      <c r="AD764" s="9" t="s">
        <v>2362</v>
      </c>
      <c r="AE764" s="20">
        <v>115</v>
      </c>
    </row>
    <row r="765" spans="1:31" x14ac:dyDescent="0.35">
      <c r="A765" t="s">
        <v>2930</v>
      </c>
      <c r="B765" t="s">
        <v>1998</v>
      </c>
      <c r="C765" t="s">
        <v>40</v>
      </c>
      <c r="D765" s="2">
        <v>1985</v>
      </c>
      <c r="E765" t="s">
        <v>2542</v>
      </c>
      <c r="F765" s="2">
        <v>4.5</v>
      </c>
      <c r="G765">
        <v>1000</v>
      </c>
      <c r="H765" t="s">
        <v>1292</v>
      </c>
      <c r="I765" t="s">
        <v>207</v>
      </c>
      <c r="J765" t="s">
        <v>1316</v>
      </c>
      <c r="K765" s="3" t="s">
        <v>29</v>
      </c>
      <c r="L765">
        <v>0</v>
      </c>
      <c r="M765">
        <v>1878561</v>
      </c>
      <c r="N765" t="s">
        <v>209</v>
      </c>
      <c r="O765" s="2">
        <v>105</v>
      </c>
      <c r="Q765" s="10" t="s">
        <v>40</v>
      </c>
      <c r="R765" s="21">
        <v>1985</v>
      </c>
      <c r="S765" s="27" t="s">
        <v>12552</v>
      </c>
      <c r="T765" s="25" t="str">
        <f>LEFT(S765,3)</f>
        <v>Mar</v>
      </c>
      <c r="U765" s="10" t="s">
        <v>29</v>
      </c>
      <c r="V765" s="21">
        <v>4.5</v>
      </c>
      <c r="W765" s="10">
        <v>1000</v>
      </c>
      <c r="X765" s="10" t="s">
        <v>1292</v>
      </c>
      <c r="Y765" s="10" t="s">
        <v>207</v>
      </c>
      <c r="Z765" s="10" t="s">
        <v>1316</v>
      </c>
      <c r="AA765" s="22" t="s">
        <v>29</v>
      </c>
      <c r="AB765" s="10">
        <v>0</v>
      </c>
      <c r="AC765" s="10">
        <v>1878561</v>
      </c>
      <c r="AD765" s="10" t="s">
        <v>209</v>
      </c>
      <c r="AE765" s="23">
        <v>105</v>
      </c>
    </row>
    <row r="766" spans="1:31" x14ac:dyDescent="0.35">
      <c r="A766" t="s">
        <v>2931</v>
      </c>
      <c r="B766" t="s">
        <v>15</v>
      </c>
      <c r="C766" t="s">
        <v>33</v>
      </c>
      <c r="D766" s="2">
        <v>1985</v>
      </c>
      <c r="E766" t="s">
        <v>2329</v>
      </c>
      <c r="F766" s="2">
        <v>4.8</v>
      </c>
      <c r="G766">
        <v>1400</v>
      </c>
      <c r="H766" t="s">
        <v>1678</v>
      </c>
      <c r="I766" t="s">
        <v>1678</v>
      </c>
      <c r="J766" t="s">
        <v>2899</v>
      </c>
      <c r="K766" s="3" t="s">
        <v>29</v>
      </c>
      <c r="L766">
        <v>0</v>
      </c>
      <c r="M766">
        <v>5622787</v>
      </c>
      <c r="N766" t="s">
        <v>2932</v>
      </c>
      <c r="O766" s="2">
        <v>93</v>
      </c>
      <c r="Q766" s="9" t="s">
        <v>33</v>
      </c>
      <c r="R766" s="18">
        <v>1985</v>
      </c>
      <c r="S766" s="26" t="s">
        <v>12532</v>
      </c>
      <c r="T766" s="25" t="str">
        <f>LEFT(S766,3)</f>
        <v>Jan</v>
      </c>
      <c r="U766" s="9" t="s">
        <v>29</v>
      </c>
      <c r="V766" s="18">
        <v>4.8</v>
      </c>
      <c r="W766" s="9">
        <v>1400</v>
      </c>
      <c r="X766" s="9" t="s">
        <v>1678</v>
      </c>
      <c r="Y766" s="9" t="s">
        <v>1678</v>
      </c>
      <c r="Z766" s="9" t="s">
        <v>2899</v>
      </c>
      <c r="AA766" s="19" t="s">
        <v>29</v>
      </c>
      <c r="AB766" s="9">
        <v>0</v>
      </c>
      <c r="AC766" s="9">
        <v>5622787</v>
      </c>
      <c r="AD766" s="9" t="s">
        <v>2932</v>
      </c>
      <c r="AE766" s="20">
        <v>93</v>
      </c>
    </row>
    <row r="767" spans="1:31" x14ac:dyDescent="0.35">
      <c r="A767" t="s">
        <v>2933</v>
      </c>
      <c r="B767" t="s">
        <v>32</v>
      </c>
      <c r="C767" t="s">
        <v>24</v>
      </c>
      <c r="D767" s="2">
        <v>1985</v>
      </c>
      <c r="E767" t="s">
        <v>2620</v>
      </c>
      <c r="F767" s="2">
        <v>6.3</v>
      </c>
      <c r="G767">
        <v>12000</v>
      </c>
      <c r="H767" t="s">
        <v>109</v>
      </c>
      <c r="I767" t="s">
        <v>2210</v>
      </c>
      <c r="J767" t="s">
        <v>387</v>
      </c>
      <c r="K767" s="3" t="s">
        <v>21</v>
      </c>
      <c r="L767">
        <v>50000000</v>
      </c>
      <c r="M767">
        <v>23717291</v>
      </c>
      <c r="N767" t="s">
        <v>2934</v>
      </c>
      <c r="O767" s="2">
        <v>107</v>
      </c>
      <c r="Q767" s="10" t="s">
        <v>24</v>
      </c>
      <c r="R767" s="21">
        <v>1985</v>
      </c>
      <c r="S767" s="27" t="s">
        <v>12569</v>
      </c>
      <c r="T767" s="25" t="str">
        <f>LEFT(S767,3)</f>
        <v>Nov</v>
      </c>
      <c r="U767" s="10" t="s">
        <v>29</v>
      </c>
      <c r="V767" s="21">
        <v>6.3</v>
      </c>
      <c r="W767" s="10">
        <v>12000</v>
      </c>
      <c r="X767" s="10" t="s">
        <v>109</v>
      </c>
      <c r="Y767" s="10" t="s">
        <v>2210</v>
      </c>
      <c r="Z767" s="10" t="s">
        <v>387</v>
      </c>
      <c r="AA767" s="22" t="s">
        <v>21</v>
      </c>
      <c r="AB767" s="10">
        <v>50000000</v>
      </c>
      <c r="AC767" s="10">
        <v>23717291</v>
      </c>
      <c r="AD767" s="10" t="s">
        <v>2934</v>
      </c>
      <c r="AE767" s="23">
        <v>107</v>
      </c>
    </row>
    <row r="768" spans="1:31" x14ac:dyDescent="0.35">
      <c r="A768" t="s">
        <v>2935</v>
      </c>
      <c r="B768" t="s">
        <v>15</v>
      </c>
      <c r="C768" t="s">
        <v>103</v>
      </c>
      <c r="D768" s="2">
        <v>1985</v>
      </c>
      <c r="E768" t="s">
        <v>2859</v>
      </c>
      <c r="F768" s="2">
        <v>6.2</v>
      </c>
      <c r="G768">
        <v>2200</v>
      </c>
      <c r="H768" t="s">
        <v>2936</v>
      </c>
      <c r="I768" t="s">
        <v>1215</v>
      </c>
      <c r="J768" t="s">
        <v>2576</v>
      </c>
      <c r="K768" s="3" t="s">
        <v>29</v>
      </c>
      <c r="L768">
        <v>0</v>
      </c>
      <c r="M768">
        <v>8630068</v>
      </c>
      <c r="N768" t="s">
        <v>2937</v>
      </c>
      <c r="O768" s="2">
        <v>102</v>
      </c>
      <c r="Q768" s="9" t="s">
        <v>103</v>
      </c>
      <c r="R768" s="18">
        <v>1985</v>
      </c>
      <c r="S768" s="26" t="s">
        <v>12601</v>
      </c>
      <c r="T768" s="25" t="str">
        <f>LEFT(S768,3)</f>
        <v>Nov</v>
      </c>
      <c r="U768" s="9" t="s">
        <v>29</v>
      </c>
      <c r="V768" s="18">
        <v>6.2</v>
      </c>
      <c r="W768" s="9">
        <v>2200</v>
      </c>
      <c r="X768" s="9" t="s">
        <v>2936</v>
      </c>
      <c r="Y768" s="9" t="s">
        <v>1215</v>
      </c>
      <c r="Z768" s="9" t="s">
        <v>2576</v>
      </c>
      <c r="AA768" s="19" t="s">
        <v>29</v>
      </c>
      <c r="AB768" s="9">
        <v>0</v>
      </c>
      <c r="AC768" s="9">
        <v>8630068</v>
      </c>
      <c r="AD768" s="9" t="s">
        <v>2937</v>
      </c>
      <c r="AE768" s="20">
        <v>102</v>
      </c>
    </row>
    <row r="769" spans="1:31" x14ac:dyDescent="0.35">
      <c r="A769" t="s">
        <v>2938</v>
      </c>
      <c r="B769" t="s">
        <v>1998</v>
      </c>
      <c r="C769" t="s">
        <v>16</v>
      </c>
      <c r="D769" s="2">
        <v>1985</v>
      </c>
      <c r="E769" t="s">
        <v>2831</v>
      </c>
      <c r="F769" s="2">
        <v>6.6</v>
      </c>
      <c r="G769">
        <v>6900</v>
      </c>
      <c r="H769" t="s">
        <v>1287</v>
      </c>
      <c r="I769" t="s">
        <v>2939</v>
      </c>
      <c r="J769" t="s">
        <v>121</v>
      </c>
      <c r="K769" s="3" t="s">
        <v>29</v>
      </c>
      <c r="L769">
        <v>10000000</v>
      </c>
      <c r="M769">
        <v>25627836</v>
      </c>
      <c r="N769" t="s">
        <v>30</v>
      </c>
      <c r="O769" s="2">
        <v>98</v>
      </c>
      <c r="Q769" s="10" t="s">
        <v>16</v>
      </c>
      <c r="R769" s="21">
        <v>1985</v>
      </c>
      <c r="S769" s="27" t="s">
        <v>12599</v>
      </c>
      <c r="T769" s="25" t="str">
        <f>LEFT(S769,3)</f>
        <v>Sep</v>
      </c>
      <c r="U769" s="10" t="s">
        <v>29</v>
      </c>
      <c r="V769" s="21">
        <v>6.6</v>
      </c>
      <c r="W769" s="10">
        <v>6900</v>
      </c>
      <c r="X769" s="10" t="s">
        <v>1287</v>
      </c>
      <c r="Y769" s="10" t="s">
        <v>2939</v>
      </c>
      <c r="Z769" s="10" t="s">
        <v>121</v>
      </c>
      <c r="AA769" s="22" t="s">
        <v>29</v>
      </c>
      <c r="AB769" s="10">
        <v>10000000</v>
      </c>
      <c r="AC769" s="10">
        <v>25627836</v>
      </c>
      <c r="AD769" s="10" t="s">
        <v>30</v>
      </c>
      <c r="AE769" s="23">
        <v>98</v>
      </c>
    </row>
    <row r="770" spans="1:31" x14ac:dyDescent="0.35">
      <c r="A770" t="s">
        <v>2940</v>
      </c>
      <c r="B770" t="s">
        <v>32</v>
      </c>
      <c r="C770" t="s">
        <v>40</v>
      </c>
      <c r="D770" s="2">
        <v>1985</v>
      </c>
      <c r="E770" t="s">
        <v>2941</v>
      </c>
      <c r="F770" s="2">
        <v>6.5</v>
      </c>
      <c r="G770">
        <v>2100</v>
      </c>
      <c r="H770" t="s">
        <v>2015</v>
      </c>
      <c r="I770" t="s">
        <v>2015</v>
      </c>
      <c r="J770" t="s">
        <v>1489</v>
      </c>
      <c r="K770" s="3" t="s">
        <v>29</v>
      </c>
      <c r="L770">
        <v>0</v>
      </c>
      <c r="M770">
        <v>6090497</v>
      </c>
      <c r="N770" t="s">
        <v>43</v>
      </c>
      <c r="O770" s="2">
        <v>88</v>
      </c>
      <c r="Q770" s="9" t="s">
        <v>40</v>
      </c>
      <c r="R770" s="18">
        <v>1985</v>
      </c>
      <c r="S770" s="26" t="s">
        <v>12610</v>
      </c>
      <c r="T770" s="25" t="str">
        <f>LEFT(S770,3)</f>
        <v>May</v>
      </c>
      <c r="U770" s="9" t="s">
        <v>29</v>
      </c>
      <c r="V770" s="18">
        <v>6.5</v>
      </c>
      <c r="W770" s="9">
        <v>2100</v>
      </c>
      <c r="X770" s="9" t="s">
        <v>2015</v>
      </c>
      <c r="Y770" s="9" t="s">
        <v>2015</v>
      </c>
      <c r="Z770" s="9" t="s">
        <v>1489</v>
      </c>
      <c r="AA770" s="19" t="s">
        <v>29</v>
      </c>
      <c r="AB770" s="9">
        <v>0</v>
      </c>
      <c r="AC770" s="9">
        <v>6090497</v>
      </c>
      <c r="AD770" s="9" t="s">
        <v>43</v>
      </c>
      <c r="AE770" s="20">
        <v>88</v>
      </c>
    </row>
    <row r="771" spans="1:31" x14ac:dyDescent="0.35">
      <c r="A771" t="s">
        <v>2942</v>
      </c>
      <c r="B771" t="s">
        <v>336</v>
      </c>
      <c r="C771" t="s">
        <v>389</v>
      </c>
      <c r="D771" s="2">
        <v>1985</v>
      </c>
      <c r="E771" t="s">
        <v>2684</v>
      </c>
      <c r="F771" s="2">
        <v>7.4</v>
      </c>
      <c r="G771">
        <v>2700</v>
      </c>
      <c r="H771" t="s">
        <v>2943</v>
      </c>
      <c r="I771" t="s">
        <v>2944</v>
      </c>
      <c r="J771" t="s">
        <v>2945</v>
      </c>
      <c r="K771" s="3" t="s">
        <v>29</v>
      </c>
      <c r="L771">
        <v>0</v>
      </c>
      <c r="M771">
        <v>849915</v>
      </c>
      <c r="N771" t="s">
        <v>2946</v>
      </c>
      <c r="O771" s="2">
        <v>86</v>
      </c>
      <c r="Q771" s="10" t="s">
        <v>389</v>
      </c>
      <c r="R771" s="21">
        <v>1985</v>
      </c>
      <c r="S771" s="27" t="s">
        <v>12582</v>
      </c>
      <c r="T771" s="25" t="str">
        <f>LEFT(S771,3)</f>
        <v>Jul</v>
      </c>
      <c r="U771" s="10" t="s">
        <v>29</v>
      </c>
      <c r="V771" s="21">
        <v>7.4</v>
      </c>
      <c r="W771" s="10">
        <v>2700</v>
      </c>
      <c r="X771" s="10" t="s">
        <v>2943</v>
      </c>
      <c r="Y771" s="10" t="s">
        <v>2944</v>
      </c>
      <c r="Z771" s="10" t="s">
        <v>2945</v>
      </c>
      <c r="AA771" s="22" t="s">
        <v>29</v>
      </c>
      <c r="AB771" s="10">
        <v>0</v>
      </c>
      <c r="AC771" s="10">
        <v>849915</v>
      </c>
      <c r="AD771" s="10" t="s">
        <v>2946</v>
      </c>
      <c r="AE771" s="23">
        <v>86</v>
      </c>
    </row>
    <row r="772" spans="1:31" x14ac:dyDescent="0.35">
      <c r="A772" t="s">
        <v>2947</v>
      </c>
      <c r="B772" t="s">
        <v>15</v>
      </c>
      <c r="C772" t="s">
        <v>33</v>
      </c>
      <c r="D772" s="2">
        <v>1985</v>
      </c>
      <c r="E772" t="s">
        <v>2679</v>
      </c>
      <c r="F772" s="2">
        <v>5.7</v>
      </c>
      <c r="G772">
        <v>1900</v>
      </c>
      <c r="H772" t="s">
        <v>199</v>
      </c>
      <c r="I772" t="s">
        <v>2948</v>
      </c>
      <c r="J772" t="s">
        <v>199</v>
      </c>
      <c r="K772" s="3" t="s">
        <v>29</v>
      </c>
      <c r="L772">
        <v>22000000</v>
      </c>
      <c r="M772">
        <v>8489518</v>
      </c>
      <c r="N772" t="s">
        <v>60</v>
      </c>
      <c r="O772" s="2">
        <v>109</v>
      </c>
      <c r="Q772" s="9" t="s">
        <v>33</v>
      </c>
      <c r="R772" s="18">
        <v>1985</v>
      </c>
      <c r="S772" s="26" t="s">
        <v>12581</v>
      </c>
      <c r="T772" s="25" t="str">
        <f>LEFT(S772,3)</f>
        <v>Apr</v>
      </c>
      <c r="U772" s="9" t="s">
        <v>29</v>
      </c>
      <c r="V772" s="18">
        <v>5.7</v>
      </c>
      <c r="W772" s="9">
        <v>1900</v>
      </c>
      <c r="X772" s="9" t="s">
        <v>199</v>
      </c>
      <c r="Y772" s="9" t="s">
        <v>2948</v>
      </c>
      <c r="Z772" s="9" t="s">
        <v>199</v>
      </c>
      <c r="AA772" s="19" t="s">
        <v>29</v>
      </c>
      <c r="AB772" s="9">
        <v>22000000</v>
      </c>
      <c r="AC772" s="9">
        <v>8489518</v>
      </c>
      <c r="AD772" s="9" t="s">
        <v>60</v>
      </c>
      <c r="AE772" s="20">
        <v>109</v>
      </c>
    </row>
    <row r="773" spans="1:31" x14ac:dyDescent="0.35">
      <c r="A773" t="s">
        <v>2949</v>
      </c>
      <c r="B773" t="s">
        <v>1998</v>
      </c>
      <c r="C773" t="s">
        <v>150</v>
      </c>
      <c r="D773" s="2">
        <v>1985</v>
      </c>
      <c r="E773" t="s">
        <v>2591</v>
      </c>
      <c r="F773" s="2">
        <v>5.3</v>
      </c>
      <c r="G773">
        <v>2900</v>
      </c>
      <c r="H773" t="s">
        <v>1823</v>
      </c>
      <c r="I773" t="s">
        <v>2950</v>
      </c>
      <c r="J773" t="s">
        <v>2951</v>
      </c>
      <c r="K773" s="3" t="s">
        <v>21</v>
      </c>
      <c r="L773">
        <v>13000000</v>
      </c>
      <c r="M773">
        <v>3558669</v>
      </c>
      <c r="N773" t="s">
        <v>2212</v>
      </c>
      <c r="O773" s="2">
        <v>118</v>
      </c>
      <c r="Q773" s="10" t="s">
        <v>150</v>
      </c>
      <c r="R773" s="21">
        <v>1985</v>
      </c>
      <c r="S773" s="27" t="s">
        <v>12561</v>
      </c>
      <c r="T773" s="25" t="str">
        <f>LEFT(S773,3)</f>
        <v>Aug</v>
      </c>
      <c r="U773" s="10" t="s">
        <v>29</v>
      </c>
      <c r="V773" s="21">
        <v>5.3</v>
      </c>
      <c r="W773" s="10">
        <v>2900</v>
      </c>
      <c r="X773" s="10" t="s">
        <v>1823</v>
      </c>
      <c r="Y773" s="10" t="s">
        <v>2950</v>
      </c>
      <c r="Z773" s="10" t="s">
        <v>2951</v>
      </c>
      <c r="AA773" s="22" t="s">
        <v>21</v>
      </c>
      <c r="AB773" s="10">
        <v>13000000</v>
      </c>
      <c r="AC773" s="10">
        <v>3558669</v>
      </c>
      <c r="AD773" s="10" t="s">
        <v>2212</v>
      </c>
      <c r="AE773" s="23">
        <v>118</v>
      </c>
    </row>
    <row r="774" spans="1:31" x14ac:dyDescent="0.35">
      <c r="A774" t="s">
        <v>2952</v>
      </c>
      <c r="B774" t="s">
        <v>1998</v>
      </c>
      <c r="C774" t="s">
        <v>40</v>
      </c>
      <c r="D774" s="2">
        <v>1985</v>
      </c>
      <c r="E774" t="s">
        <v>2816</v>
      </c>
      <c r="F774" s="2">
        <v>4.5</v>
      </c>
      <c r="G774">
        <v>1800</v>
      </c>
      <c r="H774" t="s">
        <v>2953</v>
      </c>
      <c r="I774" t="s">
        <v>2954</v>
      </c>
      <c r="J774" t="s">
        <v>2955</v>
      </c>
      <c r="K774" s="3" t="s">
        <v>21</v>
      </c>
      <c r="L774">
        <v>0</v>
      </c>
      <c r="M774">
        <v>441137</v>
      </c>
      <c r="N774" t="s">
        <v>2956</v>
      </c>
      <c r="O774" s="2">
        <v>90</v>
      </c>
      <c r="Q774" s="9" t="s">
        <v>40</v>
      </c>
      <c r="R774" s="18">
        <v>1985</v>
      </c>
      <c r="S774" s="26" t="s">
        <v>12597</v>
      </c>
      <c r="T774" s="25" t="str">
        <f>LEFT(S774,3)</f>
        <v>Sep</v>
      </c>
      <c r="U774" s="9" t="s">
        <v>29</v>
      </c>
      <c r="V774" s="18">
        <v>4.5</v>
      </c>
      <c r="W774" s="9">
        <v>1800</v>
      </c>
      <c r="X774" s="9" t="s">
        <v>2953</v>
      </c>
      <c r="Y774" s="9" t="s">
        <v>2954</v>
      </c>
      <c r="Z774" s="9" t="s">
        <v>2955</v>
      </c>
      <c r="AA774" s="19" t="s">
        <v>21</v>
      </c>
      <c r="AB774" s="9">
        <v>0</v>
      </c>
      <c r="AC774" s="9">
        <v>441137</v>
      </c>
      <c r="AD774" s="9" t="s">
        <v>2956</v>
      </c>
      <c r="AE774" s="20">
        <v>90</v>
      </c>
    </row>
    <row r="775" spans="1:31" x14ac:dyDescent="0.35">
      <c r="A775" t="s">
        <v>2957</v>
      </c>
      <c r="B775" t="s">
        <v>32</v>
      </c>
      <c r="C775" t="s">
        <v>33</v>
      </c>
      <c r="D775" s="2">
        <v>1985</v>
      </c>
      <c r="E775" t="s">
        <v>2603</v>
      </c>
      <c r="F775" s="2">
        <v>6.2</v>
      </c>
      <c r="G775">
        <v>6100</v>
      </c>
      <c r="H775" t="s">
        <v>607</v>
      </c>
      <c r="I775" t="s">
        <v>2958</v>
      </c>
      <c r="J775" t="s">
        <v>2959</v>
      </c>
      <c r="K775" s="3" t="s">
        <v>2107</v>
      </c>
      <c r="L775">
        <v>2000000</v>
      </c>
      <c r="M775">
        <v>4116395</v>
      </c>
      <c r="N775" t="s">
        <v>2960</v>
      </c>
      <c r="O775" s="2">
        <v>87</v>
      </c>
      <c r="Q775" s="10" t="s">
        <v>33</v>
      </c>
      <c r="R775" s="21">
        <v>1985</v>
      </c>
      <c r="S775" s="27" t="s">
        <v>12564</v>
      </c>
      <c r="T775" s="25" t="str">
        <f>LEFT(S775,3)</f>
        <v>Aug</v>
      </c>
      <c r="U775" s="10" t="s">
        <v>29</v>
      </c>
      <c r="V775" s="21">
        <v>6.2</v>
      </c>
      <c r="W775" s="10">
        <v>6100</v>
      </c>
      <c r="X775" s="10" t="s">
        <v>607</v>
      </c>
      <c r="Y775" s="10" t="s">
        <v>2958</v>
      </c>
      <c r="Z775" s="10" t="s">
        <v>2959</v>
      </c>
      <c r="AA775" s="22" t="s">
        <v>2107</v>
      </c>
      <c r="AB775" s="10">
        <v>2000000</v>
      </c>
      <c r="AC775" s="10">
        <v>4116395</v>
      </c>
      <c r="AD775" s="10" t="s">
        <v>2960</v>
      </c>
      <c r="AE775" s="23">
        <v>87</v>
      </c>
    </row>
    <row r="776" spans="1:31" x14ac:dyDescent="0.35">
      <c r="A776" t="s">
        <v>2961</v>
      </c>
      <c r="B776" t="s">
        <v>15</v>
      </c>
      <c r="C776" t="s">
        <v>16</v>
      </c>
      <c r="D776" s="2">
        <v>1985</v>
      </c>
      <c r="E776" t="s">
        <v>2816</v>
      </c>
      <c r="F776" s="2">
        <v>6</v>
      </c>
      <c r="G776">
        <v>2800</v>
      </c>
      <c r="H776" t="s">
        <v>1296</v>
      </c>
      <c r="I776" t="s">
        <v>2962</v>
      </c>
      <c r="J776" t="s">
        <v>746</v>
      </c>
      <c r="K776" s="3" t="s">
        <v>21</v>
      </c>
      <c r="L776">
        <v>10000000</v>
      </c>
      <c r="M776">
        <v>6148000</v>
      </c>
      <c r="N776" t="s">
        <v>2963</v>
      </c>
      <c r="O776" s="2">
        <v>121</v>
      </c>
      <c r="Q776" s="9" t="s">
        <v>16</v>
      </c>
      <c r="R776" s="18">
        <v>1985</v>
      </c>
      <c r="S776" s="26" t="s">
        <v>12597</v>
      </c>
      <c r="T776" s="25" t="str">
        <f>LEFT(S776,3)</f>
        <v>Sep</v>
      </c>
      <c r="U776" s="9" t="s">
        <v>29</v>
      </c>
      <c r="V776" s="18">
        <v>6</v>
      </c>
      <c r="W776" s="9">
        <v>2800</v>
      </c>
      <c r="X776" s="9" t="s">
        <v>1296</v>
      </c>
      <c r="Y776" s="9" t="s">
        <v>2962</v>
      </c>
      <c r="Z776" s="9" t="s">
        <v>746</v>
      </c>
      <c r="AA776" s="19" t="s">
        <v>21</v>
      </c>
      <c r="AB776" s="9">
        <v>10000000</v>
      </c>
      <c r="AC776" s="9">
        <v>6148000</v>
      </c>
      <c r="AD776" s="9" t="s">
        <v>2963</v>
      </c>
      <c r="AE776" s="20">
        <v>121</v>
      </c>
    </row>
    <row r="777" spans="1:31" x14ac:dyDescent="0.35">
      <c r="A777" t="s">
        <v>2964</v>
      </c>
      <c r="B777" t="s">
        <v>1998</v>
      </c>
      <c r="C777" t="s">
        <v>24</v>
      </c>
      <c r="D777" s="2">
        <v>1985</v>
      </c>
      <c r="E777" t="s">
        <v>2542</v>
      </c>
      <c r="F777" s="2">
        <v>5.3</v>
      </c>
      <c r="G777">
        <v>2100</v>
      </c>
      <c r="H777" t="s">
        <v>244</v>
      </c>
      <c r="I777" t="s">
        <v>2965</v>
      </c>
      <c r="J777" t="s">
        <v>183</v>
      </c>
      <c r="K777" s="3" t="s">
        <v>21</v>
      </c>
      <c r="L777">
        <v>22000000</v>
      </c>
      <c r="M777">
        <v>5111099</v>
      </c>
      <c r="N777" t="s">
        <v>600</v>
      </c>
      <c r="O777" s="2">
        <v>114</v>
      </c>
      <c r="Q777" s="10" t="s">
        <v>24</v>
      </c>
      <c r="R777" s="21">
        <v>1985</v>
      </c>
      <c r="S777" s="27" t="s">
        <v>12552</v>
      </c>
      <c r="T777" s="25" t="str">
        <f>LEFT(S777,3)</f>
        <v>Mar</v>
      </c>
      <c r="U777" s="10" t="s">
        <v>29</v>
      </c>
      <c r="V777" s="21">
        <v>5.3</v>
      </c>
      <c r="W777" s="10">
        <v>2100</v>
      </c>
      <c r="X777" s="10" t="s">
        <v>244</v>
      </c>
      <c r="Y777" s="10" t="s">
        <v>2965</v>
      </c>
      <c r="Z777" s="10" t="s">
        <v>183</v>
      </c>
      <c r="AA777" s="22" t="s">
        <v>21</v>
      </c>
      <c r="AB777" s="10">
        <v>22000000</v>
      </c>
      <c r="AC777" s="10">
        <v>5111099</v>
      </c>
      <c r="AD777" s="10" t="s">
        <v>600</v>
      </c>
      <c r="AE777" s="23">
        <v>114</v>
      </c>
    </row>
    <row r="778" spans="1:31" x14ac:dyDescent="0.35">
      <c r="A778" t="s">
        <v>2966</v>
      </c>
      <c r="B778" t="s">
        <v>32</v>
      </c>
      <c r="C778" t="s">
        <v>16</v>
      </c>
      <c r="D778" s="2">
        <v>1985</v>
      </c>
      <c r="E778" t="s">
        <v>2967</v>
      </c>
      <c r="F778" s="2">
        <v>7.5</v>
      </c>
      <c r="G778">
        <v>4300</v>
      </c>
      <c r="H778" t="s">
        <v>2968</v>
      </c>
      <c r="I778" t="s">
        <v>1639</v>
      </c>
      <c r="J778" t="s">
        <v>2969</v>
      </c>
      <c r="K778" s="3" t="s">
        <v>29</v>
      </c>
      <c r="L778">
        <v>0</v>
      </c>
      <c r="M778">
        <v>7491903</v>
      </c>
      <c r="N778" t="s">
        <v>2970</v>
      </c>
      <c r="O778" s="2">
        <v>108</v>
      </c>
      <c r="Q778" s="9" t="s">
        <v>16</v>
      </c>
      <c r="R778" s="18">
        <v>1985</v>
      </c>
      <c r="S778" s="26" t="s">
        <v>12611</v>
      </c>
      <c r="T778" s="25" t="str">
        <f>LEFT(S778,3)</f>
        <v>Jan</v>
      </c>
      <c r="U778" s="9" t="s">
        <v>29</v>
      </c>
      <c r="V778" s="18">
        <v>7.5</v>
      </c>
      <c r="W778" s="9">
        <v>4300</v>
      </c>
      <c r="X778" s="9" t="s">
        <v>2968</v>
      </c>
      <c r="Y778" s="9" t="s">
        <v>1639</v>
      </c>
      <c r="Z778" s="9" t="s">
        <v>2969</v>
      </c>
      <c r="AA778" s="19" t="s">
        <v>29</v>
      </c>
      <c r="AB778" s="9">
        <v>0</v>
      </c>
      <c r="AC778" s="9">
        <v>7491903</v>
      </c>
      <c r="AD778" s="9" t="s">
        <v>2970</v>
      </c>
      <c r="AE778" s="20">
        <v>108</v>
      </c>
    </row>
    <row r="779" spans="1:31" x14ac:dyDescent="0.35">
      <c r="A779" t="s">
        <v>2971</v>
      </c>
      <c r="B779" t="s">
        <v>15</v>
      </c>
      <c r="C779" t="s">
        <v>33</v>
      </c>
      <c r="D779" s="2">
        <v>1985</v>
      </c>
      <c r="E779" t="s">
        <v>2367</v>
      </c>
      <c r="F779" s="2">
        <v>5.3</v>
      </c>
      <c r="G779">
        <v>7900</v>
      </c>
      <c r="H779" t="s">
        <v>2972</v>
      </c>
      <c r="I779" t="s">
        <v>2973</v>
      </c>
      <c r="J779" t="s">
        <v>326</v>
      </c>
      <c r="K779" s="3" t="s">
        <v>29</v>
      </c>
      <c r="L779">
        <v>2410000</v>
      </c>
      <c r="M779">
        <v>10755447</v>
      </c>
      <c r="N779" t="s">
        <v>2215</v>
      </c>
      <c r="O779" s="2">
        <v>100</v>
      </c>
      <c r="Q779" s="10" t="s">
        <v>33</v>
      </c>
      <c r="R779" s="21">
        <v>1985</v>
      </c>
      <c r="S779" s="27" t="s">
        <v>12536</v>
      </c>
      <c r="T779" s="25" t="str">
        <f>LEFT(S779,3)</f>
        <v>Mar</v>
      </c>
      <c r="U779" s="10" t="s">
        <v>29</v>
      </c>
      <c r="V779" s="21">
        <v>5.3</v>
      </c>
      <c r="W779" s="10">
        <v>7900</v>
      </c>
      <c r="X779" s="10" t="s">
        <v>2972</v>
      </c>
      <c r="Y779" s="10" t="s">
        <v>2973</v>
      </c>
      <c r="Z779" s="10" t="s">
        <v>326</v>
      </c>
      <c r="AA779" s="22" t="s">
        <v>29</v>
      </c>
      <c r="AB779" s="10">
        <v>2410000</v>
      </c>
      <c r="AC779" s="10">
        <v>10755447</v>
      </c>
      <c r="AD779" s="10" t="s">
        <v>2215</v>
      </c>
      <c r="AE779" s="23">
        <v>100</v>
      </c>
    </row>
    <row r="780" spans="1:31" x14ac:dyDescent="0.35">
      <c r="A780" t="s">
        <v>2974</v>
      </c>
      <c r="B780" t="s">
        <v>15</v>
      </c>
      <c r="C780" t="s">
        <v>33</v>
      </c>
      <c r="D780" s="2">
        <v>1985</v>
      </c>
      <c r="E780" t="s">
        <v>2603</v>
      </c>
      <c r="F780" s="2">
        <v>5.7</v>
      </c>
      <c r="G780">
        <v>4200</v>
      </c>
      <c r="H780" t="s">
        <v>1322</v>
      </c>
      <c r="I780" t="s">
        <v>1322</v>
      </c>
      <c r="J780" t="s">
        <v>2751</v>
      </c>
      <c r="K780" s="3" t="s">
        <v>490</v>
      </c>
      <c r="L780">
        <v>5000000</v>
      </c>
      <c r="M780">
        <v>981817</v>
      </c>
      <c r="N780" t="s">
        <v>2975</v>
      </c>
      <c r="O780" s="2">
        <v>91</v>
      </c>
      <c r="Q780" s="9" t="s">
        <v>33</v>
      </c>
      <c r="R780" s="18">
        <v>1985</v>
      </c>
      <c r="S780" s="26" t="s">
        <v>12564</v>
      </c>
      <c r="T780" s="25" t="str">
        <f>LEFT(S780,3)</f>
        <v>Aug</v>
      </c>
      <c r="U780" s="9" t="s">
        <v>29</v>
      </c>
      <c r="V780" s="18">
        <v>5.7</v>
      </c>
      <c r="W780" s="9">
        <v>4200</v>
      </c>
      <c r="X780" s="9" t="s">
        <v>1322</v>
      </c>
      <c r="Y780" s="9" t="s">
        <v>1322</v>
      </c>
      <c r="Z780" s="9" t="s">
        <v>2751</v>
      </c>
      <c r="AA780" s="19" t="s">
        <v>490</v>
      </c>
      <c r="AB780" s="9">
        <v>5000000</v>
      </c>
      <c r="AC780" s="9">
        <v>981817</v>
      </c>
      <c r="AD780" s="9" t="s">
        <v>2975</v>
      </c>
      <c r="AE780" s="20">
        <v>91</v>
      </c>
    </row>
    <row r="781" spans="1:31" x14ac:dyDescent="0.35">
      <c r="A781" t="s">
        <v>2976</v>
      </c>
      <c r="B781" t="s">
        <v>15</v>
      </c>
      <c r="C781" t="s">
        <v>103</v>
      </c>
      <c r="D781" s="2">
        <v>1985</v>
      </c>
      <c r="E781" t="s">
        <v>2489</v>
      </c>
      <c r="F781" s="2">
        <v>6.1</v>
      </c>
      <c r="G781">
        <v>3800</v>
      </c>
      <c r="H781" t="s">
        <v>2977</v>
      </c>
      <c r="I781" t="s">
        <v>2978</v>
      </c>
      <c r="J781" t="s">
        <v>506</v>
      </c>
      <c r="K781" s="3" t="s">
        <v>29</v>
      </c>
      <c r="L781">
        <v>7000000</v>
      </c>
      <c r="M781">
        <v>4349446</v>
      </c>
      <c r="N781" t="s">
        <v>2510</v>
      </c>
      <c r="O781" s="2">
        <v>103</v>
      </c>
      <c r="Q781" s="10" t="s">
        <v>103</v>
      </c>
      <c r="R781" s="21">
        <v>1985</v>
      </c>
      <c r="S781" s="27" t="s">
        <v>12547</v>
      </c>
      <c r="T781" s="25" t="str">
        <f>LEFT(S781,3)</f>
        <v>Feb</v>
      </c>
      <c r="U781" s="10" t="s">
        <v>29</v>
      </c>
      <c r="V781" s="21">
        <v>6.1</v>
      </c>
      <c r="W781" s="10">
        <v>3800</v>
      </c>
      <c r="X781" s="10" t="s">
        <v>2977</v>
      </c>
      <c r="Y781" s="10" t="s">
        <v>2978</v>
      </c>
      <c r="Z781" s="10" t="s">
        <v>506</v>
      </c>
      <c r="AA781" s="22" t="s">
        <v>29</v>
      </c>
      <c r="AB781" s="10">
        <v>7000000</v>
      </c>
      <c r="AC781" s="10">
        <v>4349446</v>
      </c>
      <c r="AD781" s="10" t="s">
        <v>2510</v>
      </c>
      <c r="AE781" s="23">
        <v>103</v>
      </c>
    </row>
    <row r="782" spans="1:31" x14ac:dyDescent="0.35">
      <c r="A782" t="s">
        <v>2979</v>
      </c>
      <c r="B782" t="s">
        <v>1998</v>
      </c>
      <c r="C782" t="s">
        <v>40</v>
      </c>
      <c r="D782" s="2">
        <v>1985</v>
      </c>
      <c r="E782" t="s">
        <v>2489</v>
      </c>
      <c r="F782" s="2">
        <v>6</v>
      </c>
      <c r="G782">
        <v>3700</v>
      </c>
      <c r="H782" t="s">
        <v>515</v>
      </c>
      <c r="I782" t="s">
        <v>2980</v>
      </c>
      <c r="J782" t="s">
        <v>1860</v>
      </c>
      <c r="K782" s="3" t="s">
        <v>29</v>
      </c>
      <c r="L782">
        <v>0</v>
      </c>
      <c r="M782">
        <v>3594997</v>
      </c>
      <c r="N782" t="s">
        <v>2981</v>
      </c>
      <c r="O782" s="2">
        <v>102</v>
      </c>
      <c r="Q782" s="9" t="s">
        <v>40</v>
      </c>
      <c r="R782" s="18">
        <v>1985</v>
      </c>
      <c r="S782" s="26" t="s">
        <v>12547</v>
      </c>
      <c r="T782" s="25" t="str">
        <f>LEFT(S782,3)</f>
        <v>Feb</v>
      </c>
      <c r="U782" s="9" t="s">
        <v>29</v>
      </c>
      <c r="V782" s="18">
        <v>6</v>
      </c>
      <c r="W782" s="9">
        <v>3700</v>
      </c>
      <c r="X782" s="9" t="s">
        <v>515</v>
      </c>
      <c r="Y782" s="9" t="s">
        <v>2980</v>
      </c>
      <c r="Z782" s="9" t="s">
        <v>1860</v>
      </c>
      <c r="AA782" s="19" t="s">
        <v>29</v>
      </c>
      <c r="AB782" s="9">
        <v>0</v>
      </c>
      <c r="AC782" s="9">
        <v>3594997</v>
      </c>
      <c r="AD782" s="9" t="s">
        <v>2981</v>
      </c>
      <c r="AE782" s="20">
        <v>102</v>
      </c>
    </row>
    <row r="783" spans="1:31" x14ac:dyDescent="0.35">
      <c r="A783" t="s">
        <v>2982</v>
      </c>
      <c r="B783" t="s">
        <v>446</v>
      </c>
      <c r="C783" t="s">
        <v>16</v>
      </c>
      <c r="D783" s="2">
        <v>1985</v>
      </c>
      <c r="E783" t="s">
        <v>2859</v>
      </c>
      <c r="F783" s="2">
        <v>7.8</v>
      </c>
      <c r="G783">
        <v>8800</v>
      </c>
      <c r="H783" t="s">
        <v>2983</v>
      </c>
      <c r="I783" t="s">
        <v>2984</v>
      </c>
      <c r="J783" t="s">
        <v>2985</v>
      </c>
      <c r="K783" s="3" t="s">
        <v>2986</v>
      </c>
      <c r="L783">
        <v>0</v>
      </c>
      <c r="M783">
        <v>69832</v>
      </c>
      <c r="N783" t="s">
        <v>2987</v>
      </c>
      <c r="O783" s="2">
        <v>112</v>
      </c>
      <c r="Q783" s="10" t="s">
        <v>16</v>
      </c>
      <c r="R783" s="21">
        <v>1985</v>
      </c>
      <c r="S783" s="27" t="s">
        <v>12601</v>
      </c>
      <c r="T783" s="25" t="str">
        <f>LEFT(S783,3)</f>
        <v>Nov</v>
      </c>
      <c r="U783" s="10" t="s">
        <v>29</v>
      </c>
      <c r="V783" s="21">
        <v>7.8</v>
      </c>
      <c r="W783" s="10">
        <v>8800</v>
      </c>
      <c r="X783" s="10" t="s">
        <v>2983</v>
      </c>
      <c r="Y783" s="10" t="s">
        <v>2984</v>
      </c>
      <c r="Z783" s="10" t="s">
        <v>2985</v>
      </c>
      <c r="AA783" s="22" t="s">
        <v>2986</v>
      </c>
      <c r="AB783" s="10">
        <v>0</v>
      </c>
      <c r="AC783" s="10">
        <v>69832</v>
      </c>
      <c r="AD783" s="10" t="s">
        <v>2987</v>
      </c>
      <c r="AE783" s="23">
        <v>112</v>
      </c>
    </row>
    <row r="784" spans="1:31" x14ac:dyDescent="0.35">
      <c r="A784" t="s">
        <v>2988</v>
      </c>
      <c r="B784" t="s">
        <v>15</v>
      </c>
      <c r="C784" t="s">
        <v>40</v>
      </c>
      <c r="D784" s="2">
        <v>1985</v>
      </c>
      <c r="E784" t="s">
        <v>2989</v>
      </c>
      <c r="F784" s="2">
        <v>6.5</v>
      </c>
      <c r="G784">
        <v>2900</v>
      </c>
      <c r="H784" t="s">
        <v>821</v>
      </c>
      <c r="I784" t="s">
        <v>2990</v>
      </c>
      <c r="J784" t="s">
        <v>2991</v>
      </c>
      <c r="K784" s="3" t="s">
        <v>29</v>
      </c>
      <c r="L784">
        <v>3000000</v>
      </c>
      <c r="M784">
        <v>11052713</v>
      </c>
      <c r="N784" t="s">
        <v>2992</v>
      </c>
      <c r="O784" s="2">
        <v>97</v>
      </c>
      <c r="Q784" s="9" t="s">
        <v>40</v>
      </c>
      <c r="R784" s="18">
        <v>1985</v>
      </c>
      <c r="S784" s="26" t="s">
        <v>12612</v>
      </c>
      <c r="T784" s="25" t="str">
        <f>LEFT(S784,3)</f>
        <v>Oct</v>
      </c>
      <c r="U784" s="9" t="s">
        <v>29</v>
      </c>
      <c r="V784" s="18">
        <v>6.5</v>
      </c>
      <c r="W784" s="9">
        <v>2900</v>
      </c>
      <c r="X784" s="9" t="s">
        <v>821</v>
      </c>
      <c r="Y784" s="9" t="s">
        <v>2990</v>
      </c>
      <c r="Z784" s="9" t="s">
        <v>2991</v>
      </c>
      <c r="AA784" s="19" t="s">
        <v>29</v>
      </c>
      <c r="AB784" s="9">
        <v>3000000</v>
      </c>
      <c r="AC784" s="9">
        <v>11052713</v>
      </c>
      <c r="AD784" s="9" t="s">
        <v>2992</v>
      </c>
      <c r="AE784" s="20">
        <v>97</v>
      </c>
    </row>
    <row r="785" spans="1:31" x14ac:dyDescent="0.35">
      <c r="A785" t="s">
        <v>2993</v>
      </c>
      <c r="B785" t="s">
        <v>336</v>
      </c>
      <c r="C785" t="s">
        <v>389</v>
      </c>
      <c r="D785" s="2">
        <v>1985</v>
      </c>
      <c r="E785" t="s">
        <v>2070</v>
      </c>
      <c r="F785" s="2">
        <v>7.3</v>
      </c>
      <c r="G785">
        <v>2600</v>
      </c>
      <c r="H785" t="s">
        <v>607</v>
      </c>
      <c r="I785" t="s">
        <v>2994</v>
      </c>
      <c r="J785" t="s">
        <v>2995</v>
      </c>
      <c r="K785" s="3" t="s">
        <v>29</v>
      </c>
      <c r="L785">
        <v>2000000</v>
      </c>
      <c r="M785">
        <v>7660857</v>
      </c>
      <c r="N785" t="s">
        <v>2996</v>
      </c>
      <c r="O785" s="2">
        <v>100</v>
      </c>
      <c r="Q785" s="10" t="s">
        <v>389</v>
      </c>
      <c r="R785" s="21">
        <v>1985</v>
      </c>
      <c r="S785" s="27" t="s">
        <v>12502</v>
      </c>
      <c r="T785" s="25" t="str">
        <f>LEFT(S785,3)</f>
        <v>Mar</v>
      </c>
      <c r="U785" s="10" t="s">
        <v>29</v>
      </c>
      <c r="V785" s="21">
        <v>7.3</v>
      </c>
      <c r="W785" s="10">
        <v>2600</v>
      </c>
      <c r="X785" s="10" t="s">
        <v>607</v>
      </c>
      <c r="Y785" s="10" t="s">
        <v>2994</v>
      </c>
      <c r="Z785" s="10" t="s">
        <v>2995</v>
      </c>
      <c r="AA785" s="22" t="s">
        <v>29</v>
      </c>
      <c r="AB785" s="10">
        <v>2000000</v>
      </c>
      <c r="AC785" s="10">
        <v>7660857</v>
      </c>
      <c r="AD785" s="10" t="s">
        <v>2996</v>
      </c>
      <c r="AE785" s="23">
        <v>100</v>
      </c>
    </row>
    <row r="786" spans="1:31" x14ac:dyDescent="0.35">
      <c r="A786" t="s">
        <v>2997</v>
      </c>
      <c r="B786" t="s">
        <v>15</v>
      </c>
      <c r="C786" t="s">
        <v>16</v>
      </c>
      <c r="D786" s="2">
        <v>1985</v>
      </c>
      <c r="E786" t="s">
        <v>2603</v>
      </c>
      <c r="F786" s="2">
        <v>6.1</v>
      </c>
      <c r="G786">
        <v>2300</v>
      </c>
      <c r="H786" t="s">
        <v>655</v>
      </c>
      <c r="I786" t="s">
        <v>655</v>
      </c>
      <c r="J786" t="s">
        <v>2156</v>
      </c>
      <c r="K786" s="3" t="s">
        <v>29</v>
      </c>
      <c r="L786">
        <v>0</v>
      </c>
      <c r="M786">
        <v>1918117</v>
      </c>
      <c r="N786" t="s">
        <v>2570</v>
      </c>
      <c r="O786" s="2">
        <v>99</v>
      </c>
      <c r="Q786" s="9" t="s">
        <v>16</v>
      </c>
      <c r="R786" s="18">
        <v>1985</v>
      </c>
      <c r="S786" s="26" t="s">
        <v>12564</v>
      </c>
      <c r="T786" s="25" t="str">
        <f>LEFT(S786,3)</f>
        <v>Aug</v>
      </c>
      <c r="U786" s="9" t="s">
        <v>29</v>
      </c>
      <c r="V786" s="18">
        <v>6.1</v>
      </c>
      <c r="W786" s="9">
        <v>2300</v>
      </c>
      <c r="X786" s="9" t="s">
        <v>655</v>
      </c>
      <c r="Y786" s="9" t="s">
        <v>655</v>
      </c>
      <c r="Z786" s="9" t="s">
        <v>2156</v>
      </c>
      <c r="AA786" s="19" t="s">
        <v>29</v>
      </c>
      <c r="AB786" s="9">
        <v>0</v>
      </c>
      <c r="AC786" s="9">
        <v>1918117</v>
      </c>
      <c r="AD786" s="9" t="s">
        <v>2570</v>
      </c>
      <c r="AE786" s="20">
        <v>99</v>
      </c>
    </row>
    <row r="787" spans="1:31" x14ac:dyDescent="0.35">
      <c r="A787" t="s">
        <v>2998</v>
      </c>
      <c r="B787" t="s">
        <v>15</v>
      </c>
      <c r="C787" t="s">
        <v>40</v>
      </c>
      <c r="D787" s="2">
        <v>1985</v>
      </c>
      <c r="E787" t="s">
        <v>2816</v>
      </c>
      <c r="F787" s="2">
        <v>6.2</v>
      </c>
      <c r="G787">
        <v>3000</v>
      </c>
      <c r="H787" t="s">
        <v>659</v>
      </c>
      <c r="I787" t="s">
        <v>2999</v>
      </c>
      <c r="J787" t="s">
        <v>253</v>
      </c>
      <c r="K787" s="3" t="s">
        <v>29</v>
      </c>
      <c r="L787">
        <v>0</v>
      </c>
      <c r="M787">
        <v>5349607</v>
      </c>
      <c r="N787" t="s">
        <v>383</v>
      </c>
      <c r="O787" s="2">
        <v>107</v>
      </c>
      <c r="Q787" s="10" t="s">
        <v>40</v>
      </c>
      <c r="R787" s="21">
        <v>1985</v>
      </c>
      <c r="S787" s="27" t="s">
        <v>12597</v>
      </c>
      <c r="T787" s="25" t="str">
        <f>LEFT(S787,3)</f>
        <v>Sep</v>
      </c>
      <c r="U787" s="10" t="s">
        <v>29</v>
      </c>
      <c r="V787" s="21">
        <v>6.2</v>
      </c>
      <c r="W787" s="10">
        <v>3000</v>
      </c>
      <c r="X787" s="10" t="s">
        <v>659</v>
      </c>
      <c r="Y787" s="10" t="s">
        <v>2999</v>
      </c>
      <c r="Z787" s="10" t="s">
        <v>253</v>
      </c>
      <c r="AA787" s="22" t="s">
        <v>29</v>
      </c>
      <c r="AB787" s="10">
        <v>0</v>
      </c>
      <c r="AC787" s="10">
        <v>5349607</v>
      </c>
      <c r="AD787" s="10" t="s">
        <v>383</v>
      </c>
      <c r="AE787" s="23">
        <v>107</v>
      </c>
    </row>
    <row r="788" spans="1:31" x14ac:dyDescent="0.35">
      <c r="A788" t="s">
        <v>3000</v>
      </c>
      <c r="B788" t="s">
        <v>446</v>
      </c>
      <c r="C788" t="s">
        <v>16</v>
      </c>
      <c r="D788" s="2">
        <v>1985</v>
      </c>
      <c r="E788" t="s">
        <v>3001</v>
      </c>
      <c r="F788" s="2">
        <v>7.7</v>
      </c>
      <c r="G788">
        <v>2500</v>
      </c>
      <c r="H788" t="s">
        <v>3002</v>
      </c>
      <c r="I788" t="s">
        <v>3003</v>
      </c>
      <c r="J788" t="s">
        <v>3004</v>
      </c>
      <c r="K788" s="3" t="s">
        <v>3005</v>
      </c>
      <c r="L788">
        <v>0</v>
      </c>
      <c r="M788">
        <v>35336</v>
      </c>
      <c r="N788" t="s">
        <v>3006</v>
      </c>
      <c r="O788" s="2">
        <v>119</v>
      </c>
      <c r="Q788" s="9" t="s">
        <v>16</v>
      </c>
      <c r="R788" s="18">
        <v>1985</v>
      </c>
      <c r="S788" s="26">
        <v>1985</v>
      </c>
      <c r="T788" s="25" t="str">
        <f>LEFT(S788,3)</f>
        <v>198</v>
      </c>
      <c r="U788" s="9" t="s">
        <v>3005</v>
      </c>
      <c r="V788" s="18">
        <v>7.7</v>
      </c>
      <c r="W788" s="9">
        <v>2500</v>
      </c>
      <c r="X788" s="9" t="s">
        <v>3002</v>
      </c>
      <c r="Y788" s="9" t="s">
        <v>3003</v>
      </c>
      <c r="Z788" s="9" t="s">
        <v>3004</v>
      </c>
      <c r="AA788" s="19" t="s">
        <v>3005</v>
      </c>
      <c r="AB788" s="9">
        <v>0</v>
      </c>
      <c r="AC788" s="9">
        <v>35336</v>
      </c>
      <c r="AD788" s="9" t="s">
        <v>3006</v>
      </c>
      <c r="AE788" s="20">
        <v>119</v>
      </c>
    </row>
    <row r="789" spans="1:31" x14ac:dyDescent="0.35">
      <c r="A789" t="s">
        <v>3007</v>
      </c>
      <c r="B789" t="s">
        <v>15</v>
      </c>
      <c r="C789" t="s">
        <v>16</v>
      </c>
      <c r="D789" s="2">
        <v>1985</v>
      </c>
      <c r="E789" t="s">
        <v>2622</v>
      </c>
      <c r="F789" s="2">
        <v>7.8</v>
      </c>
      <c r="G789">
        <v>9000</v>
      </c>
      <c r="H789" t="s">
        <v>3008</v>
      </c>
      <c r="I789" t="s">
        <v>3009</v>
      </c>
      <c r="J789" t="s">
        <v>3010</v>
      </c>
      <c r="K789" s="3" t="s">
        <v>2860</v>
      </c>
      <c r="L789">
        <v>0</v>
      </c>
      <c r="M789">
        <v>34751</v>
      </c>
      <c r="N789" t="s">
        <v>3011</v>
      </c>
      <c r="O789" s="2">
        <v>136</v>
      </c>
      <c r="Q789" s="10" t="s">
        <v>16</v>
      </c>
      <c r="R789" s="21">
        <v>1985</v>
      </c>
      <c r="S789" s="27" t="s">
        <v>12570</v>
      </c>
      <c r="T789" s="25" t="str">
        <f>LEFT(S789,3)</f>
        <v>Oct</v>
      </c>
      <c r="U789" s="10" t="s">
        <v>29</v>
      </c>
      <c r="V789" s="21">
        <v>7.8</v>
      </c>
      <c r="W789" s="10">
        <v>9000</v>
      </c>
      <c r="X789" s="10" t="s">
        <v>3008</v>
      </c>
      <c r="Y789" s="10" t="s">
        <v>3009</v>
      </c>
      <c r="Z789" s="10" t="s">
        <v>3010</v>
      </c>
      <c r="AA789" s="22" t="s">
        <v>2860</v>
      </c>
      <c r="AB789" s="10">
        <v>0</v>
      </c>
      <c r="AC789" s="10">
        <v>34751</v>
      </c>
      <c r="AD789" s="10" t="s">
        <v>3011</v>
      </c>
      <c r="AE789" s="23">
        <v>136</v>
      </c>
    </row>
    <row r="790" spans="1:31" x14ac:dyDescent="0.35">
      <c r="A790" t="s">
        <v>3012</v>
      </c>
      <c r="B790" t="s">
        <v>32</v>
      </c>
      <c r="C790" t="s">
        <v>24</v>
      </c>
      <c r="D790" s="2">
        <v>1985</v>
      </c>
      <c r="E790" t="s">
        <v>3013</v>
      </c>
      <c r="F790" s="2">
        <v>5.5</v>
      </c>
      <c r="G790">
        <v>1200</v>
      </c>
      <c r="H790" t="s">
        <v>532</v>
      </c>
      <c r="I790" t="s">
        <v>408</v>
      </c>
      <c r="J790" t="s">
        <v>111</v>
      </c>
      <c r="K790" s="3" t="s">
        <v>29</v>
      </c>
      <c r="L790">
        <v>0</v>
      </c>
      <c r="M790">
        <v>1304192</v>
      </c>
      <c r="N790" t="s">
        <v>79</v>
      </c>
      <c r="O790" s="2">
        <v>96</v>
      </c>
      <c r="Q790" s="9" t="s">
        <v>24</v>
      </c>
      <c r="R790" s="18">
        <v>1985</v>
      </c>
      <c r="S790" s="26" t="s">
        <v>12613</v>
      </c>
      <c r="T790" s="25" t="str">
        <f>LEFT(S790,3)</f>
        <v>Mar</v>
      </c>
      <c r="U790" s="9" t="s">
        <v>29</v>
      </c>
      <c r="V790" s="18">
        <v>5.5</v>
      </c>
      <c r="W790" s="9">
        <v>1200</v>
      </c>
      <c r="X790" s="9" t="s">
        <v>532</v>
      </c>
      <c r="Y790" s="9" t="s">
        <v>408</v>
      </c>
      <c r="Z790" s="9" t="s">
        <v>111</v>
      </c>
      <c r="AA790" s="19" t="s">
        <v>29</v>
      </c>
      <c r="AB790" s="9">
        <v>0</v>
      </c>
      <c r="AC790" s="9">
        <v>1304192</v>
      </c>
      <c r="AD790" s="9" t="s">
        <v>79</v>
      </c>
      <c r="AE790" s="20">
        <v>96</v>
      </c>
    </row>
    <row r="791" spans="1:31" x14ac:dyDescent="0.35">
      <c r="A791" t="s">
        <v>3014</v>
      </c>
      <c r="B791" t="s">
        <v>32</v>
      </c>
      <c r="C791" t="s">
        <v>389</v>
      </c>
      <c r="D791" s="2">
        <v>1985</v>
      </c>
      <c r="E791" t="s">
        <v>2844</v>
      </c>
      <c r="F791" s="2">
        <v>6.5</v>
      </c>
      <c r="G791">
        <v>2100</v>
      </c>
      <c r="H791" t="s">
        <v>3015</v>
      </c>
      <c r="I791" t="s">
        <v>3016</v>
      </c>
      <c r="J791" t="s">
        <v>3017</v>
      </c>
      <c r="K791" s="3" t="s">
        <v>919</v>
      </c>
      <c r="L791">
        <v>15000000</v>
      </c>
      <c r="M791">
        <v>3360800</v>
      </c>
      <c r="N791" t="s">
        <v>3018</v>
      </c>
      <c r="O791" s="2">
        <v>100</v>
      </c>
      <c r="Q791" s="10" t="s">
        <v>389</v>
      </c>
      <c r="R791" s="21">
        <v>1985</v>
      </c>
      <c r="S791" s="27" t="s">
        <v>12600</v>
      </c>
      <c r="T791" s="25" t="str">
        <f>LEFT(S791,3)</f>
        <v>Nov</v>
      </c>
      <c r="U791" s="10" t="s">
        <v>29</v>
      </c>
      <c r="V791" s="21">
        <v>6.5</v>
      </c>
      <c r="W791" s="10">
        <v>2100</v>
      </c>
      <c r="X791" s="10" t="s">
        <v>3015</v>
      </c>
      <c r="Y791" s="10" t="s">
        <v>3016</v>
      </c>
      <c r="Z791" s="10" t="s">
        <v>3017</v>
      </c>
      <c r="AA791" s="22" t="s">
        <v>919</v>
      </c>
      <c r="AB791" s="10">
        <v>15000000</v>
      </c>
      <c r="AC791" s="10">
        <v>3360800</v>
      </c>
      <c r="AD791" s="10" t="s">
        <v>3018</v>
      </c>
      <c r="AE791" s="23">
        <v>100</v>
      </c>
    </row>
    <row r="792" spans="1:31" x14ac:dyDescent="0.35">
      <c r="A792" t="s">
        <v>3019</v>
      </c>
      <c r="B792" t="s">
        <v>32</v>
      </c>
      <c r="C792" t="s">
        <v>40</v>
      </c>
      <c r="D792" s="2">
        <v>1985</v>
      </c>
      <c r="E792" t="s">
        <v>2831</v>
      </c>
      <c r="F792" s="2">
        <v>5.4</v>
      </c>
      <c r="G792">
        <v>993</v>
      </c>
      <c r="H792" t="s">
        <v>1954</v>
      </c>
      <c r="I792" t="s">
        <v>3020</v>
      </c>
      <c r="J792" t="s">
        <v>3021</v>
      </c>
      <c r="K792" s="3" t="s">
        <v>29</v>
      </c>
      <c r="L792">
        <v>0</v>
      </c>
      <c r="M792">
        <v>2564278</v>
      </c>
      <c r="N792" t="s">
        <v>1058</v>
      </c>
      <c r="O792" s="2">
        <v>98</v>
      </c>
      <c r="Q792" s="9" t="s">
        <v>40</v>
      </c>
      <c r="R792" s="18">
        <v>1985</v>
      </c>
      <c r="S792" s="26" t="s">
        <v>12599</v>
      </c>
      <c r="T792" s="25" t="str">
        <f>LEFT(S792,3)</f>
        <v>Sep</v>
      </c>
      <c r="U792" s="9" t="s">
        <v>29</v>
      </c>
      <c r="V792" s="18">
        <v>5.4</v>
      </c>
      <c r="W792" s="9">
        <v>993</v>
      </c>
      <c r="X792" s="9" t="s">
        <v>1954</v>
      </c>
      <c r="Y792" s="9" t="s">
        <v>3020</v>
      </c>
      <c r="Z792" s="9" t="s">
        <v>3021</v>
      </c>
      <c r="AA792" s="19" t="s">
        <v>29</v>
      </c>
      <c r="AB792" s="9">
        <v>0</v>
      </c>
      <c r="AC792" s="9">
        <v>2564278</v>
      </c>
      <c r="AD792" s="9" t="s">
        <v>1058</v>
      </c>
      <c r="AE792" s="20">
        <v>98</v>
      </c>
    </row>
    <row r="793" spans="1:31" x14ac:dyDescent="0.35">
      <c r="A793" t="s">
        <v>3022</v>
      </c>
      <c r="B793" t="s">
        <v>15</v>
      </c>
      <c r="C793" t="s">
        <v>33</v>
      </c>
      <c r="D793" s="2">
        <v>1985</v>
      </c>
      <c r="E793" t="s">
        <v>3013</v>
      </c>
      <c r="F793" s="2">
        <v>4.5</v>
      </c>
      <c r="G793">
        <v>1800</v>
      </c>
      <c r="H793" t="s">
        <v>3023</v>
      </c>
      <c r="I793" t="s">
        <v>3023</v>
      </c>
      <c r="J793" t="s">
        <v>3024</v>
      </c>
      <c r="K793" s="3" t="s">
        <v>194</v>
      </c>
      <c r="L793">
        <v>0</v>
      </c>
      <c r="M793">
        <v>1057064</v>
      </c>
      <c r="N793" t="s">
        <v>2174</v>
      </c>
      <c r="O793" s="2">
        <v>88</v>
      </c>
      <c r="Q793" s="10" t="s">
        <v>33</v>
      </c>
      <c r="R793" s="21">
        <v>1985</v>
      </c>
      <c r="S793" s="27" t="s">
        <v>12613</v>
      </c>
      <c r="T793" s="25" t="str">
        <f>LEFT(S793,3)</f>
        <v>Mar</v>
      </c>
      <c r="U793" s="10" t="s">
        <v>29</v>
      </c>
      <c r="V793" s="21">
        <v>4.5</v>
      </c>
      <c r="W793" s="10">
        <v>1800</v>
      </c>
      <c r="X793" s="10" t="s">
        <v>3023</v>
      </c>
      <c r="Y793" s="10" t="s">
        <v>3023</v>
      </c>
      <c r="Z793" s="10" t="s">
        <v>3024</v>
      </c>
      <c r="AA793" s="22" t="s">
        <v>194</v>
      </c>
      <c r="AB793" s="10">
        <v>0</v>
      </c>
      <c r="AC793" s="10">
        <v>1057064</v>
      </c>
      <c r="AD793" s="10" t="s">
        <v>2174</v>
      </c>
      <c r="AE793" s="23">
        <v>88</v>
      </c>
    </row>
    <row r="794" spans="1:31" x14ac:dyDescent="0.35">
      <c r="A794" t="s">
        <v>3025</v>
      </c>
      <c r="B794" t="s">
        <v>336</v>
      </c>
      <c r="C794" t="s">
        <v>389</v>
      </c>
      <c r="D794" s="2">
        <v>1985</v>
      </c>
      <c r="E794" t="s">
        <v>2542</v>
      </c>
      <c r="F794" s="2">
        <v>5.7</v>
      </c>
      <c r="G794">
        <v>5200</v>
      </c>
      <c r="H794" t="s">
        <v>3026</v>
      </c>
      <c r="I794" t="s">
        <v>3027</v>
      </c>
      <c r="J794" t="s">
        <v>3028</v>
      </c>
      <c r="K794" s="3" t="s">
        <v>194</v>
      </c>
      <c r="L794">
        <v>2000000</v>
      </c>
      <c r="M794">
        <v>22934622</v>
      </c>
      <c r="N794" t="s">
        <v>1733</v>
      </c>
      <c r="O794" s="2">
        <v>77</v>
      </c>
      <c r="Q794" s="9" t="s">
        <v>389</v>
      </c>
      <c r="R794" s="18">
        <v>1985</v>
      </c>
      <c r="S794" s="26" t="s">
        <v>12552</v>
      </c>
      <c r="T794" s="25" t="str">
        <f>LEFT(S794,3)</f>
        <v>Mar</v>
      </c>
      <c r="U794" s="9" t="s">
        <v>29</v>
      </c>
      <c r="V794" s="18">
        <v>5.7</v>
      </c>
      <c r="W794" s="9">
        <v>5200</v>
      </c>
      <c r="X794" s="9" t="s">
        <v>3026</v>
      </c>
      <c r="Y794" s="9" t="s">
        <v>3027</v>
      </c>
      <c r="Z794" s="9" t="s">
        <v>3028</v>
      </c>
      <c r="AA794" s="19" t="s">
        <v>194</v>
      </c>
      <c r="AB794" s="9">
        <v>2000000</v>
      </c>
      <c r="AC794" s="9">
        <v>22934622</v>
      </c>
      <c r="AD794" s="9" t="s">
        <v>1733</v>
      </c>
      <c r="AE794" s="20">
        <v>77</v>
      </c>
    </row>
    <row r="795" spans="1:31" x14ac:dyDescent="0.35">
      <c r="A795" t="s">
        <v>3029</v>
      </c>
      <c r="B795" t="s">
        <v>32</v>
      </c>
      <c r="C795" t="s">
        <v>16</v>
      </c>
      <c r="D795" s="2">
        <v>1985</v>
      </c>
      <c r="E795" t="s">
        <v>3013</v>
      </c>
      <c r="F795" s="2">
        <v>6.4</v>
      </c>
      <c r="G795">
        <v>404</v>
      </c>
      <c r="H795" t="s">
        <v>1214</v>
      </c>
      <c r="I795" t="s">
        <v>1016</v>
      </c>
      <c r="J795" t="s">
        <v>3030</v>
      </c>
      <c r="K795" s="3" t="s">
        <v>29</v>
      </c>
      <c r="L795">
        <v>0</v>
      </c>
      <c r="M795">
        <v>385687</v>
      </c>
      <c r="N795" t="s">
        <v>30</v>
      </c>
      <c r="O795" s="2">
        <v>104</v>
      </c>
      <c r="Q795" s="10" t="s">
        <v>16</v>
      </c>
      <c r="R795" s="21">
        <v>1985</v>
      </c>
      <c r="S795" s="27" t="s">
        <v>12613</v>
      </c>
      <c r="T795" s="25" t="str">
        <f>LEFT(S795,3)</f>
        <v>Mar</v>
      </c>
      <c r="U795" s="10" t="s">
        <v>29</v>
      </c>
      <c r="V795" s="21">
        <v>6.4</v>
      </c>
      <c r="W795" s="10">
        <v>404</v>
      </c>
      <c r="X795" s="10" t="s">
        <v>1214</v>
      </c>
      <c r="Y795" s="10" t="s">
        <v>1016</v>
      </c>
      <c r="Z795" s="10" t="s">
        <v>3030</v>
      </c>
      <c r="AA795" s="22" t="s">
        <v>29</v>
      </c>
      <c r="AB795" s="10">
        <v>0</v>
      </c>
      <c r="AC795" s="10">
        <v>385687</v>
      </c>
      <c r="AD795" s="10" t="s">
        <v>30</v>
      </c>
      <c r="AE795" s="23">
        <v>104</v>
      </c>
    </row>
    <row r="796" spans="1:31" x14ac:dyDescent="0.35">
      <c r="A796" t="s">
        <v>3031</v>
      </c>
      <c r="B796" t="s">
        <v>15</v>
      </c>
      <c r="C796" t="s">
        <v>33</v>
      </c>
      <c r="D796" s="2">
        <v>1985</v>
      </c>
      <c r="E796" t="s">
        <v>3032</v>
      </c>
      <c r="F796" s="2">
        <v>5.6</v>
      </c>
      <c r="G796">
        <v>1600</v>
      </c>
      <c r="H796" t="s">
        <v>1165</v>
      </c>
      <c r="I796" t="s">
        <v>1165</v>
      </c>
      <c r="J796" t="s">
        <v>2882</v>
      </c>
      <c r="K796" s="3" t="s">
        <v>1193</v>
      </c>
      <c r="L796">
        <v>0</v>
      </c>
      <c r="M796">
        <v>220038</v>
      </c>
      <c r="N796" t="s">
        <v>3033</v>
      </c>
      <c r="O796" s="2">
        <v>98</v>
      </c>
      <c r="Q796" s="9" t="s">
        <v>33</v>
      </c>
      <c r="R796" s="18">
        <v>1985</v>
      </c>
      <c r="S796" s="26" t="s">
        <v>12614</v>
      </c>
      <c r="T796" s="25" t="str">
        <f>LEFT(S796,3)</f>
        <v>Sep</v>
      </c>
      <c r="U796" s="9" t="s">
        <v>29</v>
      </c>
      <c r="V796" s="18">
        <v>5.6</v>
      </c>
      <c r="W796" s="9">
        <v>1600</v>
      </c>
      <c r="X796" s="9" t="s">
        <v>1165</v>
      </c>
      <c r="Y796" s="9" t="s">
        <v>1165</v>
      </c>
      <c r="Z796" s="9" t="s">
        <v>2882</v>
      </c>
      <c r="AA796" s="19" t="s">
        <v>1193</v>
      </c>
      <c r="AB796" s="9">
        <v>0</v>
      </c>
      <c r="AC796" s="9">
        <v>220038</v>
      </c>
      <c r="AD796" s="9" t="s">
        <v>3033</v>
      </c>
      <c r="AE796" s="20">
        <v>98</v>
      </c>
    </row>
    <row r="797" spans="1:31" x14ac:dyDescent="0.35">
      <c r="A797" t="s">
        <v>3034</v>
      </c>
      <c r="B797" t="s">
        <v>15</v>
      </c>
      <c r="C797" t="s">
        <v>16</v>
      </c>
      <c r="D797" s="2">
        <v>1985</v>
      </c>
      <c r="E797" t="s">
        <v>2859</v>
      </c>
      <c r="F797" s="2">
        <v>6.5</v>
      </c>
      <c r="G797">
        <v>1000</v>
      </c>
      <c r="H797" t="s">
        <v>3035</v>
      </c>
      <c r="I797" t="s">
        <v>614</v>
      </c>
      <c r="J797" t="s">
        <v>72</v>
      </c>
      <c r="K797" s="3" t="s">
        <v>29</v>
      </c>
      <c r="L797">
        <v>8000000</v>
      </c>
      <c r="M797">
        <v>8402424</v>
      </c>
      <c r="N797" t="s">
        <v>3036</v>
      </c>
      <c r="O797" s="2">
        <v>111</v>
      </c>
      <c r="Q797" s="10" t="s">
        <v>16</v>
      </c>
      <c r="R797" s="21">
        <v>1985</v>
      </c>
      <c r="S797" s="27" t="s">
        <v>12601</v>
      </c>
      <c r="T797" s="25" t="str">
        <f>LEFT(S797,3)</f>
        <v>Nov</v>
      </c>
      <c r="U797" s="10" t="s">
        <v>29</v>
      </c>
      <c r="V797" s="21">
        <v>6.5</v>
      </c>
      <c r="W797" s="10">
        <v>1000</v>
      </c>
      <c r="X797" s="10" t="s">
        <v>3035</v>
      </c>
      <c r="Y797" s="10" t="s">
        <v>614</v>
      </c>
      <c r="Z797" s="10" t="s">
        <v>72</v>
      </c>
      <c r="AA797" s="22" t="s">
        <v>29</v>
      </c>
      <c r="AB797" s="10">
        <v>8000000</v>
      </c>
      <c r="AC797" s="10">
        <v>8402424</v>
      </c>
      <c r="AD797" s="10" t="s">
        <v>3036</v>
      </c>
      <c r="AE797" s="23">
        <v>111</v>
      </c>
    </row>
    <row r="798" spans="1:31" x14ac:dyDescent="0.35">
      <c r="A798" t="s">
        <v>3037</v>
      </c>
      <c r="B798" t="s">
        <v>15</v>
      </c>
      <c r="C798" t="s">
        <v>62</v>
      </c>
      <c r="D798" s="2">
        <v>1985</v>
      </c>
      <c r="E798" t="s">
        <v>2663</v>
      </c>
      <c r="F798" s="2">
        <v>6.7</v>
      </c>
      <c r="G798">
        <v>2500</v>
      </c>
      <c r="H798" t="s">
        <v>262</v>
      </c>
      <c r="I798" t="s">
        <v>3038</v>
      </c>
      <c r="J798" t="s">
        <v>3039</v>
      </c>
      <c r="K798" s="3" t="s">
        <v>21</v>
      </c>
      <c r="L798">
        <v>0</v>
      </c>
      <c r="M798">
        <v>2174622</v>
      </c>
      <c r="N798" t="s">
        <v>1082</v>
      </c>
      <c r="O798" s="2">
        <v>96</v>
      </c>
      <c r="Q798" s="9" t="s">
        <v>62</v>
      </c>
      <c r="R798" s="18">
        <v>1985</v>
      </c>
      <c r="S798" s="26" t="s">
        <v>12578</v>
      </c>
      <c r="T798" s="25" t="str">
        <f>LEFT(S798,3)</f>
        <v>Aug</v>
      </c>
      <c r="U798" s="9" t="s">
        <v>29</v>
      </c>
      <c r="V798" s="18">
        <v>6.7</v>
      </c>
      <c r="W798" s="9">
        <v>2500</v>
      </c>
      <c r="X798" s="9" t="s">
        <v>262</v>
      </c>
      <c r="Y798" s="9" t="s">
        <v>3038</v>
      </c>
      <c r="Z798" s="9" t="s">
        <v>3039</v>
      </c>
      <c r="AA798" s="19" t="s">
        <v>21</v>
      </c>
      <c r="AB798" s="9">
        <v>0</v>
      </c>
      <c r="AC798" s="9">
        <v>2174622</v>
      </c>
      <c r="AD798" s="9" t="s">
        <v>1082</v>
      </c>
      <c r="AE798" s="20">
        <v>96</v>
      </c>
    </row>
    <row r="799" spans="1:31" x14ac:dyDescent="0.35">
      <c r="A799" t="s">
        <v>3040</v>
      </c>
      <c r="B799" t="s">
        <v>1998</v>
      </c>
      <c r="C799" t="s">
        <v>24</v>
      </c>
      <c r="D799" s="2">
        <v>1985</v>
      </c>
      <c r="E799" t="s">
        <v>2587</v>
      </c>
      <c r="F799" s="2">
        <v>6.1</v>
      </c>
      <c r="G799">
        <v>2300</v>
      </c>
      <c r="H799" t="s">
        <v>3041</v>
      </c>
      <c r="I799" t="s">
        <v>3041</v>
      </c>
      <c r="J799" t="s">
        <v>105</v>
      </c>
      <c r="K799" s="3" t="s">
        <v>21</v>
      </c>
      <c r="L799">
        <v>0</v>
      </c>
      <c r="M799">
        <v>1256862</v>
      </c>
      <c r="N799" t="s">
        <v>569</v>
      </c>
      <c r="O799" s="2">
        <v>115</v>
      </c>
      <c r="Q799" s="10" t="s">
        <v>24</v>
      </c>
      <c r="R799" s="21">
        <v>1985</v>
      </c>
      <c r="S799" s="27" t="s">
        <v>12560</v>
      </c>
      <c r="T799" s="25" t="str">
        <f>LEFT(S799,3)</f>
        <v>Apr</v>
      </c>
      <c r="U799" s="10" t="s">
        <v>29</v>
      </c>
      <c r="V799" s="21">
        <v>6.1</v>
      </c>
      <c r="W799" s="10">
        <v>2300</v>
      </c>
      <c r="X799" s="10" t="s">
        <v>3041</v>
      </c>
      <c r="Y799" s="10" t="s">
        <v>3041</v>
      </c>
      <c r="Z799" s="10" t="s">
        <v>105</v>
      </c>
      <c r="AA799" s="22" t="s">
        <v>21</v>
      </c>
      <c r="AB799" s="10">
        <v>0</v>
      </c>
      <c r="AC799" s="10">
        <v>1256862</v>
      </c>
      <c r="AD799" s="10" t="s">
        <v>569</v>
      </c>
      <c r="AE799" s="23">
        <v>115</v>
      </c>
    </row>
    <row r="800" spans="1:31" x14ac:dyDescent="0.35">
      <c r="A800" t="s">
        <v>3042</v>
      </c>
      <c r="B800" t="s">
        <v>336</v>
      </c>
      <c r="C800" t="s">
        <v>236</v>
      </c>
      <c r="D800" s="2">
        <v>1985</v>
      </c>
      <c r="E800" t="s">
        <v>2844</v>
      </c>
      <c r="F800" s="2">
        <v>6.5</v>
      </c>
      <c r="G800">
        <v>3400</v>
      </c>
      <c r="H800" t="s">
        <v>2977</v>
      </c>
      <c r="I800" t="s">
        <v>1780</v>
      </c>
      <c r="J800" t="s">
        <v>1829</v>
      </c>
      <c r="K800" s="3" t="s">
        <v>194</v>
      </c>
      <c r="L800">
        <v>0</v>
      </c>
      <c r="M800">
        <v>13677222</v>
      </c>
      <c r="N800" t="s">
        <v>1723</v>
      </c>
      <c r="O800" s="2">
        <v>89</v>
      </c>
      <c r="Q800" s="9" t="s">
        <v>236</v>
      </c>
      <c r="R800" s="18">
        <v>1985</v>
      </c>
      <c r="S800" s="26" t="s">
        <v>12600</v>
      </c>
      <c r="T800" s="25" t="str">
        <f>LEFT(S800,3)</f>
        <v>Nov</v>
      </c>
      <c r="U800" s="9" t="s">
        <v>29</v>
      </c>
      <c r="V800" s="18">
        <v>6.5</v>
      </c>
      <c r="W800" s="9">
        <v>3400</v>
      </c>
      <c r="X800" s="9" t="s">
        <v>2977</v>
      </c>
      <c r="Y800" s="9" t="s">
        <v>1780</v>
      </c>
      <c r="Z800" s="9" t="s">
        <v>1829</v>
      </c>
      <c r="AA800" s="19" t="s">
        <v>194</v>
      </c>
      <c r="AB800" s="9">
        <v>0</v>
      </c>
      <c r="AC800" s="9">
        <v>13677222</v>
      </c>
      <c r="AD800" s="9" t="s">
        <v>1723</v>
      </c>
      <c r="AE800" s="20">
        <v>89</v>
      </c>
    </row>
    <row r="801" spans="1:31" x14ac:dyDescent="0.35">
      <c r="A801" t="s">
        <v>3043</v>
      </c>
      <c r="B801" t="s">
        <v>15</v>
      </c>
      <c r="C801" t="s">
        <v>40</v>
      </c>
      <c r="D801" s="2">
        <v>1985</v>
      </c>
      <c r="E801" t="s">
        <v>3044</v>
      </c>
      <c r="F801" s="2">
        <v>5.8</v>
      </c>
      <c r="G801">
        <v>610</v>
      </c>
      <c r="H801" t="s">
        <v>3045</v>
      </c>
      <c r="I801" t="s">
        <v>3046</v>
      </c>
      <c r="J801" t="s">
        <v>3047</v>
      </c>
      <c r="K801" s="3" t="s">
        <v>29</v>
      </c>
      <c r="L801">
        <v>0</v>
      </c>
      <c r="N801" t="s">
        <v>3048</v>
      </c>
      <c r="O801" s="2">
        <v>88</v>
      </c>
      <c r="Q801" s="10" t="s">
        <v>40</v>
      </c>
      <c r="R801" s="21">
        <v>1985</v>
      </c>
      <c r="S801" s="27" t="s">
        <v>12615</v>
      </c>
      <c r="T801" s="25" t="str">
        <f>LEFT(S801,3)</f>
        <v>Jul</v>
      </c>
      <c r="U801" s="10" t="s">
        <v>29</v>
      </c>
      <c r="V801" s="21">
        <v>5.8</v>
      </c>
      <c r="W801" s="10">
        <v>610</v>
      </c>
      <c r="X801" s="10" t="s">
        <v>3045</v>
      </c>
      <c r="Y801" s="10" t="s">
        <v>3046</v>
      </c>
      <c r="Z801" s="10" t="s">
        <v>3047</v>
      </c>
      <c r="AA801" s="22" t="s">
        <v>29</v>
      </c>
      <c r="AB801" s="10">
        <v>0</v>
      </c>
      <c r="AC801" s="10"/>
      <c r="AD801" s="10" t="s">
        <v>3048</v>
      </c>
      <c r="AE801" s="23">
        <v>88</v>
      </c>
    </row>
    <row r="802" spans="1:31" x14ac:dyDescent="0.35">
      <c r="A802" t="s">
        <v>3049</v>
      </c>
      <c r="B802" t="s">
        <v>15</v>
      </c>
      <c r="C802" t="s">
        <v>40</v>
      </c>
      <c r="D802" s="2">
        <v>1985</v>
      </c>
      <c r="E802" t="s">
        <v>3050</v>
      </c>
      <c r="F802" s="2">
        <v>5.4</v>
      </c>
      <c r="G802">
        <v>1200</v>
      </c>
      <c r="H802" t="s">
        <v>94</v>
      </c>
      <c r="I802" t="s">
        <v>3051</v>
      </c>
      <c r="J802" t="s">
        <v>3052</v>
      </c>
      <c r="K802" s="3" t="s">
        <v>29</v>
      </c>
      <c r="L802">
        <v>7000000</v>
      </c>
      <c r="M802">
        <v>29815</v>
      </c>
      <c r="N802" t="s">
        <v>117</v>
      </c>
      <c r="O802" s="2">
        <v>109</v>
      </c>
      <c r="Q802" s="9" t="s">
        <v>40</v>
      </c>
      <c r="R802" s="18">
        <v>1985</v>
      </c>
      <c r="S802" s="26">
        <v>1985</v>
      </c>
      <c r="T802" s="25" t="str">
        <f>LEFT(S802,3)</f>
        <v>198</v>
      </c>
      <c r="U802" s="9" t="s">
        <v>29</v>
      </c>
      <c r="V802" s="18">
        <v>5.4</v>
      </c>
      <c r="W802" s="9">
        <v>1200</v>
      </c>
      <c r="X802" s="9" t="s">
        <v>94</v>
      </c>
      <c r="Y802" s="9" t="s">
        <v>3051</v>
      </c>
      <c r="Z802" s="9" t="s">
        <v>3052</v>
      </c>
      <c r="AA802" s="19" t="s">
        <v>29</v>
      </c>
      <c r="AB802" s="9">
        <v>7000000</v>
      </c>
      <c r="AC802" s="9">
        <v>29815</v>
      </c>
      <c r="AD802" s="9" t="s">
        <v>117</v>
      </c>
      <c r="AE802" s="20">
        <v>109</v>
      </c>
    </row>
    <row r="803" spans="1:31" x14ac:dyDescent="0.35">
      <c r="A803" t="s">
        <v>3053</v>
      </c>
      <c r="B803" t="s">
        <v>15</v>
      </c>
      <c r="C803" t="s">
        <v>16</v>
      </c>
      <c r="D803" s="2">
        <v>1985</v>
      </c>
      <c r="E803" t="s">
        <v>3054</v>
      </c>
      <c r="F803" s="2">
        <v>6.2</v>
      </c>
      <c r="G803">
        <v>511</v>
      </c>
      <c r="H803" t="s">
        <v>262</v>
      </c>
      <c r="I803" t="s">
        <v>2205</v>
      </c>
      <c r="J803" t="s">
        <v>3055</v>
      </c>
      <c r="K803" s="3" t="s">
        <v>21</v>
      </c>
      <c r="L803">
        <v>0</v>
      </c>
      <c r="M803">
        <v>421201</v>
      </c>
      <c r="N803" t="s">
        <v>1984</v>
      </c>
      <c r="O803" s="2">
        <v>90</v>
      </c>
      <c r="Q803" s="10" t="s">
        <v>16</v>
      </c>
      <c r="R803" s="21">
        <v>1985</v>
      </c>
      <c r="S803" s="27" t="s">
        <v>12616</v>
      </c>
      <c r="T803" s="25" t="str">
        <f>LEFT(S803,3)</f>
        <v>Feb</v>
      </c>
      <c r="U803" s="10" t="s">
        <v>29</v>
      </c>
      <c r="V803" s="21">
        <v>6.2</v>
      </c>
      <c r="W803" s="10">
        <v>511</v>
      </c>
      <c r="X803" s="10" t="s">
        <v>262</v>
      </c>
      <c r="Y803" s="10" t="s">
        <v>2205</v>
      </c>
      <c r="Z803" s="10" t="s">
        <v>3055</v>
      </c>
      <c r="AA803" s="22" t="s">
        <v>21</v>
      </c>
      <c r="AB803" s="10">
        <v>0</v>
      </c>
      <c r="AC803" s="10">
        <v>421201</v>
      </c>
      <c r="AD803" s="10" t="s">
        <v>1984</v>
      </c>
      <c r="AE803" s="23">
        <v>90</v>
      </c>
    </row>
    <row r="804" spans="1:31" x14ac:dyDescent="0.35">
      <c r="A804" t="s">
        <v>3056</v>
      </c>
      <c r="B804" t="s">
        <v>15</v>
      </c>
      <c r="C804" t="s">
        <v>16</v>
      </c>
      <c r="D804" s="2">
        <v>1985</v>
      </c>
      <c r="E804" t="s">
        <v>2844</v>
      </c>
      <c r="F804" s="2">
        <v>4.0999999999999996</v>
      </c>
      <c r="G804">
        <v>243</v>
      </c>
      <c r="H804" t="s">
        <v>1325</v>
      </c>
      <c r="I804" t="s">
        <v>1325</v>
      </c>
      <c r="J804" t="s">
        <v>1399</v>
      </c>
      <c r="K804" s="3" t="s">
        <v>29</v>
      </c>
      <c r="L804">
        <v>7000000</v>
      </c>
      <c r="M804">
        <v>618847</v>
      </c>
      <c r="N804" t="s">
        <v>117</v>
      </c>
      <c r="O804" s="2">
        <v>96</v>
      </c>
      <c r="Q804" s="9" t="s">
        <v>16</v>
      </c>
      <c r="R804" s="18">
        <v>1985</v>
      </c>
      <c r="S804" s="26" t="s">
        <v>12600</v>
      </c>
      <c r="T804" s="25" t="str">
        <f>LEFT(S804,3)</f>
        <v>Nov</v>
      </c>
      <c r="U804" s="9" t="s">
        <v>29</v>
      </c>
      <c r="V804" s="18">
        <v>4.0999999999999996</v>
      </c>
      <c r="W804" s="9">
        <v>243</v>
      </c>
      <c r="X804" s="9" t="s">
        <v>1325</v>
      </c>
      <c r="Y804" s="9" t="s">
        <v>1325</v>
      </c>
      <c r="Z804" s="9" t="s">
        <v>1399</v>
      </c>
      <c r="AA804" s="19" t="s">
        <v>29</v>
      </c>
      <c r="AB804" s="9">
        <v>7000000</v>
      </c>
      <c r="AC804" s="9">
        <v>618847</v>
      </c>
      <c r="AD804" s="9" t="s">
        <v>117</v>
      </c>
      <c r="AE804" s="20">
        <v>96</v>
      </c>
    </row>
    <row r="805" spans="1:31" x14ac:dyDescent="0.35">
      <c r="A805" t="s">
        <v>3057</v>
      </c>
      <c r="B805" t="s">
        <v>15</v>
      </c>
      <c r="C805" t="s">
        <v>103</v>
      </c>
      <c r="D805" s="2">
        <v>1985</v>
      </c>
      <c r="E805" t="s">
        <v>2610</v>
      </c>
      <c r="F805" s="2">
        <v>6.1</v>
      </c>
      <c r="G805">
        <v>1100</v>
      </c>
      <c r="H805" t="s">
        <v>3058</v>
      </c>
      <c r="I805" t="s">
        <v>3059</v>
      </c>
      <c r="J805" t="s">
        <v>3060</v>
      </c>
      <c r="K805" s="3" t="s">
        <v>21</v>
      </c>
      <c r="L805">
        <v>0</v>
      </c>
      <c r="M805">
        <v>147070</v>
      </c>
      <c r="N805" t="s">
        <v>362</v>
      </c>
      <c r="O805" s="2">
        <v>93</v>
      </c>
      <c r="Q805" s="10" t="s">
        <v>103</v>
      </c>
      <c r="R805" s="21">
        <v>1985</v>
      </c>
      <c r="S805" s="27" t="s">
        <v>12566</v>
      </c>
      <c r="T805" s="25" t="str">
        <f>LEFT(S805,3)</f>
        <v>Oct</v>
      </c>
      <c r="U805" s="10" t="s">
        <v>29</v>
      </c>
      <c r="V805" s="21">
        <v>6.1</v>
      </c>
      <c r="W805" s="10">
        <v>1100</v>
      </c>
      <c r="X805" s="10" t="s">
        <v>3058</v>
      </c>
      <c r="Y805" s="10" t="s">
        <v>3059</v>
      </c>
      <c r="Z805" s="10" t="s">
        <v>3060</v>
      </c>
      <c r="AA805" s="22" t="s">
        <v>21</v>
      </c>
      <c r="AB805" s="10">
        <v>0</v>
      </c>
      <c r="AC805" s="10">
        <v>147070</v>
      </c>
      <c r="AD805" s="10" t="s">
        <v>362</v>
      </c>
      <c r="AE805" s="23">
        <v>93</v>
      </c>
    </row>
    <row r="806" spans="1:31" x14ac:dyDescent="0.35">
      <c r="A806" t="s">
        <v>3061</v>
      </c>
      <c r="B806" t="s">
        <v>1998</v>
      </c>
      <c r="C806" t="s">
        <v>40</v>
      </c>
      <c r="D806" s="2">
        <v>1985</v>
      </c>
      <c r="E806" t="s">
        <v>3062</v>
      </c>
      <c r="F806" s="2">
        <v>5.4</v>
      </c>
      <c r="G806">
        <v>1400</v>
      </c>
      <c r="H806" t="s">
        <v>1012</v>
      </c>
      <c r="I806" t="s">
        <v>1012</v>
      </c>
      <c r="J806" t="s">
        <v>3063</v>
      </c>
      <c r="K806" s="3" t="s">
        <v>29</v>
      </c>
      <c r="L806">
        <v>0</v>
      </c>
      <c r="M806">
        <v>3393807</v>
      </c>
      <c r="N806" t="s">
        <v>3064</v>
      </c>
      <c r="O806" s="2">
        <v>90</v>
      </c>
      <c r="Q806" s="9" t="s">
        <v>40</v>
      </c>
      <c r="R806" s="18">
        <v>1985</v>
      </c>
      <c r="S806" s="26" t="s">
        <v>12617</v>
      </c>
      <c r="T806" s="25" t="str">
        <f>LEFT(S806,3)</f>
        <v>Jan</v>
      </c>
      <c r="U806" s="9" t="s">
        <v>29</v>
      </c>
      <c r="V806" s="18">
        <v>5.4</v>
      </c>
      <c r="W806" s="9">
        <v>1400</v>
      </c>
      <c r="X806" s="9" t="s">
        <v>1012</v>
      </c>
      <c r="Y806" s="9" t="s">
        <v>1012</v>
      </c>
      <c r="Z806" s="9" t="s">
        <v>3063</v>
      </c>
      <c r="AA806" s="19" t="s">
        <v>29</v>
      </c>
      <c r="AB806" s="9">
        <v>0</v>
      </c>
      <c r="AC806" s="9">
        <v>3393807</v>
      </c>
      <c r="AD806" s="9" t="s">
        <v>3064</v>
      </c>
      <c r="AE806" s="20">
        <v>90</v>
      </c>
    </row>
    <row r="807" spans="1:31" x14ac:dyDescent="0.35">
      <c r="A807" t="s">
        <v>3065</v>
      </c>
      <c r="B807" t="s">
        <v>32</v>
      </c>
      <c r="C807" t="s">
        <v>16</v>
      </c>
      <c r="D807" s="2">
        <v>1985</v>
      </c>
      <c r="E807" t="s">
        <v>3066</v>
      </c>
      <c r="F807" s="2">
        <v>7</v>
      </c>
      <c r="G807">
        <v>1400</v>
      </c>
      <c r="H807" t="s">
        <v>699</v>
      </c>
      <c r="I807" t="s">
        <v>3067</v>
      </c>
      <c r="J807" t="s">
        <v>3068</v>
      </c>
      <c r="K807" s="3" t="s">
        <v>29</v>
      </c>
      <c r="L807">
        <v>0</v>
      </c>
      <c r="M807">
        <v>305102</v>
      </c>
      <c r="N807" t="s">
        <v>3069</v>
      </c>
      <c r="O807" s="2">
        <v>114</v>
      </c>
      <c r="Q807" s="10" t="s">
        <v>16</v>
      </c>
      <c r="R807" s="21">
        <v>1985</v>
      </c>
      <c r="S807" s="27" t="s">
        <v>12618</v>
      </c>
      <c r="T807" s="25" t="str">
        <f>LEFT(S807,3)</f>
        <v>Dec</v>
      </c>
      <c r="U807" s="10" t="s">
        <v>2107</v>
      </c>
      <c r="V807" s="21">
        <v>7</v>
      </c>
      <c r="W807" s="10">
        <v>1400</v>
      </c>
      <c r="X807" s="10" t="s">
        <v>699</v>
      </c>
      <c r="Y807" s="10" t="s">
        <v>3067</v>
      </c>
      <c r="Z807" s="10" t="s">
        <v>3068</v>
      </c>
      <c r="AA807" s="22" t="s">
        <v>29</v>
      </c>
      <c r="AB807" s="10">
        <v>0</v>
      </c>
      <c r="AC807" s="10">
        <v>305102</v>
      </c>
      <c r="AD807" s="10" t="s">
        <v>3069</v>
      </c>
      <c r="AE807" s="23">
        <v>114</v>
      </c>
    </row>
    <row r="808" spans="1:31" x14ac:dyDescent="0.35">
      <c r="A808" t="s">
        <v>3070</v>
      </c>
      <c r="B808" t="s">
        <v>32</v>
      </c>
      <c r="C808" t="s">
        <v>62</v>
      </c>
      <c r="D808" s="2">
        <v>1985</v>
      </c>
      <c r="E808" t="s">
        <v>2610</v>
      </c>
      <c r="F808" s="2">
        <v>6.8</v>
      </c>
      <c r="G808">
        <v>1500</v>
      </c>
      <c r="H808" t="s">
        <v>3071</v>
      </c>
      <c r="I808" t="s">
        <v>849</v>
      </c>
      <c r="J808" t="s">
        <v>3072</v>
      </c>
      <c r="K808" s="3" t="s">
        <v>21</v>
      </c>
      <c r="L808">
        <v>0</v>
      </c>
      <c r="M808">
        <v>1215923</v>
      </c>
      <c r="N808" t="s">
        <v>3073</v>
      </c>
      <c r="O808" s="2">
        <v>94</v>
      </c>
      <c r="Q808" s="9" t="s">
        <v>62</v>
      </c>
      <c r="R808" s="18">
        <v>1985</v>
      </c>
      <c r="S808" s="26" t="s">
        <v>12566</v>
      </c>
      <c r="T808" s="25" t="str">
        <f>LEFT(S808,3)</f>
        <v>Oct</v>
      </c>
      <c r="U808" s="9" t="s">
        <v>29</v>
      </c>
      <c r="V808" s="18">
        <v>6.8</v>
      </c>
      <c r="W808" s="9">
        <v>1500</v>
      </c>
      <c r="X808" s="9" t="s">
        <v>3071</v>
      </c>
      <c r="Y808" s="9" t="s">
        <v>849</v>
      </c>
      <c r="Z808" s="9" t="s">
        <v>3072</v>
      </c>
      <c r="AA808" s="19" t="s">
        <v>21</v>
      </c>
      <c r="AB808" s="9">
        <v>0</v>
      </c>
      <c r="AC808" s="9">
        <v>1215923</v>
      </c>
      <c r="AD808" s="9" t="s">
        <v>3073</v>
      </c>
      <c r="AE808" s="20">
        <v>94</v>
      </c>
    </row>
    <row r="809" spans="1:31" x14ac:dyDescent="0.35">
      <c r="A809" t="s">
        <v>3074</v>
      </c>
      <c r="B809" t="s">
        <v>32</v>
      </c>
      <c r="C809" t="s">
        <v>1203</v>
      </c>
      <c r="D809" s="2">
        <v>1985</v>
      </c>
      <c r="E809" t="s">
        <v>3075</v>
      </c>
      <c r="F809" s="2">
        <v>6.5</v>
      </c>
      <c r="G809">
        <v>2100</v>
      </c>
      <c r="H809" t="s">
        <v>1981</v>
      </c>
      <c r="I809" t="s">
        <v>3076</v>
      </c>
      <c r="J809" t="s">
        <v>3077</v>
      </c>
      <c r="K809" s="3" t="s">
        <v>21</v>
      </c>
      <c r="L809">
        <v>0</v>
      </c>
      <c r="M809">
        <v>750000</v>
      </c>
      <c r="N809" t="s">
        <v>3078</v>
      </c>
      <c r="O809" s="2">
        <v>96</v>
      </c>
      <c r="Q809" s="10" t="s">
        <v>1203</v>
      </c>
      <c r="R809" s="21">
        <v>1985</v>
      </c>
      <c r="S809" s="27" t="s">
        <v>12619</v>
      </c>
      <c r="T809" s="25" t="str">
        <f>LEFT(S809,3)</f>
        <v>Nov</v>
      </c>
      <c r="U809" s="10" t="s">
        <v>29</v>
      </c>
      <c r="V809" s="21">
        <v>6.5</v>
      </c>
      <c r="W809" s="10">
        <v>2100</v>
      </c>
      <c r="X809" s="10" t="s">
        <v>1981</v>
      </c>
      <c r="Y809" s="10" t="s">
        <v>3076</v>
      </c>
      <c r="Z809" s="10" t="s">
        <v>3077</v>
      </c>
      <c r="AA809" s="22" t="s">
        <v>21</v>
      </c>
      <c r="AB809" s="10">
        <v>0</v>
      </c>
      <c r="AC809" s="10">
        <v>750000</v>
      </c>
      <c r="AD809" s="10" t="s">
        <v>3078</v>
      </c>
      <c r="AE809" s="23">
        <v>96</v>
      </c>
    </row>
    <row r="810" spans="1:31" x14ac:dyDescent="0.35">
      <c r="A810" t="s">
        <v>3079</v>
      </c>
      <c r="B810" t="s">
        <v>1998</v>
      </c>
      <c r="C810" t="s">
        <v>40</v>
      </c>
      <c r="D810" s="2">
        <v>1985</v>
      </c>
      <c r="E810" t="s">
        <v>2844</v>
      </c>
      <c r="F810" s="2">
        <v>4.5999999999999996</v>
      </c>
      <c r="G810">
        <v>1200</v>
      </c>
      <c r="H810" t="s">
        <v>3080</v>
      </c>
      <c r="I810" t="s">
        <v>3081</v>
      </c>
      <c r="J810" t="s">
        <v>1127</v>
      </c>
      <c r="K810" s="3" t="s">
        <v>29</v>
      </c>
      <c r="L810">
        <v>0</v>
      </c>
      <c r="M810">
        <v>2685453</v>
      </c>
      <c r="N810" t="s">
        <v>3082</v>
      </c>
      <c r="O810" s="2">
        <v>98</v>
      </c>
      <c r="Q810" s="9" t="s">
        <v>40</v>
      </c>
      <c r="R810" s="18">
        <v>1985</v>
      </c>
      <c r="S810" s="26" t="s">
        <v>12600</v>
      </c>
      <c r="T810" s="25" t="str">
        <f>LEFT(S810,3)</f>
        <v>Nov</v>
      </c>
      <c r="U810" s="9" t="s">
        <v>29</v>
      </c>
      <c r="V810" s="18">
        <v>4.5999999999999996</v>
      </c>
      <c r="W810" s="9">
        <v>1200</v>
      </c>
      <c r="X810" s="9" t="s">
        <v>3080</v>
      </c>
      <c r="Y810" s="9" t="s">
        <v>3081</v>
      </c>
      <c r="Z810" s="9" t="s">
        <v>1127</v>
      </c>
      <c r="AA810" s="19" t="s">
        <v>29</v>
      </c>
      <c r="AB810" s="9">
        <v>0</v>
      </c>
      <c r="AC810" s="9">
        <v>2685453</v>
      </c>
      <c r="AD810" s="9" t="s">
        <v>3082</v>
      </c>
      <c r="AE810" s="20">
        <v>98</v>
      </c>
    </row>
    <row r="811" spans="1:31" x14ac:dyDescent="0.35">
      <c r="A811" t="s">
        <v>3083</v>
      </c>
      <c r="B811" t="s">
        <v>15</v>
      </c>
      <c r="C811" t="s">
        <v>16</v>
      </c>
      <c r="D811" s="2">
        <v>1985</v>
      </c>
      <c r="E811" t="s">
        <v>2676</v>
      </c>
      <c r="F811" s="2">
        <v>6.8</v>
      </c>
      <c r="G811">
        <v>1400</v>
      </c>
      <c r="H811" t="s">
        <v>2962</v>
      </c>
      <c r="I811" t="s">
        <v>2962</v>
      </c>
      <c r="J811" t="s">
        <v>3084</v>
      </c>
      <c r="K811" s="3" t="s">
        <v>21</v>
      </c>
      <c r="L811">
        <v>0</v>
      </c>
      <c r="M811">
        <v>1299985</v>
      </c>
      <c r="N811" t="s">
        <v>3085</v>
      </c>
      <c r="O811" s="2">
        <v>102</v>
      </c>
      <c r="Q811" s="10" t="s">
        <v>16</v>
      </c>
      <c r="R811" s="21">
        <v>1985</v>
      </c>
      <c r="S811" s="27" t="s">
        <v>12580</v>
      </c>
      <c r="T811" s="25" t="str">
        <f>LEFT(S811,3)</f>
        <v>Jul</v>
      </c>
      <c r="U811" s="10" t="s">
        <v>29</v>
      </c>
      <c r="V811" s="21">
        <v>6.8</v>
      </c>
      <c r="W811" s="10">
        <v>1400</v>
      </c>
      <c r="X811" s="10" t="s">
        <v>2962</v>
      </c>
      <c r="Y811" s="10" t="s">
        <v>2962</v>
      </c>
      <c r="Z811" s="10" t="s">
        <v>3084</v>
      </c>
      <c r="AA811" s="22" t="s">
        <v>21</v>
      </c>
      <c r="AB811" s="10">
        <v>0</v>
      </c>
      <c r="AC811" s="10">
        <v>1299985</v>
      </c>
      <c r="AD811" s="10" t="s">
        <v>3085</v>
      </c>
      <c r="AE811" s="23">
        <v>102</v>
      </c>
    </row>
    <row r="812" spans="1:31" x14ac:dyDescent="0.35">
      <c r="A812" t="s">
        <v>3086</v>
      </c>
      <c r="B812" t="s">
        <v>15</v>
      </c>
      <c r="C812" t="s">
        <v>40</v>
      </c>
      <c r="D812" s="2">
        <v>1985</v>
      </c>
      <c r="E812" t="s">
        <v>2644</v>
      </c>
      <c r="F812" s="2">
        <v>5.9</v>
      </c>
      <c r="G812">
        <v>953</v>
      </c>
      <c r="H812" t="s">
        <v>675</v>
      </c>
      <c r="I812" t="s">
        <v>3087</v>
      </c>
      <c r="J812" t="s">
        <v>3088</v>
      </c>
      <c r="K812" s="3" t="s">
        <v>29</v>
      </c>
      <c r="L812">
        <v>0</v>
      </c>
      <c r="M812">
        <v>12531831</v>
      </c>
      <c r="N812" t="s">
        <v>3089</v>
      </c>
      <c r="O812" s="2">
        <v>99</v>
      </c>
      <c r="Q812" s="9" t="s">
        <v>40</v>
      </c>
      <c r="R812" s="18">
        <v>1985</v>
      </c>
      <c r="S812" s="26" t="s">
        <v>12575</v>
      </c>
      <c r="T812" s="25" t="str">
        <f>LEFT(S812,3)</f>
        <v>Aug</v>
      </c>
      <c r="U812" s="9" t="s">
        <v>29</v>
      </c>
      <c r="V812" s="18">
        <v>5.9</v>
      </c>
      <c r="W812" s="9">
        <v>953</v>
      </c>
      <c r="X812" s="9" t="s">
        <v>675</v>
      </c>
      <c r="Y812" s="9" t="s">
        <v>3087</v>
      </c>
      <c r="Z812" s="9" t="s">
        <v>3088</v>
      </c>
      <c r="AA812" s="19" t="s">
        <v>29</v>
      </c>
      <c r="AB812" s="9">
        <v>0</v>
      </c>
      <c r="AC812" s="9">
        <v>12531831</v>
      </c>
      <c r="AD812" s="9" t="s">
        <v>3089</v>
      </c>
      <c r="AE812" s="20">
        <v>99</v>
      </c>
    </row>
    <row r="813" spans="1:31" x14ac:dyDescent="0.35">
      <c r="A813" t="s">
        <v>3090</v>
      </c>
      <c r="B813" t="s">
        <v>336</v>
      </c>
      <c r="C813" t="s">
        <v>389</v>
      </c>
      <c r="D813" s="2">
        <v>1985</v>
      </c>
      <c r="E813" t="s">
        <v>2740</v>
      </c>
      <c r="F813" s="2">
        <v>6.9</v>
      </c>
      <c r="G813">
        <v>1100</v>
      </c>
      <c r="H813" t="s">
        <v>3091</v>
      </c>
      <c r="I813" t="s">
        <v>3092</v>
      </c>
      <c r="J813" t="s">
        <v>3093</v>
      </c>
      <c r="K813" s="3" t="s">
        <v>29</v>
      </c>
      <c r="L813">
        <v>0</v>
      </c>
      <c r="M813">
        <v>4889971</v>
      </c>
      <c r="N813" t="s">
        <v>3094</v>
      </c>
      <c r="O813" s="2">
        <v>85</v>
      </c>
      <c r="Q813" s="10" t="s">
        <v>389</v>
      </c>
      <c r="R813" s="21">
        <v>1985</v>
      </c>
      <c r="S813" s="27" t="s">
        <v>12589</v>
      </c>
      <c r="T813" s="25" t="str">
        <f>LEFT(S813,3)</f>
        <v>Nov</v>
      </c>
      <c r="U813" s="10" t="s">
        <v>29</v>
      </c>
      <c r="V813" s="21">
        <v>6.9</v>
      </c>
      <c r="W813" s="10">
        <v>1100</v>
      </c>
      <c r="X813" s="10" t="s">
        <v>3091</v>
      </c>
      <c r="Y813" s="10" t="s">
        <v>3092</v>
      </c>
      <c r="Z813" s="10" t="s">
        <v>3093</v>
      </c>
      <c r="AA813" s="22" t="s">
        <v>29</v>
      </c>
      <c r="AB813" s="10">
        <v>0</v>
      </c>
      <c r="AC813" s="10">
        <v>4889971</v>
      </c>
      <c r="AD813" s="10" t="s">
        <v>3094</v>
      </c>
      <c r="AE813" s="23">
        <v>85</v>
      </c>
    </row>
    <row r="814" spans="1:31" x14ac:dyDescent="0.35">
      <c r="A814" t="s">
        <v>3095</v>
      </c>
      <c r="B814" t="s">
        <v>15</v>
      </c>
      <c r="C814" t="s">
        <v>33</v>
      </c>
      <c r="D814" s="2">
        <v>1985</v>
      </c>
      <c r="E814" t="s">
        <v>3096</v>
      </c>
      <c r="F814" s="2">
        <v>6</v>
      </c>
      <c r="G814">
        <v>1100</v>
      </c>
      <c r="H814" t="s">
        <v>633</v>
      </c>
      <c r="I814" t="s">
        <v>3097</v>
      </c>
      <c r="J814" t="s">
        <v>1445</v>
      </c>
      <c r="K814" s="3" t="s">
        <v>29</v>
      </c>
      <c r="L814">
        <v>5000000</v>
      </c>
      <c r="N814" t="s">
        <v>3098</v>
      </c>
      <c r="O814" s="2">
        <v>98</v>
      </c>
      <c r="Q814" s="9" t="s">
        <v>33</v>
      </c>
      <c r="R814" s="18">
        <v>1985</v>
      </c>
      <c r="S814" s="26" t="s">
        <v>12620</v>
      </c>
      <c r="T814" s="25" t="str">
        <f>LEFT(S814,3)</f>
        <v>Apr</v>
      </c>
      <c r="U814" s="9" t="s">
        <v>29</v>
      </c>
      <c r="V814" s="18">
        <v>6</v>
      </c>
      <c r="W814" s="9">
        <v>1100</v>
      </c>
      <c r="X814" s="9" t="s">
        <v>633</v>
      </c>
      <c r="Y814" s="9" t="s">
        <v>3097</v>
      </c>
      <c r="Z814" s="9" t="s">
        <v>1445</v>
      </c>
      <c r="AA814" s="19" t="s">
        <v>29</v>
      </c>
      <c r="AB814" s="9">
        <v>5000000</v>
      </c>
      <c r="AC814" s="9"/>
      <c r="AD814" s="9" t="s">
        <v>3098</v>
      </c>
      <c r="AE814" s="20">
        <v>98</v>
      </c>
    </row>
    <row r="815" spans="1:31" x14ac:dyDescent="0.35">
      <c r="A815" t="s">
        <v>3099</v>
      </c>
      <c r="B815" t="s">
        <v>1998</v>
      </c>
      <c r="C815" t="s">
        <v>40</v>
      </c>
      <c r="D815" s="2">
        <v>1985</v>
      </c>
      <c r="E815" t="s">
        <v>2921</v>
      </c>
      <c r="F815" s="2">
        <v>6.6</v>
      </c>
      <c r="G815">
        <v>3400</v>
      </c>
      <c r="H815" t="s">
        <v>3100</v>
      </c>
      <c r="I815" t="s">
        <v>3100</v>
      </c>
      <c r="J815" t="s">
        <v>3101</v>
      </c>
      <c r="K815" s="3" t="s">
        <v>451</v>
      </c>
      <c r="L815">
        <v>0</v>
      </c>
      <c r="M815">
        <v>2052466</v>
      </c>
      <c r="N815" t="s">
        <v>3102</v>
      </c>
      <c r="O815" s="2">
        <v>106</v>
      </c>
      <c r="Q815" s="10" t="s">
        <v>40</v>
      </c>
      <c r="R815" s="21">
        <v>1985</v>
      </c>
      <c r="S815" s="27" t="s">
        <v>12609</v>
      </c>
      <c r="T815" s="25" t="str">
        <f>LEFT(S815,3)</f>
        <v>Apr</v>
      </c>
      <c r="U815" s="10" t="s">
        <v>29</v>
      </c>
      <c r="V815" s="21">
        <v>6.6</v>
      </c>
      <c r="W815" s="10">
        <v>3400</v>
      </c>
      <c r="X815" s="10" t="s">
        <v>3100</v>
      </c>
      <c r="Y815" s="10" t="s">
        <v>3100</v>
      </c>
      <c r="Z815" s="10" t="s">
        <v>3101</v>
      </c>
      <c r="AA815" s="22" t="s">
        <v>451</v>
      </c>
      <c r="AB815" s="10">
        <v>0</v>
      </c>
      <c r="AC815" s="10">
        <v>2052466</v>
      </c>
      <c r="AD815" s="10" t="s">
        <v>3102</v>
      </c>
      <c r="AE815" s="23">
        <v>106</v>
      </c>
    </row>
    <row r="816" spans="1:31" x14ac:dyDescent="0.35">
      <c r="A816" t="s">
        <v>3103</v>
      </c>
      <c r="B816" t="s">
        <v>15</v>
      </c>
      <c r="C816" t="s">
        <v>33</v>
      </c>
      <c r="D816" s="2">
        <v>1985</v>
      </c>
      <c r="E816" t="s">
        <v>3104</v>
      </c>
      <c r="F816" s="2">
        <v>5.0999999999999996</v>
      </c>
      <c r="G816">
        <v>386</v>
      </c>
      <c r="H816" t="s">
        <v>3105</v>
      </c>
      <c r="I816" t="s">
        <v>3106</v>
      </c>
      <c r="J816" t="s">
        <v>3107</v>
      </c>
      <c r="K816" s="3" t="s">
        <v>21</v>
      </c>
      <c r="L816">
        <v>0</v>
      </c>
      <c r="N816" t="s">
        <v>3108</v>
      </c>
      <c r="O816" s="2">
        <v>97</v>
      </c>
      <c r="Q816" s="9" t="s">
        <v>33</v>
      </c>
      <c r="R816" s="18">
        <v>1985</v>
      </c>
      <c r="S816" s="26" t="s">
        <v>12621</v>
      </c>
      <c r="T816" s="25" t="str">
        <f>LEFT(S816,3)</f>
        <v>May</v>
      </c>
      <c r="U816" s="9" t="s">
        <v>29</v>
      </c>
      <c r="V816" s="18">
        <v>5.0999999999999996</v>
      </c>
      <c r="W816" s="9">
        <v>386</v>
      </c>
      <c r="X816" s="9" t="s">
        <v>3105</v>
      </c>
      <c r="Y816" s="9" t="s">
        <v>3106</v>
      </c>
      <c r="Z816" s="9" t="s">
        <v>3107</v>
      </c>
      <c r="AA816" s="19" t="s">
        <v>21</v>
      </c>
      <c r="AB816" s="9">
        <v>0</v>
      </c>
      <c r="AC816" s="9"/>
      <c r="AD816" s="9" t="s">
        <v>3108</v>
      </c>
      <c r="AE816" s="20">
        <v>97</v>
      </c>
    </row>
    <row r="817" spans="1:31" x14ac:dyDescent="0.35">
      <c r="A817" t="s">
        <v>3109</v>
      </c>
      <c r="B817" t="s">
        <v>32</v>
      </c>
      <c r="C817" t="s">
        <v>16</v>
      </c>
      <c r="D817" s="2">
        <v>1985</v>
      </c>
      <c r="E817" t="s">
        <v>2941</v>
      </c>
      <c r="F817" s="2">
        <v>4.0999999999999996</v>
      </c>
      <c r="G817">
        <v>434</v>
      </c>
      <c r="H817" t="s">
        <v>2232</v>
      </c>
      <c r="I817" t="s">
        <v>3110</v>
      </c>
      <c r="J817" t="s">
        <v>3111</v>
      </c>
      <c r="K817" s="3" t="s">
        <v>29</v>
      </c>
      <c r="L817">
        <v>2000000</v>
      </c>
      <c r="M817">
        <v>2864844</v>
      </c>
      <c r="N817" t="s">
        <v>3112</v>
      </c>
      <c r="O817" s="2">
        <v>92</v>
      </c>
      <c r="Q817" s="10" t="s">
        <v>16</v>
      </c>
      <c r="R817" s="21">
        <v>1985</v>
      </c>
      <c r="S817" s="27" t="s">
        <v>12610</v>
      </c>
      <c r="T817" s="25" t="str">
        <f>LEFT(S817,3)</f>
        <v>May</v>
      </c>
      <c r="U817" s="10" t="s">
        <v>29</v>
      </c>
      <c r="V817" s="21">
        <v>4.0999999999999996</v>
      </c>
      <c r="W817" s="10">
        <v>434</v>
      </c>
      <c r="X817" s="10" t="s">
        <v>2232</v>
      </c>
      <c r="Y817" s="10" t="s">
        <v>3110</v>
      </c>
      <c r="Z817" s="10" t="s">
        <v>3111</v>
      </c>
      <c r="AA817" s="22" t="s">
        <v>29</v>
      </c>
      <c r="AB817" s="10">
        <v>2000000</v>
      </c>
      <c r="AC817" s="10">
        <v>2864844</v>
      </c>
      <c r="AD817" s="10" t="s">
        <v>3112</v>
      </c>
      <c r="AE817" s="23">
        <v>92</v>
      </c>
    </row>
    <row r="818" spans="1:31" x14ac:dyDescent="0.35">
      <c r="A818" t="s">
        <v>3113</v>
      </c>
      <c r="B818" t="s">
        <v>15</v>
      </c>
      <c r="C818" t="s">
        <v>16</v>
      </c>
      <c r="D818" s="2">
        <v>1985</v>
      </c>
      <c r="E818" t="s">
        <v>3114</v>
      </c>
      <c r="F818" s="2">
        <v>7.6</v>
      </c>
      <c r="G818">
        <v>804</v>
      </c>
      <c r="H818" t="s">
        <v>3115</v>
      </c>
      <c r="I818" t="s">
        <v>3115</v>
      </c>
      <c r="J818" t="s">
        <v>3116</v>
      </c>
      <c r="K818" s="3" t="s">
        <v>2860</v>
      </c>
      <c r="L818">
        <v>0</v>
      </c>
      <c r="N818" t="s">
        <v>3117</v>
      </c>
      <c r="O818" s="2">
        <v>112</v>
      </c>
      <c r="Q818" s="9" t="s">
        <v>16</v>
      </c>
      <c r="R818" s="18">
        <v>1985</v>
      </c>
      <c r="S818" s="26" t="s">
        <v>12622</v>
      </c>
      <c r="T818" s="25" t="str">
        <f>LEFT(S818,3)</f>
        <v>Oct</v>
      </c>
      <c r="U818" s="9" t="s">
        <v>2860</v>
      </c>
      <c r="V818" s="18">
        <v>7.6</v>
      </c>
      <c r="W818" s="9">
        <v>804</v>
      </c>
      <c r="X818" s="9" t="s">
        <v>3115</v>
      </c>
      <c r="Y818" s="9" t="s">
        <v>3115</v>
      </c>
      <c r="Z818" s="9" t="s">
        <v>3116</v>
      </c>
      <c r="AA818" s="19" t="s">
        <v>2860</v>
      </c>
      <c r="AB818" s="9">
        <v>0</v>
      </c>
      <c r="AC818" s="9"/>
      <c r="AD818" s="9" t="s">
        <v>3117</v>
      </c>
      <c r="AE818" s="20">
        <v>112</v>
      </c>
    </row>
    <row r="819" spans="1:31" x14ac:dyDescent="0.35">
      <c r="A819" t="s">
        <v>3118</v>
      </c>
      <c r="B819" t="s">
        <v>15</v>
      </c>
      <c r="C819" t="s">
        <v>33</v>
      </c>
      <c r="D819" s="2">
        <v>1985</v>
      </c>
      <c r="E819" t="s">
        <v>2367</v>
      </c>
      <c r="F819" s="2">
        <v>5.2</v>
      </c>
      <c r="G819">
        <v>487</v>
      </c>
      <c r="H819" t="s">
        <v>2894</v>
      </c>
      <c r="I819" t="s">
        <v>3119</v>
      </c>
      <c r="J819" t="s">
        <v>169</v>
      </c>
      <c r="K819" s="3" t="s">
        <v>29</v>
      </c>
      <c r="L819">
        <v>0</v>
      </c>
      <c r="M819">
        <v>1381091</v>
      </c>
      <c r="N819" t="s">
        <v>3120</v>
      </c>
      <c r="O819" s="2">
        <v>87</v>
      </c>
      <c r="Q819" s="10" t="s">
        <v>33</v>
      </c>
      <c r="R819" s="21">
        <v>1985</v>
      </c>
      <c r="S819" s="27" t="s">
        <v>12536</v>
      </c>
      <c r="T819" s="25" t="str">
        <f>LEFT(S819,3)</f>
        <v>Mar</v>
      </c>
      <c r="U819" s="10" t="s">
        <v>29</v>
      </c>
      <c r="V819" s="21">
        <v>5.2</v>
      </c>
      <c r="W819" s="10">
        <v>487</v>
      </c>
      <c r="X819" s="10" t="s">
        <v>2894</v>
      </c>
      <c r="Y819" s="10" t="s">
        <v>3119</v>
      </c>
      <c r="Z819" s="10" t="s">
        <v>169</v>
      </c>
      <c r="AA819" s="22" t="s">
        <v>29</v>
      </c>
      <c r="AB819" s="10">
        <v>0</v>
      </c>
      <c r="AC819" s="10">
        <v>1381091</v>
      </c>
      <c r="AD819" s="10" t="s">
        <v>3120</v>
      </c>
      <c r="AE819" s="23">
        <v>87</v>
      </c>
    </row>
    <row r="820" spans="1:31" x14ac:dyDescent="0.35">
      <c r="A820" t="s">
        <v>3121</v>
      </c>
      <c r="B820" t="s">
        <v>15</v>
      </c>
      <c r="C820" t="s">
        <v>40</v>
      </c>
      <c r="D820" s="2">
        <v>1985</v>
      </c>
      <c r="E820" t="s">
        <v>3122</v>
      </c>
      <c r="F820" s="2">
        <v>6.9</v>
      </c>
      <c r="G820">
        <v>1300</v>
      </c>
      <c r="H820" t="s">
        <v>3123</v>
      </c>
      <c r="I820" t="s">
        <v>3123</v>
      </c>
      <c r="J820" t="s">
        <v>3124</v>
      </c>
      <c r="K820" s="3" t="s">
        <v>247</v>
      </c>
      <c r="L820">
        <v>0</v>
      </c>
      <c r="N820" t="s">
        <v>3125</v>
      </c>
      <c r="O820" s="2">
        <v>112</v>
      </c>
      <c r="Q820" s="9" t="s">
        <v>40</v>
      </c>
      <c r="R820" s="18">
        <v>1985</v>
      </c>
      <c r="S820" s="26" t="s">
        <v>12623</v>
      </c>
      <c r="T820" s="25" t="str">
        <f>LEFT(S820,3)</f>
        <v>Feb</v>
      </c>
      <c r="U820" s="9" t="s">
        <v>29</v>
      </c>
      <c r="V820" s="18">
        <v>6.9</v>
      </c>
      <c r="W820" s="9">
        <v>1300</v>
      </c>
      <c r="X820" s="9" t="s">
        <v>3123</v>
      </c>
      <c r="Y820" s="9" t="s">
        <v>3123</v>
      </c>
      <c r="Z820" s="9" t="s">
        <v>3124</v>
      </c>
      <c r="AA820" s="19" t="s">
        <v>247</v>
      </c>
      <c r="AB820" s="9">
        <v>0</v>
      </c>
      <c r="AC820" s="9"/>
      <c r="AD820" s="9" t="s">
        <v>3125</v>
      </c>
      <c r="AE820" s="20">
        <v>112</v>
      </c>
    </row>
    <row r="821" spans="1:31" x14ac:dyDescent="0.35">
      <c r="A821" t="s">
        <v>3126</v>
      </c>
      <c r="B821" t="s">
        <v>32</v>
      </c>
      <c r="C821" t="s">
        <v>33</v>
      </c>
      <c r="D821" s="2">
        <v>1985</v>
      </c>
      <c r="E821" t="s">
        <v>2831</v>
      </c>
      <c r="F821" s="2">
        <v>5.9</v>
      </c>
      <c r="G821">
        <v>934</v>
      </c>
      <c r="H821" t="s">
        <v>3127</v>
      </c>
      <c r="I821" t="s">
        <v>3128</v>
      </c>
      <c r="J821" t="s">
        <v>3129</v>
      </c>
      <c r="K821" s="3" t="s">
        <v>29</v>
      </c>
      <c r="L821">
        <v>0</v>
      </c>
      <c r="M821">
        <v>561548</v>
      </c>
      <c r="N821" t="s">
        <v>117</v>
      </c>
      <c r="O821" s="2">
        <v>95</v>
      </c>
      <c r="Q821" s="10" t="s">
        <v>33</v>
      </c>
      <c r="R821" s="21">
        <v>1985</v>
      </c>
      <c r="S821" s="27" t="s">
        <v>12599</v>
      </c>
      <c r="T821" s="25" t="str">
        <f>LEFT(S821,3)</f>
        <v>Sep</v>
      </c>
      <c r="U821" s="10" t="s">
        <v>29</v>
      </c>
      <c r="V821" s="21">
        <v>5.9</v>
      </c>
      <c r="W821" s="10">
        <v>934</v>
      </c>
      <c r="X821" s="10" t="s">
        <v>3127</v>
      </c>
      <c r="Y821" s="10" t="s">
        <v>3128</v>
      </c>
      <c r="Z821" s="10" t="s">
        <v>3129</v>
      </c>
      <c r="AA821" s="22" t="s">
        <v>29</v>
      </c>
      <c r="AB821" s="10">
        <v>0</v>
      </c>
      <c r="AC821" s="10">
        <v>561548</v>
      </c>
      <c r="AD821" s="10" t="s">
        <v>117</v>
      </c>
      <c r="AE821" s="23">
        <v>95</v>
      </c>
    </row>
    <row r="822" spans="1:31" x14ac:dyDescent="0.35">
      <c r="A822" t="s">
        <v>3130</v>
      </c>
      <c r="B822" t="s">
        <v>15</v>
      </c>
      <c r="C822" t="s">
        <v>62</v>
      </c>
      <c r="D822" s="2">
        <v>1985</v>
      </c>
      <c r="E822" t="s">
        <v>2610</v>
      </c>
      <c r="F822" s="2">
        <v>7.5</v>
      </c>
      <c r="G822">
        <v>2800</v>
      </c>
      <c r="H822" t="s">
        <v>3131</v>
      </c>
      <c r="I822" t="s">
        <v>3131</v>
      </c>
      <c r="J822" t="s">
        <v>3132</v>
      </c>
      <c r="K822" s="3" t="s">
        <v>2860</v>
      </c>
      <c r="L822">
        <v>0</v>
      </c>
      <c r="M822">
        <v>2357</v>
      </c>
      <c r="N822" t="s">
        <v>3133</v>
      </c>
      <c r="O822" s="2">
        <v>144</v>
      </c>
      <c r="Q822" s="9" t="s">
        <v>62</v>
      </c>
      <c r="R822" s="18">
        <v>1985</v>
      </c>
      <c r="S822" s="26" t="s">
        <v>12566</v>
      </c>
      <c r="T822" s="25" t="str">
        <f>LEFT(S822,3)</f>
        <v>Oct</v>
      </c>
      <c r="U822" s="9" t="s">
        <v>29</v>
      </c>
      <c r="V822" s="18">
        <v>7.5</v>
      </c>
      <c r="W822" s="9">
        <v>2800</v>
      </c>
      <c r="X822" s="9" t="s">
        <v>3131</v>
      </c>
      <c r="Y822" s="9" t="s">
        <v>3131</v>
      </c>
      <c r="Z822" s="9" t="s">
        <v>3132</v>
      </c>
      <c r="AA822" s="19" t="s">
        <v>2860</v>
      </c>
      <c r="AB822" s="9">
        <v>0</v>
      </c>
      <c r="AC822" s="9">
        <v>2357</v>
      </c>
      <c r="AD822" s="9" t="s">
        <v>3133</v>
      </c>
      <c r="AE822" s="20">
        <v>144</v>
      </c>
    </row>
    <row r="823" spans="1:31" x14ac:dyDescent="0.35">
      <c r="A823" t="s">
        <v>3134</v>
      </c>
      <c r="B823" t="s">
        <v>1998</v>
      </c>
      <c r="C823" t="s">
        <v>33</v>
      </c>
      <c r="D823" s="2">
        <v>1985</v>
      </c>
      <c r="E823" t="s">
        <v>3135</v>
      </c>
      <c r="F823" s="2">
        <v>5</v>
      </c>
      <c r="G823">
        <v>301</v>
      </c>
      <c r="H823" t="s">
        <v>3136</v>
      </c>
      <c r="I823" t="s">
        <v>3137</v>
      </c>
      <c r="J823" t="s">
        <v>3138</v>
      </c>
      <c r="K823" s="3" t="s">
        <v>29</v>
      </c>
      <c r="L823">
        <v>0</v>
      </c>
      <c r="N823" t="s">
        <v>3139</v>
      </c>
      <c r="O823" s="2">
        <v>90</v>
      </c>
      <c r="Q823" s="10" t="s">
        <v>33</v>
      </c>
      <c r="R823" s="21">
        <v>1985</v>
      </c>
      <c r="S823" s="27" t="s">
        <v>12624</v>
      </c>
      <c r="T823" s="25" t="str">
        <f>LEFT(S823,3)</f>
        <v>May</v>
      </c>
      <c r="U823" s="10" t="s">
        <v>29</v>
      </c>
      <c r="V823" s="21">
        <v>5</v>
      </c>
      <c r="W823" s="10">
        <v>301</v>
      </c>
      <c r="X823" s="10" t="s">
        <v>3136</v>
      </c>
      <c r="Y823" s="10" t="s">
        <v>3137</v>
      </c>
      <c r="Z823" s="10" t="s">
        <v>3138</v>
      </c>
      <c r="AA823" s="22" t="s">
        <v>29</v>
      </c>
      <c r="AB823" s="10">
        <v>0</v>
      </c>
      <c r="AC823" s="10"/>
      <c r="AD823" s="10" t="s">
        <v>3139</v>
      </c>
      <c r="AE823" s="23">
        <v>90</v>
      </c>
    </row>
    <row r="824" spans="1:31" x14ac:dyDescent="0.35">
      <c r="A824" t="s">
        <v>3140</v>
      </c>
      <c r="B824" t="s">
        <v>1998</v>
      </c>
      <c r="C824" t="s">
        <v>62</v>
      </c>
      <c r="D824" s="2">
        <v>1985</v>
      </c>
      <c r="E824" t="s">
        <v>2831</v>
      </c>
      <c r="F824" s="2">
        <v>6.7</v>
      </c>
      <c r="G824">
        <v>861</v>
      </c>
      <c r="H824" t="s">
        <v>2126</v>
      </c>
      <c r="I824" t="s">
        <v>3141</v>
      </c>
      <c r="J824" t="s">
        <v>234</v>
      </c>
      <c r="K824" s="3" t="s">
        <v>29</v>
      </c>
      <c r="L824">
        <v>0</v>
      </c>
      <c r="M824">
        <v>2507995</v>
      </c>
      <c r="N824" t="s">
        <v>592</v>
      </c>
      <c r="O824" s="2">
        <v>112</v>
      </c>
      <c r="Q824" s="9" t="s">
        <v>62</v>
      </c>
      <c r="R824" s="18">
        <v>1985</v>
      </c>
      <c r="S824" s="26" t="s">
        <v>12599</v>
      </c>
      <c r="T824" s="25" t="str">
        <f>LEFT(S824,3)</f>
        <v>Sep</v>
      </c>
      <c r="U824" s="9" t="s">
        <v>29</v>
      </c>
      <c r="V824" s="18">
        <v>6.7</v>
      </c>
      <c r="W824" s="9">
        <v>861</v>
      </c>
      <c r="X824" s="9" t="s">
        <v>2126</v>
      </c>
      <c r="Y824" s="9" t="s">
        <v>3141</v>
      </c>
      <c r="Z824" s="9" t="s">
        <v>234</v>
      </c>
      <c r="AA824" s="19" t="s">
        <v>29</v>
      </c>
      <c r="AB824" s="9">
        <v>0</v>
      </c>
      <c r="AC824" s="9">
        <v>2507995</v>
      </c>
      <c r="AD824" s="9" t="s">
        <v>592</v>
      </c>
      <c r="AE824" s="20">
        <v>112</v>
      </c>
    </row>
    <row r="825" spans="1:31" x14ac:dyDescent="0.35">
      <c r="A825" t="s">
        <v>3142</v>
      </c>
      <c r="B825" t="s">
        <v>32</v>
      </c>
      <c r="C825" t="s">
        <v>40</v>
      </c>
      <c r="D825" s="2">
        <v>1985</v>
      </c>
      <c r="E825" t="s">
        <v>3143</v>
      </c>
      <c r="F825" s="2">
        <v>4.2</v>
      </c>
      <c r="G825">
        <v>468</v>
      </c>
      <c r="H825" t="s">
        <v>3144</v>
      </c>
      <c r="I825" t="s">
        <v>3145</v>
      </c>
      <c r="J825" t="s">
        <v>413</v>
      </c>
      <c r="K825" s="3" t="s">
        <v>29</v>
      </c>
      <c r="L825">
        <v>0</v>
      </c>
      <c r="M825">
        <v>372438</v>
      </c>
      <c r="N825" t="s">
        <v>3146</v>
      </c>
      <c r="O825" s="2">
        <v>80</v>
      </c>
      <c r="Q825" s="10" t="s">
        <v>40</v>
      </c>
      <c r="R825" s="21">
        <v>1985</v>
      </c>
      <c r="S825" s="27" t="s">
        <v>12625</v>
      </c>
      <c r="T825" s="25" t="str">
        <f>LEFT(S825,3)</f>
        <v>Mar</v>
      </c>
      <c r="U825" s="10" t="s">
        <v>305</v>
      </c>
      <c r="V825" s="21">
        <v>4.2</v>
      </c>
      <c r="W825" s="10">
        <v>468</v>
      </c>
      <c r="X825" s="10" t="s">
        <v>3144</v>
      </c>
      <c r="Y825" s="10" t="s">
        <v>3145</v>
      </c>
      <c r="Z825" s="10" t="s">
        <v>413</v>
      </c>
      <c r="AA825" s="22" t="s">
        <v>29</v>
      </c>
      <c r="AB825" s="10">
        <v>0</v>
      </c>
      <c r="AC825" s="10">
        <v>372438</v>
      </c>
      <c r="AD825" s="10" t="s">
        <v>3146</v>
      </c>
      <c r="AE825" s="23">
        <v>80</v>
      </c>
    </row>
    <row r="826" spans="1:31" x14ac:dyDescent="0.35">
      <c r="A826" t="s">
        <v>3147</v>
      </c>
      <c r="B826" t="s">
        <v>1998</v>
      </c>
      <c r="C826" t="s">
        <v>40</v>
      </c>
      <c r="D826" s="2">
        <v>1985</v>
      </c>
      <c r="E826" t="s">
        <v>2464</v>
      </c>
      <c r="F826" s="2">
        <v>4.7</v>
      </c>
      <c r="G826">
        <v>760</v>
      </c>
      <c r="H826" t="s">
        <v>3148</v>
      </c>
      <c r="I826" t="s">
        <v>3149</v>
      </c>
      <c r="J826" t="s">
        <v>466</v>
      </c>
      <c r="K826" s="3" t="s">
        <v>451</v>
      </c>
      <c r="L826">
        <v>0</v>
      </c>
      <c r="M826">
        <v>345280</v>
      </c>
      <c r="N826" t="s">
        <v>3150</v>
      </c>
      <c r="O826" s="2">
        <v>87</v>
      </c>
      <c r="Q826" s="9" t="s">
        <v>40</v>
      </c>
      <c r="R826" s="18">
        <v>1985</v>
      </c>
      <c r="S826" s="26" t="s">
        <v>12545</v>
      </c>
      <c r="T826" s="25" t="str">
        <f>LEFT(S826,3)</f>
        <v>Feb</v>
      </c>
      <c r="U826" s="9" t="s">
        <v>29</v>
      </c>
      <c r="V826" s="18">
        <v>4.7</v>
      </c>
      <c r="W826" s="9">
        <v>760</v>
      </c>
      <c r="X826" s="9" t="s">
        <v>3148</v>
      </c>
      <c r="Y826" s="9" t="s">
        <v>3149</v>
      </c>
      <c r="Z826" s="9" t="s">
        <v>466</v>
      </c>
      <c r="AA826" s="19" t="s">
        <v>451</v>
      </c>
      <c r="AB826" s="9">
        <v>0</v>
      </c>
      <c r="AC826" s="9">
        <v>345280</v>
      </c>
      <c r="AD826" s="9" t="s">
        <v>3150</v>
      </c>
      <c r="AE826" s="20">
        <v>87</v>
      </c>
    </row>
    <row r="827" spans="1:31" x14ac:dyDescent="0.35">
      <c r="A827" t="s">
        <v>3151</v>
      </c>
      <c r="B827" t="s">
        <v>15</v>
      </c>
      <c r="C827" t="s">
        <v>16</v>
      </c>
      <c r="D827" s="2">
        <v>1985</v>
      </c>
      <c r="E827" t="s">
        <v>3152</v>
      </c>
      <c r="F827" s="2">
        <v>6.1</v>
      </c>
      <c r="G827">
        <v>122</v>
      </c>
      <c r="H827" t="s">
        <v>3153</v>
      </c>
      <c r="I827" t="s">
        <v>3154</v>
      </c>
      <c r="J827" t="s">
        <v>3154</v>
      </c>
      <c r="K827" s="3" t="s">
        <v>3155</v>
      </c>
      <c r="L827">
        <v>0</v>
      </c>
      <c r="N827" t="s">
        <v>3156</v>
      </c>
      <c r="O827" s="2">
        <v>88</v>
      </c>
      <c r="Q827" s="10" t="s">
        <v>16</v>
      </c>
      <c r="R827" s="21">
        <v>1985</v>
      </c>
      <c r="S827" s="27" t="s">
        <v>12626</v>
      </c>
      <c r="T827" s="25" t="str">
        <f>LEFT(S827,3)</f>
        <v>Sep</v>
      </c>
      <c r="U827" s="10" t="s">
        <v>29</v>
      </c>
      <c r="V827" s="21">
        <v>6.1</v>
      </c>
      <c r="W827" s="10">
        <v>122</v>
      </c>
      <c r="X827" s="10" t="s">
        <v>3153</v>
      </c>
      <c r="Y827" s="10" t="s">
        <v>3154</v>
      </c>
      <c r="Z827" s="10" t="s">
        <v>3154</v>
      </c>
      <c r="AA827" s="22" t="s">
        <v>3155</v>
      </c>
      <c r="AB827" s="10">
        <v>0</v>
      </c>
      <c r="AC827" s="10"/>
      <c r="AD827" s="10" t="s">
        <v>3156</v>
      </c>
      <c r="AE827" s="23">
        <v>88</v>
      </c>
    </row>
    <row r="828" spans="1:31" x14ac:dyDescent="0.35">
      <c r="A828" t="s">
        <v>3157</v>
      </c>
      <c r="B828" t="s">
        <v>32</v>
      </c>
      <c r="C828" t="s">
        <v>40</v>
      </c>
      <c r="D828" s="2">
        <v>1985</v>
      </c>
      <c r="E828" t="s">
        <v>2464</v>
      </c>
      <c r="F828" s="2">
        <v>6.9</v>
      </c>
      <c r="G828">
        <v>726</v>
      </c>
      <c r="H828" t="s">
        <v>723</v>
      </c>
      <c r="I828" t="s">
        <v>3158</v>
      </c>
      <c r="J828" t="s">
        <v>3159</v>
      </c>
      <c r="K828" s="3" t="s">
        <v>21</v>
      </c>
      <c r="L828">
        <v>0</v>
      </c>
      <c r="M828">
        <v>2156772</v>
      </c>
      <c r="N828" t="s">
        <v>3160</v>
      </c>
      <c r="O828" s="2">
        <v>97</v>
      </c>
      <c r="Q828" s="9" t="s">
        <v>40</v>
      </c>
      <c r="R828" s="18">
        <v>1985</v>
      </c>
      <c r="S828" s="26" t="s">
        <v>12545</v>
      </c>
      <c r="T828" s="25" t="str">
        <f>LEFT(S828,3)</f>
        <v>Feb</v>
      </c>
      <c r="U828" s="9" t="s">
        <v>29</v>
      </c>
      <c r="V828" s="18">
        <v>6.9</v>
      </c>
      <c r="W828" s="9">
        <v>726</v>
      </c>
      <c r="X828" s="9" t="s">
        <v>723</v>
      </c>
      <c r="Y828" s="9" t="s">
        <v>3158</v>
      </c>
      <c r="Z828" s="9" t="s">
        <v>3159</v>
      </c>
      <c r="AA828" s="19" t="s">
        <v>21</v>
      </c>
      <c r="AB828" s="9">
        <v>0</v>
      </c>
      <c r="AC828" s="9">
        <v>2156772</v>
      </c>
      <c r="AD828" s="9" t="s">
        <v>3160</v>
      </c>
      <c r="AE828" s="20">
        <v>97</v>
      </c>
    </row>
    <row r="829" spans="1:31" x14ac:dyDescent="0.35">
      <c r="A829" t="s">
        <v>3161</v>
      </c>
      <c r="B829" t="s">
        <v>32</v>
      </c>
      <c r="C829" t="s">
        <v>40</v>
      </c>
      <c r="D829" s="2">
        <v>1985</v>
      </c>
      <c r="E829" t="s">
        <v>3162</v>
      </c>
      <c r="F829" s="2">
        <v>6.4</v>
      </c>
      <c r="G829">
        <v>701</v>
      </c>
      <c r="H829" t="s">
        <v>3163</v>
      </c>
      <c r="I829" t="s">
        <v>3164</v>
      </c>
      <c r="J829" t="s">
        <v>887</v>
      </c>
      <c r="K829" s="3" t="s">
        <v>305</v>
      </c>
      <c r="L829">
        <v>0</v>
      </c>
      <c r="N829" t="s">
        <v>3165</v>
      </c>
      <c r="O829" s="2">
        <v>104</v>
      </c>
      <c r="Q829" s="10" t="s">
        <v>40</v>
      </c>
      <c r="R829" s="21">
        <v>1985</v>
      </c>
      <c r="S829" s="27" t="s">
        <v>12622</v>
      </c>
      <c r="T829" s="25" t="str">
        <f>LEFT(S829,3)</f>
        <v>Oct</v>
      </c>
      <c r="U829" s="10" t="s">
        <v>305</v>
      </c>
      <c r="V829" s="21">
        <v>6.4</v>
      </c>
      <c r="W829" s="10">
        <v>701</v>
      </c>
      <c r="X829" s="10" t="s">
        <v>3163</v>
      </c>
      <c r="Y829" s="10" t="s">
        <v>3164</v>
      </c>
      <c r="Z829" s="10" t="s">
        <v>887</v>
      </c>
      <c r="AA829" s="22" t="s">
        <v>305</v>
      </c>
      <c r="AB829" s="10">
        <v>0</v>
      </c>
      <c r="AC829" s="10"/>
      <c r="AD829" s="10" t="s">
        <v>3165</v>
      </c>
      <c r="AE829" s="23">
        <v>104</v>
      </c>
    </row>
    <row r="830" spans="1:31" x14ac:dyDescent="0.35">
      <c r="A830" t="s">
        <v>3166</v>
      </c>
      <c r="B830" t="s">
        <v>15</v>
      </c>
      <c r="C830" t="s">
        <v>40</v>
      </c>
      <c r="D830" s="2">
        <v>1985</v>
      </c>
      <c r="E830" t="s">
        <v>2989</v>
      </c>
      <c r="F830" s="2">
        <v>5.3</v>
      </c>
      <c r="G830">
        <v>128</v>
      </c>
      <c r="H830" t="s">
        <v>3167</v>
      </c>
      <c r="I830" t="s">
        <v>3168</v>
      </c>
      <c r="J830" t="s">
        <v>3169</v>
      </c>
      <c r="K830" s="3" t="s">
        <v>29</v>
      </c>
      <c r="L830">
        <v>0</v>
      </c>
      <c r="N830" t="s">
        <v>3170</v>
      </c>
      <c r="O830" s="2">
        <v>83</v>
      </c>
      <c r="Q830" s="9" t="s">
        <v>40</v>
      </c>
      <c r="R830" s="18">
        <v>1985</v>
      </c>
      <c r="S830" s="26" t="s">
        <v>12612</v>
      </c>
      <c r="T830" s="25" t="str">
        <f>LEFT(S830,3)</f>
        <v>Oct</v>
      </c>
      <c r="U830" s="9" t="s">
        <v>29</v>
      </c>
      <c r="V830" s="18">
        <v>5.3</v>
      </c>
      <c r="W830" s="9">
        <v>128</v>
      </c>
      <c r="X830" s="9" t="s">
        <v>3167</v>
      </c>
      <c r="Y830" s="9" t="s">
        <v>3168</v>
      </c>
      <c r="Z830" s="9" t="s">
        <v>3169</v>
      </c>
      <c r="AA830" s="19" t="s">
        <v>29</v>
      </c>
      <c r="AB830" s="9">
        <v>0</v>
      </c>
      <c r="AC830" s="9"/>
      <c r="AD830" s="9" t="s">
        <v>3170</v>
      </c>
      <c r="AE830" s="20">
        <v>83</v>
      </c>
    </row>
    <row r="831" spans="1:31" x14ac:dyDescent="0.35">
      <c r="A831" t="s">
        <v>3171</v>
      </c>
      <c r="B831" t="s">
        <v>15</v>
      </c>
      <c r="C831" t="s">
        <v>33</v>
      </c>
      <c r="D831" s="2">
        <v>1985</v>
      </c>
      <c r="E831" t="s">
        <v>3152</v>
      </c>
      <c r="F831" s="2">
        <v>4.8</v>
      </c>
      <c r="G831">
        <v>134</v>
      </c>
      <c r="H831" t="s">
        <v>3172</v>
      </c>
      <c r="I831" t="s">
        <v>3172</v>
      </c>
      <c r="J831" t="s">
        <v>3173</v>
      </c>
      <c r="K831" s="3" t="s">
        <v>29</v>
      </c>
      <c r="L831">
        <v>0</v>
      </c>
      <c r="N831" t="s">
        <v>3174</v>
      </c>
      <c r="O831" s="2">
        <v>90</v>
      </c>
      <c r="Q831" s="10" t="s">
        <v>33</v>
      </c>
      <c r="R831" s="21">
        <v>1985</v>
      </c>
      <c r="S831" s="27" t="s">
        <v>12626</v>
      </c>
      <c r="T831" s="25" t="str">
        <f>LEFT(S831,3)</f>
        <v>Sep</v>
      </c>
      <c r="U831" s="10" t="s">
        <v>29</v>
      </c>
      <c r="V831" s="21">
        <v>4.8</v>
      </c>
      <c r="W831" s="10">
        <v>134</v>
      </c>
      <c r="X831" s="10" t="s">
        <v>3172</v>
      </c>
      <c r="Y831" s="10" t="s">
        <v>3172</v>
      </c>
      <c r="Z831" s="10" t="s">
        <v>3173</v>
      </c>
      <c r="AA831" s="22" t="s">
        <v>29</v>
      </c>
      <c r="AB831" s="10">
        <v>0</v>
      </c>
      <c r="AC831" s="10"/>
      <c r="AD831" s="10" t="s">
        <v>3174</v>
      </c>
      <c r="AE831" s="23">
        <v>90</v>
      </c>
    </row>
    <row r="832" spans="1:31" x14ac:dyDescent="0.35">
      <c r="A832" t="s">
        <v>3175</v>
      </c>
      <c r="B832" t="s">
        <v>1998</v>
      </c>
      <c r="C832" t="s">
        <v>40</v>
      </c>
      <c r="D832" s="2">
        <v>1985</v>
      </c>
      <c r="E832" t="s">
        <v>3176</v>
      </c>
      <c r="F832" s="2">
        <v>5.0999999999999996</v>
      </c>
      <c r="G832">
        <v>351</v>
      </c>
      <c r="H832" t="s">
        <v>1372</v>
      </c>
      <c r="I832" t="s">
        <v>3177</v>
      </c>
      <c r="J832" t="s">
        <v>1374</v>
      </c>
      <c r="K832" s="3" t="s">
        <v>451</v>
      </c>
      <c r="L832">
        <v>0</v>
      </c>
      <c r="N832" t="s">
        <v>3178</v>
      </c>
      <c r="O832" s="2">
        <v>97</v>
      </c>
      <c r="Q832" s="9" t="s">
        <v>40</v>
      </c>
      <c r="R832" s="18">
        <v>1985</v>
      </c>
      <c r="S832" s="26" t="s">
        <v>12627</v>
      </c>
      <c r="T832" s="25" t="str">
        <f>LEFT(S832,3)</f>
        <v>Feb</v>
      </c>
      <c r="U832" s="9" t="s">
        <v>29</v>
      </c>
      <c r="V832" s="18">
        <v>5.0999999999999996</v>
      </c>
      <c r="W832" s="9">
        <v>351</v>
      </c>
      <c r="X832" s="9" t="s">
        <v>1372</v>
      </c>
      <c r="Y832" s="9" t="s">
        <v>3177</v>
      </c>
      <c r="Z832" s="9" t="s">
        <v>1374</v>
      </c>
      <c r="AA832" s="19" t="s">
        <v>451</v>
      </c>
      <c r="AB832" s="9">
        <v>0</v>
      </c>
      <c r="AC832" s="9"/>
      <c r="AD832" s="9" t="s">
        <v>3178</v>
      </c>
      <c r="AE832" s="20">
        <v>97</v>
      </c>
    </row>
    <row r="833" spans="1:31" x14ac:dyDescent="0.35">
      <c r="A833" t="s">
        <v>3179</v>
      </c>
      <c r="B833" t="s">
        <v>15</v>
      </c>
      <c r="C833" t="s">
        <v>40</v>
      </c>
      <c r="D833" s="2">
        <v>1985</v>
      </c>
      <c r="E833" t="s">
        <v>2816</v>
      </c>
      <c r="F833" s="2">
        <v>6.6</v>
      </c>
      <c r="G833">
        <v>545</v>
      </c>
      <c r="H833" t="s">
        <v>1004</v>
      </c>
      <c r="I833" t="s">
        <v>3180</v>
      </c>
      <c r="J833" t="s">
        <v>1538</v>
      </c>
      <c r="K833" s="3" t="s">
        <v>194</v>
      </c>
      <c r="L833">
        <v>0</v>
      </c>
      <c r="M833">
        <v>542420</v>
      </c>
      <c r="N833" t="s">
        <v>3181</v>
      </c>
      <c r="O833" s="2">
        <v>119</v>
      </c>
      <c r="Q833" s="10" t="s">
        <v>40</v>
      </c>
      <c r="R833" s="21">
        <v>1985</v>
      </c>
      <c r="S833" s="27" t="s">
        <v>12597</v>
      </c>
      <c r="T833" s="25" t="str">
        <f>LEFT(S833,3)</f>
        <v>Sep</v>
      </c>
      <c r="U833" s="10" t="s">
        <v>29</v>
      </c>
      <c r="V833" s="21">
        <v>6.6</v>
      </c>
      <c r="W833" s="10">
        <v>545</v>
      </c>
      <c r="X833" s="10" t="s">
        <v>1004</v>
      </c>
      <c r="Y833" s="10" t="s">
        <v>3180</v>
      </c>
      <c r="Z833" s="10" t="s">
        <v>1538</v>
      </c>
      <c r="AA833" s="22" t="s">
        <v>194</v>
      </c>
      <c r="AB833" s="10">
        <v>0</v>
      </c>
      <c r="AC833" s="10">
        <v>542420</v>
      </c>
      <c r="AD833" s="10" t="s">
        <v>3181</v>
      </c>
      <c r="AE833" s="23">
        <v>119</v>
      </c>
    </row>
    <row r="834" spans="1:31" x14ac:dyDescent="0.35">
      <c r="A834" t="s">
        <v>3182</v>
      </c>
      <c r="B834" t="s">
        <v>1998</v>
      </c>
      <c r="C834" t="s">
        <v>16</v>
      </c>
      <c r="D834" s="2">
        <v>1985</v>
      </c>
      <c r="E834" t="s">
        <v>2316</v>
      </c>
      <c r="F834" s="2">
        <v>6.8</v>
      </c>
      <c r="G834">
        <v>214</v>
      </c>
      <c r="H834" t="s">
        <v>3183</v>
      </c>
      <c r="I834" t="s">
        <v>3184</v>
      </c>
      <c r="J834" t="s">
        <v>3185</v>
      </c>
      <c r="K834" s="3" t="s">
        <v>29</v>
      </c>
      <c r="L834">
        <v>0</v>
      </c>
      <c r="N834" t="s">
        <v>3186</v>
      </c>
      <c r="O834" s="2">
        <v>95</v>
      </c>
      <c r="Q834" s="9" t="s">
        <v>16</v>
      </c>
      <c r="R834" s="18">
        <v>1985</v>
      </c>
      <c r="S834" s="26" t="s">
        <v>12530</v>
      </c>
      <c r="T834" s="25" t="str">
        <f>LEFT(S834,3)</f>
        <v>May</v>
      </c>
      <c r="U834" s="9" t="s">
        <v>29</v>
      </c>
      <c r="V834" s="18">
        <v>6.8</v>
      </c>
      <c r="W834" s="9">
        <v>214</v>
      </c>
      <c r="X834" s="9" t="s">
        <v>3183</v>
      </c>
      <c r="Y834" s="9" t="s">
        <v>3184</v>
      </c>
      <c r="Z834" s="9" t="s">
        <v>3185</v>
      </c>
      <c r="AA834" s="19" t="s">
        <v>29</v>
      </c>
      <c r="AB834" s="9">
        <v>0</v>
      </c>
      <c r="AC834" s="9"/>
      <c r="AD834" s="9" t="s">
        <v>3186</v>
      </c>
      <c r="AE834" s="20">
        <v>95</v>
      </c>
    </row>
    <row r="835" spans="1:31" x14ac:dyDescent="0.35">
      <c r="A835" t="s">
        <v>3187</v>
      </c>
      <c r="B835" t="s">
        <v>1998</v>
      </c>
      <c r="C835" t="s">
        <v>40</v>
      </c>
      <c r="D835" s="2">
        <v>1985</v>
      </c>
      <c r="E835" t="s">
        <v>3188</v>
      </c>
      <c r="F835" s="2">
        <v>6.3</v>
      </c>
      <c r="G835">
        <v>155</v>
      </c>
      <c r="H835" t="s">
        <v>3189</v>
      </c>
      <c r="I835" t="s">
        <v>3189</v>
      </c>
      <c r="J835" t="s">
        <v>3190</v>
      </c>
      <c r="K835" s="3" t="s">
        <v>21</v>
      </c>
      <c r="L835">
        <v>0</v>
      </c>
      <c r="M835">
        <v>202428</v>
      </c>
      <c r="N835" t="s">
        <v>3191</v>
      </c>
      <c r="O835" s="2">
        <v>84</v>
      </c>
      <c r="Q835" s="10" t="s">
        <v>40</v>
      </c>
      <c r="R835" s="21">
        <v>1985</v>
      </c>
      <c r="S835" s="27" t="s">
        <v>12628</v>
      </c>
      <c r="T835" s="25" t="str">
        <f>LEFT(S835,3)</f>
        <v>Jul</v>
      </c>
      <c r="U835" s="10" t="s">
        <v>21</v>
      </c>
      <c r="V835" s="21">
        <v>6.3</v>
      </c>
      <c r="W835" s="10">
        <v>155</v>
      </c>
      <c r="X835" s="10" t="s">
        <v>3189</v>
      </c>
      <c r="Y835" s="10" t="s">
        <v>3189</v>
      </c>
      <c r="Z835" s="10" t="s">
        <v>3190</v>
      </c>
      <c r="AA835" s="22" t="s">
        <v>21</v>
      </c>
      <c r="AB835" s="10">
        <v>0</v>
      </c>
      <c r="AC835" s="10">
        <v>202428</v>
      </c>
      <c r="AD835" s="10" t="s">
        <v>3191</v>
      </c>
      <c r="AE835" s="23">
        <v>84</v>
      </c>
    </row>
    <row r="836" spans="1:31" x14ac:dyDescent="0.35">
      <c r="A836" t="s">
        <v>3192</v>
      </c>
      <c r="B836" t="s">
        <v>336</v>
      </c>
      <c r="C836" t="s">
        <v>389</v>
      </c>
      <c r="D836" s="2">
        <v>1985</v>
      </c>
      <c r="E836" t="s">
        <v>2653</v>
      </c>
      <c r="F836" s="2">
        <v>6.9</v>
      </c>
      <c r="G836">
        <v>207</v>
      </c>
      <c r="H836" t="s">
        <v>3091</v>
      </c>
      <c r="I836" t="s">
        <v>3193</v>
      </c>
      <c r="J836" t="s">
        <v>3194</v>
      </c>
      <c r="K836" s="3" t="s">
        <v>29</v>
      </c>
      <c r="L836">
        <v>0</v>
      </c>
      <c r="M836">
        <v>6565359</v>
      </c>
      <c r="N836" t="s">
        <v>3195</v>
      </c>
      <c r="O836" s="2">
        <v>72</v>
      </c>
      <c r="Q836" s="9" t="s">
        <v>389</v>
      </c>
      <c r="R836" s="18">
        <v>1985</v>
      </c>
      <c r="S836" s="26" t="s">
        <v>12576</v>
      </c>
      <c r="T836" s="25" t="str">
        <f>LEFT(S836,3)</f>
        <v>May</v>
      </c>
      <c r="U836" s="9" t="s">
        <v>29</v>
      </c>
      <c r="V836" s="18">
        <v>6.9</v>
      </c>
      <c r="W836" s="9">
        <v>207</v>
      </c>
      <c r="X836" s="9" t="s">
        <v>3091</v>
      </c>
      <c r="Y836" s="9" t="s">
        <v>3193</v>
      </c>
      <c r="Z836" s="9" t="s">
        <v>3194</v>
      </c>
      <c r="AA836" s="19" t="s">
        <v>29</v>
      </c>
      <c r="AB836" s="9">
        <v>0</v>
      </c>
      <c r="AC836" s="9">
        <v>6565359</v>
      </c>
      <c r="AD836" s="9" t="s">
        <v>3195</v>
      </c>
      <c r="AE836" s="20">
        <v>72</v>
      </c>
    </row>
    <row r="837" spans="1:31" x14ac:dyDescent="0.35">
      <c r="A837" t="s">
        <v>3196</v>
      </c>
      <c r="B837" t="s">
        <v>32</v>
      </c>
      <c r="C837" t="s">
        <v>24</v>
      </c>
      <c r="D837" s="2">
        <v>1985</v>
      </c>
      <c r="E837" t="s">
        <v>2610</v>
      </c>
      <c r="F837" s="2">
        <v>6.6</v>
      </c>
      <c r="G837">
        <v>192</v>
      </c>
      <c r="H837" t="s">
        <v>3197</v>
      </c>
      <c r="I837" t="s">
        <v>3198</v>
      </c>
      <c r="J837" t="s">
        <v>3199</v>
      </c>
      <c r="K837" s="3" t="s">
        <v>1876</v>
      </c>
      <c r="L837">
        <v>0</v>
      </c>
      <c r="N837" t="s">
        <v>3200</v>
      </c>
      <c r="O837" s="2">
        <v>101</v>
      </c>
      <c r="Q837" s="10" t="s">
        <v>24</v>
      </c>
      <c r="R837" s="21">
        <v>1985</v>
      </c>
      <c r="S837" s="27" t="s">
        <v>12566</v>
      </c>
      <c r="T837" s="25" t="str">
        <f>LEFT(S837,3)</f>
        <v>Oct</v>
      </c>
      <c r="U837" s="10" t="s">
        <v>29</v>
      </c>
      <c r="V837" s="21">
        <v>6.6</v>
      </c>
      <c r="W837" s="10">
        <v>192</v>
      </c>
      <c r="X837" s="10" t="s">
        <v>3197</v>
      </c>
      <c r="Y837" s="10" t="s">
        <v>3198</v>
      </c>
      <c r="Z837" s="10" t="s">
        <v>3199</v>
      </c>
      <c r="AA837" s="22" t="s">
        <v>1876</v>
      </c>
      <c r="AB837" s="10">
        <v>0</v>
      </c>
      <c r="AC837" s="10"/>
      <c r="AD837" s="10" t="s">
        <v>3200</v>
      </c>
      <c r="AE837" s="23">
        <v>101</v>
      </c>
    </row>
    <row r="838" spans="1:31" x14ac:dyDescent="0.35">
      <c r="A838" t="s">
        <v>3201</v>
      </c>
      <c r="B838" t="s">
        <v>446</v>
      </c>
      <c r="C838" t="s">
        <v>16</v>
      </c>
      <c r="D838" s="2">
        <v>1985</v>
      </c>
      <c r="E838" t="s">
        <v>3202</v>
      </c>
      <c r="F838" s="2">
        <v>6.5</v>
      </c>
      <c r="G838">
        <v>339</v>
      </c>
      <c r="H838" t="s">
        <v>975</v>
      </c>
      <c r="I838" t="s">
        <v>3203</v>
      </c>
      <c r="J838" t="s">
        <v>3204</v>
      </c>
      <c r="K838" s="3" t="s">
        <v>451</v>
      </c>
      <c r="L838">
        <v>0</v>
      </c>
      <c r="N838" t="s">
        <v>3205</v>
      </c>
      <c r="O838" s="2">
        <v>130</v>
      </c>
      <c r="Q838" s="9" t="s">
        <v>16</v>
      </c>
      <c r="R838" s="18">
        <v>1985</v>
      </c>
      <c r="S838" s="26" t="s">
        <v>12629</v>
      </c>
      <c r="T838" s="25" t="str">
        <f>LEFT(S838,3)</f>
        <v>Oct</v>
      </c>
      <c r="U838" s="9" t="s">
        <v>451</v>
      </c>
      <c r="V838" s="18">
        <v>6.5</v>
      </c>
      <c r="W838" s="9">
        <v>339</v>
      </c>
      <c r="X838" s="9" t="s">
        <v>975</v>
      </c>
      <c r="Y838" s="9" t="s">
        <v>3203</v>
      </c>
      <c r="Z838" s="9" t="s">
        <v>3204</v>
      </c>
      <c r="AA838" s="19" t="s">
        <v>451</v>
      </c>
      <c r="AB838" s="9">
        <v>0</v>
      </c>
      <c r="AC838" s="9"/>
      <c r="AD838" s="9" t="s">
        <v>3205</v>
      </c>
      <c r="AE838" s="20">
        <v>130</v>
      </c>
    </row>
    <row r="839" spans="1:31" x14ac:dyDescent="0.35">
      <c r="A839" t="s">
        <v>3206</v>
      </c>
      <c r="B839" t="s">
        <v>32</v>
      </c>
      <c r="C839" t="s">
        <v>40</v>
      </c>
      <c r="D839" s="2">
        <v>1985</v>
      </c>
      <c r="E839" t="s">
        <v>3122</v>
      </c>
      <c r="F839" s="2">
        <v>6.6</v>
      </c>
      <c r="G839">
        <v>91</v>
      </c>
      <c r="H839" t="s">
        <v>3207</v>
      </c>
      <c r="I839" t="s">
        <v>3207</v>
      </c>
      <c r="J839" t="s">
        <v>3208</v>
      </c>
      <c r="K839" s="3" t="s">
        <v>21</v>
      </c>
      <c r="L839">
        <v>0</v>
      </c>
      <c r="N839" t="s">
        <v>616</v>
      </c>
      <c r="O839" s="2">
        <v>90</v>
      </c>
      <c r="Q839" s="10" t="s">
        <v>40</v>
      </c>
      <c r="R839" s="21">
        <v>1985</v>
      </c>
      <c r="S839" s="27" t="s">
        <v>12623</v>
      </c>
      <c r="T839" s="25" t="str">
        <f>LEFT(S839,3)</f>
        <v>Feb</v>
      </c>
      <c r="U839" s="10" t="s">
        <v>29</v>
      </c>
      <c r="V839" s="21">
        <v>6.6</v>
      </c>
      <c r="W839" s="10">
        <v>91</v>
      </c>
      <c r="X839" s="10" t="s">
        <v>3207</v>
      </c>
      <c r="Y839" s="10" t="s">
        <v>3207</v>
      </c>
      <c r="Z839" s="10" t="s">
        <v>3208</v>
      </c>
      <c r="AA839" s="22" t="s">
        <v>21</v>
      </c>
      <c r="AB839" s="10">
        <v>0</v>
      </c>
      <c r="AC839" s="10"/>
      <c r="AD839" s="10" t="s">
        <v>616</v>
      </c>
      <c r="AE839" s="23">
        <v>90</v>
      </c>
    </row>
    <row r="840" spans="1:31" x14ac:dyDescent="0.35">
      <c r="A840" t="s">
        <v>3209</v>
      </c>
      <c r="B840" t="s">
        <v>15</v>
      </c>
      <c r="C840" t="s">
        <v>1203</v>
      </c>
      <c r="D840" s="2">
        <v>1985</v>
      </c>
      <c r="E840" t="s">
        <v>3210</v>
      </c>
      <c r="F840" s="2">
        <v>4.5999999999999996</v>
      </c>
      <c r="G840">
        <v>100</v>
      </c>
      <c r="H840" t="s">
        <v>3211</v>
      </c>
      <c r="I840" t="s">
        <v>3212</v>
      </c>
      <c r="J840" t="s">
        <v>3213</v>
      </c>
      <c r="K840" s="3" t="s">
        <v>451</v>
      </c>
      <c r="L840">
        <v>0</v>
      </c>
      <c r="N840" t="s">
        <v>3214</v>
      </c>
      <c r="O840" s="2">
        <v>98</v>
      </c>
      <c r="Q840" s="9" t="s">
        <v>1203</v>
      </c>
      <c r="R840" s="18">
        <v>1985</v>
      </c>
      <c r="S840" s="26" t="s">
        <v>12630</v>
      </c>
      <c r="T840" s="25" t="str">
        <f>LEFT(S840,3)</f>
        <v>Nov</v>
      </c>
      <c r="U840" s="9" t="s">
        <v>451</v>
      </c>
      <c r="V840" s="18">
        <v>4.5999999999999996</v>
      </c>
      <c r="W840" s="9">
        <v>100</v>
      </c>
      <c r="X840" s="9" t="s">
        <v>3211</v>
      </c>
      <c r="Y840" s="9" t="s">
        <v>3212</v>
      </c>
      <c r="Z840" s="9" t="s">
        <v>3213</v>
      </c>
      <c r="AA840" s="19" t="s">
        <v>451</v>
      </c>
      <c r="AB840" s="9">
        <v>0</v>
      </c>
      <c r="AC840" s="9"/>
      <c r="AD840" s="9" t="s">
        <v>3214</v>
      </c>
      <c r="AE840" s="20">
        <v>98</v>
      </c>
    </row>
    <row r="841" spans="1:31" x14ac:dyDescent="0.35">
      <c r="A841" t="s">
        <v>3215</v>
      </c>
      <c r="C841" t="s">
        <v>16</v>
      </c>
      <c r="D841" s="2">
        <v>1985</v>
      </c>
      <c r="E841" t="s">
        <v>3216</v>
      </c>
      <c r="F841" s="2">
        <v>6.9</v>
      </c>
      <c r="G841">
        <v>397</v>
      </c>
      <c r="H841" t="s">
        <v>3217</v>
      </c>
      <c r="I841" t="s">
        <v>3217</v>
      </c>
      <c r="J841" t="s">
        <v>3218</v>
      </c>
      <c r="K841" s="3" t="s">
        <v>451</v>
      </c>
      <c r="L841">
        <v>0</v>
      </c>
      <c r="N841" t="s">
        <v>3219</v>
      </c>
      <c r="O841" s="2">
        <v>110</v>
      </c>
      <c r="Q841" s="10" t="s">
        <v>16</v>
      </c>
      <c r="R841" s="21">
        <v>1985</v>
      </c>
      <c r="S841" s="27" t="s">
        <v>12631</v>
      </c>
      <c r="T841" s="25" t="str">
        <f>LEFT(S841,3)</f>
        <v>Jun</v>
      </c>
      <c r="U841" s="10" t="s">
        <v>29</v>
      </c>
      <c r="V841" s="21">
        <v>6.9</v>
      </c>
      <c r="W841" s="10">
        <v>397</v>
      </c>
      <c r="X841" s="10" t="s">
        <v>3217</v>
      </c>
      <c r="Y841" s="10" t="s">
        <v>3217</v>
      </c>
      <c r="Z841" s="10" t="s">
        <v>3218</v>
      </c>
      <c r="AA841" s="22" t="s">
        <v>451</v>
      </c>
      <c r="AB841" s="10">
        <v>0</v>
      </c>
      <c r="AC841" s="10"/>
      <c r="AD841" s="10" t="s">
        <v>3219</v>
      </c>
      <c r="AE841" s="23">
        <v>110</v>
      </c>
    </row>
    <row r="842" spans="1:31" x14ac:dyDescent="0.35">
      <c r="A842" t="s">
        <v>3220</v>
      </c>
      <c r="B842" t="s">
        <v>1998</v>
      </c>
      <c r="C842" t="s">
        <v>40</v>
      </c>
      <c r="D842" s="2">
        <v>1985</v>
      </c>
      <c r="E842" t="s">
        <v>2921</v>
      </c>
      <c r="F842" s="2">
        <v>6.4</v>
      </c>
      <c r="G842">
        <v>166</v>
      </c>
      <c r="H842" t="s">
        <v>2538</v>
      </c>
      <c r="I842" t="s">
        <v>3221</v>
      </c>
      <c r="J842" t="s">
        <v>3222</v>
      </c>
      <c r="K842" s="3" t="s">
        <v>21</v>
      </c>
      <c r="L842">
        <v>0</v>
      </c>
      <c r="N842" t="s">
        <v>616</v>
      </c>
      <c r="O842" s="2">
        <v>91</v>
      </c>
      <c r="Q842" s="9" t="s">
        <v>40</v>
      </c>
      <c r="R842" s="18">
        <v>1985</v>
      </c>
      <c r="S842" s="26" t="s">
        <v>12609</v>
      </c>
      <c r="T842" s="25" t="str">
        <f>LEFT(S842,3)</f>
        <v>Apr</v>
      </c>
      <c r="U842" s="9" t="s">
        <v>29</v>
      </c>
      <c r="V842" s="18">
        <v>6.4</v>
      </c>
      <c r="W842" s="9">
        <v>166</v>
      </c>
      <c r="X842" s="9" t="s">
        <v>2538</v>
      </c>
      <c r="Y842" s="9" t="s">
        <v>3221</v>
      </c>
      <c r="Z842" s="9" t="s">
        <v>3222</v>
      </c>
      <c r="AA842" s="19" t="s">
        <v>21</v>
      </c>
      <c r="AB842" s="9">
        <v>0</v>
      </c>
      <c r="AC842" s="9"/>
      <c r="AD842" s="9" t="s">
        <v>616</v>
      </c>
      <c r="AE842" s="20">
        <v>91</v>
      </c>
    </row>
    <row r="843" spans="1:31" x14ac:dyDescent="0.35">
      <c r="A843" t="s">
        <v>3223</v>
      </c>
      <c r="B843" t="s">
        <v>32</v>
      </c>
      <c r="C843" t="s">
        <v>16</v>
      </c>
      <c r="D843" s="2">
        <v>1985</v>
      </c>
      <c r="E843" t="s">
        <v>2863</v>
      </c>
      <c r="F843" s="2">
        <v>5.4</v>
      </c>
      <c r="G843">
        <v>51</v>
      </c>
      <c r="H843" t="s">
        <v>3224</v>
      </c>
      <c r="I843" t="s">
        <v>3224</v>
      </c>
      <c r="J843" t="s">
        <v>1864</v>
      </c>
      <c r="K843" s="3" t="s">
        <v>29</v>
      </c>
      <c r="L843">
        <v>0</v>
      </c>
      <c r="N843" t="s">
        <v>3225</v>
      </c>
      <c r="O843" s="2">
        <v>91</v>
      </c>
      <c r="Q843" s="10" t="s">
        <v>16</v>
      </c>
      <c r="R843" s="21">
        <v>1985</v>
      </c>
      <c r="S843" s="27" t="s">
        <v>12602</v>
      </c>
      <c r="T843" s="25" t="str">
        <f>LEFT(S843,3)</f>
        <v>Mar</v>
      </c>
      <c r="U843" s="10" t="s">
        <v>29</v>
      </c>
      <c r="V843" s="21">
        <v>5.4</v>
      </c>
      <c r="W843" s="10">
        <v>51</v>
      </c>
      <c r="X843" s="10" t="s">
        <v>3224</v>
      </c>
      <c r="Y843" s="10" t="s">
        <v>3224</v>
      </c>
      <c r="Z843" s="10" t="s">
        <v>1864</v>
      </c>
      <c r="AA843" s="22" t="s">
        <v>29</v>
      </c>
      <c r="AB843" s="10">
        <v>0</v>
      </c>
      <c r="AC843" s="10"/>
      <c r="AD843" s="10" t="s">
        <v>3225</v>
      </c>
      <c r="AE843" s="23">
        <v>91</v>
      </c>
    </row>
    <row r="844" spans="1:31" x14ac:dyDescent="0.35">
      <c r="A844" t="s">
        <v>3226</v>
      </c>
      <c r="C844" t="s">
        <v>16</v>
      </c>
      <c r="D844" s="2">
        <v>1985</v>
      </c>
      <c r="E844" t="s">
        <v>3227</v>
      </c>
      <c r="F844" s="2">
        <v>5.6</v>
      </c>
      <c r="G844">
        <v>139</v>
      </c>
      <c r="H844" t="s">
        <v>3228</v>
      </c>
      <c r="I844" t="s">
        <v>3228</v>
      </c>
      <c r="J844" t="s">
        <v>3229</v>
      </c>
      <c r="K844" s="3" t="s">
        <v>451</v>
      </c>
      <c r="L844">
        <v>0</v>
      </c>
      <c r="N844" t="s">
        <v>3230</v>
      </c>
      <c r="O844" s="2">
        <v>88</v>
      </c>
      <c r="Q844" s="9" t="s">
        <v>16</v>
      </c>
      <c r="R844" s="18">
        <v>1985</v>
      </c>
      <c r="S844" s="26" t="s">
        <v>12632</v>
      </c>
      <c r="T844" s="25" t="str">
        <f>LEFT(S844,3)</f>
        <v>Jul</v>
      </c>
      <c r="U844" s="9" t="s">
        <v>29</v>
      </c>
      <c r="V844" s="18">
        <v>5.6</v>
      </c>
      <c r="W844" s="9">
        <v>139</v>
      </c>
      <c r="X844" s="9" t="s">
        <v>3228</v>
      </c>
      <c r="Y844" s="9" t="s">
        <v>3228</v>
      </c>
      <c r="Z844" s="9" t="s">
        <v>3229</v>
      </c>
      <c r="AA844" s="19" t="s">
        <v>451</v>
      </c>
      <c r="AB844" s="9">
        <v>0</v>
      </c>
      <c r="AC844" s="9"/>
      <c r="AD844" s="9" t="s">
        <v>3230</v>
      </c>
      <c r="AE844" s="20">
        <v>88</v>
      </c>
    </row>
    <row r="845" spans="1:31" x14ac:dyDescent="0.35">
      <c r="A845" t="s">
        <v>3231</v>
      </c>
      <c r="B845" t="s">
        <v>32</v>
      </c>
      <c r="C845" t="s">
        <v>33</v>
      </c>
      <c r="D845" s="2">
        <v>1986</v>
      </c>
      <c r="E845" t="s">
        <v>3232</v>
      </c>
      <c r="F845" s="2">
        <v>6.9</v>
      </c>
      <c r="G845">
        <v>306000</v>
      </c>
      <c r="H845" t="s">
        <v>1558</v>
      </c>
      <c r="I845" t="s">
        <v>3233</v>
      </c>
      <c r="J845" t="s">
        <v>1477</v>
      </c>
      <c r="K845" s="3" t="s">
        <v>29</v>
      </c>
      <c r="L845">
        <v>15000000</v>
      </c>
      <c r="M845">
        <v>357288178</v>
      </c>
      <c r="N845" t="s">
        <v>43</v>
      </c>
      <c r="O845" s="2">
        <v>110</v>
      </c>
      <c r="Q845" s="10" t="s">
        <v>33</v>
      </c>
      <c r="R845" s="21">
        <v>1986</v>
      </c>
      <c r="S845" s="27" t="s">
        <v>12633</v>
      </c>
      <c r="T845" s="25" t="str">
        <f>LEFT(S845,3)</f>
        <v>May</v>
      </c>
      <c r="U845" s="10" t="s">
        <v>29</v>
      </c>
      <c r="V845" s="21">
        <v>6.9</v>
      </c>
      <c r="W845" s="10">
        <v>306000</v>
      </c>
      <c r="X845" s="10" t="s">
        <v>1558</v>
      </c>
      <c r="Y845" s="10" t="s">
        <v>3233</v>
      </c>
      <c r="Z845" s="10" t="s">
        <v>1477</v>
      </c>
      <c r="AA845" s="22" t="s">
        <v>29</v>
      </c>
      <c r="AB845" s="10">
        <v>15000000</v>
      </c>
      <c r="AC845" s="10">
        <v>357288178</v>
      </c>
      <c r="AD845" s="10" t="s">
        <v>43</v>
      </c>
      <c r="AE845" s="23">
        <v>110</v>
      </c>
    </row>
    <row r="846" spans="1:31" x14ac:dyDescent="0.35">
      <c r="A846" t="s">
        <v>3234</v>
      </c>
      <c r="B846" t="s">
        <v>15</v>
      </c>
      <c r="C846" t="s">
        <v>33</v>
      </c>
      <c r="D846" s="2">
        <v>1986</v>
      </c>
      <c r="E846" t="s">
        <v>3227</v>
      </c>
      <c r="F846" s="2">
        <v>8.3000000000000007</v>
      </c>
      <c r="G846">
        <v>668000</v>
      </c>
      <c r="H846" t="s">
        <v>1996</v>
      </c>
      <c r="I846" t="s">
        <v>1996</v>
      </c>
      <c r="J846" t="s">
        <v>3235</v>
      </c>
      <c r="K846" s="3" t="s">
        <v>21</v>
      </c>
      <c r="L846">
        <v>18500000</v>
      </c>
      <c r="M846">
        <v>131060248</v>
      </c>
      <c r="N846" t="s">
        <v>179</v>
      </c>
      <c r="O846" s="2">
        <v>137</v>
      </c>
      <c r="Q846" s="9" t="s">
        <v>33</v>
      </c>
      <c r="R846" s="18">
        <v>1986</v>
      </c>
      <c r="S846" s="26" t="s">
        <v>12632</v>
      </c>
      <c r="T846" s="25" t="str">
        <f>LEFT(S846,3)</f>
        <v>Jul</v>
      </c>
      <c r="U846" s="9" t="s">
        <v>29</v>
      </c>
      <c r="V846" s="18">
        <v>8.3000000000000007</v>
      </c>
      <c r="W846" s="9">
        <v>668000</v>
      </c>
      <c r="X846" s="9" t="s">
        <v>1996</v>
      </c>
      <c r="Y846" s="9" t="s">
        <v>1996</v>
      </c>
      <c r="Z846" s="9" t="s">
        <v>3235</v>
      </c>
      <c r="AA846" s="19" t="s">
        <v>21</v>
      </c>
      <c r="AB846" s="9">
        <v>18500000</v>
      </c>
      <c r="AC846" s="9">
        <v>131060248</v>
      </c>
      <c r="AD846" s="9" t="s">
        <v>179</v>
      </c>
      <c r="AE846" s="20">
        <v>137</v>
      </c>
    </row>
    <row r="847" spans="1:31" x14ac:dyDescent="0.35">
      <c r="A847" t="s">
        <v>3236</v>
      </c>
      <c r="B847" t="s">
        <v>15</v>
      </c>
      <c r="C847" t="s">
        <v>24</v>
      </c>
      <c r="D847" s="2">
        <v>1986</v>
      </c>
      <c r="E847" t="s">
        <v>3237</v>
      </c>
      <c r="F847" s="2">
        <v>8.1</v>
      </c>
      <c r="G847">
        <v>374000</v>
      </c>
      <c r="H847" t="s">
        <v>2067</v>
      </c>
      <c r="I847" t="s">
        <v>19</v>
      </c>
      <c r="J847" t="s">
        <v>3238</v>
      </c>
      <c r="K847" s="3" t="s">
        <v>29</v>
      </c>
      <c r="L847">
        <v>8000000</v>
      </c>
      <c r="M847">
        <v>52287414</v>
      </c>
      <c r="N847" t="s">
        <v>30</v>
      </c>
      <c r="O847" s="2">
        <v>89</v>
      </c>
      <c r="Q847" s="10" t="s">
        <v>24</v>
      </c>
      <c r="R847" s="21">
        <v>1986</v>
      </c>
      <c r="S847" s="27" t="s">
        <v>12634</v>
      </c>
      <c r="T847" s="25" t="str">
        <f>LEFT(S847,3)</f>
        <v>Aug</v>
      </c>
      <c r="U847" s="10" t="s">
        <v>29</v>
      </c>
      <c r="V847" s="21">
        <v>8.1</v>
      </c>
      <c r="W847" s="10">
        <v>374000</v>
      </c>
      <c r="X847" s="10" t="s">
        <v>2067</v>
      </c>
      <c r="Y847" s="10" t="s">
        <v>19</v>
      </c>
      <c r="Z847" s="10" t="s">
        <v>3238</v>
      </c>
      <c r="AA847" s="22" t="s">
        <v>29</v>
      </c>
      <c r="AB847" s="10">
        <v>8000000</v>
      </c>
      <c r="AC847" s="10">
        <v>52287414</v>
      </c>
      <c r="AD847" s="10" t="s">
        <v>30</v>
      </c>
      <c r="AE847" s="23">
        <v>89</v>
      </c>
    </row>
    <row r="848" spans="1:31" x14ac:dyDescent="0.35">
      <c r="A848" t="s">
        <v>3239</v>
      </c>
      <c r="B848" t="s">
        <v>1998</v>
      </c>
      <c r="C848" t="s">
        <v>40</v>
      </c>
      <c r="D848" s="2">
        <v>1986</v>
      </c>
      <c r="E848" t="s">
        <v>3240</v>
      </c>
      <c r="F848" s="2">
        <v>7.8</v>
      </c>
      <c r="G848">
        <v>330000</v>
      </c>
      <c r="H848" t="s">
        <v>1308</v>
      </c>
      <c r="I848" t="s">
        <v>1308</v>
      </c>
      <c r="J848" t="s">
        <v>1510</v>
      </c>
      <c r="K848" s="3" t="s">
        <v>29</v>
      </c>
      <c r="L848">
        <v>6000000</v>
      </c>
      <c r="M848">
        <v>70720215</v>
      </c>
      <c r="N848" t="s">
        <v>43</v>
      </c>
      <c r="O848" s="2">
        <v>103</v>
      </c>
      <c r="Q848" s="9" t="s">
        <v>40</v>
      </c>
      <c r="R848" s="18">
        <v>1986</v>
      </c>
      <c r="S848" s="26" t="s">
        <v>12635</v>
      </c>
      <c r="T848" s="25" t="str">
        <f>LEFT(S848,3)</f>
        <v>Jun</v>
      </c>
      <c r="U848" s="9" t="s">
        <v>29</v>
      </c>
      <c r="V848" s="18">
        <v>7.8</v>
      </c>
      <c r="W848" s="9">
        <v>330000</v>
      </c>
      <c r="X848" s="9" t="s">
        <v>1308</v>
      </c>
      <c r="Y848" s="9" t="s">
        <v>1308</v>
      </c>
      <c r="Z848" s="9" t="s">
        <v>1510</v>
      </c>
      <c r="AA848" s="19" t="s">
        <v>29</v>
      </c>
      <c r="AB848" s="9">
        <v>6000000</v>
      </c>
      <c r="AC848" s="9">
        <v>70720215</v>
      </c>
      <c r="AD848" s="9" t="s">
        <v>43</v>
      </c>
      <c r="AE848" s="20">
        <v>103</v>
      </c>
    </row>
    <row r="849" spans="1:31" x14ac:dyDescent="0.35">
      <c r="A849" t="s">
        <v>3241</v>
      </c>
      <c r="B849" t="s">
        <v>1998</v>
      </c>
      <c r="C849" t="s">
        <v>33</v>
      </c>
      <c r="D849" s="2">
        <v>1986</v>
      </c>
      <c r="E849" t="s">
        <v>3242</v>
      </c>
      <c r="F849" s="2">
        <v>6.6</v>
      </c>
      <c r="G849">
        <v>96000</v>
      </c>
      <c r="H849" t="s">
        <v>3243</v>
      </c>
      <c r="I849" t="s">
        <v>3244</v>
      </c>
      <c r="J849" t="s">
        <v>3244</v>
      </c>
      <c r="K849" s="3" t="s">
        <v>247</v>
      </c>
      <c r="L849">
        <v>8800000</v>
      </c>
      <c r="M849">
        <v>328203506</v>
      </c>
      <c r="N849" t="s">
        <v>3245</v>
      </c>
      <c r="O849" s="2">
        <v>97</v>
      </c>
      <c r="Q849" s="10" t="s">
        <v>33</v>
      </c>
      <c r="R849" s="21">
        <v>1986</v>
      </c>
      <c r="S849" s="27" t="s">
        <v>12636</v>
      </c>
      <c r="T849" s="25" t="str">
        <f>LEFT(S849,3)</f>
        <v>Sep</v>
      </c>
      <c r="U849" s="10" t="s">
        <v>29</v>
      </c>
      <c r="V849" s="21">
        <v>6.6</v>
      </c>
      <c r="W849" s="10">
        <v>96000</v>
      </c>
      <c r="X849" s="10" t="s">
        <v>3243</v>
      </c>
      <c r="Y849" s="10" t="s">
        <v>3244</v>
      </c>
      <c r="Z849" s="10" t="s">
        <v>3244</v>
      </c>
      <c r="AA849" s="22" t="s">
        <v>247</v>
      </c>
      <c r="AB849" s="10">
        <v>8800000</v>
      </c>
      <c r="AC849" s="10">
        <v>328203506</v>
      </c>
      <c r="AD849" s="10" t="s">
        <v>3245</v>
      </c>
      <c r="AE849" s="23">
        <v>97</v>
      </c>
    </row>
    <row r="850" spans="1:31" x14ac:dyDescent="0.35">
      <c r="A850" t="s">
        <v>3246</v>
      </c>
      <c r="B850" t="s">
        <v>32</v>
      </c>
      <c r="C850" t="s">
        <v>24</v>
      </c>
      <c r="D850" s="2">
        <v>1986</v>
      </c>
      <c r="E850" t="s">
        <v>3247</v>
      </c>
      <c r="F850" s="2">
        <v>7.4</v>
      </c>
      <c r="G850">
        <v>127000</v>
      </c>
      <c r="H850" t="s">
        <v>749</v>
      </c>
      <c r="I850" t="s">
        <v>3248</v>
      </c>
      <c r="J850" t="s">
        <v>1659</v>
      </c>
      <c r="K850" s="3" t="s">
        <v>21</v>
      </c>
      <c r="L850">
        <v>25000000</v>
      </c>
      <c r="M850">
        <v>13915874</v>
      </c>
      <c r="N850" t="s">
        <v>751</v>
      </c>
      <c r="O850" s="2">
        <v>101</v>
      </c>
      <c r="Q850" s="9" t="s">
        <v>24</v>
      </c>
      <c r="R850" s="18">
        <v>1986</v>
      </c>
      <c r="S850" s="26" t="s">
        <v>12637</v>
      </c>
      <c r="T850" s="25" t="str">
        <f>LEFT(S850,3)</f>
        <v>Jun</v>
      </c>
      <c r="U850" s="9" t="s">
        <v>29</v>
      </c>
      <c r="V850" s="18">
        <v>7.4</v>
      </c>
      <c r="W850" s="9">
        <v>127000</v>
      </c>
      <c r="X850" s="9" t="s">
        <v>749</v>
      </c>
      <c r="Y850" s="9" t="s">
        <v>3248</v>
      </c>
      <c r="Z850" s="9" t="s">
        <v>1659</v>
      </c>
      <c r="AA850" s="19" t="s">
        <v>21</v>
      </c>
      <c r="AB850" s="9">
        <v>25000000</v>
      </c>
      <c r="AC850" s="9">
        <v>13915874</v>
      </c>
      <c r="AD850" s="9" t="s">
        <v>751</v>
      </c>
      <c r="AE850" s="20">
        <v>101</v>
      </c>
    </row>
    <row r="851" spans="1:31" x14ac:dyDescent="0.35">
      <c r="A851" t="s">
        <v>3249</v>
      </c>
      <c r="B851" t="s">
        <v>15</v>
      </c>
      <c r="C851" t="s">
        <v>33</v>
      </c>
      <c r="D851" s="2">
        <v>1986</v>
      </c>
      <c r="E851" t="s">
        <v>2863</v>
      </c>
      <c r="F851" s="2">
        <v>7.1</v>
      </c>
      <c r="G851">
        <v>127000</v>
      </c>
      <c r="H851" t="s">
        <v>2332</v>
      </c>
      <c r="I851" t="s">
        <v>3250</v>
      </c>
      <c r="J851" t="s">
        <v>2218</v>
      </c>
      <c r="K851" s="3" t="s">
        <v>21</v>
      </c>
      <c r="L851">
        <v>16000000</v>
      </c>
      <c r="M851">
        <v>5900712</v>
      </c>
      <c r="N851" t="s">
        <v>1830</v>
      </c>
      <c r="O851" s="2">
        <v>116</v>
      </c>
      <c r="Q851" s="10" t="s">
        <v>33</v>
      </c>
      <c r="R851" s="21">
        <v>1986</v>
      </c>
      <c r="S851" s="27" t="s">
        <v>12602</v>
      </c>
      <c r="T851" s="25" t="str">
        <f>LEFT(S851,3)</f>
        <v>Mar</v>
      </c>
      <c r="U851" s="10" t="s">
        <v>29</v>
      </c>
      <c r="V851" s="21">
        <v>7.1</v>
      </c>
      <c r="W851" s="10">
        <v>127000</v>
      </c>
      <c r="X851" s="10" t="s">
        <v>2332</v>
      </c>
      <c r="Y851" s="10" t="s">
        <v>3250</v>
      </c>
      <c r="Z851" s="10" t="s">
        <v>2218</v>
      </c>
      <c r="AA851" s="22" t="s">
        <v>21</v>
      </c>
      <c r="AB851" s="10">
        <v>16000000</v>
      </c>
      <c r="AC851" s="10">
        <v>5900712</v>
      </c>
      <c r="AD851" s="10" t="s">
        <v>1830</v>
      </c>
      <c r="AE851" s="23">
        <v>116</v>
      </c>
    </row>
    <row r="852" spans="1:31" x14ac:dyDescent="0.35">
      <c r="A852" t="s">
        <v>3251</v>
      </c>
      <c r="B852" t="s">
        <v>1998</v>
      </c>
      <c r="C852" t="s">
        <v>33</v>
      </c>
      <c r="D852" s="2">
        <v>1986</v>
      </c>
      <c r="E852" t="s">
        <v>3252</v>
      </c>
      <c r="F852" s="2">
        <v>7.3</v>
      </c>
      <c r="G852">
        <v>128000</v>
      </c>
      <c r="H852" t="s">
        <v>125</v>
      </c>
      <c r="I852" t="s">
        <v>3253</v>
      </c>
      <c r="J852" t="s">
        <v>506</v>
      </c>
      <c r="K852" s="3" t="s">
        <v>29</v>
      </c>
      <c r="L852">
        <v>25000000</v>
      </c>
      <c r="M852">
        <v>11100577</v>
      </c>
      <c r="N852" t="s">
        <v>179</v>
      </c>
      <c r="O852" s="2">
        <v>99</v>
      </c>
      <c r="Q852" s="9" t="s">
        <v>33</v>
      </c>
      <c r="R852" s="18">
        <v>1986</v>
      </c>
      <c r="S852" s="26" t="s">
        <v>12638</v>
      </c>
      <c r="T852" s="25" t="str">
        <f>LEFT(S852,3)</f>
        <v>Jul</v>
      </c>
      <c r="U852" s="9" t="s">
        <v>29</v>
      </c>
      <c r="V852" s="18">
        <v>7.3</v>
      </c>
      <c r="W852" s="9">
        <v>128000</v>
      </c>
      <c r="X852" s="9" t="s">
        <v>125</v>
      </c>
      <c r="Y852" s="9" t="s">
        <v>3253</v>
      </c>
      <c r="Z852" s="9" t="s">
        <v>506</v>
      </c>
      <c r="AA852" s="19" t="s">
        <v>29</v>
      </c>
      <c r="AB852" s="9">
        <v>25000000</v>
      </c>
      <c r="AC852" s="9">
        <v>11100577</v>
      </c>
      <c r="AD852" s="9" t="s">
        <v>179</v>
      </c>
      <c r="AE852" s="20">
        <v>99</v>
      </c>
    </row>
    <row r="853" spans="1:31" x14ac:dyDescent="0.35">
      <c r="A853" t="s">
        <v>3254</v>
      </c>
      <c r="B853" t="s">
        <v>1998</v>
      </c>
      <c r="C853" t="s">
        <v>40</v>
      </c>
      <c r="D853" s="2">
        <v>1986</v>
      </c>
      <c r="E853" t="s">
        <v>2688</v>
      </c>
      <c r="F853" s="2">
        <v>6.8</v>
      </c>
      <c r="G853">
        <v>76000</v>
      </c>
      <c r="H853" t="s">
        <v>3255</v>
      </c>
      <c r="I853" t="s">
        <v>1308</v>
      </c>
      <c r="J853" t="s">
        <v>2060</v>
      </c>
      <c r="K853" s="3" t="s">
        <v>29</v>
      </c>
      <c r="L853">
        <v>9000000</v>
      </c>
      <c r="M853">
        <v>40479480</v>
      </c>
      <c r="N853" t="s">
        <v>43</v>
      </c>
      <c r="O853" s="2">
        <v>97</v>
      </c>
      <c r="Q853" s="10" t="s">
        <v>40</v>
      </c>
      <c r="R853" s="21">
        <v>1986</v>
      </c>
      <c r="S853" s="27" t="s">
        <v>12584</v>
      </c>
      <c r="T853" s="25" t="str">
        <f>LEFT(S853,3)</f>
        <v>Feb</v>
      </c>
      <c r="U853" s="10" t="s">
        <v>29</v>
      </c>
      <c r="V853" s="21">
        <v>6.8</v>
      </c>
      <c r="W853" s="10">
        <v>76000</v>
      </c>
      <c r="X853" s="10" t="s">
        <v>3255</v>
      </c>
      <c r="Y853" s="10" t="s">
        <v>1308</v>
      </c>
      <c r="Z853" s="10" t="s">
        <v>2060</v>
      </c>
      <c r="AA853" s="22" t="s">
        <v>29</v>
      </c>
      <c r="AB853" s="10">
        <v>9000000</v>
      </c>
      <c r="AC853" s="10">
        <v>40479480</v>
      </c>
      <c r="AD853" s="10" t="s">
        <v>43</v>
      </c>
      <c r="AE853" s="23">
        <v>97</v>
      </c>
    </row>
    <row r="854" spans="1:31" x14ac:dyDescent="0.35">
      <c r="A854" t="s">
        <v>3256</v>
      </c>
      <c r="B854" t="s">
        <v>15</v>
      </c>
      <c r="C854" t="s">
        <v>16</v>
      </c>
      <c r="D854" s="2">
        <v>1986</v>
      </c>
      <c r="E854" t="s">
        <v>3257</v>
      </c>
      <c r="F854" s="2">
        <v>8.1</v>
      </c>
      <c r="G854">
        <v>389000</v>
      </c>
      <c r="H854" t="s">
        <v>790</v>
      </c>
      <c r="I854" t="s">
        <v>790</v>
      </c>
      <c r="J854" t="s">
        <v>3258</v>
      </c>
      <c r="K854" s="3" t="s">
        <v>29</v>
      </c>
      <c r="L854">
        <v>6000000</v>
      </c>
      <c r="M854">
        <v>138545632</v>
      </c>
      <c r="N854" t="s">
        <v>2351</v>
      </c>
      <c r="O854" s="2">
        <v>120</v>
      </c>
      <c r="Q854" s="9" t="s">
        <v>16</v>
      </c>
      <c r="R854" s="18">
        <v>1986</v>
      </c>
      <c r="S854" s="26" t="s">
        <v>12639</v>
      </c>
      <c r="T854" s="25" t="str">
        <f>LEFT(S854,3)</f>
        <v>Feb</v>
      </c>
      <c r="U854" s="9" t="s">
        <v>29</v>
      </c>
      <c r="V854" s="18">
        <v>8.1</v>
      </c>
      <c r="W854" s="9">
        <v>389000</v>
      </c>
      <c r="X854" s="9" t="s">
        <v>790</v>
      </c>
      <c r="Y854" s="9" t="s">
        <v>790</v>
      </c>
      <c r="Z854" s="9" t="s">
        <v>3258</v>
      </c>
      <c r="AA854" s="19" t="s">
        <v>29</v>
      </c>
      <c r="AB854" s="9">
        <v>6000000</v>
      </c>
      <c r="AC854" s="9">
        <v>138545632</v>
      </c>
      <c r="AD854" s="9" t="s">
        <v>2351</v>
      </c>
      <c r="AE854" s="20">
        <v>120</v>
      </c>
    </row>
    <row r="855" spans="1:31" x14ac:dyDescent="0.35">
      <c r="A855" t="s">
        <v>3259</v>
      </c>
      <c r="B855" t="s">
        <v>15</v>
      </c>
      <c r="C855" t="s">
        <v>16</v>
      </c>
      <c r="D855" s="2">
        <v>1986</v>
      </c>
      <c r="E855" t="s">
        <v>3260</v>
      </c>
      <c r="F855" s="2">
        <v>7.7</v>
      </c>
      <c r="G855">
        <v>186000</v>
      </c>
      <c r="H855" t="s">
        <v>2000</v>
      </c>
      <c r="I855" t="s">
        <v>2000</v>
      </c>
      <c r="J855" t="s">
        <v>3261</v>
      </c>
      <c r="K855" s="3" t="s">
        <v>29</v>
      </c>
      <c r="L855">
        <v>6000000</v>
      </c>
      <c r="M855">
        <v>8618766</v>
      </c>
      <c r="N855" t="s">
        <v>1750</v>
      </c>
      <c r="O855" s="2">
        <v>120</v>
      </c>
      <c r="Q855" s="10" t="s">
        <v>16</v>
      </c>
      <c r="R855" s="21">
        <v>1986</v>
      </c>
      <c r="S855" s="27" t="s">
        <v>12640</v>
      </c>
      <c r="T855" s="25" t="str">
        <f>LEFT(S855,3)</f>
        <v>Oct</v>
      </c>
      <c r="U855" s="10" t="s">
        <v>305</v>
      </c>
      <c r="V855" s="21">
        <v>7.7</v>
      </c>
      <c r="W855" s="10">
        <v>186000</v>
      </c>
      <c r="X855" s="10" t="s">
        <v>2000</v>
      </c>
      <c r="Y855" s="10" t="s">
        <v>2000</v>
      </c>
      <c r="Z855" s="10" t="s">
        <v>3261</v>
      </c>
      <c r="AA855" s="22" t="s">
        <v>29</v>
      </c>
      <c r="AB855" s="10">
        <v>6000000</v>
      </c>
      <c r="AC855" s="10">
        <v>8618766</v>
      </c>
      <c r="AD855" s="10" t="s">
        <v>1750</v>
      </c>
      <c r="AE855" s="23">
        <v>120</v>
      </c>
    </row>
    <row r="856" spans="1:31" x14ac:dyDescent="0.35">
      <c r="A856" t="s">
        <v>3262</v>
      </c>
      <c r="B856" t="s">
        <v>15</v>
      </c>
      <c r="C856" t="s">
        <v>103</v>
      </c>
      <c r="D856" s="2">
        <v>1986</v>
      </c>
      <c r="E856" t="s">
        <v>3263</v>
      </c>
      <c r="F856" s="2">
        <v>7.2</v>
      </c>
      <c r="G856">
        <v>68000</v>
      </c>
      <c r="H856" t="s">
        <v>556</v>
      </c>
      <c r="I856" t="s">
        <v>3264</v>
      </c>
      <c r="J856" t="s">
        <v>2569</v>
      </c>
      <c r="K856" s="3" t="s">
        <v>29</v>
      </c>
      <c r="L856">
        <v>15000000</v>
      </c>
      <c r="M856">
        <v>8621783</v>
      </c>
      <c r="N856" t="s">
        <v>1750</v>
      </c>
      <c r="O856" s="2">
        <v>120</v>
      </c>
      <c r="Q856" s="9" t="s">
        <v>103</v>
      </c>
      <c r="R856" s="18">
        <v>1986</v>
      </c>
      <c r="S856" s="26" t="s">
        <v>12641</v>
      </c>
      <c r="T856" s="25" t="str">
        <f>LEFT(S856,3)</f>
        <v>Aug</v>
      </c>
      <c r="U856" s="9" t="s">
        <v>29</v>
      </c>
      <c r="V856" s="18">
        <v>7.2</v>
      </c>
      <c r="W856" s="9">
        <v>68000</v>
      </c>
      <c r="X856" s="9" t="s">
        <v>556</v>
      </c>
      <c r="Y856" s="9" t="s">
        <v>3264</v>
      </c>
      <c r="Z856" s="9" t="s">
        <v>2569</v>
      </c>
      <c r="AA856" s="19" t="s">
        <v>29</v>
      </c>
      <c r="AB856" s="9">
        <v>15000000</v>
      </c>
      <c r="AC856" s="9">
        <v>8621783</v>
      </c>
      <c r="AD856" s="9" t="s">
        <v>1750</v>
      </c>
      <c r="AE856" s="20">
        <v>120</v>
      </c>
    </row>
    <row r="857" spans="1:31" x14ac:dyDescent="0.35">
      <c r="A857" t="s">
        <v>3265</v>
      </c>
      <c r="B857" t="s">
        <v>32</v>
      </c>
      <c r="C857" t="s">
        <v>33</v>
      </c>
      <c r="D857" s="2">
        <v>1986</v>
      </c>
      <c r="E857" t="s">
        <v>3266</v>
      </c>
      <c r="F857" s="2">
        <v>4.7</v>
      </c>
      <c r="G857">
        <v>44000</v>
      </c>
      <c r="H857" t="s">
        <v>2019</v>
      </c>
      <c r="I857" t="s">
        <v>3267</v>
      </c>
      <c r="J857" t="s">
        <v>3268</v>
      </c>
      <c r="K857" s="3" t="s">
        <v>29</v>
      </c>
      <c r="L857">
        <v>37000000</v>
      </c>
      <c r="M857">
        <v>37962774</v>
      </c>
      <c r="N857" t="s">
        <v>60</v>
      </c>
      <c r="O857" s="2">
        <v>110</v>
      </c>
      <c r="Q857" s="10" t="s">
        <v>33</v>
      </c>
      <c r="R857" s="21">
        <v>1986</v>
      </c>
      <c r="S857" s="27" t="s">
        <v>12642</v>
      </c>
      <c r="T857" s="25" t="str">
        <f>LEFT(S857,3)</f>
        <v>Aug</v>
      </c>
      <c r="U857" s="10" t="s">
        <v>29</v>
      </c>
      <c r="V857" s="21">
        <v>4.7</v>
      </c>
      <c r="W857" s="10">
        <v>44000</v>
      </c>
      <c r="X857" s="10" t="s">
        <v>2019</v>
      </c>
      <c r="Y857" s="10" t="s">
        <v>3267</v>
      </c>
      <c r="Z857" s="10" t="s">
        <v>3268</v>
      </c>
      <c r="AA857" s="22" t="s">
        <v>29</v>
      </c>
      <c r="AB857" s="10">
        <v>37000000</v>
      </c>
      <c r="AC857" s="10">
        <v>37962774</v>
      </c>
      <c r="AD857" s="10" t="s">
        <v>60</v>
      </c>
      <c r="AE857" s="23">
        <v>110</v>
      </c>
    </row>
    <row r="858" spans="1:31" x14ac:dyDescent="0.35">
      <c r="A858" t="s">
        <v>3269</v>
      </c>
      <c r="B858" t="s">
        <v>15</v>
      </c>
      <c r="C858" t="s">
        <v>16</v>
      </c>
      <c r="D858" s="2">
        <v>1986</v>
      </c>
      <c r="E858" t="s">
        <v>3263</v>
      </c>
      <c r="F858" s="2">
        <v>7.6</v>
      </c>
      <c r="G858">
        <v>165000</v>
      </c>
      <c r="H858" t="s">
        <v>580</v>
      </c>
      <c r="I858" t="s">
        <v>3270</v>
      </c>
      <c r="J858" t="s">
        <v>2755</v>
      </c>
      <c r="K858" s="3" t="s">
        <v>29</v>
      </c>
      <c r="L858">
        <v>15000000</v>
      </c>
      <c r="M858">
        <v>60629159</v>
      </c>
      <c r="N858" t="s">
        <v>2570</v>
      </c>
      <c r="O858" s="2">
        <v>96</v>
      </c>
      <c r="Q858" s="9" t="s">
        <v>16</v>
      </c>
      <c r="R858" s="18">
        <v>1986</v>
      </c>
      <c r="S858" s="26" t="s">
        <v>12641</v>
      </c>
      <c r="T858" s="25" t="str">
        <f>LEFT(S858,3)</f>
        <v>Aug</v>
      </c>
      <c r="U858" s="9" t="s">
        <v>29</v>
      </c>
      <c r="V858" s="18">
        <v>7.6</v>
      </c>
      <c r="W858" s="9">
        <v>165000</v>
      </c>
      <c r="X858" s="9" t="s">
        <v>580</v>
      </c>
      <c r="Y858" s="9" t="s">
        <v>3270</v>
      </c>
      <c r="Z858" s="9" t="s">
        <v>2755</v>
      </c>
      <c r="AA858" s="19" t="s">
        <v>29</v>
      </c>
      <c r="AB858" s="9">
        <v>15000000</v>
      </c>
      <c r="AC858" s="9">
        <v>60629159</v>
      </c>
      <c r="AD858" s="9" t="s">
        <v>2570</v>
      </c>
      <c r="AE858" s="20">
        <v>96</v>
      </c>
    </row>
    <row r="859" spans="1:31" x14ac:dyDescent="0.35">
      <c r="A859" t="s">
        <v>3271</v>
      </c>
      <c r="B859" t="s">
        <v>1998</v>
      </c>
      <c r="C859" t="s">
        <v>40</v>
      </c>
      <c r="D859" s="2">
        <v>1986</v>
      </c>
      <c r="E859" t="s">
        <v>3272</v>
      </c>
      <c r="F859" s="2">
        <v>7</v>
      </c>
      <c r="G859">
        <v>68000</v>
      </c>
      <c r="H859" t="s">
        <v>2220</v>
      </c>
      <c r="I859" t="s">
        <v>3273</v>
      </c>
      <c r="J859" t="s">
        <v>3274</v>
      </c>
      <c r="K859" s="3" t="s">
        <v>29</v>
      </c>
      <c r="L859">
        <v>25000000</v>
      </c>
      <c r="M859">
        <v>38983045</v>
      </c>
      <c r="N859" t="s">
        <v>1185</v>
      </c>
      <c r="O859" s="2">
        <v>94</v>
      </c>
      <c r="Q859" s="10" t="s">
        <v>40</v>
      </c>
      <c r="R859" s="21">
        <v>1986</v>
      </c>
      <c r="S859" s="27" t="s">
        <v>12643</v>
      </c>
      <c r="T859" s="25" t="str">
        <f>LEFT(S859,3)</f>
        <v>Dec</v>
      </c>
      <c r="U859" s="10" t="s">
        <v>29</v>
      </c>
      <c r="V859" s="21">
        <v>7</v>
      </c>
      <c r="W859" s="10">
        <v>68000</v>
      </c>
      <c r="X859" s="10" t="s">
        <v>2220</v>
      </c>
      <c r="Y859" s="10" t="s">
        <v>3273</v>
      </c>
      <c r="Z859" s="10" t="s">
        <v>3274</v>
      </c>
      <c r="AA859" s="22" t="s">
        <v>29</v>
      </c>
      <c r="AB859" s="10">
        <v>25000000</v>
      </c>
      <c r="AC859" s="10">
        <v>38983045</v>
      </c>
      <c r="AD859" s="10" t="s">
        <v>1185</v>
      </c>
      <c r="AE859" s="23">
        <v>94</v>
      </c>
    </row>
    <row r="860" spans="1:31" x14ac:dyDescent="0.35">
      <c r="A860" t="s">
        <v>3275</v>
      </c>
      <c r="B860" t="s">
        <v>32</v>
      </c>
      <c r="C860" t="s">
        <v>24</v>
      </c>
      <c r="D860" s="2">
        <v>1986</v>
      </c>
      <c r="E860" t="s">
        <v>3276</v>
      </c>
      <c r="F860" s="2">
        <v>6.6</v>
      </c>
      <c r="G860">
        <v>28000</v>
      </c>
      <c r="H860" t="s">
        <v>702</v>
      </c>
      <c r="I860" t="s">
        <v>3277</v>
      </c>
      <c r="J860" t="s">
        <v>496</v>
      </c>
      <c r="K860" s="3" t="s">
        <v>29</v>
      </c>
      <c r="L860">
        <v>25000000</v>
      </c>
      <c r="M860">
        <v>14302779</v>
      </c>
      <c r="N860" t="s">
        <v>3278</v>
      </c>
      <c r="O860" s="2">
        <v>117</v>
      </c>
      <c r="Q860" s="9" t="s">
        <v>24</v>
      </c>
      <c r="R860" s="18">
        <v>1986</v>
      </c>
      <c r="S860" s="26" t="s">
        <v>12644</v>
      </c>
      <c r="T860" s="25" t="str">
        <f>LEFT(S860,3)</f>
        <v>Nov</v>
      </c>
      <c r="U860" s="9" t="s">
        <v>29</v>
      </c>
      <c r="V860" s="18">
        <v>6.6</v>
      </c>
      <c r="W860" s="9">
        <v>28000</v>
      </c>
      <c r="X860" s="9" t="s">
        <v>702</v>
      </c>
      <c r="Y860" s="9" t="s">
        <v>3277</v>
      </c>
      <c r="Z860" s="9" t="s">
        <v>496</v>
      </c>
      <c r="AA860" s="19" t="s">
        <v>29</v>
      </c>
      <c r="AB860" s="9">
        <v>25000000</v>
      </c>
      <c r="AC860" s="9">
        <v>14302779</v>
      </c>
      <c r="AD860" s="9" t="s">
        <v>3278</v>
      </c>
      <c r="AE860" s="20">
        <v>117</v>
      </c>
    </row>
    <row r="861" spans="1:31" x14ac:dyDescent="0.35">
      <c r="A861" t="s">
        <v>3279</v>
      </c>
      <c r="B861" t="s">
        <v>32</v>
      </c>
      <c r="C861" t="s">
        <v>33</v>
      </c>
      <c r="D861" s="2">
        <v>1986</v>
      </c>
      <c r="E861" t="s">
        <v>3280</v>
      </c>
      <c r="F861" s="2">
        <v>6.1</v>
      </c>
      <c r="G861">
        <v>82000</v>
      </c>
      <c r="H861" t="s">
        <v>768</v>
      </c>
      <c r="I861" t="s">
        <v>2007</v>
      </c>
      <c r="J861" t="s">
        <v>3281</v>
      </c>
      <c r="K861" s="3" t="s">
        <v>29</v>
      </c>
      <c r="L861">
        <v>0</v>
      </c>
      <c r="M861">
        <v>115103979</v>
      </c>
      <c r="N861" t="s">
        <v>30</v>
      </c>
      <c r="O861" s="2">
        <v>113</v>
      </c>
      <c r="Q861" s="10" t="s">
        <v>33</v>
      </c>
      <c r="R861" s="21">
        <v>1986</v>
      </c>
      <c r="S861" s="27" t="s">
        <v>12645</v>
      </c>
      <c r="T861" s="25" t="str">
        <f>LEFT(S861,3)</f>
        <v>Jun</v>
      </c>
      <c r="U861" s="10" t="s">
        <v>29</v>
      </c>
      <c r="V861" s="21">
        <v>6.1</v>
      </c>
      <c r="W861" s="10">
        <v>82000</v>
      </c>
      <c r="X861" s="10" t="s">
        <v>768</v>
      </c>
      <c r="Y861" s="10" t="s">
        <v>2007</v>
      </c>
      <c r="Z861" s="10" t="s">
        <v>3281</v>
      </c>
      <c r="AA861" s="22" t="s">
        <v>29</v>
      </c>
      <c r="AB861" s="10">
        <v>0</v>
      </c>
      <c r="AC861" s="10">
        <v>115103979</v>
      </c>
      <c r="AD861" s="10" t="s">
        <v>30</v>
      </c>
      <c r="AE861" s="23">
        <v>113</v>
      </c>
    </row>
    <row r="862" spans="1:31" x14ac:dyDescent="0.35">
      <c r="A862" t="s">
        <v>3282</v>
      </c>
      <c r="B862" t="s">
        <v>15</v>
      </c>
      <c r="C862" t="s">
        <v>103</v>
      </c>
      <c r="D862" s="2">
        <v>1986</v>
      </c>
      <c r="E862" t="s">
        <v>3283</v>
      </c>
      <c r="F862" s="2">
        <v>7</v>
      </c>
      <c r="G862">
        <v>17000</v>
      </c>
      <c r="H862" t="s">
        <v>1214</v>
      </c>
      <c r="I862" t="s">
        <v>3284</v>
      </c>
      <c r="J862" t="s">
        <v>3285</v>
      </c>
      <c r="K862" s="3" t="s">
        <v>29</v>
      </c>
      <c r="L862">
        <v>1900000</v>
      </c>
      <c r="M862">
        <v>4600000</v>
      </c>
      <c r="N862" t="s">
        <v>2351</v>
      </c>
      <c r="O862" s="2">
        <v>99</v>
      </c>
      <c r="Q862" s="9" t="s">
        <v>103</v>
      </c>
      <c r="R862" s="18">
        <v>1986</v>
      </c>
      <c r="S862" s="26" t="s">
        <v>12646</v>
      </c>
      <c r="T862" s="25" t="str">
        <f>LEFT(S862,3)</f>
        <v>May</v>
      </c>
      <c r="U862" s="9" t="s">
        <v>29</v>
      </c>
      <c r="V862" s="18">
        <v>7</v>
      </c>
      <c r="W862" s="9">
        <v>17000</v>
      </c>
      <c r="X862" s="9" t="s">
        <v>1214</v>
      </c>
      <c r="Y862" s="9" t="s">
        <v>3284</v>
      </c>
      <c r="Z862" s="9" t="s">
        <v>3285</v>
      </c>
      <c r="AA862" s="19" t="s">
        <v>29</v>
      </c>
      <c r="AB862" s="9">
        <v>1900000</v>
      </c>
      <c r="AC862" s="9">
        <v>4600000</v>
      </c>
      <c r="AD862" s="9" t="s">
        <v>2351</v>
      </c>
      <c r="AE862" s="20">
        <v>99</v>
      </c>
    </row>
    <row r="863" spans="1:31" x14ac:dyDescent="0.35">
      <c r="A863" t="s">
        <v>3286</v>
      </c>
      <c r="B863" t="s">
        <v>15</v>
      </c>
      <c r="C863" t="s">
        <v>16</v>
      </c>
      <c r="D863" s="2">
        <v>1986</v>
      </c>
      <c r="E863" t="s">
        <v>3122</v>
      </c>
      <c r="F863" s="2">
        <v>6</v>
      </c>
      <c r="G863">
        <v>39000</v>
      </c>
      <c r="H863" t="s">
        <v>1505</v>
      </c>
      <c r="I863" t="s">
        <v>3287</v>
      </c>
      <c r="J863" t="s">
        <v>2786</v>
      </c>
      <c r="K863" s="3" t="s">
        <v>29</v>
      </c>
      <c r="L863">
        <v>17000000</v>
      </c>
      <c r="M863">
        <v>6735922</v>
      </c>
      <c r="N863" t="s">
        <v>2494</v>
      </c>
      <c r="O863" s="2">
        <v>117</v>
      </c>
      <c r="Q863" s="10" t="s">
        <v>16</v>
      </c>
      <c r="R863" s="21">
        <v>1986</v>
      </c>
      <c r="S863" s="27" t="s">
        <v>12623</v>
      </c>
      <c r="T863" s="25" t="str">
        <f>LEFT(S863,3)</f>
        <v>Feb</v>
      </c>
      <c r="U863" s="10" t="s">
        <v>29</v>
      </c>
      <c r="V863" s="21">
        <v>6</v>
      </c>
      <c r="W863" s="10">
        <v>39000</v>
      </c>
      <c r="X863" s="10" t="s">
        <v>1505</v>
      </c>
      <c r="Y863" s="10" t="s">
        <v>3287</v>
      </c>
      <c r="Z863" s="10" t="s">
        <v>2786</v>
      </c>
      <c r="AA863" s="22" t="s">
        <v>29</v>
      </c>
      <c r="AB863" s="10">
        <v>17000000</v>
      </c>
      <c r="AC863" s="10">
        <v>6735922</v>
      </c>
      <c r="AD863" s="10" t="s">
        <v>2494</v>
      </c>
      <c r="AE863" s="23">
        <v>117</v>
      </c>
    </row>
    <row r="864" spans="1:31" x14ac:dyDescent="0.35">
      <c r="A864" t="s">
        <v>3288</v>
      </c>
      <c r="B864" t="s">
        <v>1998</v>
      </c>
      <c r="C864" t="s">
        <v>33</v>
      </c>
      <c r="D864" s="2">
        <v>1986</v>
      </c>
      <c r="E864" t="s">
        <v>3289</v>
      </c>
      <c r="F864" s="2">
        <v>6</v>
      </c>
      <c r="G864">
        <v>53000</v>
      </c>
      <c r="H864" t="s">
        <v>269</v>
      </c>
      <c r="I864" t="s">
        <v>2681</v>
      </c>
      <c r="J864" t="s">
        <v>1484</v>
      </c>
      <c r="K864" s="3" t="s">
        <v>29</v>
      </c>
      <c r="L864">
        <v>25000000</v>
      </c>
      <c r="M864">
        <v>79817937</v>
      </c>
      <c r="N864" t="s">
        <v>43</v>
      </c>
      <c r="O864" s="2">
        <v>94</v>
      </c>
      <c r="Q864" s="9" t="s">
        <v>33</v>
      </c>
      <c r="R864" s="18">
        <v>1986</v>
      </c>
      <c r="S864" s="26" t="s">
        <v>12647</v>
      </c>
      <c r="T864" s="25" t="str">
        <f>LEFT(S864,3)</f>
        <v>Dec</v>
      </c>
      <c r="U864" s="9" t="s">
        <v>29</v>
      </c>
      <c r="V864" s="18">
        <v>6</v>
      </c>
      <c r="W864" s="9">
        <v>53000</v>
      </c>
      <c r="X864" s="9" t="s">
        <v>269</v>
      </c>
      <c r="Y864" s="9" t="s">
        <v>2681</v>
      </c>
      <c r="Z864" s="9" t="s">
        <v>1484</v>
      </c>
      <c r="AA864" s="19" t="s">
        <v>29</v>
      </c>
      <c r="AB864" s="9">
        <v>25000000</v>
      </c>
      <c r="AC864" s="9">
        <v>79817937</v>
      </c>
      <c r="AD864" s="9" t="s">
        <v>43</v>
      </c>
      <c r="AE864" s="20">
        <v>94</v>
      </c>
    </row>
    <row r="865" spans="1:31" x14ac:dyDescent="0.35">
      <c r="A865" t="s">
        <v>3290</v>
      </c>
      <c r="B865" t="s">
        <v>32</v>
      </c>
      <c r="C865" t="s">
        <v>33</v>
      </c>
      <c r="D865" s="2">
        <v>1986</v>
      </c>
      <c r="E865" t="s">
        <v>3276</v>
      </c>
      <c r="F865" s="2">
        <v>7.3</v>
      </c>
      <c r="G865">
        <v>81000</v>
      </c>
      <c r="H865" t="s">
        <v>2145</v>
      </c>
      <c r="I865" t="s">
        <v>1026</v>
      </c>
      <c r="J865" t="s">
        <v>1027</v>
      </c>
      <c r="K865" s="3" t="s">
        <v>29</v>
      </c>
      <c r="L865">
        <v>25000000</v>
      </c>
      <c r="M865">
        <v>109713132</v>
      </c>
      <c r="N865" t="s">
        <v>43</v>
      </c>
      <c r="O865" s="2">
        <v>119</v>
      </c>
      <c r="Q865" s="10" t="s">
        <v>33</v>
      </c>
      <c r="R865" s="21">
        <v>1986</v>
      </c>
      <c r="S865" s="27" t="s">
        <v>12644</v>
      </c>
      <c r="T865" s="25" t="str">
        <f>LEFT(S865,3)</f>
        <v>Nov</v>
      </c>
      <c r="U865" s="10" t="s">
        <v>29</v>
      </c>
      <c r="V865" s="21">
        <v>7.3</v>
      </c>
      <c r="W865" s="10">
        <v>81000</v>
      </c>
      <c r="X865" s="10" t="s">
        <v>2145</v>
      </c>
      <c r="Y865" s="10" t="s">
        <v>1026</v>
      </c>
      <c r="Z865" s="10" t="s">
        <v>1027</v>
      </c>
      <c r="AA865" s="22" t="s">
        <v>29</v>
      </c>
      <c r="AB865" s="10">
        <v>25000000</v>
      </c>
      <c r="AC865" s="10">
        <v>109713132</v>
      </c>
      <c r="AD865" s="10" t="s">
        <v>43</v>
      </c>
      <c r="AE865" s="23">
        <v>119</v>
      </c>
    </row>
    <row r="866" spans="1:31" x14ac:dyDescent="0.35">
      <c r="A866" t="s">
        <v>3291</v>
      </c>
      <c r="B866" t="s">
        <v>32</v>
      </c>
      <c r="C866" t="s">
        <v>40</v>
      </c>
      <c r="D866" s="2">
        <v>1986</v>
      </c>
      <c r="E866" t="s">
        <v>3104</v>
      </c>
      <c r="F866" s="2">
        <v>6.7</v>
      </c>
      <c r="G866">
        <v>58000</v>
      </c>
      <c r="H866" t="s">
        <v>913</v>
      </c>
      <c r="I866" t="s">
        <v>3292</v>
      </c>
      <c r="J866" t="s">
        <v>3293</v>
      </c>
      <c r="K866" s="3" t="s">
        <v>29</v>
      </c>
      <c r="L866">
        <v>15000000</v>
      </c>
      <c r="M866">
        <v>40697761</v>
      </c>
      <c r="N866" t="s">
        <v>2099</v>
      </c>
      <c r="O866" s="2">
        <v>98</v>
      </c>
      <c r="Q866" s="9" t="s">
        <v>40</v>
      </c>
      <c r="R866" s="18">
        <v>1986</v>
      </c>
      <c r="S866" s="26" t="s">
        <v>12621</v>
      </c>
      <c r="T866" s="25" t="str">
        <f>LEFT(S866,3)</f>
        <v>May</v>
      </c>
      <c r="U866" s="9" t="s">
        <v>29</v>
      </c>
      <c r="V866" s="18">
        <v>6.7</v>
      </c>
      <c r="W866" s="9">
        <v>58000</v>
      </c>
      <c r="X866" s="9" t="s">
        <v>913</v>
      </c>
      <c r="Y866" s="9" t="s">
        <v>3292</v>
      </c>
      <c r="Z866" s="9" t="s">
        <v>3293</v>
      </c>
      <c r="AA866" s="19" t="s">
        <v>29</v>
      </c>
      <c r="AB866" s="9">
        <v>15000000</v>
      </c>
      <c r="AC866" s="9">
        <v>40697761</v>
      </c>
      <c r="AD866" s="9" t="s">
        <v>2099</v>
      </c>
      <c r="AE866" s="20">
        <v>98</v>
      </c>
    </row>
    <row r="867" spans="1:31" x14ac:dyDescent="0.35">
      <c r="A867" t="s">
        <v>3294</v>
      </c>
      <c r="B867" t="s">
        <v>15</v>
      </c>
      <c r="C867" t="s">
        <v>33</v>
      </c>
      <c r="D867" s="2">
        <v>1986</v>
      </c>
      <c r="E867" t="s">
        <v>2464</v>
      </c>
      <c r="F867" s="2">
        <v>5.6</v>
      </c>
      <c r="G867">
        <v>19000</v>
      </c>
      <c r="H867" t="s">
        <v>1700</v>
      </c>
      <c r="I867" t="s">
        <v>873</v>
      </c>
      <c r="J867" t="s">
        <v>326</v>
      </c>
      <c r="K867" s="3" t="s">
        <v>29</v>
      </c>
      <c r="L867">
        <v>12000000</v>
      </c>
      <c r="M867">
        <v>17768900</v>
      </c>
      <c r="N867" t="s">
        <v>1174</v>
      </c>
      <c r="O867" s="2">
        <v>125</v>
      </c>
      <c r="Q867" s="10" t="s">
        <v>33</v>
      </c>
      <c r="R867" s="21">
        <v>1986</v>
      </c>
      <c r="S867" s="27" t="s">
        <v>12545</v>
      </c>
      <c r="T867" s="25" t="str">
        <f>LEFT(S867,3)</f>
        <v>Feb</v>
      </c>
      <c r="U867" s="10" t="s">
        <v>29</v>
      </c>
      <c r="V867" s="21">
        <v>5.6</v>
      </c>
      <c r="W867" s="10">
        <v>19000</v>
      </c>
      <c r="X867" s="10" t="s">
        <v>1700</v>
      </c>
      <c r="Y867" s="10" t="s">
        <v>873</v>
      </c>
      <c r="Z867" s="10" t="s">
        <v>326</v>
      </c>
      <c r="AA867" s="22" t="s">
        <v>29</v>
      </c>
      <c r="AB867" s="10">
        <v>12000000</v>
      </c>
      <c r="AC867" s="10">
        <v>17768900</v>
      </c>
      <c r="AD867" s="10" t="s">
        <v>1174</v>
      </c>
      <c r="AE867" s="23">
        <v>125</v>
      </c>
    </row>
    <row r="868" spans="1:31" x14ac:dyDescent="0.35">
      <c r="A868" t="s">
        <v>3295</v>
      </c>
      <c r="B868" t="s">
        <v>15</v>
      </c>
      <c r="C868" t="s">
        <v>103</v>
      </c>
      <c r="D868" s="2">
        <v>1986</v>
      </c>
      <c r="E868" t="s">
        <v>3296</v>
      </c>
      <c r="F868" s="2">
        <v>7.7</v>
      </c>
      <c r="G868">
        <v>104000</v>
      </c>
      <c r="H868" t="s">
        <v>664</v>
      </c>
      <c r="I868" t="s">
        <v>3297</v>
      </c>
      <c r="J868" t="s">
        <v>568</v>
      </c>
      <c r="K868" s="3" t="s">
        <v>136</v>
      </c>
      <c r="L868">
        <v>0</v>
      </c>
      <c r="M868">
        <v>7153487</v>
      </c>
      <c r="N868" t="s">
        <v>2042</v>
      </c>
      <c r="O868" s="2">
        <v>130</v>
      </c>
      <c r="Q868" s="9" t="s">
        <v>103</v>
      </c>
      <c r="R868" s="18">
        <v>1986</v>
      </c>
      <c r="S868" s="26" t="s">
        <v>12648</v>
      </c>
      <c r="T868" s="25" t="str">
        <f>LEFT(S868,3)</f>
        <v>Sep</v>
      </c>
      <c r="U868" s="9" t="s">
        <v>29</v>
      </c>
      <c r="V868" s="18">
        <v>7.7</v>
      </c>
      <c r="W868" s="9">
        <v>104000</v>
      </c>
      <c r="X868" s="9" t="s">
        <v>664</v>
      </c>
      <c r="Y868" s="9" t="s">
        <v>3297</v>
      </c>
      <c r="Z868" s="9" t="s">
        <v>568</v>
      </c>
      <c r="AA868" s="19" t="s">
        <v>136</v>
      </c>
      <c r="AB868" s="9">
        <v>0</v>
      </c>
      <c r="AC868" s="9">
        <v>7153487</v>
      </c>
      <c r="AD868" s="9" t="s">
        <v>2042</v>
      </c>
      <c r="AE868" s="20">
        <v>130</v>
      </c>
    </row>
    <row r="869" spans="1:31" x14ac:dyDescent="0.35">
      <c r="A869" t="s">
        <v>3298</v>
      </c>
      <c r="B869" t="s">
        <v>1998</v>
      </c>
      <c r="C869" t="s">
        <v>33</v>
      </c>
      <c r="D869" s="2">
        <v>1986</v>
      </c>
      <c r="E869" t="s">
        <v>3075</v>
      </c>
      <c r="F869" s="2">
        <v>6</v>
      </c>
      <c r="G869">
        <v>15000</v>
      </c>
      <c r="H869" t="s">
        <v>1118</v>
      </c>
      <c r="I869" t="s">
        <v>1118</v>
      </c>
      <c r="J869" t="s">
        <v>3258</v>
      </c>
      <c r="K869" s="3" t="s">
        <v>29</v>
      </c>
      <c r="L869">
        <v>2700000</v>
      </c>
      <c r="M869">
        <v>3500000</v>
      </c>
      <c r="N869" t="s">
        <v>3299</v>
      </c>
      <c r="O869" s="2">
        <v>93</v>
      </c>
      <c r="Q869" s="10" t="s">
        <v>33</v>
      </c>
      <c r="R869" s="21">
        <v>1986</v>
      </c>
      <c r="S869" s="27" t="s">
        <v>12619</v>
      </c>
      <c r="T869" s="25" t="str">
        <f>LEFT(S869,3)</f>
        <v>Nov</v>
      </c>
      <c r="U869" s="10" t="s">
        <v>29</v>
      </c>
      <c r="V869" s="21">
        <v>6</v>
      </c>
      <c r="W869" s="10">
        <v>15000</v>
      </c>
      <c r="X869" s="10" t="s">
        <v>1118</v>
      </c>
      <c r="Y869" s="10" t="s">
        <v>1118</v>
      </c>
      <c r="Z869" s="10" t="s">
        <v>3258</v>
      </c>
      <c r="AA869" s="22" t="s">
        <v>29</v>
      </c>
      <c r="AB869" s="10">
        <v>2700000</v>
      </c>
      <c r="AC869" s="10">
        <v>3500000</v>
      </c>
      <c r="AD869" s="10" t="s">
        <v>3299</v>
      </c>
      <c r="AE869" s="23">
        <v>93</v>
      </c>
    </row>
    <row r="870" spans="1:31" x14ac:dyDescent="0.35">
      <c r="A870" t="s">
        <v>3300</v>
      </c>
      <c r="B870" t="s">
        <v>15</v>
      </c>
      <c r="C870" t="s">
        <v>16</v>
      </c>
      <c r="D870" s="2">
        <v>1986</v>
      </c>
      <c r="E870" t="s">
        <v>3301</v>
      </c>
      <c r="F870" s="2">
        <v>7</v>
      </c>
      <c r="G870">
        <v>77000</v>
      </c>
      <c r="H870" t="s">
        <v>64</v>
      </c>
      <c r="I870" t="s">
        <v>3302</v>
      </c>
      <c r="J870" t="s">
        <v>316</v>
      </c>
      <c r="K870" s="3" t="s">
        <v>29</v>
      </c>
      <c r="L870">
        <v>13800000</v>
      </c>
      <c r="M870">
        <v>52293982</v>
      </c>
      <c r="N870" t="s">
        <v>2091</v>
      </c>
      <c r="O870" s="2">
        <v>119</v>
      </c>
      <c r="Q870" s="9" t="s">
        <v>16</v>
      </c>
      <c r="R870" s="18">
        <v>1986</v>
      </c>
      <c r="S870" s="26" t="s">
        <v>12649</v>
      </c>
      <c r="T870" s="25" t="str">
        <f>LEFT(S870,3)</f>
        <v>Oct</v>
      </c>
      <c r="U870" s="9" t="s">
        <v>29</v>
      </c>
      <c r="V870" s="18">
        <v>7</v>
      </c>
      <c r="W870" s="9">
        <v>77000</v>
      </c>
      <c r="X870" s="9" t="s">
        <v>64</v>
      </c>
      <c r="Y870" s="9" t="s">
        <v>3302</v>
      </c>
      <c r="Z870" s="9" t="s">
        <v>316</v>
      </c>
      <c r="AA870" s="19" t="s">
        <v>29</v>
      </c>
      <c r="AB870" s="9">
        <v>13800000</v>
      </c>
      <c r="AC870" s="9">
        <v>52293982</v>
      </c>
      <c r="AD870" s="9" t="s">
        <v>2091</v>
      </c>
      <c r="AE870" s="20">
        <v>119</v>
      </c>
    </row>
    <row r="871" spans="1:31" x14ac:dyDescent="0.35">
      <c r="A871" t="s">
        <v>3303</v>
      </c>
      <c r="B871" t="s">
        <v>32</v>
      </c>
      <c r="C871" t="s">
        <v>16</v>
      </c>
      <c r="D871" s="2">
        <v>1986</v>
      </c>
      <c r="E871" t="s">
        <v>3304</v>
      </c>
      <c r="F871" s="2">
        <v>7.5</v>
      </c>
      <c r="G871">
        <v>44000</v>
      </c>
      <c r="H871" t="s">
        <v>3305</v>
      </c>
      <c r="I871" t="s">
        <v>3306</v>
      </c>
      <c r="J871" t="s">
        <v>72</v>
      </c>
      <c r="K871" s="3" t="s">
        <v>21</v>
      </c>
      <c r="L871">
        <v>6000000</v>
      </c>
      <c r="M871">
        <v>28607524</v>
      </c>
      <c r="N871" t="s">
        <v>529</v>
      </c>
      <c r="O871" s="2">
        <v>114</v>
      </c>
      <c r="Q871" s="10" t="s">
        <v>16</v>
      </c>
      <c r="R871" s="21">
        <v>1986</v>
      </c>
      <c r="S871" s="27" t="s">
        <v>12650</v>
      </c>
      <c r="T871" s="25" t="str">
        <f>LEFT(S871,3)</f>
        <v>Feb</v>
      </c>
      <c r="U871" s="10" t="s">
        <v>29</v>
      </c>
      <c r="V871" s="21">
        <v>7.5</v>
      </c>
      <c r="W871" s="10">
        <v>44000</v>
      </c>
      <c r="X871" s="10" t="s">
        <v>3305</v>
      </c>
      <c r="Y871" s="10" t="s">
        <v>3306</v>
      </c>
      <c r="Z871" s="10" t="s">
        <v>72</v>
      </c>
      <c r="AA871" s="22" t="s">
        <v>21</v>
      </c>
      <c r="AB871" s="10">
        <v>6000000</v>
      </c>
      <c r="AC871" s="10">
        <v>28607524</v>
      </c>
      <c r="AD871" s="10" t="s">
        <v>529</v>
      </c>
      <c r="AE871" s="23">
        <v>114</v>
      </c>
    </row>
    <row r="872" spans="1:31" x14ac:dyDescent="0.35">
      <c r="A872" t="s">
        <v>3307</v>
      </c>
      <c r="B872" t="s">
        <v>15</v>
      </c>
      <c r="C872" t="s">
        <v>16</v>
      </c>
      <c r="D872" s="2">
        <v>1986</v>
      </c>
      <c r="E872" t="s">
        <v>3308</v>
      </c>
      <c r="F872" s="2">
        <v>6.9</v>
      </c>
      <c r="G872">
        <v>41000</v>
      </c>
      <c r="H872" t="s">
        <v>84</v>
      </c>
      <c r="I872" t="s">
        <v>3309</v>
      </c>
      <c r="J872" t="s">
        <v>84</v>
      </c>
      <c r="K872" s="3" t="s">
        <v>29</v>
      </c>
      <c r="L872">
        <v>15000000</v>
      </c>
      <c r="M872">
        <v>42724017</v>
      </c>
      <c r="N872" t="s">
        <v>3310</v>
      </c>
      <c r="O872" s="2">
        <v>130</v>
      </c>
      <c r="Q872" s="9" t="s">
        <v>16</v>
      </c>
      <c r="R872" s="18">
        <v>1986</v>
      </c>
      <c r="S872" s="26" t="s">
        <v>12651</v>
      </c>
      <c r="T872" s="25" t="str">
        <f>LEFT(S872,3)</f>
        <v>Dec</v>
      </c>
      <c r="U872" s="9" t="s">
        <v>29</v>
      </c>
      <c r="V872" s="18">
        <v>6.9</v>
      </c>
      <c r="W872" s="9">
        <v>41000</v>
      </c>
      <c r="X872" s="9" t="s">
        <v>84</v>
      </c>
      <c r="Y872" s="9" t="s">
        <v>3309</v>
      </c>
      <c r="Z872" s="9" t="s">
        <v>84</v>
      </c>
      <c r="AA872" s="19" t="s">
        <v>29</v>
      </c>
      <c r="AB872" s="9">
        <v>15000000</v>
      </c>
      <c r="AC872" s="9">
        <v>42724017</v>
      </c>
      <c r="AD872" s="9" t="s">
        <v>3310</v>
      </c>
      <c r="AE872" s="20">
        <v>130</v>
      </c>
    </row>
    <row r="873" spans="1:31" x14ac:dyDescent="0.35">
      <c r="A873" t="s">
        <v>3311</v>
      </c>
      <c r="B873" t="s">
        <v>32</v>
      </c>
      <c r="C873" t="s">
        <v>24</v>
      </c>
      <c r="D873" s="2">
        <v>1986</v>
      </c>
      <c r="E873" t="s">
        <v>3266</v>
      </c>
      <c r="F873" s="2">
        <v>6.9</v>
      </c>
      <c r="G873">
        <v>45000</v>
      </c>
      <c r="H873" t="s">
        <v>26</v>
      </c>
      <c r="I873" t="s">
        <v>3312</v>
      </c>
      <c r="J873" t="s">
        <v>3313</v>
      </c>
      <c r="K873" s="3" t="s">
        <v>29</v>
      </c>
      <c r="L873">
        <v>9000000</v>
      </c>
      <c r="M873">
        <v>18564613</v>
      </c>
      <c r="N873" t="s">
        <v>1723</v>
      </c>
      <c r="O873" s="2">
        <v>90</v>
      </c>
      <c r="Q873" s="10" t="s">
        <v>24</v>
      </c>
      <c r="R873" s="21">
        <v>1986</v>
      </c>
      <c r="S873" s="27" t="s">
        <v>12642</v>
      </c>
      <c r="T873" s="25" t="str">
        <f>LEFT(S873,3)</f>
        <v>Aug</v>
      </c>
      <c r="U873" s="10" t="s">
        <v>29</v>
      </c>
      <c r="V873" s="21">
        <v>6.9</v>
      </c>
      <c r="W873" s="10">
        <v>45000</v>
      </c>
      <c r="X873" s="10" t="s">
        <v>26</v>
      </c>
      <c r="Y873" s="10" t="s">
        <v>3312</v>
      </c>
      <c r="Z873" s="10" t="s">
        <v>3313</v>
      </c>
      <c r="AA873" s="22" t="s">
        <v>29</v>
      </c>
      <c r="AB873" s="10">
        <v>9000000</v>
      </c>
      <c r="AC873" s="10">
        <v>18564613</v>
      </c>
      <c r="AD873" s="10" t="s">
        <v>1723</v>
      </c>
      <c r="AE873" s="23">
        <v>90</v>
      </c>
    </row>
    <row r="874" spans="1:31" x14ac:dyDescent="0.35">
      <c r="A874" t="s">
        <v>3314</v>
      </c>
      <c r="B874" t="s">
        <v>15</v>
      </c>
      <c r="C874" t="s">
        <v>33</v>
      </c>
      <c r="D874" s="2">
        <v>1986</v>
      </c>
      <c r="E874" t="s">
        <v>3315</v>
      </c>
      <c r="F874" s="2">
        <v>5.8</v>
      </c>
      <c r="G874">
        <v>69000</v>
      </c>
      <c r="H874" t="s">
        <v>1796</v>
      </c>
      <c r="I874" t="s">
        <v>3316</v>
      </c>
      <c r="J874" t="s">
        <v>760</v>
      </c>
      <c r="K874" s="3" t="s">
        <v>29</v>
      </c>
      <c r="L874">
        <v>25000000</v>
      </c>
      <c r="M874">
        <v>49042224</v>
      </c>
      <c r="N874" t="s">
        <v>22</v>
      </c>
      <c r="O874" s="2">
        <v>87</v>
      </c>
      <c r="Q874" s="9" t="s">
        <v>33</v>
      </c>
      <c r="R874" s="18">
        <v>1986</v>
      </c>
      <c r="S874" s="26" t="s">
        <v>12652</v>
      </c>
      <c r="T874" s="25" t="str">
        <f>LEFT(S874,3)</f>
        <v>May</v>
      </c>
      <c r="U874" s="9" t="s">
        <v>29</v>
      </c>
      <c r="V874" s="18">
        <v>5.8</v>
      </c>
      <c r="W874" s="9">
        <v>69000</v>
      </c>
      <c r="X874" s="9" t="s">
        <v>1796</v>
      </c>
      <c r="Y874" s="9" t="s">
        <v>3316</v>
      </c>
      <c r="Z874" s="9" t="s">
        <v>760</v>
      </c>
      <c r="AA874" s="19" t="s">
        <v>29</v>
      </c>
      <c r="AB874" s="9">
        <v>25000000</v>
      </c>
      <c r="AC874" s="9">
        <v>49042224</v>
      </c>
      <c r="AD874" s="9" t="s">
        <v>22</v>
      </c>
      <c r="AE874" s="20">
        <v>87</v>
      </c>
    </row>
    <row r="875" spans="1:31" x14ac:dyDescent="0.35">
      <c r="A875" t="s">
        <v>3317</v>
      </c>
      <c r="B875" t="s">
        <v>1998</v>
      </c>
      <c r="C875" t="s">
        <v>40</v>
      </c>
      <c r="D875" s="2">
        <v>1986</v>
      </c>
      <c r="E875" t="s">
        <v>3318</v>
      </c>
      <c r="F875" s="2">
        <v>6.4</v>
      </c>
      <c r="G875">
        <v>34000</v>
      </c>
      <c r="H875" t="s">
        <v>738</v>
      </c>
      <c r="I875" t="s">
        <v>3319</v>
      </c>
      <c r="J875" t="s">
        <v>2173</v>
      </c>
      <c r="K875" s="3" t="s">
        <v>29</v>
      </c>
      <c r="L875">
        <v>18000000</v>
      </c>
      <c r="M875">
        <v>41488348</v>
      </c>
      <c r="N875" t="s">
        <v>2099</v>
      </c>
      <c r="O875" s="2">
        <v>103</v>
      </c>
      <c r="Q875" s="10" t="s">
        <v>40</v>
      </c>
      <c r="R875" s="21">
        <v>1986</v>
      </c>
      <c r="S875" s="27" t="s">
        <v>12653</v>
      </c>
      <c r="T875" s="25" t="str">
        <f>LEFT(S875,3)</f>
        <v>Oct</v>
      </c>
      <c r="U875" s="10" t="s">
        <v>29</v>
      </c>
      <c r="V875" s="21">
        <v>6.4</v>
      </c>
      <c r="W875" s="10">
        <v>34000</v>
      </c>
      <c r="X875" s="10" t="s">
        <v>738</v>
      </c>
      <c r="Y875" s="10" t="s">
        <v>3319</v>
      </c>
      <c r="Z875" s="10" t="s">
        <v>2173</v>
      </c>
      <c r="AA875" s="22" t="s">
        <v>29</v>
      </c>
      <c r="AB875" s="10">
        <v>18000000</v>
      </c>
      <c r="AC875" s="10">
        <v>41488348</v>
      </c>
      <c r="AD875" s="10" t="s">
        <v>2099</v>
      </c>
      <c r="AE875" s="23">
        <v>103</v>
      </c>
    </row>
    <row r="876" spans="1:31" x14ac:dyDescent="0.35">
      <c r="A876" t="s">
        <v>3320</v>
      </c>
      <c r="B876" t="s">
        <v>32</v>
      </c>
      <c r="C876" t="s">
        <v>24</v>
      </c>
      <c r="D876" s="2">
        <v>1986</v>
      </c>
      <c r="E876" t="s">
        <v>3321</v>
      </c>
      <c r="F876" s="2">
        <v>7.4</v>
      </c>
      <c r="G876">
        <v>57000</v>
      </c>
      <c r="H876" t="s">
        <v>2154</v>
      </c>
      <c r="I876" t="s">
        <v>2127</v>
      </c>
      <c r="J876" t="s">
        <v>66</v>
      </c>
      <c r="K876" s="3" t="s">
        <v>21</v>
      </c>
      <c r="L876">
        <v>24500000</v>
      </c>
      <c r="M876">
        <v>17502499</v>
      </c>
      <c r="N876" t="s">
        <v>22</v>
      </c>
      <c r="O876" s="2">
        <v>125</v>
      </c>
      <c r="Q876" s="9" t="s">
        <v>24</v>
      </c>
      <c r="R876" s="18">
        <v>1986</v>
      </c>
      <c r="S876" s="26" t="s">
        <v>12654</v>
      </c>
      <c r="T876" s="25" t="str">
        <f>LEFT(S876,3)</f>
        <v>Oct</v>
      </c>
      <c r="U876" s="9" t="s">
        <v>29</v>
      </c>
      <c r="V876" s="18">
        <v>7.4</v>
      </c>
      <c r="W876" s="9">
        <v>57000</v>
      </c>
      <c r="X876" s="9" t="s">
        <v>2154</v>
      </c>
      <c r="Y876" s="9" t="s">
        <v>2127</v>
      </c>
      <c r="Z876" s="9" t="s">
        <v>66</v>
      </c>
      <c r="AA876" s="19" t="s">
        <v>21</v>
      </c>
      <c r="AB876" s="9">
        <v>24500000</v>
      </c>
      <c r="AC876" s="9">
        <v>17502499</v>
      </c>
      <c r="AD876" s="9" t="s">
        <v>22</v>
      </c>
      <c r="AE876" s="20">
        <v>125</v>
      </c>
    </row>
    <row r="877" spans="1:31" x14ac:dyDescent="0.35">
      <c r="A877" t="s">
        <v>3322</v>
      </c>
      <c r="B877" t="s">
        <v>2706</v>
      </c>
      <c r="C877" t="s">
        <v>16</v>
      </c>
      <c r="D877" s="2">
        <v>1986</v>
      </c>
      <c r="E877" t="s">
        <v>3323</v>
      </c>
      <c r="F877" s="2">
        <v>6.6</v>
      </c>
      <c r="G877">
        <v>780</v>
      </c>
      <c r="H877" t="s">
        <v>3324</v>
      </c>
      <c r="I877" t="s">
        <v>3324</v>
      </c>
      <c r="J877" t="s">
        <v>3325</v>
      </c>
      <c r="K877" s="3" t="s">
        <v>29</v>
      </c>
      <c r="L877">
        <v>0</v>
      </c>
      <c r="M877">
        <v>1777378</v>
      </c>
      <c r="N877" t="s">
        <v>3326</v>
      </c>
      <c r="O877" s="2">
        <v>93</v>
      </c>
      <c r="Q877" s="10" t="s">
        <v>16</v>
      </c>
      <c r="R877" s="21">
        <v>1986</v>
      </c>
      <c r="S877" s="27" t="s">
        <v>12655</v>
      </c>
      <c r="T877" s="25" t="str">
        <f>LEFT(S877,3)</f>
        <v>Mar</v>
      </c>
      <c r="U877" s="10" t="s">
        <v>29</v>
      </c>
      <c r="V877" s="21">
        <v>6.6</v>
      </c>
      <c r="W877" s="10">
        <v>780</v>
      </c>
      <c r="X877" s="10" t="s">
        <v>3324</v>
      </c>
      <c r="Y877" s="10" t="s">
        <v>3324</v>
      </c>
      <c r="Z877" s="10" t="s">
        <v>3325</v>
      </c>
      <c r="AA877" s="22" t="s">
        <v>29</v>
      </c>
      <c r="AB877" s="10">
        <v>0</v>
      </c>
      <c r="AC877" s="10">
        <v>1777378</v>
      </c>
      <c r="AD877" s="10" t="s">
        <v>3326</v>
      </c>
      <c r="AE877" s="23">
        <v>93</v>
      </c>
    </row>
    <row r="878" spans="1:31" x14ac:dyDescent="0.35">
      <c r="A878" t="s">
        <v>3327</v>
      </c>
      <c r="B878" t="s">
        <v>15</v>
      </c>
      <c r="C878" t="s">
        <v>16</v>
      </c>
      <c r="D878" s="2">
        <v>1986</v>
      </c>
      <c r="E878" t="s">
        <v>2822</v>
      </c>
      <c r="F878" s="2">
        <v>6.2</v>
      </c>
      <c r="G878">
        <v>13000</v>
      </c>
      <c r="H878" t="s">
        <v>1458</v>
      </c>
      <c r="I878" t="s">
        <v>1458</v>
      </c>
      <c r="J878" t="s">
        <v>2201</v>
      </c>
      <c r="K878" s="3" t="s">
        <v>29</v>
      </c>
      <c r="L878">
        <v>0</v>
      </c>
      <c r="M878">
        <v>15448384</v>
      </c>
      <c r="N878" t="s">
        <v>1460</v>
      </c>
      <c r="O878" s="2">
        <v>110</v>
      </c>
      <c r="Q878" s="9" t="s">
        <v>16</v>
      </c>
      <c r="R878" s="18">
        <v>1986</v>
      </c>
      <c r="S878" s="26" t="s">
        <v>12598</v>
      </c>
      <c r="T878" s="25" t="str">
        <f>LEFT(S878,3)</f>
        <v>Jan</v>
      </c>
      <c r="U878" s="9" t="s">
        <v>29</v>
      </c>
      <c r="V878" s="18">
        <v>6.2</v>
      </c>
      <c r="W878" s="9">
        <v>13000</v>
      </c>
      <c r="X878" s="9" t="s">
        <v>1458</v>
      </c>
      <c r="Y878" s="9" t="s">
        <v>1458</v>
      </c>
      <c r="Z878" s="9" t="s">
        <v>2201</v>
      </c>
      <c r="AA878" s="19" t="s">
        <v>29</v>
      </c>
      <c r="AB878" s="9">
        <v>0</v>
      </c>
      <c r="AC878" s="9">
        <v>15448384</v>
      </c>
      <c r="AD878" s="9" t="s">
        <v>1460</v>
      </c>
      <c r="AE878" s="20">
        <v>110</v>
      </c>
    </row>
    <row r="879" spans="1:31" x14ac:dyDescent="0.35">
      <c r="A879" t="s">
        <v>3328</v>
      </c>
      <c r="B879" t="s">
        <v>32</v>
      </c>
      <c r="C879" t="s">
        <v>40</v>
      </c>
      <c r="D879" s="2">
        <v>1986</v>
      </c>
      <c r="E879" t="s">
        <v>3289</v>
      </c>
      <c r="F879" s="2">
        <v>6.5</v>
      </c>
      <c r="G879">
        <v>70000</v>
      </c>
      <c r="H879" t="s">
        <v>57</v>
      </c>
      <c r="I879" t="s">
        <v>850</v>
      </c>
      <c r="J879" t="s">
        <v>850</v>
      </c>
      <c r="K879" s="3" t="s">
        <v>29</v>
      </c>
      <c r="L879">
        <v>25000000</v>
      </c>
      <c r="M879">
        <v>39246734</v>
      </c>
      <c r="N879" t="s">
        <v>3329</v>
      </c>
      <c r="O879" s="2">
        <v>104</v>
      </c>
      <c r="Q879" s="10" t="s">
        <v>40</v>
      </c>
      <c r="R879" s="21">
        <v>1986</v>
      </c>
      <c r="S879" s="27" t="s">
        <v>12647</v>
      </c>
      <c r="T879" s="25" t="str">
        <f>LEFT(S879,3)</f>
        <v>Dec</v>
      </c>
      <c r="U879" s="10" t="s">
        <v>29</v>
      </c>
      <c r="V879" s="21">
        <v>6.5</v>
      </c>
      <c r="W879" s="10">
        <v>70000</v>
      </c>
      <c r="X879" s="10" t="s">
        <v>57</v>
      </c>
      <c r="Y879" s="10" t="s">
        <v>850</v>
      </c>
      <c r="Z879" s="10" t="s">
        <v>850</v>
      </c>
      <c r="AA879" s="22" t="s">
        <v>29</v>
      </c>
      <c r="AB879" s="10">
        <v>25000000</v>
      </c>
      <c r="AC879" s="10">
        <v>39246734</v>
      </c>
      <c r="AD879" s="10" t="s">
        <v>3329</v>
      </c>
      <c r="AE879" s="23">
        <v>104</v>
      </c>
    </row>
    <row r="880" spans="1:31" x14ac:dyDescent="0.35">
      <c r="A880" t="s">
        <v>3330</v>
      </c>
      <c r="B880" t="s">
        <v>15</v>
      </c>
      <c r="C880" t="s">
        <v>33</v>
      </c>
      <c r="D880" s="2">
        <v>1986</v>
      </c>
      <c r="E880" t="s">
        <v>3044</v>
      </c>
      <c r="F880" s="2">
        <v>5.5</v>
      </c>
      <c r="G880">
        <v>31000</v>
      </c>
      <c r="H880" t="s">
        <v>19</v>
      </c>
      <c r="I880" t="s">
        <v>19</v>
      </c>
      <c r="J880" t="s">
        <v>2576</v>
      </c>
      <c r="K880" s="3" t="s">
        <v>29</v>
      </c>
      <c r="L880">
        <v>10000000</v>
      </c>
      <c r="M880">
        <v>7433663</v>
      </c>
      <c r="N880" t="s">
        <v>1750</v>
      </c>
      <c r="O880" s="2">
        <v>98</v>
      </c>
      <c r="Q880" s="9" t="s">
        <v>33</v>
      </c>
      <c r="R880" s="18">
        <v>1986</v>
      </c>
      <c r="S880" s="26" t="s">
        <v>12615</v>
      </c>
      <c r="T880" s="25" t="str">
        <f>LEFT(S880,3)</f>
        <v>Jul</v>
      </c>
      <c r="U880" s="9" t="s">
        <v>29</v>
      </c>
      <c r="V880" s="18">
        <v>5.5</v>
      </c>
      <c r="W880" s="9">
        <v>31000</v>
      </c>
      <c r="X880" s="9" t="s">
        <v>19</v>
      </c>
      <c r="Y880" s="9" t="s">
        <v>19</v>
      </c>
      <c r="Z880" s="9" t="s">
        <v>2576</v>
      </c>
      <c r="AA880" s="19" t="s">
        <v>29</v>
      </c>
      <c r="AB880" s="9">
        <v>10000000</v>
      </c>
      <c r="AC880" s="9">
        <v>7433663</v>
      </c>
      <c r="AD880" s="9" t="s">
        <v>1750</v>
      </c>
      <c r="AE880" s="20">
        <v>98</v>
      </c>
    </row>
    <row r="881" spans="1:31" x14ac:dyDescent="0.35">
      <c r="A881" t="s">
        <v>3331</v>
      </c>
      <c r="B881" t="s">
        <v>1998</v>
      </c>
      <c r="C881" t="s">
        <v>40</v>
      </c>
      <c r="D881" s="2">
        <v>1986</v>
      </c>
      <c r="E881" t="s">
        <v>3332</v>
      </c>
      <c r="F881" s="2">
        <v>6.9</v>
      </c>
      <c r="G881">
        <v>15000</v>
      </c>
      <c r="H881" t="s">
        <v>671</v>
      </c>
      <c r="I881" t="s">
        <v>671</v>
      </c>
      <c r="J881" t="s">
        <v>3333</v>
      </c>
      <c r="K881" s="3" t="s">
        <v>29</v>
      </c>
      <c r="L881">
        <v>6000000</v>
      </c>
      <c r="M881">
        <v>8200000</v>
      </c>
      <c r="N881" t="s">
        <v>3334</v>
      </c>
      <c r="O881" s="2">
        <v>100</v>
      </c>
      <c r="Q881" s="10" t="s">
        <v>40</v>
      </c>
      <c r="R881" s="21">
        <v>1986</v>
      </c>
      <c r="S881" s="27" t="s">
        <v>12656</v>
      </c>
      <c r="T881" s="25" t="str">
        <f>LEFT(S881,3)</f>
        <v>Mar</v>
      </c>
      <c r="U881" s="10" t="s">
        <v>29</v>
      </c>
      <c r="V881" s="21">
        <v>6.9</v>
      </c>
      <c r="W881" s="10">
        <v>15000</v>
      </c>
      <c r="X881" s="10" t="s">
        <v>671</v>
      </c>
      <c r="Y881" s="10" t="s">
        <v>671</v>
      </c>
      <c r="Z881" s="10" t="s">
        <v>3333</v>
      </c>
      <c r="AA881" s="22" t="s">
        <v>29</v>
      </c>
      <c r="AB881" s="10">
        <v>6000000</v>
      </c>
      <c r="AC881" s="10">
        <v>8200000</v>
      </c>
      <c r="AD881" s="10" t="s">
        <v>3334</v>
      </c>
      <c r="AE881" s="23">
        <v>100</v>
      </c>
    </row>
    <row r="882" spans="1:31" x14ac:dyDescent="0.35">
      <c r="A882" t="s">
        <v>3335</v>
      </c>
      <c r="B882" t="s">
        <v>15</v>
      </c>
      <c r="C882" t="s">
        <v>51</v>
      </c>
      <c r="D882" s="2">
        <v>1986</v>
      </c>
      <c r="E882" t="s">
        <v>3266</v>
      </c>
      <c r="F882" s="2">
        <v>6</v>
      </c>
      <c r="G882">
        <v>40000</v>
      </c>
      <c r="H882" t="s">
        <v>3336</v>
      </c>
      <c r="I882" t="s">
        <v>3336</v>
      </c>
      <c r="J882" t="s">
        <v>3337</v>
      </c>
      <c r="K882" s="3" t="s">
        <v>29</v>
      </c>
      <c r="L882">
        <v>3000000</v>
      </c>
      <c r="M882">
        <v>19472057</v>
      </c>
      <c r="N882" t="s">
        <v>43</v>
      </c>
      <c r="O882" s="2">
        <v>86</v>
      </c>
      <c r="Q882" s="9" t="s">
        <v>51</v>
      </c>
      <c r="R882" s="18">
        <v>1986</v>
      </c>
      <c r="S882" s="26" t="s">
        <v>12642</v>
      </c>
      <c r="T882" s="25" t="str">
        <f>LEFT(S882,3)</f>
        <v>Aug</v>
      </c>
      <c r="U882" s="9" t="s">
        <v>29</v>
      </c>
      <c r="V882" s="18">
        <v>6</v>
      </c>
      <c r="W882" s="9">
        <v>40000</v>
      </c>
      <c r="X882" s="9" t="s">
        <v>3336</v>
      </c>
      <c r="Y882" s="9" t="s">
        <v>3336</v>
      </c>
      <c r="Z882" s="9" t="s">
        <v>3337</v>
      </c>
      <c r="AA882" s="19" t="s">
        <v>29</v>
      </c>
      <c r="AB882" s="9">
        <v>3000000</v>
      </c>
      <c r="AC882" s="9">
        <v>19472057</v>
      </c>
      <c r="AD882" s="9" t="s">
        <v>43</v>
      </c>
      <c r="AE882" s="20">
        <v>86</v>
      </c>
    </row>
    <row r="883" spans="1:31" x14ac:dyDescent="0.35">
      <c r="A883" t="s">
        <v>3338</v>
      </c>
      <c r="B883" t="s">
        <v>32</v>
      </c>
      <c r="C883" t="s">
        <v>40</v>
      </c>
      <c r="D883" s="2">
        <v>1986</v>
      </c>
      <c r="E883" t="s">
        <v>3339</v>
      </c>
      <c r="F883" s="2">
        <v>6.4</v>
      </c>
      <c r="G883">
        <v>54000</v>
      </c>
      <c r="H883" t="s">
        <v>1236</v>
      </c>
      <c r="I883" t="s">
        <v>3340</v>
      </c>
      <c r="J883" t="s">
        <v>2090</v>
      </c>
      <c r="K883" s="3" t="s">
        <v>29</v>
      </c>
      <c r="L883">
        <v>10000000</v>
      </c>
      <c r="M883">
        <v>54999651</v>
      </c>
      <c r="N883" t="s">
        <v>1545</v>
      </c>
      <c r="O883" s="2">
        <v>91</v>
      </c>
      <c r="Q883" s="10" t="s">
        <v>40</v>
      </c>
      <c r="R883" s="21">
        <v>1986</v>
      </c>
      <c r="S883" s="27" t="s">
        <v>12657</v>
      </c>
      <c r="T883" s="25" t="str">
        <f>LEFT(S883,3)</f>
        <v>Mar</v>
      </c>
      <c r="U883" s="10" t="s">
        <v>29</v>
      </c>
      <c r="V883" s="21">
        <v>6.4</v>
      </c>
      <c r="W883" s="10">
        <v>54000</v>
      </c>
      <c r="X883" s="10" t="s">
        <v>1236</v>
      </c>
      <c r="Y883" s="10" t="s">
        <v>3340</v>
      </c>
      <c r="Z883" s="10" t="s">
        <v>2090</v>
      </c>
      <c r="AA883" s="22" t="s">
        <v>29</v>
      </c>
      <c r="AB883" s="10">
        <v>10000000</v>
      </c>
      <c r="AC883" s="10">
        <v>54999651</v>
      </c>
      <c r="AD883" s="10" t="s">
        <v>1545</v>
      </c>
      <c r="AE883" s="23">
        <v>91</v>
      </c>
    </row>
    <row r="884" spans="1:31" x14ac:dyDescent="0.35">
      <c r="A884" t="s">
        <v>3341</v>
      </c>
      <c r="B884" t="s">
        <v>1998</v>
      </c>
      <c r="C884" t="s">
        <v>40</v>
      </c>
      <c r="D884" s="2">
        <v>1986</v>
      </c>
      <c r="E884" t="s">
        <v>3342</v>
      </c>
      <c r="F884" s="2">
        <v>6.6</v>
      </c>
      <c r="G884">
        <v>29000</v>
      </c>
      <c r="H884" t="s">
        <v>2723</v>
      </c>
      <c r="I884" t="s">
        <v>1653</v>
      </c>
      <c r="J884" t="s">
        <v>1653</v>
      </c>
      <c r="K884" s="3" t="s">
        <v>29</v>
      </c>
      <c r="L884">
        <v>11000000</v>
      </c>
      <c r="M884">
        <v>91258000</v>
      </c>
      <c r="N884" t="s">
        <v>49</v>
      </c>
      <c r="O884" s="2">
        <v>96</v>
      </c>
      <c r="Q884" s="9" t="s">
        <v>40</v>
      </c>
      <c r="R884" s="18">
        <v>1986</v>
      </c>
      <c r="S884" s="26" t="s">
        <v>12658</v>
      </c>
      <c r="T884" s="25" t="str">
        <f>LEFT(S884,3)</f>
        <v>Jun</v>
      </c>
      <c r="U884" s="9" t="s">
        <v>29</v>
      </c>
      <c r="V884" s="18">
        <v>6.6</v>
      </c>
      <c r="W884" s="9">
        <v>29000</v>
      </c>
      <c r="X884" s="9" t="s">
        <v>2723</v>
      </c>
      <c r="Y884" s="9" t="s">
        <v>1653</v>
      </c>
      <c r="Z884" s="9" t="s">
        <v>1653</v>
      </c>
      <c r="AA884" s="19" t="s">
        <v>29</v>
      </c>
      <c r="AB884" s="9">
        <v>11000000</v>
      </c>
      <c r="AC884" s="9">
        <v>91258000</v>
      </c>
      <c r="AD884" s="9" t="s">
        <v>49</v>
      </c>
      <c r="AE884" s="20">
        <v>96</v>
      </c>
    </row>
    <row r="885" spans="1:31" x14ac:dyDescent="0.35">
      <c r="A885" t="s">
        <v>3343</v>
      </c>
      <c r="B885" t="s">
        <v>2706</v>
      </c>
      <c r="C885" t="s">
        <v>16</v>
      </c>
      <c r="D885" s="2">
        <v>1986</v>
      </c>
      <c r="E885" t="s">
        <v>3344</v>
      </c>
      <c r="F885" s="2">
        <v>7.4</v>
      </c>
      <c r="G885">
        <v>19000</v>
      </c>
      <c r="H885" t="s">
        <v>797</v>
      </c>
      <c r="I885" t="s">
        <v>3345</v>
      </c>
      <c r="J885" t="s">
        <v>3346</v>
      </c>
      <c r="K885" s="3" t="s">
        <v>451</v>
      </c>
      <c r="L885">
        <v>0</v>
      </c>
      <c r="M885">
        <v>2016851</v>
      </c>
      <c r="N885" t="s">
        <v>550</v>
      </c>
      <c r="O885" s="2">
        <v>185</v>
      </c>
      <c r="Q885" s="10" t="s">
        <v>16</v>
      </c>
      <c r="R885" s="21">
        <v>1986</v>
      </c>
      <c r="S885" s="27" t="s">
        <v>12659</v>
      </c>
      <c r="T885" s="25" t="str">
        <f>LEFT(S885,3)</f>
        <v>Nov</v>
      </c>
      <c r="U885" s="10" t="s">
        <v>29</v>
      </c>
      <c r="V885" s="21">
        <v>7.4</v>
      </c>
      <c r="W885" s="10">
        <v>19000</v>
      </c>
      <c r="X885" s="10" t="s">
        <v>797</v>
      </c>
      <c r="Y885" s="10" t="s">
        <v>3345</v>
      </c>
      <c r="Z885" s="10" t="s">
        <v>3346</v>
      </c>
      <c r="AA885" s="22" t="s">
        <v>451</v>
      </c>
      <c r="AB885" s="10">
        <v>0</v>
      </c>
      <c r="AC885" s="10">
        <v>2016851</v>
      </c>
      <c r="AD885" s="10" t="s">
        <v>550</v>
      </c>
      <c r="AE885" s="23">
        <v>185</v>
      </c>
    </row>
    <row r="886" spans="1:31" x14ac:dyDescent="0.35">
      <c r="A886" t="s">
        <v>3347</v>
      </c>
      <c r="B886" t="s">
        <v>15</v>
      </c>
      <c r="C886" t="s">
        <v>40</v>
      </c>
      <c r="D886" s="2">
        <v>1986</v>
      </c>
      <c r="E886" t="s">
        <v>3252</v>
      </c>
      <c r="F886" s="2">
        <v>6.2</v>
      </c>
      <c r="G886">
        <v>15000</v>
      </c>
      <c r="H886" t="s">
        <v>3348</v>
      </c>
      <c r="I886" t="s">
        <v>686</v>
      </c>
      <c r="J886" t="s">
        <v>2201</v>
      </c>
      <c r="K886" s="3" t="s">
        <v>29</v>
      </c>
      <c r="L886">
        <v>8500000</v>
      </c>
      <c r="M886">
        <v>38702310</v>
      </c>
      <c r="N886" t="s">
        <v>2099</v>
      </c>
      <c r="O886" s="2">
        <v>113</v>
      </c>
      <c r="Q886" s="9" t="s">
        <v>40</v>
      </c>
      <c r="R886" s="18">
        <v>1986</v>
      </c>
      <c r="S886" s="26" t="s">
        <v>12638</v>
      </c>
      <c r="T886" s="25" t="str">
        <f>LEFT(S886,3)</f>
        <v>Jul</v>
      </c>
      <c r="U886" s="9" t="s">
        <v>29</v>
      </c>
      <c r="V886" s="18">
        <v>6.2</v>
      </c>
      <c r="W886" s="9">
        <v>15000</v>
      </c>
      <c r="X886" s="9" t="s">
        <v>3348</v>
      </c>
      <c r="Y886" s="9" t="s">
        <v>686</v>
      </c>
      <c r="Z886" s="9" t="s">
        <v>2201</v>
      </c>
      <c r="AA886" s="19" t="s">
        <v>29</v>
      </c>
      <c r="AB886" s="9">
        <v>8500000</v>
      </c>
      <c r="AC886" s="9">
        <v>38702310</v>
      </c>
      <c r="AD886" s="9" t="s">
        <v>2099</v>
      </c>
      <c r="AE886" s="20">
        <v>113</v>
      </c>
    </row>
    <row r="887" spans="1:31" x14ac:dyDescent="0.35">
      <c r="A887" t="s">
        <v>3349</v>
      </c>
      <c r="B887" t="s">
        <v>1998</v>
      </c>
      <c r="C887" t="s">
        <v>40</v>
      </c>
      <c r="D887" s="2">
        <v>1986</v>
      </c>
      <c r="E887" t="s">
        <v>3350</v>
      </c>
      <c r="F887" s="2">
        <v>6.1</v>
      </c>
      <c r="G887">
        <v>32000</v>
      </c>
      <c r="H887" t="s">
        <v>3351</v>
      </c>
      <c r="I887" t="s">
        <v>3352</v>
      </c>
      <c r="J887" t="s">
        <v>651</v>
      </c>
      <c r="K887" s="3" t="s">
        <v>29</v>
      </c>
      <c r="L887">
        <v>2000000</v>
      </c>
      <c r="M887">
        <v>13167232</v>
      </c>
      <c r="N887" t="s">
        <v>2025</v>
      </c>
      <c r="O887" s="2">
        <v>86</v>
      </c>
      <c r="Q887" s="10" t="s">
        <v>40</v>
      </c>
      <c r="R887" s="21">
        <v>1986</v>
      </c>
      <c r="S887" s="27" t="s">
        <v>12573</v>
      </c>
      <c r="T887" s="25" t="str">
        <f>LEFT(S887,3)</f>
        <v>Apr</v>
      </c>
      <c r="U887" s="10" t="s">
        <v>29</v>
      </c>
      <c r="V887" s="21">
        <v>6.1</v>
      </c>
      <c r="W887" s="10">
        <v>32000</v>
      </c>
      <c r="X887" s="10" t="s">
        <v>3351</v>
      </c>
      <c r="Y887" s="10" t="s">
        <v>3352</v>
      </c>
      <c r="Z887" s="10" t="s">
        <v>651</v>
      </c>
      <c r="AA887" s="22" t="s">
        <v>29</v>
      </c>
      <c r="AB887" s="10">
        <v>2000000</v>
      </c>
      <c r="AC887" s="10">
        <v>13167232</v>
      </c>
      <c r="AD887" s="10" t="s">
        <v>2025</v>
      </c>
      <c r="AE887" s="23">
        <v>86</v>
      </c>
    </row>
    <row r="888" spans="1:31" x14ac:dyDescent="0.35">
      <c r="A888" t="s">
        <v>3353</v>
      </c>
      <c r="B888" t="s">
        <v>2706</v>
      </c>
      <c r="C888" t="s">
        <v>40</v>
      </c>
      <c r="D888" s="2">
        <v>1986</v>
      </c>
      <c r="E888" t="s">
        <v>3237</v>
      </c>
      <c r="F888" s="2">
        <v>5.6</v>
      </c>
      <c r="G888">
        <v>29000</v>
      </c>
      <c r="H888" t="s">
        <v>733</v>
      </c>
      <c r="I888" t="s">
        <v>2063</v>
      </c>
      <c r="J888" t="s">
        <v>1951</v>
      </c>
      <c r="K888" s="3" t="s">
        <v>29</v>
      </c>
      <c r="L888">
        <v>4700000</v>
      </c>
      <c r="M888">
        <v>8025872</v>
      </c>
      <c r="N888" t="s">
        <v>1684</v>
      </c>
      <c r="O888" s="2">
        <v>101</v>
      </c>
      <c r="Q888" s="9" t="s">
        <v>40</v>
      </c>
      <c r="R888" s="18">
        <v>1986</v>
      </c>
      <c r="S888" s="26" t="s">
        <v>12634</v>
      </c>
      <c r="T888" s="25" t="str">
        <f>LEFT(S888,3)</f>
        <v>Aug</v>
      </c>
      <c r="U888" s="9" t="s">
        <v>29</v>
      </c>
      <c r="V888" s="18">
        <v>5.6</v>
      </c>
      <c r="W888" s="9">
        <v>29000</v>
      </c>
      <c r="X888" s="9" t="s">
        <v>733</v>
      </c>
      <c r="Y888" s="9" t="s">
        <v>2063</v>
      </c>
      <c r="Z888" s="9" t="s">
        <v>1951</v>
      </c>
      <c r="AA888" s="19" t="s">
        <v>29</v>
      </c>
      <c r="AB888" s="9">
        <v>4700000</v>
      </c>
      <c r="AC888" s="9">
        <v>8025872</v>
      </c>
      <c r="AD888" s="9" t="s">
        <v>1684</v>
      </c>
      <c r="AE888" s="20">
        <v>101</v>
      </c>
    </row>
    <row r="889" spans="1:31" x14ac:dyDescent="0.35">
      <c r="A889" t="s">
        <v>3354</v>
      </c>
      <c r="B889" t="s">
        <v>1998</v>
      </c>
      <c r="C889" t="s">
        <v>33</v>
      </c>
      <c r="D889" s="2">
        <v>1986</v>
      </c>
      <c r="E889" t="s">
        <v>2702</v>
      </c>
      <c r="F889" s="2">
        <v>5.5</v>
      </c>
      <c r="G889">
        <v>14000</v>
      </c>
      <c r="H889" t="s">
        <v>1146</v>
      </c>
      <c r="I889" t="s">
        <v>3355</v>
      </c>
      <c r="J889" t="s">
        <v>3356</v>
      </c>
      <c r="K889" s="3" t="s">
        <v>29</v>
      </c>
      <c r="L889">
        <v>0</v>
      </c>
      <c r="M889">
        <v>24159872</v>
      </c>
      <c r="N889" t="s">
        <v>2099</v>
      </c>
      <c r="O889" s="2">
        <v>117</v>
      </c>
      <c r="Q889" s="10" t="s">
        <v>33</v>
      </c>
      <c r="R889" s="21">
        <v>1986</v>
      </c>
      <c r="S889" s="27" t="s">
        <v>12586</v>
      </c>
      <c r="T889" s="25" t="str">
        <f>LEFT(S889,3)</f>
        <v>Jan</v>
      </c>
      <c r="U889" s="10" t="s">
        <v>29</v>
      </c>
      <c r="V889" s="21">
        <v>5.5</v>
      </c>
      <c r="W889" s="10">
        <v>14000</v>
      </c>
      <c r="X889" s="10" t="s">
        <v>1146</v>
      </c>
      <c r="Y889" s="10" t="s">
        <v>3355</v>
      </c>
      <c r="Z889" s="10" t="s">
        <v>3356</v>
      </c>
      <c r="AA889" s="22" t="s">
        <v>29</v>
      </c>
      <c r="AB889" s="10">
        <v>0</v>
      </c>
      <c r="AC889" s="10">
        <v>24159872</v>
      </c>
      <c r="AD889" s="10" t="s">
        <v>2099</v>
      </c>
      <c r="AE889" s="23">
        <v>117</v>
      </c>
    </row>
    <row r="890" spans="1:31" x14ac:dyDescent="0.35">
      <c r="A890" t="s">
        <v>3357</v>
      </c>
      <c r="B890" t="s">
        <v>32</v>
      </c>
      <c r="C890" t="s">
        <v>40</v>
      </c>
      <c r="D890" s="2">
        <v>1986</v>
      </c>
      <c r="E890" t="s">
        <v>3358</v>
      </c>
      <c r="F890" s="2">
        <v>6.4</v>
      </c>
      <c r="G890">
        <v>14000</v>
      </c>
      <c r="H890" t="s">
        <v>2623</v>
      </c>
      <c r="I890" t="s">
        <v>2623</v>
      </c>
      <c r="J890" t="s">
        <v>2624</v>
      </c>
      <c r="K890" s="3" t="s">
        <v>29</v>
      </c>
      <c r="L890">
        <v>0</v>
      </c>
      <c r="M890">
        <v>13431806</v>
      </c>
      <c r="N890" t="s">
        <v>2239</v>
      </c>
      <c r="O890" s="2">
        <v>93</v>
      </c>
      <c r="Q890" s="9" t="s">
        <v>40</v>
      </c>
      <c r="R890" s="18">
        <v>1986</v>
      </c>
      <c r="S890" s="26" t="s">
        <v>12660</v>
      </c>
      <c r="T890" s="25" t="str">
        <f>LEFT(S890,3)</f>
        <v>Aug</v>
      </c>
      <c r="U890" s="9" t="s">
        <v>29</v>
      </c>
      <c r="V890" s="18">
        <v>6.4</v>
      </c>
      <c r="W890" s="9">
        <v>14000</v>
      </c>
      <c r="X890" s="9" t="s">
        <v>2623</v>
      </c>
      <c r="Y890" s="9" t="s">
        <v>2623</v>
      </c>
      <c r="Z890" s="9" t="s">
        <v>2624</v>
      </c>
      <c r="AA890" s="19" t="s">
        <v>29</v>
      </c>
      <c r="AB890" s="9">
        <v>0</v>
      </c>
      <c r="AC890" s="9">
        <v>13431806</v>
      </c>
      <c r="AD890" s="9" t="s">
        <v>2239</v>
      </c>
      <c r="AE890" s="20">
        <v>93</v>
      </c>
    </row>
    <row r="891" spans="1:31" x14ac:dyDescent="0.35">
      <c r="A891" t="s">
        <v>3359</v>
      </c>
      <c r="B891" t="s">
        <v>15</v>
      </c>
      <c r="C891" t="s">
        <v>51</v>
      </c>
      <c r="D891" s="2">
        <v>1986</v>
      </c>
      <c r="E891" t="s">
        <v>3360</v>
      </c>
      <c r="F891" s="2">
        <v>6.7</v>
      </c>
      <c r="G891">
        <v>24000</v>
      </c>
      <c r="H891" t="s">
        <v>2708</v>
      </c>
      <c r="I891" t="s">
        <v>2709</v>
      </c>
      <c r="J891" t="s">
        <v>2710</v>
      </c>
      <c r="K891" s="3" t="s">
        <v>29</v>
      </c>
      <c r="L891">
        <v>4500000</v>
      </c>
      <c r="M891">
        <v>1261000</v>
      </c>
      <c r="N891" t="s">
        <v>2248</v>
      </c>
      <c r="O891" s="2">
        <v>85</v>
      </c>
      <c r="Q891" s="10" t="s">
        <v>51</v>
      </c>
      <c r="R891" s="21">
        <v>1986</v>
      </c>
      <c r="S891" s="27" t="s">
        <v>12661</v>
      </c>
      <c r="T891" s="25" t="str">
        <f>LEFT(S891,3)</f>
        <v>Oct</v>
      </c>
      <c r="U891" s="10" t="s">
        <v>29</v>
      </c>
      <c r="V891" s="21">
        <v>6.7</v>
      </c>
      <c r="W891" s="10">
        <v>24000</v>
      </c>
      <c r="X891" s="10" t="s">
        <v>2708</v>
      </c>
      <c r="Y891" s="10" t="s">
        <v>2709</v>
      </c>
      <c r="Z891" s="10" t="s">
        <v>2710</v>
      </c>
      <c r="AA891" s="22" t="s">
        <v>29</v>
      </c>
      <c r="AB891" s="10">
        <v>4500000</v>
      </c>
      <c r="AC891" s="10">
        <v>1261000</v>
      </c>
      <c r="AD891" s="10" t="s">
        <v>2248</v>
      </c>
      <c r="AE891" s="23">
        <v>85</v>
      </c>
    </row>
    <row r="892" spans="1:31" x14ac:dyDescent="0.35">
      <c r="A892" t="s">
        <v>3361</v>
      </c>
      <c r="B892" t="s">
        <v>15</v>
      </c>
      <c r="C892" t="s">
        <v>62</v>
      </c>
      <c r="D892" s="2">
        <v>1986</v>
      </c>
      <c r="E892" t="s">
        <v>3344</v>
      </c>
      <c r="F892" s="2">
        <v>7</v>
      </c>
      <c r="G892">
        <v>30000</v>
      </c>
      <c r="H892" t="s">
        <v>2147</v>
      </c>
      <c r="I892" t="s">
        <v>2147</v>
      </c>
      <c r="J892" t="s">
        <v>3362</v>
      </c>
      <c r="K892" s="3" t="s">
        <v>21</v>
      </c>
      <c r="L892">
        <v>4000000</v>
      </c>
      <c r="M892">
        <v>2850707</v>
      </c>
      <c r="N892" t="s">
        <v>3363</v>
      </c>
      <c r="O892" s="2">
        <v>112</v>
      </c>
      <c r="Q892" s="9" t="s">
        <v>62</v>
      </c>
      <c r="R892" s="18">
        <v>1986</v>
      </c>
      <c r="S892" s="26" t="s">
        <v>12659</v>
      </c>
      <c r="T892" s="25" t="str">
        <f>LEFT(S892,3)</f>
        <v>Nov</v>
      </c>
      <c r="U892" s="9" t="s">
        <v>29</v>
      </c>
      <c r="V892" s="18">
        <v>7</v>
      </c>
      <c r="W892" s="9">
        <v>30000</v>
      </c>
      <c r="X892" s="9" t="s">
        <v>2147</v>
      </c>
      <c r="Y892" s="9" t="s">
        <v>2147</v>
      </c>
      <c r="Z892" s="9" t="s">
        <v>3362</v>
      </c>
      <c r="AA892" s="19" t="s">
        <v>21</v>
      </c>
      <c r="AB892" s="9">
        <v>4000000</v>
      </c>
      <c r="AC892" s="9">
        <v>2850707</v>
      </c>
      <c r="AD892" s="9" t="s">
        <v>3363</v>
      </c>
      <c r="AE892" s="20">
        <v>112</v>
      </c>
    </row>
    <row r="893" spans="1:31" x14ac:dyDescent="0.35">
      <c r="A893" t="s">
        <v>3364</v>
      </c>
      <c r="B893" t="s">
        <v>2706</v>
      </c>
      <c r="C893" t="s">
        <v>62</v>
      </c>
      <c r="D893" s="2">
        <v>1986</v>
      </c>
      <c r="E893" t="s">
        <v>3365</v>
      </c>
      <c r="F893" s="2">
        <v>7</v>
      </c>
      <c r="G893">
        <v>33000</v>
      </c>
      <c r="H893" t="s">
        <v>3366</v>
      </c>
      <c r="I893" t="s">
        <v>3367</v>
      </c>
      <c r="J893" t="s">
        <v>3368</v>
      </c>
      <c r="K893" s="3" t="s">
        <v>29</v>
      </c>
      <c r="L893">
        <v>111000</v>
      </c>
      <c r="M893">
        <v>609939</v>
      </c>
      <c r="N893" t="s">
        <v>3369</v>
      </c>
      <c r="O893" s="2">
        <v>83</v>
      </c>
      <c r="Q893" s="10" t="s">
        <v>62</v>
      </c>
      <c r="R893" s="21">
        <v>1986</v>
      </c>
      <c r="S893" s="27" t="s">
        <v>12662</v>
      </c>
      <c r="T893" s="25" t="str">
        <f>LEFT(S893,3)</f>
        <v>Sep</v>
      </c>
      <c r="U893" s="10" t="s">
        <v>29</v>
      </c>
      <c r="V893" s="21">
        <v>7</v>
      </c>
      <c r="W893" s="10">
        <v>33000</v>
      </c>
      <c r="X893" s="10" t="s">
        <v>3366</v>
      </c>
      <c r="Y893" s="10" t="s">
        <v>3367</v>
      </c>
      <c r="Z893" s="10" t="s">
        <v>3368</v>
      </c>
      <c r="AA893" s="22" t="s">
        <v>29</v>
      </c>
      <c r="AB893" s="10">
        <v>111000</v>
      </c>
      <c r="AC893" s="10">
        <v>609939</v>
      </c>
      <c r="AD893" s="10" t="s">
        <v>3369</v>
      </c>
      <c r="AE893" s="23">
        <v>83</v>
      </c>
    </row>
    <row r="894" spans="1:31" x14ac:dyDescent="0.35">
      <c r="A894" t="s">
        <v>3370</v>
      </c>
      <c r="B894" t="s">
        <v>15</v>
      </c>
      <c r="C894" t="s">
        <v>103</v>
      </c>
      <c r="D894" s="2">
        <v>1986</v>
      </c>
      <c r="E894" t="s">
        <v>3342</v>
      </c>
      <c r="F894" s="2">
        <v>7.3</v>
      </c>
      <c r="G894">
        <v>14000</v>
      </c>
      <c r="H894" t="s">
        <v>2242</v>
      </c>
      <c r="I894" t="s">
        <v>2242</v>
      </c>
      <c r="J894" t="s">
        <v>3371</v>
      </c>
      <c r="K894" s="3" t="s">
        <v>21</v>
      </c>
      <c r="L894">
        <v>0</v>
      </c>
      <c r="M894">
        <v>5794184</v>
      </c>
      <c r="N894" t="s">
        <v>569</v>
      </c>
      <c r="O894" s="2">
        <v>104</v>
      </c>
      <c r="Q894" s="9" t="s">
        <v>103</v>
      </c>
      <c r="R894" s="18">
        <v>1986</v>
      </c>
      <c r="S894" s="26" t="s">
        <v>12658</v>
      </c>
      <c r="T894" s="25" t="str">
        <f>LEFT(S894,3)</f>
        <v>Jun</v>
      </c>
      <c r="U894" s="9" t="s">
        <v>29</v>
      </c>
      <c r="V894" s="18">
        <v>7.3</v>
      </c>
      <c r="W894" s="9">
        <v>14000</v>
      </c>
      <c r="X894" s="9" t="s">
        <v>2242</v>
      </c>
      <c r="Y894" s="9" t="s">
        <v>2242</v>
      </c>
      <c r="Z894" s="9" t="s">
        <v>3371</v>
      </c>
      <c r="AA894" s="19" t="s">
        <v>21</v>
      </c>
      <c r="AB894" s="9">
        <v>0</v>
      </c>
      <c r="AC894" s="9">
        <v>5794184</v>
      </c>
      <c r="AD894" s="9" t="s">
        <v>569</v>
      </c>
      <c r="AE894" s="20">
        <v>104</v>
      </c>
    </row>
    <row r="895" spans="1:31" x14ac:dyDescent="0.35">
      <c r="A895" t="s">
        <v>3372</v>
      </c>
      <c r="B895" t="s">
        <v>32</v>
      </c>
      <c r="C895" t="s">
        <v>40</v>
      </c>
      <c r="D895" s="2">
        <v>1986</v>
      </c>
      <c r="E895" t="s">
        <v>3373</v>
      </c>
      <c r="F895" s="2">
        <v>5.4</v>
      </c>
      <c r="G895">
        <v>43000</v>
      </c>
      <c r="H895" t="s">
        <v>2692</v>
      </c>
      <c r="I895" t="s">
        <v>2016</v>
      </c>
      <c r="J895" t="s">
        <v>1127</v>
      </c>
      <c r="K895" s="3" t="s">
        <v>194</v>
      </c>
      <c r="L895">
        <v>0</v>
      </c>
      <c r="M895">
        <v>43579163</v>
      </c>
      <c r="N895" t="s">
        <v>3374</v>
      </c>
      <c r="O895" s="2">
        <v>83</v>
      </c>
      <c r="Q895" s="10" t="s">
        <v>40</v>
      </c>
      <c r="R895" s="21">
        <v>1986</v>
      </c>
      <c r="S895" s="27" t="s">
        <v>12663</v>
      </c>
      <c r="T895" s="25" t="str">
        <f>LEFT(S895,3)</f>
        <v>Mar</v>
      </c>
      <c r="U895" s="10" t="s">
        <v>29</v>
      </c>
      <c r="V895" s="21">
        <v>5.4</v>
      </c>
      <c r="W895" s="10">
        <v>43000</v>
      </c>
      <c r="X895" s="10" t="s">
        <v>2692</v>
      </c>
      <c r="Y895" s="10" t="s">
        <v>2016</v>
      </c>
      <c r="Z895" s="10" t="s">
        <v>1127</v>
      </c>
      <c r="AA895" s="22" t="s">
        <v>194</v>
      </c>
      <c r="AB895" s="10">
        <v>0</v>
      </c>
      <c r="AC895" s="10">
        <v>43579163</v>
      </c>
      <c r="AD895" s="10" t="s">
        <v>3374</v>
      </c>
      <c r="AE895" s="23">
        <v>83</v>
      </c>
    </row>
    <row r="896" spans="1:31" x14ac:dyDescent="0.35">
      <c r="A896" t="s">
        <v>3375</v>
      </c>
      <c r="B896" t="s">
        <v>15</v>
      </c>
      <c r="C896" t="s">
        <v>40</v>
      </c>
      <c r="D896" s="2">
        <v>1986</v>
      </c>
      <c r="E896" t="s">
        <v>3237</v>
      </c>
      <c r="F896" s="2">
        <v>6.8</v>
      </c>
      <c r="G896">
        <v>22000</v>
      </c>
      <c r="H896" t="s">
        <v>2689</v>
      </c>
      <c r="I896" t="s">
        <v>2689</v>
      </c>
      <c r="J896" t="s">
        <v>3376</v>
      </c>
      <c r="K896" s="3" t="s">
        <v>29</v>
      </c>
      <c r="L896">
        <v>5000000</v>
      </c>
      <c r="M896">
        <v>591366</v>
      </c>
      <c r="N896" t="s">
        <v>2099</v>
      </c>
      <c r="O896" s="2">
        <v>88</v>
      </c>
      <c r="Q896" s="9" t="s">
        <v>40</v>
      </c>
      <c r="R896" s="18">
        <v>1986</v>
      </c>
      <c r="S896" s="26" t="s">
        <v>12634</v>
      </c>
      <c r="T896" s="25" t="str">
        <f>LEFT(S896,3)</f>
        <v>Aug</v>
      </c>
      <c r="U896" s="9" t="s">
        <v>29</v>
      </c>
      <c r="V896" s="18">
        <v>6.8</v>
      </c>
      <c r="W896" s="9">
        <v>22000</v>
      </c>
      <c r="X896" s="9" t="s">
        <v>2689</v>
      </c>
      <c r="Y896" s="9" t="s">
        <v>2689</v>
      </c>
      <c r="Z896" s="9" t="s">
        <v>3376</v>
      </c>
      <c r="AA896" s="19" t="s">
        <v>29</v>
      </c>
      <c r="AB896" s="9">
        <v>5000000</v>
      </c>
      <c r="AC896" s="9">
        <v>591366</v>
      </c>
      <c r="AD896" s="9" t="s">
        <v>2099</v>
      </c>
      <c r="AE896" s="20">
        <v>88</v>
      </c>
    </row>
    <row r="897" spans="1:31" x14ac:dyDescent="0.35">
      <c r="A897" t="s">
        <v>3377</v>
      </c>
      <c r="B897" t="s">
        <v>32</v>
      </c>
      <c r="C897" t="s">
        <v>16</v>
      </c>
      <c r="D897" s="2">
        <v>1986</v>
      </c>
      <c r="E897" t="s">
        <v>3378</v>
      </c>
      <c r="F897" s="2">
        <v>8.1</v>
      </c>
      <c r="G897">
        <v>26000</v>
      </c>
      <c r="H897" t="s">
        <v>1617</v>
      </c>
      <c r="I897" t="s">
        <v>1617</v>
      </c>
      <c r="J897" t="s">
        <v>3379</v>
      </c>
      <c r="K897" s="3" t="s">
        <v>1092</v>
      </c>
      <c r="L897">
        <v>0</v>
      </c>
      <c r="M897">
        <v>167292</v>
      </c>
      <c r="N897" t="s">
        <v>3380</v>
      </c>
      <c r="O897" s="2">
        <v>149</v>
      </c>
      <c r="Q897" s="10" t="s">
        <v>16</v>
      </c>
      <c r="R897" s="21">
        <v>1986</v>
      </c>
      <c r="S897" s="27" t="s">
        <v>12621</v>
      </c>
      <c r="T897" s="25" t="str">
        <f>LEFT(S897,3)</f>
        <v>May</v>
      </c>
      <c r="U897" s="10" t="s">
        <v>1092</v>
      </c>
      <c r="V897" s="21">
        <v>8.1</v>
      </c>
      <c r="W897" s="10">
        <v>26000</v>
      </c>
      <c r="X897" s="10" t="s">
        <v>1617</v>
      </c>
      <c r="Y897" s="10" t="s">
        <v>1617</v>
      </c>
      <c r="Z897" s="10" t="s">
        <v>3379</v>
      </c>
      <c r="AA897" s="22" t="s">
        <v>1092</v>
      </c>
      <c r="AB897" s="10">
        <v>0</v>
      </c>
      <c r="AC897" s="10">
        <v>167292</v>
      </c>
      <c r="AD897" s="10" t="s">
        <v>3380</v>
      </c>
      <c r="AE897" s="23">
        <v>149</v>
      </c>
    </row>
    <row r="898" spans="1:31" x14ac:dyDescent="0.35">
      <c r="A898" t="s">
        <v>3381</v>
      </c>
      <c r="B898" t="s">
        <v>15</v>
      </c>
      <c r="C898" t="s">
        <v>33</v>
      </c>
      <c r="D898" s="2">
        <v>1986</v>
      </c>
      <c r="E898" t="s">
        <v>3122</v>
      </c>
      <c r="F898" s="2">
        <v>7.2</v>
      </c>
      <c r="G898">
        <v>45000</v>
      </c>
      <c r="H898" t="s">
        <v>3382</v>
      </c>
      <c r="I898" t="s">
        <v>3383</v>
      </c>
      <c r="J898" t="s">
        <v>1760</v>
      </c>
      <c r="K898" s="3" t="s">
        <v>29</v>
      </c>
      <c r="L898">
        <v>6000000</v>
      </c>
      <c r="M898">
        <v>5844868</v>
      </c>
      <c r="N898" t="s">
        <v>2362</v>
      </c>
      <c r="O898" s="2">
        <v>97</v>
      </c>
      <c r="Q898" s="9" t="s">
        <v>33</v>
      </c>
      <c r="R898" s="18">
        <v>1986</v>
      </c>
      <c r="S898" s="26" t="s">
        <v>12623</v>
      </c>
      <c r="T898" s="25" t="str">
        <f>LEFT(S898,3)</f>
        <v>Feb</v>
      </c>
      <c r="U898" s="9" t="s">
        <v>29</v>
      </c>
      <c r="V898" s="18">
        <v>7.2</v>
      </c>
      <c r="W898" s="9">
        <v>45000</v>
      </c>
      <c r="X898" s="9" t="s">
        <v>3382</v>
      </c>
      <c r="Y898" s="9" t="s">
        <v>3383</v>
      </c>
      <c r="Z898" s="9" t="s">
        <v>1760</v>
      </c>
      <c r="AA898" s="19" t="s">
        <v>29</v>
      </c>
      <c r="AB898" s="9">
        <v>6000000</v>
      </c>
      <c r="AC898" s="9">
        <v>5844868</v>
      </c>
      <c r="AD898" s="9" t="s">
        <v>2362</v>
      </c>
      <c r="AE898" s="20">
        <v>97</v>
      </c>
    </row>
    <row r="899" spans="1:31" x14ac:dyDescent="0.35">
      <c r="A899" t="s">
        <v>3384</v>
      </c>
      <c r="B899" t="s">
        <v>32</v>
      </c>
      <c r="C899" t="s">
        <v>16</v>
      </c>
      <c r="D899" s="2">
        <v>1986</v>
      </c>
      <c r="E899" t="s">
        <v>3332</v>
      </c>
      <c r="F899" s="2">
        <v>6.9</v>
      </c>
      <c r="G899">
        <v>5600</v>
      </c>
      <c r="H899" t="s">
        <v>198</v>
      </c>
      <c r="I899" t="s">
        <v>3385</v>
      </c>
      <c r="J899" t="s">
        <v>3386</v>
      </c>
      <c r="K899" s="3" t="s">
        <v>29</v>
      </c>
      <c r="L899">
        <v>0</v>
      </c>
      <c r="M899">
        <v>2015882</v>
      </c>
      <c r="N899" t="s">
        <v>1549</v>
      </c>
      <c r="O899" s="2">
        <v>91</v>
      </c>
      <c r="Q899" s="10" t="s">
        <v>16</v>
      </c>
      <c r="R899" s="21">
        <v>1986</v>
      </c>
      <c r="S899" s="27" t="s">
        <v>12656</v>
      </c>
      <c r="T899" s="25" t="str">
        <f>LEFT(S899,3)</f>
        <v>Mar</v>
      </c>
      <c r="U899" s="10" t="s">
        <v>29</v>
      </c>
      <c r="V899" s="21">
        <v>6.9</v>
      </c>
      <c r="W899" s="10">
        <v>5600</v>
      </c>
      <c r="X899" s="10" t="s">
        <v>198</v>
      </c>
      <c r="Y899" s="10" t="s">
        <v>3385</v>
      </c>
      <c r="Z899" s="10" t="s">
        <v>3386</v>
      </c>
      <c r="AA899" s="22" t="s">
        <v>29</v>
      </c>
      <c r="AB899" s="10">
        <v>0</v>
      </c>
      <c r="AC899" s="10">
        <v>2015882</v>
      </c>
      <c r="AD899" s="10" t="s">
        <v>1549</v>
      </c>
      <c r="AE899" s="23">
        <v>91</v>
      </c>
    </row>
    <row r="900" spans="1:31" x14ac:dyDescent="0.35">
      <c r="A900" t="s">
        <v>3387</v>
      </c>
      <c r="B900" t="s">
        <v>336</v>
      </c>
      <c r="C900" t="s">
        <v>389</v>
      </c>
      <c r="D900" s="2">
        <v>1986</v>
      </c>
      <c r="E900" t="s">
        <v>3075</v>
      </c>
      <c r="F900" s="2">
        <v>6.9</v>
      </c>
      <c r="G900">
        <v>50000</v>
      </c>
      <c r="H900" t="s">
        <v>1055</v>
      </c>
      <c r="I900" t="s">
        <v>3388</v>
      </c>
      <c r="J900" t="s">
        <v>361</v>
      </c>
      <c r="K900" s="3" t="s">
        <v>29</v>
      </c>
      <c r="L900">
        <v>0</v>
      </c>
      <c r="M900">
        <v>84542002</v>
      </c>
      <c r="N900" t="s">
        <v>60</v>
      </c>
      <c r="O900" s="2">
        <v>80</v>
      </c>
      <c r="Q900" s="9" t="s">
        <v>389</v>
      </c>
      <c r="R900" s="18">
        <v>1986</v>
      </c>
      <c r="S900" s="26" t="s">
        <v>12619</v>
      </c>
      <c r="T900" s="25" t="str">
        <f>LEFT(S900,3)</f>
        <v>Nov</v>
      </c>
      <c r="U900" s="9" t="s">
        <v>29</v>
      </c>
      <c r="V900" s="18">
        <v>6.9</v>
      </c>
      <c r="W900" s="9">
        <v>50000</v>
      </c>
      <c r="X900" s="9" t="s">
        <v>1055</v>
      </c>
      <c r="Y900" s="9" t="s">
        <v>3388</v>
      </c>
      <c r="Z900" s="9" t="s">
        <v>361</v>
      </c>
      <c r="AA900" s="19" t="s">
        <v>29</v>
      </c>
      <c r="AB900" s="9">
        <v>0</v>
      </c>
      <c r="AC900" s="9">
        <v>84542002</v>
      </c>
      <c r="AD900" s="9" t="s">
        <v>60</v>
      </c>
      <c r="AE900" s="20">
        <v>80</v>
      </c>
    </row>
    <row r="901" spans="1:31" x14ac:dyDescent="0.35">
      <c r="A901" t="s">
        <v>3389</v>
      </c>
      <c r="B901" t="s">
        <v>32</v>
      </c>
      <c r="C901" t="s">
        <v>24</v>
      </c>
      <c r="D901" s="2">
        <v>1986</v>
      </c>
      <c r="E901" t="s">
        <v>3216</v>
      </c>
      <c r="F901" s="2">
        <v>5.7</v>
      </c>
      <c r="G901">
        <v>13000</v>
      </c>
      <c r="H901" t="s">
        <v>3390</v>
      </c>
      <c r="I901" t="s">
        <v>2916</v>
      </c>
      <c r="J901" t="s">
        <v>3391</v>
      </c>
      <c r="K901" s="3" t="s">
        <v>29</v>
      </c>
      <c r="L901">
        <v>18000000</v>
      </c>
      <c r="M901">
        <v>9697739</v>
      </c>
      <c r="N901" t="s">
        <v>1233</v>
      </c>
      <c r="O901" s="2">
        <v>107</v>
      </c>
      <c r="Q901" s="10" t="s">
        <v>24</v>
      </c>
      <c r="R901" s="21">
        <v>1986</v>
      </c>
      <c r="S901" s="27" t="s">
        <v>12631</v>
      </c>
      <c r="T901" s="25" t="str">
        <f>LEFT(S901,3)</f>
        <v>Jun</v>
      </c>
      <c r="U901" s="10" t="s">
        <v>29</v>
      </c>
      <c r="V901" s="21">
        <v>5.7</v>
      </c>
      <c r="W901" s="10">
        <v>13000</v>
      </c>
      <c r="X901" s="10" t="s">
        <v>3390</v>
      </c>
      <c r="Y901" s="10" t="s">
        <v>2916</v>
      </c>
      <c r="Z901" s="10" t="s">
        <v>3391</v>
      </c>
      <c r="AA901" s="22" t="s">
        <v>29</v>
      </c>
      <c r="AB901" s="10">
        <v>18000000</v>
      </c>
      <c r="AC901" s="10">
        <v>9697739</v>
      </c>
      <c r="AD901" s="10" t="s">
        <v>1233</v>
      </c>
      <c r="AE901" s="23">
        <v>107</v>
      </c>
    </row>
    <row r="902" spans="1:31" x14ac:dyDescent="0.35">
      <c r="A902" t="s">
        <v>3392</v>
      </c>
      <c r="B902" t="s">
        <v>15</v>
      </c>
      <c r="C902" t="s">
        <v>33</v>
      </c>
      <c r="D902" s="2">
        <v>1986</v>
      </c>
      <c r="E902" t="s">
        <v>3216</v>
      </c>
      <c r="F902" s="2">
        <v>5.6</v>
      </c>
      <c r="G902">
        <v>32000</v>
      </c>
      <c r="H902" t="s">
        <v>723</v>
      </c>
      <c r="I902" t="s">
        <v>3393</v>
      </c>
      <c r="J902" t="s">
        <v>997</v>
      </c>
      <c r="K902" s="3" t="s">
        <v>29</v>
      </c>
      <c r="L902">
        <v>8500000</v>
      </c>
      <c r="M902">
        <v>16209459</v>
      </c>
      <c r="N902" t="s">
        <v>1750</v>
      </c>
      <c r="O902" s="2">
        <v>106</v>
      </c>
      <c r="Q902" s="9" t="s">
        <v>33</v>
      </c>
      <c r="R902" s="18">
        <v>1986</v>
      </c>
      <c r="S902" s="26" t="s">
        <v>12631</v>
      </c>
      <c r="T902" s="25" t="str">
        <f>LEFT(S902,3)</f>
        <v>Jun</v>
      </c>
      <c r="U902" s="9" t="s">
        <v>29</v>
      </c>
      <c r="V902" s="18">
        <v>5.6</v>
      </c>
      <c r="W902" s="9">
        <v>32000</v>
      </c>
      <c r="X902" s="9" t="s">
        <v>723</v>
      </c>
      <c r="Y902" s="9" t="s">
        <v>3393</v>
      </c>
      <c r="Z902" s="9" t="s">
        <v>997</v>
      </c>
      <c r="AA902" s="19" t="s">
        <v>29</v>
      </c>
      <c r="AB902" s="9">
        <v>8500000</v>
      </c>
      <c r="AC902" s="9">
        <v>16209459</v>
      </c>
      <c r="AD902" s="9" t="s">
        <v>1750</v>
      </c>
      <c r="AE902" s="20">
        <v>106</v>
      </c>
    </row>
    <row r="903" spans="1:31" x14ac:dyDescent="0.35">
      <c r="A903" t="s">
        <v>3394</v>
      </c>
      <c r="B903" t="s">
        <v>1998</v>
      </c>
      <c r="C903" t="s">
        <v>40</v>
      </c>
      <c r="D903" s="2">
        <v>1986</v>
      </c>
      <c r="E903" t="s">
        <v>3395</v>
      </c>
      <c r="F903" s="2">
        <v>7.9</v>
      </c>
      <c r="G903">
        <v>68000</v>
      </c>
      <c r="H903" t="s">
        <v>288</v>
      </c>
      <c r="I903" t="s">
        <v>288</v>
      </c>
      <c r="J903" t="s">
        <v>2873</v>
      </c>
      <c r="K903" s="3" t="s">
        <v>29</v>
      </c>
      <c r="L903">
        <v>6400000</v>
      </c>
      <c r="M903">
        <v>40084041</v>
      </c>
      <c r="N903" t="s">
        <v>49</v>
      </c>
      <c r="O903" s="2">
        <v>107</v>
      </c>
      <c r="Q903" s="10" t="s">
        <v>40</v>
      </c>
      <c r="R903" s="21">
        <v>1986</v>
      </c>
      <c r="S903" s="27" t="s">
        <v>12664</v>
      </c>
      <c r="T903" s="25" t="str">
        <f>LEFT(S903,3)</f>
        <v>Mar</v>
      </c>
      <c r="U903" s="10" t="s">
        <v>29</v>
      </c>
      <c r="V903" s="21">
        <v>7.9</v>
      </c>
      <c r="W903" s="10">
        <v>68000</v>
      </c>
      <c r="X903" s="10" t="s">
        <v>288</v>
      </c>
      <c r="Y903" s="10" t="s">
        <v>288</v>
      </c>
      <c r="Z903" s="10" t="s">
        <v>2873</v>
      </c>
      <c r="AA903" s="22" t="s">
        <v>29</v>
      </c>
      <c r="AB903" s="10">
        <v>6400000</v>
      </c>
      <c r="AC903" s="10">
        <v>40084041</v>
      </c>
      <c r="AD903" s="10" t="s">
        <v>49</v>
      </c>
      <c r="AE903" s="23">
        <v>107</v>
      </c>
    </row>
    <row r="904" spans="1:31" x14ac:dyDescent="0.35">
      <c r="A904" t="s">
        <v>3396</v>
      </c>
      <c r="B904" t="s">
        <v>336</v>
      </c>
      <c r="C904" t="s">
        <v>389</v>
      </c>
      <c r="D904" s="2">
        <v>1986</v>
      </c>
      <c r="E904" t="s">
        <v>3252</v>
      </c>
      <c r="F904" s="2">
        <v>7.2</v>
      </c>
      <c r="G904">
        <v>46000</v>
      </c>
      <c r="H904" t="s">
        <v>607</v>
      </c>
      <c r="I904" t="s">
        <v>3397</v>
      </c>
      <c r="J904" t="s">
        <v>3398</v>
      </c>
      <c r="K904" s="3" t="s">
        <v>29</v>
      </c>
      <c r="L904">
        <v>14000000</v>
      </c>
      <c r="M904">
        <v>38625550</v>
      </c>
      <c r="N904" t="s">
        <v>1723</v>
      </c>
      <c r="O904" s="2">
        <v>74</v>
      </c>
      <c r="Q904" s="9" t="s">
        <v>389</v>
      </c>
      <c r="R904" s="18">
        <v>1986</v>
      </c>
      <c r="S904" s="26" t="s">
        <v>12638</v>
      </c>
      <c r="T904" s="25" t="str">
        <f>LEFT(S904,3)</f>
        <v>Jul</v>
      </c>
      <c r="U904" s="9" t="s">
        <v>29</v>
      </c>
      <c r="V904" s="18">
        <v>7.2</v>
      </c>
      <c r="W904" s="9">
        <v>46000</v>
      </c>
      <c r="X904" s="9" t="s">
        <v>607</v>
      </c>
      <c r="Y904" s="9" t="s">
        <v>3397</v>
      </c>
      <c r="Z904" s="9" t="s">
        <v>3398</v>
      </c>
      <c r="AA904" s="19" t="s">
        <v>29</v>
      </c>
      <c r="AB904" s="9">
        <v>14000000</v>
      </c>
      <c r="AC904" s="9">
        <v>38625550</v>
      </c>
      <c r="AD904" s="9" t="s">
        <v>1723</v>
      </c>
      <c r="AE904" s="20">
        <v>74</v>
      </c>
    </row>
    <row r="905" spans="1:31" x14ac:dyDescent="0.35">
      <c r="A905" t="s">
        <v>3399</v>
      </c>
      <c r="B905" t="s">
        <v>15</v>
      </c>
      <c r="C905" t="s">
        <v>40</v>
      </c>
      <c r="D905" s="2">
        <v>1986</v>
      </c>
      <c r="E905" t="s">
        <v>3247</v>
      </c>
      <c r="F905" s="2">
        <v>6.9</v>
      </c>
      <c r="G905">
        <v>27000</v>
      </c>
      <c r="H905" t="s">
        <v>41</v>
      </c>
      <c r="I905" t="s">
        <v>3400</v>
      </c>
      <c r="J905" t="s">
        <v>1369</v>
      </c>
      <c r="K905" s="3" t="s">
        <v>29</v>
      </c>
      <c r="L905">
        <v>13000000</v>
      </c>
      <c r="M905">
        <v>71624879</v>
      </c>
      <c r="N905" t="s">
        <v>2091</v>
      </c>
      <c r="O905" s="2">
        <v>93</v>
      </c>
      <c r="Q905" s="10" t="s">
        <v>40</v>
      </c>
      <c r="R905" s="21">
        <v>1986</v>
      </c>
      <c r="S905" s="27" t="s">
        <v>12637</v>
      </c>
      <c r="T905" s="25" t="str">
        <f>LEFT(S905,3)</f>
        <v>Jun</v>
      </c>
      <c r="U905" s="10" t="s">
        <v>29</v>
      </c>
      <c r="V905" s="21">
        <v>6.9</v>
      </c>
      <c r="W905" s="10">
        <v>27000</v>
      </c>
      <c r="X905" s="10" t="s">
        <v>41</v>
      </c>
      <c r="Y905" s="10" t="s">
        <v>3400</v>
      </c>
      <c r="Z905" s="10" t="s">
        <v>1369</v>
      </c>
      <c r="AA905" s="22" t="s">
        <v>29</v>
      </c>
      <c r="AB905" s="10">
        <v>13000000</v>
      </c>
      <c r="AC905" s="10">
        <v>71624879</v>
      </c>
      <c r="AD905" s="10" t="s">
        <v>2091</v>
      </c>
      <c r="AE905" s="23">
        <v>93</v>
      </c>
    </row>
    <row r="906" spans="1:31" x14ac:dyDescent="0.35">
      <c r="A906" t="s">
        <v>3401</v>
      </c>
      <c r="B906" t="s">
        <v>32</v>
      </c>
      <c r="C906" t="s">
        <v>389</v>
      </c>
      <c r="D906" s="2">
        <v>1986</v>
      </c>
      <c r="E906" t="s">
        <v>3358</v>
      </c>
      <c r="F906" s="2">
        <v>7.3</v>
      </c>
      <c r="G906">
        <v>38000</v>
      </c>
      <c r="H906" t="s">
        <v>3402</v>
      </c>
      <c r="I906" t="s">
        <v>3403</v>
      </c>
      <c r="J906" t="s">
        <v>3404</v>
      </c>
      <c r="K906" s="3" t="s">
        <v>29</v>
      </c>
      <c r="L906">
        <v>6000000</v>
      </c>
      <c r="M906">
        <v>5860601</v>
      </c>
      <c r="N906" t="s">
        <v>3405</v>
      </c>
      <c r="O906" s="2">
        <v>84</v>
      </c>
      <c r="Q906" s="9" t="s">
        <v>389</v>
      </c>
      <c r="R906" s="18">
        <v>1986</v>
      </c>
      <c r="S906" s="26" t="s">
        <v>12660</v>
      </c>
      <c r="T906" s="25" t="str">
        <f>LEFT(S906,3)</f>
        <v>Aug</v>
      </c>
      <c r="U906" s="9" t="s">
        <v>29</v>
      </c>
      <c r="V906" s="18">
        <v>7.3</v>
      </c>
      <c r="W906" s="9">
        <v>38000</v>
      </c>
      <c r="X906" s="9" t="s">
        <v>3402</v>
      </c>
      <c r="Y906" s="9" t="s">
        <v>3403</v>
      </c>
      <c r="Z906" s="9" t="s">
        <v>3404</v>
      </c>
      <c r="AA906" s="19" t="s">
        <v>29</v>
      </c>
      <c r="AB906" s="9">
        <v>6000000</v>
      </c>
      <c r="AC906" s="9">
        <v>5860601</v>
      </c>
      <c r="AD906" s="9" t="s">
        <v>3405</v>
      </c>
      <c r="AE906" s="20">
        <v>84</v>
      </c>
    </row>
    <row r="907" spans="1:31" x14ac:dyDescent="0.35">
      <c r="A907" t="s">
        <v>3406</v>
      </c>
      <c r="B907" t="s">
        <v>15</v>
      </c>
      <c r="C907" t="s">
        <v>40</v>
      </c>
      <c r="D907" s="2">
        <v>1986</v>
      </c>
      <c r="E907" t="s">
        <v>2464</v>
      </c>
      <c r="F907" s="2">
        <v>6.1</v>
      </c>
      <c r="G907">
        <v>12000</v>
      </c>
      <c r="H907" t="s">
        <v>269</v>
      </c>
      <c r="I907" t="s">
        <v>3407</v>
      </c>
      <c r="J907" t="s">
        <v>208</v>
      </c>
      <c r="K907" s="3" t="s">
        <v>29</v>
      </c>
      <c r="L907">
        <v>0</v>
      </c>
      <c r="M907">
        <v>26285544</v>
      </c>
      <c r="N907" t="s">
        <v>2397</v>
      </c>
      <c r="O907" s="2">
        <v>106</v>
      </c>
      <c r="Q907" s="10" t="s">
        <v>40</v>
      </c>
      <c r="R907" s="21">
        <v>1986</v>
      </c>
      <c r="S907" s="27" t="s">
        <v>12545</v>
      </c>
      <c r="T907" s="25" t="str">
        <f>LEFT(S907,3)</f>
        <v>Feb</v>
      </c>
      <c r="U907" s="10" t="s">
        <v>29</v>
      </c>
      <c r="V907" s="21">
        <v>6.1</v>
      </c>
      <c r="W907" s="10">
        <v>12000</v>
      </c>
      <c r="X907" s="10" t="s">
        <v>269</v>
      </c>
      <c r="Y907" s="10" t="s">
        <v>3407</v>
      </c>
      <c r="Z907" s="10" t="s">
        <v>208</v>
      </c>
      <c r="AA907" s="22" t="s">
        <v>29</v>
      </c>
      <c r="AB907" s="10">
        <v>0</v>
      </c>
      <c r="AC907" s="10">
        <v>26285544</v>
      </c>
      <c r="AD907" s="10" t="s">
        <v>2397</v>
      </c>
      <c r="AE907" s="23">
        <v>106</v>
      </c>
    </row>
    <row r="908" spans="1:31" x14ac:dyDescent="0.35">
      <c r="A908" t="s">
        <v>3408</v>
      </c>
      <c r="B908" t="s">
        <v>1998</v>
      </c>
      <c r="C908" t="s">
        <v>40</v>
      </c>
      <c r="D908" s="2">
        <v>1986</v>
      </c>
      <c r="E908" t="s">
        <v>2702</v>
      </c>
      <c r="F908" s="2">
        <v>4.5</v>
      </c>
      <c r="G908">
        <v>9500</v>
      </c>
      <c r="H908" t="s">
        <v>3409</v>
      </c>
      <c r="I908" t="s">
        <v>3409</v>
      </c>
      <c r="J908" t="s">
        <v>3410</v>
      </c>
      <c r="K908" s="3" t="s">
        <v>305</v>
      </c>
      <c r="L908">
        <v>1100000</v>
      </c>
      <c r="M908">
        <v>5450815</v>
      </c>
      <c r="N908" t="s">
        <v>2248</v>
      </c>
      <c r="O908" s="2">
        <v>82</v>
      </c>
      <c r="Q908" s="9" t="s">
        <v>40</v>
      </c>
      <c r="R908" s="18">
        <v>1986</v>
      </c>
      <c r="S908" s="26" t="s">
        <v>12586</v>
      </c>
      <c r="T908" s="25" t="str">
        <f>LEFT(S908,3)</f>
        <v>Jan</v>
      </c>
      <c r="U908" s="9" t="s">
        <v>29</v>
      </c>
      <c r="V908" s="18">
        <v>4.5</v>
      </c>
      <c r="W908" s="9">
        <v>9500</v>
      </c>
      <c r="X908" s="9" t="s">
        <v>3409</v>
      </c>
      <c r="Y908" s="9" t="s">
        <v>3409</v>
      </c>
      <c r="Z908" s="9" t="s">
        <v>3410</v>
      </c>
      <c r="AA908" s="19" t="s">
        <v>305</v>
      </c>
      <c r="AB908" s="9">
        <v>1100000</v>
      </c>
      <c r="AC908" s="9">
        <v>5450815</v>
      </c>
      <c r="AD908" s="9" t="s">
        <v>2248</v>
      </c>
      <c r="AE908" s="20">
        <v>82</v>
      </c>
    </row>
    <row r="909" spans="1:31" x14ac:dyDescent="0.35">
      <c r="A909" t="s">
        <v>3411</v>
      </c>
      <c r="B909" t="s">
        <v>15</v>
      </c>
      <c r="C909" t="s">
        <v>103</v>
      </c>
      <c r="D909" s="2">
        <v>1986</v>
      </c>
      <c r="E909" t="s">
        <v>2587</v>
      </c>
      <c r="F909" s="2">
        <v>7</v>
      </c>
      <c r="G909">
        <v>15000</v>
      </c>
      <c r="H909" t="s">
        <v>2276</v>
      </c>
      <c r="I909" t="s">
        <v>3412</v>
      </c>
      <c r="J909" t="s">
        <v>986</v>
      </c>
      <c r="K909" s="3" t="s">
        <v>29</v>
      </c>
      <c r="L909">
        <v>6500000</v>
      </c>
      <c r="M909">
        <v>2347000</v>
      </c>
      <c r="N909" t="s">
        <v>2351</v>
      </c>
      <c r="O909" s="2">
        <v>111</v>
      </c>
      <c r="Q909" s="10" t="s">
        <v>103</v>
      </c>
      <c r="R909" s="21">
        <v>1986</v>
      </c>
      <c r="S909" s="27" t="s">
        <v>12560</v>
      </c>
      <c r="T909" s="25" t="str">
        <f>LEFT(S909,3)</f>
        <v>Apr</v>
      </c>
      <c r="U909" s="10" t="s">
        <v>29</v>
      </c>
      <c r="V909" s="21">
        <v>7</v>
      </c>
      <c r="W909" s="10">
        <v>15000</v>
      </c>
      <c r="X909" s="10" t="s">
        <v>2276</v>
      </c>
      <c r="Y909" s="10" t="s">
        <v>3412</v>
      </c>
      <c r="Z909" s="10" t="s">
        <v>986</v>
      </c>
      <c r="AA909" s="22" t="s">
        <v>29</v>
      </c>
      <c r="AB909" s="10">
        <v>6500000</v>
      </c>
      <c r="AC909" s="10">
        <v>2347000</v>
      </c>
      <c r="AD909" s="10" t="s">
        <v>2351</v>
      </c>
      <c r="AE909" s="23">
        <v>111</v>
      </c>
    </row>
    <row r="910" spans="1:31" x14ac:dyDescent="0.35">
      <c r="A910" t="s">
        <v>3413</v>
      </c>
      <c r="B910" t="s">
        <v>32</v>
      </c>
      <c r="C910" t="s">
        <v>16</v>
      </c>
      <c r="D910" s="2">
        <v>1986</v>
      </c>
      <c r="E910" t="s">
        <v>3263</v>
      </c>
      <c r="F910" s="2">
        <v>6.5</v>
      </c>
      <c r="G910">
        <v>5600</v>
      </c>
      <c r="H910" t="s">
        <v>2085</v>
      </c>
      <c r="I910" t="s">
        <v>2085</v>
      </c>
      <c r="J910" t="s">
        <v>3414</v>
      </c>
      <c r="K910" s="3" t="s">
        <v>29</v>
      </c>
      <c r="L910">
        <v>0</v>
      </c>
      <c r="M910">
        <v>7177431</v>
      </c>
      <c r="N910" t="s">
        <v>3415</v>
      </c>
      <c r="O910" s="2">
        <v>114</v>
      </c>
      <c r="Q910" s="9" t="s">
        <v>16</v>
      </c>
      <c r="R910" s="18">
        <v>1986</v>
      </c>
      <c r="S910" s="26" t="s">
        <v>12641</v>
      </c>
      <c r="T910" s="25" t="str">
        <f>LEFT(S910,3)</f>
        <v>Aug</v>
      </c>
      <c r="U910" s="9" t="s">
        <v>29</v>
      </c>
      <c r="V910" s="18">
        <v>6.5</v>
      </c>
      <c r="W910" s="9">
        <v>5600</v>
      </c>
      <c r="X910" s="9" t="s">
        <v>2085</v>
      </c>
      <c r="Y910" s="9" t="s">
        <v>2085</v>
      </c>
      <c r="Z910" s="9" t="s">
        <v>3414</v>
      </c>
      <c r="AA910" s="19" t="s">
        <v>29</v>
      </c>
      <c r="AB910" s="9">
        <v>0</v>
      </c>
      <c r="AC910" s="9">
        <v>7177431</v>
      </c>
      <c r="AD910" s="9" t="s">
        <v>3415</v>
      </c>
      <c r="AE910" s="20">
        <v>114</v>
      </c>
    </row>
    <row r="911" spans="1:31" x14ac:dyDescent="0.35">
      <c r="A911" t="s">
        <v>3416</v>
      </c>
      <c r="B911" t="s">
        <v>15</v>
      </c>
      <c r="C911" t="s">
        <v>40</v>
      </c>
      <c r="D911" s="2">
        <v>1986</v>
      </c>
      <c r="E911" t="s">
        <v>3344</v>
      </c>
      <c r="F911" s="2">
        <v>6.9</v>
      </c>
      <c r="G911">
        <v>17000</v>
      </c>
      <c r="H911" t="s">
        <v>291</v>
      </c>
      <c r="I911" t="s">
        <v>3417</v>
      </c>
      <c r="J911" t="s">
        <v>3418</v>
      </c>
      <c r="K911" s="3" t="s">
        <v>29</v>
      </c>
      <c r="L911">
        <v>7000000</v>
      </c>
      <c r="M911">
        <v>8362969</v>
      </c>
      <c r="N911" t="s">
        <v>3419</v>
      </c>
      <c r="O911" s="2">
        <v>114</v>
      </c>
      <c r="Q911" s="10" t="s">
        <v>40</v>
      </c>
      <c r="R911" s="21">
        <v>1986</v>
      </c>
      <c r="S911" s="27" t="s">
        <v>12659</v>
      </c>
      <c r="T911" s="25" t="str">
        <f>LEFT(S911,3)</f>
        <v>Nov</v>
      </c>
      <c r="U911" s="10" t="s">
        <v>29</v>
      </c>
      <c r="V911" s="21">
        <v>6.9</v>
      </c>
      <c r="W911" s="10">
        <v>17000</v>
      </c>
      <c r="X911" s="10" t="s">
        <v>291</v>
      </c>
      <c r="Y911" s="10" t="s">
        <v>3417</v>
      </c>
      <c r="Z911" s="10" t="s">
        <v>3418</v>
      </c>
      <c r="AA911" s="22" t="s">
        <v>29</v>
      </c>
      <c r="AB911" s="10">
        <v>7000000</v>
      </c>
      <c r="AC911" s="10">
        <v>8362969</v>
      </c>
      <c r="AD911" s="10" t="s">
        <v>3419</v>
      </c>
      <c r="AE911" s="23">
        <v>114</v>
      </c>
    </row>
    <row r="912" spans="1:31" x14ac:dyDescent="0.35">
      <c r="A912" t="s">
        <v>3420</v>
      </c>
      <c r="B912" t="s">
        <v>15</v>
      </c>
      <c r="C912" t="s">
        <v>40</v>
      </c>
      <c r="D912" s="2">
        <v>1986</v>
      </c>
      <c r="E912" t="s">
        <v>3044</v>
      </c>
      <c r="F912" s="2">
        <v>6.1</v>
      </c>
      <c r="G912">
        <v>10000</v>
      </c>
      <c r="H912" t="s">
        <v>473</v>
      </c>
      <c r="I912" t="s">
        <v>1584</v>
      </c>
      <c r="J912" t="s">
        <v>746</v>
      </c>
      <c r="K912" s="3" t="s">
        <v>29</v>
      </c>
      <c r="L912">
        <v>20000000</v>
      </c>
      <c r="M912">
        <v>25314189</v>
      </c>
      <c r="N912" t="s">
        <v>43</v>
      </c>
      <c r="O912" s="2">
        <v>108</v>
      </c>
      <c r="Q912" s="9" t="s">
        <v>40</v>
      </c>
      <c r="R912" s="18">
        <v>1986</v>
      </c>
      <c r="S912" s="26" t="s">
        <v>12615</v>
      </c>
      <c r="T912" s="25" t="str">
        <f>LEFT(S912,3)</f>
        <v>Jul</v>
      </c>
      <c r="U912" s="9" t="s">
        <v>29</v>
      </c>
      <c r="V912" s="18">
        <v>6.1</v>
      </c>
      <c r="W912" s="9">
        <v>10000</v>
      </c>
      <c r="X912" s="9" t="s">
        <v>473</v>
      </c>
      <c r="Y912" s="9" t="s">
        <v>1584</v>
      </c>
      <c r="Z912" s="9" t="s">
        <v>746</v>
      </c>
      <c r="AA912" s="19" t="s">
        <v>29</v>
      </c>
      <c r="AB912" s="9">
        <v>20000000</v>
      </c>
      <c r="AC912" s="9">
        <v>25314189</v>
      </c>
      <c r="AD912" s="9" t="s">
        <v>43</v>
      </c>
      <c r="AE912" s="20">
        <v>108</v>
      </c>
    </row>
    <row r="913" spans="1:31" x14ac:dyDescent="0.35">
      <c r="A913" t="s">
        <v>3421</v>
      </c>
      <c r="B913" t="s">
        <v>15</v>
      </c>
      <c r="C913" t="s">
        <v>16</v>
      </c>
      <c r="D913" s="2">
        <v>1986</v>
      </c>
      <c r="E913" t="s">
        <v>3395</v>
      </c>
      <c r="F913" s="2">
        <v>7.1</v>
      </c>
      <c r="G913">
        <v>15000</v>
      </c>
      <c r="H913" t="s">
        <v>76</v>
      </c>
      <c r="I913" t="s">
        <v>3422</v>
      </c>
      <c r="J913" t="s">
        <v>2008</v>
      </c>
      <c r="K913" s="3" t="s">
        <v>29</v>
      </c>
      <c r="L913">
        <v>0</v>
      </c>
      <c r="M913">
        <v>5839031</v>
      </c>
      <c r="N913" t="s">
        <v>30</v>
      </c>
      <c r="O913" s="2">
        <v>99</v>
      </c>
      <c r="Q913" s="10" t="s">
        <v>16</v>
      </c>
      <c r="R913" s="21">
        <v>1986</v>
      </c>
      <c r="S913" s="27" t="s">
        <v>12664</v>
      </c>
      <c r="T913" s="25" t="str">
        <f>LEFT(S913,3)</f>
        <v>Mar</v>
      </c>
      <c r="U913" s="10" t="s">
        <v>29</v>
      </c>
      <c r="V913" s="21">
        <v>7.1</v>
      </c>
      <c r="W913" s="10">
        <v>15000</v>
      </c>
      <c r="X913" s="10" t="s">
        <v>76</v>
      </c>
      <c r="Y913" s="10" t="s">
        <v>3422</v>
      </c>
      <c r="Z913" s="10" t="s">
        <v>2008</v>
      </c>
      <c r="AA913" s="22" t="s">
        <v>29</v>
      </c>
      <c r="AB913" s="10">
        <v>0</v>
      </c>
      <c r="AC913" s="10">
        <v>5839031</v>
      </c>
      <c r="AD913" s="10" t="s">
        <v>30</v>
      </c>
      <c r="AE913" s="23">
        <v>99</v>
      </c>
    </row>
    <row r="914" spans="1:31" x14ac:dyDescent="0.35">
      <c r="A914" t="s">
        <v>3423</v>
      </c>
      <c r="B914" t="s">
        <v>15</v>
      </c>
      <c r="C914" t="s">
        <v>24</v>
      </c>
      <c r="D914" s="2">
        <v>1986</v>
      </c>
      <c r="E914" t="s">
        <v>2702</v>
      </c>
      <c r="F914" s="2">
        <v>5.4</v>
      </c>
      <c r="G914">
        <v>6200</v>
      </c>
      <c r="H914" t="s">
        <v>1586</v>
      </c>
      <c r="I914" t="s">
        <v>3424</v>
      </c>
      <c r="J914" t="s">
        <v>3425</v>
      </c>
      <c r="K914" s="3" t="s">
        <v>29</v>
      </c>
      <c r="L914">
        <v>15000000</v>
      </c>
      <c r="M914">
        <v>1953732</v>
      </c>
      <c r="N914" t="s">
        <v>22</v>
      </c>
      <c r="O914" s="2">
        <v>98</v>
      </c>
      <c r="Q914" s="9" t="s">
        <v>24</v>
      </c>
      <c r="R914" s="18">
        <v>1986</v>
      </c>
      <c r="S914" s="26" t="s">
        <v>12586</v>
      </c>
      <c r="T914" s="25" t="str">
        <f>LEFT(S914,3)</f>
        <v>Jan</v>
      </c>
      <c r="U914" s="9" t="s">
        <v>29</v>
      </c>
      <c r="V914" s="18">
        <v>5.4</v>
      </c>
      <c r="W914" s="9">
        <v>6200</v>
      </c>
      <c r="X914" s="9" t="s">
        <v>1586</v>
      </c>
      <c r="Y914" s="9" t="s">
        <v>3424</v>
      </c>
      <c r="Z914" s="9" t="s">
        <v>3425</v>
      </c>
      <c r="AA914" s="19" t="s">
        <v>29</v>
      </c>
      <c r="AB914" s="9">
        <v>15000000</v>
      </c>
      <c r="AC914" s="9">
        <v>1953732</v>
      </c>
      <c r="AD914" s="9" t="s">
        <v>22</v>
      </c>
      <c r="AE914" s="20">
        <v>98</v>
      </c>
    </row>
    <row r="915" spans="1:31" x14ac:dyDescent="0.35">
      <c r="A915" t="s">
        <v>3426</v>
      </c>
      <c r="B915" t="s">
        <v>15</v>
      </c>
      <c r="C915" t="s">
        <v>40</v>
      </c>
      <c r="D915" s="2">
        <v>1986</v>
      </c>
      <c r="E915" t="s">
        <v>3358</v>
      </c>
      <c r="F915" s="2">
        <v>6.8</v>
      </c>
      <c r="G915">
        <v>13000</v>
      </c>
      <c r="H915" t="s">
        <v>3427</v>
      </c>
      <c r="I915" t="s">
        <v>3427</v>
      </c>
      <c r="J915" t="s">
        <v>3428</v>
      </c>
      <c r="K915" s="3" t="s">
        <v>29</v>
      </c>
      <c r="L915">
        <v>175000</v>
      </c>
      <c r="M915">
        <v>7137502</v>
      </c>
      <c r="N915" t="s">
        <v>3429</v>
      </c>
      <c r="O915" s="2">
        <v>84</v>
      </c>
      <c r="Q915" s="10" t="s">
        <v>40</v>
      </c>
      <c r="R915" s="21">
        <v>1986</v>
      </c>
      <c r="S915" s="27" t="s">
        <v>12660</v>
      </c>
      <c r="T915" s="25" t="str">
        <f>LEFT(S915,3)</f>
        <v>Aug</v>
      </c>
      <c r="U915" s="10" t="s">
        <v>29</v>
      </c>
      <c r="V915" s="21">
        <v>6.8</v>
      </c>
      <c r="W915" s="10">
        <v>13000</v>
      </c>
      <c r="X915" s="10" t="s">
        <v>3427</v>
      </c>
      <c r="Y915" s="10" t="s">
        <v>3427</v>
      </c>
      <c r="Z915" s="10" t="s">
        <v>3428</v>
      </c>
      <c r="AA915" s="22" t="s">
        <v>29</v>
      </c>
      <c r="AB915" s="10">
        <v>175000</v>
      </c>
      <c r="AC915" s="10">
        <v>7137502</v>
      </c>
      <c r="AD915" s="10" t="s">
        <v>3429</v>
      </c>
      <c r="AE915" s="23">
        <v>84</v>
      </c>
    </row>
    <row r="916" spans="1:31" x14ac:dyDescent="0.35">
      <c r="A916" t="s">
        <v>3430</v>
      </c>
      <c r="B916" t="s">
        <v>15</v>
      </c>
      <c r="C916" t="s">
        <v>33</v>
      </c>
      <c r="D916" s="2">
        <v>1986</v>
      </c>
      <c r="E916" t="s">
        <v>3247</v>
      </c>
      <c r="F916" s="2">
        <v>6.5</v>
      </c>
      <c r="G916">
        <v>12000</v>
      </c>
      <c r="H916" t="s">
        <v>706</v>
      </c>
      <c r="I916" t="s">
        <v>901</v>
      </c>
      <c r="J916" t="s">
        <v>3431</v>
      </c>
      <c r="K916" s="3" t="s">
        <v>29</v>
      </c>
      <c r="L916">
        <v>0</v>
      </c>
      <c r="M916">
        <v>38500726</v>
      </c>
      <c r="N916" t="s">
        <v>117</v>
      </c>
      <c r="O916" s="2">
        <v>107</v>
      </c>
      <c r="Q916" s="9" t="s">
        <v>33</v>
      </c>
      <c r="R916" s="18">
        <v>1986</v>
      </c>
      <c r="S916" s="26" t="s">
        <v>12637</v>
      </c>
      <c r="T916" s="25" t="str">
        <f>LEFT(S916,3)</f>
        <v>Jun</v>
      </c>
      <c r="U916" s="9" t="s">
        <v>29</v>
      </c>
      <c r="V916" s="18">
        <v>6.5</v>
      </c>
      <c r="W916" s="9">
        <v>12000</v>
      </c>
      <c r="X916" s="9" t="s">
        <v>706</v>
      </c>
      <c r="Y916" s="9" t="s">
        <v>901</v>
      </c>
      <c r="Z916" s="9" t="s">
        <v>3431</v>
      </c>
      <c r="AA916" s="19" t="s">
        <v>29</v>
      </c>
      <c r="AB916" s="9">
        <v>0</v>
      </c>
      <c r="AC916" s="9">
        <v>38500726</v>
      </c>
      <c r="AD916" s="9" t="s">
        <v>117</v>
      </c>
      <c r="AE916" s="20">
        <v>107</v>
      </c>
    </row>
    <row r="917" spans="1:31" x14ac:dyDescent="0.35">
      <c r="A917" t="s">
        <v>3432</v>
      </c>
      <c r="B917" t="s">
        <v>15</v>
      </c>
      <c r="C917" t="s">
        <v>33</v>
      </c>
      <c r="D917" s="2">
        <v>1986</v>
      </c>
      <c r="E917" t="s">
        <v>2921</v>
      </c>
      <c r="F917" s="2">
        <v>5.8</v>
      </c>
      <c r="G917">
        <v>4700</v>
      </c>
      <c r="H917" t="s">
        <v>1292</v>
      </c>
      <c r="I917" t="s">
        <v>3433</v>
      </c>
      <c r="J917" t="s">
        <v>661</v>
      </c>
      <c r="K917" s="3" t="s">
        <v>29</v>
      </c>
      <c r="L917">
        <v>18000000</v>
      </c>
      <c r="M917">
        <v>1305114</v>
      </c>
      <c r="N917" t="s">
        <v>2494</v>
      </c>
      <c r="O917" s="2">
        <v>115</v>
      </c>
      <c r="Q917" s="10" t="s">
        <v>33</v>
      </c>
      <c r="R917" s="21">
        <v>1986</v>
      </c>
      <c r="S917" s="27" t="s">
        <v>12609</v>
      </c>
      <c r="T917" s="25" t="str">
        <f>LEFT(S917,3)</f>
        <v>Apr</v>
      </c>
      <c r="U917" s="10" t="s">
        <v>29</v>
      </c>
      <c r="V917" s="21">
        <v>5.8</v>
      </c>
      <c r="W917" s="10">
        <v>4700</v>
      </c>
      <c r="X917" s="10" t="s">
        <v>1292</v>
      </c>
      <c r="Y917" s="10" t="s">
        <v>3433</v>
      </c>
      <c r="Z917" s="10" t="s">
        <v>661</v>
      </c>
      <c r="AA917" s="22" t="s">
        <v>29</v>
      </c>
      <c r="AB917" s="10">
        <v>18000000</v>
      </c>
      <c r="AC917" s="10">
        <v>1305114</v>
      </c>
      <c r="AD917" s="10" t="s">
        <v>2494</v>
      </c>
      <c r="AE917" s="23">
        <v>115</v>
      </c>
    </row>
    <row r="918" spans="1:31" x14ac:dyDescent="0.35">
      <c r="A918" t="s">
        <v>3434</v>
      </c>
      <c r="B918" t="s">
        <v>1998</v>
      </c>
      <c r="C918" t="s">
        <v>40</v>
      </c>
      <c r="D918" s="2">
        <v>1986</v>
      </c>
      <c r="E918" t="s">
        <v>3360</v>
      </c>
      <c r="F918" s="2">
        <v>5.3</v>
      </c>
      <c r="G918">
        <v>7800</v>
      </c>
      <c r="H918" t="s">
        <v>575</v>
      </c>
      <c r="I918" t="s">
        <v>3435</v>
      </c>
      <c r="J918" t="s">
        <v>1471</v>
      </c>
      <c r="K918" s="3" t="s">
        <v>29</v>
      </c>
      <c r="L918">
        <v>0</v>
      </c>
      <c r="M918">
        <v>27820000</v>
      </c>
      <c r="N918" t="s">
        <v>2861</v>
      </c>
      <c r="O918" s="2">
        <v>104</v>
      </c>
      <c r="Q918" s="9" t="s">
        <v>40</v>
      </c>
      <c r="R918" s="18">
        <v>1986</v>
      </c>
      <c r="S918" s="26" t="s">
        <v>12661</v>
      </c>
      <c r="T918" s="25" t="str">
        <f>LEFT(S918,3)</f>
        <v>Oct</v>
      </c>
      <c r="U918" s="9" t="s">
        <v>29</v>
      </c>
      <c r="V918" s="18">
        <v>5.3</v>
      </c>
      <c r="W918" s="9">
        <v>7800</v>
      </c>
      <c r="X918" s="9" t="s">
        <v>575</v>
      </c>
      <c r="Y918" s="9" t="s">
        <v>3435</v>
      </c>
      <c r="Z918" s="9" t="s">
        <v>1471</v>
      </c>
      <c r="AA918" s="19" t="s">
        <v>29</v>
      </c>
      <c r="AB918" s="9">
        <v>0</v>
      </c>
      <c r="AC918" s="9">
        <v>27820000</v>
      </c>
      <c r="AD918" s="9" t="s">
        <v>2861</v>
      </c>
      <c r="AE918" s="20">
        <v>104</v>
      </c>
    </row>
    <row r="919" spans="1:31" x14ac:dyDescent="0.35">
      <c r="A919" t="s">
        <v>3436</v>
      </c>
      <c r="B919" t="s">
        <v>15</v>
      </c>
      <c r="C919" t="s">
        <v>40</v>
      </c>
      <c r="D919" s="2">
        <v>1986</v>
      </c>
      <c r="E919" t="s">
        <v>3437</v>
      </c>
      <c r="F919" s="2">
        <v>7.7</v>
      </c>
      <c r="G919">
        <v>49000</v>
      </c>
      <c r="H919" t="s">
        <v>2187</v>
      </c>
      <c r="I919" t="s">
        <v>2187</v>
      </c>
      <c r="J919" t="s">
        <v>3438</v>
      </c>
      <c r="K919" s="3" t="s">
        <v>29</v>
      </c>
      <c r="L919">
        <v>1100000</v>
      </c>
      <c r="M919">
        <v>1504286</v>
      </c>
      <c r="N919" t="s">
        <v>3439</v>
      </c>
      <c r="O919" s="2">
        <v>107</v>
      </c>
      <c r="Q919" s="10" t="s">
        <v>40</v>
      </c>
      <c r="R919" s="21">
        <v>1986</v>
      </c>
      <c r="S919" s="27" t="s">
        <v>12665</v>
      </c>
      <c r="T919" s="25" t="str">
        <f>LEFT(S919,3)</f>
        <v>Sep</v>
      </c>
      <c r="U919" s="10" t="s">
        <v>194</v>
      </c>
      <c r="V919" s="21">
        <v>7.7</v>
      </c>
      <c r="W919" s="10">
        <v>49000</v>
      </c>
      <c r="X919" s="10" t="s">
        <v>2187</v>
      </c>
      <c r="Y919" s="10" t="s">
        <v>2187</v>
      </c>
      <c r="Z919" s="10" t="s">
        <v>3438</v>
      </c>
      <c r="AA919" s="22" t="s">
        <v>29</v>
      </c>
      <c r="AB919" s="10">
        <v>1100000</v>
      </c>
      <c r="AC919" s="10">
        <v>1504286</v>
      </c>
      <c r="AD919" s="10" t="s">
        <v>3439</v>
      </c>
      <c r="AE919" s="23">
        <v>107</v>
      </c>
    </row>
    <row r="920" spans="1:31" x14ac:dyDescent="0.35">
      <c r="A920" t="s">
        <v>3440</v>
      </c>
      <c r="B920" t="s">
        <v>1998</v>
      </c>
      <c r="C920" t="s">
        <v>51</v>
      </c>
      <c r="D920" s="2">
        <v>1986</v>
      </c>
      <c r="E920" t="s">
        <v>3315</v>
      </c>
      <c r="F920" s="2">
        <v>5.7</v>
      </c>
      <c r="G920">
        <v>26000</v>
      </c>
      <c r="H920" t="s">
        <v>3441</v>
      </c>
      <c r="I920" t="s">
        <v>3442</v>
      </c>
      <c r="J920" t="s">
        <v>1020</v>
      </c>
      <c r="K920" s="3" t="s">
        <v>29</v>
      </c>
      <c r="L920">
        <v>19000000</v>
      </c>
      <c r="M920">
        <v>40996665</v>
      </c>
      <c r="N920" t="s">
        <v>3443</v>
      </c>
      <c r="O920" s="2">
        <v>91</v>
      </c>
      <c r="Q920" s="9" t="s">
        <v>51</v>
      </c>
      <c r="R920" s="18">
        <v>1986</v>
      </c>
      <c r="S920" s="26" t="s">
        <v>12652</v>
      </c>
      <c r="T920" s="25" t="str">
        <f>LEFT(S920,3)</f>
        <v>May</v>
      </c>
      <c r="U920" s="9" t="s">
        <v>29</v>
      </c>
      <c r="V920" s="18">
        <v>5.7</v>
      </c>
      <c r="W920" s="9">
        <v>26000</v>
      </c>
      <c r="X920" s="9" t="s">
        <v>3441</v>
      </c>
      <c r="Y920" s="9" t="s">
        <v>3442</v>
      </c>
      <c r="Z920" s="9" t="s">
        <v>1020</v>
      </c>
      <c r="AA920" s="19" t="s">
        <v>29</v>
      </c>
      <c r="AB920" s="9">
        <v>19000000</v>
      </c>
      <c r="AC920" s="9">
        <v>40996665</v>
      </c>
      <c r="AD920" s="9" t="s">
        <v>3443</v>
      </c>
      <c r="AE920" s="20">
        <v>91</v>
      </c>
    </row>
    <row r="921" spans="1:31" x14ac:dyDescent="0.35">
      <c r="A921" t="s">
        <v>3444</v>
      </c>
      <c r="B921" t="s">
        <v>2706</v>
      </c>
      <c r="C921" t="s">
        <v>103</v>
      </c>
      <c r="D921" s="2">
        <v>1986</v>
      </c>
      <c r="E921" t="s">
        <v>3445</v>
      </c>
      <c r="F921" s="2">
        <v>7.3</v>
      </c>
      <c r="G921">
        <v>7500</v>
      </c>
      <c r="H921" t="s">
        <v>3446</v>
      </c>
      <c r="I921" t="s">
        <v>3446</v>
      </c>
      <c r="J921" t="s">
        <v>3447</v>
      </c>
      <c r="K921" s="3" t="s">
        <v>1267</v>
      </c>
      <c r="L921">
        <v>0</v>
      </c>
      <c r="M921">
        <v>58731</v>
      </c>
      <c r="N921" t="s">
        <v>3448</v>
      </c>
      <c r="O921" s="2">
        <v>105</v>
      </c>
      <c r="Q921" s="10" t="s">
        <v>103</v>
      </c>
      <c r="R921" s="21">
        <v>1986</v>
      </c>
      <c r="S921" s="27" t="s">
        <v>12644</v>
      </c>
      <c r="T921" s="25" t="str">
        <f>LEFT(S921,3)</f>
        <v>Nov</v>
      </c>
      <c r="U921" s="10" t="s">
        <v>451</v>
      </c>
      <c r="V921" s="21">
        <v>7.3</v>
      </c>
      <c r="W921" s="10">
        <v>7500</v>
      </c>
      <c r="X921" s="10" t="s">
        <v>3446</v>
      </c>
      <c r="Y921" s="10" t="s">
        <v>3446</v>
      </c>
      <c r="Z921" s="10" t="s">
        <v>3447</v>
      </c>
      <c r="AA921" s="22" t="s">
        <v>1267</v>
      </c>
      <c r="AB921" s="10">
        <v>0</v>
      </c>
      <c r="AC921" s="10">
        <v>58731</v>
      </c>
      <c r="AD921" s="10" t="s">
        <v>3448</v>
      </c>
      <c r="AE921" s="23">
        <v>105</v>
      </c>
    </row>
    <row r="922" spans="1:31" x14ac:dyDescent="0.35">
      <c r="A922" t="s">
        <v>3449</v>
      </c>
      <c r="B922" t="s">
        <v>15</v>
      </c>
      <c r="C922" t="s">
        <v>51</v>
      </c>
      <c r="D922" s="2">
        <v>1986</v>
      </c>
      <c r="E922" t="s">
        <v>3252</v>
      </c>
      <c r="F922" s="2">
        <v>5.4</v>
      </c>
      <c r="G922">
        <v>14000</v>
      </c>
      <c r="H922" t="s">
        <v>1575</v>
      </c>
      <c r="I922" t="s">
        <v>3450</v>
      </c>
      <c r="J922" t="s">
        <v>1575</v>
      </c>
      <c r="K922" s="3" t="s">
        <v>29</v>
      </c>
      <c r="L922">
        <v>0</v>
      </c>
      <c r="M922">
        <v>14481606</v>
      </c>
      <c r="N922" t="s">
        <v>60</v>
      </c>
      <c r="O922" s="2">
        <v>93</v>
      </c>
      <c r="Q922" s="9" t="s">
        <v>51</v>
      </c>
      <c r="R922" s="18">
        <v>1986</v>
      </c>
      <c r="S922" s="26" t="s">
        <v>12638</v>
      </c>
      <c r="T922" s="25" t="str">
        <f>LEFT(S922,3)</f>
        <v>Jul</v>
      </c>
      <c r="U922" s="9" t="s">
        <v>29</v>
      </c>
      <c r="V922" s="18">
        <v>5.4</v>
      </c>
      <c r="W922" s="9">
        <v>14000</v>
      </c>
      <c r="X922" s="9" t="s">
        <v>1575</v>
      </c>
      <c r="Y922" s="9" t="s">
        <v>3450</v>
      </c>
      <c r="Z922" s="9" t="s">
        <v>1575</v>
      </c>
      <c r="AA922" s="19" t="s">
        <v>29</v>
      </c>
      <c r="AB922" s="9">
        <v>0</v>
      </c>
      <c r="AC922" s="9">
        <v>14481606</v>
      </c>
      <c r="AD922" s="9" t="s">
        <v>60</v>
      </c>
      <c r="AE922" s="20">
        <v>93</v>
      </c>
    </row>
    <row r="923" spans="1:31" x14ac:dyDescent="0.35">
      <c r="A923" t="s">
        <v>3451</v>
      </c>
      <c r="B923" t="s">
        <v>32</v>
      </c>
      <c r="C923" t="s">
        <v>33</v>
      </c>
      <c r="D923" s="2">
        <v>1986</v>
      </c>
      <c r="E923" t="s">
        <v>3452</v>
      </c>
      <c r="F923" s="2">
        <v>4.5999999999999996</v>
      </c>
      <c r="G923">
        <v>9000</v>
      </c>
      <c r="H923" t="s">
        <v>3453</v>
      </c>
      <c r="I923" t="s">
        <v>2845</v>
      </c>
      <c r="J923" t="s">
        <v>2846</v>
      </c>
      <c r="K923" s="3" t="s">
        <v>29</v>
      </c>
      <c r="L923">
        <v>13000000</v>
      </c>
      <c r="M923">
        <v>3751699</v>
      </c>
      <c r="N923" t="s">
        <v>1174</v>
      </c>
      <c r="O923" s="2">
        <v>99</v>
      </c>
      <c r="Q923" s="10" t="s">
        <v>33</v>
      </c>
      <c r="R923" s="21">
        <v>1986</v>
      </c>
      <c r="S923" s="27" t="s">
        <v>12666</v>
      </c>
      <c r="T923" s="25" t="str">
        <f>LEFT(S923,3)</f>
        <v>Jan</v>
      </c>
      <c r="U923" s="10" t="s">
        <v>29</v>
      </c>
      <c r="V923" s="21">
        <v>4.5999999999999996</v>
      </c>
      <c r="W923" s="10">
        <v>9000</v>
      </c>
      <c r="X923" s="10" t="s">
        <v>3453</v>
      </c>
      <c r="Y923" s="10" t="s">
        <v>2845</v>
      </c>
      <c r="Z923" s="10" t="s">
        <v>2846</v>
      </c>
      <c r="AA923" s="22" t="s">
        <v>29</v>
      </c>
      <c r="AB923" s="10">
        <v>13000000</v>
      </c>
      <c r="AC923" s="10">
        <v>3751699</v>
      </c>
      <c r="AD923" s="10" t="s">
        <v>1174</v>
      </c>
      <c r="AE923" s="23">
        <v>99</v>
      </c>
    </row>
    <row r="924" spans="1:31" x14ac:dyDescent="0.35">
      <c r="A924" t="s">
        <v>3454</v>
      </c>
      <c r="B924" t="s">
        <v>336</v>
      </c>
      <c r="C924" t="s">
        <v>24</v>
      </c>
      <c r="D924" s="2">
        <v>1986</v>
      </c>
      <c r="E924" t="s">
        <v>3455</v>
      </c>
      <c r="F924" s="2">
        <v>7</v>
      </c>
      <c r="G924">
        <v>11000</v>
      </c>
      <c r="H924" t="s">
        <v>3456</v>
      </c>
      <c r="I924" t="s">
        <v>3456</v>
      </c>
      <c r="J924" t="s">
        <v>3457</v>
      </c>
      <c r="K924" s="3" t="s">
        <v>2107</v>
      </c>
      <c r="L924">
        <v>0</v>
      </c>
      <c r="M924">
        <v>13299749</v>
      </c>
      <c r="N924" t="s">
        <v>3458</v>
      </c>
      <c r="O924" s="2">
        <v>76</v>
      </c>
      <c r="Q924" s="9" t="s">
        <v>24</v>
      </c>
      <c r="R924" s="18">
        <v>1986</v>
      </c>
      <c r="S924" s="26" t="s">
        <v>12667</v>
      </c>
      <c r="T924" s="25" t="str">
        <f>LEFT(S924,3)</f>
        <v>Aug</v>
      </c>
      <c r="U924" s="9" t="s">
        <v>29</v>
      </c>
      <c r="V924" s="18">
        <v>7</v>
      </c>
      <c r="W924" s="9">
        <v>11000</v>
      </c>
      <c r="X924" s="9" t="s">
        <v>3456</v>
      </c>
      <c r="Y924" s="9" t="s">
        <v>3456</v>
      </c>
      <c r="Z924" s="9" t="s">
        <v>3457</v>
      </c>
      <c r="AA924" s="19" t="s">
        <v>2107</v>
      </c>
      <c r="AB924" s="9">
        <v>0</v>
      </c>
      <c r="AC924" s="9">
        <v>13299749</v>
      </c>
      <c r="AD924" s="9" t="s">
        <v>3458</v>
      </c>
      <c r="AE924" s="20">
        <v>76</v>
      </c>
    </row>
    <row r="925" spans="1:31" x14ac:dyDescent="0.35">
      <c r="A925" t="s">
        <v>3459</v>
      </c>
      <c r="C925" t="s">
        <v>62</v>
      </c>
      <c r="D925" s="2">
        <v>1986</v>
      </c>
      <c r="E925" t="s">
        <v>3460</v>
      </c>
      <c r="F925" s="2">
        <v>6.6</v>
      </c>
      <c r="G925">
        <v>5500</v>
      </c>
      <c r="H925" t="s">
        <v>3461</v>
      </c>
      <c r="I925" t="s">
        <v>3461</v>
      </c>
      <c r="J925" t="s">
        <v>3462</v>
      </c>
      <c r="K925" s="3" t="s">
        <v>21</v>
      </c>
      <c r="L925">
        <v>0</v>
      </c>
      <c r="M925">
        <v>5478</v>
      </c>
      <c r="N925" t="s">
        <v>3463</v>
      </c>
      <c r="O925" s="2">
        <v>93</v>
      </c>
      <c r="Q925" s="10" t="s">
        <v>62</v>
      </c>
      <c r="R925" s="21">
        <v>1986</v>
      </c>
      <c r="S925" s="27" t="s">
        <v>12668</v>
      </c>
      <c r="T925" s="25" t="str">
        <f>LEFT(S925,3)</f>
        <v>Aug</v>
      </c>
      <c r="U925" s="10" t="s">
        <v>29</v>
      </c>
      <c r="V925" s="21">
        <v>6.6</v>
      </c>
      <c r="W925" s="10">
        <v>5500</v>
      </c>
      <c r="X925" s="10" t="s">
        <v>3461</v>
      </c>
      <c r="Y925" s="10" t="s">
        <v>3461</v>
      </c>
      <c r="Z925" s="10" t="s">
        <v>3462</v>
      </c>
      <c r="AA925" s="22" t="s">
        <v>21</v>
      </c>
      <c r="AB925" s="10">
        <v>0</v>
      </c>
      <c r="AC925" s="10">
        <v>5478</v>
      </c>
      <c r="AD925" s="10" t="s">
        <v>3463</v>
      </c>
      <c r="AE925" s="23">
        <v>93</v>
      </c>
    </row>
    <row r="926" spans="1:31" x14ac:dyDescent="0.35">
      <c r="A926" t="s">
        <v>3464</v>
      </c>
      <c r="B926" t="s">
        <v>15</v>
      </c>
      <c r="C926" t="s">
        <v>16</v>
      </c>
      <c r="D926" s="2">
        <v>1986</v>
      </c>
      <c r="E926" t="s">
        <v>3321</v>
      </c>
      <c r="F926" s="2">
        <v>7.2</v>
      </c>
      <c r="G926">
        <v>15000</v>
      </c>
      <c r="H926" t="s">
        <v>3465</v>
      </c>
      <c r="I926" t="s">
        <v>3466</v>
      </c>
      <c r="J926" t="s">
        <v>164</v>
      </c>
      <c r="K926" s="3" t="s">
        <v>29</v>
      </c>
      <c r="L926">
        <v>10500000</v>
      </c>
      <c r="M926">
        <v>31853080</v>
      </c>
      <c r="N926" t="s">
        <v>43</v>
      </c>
      <c r="O926" s="2">
        <v>119</v>
      </c>
      <c r="Q926" s="9" t="s">
        <v>16</v>
      </c>
      <c r="R926" s="18">
        <v>1986</v>
      </c>
      <c r="S926" s="26" t="s">
        <v>12654</v>
      </c>
      <c r="T926" s="25" t="str">
        <f>LEFT(S926,3)</f>
        <v>Oct</v>
      </c>
      <c r="U926" s="9" t="s">
        <v>29</v>
      </c>
      <c r="V926" s="18">
        <v>7.2</v>
      </c>
      <c r="W926" s="9">
        <v>15000</v>
      </c>
      <c r="X926" s="9" t="s">
        <v>3465</v>
      </c>
      <c r="Y926" s="9" t="s">
        <v>3466</v>
      </c>
      <c r="Z926" s="9" t="s">
        <v>164</v>
      </c>
      <c r="AA926" s="19" t="s">
        <v>29</v>
      </c>
      <c r="AB926" s="9">
        <v>10500000</v>
      </c>
      <c r="AC926" s="9">
        <v>31853080</v>
      </c>
      <c r="AD926" s="9" t="s">
        <v>43</v>
      </c>
      <c r="AE926" s="20">
        <v>119</v>
      </c>
    </row>
    <row r="927" spans="1:31" x14ac:dyDescent="0.35">
      <c r="A927" t="s">
        <v>3467</v>
      </c>
      <c r="B927" t="s">
        <v>32</v>
      </c>
      <c r="C927" t="s">
        <v>51</v>
      </c>
      <c r="D927" s="2">
        <v>1986</v>
      </c>
      <c r="E927" t="s">
        <v>3216</v>
      </c>
      <c r="F927" s="2">
        <v>5.6</v>
      </c>
      <c r="G927">
        <v>8200</v>
      </c>
      <c r="H927" t="s">
        <v>733</v>
      </c>
      <c r="I927" t="s">
        <v>3468</v>
      </c>
      <c r="J927" t="s">
        <v>3469</v>
      </c>
      <c r="K927" s="3" t="s">
        <v>29</v>
      </c>
      <c r="L927">
        <v>12000000</v>
      </c>
      <c r="M927">
        <v>4884663</v>
      </c>
      <c r="N927" t="s">
        <v>3112</v>
      </c>
      <c r="O927" s="2">
        <v>100</v>
      </c>
      <c r="Q927" s="10" t="s">
        <v>51</v>
      </c>
      <c r="R927" s="21">
        <v>1986</v>
      </c>
      <c r="S927" s="27" t="s">
        <v>12631</v>
      </c>
      <c r="T927" s="25" t="str">
        <f>LEFT(S927,3)</f>
        <v>Jun</v>
      </c>
      <c r="U927" s="10" t="s">
        <v>29</v>
      </c>
      <c r="V927" s="21">
        <v>5.6</v>
      </c>
      <c r="W927" s="10">
        <v>8200</v>
      </c>
      <c r="X927" s="10" t="s">
        <v>733</v>
      </c>
      <c r="Y927" s="10" t="s">
        <v>3468</v>
      </c>
      <c r="Z927" s="10" t="s">
        <v>3469</v>
      </c>
      <c r="AA927" s="22" t="s">
        <v>29</v>
      </c>
      <c r="AB927" s="10">
        <v>12000000</v>
      </c>
      <c r="AC927" s="10">
        <v>4884663</v>
      </c>
      <c r="AD927" s="10" t="s">
        <v>3112</v>
      </c>
      <c r="AE927" s="23">
        <v>100</v>
      </c>
    </row>
    <row r="928" spans="1:31" x14ac:dyDescent="0.35">
      <c r="A928" t="s">
        <v>3470</v>
      </c>
      <c r="B928" t="s">
        <v>508</v>
      </c>
      <c r="C928" t="s">
        <v>16</v>
      </c>
      <c r="D928" s="2">
        <v>1986</v>
      </c>
      <c r="E928" t="s">
        <v>3471</v>
      </c>
      <c r="F928" s="2">
        <v>7</v>
      </c>
      <c r="G928">
        <v>11000</v>
      </c>
      <c r="H928" t="s">
        <v>3472</v>
      </c>
      <c r="I928" t="s">
        <v>3472</v>
      </c>
      <c r="J928" t="s">
        <v>3473</v>
      </c>
      <c r="K928" s="3" t="s">
        <v>1110</v>
      </c>
      <c r="L928">
        <v>0</v>
      </c>
      <c r="M928">
        <v>286126</v>
      </c>
      <c r="N928" t="s">
        <v>3474</v>
      </c>
      <c r="O928" s="2">
        <v>110</v>
      </c>
      <c r="Q928" s="9" t="s">
        <v>16</v>
      </c>
      <c r="R928" s="18">
        <v>1986</v>
      </c>
      <c r="S928" s="26" t="s">
        <v>12602</v>
      </c>
      <c r="T928" s="25" t="str">
        <f>LEFT(S928,3)</f>
        <v>Mar</v>
      </c>
      <c r="U928" s="9" t="s">
        <v>1110</v>
      </c>
      <c r="V928" s="18">
        <v>7</v>
      </c>
      <c r="W928" s="9">
        <v>11000</v>
      </c>
      <c r="X928" s="9" t="s">
        <v>3472</v>
      </c>
      <c r="Y928" s="9" t="s">
        <v>3472</v>
      </c>
      <c r="Z928" s="9" t="s">
        <v>3473</v>
      </c>
      <c r="AA928" s="19" t="s">
        <v>1110</v>
      </c>
      <c r="AB928" s="9">
        <v>0</v>
      </c>
      <c r="AC928" s="9">
        <v>286126</v>
      </c>
      <c r="AD928" s="9" t="s">
        <v>3474</v>
      </c>
      <c r="AE928" s="20">
        <v>110</v>
      </c>
    </row>
    <row r="929" spans="1:31" x14ac:dyDescent="0.35">
      <c r="A929" t="s">
        <v>3475</v>
      </c>
      <c r="B929" t="s">
        <v>15</v>
      </c>
      <c r="C929" t="s">
        <v>40</v>
      </c>
      <c r="D929" s="2">
        <v>1986</v>
      </c>
      <c r="E929" t="s">
        <v>2822</v>
      </c>
      <c r="F929" s="2">
        <v>6.2</v>
      </c>
      <c r="G929">
        <v>16000</v>
      </c>
      <c r="H929" t="s">
        <v>415</v>
      </c>
      <c r="I929" t="s">
        <v>3476</v>
      </c>
      <c r="J929" t="s">
        <v>1023</v>
      </c>
      <c r="K929" s="3" t="s">
        <v>29</v>
      </c>
      <c r="L929">
        <v>14000000</v>
      </c>
      <c r="M929">
        <v>62134225</v>
      </c>
      <c r="N929" t="s">
        <v>2091</v>
      </c>
      <c r="O929" s="2">
        <v>103</v>
      </c>
      <c r="Q929" s="10" t="s">
        <v>40</v>
      </c>
      <c r="R929" s="21">
        <v>1986</v>
      </c>
      <c r="S929" s="27" t="s">
        <v>12598</v>
      </c>
      <c r="T929" s="25" t="str">
        <f>LEFT(S929,3)</f>
        <v>Jan</v>
      </c>
      <c r="U929" s="10" t="s">
        <v>29</v>
      </c>
      <c r="V929" s="21">
        <v>6.2</v>
      </c>
      <c r="W929" s="10">
        <v>16000</v>
      </c>
      <c r="X929" s="10" t="s">
        <v>415</v>
      </c>
      <c r="Y929" s="10" t="s">
        <v>3476</v>
      </c>
      <c r="Z929" s="10" t="s">
        <v>1023</v>
      </c>
      <c r="AA929" s="22" t="s">
        <v>29</v>
      </c>
      <c r="AB929" s="10">
        <v>14000000</v>
      </c>
      <c r="AC929" s="10">
        <v>62134225</v>
      </c>
      <c r="AD929" s="10" t="s">
        <v>2091</v>
      </c>
      <c r="AE929" s="23">
        <v>103</v>
      </c>
    </row>
    <row r="930" spans="1:31" x14ac:dyDescent="0.35">
      <c r="A930" t="s">
        <v>3477</v>
      </c>
      <c r="B930" t="s">
        <v>15</v>
      </c>
      <c r="C930" t="s">
        <v>51</v>
      </c>
      <c r="D930" s="2">
        <v>1986</v>
      </c>
      <c r="E930" t="s">
        <v>3332</v>
      </c>
      <c r="F930" s="2">
        <v>6.2</v>
      </c>
      <c r="G930">
        <v>15000</v>
      </c>
      <c r="H930" t="s">
        <v>3478</v>
      </c>
      <c r="I930" t="s">
        <v>3479</v>
      </c>
      <c r="J930" t="s">
        <v>3480</v>
      </c>
      <c r="K930" s="3" t="s">
        <v>29</v>
      </c>
      <c r="L930">
        <v>5000000</v>
      </c>
      <c r="M930">
        <v>12947763</v>
      </c>
      <c r="N930" t="s">
        <v>43</v>
      </c>
      <c r="O930" s="2">
        <v>89</v>
      </c>
      <c r="Q930" s="9" t="s">
        <v>51</v>
      </c>
      <c r="R930" s="18">
        <v>1986</v>
      </c>
      <c r="S930" s="26" t="s">
        <v>12656</v>
      </c>
      <c r="T930" s="25" t="str">
        <f>LEFT(S930,3)</f>
        <v>Mar</v>
      </c>
      <c r="U930" s="9" t="s">
        <v>29</v>
      </c>
      <c r="V930" s="18">
        <v>6.2</v>
      </c>
      <c r="W930" s="9">
        <v>15000</v>
      </c>
      <c r="X930" s="9" t="s">
        <v>3478</v>
      </c>
      <c r="Y930" s="9" t="s">
        <v>3479</v>
      </c>
      <c r="Z930" s="9" t="s">
        <v>3480</v>
      </c>
      <c r="AA930" s="19" t="s">
        <v>29</v>
      </c>
      <c r="AB930" s="9">
        <v>5000000</v>
      </c>
      <c r="AC930" s="9">
        <v>12947763</v>
      </c>
      <c r="AD930" s="9" t="s">
        <v>43</v>
      </c>
      <c r="AE930" s="20">
        <v>89</v>
      </c>
    </row>
    <row r="931" spans="1:31" x14ac:dyDescent="0.35">
      <c r="A931" t="s">
        <v>3481</v>
      </c>
      <c r="B931" t="s">
        <v>15</v>
      </c>
      <c r="C931" t="s">
        <v>40</v>
      </c>
      <c r="D931" s="2">
        <v>1986</v>
      </c>
      <c r="E931" t="s">
        <v>3482</v>
      </c>
      <c r="F931" s="2">
        <v>6.5</v>
      </c>
      <c r="G931">
        <v>12000</v>
      </c>
      <c r="H931" t="s">
        <v>1570</v>
      </c>
      <c r="I931" t="s">
        <v>2034</v>
      </c>
      <c r="J931" t="s">
        <v>1496</v>
      </c>
      <c r="K931" s="3" t="s">
        <v>29</v>
      </c>
      <c r="L931">
        <v>8500000</v>
      </c>
      <c r="M931">
        <v>17685307</v>
      </c>
      <c r="N931" t="s">
        <v>383</v>
      </c>
      <c r="O931" s="2">
        <v>102</v>
      </c>
      <c r="Q931" s="10" t="s">
        <v>40</v>
      </c>
      <c r="R931" s="21">
        <v>1986</v>
      </c>
      <c r="S931" s="27" t="s">
        <v>12669</v>
      </c>
      <c r="T931" s="25" t="str">
        <f>LEFT(S931,3)</f>
        <v>Aug</v>
      </c>
      <c r="U931" s="10" t="s">
        <v>29</v>
      </c>
      <c r="V931" s="21">
        <v>6.5</v>
      </c>
      <c r="W931" s="10">
        <v>12000</v>
      </c>
      <c r="X931" s="10" t="s">
        <v>1570</v>
      </c>
      <c r="Y931" s="10" t="s">
        <v>2034</v>
      </c>
      <c r="Z931" s="10" t="s">
        <v>1496</v>
      </c>
      <c r="AA931" s="22" t="s">
        <v>29</v>
      </c>
      <c r="AB931" s="10">
        <v>8500000</v>
      </c>
      <c r="AC931" s="10">
        <v>17685307</v>
      </c>
      <c r="AD931" s="10" t="s">
        <v>383</v>
      </c>
      <c r="AE931" s="23">
        <v>102</v>
      </c>
    </row>
    <row r="932" spans="1:31" x14ac:dyDescent="0.35">
      <c r="A932" t="s">
        <v>3483</v>
      </c>
      <c r="B932" t="s">
        <v>1998</v>
      </c>
      <c r="C932" t="s">
        <v>33</v>
      </c>
      <c r="D932" s="2">
        <v>1986</v>
      </c>
      <c r="E932" t="s">
        <v>3227</v>
      </c>
      <c r="F932" s="2">
        <v>6.1</v>
      </c>
      <c r="G932">
        <v>8100</v>
      </c>
      <c r="H932" t="s">
        <v>3484</v>
      </c>
      <c r="I932" t="s">
        <v>3485</v>
      </c>
      <c r="J932" t="s">
        <v>413</v>
      </c>
      <c r="K932" s="3" t="s">
        <v>451</v>
      </c>
      <c r="L932">
        <v>40000000</v>
      </c>
      <c r="M932">
        <v>1641825</v>
      </c>
      <c r="N932" t="s">
        <v>3486</v>
      </c>
      <c r="O932" s="2">
        <v>121</v>
      </c>
      <c r="Q932" s="9" t="s">
        <v>33</v>
      </c>
      <c r="R932" s="18">
        <v>1986</v>
      </c>
      <c r="S932" s="26" t="s">
        <v>12632</v>
      </c>
      <c r="T932" s="25" t="str">
        <f>LEFT(S932,3)</f>
        <v>Jul</v>
      </c>
      <c r="U932" s="9" t="s">
        <v>29</v>
      </c>
      <c r="V932" s="18">
        <v>6.1</v>
      </c>
      <c r="W932" s="9">
        <v>8100</v>
      </c>
      <c r="X932" s="9" t="s">
        <v>3484</v>
      </c>
      <c r="Y932" s="9" t="s">
        <v>3485</v>
      </c>
      <c r="Z932" s="9" t="s">
        <v>413</v>
      </c>
      <c r="AA932" s="19" t="s">
        <v>451</v>
      </c>
      <c r="AB932" s="9">
        <v>40000000</v>
      </c>
      <c r="AC932" s="9">
        <v>1641825</v>
      </c>
      <c r="AD932" s="9" t="s">
        <v>3486</v>
      </c>
      <c r="AE932" s="20">
        <v>121</v>
      </c>
    </row>
    <row r="933" spans="1:31" x14ac:dyDescent="0.35">
      <c r="A933" t="s">
        <v>3487</v>
      </c>
      <c r="B933" t="s">
        <v>15</v>
      </c>
      <c r="C933" t="s">
        <v>103</v>
      </c>
      <c r="D933" s="2">
        <v>1986</v>
      </c>
      <c r="E933" t="s">
        <v>3272</v>
      </c>
      <c r="F933" s="2">
        <v>5.7</v>
      </c>
      <c r="G933">
        <v>7000</v>
      </c>
      <c r="H933" t="s">
        <v>2432</v>
      </c>
      <c r="I933" t="s">
        <v>3309</v>
      </c>
      <c r="J933" t="s">
        <v>183</v>
      </c>
      <c r="K933" s="3" t="s">
        <v>29</v>
      </c>
      <c r="L933">
        <v>14000000</v>
      </c>
      <c r="M933">
        <v>12303904</v>
      </c>
      <c r="N933" t="s">
        <v>2099</v>
      </c>
      <c r="O933" s="2">
        <v>106</v>
      </c>
      <c r="Q933" s="10" t="s">
        <v>103</v>
      </c>
      <c r="R933" s="21">
        <v>1986</v>
      </c>
      <c r="S933" s="27" t="s">
        <v>12643</v>
      </c>
      <c r="T933" s="25" t="str">
        <f>LEFT(S933,3)</f>
        <v>Dec</v>
      </c>
      <c r="U933" s="10" t="s">
        <v>29</v>
      </c>
      <c r="V933" s="21">
        <v>5.7</v>
      </c>
      <c r="W933" s="10">
        <v>7000</v>
      </c>
      <c r="X933" s="10" t="s">
        <v>2432</v>
      </c>
      <c r="Y933" s="10" t="s">
        <v>3309</v>
      </c>
      <c r="Z933" s="10" t="s">
        <v>183</v>
      </c>
      <c r="AA933" s="22" t="s">
        <v>29</v>
      </c>
      <c r="AB933" s="10">
        <v>14000000</v>
      </c>
      <c r="AC933" s="10">
        <v>12303904</v>
      </c>
      <c r="AD933" s="10" t="s">
        <v>2099</v>
      </c>
      <c r="AE933" s="23">
        <v>106</v>
      </c>
    </row>
    <row r="934" spans="1:31" x14ac:dyDescent="0.35">
      <c r="A934" t="s">
        <v>3488</v>
      </c>
      <c r="B934" t="s">
        <v>1998</v>
      </c>
      <c r="C934" t="s">
        <v>62</v>
      </c>
      <c r="D934" s="2">
        <v>1986</v>
      </c>
      <c r="E934" t="s">
        <v>2614</v>
      </c>
      <c r="F934" s="2">
        <v>7.1</v>
      </c>
      <c r="G934">
        <v>6300</v>
      </c>
      <c r="H934" t="s">
        <v>3489</v>
      </c>
      <c r="I934" t="s">
        <v>3490</v>
      </c>
      <c r="J934" t="s">
        <v>3491</v>
      </c>
      <c r="K934" s="3" t="s">
        <v>21</v>
      </c>
      <c r="L934">
        <v>8500000</v>
      </c>
      <c r="M934">
        <v>277646</v>
      </c>
      <c r="N934" t="s">
        <v>3492</v>
      </c>
      <c r="O934" s="2">
        <v>136</v>
      </c>
      <c r="Q934" s="9" t="s">
        <v>62</v>
      </c>
      <c r="R934" s="18">
        <v>1986</v>
      </c>
      <c r="S934" s="26" t="s">
        <v>12567</v>
      </c>
      <c r="T934" s="25" t="str">
        <f>LEFT(S934,3)</f>
        <v>Feb</v>
      </c>
      <c r="U934" s="9" t="s">
        <v>29</v>
      </c>
      <c r="V934" s="18">
        <v>7.1</v>
      </c>
      <c r="W934" s="9">
        <v>6300</v>
      </c>
      <c r="X934" s="9" t="s">
        <v>3489</v>
      </c>
      <c r="Y934" s="9" t="s">
        <v>3490</v>
      </c>
      <c r="Z934" s="9" t="s">
        <v>3491</v>
      </c>
      <c r="AA934" s="19" t="s">
        <v>21</v>
      </c>
      <c r="AB934" s="9">
        <v>8500000</v>
      </c>
      <c r="AC934" s="9">
        <v>277646</v>
      </c>
      <c r="AD934" s="9" t="s">
        <v>3492</v>
      </c>
      <c r="AE934" s="20">
        <v>136</v>
      </c>
    </row>
    <row r="935" spans="1:31" x14ac:dyDescent="0.35">
      <c r="A935" t="s">
        <v>3493</v>
      </c>
      <c r="B935" t="s">
        <v>1998</v>
      </c>
      <c r="C935" t="s">
        <v>40</v>
      </c>
      <c r="D935" s="2">
        <v>1986</v>
      </c>
      <c r="E935" t="s">
        <v>3494</v>
      </c>
      <c r="F935" s="2">
        <v>5.0999999999999996</v>
      </c>
      <c r="G935">
        <v>5900</v>
      </c>
      <c r="H935" t="s">
        <v>46</v>
      </c>
      <c r="I935" t="s">
        <v>3495</v>
      </c>
      <c r="J935" t="s">
        <v>96</v>
      </c>
      <c r="K935" s="3" t="s">
        <v>29</v>
      </c>
      <c r="L935">
        <v>15000000</v>
      </c>
      <c r="M935">
        <v>12308521</v>
      </c>
      <c r="N935" t="s">
        <v>22</v>
      </c>
      <c r="O935" s="2">
        <v>96</v>
      </c>
      <c r="Q935" s="10" t="s">
        <v>40</v>
      </c>
      <c r="R935" s="21">
        <v>1986</v>
      </c>
      <c r="S935" s="27" t="s">
        <v>12670</v>
      </c>
      <c r="T935" s="25" t="str">
        <f>LEFT(S935,3)</f>
        <v>Jul</v>
      </c>
      <c r="U935" s="10" t="s">
        <v>29</v>
      </c>
      <c r="V935" s="21">
        <v>5.0999999999999996</v>
      </c>
      <c r="W935" s="10">
        <v>5900</v>
      </c>
      <c r="X935" s="10" t="s">
        <v>46</v>
      </c>
      <c r="Y935" s="10" t="s">
        <v>3495</v>
      </c>
      <c r="Z935" s="10" t="s">
        <v>96</v>
      </c>
      <c r="AA935" s="22" t="s">
        <v>29</v>
      </c>
      <c r="AB935" s="10">
        <v>15000000</v>
      </c>
      <c r="AC935" s="10">
        <v>12308521</v>
      </c>
      <c r="AD935" s="10" t="s">
        <v>22</v>
      </c>
      <c r="AE935" s="23">
        <v>96</v>
      </c>
    </row>
    <row r="936" spans="1:31" x14ac:dyDescent="0.35">
      <c r="A936" t="s">
        <v>3496</v>
      </c>
      <c r="B936" t="s">
        <v>32</v>
      </c>
      <c r="C936" t="s">
        <v>16</v>
      </c>
      <c r="D936" s="2">
        <v>1986</v>
      </c>
      <c r="E936" t="s">
        <v>3497</v>
      </c>
      <c r="F936" s="2">
        <v>8</v>
      </c>
      <c r="G936">
        <v>21000</v>
      </c>
      <c r="H936" t="s">
        <v>3498</v>
      </c>
      <c r="I936" t="s">
        <v>3498</v>
      </c>
      <c r="J936" t="s">
        <v>3499</v>
      </c>
      <c r="K936" s="3" t="s">
        <v>1267</v>
      </c>
      <c r="L936">
        <v>0</v>
      </c>
      <c r="M936">
        <v>3940542</v>
      </c>
      <c r="N936" t="s">
        <v>3500</v>
      </c>
      <c r="O936" s="2">
        <v>113</v>
      </c>
      <c r="Q936" s="9" t="s">
        <v>16</v>
      </c>
      <c r="R936" s="18">
        <v>1986</v>
      </c>
      <c r="S936" s="26" t="s">
        <v>12671</v>
      </c>
      <c r="T936" s="25" t="str">
        <f>LEFT(S936,3)</f>
        <v>Dec</v>
      </c>
      <c r="U936" s="9" t="s">
        <v>29</v>
      </c>
      <c r="V936" s="18">
        <v>8</v>
      </c>
      <c r="W936" s="9">
        <v>21000</v>
      </c>
      <c r="X936" s="9" t="s">
        <v>3498</v>
      </c>
      <c r="Y936" s="9" t="s">
        <v>3498</v>
      </c>
      <c r="Z936" s="9" t="s">
        <v>3499</v>
      </c>
      <c r="AA936" s="19" t="s">
        <v>1267</v>
      </c>
      <c r="AB936" s="9">
        <v>0</v>
      </c>
      <c r="AC936" s="9">
        <v>3940542</v>
      </c>
      <c r="AD936" s="9" t="s">
        <v>3500</v>
      </c>
      <c r="AE936" s="20">
        <v>113</v>
      </c>
    </row>
    <row r="937" spans="1:31" x14ac:dyDescent="0.35">
      <c r="A937" t="s">
        <v>3501</v>
      </c>
      <c r="B937" t="s">
        <v>15</v>
      </c>
      <c r="C937" t="s">
        <v>16</v>
      </c>
      <c r="D937" s="2">
        <v>1986</v>
      </c>
      <c r="E937" t="s">
        <v>3502</v>
      </c>
      <c r="F937" s="2">
        <v>5.7</v>
      </c>
      <c r="G937">
        <v>7400</v>
      </c>
      <c r="H937" t="s">
        <v>162</v>
      </c>
      <c r="I937" t="s">
        <v>3503</v>
      </c>
      <c r="J937" t="s">
        <v>3077</v>
      </c>
      <c r="K937" s="3" t="s">
        <v>21</v>
      </c>
      <c r="L937">
        <v>0</v>
      </c>
      <c r="M937">
        <v>916172</v>
      </c>
      <c r="N937" t="s">
        <v>3504</v>
      </c>
      <c r="O937" s="2">
        <v>87</v>
      </c>
      <c r="Q937" s="10" t="s">
        <v>16</v>
      </c>
      <c r="R937" s="21">
        <v>1986</v>
      </c>
      <c r="S937" s="27" t="s">
        <v>12672</v>
      </c>
      <c r="T937" s="25" t="str">
        <f>LEFT(S937,3)</f>
        <v>Apr</v>
      </c>
      <c r="U937" s="10" t="s">
        <v>29</v>
      </c>
      <c r="V937" s="21">
        <v>5.7</v>
      </c>
      <c r="W937" s="10">
        <v>7400</v>
      </c>
      <c r="X937" s="10" t="s">
        <v>162</v>
      </c>
      <c r="Y937" s="10" t="s">
        <v>3503</v>
      </c>
      <c r="Z937" s="10" t="s">
        <v>3077</v>
      </c>
      <c r="AA937" s="22" t="s">
        <v>21</v>
      </c>
      <c r="AB937" s="10">
        <v>0</v>
      </c>
      <c r="AC937" s="10">
        <v>916172</v>
      </c>
      <c r="AD937" s="10" t="s">
        <v>3504</v>
      </c>
      <c r="AE937" s="23">
        <v>87</v>
      </c>
    </row>
    <row r="938" spans="1:31" x14ac:dyDescent="0.35">
      <c r="A938" t="s">
        <v>3505</v>
      </c>
      <c r="B938" t="s">
        <v>1998</v>
      </c>
      <c r="C938" t="s">
        <v>33</v>
      </c>
      <c r="D938" s="2">
        <v>1986</v>
      </c>
      <c r="E938" t="s">
        <v>3263</v>
      </c>
      <c r="F938" s="2">
        <v>5.7</v>
      </c>
      <c r="G938">
        <v>11000</v>
      </c>
      <c r="H938" t="s">
        <v>2129</v>
      </c>
      <c r="I938" t="s">
        <v>2089</v>
      </c>
      <c r="J938" t="s">
        <v>1856</v>
      </c>
      <c r="K938" s="3" t="s">
        <v>29</v>
      </c>
      <c r="L938">
        <v>12000000</v>
      </c>
      <c r="M938">
        <v>15945534</v>
      </c>
      <c r="N938" t="s">
        <v>30</v>
      </c>
      <c r="O938" s="2">
        <v>88</v>
      </c>
      <c r="Q938" s="9" t="s">
        <v>33</v>
      </c>
      <c r="R938" s="18">
        <v>1986</v>
      </c>
      <c r="S938" s="26" t="s">
        <v>12641</v>
      </c>
      <c r="T938" s="25" t="str">
        <f>LEFT(S938,3)</f>
        <v>Aug</v>
      </c>
      <c r="U938" s="9" t="s">
        <v>29</v>
      </c>
      <c r="V938" s="18">
        <v>5.7</v>
      </c>
      <c r="W938" s="9">
        <v>11000</v>
      </c>
      <c r="X938" s="9" t="s">
        <v>2129</v>
      </c>
      <c r="Y938" s="9" t="s">
        <v>2089</v>
      </c>
      <c r="Z938" s="9" t="s">
        <v>1856</v>
      </c>
      <c r="AA938" s="19" t="s">
        <v>29</v>
      </c>
      <c r="AB938" s="9">
        <v>12000000</v>
      </c>
      <c r="AC938" s="9">
        <v>15945534</v>
      </c>
      <c r="AD938" s="9" t="s">
        <v>30</v>
      </c>
      <c r="AE938" s="20">
        <v>88</v>
      </c>
    </row>
    <row r="939" spans="1:31" x14ac:dyDescent="0.35">
      <c r="A939" t="s">
        <v>3506</v>
      </c>
      <c r="B939" t="s">
        <v>15</v>
      </c>
      <c r="C939" t="s">
        <v>33</v>
      </c>
      <c r="D939" s="2">
        <v>1986</v>
      </c>
      <c r="E939" t="s">
        <v>2614</v>
      </c>
      <c r="F939" s="2">
        <v>6.7</v>
      </c>
      <c r="G939">
        <v>18000</v>
      </c>
      <c r="H939" t="s">
        <v>1770</v>
      </c>
      <c r="I939" t="s">
        <v>3507</v>
      </c>
      <c r="J939" t="s">
        <v>3508</v>
      </c>
      <c r="K939" s="3" t="s">
        <v>29</v>
      </c>
      <c r="L939">
        <v>10000000</v>
      </c>
      <c r="M939">
        <v>20603715</v>
      </c>
      <c r="N939" t="s">
        <v>49</v>
      </c>
      <c r="O939" s="2">
        <v>109</v>
      </c>
      <c r="Q939" s="10" t="s">
        <v>33</v>
      </c>
      <c r="R939" s="21">
        <v>1986</v>
      </c>
      <c r="S939" s="27" t="s">
        <v>12567</v>
      </c>
      <c r="T939" s="25" t="str">
        <f>LEFT(S939,3)</f>
        <v>Feb</v>
      </c>
      <c r="U939" s="10" t="s">
        <v>29</v>
      </c>
      <c r="V939" s="21">
        <v>6.7</v>
      </c>
      <c r="W939" s="10">
        <v>18000</v>
      </c>
      <c r="X939" s="10" t="s">
        <v>1770</v>
      </c>
      <c r="Y939" s="10" t="s">
        <v>3507</v>
      </c>
      <c r="Z939" s="10" t="s">
        <v>3508</v>
      </c>
      <c r="AA939" s="22" t="s">
        <v>29</v>
      </c>
      <c r="AB939" s="10">
        <v>10000000</v>
      </c>
      <c r="AC939" s="10">
        <v>20603715</v>
      </c>
      <c r="AD939" s="10" t="s">
        <v>49</v>
      </c>
      <c r="AE939" s="23">
        <v>109</v>
      </c>
    </row>
    <row r="940" spans="1:31" x14ac:dyDescent="0.35">
      <c r="A940" t="s">
        <v>3509</v>
      </c>
      <c r="B940" t="s">
        <v>1998</v>
      </c>
      <c r="C940" t="s">
        <v>33</v>
      </c>
      <c r="D940" s="2">
        <v>1986</v>
      </c>
      <c r="E940" t="s">
        <v>3272</v>
      </c>
      <c r="F940" s="2">
        <v>3.9</v>
      </c>
      <c r="G940">
        <v>5600</v>
      </c>
      <c r="H940" t="s">
        <v>2209</v>
      </c>
      <c r="I940" t="s">
        <v>3510</v>
      </c>
      <c r="J940" t="s">
        <v>3511</v>
      </c>
      <c r="K940" s="3" t="s">
        <v>29</v>
      </c>
      <c r="L940">
        <v>10000000</v>
      </c>
      <c r="M940">
        <v>4711220</v>
      </c>
      <c r="N940" t="s">
        <v>2960</v>
      </c>
      <c r="O940" s="2">
        <v>105</v>
      </c>
      <c r="Q940" s="9" t="s">
        <v>33</v>
      </c>
      <c r="R940" s="18">
        <v>1986</v>
      </c>
      <c r="S940" s="26" t="s">
        <v>12643</v>
      </c>
      <c r="T940" s="25" t="str">
        <f>LEFT(S940,3)</f>
        <v>Dec</v>
      </c>
      <c r="U940" s="9" t="s">
        <v>29</v>
      </c>
      <c r="V940" s="18">
        <v>3.9</v>
      </c>
      <c r="W940" s="9">
        <v>5600</v>
      </c>
      <c r="X940" s="9" t="s">
        <v>2209</v>
      </c>
      <c r="Y940" s="9" t="s">
        <v>3510</v>
      </c>
      <c r="Z940" s="9" t="s">
        <v>3511</v>
      </c>
      <c r="AA940" s="19" t="s">
        <v>29</v>
      </c>
      <c r="AB940" s="9">
        <v>10000000</v>
      </c>
      <c r="AC940" s="9">
        <v>4711220</v>
      </c>
      <c r="AD940" s="9" t="s">
        <v>2960</v>
      </c>
      <c r="AE940" s="20">
        <v>105</v>
      </c>
    </row>
    <row r="941" spans="1:31" x14ac:dyDescent="0.35">
      <c r="A941" t="s">
        <v>3512</v>
      </c>
      <c r="B941" t="s">
        <v>15</v>
      </c>
      <c r="C941" t="s">
        <v>24</v>
      </c>
      <c r="D941" s="2">
        <v>1986</v>
      </c>
      <c r="E941" t="s">
        <v>3513</v>
      </c>
      <c r="F941" s="2">
        <v>5.8</v>
      </c>
      <c r="G941">
        <v>3100</v>
      </c>
      <c r="H941" t="s">
        <v>1783</v>
      </c>
      <c r="I941" t="s">
        <v>3514</v>
      </c>
      <c r="J941" t="s">
        <v>3515</v>
      </c>
      <c r="K941" s="3" t="s">
        <v>21</v>
      </c>
      <c r="L941">
        <v>0</v>
      </c>
      <c r="N941" t="s">
        <v>3516</v>
      </c>
      <c r="O941" s="2">
        <v>117</v>
      </c>
      <c r="Q941" s="10" t="s">
        <v>24</v>
      </c>
      <c r="R941" s="21">
        <v>1986</v>
      </c>
      <c r="S941" s="27" t="s">
        <v>12673</v>
      </c>
      <c r="T941" s="25" t="str">
        <f>LEFT(S941,3)</f>
        <v>Sep</v>
      </c>
      <c r="U941" s="10" t="s">
        <v>29</v>
      </c>
      <c r="V941" s="21">
        <v>5.8</v>
      </c>
      <c r="W941" s="10">
        <v>3100</v>
      </c>
      <c r="X941" s="10" t="s">
        <v>1783</v>
      </c>
      <c r="Y941" s="10" t="s">
        <v>3514</v>
      </c>
      <c r="Z941" s="10" t="s">
        <v>3515</v>
      </c>
      <c r="AA941" s="22" t="s">
        <v>21</v>
      </c>
      <c r="AB941" s="10">
        <v>0</v>
      </c>
      <c r="AC941" s="10"/>
      <c r="AD941" s="10" t="s">
        <v>3516</v>
      </c>
      <c r="AE941" s="23">
        <v>117</v>
      </c>
    </row>
    <row r="942" spans="1:31" x14ac:dyDescent="0.35">
      <c r="A942" t="s">
        <v>3517</v>
      </c>
      <c r="B942" t="s">
        <v>15</v>
      </c>
      <c r="C942" t="s">
        <v>40</v>
      </c>
      <c r="D942" s="2">
        <v>1986</v>
      </c>
      <c r="E942" t="s">
        <v>2587</v>
      </c>
      <c r="F942" s="2">
        <v>5.7</v>
      </c>
      <c r="G942">
        <v>5500</v>
      </c>
      <c r="H942" t="s">
        <v>104</v>
      </c>
      <c r="I942" t="s">
        <v>3518</v>
      </c>
      <c r="J942" t="s">
        <v>3519</v>
      </c>
      <c r="K942" s="3" t="s">
        <v>29</v>
      </c>
      <c r="L942">
        <v>13000000</v>
      </c>
      <c r="M942">
        <v>8475466</v>
      </c>
      <c r="N942" t="s">
        <v>117</v>
      </c>
      <c r="O942" s="2">
        <v>100</v>
      </c>
      <c r="Q942" s="9" t="s">
        <v>40</v>
      </c>
      <c r="R942" s="18">
        <v>1986</v>
      </c>
      <c r="S942" s="26" t="s">
        <v>12560</v>
      </c>
      <c r="T942" s="25" t="str">
        <f>LEFT(S942,3)</f>
        <v>Apr</v>
      </c>
      <c r="U942" s="9" t="s">
        <v>29</v>
      </c>
      <c r="V942" s="18">
        <v>5.7</v>
      </c>
      <c r="W942" s="9">
        <v>5500</v>
      </c>
      <c r="X942" s="9" t="s">
        <v>104</v>
      </c>
      <c r="Y942" s="9" t="s">
        <v>3518</v>
      </c>
      <c r="Z942" s="9" t="s">
        <v>3519</v>
      </c>
      <c r="AA942" s="19" t="s">
        <v>29</v>
      </c>
      <c r="AB942" s="9">
        <v>13000000</v>
      </c>
      <c r="AC942" s="9">
        <v>8475466</v>
      </c>
      <c r="AD942" s="9" t="s">
        <v>117</v>
      </c>
      <c r="AE942" s="20">
        <v>100</v>
      </c>
    </row>
    <row r="943" spans="1:31" x14ac:dyDescent="0.35">
      <c r="A943" t="s">
        <v>3520</v>
      </c>
      <c r="B943" t="s">
        <v>1998</v>
      </c>
      <c r="C943" t="s">
        <v>33</v>
      </c>
      <c r="D943" s="2">
        <v>1986</v>
      </c>
      <c r="E943" t="s">
        <v>3276</v>
      </c>
      <c r="F943" s="2">
        <v>4.8</v>
      </c>
      <c r="G943">
        <v>4100</v>
      </c>
      <c r="H943" t="s">
        <v>1779</v>
      </c>
      <c r="I943" t="s">
        <v>3521</v>
      </c>
      <c r="J943" t="s">
        <v>3522</v>
      </c>
      <c r="K943" s="3" t="s">
        <v>29</v>
      </c>
      <c r="L943">
        <v>25000000</v>
      </c>
      <c r="M943">
        <v>1579260</v>
      </c>
      <c r="N943" t="s">
        <v>362</v>
      </c>
      <c r="O943" s="2">
        <v>94</v>
      </c>
      <c r="Q943" s="10" t="s">
        <v>33</v>
      </c>
      <c r="R943" s="21">
        <v>1986</v>
      </c>
      <c r="S943" s="27" t="s">
        <v>12644</v>
      </c>
      <c r="T943" s="25" t="str">
        <f>LEFT(S943,3)</f>
        <v>Nov</v>
      </c>
      <c r="U943" s="10" t="s">
        <v>29</v>
      </c>
      <c r="V943" s="21">
        <v>4.8</v>
      </c>
      <c r="W943" s="10">
        <v>4100</v>
      </c>
      <c r="X943" s="10" t="s">
        <v>1779</v>
      </c>
      <c r="Y943" s="10" t="s">
        <v>3521</v>
      </c>
      <c r="Z943" s="10" t="s">
        <v>3522</v>
      </c>
      <c r="AA943" s="22" t="s">
        <v>29</v>
      </c>
      <c r="AB943" s="10">
        <v>25000000</v>
      </c>
      <c r="AC943" s="10">
        <v>1579260</v>
      </c>
      <c r="AD943" s="10" t="s">
        <v>362</v>
      </c>
      <c r="AE943" s="23">
        <v>94</v>
      </c>
    </row>
    <row r="944" spans="1:31" x14ac:dyDescent="0.35">
      <c r="A944" t="s">
        <v>3523</v>
      </c>
      <c r="B944" t="s">
        <v>1998</v>
      </c>
      <c r="C944" t="s">
        <v>329</v>
      </c>
      <c r="D944" s="2">
        <v>1986</v>
      </c>
      <c r="E944" t="s">
        <v>3342</v>
      </c>
      <c r="F944" s="2">
        <v>6.2</v>
      </c>
      <c r="G944">
        <v>5600</v>
      </c>
      <c r="H944" t="s">
        <v>1901</v>
      </c>
      <c r="I944" t="s">
        <v>1901</v>
      </c>
      <c r="J944" t="s">
        <v>3524</v>
      </c>
      <c r="K944" s="3" t="s">
        <v>29</v>
      </c>
      <c r="L944">
        <v>18000000</v>
      </c>
      <c r="M944">
        <v>3900000</v>
      </c>
      <c r="N944" t="s">
        <v>3525</v>
      </c>
      <c r="O944" s="2">
        <v>117</v>
      </c>
      <c r="Q944" s="9" t="s">
        <v>329</v>
      </c>
      <c r="R944" s="18">
        <v>1986</v>
      </c>
      <c r="S944" s="26" t="s">
        <v>12658</v>
      </c>
      <c r="T944" s="25" t="str">
        <f>LEFT(S944,3)</f>
        <v>Jun</v>
      </c>
      <c r="U944" s="9" t="s">
        <v>29</v>
      </c>
      <c r="V944" s="18">
        <v>6.2</v>
      </c>
      <c r="W944" s="9">
        <v>5600</v>
      </c>
      <c r="X944" s="9" t="s">
        <v>1901</v>
      </c>
      <c r="Y944" s="9" t="s">
        <v>1901</v>
      </c>
      <c r="Z944" s="9" t="s">
        <v>3524</v>
      </c>
      <c r="AA944" s="19" t="s">
        <v>29</v>
      </c>
      <c r="AB944" s="9">
        <v>18000000</v>
      </c>
      <c r="AC944" s="9">
        <v>3900000</v>
      </c>
      <c r="AD944" s="9" t="s">
        <v>3525</v>
      </c>
      <c r="AE944" s="20">
        <v>117</v>
      </c>
    </row>
    <row r="945" spans="1:31" x14ac:dyDescent="0.35">
      <c r="A945" t="s">
        <v>3526</v>
      </c>
      <c r="B945" t="s">
        <v>15</v>
      </c>
      <c r="C945" t="s">
        <v>40</v>
      </c>
      <c r="D945" s="2">
        <v>1986</v>
      </c>
      <c r="E945" t="s">
        <v>3360</v>
      </c>
      <c r="F945" s="2">
        <v>5.8</v>
      </c>
      <c r="G945">
        <v>6200</v>
      </c>
      <c r="H945" t="s">
        <v>340</v>
      </c>
      <c r="I945" t="s">
        <v>3527</v>
      </c>
      <c r="J945" t="s">
        <v>3528</v>
      </c>
      <c r="K945" s="3" t="s">
        <v>29</v>
      </c>
      <c r="L945">
        <v>0</v>
      </c>
      <c r="M945">
        <v>6797218</v>
      </c>
      <c r="N945" t="s">
        <v>1750</v>
      </c>
      <c r="O945" s="2">
        <v>98</v>
      </c>
      <c r="Q945" s="10" t="s">
        <v>40</v>
      </c>
      <c r="R945" s="21">
        <v>1986</v>
      </c>
      <c r="S945" s="27" t="s">
        <v>12661</v>
      </c>
      <c r="T945" s="25" t="str">
        <f>LEFT(S945,3)</f>
        <v>Oct</v>
      </c>
      <c r="U945" s="10" t="s">
        <v>29</v>
      </c>
      <c r="V945" s="21">
        <v>5.8</v>
      </c>
      <c r="W945" s="10">
        <v>6200</v>
      </c>
      <c r="X945" s="10" t="s">
        <v>340</v>
      </c>
      <c r="Y945" s="10" t="s">
        <v>3527</v>
      </c>
      <c r="Z945" s="10" t="s">
        <v>3528</v>
      </c>
      <c r="AA945" s="22" t="s">
        <v>29</v>
      </c>
      <c r="AB945" s="10">
        <v>0</v>
      </c>
      <c r="AC945" s="10">
        <v>6797218</v>
      </c>
      <c r="AD945" s="10" t="s">
        <v>1750</v>
      </c>
      <c r="AE945" s="23">
        <v>98</v>
      </c>
    </row>
    <row r="946" spans="1:31" x14ac:dyDescent="0.35">
      <c r="A946" t="s">
        <v>3529</v>
      </c>
      <c r="B946" t="s">
        <v>32</v>
      </c>
      <c r="C946" t="s">
        <v>40</v>
      </c>
      <c r="D946" s="2">
        <v>1986</v>
      </c>
      <c r="E946" t="s">
        <v>3530</v>
      </c>
      <c r="F946" s="2">
        <v>5.2</v>
      </c>
      <c r="G946">
        <v>976</v>
      </c>
      <c r="H946" t="s">
        <v>198</v>
      </c>
      <c r="I946" t="s">
        <v>3531</v>
      </c>
      <c r="J946" t="s">
        <v>3532</v>
      </c>
      <c r="K946" s="3" t="s">
        <v>29</v>
      </c>
      <c r="L946">
        <v>0</v>
      </c>
      <c r="N946" t="s">
        <v>2351</v>
      </c>
      <c r="O946" s="2">
        <v>92</v>
      </c>
      <c r="Q946" s="9" t="s">
        <v>40</v>
      </c>
      <c r="R946" s="18">
        <v>1986</v>
      </c>
      <c r="S946" s="26" t="s">
        <v>12674</v>
      </c>
      <c r="T946" s="25" t="str">
        <f>LEFT(S946,3)</f>
        <v>May</v>
      </c>
      <c r="U946" s="9" t="s">
        <v>29</v>
      </c>
      <c r="V946" s="18">
        <v>5.2</v>
      </c>
      <c r="W946" s="9">
        <v>976</v>
      </c>
      <c r="X946" s="9" t="s">
        <v>198</v>
      </c>
      <c r="Y946" s="9" t="s">
        <v>3531</v>
      </c>
      <c r="Z946" s="9" t="s">
        <v>3532</v>
      </c>
      <c r="AA946" s="19" t="s">
        <v>29</v>
      </c>
      <c r="AB946" s="9">
        <v>0</v>
      </c>
      <c r="AC946" s="9"/>
      <c r="AD946" s="9" t="s">
        <v>2351</v>
      </c>
      <c r="AE946" s="20">
        <v>92</v>
      </c>
    </row>
    <row r="947" spans="1:31" x14ac:dyDescent="0.35">
      <c r="A947" t="s">
        <v>3533</v>
      </c>
      <c r="B947" t="s">
        <v>15</v>
      </c>
      <c r="C947" t="s">
        <v>40</v>
      </c>
      <c r="D947" s="2">
        <v>1986</v>
      </c>
      <c r="E947" t="s">
        <v>3318</v>
      </c>
      <c r="F947" s="2">
        <v>5.9</v>
      </c>
      <c r="G947">
        <v>19000</v>
      </c>
      <c r="H947" t="s">
        <v>3534</v>
      </c>
      <c r="I947" t="s">
        <v>3535</v>
      </c>
      <c r="J947" t="s">
        <v>3536</v>
      </c>
      <c r="K947" s="3" t="s">
        <v>29</v>
      </c>
      <c r="L947">
        <v>0</v>
      </c>
      <c r="M947">
        <v>29844101</v>
      </c>
      <c r="N947" t="s">
        <v>3334</v>
      </c>
      <c r="O947" s="2">
        <v>105</v>
      </c>
      <c r="Q947" s="10" t="s">
        <v>40</v>
      </c>
      <c r="R947" s="21">
        <v>1986</v>
      </c>
      <c r="S947" s="27" t="s">
        <v>12653</v>
      </c>
      <c r="T947" s="25" t="str">
        <f>LEFT(S947,3)</f>
        <v>Oct</v>
      </c>
      <c r="U947" s="10" t="s">
        <v>29</v>
      </c>
      <c r="V947" s="21">
        <v>5.9</v>
      </c>
      <c r="W947" s="10">
        <v>19000</v>
      </c>
      <c r="X947" s="10" t="s">
        <v>3534</v>
      </c>
      <c r="Y947" s="10" t="s">
        <v>3535</v>
      </c>
      <c r="Z947" s="10" t="s">
        <v>3536</v>
      </c>
      <c r="AA947" s="22" t="s">
        <v>29</v>
      </c>
      <c r="AB947" s="10">
        <v>0</v>
      </c>
      <c r="AC947" s="10">
        <v>29844101</v>
      </c>
      <c r="AD947" s="10" t="s">
        <v>3334</v>
      </c>
      <c r="AE947" s="23">
        <v>105</v>
      </c>
    </row>
    <row r="948" spans="1:31" x14ac:dyDescent="0.35">
      <c r="A948" t="s">
        <v>3537</v>
      </c>
      <c r="B948" t="s">
        <v>1998</v>
      </c>
      <c r="C948" t="s">
        <v>16</v>
      </c>
      <c r="D948" s="2">
        <v>1986</v>
      </c>
      <c r="E948" t="s">
        <v>3104</v>
      </c>
      <c r="F948" s="2">
        <v>6.5</v>
      </c>
      <c r="G948">
        <v>1500</v>
      </c>
      <c r="H948" t="s">
        <v>3538</v>
      </c>
      <c r="I948" t="s">
        <v>3539</v>
      </c>
      <c r="J948" t="s">
        <v>3540</v>
      </c>
      <c r="K948" s="3" t="s">
        <v>29</v>
      </c>
      <c r="L948">
        <v>0</v>
      </c>
      <c r="M948">
        <v>4636169</v>
      </c>
      <c r="N948" t="s">
        <v>43</v>
      </c>
      <c r="O948" s="2">
        <v>103</v>
      </c>
      <c r="Q948" s="9" t="s">
        <v>16</v>
      </c>
      <c r="R948" s="18">
        <v>1986</v>
      </c>
      <c r="S948" s="26" t="s">
        <v>12621</v>
      </c>
      <c r="T948" s="25" t="str">
        <f>LEFT(S948,3)</f>
        <v>May</v>
      </c>
      <c r="U948" s="9" t="s">
        <v>29</v>
      </c>
      <c r="V948" s="18">
        <v>6.5</v>
      </c>
      <c r="W948" s="9">
        <v>1500</v>
      </c>
      <c r="X948" s="9" t="s">
        <v>3538</v>
      </c>
      <c r="Y948" s="9" t="s">
        <v>3539</v>
      </c>
      <c r="Z948" s="9" t="s">
        <v>3540</v>
      </c>
      <c r="AA948" s="19" t="s">
        <v>29</v>
      </c>
      <c r="AB948" s="9">
        <v>0</v>
      </c>
      <c r="AC948" s="9">
        <v>4636169</v>
      </c>
      <c r="AD948" s="9" t="s">
        <v>43</v>
      </c>
      <c r="AE948" s="20">
        <v>103</v>
      </c>
    </row>
    <row r="949" spans="1:31" x14ac:dyDescent="0.35">
      <c r="A949" t="s">
        <v>3541</v>
      </c>
      <c r="B949" t="s">
        <v>1998</v>
      </c>
      <c r="C949" t="s">
        <v>40</v>
      </c>
      <c r="D949" s="2">
        <v>1986</v>
      </c>
      <c r="E949" t="s">
        <v>3395</v>
      </c>
      <c r="F949" s="2">
        <v>6.3</v>
      </c>
      <c r="G949">
        <v>12000</v>
      </c>
      <c r="H949" t="s">
        <v>1133</v>
      </c>
      <c r="I949" t="s">
        <v>3542</v>
      </c>
      <c r="J949" t="s">
        <v>1564</v>
      </c>
      <c r="K949" s="3" t="s">
        <v>29</v>
      </c>
      <c r="L949">
        <v>18000000</v>
      </c>
      <c r="M949">
        <v>36611610</v>
      </c>
      <c r="N949" t="s">
        <v>43</v>
      </c>
      <c r="O949" s="2">
        <v>111</v>
      </c>
      <c r="Q949" s="10" t="s">
        <v>40</v>
      </c>
      <c r="R949" s="21">
        <v>1986</v>
      </c>
      <c r="S949" s="27" t="s">
        <v>12664</v>
      </c>
      <c r="T949" s="25" t="str">
        <f>LEFT(S949,3)</f>
        <v>Mar</v>
      </c>
      <c r="U949" s="10" t="s">
        <v>29</v>
      </c>
      <c r="V949" s="21">
        <v>6.3</v>
      </c>
      <c r="W949" s="10">
        <v>12000</v>
      </c>
      <c r="X949" s="10" t="s">
        <v>1133</v>
      </c>
      <c r="Y949" s="10" t="s">
        <v>3542</v>
      </c>
      <c r="Z949" s="10" t="s">
        <v>1564</v>
      </c>
      <c r="AA949" s="22" t="s">
        <v>29</v>
      </c>
      <c r="AB949" s="10">
        <v>18000000</v>
      </c>
      <c r="AC949" s="10">
        <v>36611610</v>
      </c>
      <c r="AD949" s="10" t="s">
        <v>43</v>
      </c>
      <c r="AE949" s="23">
        <v>111</v>
      </c>
    </row>
    <row r="950" spans="1:31" x14ac:dyDescent="0.35">
      <c r="A950" t="s">
        <v>3543</v>
      </c>
      <c r="B950" t="s">
        <v>32</v>
      </c>
      <c r="C950" t="s">
        <v>40</v>
      </c>
      <c r="D950" s="2">
        <v>1986</v>
      </c>
      <c r="E950" t="s">
        <v>3318</v>
      </c>
      <c r="F950" s="2">
        <v>7.2</v>
      </c>
      <c r="G950">
        <v>6100</v>
      </c>
      <c r="H950" t="s">
        <v>3544</v>
      </c>
      <c r="I950" t="s">
        <v>3545</v>
      </c>
      <c r="J950" t="s">
        <v>3544</v>
      </c>
      <c r="K950" s="3" t="s">
        <v>29</v>
      </c>
      <c r="L950">
        <v>0</v>
      </c>
      <c r="M950">
        <v>2545459</v>
      </c>
      <c r="N950" t="s">
        <v>3546</v>
      </c>
      <c r="O950" s="2">
        <v>89</v>
      </c>
      <c r="Q950" s="9" t="s">
        <v>40</v>
      </c>
      <c r="R950" s="18">
        <v>1986</v>
      </c>
      <c r="S950" s="26" t="s">
        <v>12653</v>
      </c>
      <c r="T950" s="25" t="str">
        <f>LEFT(S950,3)</f>
        <v>Oct</v>
      </c>
      <c r="U950" s="9" t="s">
        <v>29</v>
      </c>
      <c r="V950" s="18">
        <v>7.2</v>
      </c>
      <c r="W950" s="9">
        <v>6100</v>
      </c>
      <c r="X950" s="9" t="s">
        <v>3544</v>
      </c>
      <c r="Y950" s="9" t="s">
        <v>3545</v>
      </c>
      <c r="Z950" s="9" t="s">
        <v>3544</v>
      </c>
      <c r="AA950" s="19" t="s">
        <v>29</v>
      </c>
      <c r="AB950" s="9">
        <v>0</v>
      </c>
      <c r="AC950" s="9">
        <v>2545459</v>
      </c>
      <c r="AD950" s="9" t="s">
        <v>3546</v>
      </c>
      <c r="AE950" s="20">
        <v>89</v>
      </c>
    </row>
    <row r="951" spans="1:31" x14ac:dyDescent="0.35">
      <c r="A951" t="s">
        <v>3547</v>
      </c>
      <c r="B951" t="s">
        <v>446</v>
      </c>
      <c r="C951" t="s">
        <v>389</v>
      </c>
      <c r="D951" s="2">
        <v>1986</v>
      </c>
      <c r="E951" t="s">
        <v>3548</v>
      </c>
      <c r="F951" s="2">
        <v>7.7</v>
      </c>
      <c r="G951">
        <v>10000</v>
      </c>
      <c r="H951" t="s">
        <v>3549</v>
      </c>
      <c r="I951" t="s">
        <v>3550</v>
      </c>
      <c r="J951" t="s">
        <v>3551</v>
      </c>
      <c r="K951" s="3" t="s">
        <v>21</v>
      </c>
      <c r="L951">
        <v>0</v>
      </c>
      <c r="M951">
        <v>5274</v>
      </c>
      <c r="N951" t="s">
        <v>3552</v>
      </c>
      <c r="O951" s="2">
        <v>84</v>
      </c>
      <c r="Q951" s="10" t="s">
        <v>389</v>
      </c>
      <c r="R951" s="21">
        <v>1986</v>
      </c>
      <c r="S951" s="27" t="s">
        <v>12675</v>
      </c>
      <c r="T951" s="25" t="str">
        <f>LEFT(S951,3)</f>
        <v>Mar</v>
      </c>
      <c r="U951" s="10" t="s">
        <v>29</v>
      </c>
      <c r="V951" s="21">
        <v>7.7</v>
      </c>
      <c r="W951" s="10">
        <v>10000</v>
      </c>
      <c r="X951" s="10" t="s">
        <v>3549</v>
      </c>
      <c r="Y951" s="10" t="s">
        <v>3550</v>
      </c>
      <c r="Z951" s="10" t="s">
        <v>3551</v>
      </c>
      <c r="AA951" s="22" t="s">
        <v>21</v>
      </c>
      <c r="AB951" s="10">
        <v>0</v>
      </c>
      <c r="AC951" s="10">
        <v>5274</v>
      </c>
      <c r="AD951" s="10" t="s">
        <v>3552</v>
      </c>
      <c r="AE951" s="23">
        <v>84</v>
      </c>
    </row>
    <row r="952" spans="1:31" x14ac:dyDescent="0.35">
      <c r="A952" t="s">
        <v>3553</v>
      </c>
      <c r="B952" t="s">
        <v>15</v>
      </c>
      <c r="C952" t="s">
        <v>33</v>
      </c>
      <c r="D952" s="2">
        <v>1986</v>
      </c>
      <c r="E952" t="s">
        <v>2587</v>
      </c>
      <c r="F952" s="2">
        <v>6</v>
      </c>
      <c r="G952">
        <v>5100</v>
      </c>
      <c r="H952" t="s">
        <v>1682</v>
      </c>
      <c r="I952" t="s">
        <v>3554</v>
      </c>
      <c r="J952" t="s">
        <v>1173</v>
      </c>
      <c r="K952" s="3" t="s">
        <v>29</v>
      </c>
      <c r="L952">
        <v>6000000</v>
      </c>
      <c r="M952">
        <v>9947631</v>
      </c>
      <c r="N952" t="s">
        <v>1036</v>
      </c>
      <c r="O952" s="2">
        <v>100</v>
      </c>
      <c r="Q952" s="9" t="s">
        <v>33</v>
      </c>
      <c r="R952" s="18">
        <v>1986</v>
      </c>
      <c r="S952" s="26" t="s">
        <v>12560</v>
      </c>
      <c r="T952" s="25" t="str">
        <f>LEFT(S952,3)</f>
        <v>Apr</v>
      </c>
      <c r="U952" s="9" t="s">
        <v>29</v>
      </c>
      <c r="V952" s="18">
        <v>6</v>
      </c>
      <c r="W952" s="9">
        <v>5100</v>
      </c>
      <c r="X952" s="9" t="s">
        <v>1682</v>
      </c>
      <c r="Y952" s="9" t="s">
        <v>3554</v>
      </c>
      <c r="Z952" s="9" t="s">
        <v>1173</v>
      </c>
      <c r="AA952" s="19" t="s">
        <v>29</v>
      </c>
      <c r="AB952" s="9">
        <v>6000000</v>
      </c>
      <c r="AC952" s="9">
        <v>9947631</v>
      </c>
      <c r="AD952" s="9" t="s">
        <v>1036</v>
      </c>
      <c r="AE952" s="20">
        <v>100</v>
      </c>
    </row>
    <row r="953" spans="1:31" x14ac:dyDescent="0.35">
      <c r="A953" t="s">
        <v>3555</v>
      </c>
      <c r="B953" t="s">
        <v>15</v>
      </c>
      <c r="C953" t="s">
        <v>16</v>
      </c>
      <c r="D953" s="2">
        <v>1986</v>
      </c>
      <c r="E953" t="s">
        <v>3318</v>
      </c>
      <c r="F953" s="2">
        <v>5.6</v>
      </c>
      <c r="G953">
        <v>6900</v>
      </c>
      <c r="H953" t="s">
        <v>694</v>
      </c>
      <c r="I953" t="s">
        <v>3556</v>
      </c>
      <c r="J953" t="s">
        <v>3557</v>
      </c>
      <c r="K953" s="3" t="s">
        <v>29</v>
      </c>
      <c r="L953">
        <v>0</v>
      </c>
      <c r="M953">
        <v>8988731</v>
      </c>
      <c r="N953" t="s">
        <v>22</v>
      </c>
      <c r="O953" s="2">
        <v>91</v>
      </c>
      <c r="Q953" s="10" t="s">
        <v>16</v>
      </c>
      <c r="R953" s="21">
        <v>1986</v>
      </c>
      <c r="S953" s="27" t="s">
        <v>12653</v>
      </c>
      <c r="T953" s="25" t="str">
        <f>LEFT(S953,3)</f>
        <v>Oct</v>
      </c>
      <c r="U953" s="10" t="s">
        <v>29</v>
      </c>
      <c r="V953" s="21">
        <v>5.6</v>
      </c>
      <c r="W953" s="10">
        <v>6900</v>
      </c>
      <c r="X953" s="10" t="s">
        <v>694</v>
      </c>
      <c r="Y953" s="10" t="s">
        <v>3556</v>
      </c>
      <c r="Z953" s="10" t="s">
        <v>3557</v>
      </c>
      <c r="AA953" s="22" t="s">
        <v>29</v>
      </c>
      <c r="AB953" s="10">
        <v>0</v>
      </c>
      <c r="AC953" s="10">
        <v>8988731</v>
      </c>
      <c r="AD953" s="10" t="s">
        <v>22</v>
      </c>
      <c r="AE953" s="23">
        <v>91</v>
      </c>
    </row>
    <row r="954" spans="1:31" x14ac:dyDescent="0.35">
      <c r="A954" t="s">
        <v>3558</v>
      </c>
      <c r="B954" t="s">
        <v>32</v>
      </c>
      <c r="C954" t="s">
        <v>40</v>
      </c>
      <c r="D954" s="2">
        <v>1986</v>
      </c>
      <c r="E954" t="s">
        <v>3559</v>
      </c>
      <c r="F954" s="2">
        <v>8</v>
      </c>
      <c r="G954">
        <v>24000</v>
      </c>
      <c r="H954" t="s">
        <v>3498</v>
      </c>
      <c r="I954" t="s">
        <v>3498</v>
      </c>
      <c r="J954" t="s">
        <v>3499</v>
      </c>
      <c r="K954" s="3" t="s">
        <v>1267</v>
      </c>
      <c r="L954">
        <v>0</v>
      </c>
      <c r="M954">
        <v>4940939</v>
      </c>
      <c r="N954" t="s">
        <v>3500</v>
      </c>
      <c r="O954" s="2">
        <v>120</v>
      </c>
      <c r="Q954" s="9" t="s">
        <v>40</v>
      </c>
      <c r="R954" s="18">
        <v>1986</v>
      </c>
      <c r="S954" s="26" t="s">
        <v>12676</v>
      </c>
      <c r="T954" s="25" t="str">
        <f>LEFT(S954,3)</f>
        <v>Aug</v>
      </c>
      <c r="U954" s="9" t="s">
        <v>29</v>
      </c>
      <c r="V954" s="18">
        <v>8</v>
      </c>
      <c r="W954" s="9">
        <v>24000</v>
      </c>
      <c r="X954" s="9" t="s">
        <v>3498</v>
      </c>
      <c r="Y954" s="9" t="s">
        <v>3498</v>
      </c>
      <c r="Z954" s="9" t="s">
        <v>3499</v>
      </c>
      <c r="AA954" s="19" t="s">
        <v>1267</v>
      </c>
      <c r="AB954" s="9">
        <v>0</v>
      </c>
      <c r="AC954" s="9">
        <v>4940939</v>
      </c>
      <c r="AD954" s="9" t="s">
        <v>3500</v>
      </c>
      <c r="AE954" s="20">
        <v>120</v>
      </c>
    </row>
    <row r="955" spans="1:31" x14ac:dyDescent="0.35">
      <c r="A955" t="s">
        <v>3560</v>
      </c>
      <c r="B955" t="s">
        <v>15</v>
      </c>
      <c r="C955" t="s">
        <v>103</v>
      </c>
      <c r="D955" s="2">
        <v>1986</v>
      </c>
      <c r="E955" t="s">
        <v>3237</v>
      </c>
      <c r="F955" s="2">
        <v>5.4</v>
      </c>
      <c r="G955">
        <v>2200</v>
      </c>
      <c r="H955" t="s">
        <v>3561</v>
      </c>
      <c r="I955" t="s">
        <v>3561</v>
      </c>
      <c r="J955" t="s">
        <v>3562</v>
      </c>
      <c r="K955" s="3" t="s">
        <v>29</v>
      </c>
      <c r="L955">
        <v>0</v>
      </c>
      <c r="M955">
        <v>2510433</v>
      </c>
      <c r="N955" t="s">
        <v>2861</v>
      </c>
      <c r="O955" s="2">
        <v>94</v>
      </c>
      <c r="Q955" s="10" t="s">
        <v>103</v>
      </c>
      <c r="R955" s="21">
        <v>1986</v>
      </c>
      <c r="S955" s="27" t="s">
        <v>12634</v>
      </c>
      <c r="T955" s="25" t="str">
        <f>LEFT(S955,3)</f>
        <v>Aug</v>
      </c>
      <c r="U955" s="10" t="s">
        <v>29</v>
      </c>
      <c r="V955" s="21">
        <v>5.4</v>
      </c>
      <c r="W955" s="10">
        <v>2200</v>
      </c>
      <c r="X955" s="10" t="s">
        <v>3561</v>
      </c>
      <c r="Y955" s="10" t="s">
        <v>3561</v>
      </c>
      <c r="Z955" s="10" t="s">
        <v>3562</v>
      </c>
      <c r="AA955" s="22" t="s">
        <v>29</v>
      </c>
      <c r="AB955" s="10">
        <v>0</v>
      </c>
      <c r="AC955" s="10">
        <v>2510433</v>
      </c>
      <c r="AD955" s="10" t="s">
        <v>2861</v>
      </c>
      <c r="AE955" s="23">
        <v>94</v>
      </c>
    </row>
    <row r="956" spans="1:31" x14ac:dyDescent="0.35">
      <c r="A956" t="s">
        <v>3563</v>
      </c>
      <c r="B956" t="s">
        <v>15</v>
      </c>
      <c r="C956" t="s">
        <v>33</v>
      </c>
      <c r="D956" s="2">
        <v>1986</v>
      </c>
      <c r="E956" t="s">
        <v>3350</v>
      </c>
      <c r="F956" s="2">
        <v>6.2</v>
      </c>
      <c r="G956">
        <v>2800</v>
      </c>
      <c r="H956" t="s">
        <v>433</v>
      </c>
      <c r="I956" t="s">
        <v>3564</v>
      </c>
      <c r="J956" t="s">
        <v>3565</v>
      </c>
      <c r="K956" s="3" t="s">
        <v>29</v>
      </c>
      <c r="L956">
        <v>8700000</v>
      </c>
      <c r="M956">
        <v>4865912</v>
      </c>
      <c r="N956" t="s">
        <v>3566</v>
      </c>
      <c r="O956" s="2">
        <v>109</v>
      </c>
      <c r="Q956" s="9" t="s">
        <v>33</v>
      </c>
      <c r="R956" s="18">
        <v>1986</v>
      </c>
      <c r="S956" s="26" t="s">
        <v>12573</v>
      </c>
      <c r="T956" s="25" t="str">
        <f>LEFT(S956,3)</f>
        <v>Apr</v>
      </c>
      <c r="U956" s="9" t="s">
        <v>29</v>
      </c>
      <c r="V956" s="18">
        <v>6.2</v>
      </c>
      <c r="W956" s="9">
        <v>2800</v>
      </c>
      <c r="X956" s="9" t="s">
        <v>433</v>
      </c>
      <c r="Y956" s="9" t="s">
        <v>3564</v>
      </c>
      <c r="Z956" s="9" t="s">
        <v>3565</v>
      </c>
      <c r="AA956" s="19" t="s">
        <v>29</v>
      </c>
      <c r="AB956" s="9">
        <v>8700000</v>
      </c>
      <c r="AC956" s="9">
        <v>4865912</v>
      </c>
      <c r="AD956" s="9" t="s">
        <v>3566</v>
      </c>
      <c r="AE956" s="20">
        <v>109</v>
      </c>
    </row>
    <row r="957" spans="1:31" x14ac:dyDescent="0.35">
      <c r="A957" t="s">
        <v>3567</v>
      </c>
      <c r="B957" t="s">
        <v>15</v>
      </c>
      <c r="C957" t="s">
        <v>40</v>
      </c>
      <c r="D957" s="2">
        <v>1986</v>
      </c>
      <c r="E957" t="s">
        <v>3227</v>
      </c>
      <c r="F957" s="2">
        <v>5.9</v>
      </c>
      <c r="G957">
        <v>5100</v>
      </c>
      <c r="H957" t="s">
        <v>3568</v>
      </c>
      <c r="I957" t="s">
        <v>3569</v>
      </c>
      <c r="J957" t="s">
        <v>188</v>
      </c>
      <c r="K957" s="3" t="s">
        <v>29</v>
      </c>
      <c r="L957">
        <v>3300000</v>
      </c>
      <c r="M957">
        <v>4941117</v>
      </c>
      <c r="N957" t="s">
        <v>2174</v>
      </c>
      <c r="O957" s="2">
        <v>93</v>
      </c>
      <c r="Q957" s="10" t="s">
        <v>40</v>
      </c>
      <c r="R957" s="21">
        <v>1986</v>
      </c>
      <c r="S957" s="27" t="s">
        <v>12632</v>
      </c>
      <c r="T957" s="25" t="str">
        <f>LEFT(S957,3)</f>
        <v>Jul</v>
      </c>
      <c r="U957" s="10" t="s">
        <v>29</v>
      </c>
      <c r="V957" s="21">
        <v>5.9</v>
      </c>
      <c r="W957" s="10">
        <v>5100</v>
      </c>
      <c r="X957" s="10" t="s">
        <v>3568</v>
      </c>
      <c r="Y957" s="10" t="s">
        <v>3569</v>
      </c>
      <c r="Z957" s="10" t="s">
        <v>188</v>
      </c>
      <c r="AA957" s="22" t="s">
        <v>29</v>
      </c>
      <c r="AB957" s="10">
        <v>3300000</v>
      </c>
      <c r="AC957" s="10">
        <v>4941117</v>
      </c>
      <c r="AD957" s="10" t="s">
        <v>2174</v>
      </c>
      <c r="AE957" s="23">
        <v>93</v>
      </c>
    </row>
    <row r="958" spans="1:31" x14ac:dyDescent="0.35">
      <c r="A958" t="s">
        <v>3570</v>
      </c>
      <c r="B958" t="s">
        <v>32</v>
      </c>
      <c r="C958" t="s">
        <v>40</v>
      </c>
      <c r="D958" s="2">
        <v>1986</v>
      </c>
      <c r="E958" t="s">
        <v>3571</v>
      </c>
      <c r="F958" s="2">
        <v>5.9</v>
      </c>
      <c r="G958">
        <v>6600</v>
      </c>
      <c r="H958" t="s">
        <v>1230</v>
      </c>
      <c r="I958" t="s">
        <v>1230</v>
      </c>
      <c r="J958" t="s">
        <v>2090</v>
      </c>
      <c r="K958" s="3" t="s">
        <v>29</v>
      </c>
      <c r="L958">
        <v>0</v>
      </c>
      <c r="M958">
        <v>32324557</v>
      </c>
      <c r="N958" t="s">
        <v>1832</v>
      </c>
      <c r="O958" s="2">
        <v>118</v>
      </c>
      <c r="Q958" s="9" t="s">
        <v>40</v>
      </c>
      <c r="R958" s="18">
        <v>1986</v>
      </c>
      <c r="S958" s="26" t="s">
        <v>12677</v>
      </c>
      <c r="T958" s="25" t="str">
        <f>LEFT(S958,3)</f>
        <v>Jul</v>
      </c>
      <c r="U958" s="9" t="s">
        <v>29</v>
      </c>
      <c r="V958" s="18">
        <v>5.9</v>
      </c>
      <c r="W958" s="9">
        <v>6600</v>
      </c>
      <c r="X958" s="9" t="s">
        <v>1230</v>
      </c>
      <c r="Y958" s="9" t="s">
        <v>1230</v>
      </c>
      <c r="Z958" s="9" t="s">
        <v>2090</v>
      </c>
      <c r="AA958" s="19" t="s">
        <v>29</v>
      </c>
      <c r="AB958" s="9">
        <v>0</v>
      </c>
      <c r="AC958" s="9">
        <v>32324557</v>
      </c>
      <c r="AD958" s="9" t="s">
        <v>1832</v>
      </c>
      <c r="AE958" s="20">
        <v>118</v>
      </c>
    </row>
    <row r="959" spans="1:31" x14ac:dyDescent="0.35">
      <c r="A959" t="s">
        <v>3572</v>
      </c>
      <c r="B959" t="s">
        <v>15</v>
      </c>
      <c r="C959" t="s">
        <v>40</v>
      </c>
      <c r="D959" s="2">
        <v>1986</v>
      </c>
      <c r="E959" t="s">
        <v>2464</v>
      </c>
      <c r="F959" s="2">
        <v>5.7</v>
      </c>
      <c r="G959">
        <v>6600</v>
      </c>
      <c r="H959" t="s">
        <v>3573</v>
      </c>
      <c r="I959" t="s">
        <v>3573</v>
      </c>
      <c r="J959" t="s">
        <v>3574</v>
      </c>
      <c r="K959" s="3" t="s">
        <v>29</v>
      </c>
      <c r="L959">
        <v>0</v>
      </c>
      <c r="M959">
        <v>320256</v>
      </c>
      <c r="N959" t="s">
        <v>2248</v>
      </c>
      <c r="O959" s="2">
        <v>85</v>
      </c>
      <c r="Q959" s="10" t="s">
        <v>40</v>
      </c>
      <c r="R959" s="21">
        <v>1986</v>
      </c>
      <c r="S959" s="27" t="s">
        <v>12545</v>
      </c>
      <c r="T959" s="25" t="str">
        <f>LEFT(S959,3)</f>
        <v>Feb</v>
      </c>
      <c r="U959" s="10" t="s">
        <v>29</v>
      </c>
      <c r="V959" s="21">
        <v>5.7</v>
      </c>
      <c r="W959" s="10">
        <v>6600</v>
      </c>
      <c r="X959" s="10" t="s">
        <v>3573</v>
      </c>
      <c r="Y959" s="10" t="s">
        <v>3573</v>
      </c>
      <c r="Z959" s="10" t="s">
        <v>3574</v>
      </c>
      <c r="AA959" s="22" t="s">
        <v>29</v>
      </c>
      <c r="AB959" s="10">
        <v>0</v>
      </c>
      <c r="AC959" s="10">
        <v>320256</v>
      </c>
      <c r="AD959" s="10" t="s">
        <v>2248</v>
      </c>
      <c r="AE959" s="23">
        <v>85</v>
      </c>
    </row>
    <row r="960" spans="1:31" x14ac:dyDescent="0.35">
      <c r="A960" t="s">
        <v>3575</v>
      </c>
      <c r="B960" t="s">
        <v>32</v>
      </c>
      <c r="C960" t="s">
        <v>103</v>
      </c>
      <c r="D960" s="2">
        <v>1986</v>
      </c>
      <c r="E960" t="s">
        <v>2464</v>
      </c>
      <c r="F960" s="2">
        <v>5.7</v>
      </c>
      <c r="G960">
        <v>4500</v>
      </c>
      <c r="H960" t="s">
        <v>3576</v>
      </c>
      <c r="I960" t="s">
        <v>3576</v>
      </c>
      <c r="J960" t="s">
        <v>2045</v>
      </c>
      <c r="K960" s="3" t="s">
        <v>29</v>
      </c>
      <c r="L960">
        <v>0</v>
      </c>
      <c r="M960">
        <v>7634909</v>
      </c>
      <c r="N960" t="s">
        <v>30</v>
      </c>
      <c r="O960" s="2">
        <v>105</v>
      </c>
      <c r="Q960" s="9" t="s">
        <v>103</v>
      </c>
      <c r="R960" s="18">
        <v>1986</v>
      </c>
      <c r="S960" s="26" t="s">
        <v>12545</v>
      </c>
      <c r="T960" s="25" t="str">
        <f>LEFT(S960,3)</f>
        <v>Feb</v>
      </c>
      <c r="U960" s="9" t="s">
        <v>29</v>
      </c>
      <c r="V960" s="18">
        <v>5.7</v>
      </c>
      <c r="W960" s="9">
        <v>4500</v>
      </c>
      <c r="X960" s="9" t="s">
        <v>3576</v>
      </c>
      <c r="Y960" s="9" t="s">
        <v>3576</v>
      </c>
      <c r="Z960" s="9" t="s">
        <v>2045</v>
      </c>
      <c r="AA960" s="19" t="s">
        <v>29</v>
      </c>
      <c r="AB960" s="9">
        <v>0</v>
      </c>
      <c r="AC960" s="9">
        <v>7634909</v>
      </c>
      <c r="AD960" s="9" t="s">
        <v>30</v>
      </c>
      <c r="AE960" s="20">
        <v>105</v>
      </c>
    </row>
    <row r="961" spans="1:31" x14ac:dyDescent="0.35">
      <c r="A961" t="s">
        <v>3577</v>
      </c>
      <c r="B961" t="s">
        <v>15</v>
      </c>
      <c r="C961" t="s">
        <v>103</v>
      </c>
      <c r="D961" s="2">
        <v>1986</v>
      </c>
      <c r="E961" t="s">
        <v>3344</v>
      </c>
      <c r="F961" s="2">
        <v>6.4</v>
      </c>
      <c r="G961">
        <v>5400</v>
      </c>
      <c r="H961" t="s">
        <v>1318</v>
      </c>
      <c r="I961" t="s">
        <v>2948</v>
      </c>
      <c r="J961" t="s">
        <v>1240</v>
      </c>
      <c r="K961" s="3" t="s">
        <v>29</v>
      </c>
      <c r="L961">
        <v>0</v>
      </c>
      <c r="M961">
        <v>5186646</v>
      </c>
      <c r="N961" t="s">
        <v>1036</v>
      </c>
      <c r="O961" s="2">
        <v>110</v>
      </c>
      <c r="Q961" s="10" t="s">
        <v>103</v>
      </c>
      <c r="R961" s="21">
        <v>1986</v>
      </c>
      <c r="S961" s="27" t="s">
        <v>12659</v>
      </c>
      <c r="T961" s="25" t="str">
        <f>LEFT(S961,3)</f>
        <v>Nov</v>
      </c>
      <c r="U961" s="10" t="s">
        <v>29</v>
      </c>
      <c r="V961" s="21">
        <v>6.4</v>
      </c>
      <c r="W961" s="10">
        <v>5400</v>
      </c>
      <c r="X961" s="10" t="s">
        <v>1318</v>
      </c>
      <c r="Y961" s="10" t="s">
        <v>2948</v>
      </c>
      <c r="Z961" s="10" t="s">
        <v>1240</v>
      </c>
      <c r="AA961" s="22" t="s">
        <v>29</v>
      </c>
      <c r="AB961" s="10">
        <v>0</v>
      </c>
      <c r="AC961" s="10">
        <v>5186646</v>
      </c>
      <c r="AD961" s="10" t="s">
        <v>1036</v>
      </c>
      <c r="AE961" s="23">
        <v>110</v>
      </c>
    </row>
    <row r="962" spans="1:31" x14ac:dyDescent="0.35">
      <c r="A962" t="s">
        <v>3578</v>
      </c>
      <c r="B962" t="s">
        <v>15</v>
      </c>
      <c r="C962" t="s">
        <v>33</v>
      </c>
      <c r="D962" s="2">
        <v>1986</v>
      </c>
      <c r="E962" t="s">
        <v>3579</v>
      </c>
      <c r="F962" s="2">
        <v>5.5</v>
      </c>
      <c r="G962">
        <v>5400</v>
      </c>
      <c r="H962" t="s">
        <v>3580</v>
      </c>
      <c r="I962" t="s">
        <v>125</v>
      </c>
      <c r="J962" t="s">
        <v>1875</v>
      </c>
      <c r="K962" s="3" t="s">
        <v>29</v>
      </c>
      <c r="L962">
        <v>0</v>
      </c>
      <c r="M962">
        <v>6637565</v>
      </c>
      <c r="N962" t="s">
        <v>2174</v>
      </c>
      <c r="O962" s="2">
        <v>100</v>
      </c>
      <c r="Q962" s="9" t="s">
        <v>33</v>
      </c>
      <c r="R962" s="18">
        <v>1986</v>
      </c>
      <c r="S962" s="26" t="s">
        <v>12678</v>
      </c>
      <c r="T962" s="25" t="str">
        <f>LEFT(S962,3)</f>
        <v>Jan</v>
      </c>
      <c r="U962" s="9" t="s">
        <v>29</v>
      </c>
      <c r="V962" s="18">
        <v>5.5</v>
      </c>
      <c r="W962" s="9">
        <v>5400</v>
      </c>
      <c r="X962" s="9" t="s">
        <v>3580</v>
      </c>
      <c r="Y962" s="9" t="s">
        <v>125</v>
      </c>
      <c r="Z962" s="9" t="s">
        <v>1875</v>
      </c>
      <c r="AA962" s="19" t="s">
        <v>29</v>
      </c>
      <c r="AB962" s="9">
        <v>0</v>
      </c>
      <c r="AC962" s="9">
        <v>6637565</v>
      </c>
      <c r="AD962" s="9" t="s">
        <v>2174</v>
      </c>
      <c r="AE962" s="20">
        <v>100</v>
      </c>
    </row>
    <row r="963" spans="1:31" x14ac:dyDescent="0.35">
      <c r="A963" t="s">
        <v>3581</v>
      </c>
      <c r="B963" t="s">
        <v>15</v>
      </c>
      <c r="C963" t="s">
        <v>16</v>
      </c>
      <c r="D963" s="2">
        <v>1986</v>
      </c>
      <c r="E963" t="s">
        <v>3237</v>
      </c>
      <c r="F963" s="2">
        <v>6.3</v>
      </c>
      <c r="G963">
        <v>3500</v>
      </c>
      <c r="H963" t="s">
        <v>3582</v>
      </c>
      <c r="I963" t="s">
        <v>3583</v>
      </c>
      <c r="J963" t="s">
        <v>3584</v>
      </c>
      <c r="K963" s="3" t="s">
        <v>29</v>
      </c>
      <c r="L963">
        <v>0</v>
      </c>
      <c r="M963">
        <v>13418091</v>
      </c>
      <c r="N963" t="s">
        <v>1535</v>
      </c>
      <c r="O963" s="2">
        <v>89</v>
      </c>
      <c r="Q963" s="10" t="s">
        <v>16</v>
      </c>
      <c r="R963" s="21">
        <v>1986</v>
      </c>
      <c r="S963" s="27" t="s">
        <v>12634</v>
      </c>
      <c r="T963" s="25" t="str">
        <f>LEFT(S963,3)</f>
        <v>Aug</v>
      </c>
      <c r="U963" s="10" t="s">
        <v>29</v>
      </c>
      <c r="V963" s="21">
        <v>6.3</v>
      </c>
      <c r="W963" s="10">
        <v>3500</v>
      </c>
      <c r="X963" s="10" t="s">
        <v>3582</v>
      </c>
      <c r="Y963" s="10" t="s">
        <v>3583</v>
      </c>
      <c r="Z963" s="10" t="s">
        <v>3584</v>
      </c>
      <c r="AA963" s="22" t="s">
        <v>29</v>
      </c>
      <c r="AB963" s="10">
        <v>0</v>
      </c>
      <c r="AC963" s="10">
        <v>13418091</v>
      </c>
      <c r="AD963" s="10" t="s">
        <v>1535</v>
      </c>
      <c r="AE963" s="23">
        <v>89</v>
      </c>
    </row>
    <row r="964" spans="1:31" x14ac:dyDescent="0.35">
      <c r="A964" t="s">
        <v>3585</v>
      </c>
      <c r="B964" t="s">
        <v>15</v>
      </c>
      <c r="C964" t="s">
        <v>16</v>
      </c>
      <c r="D964" s="2">
        <v>1986</v>
      </c>
      <c r="E964" t="s">
        <v>3032</v>
      </c>
      <c r="F964" s="2">
        <v>4.7</v>
      </c>
      <c r="G964">
        <v>790</v>
      </c>
      <c r="H964" t="s">
        <v>813</v>
      </c>
      <c r="I964" t="s">
        <v>3586</v>
      </c>
      <c r="J964" t="s">
        <v>3587</v>
      </c>
      <c r="K964" s="3" t="s">
        <v>29</v>
      </c>
      <c r="L964">
        <v>0</v>
      </c>
      <c r="M964">
        <v>2556361</v>
      </c>
      <c r="N964" t="s">
        <v>1535</v>
      </c>
      <c r="O964" s="2">
        <v>101</v>
      </c>
      <c r="Q964" s="9" t="s">
        <v>16</v>
      </c>
      <c r="R964" s="18">
        <v>1986</v>
      </c>
      <c r="S964" s="26" t="s">
        <v>12614</v>
      </c>
      <c r="T964" s="25" t="str">
        <f>LEFT(S964,3)</f>
        <v>Sep</v>
      </c>
      <c r="U964" s="9" t="s">
        <v>29</v>
      </c>
      <c r="V964" s="18">
        <v>4.7</v>
      </c>
      <c r="W964" s="9">
        <v>790</v>
      </c>
      <c r="X964" s="9" t="s">
        <v>813</v>
      </c>
      <c r="Y964" s="9" t="s">
        <v>3586</v>
      </c>
      <c r="Z964" s="9" t="s">
        <v>3587</v>
      </c>
      <c r="AA964" s="19" t="s">
        <v>29</v>
      </c>
      <c r="AB964" s="9">
        <v>0</v>
      </c>
      <c r="AC964" s="9">
        <v>2556361</v>
      </c>
      <c r="AD964" s="9" t="s">
        <v>1535</v>
      </c>
      <c r="AE964" s="20">
        <v>101</v>
      </c>
    </row>
    <row r="965" spans="1:31" x14ac:dyDescent="0.35">
      <c r="A965" t="s">
        <v>3588</v>
      </c>
      <c r="B965" t="s">
        <v>32</v>
      </c>
      <c r="C965" t="s">
        <v>40</v>
      </c>
      <c r="D965" s="2">
        <v>1986</v>
      </c>
      <c r="E965" t="s">
        <v>3044</v>
      </c>
      <c r="F965" s="2">
        <v>5.7</v>
      </c>
      <c r="G965">
        <v>6900</v>
      </c>
      <c r="H965" t="s">
        <v>131</v>
      </c>
      <c r="I965" t="s">
        <v>131</v>
      </c>
      <c r="J965" t="s">
        <v>131</v>
      </c>
      <c r="K965" s="3" t="s">
        <v>21</v>
      </c>
      <c r="L965">
        <v>13000000</v>
      </c>
      <c r="M965">
        <v>8033397</v>
      </c>
      <c r="N965" t="s">
        <v>49</v>
      </c>
      <c r="O965" s="2">
        <v>82</v>
      </c>
      <c r="Q965" s="10" t="s">
        <v>40</v>
      </c>
      <c r="R965" s="21">
        <v>1986</v>
      </c>
      <c r="S965" s="27" t="s">
        <v>12615</v>
      </c>
      <c r="T965" s="25" t="str">
        <f>LEFT(S965,3)</f>
        <v>Jul</v>
      </c>
      <c r="U965" s="10" t="s">
        <v>29</v>
      </c>
      <c r="V965" s="21">
        <v>5.7</v>
      </c>
      <c r="W965" s="10">
        <v>6900</v>
      </c>
      <c r="X965" s="10" t="s">
        <v>131</v>
      </c>
      <c r="Y965" s="10" t="s">
        <v>131</v>
      </c>
      <c r="Z965" s="10" t="s">
        <v>131</v>
      </c>
      <c r="AA965" s="22" t="s">
        <v>21</v>
      </c>
      <c r="AB965" s="10">
        <v>13000000</v>
      </c>
      <c r="AC965" s="10">
        <v>8033397</v>
      </c>
      <c r="AD965" s="10" t="s">
        <v>49</v>
      </c>
      <c r="AE965" s="23">
        <v>82</v>
      </c>
    </row>
    <row r="966" spans="1:31" x14ac:dyDescent="0.35">
      <c r="A966" t="s">
        <v>3589</v>
      </c>
      <c r="B966" t="s">
        <v>15</v>
      </c>
      <c r="C966" t="s">
        <v>16</v>
      </c>
      <c r="D966" s="2">
        <v>1986</v>
      </c>
      <c r="E966" t="s">
        <v>3460</v>
      </c>
      <c r="F966" s="2">
        <v>7.7</v>
      </c>
      <c r="G966">
        <v>7700</v>
      </c>
      <c r="H966" t="s">
        <v>2416</v>
      </c>
      <c r="I966" t="s">
        <v>3590</v>
      </c>
      <c r="J966" t="s">
        <v>3590</v>
      </c>
      <c r="K966" s="3" t="s">
        <v>451</v>
      </c>
      <c r="L966">
        <v>0</v>
      </c>
      <c r="M966">
        <v>63137</v>
      </c>
      <c r="N966" t="s">
        <v>3591</v>
      </c>
      <c r="O966" s="2">
        <v>99</v>
      </c>
      <c r="Q966" s="9" t="s">
        <v>16</v>
      </c>
      <c r="R966" s="18">
        <v>1986</v>
      </c>
      <c r="S966" s="26" t="s">
        <v>12668</v>
      </c>
      <c r="T966" s="25" t="str">
        <f>LEFT(S966,3)</f>
        <v>Aug</v>
      </c>
      <c r="U966" s="9" t="s">
        <v>29</v>
      </c>
      <c r="V966" s="18">
        <v>7.7</v>
      </c>
      <c r="W966" s="9">
        <v>7700</v>
      </c>
      <c r="X966" s="9" t="s">
        <v>2416</v>
      </c>
      <c r="Y966" s="9" t="s">
        <v>3590</v>
      </c>
      <c r="Z966" s="9" t="s">
        <v>3590</v>
      </c>
      <c r="AA966" s="19" t="s">
        <v>451</v>
      </c>
      <c r="AB966" s="9">
        <v>0</v>
      </c>
      <c r="AC966" s="9">
        <v>63137</v>
      </c>
      <c r="AD966" s="9" t="s">
        <v>3591</v>
      </c>
      <c r="AE966" s="20">
        <v>99</v>
      </c>
    </row>
    <row r="967" spans="1:31" x14ac:dyDescent="0.35">
      <c r="A967" t="s">
        <v>3592</v>
      </c>
      <c r="B967" t="s">
        <v>32</v>
      </c>
      <c r="C967" t="s">
        <v>40</v>
      </c>
      <c r="D967" s="2">
        <v>1986</v>
      </c>
      <c r="E967" t="s">
        <v>3593</v>
      </c>
      <c r="F967" s="2">
        <v>6.2</v>
      </c>
      <c r="G967">
        <v>6800</v>
      </c>
      <c r="H967" t="s">
        <v>1840</v>
      </c>
      <c r="I967" t="s">
        <v>3594</v>
      </c>
      <c r="J967" t="s">
        <v>1579</v>
      </c>
      <c r="K967" s="3" t="s">
        <v>29</v>
      </c>
      <c r="L967">
        <v>10000000</v>
      </c>
      <c r="M967">
        <v>21458229</v>
      </c>
      <c r="N967" t="s">
        <v>2091</v>
      </c>
      <c r="O967" s="2">
        <v>104</v>
      </c>
      <c r="Q967" s="10" t="s">
        <v>40</v>
      </c>
      <c r="R967" s="21">
        <v>1986</v>
      </c>
      <c r="S967" s="27" t="s">
        <v>12679</v>
      </c>
      <c r="T967" s="25" t="str">
        <f>LEFT(S967,3)</f>
        <v>Oct</v>
      </c>
      <c r="U967" s="10" t="s">
        <v>29</v>
      </c>
      <c r="V967" s="21">
        <v>6.2</v>
      </c>
      <c r="W967" s="10">
        <v>6800</v>
      </c>
      <c r="X967" s="10" t="s">
        <v>1840</v>
      </c>
      <c r="Y967" s="10" t="s">
        <v>3594</v>
      </c>
      <c r="Z967" s="10" t="s">
        <v>1579</v>
      </c>
      <c r="AA967" s="22" t="s">
        <v>29</v>
      </c>
      <c r="AB967" s="10">
        <v>10000000</v>
      </c>
      <c r="AC967" s="10">
        <v>21458229</v>
      </c>
      <c r="AD967" s="10" t="s">
        <v>2091</v>
      </c>
      <c r="AE967" s="23">
        <v>104</v>
      </c>
    </row>
    <row r="968" spans="1:31" x14ac:dyDescent="0.35">
      <c r="A968" t="s">
        <v>3595</v>
      </c>
      <c r="B968" t="s">
        <v>32</v>
      </c>
      <c r="C968" t="s">
        <v>33</v>
      </c>
      <c r="D968" s="2">
        <v>1986</v>
      </c>
      <c r="E968" t="s">
        <v>2822</v>
      </c>
      <c r="F968" s="2">
        <v>4.9000000000000004</v>
      </c>
      <c r="G968">
        <v>1900</v>
      </c>
      <c r="H968" t="s">
        <v>3596</v>
      </c>
      <c r="I968" t="s">
        <v>3597</v>
      </c>
      <c r="J968" t="s">
        <v>3598</v>
      </c>
      <c r="K968" s="3" t="s">
        <v>29</v>
      </c>
      <c r="L968">
        <v>0</v>
      </c>
      <c r="M968">
        <v>4601256</v>
      </c>
      <c r="N968" t="s">
        <v>2248</v>
      </c>
      <c r="O968" s="2">
        <v>96</v>
      </c>
      <c r="Q968" s="9" t="s">
        <v>33</v>
      </c>
      <c r="R968" s="18">
        <v>1986</v>
      </c>
      <c r="S968" s="26" t="s">
        <v>12598</v>
      </c>
      <c r="T968" s="25" t="str">
        <f>LEFT(S968,3)</f>
        <v>Jan</v>
      </c>
      <c r="U968" s="9" t="s">
        <v>29</v>
      </c>
      <c r="V968" s="18">
        <v>4.9000000000000004</v>
      </c>
      <c r="W968" s="9">
        <v>1900</v>
      </c>
      <c r="X968" s="9" t="s">
        <v>3596</v>
      </c>
      <c r="Y968" s="9" t="s">
        <v>3597</v>
      </c>
      <c r="Z968" s="9" t="s">
        <v>3598</v>
      </c>
      <c r="AA968" s="19" t="s">
        <v>29</v>
      </c>
      <c r="AB968" s="9">
        <v>0</v>
      </c>
      <c r="AC968" s="9">
        <v>4601256</v>
      </c>
      <c r="AD968" s="9" t="s">
        <v>2248</v>
      </c>
      <c r="AE968" s="20">
        <v>96</v>
      </c>
    </row>
    <row r="969" spans="1:31" x14ac:dyDescent="0.35">
      <c r="A969" t="s">
        <v>3599</v>
      </c>
      <c r="B969" t="s">
        <v>1998</v>
      </c>
      <c r="C969" t="s">
        <v>40</v>
      </c>
      <c r="D969" s="2">
        <v>1986</v>
      </c>
      <c r="E969" t="s">
        <v>2822</v>
      </c>
      <c r="F969" s="2">
        <v>6</v>
      </c>
      <c r="G969">
        <v>6800</v>
      </c>
      <c r="H969" t="s">
        <v>926</v>
      </c>
      <c r="I969" t="s">
        <v>1746</v>
      </c>
      <c r="J969" t="s">
        <v>96</v>
      </c>
      <c r="K969" s="3" t="s">
        <v>29</v>
      </c>
      <c r="L969">
        <v>12000000</v>
      </c>
      <c r="M969">
        <v>7817314</v>
      </c>
      <c r="N969" t="s">
        <v>710</v>
      </c>
      <c r="O969" s="2">
        <v>104</v>
      </c>
      <c r="Q969" s="10" t="s">
        <v>40</v>
      </c>
      <c r="R969" s="21">
        <v>1986</v>
      </c>
      <c r="S969" s="27" t="s">
        <v>12598</v>
      </c>
      <c r="T969" s="25" t="str">
        <f>LEFT(S969,3)</f>
        <v>Jan</v>
      </c>
      <c r="U969" s="10" t="s">
        <v>29</v>
      </c>
      <c r="V969" s="21">
        <v>6</v>
      </c>
      <c r="W969" s="10">
        <v>6800</v>
      </c>
      <c r="X969" s="10" t="s">
        <v>926</v>
      </c>
      <c r="Y969" s="10" t="s">
        <v>1746</v>
      </c>
      <c r="Z969" s="10" t="s">
        <v>96</v>
      </c>
      <c r="AA969" s="22" t="s">
        <v>29</v>
      </c>
      <c r="AB969" s="10">
        <v>12000000</v>
      </c>
      <c r="AC969" s="10">
        <v>7817314</v>
      </c>
      <c r="AD969" s="10" t="s">
        <v>710</v>
      </c>
      <c r="AE969" s="23">
        <v>104</v>
      </c>
    </row>
    <row r="970" spans="1:31" x14ac:dyDescent="0.35">
      <c r="A970" t="s">
        <v>3600</v>
      </c>
      <c r="B970" t="s">
        <v>32</v>
      </c>
      <c r="C970" t="s">
        <v>33</v>
      </c>
      <c r="D970" s="2">
        <v>1986</v>
      </c>
      <c r="E970" t="s">
        <v>3075</v>
      </c>
      <c r="F970" s="2">
        <v>5.0999999999999996</v>
      </c>
      <c r="G970">
        <v>6300</v>
      </c>
      <c r="H970" t="s">
        <v>1682</v>
      </c>
      <c r="I970" t="s">
        <v>3601</v>
      </c>
      <c r="J970" t="s">
        <v>326</v>
      </c>
      <c r="K970" s="3" t="s">
        <v>29</v>
      </c>
      <c r="L970">
        <v>8000000</v>
      </c>
      <c r="M970">
        <v>11949484</v>
      </c>
      <c r="N970" t="s">
        <v>1036</v>
      </c>
      <c r="O970" s="2">
        <v>105</v>
      </c>
      <c r="Q970" s="9" t="s">
        <v>33</v>
      </c>
      <c r="R970" s="18">
        <v>1986</v>
      </c>
      <c r="S970" s="26" t="s">
        <v>12619</v>
      </c>
      <c r="T970" s="25" t="str">
        <f>LEFT(S970,3)</f>
        <v>Nov</v>
      </c>
      <c r="U970" s="9" t="s">
        <v>29</v>
      </c>
      <c r="V970" s="18">
        <v>5.0999999999999996</v>
      </c>
      <c r="W970" s="9">
        <v>6300</v>
      </c>
      <c r="X970" s="9" t="s">
        <v>1682</v>
      </c>
      <c r="Y970" s="9" t="s">
        <v>3601</v>
      </c>
      <c r="Z970" s="9" t="s">
        <v>326</v>
      </c>
      <c r="AA970" s="19" t="s">
        <v>29</v>
      </c>
      <c r="AB970" s="9">
        <v>8000000</v>
      </c>
      <c r="AC970" s="9">
        <v>11949484</v>
      </c>
      <c r="AD970" s="9" t="s">
        <v>1036</v>
      </c>
      <c r="AE970" s="20">
        <v>105</v>
      </c>
    </row>
    <row r="971" spans="1:31" x14ac:dyDescent="0.35">
      <c r="A971" t="s">
        <v>3602</v>
      </c>
      <c r="B971" t="s">
        <v>1998</v>
      </c>
      <c r="C971" t="s">
        <v>40</v>
      </c>
      <c r="D971" s="2">
        <v>1986</v>
      </c>
      <c r="E971" t="s">
        <v>3344</v>
      </c>
      <c r="F971" s="2">
        <v>5.8</v>
      </c>
      <c r="G971">
        <v>1300</v>
      </c>
      <c r="H971" t="s">
        <v>3603</v>
      </c>
      <c r="I971" t="s">
        <v>3604</v>
      </c>
      <c r="J971" t="s">
        <v>3605</v>
      </c>
      <c r="K971" s="3" t="s">
        <v>29</v>
      </c>
      <c r="L971">
        <v>0</v>
      </c>
      <c r="M971">
        <v>604849</v>
      </c>
      <c r="O971" s="2">
        <v>84</v>
      </c>
      <c r="Q971" s="10" t="s">
        <v>40</v>
      </c>
      <c r="R971" s="21">
        <v>1986</v>
      </c>
      <c r="S971" s="27" t="s">
        <v>12659</v>
      </c>
      <c r="T971" s="25" t="str">
        <f>LEFT(S971,3)</f>
        <v>Nov</v>
      </c>
      <c r="U971" s="10" t="s">
        <v>29</v>
      </c>
      <c r="V971" s="21">
        <v>5.8</v>
      </c>
      <c r="W971" s="10">
        <v>1300</v>
      </c>
      <c r="X971" s="10" t="s">
        <v>3603</v>
      </c>
      <c r="Y971" s="10" t="s">
        <v>3604</v>
      </c>
      <c r="Z971" s="10" t="s">
        <v>3605</v>
      </c>
      <c r="AA971" s="22" t="s">
        <v>29</v>
      </c>
      <c r="AB971" s="10">
        <v>0</v>
      </c>
      <c r="AC971" s="10">
        <v>604849</v>
      </c>
      <c r="AD971" s="10"/>
      <c r="AE971" s="23">
        <v>84</v>
      </c>
    </row>
    <row r="972" spans="1:31" x14ac:dyDescent="0.35">
      <c r="A972" t="s">
        <v>3606</v>
      </c>
      <c r="B972" t="s">
        <v>15</v>
      </c>
      <c r="C972" t="s">
        <v>51</v>
      </c>
      <c r="D972" s="2">
        <v>1986</v>
      </c>
      <c r="E972" t="s">
        <v>3607</v>
      </c>
      <c r="F972" s="2">
        <v>5.7</v>
      </c>
      <c r="G972">
        <v>6600</v>
      </c>
      <c r="H972" t="s">
        <v>3608</v>
      </c>
      <c r="I972" t="s">
        <v>3608</v>
      </c>
      <c r="J972" t="s">
        <v>3609</v>
      </c>
      <c r="K972" s="3" t="s">
        <v>21</v>
      </c>
      <c r="L972">
        <v>2000000</v>
      </c>
      <c r="M972">
        <v>7369373</v>
      </c>
      <c r="N972" t="s">
        <v>3610</v>
      </c>
      <c r="O972" s="2">
        <v>98</v>
      </c>
      <c r="Q972" s="9" t="s">
        <v>51</v>
      </c>
      <c r="R972" s="18">
        <v>1986</v>
      </c>
      <c r="S972" s="26" t="s">
        <v>12680</v>
      </c>
      <c r="T972" s="25" t="str">
        <f>LEFT(S972,3)</f>
        <v>Mar</v>
      </c>
      <c r="U972" s="9" t="s">
        <v>29</v>
      </c>
      <c r="V972" s="18">
        <v>5.7</v>
      </c>
      <c r="W972" s="9">
        <v>6600</v>
      </c>
      <c r="X972" s="9" t="s">
        <v>3608</v>
      </c>
      <c r="Y972" s="9" t="s">
        <v>3608</v>
      </c>
      <c r="Z972" s="9" t="s">
        <v>3609</v>
      </c>
      <c r="AA972" s="19" t="s">
        <v>21</v>
      </c>
      <c r="AB972" s="9">
        <v>2000000</v>
      </c>
      <c r="AC972" s="9">
        <v>7369373</v>
      </c>
      <c r="AD972" s="9" t="s">
        <v>3610</v>
      </c>
      <c r="AE972" s="20">
        <v>98</v>
      </c>
    </row>
    <row r="973" spans="1:31" x14ac:dyDescent="0.35">
      <c r="A973" t="s">
        <v>3611</v>
      </c>
      <c r="B973" t="s">
        <v>32</v>
      </c>
      <c r="C973" t="s">
        <v>40</v>
      </c>
      <c r="D973" s="2">
        <v>1986</v>
      </c>
      <c r="E973" t="s">
        <v>3318</v>
      </c>
      <c r="F973" s="2">
        <v>6.6</v>
      </c>
      <c r="G973">
        <v>12000</v>
      </c>
      <c r="H973" t="s">
        <v>3612</v>
      </c>
      <c r="I973" t="s">
        <v>3613</v>
      </c>
      <c r="J973" t="s">
        <v>1613</v>
      </c>
      <c r="K973" s="3" t="s">
        <v>21</v>
      </c>
      <c r="L973">
        <v>0</v>
      </c>
      <c r="M973">
        <v>1476356</v>
      </c>
      <c r="N973" t="s">
        <v>1830</v>
      </c>
      <c r="O973" s="2">
        <v>96</v>
      </c>
      <c r="Q973" s="10" t="s">
        <v>40</v>
      </c>
      <c r="R973" s="21">
        <v>1986</v>
      </c>
      <c r="S973" s="27" t="s">
        <v>12653</v>
      </c>
      <c r="T973" s="25" t="str">
        <f>LEFT(S973,3)</f>
        <v>Oct</v>
      </c>
      <c r="U973" s="10" t="s">
        <v>29</v>
      </c>
      <c r="V973" s="21">
        <v>6.6</v>
      </c>
      <c r="W973" s="10">
        <v>12000</v>
      </c>
      <c r="X973" s="10" t="s">
        <v>3612</v>
      </c>
      <c r="Y973" s="10" t="s">
        <v>3613</v>
      </c>
      <c r="Z973" s="10" t="s">
        <v>1613</v>
      </c>
      <c r="AA973" s="22" t="s">
        <v>21</v>
      </c>
      <c r="AB973" s="10">
        <v>0</v>
      </c>
      <c r="AC973" s="10">
        <v>1476356</v>
      </c>
      <c r="AD973" s="10" t="s">
        <v>1830</v>
      </c>
      <c r="AE973" s="23">
        <v>96</v>
      </c>
    </row>
    <row r="974" spans="1:31" x14ac:dyDescent="0.35">
      <c r="A974" t="s">
        <v>3614</v>
      </c>
      <c r="B974" t="s">
        <v>32</v>
      </c>
      <c r="C974" t="s">
        <v>40</v>
      </c>
      <c r="D974" s="2">
        <v>1986</v>
      </c>
      <c r="E974" t="s">
        <v>3280</v>
      </c>
      <c r="F974" s="2">
        <v>6</v>
      </c>
      <c r="G974">
        <v>10000</v>
      </c>
      <c r="H974" t="s">
        <v>543</v>
      </c>
      <c r="I974" t="s">
        <v>543</v>
      </c>
      <c r="J974" t="s">
        <v>99</v>
      </c>
      <c r="K974" s="3" t="s">
        <v>29</v>
      </c>
      <c r="L974">
        <v>40000000</v>
      </c>
      <c r="M974">
        <v>93151591</v>
      </c>
      <c r="N974" t="s">
        <v>60</v>
      </c>
      <c r="O974" s="2">
        <v>116</v>
      </c>
      <c r="Q974" s="9" t="s">
        <v>40</v>
      </c>
      <c r="R974" s="18">
        <v>1986</v>
      </c>
      <c r="S974" s="26" t="s">
        <v>12645</v>
      </c>
      <c r="T974" s="25" t="str">
        <f>LEFT(S974,3)</f>
        <v>Jun</v>
      </c>
      <c r="U974" s="9" t="s">
        <v>29</v>
      </c>
      <c r="V974" s="18">
        <v>6</v>
      </c>
      <c r="W974" s="9">
        <v>10000</v>
      </c>
      <c r="X974" s="9" t="s">
        <v>543</v>
      </c>
      <c r="Y974" s="9" t="s">
        <v>543</v>
      </c>
      <c r="Z974" s="9" t="s">
        <v>99</v>
      </c>
      <c r="AA974" s="19" t="s">
        <v>29</v>
      </c>
      <c r="AB974" s="9">
        <v>40000000</v>
      </c>
      <c r="AC974" s="9">
        <v>93151591</v>
      </c>
      <c r="AD974" s="9" t="s">
        <v>60</v>
      </c>
      <c r="AE974" s="20">
        <v>116</v>
      </c>
    </row>
    <row r="975" spans="1:31" x14ac:dyDescent="0.35">
      <c r="A975" t="s">
        <v>3615</v>
      </c>
      <c r="B975" t="s">
        <v>15</v>
      </c>
      <c r="C975" t="s">
        <v>51</v>
      </c>
      <c r="D975" s="2">
        <v>1986</v>
      </c>
      <c r="E975" t="s">
        <v>3032</v>
      </c>
      <c r="F975" s="2">
        <v>5.9</v>
      </c>
      <c r="G975">
        <v>2800</v>
      </c>
      <c r="H975" t="s">
        <v>1574</v>
      </c>
      <c r="I975" t="s">
        <v>3616</v>
      </c>
      <c r="J975" t="s">
        <v>3617</v>
      </c>
      <c r="K975" s="3" t="s">
        <v>21</v>
      </c>
      <c r="L975">
        <v>0</v>
      </c>
      <c r="M975">
        <v>1720450</v>
      </c>
      <c r="N975" t="s">
        <v>3516</v>
      </c>
      <c r="O975" s="2">
        <v>103</v>
      </c>
      <c r="Q975" s="10" t="s">
        <v>51</v>
      </c>
      <c r="R975" s="21">
        <v>1986</v>
      </c>
      <c r="S975" s="27" t="s">
        <v>12614</v>
      </c>
      <c r="T975" s="25" t="str">
        <f>LEFT(S975,3)</f>
        <v>Sep</v>
      </c>
      <c r="U975" s="10" t="s">
        <v>29</v>
      </c>
      <c r="V975" s="21">
        <v>5.9</v>
      </c>
      <c r="W975" s="10">
        <v>2800</v>
      </c>
      <c r="X975" s="10" t="s">
        <v>1574</v>
      </c>
      <c r="Y975" s="10" t="s">
        <v>3616</v>
      </c>
      <c r="Z975" s="10" t="s">
        <v>3617</v>
      </c>
      <c r="AA975" s="22" t="s">
        <v>21</v>
      </c>
      <c r="AB975" s="10">
        <v>0</v>
      </c>
      <c r="AC975" s="10">
        <v>1720450</v>
      </c>
      <c r="AD975" s="10" t="s">
        <v>3516</v>
      </c>
      <c r="AE975" s="23">
        <v>103</v>
      </c>
    </row>
    <row r="976" spans="1:31" x14ac:dyDescent="0.35">
      <c r="A976" t="s">
        <v>3618</v>
      </c>
      <c r="B976" t="s">
        <v>15</v>
      </c>
      <c r="C976" t="s">
        <v>62</v>
      </c>
      <c r="D976" s="2">
        <v>1986</v>
      </c>
      <c r="E976" t="s">
        <v>2316</v>
      </c>
      <c r="F976" s="2">
        <v>6.4</v>
      </c>
      <c r="G976">
        <v>1600</v>
      </c>
      <c r="H976" t="s">
        <v>892</v>
      </c>
      <c r="I976" t="s">
        <v>3619</v>
      </c>
      <c r="J976" t="s">
        <v>892</v>
      </c>
      <c r="K976" s="3" t="s">
        <v>29</v>
      </c>
      <c r="L976">
        <v>14000000</v>
      </c>
      <c r="M976">
        <v>18034150</v>
      </c>
      <c r="N976" t="s">
        <v>30</v>
      </c>
      <c r="O976" s="2">
        <v>97</v>
      </c>
      <c r="Q976" s="9" t="s">
        <v>62</v>
      </c>
      <c r="R976" s="18">
        <v>1986</v>
      </c>
      <c r="S976" s="26" t="s">
        <v>12530</v>
      </c>
      <c r="T976" s="25" t="str">
        <f>LEFT(S976,3)</f>
        <v>May</v>
      </c>
      <c r="U976" s="9" t="s">
        <v>29</v>
      </c>
      <c r="V976" s="18">
        <v>6.4</v>
      </c>
      <c r="W976" s="9">
        <v>1600</v>
      </c>
      <c r="X976" s="9" t="s">
        <v>892</v>
      </c>
      <c r="Y976" s="9" t="s">
        <v>3619</v>
      </c>
      <c r="Z976" s="9" t="s">
        <v>892</v>
      </c>
      <c r="AA976" s="19" t="s">
        <v>29</v>
      </c>
      <c r="AB976" s="9">
        <v>14000000</v>
      </c>
      <c r="AC976" s="9">
        <v>18034150</v>
      </c>
      <c r="AD976" s="9" t="s">
        <v>30</v>
      </c>
      <c r="AE976" s="20">
        <v>97</v>
      </c>
    </row>
    <row r="977" spans="1:31" x14ac:dyDescent="0.35">
      <c r="A977" t="s">
        <v>3620</v>
      </c>
      <c r="B977" t="s">
        <v>15</v>
      </c>
      <c r="C977" t="s">
        <v>33</v>
      </c>
      <c r="D977" s="2">
        <v>1986</v>
      </c>
      <c r="E977" t="s">
        <v>3621</v>
      </c>
      <c r="F977" s="2">
        <v>6</v>
      </c>
      <c r="G977">
        <v>4700</v>
      </c>
      <c r="H977" t="s">
        <v>432</v>
      </c>
      <c r="I977" t="s">
        <v>3622</v>
      </c>
      <c r="J977" t="s">
        <v>1760</v>
      </c>
      <c r="K977" s="3" t="s">
        <v>29</v>
      </c>
      <c r="L977">
        <v>0</v>
      </c>
      <c r="M977">
        <v>7555000</v>
      </c>
      <c r="N977" t="s">
        <v>2174</v>
      </c>
      <c r="O977" s="2">
        <v>106</v>
      </c>
      <c r="Q977" s="10" t="s">
        <v>33</v>
      </c>
      <c r="R977" s="21">
        <v>1986</v>
      </c>
      <c r="S977" s="27" t="s">
        <v>12681</v>
      </c>
      <c r="T977" s="25" t="str">
        <f>LEFT(S977,3)</f>
        <v>Jan</v>
      </c>
      <c r="U977" s="10" t="s">
        <v>29</v>
      </c>
      <c r="V977" s="21">
        <v>6</v>
      </c>
      <c r="W977" s="10">
        <v>4700</v>
      </c>
      <c r="X977" s="10" t="s">
        <v>432</v>
      </c>
      <c r="Y977" s="10" t="s">
        <v>3622</v>
      </c>
      <c r="Z977" s="10" t="s">
        <v>1760</v>
      </c>
      <c r="AA977" s="22" t="s">
        <v>29</v>
      </c>
      <c r="AB977" s="10">
        <v>0</v>
      </c>
      <c r="AC977" s="10">
        <v>7555000</v>
      </c>
      <c r="AD977" s="10" t="s">
        <v>2174</v>
      </c>
      <c r="AE977" s="23">
        <v>106</v>
      </c>
    </row>
    <row r="978" spans="1:31" x14ac:dyDescent="0.35">
      <c r="A978" t="s">
        <v>3623</v>
      </c>
      <c r="B978" t="s">
        <v>1998</v>
      </c>
      <c r="C978" t="s">
        <v>16</v>
      </c>
      <c r="D978" s="2">
        <v>1986</v>
      </c>
      <c r="E978" t="s">
        <v>3247</v>
      </c>
      <c r="F978" s="2">
        <v>4.8</v>
      </c>
      <c r="G978">
        <v>1400</v>
      </c>
      <c r="H978" t="s">
        <v>2198</v>
      </c>
      <c r="I978" t="s">
        <v>3624</v>
      </c>
      <c r="J978" t="s">
        <v>3625</v>
      </c>
      <c r="K978" s="3" t="s">
        <v>29</v>
      </c>
      <c r="L978">
        <v>0</v>
      </c>
      <c r="M978">
        <v>4845724</v>
      </c>
      <c r="N978" t="s">
        <v>870</v>
      </c>
      <c r="O978" s="2">
        <v>102</v>
      </c>
      <c r="Q978" s="9" t="s">
        <v>16</v>
      </c>
      <c r="R978" s="18">
        <v>1986</v>
      </c>
      <c r="S978" s="26" t="s">
        <v>12637</v>
      </c>
      <c r="T978" s="25" t="str">
        <f>LEFT(S978,3)</f>
        <v>Jun</v>
      </c>
      <c r="U978" s="9" t="s">
        <v>29</v>
      </c>
      <c r="V978" s="18">
        <v>4.8</v>
      </c>
      <c r="W978" s="9">
        <v>1400</v>
      </c>
      <c r="X978" s="9" t="s">
        <v>2198</v>
      </c>
      <c r="Y978" s="9" t="s">
        <v>3624</v>
      </c>
      <c r="Z978" s="9" t="s">
        <v>3625</v>
      </c>
      <c r="AA978" s="19" t="s">
        <v>29</v>
      </c>
      <c r="AB978" s="9">
        <v>0</v>
      </c>
      <c r="AC978" s="9">
        <v>4845724</v>
      </c>
      <c r="AD978" s="9" t="s">
        <v>870</v>
      </c>
      <c r="AE978" s="20">
        <v>102</v>
      </c>
    </row>
    <row r="979" spans="1:31" x14ac:dyDescent="0.35">
      <c r="A979" t="s">
        <v>3626</v>
      </c>
      <c r="B979" t="s">
        <v>15</v>
      </c>
      <c r="C979" t="s">
        <v>103</v>
      </c>
      <c r="D979" s="2">
        <v>1986</v>
      </c>
      <c r="E979" t="s">
        <v>3627</v>
      </c>
      <c r="F979" s="2">
        <v>6</v>
      </c>
      <c r="G979">
        <v>6200</v>
      </c>
      <c r="H979" t="s">
        <v>403</v>
      </c>
      <c r="I979" t="s">
        <v>3628</v>
      </c>
      <c r="J979" t="s">
        <v>121</v>
      </c>
      <c r="K979" s="3" t="s">
        <v>29</v>
      </c>
      <c r="L979">
        <v>15000000</v>
      </c>
      <c r="M979">
        <v>25147055</v>
      </c>
      <c r="N979" t="s">
        <v>3629</v>
      </c>
      <c r="O979" s="2">
        <v>103</v>
      </c>
      <c r="Q979" s="10" t="s">
        <v>103</v>
      </c>
      <c r="R979" s="21">
        <v>1986</v>
      </c>
      <c r="S979" s="27" t="s">
        <v>12682</v>
      </c>
      <c r="T979" s="25" t="str">
        <f>LEFT(S979,3)</f>
        <v>Dec</v>
      </c>
      <c r="U979" s="10" t="s">
        <v>29</v>
      </c>
      <c r="V979" s="21">
        <v>6</v>
      </c>
      <c r="W979" s="10">
        <v>6200</v>
      </c>
      <c r="X979" s="10" t="s">
        <v>403</v>
      </c>
      <c r="Y979" s="10" t="s">
        <v>3628</v>
      </c>
      <c r="Z979" s="10" t="s">
        <v>121</v>
      </c>
      <c r="AA979" s="22" t="s">
        <v>29</v>
      </c>
      <c r="AB979" s="10">
        <v>15000000</v>
      </c>
      <c r="AC979" s="10">
        <v>25147055</v>
      </c>
      <c r="AD979" s="10" t="s">
        <v>3629</v>
      </c>
      <c r="AE979" s="23">
        <v>103</v>
      </c>
    </row>
    <row r="980" spans="1:31" x14ac:dyDescent="0.35">
      <c r="A980" t="s">
        <v>3630</v>
      </c>
      <c r="B980" t="s">
        <v>1998</v>
      </c>
      <c r="C980" t="s">
        <v>40</v>
      </c>
      <c r="D980" s="2">
        <v>1986</v>
      </c>
      <c r="E980" t="s">
        <v>3631</v>
      </c>
      <c r="F980" s="2">
        <v>6.4</v>
      </c>
      <c r="G980">
        <v>3800</v>
      </c>
      <c r="H980" t="s">
        <v>244</v>
      </c>
      <c r="I980" t="s">
        <v>3632</v>
      </c>
      <c r="J980" t="s">
        <v>2365</v>
      </c>
      <c r="K980" s="3" t="s">
        <v>29</v>
      </c>
      <c r="L980">
        <v>20000000</v>
      </c>
      <c r="M980">
        <v>22905522</v>
      </c>
      <c r="N980" t="s">
        <v>1750</v>
      </c>
      <c r="O980" s="2">
        <v>105</v>
      </c>
      <c r="Q980" s="9" t="s">
        <v>40</v>
      </c>
      <c r="R980" s="18">
        <v>1986</v>
      </c>
      <c r="S980" s="26" t="s">
        <v>12683</v>
      </c>
      <c r="T980" s="25" t="str">
        <f>LEFT(S980,3)</f>
        <v>Jan</v>
      </c>
      <c r="U980" s="9" t="s">
        <v>29</v>
      </c>
      <c r="V980" s="18">
        <v>6.4</v>
      </c>
      <c r="W980" s="9">
        <v>3800</v>
      </c>
      <c r="X980" s="9" t="s">
        <v>244</v>
      </c>
      <c r="Y980" s="9" t="s">
        <v>3632</v>
      </c>
      <c r="Z980" s="9" t="s">
        <v>2365</v>
      </c>
      <c r="AA980" s="19" t="s">
        <v>29</v>
      </c>
      <c r="AB980" s="9">
        <v>20000000</v>
      </c>
      <c r="AC980" s="9">
        <v>22905522</v>
      </c>
      <c r="AD980" s="9" t="s">
        <v>1750</v>
      </c>
      <c r="AE980" s="20">
        <v>105</v>
      </c>
    </row>
    <row r="981" spans="1:31" x14ac:dyDescent="0.35">
      <c r="A981" t="s">
        <v>3633</v>
      </c>
      <c r="B981" t="s">
        <v>1998</v>
      </c>
      <c r="C981" t="s">
        <v>40</v>
      </c>
      <c r="D981" s="2">
        <v>1986</v>
      </c>
      <c r="E981" t="s">
        <v>3252</v>
      </c>
      <c r="F981" s="2">
        <v>5</v>
      </c>
      <c r="G981">
        <v>3200</v>
      </c>
      <c r="H981" t="s">
        <v>2199</v>
      </c>
      <c r="I981" t="s">
        <v>3634</v>
      </c>
      <c r="J981" t="s">
        <v>2199</v>
      </c>
      <c r="K981" s="3" t="s">
        <v>29</v>
      </c>
      <c r="L981">
        <v>0</v>
      </c>
      <c r="M981">
        <v>10090429</v>
      </c>
      <c r="N981" t="s">
        <v>22</v>
      </c>
      <c r="O981" s="2">
        <v>100</v>
      </c>
      <c r="Q981" s="10" t="s">
        <v>40</v>
      </c>
      <c r="R981" s="21">
        <v>1986</v>
      </c>
      <c r="S981" s="27" t="s">
        <v>12638</v>
      </c>
      <c r="T981" s="25" t="str">
        <f>LEFT(S981,3)</f>
        <v>Jul</v>
      </c>
      <c r="U981" s="10" t="s">
        <v>29</v>
      </c>
      <c r="V981" s="21">
        <v>5</v>
      </c>
      <c r="W981" s="10">
        <v>3200</v>
      </c>
      <c r="X981" s="10" t="s">
        <v>2199</v>
      </c>
      <c r="Y981" s="10" t="s">
        <v>3634</v>
      </c>
      <c r="Z981" s="10" t="s">
        <v>2199</v>
      </c>
      <c r="AA981" s="22" t="s">
        <v>29</v>
      </c>
      <c r="AB981" s="10">
        <v>0</v>
      </c>
      <c r="AC981" s="10">
        <v>10090429</v>
      </c>
      <c r="AD981" s="10" t="s">
        <v>22</v>
      </c>
      <c r="AE981" s="23">
        <v>100</v>
      </c>
    </row>
    <row r="982" spans="1:31" x14ac:dyDescent="0.35">
      <c r="A982" t="s">
        <v>3635</v>
      </c>
      <c r="B982" t="s">
        <v>1998</v>
      </c>
      <c r="C982" t="s">
        <v>40</v>
      </c>
      <c r="D982" s="2">
        <v>1986</v>
      </c>
      <c r="E982" t="s">
        <v>3636</v>
      </c>
      <c r="F982" s="2">
        <v>7.1</v>
      </c>
      <c r="G982">
        <v>2100</v>
      </c>
      <c r="H982" t="s">
        <v>3637</v>
      </c>
      <c r="I982" t="s">
        <v>3638</v>
      </c>
      <c r="J982" t="s">
        <v>3639</v>
      </c>
      <c r="K982" s="3" t="s">
        <v>247</v>
      </c>
      <c r="L982">
        <v>0</v>
      </c>
      <c r="N982" t="s">
        <v>3640</v>
      </c>
      <c r="O982" s="2">
        <v>85</v>
      </c>
      <c r="Q982" s="9" t="s">
        <v>40</v>
      </c>
      <c r="R982" s="18">
        <v>1986</v>
      </c>
      <c r="S982" s="26" t="s">
        <v>12684</v>
      </c>
      <c r="T982" s="25" t="str">
        <f>LEFT(S982,3)</f>
        <v>Nov</v>
      </c>
      <c r="U982" s="9" t="s">
        <v>29</v>
      </c>
      <c r="V982" s="18">
        <v>7.1</v>
      </c>
      <c r="W982" s="9">
        <v>2100</v>
      </c>
      <c r="X982" s="9" t="s">
        <v>3637</v>
      </c>
      <c r="Y982" s="9" t="s">
        <v>3638</v>
      </c>
      <c r="Z982" s="9" t="s">
        <v>3639</v>
      </c>
      <c r="AA982" s="19" t="s">
        <v>247</v>
      </c>
      <c r="AB982" s="9">
        <v>0</v>
      </c>
      <c r="AC982" s="9"/>
      <c r="AD982" s="9" t="s">
        <v>3640</v>
      </c>
      <c r="AE982" s="20">
        <v>85</v>
      </c>
    </row>
    <row r="983" spans="1:31" x14ac:dyDescent="0.35">
      <c r="A983" t="s">
        <v>3641</v>
      </c>
      <c r="B983" t="s">
        <v>15</v>
      </c>
      <c r="C983" t="s">
        <v>40</v>
      </c>
      <c r="D983" s="2">
        <v>1986</v>
      </c>
      <c r="E983" t="s">
        <v>3642</v>
      </c>
      <c r="F983" s="2">
        <v>3.5</v>
      </c>
      <c r="G983">
        <v>2200</v>
      </c>
      <c r="H983" t="s">
        <v>3643</v>
      </c>
      <c r="I983" t="s">
        <v>3644</v>
      </c>
      <c r="J983" t="s">
        <v>3645</v>
      </c>
      <c r="K983" s="3" t="s">
        <v>194</v>
      </c>
      <c r="L983">
        <v>0</v>
      </c>
      <c r="M983">
        <v>2147228</v>
      </c>
      <c r="N983" t="s">
        <v>3646</v>
      </c>
      <c r="O983" s="2">
        <v>96</v>
      </c>
      <c r="Q983" s="10" t="s">
        <v>40</v>
      </c>
      <c r="R983" s="21">
        <v>1986</v>
      </c>
      <c r="S983" s="27" t="s">
        <v>12685</v>
      </c>
      <c r="T983" s="25" t="str">
        <f>LEFT(S983,3)</f>
        <v>Jan</v>
      </c>
      <c r="U983" s="10" t="s">
        <v>29</v>
      </c>
      <c r="V983" s="21">
        <v>3.5</v>
      </c>
      <c r="W983" s="10">
        <v>2200</v>
      </c>
      <c r="X983" s="10" t="s">
        <v>3643</v>
      </c>
      <c r="Y983" s="10" t="s">
        <v>3644</v>
      </c>
      <c r="Z983" s="10" t="s">
        <v>3645</v>
      </c>
      <c r="AA983" s="22" t="s">
        <v>194</v>
      </c>
      <c r="AB983" s="10">
        <v>0</v>
      </c>
      <c r="AC983" s="10">
        <v>2147228</v>
      </c>
      <c r="AD983" s="10" t="s">
        <v>3646</v>
      </c>
      <c r="AE983" s="23">
        <v>96</v>
      </c>
    </row>
    <row r="984" spans="1:31" x14ac:dyDescent="0.35">
      <c r="A984" t="s">
        <v>3647</v>
      </c>
      <c r="B984" t="s">
        <v>3648</v>
      </c>
      <c r="C984" t="s">
        <v>16</v>
      </c>
      <c r="D984" s="2">
        <v>1986</v>
      </c>
      <c r="E984" t="s">
        <v>3649</v>
      </c>
      <c r="F984" s="2">
        <v>5.8</v>
      </c>
      <c r="G984">
        <v>1400</v>
      </c>
      <c r="H984" t="s">
        <v>3650</v>
      </c>
      <c r="I984" t="s">
        <v>3650</v>
      </c>
      <c r="J984" t="s">
        <v>3651</v>
      </c>
      <c r="K984" s="3" t="s">
        <v>305</v>
      </c>
      <c r="L984">
        <v>0</v>
      </c>
      <c r="M984">
        <v>546904</v>
      </c>
      <c r="N984" t="s">
        <v>3652</v>
      </c>
      <c r="O984" s="2">
        <v>114</v>
      </c>
      <c r="Q984" s="9" t="s">
        <v>16</v>
      </c>
      <c r="R984" s="18">
        <v>1986</v>
      </c>
      <c r="S984" s="26" t="s">
        <v>12686</v>
      </c>
      <c r="T984" s="25" t="str">
        <f>LEFT(S984,3)</f>
        <v>May</v>
      </c>
      <c r="U984" s="9" t="s">
        <v>29</v>
      </c>
      <c r="V984" s="18">
        <v>5.8</v>
      </c>
      <c r="W984" s="9">
        <v>1400</v>
      </c>
      <c r="X984" s="9" t="s">
        <v>3650</v>
      </c>
      <c r="Y984" s="9" t="s">
        <v>3650</v>
      </c>
      <c r="Z984" s="9" t="s">
        <v>3651</v>
      </c>
      <c r="AA984" s="19" t="s">
        <v>305</v>
      </c>
      <c r="AB984" s="9">
        <v>0</v>
      </c>
      <c r="AC984" s="9">
        <v>546904</v>
      </c>
      <c r="AD984" s="9" t="s">
        <v>3652</v>
      </c>
      <c r="AE984" s="20">
        <v>114</v>
      </c>
    </row>
    <row r="985" spans="1:31" x14ac:dyDescent="0.35">
      <c r="A985" t="s">
        <v>3653</v>
      </c>
      <c r="B985" t="s">
        <v>1998</v>
      </c>
      <c r="C985" t="s">
        <v>16</v>
      </c>
      <c r="D985" s="2">
        <v>1986</v>
      </c>
      <c r="E985" t="s">
        <v>2587</v>
      </c>
      <c r="F985" s="2">
        <v>5.6</v>
      </c>
      <c r="G985">
        <v>3200</v>
      </c>
      <c r="H985" t="s">
        <v>3654</v>
      </c>
      <c r="I985" t="s">
        <v>3655</v>
      </c>
      <c r="J985" t="s">
        <v>3656</v>
      </c>
      <c r="K985" s="3" t="s">
        <v>21</v>
      </c>
      <c r="L985">
        <v>0</v>
      </c>
      <c r="M985">
        <v>930211</v>
      </c>
      <c r="N985" t="s">
        <v>1082</v>
      </c>
      <c r="O985" s="2">
        <v>108</v>
      </c>
      <c r="Q985" s="10" t="s">
        <v>16</v>
      </c>
      <c r="R985" s="21">
        <v>1986</v>
      </c>
      <c r="S985" s="27" t="s">
        <v>12560</v>
      </c>
      <c r="T985" s="25" t="str">
        <f>LEFT(S985,3)</f>
        <v>Apr</v>
      </c>
      <c r="U985" s="10" t="s">
        <v>29</v>
      </c>
      <c r="V985" s="21">
        <v>5.6</v>
      </c>
      <c r="W985" s="10">
        <v>3200</v>
      </c>
      <c r="X985" s="10" t="s">
        <v>3654</v>
      </c>
      <c r="Y985" s="10" t="s">
        <v>3655</v>
      </c>
      <c r="Z985" s="10" t="s">
        <v>3656</v>
      </c>
      <c r="AA985" s="22" t="s">
        <v>21</v>
      </c>
      <c r="AB985" s="10">
        <v>0</v>
      </c>
      <c r="AC985" s="10">
        <v>930211</v>
      </c>
      <c r="AD985" s="10" t="s">
        <v>1082</v>
      </c>
      <c r="AE985" s="23">
        <v>108</v>
      </c>
    </row>
    <row r="986" spans="1:31" x14ac:dyDescent="0.35">
      <c r="A986" t="s">
        <v>3657</v>
      </c>
      <c r="B986" t="s">
        <v>15</v>
      </c>
      <c r="C986" t="s">
        <v>40</v>
      </c>
      <c r="D986" s="2">
        <v>1986</v>
      </c>
      <c r="E986" t="s">
        <v>3658</v>
      </c>
      <c r="F986" s="2">
        <v>4.7</v>
      </c>
      <c r="G986">
        <v>1800</v>
      </c>
      <c r="H986" t="s">
        <v>3659</v>
      </c>
      <c r="I986" t="s">
        <v>3659</v>
      </c>
      <c r="J986" t="s">
        <v>3660</v>
      </c>
      <c r="K986" s="3" t="s">
        <v>29</v>
      </c>
      <c r="L986">
        <v>0</v>
      </c>
      <c r="M986">
        <v>2750741</v>
      </c>
      <c r="N986" t="s">
        <v>3661</v>
      </c>
      <c r="O986" s="2">
        <v>93</v>
      </c>
      <c r="Q986" s="9" t="s">
        <v>40</v>
      </c>
      <c r="R986" s="18">
        <v>1986</v>
      </c>
      <c r="S986" s="26" t="s">
        <v>12687</v>
      </c>
      <c r="T986" s="25" t="str">
        <f>LEFT(S986,3)</f>
        <v>Nov</v>
      </c>
      <c r="U986" s="9" t="s">
        <v>29</v>
      </c>
      <c r="V986" s="18">
        <v>4.7</v>
      </c>
      <c r="W986" s="9">
        <v>1800</v>
      </c>
      <c r="X986" s="9" t="s">
        <v>3659</v>
      </c>
      <c r="Y986" s="9" t="s">
        <v>3659</v>
      </c>
      <c r="Z986" s="9" t="s">
        <v>3660</v>
      </c>
      <c r="AA986" s="19" t="s">
        <v>29</v>
      </c>
      <c r="AB986" s="9">
        <v>0</v>
      </c>
      <c r="AC986" s="9">
        <v>2750741</v>
      </c>
      <c r="AD986" s="9" t="s">
        <v>3661</v>
      </c>
      <c r="AE986" s="20">
        <v>93</v>
      </c>
    </row>
    <row r="987" spans="1:31" x14ac:dyDescent="0.35">
      <c r="A987" t="s">
        <v>3662</v>
      </c>
      <c r="B987" t="s">
        <v>15</v>
      </c>
      <c r="C987" t="s">
        <v>33</v>
      </c>
      <c r="D987" s="2">
        <v>1986</v>
      </c>
      <c r="E987" t="s">
        <v>3663</v>
      </c>
      <c r="F987" s="2">
        <v>5.8</v>
      </c>
      <c r="G987">
        <v>2600</v>
      </c>
      <c r="H987" t="s">
        <v>1763</v>
      </c>
      <c r="I987" t="s">
        <v>3664</v>
      </c>
      <c r="J987" t="s">
        <v>2849</v>
      </c>
      <c r="K987" s="3" t="s">
        <v>29</v>
      </c>
      <c r="L987">
        <v>4000000</v>
      </c>
      <c r="M987">
        <v>4679650</v>
      </c>
      <c r="N987" t="s">
        <v>2215</v>
      </c>
      <c r="O987" s="2">
        <v>104</v>
      </c>
      <c r="Q987" s="10" t="s">
        <v>33</v>
      </c>
      <c r="R987" s="21">
        <v>1986</v>
      </c>
      <c r="S987" s="27" t="s">
        <v>12688</v>
      </c>
      <c r="T987" s="25" t="str">
        <f>LEFT(S987,3)</f>
        <v>Sep</v>
      </c>
      <c r="U987" s="10" t="s">
        <v>29</v>
      </c>
      <c r="V987" s="21">
        <v>5.8</v>
      </c>
      <c r="W987" s="10">
        <v>2600</v>
      </c>
      <c r="X987" s="10" t="s">
        <v>1763</v>
      </c>
      <c r="Y987" s="10" t="s">
        <v>3664</v>
      </c>
      <c r="Z987" s="10" t="s">
        <v>2849</v>
      </c>
      <c r="AA987" s="22" t="s">
        <v>29</v>
      </c>
      <c r="AB987" s="10">
        <v>4000000</v>
      </c>
      <c r="AC987" s="10">
        <v>4679650</v>
      </c>
      <c r="AD987" s="10" t="s">
        <v>2215</v>
      </c>
      <c r="AE987" s="23">
        <v>104</v>
      </c>
    </row>
    <row r="988" spans="1:31" x14ac:dyDescent="0.35">
      <c r="A988" t="s">
        <v>3665</v>
      </c>
      <c r="B988" t="s">
        <v>15</v>
      </c>
      <c r="C988" t="s">
        <v>33</v>
      </c>
      <c r="D988" s="2">
        <v>1986</v>
      </c>
      <c r="E988" t="s">
        <v>3607</v>
      </c>
      <c r="F988" s="2">
        <v>5.6</v>
      </c>
      <c r="G988">
        <v>1900</v>
      </c>
      <c r="H988" t="s">
        <v>1933</v>
      </c>
      <c r="I988" t="s">
        <v>3666</v>
      </c>
      <c r="J988" t="s">
        <v>199</v>
      </c>
      <c r="K988" s="3" t="s">
        <v>29</v>
      </c>
      <c r="L988">
        <v>17000000</v>
      </c>
      <c r="M988">
        <v>2793214</v>
      </c>
      <c r="N988" t="s">
        <v>3667</v>
      </c>
      <c r="O988" s="2">
        <v>101</v>
      </c>
      <c r="Q988" s="9" t="s">
        <v>33</v>
      </c>
      <c r="R988" s="18">
        <v>1986</v>
      </c>
      <c r="S988" s="26" t="s">
        <v>12680</v>
      </c>
      <c r="T988" s="25" t="str">
        <f>LEFT(S988,3)</f>
        <v>Mar</v>
      </c>
      <c r="U988" s="9" t="s">
        <v>29</v>
      </c>
      <c r="V988" s="18">
        <v>5.6</v>
      </c>
      <c r="W988" s="9">
        <v>1900</v>
      </c>
      <c r="X988" s="9" t="s">
        <v>1933</v>
      </c>
      <c r="Y988" s="9" t="s">
        <v>3666</v>
      </c>
      <c r="Z988" s="9" t="s">
        <v>199</v>
      </c>
      <c r="AA988" s="19" t="s">
        <v>29</v>
      </c>
      <c r="AB988" s="9">
        <v>17000000</v>
      </c>
      <c r="AC988" s="9">
        <v>2793214</v>
      </c>
      <c r="AD988" s="9" t="s">
        <v>3667</v>
      </c>
      <c r="AE988" s="20">
        <v>101</v>
      </c>
    </row>
    <row r="989" spans="1:31" x14ac:dyDescent="0.35">
      <c r="A989" t="s">
        <v>3668</v>
      </c>
      <c r="B989" t="s">
        <v>32</v>
      </c>
      <c r="C989" t="s">
        <v>40</v>
      </c>
      <c r="D989" s="2">
        <v>1986</v>
      </c>
      <c r="E989" t="s">
        <v>3232</v>
      </c>
      <c r="F989" s="2">
        <v>5.8</v>
      </c>
      <c r="G989">
        <v>2600</v>
      </c>
      <c r="H989" t="s">
        <v>572</v>
      </c>
      <c r="I989" t="s">
        <v>572</v>
      </c>
      <c r="J989" t="s">
        <v>572</v>
      </c>
      <c r="K989" s="3" t="s">
        <v>29</v>
      </c>
      <c r="L989">
        <v>0</v>
      </c>
      <c r="M989">
        <v>14205021</v>
      </c>
      <c r="N989" t="s">
        <v>60</v>
      </c>
      <c r="O989" s="2">
        <v>106</v>
      </c>
      <c r="Q989" s="10" t="s">
        <v>40</v>
      </c>
      <c r="R989" s="21">
        <v>1986</v>
      </c>
      <c r="S989" s="27" t="s">
        <v>12633</v>
      </c>
      <c r="T989" s="25" t="str">
        <f>LEFT(S989,3)</f>
        <v>May</v>
      </c>
      <c r="U989" s="10" t="s">
        <v>29</v>
      </c>
      <c r="V989" s="21">
        <v>5.8</v>
      </c>
      <c r="W989" s="10">
        <v>2600</v>
      </c>
      <c r="X989" s="10" t="s">
        <v>572</v>
      </c>
      <c r="Y989" s="10" t="s">
        <v>572</v>
      </c>
      <c r="Z989" s="10" t="s">
        <v>572</v>
      </c>
      <c r="AA989" s="22" t="s">
        <v>29</v>
      </c>
      <c r="AB989" s="10">
        <v>0</v>
      </c>
      <c r="AC989" s="10">
        <v>14205021</v>
      </c>
      <c r="AD989" s="10" t="s">
        <v>60</v>
      </c>
      <c r="AE989" s="23">
        <v>106</v>
      </c>
    </row>
    <row r="990" spans="1:31" x14ac:dyDescent="0.35">
      <c r="A990" t="s">
        <v>3669</v>
      </c>
      <c r="B990" t="s">
        <v>15</v>
      </c>
      <c r="C990" t="s">
        <v>40</v>
      </c>
      <c r="D990" s="2">
        <v>1986</v>
      </c>
      <c r="E990" t="s">
        <v>3104</v>
      </c>
      <c r="F990" s="2">
        <v>5.0999999999999996</v>
      </c>
      <c r="G990">
        <v>1800</v>
      </c>
      <c r="H990" t="s">
        <v>3670</v>
      </c>
      <c r="I990" t="s">
        <v>3671</v>
      </c>
      <c r="J990" t="s">
        <v>3672</v>
      </c>
      <c r="K990" s="3" t="s">
        <v>194</v>
      </c>
      <c r="L990">
        <v>0</v>
      </c>
      <c r="N990" t="s">
        <v>3673</v>
      </c>
      <c r="O990" s="2">
        <v>91</v>
      </c>
      <c r="Q990" s="9" t="s">
        <v>40</v>
      </c>
      <c r="R990" s="18">
        <v>1986</v>
      </c>
      <c r="S990" s="26" t="s">
        <v>12621</v>
      </c>
      <c r="T990" s="25" t="str">
        <f>LEFT(S990,3)</f>
        <v>May</v>
      </c>
      <c r="U990" s="9" t="s">
        <v>29</v>
      </c>
      <c r="V990" s="18">
        <v>5.0999999999999996</v>
      </c>
      <c r="W990" s="9">
        <v>1800</v>
      </c>
      <c r="X990" s="9" t="s">
        <v>3670</v>
      </c>
      <c r="Y990" s="9" t="s">
        <v>3671</v>
      </c>
      <c r="Z990" s="9" t="s">
        <v>3672</v>
      </c>
      <c r="AA990" s="19" t="s">
        <v>194</v>
      </c>
      <c r="AB990" s="9">
        <v>0</v>
      </c>
      <c r="AC990" s="9"/>
      <c r="AD990" s="9" t="s">
        <v>3673</v>
      </c>
      <c r="AE990" s="20">
        <v>91</v>
      </c>
    </row>
    <row r="991" spans="1:31" x14ac:dyDescent="0.35">
      <c r="A991" t="s">
        <v>3674</v>
      </c>
      <c r="B991" t="s">
        <v>15</v>
      </c>
      <c r="C991" t="s">
        <v>33</v>
      </c>
      <c r="D991" s="2">
        <v>1986</v>
      </c>
      <c r="E991" t="s">
        <v>3044</v>
      </c>
      <c r="F991" s="2">
        <v>5.4</v>
      </c>
      <c r="G991">
        <v>1400</v>
      </c>
      <c r="H991" t="s">
        <v>2280</v>
      </c>
      <c r="I991" t="s">
        <v>3675</v>
      </c>
      <c r="J991" t="s">
        <v>2559</v>
      </c>
      <c r="K991" s="3" t="s">
        <v>29</v>
      </c>
      <c r="L991">
        <v>0</v>
      </c>
      <c r="M991">
        <v>5099316</v>
      </c>
      <c r="N991" t="s">
        <v>30</v>
      </c>
      <c r="O991" s="2">
        <v>93</v>
      </c>
      <c r="Q991" s="10" t="s">
        <v>33</v>
      </c>
      <c r="R991" s="21">
        <v>1986</v>
      </c>
      <c r="S991" s="27" t="s">
        <v>12615</v>
      </c>
      <c r="T991" s="25" t="str">
        <f>LEFT(S991,3)</f>
        <v>Jul</v>
      </c>
      <c r="U991" s="10" t="s">
        <v>29</v>
      </c>
      <c r="V991" s="21">
        <v>5.4</v>
      </c>
      <c r="W991" s="10">
        <v>1400</v>
      </c>
      <c r="X991" s="10" t="s">
        <v>2280</v>
      </c>
      <c r="Y991" s="10" t="s">
        <v>3675</v>
      </c>
      <c r="Z991" s="10" t="s">
        <v>2559</v>
      </c>
      <c r="AA991" s="22" t="s">
        <v>29</v>
      </c>
      <c r="AB991" s="10">
        <v>0</v>
      </c>
      <c r="AC991" s="10">
        <v>5099316</v>
      </c>
      <c r="AD991" s="10" t="s">
        <v>30</v>
      </c>
      <c r="AE991" s="23">
        <v>93</v>
      </c>
    </row>
    <row r="992" spans="1:31" x14ac:dyDescent="0.35">
      <c r="A992" t="s">
        <v>3676</v>
      </c>
      <c r="B992" t="s">
        <v>15</v>
      </c>
      <c r="C992" t="s">
        <v>103</v>
      </c>
      <c r="D992" s="2">
        <v>1986</v>
      </c>
      <c r="E992" t="s">
        <v>3677</v>
      </c>
      <c r="F992" s="2">
        <v>5.7</v>
      </c>
      <c r="G992">
        <v>3100</v>
      </c>
      <c r="H992" t="s">
        <v>2576</v>
      </c>
      <c r="I992" t="s">
        <v>2576</v>
      </c>
      <c r="J992" t="s">
        <v>2576</v>
      </c>
      <c r="K992" s="3" t="s">
        <v>29</v>
      </c>
      <c r="L992">
        <v>0</v>
      </c>
      <c r="M992">
        <v>5715174</v>
      </c>
      <c r="N992" t="s">
        <v>3525</v>
      </c>
      <c r="O992" s="2">
        <v>109</v>
      </c>
      <c r="Q992" s="9" t="s">
        <v>103</v>
      </c>
      <c r="R992" s="18">
        <v>1986</v>
      </c>
      <c r="S992" s="26" t="s">
        <v>12689</v>
      </c>
      <c r="T992" s="25" t="str">
        <f>LEFT(S992,3)</f>
        <v>Jan</v>
      </c>
      <c r="U992" s="9" t="s">
        <v>29</v>
      </c>
      <c r="V992" s="18">
        <v>5.7</v>
      </c>
      <c r="W992" s="9">
        <v>3100</v>
      </c>
      <c r="X992" s="9" t="s">
        <v>2576</v>
      </c>
      <c r="Y992" s="9" t="s">
        <v>2576</v>
      </c>
      <c r="Z992" s="9" t="s">
        <v>2576</v>
      </c>
      <c r="AA992" s="19" t="s">
        <v>29</v>
      </c>
      <c r="AB992" s="9">
        <v>0</v>
      </c>
      <c r="AC992" s="9">
        <v>5715174</v>
      </c>
      <c r="AD992" s="9" t="s">
        <v>3525</v>
      </c>
      <c r="AE992" s="20">
        <v>109</v>
      </c>
    </row>
    <row r="993" spans="1:31" x14ac:dyDescent="0.35">
      <c r="A993" t="s">
        <v>3678</v>
      </c>
      <c r="B993" t="s">
        <v>1998</v>
      </c>
      <c r="C993" t="s">
        <v>24</v>
      </c>
      <c r="D993" s="2">
        <v>1986</v>
      </c>
      <c r="E993" t="s">
        <v>3460</v>
      </c>
      <c r="F993" s="2">
        <v>3.2</v>
      </c>
      <c r="G993">
        <v>5000</v>
      </c>
      <c r="H993" t="s">
        <v>3679</v>
      </c>
      <c r="I993" t="s">
        <v>3680</v>
      </c>
      <c r="J993" t="s">
        <v>986</v>
      </c>
      <c r="K993" s="3" t="s">
        <v>21</v>
      </c>
      <c r="L993">
        <v>17000000</v>
      </c>
      <c r="M993">
        <v>2315683</v>
      </c>
      <c r="N993" t="s">
        <v>569</v>
      </c>
      <c r="O993" s="2">
        <v>97</v>
      </c>
      <c r="Q993" s="10" t="s">
        <v>24</v>
      </c>
      <c r="R993" s="21">
        <v>1986</v>
      </c>
      <c r="S993" s="27" t="s">
        <v>12668</v>
      </c>
      <c r="T993" s="25" t="str">
        <f>LEFT(S993,3)</f>
        <v>Aug</v>
      </c>
      <c r="U993" s="10" t="s">
        <v>29</v>
      </c>
      <c r="V993" s="21">
        <v>3.2</v>
      </c>
      <c r="W993" s="10">
        <v>5000</v>
      </c>
      <c r="X993" s="10" t="s">
        <v>3679</v>
      </c>
      <c r="Y993" s="10" t="s">
        <v>3680</v>
      </c>
      <c r="Z993" s="10" t="s">
        <v>986</v>
      </c>
      <c r="AA993" s="22" t="s">
        <v>21</v>
      </c>
      <c r="AB993" s="10">
        <v>17000000</v>
      </c>
      <c r="AC993" s="10">
        <v>2315683</v>
      </c>
      <c r="AD993" s="10" t="s">
        <v>569</v>
      </c>
      <c r="AE993" s="23">
        <v>97</v>
      </c>
    </row>
    <row r="994" spans="1:31" x14ac:dyDescent="0.35">
      <c r="A994" t="s">
        <v>3681</v>
      </c>
      <c r="B994" t="s">
        <v>15</v>
      </c>
      <c r="C994" t="s">
        <v>16</v>
      </c>
      <c r="D994" s="2">
        <v>1986</v>
      </c>
      <c r="E994" t="s">
        <v>2822</v>
      </c>
      <c r="F994" s="2">
        <v>5.7</v>
      </c>
      <c r="G994">
        <v>2700</v>
      </c>
      <c r="H994" t="s">
        <v>403</v>
      </c>
      <c r="I994" t="s">
        <v>3682</v>
      </c>
      <c r="J994" t="s">
        <v>183</v>
      </c>
      <c r="K994" s="3" t="s">
        <v>29</v>
      </c>
      <c r="L994">
        <v>16000000</v>
      </c>
      <c r="M994">
        <v>3800000</v>
      </c>
      <c r="N994" t="s">
        <v>870</v>
      </c>
      <c r="O994" s="2">
        <v>111</v>
      </c>
      <c r="Q994" s="9" t="s">
        <v>16</v>
      </c>
      <c r="R994" s="18">
        <v>1986</v>
      </c>
      <c r="S994" s="26" t="s">
        <v>12598</v>
      </c>
      <c r="T994" s="25" t="str">
        <f>LEFT(S994,3)</f>
        <v>Jan</v>
      </c>
      <c r="U994" s="9" t="s">
        <v>29</v>
      </c>
      <c r="V994" s="18">
        <v>5.7</v>
      </c>
      <c r="W994" s="9">
        <v>2700</v>
      </c>
      <c r="X994" s="9" t="s">
        <v>403</v>
      </c>
      <c r="Y994" s="9" t="s">
        <v>3682</v>
      </c>
      <c r="Z994" s="9" t="s">
        <v>183</v>
      </c>
      <c r="AA994" s="19" t="s">
        <v>29</v>
      </c>
      <c r="AB994" s="9">
        <v>16000000</v>
      </c>
      <c r="AC994" s="9">
        <v>3800000</v>
      </c>
      <c r="AD994" s="9" t="s">
        <v>870</v>
      </c>
      <c r="AE994" s="20">
        <v>111</v>
      </c>
    </row>
    <row r="995" spans="1:31" x14ac:dyDescent="0.35">
      <c r="A995" t="s">
        <v>3683</v>
      </c>
      <c r="B995" t="s">
        <v>32</v>
      </c>
      <c r="C995" t="s">
        <v>33</v>
      </c>
      <c r="D995" s="2">
        <v>1986</v>
      </c>
      <c r="E995" t="s">
        <v>3358</v>
      </c>
      <c r="F995" s="2">
        <v>4.7</v>
      </c>
      <c r="G995">
        <v>1400</v>
      </c>
      <c r="H995" t="s">
        <v>713</v>
      </c>
      <c r="I995" t="s">
        <v>713</v>
      </c>
      <c r="J995" t="s">
        <v>3684</v>
      </c>
      <c r="K995" s="3" t="s">
        <v>29</v>
      </c>
      <c r="L995">
        <v>0</v>
      </c>
      <c r="M995">
        <v>6029824</v>
      </c>
      <c r="N995" t="s">
        <v>713</v>
      </c>
      <c r="O995" s="2">
        <v>90</v>
      </c>
      <c r="Q995" s="10" t="s">
        <v>33</v>
      </c>
      <c r="R995" s="21">
        <v>1986</v>
      </c>
      <c r="S995" s="27" t="s">
        <v>12660</v>
      </c>
      <c r="T995" s="25" t="str">
        <f>LEFT(S995,3)</f>
        <v>Aug</v>
      </c>
      <c r="U995" s="10" t="s">
        <v>29</v>
      </c>
      <c r="V995" s="21">
        <v>4.7</v>
      </c>
      <c r="W995" s="10">
        <v>1400</v>
      </c>
      <c r="X995" s="10" t="s">
        <v>713</v>
      </c>
      <c r="Y995" s="10" t="s">
        <v>713</v>
      </c>
      <c r="Z995" s="10" t="s">
        <v>3684</v>
      </c>
      <c r="AA995" s="22" t="s">
        <v>29</v>
      </c>
      <c r="AB995" s="10">
        <v>0</v>
      </c>
      <c r="AC995" s="10">
        <v>6029824</v>
      </c>
      <c r="AD995" s="10" t="s">
        <v>713</v>
      </c>
      <c r="AE995" s="23">
        <v>90</v>
      </c>
    </row>
    <row r="996" spans="1:31" x14ac:dyDescent="0.35">
      <c r="A996" t="s">
        <v>3685</v>
      </c>
      <c r="B996" t="s">
        <v>15</v>
      </c>
      <c r="C996" t="s">
        <v>33</v>
      </c>
      <c r="D996" s="2">
        <v>1986</v>
      </c>
      <c r="E996" t="s">
        <v>3321</v>
      </c>
      <c r="F996" s="2">
        <v>5.2</v>
      </c>
      <c r="G996">
        <v>1200</v>
      </c>
      <c r="H996" t="s">
        <v>3686</v>
      </c>
      <c r="I996" t="s">
        <v>3687</v>
      </c>
      <c r="J996" t="s">
        <v>3688</v>
      </c>
      <c r="K996" s="3" t="s">
        <v>29</v>
      </c>
      <c r="L996">
        <v>0</v>
      </c>
      <c r="M996">
        <v>140980</v>
      </c>
      <c r="N996" t="s">
        <v>3566</v>
      </c>
      <c r="O996" s="2">
        <v>102</v>
      </c>
      <c r="Q996" s="9" t="s">
        <v>33</v>
      </c>
      <c r="R996" s="18">
        <v>1986</v>
      </c>
      <c r="S996" s="26" t="s">
        <v>12654</v>
      </c>
      <c r="T996" s="25" t="str">
        <f>LEFT(S996,3)</f>
        <v>Oct</v>
      </c>
      <c r="U996" s="9" t="s">
        <v>29</v>
      </c>
      <c r="V996" s="18">
        <v>5.2</v>
      </c>
      <c r="W996" s="9">
        <v>1200</v>
      </c>
      <c r="X996" s="9" t="s">
        <v>3686</v>
      </c>
      <c r="Y996" s="9" t="s">
        <v>3687</v>
      </c>
      <c r="Z996" s="9" t="s">
        <v>3688</v>
      </c>
      <c r="AA996" s="19" t="s">
        <v>29</v>
      </c>
      <c r="AB996" s="9">
        <v>0</v>
      </c>
      <c r="AC996" s="9">
        <v>140980</v>
      </c>
      <c r="AD996" s="9" t="s">
        <v>3566</v>
      </c>
      <c r="AE996" s="20">
        <v>102</v>
      </c>
    </row>
    <row r="997" spans="1:31" x14ac:dyDescent="0.35">
      <c r="A997" t="s">
        <v>3689</v>
      </c>
      <c r="B997" t="s">
        <v>15</v>
      </c>
      <c r="C997" t="s">
        <v>40</v>
      </c>
      <c r="D997" s="2">
        <v>1986</v>
      </c>
      <c r="E997" t="s">
        <v>2967</v>
      </c>
      <c r="F997" s="2">
        <v>5.6</v>
      </c>
      <c r="G997">
        <v>1900</v>
      </c>
      <c r="H997" t="s">
        <v>3690</v>
      </c>
      <c r="I997" t="s">
        <v>3690</v>
      </c>
      <c r="J997" t="s">
        <v>3480</v>
      </c>
      <c r="K997" s="3" t="s">
        <v>29</v>
      </c>
      <c r="L997">
        <v>0</v>
      </c>
      <c r="M997">
        <v>4781448</v>
      </c>
      <c r="N997" t="s">
        <v>1596</v>
      </c>
      <c r="O997" s="2">
        <v>97</v>
      </c>
      <c r="Q997" s="10" t="s">
        <v>40</v>
      </c>
      <c r="R997" s="21">
        <v>1986</v>
      </c>
      <c r="S997" s="27" t="s">
        <v>12611</v>
      </c>
      <c r="T997" s="25" t="str">
        <f>LEFT(S997,3)</f>
        <v>Jan</v>
      </c>
      <c r="U997" s="10" t="s">
        <v>29</v>
      </c>
      <c r="V997" s="21">
        <v>5.6</v>
      </c>
      <c r="W997" s="10">
        <v>1900</v>
      </c>
      <c r="X997" s="10" t="s">
        <v>3690</v>
      </c>
      <c r="Y997" s="10" t="s">
        <v>3690</v>
      </c>
      <c r="Z997" s="10" t="s">
        <v>3480</v>
      </c>
      <c r="AA997" s="22" t="s">
        <v>29</v>
      </c>
      <c r="AB997" s="10">
        <v>0</v>
      </c>
      <c r="AC997" s="10">
        <v>4781448</v>
      </c>
      <c r="AD997" s="10" t="s">
        <v>1596</v>
      </c>
      <c r="AE997" s="23">
        <v>97</v>
      </c>
    </row>
    <row r="998" spans="1:31" x14ac:dyDescent="0.35">
      <c r="A998" t="s">
        <v>3691</v>
      </c>
      <c r="B998" t="s">
        <v>32</v>
      </c>
      <c r="C998" t="s">
        <v>24</v>
      </c>
      <c r="D998" s="2">
        <v>1986</v>
      </c>
      <c r="E998" t="s">
        <v>3692</v>
      </c>
      <c r="F998" s="2">
        <v>5.7</v>
      </c>
      <c r="G998">
        <v>2800</v>
      </c>
      <c r="H998" t="s">
        <v>238</v>
      </c>
      <c r="I998" t="s">
        <v>3693</v>
      </c>
      <c r="J998" t="s">
        <v>3694</v>
      </c>
      <c r="K998" s="3" t="s">
        <v>21</v>
      </c>
      <c r="L998">
        <v>0</v>
      </c>
      <c r="N998" t="s">
        <v>3695</v>
      </c>
      <c r="O998" s="2">
        <v>108</v>
      </c>
      <c r="Q998" s="9" t="s">
        <v>24</v>
      </c>
      <c r="R998" s="18">
        <v>1986</v>
      </c>
      <c r="S998" s="26" t="s">
        <v>12690</v>
      </c>
      <c r="T998" s="25" t="str">
        <f>LEFT(S998,3)</f>
        <v>Jan</v>
      </c>
      <c r="U998" s="9" t="s">
        <v>29</v>
      </c>
      <c r="V998" s="18">
        <v>5.7</v>
      </c>
      <c r="W998" s="9">
        <v>2800</v>
      </c>
      <c r="X998" s="9" t="s">
        <v>238</v>
      </c>
      <c r="Y998" s="9" t="s">
        <v>3693</v>
      </c>
      <c r="Z998" s="9" t="s">
        <v>3694</v>
      </c>
      <c r="AA998" s="19" t="s">
        <v>21</v>
      </c>
      <c r="AB998" s="9">
        <v>0</v>
      </c>
      <c r="AC998" s="9"/>
      <c r="AD998" s="9" t="s">
        <v>3695</v>
      </c>
      <c r="AE998" s="20">
        <v>108</v>
      </c>
    </row>
    <row r="999" spans="1:31" x14ac:dyDescent="0.35">
      <c r="A999" t="s">
        <v>3696</v>
      </c>
      <c r="B999" t="s">
        <v>15</v>
      </c>
      <c r="C999" t="s">
        <v>16</v>
      </c>
      <c r="D999" s="2">
        <v>1986</v>
      </c>
      <c r="E999" t="s">
        <v>3242</v>
      </c>
      <c r="F999" s="2">
        <v>5.4</v>
      </c>
      <c r="G999">
        <v>2500</v>
      </c>
      <c r="H999" t="s">
        <v>3697</v>
      </c>
      <c r="I999" t="s">
        <v>3698</v>
      </c>
      <c r="J999" t="s">
        <v>3235</v>
      </c>
      <c r="K999" s="3" t="s">
        <v>21</v>
      </c>
      <c r="L999">
        <v>0</v>
      </c>
      <c r="M999">
        <v>1131399</v>
      </c>
      <c r="N999" t="s">
        <v>3699</v>
      </c>
      <c r="O999" s="2">
        <v>90</v>
      </c>
      <c r="Q999" s="10" t="s">
        <v>16</v>
      </c>
      <c r="R999" s="21">
        <v>1986</v>
      </c>
      <c r="S999" s="27" t="s">
        <v>12636</v>
      </c>
      <c r="T999" s="25" t="str">
        <f>LEFT(S999,3)</f>
        <v>Sep</v>
      </c>
      <c r="U999" s="10" t="s">
        <v>29</v>
      </c>
      <c r="V999" s="21">
        <v>5.4</v>
      </c>
      <c r="W999" s="10">
        <v>2500</v>
      </c>
      <c r="X999" s="10" t="s">
        <v>3697</v>
      </c>
      <c r="Y999" s="10" t="s">
        <v>3698</v>
      </c>
      <c r="Z999" s="10" t="s">
        <v>3235</v>
      </c>
      <c r="AA999" s="22" t="s">
        <v>21</v>
      </c>
      <c r="AB999" s="10">
        <v>0</v>
      </c>
      <c r="AC999" s="10">
        <v>1131399</v>
      </c>
      <c r="AD999" s="10" t="s">
        <v>3699</v>
      </c>
      <c r="AE999" s="23">
        <v>90</v>
      </c>
    </row>
    <row r="1000" spans="1:31" x14ac:dyDescent="0.35">
      <c r="A1000" t="s">
        <v>3700</v>
      </c>
      <c r="B1000" t="s">
        <v>1998</v>
      </c>
      <c r="C1000" t="s">
        <v>16</v>
      </c>
      <c r="D1000" s="2">
        <v>1986</v>
      </c>
      <c r="E1000" t="s">
        <v>3701</v>
      </c>
      <c r="F1000" s="2">
        <v>5.9</v>
      </c>
      <c r="G1000">
        <v>2300</v>
      </c>
      <c r="H1000" t="s">
        <v>3702</v>
      </c>
      <c r="I1000" t="s">
        <v>3702</v>
      </c>
      <c r="J1000" t="s">
        <v>2090</v>
      </c>
      <c r="K1000" s="3" t="s">
        <v>1939</v>
      </c>
      <c r="L1000">
        <v>0</v>
      </c>
      <c r="M1000">
        <v>278623</v>
      </c>
      <c r="N1000" t="s">
        <v>3566</v>
      </c>
      <c r="O1000" s="2">
        <v>98</v>
      </c>
      <c r="Q1000" s="9" t="s">
        <v>16</v>
      </c>
      <c r="R1000" s="18">
        <v>1986</v>
      </c>
      <c r="S1000" s="26" t="s">
        <v>12691</v>
      </c>
      <c r="T1000" s="25" t="str">
        <f>LEFT(S1000,3)</f>
        <v>Nov</v>
      </c>
      <c r="U1000" s="9" t="s">
        <v>29</v>
      </c>
      <c r="V1000" s="18">
        <v>5.9</v>
      </c>
      <c r="W1000" s="9">
        <v>2300</v>
      </c>
      <c r="X1000" s="9" t="s">
        <v>3702</v>
      </c>
      <c r="Y1000" s="9" t="s">
        <v>3702</v>
      </c>
      <c r="Z1000" s="9" t="s">
        <v>2090</v>
      </c>
      <c r="AA1000" s="19" t="s">
        <v>1939</v>
      </c>
      <c r="AB1000" s="9">
        <v>0</v>
      </c>
      <c r="AC1000" s="9">
        <v>278623</v>
      </c>
      <c r="AD1000" s="9" t="s">
        <v>3566</v>
      </c>
      <c r="AE1000" s="20">
        <v>98</v>
      </c>
    </row>
    <row r="1001" spans="1:31" x14ac:dyDescent="0.35">
      <c r="A1001" t="s">
        <v>3703</v>
      </c>
      <c r="B1001" t="s">
        <v>15</v>
      </c>
      <c r="C1001" t="s">
        <v>40</v>
      </c>
      <c r="D1001" s="2">
        <v>1986</v>
      </c>
      <c r="E1001" t="s">
        <v>3701</v>
      </c>
      <c r="F1001" s="2">
        <v>7.2</v>
      </c>
      <c r="G1001">
        <v>8000</v>
      </c>
      <c r="H1001" t="s">
        <v>3704</v>
      </c>
      <c r="I1001" t="s">
        <v>3704</v>
      </c>
      <c r="J1001" t="s">
        <v>3705</v>
      </c>
      <c r="K1001" s="3" t="s">
        <v>194</v>
      </c>
      <c r="L1001">
        <v>0</v>
      </c>
      <c r="M1001">
        <v>1915792</v>
      </c>
      <c r="N1001" t="s">
        <v>3706</v>
      </c>
      <c r="O1001" s="2">
        <v>101</v>
      </c>
      <c r="Q1001" s="10" t="s">
        <v>40</v>
      </c>
      <c r="R1001" s="21">
        <v>1986</v>
      </c>
      <c r="S1001" s="27" t="s">
        <v>12691</v>
      </c>
      <c r="T1001" s="25" t="str">
        <f>LEFT(S1001,3)</f>
        <v>Nov</v>
      </c>
      <c r="U1001" s="10" t="s">
        <v>29</v>
      </c>
      <c r="V1001" s="21">
        <v>7.2</v>
      </c>
      <c r="W1001" s="10">
        <v>8000</v>
      </c>
      <c r="X1001" s="10" t="s">
        <v>3704</v>
      </c>
      <c r="Y1001" s="10" t="s">
        <v>3704</v>
      </c>
      <c r="Z1001" s="10" t="s">
        <v>3705</v>
      </c>
      <c r="AA1001" s="22" t="s">
        <v>194</v>
      </c>
      <c r="AB1001" s="10">
        <v>0</v>
      </c>
      <c r="AC1001" s="10">
        <v>1915792</v>
      </c>
      <c r="AD1001" s="10" t="s">
        <v>3706</v>
      </c>
      <c r="AE1001" s="23">
        <v>101</v>
      </c>
    </row>
    <row r="1002" spans="1:31" x14ac:dyDescent="0.35">
      <c r="A1002" t="s">
        <v>3707</v>
      </c>
      <c r="B1002" t="s">
        <v>15</v>
      </c>
      <c r="C1002" t="s">
        <v>40</v>
      </c>
      <c r="D1002" s="2">
        <v>1986</v>
      </c>
      <c r="E1002" t="s">
        <v>3663</v>
      </c>
      <c r="F1002" s="2">
        <v>3.2</v>
      </c>
      <c r="G1002">
        <v>1100</v>
      </c>
      <c r="H1002" t="s">
        <v>2114</v>
      </c>
      <c r="I1002" t="s">
        <v>2114</v>
      </c>
      <c r="J1002" t="s">
        <v>3708</v>
      </c>
      <c r="K1002" s="3" t="s">
        <v>29</v>
      </c>
      <c r="L1002">
        <v>0</v>
      </c>
      <c r="M1002">
        <v>78068</v>
      </c>
      <c r="N1002" t="s">
        <v>2117</v>
      </c>
      <c r="O1002" s="2">
        <v>88</v>
      </c>
      <c r="Q1002" s="9" t="s">
        <v>40</v>
      </c>
      <c r="R1002" s="18">
        <v>1986</v>
      </c>
      <c r="S1002" s="26" t="s">
        <v>12688</v>
      </c>
      <c r="T1002" s="25" t="str">
        <f>LEFT(S1002,3)</f>
        <v>Sep</v>
      </c>
      <c r="U1002" s="9" t="s">
        <v>29</v>
      </c>
      <c r="V1002" s="18">
        <v>3.2</v>
      </c>
      <c r="W1002" s="9">
        <v>1100</v>
      </c>
      <c r="X1002" s="9" t="s">
        <v>2114</v>
      </c>
      <c r="Y1002" s="9" t="s">
        <v>2114</v>
      </c>
      <c r="Z1002" s="9" t="s">
        <v>3708</v>
      </c>
      <c r="AA1002" s="19" t="s">
        <v>29</v>
      </c>
      <c r="AB1002" s="9">
        <v>0</v>
      </c>
      <c r="AC1002" s="9">
        <v>78068</v>
      </c>
      <c r="AD1002" s="9" t="s">
        <v>2117</v>
      </c>
      <c r="AE1002" s="20">
        <v>88</v>
      </c>
    </row>
    <row r="1003" spans="1:31" x14ac:dyDescent="0.35">
      <c r="A1003" t="s">
        <v>3709</v>
      </c>
      <c r="B1003" t="s">
        <v>15</v>
      </c>
      <c r="C1003" t="s">
        <v>62</v>
      </c>
      <c r="D1003" s="2">
        <v>1986</v>
      </c>
      <c r="E1003" t="s">
        <v>2702</v>
      </c>
      <c r="F1003" s="2">
        <v>5.3</v>
      </c>
      <c r="G1003">
        <v>1100</v>
      </c>
      <c r="H1003" t="s">
        <v>407</v>
      </c>
      <c r="I1003" t="s">
        <v>3710</v>
      </c>
      <c r="J1003" t="s">
        <v>1534</v>
      </c>
      <c r="K1003" s="3" t="s">
        <v>194</v>
      </c>
      <c r="L1003">
        <v>0</v>
      </c>
      <c r="M1003">
        <v>275000</v>
      </c>
      <c r="N1003" t="s">
        <v>3711</v>
      </c>
      <c r="O1003" s="2">
        <v>100</v>
      </c>
      <c r="Q1003" s="10" t="s">
        <v>62</v>
      </c>
      <c r="R1003" s="21">
        <v>1986</v>
      </c>
      <c r="S1003" s="27" t="s">
        <v>12586</v>
      </c>
      <c r="T1003" s="25" t="str">
        <f>LEFT(S1003,3)</f>
        <v>Jan</v>
      </c>
      <c r="U1003" s="10" t="s">
        <v>29</v>
      </c>
      <c r="V1003" s="21">
        <v>5.3</v>
      </c>
      <c r="W1003" s="10">
        <v>1100</v>
      </c>
      <c r="X1003" s="10" t="s">
        <v>407</v>
      </c>
      <c r="Y1003" s="10" t="s">
        <v>3710</v>
      </c>
      <c r="Z1003" s="10" t="s">
        <v>1534</v>
      </c>
      <c r="AA1003" s="22" t="s">
        <v>194</v>
      </c>
      <c r="AB1003" s="10">
        <v>0</v>
      </c>
      <c r="AC1003" s="10">
        <v>275000</v>
      </c>
      <c r="AD1003" s="10" t="s">
        <v>3711</v>
      </c>
      <c r="AE1003" s="23">
        <v>100</v>
      </c>
    </row>
    <row r="1004" spans="1:31" x14ac:dyDescent="0.35">
      <c r="A1004" t="s">
        <v>3712</v>
      </c>
      <c r="B1004" t="s">
        <v>1998</v>
      </c>
      <c r="C1004" t="s">
        <v>40</v>
      </c>
      <c r="D1004" s="2">
        <v>1986</v>
      </c>
      <c r="E1004" t="s">
        <v>3627</v>
      </c>
      <c r="F1004" s="2">
        <v>6.8</v>
      </c>
      <c r="G1004">
        <v>3400</v>
      </c>
      <c r="H1004" t="s">
        <v>3713</v>
      </c>
      <c r="I1004" t="s">
        <v>207</v>
      </c>
      <c r="J1004" t="s">
        <v>3714</v>
      </c>
      <c r="K1004" s="3" t="s">
        <v>29</v>
      </c>
      <c r="L1004">
        <v>18000000</v>
      </c>
      <c r="M1004">
        <v>11957943</v>
      </c>
      <c r="N1004" t="s">
        <v>112</v>
      </c>
      <c r="O1004" s="2">
        <v>108</v>
      </c>
      <c r="Q1004" s="9" t="s">
        <v>40</v>
      </c>
      <c r="R1004" s="18">
        <v>1986</v>
      </c>
      <c r="S1004" s="26" t="s">
        <v>12682</v>
      </c>
      <c r="T1004" s="25" t="str">
        <f>LEFT(S1004,3)</f>
        <v>Dec</v>
      </c>
      <c r="U1004" s="9" t="s">
        <v>29</v>
      </c>
      <c r="V1004" s="18">
        <v>6.8</v>
      </c>
      <c r="W1004" s="9">
        <v>3400</v>
      </c>
      <c r="X1004" s="9" t="s">
        <v>3713</v>
      </c>
      <c r="Y1004" s="9" t="s">
        <v>207</v>
      </c>
      <c r="Z1004" s="9" t="s">
        <v>3714</v>
      </c>
      <c r="AA1004" s="19" t="s">
        <v>29</v>
      </c>
      <c r="AB1004" s="9">
        <v>18000000</v>
      </c>
      <c r="AC1004" s="9">
        <v>11957943</v>
      </c>
      <c r="AD1004" s="9" t="s">
        <v>112</v>
      </c>
      <c r="AE1004" s="20">
        <v>108</v>
      </c>
    </row>
    <row r="1005" spans="1:31" x14ac:dyDescent="0.35">
      <c r="A1005" t="s">
        <v>3715</v>
      </c>
      <c r="B1005" t="s">
        <v>1998</v>
      </c>
      <c r="C1005" t="s">
        <v>40</v>
      </c>
      <c r="D1005" s="2">
        <v>1986</v>
      </c>
      <c r="E1005" t="s">
        <v>2702</v>
      </c>
      <c r="F1005" s="2">
        <v>5.4</v>
      </c>
      <c r="G1005">
        <v>565</v>
      </c>
      <c r="H1005" t="s">
        <v>2368</v>
      </c>
      <c r="I1005" t="s">
        <v>310</v>
      </c>
      <c r="J1005" t="s">
        <v>310</v>
      </c>
      <c r="K1005" s="3" t="s">
        <v>29</v>
      </c>
      <c r="L1005">
        <v>0</v>
      </c>
      <c r="N1005" t="s">
        <v>49</v>
      </c>
      <c r="O1005" s="2">
        <v>89</v>
      </c>
      <c r="Q1005" s="10" t="s">
        <v>40</v>
      </c>
      <c r="R1005" s="21">
        <v>1986</v>
      </c>
      <c r="S1005" s="27" t="s">
        <v>12586</v>
      </c>
      <c r="T1005" s="25" t="str">
        <f>LEFT(S1005,3)</f>
        <v>Jan</v>
      </c>
      <c r="U1005" s="10" t="s">
        <v>29</v>
      </c>
      <c r="V1005" s="21">
        <v>5.4</v>
      </c>
      <c r="W1005" s="10">
        <v>565</v>
      </c>
      <c r="X1005" s="10" t="s">
        <v>2368</v>
      </c>
      <c r="Y1005" s="10" t="s">
        <v>310</v>
      </c>
      <c r="Z1005" s="10" t="s">
        <v>310</v>
      </c>
      <c r="AA1005" s="22" t="s">
        <v>29</v>
      </c>
      <c r="AB1005" s="10">
        <v>0</v>
      </c>
      <c r="AC1005" s="10"/>
      <c r="AD1005" s="10" t="s">
        <v>49</v>
      </c>
      <c r="AE1005" s="23">
        <v>89</v>
      </c>
    </row>
    <row r="1006" spans="1:31" x14ac:dyDescent="0.35">
      <c r="A1006" t="s">
        <v>3716</v>
      </c>
      <c r="B1006" t="s">
        <v>1998</v>
      </c>
      <c r="C1006" t="s">
        <v>40</v>
      </c>
      <c r="D1006" s="2">
        <v>1986</v>
      </c>
      <c r="E1006" t="s">
        <v>3701</v>
      </c>
      <c r="F1006" s="2">
        <v>5.6</v>
      </c>
      <c r="G1006">
        <v>454</v>
      </c>
      <c r="H1006" t="s">
        <v>3717</v>
      </c>
      <c r="I1006" t="s">
        <v>3718</v>
      </c>
      <c r="J1006" t="s">
        <v>3719</v>
      </c>
      <c r="K1006" s="3" t="s">
        <v>29</v>
      </c>
      <c r="L1006">
        <v>0</v>
      </c>
      <c r="M1006">
        <v>277405</v>
      </c>
      <c r="N1006" t="s">
        <v>3720</v>
      </c>
      <c r="O1006" s="2">
        <v>86</v>
      </c>
      <c r="Q1006" s="9" t="s">
        <v>40</v>
      </c>
      <c r="R1006" s="18">
        <v>1986</v>
      </c>
      <c r="S1006" s="26" t="s">
        <v>12691</v>
      </c>
      <c r="T1006" s="25" t="str">
        <f>LEFT(S1006,3)</f>
        <v>Nov</v>
      </c>
      <c r="U1006" s="9" t="s">
        <v>29</v>
      </c>
      <c r="V1006" s="18">
        <v>5.6</v>
      </c>
      <c r="W1006" s="9">
        <v>454</v>
      </c>
      <c r="X1006" s="9" t="s">
        <v>3717</v>
      </c>
      <c r="Y1006" s="9" t="s">
        <v>3718</v>
      </c>
      <c r="Z1006" s="9" t="s">
        <v>3719</v>
      </c>
      <c r="AA1006" s="19" t="s">
        <v>29</v>
      </c>
      <c r="AB1006" s="9">
        <v>0</v>
      </c>
      <c r="AC1006" s="9">
        <v>277405</v>
      </c>
      <c r="AD1006" s="9" t="s">
        <v>3720</v>
      </c>
      <c r="AE1006" s="20">
        <v>86</v>
      </c>
    </row>
    <row r="1007" spans="1:31" x14ac:dyDescent="0.35">
      <c r="A1007" t="s">
        <v>3721</v>
      </c>
      <c r="B1007" t="s">
        <v>1998</v>
      </c>
      <c r="C1007" t="s">
        <v>40</v>
      </c>
      <c r="D1007" s="2">
        <v>1986</v>
      </c>
      <c r="E1007" t="s">
        <v>3332</v>
      </c>
      <c r="F1007" s="2">
        <v>7.3</v>
      </c>
      <c r="G1007">
        <v>4900</v>
      </c>
      <c r="H1007" t="s">
        <v>303</v>
      </c>
      <c r="I1007" t="s">
        <v>303</v>
      </c>
      <c r="J1007" t="s">
        <v>304</v>
      </c>
      <c r="K1007" s="3" t="s">
        <v>305</v>
      </c>
      <c r="L1007">
        <v>0</v>
      </c>
      <c r="M1007">
        <v>837623</v>
      </c>
      <c r="N1007" t="s">
        <v>3722</v>
      </c>
      <c r="O1007" s="2">
        <v>125</v>
      </c>
      <c r="Q1007" s="10" t="s">
        <v>40</v>
      </c>
      <c r="R1007" s="21">
        <v>1986</v>
      </c>
      <c r="S1007" s="27" t="s">
        <v>12656</v>
      </c>
      <c r="T1007" s="25" t="str">
        <f>LEFT(S1007,3)</f>
        <v>Mar</v>
      </c>
      <c r="U1007" s="10" t="s">
        <v>29</v>
      </c>
      <c r="V1007" s="21">
        <v>7.3</v>
      </c>
      <c r="W1007" s="10">
        <v>4900</v>
      </c>
      <c r="X1007" s="10" t="s">
        <v>303</v>
      </c>
      <c r="Y1007" s="10" t="s">
        <v>303</v>
      </c>
      <c r="Z1007" s="10" t="s">
        <v>304</v>
      </c>
      <c r="AA1007" s="22" t="s">
        <v>305</v>
      </c>
      <c r="AB1007" s="10">
        <v>0</v>
      </c>
      <c r="AC1007" s="10">
        <v>837623</v>
      </c>
      <c r="AD1007" s="10" t="s">
        <v>3722</v>
      </c>
      <c r="AE1007" s="23">
        <v>125</v>
      </c>
    </row>
    <row r="1008" spans="1:31" x14ac:dyDescent="0.35">
      <c r="A1008" t="s">
        <v>3723</v>
      </c>
      <c r="B1008" t="s">
        <v>15</v>
      </c>
      <c r="C1008" t="s">
        <v>16</v>
      </c>
      <c r="D1008" s="2">
        <v>1986</v>
      </c>
      <c r="E1008" t="s">
        <v>3593</v>
      </c>
      <c r="F1008" s="2">
        <v>7.4</v>
      </c>
      <c r="G1008">
        <v>4700</v>
      </c>
      <c r="H1008" t="s">
        <v>2504</v>
      </c>
      <c r="I1008" t="s">
        <v>3724</v>
      </c>
      <c r="J1008" t="s">
        <v>3725</v>
      </c>
      <c r="K1008" s="3" t="s">
        <v>29</v>
      </c>
      <c r="L1008">
        <v>0</v>
      </c>
      <c r="M1008">
        <v>3272593</v>
      </c>
      <c r="N1008" t="s">
        <v>3726</v>
      </c>
      <c r="O1008" s="2">
        <v>133</v>
      </c>
      <c r="Q1008" s="9" t="s">
        <v>16</v>
      </c>
      <c r="R1008" s="18">
        <v>1986</v>
      </c>
      <c r="S1008" s="26" t="s">
        <v>12679</v>
      </c>
      <c r="T1008" s="25" t="str">
        <f>LEFT(S1008,3)</f>
        <v>Oct</v>
      </c>
      <c r="U1008" s="9" t="s">
        <v>29</v>
      </c>
      <c r="V1008" s="18">
        <v>7.4</v>
      </c>
      <c r="W1008" s="9">
        <v>4700</v>
      </c>
      <c r="X1008" s="9" t="s">
        <v>2504</v>
      </c>
      <c r="Y1008" s="9" t="s">
        <v>3724</v>
      </c>
      <c r="Z1008" s="9" t="s">
        <v>3725</v>
      </c>
      <c r="AA1008" s="19" t="s">
        <v>29</v>
      </c>
      <c r="AB1008" s="9">
        <v>0</v>
      </c>
      <c r="AC1008" s="9">
        <v>3272593</v>
      </c>
      <c r="AD1008" s="9" t="s">
        <v>3726</v>
      </c>
      <c r="AE1008" s="20">
        <v>133</v>
      </c>
    </row>
    <row r="1009" spans="1:31" x14ac:dyDescent="0.35">
      <c r="A1009" t="s">
        <v>3727</v>
      </c>
      <c r="B1009" t="s">
        <v>1998</v>
      </c>
      <c r="C1009" t="s">
        <v>16</v>
      </c>
      <c r="D1009" s="2">
        <v>1986</v>
      </c>
      <c r="E1009" t="s">
        <v>2921</v>
      </c>
      <c r="F1009" s="2">
        <v>5.9</v>
      </c>
      <c r="G1009">
        <v>906</v>
      </c>
      <c r="H1009" t="s">
        <v>909</v>
      </c>
      <c r="I1009" t="s">
        <v>3728</v>
      </c>
      <c r="J1009" t="s">
        <v>234</v>
      </c>
      <c r="K1009" s="3" t="s">
        <v>29</v>
      </c>
      <c r="L1009">
        <v>10000000</v>
      </c>
      <c r="M1009">
        <v>4743287</v>
      </c>
      <c r="N1009" t="s">
        <v>209</v>
      </c>
      <c r="O1009" s="2">
        <v>88</v>
      </c>
      <c r="Q1009" s="10" t="s">
        <v>16</v>
      </c>
      <c r="R1009" s="21">
        <v>1986</v>
      </c>
      <c r="S1009" s="27" t="s">
        <v>12609</v>
      </c>
      <c r="T1009" s="25" t="str">
        <f>LEFT(S1009,3)</f>
        <v>Apr</v>
      </c>
      <c r="U1009" s="10" t="s">
        <v>29</v>
      </c>
      <c r="V1009" s="21">
        <v>5.9</v>
      </c>
      <c r="W1009" s="10">
        <v>906</v>
      </c>
      <c r="X1009" s="10" t="s">
        <v>909</v>
      </c>
      <c r="Y1009" s="10" t="s">
        <v>3728</v>
      </c>
      <c r="Z1009" s="10" t="s">
        <v>234</v>
      </c>
      <c r="AA1009" s="22" t="s">
        <v>29</v>
      </c>
      <c r="AB1009" s="10">
        <v>10000000</v>
      </c>
      <c r="AC1009" s="10">
        <v>4743287</v>
      </c>
      <c r="AD1009" s="10" t="s">
        <v>209</v>
      </c>
      <c r="AE1009" s="23">
        <v>88</v>
      </c>
    </row>
    <row r="1010" spans="1:31" x14ac:dyDescent="0.35">
      <c r="A1010" t="s">
        <v>3729</v>
      </c>
      <c r="B1010" t="s">
        <v>446</v>
      </c>
      <c r="C1010" t="s">
        <v>16</v>
      </c>
      <c r="D1010" s="2">
        <v>1986</v>
      </c>
      <c r="E1010" t="s">
        <v>3730</v>
      </c>
      <c r="F1010" s="2">
        <v>7.2</v>
      </c>
      <c r="G1010">
        <v>2800</v>
      </c>
      <c r="H1010" t="s">
        <v>3731</v>
      </c>
      <c r="I1010" t="s">
        <v>3731</v>
      </c>
      <c r="J1010" t="s">
        <v>3732</v>
      </c>
      <c r="K1010" s="3" t="s">
        <v>29</v>
      </c>
      <c r="L1010">
        <v>0</v>
      </c>
      <c r="N1010" t="s">
        <v>3733</v>
      </c>
      <c r="O1010" s="2">
        <v>90</v>
      </c>
      <c r="Q1010" s="9" t="s">
        <v>16</v>
      </c>
      <c r="R1010" s="18">
        <v>1986</v>
      </c>
      <c r="S1010" s="26" t="s">
        <v>12692</v>
      </c>
      <c r="T1010" s="25" t="str">
        <f>LEFT(S1010,3)</f>
        <v>Feb</v>
      </c>
      <c r="U1010" s="9" t="s">
        <v>29</v>
      </c>
      <c r="V1010" s="18">
        <v>7.2</v>
      </c>
      <c r="W1010" s="9">
        <v>2800</v>
      </c>
      <c r="X1010" s="9" t="s">
        <v>3731</v>
      </c>
      <c r="Y1010" s="9" t="s">
        <v>3731</v>
      </c>
      <c r="Z1010" s="9" t="s">
        <v>3732</v>
      </c>
      <c r="AA1010" s="19" t="s">
        <v>29</v>
      </c>
      <c r="AB1010" s="9">
        <v>0</v>
      </c>
      <c r="AC1010" s="9"/>
      <c r="AD1010" s="9" t="s">
        <v>3733</v>
      </c>
      <c r="AE1010" s="20">
        <v>90</v>
      </c>
    </row>
    <row r="1011" spans="1:31" x14ac:dyDescent="0.35">
      <c r="A1011" t="s">
        <v>3734</v>
      </c>
      <c r="B1011" t="s">
        <v>15</v>
      </c>
      <c r="C1011" t="s">
        <v>40</v>
      </c>
      <c r="D1011" s="2">
        <v>1986</v>
      </c>
      <c r="E1011" t="s">
        <v>3237</v>
      </c>
      <c r="F1011" s="2">
        <v>5.9</v>
      </c>
      <c r="G1011">
        <v>783</v>
      </c>
      <c r="H1011" t="s">
        <v>863</v>
      </c>
      <c r="I1011" t="s">
        <v>3735</v>
      </c>
      <c r="J1011" t="s">
        <v>1316</v>
      </c>
      <c r="K1011" s="3" t="s">
        <v>29</v>
      </c>
      <c r="L1011">
        <v>0</v>
      </c>
      <c r="N1011" t="s">
        <v>43</v>
      </c>
      <c r="O1011" s="2">
        <v>88</v>
      </c>
      <c r="Q1011" s="10" t="s">
        <v>40</v>
      </c>
      <c r="R1011" s="21">
        <v>1986</v>
      </c>
      <c r="S1011" s="27" t="s">
        <v>12634</v>
      </c>
      <c r="T1011" s="25" t="str">
        <f>LEFT(S1011,3)</f>
        <v>Aug</v>
      </c>
      <c r="U1011" s="10" t="s">
        <v>29</v>
      </c>
      <c r="V1011" s="21">
        <v>5.9</v>
      </c>
      <c r="W1011" s="10">
        <v>783</v>
      </c>
      <c r="X1011" s="10" t="s">
        <v>863</v>
      </c>
      <c r="Y1011" s="10" t="s">
        <v>3735</v>
      </c>
      <c r="Z1011" s="10" t="s">
        <v>1316</v>
      </c>
      <c r="AA1011" s="22" t="s">
        <v>29</v>
      </c>
      <c r="AB1011" s="10">
        <v>0</v>
      </c>
      <c r="AC1011" s="10"/>
      <c r="AD1011" s="10" t="s">
        <v>43</v>
      </c>
      <c r="AE1011" s="23">
        <v>88</v>
      </c>
    </row>
    <row r="1012" spans="1:31" x14ac:dyDescent="0.35">
      <c r="A1012" t="s">
        <v>3736</v>
      </c>
      <c r="B1012" t="s">
        <v>15</v>
      </c>
      <c r="C1012" t="s">
        <v>24</v>
      </c>
      <c r="D1012" s="2">
        <v>1986</v>
      </c>
      <c r="E1012" t="s">
        <v>3344</v>
      </c>
      <c r="F1012" s="2">
        <v>5.6</v>
      </c>
      <c r="G1012">
        <v>1600</v>
      </c>
      <c r="H1012" t="s">
        <v>3737</v>
      </c>
      <c r="I1012" t="s">
        <v>1044</v>
      </c>
      <c r="J1012" t="s">
        <v>3508</v>
      </c>
      <c r="K1012" s="3" t="s">
        <v>29</v>
      </c>
      <c r="L1012">
        <v>25000000</v>
      </c>
      <c r="M1012">
        <v>4007250</v>
      </c>
      <c r="N1012" t="s">
        <v>1750</v>
      </c>
      <c r="O1012" s="2">
        <v>127</v>
      </c>
      <c r="Q1012" s="9" t="s">
        <v>24</v>
      </c>
      <c r="R1012" s="18">
        <v>1986</v>
      </c>
      <c r="S1012" s="26" t="s">
        <v>12659</v>
      </c>
      <c r="T1012" s="25" t="str">
        <f>LEFT(S1012,3)</f>
        <v>Nov</v>
      </c>
      <c r="U1012" s="9" t="s">
        <v>29</v>
      </c>
      <c r="V1012" s="18">
        <v>5.6</v>
      </c>
      <c r="W1012" s="9">
        <v>1600</v>
      </c>
      <c r="X1012" s="9" t="s">
        <v>3737</v>
      </c>
      <c r="Y1012" s="9" t="s">
        <v>1044</v>
      </c>
      <c r="Z1012" s="9" t="s">
        <v>3508</v>
      </c>
      <c r="AA1012" s="19" t="s">
        <v>29</v>
      </c>
      <c r="AB1012" s="9">
        <v>25000000</v>
      </c>
      <c r="AC1012" s="9">
        <v>4007250</v>
      </c>
      <c r="AD1012" s="9" t="s">
        <v>1750</v>
      </c>
      <c r="AE1012" s="20">
        <v>127</v>
      </c>
    </row>
    <row r="1013" spans="1:31" x14ac:dyDescent="0.35">
      <c r="A1013" t="s">
        <v>3738</v>
      </c>
      <c r="B1013" t="s">
        <v>336</v>
      </c>
      <c r="C1013" t="s">
        <v>389</v>
      </c>
      <c r="D1013" s="2">
        <v>1986</v>
      </c>
      <c r="E1013" t="s">
        <v>3216</v>
      </c>
      <c r="F1013" s="2">
        <v>6</v>
      </c>
      <c r="G1013">
        <v>2500</v>
      </c>
      <c r="H1013" t="s">
        <v>607</v>
      </c>
      <c r="I1013" t="s">
        <v>3739</v>
      </c>
      <c r="J1013" t="s">
        <v>3519</v>
      </c>
      <c r="K1013" s="3" t="s">
        <v>29</v>
      </c>
      <c r="L1013">
        <v>0</v>
      </c>
      <c r="M1013">
        <v>5958456</v>
      </c>
      <c r="N1013" t="s">
        <v>3405</v>
      </c>
      <c r="O1013" s="2">
        <v>86</v>
      </c>
      <c r="Q1013" s="10" t="s">
        <v>389</v>
      </c>
      <c r="R1013" s="21">
        <v>1986</v>
      </c>
      <c r="S1013" s="27" t="s">
        <v>12631</v>
      </c>
      <c r="T1013" s="25" t="str">
        <f>LEFT(S1013,3)</f>
        <v>Jun</v>
      </c>
      <c r="U1013" s="10" t="s">
        <v>29</v>
      </c>
      <c r="V1013" s="21">
        <v>6</v>
      </c>
      <c r="W1013" s="10">
        <v>2500</v>
      </c>
      <c r="X1013" s="10" t="s">
        <v>607</v>
      </c>
      <c r="Y1013" s="10" t="s">
        <v>3739</v>
      </c>
      <c r="Z1013" s="10" t="s">
        <v>3519</v>
      </c>
      <c r="AA1013" s="22" t="s">
        <v>29</v>
      </c>
      <c r="AB1013" s="10">
        <v>0</v>
      </c>
      <c r="AC1013" s="10">
        <v>5958456</v>
      </c>
      <c r="AD1013" s="10" t="s">
        <v>3405</v>
      </c>
      <c r="AE1013" s="23">
        <v>86</v>
      </c>
    </row>
    <row r="1014" spans="1:31" x14ac:dyDescent="0.35">
      <c r="A1014" t="s">
        <v>3740</v>
      </c>
      <c r="B1014" t="s">
        <v>1998</v>
      </c>
      <c r="C1014" t="s">
        <v>40</v>
      </c>
      <c r="D1014" s="2">
        <v>1986</v>
      </c>
      <c r="E1014" t="s">
        <v>3593</v>
      </c>
      <c r="F1014" s="2">
        <v>4.2</v>
      </c>
      <c r="G1014">
        <v>616</v>
      </c>
      <c r="H1014" t="s">
        <v>3741</v>
      </c>
      <c r="I1014" t="s">
        <v>3741</v>
      </c>
      <c r="J1014" t="s">
        <v>3742</v>
      </c>
      <c r="K1014" s="3" t="s">
        <v>29</v>
      </c>
      <c r="L1014">
        <v>0</v>
      </c>
      <c r="M1014">
        <v>2669366</v>
      </c>
      <c r="N1014" t="s">
        <v>3743</v>
      </c>
      <c r="O1014" s="2">
        <v>102</v>
      </c>
      <c r="Q1014" s="9" t="s">
        <v>40</v>
      </c>
      <c r="R1014" s="18">
        <v>1986</v>
      </c>
      <c r="S1014" s="26" t="s">
        <v>12679</v>
      </c>
      <c r="T1014" s="25" t="str">
        <f>LEFT(S1014,3)</f>
        <v>Oct</v>
      </c>
      <c r="U1014" s="9" t="s">
        <v>29</v>
      </c>
      <c r="V1014" s="18">
        <v>4.2</v>
      </c>
      <c r="W1014" s="9">
        <v>616</v>
      </c>
      <c r="X1014" s="9" t="s">
        <v>3741</v>
      </c>
      <c r="Y1014" s="9" t="s">
        <v>3741</v>
      </c>
      <c r="Z1014" s="9" t="s">
        <v>3742</v>
      </c>
      <c r="AA1014" s="19" t="s">
        <v>29</v>
      </c>
      <c r="AB1014" s="9">
        <v>0</v>
      </c>
      <c r="AC1014" s="9">
        <v>2669366</v>
      </c>
      <c r="AD1014" s="9" t="s">
        <v>3743</v>
      </c>
      <c r="AE1014" s="20">
        <v>102</v>
      </c>
    </row>
    <row r="1015" spans="1:31" x14ac:dyDescent="0.35">
      <c r="A1015" t="s">
        <v>3744</v>
      </c>
      <c r="B1015" t="s">
        <v>1998</v>
      </c>
      <c r="C1015" t="s">
        <v>16</v>
      </c>
      <c r="D1015" s="2">
        <v>1986</v>
      </c>
      <c r="E1015" t="s">
        <v>3745</v>
      </c>
      <c r="F1015" s="2">
        <v>7.6</v>
      </c>
      <c r="G1015">
        <v>2100</v>
      </c>
      <c r="H1015" t="s">
        <v>3746</v>
      </c>
      <c r="I1015" t="s">
        <v>3747</v>
      </c>
      <c r="J1015" t="s">
        <v>234</v>
      </c>
      <c r="K1015" s="3" t="s">
        <v>29</v>
      </c>
      <c r="L1015">
        <v>0</v>
      </c>
      <c r="M1015">
        <v>441863</v>
      </c>
      <c r="N1015" t="s">
        <v>3748</v>
      </c>
      <c r="O1015" s="2">
        <v>96</v>
      </c>
      <c r="Q1015" s="10" t="s">
        <v>16</v>
      </c>
      <c r="R1015" s="21">
        <v>1986</v>
      </c>
      <c r="S1015" s="27" t="s">
        <v>12693</v>
      </c>
      <c r="T1015" s="25" t="str">
        <f>LEFT(S1015,3)</f>
        <v>Jan</v>
      </c>
      <c r="U1015" s="10" t="s">
        <v>247</v>
      </c>
      <c r="V1015" s="21">
        <v>7.6</v>
      </c>
      <c r="W1015" s="10">
        <v>2100</v>
      </c>
      <c r="X1015" s="10" t="s">
        <v>3746</v>
      </c>
      <c r="Y1015" s="10" t="s">
        <v>3747</v>
      </c>
      <c r="Z1015" s="10" t="s">
        <v>234</v>
      </c>
      <c r="AA1015" s="22" t="s">
        <v>29</v>
      </c>
      <c r="AB1015" s="10">
        <v>0</v>
      </c>
      <c r="AC1015" s="10">
        <v>441863</v>
      </c>
      <c r="AD1015" s="10" t="s">
        <v>3748</v>
      </c>
      <c r="AE1015" s="23">
        <v>96</v>
      </c>
    </row>
    <row r="1016" spans="1:31" x14ac:dyDescent="0.35">
      <c r="A1016" t="s">
        <v>3749</v>
      </c>
      <c r="B1016" t="s">
        <v>32</v>
      </c>
      <c r="C1016" t="s">
        <v>33</v>
      </c>
      <c r="D1016" s="2">
        <v>1986</v>
      </c>
      <c r="E1016" t="s">
        <v>3135</v>
      </c>
      <c r="F1016" s="2">
        <v>5.2</v>
      </c>
      <c r="G1016">
        <v>879</v>
      </c>
      <c r="H1016" t="s">
        <v>1533</v>
      </c>
      <c r="I1016" t="s">
        <v>3750</v>
      </c>
      <c r="J1016" t="s">
        <v>3750</v>
      </c>
      <c r="K1016" s="3" t="s">
        <v>29</v>
      </c>
      <c r="L1016">
        <v>0</v>
      </c>
      <c r="M1016">
        <v>1943751</v>
      </c>
      <c r="N1016" t="s">
        <v>2861</v>
      </c>
      <c r="O1016" s="2">
        <v>105</v>
      </c>
      <c r="Q1016" s="9" t="s">
        <v>33</v>
      </c>
      <c r="R1016" s="18">
        <v>1986</v>
      </c>
      <c r="S1016" s="26" t="s">
        <v>12624</v>
      </c>
      <c r="T1016" s="25" t="str">
        <f>LEFT(S1016,3)</f>
        <v>May</v>
      </c>
      <c r="U1016" s="9" t="s">
        <v>29</v>
      </c>
      <c r="V1016" s="18">
        <v>5.2</v>
      </c>
      <c r="W1016" s="9">
        <v>879</v>
      </c>
      <c r="X1016" s="9" t="s">
        <v>1533</v>
      </c>
      <c r="Y1016" s="9" t="s">
        <v>3750</v>
      </c>
      <c r="Z1016" s="9" t="s">
        <v>3750</v>
      </c>
      <c r="AA1016" s="19" t="s">
        <v>29</v>
      </c>
      <c r="AB1016" s="9">
        <v>0</v>
      </c>
      <c r="AC1016" s="9">
        <v>1943751</v>
      </c>
      <c r="AD1016" s="9" t="s">
        <v>2861</v>
      </c>
      <c r="AE1016" s="20">
        <v>105</v>
      </c>
    </row>
    <row r="1017" spans="1:31" x14ac:dyDescent="0.35">
      <c r="A1017" t="s">
        <v>3751</v>
      </c>
      <c r="B1017" t="s">
        <v>15</v>
      </c>
      <c r="C1017" t="s">
        <v>33</v>
      </c>
      <c r="D1017" s="2">
        <v>1986</v>
      </c>
      <c r="E1017" t="s">
        <v>2863</v>
      </c>
      <c r="F1017" s="2">
        <v>5.2</v>
      </c>
      <c r="G1017">
        <v>543</v>
      </c>
      <c r="H1017" t="s">
        <v>1706</v>
      </c>
      <c r="I1017" t="s">
        <v>1706</v>
      </c>
      <c r="J1017" t="s">
        <v>3752</v>
      </c>
      <c r="K1017" s="3" t="s">
        <v>29</v>
      </c>
      <c r="L1017">
        <v>0</v>
      </c>
      <c r="M1017">
        <v>3136701</v>
      </c>
      <c r="N1017" t="s">
        <v>2215</v>
      </c>
      <c r="O1017" s="2">
        <v>97</v>
      </c>
      <c r="Q1017" s="10" t="s">
        <v>33</v>
      </c>
      <c r="R1017" s="21">
        <v>1986</v>
      </c>
      <c r="S1017" s="27" t="s">
        <v>12602</v>
      </c>
      <c r="T1017" s="25" t="str">
        <f>LEFT(S1017,3)</f>
        <v>Mar</v>
      </c>
      <c r="U1017" s="10" t="s">
        <v>29</v>
      </c>
      <c r="V1017" s="21">
        <v>5.2</v>
      </c>
      <c r="W1017" s="10">
        <v>543</v>
      </c>
      <c r="X1017" s="10" t="s">
        <v>1706</v>
      </c>
      <c r="Y1017" s="10" t="s">
        <v>1706</v>
      </c>
      <c r="Z1017" s="10" t="s">
        <v>3752</v>
      </c>
      <c r="AA1017" s="22" t="s">
        <v>29</v>
      </c>
      <c r="AB1017" s="10">
        <v>0</v>
      </c>
      <c r="AC1017" s="10">
        <v>3136701</v>
      </c>
      <c r="AD1017" s="10" t="s">
        <v>2215</v>
      </c>
      <c r="AE1017" s="23">
        <v>97</v>
      </c>
    </row>
    <row r="1018" spans="1:31" x14ac:dyDescent="0.35">
      <c r="A1018" t="s">
        <v>3753</v>
      </c>
      <c r="B1018" t="s">
        <v>15</v>
      </c>
      <c r="C1018" t="s">
        <v>33</v>
      </c>
      <c r="D1018" s="2">
        <v>1986</v>
      </c>
      <c r="E1018" t="s">
        <v>2316</v>
      </c>
      <c r="F1018" s="2">
        <v>4.4000000000000004</v>
      </c>
      <c r="G1018">
        <v>1100</v>
      </c>
      <c r="H1018" t="s">
        <v>3754</v>
      </c>
      <c r="I1018" t="s">
        <v>3755</v>
      </c>
      <c r="J1018" t="s">
        <v>2413</v>
      </c>
      <c r="K1018" s="3" t="s">
        <v>29</v>
      </c>
      <c r="L1018">
        <v>10000000</v>
      </c>
      <c r="M1018">
        <v>6947787</v>
      </c>
      <c r="N1018" t="s">
        <v>43</v>
      </c>
      <c r="O1018" s="2">
        <v>83</v>
      </c>
      <c r="Q1018" s="9" t="s">
        <v>33</v>
      </c>
      <c r="R1018" s="18">
        <v>1986</v>
      </c>
      <c r="S1018" s="26" t="s">
        <v>12530</v>
      </c>
      <c r="T1018" s="25" t="str">
        <f>LEFT(S1018,3)</f>
        <v>May</v>
      </c>
      <c r="U1018" s="9" t="s">
        <v>29</v>
      </c>
      <c r="V1018" s="18">
        <v>4.4000000000000004</v>
      </c>
      <c r="W1018" s="9">
        <v>1100</v>
      </c>
      <c r="X1018" s="9" t="s">
        <v>3754</v>
      </c>
      <c r="Y1018" s="9" t="s">
        <v>3755</v>
      </c>
      <c r="Z1018" s="9" t="s">
        <v>2413</v>
      </c>
      <c r="AA1018" s="19" t="s">
        <v>29</v>
      </c>
      <c r="AB1018" s="9">
        <v>10000000</v>
      </c>
      <c r="AC1018" s="9">
        <v>6947787</v>
      </c>
      <c r="AD1018" s="9" t="s">
        <v>43</v>
      </c>
      <c r="AE1018" s="20">
        <v>83</v>
      </c>
    </row>
    <row r="1019" spans="1:31" x14ac:dyDescent="0.35">
      <c r="A1019" t="s">
        <v>3756</v>
      </c>
      <c r="B1019" t="s">
        <v>1998</v>
      </c>
      <c r="C1019" t="s">
        <v>40</v>
      </c>
      <c r="D1019" s="2">
        <v>1986</v>
      </c>
      <c r="E1019" t="s">
        <v>3318</v>
      </c>
      <c r="F1019" s="2">
        <v>6</v>
      </c>
      <c r="G1019">
        <v>1400</v>
      </c>
      <c r="H1019" t="s">
        <v>713</v>
      </c>
      <c r="I1019" t="s">
        <v>3757</v>
      </c>
      <c r="J1019" t="s">
        <v>887</v>
      </c>
      <c r="K1019" s="3" t="s">
        <v>29</v>
      </c>
      <c r="L1019">
        <v>0</v>
      </c>
      <c r="M1019">
        <v>4079895</v>
      </c>
      <c r="N1019" t="s">
        <v>713</v>
      </c>
      <c r="O1019" s="2">
        <v>102</v>
      </c>
      <c r="Q1019" s="10" t="s">
        <v>40</v>
      </c>
      <c r="R1019" s="21">
        <v>1986</v>
      </c>
      <c r="S1019" s="27" t="s">
        <v>12653</v>
      </c>
      <c r="T1019" s="25" t="str">
        <f>LEFT(S1019,3)</f>
        <v>Oct</v>
      </c>
      <c r="U1019" s="10" t="s">
        <v>29</v>
      </c>
      <c r="V1019" s="21">
        <v>6</v>
      </c>
      <c r="W1019" s="10">
        <v>1400</v>
      </c>
      <c r="X1019" s="10" t="s">
        <v>713</v>
      </c>
      <c r="Y1019" s="10" t="s">
        <v>3757</v>
      </c>
      <c r="Z1019" s="10" t="s">
        <v>887</v>
      </c>
      <c r="AA1019" s="22" t="s">
        <v>29</v>
      </c>
      <c r="AB1019" s="10">
        <v>0</v>
      </c>
      <c r="AC1019" s="10">
        <v>4079895</v>
      </c>
      <c r="AD1019" s="10" t="s">
        <v>713</v>
      </c>
      <c r="AE1019" s="23">
        <v>102</v>
      </c>
    </row>
    <row r="1020" spans="1:31" x14ac:dyDescent="0.35">
      <c r="A1020" t="s">
        <v>3758</v>
      </c>
      <c r="B1020" t="s">
        <v>32</v>
      </c>
      <c r="C1020" t="s">
        <v>33</v>
      </c>
      <c r="D1020" s="2">
        <v>1986</v>
      </c>
      <c r="E1020" t="s">
        <v>3321</v>
      </c>
      <c r="F1020" s="2">
        <v>4.5999999999999996</v>
      </c>
      <c r="G1020">
        <v>258</v>
      </c>
      <c r="H1020" t="s">
        <v>3759</v>
      </c>
      <c r="I1020" t="s">
        <v>3760</v>
      </c>
      <c r="J1020" t="s">
        <v>3761</v>
      </c>
      <c r="K1020" s="3" t="s">
        <v>21</v>
      </c>
      <c r="L1020">
        <v>18000000</v>
      </c>
      <c r="M1020">
        <v>2295500</v>
      </c>
      <c r="N1020" t="s">
        <v>3762</v>
      </c>
      <c r="O1020" s="2">
        <v>105</v>
      </c>
      <c r="Q1020" s="9" t="s">
        <v>33</v>
      </c>
      <c r="R1020" s="18">
        <v>1986</v>
      </c>
      <c r="S1020" s="26" t="s">
        <v>12654</v>
      </c>
      <c r="T1020" s="25" t="str">
        <f>LEFT(S1020,3)</f>
        <v>Oct</v>
      </c>
      <c r="U1020" s="9" t="s">
        <v>29</v>
      </c>
      <c r="V1020" s="18">
        <v>4.5999999999999996</v>
      </c>
      <c r="W1020" s="9">
        <v>258</v>
      </c>
      <c r="X1020" s="9" t="s">
        <v>3759</v>
      </c>
      <c r="Y1020" s="9" t="s">
        <v>3760</v>
      </c>
      <c r="Z1020" s="9" t="s">
        <v>3761</v>
      </c>
      <c r="AA1020" s="19" t="s">
        <v>21</v>
      </c>
      <c r="AB1020" s="9">
        <v>18000000</v>
      </c>
      <c r="AC1020" s="9">
        <v>2295500</v>
      </c>
      <c r="AD1020" s="9" t="s">
        <v>3762</v>
      </c>
      <c r="AE1020" s="20">
        <v>105</v>
      </c>
    </row>
    <row r="1021" spans="1:31" x14ac:dyDescent="0.35">
      <c r="A1021" t="s">
        <v>3763</v>
      </c>
      <c r="C1021" t="s">
        <v>40</v>
      </c>
      <c r="D1021" s="2">
        <v>1986</v>
      </c>
      <c r="E1021" t="s">
        <v>3764</v>
      </c>
      <c r="F1021" s="2">
        <v>7</v>
      </c>
      <c r="G1021">
        <v>2700</v>
      </c>
      <c r="H1021" t="s">
        <v>3765</v>
      </c>
      <c r="I1021" t="s">
        <v>3765</v>
      </c>
      <c r="J1021" t="s">
        <v>1374</v>
      </c>
      <c r="K1021" s="3" t="s">
        <v>451</v>
      </c>
      <c r="L1021">
        <v>0</v>
      </c>
      <c r="M1021">
        <v>925952</v>
      </c>
      <c r="N1021" t="s">
        <v>3766</v>
      </c>
      <c r="O1021" s="2">
        <v>84</v>
      </c>
      <c r="Q1021" s="10" t="s">
        <v>40</v>
      </c>
      <c r="R1021" s="21">
        <v>1986</v>
      </c>
      <c r="S1021" s="27" t="s">
        <v>12694</v>
      </c>
      <c r="T1021" s="25" t="str">
        <f>LEFT(S1021,3)</f>
        <v>Oct</v>
      </c>
      <c r="U1021" s="10" t="s">
        <v>29</v>
      </c>
      <c r="V1021" s="21">
        <v>7</v>
      </c>
      <c r="W1021" s="10">
        <v>2700</v>
      </c>
      <c r="X1021" s="10" t="s">
        <v>3765</v>
      </c>
      <c r="Y1021" s="10" t="s">
        <v>3765</v>
      </c>
      <c r="Z1021" s="10" t="s">
        <v>1374</v>
      </c>
      <c r="AA1021" s="22" t="s">
        <v>451</v>
      </c>
      <c r="AB1021" s="10">
        <v>0</v>
      </c>
      <c r="AC1021" s="10">
        <v>925952</v>
      </c>
      <c r="AD1021" s="10" t="s">
        <v>3766</v>
      </c>
      <c r="AE1021" s="23">
        <v>84</v>
      </c>
    </row>
    <row r="1022" spans="1:31" x14ac:dyDescent="0.35">
      <c r="A1022" t="s">
        <v>3767</v>
      </c>
      <c r="B1022" t="s">
        <v>15</v>
      </c>
      <c r="C1022" t="s">
        <v>103</v>
      </c>
      <c r="D1022" s="2">
        <v>1986</v>
      </c>
      <c r="E1022" t="s">
        <v>3768</v>
      </c>
      <c r="F1022" s="2">
        <v>4.9000000000000004</v>
      </c>
      <c r="G1022">
        <v>503</v>
      </c>
      <c r="H1022" t="s">
        <v>931</v>
      </c>
      <c r="I1022" t="s">
        <v>3769</v>
      </c>
      <c r="J1022" t="s">
        <v>832</v>
      </c>
      <c r="K1022" s="3" t="s">
        <v>29</v>
      </c>
      <c r="L1022">
        <v>0</v>
      </c>
      <c r="M1022">
        <v>502237</v>
      </c>
      <c r="N1022" t="s">
        <v>117</v>
      </c>
      <c r="O1022" s="2">
        <v>104</v>
      </c>
      <c r="Q1022" s="9" t="s">
        <v>103</v>
      </c>
      <c r="R1022" s="18">
        <v>1986</v>
      </c>
      <c r="S1022" s="26" t="s">
        <v>12695</v>
      </c>
      <c r="T1022" s="25" t="str">
        <f>LEFT(S1022,3)</f>
        <v>Apr</v>
      </c>
      <c r="U1022" s="9" t="s">
        <v>451</v>
      </c>
      <c r="V1022" s="18">
        <v>4.9000000000000004</v>
      </c>
      <c r="W1022" s="9">
        <v>503</v>
      </c>
      <c r="X1022" s="9" t="s">
        <v>931</v>
      </c>
      <c r="Y1022" s="9" t="s">
        <v>3769</v>
      </c>
      <c r="Z1022" s="9" t="s">
        <v>832</v>
      </c>
      <c r="AA1022" s="19" t="s">
        <v>29</v>
      </c>
      <c r="AB1022" s="9">
        <v>0</v>
      </c>
      <c r="AC1022" s="9">
        <v>502237</v>
      </c>
      <c r="AD1022" s="9" t="s">
        <v>117</v>
      </c>
      <c r="AE1022" s="20">
        <v>104</v>
      </c>
    </row>
    <row r="1023" spans="1:31" x14ac:dyDescent="0.35">
      <c r="A1023" t="s">
        <v>3770</v>
      </c>
      <c r="B1023" t="s">
        <v>15</v>
      </c>
      <c r="C1023" t="s">
        <v>33</v>
      </c>
      <c r="D1023" s="2">
        <v>1986</v>
      </c>
      <c r="E1023" t="s">
        <v>3104</v>
      </c>
      <c r="F1023" s="2">
        <v>5.6</v>
      </c>
      <c r="G1023">
        <v>1200</v>
      </c>
      <c r="H1023" t="s">
        <v>1165</v>
      </c>
      <c r="I1023" t="s">
        <v>3771</v>
      </c>
      <c r="J1023" t="s">
        <v>2882</v>
      </c>
      <c r="K1023" s="3" t="s">
        <v>29</v>
      </c>
      <c r="L1023">
        <v>0</v>
      </c>
      <c r="M1023">
        <v>2390525</v>
      </c>
      <c r="N1023" t="s">
        <v>1174</v>
      </c>
      <c r="O1023" s="2">
        <v>95</v>
      </c>
      <c r="Q1023" s="10" t="s">
        <v>33</v>
      </c>
      <c r="R1023" s="21">
        <v>1986</v>
      </c>
      <c r="S1023" s="27" t="s">
        <v>12621</v>
      </c>
      <c r="T1023" s="25" t="str">
        <f>LEFT(S1023,3)</f>
        <v>May</v>
      </c>
      <c r="U1023" s="10" t="s">
        <v>29</v>
      </c>
      <c r="V1023" s="21">
        <v>5.6</v>
      </c>
      <c r="W1023" s="10">
        <v>1200</v>
      </c>
      <c r="X1023" s="10" t="s">
        <v>1165</v>
      </c>
      <c r="Y1023" s="10" t="s">
        <v>3771</v>
      </c>
      <c r="Z1023" s="10" t="s">
        <v>2882</v>
      </c>
      <c r="AA1023" s="22" t="s">
        <v>29</v>
      </c>
      <c r="AB1023" s="10">
        <v>0</v>
      </c>
      <c r="AC1023" s="10">
        <v>2390525</v>
      </c>
      <c r="AD1023" s="10" t="s">
        <v>1174</v>
      </c>
      <c r="AE1023" s="23">
        <v>95</v>
      </c>
    </row>
    <row r="1024" spans="1:31" x14ac:dyDescent="0.35">
      <c r="A1024" t="s">
        <v>3772</v>
      </c>
      <c r="B1024" t="s">
        <v>32</v>
      </c>
      <c r="C1024" t="s">
        <v>1203</v>
      </c>
      <c r="D1024" s="2">
        <v>1986</v>
      </c>
      <c r="E1024" t="s">
        <v>3773</v>
      </c>
      <c r="F1024" s="2">
        <v>6.2</v>
      </c>
      <c r="G1024">
        <v>2000</v>
      </c>
      <c r="H1024" t="s">
        <v>3774</v>
      </c>
      <c r="I1024" t="s">
        <v>3775</v>
      </c>
      <c r="J1024" t="s">
        <v>105</v>
      </c>
      <c r="K1024" s="3" t="s">
        <v>21</v>
      </c>
      <c r="L1024">
        <v>0</v>
      </c>
      <c r="M1024">
        <v>1500000</v>
      </c>
      <c r="N1024" t="s">
        <v>3776</v>
      </c>
      <c r="O1024" s="2">
        <v>100</v>
      </c>
      <c r="Q1024" s="9" t="s">
        <v>1203</v>
      </c>
      <c r="R1024" s="18">
        <v>1986</v>
      </c>
      <c r="S1024" s="26" t="s">
        <v>12696</v>
      </c>
      <c r="T1024" s="25" t="str">
        <f>LEFT(S1024,3)</f>
        <v>Jul</v>
      </c>
      <c r="U1024" s="9" t="s">
        <v>29</v>
      </c>
      <c r="V1024" s="18">
        <v>6.2</v>
      </c>
      <c r="W1024" s="9">
        <v>2000</v>
      </c>
      <c r="X1024" s="9" t="s">
        <v>3774</v>
      </c>
      <c r="Y1024" s="9" t="s">
        <v>3775</v>
      </c>
      <c r="Z1024" s="9" t="s">
        <v>105</v>
      </c>
      <c r="AA1024" s="19" t="s">
        <v>21</v>
      </c>
      <c r="AB1024" s="9">
        <v>0</v>
      </c>
      <c r="AC1024" s="9">
        <v>1500000</v>
      </c>
      <c r="AD1024" s="9" t="s">
        <v>3776</v>
      </c>
      <c r="AE1024" s="20">
        <v>100</v>
      </c>
    </row>
    <row r="1025" spans="1:31" x14ac:dyDescent="0.35">
      <c r="A1025" t="s">
        <v>3777</v>
      </c>
      <c r="B1025" t="s">
        <v>336</v>
      </c>
      <c r="C1025" t="s">
        <v>389</v>
      </c>
      <c r="D1025" s="2">
        <v>1986</v>
      </c>
      <c r="E1025" t="s">
        <v>3373</v>
      </c>
      <c r="F1025" s="2">
        <v>5.5</v>
      </c>
      <c r="G1025">
        <v>2200</v>
      </c>
      <c r="H1025" t="s">
        <v>3778</v>
      </c>
      <c r="I1025" t="s">
        <v>3027</v>
      </c>
      <c r="J1025" t="s">
        <v>3779</v>
      </c>
      <c r="K1025" s="3" t="s">
        <v>194</v>
      </c>
      <c r="L1025">
        <v>0</v>
      </c>
      <c r="M1025">
        <v>8540346</v>
      </c>
      <c r="N1025" t="s">
        <v>1733</v>
      </c>
      <c r="O1025" s="2">
        <v>76</v>
      </c>
      <c r="Q1025" s="10" t="s">
        <v>389</v>
      </c>
      <c r="R1025" s="21">
        <v>1986</v>
      </c>
      <c r="S1025" s="27" t="s">
        <v>12663</v>
      </c>
      <c r="T1025" s="25" t="str">
        <f>LEFT(S1025,3)</f>
        <v>Mar</v>
      </c>
      <c r="U1025" s="10" t="s">
        <v>29</v>
      </c>
      <c r="V1025" s="21">
        <v>5.5</v>
      </c>
      <c r="W1025" s="10">
        <v>2200</v>
      </c>
      <c r="X1025" s="10" t="s">
        <v>3778</v>
      </c>
      <c r="Y1025" s="10" t="s">
        <v>3027</v>
      </c>
      <c r="Z1025" s="10" t="s">
        <v>3779</v>
      </c>
      <c r="AA1025" s="22" t="s">
        <v>194</v>
      </c>
      <c r="AB1025" s="10">
        <v>0</v>
      </c>
      <c r="AC1025" s="10">
        <v>8540346</v>
      </c>
      <c r="AD1025" s="10" t="s">
        <v>1733</v>
      </c>
      <c r="AE1025" s="23">
        <v>76</v>
      </c>
    </row>
    <row r="1026" spans="1:31" x14ac:dyDescent="0.35">
      <c r="A1026" t="s">
        <v>3780</v>
      </c>
      <c r="B1026" t="s">
        <v>15</v>
      </c>
      <c r="C1026" t="s">
        <v>33</v>
      </c>
      <c r="D1026" s="2">
        <v>1986</v>
      </c>
      <c r="E1026" t="s">
        <v>2464</v>
      </c>
      <c r="F1026" s="2">
        <v>4.8</v>
      </c>
      <c r="G1026">
        <v>153</v>
      </c>
      <c r="H1026" t="s">
        <v>3781</v>
      </c>
      <c r="I1026" t="s">
        <v>1392</v>
      </c>
      <c r="J1026" t="s">
        <v>1392</v>
      </c>
      <c r="K1026" s="3" t="s">
        <v>29</v>
      </c>
      <c r="L1026">
        <v>0</v>
      </c>
      <c r="M1026">
        <v>601451</v>
      </c>
      <c r="N1026" t="s">
        <v>3782</v>
      </c>
      <c r="O1026" s="2">
        <v>87</v>
      </c>
      <c r="Q1026" s="9" t="s">
        <v>33</v>
      </c>
      <c r="R1026" s="18">
        <v>1986</v>
      </c>
      <c r="S1026" s="26" t="s">
        <v>12545</v>
      </c>
      <c r="T1026" s="25" t="str">
        <f>LEFT(S1026,3)</f>
        <v>Feb</v>
      </c>
      <c r="U1026" s="9" t="s">
        <v>29</v>
      </c>
      <c r="V1026" s="18">
        <v>4.8</v>
      </c>
      <c r="W1026" s="9">
        <v>153</v>
      </c>
      <c r="X1026" s="9" t="s">
        <v>3781</v>
      </c>
      <c r="Y1026" s="9" t="s">
        <v>1392</v>
      </c>
      <c r="Z1026" s="9" t="s">
        <v>1392</v>
      </c>
      <c r="AA1026" s="19" t="s">
        <v>29</v>
      </c>
      <c r="AB1026" s="9">
        <v>0</v>
      </c>
      <c r="AC1026" s="9">
        <v>601451</v>
      </c>
      <c r="AD1026" s="9" t="s">
        <v>3782</v>
      </c>
      <c r="AE1026" s="20">
        <v>87</v>
      </c>
    </row>
    <row r="1027" spans="1:31" x14ac:dyDescent="0.35">
      <c r="A1027" t="s">
        <v>3783</v>
      </c>
      <c r="B1027" t="s">
        <v>15</v>
      </c>
      <c r="C1027" t="s">
        <v>33</v>
      </c>
      <c r="D1027" s="2">
        <v>1986</v>
      </c>
      <c r="E1027" t="s">
        <v>3784</v>
      </c>
      <c r="F1027" s="2">
        <v>4.0999999999999996</v>
      </c>
      <c r="G1027">
        <v>1900</v>
      </c>
      <c r="H1027" t="s">
        <v>3785</v>
      </c>
      <c r="I1027" t="s">
        <v>3785</v>
      </c>
      <c r="J1027" t="s">
        <v>3786</v>
      </c>
      <c r="K1027" s="3" t="s">
        <v>29</v>
      </c>
      <c r="L1027">
        <v>3401376</v>
      </c>
      <c r="M1027">
        <v>3388020</v>
      </c>
      <c r="N1027" t="s">
        <v>710</v>
      </c>
      <c r="O1027" s="2">
        <v>95</v>
      </c>
      <c r="Q1027" s="10" t="s">
        <v>33</v>
      </c>
      <c r="R1027" s="21">
        <v>1986</v>
      </c>
      <c r="S1027" s="27" t="s">
        <v>12643</v>
      </c>
      <c r="T1027" s="25" t="str">
        <f>LEFT(S1027,3)</f>
        <v>Dec</v>
      </c>
      <c r="U1027" s="10" t="s">
        <v>13788</v>
      </c>
      <c r="V1027" s="21">
        <v>4.0999999999999996</v>
      </c>
      <c r="W1027" s="10">
        <v>1900</v>
      </c>
      <c r="X1027" s="10" t="s">
        <v>3785</v>
      </c>
      <c r="Y1027" s="10" t="s">
        <v>3785</v>
      </c>
      <c r="Z1027" s="10" t="s">
        <v>3786</v>
      </c>
      <c r="AA1027" s="22" t="s">
        <v>29</v>
      </c>
      <c r="AB1027" s="10">
        <v>3401376</v>
      </c>
      <c r="AC1027" s="10">
        <v>3388020</v>
      </c>
      <c r="AD1027" s="10" t="s">
        <v>710</v>
      </c>
      <c r="AE1027" s="23">
        <v>95</v>
      </c>
    </row>
    <row r="1028" spans="1:31" x14ac:dyDescent="0.35">
      <c r="A1028" t="s">
        <v>3787</v>
      </c>
      <c r="B1028" t="s">
        <v>32</v>
      </c>
      <c r="C1028" t="s">
        <v>16</v>
      </c>
      <c r="D1028" s="2">
        <v>1986</v>
      </c>
      <c r="E1028" t="s">
        <v>2587</v>
      </c>
      <c r="F1028" s="2">
        <v>6.6</v>
      </c>
      <c r="G1028">
        <v>937</v>
      </c>
      <c r="H1028" t="s">
        <v>3788</v>
      </c>
      <c r="I1028" t="s">
        <v>3789</v>
      </c>
      <c r="J1028" t="s">
        <v>1294</v>
      </c>
      <c r="K1028" s="3" t="s">
        <v>29</v>
      </c>
      <c r="L1028">
        <v>0</v>
      </c>
      <c r="M1028">
        <v>416393</v>
      </c>
      <c r="N1028" t="s">
        <v>3790</v>
      </c>
      <c r="O1028" s="2">
        <v>105</v>
      </c>
      <c r="Q1028" s="9" t="s">
        <v>16</v>
      </c>
      <c r="R1028" s="18">
        <v>1986</v>
      </c>
      <c r="S1028" s="26" t="s">
        <v>12560</v>
      </c>
      <c r="T1028" s="25" t="str">
        <f>LEFT(S1028,3)</f>
        <v>Apr</v>
      </c>
      <c r="U1028" s="9" t="s">
        <v>29</v>
      </c>
      <c r="V1028" s="18">
        <v>6.6</v>
      </c>
      <c r="W1028" s="9">
        <v>937</v>
      </c>
      <c r="X1028" s="9" t="s">
        <v>3788</v>
      </c>
      <c r="Y1028" s="9" t="s">
        <v>3789</v>
      </c>
      <c r="Z1028" s="9" t="s">
        <v>1294</v>
      </c>
      <c r="AA1028" s="19" t="s">
        <v>29</v>
      </c>
      <c r="AB1028" s="9">
        <v>0</v>
      </c>
      <c r="AC1028" s="9">
        <v>416393</v>
      </c>
      <c r="AD1028" s="9" t="s">
        <v>3790</v>
      </c>
      <c r="AE1028" s="20">
        <v>105</v>
      </c>
    </row>
    <row r="1029" spans="1:31" x14ac:dyDescent="0.35">
      <c r="A1029" t="s">
        <v>3791</v>
      </c>
      <c r="B1029" t="s">
        <v>15</v>
      </c>
      <c r="C1029" t="s">
        <v>40</v>
      </c>
      <c r="D1029" s="2">
        <v>1986</v>
      </c>
      <c r="E1029" t="s">
        <v>3237</v>
      </c>
      <c r="F1029" s="2">
        <v>5.7</v>
      </c>
      <c r="G1029">
        <v>818</v>
      </c>
      <c r="H1029" t="s">
        <v>1770</v>
      </c>
      <c r="I1029" t="s">
        <v>187</v>
      </c>
      <c r="J1029" t="s">
        <v>1564</v>
      </c>
      <c r="K1029" s="3" t="s">
        <v>29</v>
      </c>
      <c r="L1029">
        <v>0</v>
      </c>
      <c r="M1029">
        <v>1254040</v>
      </c>
      <c r="N1029" t="s">
        <v>383</v>
      </c>
      <c r="O1029" s="2">
        <v>101</v>
      </c>
      <c r="Q1029" s="10" t="s">
        <v>40</v>
      </c>
      <c r="R1029" s="21">
        <v>1986</v>
      </c>
      <c r="S1029" s="27" t="s">
        <v>12634</v>
      </c>
      <c r="T1029" s="25" t="str">
        <f>LEFT(S1029,3)</f>
        <v>Aug</v>
      </c>
      <c r="U1029" s="10" t="s">
        <v>29</v>
      </c>
      <c r="V1029" s="21">
        <v>5.7</v>
      </c>
      <c r="W1029" s="10">
        <v>818</v>
      </c>
      <c r="X1029" s="10" t="s">
        <v>1770</v>
      </c>
      <c r="Y1029" s="10" t="s">
        <v>187</v>
      </c>
      <c r="Z1029" s="10" t="s">
        <v>1564</v>
      </c>
      <c r="AA1029" s="22" t="s">
        <v>29</v>
      </c>
      <c r="AB1029" s="10">
        <v>0</v>
      </c>
      <c r="AC1029" s="10">
        <v>1254040</v>
      </c>
      <c r="AD1029" s="10" t="s">
        <v>383</v>
      </c>
      <c r="AE1029" s="23">
        <v>101</v>
      </c>
    </row>
    <row r="1030" spans="1:31" x14ac:dyDescent="0.35">
      <c r="A1030" t="s">
        <v>3792</v>
      </c>
      <c r="B1030" t="s">
        <v>15</v>
      </c>
      <c r="C1030" t="s">
        <v>16</v>
      </c>
      <c r="D1030" s="2">
        <v>1986</v>
      </c>
      <c r="E1030" t="s">
        <v>3607</v>
      </c>
      <c r="F1030" s="2">
        <v>7.7</v>
      </c>
      <c r="G1030">
        <v>3800</v>
      </c>
      <c r="H1030" t="s">
        <v>3793</v>
      </c>
      <c r="I1030" t="s">
        <v>3793</v>
      </c>
      <c r="J1030" t="s">
        <v>3794</v>
      </c>
      <c r="K1030" s="3" t="s">
        <v>2986</v>
      </c>
      <c r="L1030">
        <v>600000</v>
      </c>
      <c r="N1030" t="s">
        <v>3795</v>
      </c>
      <c r="O1030" s="2">
        <v>105</v>
      </c>
      <c r="Q1030" s="9" t="s">
        <v>16</v>
      </c>
      <c r="R1030" s="18">
        <v>1986</v>
      </c>
      <c r="S1030" s="26" t="s">
        <v>12680</v>
      </c>
      <c r="T1030" s="25" t="str">
        <f>LEFT(S1030,3)</f>
        <v>Mar</v>
      </c>
      <c r="U1030" s="9" t="s">
        <v>29</v>
      </c>
      <c r="V1030" s="18">
        <v>7.7</v>
      </c>
      <c r="W1030" s="9">
        <v>3800</v>
      </c>
      <c r="X1030" s="9" t="s">
        <v>3793</v>
      </c>
      <c r="Y1030" s="9" t="s">
        <v>3793</v>
      </c>
      <c r="Z1030" s="9" t="s">
        <v>3794</v>
      </c>
      <c r="AA1030" s="19" t="s">
        <v>2986</v>
      </c>
      <c r="AB1030" s="9">
        <v>600000</v>
      </c>
      <c r="AC1030" s="9"/>
      <c r="AD1030" s="9" t="s">
        <v>3795</v>
      </c>
      <c r="AE1030" s="20">
        <v>105</v>
      </c>
    </row>
    <row r="1031" spans="1:31" x14ac:dyDescent="0.35">
      <c r="A1031" t="s">
        <v>3796</v>
      </c>
      <c r="B1031" t="s">
        <v>336</v>
      </c>
      <c r="C1031" t="s">
        <v>236</v>
      </c>
      <c r="D1031" s="2">
        <v>1986</v>
      </c>
      <c r="E1031" t="s">
        <v>3276</v>
      </c>
      <c r="F1031" s="2">
        <v>7.2</v>
      </c>
      <c r="G1031">
        <v>1000</v>
      </c>
      <c r="H1031" t="s">
        <v>1721</v>
      </c>
      <c r="I1031" t="s">
        <v>3797</v>
      </c>
      <c r="J1031" t="s">
        <v>3798</v>
      </c>
      <c r="K1031" s="3" t="s">
        <v>29</v>
      </c>
      <c r="L1031">
        <v>0</v>
      </c>
      <c r="M1031">
        <v>781727</v>
      </c>
      <c r="N1031" t="s">
        <v>3799</v>
      </c>
      <c r="O1031" s="2">
        <v>89</v>
      </c>
      <c r="Q1031" s="10" t="s">
        <v>236</v>
      </c>
      <c r="R1031" s="21">
        <v>1986</v>
      </c>
      <c r="S1031" s="27" t="s">
        <v>12644</v>
      </c>
      <c r="T1031" s="25" t="str">
        <f>LEFT(S1031,3)</f>
        <v>Nov</v>
      </c>
      <c r="U1031" s="10" t="s">
        <v>29</v>
      </c>
      <c r="V1031" s="21">
        <v>7.2</v>
      </c>
      <c r="W1031" s="10">
        <v>1000</v>
      </c>
      <c r="X1031" s="10" t="s">
        <v>1721</v>
      </c>
      <c r="Y1031" s="10" t="s">
        <v>3797</v>
      </c>
      <c r="Z1031" s="10" t="s">
        <v>3798</v>
      </c>
      <c r="AA1031" s="22" t="s">
        <v>29</v>
      </c>
      <c r="AB1031" s="10">
        <v>0</v>
      </c>
      <c r="AC1031" s="10">
        <v>781727</v>
      </c>
      <c r="AD1031" s="10" t="s">
        <v>3799</v>
      </c>
      <c r="AE1031" s="23">
        <v>89</v>
      </c>
    </row>
    <row r="1032" spans="1:31" x14ac:dyDescent="0.35">
      <c r="A1032" t="s">
        <v>3800</v>
      </c>
      <c r="B1032" t="s">
        <v>32</v>
      </c>
      <c r="C1032" t="s">
        <v>16</v>
      </c>
      <c r="D1032" s="2">
        <v>1986</v>
      </c>
      <c r="E1032" t="s">
        <v>3801</v>
      </c>
      <c r="F1032" s="2">
        <v>6.7</v>
      </c>
      <c r="G1032">
        <v>377</v>
      </c>
      <c r="H1032" t="s">
        <v>244</v>
      </c>
      <c r="I1032" t="s">
        <v>244</v>
      </c>
      <c r="J1032" t="s">
        <v>3802</v>
      </c>
      <c r="K1032" s="3" t="s">
        <v>247</v>
      </c>
      <c r="L1032">
        <v>0</v>
      </c>
      <c r="N1032" t="s">
        <v>3803</v>
      </c>
      <c r="O1032" s="2">
        <v>98</v>
      </c>
      <c r="Q1032" s="9" t="s">
        <v>16</v>
      </c>
      <c r="R1032" s="18">
        <v>1986</v>
      </c>
      <c r="S1032" s="26">
        <v>31686</v>
      </c>
      <c r="T1032" s="25" t="str">
        <f>LEFT(S1032,3)</f>
        <v>316</v>
      </c>
      <c r="U1032" s="9" t="s">
        <v>29</v>
      </c>
      <c r="V1032" s="18">
        <v>6.7</v>
      </c>
      <c r="W1032" s="9">
        <v>377</v>
      </c>
      <c r="X1032" s="9" t="s">
        <v>244</v>
      </c>
      <c r="Y1032" s="9" t="s">
        <v>244</v>
      </c>
      <c r="Z1032" s="9" t="s">
        <v>3802</v>
      </c>
      <c r="AA1032" s="19" t="s">
        <v>247</v>
      </c>
      <c r="AB1032" s="9">
        <v>0</v>
      </c>
      <c r="AC1032" s="9"/>
      <c r="AD1032" s="9" t="s">
        <v>3803</v>
      </c>
      <c r="AE1032" s="20">
        <v>98</v>
      </c>
    </row>
    <row r="1033" spans="1:31" x14ac:dyDescent="0.35">
      <c r="A1033" t="s">
        <v>3804</v>
      </c>
      <c r="B1033" t="s">
        <v>1998</v>
      </c>
      <c r="C1033" t="s">
        <v>16</v>
      </c>
      <c r="D1033" s="2">
        <v>1986</v>
      </c>
      <c r="E1033" t="s">
        <v>3373</v>
      </c>
      <c r="F1033" s="2">
        <v>5.9</v>
      </c>
      <c r="G1033">
        <v>735</v>
      </c>
      <c r="H1033" t="s">
        <v>2457</v>
      </c>
      <c r="I1033" t="s">
        <v>2457</v>
      </c>
      <c r="J1033" t="s">
        <v>3805</v>
      </c>
      <c r="K1033" s="3" t="s">
        <v>29</v>
      </c>
      <c r="L1033">
        <v>0</v>
      </c>
      <c r="M1033">
        <v>6408791</v>
      </c>
      <c r="N1033" t="s">
        <v>3806</v>
      </c>
      <c r="O1033" s="2">
        <v>110</v>
      </c>
      <c r="Q1033" s="10" t="s">
        <v>16</v>
      </c>
      <c r="R1033" s="21">
        <v>1986</v>
      </c>
      <c r="S1033" s="27" t="s">
        <v>12663</v>
      </c>
      <c r="T1033" s="25" t="str">
        <f>LEFT(S1033,3)</f>
        <v>Mar</v>
      </c>
      <c r="U1033" s="10" t="s">
        <v>29</v>
      </c>
      <c r="V1033" s="21">
        <v>5.9</v>
      </c>
      <c r="W1033" s="10">
        <v>735</v>
      </c>
      <c r="X1033" s="10" t="s">
        <v>2457</v>
      </c>
      <c r="Y1033" s="10" t="s">
        <v>2457</v>
      </c>
      <c r="Z1033" s="10" t="s">
        <v>3805</v>
      </c>
      <c r="AA1033" s="22" t="s">
        <v>29</v>
      </c>
      <c r="AB1033" s="10">
        <v>0</v>
      </c>
      <c r="AC1033" s="10">
        <v>6408791</v>
      </c>
      <c r="AD1033" s="10" t="s">
        <v>3806</v>
      </c>
      <c r="AE1033" s="23">
        <v>110</v>
      </c>
    </row>
    <row r="1034" spans="1:31" x14ac:dyDescent="0.35">
      <c r="A1034" t="s">
        <v>3807</v>
      </c>
      <c r="B1034" t="s">
        <v>15</v>
      </c>
      <c r="C1034" t="s">
        <v>62</v>
      </c>
      <c r="D1034" s="2">
        <v>1986</v>
      </c>
      <c r="E1034" t="s">
        <v>3808</v>
      </c>
      <c r="F1034" s="2">
        <v>6</v>
      </c>
      <c r="G1034">
        <v>367</v>
      </c>
      <c r="H1034" t="s">
        <v>3809</v>
      </c>
      <c r="I1034" t="s">
        <v>3809</v>
      </c>
      <c r="J1034" t="s">
        <v>101</v>
      </c>
      <c r="K1034" s="3" t="s">
        <v>3810</v>
      </c>
      <c r="L1034">
        <v>0</v>
      </c>
      <c r="M1034">
        <v>583800</v>
      </c>
      <c r="N1034" t="s">
        <v>3811</v>
      </c>
      <c r="O1034" s="2">
        <v>90</v>
      </c>
      <c r="Q1034" s="9" t="s">
        <v>62</v>
      </c>
      <c r="R1034" s="18">
        <v>1986</v>
      </c>
      <c r="S1034" s="26" t="s">
        <v>12697</v>
      </c>
      <c r="T1034" s="25" t="str">
        <f>LEFT(S1034,3)</f>
        <v>Sep</v>
      </c>
      <c r="U1034" s="9" t="s">
        <v>3810</v>
      </c>
      <c r="V1034" s="18">
        <v>6</v>
      </c>
      <c r="W1034" s="9">
        <v>367</v>
      </c>
      <c r="X1034" s="9" t="s">
        <v>3809</v>
      </c>
      <c r="Y1034" s="9" t="s">
        <v>3809</v>
      </c>
      <c r="Z1034" s="9" t="s">
        <v>101</v>
      </c>
      <c r="AA1034" s="19" t="s">
        <v>3810</v>
      </c>
      <c r="AB1034" s="9">
        <v>0</v>
      </c>
      <c r="AC1034" s="9">
        <v>583800</v>
      </c>
      <c r="AD1034" s="9" t="s">
        <v>3811</v>
      </c>
      <c r="AE1034" s="20">
        <v>90</v>
      </c>
    </row>
    <row r="1035" spans="1:31" x14ac:dyDescent="0.35">
      <c r="A1035" t="s">
        <v>3812</v>
      </c>
      <c r="B1035" t="s">
        <v>15</v>
      </c>
      <c r="C1035" t="s">
        <v>33</v>
      </c>
      <c r="D1035" s="2">
        <v>1986</v>
      </c>
      <c r="E1035" t="s">
        <v>2770</v>
      </c>
      <c r="F1035" s="2">
        <v>5</v>
      </c>
      <c r="G1035">
        <v>533</v>
      </c>
      <c r="H1035" t="s">
        <v>3813</v>
      </c>
      <c r="I1035" t="s">
        <v>3814</v>
      </c>
      <c r="J1035" t="s">
        <v>78</v>
      </c>
      <c r="K1035" s="3" t="s">
        <v>29</v>
      </c>
      <c r="L1035">
        <v>0</v>
      </c>
      <c r="M1035">
        <v>2497233</v>
      </c>
      <c r="O1035" s="2">
        <v>90</v>
      </c>
      <c r="Q1035" s="10" t="s">
        <v>33</v>
      </c>
      <c r="R1035" s="21">
        <v>1986</v>
      </c>
      <c r="S1035" s="27" t="s">
        <v>12593</v>
      </c>
      <c r="T1035" s="25" t="str">
        <f>LEFT(S1035,3)</f>
        <v>Apr</v>
      </c>
      <c r="U1035" s="10" t="s">
        <v>29</v>
      </c>
      <c r="V1035" s="21">
        <v>5</v>
      </c>
      <c r="W1035" s="10">
        <v>533</v>
      </c>
      <c r="X1035" s="10" t="s">
        <v>3813</v>
      </c>
      <c r="Y1035" s="10" t="s">
        <v>3814</v>
      </c>
      <c r="Z1035" s="10" t="s">
        <v>78</v>
      </c>
      <c r="AA1035" s="22" t="s">
        <v>29</v>
      </c>
      <c r="AB1035" s="10">
        <v>0</v>
      </c>
      <c r="AC1035" s="10">
        <v>2497233</v>
      </c>
      <c r="AD1035" s="10"/>
      <c r="AE1035" s="23">
        <v>90</v>
      </c>
    </row>
    <row r="1036" spans="1:31" x14ac:dyDescent="0.35">
      <c r="A1036" t="s">
        <v>3815</v>
      </c>
      <c r="B1036" t="s">
        <v>15</v>
      </c>
      <c r="C1036" t="s">
        <v>33</v>
      </c>
      <c r="D1036" s="2">
        <v>1986</v>
      </c>
      <c r="E1036" t="s">
        <v>3593</v>
      </c>
      <c r="F1036" s="2">
        <v>5</v>
      </c>
      <c r="G1036">
        <v>592</v>
      </c>
      <c r="H1036" t="s">
        <v>3816</v>
      </c>
      <c r="I1036" t="s">
        <v>3817</v>
      </c>
      <c r="J1036" t="s">
        <v>78</v>
      </c>
      <c r="K1036" s="3" t="s">
        <v>29</v>
      </c>
      <c r="L1036">
        <v>1500000</v>
      </c>
      <c r="N1036" t="s">
        <v>3818</v>
      </c>
      <c r="O1036" s="2">
        <v>86</v>
      </c>
      <c r="Q1036" s="9" t="s">
        <v>33</v>
      </c>
      <c r="R1036" s="18">
        <v>1986</v>
      </c>
      <c r="S1036" s="26" t="s">
        <v>12679</v>
      </c>
      <c r="T1036" s="25" t="str">
        <f>LEFT(S1036,3)</f>
        <v>Oct</v>
      </c>
      <c r="U1036" s="9" t="s">
        <v>29</v>
      </c>
      <c r="V1036" s="18">
        <v>5</v>
      </c>
      <c r="W1036" s="9">
        <v>592</v>
      </c>
      <c r="X1036" s="9" t="s">
        <v>3816</v>
      </c>
      <c r="Y1036" s="9" t="s">
        <v>3817</v>
      </c>
      <c r="Z1036" s="9" t="s">
        <v>78</v>
      </c>
      <c r="AA1036" s="19" t="s">
        <v>29</v>
      </c>
      <c r="AB1036" s="9">
        <v>1500000</v>
      </c>
      <c r="AC1036" s="9"/>
      <c r="AD1036" s="9" t="s">
        <v>3818</v>
      </c>
      <c r="AE1036" s="20">
        <v>86</v>
      </c>
    </row>
    <row r="1037" spans="1:31" x14ac:dyDescent="0.35">
      <c r="A1037" t="s">
        <v>3819</v>
      </c>
      <c r="B1037" t="s">
        <v>15</v>
      </c>
      <c r="C1037" t="s">
        <v>16</v>
      </c>
      <c r="D1037" s="2">
        <v>1986</v>
      </c>
      <c r="E1037" t="s">
        <v>3820</v>
      </c>
      <c r="F1037" s="2">
        <v>6.8</v>
      </c>
      <c r="G1037">
        <v>840</v>
      </c>
      <c r="H1037" t="s">
        <v>2703</v>
      </c>
      <c r="I1037" t="s">
        <v>3821</v>
      </c>
      <c r="J1037" t="s">
        <v>714</v>
      </c>
      <c r="K1037" s="3" t="s">
        <v>29</v>
      </c>
      <c r="L1037">
        <v>0</v>
      </c>
      <c r="M1037">
        <v>8736</v>
      </c>
      <c r="N1037" t="s">
        <v>1174</v>
      </c>
      <c r="O1037" s="2">
        <v>107</v>
      </c>
      <c r="Q1037" s="10" t="s">
        <v>16</v>
      </c>
      <c r="R1037" s="21">
        <v>1986</v>
      </c>
      <c r="S1037" s="27">
        <v>31809</v>
      </c>
      <c r="T1037" s="25" t="str">
        <f>LEFT(S1037,3)</f>
        <v>318</v>
      </c>
      <c r="U1037" s="10" t="s">
        <v>29</v>
      </c>
      <c r="V1037" s="21">
        <v>6.8</v>
      </c>
      <c r="W1037" s="10">
        <v>840</v>
      </c>
      <c r="X1037" s="10" t="s">
        <v>2703</v>
      </c>
      <c r="Y1037" s="10" t="s">
        <v>3821</v>
      </c>
      <c r="Z1037" s="10" t="s">
        <v>714</v>
      </c>
      <c r="AA1037" s="22" t="s">
        <v>29</v>
      </c>
      <c r="AB1037" s="10">
        <v>0</v>
      </c>
      <c r="AC1037" s="10">
        <v>8736</v>
      </c>
      <c r="AD1037" s="10" t="s">
        <v>1174</v>
      </c>
      <c r="AE1037" s="23">
        <v>107</v>
      </c>
    </row>
    <row r="1038" spans="1:31" x14ac:dyDescent="0.35">
      <c r="A1038" t="s">
        <v>3822</v>
      </c>
      <c r="B1038" t="s">
        <v>15</v>
      </c>
      <c r="C1038" t="s">
        <v>33</v>
      </c>
      <c r="D1038" s="2">
        <v>1986</v>
      </c>
      <c r="E1038" t="s">
        <v>3460</v>
      </c>
      <c r="F1038" s="2">
        <v>5.3</v>
      </c>
      <c r="G1038">
        <v>453</v>
      </c>
      <c r="H1038" t="s">
        <v>191</v>
      </c>
      <c r="I1038" t="s">
        <v>3823</v>
      </c>
      <c r="J1038" t="s">
        <v>3824</v>
      </c>
      <c r="K1038" s="3" t="s">
        <v>194</v>
      </c>
      <c r="L1038">
        <v>0</v>
      </c>
      <c r="M1038">
        <v>2995527</v>
      </c>
      <c r="N1038" t="s">
        <v>3825</v>
      </c>
      <c r="O1038" s="2">
        <v>90</v>
      </c>
      <c r="Q1038" s="9" t="s">
        <v>33</v>
      </c>
      <c r="R1038" s="18">
        <v>1986</v>
      </c>
      <c r="S1038" s="26" t="s">
        <v>12668</v>
      </c>
      <c r="T1038" s="25" t="str">
        <f>LEFT(S1038,3)</f>
        <v>Aug</v>
      </c>
      <c r="U1038" s="9" t="s">
        <v>29</v>
      </c>
      <c r="V1038" s="18">
        <v>5.3</v>
      </c>
      <c r="W1038" s="9">
        <v>453</v>
      </c>
      <c r="X1038" s="9" t="s">
        <v>191</v>
      </c>
      <c r="Y1038" s="9" t="s">
        <v>3823</v>
      </c>
      <c r="Z1038" s="9" t="s">
        <v>3824</v>
      </c>
      <c r="AA1038" s="19" t="s">
        <v>194</v>
      </c>
      <c r="AB1038" s="9">
        <v>0</v>
      </c>
      <c r="AC1038" s="9">
        <v>2995527</v>
      </c>
      <c r="AD1038" s="9" t="s">
        <v>3825</v>
      </c>
      <c r="AE1038" s="20">
        <v>90</v>
      </c>
    </row>
    <row r="1039" spans="1:31" x14ac:dyDescent="0.35">
      <c r="A1039" t="s">
        <v>3826</v>
      </c>
      <c r="B1039" t="s">
        <v>32</v>
      </c>
      <c r="C1039" t="s">
        <v>16</v>
      </c>
      <c r="D1039" s="2">
        <v>1986</v>
      </c>
      <c r="E1039" t="s">
        <v>3289</v>
      </c>
      <c r="F1039" s="2">
        <v>5.8</v>
      </c>
      <c r="G1039">
        <v>525</v>
      </c>
      <c r="H1039" t="s">
        <v>3827</v>
      </c>
      <c r="I1039" t="s">
        <v>3828</v>
      </c>
      <c r="J1039" t="s">
        <v>3829</v>
      </c>
      <c r="K1039" s="3" t="s">
        <v>29</v>
      </c>
      <c r="L1039">
        <v>2000000</v>
      </c>
      <c r="M1039">
        <v>1301121</v>
      </c>
      <c r="N1039" t="s">
        <v>2781</v>
      </c>
      <c r="O1039" s="2">
        <v>111</v>
      </c>
      <c r="Q1039" s="10" t="s">
        <v>16</v>
      </c>
      <c r="R1039" s="21">
        <v>1986</v>
      </c>
      <c r="S1039" s="27" t="s">
        <v>12647</v>
      </c>
      <c r="T1039" s="25" t="str">
        <f>LEFT(S1039,3)</f>
        <v>Dec</v>
      </c>
      <c r="U1039" s="10" t="s">
        <v>29</v>
      </c>
      <c r="V1039" s="21">
        <v>5.8</v>
      </c>
      <c r="W1039" s="10">
        <v>525</v>
      </c>
      <c r="X1039" s="10" t="s">
        <v>3827</v>
      </c>
      <c r="Y1039" s="10" t="s">
        <v>3828</v>
      </c>
      <c r="Z1039" s="10" t="s">
        <v>3829</v>
      </c>
      <c r="AA1039" s="22" t="s">
        <v>29</v>
      </c>
      <c r="AB1039" s="10">
        <v>2000000</v>
      </c>
      <c r="AC1039" s="10">
        <v>1301121</v>
      </c>
      <c r="AD1039" s="10" t="s">
        <v>2781</v>
      </c>
      <c r="AE1039" s="23">
        <v>111</v>
      </c>
    </row>
    <row r="1040" spans="1:31" x14ac:dyDescent="0.35">
      <c r="A1040" t="s">
        <v>3830</v>
      </c>
      <c r="B1040" t="s">
        <v>32</v>
      </c>
      <c r="C1040" t="s">
        <v>16</v>
      </c>
      <c r="D1040" s="2">
        <v>1986</v>
      </c>
      <c r="E1040" t="s">
        <v>3831</v>
      </c>
      <c r="F1040" s="2">
        <v>7.2</v>
      </c>
      <c r="G1040">
        <v>3100</v>
      </c>
      <c r="H1040" t="s">
        <v>3832</v>
      </c>
      <c r="I1040" t="s">
        <v>2646</v>
      </c>
      <c r="J1040" t="s">
        <v>3833</v>
      </c>
      <c r="K1040" s="3" t="s">
        <v>1419</v>
      </c>
      <c r="L1040">
        <v>0</v>
      </c>
      <c r="M1040">
        <v>512403</v>
      </c>
      <c r="N1040" t="s">
        <v>3834</v>
      </c>
      <c r="O1040" s="2">
        <v>144</v>
      </c>
      <c r="Q1040" s="9" t="s">
        <v>16</v>
      </c>
      <c r="R1040" s="18">
        <v>1986</v>
      </c>
      <c r="S1040" s="26" t="s">
        <v>12698</v>
      </c>
      <c r="T1040" s="25" t="str">
        <f>LEFT(S1040,3)</f>
        <v>Feb</v>
      </c>
      <c r="U1040" s="9" t="s">
        <v>1419</v>
      </c>
      <c r="V1040" s="18">
        <v>7.2</v>
      </c>
      <c r="W1040" s="9">
        <v>3100</v>
      </c>
      <c r="X1040" s="9" t="s">
        <v>3832</v>
      </c>
      <c r="Y1040" s="9" t="s">
        <v>2646</v>
      </c>
      <c r="Z1040" s="9" t="s">
        <v>3833</v>
      </c>
      <c r="AA1040" s="19" t="s">
        <v>1419</v>
      </c>
      <c r="AB1040" s="9">
        <v>0</v>
      </c>
      <c r="AC1040" s="9">
        <v>512403</v>
      </c>
      <c r="AD1040" s="9" t="s">
        <v>3834</v>
      </c>
      <c r="AE1040" s="20">
        <v>144</v>
      </c>
    </row>
    <row r="1041" spans="1:31" x14ac:dyDescent="0.35">
      <c r="A1041" t="s">
        <v>3835</v>
      </c>
      <c r="B1041" t="s">
        <v>1998</v>
      </c>
      <c r="C1041" t="s">
        <v>40</v>
      </c>
      <c r="D1041" s="2">
        <v>1986</v>
      </c>
      <c r="E1041" t="s">
        <v>3344</v>
      </c>
      <c r="F1041" s="2">
        <v>5.5</v>
      </c>
      <c r="G1041">
        <v>754</v>
      </c>
      <c r="H1041" t="s">
        <v>3836</v>
      </c>
      <c r="I1041" t="s">
        <v>3632</v>
      </c>
      <c r="J1041" t="s">
        <v>1848</v>
      </c>
      <c r="K1041" s="3" t="s">
        <v>29</v>
      </c>
      <c r="L1041">
        <v>0</v>
      </c>
      <c r="M1041">
        <v>563358</v>
      </c>
      <c r="N1041" t="s">
        <v>3439</v>
      </c>
      <c r="O1041" s="2">
        <v>107</v>
      </c>
      <c r="Q1041" s="10" t="s">
        <v>40</v>
      </c>
      <c r="R1041" s="21">
        <v>1986</v>
      </c>
      <c r="S1041" s="27" t="s">
        <v>12659</v>
      </c>
      <c r="T1041" s="25" t="str">
        <f>LEFT(S1041,3)</f>
        <v>Nov</v>
      </c>
      <c r="U1041" s="10" t="s">
        <v>29</v>
      </c>
      <c r="V1041" s="21">
        <v>5.5</v>
      </c>
      <c r="W1041" s="10">
        <v>754</v>
      </c>
      <c r="X1041" s="10" t="s">
        <v>3836</v>
      </c>
      <c r="Y1041" s="10" t="s">
        <v>3632</v>
      </c>
      <c r="Z1041" s="10" t="s">
        <v>1848</v>
      </c>
      <c r="AA1041" s="22" t="s">
        <v>29</v>
      </c>
      <c r="AB1041" s="10">
        <v>0</v>
      </c>
      <c r="AC1041" s="10">
        <v>563358</v>
      </c>
      <c r="AD1041" s="10" t="s">
        <v>3439</v>
      </c>
      <c r="AE1041" s="23">
        <v>107</v>
      </c>
    </row>
    <row r="1042" spans="1:31" x14ac:dyDescent="0.35">
      <c r="A1042" t="s">
        <v>3837</v>
      </c>
      <c r="B1042" t="s">
        <v>15</v>
      </c>
      <c r="C1042" t="s">
        <v>16</v>
      </c>
      <c r="D1042" s="2">
        <v>1986</v>
      </c>
      <c r="E1042" t="s">
        <v>3257</v>
      </c>
      <c r="F1042" s="2">
        <v>3.7</v>
      </c>
      <c r="G1042">
        <v>922</v>
      </c>
      <c r="H1042" t="s">
        <v>3838</v>
      </c>
      <c r="I1042" t="s">
        <v>3838</v>
      </c>
      <c r="J1042" t="s">
        <v>3839</v>
      </c>
      <c r="K1042" s="3" t="s">
        <v>29</v>
      </c>
      <c r="L1042">
        <v>0</v>
      </c>
      <c r="N1042" t="s">
        <v>3840</v>
      </c>
      <c r="O1042" s="2">
        <v>90</v>
      </c>
      <c r="Q1042" s="9" t="s">
        <v>16</v>
      </c>
      <c r="R1042" s="18">
        <v>1986</v>
      </c>
      <c r="S1042" s="26" t="s">
        <v>12639</v>
      </c>
      <c r="T1042" s="25" t="str">
        <f>LEFT(S1042,3)</f>
        <v>Feb</v>
      </c>
      <c r="U1042" s="9" t="s">
        <v>29</v>
      </c>
      <c r="V1042" s="18">
        <v>3.7</v>
      </c>
      <c r="W1042" s="9">
        <v>922</v>
      </c>
      <c r="X1042" s="9" t="s">
        <v>3838</v>
      </c>
      <c r="Y1042" s="9" t="s">
        <v>3838</v>
      </c>
      <c r="Z1042" s="9" t="s">
        <v>3839</v>
      </c>
      <c r="AA1042" s="19" t="s">
        <v>29</v>
      </c>
      <c r="AB1042" s="9">
        <v>0</v>
      </c>
      <c r="AC1042" s="9"/>
      <c r="AD1042" s="9" t="s">
        <v>3840</v>
      </c>
      <c r="AE1042" s="20">
        <v>90</v>
      </c>
    </row>
    <row r="1043" spans="1:31" x14ac:dyDescent="0.35">
      <c r="A1043" t="s">
        <v>3841</v>
      </c>
      <c r="B1043" t="s">
        <v>15</v>
      </c>
      <c r="C1043" t="s">
        <v>33</v>
      </c>
      <c r="D1043" s="2">
        <v>1986</v>
      </c>
      <c r="E1043" t="s">
        <v>3842</v>
      </c>
      <c r="F1043" s="2">
        <v>4</v>
      </c>
      <c r="G1043">
        <v>437</v>
      </c>
      <c r="H1043" t="s">
        <v>3843</v>
      </c>
      <c r="I1043" t="s">
        <v>3844</v>
      </c>
      <c r="J1043" t="s">
        <v>3844</v>
      </c>
      <c r="K1043" s="3" t="s">
        <v>29</v>
      </c>
      <c r="L1043">
        <v>0</v>
      </c>
      <c r="N1043" t="s">
        <v>3845</v>
      </c>
      <c r="O1043" s="2">
        <v>90</v>
      </c>
      <c r="Q1043" s="10" t="s">
        <v>33</v>
      </c>
      <c r="R1043" s="21">
        <v>1986</v>
      </c>
      <c r="S1043" s="27">
        <v>31503</v>
      </c>
      <c r="T1043" s="25" t="str">
        <f>LEFT(S1043,3)</f>
        <v>315</v>
      </c>
      <c r="U1043" s="10" t="s">
        <v>29</v>
      </c>
      <c r="V1043" s="21">
        <v>4</v>
      </c>
      <c r="W1043" s="10">
        <v>437</v>
      </c>
      <c r="X1043" s="10" t="s">
        <v>3843</v>
      </c>
      <c r="Y1043" s="10" t="s">
        <v>3844</v>
      </c>
      <c r="Z1043" s="10" t="s">
        <v>3844</v>
      </c>
      <c r="AA1043" s="22" t="s">
        <v>29</v>
      </c>
      <c r="AB1043" s="10">
        <v>0</v>
      </c>
      <c r="AC1043" s="10"/>
      <c r="AD1043" s="10" t="s">
        <v>3845</v>
      </c>
      <c r="AE1043" s="23">
        <v>90</v>
      </c>
    </row>
    <row r="1044" spans="1:31" x14ac:dyDescent="0.35">
      <c r="A1044" t="s">
        <v>3846</v>
      </c>
      <c r="B1044" t="s">
        <v>32</v>
      </c>
      <c r="C1044" t="s">
        <v>16</v>
      </c>
      <c r="D1044" s="2">
        <v>1986</v>
      </c>
      <c r="E1044" t="s">
        <v>3263</v>
      </c>
      <c r="F1044" s="2">
        <v>5.9</v>
      </c>
      <c r="G1044">
        <v>675</v>
      </c>
      <c r="H1044" t="s">
        <v>3847</v>
      </c>
      <c r="I1044" t="s">
        <v>3847</v>
      </c>
      <c r="J1044" t="s">
        <v>3848</v>
      </c>
      <c r="K1044" s="3" t="s">
        <v>451</v>
      </c>
      <c r="L1044">
        <v>0</v>
      </c>
      <c r="N1044" t="s">
        <v>3849</v>
      </c>
      <c r="O1044" s="2">
        <v>102</v>
      </c>
      <c r="Q1044" s="9" t="s">
        <v>16</v>
      </c>
      <c r="R1044" s="18">
        <v>1986</v>
      </c>
      <c r="S1044" s="26" t="s">
        <v>12641</v>
      </c>
      <c r="T1044" s="25" t="str">
        <f>LEFT(S1044,3)</f>
        <v>Aug</v>
      </c>
      <c r="U1044" s="9" t="s">
        <v>29</v>
      </c>
      <c r="V1044" s="18">
        <v>5.9</v>
      </c>
      <c r="W1044" s="9">
        <v>675</v>
      </c>
      <c r="X1044" s="9" t="s">
        <v>3847</v>
      </c>
      <c r="Y1044" s="9" t="s">
        <v>3847</v>
      </c>
      <c r="Z1044" s="9" t="s">
        <v>3848</v>
      </c>
      <c r="AA1044" s="19" t="s">
        <v>451</v>
      </c>
      <c r="AB1044" s="9">
        <v>0</v>
      </c>
      <c r="AC1044" s="9"/>
      <c r="AD1044" s="9" t="s">
        <v>3849</v>
      </c>
      <c r="AE1044" s="20">
        <v>102</v>
      </c>
    </row>
    <row r="1045" spans="1:31" x14ac:dyDescent="0.35">
      <c r="A1045" t="s">
        <v>3850</v>
      </c>
      <c r="B1045" t="s">
        <v>32</v>
      </c>
      <c r="C1045" t="s">
        <v>24</v>
      </c>
      <c r="D1045" s="2">
        <v>1987</v>
      </c>
      <c r="E1045" t="s">
        <v>3851</v>
      </c>
      <c r="F1045" s="2">
        <v>8.1</v>
      </c>
      <c r="G1045">
        <v>402000</v>
      </c>
      <c r="H1045" t="s">
        <v>2067</v>
      </c>
      <c r="I1045" t="s">
        <v>3666</v>
      </c>
      <c r="J1045" t="s">
        <v>3852</v>
      </c>
      <c r="K1045" s="3" t="s">
        <v>21</v>
      </c>
      <c r="L1045">
        <v>16000000</v>
      </c>
      <c r="M1045">
        <v>30902642</v>
      </c>
      <c r="N1045" t="s">
        <v>3853</v>
      </c>
      <c r="O1045" s="2">
        <v>98</v>
      </c>
      <c r="Q1045" s="10" t="s">
        <v>24</v>
      </c>
      <c r="R1045" s="21">
        <v>1987</v>
      </c>
      <c r="S1045" s="27" t="s">
        <v>12699</v>
      </c>
      <c r="T1045" s="25" t="str">
        <f>LEFT(S1045,3)</f>
        <v>Oct</v>
      </c>
      <c r="U1045" s="10" t="s">
        <v>29</v>
      </c>
      <c r="V1045" s="21">
        <v>8.1</v>
      </c>
      <c r="W1045" s="10">
        <v>402000</v>
      </c>
      <c r="X1045" s="10" t="s">
        <v>2067</v>
      </c>
      <c r="Y1045" s="10" t="s">
        <v>3666</v>
      </c>
      <c r="Z1045" s="10" t="s">
        <v>3852</v>
      </c>
      <c r="AA1045" s="22" t="s">
        <v>21</v>
      </c>
      <c r="AB1045" s="10">
        <v>16000000</v>
      </c>
      <c r="AC1045" s="10">
        <v>30902642</v>
      </c>
      <c r="AD1045" s="10" t="s">
        <v>3853</v>
      </c>
      <c r="AE1045" s="23">
        <v>98</v>
      </c>
    </row>
    <row r="1046" spans="1:31" x14ac:dyDescent="0.35">
      <c r="A1046" t="s">
        <v>3854</v>
      </c>
      <c r="B1046" t="s">
        <v>15</v>
      </c>
      <c r="C1046" t="s">
        <v>40</v>
      </c>
      <c r="D1046" s="2">
        <v>1987</v>
      </c>
      <c r="E1046" t="s">
        <v>3855</v>
      </c>
      <c r="F1046" s="2">
        <v>7.3</v>
      </c>
      <c r="G1046">
        <v>128000</v>
      </c>
      <c r="H1046" t="s">
        <v>827</v>
      </c>
      <c r="I1046" t="s">
        <v>3856</v>
      </c>
      <c r="J1046" t="s">
        <v>3857</v>
      </c>
      <c r="K1046" s="3" t="s">
        <v>29</v>
      </c>
      <c r="L1046">
        <v>0</v>
      </c>
      <c r="M1046">
        <v>32388898</v>
      </c>
      <c r="N1046" t="s">
        <v>22</v>
      </c>
      <c r="O1046" s="2">
        <v>97</v>
      </c>
      <c r="Q1046" s="9" t="s">
        <v>40</v>
      </c>
      <c r="R1046" s="18">
        <v>1987</v>
      </c>
      <c r="S1046" s="26" t="s">
        <v>12700</v>
      </c>
      <c r="T1046" s="25" t="str">
        <f>LEFT(S1046,3)</f>
        <v>Jul</v>
      </c>
      <c r="U1046" s="9" t="s">
        <v>29</v>
      </c>
      <c r="V1046" s="18">
        <v>7.3</v>
      </c>
      <c r="W1046" s="9">
        <v>128000</v>
      </c>
      <c r="X1046" s="9" t="s">
        <v>827</v>
      </c>
      <c r="Y1046" s="9" t="s">
        <v>3856</v>
      </c>
      <c r="Z1046" s="9" t="s">
        <v>3857</v>
      </c>
      <c r="AA1046" s="19" t="s">
        <v>29</v>
      </c>
      <c r="AB1046" s="9">
        <v>0</v>
      </c>
      <c r="AC1046" s="9">
        <v>32388898</v>
      </c>
      <c r="AD1046" s="9" t="s">
        <v>22</v>
      </c>
      <c r="AE1046" s="20">
        <v>97</v>
      </c>
    </row>
    <row r="1047" spans="1:31" x14ac:dyDescent="0.35">
      <c r="A1047" t="s">
        <v>3858</v>
      </c>
      <c r="B1047" t="s">
        <v>15</v>
      </c>
      <c r="C1047" t="s">
        <v>16</v>
      </c>
      <c r="D1047" s="2">
        <v>1987</v>
      </c>
      <c r="E1047" t="s">
        <v>3773</v>
      </c>
      <c r="F1047" s="2">
        <v>8.3000000000000007</v>
      </c>
      <c r="G1047">
        <v>691000</v>
      </c>
      <c r="H1047" t="s">
        <v>18</v>
      </c>
      <c r="I1047" t="s">
        <v>18</v>
      </c>
      <c r="J1047" t="s">
        <v>2238</v>
      </c>
      <c r="K1047" s="3" t="s">
        <v>21</v>
      </c>
      <c r="L1047">
        <v>30000000</v>
      </c>
      <c r="M1047">
        <v>46357676</v>
      </c>
      <c r="N1047" t="s">
        <v>3859</v>
      </c>
      <c r="O1047" s="2">
        <v>116</v>
      </c>
      <c r="Q1047" s="10" t="s">
        <v>16</v>
      </c>
      <c r="R1047" s="21">
        <v>1987</v>
      </c>
      <c r="S1047" s="27" t="s">
        <v>12696</v>
      </c>
      <c r="T1047" s="25" t="str">
        <f>LEFT(S1047,3)</f>
        <v>Jul</v>
      </c>
      <c r="U1047" s="10" t="s">
        <v>29</v>
      </c>
      <c r="V1047" s="21">
        <v>8.3000000000000007</v>
      </c>
      <c r="W1047" s="10">
        <v>691000</v>
      </c>
      <c r="X1047" s="10" t="s">
        <v>18</v>
      </c>
      <c r="Y1047" s="10" t="s">
        <v>18</v>
      </c>
      <c r="Z1047" s="10" t="s">
        <v>2238</v>
      </c>
      <c r="AA1047" s="22" t="s">
        <v>21</v>
      </c>
      <c r="AB1047" s="10">
        <v>30000000</v>
      </c>
      <c r="AC1047" s="10">
        <v>46357676</v>
      </c>
      <c r="AD1047" s="10" t="s">
        <v>3859</v>
      </c>
      <c r="AE1047" s="23">
        <v>116</v>
      </c>
    </row>
    <row r="1048" spans="1:31" x14ac:dyDescent="0.35">
      <c r="A1048" t="s">
        <v>3860</v>
      </c>
      <c r="B1048" t="s">
        <v>15</v>
      </c>
      <c r="C1048" t="s">
        <v>33</v>
      </c>
      <c r="D1048" s="2">
        <v>1987</v>
      </c>
      <c r="E1048" t="s">
        <v>3861</v>
      </c>
      <c r="F1048" s="2">
        <v>7.8</v>
      </c>
      <c r="G1048">
        <v>381000</v>
      </c>
      <c r="H1048" t="s">
        <v>2911</v>
      </c>
      <c r="I1048" t="s">
        <v>3862</v>
      </c>
      <c r="J1048" t="s">
        <v>997</v>
      </c>
      <c r="K1048" s="3" t="s">
        <v>29</v>
      </c>
      <c r="L1048">
        <v>15000000</v>
      </c>
      <c r="M1048">
        <v>98268458</v>
      </c>
      <c r="N1048" t="s">
        <v>179</v>
      </c>
      <c r="O1048" s="2">
        <v>107</v>
      </c>
      <c r="Q1048" s="9" t="s">
        <v>33</v>
      </c>
      <c r="R1048" s="18">
        <v>1987</v>
      </c>
      <c r="S1048" s="26" t="s">
        <v>12701</v>
      </c>
      <c r="T1048" s="25" t="str">
        <f>LEFT(S1048,3)</f>
        <v>Jun</v>
      </c>
      <c r="U1048" s="9" t="s">
        <v>29</v>
      </c>
      <c r="V1048" s="18">
        <v>7.8</v>
      </c>
      <c r="W1048" s="9">
        <v>381000</v>
      </c>
      <c r="X1048" s="9" t="s">
        <v>2911</v>
      </c>
      <c r="Y1048" s="9" t="s">
        <v>3862</v>
      </c>
      <c r="Z1048" s="9" t="s">
        <v>997</v>
      </c>
      <c r="AA1048" s="19" t="s">
        <v>29</v>
      </c>
      <c r="AB1048" s="9">
        <v>15000000</v>
      </c>
      <c r="AC1048" s="9">
        <v>98268458</v>
      </c>
      <c r="AD1048" s="9" t="s">
        <v>179</v>
      </c>
      <c r="AE1048" s="20">
        <v>107</v>
      </c>
    </row>
    <row r="1049" spans="1:31" x14ac:dyDescent="0.35">
      <c r="A1049" t="s">
        <v>3863</v>
      </c>
      <c r="B1049" t="s">
        <v>15</v>
      </c>
      <c r="C1049" t="s">
        <v>33</v>
      </c>
      <c r="D1049" s="2">
        <v>1987</v>
      </c>
      <c r="E1049" t="s">
        <v>3864</v>
      </c>
      <c r="F1049" s="2">
        <v>7.5</v>
      </c>
      <c r="G1049">
        <v>240000</v>
      </c>
      <c r="H1049" t="s">
        <v>2645</v>
      </c>
      <c r="I1049" t="s">
        <v>3865</v>
      </c>
      <c r="J1049" t="s">
        <v>1798</v>
      </c>
      <c r="K1049" s="3" t="s">
        <v>29</v>
      </c>
      <c r="L1049">
        <v>13000000</v>
      </c>
      <c r="M1049">
        <v>53424681</v>
      </c>
      <c r="N1049" t="s">
        <v>49</v>
      </c>
      <c r="O1049" s="2">
        <v>102</v>
      </c>
      <c r="Q1049" s="10" t="s">
        <v>33</v>
      </c>
      <c r="R1049" s="21">
        <v>1987</v>
      </c>
      <c r="S1049" s="27" t="s">
        <v>12702</v>
      </c>
      <c r="T1049" s="25" t="str">
        <f>LEFT(S1049,3)</f>
        <v>Jul</v>
      </c>
      <c r="U1049" s="10" t="s">
        <v>29</v>
      </c>
      <c r="V1049" s="21">
        <v>7.5</v>
      </c>
      <c r="W1049" s="10">
        <v>240000</v>
      </c>
      <c r="X1049" s="10" t="s">
        <v>2645</v>
      </c>
      <c r="Y1049" s="10" t="s">
        <v>3865</v>
      </c>
      <c r="Z1049" s="10" t="s">
        <v>1798</v>
      </c>
      <c r="AA1049" s="22" t="s">
        <v>29</v>
      </c>
      <c r="AB1049" s="10">
        <v>13000000</v>
      </c>
      <c r="AC1049" s="10">
        <v>53424681</v>
      </c>
      <c r="AD1049" s="10" t="s">
        <v>49</v>
      </c>
      <c r="AE1049" s="23">
        <v>102</v>
      </c>
    </row>
    <row r="1050" spans="1:31" x14ac:dyDescent="0.35">
      <c r="A1050" t="s">
        <v>3866</v>
      </c>
      <c r="B1050" t="s">
        <v>1998</v>
      </c>
      <c r="C1050" t="s">
        <v>16</v>
      </c>
      <c r="D1050" s="2">
        <v>1987</v>
      </c>
      <c r="E1050" t="s">
        <v>3482</v>
      </c>
      <c r="F1050" s="2">
        <v>7</v>
      </c>
      <c r="G1050">
        <v>211000</v>
      </c>
      <c r="H1050" t="s">
        <v>3867</v>
      </c>
      <c r="I1050" t="s">
        <v>348</v>
      </c>
      <c r="J1050" t="s">
        <v>2038</v>
      </c>
      <c r="K1050" s="3" t="s">
        <v>29</v>
      </c>
      <c r="L1050">
        <v>6000000</v>
      </c>
      <c r="M1050">
        <v>214577242</v>
      </c>
      <c r="N1050" t="s">
        <v>3868</v>
      </c>
      <c r="O1050" s="2">
        <v>100</v>
      </c>
      <c r="Q1050" s="9" t="s">
        <v>16</v>
      </c>
      <c r="R1050" s="18">
        <v>1987</v>
      </c>
      <c r="S1050" s="26" t="s">
        <v>12669</v>
      </c>
      <c r="T1050" s="25" t="str">
        <f>LEFT(S1050,3)</f>
        <v>Aug</v>
      </c>
      <c r="U1050" s="9" t="s">
        <v>29</v>
      </c>
      <c r="V1050" s="18">
        <v>7</v>
      </c>
      <c r="W1050" s="9">
        <v>211000</v>
      </c>
      <c r="X1050" s="9" t="s">
        <v>3867</v>
      </c>
      <c r="Y1050" s="9" t="s">
        <v>348</v>
      </c>
      <c r="Z1050" s="9" t="s">
        <v>2038</v>
      </c>
      <c r="AA1050" s="19" t="s">
        <v>29</v>
      </c>
      <c r="AB1050" s="9">
        <v>6000000</v>
      </c>
      <c r="AC1050" s="9">
        <v>214577242</v>
      </c>
      <c r="AD1050" s="9" t="s">
        <v>3868</v>
      </c>
      <c r="AE1050" s="20">
        <v>100</v>
      </c>
    </row>
    <row r="1051" spans="1:31" x14ac:dyDescent="0.35">
      <c r="A1051" t="s">
        <v>3869</v>
      </c>
      <c r="B1051" t="s">
        <v>1998</v>
      </c>
      <c r="C1051" t="s">
        <v>24</v>
      </c>
      <c r="D1051" s="2">
        <v>1987</v>
      </c>
      <c r="E1051" t="s">
        <v>3870</v>
      </c>
      <c r="F1051" s="2">
        <v>6.9</v>
      </c>
      <c r="G1051">
        <v>40000</v>
      </c>
      <c r="H1051" t="s">
        <v>2050</v>
      </c>
      <c r="I1051" t="s">
        <v>3871</v>
      </c>
      <c r="J1051" t="s">
        <v>3872</v>
      </c>
      <c r="K1051" s="3" t="s">
        <v>29</v>
      </c>
      <c r="L1051">
        <v>7000000</v>
      </c>
      <c r="M1051">
        <v>34368475</v>
      </c>
      <c r="N1051" t="s">
        <v>2091</v>
      </c>
      <c r="O1051" s="2">
        <v>102</v>
      </c>
      <c r="Q1051" s="10" t="s">
        <v>24</v>
      </c>
      <c r="R1051" s="21">
        <v>1987</v>
      </c>
      <c r="S1051" s="27" t="s">
        <v>12703</v>
      </c>
      <c r="T1051" s="25" t="str">
        <f>LEFT(S1051,3)</f>
        <v>Jul</v>
      </c>
      <c r="U1051" s="10" t="s">
        <v>29</v>
      </c>
      <c r="V1051" s="21">
        <v>6.9</v>
      </c>
      <c r="W1051" s="10">
        <v>40000</v>
      </c>
      <c r="X1051" s="10" t="s">
        <v>2050</v>
      </c>
      <c r="Y1051" s="10" t="s">
        <v>3871</v>
      </c>
      <c r="Z1051" s="10" t="s">
        <v>3872</v>
      </c>
      <c r="AA1051" s="22" t="s">
        <v>29</v>
      </c>
      <c r="AB1051" s="10">
        <v>7000000</v>
      </c>
      <c r="AC1051" s="10">
        <v>34368475</v>
      </c>
      <c r="AD1051" s="10" t="s">
        <v>2091</v>
      </c>
      <c r="AE1051" s="23">
        <v>102</v>
      </c>
    </row>
    <row r="1052" spans="1:31" x14ac:dyDescent="0.35">
      <c r="A1052" t="s">
        <v>3873</v>
      </c>
      <c r="B1052" t="s">
        <v>15</v>
      </c>
      <c r="C1052" t="s">
        <v>103</v>
      </c>
      <c r="D1052" s="2">
        <v>1987</v>
      </c>
      <c r="E1052" t="s">
        <v>3874</v>
      </c>
      <c r="F1052" s="2">
        <v>7.9</v>
      </c>
      <c r="G1052">
        <v>289000</v>
      </c>
      <c r="H1052" t="s">
        <v>104</v>
      </c>
      <c r="I1052" t="s">
        <v>686</v>
      </c>
      <c r="J1052" t="s">
        <v>2828</v>
      </c>
      <c r="K1052" s="3" t="s">
        <v>29</v>
      </c>
      <c r="L1052">
        <v>25000000</v>
      </c>
      <c r="M1052">
        <v>76270454</v>
      </c>
      <c r="N1052" t="s">
        <v>43</v>
      </c>
      <c r="O1052" s="2">
        <v>119</v>
      </c>
      <c r="Q1052" s="9" t="s">
        <v>103</v>
      </c>
      <c r="R1052" s="18">
        <v>1987</v>
      </c>
      <c r="S1052" s="26" t="s">
        <v>12704</v>
      </c>
      <c r="T1052" s="25" t="str">
        <f>LEFT(S1052,3)</f>
        <v>Jun</v>
      </c>
      <c r="U1052" s="9" t="s">
        <v>29</v>
      </c>
      <c r="V1052" s="18">
        <v>7.9</v>
      </c>
      <c r="W1052" s="9">
        <v>289000</v>
      </c>
      <c r="X1052" s="9" t="s">
        <v>104</v>
      </c>
      <c r="Y1052" s="9" t="s">
        <v>686</v>
      </c>
      <c r="Z1052" s="9" t="s">
        <v>2828</v>
      </c>
      <c r="AA1052" s="19" t="s">
        <v>29</v>
      </c>
      <c r="AB1052" s="9">
        <v>25000000</v>
      </c>
      <c r="AC1052" s="9">
        <v>76270454</v>
      </c>
      <c r="AD1052" s="9" t="s">
        <v>43</v>
      </c>
      <c r="AE1052" s="20">
        <v>119</v>
      </c>
    </row>
    <row r="1053" spans="1:31" x14ac:dyDescent="0.35">
      <c r="A1053" t="s">
        <v>3875</v>
      </c>
      <c r="B1053" t="s">
        <v>32</v>
      </c>
      <c r="C1053" t="s">
        <v>24</v>
      </c>
      <c r="D1053" s="2">
        <v>1987</v>
      </c>
      <c r="E1053" t="s">
        <v>3876</v>
      </c>
      <c r="F1053" s="2">
        <v>7.1</v>
      </c>
      <c r="G1053">
        <v>176000</v>
      </c>
      <c r="H1053" t="s">
        <v>278</v>
      </c>
      <c r="I1053" t="s">
        <v>278</v>
      </c>
      <c r="J1053" t="s">
        <v>278</v>
      </c>
      <c r="K1053" s="3" t="s">
        <v>29</v>
      </c>
      <c r="L1053">
        <v>22700000</v>
      </c>
      <c r="M1053">
        <v>38119483</v>
      </c>
      <c r="N1053" t="s">
        <v>362</v>
      </c>
      <c r="O1053" s="2">
        <v>96</v>
      </c>
      <c r="Q1053" s="10" t="s">
        <v>24</v>
      </c>
      <c r="R1053" s="21">
        <v>1987</v>
      </c>
      <c r="S1053" s="27" t="s">
        <v>12705</v>
      </c>
      <c r="T1053" s="25" t="str">
        <f>LEFT(S1053,3)</f>
        <v>Jun</v>
      </c>
      <c r="U1053" s="10" t="s">
        <v>29</v>
      </c>
      <c r="V1053" s="21">
        <v>7.1</v>
      </c>
      <c r="W1053" s="10">
        <v>176000</v>
      </c>
      <c r="X1053" s="10" t="s">
        <v>278</v>
      </c>
      <c r="Y1053" s="10" t="s">
        <v>278</v>
      </c>
      <c r="Z1053" s="10" t="s">
        <v>278</v>
      </c>
      <c r="AA1053" s="22" t="s">
        <v>29</v>
      </c>
      <c r="AB1053" s="10">
        <v>22700000</v>
      </c>
      <c r="AC1053" s="10">
        <v>38119483</v>
      </c>
      <c r="AD1053" s="10" t="s">
        <v>362</v>
      </c>
      <c r="AE1053" s="23">
        <v>96</v>
      </c>
    </row>
    <row r="1054" spans="1:31" x14ac:dyDescent="0.35">
      <c r="A1054" t="s">
        <v>3877</v>
      </c>
      <c r="B1054" t="s">
        <v>1998</v>
      </c>
      <c r="C1054" t="s">
        <v>40</v>
      </c>
      <c r="D1054" s="2">
        <v>1987</v>
      </c>
      <c r="E1054" t="s">
        <v>3878</v>
      </c>
      <c r="F1054" s="2">
        <v>7.3</v>
      </c>
      <c r="G1054">
        <v>130000</v>
      </c>
      <c r="H1054" t="s">
        <v>2093</v>
      </c>
      <c r="I1054" t="s">
        <v>2922</v>
      </c>
      <c r="J1054" t="s">
        <v>1534</v>
      </c>
      <c r="K1054" s="3" t="s">
        <v>29</v>
      </c>
      <c r="L1054">
        <v>6000000</v>
      </c>
      <c r="M1054">
        <v>29180280</v>
      </c>
      <c r="N1054" t="s">
        <v>3879</v>
      </c>
      <c r="O1054" s="2">
        <v>94</v>
      </c>
      <c r="Q1054" s="9" t="s">
        <v>40</v>
      </c>
      <c r="R1054" s="18">
        <v>1987</v>
      </c>
      <c r="S1054" s="26" t="s">
        <v>12706</v>
      </c>
      <c r="T1054" s="25" t="str">
        <f>LEFT(S1054,3)</f>
        <v>Apr</v>
      </c>
      <c r="U1054" s="9" t="s">
        <v>29</v>
      </c>
      <c r="V1054" s="18">
        <v>7.3</v>
      </c>
      <c r="W1054" s="9">
        <v>130000</v>
      </c>
      <c r="X1054" s="9" t="s">
        <v>2093</v>
      </c>
      <c r="Y1054" s="9" t="s">
        <v>2922</v>
      </c>
      <c r="Z1054" s="9" t="s">
        <v>1534</v>
      </c>
      <c r="AA1054" s="19" t="s">
        <v>29</v>
      </c>
      <c r="AB1054" s="9">
        <v>6000000</v>
      </c>
      <c r="AC1054" s="9">
        <v>29180280</v>
      </c>
      <c r="AD1054" s="9" t="s">
        <v>3879</v>
      </c>
      <c r="AE1054" s="20">
        <v>94</v>
      </c>
    </row>
    <row r="1055" spans="1:31" x14ac:dyDescent="0.35">
      <c r="A1055" t="s">
        <v>3880</v>
      </c>
      <c r="B1055" t="s">
        <v>15</v>
      </c>
      <c r="C1055" t="s">
        <v>33</v>
      </c>
      <c r="D1055" s="2">
        <v>1987</v>
      </c>
      <c r="E1055" t="s">
        <v>3881</v>
      </c>
      <c r="F1055" s="2">
        <v>7.6</v>
      </c>
      <c r="G1055">
        <v>243000</v>
      </c>
      <c r="H1055" t="s">
        <v>1152</v>
      </c>
      <c r="I1055" t="s">
        <v>3882</v>
      </c>
      <c r="J1055" t="s">
        <v>534</v>
      </c>
      <c r="K1055" s="3" t="s">
        <v>29</v>
      </c>
      <c r="L1055">
        <v>15000000</v>
      </c>
      <c r="M1055">
        <v>120207127</v>
      </c>
      <c r="N1055" t="s">
        <v>22</v>
      </c>
      <c r="O1055" s="2">
        <v>109</v>
      </c>
      <c r="Q1055" s="10" t="s">
        <v>33</v>
      </c>
      <c r="R1055" s="21">
        <v>1987</v>
      </c>
      <c r="S1055" s="27" t="s">
        <v>12707</v>
      </c>
      <c r="T1055" s="25" t="str">
        <f>LEFT(S1055,3)</f>
        <v>Mar</v>
      </c>
      <c r="U1055" s="10" t="s">
        <v>29</v>
      </c>
      <c r="V1055" s="21">
        <v>7.6</v>
      </c>
      <c r="W1055" s="10">
        <v>243000</v>
      </c>
      <c r="X1055" s="10" t="s">
        <v>1152</v>
      </c>
      <c r="Y1055" s="10" t="s">
        <v>3882</v>
      </c>
      <c r="Z1055" s="10" t="s">
        <v>534</v>
      </c>
      <c r="AA1055" s="22" t="s">
        <v>29</v>
      </c>
      <c r="AB1055" s="10">
        <v>15000000</v>
      </c>
      <c r="AC1055" s="10">
        <v>120207127</v>
      </c>
      <c r="AD1055" s="10" t="s">
        <v>22</v>
      </c>
      <c r="AE1055" s="23">
        <v>109</v>
      </c>
    </row>
    <row r="1056" spans="1:31" x14ac:dyDescent="0.35">
      <c r="A1056" t="s">
        <v>3883</v>
      </c>
      <c r="B1056" t="s">
        <v>15</v>
      </c>
      <c r="C1056" t="s">
        <v>33</v>
      </c>
      <c r="D1056" s="2">
        <v>1987</v>
      </c>
      <c r="E1056" t="s">
        <v>3884</v>
      </c>
      <c r="F1056" s="2">
        <v>7</v>
      </c>
      <c r="G1056">
        <v>35000</v>
      </c>
      <c r="H1056" t="s">
        <v>3885</v>
      </c>
      <c r="I1056" t="s">
        <v>3885</v>
      </c>
      <c r="J1056" t="s">
        <v>3886</v>
      </c>
      <c r="K1056" s="3" t="s">
        <v>29</v>
      </c>
      <c r="L1056">
        <v>5000000</v>
      </c>
      <c r="M1056">
        <v>3369307</v>
      </c>
      <c r="N1056" t="s">
        <v>3887</v>
      </c>
      <c r="O1056" s="2">
        <v>94</v>
      </c>
      <c r="Q1056" s="9" t="s">
        <v>33</v>
      </c>
      <c r="R1056" s="18">
        <v>1987</v>
      </c>
      <c r="S1056" s="26" t="s">
        <v>12708</v>
      </c>
      <c r="T1056" s="25" t="str">
        <f>LEFT(S1056,3)</f>
        <v>Jan</v>
      </c>
      <c r="U1056" s="9" t="s">
        <v>21</v>
      </c>
      <c r="V1056" s="18">
        <v>7</v>
      </c>
      <c r="W1056" s="9">
        <v>35000</v>
      </c>
      <c r="X1056" s="9" t="s">
        <v>3885</v>
      </c>
      <c r="Y1056" s="9" t="s">
        <v>3885</v>
      </c>
      <c r="Z1056" s="9" t="s">
        <v>3886</v>
      </c>
      <c r="AA1056" s="19" t="s">
        <v>29</v>
      </c>
      <c r="AB1056" s="9">
        <v>5000000</v>
      </c>
      <c r="AC1056" s="9">
        <v>3369307</v>
      </c>
      <c r="AD1056" s="9" t="s">
        <v>3887</v>
      </c>
      <c r="AE1056" s="20">
        <v>94</v>
      </c>
    </row>
    <row r="1057" spans="1:31" x14ac:dyDescent="0.35">
      <c r="A1057" t="s">
        <v>3888</v>
      </c>
      <c r="B1057" t="s">
        <v>32</v>
      </c>
      <c r="C1057" t="s">
        <v>40</v>
      </c>
      <c r="D1057" s="2">
        <v>1987</v>
      </c>
      <c r="E1057" t="s">
        <v>3889</v>
      </c>
      <c r="F1057" s="2">
        <v>5.9</v>
      </c>
      <c r="G1057">
        <v>30000</v>
      </c>
      <c r="H1057" t="s">
        <v>3890</v>
      </c>
      <c r="I1057" t="s">
        <v>3891</v>
      </c>
      <c r="J1057" t="s">
        <v>3892</v>
      </c>
      <c r="K1057" s="3" t="s">
        <v>29</v>
      </c>
      <c r="L1057">
        <v>6000000</v>
      </c>
      <c r="M1057">
        <v>42721196</v>
      </c>
      <c r="N1057" t="s">
        <v>3525</v>
      </c>
      <c r="O1057" s="2">
        <v>90</v>
      </c>
      <c r="Q1057" s="10" t="s">
        <v>40</v>
      </c>
      <c r="R1057" s="21">
        <v>1987</v>
      </c>
      <c r="S1057" s="27" t="s">
        <v>12709</v>
      </c>
      <c r="T1057" s="25" t="str">
        <f>LEFT(S1057,3)</f>
        <v>Feb</v>
      </c>
      <c r="U1057" s="10" t="s">
        <v>29</v>
      </c>
      <c r="V1057" s="21">
        <v>5.9</v>
      </c>
      <c r="W1057" s="10">
        <v>30000</v>
      </c>
      <c r="X1057" s="10" t="s">
        <v>3890</v>
      </c>
      <c r="Y1057" s="10" t="s">
        <v>3891</v>
      </c>
      <c r="Z1057" s="10" t="s">
        <v>3892</v>
      </c>
      <c r="AA1057" s="22" t="s">
        <v>29</v>
      </c>
      <c r="AB1057" s="10">
        <v>6000000</v>
      </c>
      <c r="AC1057" s="10">
        <v>42721196</v>
      </c>
      <c r="AD1057" s="10" t="s">
        <v>3525</v>
      </c>
      <c r="AE1057" s="23">
        <v>90</v>
      </c>
    </row>
    <row r="1058" spans="1:31" x14ac:dyDescent="0.35">
      <c r="A1058" t="s">
        <v>3893</v>
      </c>
      <c r="B1058" t="s">
        <v>32</v>
      </c>
      <c r="C1058" t="s">
        <v>33</v>
      </c>
      <c r="D1058" s="2">
        <v>1987</v>
      </c>
      <c r="E1058" t="s">
        <v>3894</v>
      </c>
      <c r="F1058" s="2">
        <v>5.4</v>
      </c>
      <c r="G1058">
        <v>38000</v>
      </c>
      <c r="H1058" t="s">
        <v>3895</v>
      </c>
      <c r="I1058" t="s">
        <v>1103</v>
      </c>
      <c r="J1058" t="s">
        <v>3896</v>
      </c>
      <c r="K1058" s="3" t="s">
        <v>29</v>
      </c>
      <c r="L1058">
        <v>22000000</v>
      </c>
      <c r="M1058">
        <v>17336370</v>
      </c>
      <c r="N1058" t="s">
        <v>1174</v>
      </c>
      <c r="O1058" s="2">
        <v>106</v>
      </c>
      <c r="Q1058" s="9" t="s">
        <v>33</v>
      </c>
      <c r="R1058" s="18">
        <v>1987</v>
      </c>
      <c r="S1058" s="26" t="s">
        <v>12710</v>
      </c>
      <c r="T1058" s="25" t="str">
        <f>LEFT(S1058,3)</f>
        <v>Aug</v>
      </c>
      <c r="U1058" s="9" t="s">
        <v>29</v>
      </c>
      <c r="V1058" s="18">
        <v>5.4</v>
      </c>
      <c r="W1058" s="9">
        <v>38000</v>
      </c>
      <c r="X1058" s="9" t="s">
        <v>3895</v>
      </c>
      <c r="Y1058" s="9" t="s">
        <v>1103</v>
      </c>
      <c r="Z1058" s="9" t="s">
        <v>3896</v>
      </c>
      <c r="AA1058" s="19" t="s">
        <v>29</v>
      </c>
      <c r="AB1058" s="9">
        <v>22000000</v>
      </c>
      <c r="AC1058" s="9">
        <v>17336370</v>
      </c>
      <c r="AD1058" s="9" t="s">
        <v>1174</v>
      </c>
      <c r="AE1058" s="20">
        <v>106</v>
      </c>
    </row>
    <row r="1059" spans="1:31" x14ac:dyDescent="0.35">
      <c r="A1059" t="s">
        <v>3897</v>
      </c>
      <c r="B1059" t="s">
        <v>15</v>
      </c>
      <c r="C1059" t="s">
        <v>16</v>
      </c>
      <c r="D1059" s="2">
        <v>1987</v>
      </c>
      <c r="E1059" t="s">
        <v>3898</v>
      </c>
      <c r="F1059" s="2">
        <v>6.9</v>
      </c>
      <c r="G1059">
        <v>79000</v>
      </c>
      <c r="H1059" t="s">
        <v>1505</v>
      </c>
      <c r="I1059" t="s">
        <v>3899</v>
      </c>
      <c r="J1059" t="s">
        <v>1818</v>
      </c>
      <c r="K1059" s="3" t="s">
        <v>29</v>
      </c>
      <c r="L1059">
        <v>14000000</v>
      </c>
      <c r="M1059">
        <v>320145693</v>
      </c>
      <c r="N1059" t="s">
        <v>43</v>
      </c>
      <c r="O1059" s="2">
        <v>119</v>
      </c>
      <c r="Q1059" s="10" t="s">
        <v>16</v>
      </c>
      <c r="R1059" s="21">
        <v>1987</v>
      </c>
      <c r="S1059" s="27" t="s">
        <v>12711</v>
      </c>
      <c r="T1059" s="25" t="str">
        <f>LEFT(S1059,3)</f>
        <v>Sep</v>
      </c>
      <c r="U1059" s="10" t="s">
        <v>29</v>
      </c>
      <c r="V1059" s="21">
        <v>6.9</v>
      </c>
      <c r="W1059" s="10">
        <v>79000</v>
      </c>
      <c r="X1059" s="10" t="s">
        <v>1505</v>
      </c>
      <c r="Y1059" s="10" t="s">
        <v>3899</v>
      </c>
      <c r="Z1059" s="10" t="s">
        <v>1818</v>
      </c>
      <c r="AA1059" s="22" t="s">
        <v>29</v>
      </c>
      <c r="AB1059" s="10">
        <v>14000000</v>
      </c>
      <c r="AC1059" s="10">
        <v>320145693</v>
      </c>
      <c r="AD1059" s="10" t="s">
        <v>43</v>
      </c>
      <c r="AE1059" s="23">
        <v>119</v>
      </c>
    </row>
    <row r="1060" spans="1:31" x14ac:dyDescent="0.35">
      <c r="A1060" t="s">
        <v>3900</v>
      </c>
      <c r="B1060" t="s">
        <v>15</v>
      </c>
      <c r="C1060" t="s">
        <v>51</v>
      </c>
      <c r="D1060" s="2">
        <v>1987</v>
      </c>
      <c r="E1060" t="s">
        <v>3898</v>
      </c>
      <c r="F1060" s="2">
        <v>7</v>
      </c>
      <c r="G1060">
        <v>108000</v>
      </c>
      <c r="H1060" t="s">
        <v>3901</v>
      </c>
      <c r="I1060" t="s">
        <v>3901</v>
      </c>
      <c r="J1060" t="s">
        <v>3902</v>
      </c>
      <c r="K1060" s="3" t="s">
        <v>21</v>
      </c>
      <c r="L1060">
        <v>0</v>
      </c>
      <c r="M1060">
        <v>14575193</v>
      </c>
      <c r="N1060" t="s">
        <v>2174</v>
      </c>
      <c r="O1060" s="2">
        <v>94</v>
      </c>
      <c r="Q1060" s="9" t="s">
        <v>51</v>
      </c>
      <c r="R1060" s="18">
        <v>1987</v>
      </c>
      <c r="S1060" s="26" t="s">
        <v>12711</v>
      </c>
      <c r="T1060" s="25" t="str">
        <f>LEFT(S1060,3)</f>
        <v>Sep</v>
      </c>
      <c r="U1060" s="9" t="s">
        <v>29</v>
      </c>
      <c r="V1060" s="18">
        <v>7</v>
      </c>
      <c r="W1060" s="9">
        <v>108000</v>
      </c>
      <c r="X1060" s="9" t="s">
        <v>3901</v>
      </c>
      <c r="Y1060" s="9" t="s">
        <v>3901</v>
      </c>
      <c r="Z1060" s="9" t="s">
        <v>3902</v>
      </c>
      <c r="AA1060" s="19" t="s">
        <v>21</v>
      </c>
      <c r="AB1060" s="9">
        <v>0</v>
      </c>
      <c r="AC1060" s="9">
        <v>14575193</v>
      </c>
      <c r="AD1060" s="9" t="s">
        <v>2174</v>
      </c>
      <c r="AE1060" s="20">
        <v>94</v>
      </c>
    </row>
    <row r="1061" spans="1:31" x14ac:dyDescent="0.35">
      <c r="A1061" t="s">
        <v>3903</v>
      </c>
      <c r="B1061" t="s">
        <v>32</v>
      </c>
      <c r="C1061" t="s">
        <v>33</v>
      </c>
      <c r="D1061" s="2">
        <v>1987</v>
      </c>
      <c r="E1061" t="s">
        <v>3904</v>
      </c>
      <c r="F1061" s="2">
        <v>7.7</v>
      </c>
      <c r="G1061">
        <v>119000</v>
      </c>
      <c r="H1061" t="s">
        <v>494</v>
      </c>
      <c r="I1061" t="s">
        <v>3905</v>
      </c>
      <c r="J1061" t="s">
        <v>3906</v>
      </c>
      <c r="K1061" s="3" t="s">
        <v>29</v>
      </c>
      <c r="L1061">
        <v>35000000</v>
      </c>
      <c r="M1061">
        <v>22238696</v>
      </c>
      <c r="N1061" t="s">
        <v>1545</v>
      </c>
      <c r="O1061" s="2">
        <v>153</v>
      </c>
      <c r="Q1061" s="10" t="s">
        <v>33</v>
      </c>
      <c r="R1061" s="21">
        <v>1987</v>
      </c>
      <c r="S1061" s="27" t="s">
        <v>12712</v>
      </c>
      <c r="T1061" s="25" t="str">
        <f>LEFT(S1061,3)</f>
        <v>Dec</v>
      </c>
      <c r="U1061" s="10" t="s">
        <v>29</v>
      </c>
      <c r="V1061" s="21">
        <v>7.7</v>
      </c>
      <c r="W1061" s="10">
        <v>119000</v>
      </c>
      <c r="X1061" s="10" t="s">
        <v>494</v>
      </c>
      <c r="Y1061" s="10" t="s">
        <v>3905</v>
      </c>
      <c r="Z1061" s="10" t="s">
        <v>3906</v>
      </c>
      <c r="AA1061" s="22" t="s">
        <v>29</v>
      </c>
      <c r="AB1061" s="10">
        <v>35000000</v>
      </c>
      <c r="AC1061" s="10">
        <v>22238696</v>
      </c>
      <c r="AD1061" s="10" t="s">
        <v>1545</v>
      </c>
      <c r="AE1061" s="23">
        <v>153</v>
      </c>
    </row>
    <row r="1062" spans="1:31" x14ac:dyDescent="0.35">
      <c r="A1062" t="s">
        <v>3907</v>
      </c>
      <c r="B1062" t="s">
        <v>15</v>
      </c>
      <c r="C1062" t="s">
        <v>33</v>
      </c>
      <c r="D1062" s="2">
        <v>1987</v>
      </c>
      <c r="E1062" t="s">
        <v>3908</v>
      </c>
      <c r="F1062" s="2">
        <v>7.1</v>
      </c>
      <c r="G1062">
        <v>37000</v>
      </c>
      <c r="H1062" t="s">
        <v>2126</v>
      </c>
      <c r="I1062" t="s">
        <v>3909</v>
      </c>
      <c r="J1062" t="s">
        <v>2828</v>
      </c>
      <c r="K1062" s="3" t="s">
        <v>29</v>
      </c>
      <c r="L1062">
        <v>15000000</v>
      </c>
      <c r="M1062">
        <v>35509515</v>
      </c>
      <c r="N1062" t="s">
        <v>49</v>
      </c>
      <c r="O1062" s="2">
        <v>114</v>
      </c>
      <c r="Q1062" s="9" t="s">
        <v>33</v>
      </c>
      <c r="R1062" s="18">
        <v>1987</v>
      </c>
      <c r="S1062" s="26" t="s">
        <v>12713</v>
      </c>
      <c r="T1062" s="25" t="str">
        <f>LEFT(S1062,3)</f>
        <v>Aug</v>
      </c>
      <c r="U1062" s="9" t="s">
        <v>29</v>
      </c>
      <c r="V1062" s="18">
        <v>7.1</v>
      </c>
      <c r="W1062" s="9">
        <v>37000</v>
      </c>
      <c r="X1062" s="9" t="s">
        <v>2126</v>
      </c>
      <c r="Y1062" s="9" t="s">
        <v>3909</v>
      </c>
      <c r="Z1062" s="9" t="s">
        <v>2828</v>
      </c>
      <c r="AA1062" s="19" t="s">
        <v>29</v>
      </c>
      <c r="AB1062" s="9">
        <v>15000000</v>
      </c>
      <c r="AC1062" s="9">
        <v>35509515</v>
      </c>
      <c r="AD1062" s="9" t="s">
        <v>49</v>
      </c>
      <c r="AE1062" s="20">
        <v>114</v>
      </c>
    </row>
    <row r="1063" spans="1:31" x14ac:dyDescent="0.35">
      <c r="A1063" t="s">
        <v>3910</v>
      </c>
      <c r="B1063" t="s">
        <v>15</v>
      </c>
      <c r="C1063" t="s">
        <v>40</v>
      </c>
      <c r="D1063" s="2">
        <v>1987</v>
      </c>
      <c r="E1063" t="s">
        <v>3861</v>
      </c>
      <c r="F1063" s="2">
        <v>6.6</v>
      </c>
      <c r="G1063">
        <v>65000</v>
      </c>
      <c r="H1063" t="s">
        <v>532</v>
      </c>
      <c r="I1063" t="s">
        <v>3911</v>
      </c>
      <c r="J1063" t="s">
        <v>20</v>
      </c>
      <c r="K1063" s="3" t="s">
        <v>29</v>
      </c>
      <c r="L1063">
        <v>22000000</v>
      </c>
      <c r="M1063">
        <v>63766510</v>
      </c>
      <c r="N1063" t="s">
        <v>22</v>
      </c>
      <c r="O1063" s="2">
        <v>118</v>
      </c>
      <c r="Q1063" s="10" t="s">
        <v>40</v>
      </c>
      <c r="R1063" s="21">
        <v>1987</v>
      </c>
      <c r="S1063" s="27" t="s">
        <v>12701</v>
      </c>
      <c r="T1063" s="25" t="str">
        <f>LEFT(S1063,3)</f>
        <v>Jun</v>
      </c>
      <c r="U1063" s="10" t="s">
        <v>29</v>
      </c>
      <c r="V1063" s="21">
        <v>6.6</v>
      </c>
      <c r="W1063" s="10">
        <v>65000</v>
      </c>
      <c r="X1063" s="10" t="s">
        <v>532</v>
      </c>
      <c r="Y1063" s="10" t="s">
        <v>3911</v>
      </c>
      <c r="Z1063" s="10" t="s">
        <v>20</v>
      </c>
      <c r="AA1063" s="22" t="s">
        <v>29</v>
      </c>
      <c r="AB1063" s="10">
        <v>22000000</v>
      </c>
      <c r="AC1063" s="10">
        <v>63766510</v>
      </c>
      <c r="AD1063" s="10" t="s">
        <v>22</v>
      </c>
      <c r="AE1063" s="23">
        <v>118</v>
      </c>
    </row>
    <row r="1064" spans="1:31" x14ac:dyDescent="0.35">
      <c r="A1064" t="s">
        <v>3912</v>
      </c>
      <c r="B1064" t="s">
        <v>1998</v>
      </c>
      <c r="C1064" t="s">
        <v>16</v>
      </c>
      <c r="D1064" s="2">
        <v>1987</v>
      </c>
      <c r="E1064" t="s">
        <v>3304</v>
      </c>
      <c r="F1064" s="2">
        <v>7.1</v>
      </c>
      <c r="G1064">
        <v>29000</v>
      </c>
      <c r="H1064" t="s">
        <v>3255</v>
      </c>
      <c r="I1064" t="s">
        <v>1308</v>
      </c>
      <c r="J1064" t="s">
        <v>3913</v>
      </c>
      <c r="K1064" s="3" t="s">
        <v>29</v>
      </c>
      <c r="L1064">
        <v>0</v>
      </c>
      <c r="M1064">
        <v>18553948</v>
      </c>
      <c r="N1064" t="s">
        <v>3914</v>
      </c>
      <c r="O1064" s="2">
        <v>95</v>
      </c>
      <c r="Q1064" s="9" t="s">
        <v>16</v>
      </c>
      <c r="R1064" s="18">
        <v>1987</v>
      </c>
      <c r="S1064" s="26" t="s">
        <v>12650</v>
      </c>
      <c r="T1064" s="25" t="str">
        <f>LEFT(S1064,3)</f>
        <v>Feb</v>
      </c>
      <c r="U1064" s="9" t="s">
        <v>29</v>
      </c>
      <c r="V1064" s="18">
        <v>7.1</v>
      </c>
      <c r="W1064" s="9">
        <v>29000</v>
      </c>
      <c r="X1064" s="9" t="s">
        <v>3255</v>
      </c>
      <c r="Y1064" s="9" t="s">
        <v>1308</v>
      </c>
      <c r="Z1064" s="9" t="s">
        <v>3913</v>
      </c>
      <c r="AA1064" s="19" t="s">
        <v>29</v>
      </c>
      <c r="AB1064" s="9">
        <v>0</v>
      </c>
      <c r="AC1064" s="9">
        <v>18553948</v>
      </c>
      <c r="AD1064" s="9" t="s">
        <v>3914</v>
      </c>
      <c r="AE1064" s="20">
        <v>95</v>
      </c>
    </row>
    <row r="1065" spans="1:31" x14ac:dyDescent="0.35">
      <c r="A1065" t="s">
        <v>3915</v>
      </c>
      <c r="B1065" t="s">
        <v>15</v>
      </c>
      <c r="C1065" t="s">
        <v>33</v>
      </c>
      <c r="D1065" s="2">
        <v>1987</v>
      </c>
      <c r="E1065" t="s">
        <v>3916</v>
      </c>
      <c r="F1065" s="2">
        <v>6.7</v>
      </c>
      <c r="G1065">
        <v>144000</v>
      </c>
      <c r="H1065" t="s">
        <v>433</v>
      </c>
      <c r="I1065" t="s">
        <v>19</v>
      </c>
      <c r="J1065" t="s">
        <v>997</v>
      </c>
      <c r="K1065" s="3" t="s">
        <v>29</v>
      </c>
      <c r="L1065">
        <v>27000000</v>
      </c>
      <c r="M1065">
        <v>38122105</v>
      </c>
      <c r="N1065" t="s">
        <v>3917</v>
      </c>
      <c r="O1065" s="2">
        <v>101</v>
      </c>
      <c r="Q1065" s="10" t="s">
        <v>33</v>
      </c>
      <c r="R1065" s="21">
        <v>1987</v>
      </c>
      <c r="S1065" s="27" t="s">
        <v>12714</v>
      </c>
      <c r="T1065" s="25" t="str">
        <f>LEFT(S1065,3)</f>
        <v>Nov</v>
      </c>
      <c r="U1065" s="10" t="s">
        <v>29</v>
      </c>
      <c r="V1065" s="21">
        <v>6.7</v>
      </c>
      <c r="W1065" s="10">
        <v>144000</v>
      </c>
      <c r="X1065" s="10" t="s">
        <v>433</v>
      </c>
      <c r="Y1065" s="10" t="s">
        <v>19</v>
      </c>
      <c r="Z1065" s="10" t="s">
        <v>997</v>
      </c>
      <c r="AA1065" s="22" t="s">
        <v>29</v>
      </c>
      <c r="AB1065" s="10">
        <v>27000000</v>
      </c>
      <c r="AC1065" s="10">
        <v>38122105</v>
      </c>
      <c r="AD1065" s="10" t="s">
        <v>3917</v>
      </c>
      <c r="AE1065" s="23">
        <v>101</v>
      </c>
    </row>
    <row r="1066" spans="1:31" x14ac:dyDescent="0.35">
      <c r="A1066" t="s">
        <v>3918</v>
      </c>
      <c r="B1066" t="s">
        <v>15</v>
      </c>
      <c r="C1066" t="s">
        <v>103</v>
      </c>
      <c r="D1066" s="2">
        <v>1987</v>
      </c>
      <c r="E1066" t="s">
        <v>3257</v>
      </c>
      <c r="F1066" s="2">
        <v>6.4</v>
      </c>
      <c r="G1066">
        <v>9000</v>
      </c>
      <c r="H1066" t="s">
        <v>685</v>
      </c>
      <c r="I1066" t="s">
        <v>3128</v>
      </c>
      <c r="J1066" t="s">
        <v>2473</v>
      </c>
      <c r="K1066" s="3" t="s">
        <v>29</v>
      </c>
      <c r="L1066">
        <v>10500000</v>
      </c>
      <c r="M1066">
        <v>25205460</v>
      </c>
      <c r="N1066" t="s">
        <v>3919</v>
      </c>
      <c r="O1066" s="2">
        <v>102</v>
      </c>
      <c r="Q1066" s="9" t="s">
        <v>103</v>
      </c>
      <c r="R1066" s="18">
        <v>1987</v>
      </c>
      <c r="S1066" s="26" t="s">
        <v>12639</v>
      </c>
      <c r="T1066" s="25" t="str">
        <f>LEFT(S1066,3)</f>
        <v>Feb</v>
      </c>
      <c r="U1066" s="9" t="s">
        <v>29</v>
      </c>
      <c r="V1066" s="18">
        <v>6.4</v>
      </c>
      <c r="W1066" s="9">
        <v>9000</v>
      </c>
      <c r="X1066" s="9" t="s">
        <v>685</v>
      </c>
      <c r="Y1066" s="9" t="s">
        <v>3128</v>
      </c>
      <c r="Z1066" s="9" t="s">
        <v>2473</v>
      </c>
      <c r="AA1066" s="19" t="s">
        <v>29</v>
      </c>
      <c r="AB1066" s="9">
        <v>10500000</v>
      </c>
      <c r="AC1066" s="9">
        <v>25205460</v>
      </c>
      <c r="AD1066" s="9" t="s">
        <v>3919</v>
      </c>
      <c r="AE1066" s="20">
        <v>102</v>
      </c>
    </row>
    <row r="1067" spans="1:31" x14ac:dyDescent="0.35">
      <c r="A1067" t="s">
        <v>3920</v>
      </c>
      <c r="B1067" t="s">
        <v>3648</v>
      </c>
      <c r="C1067" t="s">
        <v>51</v>
      </c>
      <c r="D1067" s="2">
        <v>1987</v>
      </c>
      <c r="E1067" t="s">
        <v>3881</v>
      </c>
      <c r="F1067" s="2">
        <v>7.3</v>
      </c>
      <c r="G1067">
        <v>83000</v>
      </c>
      <c r="H1067" t="s">
        <v>114</v>
      </c>
      <c r="I1067" t="s">
        <v>2588</v>
      </c>
      <c r="J1067" t="s">
        <v>2786</v>
      </c>
      <c r="K1067" s="3" t="s">
        <v>21</v>
      </c>
      <c r="L1067">
        <v>17000000</v>
      </c>
      <c r="M1067">
        <v>17186348</v>
      </c>
      <c r="N1067" t="s">
        <v>3921</v>
      </c>
      <c r="O1067" s="2">
        <v>113</v>
      </c>
      <c r="Q1067" s="10" t="s">
        <v>51</v>
      </c>
      <c r="R1067" s="21">
        <v>1987</v>
      </c>
      <c r="S1067" s="27" t="s">
        <v>12707</v>
      </c>
      <c r="T1067" s="25" t="str">
        <f>LEFT(S1067,3)</f>
        <v>Mar</v>
      </c>
      <c r="U1067" s="10" t="s">
        <v>29</v>
      </c>
      <c r="V1067" s="21">
        <v>7.3</v>
      </c>
      <c r="W1067" s="10">
        <v>83000</v>
      </c>
      <c r="X1067" s="10" t="s">
        <v>114</v>
      </c>
      <c r="Y1067" s="10" t="s">
        <v>2588</v>
      </c>
      <c r="Z1067" s="10" t="s">
        <v>2786</v>
      </c>
      <c r="AA1067" s="22" t="s">
        <v>21</v>
      </c>
      <c r="AB1067" s="10">
        <v>17000000</v>
      </c>
      <c r="AC1067" s="10">
        <v>17186348</v>
      </c>
      <c r="AD1067" s="10" t="s">
        <v>3921</v>
      </c>
      <c r="AE1067" s="23">
        <v>113</v>
      </c>
    </row>
    <row r="1068" spans="1:31" x14ac:dyDescent="0.35">
      <c r="A1068" t="s">
        <v>3922</v>
      </c>
      <c r="B1068" t="s">
        <v>32</v>
      </c>
      <c r="C1068" t="s">
        <v>40</v>
      </c>
      <c r="D1068" s="2">
        <v>1987</v>
      </c>
      <c r="E1068" t="s">
        <v>3923</v>
      </c>
      <c r="F1068" s="2">
        <v>7.1</v>
      </c>
      <c r="G1068">
        <v>53000</v>
      </c>
      <c r="H1068" t="s">
        <v>1287</v>
      </c>
      <c r="I1068" t="s">
        <v>3924</v>
      </c>
      <c r="J1068" t="s">
        <v>1260</v>
      </c>
      <c r="K1068" s="3" t="s">
        <v>29</v>
      </c>
      <c r="L1068">
        <v>15000000</v>
      </c>
      <c r="M1068">
        <v>80642217</v>
      </c>
      <c r="N1068" t="s">
        <v>117</v>
      </c>
      <c r="O1068" s="2">
        <v>102</v>
      </c>
      <c r="Q1068" s="9" t="s">
        <v>40</v>
      </c>
      <c r="R1068" s="18">
        <v>1987</v>
      </c>
      <c r="S1068" s="26" t="s">
        <v>12715</v>
      </c>
      <c r="T1068" s="25" t="str">
        <f>LEFT(S1068,3)</f>
        <v>Jan</v>
      </c>
      <c r="U1068" s="9" t="s">
        <v>29</v>
      </c>
      <c r="V1068" s="18">
        <v>7.1</v>
      </c>
      <c r="W1068" s="9">
        <v>53000</v>
      </c>
      <c r="X1068" s="9" t="s">
        <v>1287</v>
      </c>
      <c r="Y1068" s="9" t="s">
        <v>3924</v>
      </c>
      <c r="Z1068" s="9" t="s">
        <v>1260</v>
      </c>
      <c r="AA1068" s="19" t="s">
        <v>29</v>
      </c>
      <c r="AB1068" s="9">
        <v>15000000</v>
      </c>
      <c r="AC1068" s="9">
        <v>80642217</v>
      </c>
      <c r="AD1068" s="9" t="s">
        <v>117</v>
      </c>
      <c r="AE1068" s="20">
        <v>102</v>
      </c>
    </row>
    <row r="1069" spans="1:31" x14ac:dyDescent="0.35">
      <c r="A1069" t="s">
        <v>3925</v>
      </c>
      <c r="B1069" t="s">
        <v>1998</v>
      </c>
      <c r="C1069" t="s">
        <v>24</v>
      </c>
      <c r="D1069" s="2">
        <v>1987</v>
      </c>
      <c r="E1069" t="s">
        <v>3864</v>
      </c>
      <c r="F1069" s="2">
        <v>3</v>
      </c>
      <c r="G1069">
        <v>42000</v>
      </c>
      <c r="H1069" t="s">
        <v>1835</v>
      </c>
      <c r="I1069" t="s">
        <v>270</v>
      </c>
      <c r="J1069" t="s">
        <v>3926</v>
      </c>
      <c r="K1069" s="3" t="s">
        <v>29</v>
      </c>
      <c r="L1069">
        <v>23000000</v>
      </c>
      <c r="M1069">
        <v>51881013</v>
      </c>
      <c r="N1069" t="s">
        <v>60</v>
      </c>
      <c r="O1069" s="2">
        <v>89</v>
      </c>
      <c r="Q1069" s="10" t="s">
        <v>24</v>
      </c>
      <c r="R1069" s="21">
        <v>1987</v>
      </c>
      <c r="S1069" s="27" t="s">
        <v>12702</v>
      </c>
      <c r="T1069" s="25" t="str">
        <f>LEFT(S1069,3)</f>
        <v>Jul</v>
      </c>
      <c r="U1069" s="10" t="s">
        <v>29</v>
      </c>
      <c r="V1069" s="21">
        <v>3</v>
      </c>
      <c r="W1069" s="10">
        <v>42000</v>
      </c>
      <c r="X1069" s="10" t="s">
        <v>1835</v>
      </c>
      <c r="Y1069" s="10" t="s">
        <v>270</v>
      </c>
      <c r="Z1069" s="10" t="s">
        <v>3926</v>
      </c>
      <c r="AA1069" s="22" t="s">
        <v>29</v>
      </c>
      <c r="AB1069" s="10">
        <v>23000000</v>
      </c>
      <c r="AC1069" s="10">
        <v>51881013</v>
      </c>
      <c r="AD1069" s="10" t="s">
        <v>60</v>
      </c>
      <c r="AE1069" s="23">
        <v>89</v>
      </c>
    </row>
    <row r="1070" spans="1:31" x14ac:dyDescent="0.35">
      <c r="A1070" t="s">
        <v>3927</v>
      </c>
      <c r="B1070" t="s">
        <v>15</v>
      </c>
      <c r="C1070" t="s">
        <v>103</v>
      </c>
      <c r="D1070" s="2">
        <v>1987</v>
      </c>
      <c r="E1070" t="s">
        <v>3928</v>
      </c>
      <c r="F1070" s="2">
        <v>7.4</v>
      </c>
      <c r="G1070">
        <v>147000</v>
      </c>
      <c r="H1070" t="s">
        <v>790</v>
      </c>
      <c r="I1070" t="s">
        <v>3929</v>
      </c>
      <c r="J1070" t="s">
        <v>3258</v>
      </c>
      <c r="K1070" s="3" t="s">
        <v>29</v>
      </c>
      <c r="L1070">
        <v>15000000</v>
      </c>
      <c r="M1070">
        <v>43848069</v>
      </c>
      <c r="N1070" t="s">
        <v>179</v>
      </c>
      <c r="O1070" s="2">
        <v>126</v>
      </c>
      <c r="Q1070" s="9" t="s">
        <v>103</v>
      </c>
      <c r="R1070" s="18">
        <v>1987</v>
      </c>
      <c r="S1070" s="26" t="s">
        <v>12716</v>
      </c>
      <c r="T1070" s="25" t="str">
        <f>LEFT(S1070,3)</f>
        <v>Dec</v>
      </c>
      <c r="U1070" s="9" t="s">
        <v>29</v>
      </c>
      <c r="V1070" s="18">
        <v>7.4</v>
      </c>
      <c r="W1070" s="9">
        <v>147000</v>
      </c>
      <c r="X1070" s="9" t="s">
        <v>790</v>
      </c>
      <c r="Y1070" s="9" t="s">
        <v>3929</v>
      </c>
      <c r="Z1070" s="9" t="s">
        <v>3258</v>
      </c>
      <c r="AA1070" s="19" t="s">
        <v>29</v>
      </c>
      <c r="AB1070" s="9">
        <v>15000000</v>
      </c>
      <c r="AC1070" s="9">
        <v>43848069</v>
      </c>
      <c r="AD1070" s="9" t="s">
        <v>179</v>
      </c>
      <c r="AE1070" s="20">
        <v>126</v>
      </c>
    </row>
    <row r="1071" spans="1:31" x14ac:dyDescent="0.35">
      <c r="A1071" t="s">
        <v>3930</v>
      </c>
      <c r="B1071" t="s">
        <v>15</v>
      </c>
      <c r="C1071" t="s">
        <v>62</v>
      </c>
      <c r="D1071" s="2">
        <v>1987</v>
      </c>
      <c r="E1071" t="s">
        <v>3923</v>
      </c>
      <c r="F1071" s="2">
        <v>7.3</v>
      </c>
      <c r="G1071">
        <v>131000</v>
      </c>
      <c r="H1071" t="s">
        <v>1126</v>
      </c>
      <c r="I1071" t="s">
        <v>3931</v>
      </c>
      <c r="J1071" t="s">
        <v>96</v>
      </c>
      <c r="K1071" s="3" t="s">
        <v>29</v>
      </c>
      <c r="L1071">
        <v>13000000</v>
      </c>
      <c r="M1071">
        <v>123922370</v>
      </c>
      <c r="N1071" t="s">
        <v>2091</v>
      </c>
      <c r="O1071" s="2">
        <v>121</v>
      </c>
      <c r="Q1071" s="10" t="s">
        <v>62</v>
      </c>
      <c r="R1071" s="21">
        <v>1987</v>
      </c>
      <c r="S1071" s="27" t="s">
        <v>12715</v>
      </c>
      <c r="T1071" s="25" t="str">
        <f>LEFT(S1071,3)</f>
        <v>Jan</v>
      </c>
      <c r="U1071" s="10" t="s">
        <v>29</v>
      </c>
      <c r="V1071" s="21">
        <v>7.3</v>
      </c>
      <c r="W1071" s="10">
        <v>131000</v>
      </c>
      <c r="X1071" s="10" t="s">
        <v>1126</v>
      </c>
      <c r="Y1071" s="10" t="s">
        <v>3931</v>
      </c>
      <c r="Z1071" s="10" t="s">
        <v>96</v>
      </c>
      <c r="AA1071" s="22" t="s">
        <v>29</v>
      </c>
      <c r="AB1071" s="10">
        <v>13000000</v>
      </c>
      <c r="AC1071" s="10">
        <v>123922370</v>
      </c>
      <c r="AD1071" s="10" t="s">
        <v>2091</v>
      </c>
      <c r="AE1071" s="23">
        <v>121</v>
      </c>
    </row>
    <row r="1072" spans="1:31" x14ac:dyDescent="0.35">
      <c r="A1072" t="s">
        <v>3932</v>
      </c>
      <c r="B1072" t="s">
        <v>15</v>
      </c>
      <c r="C1072" t="s">
        <v>150</v>
      </c>
      <c r="D1072" s="2">
        <v>1987</v>
      </c>
      <c r="E1072" t="s">
        <v>3304</v>
      </c>
      <c r="F1072" s="2">
        <v>6.6</v>
      </c>
      <c r="G1072">
        <v>73000</v>
      </c>
      <c r="H1072" t="s">
        <v>3933</v>
      </c>
      <c r="I1072" t="s">
        <v>694</v>
      </c>
      <c r="J1072" t="s">
        <v>2024</v>
      </c>
      <c r="K1072" s="3" t="s">
        <v>29</v>
      </c>
      <c r="L1072">
        <v>4500000</v>
      </c>
      <c r="M1072">
        <v>44793222</v>
      </c>
      <c r="N1072" t="s">
        <v>2025</v>
      </c>
      <c r="O1072" s="2">
        <v>96</v>
      </c>
      <c r="Q1072" s="9" t="s">
        <v>150</v>
      </c>
      <c r="R1072" s="18">
        <v>1987</v>
      </c>
      <c r="S1072" s="26" t="s">
        <v>12650</v>
      </c>
      <c r="T1072" s="25" t="str">
        <f>LEFT(S1072,3)</f>
        <v>Feb</v>
      </c>
      <c r="U1072" s="9" t="s">
        <v>29</v>
      </c>
      <c r="V1072" s="18">
        <v>6.6</v>
      </c>
      <c r="W1072" s="9">
        <v>73000</v>
      </c>
      <c r="X1072" s="9" t="s">
        <v>3933</v>
      </c>
      <c r="Y1072" s="9" t="s">
        <v>694</v>
      </c>
      <c r="Z1072" s="9" t="s">
        <v>2024</v>
      </c>
      <c r="AA1072" s="19" t="s">
        <v>29</v>
      </c>
      <c r="AB1072" s="9">
        <v>4500000</v>
      </c>
      <c r="AC1072" s="9">
        <v>44793222</v>
      </c>
      <c r="AD1072" s="9" t="s">
        <v>2025</v>
      </c>
      <c r="AE1072" s="20">
        <v>96</v>
      </c>
    </row>
    <row r="1073" spans="1:31" x14ac:dyDescent="0.35">
      <c r="A1073" t="s">
        <v>3934</v>
      </c>
      <c r="B1073" t="s">
        <v>15</v>
      </c>
      <c r="C1073" t="s">
        <v>40</v>
      </c>
      <c r="D1073" s="2">
        <v>1987</v>
      </c>
      <c r="E1073" t="s">
        <v>2104</v>
      </c>
      <c r="F1073" s="2">
        <v>7.6</v>
      </c>
      <c r="G1073">
        <v>128000</v>
      </c>
      <c r="H1073" t="s">
        <v>1308</v>
      </c>
      <c r="I1073" t="s">
        <v>1308</v>
      </c>
      <c r="J1073" t="s">
        <v>850</v>
      </c>
      <c r="K1073" s="3" t="s">
        <v>29</v>
      </c>
      <c r="L1073">
        <v>30000000</v>
      </c>
      <c r="M1073">
        <v>49530280</v>
      </c>
      <c r="N1073" t="s">
        <v>43</v>
      </c>
      <c r="O1073" s="2">
        <v>93</v>
      </c>
      <c r="Q1073" s="10" t="s">
        <v>40</v>
      </c>
      <c r="R1073" s="21">
        <v>1987</v>
      </c>
      <c r="S1073" s="27" t="s">
        <v>12507</v>
      </c>
      <c r="T1073" s="25" t="str">
        <f>LEFT(S1073,3)</f>
        <v>Nov</v>
      </c>
      <c r="U1073" s="10" t="s">
        <v>29</v>
      </c>
      <c r="V1073" s="21">
        <v>7.6</v>
      </c>
      <c r="W1073" s="10">
        <v>128000</v>
      </c>
      <c r="X1073" s="10" t="s">
        <v>1308</v>
      </c>
      <c r="Y1073" s="10" t="s">
        <v>1308</v>
      </c>
      <c r="Z1073" s="10" t="s">
        <v>850</v>
      </c>
      <c r="AA1073" s="22" t="s">
        <v>29</v>
      </c>
      <c r="AB1073" s="10">
        <v>30000000</v>
      </c>
      <c r="AC1073" s="10">
        <v>49530280</v>
      </c>
      <c r="AD1073" s="10" t="s">
        <v>43</v>
      </c>
      <c r="AE1073" s="23">
        <v>93</v>
      </c>
    </row>
    <row r="1074" spans="1:31" x14ac:dyDescent="0.35">
      <c r="A1074" t="s">
        <v>3935</v>
      </c>
      <c r="B1074" t="s">
        <v>1998</v>
      </c>
      <c r="C1074" t="s">
        <v>40</v>
      </c>
      <c r="D1074" s="2">
        <v>1987</v>
      </c>
      <c r="E1074" t="s">
        <v>3908</v>
      </c>
      <c r="F1074" s="2">
        <v>6.8</v>
      </c>
      <c r="G1074">
        <v>34000</v>
      </c>
      <c r="H1074" t="s">
        <v>817</v>
      </c>
      <c r="I1074" t="s">
        <v>3936</v>
      </c>
      <c r="J1074" t="s">
        <v>3937</v>
      </c>
      <c r="K1074" s="3" t="s">
        <v>29</v>
      </c>
      <c r="L1074">
        <v>0</v>
      </c>
      <c r="M1074">
        <v>31623833</v>
      </c>
      <c r="N1074" t="s">
        <v>2091</v>
      </c>
      <c r="O1074" s="2">
        <v>94</v>
      </c>
      <c r="Q1074" s="9" t="s">
        <v>40</v>
      </c>
      <c r="R1074" s="18">
        <v>1987</v>
      </c>
      <c r="S1074" s="26" t="s">
        <v>12713</v>
      </c>
      <c r="T1074" s="25" t="str">
        <f>LEFT(S1074,3)</f>
        <v>Aug</v>
      </c>
      <c r="U1074" s="9" t="s">
        <v>29</v>
      </c>
      <c r="V1074" s="18">
        <v>6.8</v>
      </c>
      <c r="W1074" s="9">
        <v>34000</v>
      </c>
      <c r="X1074" s="9" t="s">
        <v>817</v>
      </c>
      <c r="Y1074" s="9" t="s">
        <v>3936</v>
      </c>
      <c r="Z1074" s="9" t="s">
        <v>3937</v>
      </c>
      <c r="AA1074" s="19" t="s">
        <v>29</v>
      </c>
      <c r="AB1074" s="9">
        <v>0</v>
      </c>
      <c r="AC1074" s="9">
        <v>31623833</v>
      </c>
      <c r="AD1074" s="9" t="s">
        <v>2091</v>
      </c>
      <c r="AE1074" s="20">
        <v>94</v>
      </c>
    </row>
    <row r="1075" spans="1:31" x14ac:dyDescent="0.35">
      <c r="A1075" t="s">
        <v>3938</v>
      </c>
      <c r="B1075" t="s">
        <v>32</v>
      </c>
      <c r="C1075" t="s">
        <v>40</v>
      </c>
      <c r="D1075" s="2">
        <v>1987</v>
      </c>
      <c r="E1075" t="s">
        <v>3939</v>
      </c>
      <c r="F1075" s="2">
        <v>6.9</v>
      </c>
      <c r="G1075">
        <v>55000</v>
      </c>
      <c r="H1075" t="s">
        <v>1230</v>
      </c>
      <c r="I1075" t="s">
        <v>3940</v>
      </c>
      <c r="J1075" t="s">
        <v>208</v>
      </c>
      <c r="K1075" s="3" t="s">
        <v>29</v>
      </c>
      <c r="L1075">
        <v>22000000</v>
      </c>
      <c r="M1075">
        <v>26713187</v>
      </c>
      <c r="N1075" t="s">
        <v>117</v>
      </c>
      <c r="O1075" s="2">
        <v>112</v>
      </c>
      <c r="Q1075" s="10" t="s">
        <v>40</v>
      </c>
      <c r="R1075" s="21">
        <v>1987</v>
      </c>
      <c r="S1075" s="27" t="s">
        <v>12717</v>
      </c>
      <c r="T1075" s="25" t="str">
        <f>LEFT(S1075,3)</f>
        <v>Dec</v>
      </c>
      <c r="U1075" s="10" t="s">
        <v>29</v>
      </c>
      <c r="V1075" s="21">
        <v>6.9</v>
      </c>
      <c r="W1075" s="10">
        <v>55000</v>
      </c>
      <c r="X1075" s="10" t="s">
        <v>1230</v>
      </c>
      <c r="Y1075" s="10" t="s">
        <v>3940</v>
      </c>
      <c r="Z1075" s="10" t="s">
        <v>208</v>
      </c>
      <c r="AA1075" s="22" t="s">
        <v>29</v>
      </c>
      <c r="AB1075" s="10">
        <v>22000000</v>
      </c>
      <c r="AC1075" s="10">
        <v>26713187</v>
      </c>
      <c r="AD1075" s="10" t="s">
        <v>117</v>
      </c>
      <c r="AE1075" s="23">
        <v>112</v>
      </c>
    </row>
    <row r="1076" spans="1:31" x14ac:dyDescent="0.35">
      <c r="A1076" t="s">
        <v>3941</v>
      </c>
      <c r="B1076" t="s">
        <v>15</v>
      </c>
      <c r="C1076" t="s">
        <v>33</v>
      </c>
      <c r="D1076" s="2">
        <v>1987</v>
      </c>
      <c r="E1076" t="s">
        <v>3942</v>
      </c>
      <c r="F1076" s="2">
        <v>6.5</v>
      </c>
      <c r="G1076">
        <v>111000</v>
      </c>
      <c r="H1076" t="s">
        <v>1558</v>
      </c>
      <c r="I1076" t="s">
        <v>3479</v>
      </c>
      <c r="J1076" t="s">
        <v>1484</v>
      </c>
      <c r="K1076" s="3" t="s">
        <v>29</v>
      </c>
      <c r="L1076">
        <v>28000000</v>
      </c>
      <c r="M1076">
        <v>299965036</v>
      </c>
      <c r="N1076" t="s">
        <v>43</v>
      </c>
      <c r="O1076" s="2">
        <v>100</v>
      </c>
      <c r="Q1076" s="9" t="s">
        <v>33</v>
      </c>
      <c r="R1076" s="18">
        <v>1987</v>
      </c>
      <c r="S1076" s="26" t="s">
        <v>12718</v>
      </c>
      <c r="T1076" s="25" t="str">
        <f>LEFT(S1076,3)</f>
        <v>May</v>
      </c>
      <c r="U1076" s="9" t="s">
        <v>29</v>
      </c>
      <c r="V1076" s="18">
        <v>6.5</v>
      </c>
      <c r="W1076" s="9">
        <v>111000</v>
      </c>
      <c r="X1076" s="9" t="s">
        <v>1558</v>
      </c>
      <c r="Y1076" s="9" t="s">
        <v>3479</v>
      </c>
      <c r="Z1076" s="9" t="s">
        <v>1484</v>
      </c>
      <c r="AA1076" s="19" t="s">
        <v>29</v>
      </c>
      <c r="AB1076" s="9">
        <v>28000000</v>
      </c>
      <c r="AC1076" s="9">
        <v>299965036</v>
      </c>
      <c r="AD1076" s="9" t="s">
        <v>43</v>
      </c>
      <c r="AE1076" s="20">
        <v>100</v>
      </c>
    </row>
    <row r="1077" spans="1:31" x14ac:dyDescent="0.35">
      <c r="A1077" t="s">
        <v>3943</v>
      </c>
      <c r="B1077" t="s">
        <v>32</v>
      </c>
      <c r="C1077" t="s">
        <v>33</v>
      </c>
      <c r="D1077" s="2">
        <v>1987</v>
      </c>
      <c r="E1077" t="s">
        <v>1729</v>
      </c>
      <c r="F1077" s="2">
        <v>3.7</v>
      </c>
      <c r="G1077">
        <v>44000</v>
      </c>
      <c r="H1077" t="s">
        <v>1146</v>
      </c>
      <c r="I1077" t="s">
        <v>71</v>
      </c>
      <c r="J1077" t="s">
        <v>111</v>
      </c>
      <c r="K1077" s="3" t="s">
        <v>21</v>
      </c>
      <c r="L1077">
        <v>17000000</v>
      </c>
      <c r="M1077">
        <v>15681020</v>
      </c>
      <c r="N1077" t="s">
        <v>1684</v>
      </c>
      <c r="O1077" s="2">
        <v>90</v>
      </c>
      <c r="Q1077" s="10" t="s">
        <v>33</v>
      </c>
      <c r="R1077" s="21">
        <v>1987</v>
      </c>
      <c r="S1077" s="27" t="s">
        <v>12468</v>
      </c>
      <c r="T1077" s="25" t="str">
        <f>LEFT(S1077,3)</f>
        <v>Jul</v>
      </c>
      <c r="U1077" s="10" t="s">
        <v>29</v>
      </c>
      <c r="V1077" s="21">
        <v>3.7</v>
      </c>
      <c r="W1077" s="10">
        <v>44000</v>
      </c>
      <c r="X1077" s="10" t="s">
        <v>1146</v>
      </c>
      <c r="Y1077" s="10" t="s">
        <v>71</v>
      </c>
      <c r="Z1077" s="10" t="s">
        <v>111</v>
      </c>
      <c r="AA1077" s="22" t="s">
        <v>21</v>
      </c>
      <c r="AB1077" s="10">
        <v>17000000</v>
      </c>
      <c r="AC1077" s="10">
        <v>15681020</v>
      </c>
      <c r="AD1077" s="10" t="s">
        <v>1684</v>
      </c>
      <c r="AE1077" s="23">
        <v>90</v>
      </c>
    </row>
    <row r="1078" spans="1:31" x14ac:dyDescent="0.35">
      <c r="A1078" t="s">
        <v>3944</v>
      </c>
      <c r="B1078" t="s">
        <v>1998</v>
      </c>
      <c r="C1078" t="s">
        <v>40</v>
      </c>
      <c r="D1078" s="2">
        <v>1987</v>
      </c>
      <c r="E1078" t="s">
        <v>3502</v>
      </c>
      <c r="F1078" s="2">
        <v>6.5</v>
      </c>
      <c r="G1078">
        <v>31000</v>
      </c>
      <c r="H1078" t="s">
        <v>848</v>
      </c>
      <c r="I1078" t="s">
        <v>3233</v>
      </c>
      <c r="J1078" t="s">
        <v>2565</v>
      </c>
      <c r="K1078" s="3" t="s">
        <v>29</v>
      </c>
      <c r="L1078">
        <v>12000000</v>
      </c>
      <c r="M1078">
        <v>110996879</v>
      </c>
      <c r="N1078" t="s">
        <v>112</v>
      </c>
      <c r="O1078" s="2">
        <v>111</v>
      </c>
      <c r="Q1078" s="9" t="s">
        <v>40</v>
      </c>
      <c r="R1078" s="18">
        <v>1987</v>
      </c>
      <c r="S1078" s="26" t="s">
        <v>12672</v>
      </c>
      <c r="T1078" s="25" t="str">
        <f>LEFT(S1078,3)</f>
        <v>Apr</v>
      </c>
      <c r="U1078" s="9" t="s">
        <v>29</v>
      </c>
      <c r="V1078" s="18">
        <v>6.5</v>
      </c>
      <c r="W1078" s="9">
        <v>31000</v>
      </c>
      <c r="X1078" s="9" t="s">
        <v>848</v>
      </c>
      <c r="Y1078" s="9" t="s">
        <v>3233</v>
      </c>
      <c r="Z1078" s="9" t="s">
        <v>2565</v>
      </c>
      <c r="AA1078" s="19" t="s">
        <v>29</v>
      </c>
      <c r="AB1078" s="9">
        <v>12000000</v>
      </c>
      <c r="AC1078" s="9">
        <v>110996879</v>
      </c>
      <c r="AD1078" s="9" t="s">
        <v>112</v>
      </c>
      <c r="AE1078" s="20">
        <v>111</v>
      </c>
    </row>
    <row r="1079" spans="1:31" x14ac:dyDescent="0.35">
      <c r="A1079" t="s">
        <v>3945</v>
      </c>
      <c r="B1079" t="s">
        <v>15</v>
      </c>
      <c r="C1079" t="s">
        <v>40</v>
      </c>
      <c r="D1079" s="2">
        <v>1987</v>
      </c>
      <c r="E1079" t="s">
        <v>3946</v>
      </c>
      <c r="F1079" s="2">
        <v>7.6</v>
      </c>
      <c r="G1079">
        <v>41000</v>
      </c>
      <c r="H1079" t="s">
        <v>2155</v>
      </c>
      <c r="I1079" t="s">
        <v>2155</v>
      </c>
      <c r="J1079" t="s">
        <v>3947</v>
      </c>
      <c r="K1079" s="3" t="s">
        <v>21</v>
      </c>
      <c r="L1079">
        <v>0</v>
      </c>
      <c r="M1079">
        <v>1628359</v>
      </c>
      <c r="N1079" t="s">
        <v>3948</v>
      </c>
      <c r="O1079" s="2">
        <v>107</v>
      </c>
      <c r="Q1079" s="10" t="s">
        <v>40</v>
      </c>
      <c r="R1079" s="21">
        <v>1987</v>
      </c>
      <c r="S1079" s="27" t="s">
        <v>12719</v>
      </c>
      <c r="T1079" s="25" t="str">
        <f>LEFT(S1079,3)</f>
        <v>Jun</v>
      </c>
      <c r="U1079" s="10" t="s">
        <v>29</v>
      </c>
      <c r="V1079" s="21">
        <v>7.6</v>
      </c>
      <c r="W1079" s="10">
        <v>41000</v>
      </c>
      <c r="X1079" s="10" t="s">
        <v>2155</v>
      </c>
      <c r="Y1079" s="10" t="s">
        <v>2155</v>
      </c>
      <c r="Z1079" s="10" t="s">
        <v>3947</v>
      </c>
      <c r="AA1079" s="22" t="s">
        <v>21</v>
      </c>
      <c r="AB1079" s="10">
        <v>0</v>
      </c>
      <c r="AC1079" s="10">
        <v>1628359</v>
      </c>
      <c r="AD1079" s="10" t="s">
        <v>3948</v>
      </c>
      <c r="AE1079" s="23">
        <v>107</v>
      </c>
    </row>
    <row r="1080" spans="1:31" x14ac:dyDescent="0.35">
      <c r="A1080" t="s">
        <v>3949</v>
      </c>
      <c r="B1080" t="s">
        <v>15</v>
      </c>
      <c r="C1080" t="s">
        <v>40</v>
      </c>
      <c r="D1080" s="2">
        <v>1987</v>
      </c>
      <c r="E1080" t="s">
        <v>3607</v>
      </c>
      <c r="F1080" s="2">
        <v>7.7</v>
      </c>
      <c r="G1080">
        <v>152000</v>
      </c>
      <c r="H1080" t="s">
        <v>510</v>
      </c>
      <c r="I1080" t="s">
        <v>510</v>
      </c>
      <c r="J1080" t="s">
        <v>511</v>
      </c>
      <c r="K1080" s="3" t="s">
        <v>29</v>
      </c>
      <c r="L1080">
        <v>3600000</v>
      </c>
      <c r="M1080">
        <v>5923798</v>
      </c>
      <c r="N1080" t="s">
        <v>512</v>
      </c>
      <c r="O1080" s="2">
        <v>84</v>
      </c>
      <c r="Q1080" s="9" t="s">
        <v>40</v>
      </c>
      <c r="R1080" s="18">
        <v>1987</v>
      </c>
      <c r="S1080" s="26" t="s">
        <v>12680</v>
      </c>
      <c r="T1080" s="25" t="str">
        <f>LEFT(S1080,3)</f>
        <v>Mar</v>
      </c>
      <c r="U1080" s="9" t="s">
        <v>29</v>
      </c>
      <c r="V1080" s="18">
        <v>7.7</v>
      </c>
      <c r="W1080" s="9">
        <v>152000</v>
      </c>
      <c r="X1080" s="9" t="s">
        <v>510</v>
      </c>
      <c r="Y1080" s="9" t="s">
        <v>510</v>
      </c>
      <c r="Z1080" s="9" t="s">
        <v>511</v>
      </c>
      <c r="AA1080" s="19" t="s">
        <v>29</v>
      </c>
      <c r="AB1080" s="9">
        <v>3600000</v>
      </c>
      <c r="AC1080" s="9">
        <v>5923798</v>
      </c>
      <c r="AD1080" s="9" t="s">
        <v>512</v>
      </c>
      <c r="AE1080" s="20">
        <v>84</v>
      </c>
    </row>
    <row r="1081" spans="1:31" x14ac:dyDescent="0.35">
      <c r="A1081" t="s">
        <v>3950</v>
      </c>
      <c r="B1081" t="s">
        <v>1998</v>
      </c>
      <c r="C1081" t="s">
        <v>40</v>
      </c>
      <c r="D1081" s="2">
        <v>1987</v>
      </c>
      <c r="E1081" t="s">
        <v>3951</v>
      </c>
      <c r="F1081" s="2">
        <v>6.6</v>
      </c>
      <c r="G1081">
        <v>18000</v>
      </c>
      <c r="H1081" t="s">
        <v>1187</v>
      </c>
      <c r="I1081" t="s">
        <v>1625</v>
      </c>
      <c r="J1081" t="s">
        <v>3952</v>
      </c>
      <c r="K1081" s="3" t="s">
        <v>29</v>
      </c>
      <c r="L1081">
        <v>0</v>
      </c>
      <c r="M1081">
        <v>35659098</v>
      </c>
      <c r="N1081" t="s">
        <v>43</v>
      </c>
      <c r="O1081" s="2">
        <v>97</v>
      </c>
      <c r="Q1081" s="10" t="s">
        <v>40</v>
      </c>
      <c r="R1081" s="21">
        <v>1987</v>
      </c>
      <c r="S1081" s="27" t="s">
        <v>12720</v>
      </c>
      <c r="T1081" s="25" t="str">
        <f>LEFT(S1081,3)</f>
        <v>Jul</v>
      </c>
      <c r="U1081" s="10" t="s">
        <v>29</v>
      </c>
      <c r="V1081" s="21">
        <v>6.6</v>
      </c>
      <c r="W1081" s="10">
        <v>18000</v>
      </c>
      <c r="X1081" s="10" t="s">
        <v>1187</v>
      </c>
      <c r="Y1081" s="10" t="s">
        <v>1625</v>
      </c>
      <c r="Z1081" s="10" t="s">
        <v>3952</v>
      </c>
      <c r="AA1081" s="22" t="s">
        <v>29</v>
      </c>
      <c r="AB1081" s="10">
        <v>0</v>
      </c>
      <c r="AC1081" s="10">
        <v>35659098</v>
      </c>
      <c r="AD1081" s="10" t="s">
        <v>43</v>
      </c>
      <c r="AE1081" s="23">
        <v>97</v>
      </c>
    </row>
    <row r="1082" spans="1:31" x14ac:dyDescent="0.35">
      <c r="A1082" t="s">
        <v>3953</v>
      </c>
      <c r="B1082" t="s">
        <v>32</v>
      </c>
      <c r="C1082" t="s">
        <v>33</v>
      </c>
      <c r="D1082" s="2">
        <v>1987</v>
      </c>
      <c r="E1082" t="s">
        <v>3954</v>
      </c>
      <c r="F1082" s="2">
        <v>6.8</v>
      </c>
      <c r="G1082">
        <v>56000</v>
      </c>
      <c r="H1082" t="s">
        <v>649</v>
      </c>
      <c r="I1082" t="s">
        <v>2358</v>
      </c>
      <c r="J1082" t="s">
        <v>1496</v>
      </c>
      <c r="K1082" s="3" t="s">
        <v>29</v>
      </c>
      <c r="L1082">
        <v>27000000</v>
      </c>
      <c r="M1082">
        <v>25893810</v>
      </c>
      <c r="N1082" t="s">
        <v>22</v>
      </c>
      <c r="O1082" s="2">
        <v>120</v>
      </c>
      <c r="Q1082" s="9" t="s">
        <v>33</v>
      </c>
      <c r="R1082" s="18">
        <v>1987</v>
      </c>
      <c r="S1082" s="26" t="s">
        <v>12721</v>
      </c>
      <c r="T1082" s="25" t="str">
        <f>LEFT(S1082,3)</f>
        <v>Jul</v>
      </c>
      <c r="U1082" s="9" t="s">
        <v>29</v>
      </c>
      <c r="V1082" s="18">
        <v>6.8</v>
      </c>
      <c r="W1082" s="9">
        <v>56000</v>
      </c>
      <c r="X1082" s="9" t="s">
        <v>649</v>
      </c>
      <c r="Y1082" s="9" t="s">
        <v>2358</v>
      </c>
      <c r="Z1082" s="9" t="s">
        <v>1496</v>
      </c>
      <c r="AA1082" s="19" t="s">
        <v>29</v>
      </c>
      <c r="AB1082" s="9">
        <v>27000000</v>
      </c>
      <c r="AC1082" s="9">
        <v>25893810</v>
      </c>
      <c r="AD1082" s="9" t="s">
        <v>22</v>
      </c>
      <c r="AE1082" s="20">
        <v>120</v>
      </c>
    </row>
    <row r="1083" spans="1:31" x14ac:dyDescent="0.35">
      <c r="A1083" t="s">
        <v>3955</v>
      </c>
      <c r="B1083" t="s">
        <v>32</v>
      </c>
      <c r="C1083" t="s">
        <v>33</v>
      </c>
      <c r="D1083" s="2">
        <v>1987</v>
      </c>
      <c r="E1083" t="s">
        <v>3855</v>
      </c>
      <c r="F1083" s="2">
        <v>6.7</v>
      </c>
      <c r="G1083">
        <v>91000</v>
      </c>
      <c r="H1083" t="s">
        <v>584</v>
      </c>
      <c r="I1083" t="s">
        <v>585</v>
      </c>
      <c r="J1083" t="s">
        <v>3060</v>
      </c>
      <c r="K1083" s="3" t="s">
        <v>21</v>
      </c>
      <c r="L1083">
        <v>40000000</v>
      </c>
      <c r="M1083">
        <v>51186259</v>
      </c>
      <c r="N1083" t="s">
        <v>587</v>
      </c>
      <c r="O1083" s="2">
        <v>130</v>
      </c>
      <c r="Q1083" s="10" t="s">
        <v>33</v>
      </c>
      <c r="R1083" s="21">
        <v>1987</v>
      </c>
      <c r="S1083" s="27" t="s">
        <v>12700</v>
      </c>
      <c r="T1083" s="25" t="str">
        <f>LEFT(S1083,3)</f>
        <v>Jul</v>
      </c>
      <c r="U1083" s="10" t="s">
        <v>29</v>
      </c>
      <c r="V1083" s="21">
        <v>6.7</v>
      </c>
      <c r="W1083" s="10">
        <v>91000</v>
      </c>
      <c r="X1083" s="10" t="s">
        <v>584</v>
      </c>
      <c r="Y1083" s="10" t="s">
        <v>585</v>
      </c>
      <c r="Z1083" s="10" t="s">
        <v>3060</v>
      </c>
      <c r="AA1083" s="22" t="s">
        <v>21</v>
      </c>
      <c r="AB1083" s="10">
        <v>40000000</v>
      </c>
      <c r="AC1083" s="10">
        <v>51186259</v>
      </c>
      <c r="AD1083" s="10" t="s">
        <v>587</v>
      </c>
      <c r="AE1083" s="23">
        <v>130</v>
      </c>
    </row>
    <row r="1084" spans="1:31" x14ac:dyDescent="0.35">
      <c r="A1084" t="s">
        <v>3956</v>
      </c>
      <c r="B1084" t="s">
        <v>32</v>
      </c>
      <c r="C1084" t="s">
        <v>33</v>
      </c>
      <c r="D1084" s="2">
        <v>1987</v>
      </c>
      <c r="E1084" t="s">
        <v>3889</v>
      </c>
      <c r="F1084" s="2">
        <v>5.8</v>
      </c>
      <c r="G1084">
        <v>51000</v>
      </c>
      <c r="H1084" t="s">
        <v>1700</v>
      </c>
      <c r="I1084" t="s">
        <v>3957</v>
      </c>
      <c r="J1084" t="s">
        <v>760</v>
      </c>
      <c r="K1084" s="3" t="s">
        <v>29</v>
      </c>
      <c r="L1084">
        <v>25000000</v>
      </c>
      <c r="M1084">
        <v>16057580</v>
      </c>
      <c r="N1084" t="s">
        <v>2215</v>
      </c>
      <c r="O1084" s="2">
        <v>93</v>
      </c>
      <c r="Q1084" s="9" t="s">
        <v>33</v>
      </c>
      <c r="R1084" s="18">
        <v>1987</v>
      </c>
      <c r="S1084" s="26" t="s">
        <v>12709</v>
      </c>
      <c r="T1084" s="25" t="str">
        <f>LEFT(S1084,3)</f>
        <v>Feb</v>
      </c>
      <c r="U1084" s="9" t="s">
        <v>29</v>
      </c>
      <c r="V1084" s="18">
        <v>5.8</v>
      </c>
      <c r="W1084" s="9">
        <v>51000</v>
      </c>
      <c r="X1084" s="9" t="s">
        <v>1700</v>
      </c>
      <c r="Y1084" s="9" t="s">
        <v>3957</v>
      </c>
      <c r="Z1084" s="9" t="s">
        <v>760</v>
      </c>
      <c r="AA1084" s="19" t="s">
        <v>29</v>
      </c>
      <c r="AB1084" s="9">
        <v>25000000</v>
      </c>
      <c r="AC1084" s="9">
        <v>16057580</v>
      </c>
      <c r="AD1084" s="9" t="s">
        <v>2215</v>
      </c>
      <c r="AE1084" s="20">
        <v>93</v>
      </c>
    </row>
    <row r="1085" spans="1:31" x14ac:dyDescent="0.35">
      <c r="A1085" t="s">
        <v>3958</v>
      </c>
      <c r="B1085" t="s">
        <v>1998</v>
      </c>
      <c r="C1085" t="s">
        <v>62</v>
      </c>
      <c r="D1085" s="2">
        <v>1987</v>
      </c>
      <c r="E1085" t="s">
        <v>3959</v>
      </c>
      <c r="F1085" s="2">
        <v>7.7</v>
      </c>
      <c r="G1085">
        <v>97000</v>
      </c>
      <c r="H1085" t="s">
        <v>3960</v>
      </c>
      <c r="I1085" t="s">
        <v>3961</v>
      </c>
      <c r="J1085" t="s">
        <v>3962</v>
      </c>
      <c r="K1085" s="3" t="s">
        <v>21</v>
      </c>
      <c r="L1085">
        <v>0</v>
      </c>
      <c r="M1085">
        <v>43993869</v>
      </c>
      <c r="N1085" t="s">
        <v>1785</v>
      </c>
      <c r="O1085" s="2">
        <v>163</v>
      </c>
      <c r="Q1085" s="10" t="s">
        <v>62</v>
      </c>
      <c r="R1085" s="21">
        <v>1987</v>
      </c>
      <c r="S1085" s="27" t="s">
        <v>12722</v>
      </c>
      <c r="T1085" s="25" t="str">
        <f>LEFT(S1085,3)</f>
        <v>Apr</v>
      </c>
      <c r="U1085" s="10" t="s">
        <v>29</v>
      </c>
      <c r="V1085" s="21">
        <v>7.7</v>
      </c>
      <c r="W1085" s="10">
        <v>97000</v>
      </c>
      <c r="X1085" s="10" t="s">
        <v>3960</v>
      </c>
      <c r="Y1085" s="10" t="s">
        <v>3961</v>
      </c>
      <c r="Z1085" s="10" t="s">
        <v>3962</v>
      </c>
      <c r="AA1085" s="22" t="s">
        <v>21</v>
      </c>
      <c r="AB1085" s="10">
        <v>0</v>
      </c>
      <c r="AC1085" s="10">
        <v>43993869</v>
      </c>
      <c r="AD1085" s="10" t="s">
        <v>1785</v>
      </c>
      <c r="AE1085" s="23">
        <v>163</v>
      </c>
    </row>
    <row r="1086" spans="1:31" x14ac:dyDescent="0.35">
      <c r="A1086" t="s">
        <v>3963</v>
      </c>
      <c r="B1086" t="s">
        <v>15</v>
      </c>
      <c r="C1086" t="s">
        <v>103</v>
      </c>
      <c r="D1086" s="2">
        <v>1987</v>
      </c>
      <c r="E1086" t="s">
        <v>3964</v>
      </c>
      <c r="F1086" s="2">
        <v>6.4</v>
      </c>
      <c r="G1086">
        <v>19000</v>
      </c>
      <c r="H1086" t="s">
        <v>3965</v>
      </c>
      <c r="I1086" t="s">
        <v>3966</v>
      </c>
      <c r="J1086" t="s">
        <v>3892</v>
      </c>
      <c r="K1086" s="3" t="s">
        <v>29</v>
      </c>
      <c r="L1086">
        <v>0</v>
      </c>
      <c r="M1086">
        <v>12396383</v>
      </c>
      <c r="N1086" t="s">
        <v>179</v>
      </c>
      <c r="O1086" s="2">
        <v>98</v>
      </c>
      <c r="Q1086" s="9" t="s">
        <v>103</v>
      </c>
      <c r="R1086" s="18">
        <v>1987</v>
      </c>
      <c r="S1086" s="26" t="s">
        <v>12723</v>
      </c>
      <c r="T1086" s="25" t="str">
        <f>LEFT(S1086,3)</f>
        <v>Nov</v>
      </c>
      <c r="U1086" s="9" t="s">
        <v>29</v>
      </c>
      <c r="V1086" s="18">
        <v>6.4</v>
      </c>
      <c r="W1086" s="9">
        <v>19000</v>
      </c>
      <c r="X1086" s="9" t="s">
        <v>3965</v>
      </c>
      <c r="Y1086" s="9" t="s">
        <v>3966</v>
      </c>
      <c r="Z1086" s="9" t="s">
        <v>3892</v>
      </c>
      <c r="AA1086" s="19" t="s">
        <v>29</v>
      </c>
      <c r="AB1086" s="9">
        <v>0</v>
      </c>
      <c r="AC1086" s="9">
        <v>12396383</v>
      </c>
      <c r="AD1086" s="9" t="s">
        <v>179</v>
      </c>
      <c r="AE1086" s="20">
        <v>98</v>
      </c>
    </row>
    <row r="1087" spans="1:31" x14ac:dyDescent="0.35">
      <c r="A1087" t="s">
        <v>3967</v>
      </c>
      <c r="B1087" t="s">
        <v>32</v>
      </c>
      <c r="C1087" t="s">
        <v>40</v>
      </c>
      <c r="D1087" s="2">
        <v>1987</v>
      </c>
      <c r="E1087" t="s">
        <v>2104</v>
      </c>
      <c r="F1087" s="2">
        <v>6.1</v>
      </c>
      <c r="G1087">
        <v>50000</v>
      </c>
      <c r="H1087" t="s">
        <v>2145</v>
      </c>
      <c r="I1087" t="s">
        <v>3100</v>
      </c>
      <c r="J1087" t="s">
        <v>1718</v>
      </c>
      <c r="K1087" s="3" t="s">
        <v>29</v>
      </c>
      <c r="L1087">
        <v>11000000</v>
      </c>
      <c r="M1087">
        <v>167780960</v>
      </c>
      <c r="N1087" t="s">
        <v>2091</v>
      </c>
      <c r="O1087" s="2">
        <v>102</v>
      </c>
      <c r="Q1087" s="10" t="s">
        <v>40</v>
      </c>
      <c r="R1087" s="21">
        <v>1987</v>
      </c>
      <c r="S1087" s="27" t="s">
        <v>12507</v>
      </c>
      <c r="T1087" s="25" t="str">
        <f>LEFT(S1087,3)</f>
        <v>Nov</v>
      </c>
      <c r="U1087" s="10" t="s">
        <v>29</v>
      </c>
      <c r="V1087" s="21">
        <v>6.1</v>
      </c>
      <c r="W1087" s="10">
        <v>50000</v>
      </c>
      <c r="X1087" s="10" t="s">
        <v>2145</v>
      </c>
      <c r="Y1087" s="10" t="s">
        <v>3100</v>
      </c>
      <c r="Z1087" s="10" t="s">
        <v>1718</v>
      </c>
      <c r="AA1087" s="22" t="s">
        <v>29</v>
      </c>
      <c r="AB1087" s="10">
        <v>11000000</v>
      </c>
      <c r="AC1087" s="10">
        <v>167780960</v>
      </c>
      <c r="AD1087" s="10" t="s">
        <v>2091</v>
      </c>
      <c r="AE1087" s="23">
        <v>102</v>
      </c>
    </row>
    <row r="1088" spans="1:31" x14ac:dyDescent="0.35">
      <c r="A1088" t="s">
        <v>3968</v>
      </c>
      <c r="B1088" t="s">
        <v>1998</v>
      </c>
      <c r="C1088" t="s">
        <v>62</v>
      </c>
      <c r="D1088" s="2">
        <v>1987</v>
      </c>
      <c r="E1088" t="s">
        <v>1729</v>
      </c>
      <c r="F1088" s="2">
        <v>6.9</v>
      </c>
      <c r="G1088">
        <v>30000</v>
      </c>
      <c r="H1088" t="s">
        <v>876</v>
      </c>
      <c r="I1088" t="s">
        <v>876</v>
      </c>
      <c r="J1088" t="s">
        <v>3969</v>
      </c>
      <c r="K1088" s="3" t="s">
        <v>29</v>
      </c>
      <c r="L1088">
        <v>6500000</v>
      </c>
      <c r="M1088">
        <v>54215416</v>
      </c>
      <c r="N1088" t="s">
        <v>30</v>
      </c>
      <c r="O1088" s="2">
        <v>108</v>
      </c>
      <c r="Q1088" s="9" t="s">
        <v>62</v>
      </c>
      <c r="R1088" s="18">
        <v>1987</v>
      </c>
      <c r="S1088" s="26" t="s">
        <v>12468</v>
      </c>
      <c r="T1088" s="25" t="str">
        <f>LEFT(S1088,3)</f>
        <v>Jul</v>
      </c>
      <c r="U1088" s="9" t="s">
        <v>29</v>
      </c>
      <c r="V1088" s="18">
        <v>6.9</v>
      </c>
      <c r="W1088" s="9">
        <v>30000</v>
      </c>
      <c r="X1088" s="9" t="s">
        <v>876</v>
      </c>
      <c r="Y1088" s="9" t="s">
        <v>876</v>
      </c>
      <c r="Z1088" s="9" t="s">
        <v>3969</v>
      </c>
      <c r="AA1088" s="19" t="s">
        <v>29</v>
      </c>
      <c r="AB1088" s="9">
        <v>6500000</v>
      </c>
      <c r="AC1088" s="9">
        <v>54215416</v>
      </c>
      <c r="AD1088" s="9" t="s">
        <v>30</v>
      </c>
      <c r="AE1088" s="20">
        <v>108</v>
      </c>
    </row>
    <row r="1089" spans="1:31" x14ac:dyDescent="0.35">
      <c r="A1089" t="s">
        <v>3970</v>
      </c>
      <c r="B1089" t="s">
        <v>1998</v>
      </c>
      <c r="C1089" t="s">
        <v>40</v>
      </c>
      <c r="D1089" s="2">
        <v>1987</v>
      </c>
      <c r="E1089" t="s">
        <v>3773</v>
      </c>
      <c r="F1089" s="2">
        <v>5.0999999999999996</v>
      </c>
      <c r="G1089">
        <v>14000</v>
      </c>
      <c r="H1089" t="s">
        <v>3971</v>
      </c>
      <c r="I1089" t="s">
        <v>2047</v>
      </c>
      <c r="J1089" t="s">
        <v>2048</v>
      </c>
      <c r="K1089" s="3" t="s">
        <v>29</v>
      </c>
      <c r="L1089">
        <v>0</v>
      </c>
      <c r="M1089">
        <v>30063289</v>
      </c>
      <c r="N1089" t="s">
        <v>179</v>
      </c>
      <c r="O1089" s="2">
        <v>88</v>
      </c>
      <c r="Q1089" s="10" t="s">
        <v>40</v>
      </c>
      <c r="R1089" s="21">
        <v>1987</v>
      </c>
      <c r="S1089" s="27" t="s">
        <v>12696</v>
      </c>
      <c r="T1089" s="25" t="str">
        <f>LEFT(S1089,3)</f>
        <v>Jul</v>
      </c>
      <c r="U1089" s="10" t="s">
        <v>29</v>
      </c>
      <c r="V1089" s="21">
        <v>5.0999999999999996</v>
      </c>
      <c r="W1089" s="10">
        <v>14000</v>
      </c>
      <c r="X1089" s="10" t="s">
        <v>3971</v>
      </c>
      <c r="Y1089" s="10" t="s">
        <v>2047</v>
      </c>
      <c r="Z1089" s="10" t="s">
        <v>2048</v>
      </c>
      <c r="AA1089" s="22" t="s">
        <v>29</v>
      </c>
      <c r="AB1089" s="10">
        <v>0</v>
      </c>
      <c r="AC1089" s="10">
        <v>30063289</v>
      </c>
      <c r="AD1089" s="10" t="s">
        <v>179</v>
      </c>
      <c r="AE1089" s="23">
        <v>88</v>
      </c>
    </row>
    <row r="1090" spans="1:31" x14ac:dyDescent="0.35">
      <c r="A1090" t="s">
        <v>3972</v>
      </c>
      <c r="B1090" t="s">
        <v>1998</v>
      </c>
      <c r="C1090" t="s">
        <v>33</v>
      </c>
      <c r="D1090" s="2">
        <v>1987</v>
      </c>
      <c r="E1090" t="s">
        <v>3908</v>
      </c>
      <c r="F1090" s="2">
        <v>7</v>
      </c>
      <c r="G1090">
        <v>30000</v>
      </c>
      <c r="H1090" t="s">
        <v>2689</v>
      </c>
      <c r="I1090" t="s">
        <v>3882</v>
      </c>
      <c r="J1090" t="s">
        <v>3973</v>
      </c>
      <c r="K1090" s="3" t="s">
        <v>29</v>
      </c>
      <c r="L1090">
        <v>12000000</v>
      </c>
      <c r="M1090">
        <v>3769990</v>
      </c>
      <c r="N1090" t="s">
        <v>3917</v>
      </c>
      <c r="O1090" s="2">
        <v>79</v>
      </c>
      <c r="Q1090" s="9" t="s">
        <v>33</v>
      </c>
      <c r="R1090" s="18">
        <v>1987</v>
      </c>
      <c r="S1090" s="26" t="s">
        <v>12713</v>
      </c>
      <c r="T1090" s="25" t="str">
        <f>LEFT(S1090,3)</f>
        <v>Aug</v>
      </c>
      <c r="U1090" s="9" t="s">
        <v>29</v>
      </c>
      <c r="V1090" s="18">
        <v>7</v>
      </c>
      <c r="W1090" s="9">
        <v>30000</v>
      </c>
      <c r="X1090" s="9" t="s">
        <v>2689</v>
      </c>
      <c r="Y1090" s="9" t="s">
        <v>3882</v>
      </c>
      <c r="Z1090" s="9" t="s">
        <v>3973</v>
      </c>
      <c r="AA1090" s="19" t="s">
        <v>29</v>
      </c>
      <c r="AB1090" s="9">
        <v>12000000</v>
      </c>
      <c r="AC1090" s="9">
        <v>3769990</v>
      </c>
      <c r="AD1090" s="9" t="s">
        <v>3917</v>
      </c>
      <c r="AE1090" s="20">
        <v>79</v>
      </c>
    </row>
    <row r="1091" spans="1:31" x14ac:dyDescent="0.35">
      <c r="A1091" t="s">
        <v>3974</v>
      </c>
      <c r="B1091" t="s">
        <v>15</v>
      </c>
      <c r="C1091" t="s">
        <v>51</v>
      </c>
      <c r="D1091" s="2">
        <v>1987</v>
      </c>
      <c r="E1091" t="s">
        <v>3975</v>
      </c>
      <c r="F1091" s="2">
        <v>6.7</v>
      </c>
      <c r="G1091">
        <v>39000</v>
      </c>
      <c r="H1091" t="s">
        <v>125</v>
      </c>
      <c r="I1091" t="s">
        <v>125</v>
      </c>
      <c r="J1091" t="s">
        <v>3976</v>
      </c>
      <c r="K1091" s="3" t="s">
        <v>29</v>
      </c>
      <c r="L1091">
        <v>3000000</v>
      </c>
      <c r="M1091">
        <v>14182492</v>
      </c>
      <c r="N1091" t="s">
        <v>3977</v>
      </c>
      <c r="O1091" s="2">
        <v>102</v>
      </c>
      <c r="Q1091" s="10" t="s">
        <v>51</v>
      </c>
      <c r="R1091" s="21">
        <v>1987</v>
      </c>
      <c r="S1091" s="27" t="s">
        <v>12724</v>
      </c>
      <c r="T1091" s="25" t="str">
        <f>LEFT(S1091,3)</f>
        <v>Oct</v>
      </c>
      <c r="U1091" s="10" t="s">
        <v>29</v>
      </c>
      <c r="V1091" s="21">
        <v>6.7</v>
      </c>
      <c r="W1091" s="10">
        <v>39000</v>
      </c>
      <c r="X1091" s="10" t="s">
        <v>125</v>
      </c>
      <c r="Y1091" s="10" t="s">
        <v>125</v>
      </c>
      <c r="Z1091" s="10" t="s">
        <v>3976</v>
      </c>
      <c r="AA1091" s="22" t="s">
        <v>29</v>
      </c>
      <c r="AB1091" s="10">
        <v>3000000</v>
      </c>
      <c r="AC1091" s="10">
        <v>14182492</v>
      </c>
      <c r="AD1091" s="10" t="s">
        <v>3977</v>
      </c>
      <c r="AE1091" s="23">
        <v>102</v>
      </c>
    </row>
    <row r="1092" spans="1:31" x14ac:dyDescent="0.35">
      <c r="A1092" t="s">
        <v>3978</v>
      </c>
      <c r="B1092" t="s">
        <v>1998</v>
      </c>
      <c r="C1092" t="s">
        <v>16</v>
      </c>
      <c r="D1092" s="2">
        <v>1987</v>
      </c>
      <c r="E1092" t="s">
        <v>3979</v>
      </c>
      <c r="F1092" s="2">
        <v>8</v>
      </c>
      <c r="G1092">
        <v>67000</v>
      </c>
      <c r="H1092" t="s">
        <v>1330</v>
      </c>
      <c r="I1092" t="s">
        <v>1330</v>
      </c>
      <c r="J1092" t="s">
        <v>3980</v>
      </c>
      <c r="K1092" s="3" t="s">
        <v>136</v>
      </c>
      <c r="L1092">
        <v>0</v>
      </c>
      <c r="M1092">
        <v>3404057</v>
      </c>
      <c r="N1092" t="s">
        <v>2065</v>
      </c>
      <c r="O1092" s="2">
        <v>128</v>
      </c>
      <c r="Q1092" s="9" t="s">
        <v>16</v>
      </c>
      <c r="R1092" s="18">
        <v>1987</v>
      </c>
      <c r="S1092" s="26" t="s">
        <v>12725</v>
      </c>
      <c r="T1092" s="25" t="str">
        <f>LEFT(S1092,3)</f>
        <v>May</v>
      </c>
      <c r="U1092" s="9" t="s">
        <v>29</v>
      </c>
      <c r="V1092" s="18">
        <v>8</v>
      </c>
      <c r="W1092" s="9">
        <v>67000</v>
      </c>
      <c r="X1092" s="9" t="s">
        <v>1330</v>
      </c>
      <c r="Y1092" s="9" t="s">
        <v>1330</v>
      </c>
      <c r="Z1092" s="9" t="s">
        <v>3980</v>
      </c>
      <c r="AA1092" s="19" t="s">
        <v>136</v>
      </c>
      <c r="AB1092" s="9">
        <v>0</v>
      </c>
      <c r="AC1092" s="9">
        <v>3404057</v>
      </c>
      <c r="AD1092" s="9" t="s">
        <v>2065</v>
      </c>
      <c r="AE1092" s="20">
        <v>128</v>
      </c>
    </row>
    <row r="1093" spans="1:31" x14ac:dyDescent="0.35">
      <c r="A1093" t="s">
        <v>3981</v>
      </c>
      <c r="B1093" t="s">
        <v>15</v>
      </c>
      <c r="C1093" t="s">
        <v>16</v>
      </c>
      <c r="D1093" s="2">
        <v>1987</v>
      </c>
      <c r="E1093" t="s">
        <v>3898</v>
      </c>
      <c r="F1093" s="2">
        <v>7.7</v>
      </c>
      <c r="G1093">
        <v>17000</v>
      </c>
      <c r="H1093" t="s">
        <v>836</v>
      </c>
      <c r="I1093" t="s">
        <v>2194</v>
      </c>
      <c r="J1093" t="s">
        <v>3982</v>
      </c>
      <c r="K1093" s="3" t="s">
        <v>21</v>
      </c>
      <c r="L1093">
        <v>0</v>
      </c>
      <c r="M1093">
        <v>2642567</v>
      </c>
      <c r="N1093" t="s">
        <v>838</v>
      </c>
      <c r="O1093" s="2">
        <v>140</v>
      </c>
      <c r="Q1093" s="10" t="s">
        <v>16</v>
      </c>
      <c r="R1093" s="21">
        <v>1987</v>
      </c>
      <c r="S1093" s="27" t="s">
        <v>12711</v>
      </c>
      <c r="T1093" s="25" t="str">
        <f>LEFT(S1093,3)</f>
        <v>Sep</v>
      </c>
      <c r="U1093" s="10" t="s">
        <v>29</v>
      </c>
      <c r="V1093" s="21">
        <v>7.7</v>
      </c>
      <c r="W1093" s="10">
        <v>17000</v>
      </c>
      <c r="X1093" s="10" t="s">
        <v>836</v>
      </c>
      <c r="Y1093" s="10" t="s">
        <v>2194</v>
      </c>
      <c r="Z1093" s="10" t="s">
        <v>3982</v>
      </c>
      <c r="AA1093" s="22" t="s">
        <v>21</v>
      </c>
      <c r="AB1093" s="10">
        <v>0</v>
      </c>
      <c r="AC1093" s="10">
        <v>2642567</v>
      </c>
      <c r="AD1093" s="10" t="s">
        <v>838</v>
      </c>
      <c r="AE1093" s="23">
        <v>140</v>
      </c>
    </row>
    <row r="1094" spans="1:31" x14ac:dyDescent="0.35">
      <c r="A1094" t="s">
        <v>3983</v>
      </c>
      <c r="B1094" t="s">
        <v>15</v>
      </c>
      <c r="C1094" t="s">
        <v>40</v>
      </c>
      <c r="D1094" s="2">
        <v>1987</v>
      </c>
      <c r="E1094" t="s">
        <v>3904</v>
      </c>
      <c r="F1094" s="2">
        <v>7.2</v>
      </c>
      <c r="G1094">
        <v>28000</v>
      </c>
      <c r="H1094" t="s">
        <v>1541</v>
      </c>
      <c r="I1094" t="s">
        <v>1541</v>
      </c>
      <c r="J1094" t="s">
        <v>164</v>
      </c>
      <c r="K1094" s="3" t="s">
        <v>29</v>
      </c>
      <c r="L1094">
        <v>20000000</v>
      </c>
      <c r="M1094">
        <v>67331309</v>
      </c>
      <c r="N1094" t="s">
        <v>3919</v>
      </c>
      <c r="O1094" s="2">
        <v>133</v>
      </c>
      <c r="Q1094" s="9" t="s">
        <v>40</v>
      </c>
      <c r="R1094" s="18">
        <v>1987</v>
      </c>
      <c r="S1094" s="26" t="s">
        <v>12712</v>
      </c>
      <c r="T1094" s="25" t="str">
        <f>LEFT(S1094,3)</f>
        <v>Dec</v>
      </c>
      <c r="U1094" s="9" t="s">
        <v>29</v>
      </c>
      <c r="V1094" s="18">
        <v>7.2</v>
      </c>
      <c r="W1094" s="9">
        <v>28000</v>
      </c>
      <c r="X1094" s="9" t="s">
        <v>1541</v>
      </c>
      <c r="Y1094" s="9" t="s">
        <v>1541</v>
      </c>
      <c r="Z1094" s="9" t="s">
        <v>164</v>
      </c>
      <c r="AA1094" s="19" t="s">
        <v>29</v>
      </c>
      <c r="AB1094" s="9">
        <v>20000000</v>
      </c>
      <c r="AC1094" s="9">
        <v>67331309</v>
      </c>
      <c r="AD1094" s="9" t="s">
        <v>3919</v>
      </c>
      <c r="AE1094" s="20">
        <v>133</v>
      </c>
    </row>
    <row r="1095" spans="1:31" x14ac:dyDescent="0.35">
      <c r="A1095" t="s">
        <v>3984</v>
      </c>
      <c r="B1095" t="s">
        <v>32</v>
      </c>
      <c r="C1095" t="s">
        <v>40</v>
      </c>
      <c r="D1095" s="2">
        <v>1987</v>
      </c>
      <c r="E1095" t="s">
        <v>3985</v>
      </c>
      <c r="F1095" s="2">
        <v>6</v>
      </c>
      <c r="G1095">
        <v>32000</v>
      </c>
      <c r="H1095" t="s">
        <v>3986</v>
      </c>
      <c r="I1095" t="s">
        <v>3986</v>
      </c>
      <c r="J1095" t="s">
        <v>3524</v>
      </c>
      <c r="K1095" s="3" t="s">
        <v>29</v>
      </c>
      <c r="L1095">
        <v>10000000</v>
      </c>
      <c r="M1095">
        <v>49998613</v>
      </c>
      <c r="N1095" t="s">
        <v>1545</v>
      </c>
      <c r="O1095" s="2">
        <v>110</v>
      </c>
      <c r="Q1095" s="10" t="s">
        <v>40</v>
      </c>
      <c r="R1095" s="21">
        <v>1987</v>
      </c>
      <c r="S1095" s="27" t="s">
        <v>12726</v>
      </c>
      <c r="T1095" s="25" t="str">
        <f>LEFT(S1095,3)</f>
        <v>Jun</v>
      </c>
      <c r="U1095" s="10" t="s">
        <v>29</v>
      </c>
      <c r="V1095" s="21">
        <v>6</v>
      </c>
      <c r="W1095" s="10">
        <v>32000</v>
      </c>
      <c r="X1095" s="10" t="s">
        <v>3986</v>
      </c>
      <c r="Y1095" s="10" t="s">
        <v>3986</v>
      </c>
      <c r="Z1095" s="10" t="s">
        <v>3524</v>
      </c>
      <c r="AA1095" s="22" t="s">
        <v>29</v>
      </c>
      <c r="AB1095" s="10">
        <v>10000000</v>
      </c>
      <c r="AC1095" s="10">
        <v>49998613</v>
      </c>
      <c r="AD1095" s="10" t="s">
        <v>1545</v>
      </c>
      <c r="AE1095" s="23">
        <v>110</v>
      </c>
    </row>
    <row r="1096" spans="1:31" x14ac:dyDescent="0.35">
      <c r="A1096" t="s">
        <v>3987</v>
      </c>
      <c r="B1096" t="s">
        <v>15</v>
      </c>
      <c r="C1096" t="s">
        <v>150</v>
      </c>
      <c r="D1096" s="2">
        <v>1987</v>
      </c>
      <c r="E1096" t="s">
        <v>2876</v>
      </c>
      <c r="F1096" s="2">
        <v>6.1</v>
      </c>
      <c r="G1096">
        <v>23000</v>
      </c>
      <c r="H1096" t="s">
        <v>3988</v>
      </c>
      <c r="I1096" t="s">
        <v>19</v>
      </c>
      <c r="J1096" t="s">
        <v>3989</v>
      </c>
      <c r="K1096" s="3" t="s">
        <v>29</v>
      </c>
      <c r="L1096">
        <v>3500000</v>
      </c>
      <c r="M1096">
        <v>14000000</v>
      </c>
      <c r="N1096" t="s">
        <v>2174</v>
      </c>
      <c r="O1096" s="2">
        <v>92</v>
      </c>
      <c r="Q1096" s="9" t="s">
        <v>150</v>
      </c>
      <c r="R1096" s="18">
        <v>1987</v>
      </c>
      <c r="S1096" s="26" t="s">
        <v>12603</v>
      </c>
      <c r="T1096" s="25" t="str">
        <f>LEFT(S1096,3)</f>
        <v>May</v>
      </c>
      <c r="U1096" s="9" t="s">
        <v>29</v>
      </c>
      <c r="V1096" s="18">
        <v>6.1</v>
      </c>
      <c r="W1096" s="9">
        <v>23000</v>
      </c>
      <c r="X1096" s="9" t="s">
        <v>3988</v>
      </c>
      <c r="Y1096" s="9" t="s">
        <v>19</v>
      </c>
      <c r="Z1096" s="9" t="s">
        <v>3989</v>
      </c>
      <c r="AA1096" s="19" t="s">
        <v>29</v>
      </c>
      <c r="AB1096" s="9">
        <v>3500000</v>
      </c>
      <c r="AC1096" s="9">
        <v>14000000</v>
      </c>
      <c r="AD1096" s="9" t="s">
        <v>2174</v>
      </c>
      <c r="AE1096" s="20">
        <v>92</v>
      </c>
    </row>
    <row r="1097" spans="1:31" x14ac:dyDescent="0.35">
      <c r="A1097" t="s">
        <v>3990</v>
      </c>
      <c r="B1097" t="s">
        <v>32</v>
      </c>
      <c r="C1097" t="s">
        <v>40</v>
      </c>
      <c r="D1097" s="2">
        <v>1987</v>
      </c>
      <c r="E1097" t="s">
        <v>3991</v>
      </c>
      <c r="F1097" s="2">
        <v>5</v>
      </c>
      <c r="G1097">
        <v>41000</v>
      </c>
      <c r="H1097" t="s">
        <v>3992</v>
      </c>
      <c r="I1097" t="s">
        <v>2016</v>
      </c>
      <c r="J1097" t="s">
        <v>1127</v>
      </c>
      <c r="K1097" s="3" t="s">
        <v>29</v>
      </c>
      <c r="L1097">
        <v>0</v>
      </c>
      <c r="M1097">
        <v>28061343</v>
      </c>
      <c r="N1097" t="s">
        <v>22</v>
      </c>
      <c r="O1097" s="2">
        <v>88</v>
      </c>
      <c r="Q1097" s="10" t="s">
        <v>40</v>
      </c>
      <c r="R1097" s="21">
        <v>1987</v>
      </c>
      <c r="S1097" s="27" t="s">
        <v>12727</v>
      </c>
      <c r="T1097" s="25" t="str">
        <f>LEFT(S1097,3)</f>
        <v>Apr</v>
      </c>
      <c r="U1097" s="10" t="s">
        <v>29</v>
      </c>
      <c r="V1097" s="21">
        <v>5</v>
      </c>
      <c r="W1097" s="10">
        <v>41000</v>
      </c>
      <c r="X1097" s="10" t="s">
        <v>3992</v>
      </c>
      <c r="Y1097" s="10" t="s">
        <v>2016</v>
      </c>
      <c r="Z1097" s="10" t="s">
        <v>1127</v>
      </c>
      <c r="AA1097" s="22" t="s">
        <v>29</v>
      </c>
      <c r="AB1097" s="10">
        <v>0</v>
      </c>
      <c r="AC1097" s="10">
        <v>28061343</v>
      </c>
      <c r="AD1097" s="10" t="s">
        <v>22</v>
      </c>
      <c r="AE1097" s="23">
        <v>88</v>
      </c>
    </row>
    <row r="1098" spans="1:31" x14ac:dyDescent="0.35">
      <c r="A1098" t="s">
        <v>3993</v>
      </c>
      <c r="B1098" t="s">
        <v>15</v>
      </c>
      <c r="C1098" t="s">
        <v>51</v>
      </c>
      <c r="D1098" s="2">
        <v>1987</v>
      </c>
      <c r="E1098" t="s">
        <v>3985</v>
      </c>
      <c r="F1098" s="2">
        <v>6.8</v>
      </c>
      <c r="G1098">
        <v>14000</v>
      </c>
      <c r="H1098" t="s">
        <v>2168</v>
      </c>
      <c r="I1098" t="s">
        <v>3994</v>
      </c>
      <c r="J1098" t="s">
        <v>3995</v>
      </c>
      <c r="K1098" s="3" t="s">
        <v>21</v>
      </c>
      <c r="L1098">
        <v>0</v>
      </c>
      <c r="M1098">
        <v>2488740</v>
      </c>
      <c r="N1098" t="s">
        <v>1040</v>
      </c>
      <c r="O1098" s="2">
        <v>89</v>
      </c>
      <c r="Q1098" s="9" t="s">
        <v>51</v>
      </c>
      <c r="R1098" s="18">
        <v>1987</v>
      </c>
      <c r="S1098" s="26" t="s">
        <v>12726</v>
      </c>
      <c r="T1098" s="25" t="str">
        <f>LEFT(S1098,3)</f>
        <v>Jun</v>
      </c>
      <c r="U1098" s="9" t="s">
        <v>29</v>
      </c>
      <c r="V1098" s="18">
        <v>6.8</v>
      </c>
      <c r="W1098" s="9">
        <v>14000</v>
      </c>
      <c r="X1098" s="9" t="s">
        <v>2168</v>
      </c>
      <c r="Y1098" s="9" t="s">
        <v>3994</v>
      </c>
      <c r="Z1098" s="9" t="s">
        <v>3995</v>
      </c>
      <c r="AA1098" s="19" t="s">
        <v>21</v>
      </c>
      <c r="AB1098" s="9">
        <v>0</v>
      </c>
      <c r="AC1098" s="9">
        <v>2488740</v>
      </c>
      <c r="AD1098" s="9" t="s">
        <v>1040</v>
      </c>
      <c r="AE1098" s="20">
        <v>89</v>
      </c>
    </row>
    <row r="1099" spans="1:31" x14ac:dyDescent="0.35">
      <c r="A1099" t="s">
        <v>3996</v>
      </c>
      <c r="B1099" t="s">
        <v>32</v>
      </c>
      <c r="C1099" t="s">
        <v>40</v>
      </c>
      <c r="D1099" s="2">
        <v>1987</v>
      </c>
      <c r="E1099" t="s">
        <v>3979</v>
      </c>
      <c r="F1099" s="2">
        <v>6.1</v>
      </c>
      <c r="G1099">
        <v>3300</v>
      </c>
      <c r="H1099" t="s">
        <v>3997</v>
      </c>
      <c r="I1099" t="s">
        <v>3998</v>
      </c>
      <c r="J1099" t="s">
        <v>3999</v>
      </c>
      <c r="K1099" s="3" t="s">
        <v>29</v>
      </c>
      <c r="L1099">
        <v>0</v>
      </c>
      <c r="M1099">
        <v>174380</v>
      </c>
      <c r="N1099" t="s">
        <v>383</v>
      </c>
      <c r="O1099" s="2">
        <v>89</v>
      </c>
      <c r="Q1099" s="10" t="s">
        <v>40</v>
      </c>
      <c r="R1099" s="21">
        <v>1987</v>
      </c>
      <c r="S1099" s="27" t="s">
        <v>12725</v>
      </c>
      <c r="T1099" s="25" t="str">
        <f>LEFT(S1099,3)</f>
        <v>May</v>
      </c>
      <c r="U1099" s="10" t="s">
        <v>29</v>
      </c>
      <c r="V1099" s="21">
        <v>6.1</v>
      </c>
      <c r="W1099" s="10">
        <v>3300</v>
      </c>
      <c r="X1099" s="10" t="s">
        <v>3997</v>
      </c>
      <c r="Y1099" s="10" t="s">
        <v>3998</v>
      </c>
      <c r="Z1099" s="10" t="s">
        <v>3999</v>
      </c>
      <c r="AA1099" s="22" t="s">
        <v>29</v>
      </c>
      <c r="AB1099" s="10">
        <v>0</v>
      </c>
      <c r="AC1099" s="10">
        <v>174380</v>
      </c>
      <c r="AD1099" s="10" t="s">
        <v>383</v>
      </c>
      <c r="AE1099" s="23">
        <v>89</v>
      </c>
    </row>
    <row r="1100" spans="1:31" x14ac:dyDescent="0.35">
      <c r="A1100" t="s">
        <v>4000</v>
      </c>
      <c r="B1100" t="s">
        <v>1998</v>
      </c>
      <c r="C1100" t="s">
        <v>16</v>
      </c>
      <c r="D1100" s="2">
        <v>1987</v>
      </c>
      <c r="E1100" t="s">
        <v>4001</v>
      </c>
      <c r="F1100" s="2">
        <v>5.7</v>
      </c>
      <c r="G1100">
        <v>9500</v>
      </c>
      <c r="H1100" t="s">
        <v>4002</v>
      </c>
      <c r="I1100" t="s">
        <v>4003</v>
      </c>
      <c r="J1100" t="s">
        <v>4004</v>
      </c>
      <c r="K1100" s="3" t="s">
        <v>29</v>
      </c>
      <c r="L1100">
        <v>0</v>
      </c>
      <c r="M1100">
        <v>15151736</v>
      </c>
      <c r="N1100" t="s">
        <v>2174</v>
      </c>
      <c r="O1100" s="2">
        <v>93</v>
      </c>
      <c r="Q1100" s="9" t="s">
        <v>16</v>
      </c>
      <c r="R1100" s="18">
        <v>1987</v>
      </c>
      <c r="S1100" s="26" t="s">
        <v>12728</v>
      </c>
      <c r="T1100" s="25" t="str">
        <f>LEFT(S1100,3)</f>
        <v>Nov</v>
      </c>
      <c r="U1100" s="9" t="s">
        <v>29</v>
      </c>
      <c r="V1100" s="18">
        <v>5.7</v>
      </c>
      <c r="W1100" s="9">
        <v>9500</v>
      </c>
      <c r="X1100" s="9" t="s">
        <v>4002</v>
      </c>
      <c r="Y1100" s="9" t="s">
        <v>4003</v>
      </c>
      <c r="Z1100" s="9" t="s">
        <v>4004</v>
      </c>
      <c r="AA1100" s="19" t="s">
        <v>29</v>
      </c>
      <c r="AB1100" s="9">
        <v>0</v>
      </c>
      <c r="AC1100" s="9">
        <v>15151736</v>
      </c>
      <c r="AD1100" s="9" t="s">
        <v>2174</v>
      </c>
      <c r="AE1100" s="20">
        <v>93</v>
      </c>
    </row>
    <row r="1101" spans="1:31" x14ac:dyDescent="0.35">
      <c r="A1101" t="s">
        <v>4005</v>
      </c>
      <c r="B1101" t="s">
        <v>32</v>
      </c>
      <c r="C1101" t="s">
        <v>40</v>
      </c>
      <c r="D1101" s="2">
        <v>1987</v>
      </c>
      <c r="E1101" t="s">
        <v>4006</v>
      </c>
      <c r="F1101" s="2">
        <v>6.7</v>
      </c>
      <c r="G1101">
        <v>32000</v>
      </c>
      <c r="H1101" t="s">
        <v>654</v>
      </c>
      <c r="I1101" t="s">
        <v>4007</v>
      </c>
      <c r="J1101" t="s">
        <v>4008</v>
      </c>
      <c r="K1101" s="3" t="s">
        <v>29</v>
      </c>
      <c r="L1101">
        <v>25000000</v>
      </c>
      <c r="M1101">
        <v>65088797</v>
      </c>
      <c r="N1101" t="s">
        <v>60</v>
      </c>
      <c r="O1101" s="2">
        <v>106</v>
      </c>
      <c r="Q1101" s="10" t="s">
        <v>40</v>
      </c>
      <c r="R1101" s="21">
        <v>1987</v>
      </c>
      <c r="S1101" s="27" t="s">
        <v>12729</v>
      </c>
      <c r="T1101" s="25" t="str">
        <f>LEFT(S1101,3)</f>
        <v>Dec</v>
      </c>
      <c r="U1101" s="10" t="s">
        <v>29</v>
      </c>
      <c r="V1101" s="21">
        <v>6.7</v>
      </c>
      <c r="W1101" s="10">
        <v>32000</v>
      </c>
      <c r="X1101" s="10" t="s">
        <v>654</v>
      </c>
      <c r="Y1101" s="10" t="s">
        <v>4007</v>
      </c>
      <c r="Z1101" s="10" t="s">
        <v>4008</v>
      </c>
      <c r="AA1101" s="22" t="s">
        <v>29</v>
      </c>
      <c r="AB1101" s="10">
        <v>25000000</v>
      </c>
      <c r="AC1101" s="10">
        <v>65088797</v>
      </c>
      <c r="AD1101" s="10" t="s">
        <v>60</v>
      </c>
      <c r="AE1101" s="23">
        <v>106</v>
      </c>
    </row>
    <row r="1102" spans="1:31" x14ac:dyDescent="0.35">
      <c r="A1102" t="s">
        <v>4009</v>
      </c>
      <c r="B1102" t="s">
        <v>32</v>
      </c>
      <c r="C1102" t="s">
        <v>40</v>
      </c>
      <c r="D1102" s="2">
        <v>1987</v>
      </c>
      <c r="E1102" t="s">
        <v>3946</v>
      </c>
      <c r="F1102" s="2">
        <v>6.6</v>
      </c>
      <c r="G1102">
        <v>42000</v>
      </c>
      <c r="H1102" t="s">
        <v>1296</v>
      </c>
      <c r="I1102" t="s">
        <v>4010</v>
      </c>
      <c r="J1102" t="s">
        <v>850</v>
      </c>
      <c r="K1102" s="3" t="s">
        <v>29</v>
      </c>
      <c r="L1102">
        <v>12000000</v>
      </c>
      <c r="M1102">
        <v>40050884</v>
      </c>
      <c r="N1102" t="s">
        <v>4011</v>
      </c>
      <c r="O1102" s="2">
        <v>107</v>
      </c>
      <c r="Q1102" s="9" t="s">
        <v>40</v>
      </c>
      <c r="R1102" s="18">
        <v>1987</v>
      </c>
      <c r="S1102" s="26" t="s">
        <v>12719</v>
      </c>
      <c r="T1102" s="25" t="str">
        <f>LEFT(S1102,3)</f>
        <v>Jun</v>
      </c>
      <c r="U1102" s="9" t="s">
        <v>29</v>
      </c>
      <c r="V1102" s="18">
        <v>6.6</v>
      </c>
      <c r="W1102" s="9">
        <v>42000</v>
      </c>
      <c r="X1102" s="9" t="s">
        <v>1296</v>
      </c>
      <c r="Y1102" s="9" t="s">
        <v>4010</v>
      </c>
      <c r="Z1102" s="9" t="s">
        <v>850</v>
      </c>
      <c r="AA1102" s="19" t="s">
        <v>29</v>
      </c>
      <c r="AB1102" s="9">
        <v>12000000</v>
      </c>
      <c r="AC1102" s="9">
        <v>40050884</v>
      </c>
      <c r="AD1102" s="9" t="s">
        <v>4011</v>
      </c>
      <c r="AE1102" s="20">
        <v>107</v>
      </c>
    </row>
    <row r="1103" spans="1:31" x14ac:dyDescent="0.35">
      <c r="A1103" t="s">
        <v>4012</v>
      </c>
      <c r="B1103" t="s">
        <v>1998</v>
      </c>
      <c r="C1103" t="s">
        <v>40</v>
      </c>
      <c r="D1103" s="2">
        <v>1987</v>
      </c>
      <c r="E1103" t="s">
        <v>4013</v>
      </c>
      <c r="F1103" s="2">
        <v>6</v>
      </c>
      <c r="G1103">
        <v>33000</v>
      </c>
      <c r="H1103" t="s">
        <v>4014</v>
      </c>
      <c r="I1103" t="s">
        <v>58</v>
      </c>
      <c r="J1103" t="s">
        <v>58</v>
      </c>
      <c r="K1103" s="3" t="s">
        <v>29</v>
      </c>
      <c r="L1103">
        <v>20000000</v>
      </c>
      <c r="M1103">
        <v>66673516</v>
      </c>
      <c r="N1103" t="s">
        <v>4015</v>
      </c>
      <c r="O1103" s="2">
        <v>106</v>
      </c>
      <c r="Q1103" s="10" t="s">
        <v>40</v>
      </c>
      <c r="R1103" s="21">
        <v>1987</v>
      </c>
      <c r="S1103" s="27" t="s">
        <v>12730</v>
      </c>
      <c r="T1103" s="25" t="str">
        <f>LEFT(S1103,3)</f>
        <v>Jun</v>
      </c>
      <c r="U1103" s="10" t="s">
        <v>29</v>
      </c>
      <c r="V1103" s="21">
        <v>6</v>
      </c>
      <c r="W1103" s="10">
        <v>33000</v>
      </c>
      <c r="X1103" s="10" t="s">
        <v>4014</v>
      </c>
      <c r="Y1103" s="10" t="s">
        <v>58</v>
      </c>
      <c r="Z1103" s="10" t="s">
        <v>58</v>
      </c>
      <c r="AA1103" s="22" t="s">
        <v>29</v>
      </c>
      <c r="AB1103" s="10">
        <v>20000000</v>
      </c>
      <c r="AC1103" s="10">
        <v>66673516</v>
      </c>
      <c r="AD1103" s="10" t="s">
        <v>4015</v>
      </c>
      <c r="AE1103" s="23">
        <v>106</v>
      </c>
    </row>
    <row r="1104" spans="1:31" x14ac:dyDescent="0.35">
      <c r="A1104" t="s">
        <v>4016</v>
      </c>
      <c r="B1104" t="s">
        <v>1998</v>
      </c>
      <c r="C1104" t="s">
        <v>40</v>
      </c>
      <c r="D1104" s="2">
        <v>1987</v>
      </c>
      <c r="E1104" t="s">
        <v>3928</v>
      </c>
      <c r="F1104" s="2">
        <v>6.3</v>
      </c>
      <c r="G1104">
        <v>35000</v>
      </c>
      <c r="H1104" t="s">
        <v>3519</v>
      </c>
      <c r="I1104" t="s">
        <v>4017</v>
      </c>
      <c r="J1104" t="s">
        <v>3519</v>
      </c>
      <c r="K1104" s="3" t="s">
        <v>29</v>
      </c>
      <c r="L1104">
        <v>14000000</v>
      </c>
      <c r="M1104">
        <v>57915972</v>
      </c>
      <c r="N1104" t="s">
        <v>49</v>
      </c>
      <c r="O1104" s="2">
        <v>88</v>
      </c>
      <c r="Q1104" s="9" t="s">
        <v>40</v>
      </c>
      <c r="R1104" s="18">
        <v>1987</v>
      </c>
      <c r="S1104" s="26" t="s">
        <v>12716</v>
      </c>
      <c r="T1104" s="25" t="str">
        <f>LEFT(S1104,3)</f>
        <v>Dec</v>
      </c>
      <c r="U1104" s="9" t="s">
        <v>29</v>
      </c>
      <c r="V1104" s="18">
        <v>6.3</v>
      </c>
      <c r="W1104" s="9">
        <v>35000</v>
      </c>
      <c r="X1104" s="9" t="s">
        <v>3519</v>
      </c>
      <c r="Y1104" s="9" t="s">
        <v>4017</v>
      </c>
      <c r="Z1104" s="9" t="s">
        <v>3519</v>
      </c>
      <c r="AA1104" s="19" t="s">
        <v>29</v>
      </c>
      <c r="AB1104" s="9">
        <v>14000000</v>
      </c>
      <c r="AC1104" s="9">
        <v>57915972</v>
      </c>
      <c r="AD1104" s="9" t="s">
        <v>49</v>
      </c>
      <c r="AE1104" s="20">
        <v>88</v>
      </c>
    </row>
    <row r="1105" spans="1:31" x14ac:dyDescent="0.35">
      <c r="A1105" t="s">
        <v>4018</v>
      </c>
      <c r="B1105" t="s">
        <v>15</v>
      </c>
      <c r="C1105" t="s">
        <v>40</v>
      </c>
      <c r="D1105" s="2">
        <v>1987</v>
      </c>
      <c r="E1105" t="s">
        <v>3898</v>
      </c>
      <c r="F1105" s="2">
        <v>6.2</v>
      </c>
      <c r="G1105">
        <v>10000</v>
      </c>
      <c r="H1105" t="s">
        <v>607</v>
      </c>
      <c r="I1105" t="s">
        <v>4019</v>
      </c>
      <c r="J1105" t="s">
        <v>1848</v>
      </c>
      <c r="K1105" s="3" t="s">
        <v>29</v>
      </c>
      <c r="L1105">
        <v>0</v>
      </c>
      <c r="M1105">
        <v>548696</v>
      </c>
      <c r="N1105" t="s">
        <v>60</v>
      </c>
      <c r="O1105" s="2">
        <v>85</v>
      </c>
      <c r="Q1105" s="10" t="s">
        <v>40</v>
      </c>
      <c r="R1105" s="21">
        <v>1987</v>
      </c>
      <c r="S1105" s="27" t="s">
        <v>12711</v>
      </c>
      <c r="T1105" s="25" t="str">
        <f>LEFT(S1105,3)</f>
        <v>Sep</v>
      </c>
      <c r="U1105" s="10" t="s">
        <v>29</v>
      </c>
      <c r="V1105" s="21">
        <v>6.2</v>
      </c>
      <c r="W1105" s="10">
        <v>10000</v>
      </c>
      <c r="X1105" s="10" t="s">
        <v>607</v>
      </c>
      <c r="Y1105" s="10" t="s">
        <v>4019</v>
      </c>
      <c r="Z1105" s="10" t="s">
        <v>1848</v>
      </c>
      <c r="AA1105" s="22" t="s">
        <v>29</v>
      </c>
      <c r="AB1105" s="10">
        <v>0</v>
      </c>
      <c r="AC1105" s="10">
        <v>548696</v>
      </c>
      <c r="AD1105" s="10" t="s">
        <v>60</v>
      </c>
      <c r="AE1105" s="23">
        <v>85</v>
      </c>
    </row>
    <row r="1106" spans="1:31" x14ac:dyDescent="0.35">
      <c r="A1106" t="s">
        <v>4020</v>
      </c>
      <c r="B1106" t="s">
        <v>32</v>
      </c>
      <c r="C1106" t="s">
        <v>40</v>
      </c>
      <c r="D1106" s="2">
        <v>1987</v>
      </c>
      <c r="E1106" t="s">
        <v>4001</v>
      </c>
      <c r="F1106" s="2">
        <v>3.4</v>
      </c>
      <c r="G1106">
        <v>11000</v>
      </c>
      <c r="H1106" t="s">
        <v>4021</v>
      </c>
      <c r="I1106" t="s">
        <v>2605</v>
      </c>
      <c r="J1106" t="s">
        <v>4022</v>
      </c>
      <c r="K1106" s="3" t="s">
        <v>29</v>
      </c>
      <c r="L1106">
        <v>3000000</v>
      </c>
      <c r="M1106">
        <v>7888703</v>
      </c>
      <c r="N1106" t="s">
        <v>1535</v>
      </c>
      <c r="O1106" s="2">
        <v>95</v>
      </c>
      <c r="Q1106" s="9" t="s">
        <v>40</v>
      </c>
      <c r="R1106" s="18">
        <v>1987</v>
      </c>
      <c r="S1106" s="26" t="s">
        <v>12728</v>
      </c>
      <c r="T1106" s="25" t="str">
        <f>LEFT(S1106,3)</f>
        <v>Nov</v>
      </c>
      <c r="U1106" s="9" t="s">
        <v>29</v>
      </c>
      <c r="V1106" s="18">
        <v>3.4</v>
      </c>
      <c r="W1106" s="9">
        <v>11000</v>
      </c>
      <c r="X1106" s="9" t="s">
        <v>4021</v>
      </c>
      <c r="Y1106" s="9" t="s">
        <v>2605</v>
      </c>
      <c r="Z1106" s="9" t="s">
        <v>4022</v>
      </c>
      <c r="AA1106" s="19" t="s">
        <v>29</v>
      </c>
      <c r="AB1106" s="9">
        <v>3000000</v>
      </c>
      <c r="AC1106" s="9">
        <v>7888703</v>
      </c>
      <c r="AD1106" s="9" t="s">
        <v>1535</v>
      </c>
      <c r="AE1106" s="20">
        <v>95</v>
      </c>
    </row>
    <row r="1107" spans="1:31" x14ac:dyDescent="0.35">
      <c r="A1107" t="s">
        <v>4023</v>
      </c>
      <c r="B1107" t="s">
        <v>32</v>
      </c>
      <c r="C1107" t="s">
        <v>40</v>
      </c>
      <c r="D1107" s="2">
        <v>1987</v>
      </c>
      <c r="E1107" t="s">
        <v>4024</v>
      </c>
      <c r="F1107" s="2">
        <v>6.3</v>
      </c>
      <c r="G1107">
        <v>14000</v>
      </c>
      <c r="H1107" t="s">
        <v>2350</v>
      </c>
      <c r="I1107" t="s">
        <v>213</v>
      </c>
      <c r="J1107" t="s">
        <v>2365</v>
      </c>
      <c r="K1107" s="3" t="s">
        <v>29</v>
      </c>
      <c r="L1107">
        <v>0</v>
      </c>
      <c r="M1107">
        <v>26712476</v>
      </c>
      <c r="N1107" t="s">
        <v>79</v>
      </c>
      <c r="O1107" s="2">
        <v>110</v>
      </c>
      <c r="Q1107" s="10" t="s">
        <v>40</v>
      </c>
      <c r="R1107" s="21">
        <v>1987</v>
      </c>
      <c r="S1107" s="27" t="s">
        <v>12731</v>
      </c>
      <c r="T1107" s="25" t="str">
        <f>LEFT(S1107,3)</f>
        <v>Oct</v>
      </c>
      <c r="U1107" s="10" t="s">
        <v>29</v>
      </c>
      <c r="V1107" s="21">
        <v>6.3</v>
      </c>
      <c r="W1107" s="10">
        <v>14000</v>
      </c>
      <c r="X1107" s="10" t="s">
        <v>2350</v>
      </c>
      <c r="Y1107" s="10" t="s">
        <v>213</v>
      </c>
      <c r="Z1107" s="10" t="s">
        <v>2365</v>
      </c>
      <c r="AA1107" s="22" t="s">
        <v>29</v>
      </c>
      <c r="AB1107" s="10">
        <v>0</v>
      </c>
      <c r="AC1107" s="10">
        <v>26712476</v>
      </c>
      <c r="AD1107" s="10" t="s">
        <v>79</v>
      </c>
      <c r="AE1107" s="23">
        <v>110</v>
      </c>
    </row>
    <row r="1108" spans="1:31" x14ac:dyDescent="0.35">
      <c r="A1108" t="s">
        <v>4025</v>
      </c>
      <c r="B1108" t="s">
        <v>32</v>
      </c>
      <c r="C1108" t="s">
        <v>62</v>
      </c>
      <c r="D1108" s="2">
        <v>1987</v>
      </c>
      <c r="E1108" t="s">
        <v>3889</v>
      </c>
      <c r="F1108" s="2">
        <v>7.5</v>
      </c>
      <c r="G1108">
        <v>9500</v>
      </c>
      <c r="H1108" t="s">
        <v>4026</v>
      </c>
      <c r="I1108" t="s">
        <v>4027</v>
      </c>
      <c r="J1108" t="s">
        <v>360</v>
      </c>
      <c r="K1108" s="3" t="s">
        <v>21</v>
      </c>
      <c r="L1108">
        <v>0</v>
      </c>
      <c r="M1108">
        <v>1083486</v>
      </c>
      <c r="N1108" t="s">
        <v>362</v>
      </c>
      <c r="O1108" s="2">
        <v>100</v>
      </c>
      <c r="Q1108" s="9" t="s">
        <v>62</v>
      </c>
      <c r="R1108" s="18">
        <v>1987</v>
      </c>
      <c r="S1108" s="26" t="s">
        <v>12709</v>
      </c>
      <c r="T1108" s="25" t="str">
        <f>LEFT(S1108,3)</f>
        <v>Feb</v>
      </c>
      <c r="U1108" s="9" t="s">
        <v>29</v>
      </c>
      <c r="V1108" s="18">
        <v>7.5</v>
      </c>
      <c r="W1108" s="9">
        <v>9500</v>
      </c>
      <c r="X1108" s="9" t="s">
        <v>4026</v>
      </c>
      <c r="Y1108" s="9" t="s">
        <v>4027</v>
      </c>
      <c r="Z1108" s="9" t="s">
        <v>360</v>
      </c>
      <c r="AA1108" s="19" t="s">
        <v>21</v>
      </c>
      <c r="AB1108" s="9">
        <v>0</v>
      </c>
      <c r="AC1108" s="9">
        <v>1083486</v>
      </c>
      <c r="AD1108" s="9" t="s">
        <v>362</v>
      </c>
      <c r="AE1108" s="20">
        <v>100</v>
      </c>
    </row>
    <row r="1109" spans="1:31" x14ac:dyDescent="0.35">
      <c r="A1109" t="s">
        <v>4028</v>
      </c>
      <c r="B1109" t="s">
        <v>1998</v>
      </c>
      <c r="C1109" t="s">
        <v>150</v>
      </c>
      <c r="D1109" s="2">
        <v>1987</v>
      </c>
      <c r="E1109" t="s">
        <v>4029</v>
      </c>
      <c r="F1109" s="2">
        <v>6.1</v>
      </c>
      <c r="G1109">
        <v>16000</v>
      </c>
      <c r="H1109" t="s">
        <v>4030</v>
      </c>
      <c r="I1109" t="s">
        <v>4031</v>
      </c>
      <c r="J1109" t="s">
        <v>4032</v>
      </c>
      <c r="K1109" s="3" t="s">
        <v>194</v>
      </c>
      <c r="L1109">
        <v>0</v>
      </c>
      <c r="M1109">
        <v>13539458</v>
      </c>
      <c r="N1109" t="s">
        <v>4033</v>
      </c>
      <c r="O1109" s="2">
        <v>85</v>
      </c>
      <c r="Q1109" s="10" t="s">
        <v>150</v>
      </c>
      <c r="R1109" s="21">
        <v>1987</v>
      </c>
      <c r="S1109" s="27" t="s">
        <v>12732</v>
      </c>
      <c r="T1109" s="25" t="str">
        <f>LEFT(S1109,3)</f>
        <v>May</v>
      </c>
      <c r="U1109" s="10" t="s">
        <v>29</v>
      </c>
      <c r="V1109" s="21">
        <v>6.1</v>
      </c>
      <c r="W1109" s="10">
        <v>16000</v>
      </c>
      <c r="X1109" s="10" t="s">
        <v>4030</v>
      </c>
      <c r="Y1109" s="10" t="s">
        <v>4031</v>
      </c>
      <c r="Z1109" s="10" t="s">
        <v>4032</v>
      </c>
      <c r="AA1109" s="22" t="s">
        <v>194</v>
      </c>
      <c r="AB1109" s="10">
        <v>0</v>
      </c>
      <c r="AC1109" s="10">
        <v>13539458</v>
      </c>
      <c r="AD1109" s="10" t="s">
        <v>4033</v>
      </c>
      <c r="AE1109" s="23">
        <v>85</v>
      </c>
    </row>
    <row r="1110" spans="1:31" x14ac:dyDescent="0.35">
      <c r="A1110" t="s">
        <v>4034</v>
      </c>
      <c r="B1110" t="s">
        <v>32</v>
      </c>
      <c r="C1110" t="s">
        <v>40</v>
      </c>
      <c r="D1110" s="2">
        <v>1987</v>
      </c>
      <c r="E1110" t="s">
        <v>3649</v>
      </c>
      <c r="F1110" s="2">
        <v>5.5</v>
      </c>
      <c r="G1110">
        <v>11000</v>
      </c>
      <c r="H1110" t="s">
        <v>4035</v>
      </c>
      <c r="I1110" t="s">
        <v>4035</v>
      </c>
      <c r="J1110" t="s">
        <v>4036</v>
      </c>
      <c r="K1110" s="3" t="s">
        <v>29</v>
      </c>
      <c r="L1110">
        <v>3500000</v>
      </c>
      <c r="M1110">
        <v>23509382</v>
      </c>
      <c r="N1110" t="s">
        <v>4037</v>
      </c>
      <c r="O1110" s="2">
        <v>92</v>
      </c>
      <c r="Q1110" s="9" t="s">
        <v>40</v>
      </c>
      <c r="R1110" s="18">
        <v>1987</v>
      </c>
      <c r="S1110" s="26" t="s">
        <v>12686</v>
      </c>
      <c r="T1110" s="25" t="str">
        <f>LEFT(S1110,3)</f>
        <v>May</v>
      </c>
      <c r="U1110" s="9" t="s">
        <v>29</v>
      </c>
      <c r="V1110" s="18">
        <v>5.5</v>
      </c>
      <c r="W1110" s="9">
        <v>11000</v>
      </c>
      <c r="X1110" s="9" t="s">
        <v>4035</v>
      </c>
      <c r="Y1110" s="9" t="s">
        <v>4035</v>
      </c>
      <c r="Z1110" s="9" t="s">
        <v>4036</v>
      </c>
      <c r="AA1110" s="19" t="s">
        <v>29</v>
      </c>
      <c r="AB1110" s="9">
        <v>3500000</v>
      </c>
      <c r="AC1110" s="9">
        <v>23509382</v>
      </c>
      <c r="AD1110" s="9" t="s">
        <v>4037</v>
      </c>
      <c r="AE1110" s="20">
        <v>92</v>
      </c>
    </row>
    <row r="1111" spans="1:31" x14ac:dyDescent="0.35">
      <c r="A1111" t="s">
        <v>4038</v>
      </c>
      <c r="B1111" t="s">
        <v>15</v>
      </c>
      <c r="C1111" t="s">
        <v>40</v>
      </c>
      <c r="D1111" s="2">
        <v>1987</v>
      </c>
      <c r="E1111" t="s">
        <v>4039</v>
      </c>
      <c r="F1111" s="2">
        <v>5.8</v>
      </c>
      <c r="G1111">
        <v>2600</v>
      </c>
      <c r="H1111" t="s">
        <v>607</v>
      </c>
      <c r="I1111" t="s">
        <v>94</v>
      </c>
      <c r="J1111" t="s">
        <v>1352</v>
      </c>
      <c r="K1111" s="3" t="s">
        <v>21</v>
      </c>
      <c r="L1111">
        <v>0</v>
      </c>
      <c r="M1111">
        <v>1028679</v>
      </c>
      <c r="N1111" t="s">
        <v>4040</v>
      </c>
      <c r="O1111" s="2">
        <v>90</v>
      </c>
      <c r="Q1111" s="10" t="s">
        <v>40</v>
      </c>
      <c r="R1111" s="21">
        <v>1987</v>
      </c>
      <c r="S1111" s="27" t="s">
        <v>12733</v>
      </c>
      <c r="T1111" s="25" t="str">
        <f>LEFT(S1111,3)</f>
        <v>Sep</v>
      </c>
      <c r="U1111" s="10" t="s">
        <v>29</v>
      </c>
      <c r="V1111" s="21">
        <v>5.8</v>
      </c>
      <c r="W1111" s="10">
        <v>2600</v>
      </c>
      <c r="X1111" s="10" t="s">
        <v>607</v>
      </c>
      <c r="Y1111" s="10" t="s">
        <v>94</v>
      </c>
      <c r="Z1111" s="10" t="s">
        <v>1352</v>
      </c>
      <c r="AA1111" s="22" t="s">
        <v>21</v>
      </c>
      <c r="AB1111" s="10">
        <v>0</v>
      </c>
      <c r="AC1111" s="10">
        <v>1028679</v>
      </c>
      <c r="AD1111" s="10" t="s">
        <v>4040</v>
      </c>
      <c r="AE1111" s="23">
        <v>90</v>
      </c>
    </row>
    <row r="1112" spans="1:31" x14ac:dyDescent="0.35">
      <c r="A1112" t="s">
        <v>4041</v>
      </c>
      <c r="B1112" t="s">
        <v>15</v>
      </c>
      <c r="C1112" t="s">
        <v>33</v>
      </c>
      <c r="D1112" s="2">
        <v>1987</v>
      </c>
      <c r="E1112" t="s">
        <v>3559</v>
      </c>
      <c r="F1112" s="2">
        <v>6.7</v>
      </c>
      <c r="G1112">
        <v>24000</v>
      </c>
      <c r="H1112" t="s">
        <v>723</v>
      </c>
      <c r="I1112" t="s">
        <v>3309</v>
      </c>
      <c r="J1112" t="s">
        <v>4042</v>
      </c>
      <c r="K1112" s="3" t="s">
        <v>29</v>
      </c>
      <c r="L1112">
        <v>0</v>
      </c>
      <c r="M1112">
        <v>13839404</v>
      </c>
      <c r="N1112" t="s">
        <v>1087</v>
      </c>
      <c r="O1112" s="2">
        <v>110</v>
      </c>
      <c r="Q1112" s="9" t="s">
        <v>33</v>
      </c>
      <c r="R1112" s="18">
        <v>1987</v>
      </c>
      <c r="S1112" s="26" t="s">
        <v>12676</v>
      </c>
      <c r="T1112" s="25" t="str">
        <f>LEFT(S1112,3)</f>
        <v>Aug</v>
      </c>
      <c r="U1112" s="9" t="s">
        <v>29</v>
      </c>
      <c r="V1112" s="18">
        <v>6.7</v>
      </c>
      <c r="W1112" s="9">
        <v>24000</v>
      </c>
      <c r="X1112" s="9" t="s">
        <v>723</v>
      </c>
      <c r="Y1112" s="9" t="s">
        <v>3309</v>
      </c>
      <c r="Z1112" s="9" t="s">
        <v>4042</v>
      </c>
      <c r="AA1112" s="19" t="s">
        <v>29</v>
      </c>
      <c r="AB1112" s="9">
        <v>0</v>
      </c>
      <c r="AC1112" s="9">
        <v>13839404</v>
      </c>
      <c r="AD1112" s="9" t="s">
        <v>1087</v>
      </c>
      <c r="AE1112" s="20">
        <v>110</v>
      </c>
    </row>
    <row r="1113" spans="1:31" x14ac:dyDescent="0.35">
      <c r="A1113" t="s">
        <v>4043</v>
      </c>
      <c r="B1113" t="s">
        <v>1998</v>
      </c>
      <c r="C1113" t="s">
        <v>33</v>
      </c>
      <c r="D1113" s="2">
        <v>1987</v>
      </c>
      <c r="E1113" t="s">
        <v>4044</v>
      </c>
      <c r="F1113" s="2">
        <v>5.6</v>
      </c>
      <c r="G1113">
        <v>9100</v>
      </c>
      <c r="H1113" t="s">
        <v>4045</v>
      </c>
      <c r="I1113" t="s">
        <v>2950</v>
      </c>
      <c r="J1113" t="s">
        <v>4046</v>
      </c>
      <c r="K1113" s="3" t="s">
        <v>29</v>
      </c>
      <c r="L1113">
        <v>10000000</v>
      </c>
      <c r="N1113" t="s">
        <v>49</v>
      </c>
      <c r="O1113" s="2">
        <v>99</v>
      </c>
      <c r="Q1113" s="10" t="s">
        <v>33</v>
      </c>
      <c r="R1113" s="21">
        <v>1987</v>
      </c>
      <c r="S1113" s="27" t="s">
        <v>12734</v>
      </c>
      <c r="T1113" s="25" t="str">
        <f>LEFT(S1113,3)</f>
        <v>Feb</v>
      </c>
      <c r="U1113" s="10" t="s">
        <v>29</v>
      </c>
      <c r="V1113" s="21">
        <v>5.6</v>
      </c>
      <c r="W1113" s="10">
        <v>9100</v>
      </c>
      <c r="X1113" s="10" t="s">
        <v>4045</v>
      </c>
      <c r="Y1113" s="10" t="s">
        <v>2950</v>
      </c>
      <c r="Z1113" s="10" t="s">
        <v>4046</v>
      </c>
      <c r="AA1113" s="22" t="s">
        <v>29</v>
      </c>
      <c r="AB1113" s="10">
        <v>10000000</v>
      </c>
      <c r="AC1113" s="10"/>
      <c r="AD1113" s="10" t="s">
        <v>49</v>
      </c>
      <c r="AE1113" s="23">
        <v>99</v>
      </c>
    </row>
    <row r="1114" spans="1:31" x14ac:dyDescent="0.35">
      <c r="A1114" t="s">
        <v>4047</v>
      </c>
      <c r="B1114" t="s">
        <v>15</v>
      </c>
      <c r="C1114" t="s">
        <v>51</v>
      </c>
      <c r="D1114" s="2">
        <v>1987</v>
      </c>
      <c r="E1114" t="s">
        <v>4024</v>
      </c>
      <c r="F1114" s="2">
        <v>7</v>
      </c>
      <c r="G1114">
        <v>18000</v>
      </c>
      <c r="H1114" t="s">
        <v>2659</v>
      </c>
      <c r="I1114" t="s">
        <v>2287</v>
      </c>
      <c r="J1114" t="s">
        <v>2002</v>
      </c>
      <c r="K1114" s="3" t="s">
        <v>29</v>
      </c>
      <c r="L1114">
        <v>5000000</v>
      </c>
      <c r="M1114">
        <v>9747988</v>
      </c>
      <c r="N1114" t="s">
        <v>4048</v>
      </c>
      <c r="O1114" s="2">
        <v>97</v>
      </c>
      <c r="Q1114" s="9" t="s">
        <v>51</v>
      </c>
      <c r="R1114" s="18">
        <v>1987</v>
      </c>
      <c r="S1114" s="26" t="s">
        <v>12731</v>
      </c>
      <c r="T1114" s="25" t="str">
        <f>LEFT(S1114,3)</f>
        <v>Oct</v>
      </c>
      <c r="U1114" s="9" t="s">
        <v>29</v>
      </c>
      <c r="V1114" s="18">
        <v>7</v>
      </c>
      <c r="W1114" s="9">
        <v>18000</v>
      </c>
      <c r="X1114" s="9" t="s">
        <v>2659</v>
      </c>
      <c r="Y1114" s="9" t="s">
        <v>2287</v>
      </c>
      <c r="Z1114" s="9" t="s">
        <v>2002</v>
      </c>
      <c r="AA1114" s="19" t="s">
        <v>29</v>
      </c>
      <c r="AB1114" s="9">
        <v>5000000</v>
      </c>
      <c r="AC1114" s="9">
        <v>9747988</v>
      </c>
      <c r="AD1114" s="9" t="s">
        <v>4048</v>
      </c>
      <c r="AE1114" s="20">
        <v>97</v>
      </c>
    </row>
    <row r="1115" spans="1:31" x14ac:dyDescent="0.35">
      <c r="A1115" t="s">
        <v>4049</v>
      </c>
      <c r="B1115" t="s">
        <v>15</v>
      </c>
      <c r="C1115" t="s">
        <v>103</v>
      </c>
      <c r="D1115" s="2">
        <v>1987</v>
      </c>
      <c r="E1115" t="s">
        <v>3621</v>
      </c>
      <c r="F1115" s="2">
        <v>6.4</v>
      </c>
      <c r="G1115">
        <v>5100</v>
      </c>
      <c r="H1115" t="s">
        <v>1662</v>
      </c>
      <c r="I1115" t="s">
        <v>4050</v>
      </c>
      <c r="J1115" t="s">
        <v>1127</v>
      </c>
      <c r="K1115" s="3" t="s">
        <v>29</v>
      </c>
      <c r="L1115">
        <v>8300000</v>
      </c>
      <c r="M1115">
        <v>12640385</v>
      </c>
      <c r="N1115" t="s">
        <v>1750</v>
      </c>
      <c r="O1115" s="2">
        <v>112</v>
      </c>
      <c r="Q1115" s="10" t="s">
        <v>103</v>
      </c>
      <c r="R1115" s="21">
        <v>1987</v>
      </c>
      <c r="S1115" s="27" t="s">
        <v>12681</v>
      </c>
      <c r="T1115" s="25" t="str">
        <f>LEFT(S1115,3)</f>
        <v>Jan</v>
      </c>
      <c r="U1115" s="10" t="s">
        <v>29</v>
      </c>
      <c r="V1115" s="21">
        <v>6.4</v>
      </c>
      <c r="W1115" s="10">
        <v>5100</v>
      </c>
      <c r="X1115" s="10" t="s">
        <v>1662</v>
      </c>
      <c r="Y1115" s="10" t="s">
        <v>4050</v>
      </c>
      <c r="Z1115" s="10" t="s">
        <v>1127</v>
      </c>
      <c r="AA1115" s="22" t="s">
        <v>29</v>
      </c>
      <c r="AB1115" s="10">
        <v>8300000</v>
      </c>
      <c r="AC1115" s="10">
        <v>12640385</v>
      </c>
      <c r="AD1115" s="10" t="s">
        <v>1750</v>
      </c>
      <c r="AE1115" s="23">
        <v>112</v>
      </c>
    </row>
    <row r="1116" spans="1:31" x14ac:dyDescent="0.35">
      <c r="A1116" t="s">
        <v>4051</v>
      </c>
      <c r="B1116" t="s">
        <v>15</v>
      </c>
      <c r="C1116" t="s">
        <v>40</v>
      </c>
      <c r="D1116" s="2">
        <v>1987</v>
      </c>
      <c r="E1116" t="s">
        <v>4052</v>
      </c>
      <c r="F1116" s="2">
        <v>7.2</v>
      </c>
      <c r="G1116">
        <v>19000</v>
      </c>
      <c r="H1116" t="s">
        <v>4053</v>
      </c>
      <c r="I1116" t="s">
        <v>4054</v>
      </c>
      <c r="J1116" t="s">
        <v>2786</v>
      </c>
      <c r="K1116" s="3" t="s">
        <v>29</v>
      </c>
      <c r="L1116">
        <v>3000000</v>
      </c>
      <c r="M1116">
        <v>3221568</v>
      </c>
      <c r="N1116" t="s">
        <v>1174</v>
      </c>
      <c r="O1116" s="2">
        <v>100</v>
      </c>
      <c r="Q1116" s="9" t="s">
        <v>40</v>
      </c>
      <c r="R1116" s="18">
        <v>1987</v>
      </c>
      <c r="S1116" s="26" t="s">
        <v>12735</v>
      </c>
      <c r="T1116" s="25" t="str">
        <f>LEFT(S1116,3)</f>
        <v>Oct</v>
      </c>
      <c r="U1116" s="9" t="s">
        <v>29</v>
      </c>
      <c r="V1116" s="18">
        <v>7.2</v>
      </c>
      <c r="W1116" s="9">
        <v>19000</v>
      </c>
      <c r="X1116" s="9" t="s">
        <v>4053</v>
      </c>
      <c r="Y1116" s="9" t="s">
        <v>4054</v>
      </c>
      <c r="Z1116" s="9" t="s">
        <v>2786</v>
      </c>
      <c r="AA1116" s="19" t="s">
        <v>29</v>
      </c>
      <c r="AB1116" s="9">
        <v>3000000</v>
      </c>
      <c r="AC1116" s="9">
        <v>3221568</v>
      </c>
      <c r="AD1116" s="9" t="s">
        <v>1174</v>
      </c>
      <c r="AE1116" s="20">
        <v>100</v>
      </c>
    </row>
    <row r="1117" spans="1:31" x14ac:dyDescent="0.35">
      <c r="A1117" t="s">
        <v>4055</v>
      </c>
      <c r="B1117" t="s">
        <v>32</v>
      </c>
      <c r="C1117" t="s">
        <v>150</v>
      </c>
      <c r="D1117" s="2">
        <v>1987</v>
      </c>
      <c r="E1117" t="s">
        <v>3855</v>
      </c>
      <c r="F1117" s="2">
        <v>5.5</v>
      </c>
      <c r="G1117">
        <v>3300</v>
      </c>
      <c r="H1117" t="s">
        <v>1867</v>
      </c>
      <c r="I1117" t="s">
        <v>1867</v>
      </c>
      <c r="J1117" t="s">
        <v>3293</v>
      </c>
      <c r="K1117" s="3" t="s">
        <v>29</v>
      </c>
      <c r="L1117">
        <v>3000000</v>
      </c>
      <c r="M1117">
        <v>9868521</v>
      </c>
      <c r="N1117" t="s">
        <v>4056</v>
      </c>
      <c r="O1117" s="2">
        <v>93</v>
      </c>
      <c r="Q1117" s="10" t="s">
        <v>150</v>
      </c>
      <c r="R1117" s="21">
        <v>1987</v>
      </c>
      <c r="S1117" s="27" t="s">
        <v>12700</v>
      </c>
      <c r="T1117" s="25" t="str">
        <f>LEFT(S1117,3)</f>
        <v>Jul</v>
      </c>
      <c r="U1117" s="10" t="s">
        <v>29</v>
      </c>
      <c r="V1117" s="21">
        <v>5.5</v>
      </c>
      <c r="W1117" s="10">
        <v>3300</v>
      </c>
      <c r="X1117" s="10" t="s">
        <v>1867</v>
      </c>
      <c r="Y1117" s="10" t="s">
        <v>1867</v>
      </c>
      <c r="Z1117" s="10" t="s">
        <v>3293</v>
      </c>
      <c r="AA1117" s="22" t="s">
        <v>29</v>
      </c>
      <c r="AB1117" s="10">
        <v>3000000</v>
      </c>
      <c r="AC1117" s="10">
        <v>9868521</v>
      </c>
      <c r="AD1117" s="10" t="s">
        <v>4056</v>
      </c>
      <c r="AE1117" s="23">
        <v>93</v>
      </c>
    </row>
    <row r="1118" spans="1:31" x14ac:dyDescent="0.35">
      <c r="A1118" t="s">
        <v>4057</v>
      </c>
      <c r="B1118" t="s">
        <v>1998</v>
      </c>
      <c r="C1118" t="s">
        <v>40</v>
      </c>
      <c r="D1118" s="2">
        <v>1987</v>
      </c>
      <c r="E1118" t="s">
        <v>4058</v>
      </c>
      <c r="F1118" s="2">
        <v>6</v>
      </c>
      <c r="G1118">
        <v>21000</v>
      </c>
      <c r="H1118" t="s">
        <v>713</v>
      </c>
      <c r="I1118" t="s">
        <v>3400</v>
      </c>
      <c r="J1118" t="s">
        <v>4059</v>
      </c>
      <c r="K1118" s="3" t="s">
        <v>29</v>
      </c>
      <c r="L1118">
        <v>18000000</v>
      </c>
      <c r="M1118">
        <v>39337581</v>
      </c>
      <c r="N1118" t="s">
        <v>2099</v>
      </c>
      <c r="O1118" s="2">
        <v>95</v>
      </c>
      <c r="Q1118" s="9" t="s">
        <v>40</v>
      </c>
      <c r="R1118" s="18">
        <v>1987</v>
      </c>
      <c r="S1118" s="26" t="s">
        <v>12736</v>
      </c>
      <c r="T1118" s="25" t="str">
        <f>LEFT(S1118,3)</f>
        <v>Mar</v>
      </c>
      <c r="U1118" s="9" t="s">
        <v>29</v>
      </c>
      <c r="V1118" s="18">
        <v>6</v>
      </c>
      <c r="W1118" s="9">
        <v>21000</v>
      </c>
      <c r="X1118" s="9" t="s">
        <v>713</v>
      </c>
      <c r="Y1118" s="9" t="s">
        <v>3400</v>
      </c>
      <c r="Z1118" s="9" t="s">
        <v>4059</v>
      </c>
      <c r="AA1118" s="19" t="s">
        <v>29</v>
      </c>
      <c r="AB1118" s="9">
        <v>18000000</v>
      </c>
      <c r="AC1118" s="9">
        <v>39337581</v>
      </c>
      <c r="AD1118" s="9" t="s">
        <v>2099</v>
      </c>
      <c r="AE1118" s="20">
        <v>95</v>
      </c>
    </row>
    <row r="1119" spans="1:31" x14ac:dyDescent="0.35">
      <c r="A1119" t="s">
        <v>4060</v>
      </c>
      <c r="B1119" t="s">
        <v>32</v>
      </c>
      <c r="C1119" t="s">
        <v>16</v>
      </c>
      <c r="D1119" s="2">
        <v>1987</v>
      </c>
      <c r="E1119" t="s">
        <v>4061</v>
      </c>
      <c r="F1119" s="2">
        <v>8</v>
      </c>
      <c r="G1119">
        <v>32000</v>
      </c>
      <c r="H1119" t="s">
        <v>633</v>
      </c>
      <c r="I1119" t="s">
        <v>633</v>
      </c>
      <c r="J1119" t="s">
        <v>4062</v>
      </c>
      <c r="K1119" s="3" t="s">
        <v>451</v>
      </c>
      <c r="L1119">
        <v>0</v>
      </c>
      <c r="M1119">
        <v>4575613</v>
      </c>
      <c r="N1119" t="s">
        <v>4063</v>
      </c>
      <c r="O1119" s="2">
        <v>104</v>
      </c>
      <c r="Q1119" s="10" t="s">
        <v>16</v>
      </c>
      <c r="R1119" s="21">
        <v>1987</v>
      </c>
      <c r="S1119" s="27" t="s">
        <v>12737</v>
      </c>
      <c r="T1119" s="25" t="str">
        <f>LEFT(S1119,3)</f>
        <v>Feb</v>
      </c>
      <c r="U1119" s="10" t="s">
        <v>29</v>
      </c>
      <c r="V1119" s="21">
        <v>8</v>
      </c>
      <c r="W1119" s="10">
        <v>32000</v>
      </c>
      <c r="X1119" s="10" t="s">
        <v>633</v>
      </c>
      <c r="Y1119" s="10" t="s">
        <v>633</v>
      </c>
      <c r="Z1119" s="10" t="s">
        <v>4062</v>
      </c>
      <c r="AA1119" s="22" t="s">
        <v>451</v>
      </c>
      <c r="AB1119" s="10">
        <v>0</v>
      </c>
      <c r="AC1119" s="10">
        <v>4575613</v>
      </c>
      <c r="AD1119" s="10" t="s">
        <v>4063</v>
      </c>
      <c r="AE1119" s="23">
        <v>104</v>
      </c>
    </row>
    <row r="1120" spans="1:31" x14ac:dyDescent="0.35">
      <c r="A1120" t="s">
        <v>4064</v>
      </c>
      <c r="B1120" t="s">
        <v>15</v>
      </c>
      <c r="C1120" t="s">
        <v>40</v>
      </c>
      <c r="D1120" s="2">
        <v>1987</v>
      </c>
      <c r="E1120" t="s">
        <v>4065</v>
      </c>
      <c r="F1120" s="2">
        <v>6.5</v>
      </c>
      <c r="G1120">
        <v>3600</v>
      </c>
      <c r="H1120" t="s">
        <v>4066</v>
      </c>
      <c r="I1120" t="s">
        <v>4067</v>
      </c>
      <c r="J1120" t="s">
        <v>4068</v>
      </c>
      <c r="K1120" s="3" t="s">
        <v>21</v>
      </c>
      <c r="L1120">
        <v>0</v>
      </c>
      <c r="M1120">
        <v>124167</v>
      </c>
      <c r="N1120" t="s">
        <v>4069</v>
      </c>
      <c r="O1120" s="2">
        <v>93</v>
      </c>
      <c r="Q1120" s="9" t="s">
        <v>40</v>
      </c>
      <c r="R1120" s="18">
        <v>1987</v>
      </c>
      <c r="S1120" s="26" t="s">
        <v>12738</v>
      </c>
      <c r="T1120" s="25" t="str">
        <f>LEFT(S1120,3)</f>
        <v>May</v>
      </c>
      <c r="U1120" s="9" t="s">
        <v>21</v>
      </c>
      <c r="V1120" s="18">
        <v>6.5</v>
      </c>
      <c r="W1120" s="9">
        <v>3600</v>
      </c>
      <c r="X1120" s="9" t="s">
        <v>4066</v>
      </c>
      <c r="Y1120" s="9" t="s">
        <v>4067</v>
      </c>
      <c r="Z1120" s="9" t="s">
        <v>4068</v>
      </c>
      <c r="AA1120" s="19" t="s">
        <v>21</v>
      </c>
      <c r="AB1120" s="9">
        <v>0</v>
      </c>
      <c r="AC1120" s="9">
        <v>124167</v>
      </c>
      <c r="AD1120" s="9" t="s">
        <v>4069</v>
      </c>
      <c r="AE1120" s="20">
        <v>93</v>
      </c>
    </row>
    <row r="1121" spans="1:31" x14ac:dyDescent="0.35">
      <c r="A1121" t="s">
        <v>4070</v>
      </c>
      <c r="B1121" t="s">
        <v>1998</v>
      </c>
      <c r="C1121" t="s">
        <v>40</v>
      </c>
      <c r="D1121" s="2">
        <v>1987</v>
      </c>
      <c r="E1121" t="s">
        <v>4071</v>
      </c>
      <c r="F1121" s="2">
        <v>7.3</v>
      </c>
      <c r="G1121">
        <v>13000</v>
      </c>
      <c r="H1121" t="s">
        <v>526</v>
      </c>
      <c r="I1121" t="s">
        <v>526</v>
      </c>
      <c r="J1121" t="s">
        <v>4072</v>
      </c>
      <c r="K1121" s="3" t="s">
        <v>21</v>
      </c>
      <c r="L1121">
        <v>0</v>
      </c>
      <c r="M1121">
        <v>10021120</v>
      </c>
      <c r="N1121" t="s">
        <v>30</v>
      </c>
      <c r="O1121" s="2">
        <v>113</v>
      </c>
      <c r="Q1121" s="10" t="s">
        <v>40</v>
      </c>
      <c r="R1121" s="21">
        <v>1987</v>
      </c>
      <c r="S1121" s="27" t="s">
        <v>12739</v>
      </c>
      <c r="T1121" s="25" t="str">
        <f>LEFT(S1121,3)</f>
        <v>Feb</v>
      </c>
      <c r="U1121" s="10" t="s">
        <v>29</v>
      </c>
      <c r="V1121" s="21">
        <v>7.3</v>
      </c>
      <c r="W1121" s="10">
        <v>13000</v>
      </c>
      <c r="X1121" s="10" t="s">
        <v>526</v>
      </c>
      <c r="Y1121" s="10" t="s">
        <v>526</v>
      </c>
      <c r="Z1121" s="10" t="s">
        <v>4072</v>
      </c>
      <c r="AA1121" s="22" t="s">
        <v>21</v>
      </c>
      <c r="AB1121" s="10">
        <v>0</v>
      </c>
      <c r="AC1121" s="10">
        <v>10021120</v>
      </c>
      <c r="AD1121" s="10" t="s">
        <v>30</v>
      </c>
      <c r="AE1121" s="23">
        <v>113</v>
      </c>
    </row>
    <row r="1122" spans="1:31" x14ac:dyDescent="0.35">
      <c r="A1122" t="s">
        <v>4073</v>
      </c>
      <c r="B1122" t="s">
        <v>15</v>
      </c>
      <c r="C1122" t="s">
        <v>103</v>
      </c>
      <c r="D1122" s="2">
        <v>1987</v>
      </c>
      <c r="E1122" t="s">
        <v>3975</v>
      </c>
      <c r="F1122" s="2">
        <v>6.1</v>
      </c>
      <c r="G1122">
        <v>4400</v>
      </c>
      <c r="H1122" t="s">
        <v>4074</v>
      </c>
      <c r="I1122" t="s">
        <v>4075</v>
      </c>
      <c r="J1122" t="s">
        <v>3258</v>
      </c>
      <c r="K1122" s="3" t="s">
        <v>29</v>
      </c>
      <c r="L1122">
        <v>8000000</v>
      </c>
      <c r="M1122">
        <v>2877571</v>
      </c>
      <c r="N1122" t="s">
        <v>49</v>
      </c>
      <c r="O1122" s="2">
        <v>106</v>
      </c>
      <c r="Q1122" s="9" t="s">
        <v>103</v>
      </c>
      <c r="R1122" s="18">
        <v>1987</v>
      </c>
      <c r="S1122" s="26" t="s">
        <v>12724</v>
      </c>
      <c r="T1122" s="25" t="str">
        <f>LEFT(S1122,3)</f>
        <v>Oct</v>
      </c>
      <c r="U1122" s="9" t="s">
        <v>29</v>
      </c>
      <c r="V1122" s="18">
        <v>6.1</v>
      </c>
      <c r="W1122" s="9">
        <v>4400</v>
      </c>
      <c r="X1122" s="9" t="s">
        <v>4074</v>
      </c>
      <c r="Y1122" s="9" t="s">
        <v>4075</v>
      </c>
      <c r="Z1122" s="9" t="s">
        <v>3258</v>
      </c>
      <c r="AA1122" s="19" t="s">
        <v>29</v>
      </c>
      <c r="AB1122" s="9">
        <v>8000000</v>
      </c>
      <c r="AC1122" s="9">
        <v>2877571</v>
      </c>
      <c r="AD1122" s="9" t="s">
        <v>49</v>
      </c>
      <c r="AE1122" s="20">
        <v>106</v>
      </c>
    </row>
    <row r="1123" spans="1:31" x14ac:dyDescent="0.35">
      <c r="A1123" t="s">
        <v>4076</v>
      </c>
      <c r="B1123" t="s">
        <v>1998</v>
      </c>
      <c r="C1123" t="s">
        <v>33</v>
      </c>
      <c r="D1123" s="2">
        <v>1987</v>
      </c>
      <c r="E1123" t="s">
        <v>4029</v>
      </c>
      <c r="F1123" s="2">
        <v>4.5</v>
      </c>
      <c r="G1123">
        <v>11000</v>
      </c>
      <c r="H1123" t="s">
        <v>4077</v>
      </c>
      <c r="I1123" t="s">
        <v>4077</v>
      </c>
      <c r="J1123" t="s">
        <v>599</v>
      </c>
      <c r="K1123" s="3" t="s">
        <v>29</v>
      </c>
      <c r="L1123">
        <v>55000000</v>
      </c>
      <c r="M1123">
        <v>14375181</v>
      </c>
      <c r="N1123" t="s">
        <v>30</v>
      </c>
      <c r="O1123" s="2">
        <v>107</v>
      </c>
      <c r="Q1123" s="10" t="s">
        <v>33</v>
      </c>
      <c r="R1123" s="21">
        <v>1987</v>
      </c>
      <c r="S1123" s="27" t="s">
        <v>12732</v>
      </c>
      <c r="T1123" s="25" t="str">
        <f>LEFT(S1123,3)</f>
        <v>May</v>
      </c>
      <c r="U1123" s="10" t="s">
        <v>29</v>
      </c>
      <c r="V1123" s="21">
        <v>4.5</v>
      </c>
      <c r="W1123" s="10">
        <v>11000</v>
      </c>
      <c r="X1123" s="10" t="s">
        <v>4077</v>
      </c>
      <c r="Y1123" s="10" t="s">
        <v>4077</v>
      </c>
      <c r="Z1123" s="10" t="s">
        <v>599</v>
      </c>
      <c r="AA1123" s="22" t="s">
        <v>29</v>
      </c>
      <c r="AB1123" s="10">
        <v>55000000</v>
      </c>
      <c r="AC1123" s="10">
        <v>14375181</v>
      </c>
      <c r="AD1123" s="10" t="s">
        <v>30</v>
      </c>
      <c r="AE1123" s="23">
        <v>107</v>
      </c>
    </row>
    <row r="1124" spans="1:31" x14ac:dyDescent="0.35">
      <c r="A1124" t="s">
        <v>4078</v>
      </c>
      <c r="B1124" t="s">
        <v>15</v>
      </c>
      <c r="C1124" t="s">
        <v>40</v>
      </c>
      <c r="D1124" s="2">
        <v>1987</v>
      </c>
      <c r="E1124" t="s">
        <v>3898</v>
      </c>
      <c r="F1124" s="2">
        <v>4.8</v>
      </c>
      <c r="G1124">
        <v>1300</v>
      </c>
      <c r="H1124" t="s">
        <v>4079</v>
      </c>
      <c r="I1124" t="s">
        <v>4079</v>
      </c>
      <c r="J1124" t="s">
        <v>1399</v>
      </c>
      <c r="K1124" s="3" t="s">
        <v>29</v>
      </c>
      <c r="L1124">
        <v>5000000</v>
      </c>
      <c r="M1124">
        <v>858250</v>
      </c>
      <c r="N1124" t="s">
        <v>1174</v>
      </c>
      <c r="O1124" s="2">
        <v>110</v>
      </c>
      <c r="Q1124" s="9" t="s">
        <v>40</v>
      </c>
      <c r="R1124" s="18">
        <v>1987</v>
      </c>
      <c r="S1124" s="26" t="s">
        <v>12711</v>
      </c>
      <c r="T1124" s="25" t="str">
        <f>LEFT(S1124,3)</f>
        <v>Sep</v>
      </c>
      <c r="U1124" s="9" t="s">
        <v>29</v>
      </c>
      <c r="V1124" s="18">
        <v>4.8</v>
      </c>
      <c r="W1124" s="9">
        <v>1300</v>
      </c>
      <c r="X1124" s="9" t="s">
        <v>4079</v>
      </c>
      <c r="Y1124" s="9" t="s">
        <v>4079</v>
      </c>
      <c r="Z1124" s="9" t="s">
        <v>1399</v>
      </c>
      <c r="AA1124" s="19" t="s">
        <v>29</v>
      </c>
      <c r="AB1124" s="9">
        <v>5000000</v>
      </c>
      <c r="AC1124" s="9">
        <v>858250</v>
      </c>
      <c r="AD1124" s="9" t="s">
        <v>1174</v>
      </c>
      <c r="AE1124" s="20">
        <v>110</v>
      </c>
    </row>
    <row r="1125" spans="1:31" x14ac:dyDescent="0.35">
      <c r="A1125" t="s">
        <v>4080</v>
      </c>
      <c r="B1125" t="s">
        <v>15</v>
      </c>
      <c r="C1125" t="s">
        <v>33</v>
      </c>
      <c r="D1125" s="2">
        <v>1987</v>
      </c>
      <c r="E1125" t="s">
        <v>4081</v>
      </c>
      <c r="F1125" s="2">
        <v>6.6</v>
      </c>
      <c r="G1125">
        <v>24000</v>
      </c>
      <c r="H1125" t="s">
        <v>913</v>
      </c>
      <c r="I1125" t="s">
        <v>2287</v>
      </c>
      <c r="J1125" t="s">
        <v>344</v>
      </c>
      <c r="K1125" s="3" t="s">
        <v>29</v>
      </c>
      <c r="L1125">
        <v>0</v>
      </c>
      <c r="M1125">
        <v>65673233</v>
      </c>
      <c r="N1125" t="s">
        <v>2091</v>
      </c>
      <c r="O1125" s="2">
        <v>117</v>
      </c>
      <c r="Q1125" s="10" t="s">
        <v>33</v>
      </c>
      <c r="R1125" s="21">
        <v>1987</v>
      </c>
      <c r="S1125" s="27" t="s">
        <v>12740</v>
      </c>
      <c r="T1125" s="25" t="str">
        <f>LEFT(S1125,3)</f>
        <v>Aug</v>
      </c>
      <c r="U1125" s="10" t="s">
        <v>29</v>
      </c>
      <c r="V1125" s="21">
        <v>6.6</v>
      </c>
      <c r="W1125" s="10">
        <v>24000</v>
      </c>
      <c r="X1125" s="10" t="s">
        <v>913</v>
      </c>
      <c r="Y1125" s="10" t="s">
        <v>2287</v>
      </c>
      <c r="Z1125" s="10" t="s">
        <v>344</v>
      </c>
      <c r="AA1125" s="22" t="s">
        <v>29</v>
      </c>
      <c r="AB1125" s="10">
        <v>0</v>
      </c>
      <c r="AC1125" s="10">
        <v>65673233</v>
      </c>
      <c r="AD1125" s="10" t="s">
        <v>2091</v>
      </c>
      <c r="AE1125" s="23">
        <v>117</v>
      </c>
    </row>
    <row r="1126" spans="1:31" x14ac:dyDescent="0.35">
      <c r="A1126" t="s">
        <v>4082</v>
      </c>
      <c r="B1126" t="s">
        <v>336</v>
      </c>
      <c r="C1126" t="s">
        <v>16</v>
      </c>
      <c r="D1126" s="2">
        <v>1987</v>
      </c>
      <c r="E1126" t="s">
        <v>4083</v>
      </c>
      <c r="F1126" s="2">
        <v>7.8</v>
      </c>
      <c r="G1126">
        <v>19000</v>
      </c>
      <c r="H1126" t="s">
        <v>4084</v>
      </c>
      <c r="I1126" t="s">
        <v>2673</v>
      </c>
      <c r="J1126" t="s">
        <v>4085</v>
      </c>
      <c r="K1126" s="3" t="s">
        <v>3810</v>
      </c>
      <c r="L1126">
        <v>0</v>
      </c>
      <c r="M1126">
        <v>4637920</v>
      </c>
      <c r="N1126" t="s">
        <v>4086</v>
      </c>
      <c r="O1126" s="2">
        <v>103</v>
      </c>
      <c r="Q1126" s="9" t="s">
        <v>16</v>
      </c>
      <c r="R1126" s="18">
        <v>1987</v>
      </c>
      <c r="S1126" s="26" t="s">
        <v>12741</v>
      </c>
      <c r="T1126" s="25" t="str">
        <f>LEFT(S1126,3)</f>
        <v>Mar</v>
      </c>
      <c r="U1126" s="9" t="s">
        <v>29</v>
      </c>
      <c r="V1126" s="18">
        <v>7.8</v>
      </c>
      <c r="W1126" s="9">
        <v>19000</v>
      </c>
      <c r="X1126" s="9" t="s">
        <v>4084</v>
      </c>
      <c r="Y1126" s="9" t="s">
        <v>2673</v>
      </c>
      <c r="Z1126" s="9" t="s">
        <v>4085</v>
      </c>
      <c r="AA1126" s="19" t="s">
        <v>3810</v>
      </c>
      <c r="AB1126" s="9">
        <v>0</v>
      </c>
      <c r="AC1126" s="9">
        <v>4637920</v>
      </c>
      <c r="AD1126" s="9" t="s">
        <v>4086</v>
      </c>
      <c r="AE1126" s="20">
        <v>103</v>
      </c>
    </row>
    <row r="1127" spans="1:31" x14ac:dyDescent="0.35">
      <c r="A1127" t="s">
        <v>4087</v>
      </c>
      <c r="B1127" t="s">
        <v>32</v>
      </c>
      <c r="C1127" t="s">
        <v>24</v>
      </c>
      <c r="D1127" s="2">
        <v>1987</v>
      </c>
      <c r="E1127" t="s">
        <v>4088</v>
      </c>
      <c r="F1127" s="2">
        <v>2.6</v>
      </c>
      <c r="G1127">
        <v>7600</v>
      </c>
      <c r="H1127" t="s">
        <v>2515</v>
      </c>
      <c r="I1127" t="s">
        <v>4089</v>
      </c>
      <c r="J1127" t="s">
        <v>4090</v>
      </c>
      <c r="K1127" s="3" t="s">
        <v>29</v>
      </c>
      <c r="L1127">
        <v>1000000</v>
      </c>
      <c r="M1127">
        <v>1576615</v>
      </c>
      <c r="N1127" t="s">
        <v>1535</v>
      </c>
      <c r="O1127" s="2">
        <v>100</v>
      </c>
      <c r="Q1127" s="10" t="s">
        <v>24</v>
      </c>
      <c r="R1127" s="21">
        <v>1987</v>
      </c>
      <c r="S1127" s="27" t="s">
        <v>12742</v>
      </c>
      <c r="T1127" s="25" t="str">
        <f>LEFT(S1127,3)</f>
        <v>Aug</v>
      </c>
      <c r="U1127" s="10" t="s">
        <v>29</v>
      </c>
      <c r="V1127" s="21">
        <v>2.6</v>
      </c>
      <c r="W1127" s="10">
        <v>7600</v>
      </c>
      <c r="X1127" s="10" t="s">
        <v>2515</v>
      </c>
      <c r="Y1127" s="10" t="s">
        <v>4089</v>
      </c>
      <c r="Z1127" s="10" t="s">
        <v>4090</v>
      </c>
      <c r="AA1127" s="22" t="s">
        <v>29</v>
      </c>
      <c r="AB1127" s="10">
        <v>1000000</v>
      </c>
      <c r="AC1127" s="10">
        <v>1576615</v>
      </c>
      <c r="AD1127" s="10" t="s">
        <v>1535</v>
      </c>
      <c r="AE1127" s="23">
        <v>100</v>
      </c>
    </row>
    <row r="1128" spans="1:31" x14ac:dyDescent="0.35">
      <c r="A1128" t="s">
        <v>4091</v>
      </c>
      <c r="B1128" t="s">
        <v>32</v>
      </c>
      <c r="C1128" t="s">
        <v>40</v>
      </c>
      <c r="D1128" s="2">
        <v>1987</v>
      </c>
      <c r="E1128" t="s">
        <v>3452</v>
      </c>
      <c r="F1128" s="2">
        <v>7.5</v>
      </c>
      <c r="G1128">
        <v>32000</v>
      </c>
      <c r="H1128" t="s">
        <v>288</v>
      </c>
      <c r="I1128" t="s">
        <v>288</v>
      </c>
      <c r="J1128" t="s">
        <v>2873</v>
      </c>
      <c r="K1128" s="3" t="s">
        <v>29</v>
      </c>
      <c r="L1128">
        <v>16000000</v>
      </c>
      <c r="M1128">
        <v>14792779</v>
      </c>
      <c r="N1128" t="s">
        <v>289</v>
      </c>
      <c r="O1128" s="2">
        <v>88</v>
      </c>
      <c r="Q1128" s="9" t="s">
        <v>40</v>
      </c>
      <c r="R1128" s="18">
        <v>1987</v>
      </c>
      <c r="S1128" s="26" t="s">
        <v>12666</v>
      </c>
      <c r="T1128" s="25" t="str">
        <f>LEFT(S1128,3)</f>
        <v>Jan</v>
      </c>
      <c r="U1128" s="9" t="s">
        <v>29</v>
      </c>
      <c r="V1128" s="18">
        <v>7.5</v>
      </c>
      <c r="W1128" s="9">
        <v>32000</v>
      </c>
      <c r="X1128" s="9" t="s">
        <v>288</v>
      </c>
      <c r="Y1128" s="9" t="s">
        <v>288</v>
      </c>
      <c r="Z1128" s="9" t="s">
        <v>2873</v>
      </c>
      <c r="AA1128" s="19" t="s">
        <v>29</v>
      </c>
      <c r="AB1128" s="9">
        <v>16000000</v>
      </c>
      <c r="AC1128" s="9">
        <v>14792779</v>
      </c>
      <c r="AD1128" s="9" t="s">
        <v>289</v>
      </c>
      <c r="AE1128" s="20">
        <v>88</v>
      </c>
    </row>
    <row r="1129" spans="1:31" x14ac:dyDescent="0.35">
      <c r="A1129" t="s">
        <v>4092</v>
      </c>
      <c r="B1129" t="s">
        <v>32</v>
      </c>
      <c r="C1129" t="s">
        <v>40</v>
      </c>
      <c r="D1129" s="2">
        <v>1987</v>
      </c>
      <c r="E1129" t="s">
        <v>4093</v>
      </c>
      <c r="F1129" s="2">
        <v>7.4</v>
      </c>
      <c r="G1129">
        <v>13000</v>
      </c>
      <c r="H1129" t="s">
        <v>4094</v>
      </c>
      <c r="I1129" t="s">
        <v>4095</v>
      </c>
      <c r="J1129" t="s">
        <v>4096</v>
      </c>
      <c r="K1129" s="3" t="s">
        <v>136</v>
      </c>
      <c r="L1129">
        <v>0</v>
      </c>
      <c r="M1129">
        <v>3731829</v>
      </c>
      <c r="N1129" t="s">
        <v>4097</v>
      </c>
      <c r="O1129" s="2">
        <v>95</v>
      </c>
      <c r="Q1129" s="10" t="s">
        <v>40</v>
      </c>
      <c r="R1129" s="21">
        <v>1987</v>
      </c>
      <c r="S1129" s="27" t="s">
        <v>12743</v>
      </c>
      <c r="T1129" s="25" t="str">
        <f>LEFT(S1129,3)</f>
        <v>Apr</v>
      </c>
      <c r="U1129" s="10" t="s">
        <v>29</v>
      </c>
      <c r="V1129" s="21">
        <v>7.4</v>
      </c>
      <c r="W1129" s="10">
        <v>13000</v>
      </c>
      <c r="X1129" s="10" t="s">
        <v>4094</v>
      </c>
      <c r="Y1129" s="10" t="s">
        <v>4095</v>
      </c>
      <c r="Z1129" s="10" t="s">
        <v>4096</v>
      </c>
      <c r="AA1129" s="22" t="s">
        <v>136</v>
      </c>
      <c r="AB1129" s="10">
        <v>0</v>
      </c>
      <c r="AC1129" s="10">
        <v>3731829</v>
      </c>
      <c r="AD1129" s="10" t="s">
        <v>4097</v>
      </c>
      <c r="AE1129" s="23">
        <v>95</v>
      </c>
    </row>
    <row r="1130" spans="1:31" x14ac:dyDescent="0.35">
      <c r="A1130" t="s">
        <v>4098</v>
      </c>
      <c r="B1130" t="s">
        <v>32</v>
      </c>
      <c r="C1130" t="s">
        <v>40</v>
      </c>
      <c r="D1130" s="2">
        <v>1987</v>
      </c>
      <c r="E1130" t="s">
        <v>3878</v>
      </c>
      <c r="F1130" s="2">
        <v>6.1</v>
      </c>
      <c r="G1130">
        <v>10000</v>
      </c>
      <c r="H1130" t="s">
        <v>1862</v>
      </c>
      <c r="I1130" t="s">
        <v>1509</v>
      </c>
      <c r="J1130" t="s">
        <v>1510</v>
      </c>
      <c r="K1130" s="3" t="s">
        <v>29</v>
      </c>
      <c r="L1130">
        <v>18000000</v>
      </c>
      <c r="M1130">
        <v>21589395</v>
      </c>
      <c r="N1130" t="s">
        <v>3919</v>
      </c>
      <c r="O1130" s="2">
        <v>108</v>
      </c>
      <c r="Q1130" s="9" t="s">
        <v>40</v>
      </c>
      <c r="R1130" s="18">
        <v>1987</v>
      </c>
      <c r="S1130" s="26" t="s">
        <v>12706</v>
      </c>
      <c r="T1130" s="25" t="str">
        <f>LEFT(S1130,3)</f>
        <v>Apr</v>
      </c>
      <c r="U1130" s="9" t="s">
        <v>29</v>
      </c>
      <c r="V1130" s="18">
        <v>6.1</v>
      </c>
      <c r="W1130" s="9">
        <v>10000</v>
      </c>
      <c r="X1130" s="9" t="s">
        <v>1862</v>
      </c>
      <c r="Y1130" s="9" t="s">
        <v>1509</v>
      </c>
      <c r="Z1130" s="9" t="s">
        <v>1510</v>
      </c>
      <c r="AA1130" s="19" t="s">
        <v>29</v>
      </c>
      <c r="AB1130" s="9">
        <v>18000000</v>
      </c>
      <c r="AC1130" s="9">
        <v>21589395</v>
      </c>
      <c r="AD1130" s="9" t="s">
        <v>3919</v>
      </c>
      <c r="AE1130" s="20">
        <v>108</v>
      </c>
    </row>
    <row r="1131" spans="1:31" x14ac:dyDescent="0.35">
      <c r="A1131" t="s">
        <v>4099</v>
      </c>
      <c r="B1131" t="s">
        <v>1998</v>
      </c>
      <c r="C1131" t="s">
        <v>40</v>
      </c>
      <c r="D1131" s="2">
        <v>1987</v>
      </c>
      <c r="E1131" t="s">
        <v>3851</v>
      </c>
      <c r="F1131" s="2">
        <v>7.1</v>
      </c>
      <c r="G1131">
        <v>11000</v>
      </c>
      <c r="H1131" t="s">
        <v>4100</v>
      </c>
      <c r="I1131" t="s">
        <v>4101</v>
      </c>
      <c r="J1131" t="s">
        <v>4102</v>
      </c>
      <c r="K1131" s="3" t="s">
        <v>29</v>
      </c>
      <c r="L1131">
        <v>6000000</v>
      </c>
      <c r="M1131">
        <v>3685862</v>
      </c>
      <c r="N1131" t="s">
        <v>3748</v>
      </c>
      <c r="O1131" s="2">
        <v>101</v>
      </c>
      <c r="Q1131" s="10" t="s">
        <v>40</v>
      </c>
      <c r="R1131" s="21">
        <v>1987</v>
      </c>
      <c r="S1131" s="27" t="s">
        <v>12699</v>
      </c>
      <c r="T1131" s="25" t="str">
        <f>LEFT(S1131,3)</f>
        <v>Oct</v>
      </c>
      <c r="U1131" s="10" t="s">
        <v>29</v>
      </c>
      <c r="V1131" s="21">
        <v>7.1</v>
      </c>
      <c r="W1131" s="10">
        <v>11000</v>
      </c>
      <c r="X1131" s="10" t="s">
        <v>4100</v>
      </c>
      <c r="Y1131" s="10" t="s">
        <v>4101</v>
      </c>
      <c r="Z1131" s="10" t="s">
        <v>4102</v>
      </c>
      <c r="AA1131" s="22" t="s">
        <v>29</v>
      </c>
      <c r="AB1131" s="10">
        <v>6000000</v>
      </c>
      <c r="AC1131" s="10">
        <v>3685862</v>
      </c>
      <c r="AD1131" s="10" t="s">
        <v>3748</v>
      </c>
      <c r="AE1131" s="23">
        <v>101</v>
      </c>
    </row>
    <row r="1132" spans="1:31" x14ac:dyDescent="0.35">
      <c r="A1132" t="s">
        <v>4103</v>
      </c>
      <c r="B1132" t="s">
        <v>15</v>
      </c>
      <c r="C1132" t="s">
        <v>33</v>
      </c>
      <c r="D1132" s="2">
        <v>1987</v>
      </c>
      <c r="E1132" t="s">
        <v>3323</v>
      </c>
      <c r="F1132" s="2">
        <v>5</v>
      </c>
      <c r="G1132">
        <v>3600</v>
      </c>
      <c r="H1132" t="s">
        <v>2317</v>
      </c>
      <c r="I1132" t="s">
        <v>4104</v>
      </c>
      <c r="J1132" t="s">
        <v>4105</v>
      </c>
      <c r="K1132" s="3" t="s">
        <v>305</v>
      </c>
      <c r="L1132">
        <v>4000000</v>
      </c>
      <c r="M1132">
        <v>800000</v>
      </c>
      <c r="N1132" t="s">
        <v>4106</v>
      </c>
      <c r="O1132" s="2">
        <v>87</v>
      </c>
      <c r="Q1132" s="9" t="s">
        <v>33</v>
      </c>
      <c r="R1132" s="18">
        <v>1987</v>
      </c>
      <c r="S1132" s="26" t="s">
        <v>12655</v>
      </c>
      <c r="T1132" s="25" t="str">
        <f>LEFT(S1132,3)</f>
        <v>Mar</v>
      </c>
      <c r="U1132" s="9" t="s">
        <v>29</v>
      </c>
      <c r="V1132" s="18">
        <v>5</v>
      </c>
      <c r="W1132" s="9">
        <v>3600</v>
      </c>
      <c r="X1132" s="9" t="s">
        <v>2317</v>
      </c>
      <c r="Y1132" s="9" t="s">
        <v>4104</v>
      </c>
      <c r="Z1132" s="9" t="s">
        <v>4105</v>
      </c>
      <c r="AA1132" s="19" t="s">
        <v>305</v>
      </c>
      <c r="AB1132" s="9">
        <v>4000000</v>
      </c>
      <c r="AC1132" s="9">
        <v>800000</v>
      </c>
      <c r="AD1132" s="9" t="s">
        <v>4106</v>
      </c>
      <c r="AE1132" s="20">
        <v>87</v>
      </c>
    </row>
    <row r="1133" spans="1:31" x14ac:dyDescent="0.35">
      <c r="A1133" t="s">
        <v>4107</v>
      </c>
      <c r="B1133" t="s">
        <v>32</v>
      </c>
      <c r="C1133" t="s">
        <v>33</v>
      </c>
      <c r="D1133" s="2">
        <v>1987</v>
      </c>
      <c r="E1133" t="s">
        <v>3908</v>
      </c>
      <c r="F1133" s="2">
        <v>6.5</v>
      </c>
      <c r="G1133">
        <v>2500</v>
      </c>
      <c r="H1133" t="s">
        <v>4108</v>
      </c>
      <c r="I1133" t="s">
        <v>4108</v>
      </c>
      <c r="J1133" t="s">
        <v>4109</v>
      </c>
      <c r="K1133" s="3" t="s">
        <v>29</v>
      </c>
      <c r="L1133">
        <v>0</v>
      </c>
      <c r="M1133">
        <v>3832228</v>
      </c>
      <c r="N1133" t="s">
        <v>4110</v>
      </c>
      <c r="O1133" s="2">
        <v>96</v>
      </c>
      <c r="Q1133" s="10" t="s">
        <v>33</v>
      </c>
      <c r="R1133" s="21">
        <v>1987</v>
      </c>
      <c r="S1133" s="27" t="s">
        <v>12713</v>
      </c>
      <c r="T1133" s="25" t="str">
        <f>LEFT(S1133,3)</f>
        <v>Aug</v>
      </c>
      <c r="U1133" s="10" t="s">
        <v>29</v>
      </c>
      <c r="V1133" s="21">
        <v>6.5</v>
      </c>
      <c r="W1133" s="10">
        <v>2500</v>
      </c>
      <c r="X1133" s="10" t="s">
        <v>4108</v>
      </c>
      <c r="Y1133" s="10" t="s">
        <v>4108</v>
      </c>
      <c r="Z1133" s="10" t="s">
        <v>4109</v>
      </c>
      <c r="AA1133" s="22" t="s">
        <v>29</v>
      </c>
      <c r="AB1133" s="10">
        <v>0</v>
      </c>
      <c r="AC1133" s="10">
        <v>3832228</v>
      </c>
      <c r="AD1133" s="10" t="s">
        <v>4110</v>
      </c>
      <c r="AE1133" s="23">
        <v>96</v>
      </c>
    </row>
    <row r="1134" spans="1:31" x14ac:dyDescent="0.35">
      <c r="A1134" t="s">
        <v>4111</v>
      </c>
      <c r="B1134" t="s">
        <v>15</v>
      </c>
      <c r="C1134" t="s">
        <v>103</v>
      </c>
      <c r="D1134" s="2">
        <v>1987</v>
      </c>
      <c r="E1134" t="s">
        <v>4112</v>
      </c>
      <c r="F1134" s="2">
        <v>6.1</v>
      </c>
      <c r="G1134">
        <v>6500</v>
      </c>
      <c r="H1134" t="s">
        <v>937</v>
      </c>
      <c r="I1134" t="s">
        <v>4113</v>
      </c>
      <c r="J1134" t="s">
        <v>1935</v>
      </c>
      <c r="K1134" s="3" t="s">
        <v>29</v>
      </c>
      <c r="L1134">
        <v>13000000</v>
      </c>
      <c r="M1134">
        <v>18753438</v>
      </c>
      <c r="N1134" t="s">
        <v>49</v>
      </c>
      <c r="O1134" s="2">
        <v>114</v>
      </c>
      <c r="Q1134" s="9" t="s">
        <v>103</v>
      </c>
      <c r="R1134" s="18">
        <v>1987</v>
      </c>
      <c r="S1134" s="26" t="s">
        <v>12744</v>
      </c>
      <c r="T1134" s="25" t="str">
        <f>LEFT(S1134,3)</f>
        <v>Jun</v>
      </c>
      <c r="U1134" s="9" t="s">
        <v>29</v>
      </c>
      <c r="V1134" s="18">
        <v>6.1</v>
      </c>
      <c r="W1134" s="9">
        <v>6500</v>
      </c>
      <c r="X1134" s="9" t="s">
        <v>937</v>
      </c>
      <c r="Y1134" s="9" t="s">
        <v>4113</v>
      </c>
      <c r="Z1134" s="9" t="s">
        <v>1935</v>
      </c>
      <c r="AA1134" s="19" t="s">
        <v>29</v>
      </c>
      <c r="AB1134" s="9">
        <v>13000000</v>
      </c>
      <c r="AC1134" s="9">
        <v>18753438</v>
      </c>
      <c r="AD1134" s="9" t="s">
        <v>49</v>
      </c>
      <c r="AE1134" s="20">
        <v>114</v>
      </c>
    </row>
    <row r="1135" spans="1:31" x14ac:dyDescent="0.35">
      <c r="A1135" t="s">
        <v>4114</v>
      </c>
      <c r="B1135" t="s">
        <v>1998</v>
      </c>
      <c r="C1135" t="s">
        <v>40</v>
      </c>
      <c r="D1135" s="2">
        <v>1987</v>
      </c>
      <c r="E1135" t="s">
        <v>3559</v>
      </c>
      <c r="F1135" s="2">
        <v>5.4</v>
      </c>
      <c r="G1135">
        <v>10000</v>
      </c>
      <c r="H1135" t="s">
        <v>4115</v>
      </c>
      <c r="I1135" t="s">
        <v>2689</v>
      </c>
      <c r="J1135" t="s">
        <v>4116</v>
      </c>
      <c r="K1135" s="3" t="s">
        <v>29</v>
      </c>
      <c r="L1135">
        <v>0</v>
      </c>
      <c r="M1135">
        <v>7800000</v>
      </c>
      <c r="N1135" t="s">
        <v>2174</v>
      </c>
      <c r="O1135" s="2">
        <v>88</v>
      </c>
      <c r="Q1135" s="10" t="s">
        <v>40</v>
      </c>
      <c r="R1135" s="21">
        <v>1987</v>
      </c>
      <c r="S1135" s="27" t="s">
        <v>12676</v>
      </c>
      <c r="T1135" s="25" t="str">
        <f>LEFT(S1135,3)</f>
        <v>Aug</v>
      </c>
      <c r="U1135" s="10" t="s">
        <v>29</v>
      </c>
      <c r="V1135" s="21">
        <v>5.4</v>
      </c>
      <c r="W1135" s="10">
        <v>10000</v>
      </c>
      <c r="X1135" s="10" t="s">
        <v>4115</v>
      </c>
      <c r="Y1135" s="10" t="s">
        <v>2689</v>
      </c>
      <c r="Z1135" s="10" t="s">
        <v>4116</v>
      </c>
      <c r="AA1135" s="22" t="s">
        <v>29</v>
      </c>
      <c r="AB1135" s="10">
        <v>0</v>
      </c>
      <c r="AC1135" s="10">
        <v>7800000</v>
      </c>
      <c r="AD1135" s="10" t="s">
        <v>2174</v>
      </c>
      <c r="AE1135" s="23">
        <v>88</v>
      </c>
    </row>
    <row r="1136" spans="1:31" x14ac:dyDescent="0.35">
      <c r="A1136" t="s">
        <v>4117</v>
      </c>
      <c r="B1136" t="s">
        <v>15</v>
      </c>
      <c r="C1136" t="s">
        <v>33</v>
      </c>
      <c r="D1136" s="2">
        <v>1987</v>
      </c>
      <c r="E1136" t="s">
        <v>3964</v>
      </c>
      <c r="F1136" s="2">
        <v>5.4</v>
      </c>
      <c r="G1136">
        <v>9100</v>
      </c>
      <c r="H1136" t="s">
        <v>1682</v>
      </c>
      <c r="I1136" t="s">
        <v>4118</v>
      </c>
      <c r="J1136" t="s">
        <v>1173</v>
      </c>
      <c r="K1136" s="3" t="s">
        <v>29</v>
      </c>
      <c r="L1136">
        <v>5000000</v>
      </c>
      <c r="M1136">
        <v>6880310</v>
      </c>
      <c r="N1136" t="s">
        <v>1174</v>
      </c>
      <c r="O1136" s="2">
        <v>99</v>
      </c>
      <c r="Q1136" s="9" t="s">
        <v>33</v>
      </c>
      <c r="R1136" s="18">
        <v>1987</v>
      </c>
      <c r="S1136" s="26" t="s">
        <v>12723</v>
      </c>
      <c r="T1136" s="25" t="str">
        <f>LEFT(S1136,3)</f>
        <v>Nov</v>
      </c>
      <c r="U1136" s="9" t="s">
        <v>29</v>
      </c>
      <c r="V1136" s="18">
        <v>5.4</v>
      </c>
      <c r="W1136" s="9">
        <v>9100</v>
      </c>
      <c r="X1136" s="9" t="s">
        <v>1682</v>
      </c>
      <c r="Y1136" s="9" t="s">
        <v>4118</v>
      </c>
      <c r="Z1136" s="9" t="s">
        <v>1173</v>
      </c>
      <c r="AA1136" s="19" t="s">
        <v>29</v>
      </c>
      <c r="AB1136" s="9">
        <v>5000000</v>
      </c>
      <c r="AC1136" s="9">
        <v>6880310</v>
      </c>
      <c r="AD1136" s="9" t="s">
        <v>1174</v>
      </c>
      <c r="AE1136" s="20">
        <v>99</v>
      </c>
    </row>
    <row r="1137" spans="1:31" x14ac:dyDescent="0.35">
      <c r="A1137" t="s">
        <v>4119</v>
      </c>
      <c r="B1137" t="s">
        <v>15</v>
      </c>
      <c r="C1137" t="s">
        <v>103</v>
      </c>
      <c r="D1137" s="2">
        <v>1987</v>
      </c>
      <c r="E1137" t="s">
        <v>4120</v>
      </c>
      <c r="F1137" s="2">
        <v>7.3</v>
      </c>
      <c r="G1137">
        <v>21000</v>
      </c>
      <c r="H1137" t="s">
        <v>686</v>
      </c>
      <c r="I1137" t="s">
        <v>686</v>
      </c>
      <c r="J1137" t="s">
        <v>4121</v>
      </c>
      <c r="K1137" s="3" t="s">
        <v>29</v>
      </c>
      <c r="L1137">
        <v>0</v>
      </c>
      <c r="M1137">
        <v>2585639</v>
      </c>
      <c r="N1137" t="s">
        <v>4122</v>
      </c>
      <c r="O1137" s="2">
        <v>102</v>
      </c>
      <c r="Q1137" s="10" t="s">
        <v>103</v>
      </c>
      <c r="R1137" s="21">
        <v>1987</v>
      </c>
      <c r="S1137" s="27" t="s">
        <v>12745</v>
      </c>
      <c r="T1137" s="25" t="str">
        <f>LEFT(S1137,3)</f>
        <v>Oct</v>
      </c>
      <c r="U1137" s="10" t="s">
        <v>29</v>
      </c>
      <c r="V1137" s="21">
        <v>7.3</v>
      </c>
      <c r="W1137" s="10">
        <v>21000</v>
      </c>
      <c r="X1137" s="10" t="s">
        <v>686</v>
      </c>
      <c r="Y1137" s="10" t="s">
        <v>686</v>
      </c>
      <c r="Z1137" s="10" t="s">
        <v>4121</v>
      </c>
      <c r="AA1137" s="22" t="s">
        <v>29</v>
      </c>
      <c r="AB1137" s="10">
        <v>0</v>
      </c>
      <c r="AC1137" s="10">
        <v>2585639</v>
      </c>
      <c r="AD1137" s="10" t="s">
        <v>4122</v>
      </c>
      <c r="AE1137" s="23">
        <v>102</v>
      </c>
    </row>
    <row r="1138" spans="1:31" x14ac:dyDescent="0.35">
      <c r="A1138" t="s">
        <v>4123</v>
      </c>
      <c r="B1138" t="s">
        <v>32</v>
      </c>
      <c r="C1138" t="s">
        <v>62</v>
      </c>
      <c r="D1138" s="2">
        <v>1987</v>
      </c>
      <c r="E1138" t="s">
        <v>3964</v>
      </c>
      <c r="F1138" s="2">
        <v>7.4</v>
      </c>
      <c r="G1138">
        <v>13000</v>
      </c>
      <c r="H1138" t="s">
        <v>1043</v>
      </c>
      <c r="I1138" t="s">
        <v>1044</v>
      </c>
      <c r="J1138" t="s">
        <v>4124</v>
      </c>
      <c r="K1138" s="3" t="s">
        <v>21</v>
      </c>
      <c r="L1138">
        <v>29000000</v>
      </c>
      <c r="M1138">
        <v>5899797</v>
      </c>
      <c r="N1138" t="s">
        <v>60</v>
      </c>
      <c r="O1138" s="2">
        <v>157</v>
      </c>
      <c r="Q1138" s="9" t="s">
        <v>62</v>
      </c>
      <c r="R1138" s="18">
        <v>1987</v>
      </c>
      <c r="S1138" s="26" t="s">
        <v>12723</v>
      </c>
      <c r="T1138" s="25" t="str">
        <f>LEFT(S1138,3)</f>
        <v>Nov</v>
      </c>
      <c r="U1138" s="9" t="s">
        <v>29</v>
      </c>
      <c r="V1138" s="18">
        <v>7.4</v>
      </c>
      <c r="W1138" s="9">
        <v>13000</v>
      </c>
      <c r="X1138" s="9" t="s">
        <v>1043</v>
      </c>
      <c r="Y1138" s="9" t="s">
        <v>1044</v>
      </c>
      <c r="Z1138" s="9" t="s">
        <v>4124</v>
      </c>
      <c r="AA1138" s="19" t="s">
        <v>21</v>
      </c>
      <c r="AB1138" s="9">
        <v>29000000</v>
      </c>
      <c r="AC1138" s="9">
        <v>5899797</v>
      </c>
      <c r="AD1138" s="9" t="s">
        <v>60</v>
      </c>
      <c r="AE1138" s="20">
        <v>157</v>
      </c>
    </row>
    <row r="1139" spans="1:31" x14ac:dyDescent="0.35">
      <c r="A1139" t="s">
        <v>4125</v>
      </c>
      <c r="B1139" t="s">
        <v>15</v>
      </c>
      <c r="C1139" t="s">
        <v>33</v>
      </c>
      <c r="D1139" s="2">
        <v>1987</v>
      </c>
      <c r="E1139" t="s">
        <v>4126</v>
      </c>
      <c r="F1139" s="2">
        <v>5.9</v>
      </c>
      <c r="G1139">
        <v>1900</v>
      </c>
      <c r="H1139" t="s">
        <v>4127</v>
      </c>
      <c r="I1139" t="s">
        <v>4128</v>
      </c>
      <c r="J1139" t="s">
        <v>203</v>
      </c>
      <c r="K1139" s="3" t="s">
        <v>451</v>
      </c>
      <c r="L1139">
        <v>0</v>
      </c>
      <c r="M1139">
        <v>519596</v>
      </c>
      <c r="N1139" t="s">
        <v>4129</v>
      </c>
      <c r="O1139" s="2">
        <v>92</v>
      </c>
      <c r="Q1139" s="10" t="s">
        <v>33</v>
      </c>
      <c r="R1139" s="21">
        <v>1987</v>
      </c>
      <c r="S1139" s="27" t="s">
        <v>12746</v>
      </c>
      <c r="T1139" s="25" t="str">
        <f>LEFT(S1139,3)</f>
        <v>Sep</v>
      </c>
      <c r="U1139" s="10" t="s">
        <v>451</v>
      </c>
      <c r="V1139" s="21">
        <v>5.9</v>
      </c>
      <c r="W1139" s="10">
        <v>1900</v>
      </c>
      <c r="X1139" s="10" t="s">
        <v>4127</v>
      </c>
      <c r="Y1139" s="10" t="s">
        <v>4128</v>
      </c>
      <c r="Z1139" s="10" t="s">
        <v>203</v>
      </c>
      <c r="AA1139" s="22" t="s">
        <v>451</v>
      </c>
      <c r="AB1139" s="10">
        <v>0</v>
      </c>
      <c r="AC1139" s="10">
        <v>519596</v>
      </c>
      <c r="AD1139" s="10" t="s">
        <v>4129</v>
      </c>
      <c r="AE1139" s="23">
        <v>92</v>
      </c>
    </row>
    <row r="1140" spans="1:31" x14ac:dyDescent="0.35">
      <c r="A1140" t="s">
        <v>4130</v>
      </c>
      <c r="B1140" t="s">
        <v>1998</v>
      </c>
      <c r="C1140" t="s">
        <v>33</v>
      </c>
      <c r="D1140" s="2">
        <v>1987</v>
      </c>
      <c r="E1140" t="s">
        <v>3642</v>
      </c>
      <c r="F1140" s="2">
        <v>5.2</v>
      </c>
      <c r="G1140">
        <v>3000</v>
      </c>
      <c r="H1140" t="s">
        <v>4131</v>
      </c>
      <c r="I1140" t="s">
        <v>4132</v>
      </c>
      <c r="J1140" t="s">
        <v>1173</v>
      </c>
      <c r="K1140" s="3" t="s">
        <v>29</v>
      </c>
      <c r="L1140">
        <v>5000000</v>
      </c>
      <c r="M1140">
        <v>6075793</v>
      </c>
      <c r="N1140" t="s">
        <v>2215</v>
      </c>
      <c r="O1140" s="2">
        <v>88</v>
      </c>
      <c r="Q1140" s="9" t="s">
        <v>33</v>
      </c>
      <c r="R1140" s="18">
        <v>1987</v>
      </c>
      <c r="S1140" s="26" t="s">
        <v>12685</v>
      </c>
      <c r="T1140" s="25" t="str">
        <f>LEFT(S1140,3)</f>
        <v>Jan</v>
      </c>
      <c r="U1140" s="9" t="s">
        <v>29</v>
      </c>
      <c r="V1140" s="18">
        <v>5.2</v>
      </c>
      <c r="W1140" s="9">
        <v>3000</v>
      </c>
      <c r="X1140" s="9" t="s">
        <v>4131</v>
      </c>
      <c r="Y1140" s="9" t="s">
        <v>4132</v>
      </c>
      <c r="Z1140" s="9" t="s">
        <v>1173</v>
      </c>
      <c r="AA1140" s="19" t="s">
        <v>29</v>
      </c>
      <c r="AB1140" s="9">
        <v>5000000</v>
      </c>
      <c r="AC1140" s="9">
        <v>6075793</v>
      </c>
      <c r="AD1140" s="9" t="s">
        <v>2215</v>
      </c>
      <c r="AE1140" s="20">
        <v>88</v>
      </c>
    </row>
    <row r="1141" spans="1:31" x14ac:dyDescent="0.35">
      <c r="A1141" t="s">
        <v>4133</v>
      </c>
      <c r="B1141" t="s">
        <v>1998</v>
      </c>
      <c r="C1141" t="s">
        <v>40</v>
      </c>
      <c r="D1141" s="2">
        <v>1987</v>
      </c>
      <c r="E1141" t="s">
        <v>3898</v>
      </c>
      <c r="F1141" s="2">
        <v>5.3</v>
      </c>
      <c r="G1141">
        <v>6600</v>
      </c>
      <c r="H1141" t="s">
        <v>1908</v>
      </c>
      <c r="I1141" t="s">
        <v>1908</v>
      </c>
      <c r="J1141" t="s">
        <v>2060</v>
      </c>
      <c r="K1141" s="3" t="s">
        <v>29</v>
      </c>
      <c r="L1141">
        <v>15000000</v>
      </c>
      <c r="M1141">
        <v>13290368</v>
      </c>
      <c r="N1141" t="s">
        <v>3919</v>
      </c>
      <c r="O1141" s="2">
        <v>81</v>
      </c>
      <c r="Q1141" s="10" t="s">
        <v>40</v>
      </c>
      <c r="R1141" s="21">
        <v>1987</v>
      </c>
      <c r="S1141" s="27" t="s">
        <v>12711</v>
      </c>
      <c r="T1141" s="25" t="str">
        <f>LEFT(S1141,3)</f>
        <v>Sep</v>
      </c>
      <c r="U1141" s="10" t="s">
        <v>29</v>
      </c>
      <c r="V1141" s="21">
        <v>5.3</v>
      </c>
      <c r="W1141" s="10">
        <v>6600</v>
      </c>
      <c r="X1141" s="10" t="s">
        <v>1908</v>
      </c>
      <c r="Y1141" s="10" t="s">
        <v>1908</v>
      </c>
      <c r="Z1141" s="10" t="s">
        <v>2060</v>
      </c>
      <c r="AA1141" s="22" t="s">
        <v>29</v>
      </c>
      <c r="AB1141" s="10">
        <v>15000000</v>
      </c>
      <c r="AC1141" s="10">
        <v>13290368</v>
      </c>
      <c r="AD1141" s="10" t="s">
        <v>3919</v>
      </c>
      <c r="AE1141" s="23">
        <v>81</v>
      </c>
    </row>
    <row r="1142" spans="1:31" x14ac:dyDescent="0.35">
      <c r="A1142" t="s">
        <v>4134</v>
      </c>
      <c r="B1142" t="s">
        <v>32</v>
      </c>
      <c r="C1142" t="s">
        <v>40</v>
      </c>
      <c r="D1142" s="2">
        <v>1987</v>
      </c>
      <c r="E1142" t="s">
        <v>3894</v>
      </c>
      <c r="F1142" s="2">
        <v>5.9</v>
      </c>
      <c r="G1142">
        <v>2800</v>
      </c>
      <c r="H1142" t="s">
        <v>4135</v>
      </c>
      <c r="I1142" t="s">
        <v>2783</v>
      </c>
      <c r="J1142" t="s">
        <v>4136</v>
      </c>
      <c r="K1142" s="3" t="s">
        <v>29</v>
      </c>
      <c r="L1142">
        <v>0</v>
      </c>
      <c r="M1142">
        <v>13110903</v>
      </c>
      <c r="N1142" t="s">
        <v>43</v>
      </c>
      <c r="O1142" s="2">
        <v>92</v>
      </c>
      <c r="Q1142" s="9" t="s">
        <v>40</v>
      </c>
      <c r="R1142" s="18">
        <v>1987</v>
      </c>
      <c r="S1142" s="26" t="s">
        <v>12710</v>
      </c>
      <c r="T1142" s="25" t="str">
        <f>LEFT(S1142,3)</f>
        <v>Aug</v>
      </c>
      <c r="U1142" s="9" t="s">
        <v>29</v>
      </c>
      <c r="V1142" s="18">
        <v>5.9</v>
      </c>
      <c r="W1142" s="9">
        <v>2800</v>
      </c>
      <c r="X1142" s="9" t="s">
        <v>4135</v>
      </c>
      <c r="Y1142" s="9" t="s">
        <v>2783</v>
      </c>
      <c r="Z1142" s="9" t="s">
        <v>4136</v>
      </c>
      <c r="AA1142" s="19" t="s">
        <v>29</v>
      </c>
      <c r="AB1142" s="9">
        <v>0</v>
      </c>
      <c r="AC1142" s="9">
        <v>13110903</v>
      </c>
      <c r="AD1142" s="9" t="s">
        <v>43</v>
      </c>
      <c r="AE1142" s="20">
        <v>92</v>
      </c>
    </row>
    <row r="1143" spans="1:31" x14ac:dyDescent="0.35">
      <c r="A1143" t="s">
        <v>4137</v>
      </c>
      <c r="B1143" t="s">
        <v>15</v>
      </c>
      <c r="C1143" t="s">
        <v>103</v>
      </c>
      <c r="D1143" s="2">
        <v>1987</v>
      </c>
      <c r="E1143" t="s">
        <v>3851</v>
      </c>
      <c r="F1143" s="2">
        <v>6.1</v>
      </c>
      <c r="G1143">
        <v>9700</v>
      </c>
      <c r="H1143" t="s">
        <v>989</v>
      </c>
      <c r="I1143" t="s">
        <v>4138</v>
      </c>
      <c r="J1143" t="s">
        <v>1489</v>
      </c>
      <c r="K1143" s="3" t="s">
        <v>29</v>
      </c>
      <c r="L1143">
        <v>12800000</v>
      </c>
      <c r="M1143">
        <v>10278549</v>
      </c>
      <c r="N1143" t="s">
        <v>30</v>
      </c>
      <c r="O1143" s="2">
        <v>106</v>
      </c>
      <c r="Q1143" s="10" t="s">
        <v>103</v>
      </c>
      <c r="R1143" s="21">
        <v>1987</v>
      </c>
      <c r="S1143" s="27" t="s">
        <v>12699</v>
      </c>
      <c r="T1143" s="25" t="str">
        <f>LEFT(S1143,3)</f>
        <v>Oct</v>
      </c>
      <c r="U1143" s="10" t="s">
        <v>29</v>
      </c>
      <c r="V1143" s="21">
        <v>6.1</v>
      </c>
      <c r="W1143" s="10">
        <v>9700</v>
      </c>
      <c r="X1143" s="10" t="s">
        <v>989</v>
      </c>
      <c r="Y1143" s="10" t="s">
        <v>4138</v>
      </c>
      <c r="Z1143" s="10" t="s">
        <v>1489</v>
      </c>
      <c r="AA1143" s="22" t="s">
        <v>29</v>
      </c>
      <c r="AB1143" s="10">
        <v>12800000</v>
      </c>
      <c r="AC1143" s="10">
        <v>10278549</v>
      </c>
      <c r="AD1143" s="10" t="s">
        <v>30</v>
      </c>
      <c r="AE1143" s="23">
        <v>106</v>
      </c>
    </row>
    <row r="1144" spans="1:31" x14ac:dyDescent="0.35">
      <c r="A1144" t="s">
        <v>4139</v>
      </c>
      <c r="B1144" t="s">
        <v>15</v>
      </c>
      <c r="C1144" t="s">
        <v>40</v>
      </c>
      <c r="D1144" s="2">
        <v>1987</v>
      </c>
      <c r="E1144" t="s">
        <v>3482</v>
      </c>
      <c r="F1144" s="2">
        <v>6</v>
      </c>
      <c r="G1144">
        <v>5600</v>
      </c>
      <c r="H1144" t="s">
        <v>267</v>
      </c>
      <c r="I1144" t="s">
        <v>267</v>
      </c>
      <c r="J1144" t="s">
        <v>267</v>
      </c>
      <c r="K1144" s="3" t="s">
        <v>29</v>
      </c>
      <c r="L1144">
        <v>0</v>
      </c>
      <c r="M1144">
        <v>17355263</v>
      </c>
      <c r="N1144" t="s">
        <v>4140</v>
      </c>
      <c r="O1144" s="2">
        <v>85</v>
      </c>
      <c r="Q1144" s="9" t="s">
        <v>40</v>
      </c>
      <c r="R1144" s="18">
        <v>1987</v>
      </c>
      <c r="S1144" s="26" t="s">
        <v>12669</v>
      </c>
      <c r="T1144" s="25" t="str">
        <f>LEFT(S1144,3)</f>
        <v>Aug</v>
      </c>
      <c r="U1144" s="9" t="s">
        <v>29</v>
      </c>
      <c r="V1144" s="18">
        <v>6</v>
      </c>
      <c r="W1144" s="9">
        <v>5600</v>
      </c>
      <c r="X1144" s="9" t="s">
        <v>267</v>
      </c>
      <c r="Y1144" s="9" t="s">
        <v>267</v>
      </c>
      <c r="Z1144" s="9" t="s">
        <v>267</v>
      </c>
      <c r="AA1144" s="19" t="s">
        <v>29</v>
      </c>
      <c r="AB1144" s="9">
        <v>0</v>
      </c>
      <c r="AC1144" s="9">
        <v>17355263</v>
      </c>
      <c r="AD1144" s="9" t="s">
        <v>4140</v>
      </c>
      <c r="AE1144" s="20">
        <v>85</v>
      </c>
    </row>
    <row r="1145" spans="1:31" x14ac:dyDescent="0.35">
      <c r="A1145" t="s">
        <v>4141</v>
      </c>
      <c r="B1145" t="s">
        <v>15</v>
      </c>
      <c r="C1145" t="s">
        <v>16</v>
      </c>
      <c r="D1145" s="2">
        <v>1987</v>
      </c>
      <c r="E1145" t="s">
        <v>4061</v>
      </c>
      <c r="F1145" s="2">
        <v>6.7</v>
      </c>
      <c r="G1145">
        <v>8600</v>
      </c>
      <c r="H1145" t="s">
        <v>2766</v>
      </c>
      <c r="I1145" t="s">
        <v>2158</v>
      </c>
      <c r="J1145" t="s">
        <v>20</v>
      </c>
      <c r="K1145" s="3" t="s">
        <v>29</v>
      </c>
      <c r="L1145">
        <v>27000000</v>
      </c>
      <c r="M1145">
        <v>7393346</v>
      </c>
      <c r="N1145" t="s">
        <v>4142</v>
      </c>
      <c r="O1145" s="2">
        <v>143</v>
      </c>
      <c r="Q1145" s="10" t="s">
        <v>16</v>
      </c>
      <c r="R1145" s="21">
        <v>1987</v>
      </c>
      <c r="S1145" s="27" t="s">
        <v>12737</v>
      </c>
      <c r="T1145" s="25" t="str">
        <f>LEFT(S1145,3)</f>
        <v>Feb</v>
      </c>
      <c r="U1145" s="10" t="s">
        <v>29</v>
      </c>
      <c r="V1145" s="21">
        <v>6.7</v>
      </c>
      <c r="W1145" s="10">
        <v>8600</v>
      </c>
      <c r="X1145" s="10" t="s">
        <v>2766</v>
      </c>
      <c r="Y1145" s="10" t="s">
        <v>2158</v>
      </c>
      <c r="Z1145" s="10" t="s">
        <v>20</v>
      </c>
      <c r="AA1145" s="22" t="s">
        <v>29</v>
      </c>
      <c r="AB1145" s="10">
        <v>27000000</v>
      </c>
      <c r="AC1145" s="10">
        <v>7393346</v>
      </c>
      <c r="AD1145" s="10" t="s">
        <v>4142</v>
      </c>
      <c r="AE1145" s="23">
        <v>143</v>
      </c>
    </row>
    <row r="1146" spans="1:31" x14ac:dyDescent="0.35">
      <c r="A1146" t="s">
        <v>4143</v>
      </c>
      <c r="B1146" t="s">
        <v>32</v>
      </c>
      <c r="C1146" t="s">
        <v>40</v>
      </c>
      <c r="D1146" s="2">
        <v>1987</v>
      </c>
      <c r="E1146" t="s">
        <v>3894</v>
      </c>
      <c r="F1146" s="2">
        <v>4.8</v>
      </c>
      <c r="G1146">
        <v>9600</v>
      </c>
      <c r="H1146" t="s">
        <v>2276</v>
      </c>
      <c r="I1146" t="s">
        <v>4144</v>
      </c>
      <c r="J1146" t="s">
        <v>4145</v>
      </c>
      <c r="K1146" s="3" t="s">
        <v>29</v>
      </c>
      <c r="L1146">
        <v>17000000</v>
      </c>
      <c r="M1146">
        <v>7305209</v>
      </c>
      <c r="N1146" t="s">
        <v>4146</v>
      </c>
      <c r="O1146" s="2">
        <v>92</v>
      </c>
      <c r="Q1146" s="9" t="s">
        <v>40</v>
      </c>
      <c r="R1146" s="18">
        <v>1987</v>
      </c>
      <c r="S1146" s="26" t="s">
        <v>12710</v>
      </c>
      <c r="T1146" s="25" t="str">
        <f>LEFT(S1146,3)</f>
        <v>Aug</v>
      </c>
      <c r="U1146" s="9" t="s">
        <v>29</v>
      </c>
      <c r="V1146" s="18">
        <v>4.8</v>
      </c>
      <c r="W1146" s="9">
        <v>9600</v>
      </c>
      <c r="X1146" s="9" t="s">
        <v>2276</v>
      </c>
      <c r="Y1146" s="9" t="s">
        <v>4144</v>
      </c>
      <c r="Z1146" s="9" t="s">
        <v>4145</v>
      </c>
      <c r="AA1146" s="19" t="s">
        <v>29</v>
      </c>
      <c r="AB1146" s="9">
        <v>17000000</v>
      </c>
      <c r="AC1146" s="9">
        <v>7305209</v>
      </c>
      <c r="AD1146" s="9" t="s">
        <v>4146</v>
      </c>
      <c r="AE1146" s="20">
        <v>92</v>
      </c>
    </row>
    <row r="1147" spans="1:31" x14ac:dyDescent="0.35">
      <c r="A1147" t="s">
        <v>4147</v>
      </c>
      <c r="B1147" t="s">
        <v>15</v>
      </c>
      <c r="C1147" t="s">
        <v>33</v>
      </c>
      <c r="D1147" s="2">
        <v>1987</v>
      </c>
      <c r="E1147" t="s">
        <v>4148</v>
      </c>
      <c r="F1147" s="2">
        <v>6.6</v>
      </c>
      <c r="G1147">
        <v>6400</v>
      </c>
      <c r="H1147" t="s">
        <v>76</v>
      </c>
      <c r="I1147" t="s">
        <v>995</v>
      </c>
      <c r="J1147" t="s">
        <v>1023</v>
      </c>
      <c r="K1147" s="3" t="s">
        <v>29</v>
      </c>
      <c r="L1147">
        <v>22000000</v>
      </c>
      <c r="M1147">
        <v>11307844</v>
      </c>
      <c r="N1147" t="s">
        <v>4149</v>
      </c>
      <c r="O1147" s="2">
        <v>104</v>
      </c>
      <c r="Q1147" s="10" t="s">
        <v>33</v>
      </c>
      <c r="R1147" s="21">
        <v>1987</v>
      </c>
      <c r="S1147" s="27" t="s">
        <v>12747</v>
      </c>
      <c r="T1147" s="25" t="str">
        <f>LEFT(S1147,3)</f>
        <v>Apr</v>
      </c>
      <c r="U1147" s="10" t="s">
        <v>29</v>
      </c>
      <c r="V1147" s="21">
        <v>6.6</v>
      </c>
      <c r="W1147" s="10">
        <v>6400</v>
      </c>
      <c r="X1147" s="10" t="s">
        <v>76</v>
      </c>
      <c r="Y1147" s="10" t="s">
        <v>995</v>
      </c>
      <c r="Z1147" s="10" t="s">
        <v>1023</v>
      </c>
      <c r="AA1147" s="22" t="s">
        <v>29</v>
      </c>
      <c r="AB1147" s="10">
        <v>22000000</v>
      </c>
      <c r="AC1147" s="10">
        <v>11307844</v>
      </c>
      <c r="AD1147" s="10" t="s">
        <v>4149</v>
      </c>
      <c r="AE1147" s="23">
        <v>104</v>
      </c>
    </row>
    <row r="1148" spans="1:31" x14ac:dyDescent="0.35">
      <c r="A1148" t="s">
        <v>4150</v>
      </c>
      <c r="B1148" t="s">
        <v>1998</v>
      </c>
      <c r="C1148" t="s">
        <v>16</v>
      </c>
      <c r="D1148" s="2">
        <v>1987</v>
      </c>
      <c r="E1148" t="s">
        <v>3559</v>
      </c>
      <c r="F1148" s="2">
        <v>7.9</v>
      </c>
      <c r="G1148">
        <v>7500</v>
      </c>
      <c r="H1148" t="s">
        <v>1846</v>
      </c>
      <c r="I1148" t="s">
        <v>1846</v>
      </c>
      <c r="J1148" t="s">
        <v>4151</v>
      </c>
      <c r="K1148" s="3" t="s">
        <v>29</v>
      </c>
      <c r="L1148">
        <v>4000000</v>
      </c>
      <c r="M1148">
        <v>1680358</v>
      </c>
      <c r="N1148" t="s">
        <v>4152</v>
      </c>
      <c r="O1148" s="2">
        <v>135</v>
      </c>
      <c r="Q1148" s="9" t="s">
        <v>16</v>
      </c>
      <c r="R1148" s="18">
        <v>1987</v>
      </c>
      <c r="S1148" s="26" t="s">
        <v>12676</v>
      </c>
      <c r="T1148" s="25" t="str">
        <f>LEFT(S1148,3)</f>
        <v>Aug</v>
      </c>
      <c r="U1148" s="9" t="s">
        <v>29</v>
      </c>
      <c r="V1148" s="18">
        <v>7.9</v>
      </c>
      <c r="W1148" s="9">
        <v>7500</v>
      </c>
      <c r="X1148" s="9" t="s">
        <v>1846</v>
      </c>
      <c r="Y1148" s="9" t="s">
        <v>1846</v>
      </c>
      <c r="Z1148" s="9" t="s">
        <v>4151</v>
      </c>
      <c r="AA1148" s="19" t="s">
        <v>29</v>
      </c>
      <c r="AB1148" s="9">
        <v>4000000</v>
      </c>
      <c r="AC1148" s="9">
        <v>1680358</v>
      </c>
      <c r="AD1148" s="9" t="s">
        <v>4152</v>
      </c>
      <c r="AE1148" s="20">
        <v>135</v>
      </c>
    </row>
    <row r="1149" spans="1:31" x14ac:dyDescent="0.35">
      <c r="A1149" t="s">
        <v>4153</v>
      </c>
      <c r="B1149" t="s">
        <v>1998</v>
      </c>
      <c r="C1149" t="s">
        <v>16</v>
      </c>
      <c r="D1149" s="2">
        <v>1987</v>
      </c>
      <c r="E1149" t="s">
        <v>4154</v>
      </c>
      <c r="F1149" s="2">
        <v>7.8</v>
      </c>
      <c r="G1149">
        <v>10000</v>
      </c>
      <c r="H1149" t="s">
        <v>4155</v>
      </c>
      <c r="I1149" t="s">
        <v>4156</v>
      </c>
      <c r="J1149" t="s">
        <v>4157</v>
      </c>
      <c r="K1149" s="3" t="s">
        <v>3810</v>
      </c>
      <c r="L1149">
        <v>0</v>
      </c>
      <c r="M1149">
        <v>2063688</v>
      </c>
      <c r="N1149" t="s">
        <v>4158</v>
      </c>
      <c r="O1149" s="2">
        <v>157</v>
      </c>
      <c r="Q1149" s="10" t="s">
        <v>16</v>
      </c>
      <c r="R1149" s="21">
        <v>1987</v>
      </c>
      <c r="S1149" s="27" t="s">
        <v>12748</v>
      </c>
      <c r="T1149" s="25" t="str">
        <f>LEFT(S1149,3)</f>
        <v>Dec</v>
      </c>
      <c r="U1149" s="10" t="s">
        <v>29</v>
      </c>
      <c r="V1149" s="21">
        <v>7.8</v>
      </c>
      <c r="W1149" s="10">
        <v>10000</v>
      </c>
      <c r="X1149" s="10" t="s">
        <v>4155</v>
      </c>
      <c r="Y1149" s="10" t="s">
        <v>4156</v>
      </c>
      <c r="Z1149" s="10" t="s">
        <v>4157</v>
      </c>
      <c r="AA1149" s="22" t="s">
        <v>3810</v>
      </c>
      <c r="AB1149" s="10">
        <v>0</v>
      </c>
      <c r="AC1149" s="10">
        <v>2063688</v>
      </c>
      <c r="AD1149" s="10" t="s">
        <v>4158</v>
      </c>
      <c r="AE1149" s="23">
        <v>157</v>
      </c>
    </row>
    <row r="1150" spans="1:31" x14ac:dyDescent="0.35">
      <c r="A1150" t="s">
        <v>4159</v>
      </c>
      <c r="B1150" t="s">
        <v>15</v>
      </c>
      <c r="C1150" t="s">
        <v>103</v>
      </c>
      <c r="D1150" s="2">
        <v>1987</v>
      </c>
      <c r="E1150" t="s">
        <v>3975</v>
      </c>
      <c r="F1150" s="2">
        <v>6.6</v>
      </c>
      <c r="G1150">
        <v>9600</v>
      </c>
      <c r="H1150" t="s">
        <v>699</v>
      </c>
      <c r="I1150" t="s">
        <v>4160</v>
      </c>
      <c r="J1150" t="s">
        <v>1260</v>
      </c>
      <c r="K1150" s="3" t="s">
        <v>29</v>
      </c>
      <c r="L1150">
        <v>14500000</v>
      </c>
      <c r="M1150">
        <v>18782400</v>
      </c>
      <c r="N1150" t="s">
        <v>2099</v>
      </c>
      <c r="O1150" s="2">
        <v>121</v>
      </c>
      <c r="Q1150" s="9" t="s">
        <v>103</v>
      </c>
      <c r="R1150" s="18">
        <v>1987</v>
      </c>
      <c r="S1150" s="26" t="s">
        <v>12724</v>
      </c>
      <c r="T1150" s="25" t="str">
        <f>LEFT(S1150,3)</f>
        <v>Oct</v>
      </c>
      <c r="U1150" s="9" t="s">
        <v>29</v>
      </c>
      <c r="V1150" s="18">
        <v>6.6</v>
      </c>
      <c r="W1150" s="9">
        <v>9600</v>
      </c>
      <c r="X1150" s="9" t="s">
        <v>699</v>
      </c>
      <c r="Y1150" s="9" t="s">
        <v>4160</v>
      </c>
      <c r="Z1150" s="9" t="s">
        <v>1260</v>
      </c>
      <c r="AA1150" s="19" t="s">
        <v>29</v>
      </c>
      <c r="AB1150" s="9">
        <v>14500000</v>
      </c>
      <c r="AC1150" s="9">
        <v>18782400</v>
      </c>
      <c r="AD1150" s="9" t="s">
        <v>2099</v>
      </c>
      <c r="AE1150" s="20">
        <v>121</v>
      </c>
    </row>
    <row r="1151" spans="1:31" x14ac:dyDescent="0.35">
      <c r="A1151" t="s">
        <v>4161</v>
      </c>
      <c r="B1151" t="s">
        <v>15</v>
      </c>
      <c r="C1151" t="s">
        <v>1203</v>
      </c>
      <c r="D1151" s="2">
        <v>1987</v>
      </c>
      <c r="E1151" t="s">
        <v>3559</v>
      </c>
      <c r="F1151" s="2">
        <v>6.6</v>
      </c>
      <c r="G1151">
        <v>9200</v>
      </c>
      <c r="H1151" t="s">
        <v>1805</v>
      </c>
      <c r="I1151" t="s">
        <v>4162</v>
      </c>
      <c r="J1151" t="s">
        <v>105</v>
      </c>
      <c r="K1151" s="3" t="s">
        <v>21</v>
      </c>
      <c r="L1151">
        <v>6000000</v>
      </c>
      <c r="M1151">
        <v>12423831</v>
      </c>
      <c r="N1151" t="s">
        <v>4163</v>
      </c>
      <c r="O1151" s="2">
        <v>119</v>
      </c>
      <c r="Q1151" s="10" t="s">
        <v>1203</v>
      </c>
      <c r="R1151" s="21">
        <v>1987</v>
      </c>
      <c r="S1151" s="27" t="s">
        <v>12676</v>
      </c>
      <c r="T1151" s="25" t="str">
        <f>LEFT(S1151,3)</f>
        <v>Aug</v>
      </c>
      <c r="U1151" s="10" t="s">
        <v>29</v>
      </c>
      <c r="V1151" s="21">
        <v>6.6</v>
      </c>
      <c r="W1151" s="10">
        <v>9200</v>
      </c>
      <c r="X1151" s="10" t="s">
        <v>1805</v>
      </c>
      <c r="Y1151" s="10" t="s">
        <v>4162</v>
      </c>
      <c r="Z1151" s="10" t="s">
        <v>105</v>
      </c>
      <c r="AA1151" s="22" t="s">
        <v>21</v>
      </c>
      <c r="AB1151" s="10">
        <v>6000000</v>
      </c>
      <c r="AC1151" s="10">
        <v>12423831</v>
      </c>
      <c r="AD1151" s="10" t="s">
        <v>4163</v>
      </c>
      <c r="AE1151" s="23">
        <v>119</v>
      </c>
    </row>
    <row r="1152" spans="1:31" x14ac:dyDescent="0.35">
      <c r="A1152" t="s">
        <v>4164</v>
      </c>
      <c r="B1152" t="s">
        <v>336</v>
      </c>
      <c r="C1152" t="s">
        <v>389</v>
      </c>
      <c r="D1152" s="2">
        <v>1987</v>
      </c>
      <c r="E1152" t="s">
        <v>3649</v>
      </c>
      <c r="F1152" s="2">
        <v>7.2</v>
      </c>
      <c r="G1152">
        <v>5200</v>
      </c>
      <c r="H1152" t="s">
        <v>4165</v>
      </c>
      <c r="I1152" t="s">
        <v>4165</v>
      </c>
      <c r="J1152" t="s">
        <v>4166</v>
      </c>
      <c r="K1152" s="3" t="s">
        <v>29</v>
      </c>
      <c r="L1152">
        <v>0</v>
      </c>
      <c r="M1152">
        <v>6804312</v>
      </c>
      <c r="N1152" t="s">
        <v>4167</v>
      </c>
      <c r="O1152" s="2">
        <v>77</v>
      </c>
      <c r="Q1152" s="9" t="s">
        <v>389</v>
      </c>
      <c r="R1152" s="18">
        <v>1987</v>
      </c>
      <c r="S1152" s="26" t="s">
        <v>12686</v>
      </c>
      <c r="T1152" s="25" t="str">
        <f>LEFT(S1152,3)</f>
        <v>May</v>
      </c>
      <c r="U1152" s="9" t="s">
        <v>29</v>
      </c>
      <c r="V1152" s="18">
        <v>7.2</v>
      </c>
      <c r="W1152" s="9">
        <v>5200</v>
      </c>
      <c r="X1152" s="9" t="s">
        <v>4165</v>
      </c>
      <c r="Y1152" s="9" t="s">
        <v>4165</v>
      </c>
      <c r="Z1152" s="9" t="s">
        <v>4166</v>
      </c>
      <c r="AA1152" s="19" t="s">
        <v>29</v>
      </c>
      <c r="AB1152" s="9">
        <v>0</v>
      </c>
      <c r="AC1152" s="9">
        <v>6804312</v>
      </c>
      <c r="AD1152" s="9" t="s">
        <v>4167</v>
      </c>
      <c r="AE1152" s="20">
        <v>77</v>
      </c>
    </row>
    <row r="1153" spans="1:31" x14ac:dyDescent="0.35">
      <c r="A1153" t="s">
        <v>4168</v>
      </c>
      <c r="B1153" t="s">
        <v>1998</v>
      </c>
      <c r="C1153" t="s">
        <v>40</v>
      </c>
      <c r="D1153" s="2">
        <v>1987</v>
      </c>
      <c r="E1153" t="s">
        <v>2876</v>
      </c>
      <c r="F1153" s="2">
        <v>4.2</v>
      </c>
      <c r="G1153">
        <v>1200</v>
      </c>
      <c r="H1153" t="s">
        <v>4169</v>
      </c>
      <c r="I1153" t="s">
        <v>4169</v>
      </c>
      <c r="J1153" t="s">
        <v>4170</v>
      </c>
      <c r="K1153" s="3" t="s">
        <v>29</v>
      </c>
      <c r="L1153">
        <v>0</v>
      </c>
      <c r="M1153">
        <v>2700000</v>
      </c>
      <c r="N1153" t="s">
        <v>4171</v>
      </c>
      <c r="O1153" s="2">
        <v>108</v>
      </c>
      <c r="Q1153" s="10" t="s">
        <v>40</v>
      </c>
      <c r="R1153" s="21">
        <v>1987</v>
      </c>
      <c r="S1153" s="27" t="s">
        <v>12603</v>
      </c>
      <c r="T1153" s="25" t="str">
        <f>LEFT(S1153,3)</f>
        <v>May</v>
      </c>
      <c r="U1153" s="10" t="s">
        <v>29</v>
      </c>
      <c r="V1153" s="21">
        <v>4.2</v>
      </c>
      <c r="W1153" s="10">
        <v>1200</v>
      </c>
      <c r="X1153" s="10" t="s">
        <v>4169</v>
      </c>
      <c r="Y1153" s="10" t="s">
        <v>4169</v>
      </c>
      <c r="Z1153" s="10" t="s">
        <v>4170</v>
      </c>
      <c r="AA1153" s="22" t="s">
        <v>29</v>
      </c>
      <c r="AB1153" s="10">
        <v>0</v>
      </c>
      <c r="AC1153" s="10">
        <v>2700000</v>
      </c>
      <c r="AD1153" s="10" t="s">
        <v>4171</v>
      </c>
      <c r="AE1153" s="23">
        <v>108</v>
      </c>
    </row>
    <row r="1154" spans="1:31" x14ac:dyDescent="0.35">
      <c r="A1154" t="s">
        <v>4172</v>
      </c>
      <c r="B1154" t="s">
        <v>15</v>
      </c>
      <c r="C1154" t="s">
        <v>51</v>
      </c>
      <c r="D1154" s="2">
        <v>1987</v>
      </c>
      <c r="E1154" t="s">
        <v>4052</v>
      </c>
      <c r="F1154" s="2">
        <v>5.7</v>
      </c>
      <c r="G1154">
        <v>5600</v>
      </c>
      <c r="H1154" t="s">
        <v>4173</v>
      </c>
      <c r="I1154" t="s">
        <v>4174</v>
      </c>
      <c r="J1154" t="s">
        <v>4175</v>
      </c>
      <c r="K1154" s="3" t="s">
        <v>194</v>
      </c>
      <c r="L1154">
        <v>0</v>
      </c>
      <c r="M1154">
        <v>2683519</v>
      </c>
      <c r="N1154" t="s">
        <v>4176</v>
      </c>
      <c r="O1154" s="2">
        <v>97</v>
      </c>
      <c r="Q1154" s="9" t="s">
        <v>51</v>
      </c>
      <c r="R1154" s="18">
        <v>1987</v>
      </c>
      <c r="S1154" s="26" t="s">
        <v>12735</v>
      </c>
      <c r="T1154" s="25" t="str">
        <f>LEFT(S1154,3)</f>
        <v>Oct</v>
      </c>
      <c r="U1154" s="9" t="s">
        <v>29</v>
      </c>
      <c r="V1154" s="18">
        <v>5.7</v>
      </c>
      <c r="W1154" s="9">
        <v>5600</v>
      </c>
      <c r="X1154" s="9" t="s">
        <v>4173</v>
      </c>
      <c r="Y1154" s="9" t="s">
        <v>4174</v>
      </c>
      <c r="Z1154" s="9" t="s">
        <v>4175</v>
      </c>
      <c r="AA1154" s="19" t="s">
        <v>194</v>
      </c>
      <c r="AB1154" s="9">
        <v>0</v>
      </c>
      <c r="AC1154" s="9">
        <v>2683519</v>
      </c>
      <c r="AD1154" s="9" t="s">
        <v>4176</v>
      </c>
      <c r="AE1154" s="20">
        <v>97</v>
      </c>
    </row>
    <row r="1155" spans="1:31" x14ac:dyDescent="0.35">
      <c r="A1155" t="s">
        <v>4177</v>
      </c>
      <c r="B1155" t="s">
        <v>1998</v>
      </c>
      <c r="C1155" t="s">
        <v>40</v>
      </c>
      <c r="D1155" s="2">
        <v>1987</v>
      </c>
      <c r="E1155" t="s">
        <v>3964</v>
      </c>
      <c r="F1155" s="2">
        <v>6.4</v>
      </c>
      <c r="G1155">
        <v>3500</v>
      </c>
      <c r="H1155" t="s">
        <v>4178</v>
      </c>
      <c r="I1155" t="s">
        <v>4179</v>
      </c>
      <c r="J1155" t="s">
        <v>2389</v>
      </c>
      <c r="K1155" s="3" t="s">
        <v>29</v>
      </c>
      <c r="L1155">
        <v>7000000</v>
      </c>
      <c r="M1155">
        <v>7019441</v>
      </c>
      <c r="N1155" t="s">
        <v>1750</v>
      </c>
      <c r="O1155" s="2">
        <v>98</v>
      </c>
      <c r="Q1155" s="10" t="s">
        <v>40</v>
      </c>
      <c r="R1155" s="21">
        <v>1987</v>
      </c>
      <c r="S1155" s="27" t="s">
        <v>12723</v>
      </c>
      <c r="T1155" s="25" t="str">
        <f>LEFT(S1155,3)</f>
        <v>Nov</v>
      </c>
      <c r="U1155" s="10" t="s">
        <v>29</v>
      </c>
      <c r="V1155" s="21">
        <v>6.4</v>
      </c>
      <c r="W1155" s="10">
        <v>3500</v>
      </c>
      <c r="X1155" s="10" t="s">
        <v>4178</v>
      </c>
      <c r="Y1155" s="10" t="s">
        <v>4179</v>
      </c>
      <c r="Z1155" s="10" t="s">
        <v>2389</v>
      </c>
      <c r="AA1155" s="22" t="s">
        <v>29</v>
      </c>
      <c r="AB1155" s="10">
        <v>7000000</v>
      </c>
      <c r="AC1155" s="10">
        <v>7019441</v>
      </c>
      <c r="AD1155" s="10" t="s">
        <v>1750</v>
      </c>
      <c r="AE1155" s="23">
        <v>98</v>
      </c>
    </row>
    <row r="1156" spans="1:31" x14ac:dyDescent="0.35">
      <c r="A1156" t="s">
        <v>4180</v>
      </c>
      <c r="B1156" t="s">
        <v>32</v>
      </c>
      <c r="C1156" t="s">
        <v>24</v>
      </c>
      <c r="D1156" s="2">
        <v>1987</v>
      </c>
      <c r="E1156" t="s">
        <v>3773</v>
      </c>
      <c r="F1156" s="2">
        <v>6.2</v>
      </c>
      <c r="G1156">
        <v>5200</v>
      </c>
      <c r="H1156" t="s">
        <v>4181</v>
      </c>
      <c r="I1156" t="s">
        <v>4182</v>
      </c>
      <c r="J1156" t="s">
        <v>2045</v>
      </c>
      <c r="K1156" s="3" t="s">
        <v>29</v>
      </c>
      <c r="L1156">
        <v>0</v>
      </c>
      <c r="M1156">
        <v>300859</v>
      </c>
      <c r="N1156" t="s">
        <v>30</v>
      </c>
      <c r="O1156" s="2">
        <v>90</v>
      </c>
      <c r="Q1156" s="9" t="s">
        <v>24</v>
      </c>
      <c r="R1156" s="18">
        <v>1987</v>
      </c>
      <c r="S1156" s="26" t="s">
        <v>12696</v>
      </c>
      <c r="T1156" s="25" t="str">
        <f>LEFT(S1156,3)</f>
        <v>Jul</v>
      </c>
      <c r="U1156" s="9" t="s">
        <v>29</v>
      </c>
      <c r="V1156" s="18">
        <v>6.2</v>
      </c>
      <c r="W1156" s="9">
        <v>5200</v>
      </c>
      <c r="X1156" s="9" t="s">
        <v>4181</v>
      </c>
      <c r="Y1156" s="9" t="s">
        <v>4182</v>
      </c>
      <c r="Z1156" s="9" t="s">
        <v>2045</v>
      </c>
      <c r="AA1156" s="19" t="s">
        <v>29</v>
      </c>
      <c r="AB1156" s="9">
        <v>0</v>
      </c>
      <c r="AC1156" s="9">
        <v>300859</v>
      </c>
      <c r="AD1156" s="9" t="s">
        <v>30</v>
      </c>
      <c r="AE1156" s="20">
        <v>90</v>
      </c>
    </row>
    <row r="1157" spans="1:31" x14ac:dyDescent="0.35">
      <c r="A1157" t="s">
        <v>4183</v>
      </c>
      <c r="B1157" t="s">
        <v>32</v>
      </c>
      <c r="C1157" t="s">
        <v>40</v>
      </c>
      <c r="D1157" s="2">
        <v>1987</v>
      </c>
      <c r="E1157" t="s">
        <v>3964</v>
      </c>
      <c r="F1157" s="2">
        <v>6.4</v>
      </c>
      <c r="G1157">
        <v>3200</v>
      </c>
      <c r="H1157" t="s">
        <v>397</v>
      </c>
      <c r="I1157" t="s">
        <v>2160</v>
      </c>
      <c r="J1157" t="s">
        <v>1860</v>
      </c>
      <c r="K1157" s="3" t="s">
        <v>29</v>
      </c>
      <c r="L1157">
        <v>13000000</v>
      </c>
      <c r="M1157">
        <v>4572845</v>
      </c>
      <c r="N1157" t="s">
        <v>4184</v>
      </c>
      <c r="O1157" s="2">
        <v>103</v>
      </c>
      <c r="Q1157" s="10" t="s">
        <v>40</v>
      </c>
      <c r="R1157" s="21">
        <v>1987</v>
      </c>
      <c r="S1157" s="27" t="s">
        <v>12723</v>
      </c>
      <c r="T1157" s="25" t="str">
        <f>LEFT(S1157,3)</f>
        <v>Nov</v>
      </c>
      <c r="U1157" s="10" t="s">
        <v>29</v>
      </c>
      <c r="V1157" s="21">
        <v>6.4</v>
      </c>
      <c r="W1157" s="10">
        <v>3200</v>
      </c>
      <c r="X1157" s="10" t="s">
        <v>397</v>
      </c>
      <c r="Y1157" s="10" t="s">
        <v>2160</v>
      </c>
      <c r="Z1157" s="10" t="s">
        <v>1860</v>
      </c>
      <c r="AA1157" s="22" t="s">
        <v>29</v>
      </c>
      <c r="AB1157" s="10">
        <v>13000000</v>
      </c>
      <c r="AC1157" s="10">
        <v>4572845</v>
      </c>
      <c r="AD1157" s="10" t="s">
        <v>4184</v>
      </c>
      <c r="AE1157" s="23">
        <v>103</v>
      </c>
    </row>
    <row r="1158" spans="1:31" x14ac:dyDescent="0.35">
      <c r="A1158" t="s">
        <v>4185</v>
      </c>
      <c r="B1158" t="s">
        <v>15</v>
      </c>
      <c r="C1158" t="s">
        <v>33</v>
      </c>
      <c r="D1158" s="2">
        <v>1987</v>
      </c>
      <c r="E1158" t="s">
        <v>4186</v>
      </c>
      <c r="F1158" s="2">
        <v>6.5</v>
      </c>
      <c r="G1158">
        <v>5000</v>
      </c>
      <c r="H1158" t="s">
        <v>4187</v>
      </c>
      <c r="I1158" t="s">
        <v>2483</v>
      </c>
      <c r="J1158" t="s">
        <v>1538</v>
      </c>
      <c r="K1158" s="3" t="s">
        <v>29</v>
      </c>
      <c r="L1158">
        <v>0</v>
      </c>
      <c r="M1158">
        <v>4278150</v>
      </c>
      <c r="N1158" t="s">
        <v>2351</v>
      </c>
      <c r="O1158" s="2">
        <v>95</v>
      </c>
      <c r="Q1158" s="9" t="s">
        <v>33</v>
      </c>
      <c r="R1158" s="18">
        <v>1987</v>
      </c>
      <c r="S1158" s="26" t="s">
        <v>12749</v>
      </c>
      <c r="T1158" s="25" t="str">
        <f>LEFT(S1158,3)</f>
        <v>Sep</v>
      </c>
      <c r="U1158" s="9" t="s">
        <v>29</v>
      </c>
      <c r="V1158" s="18">
        <v>6.5</v>
      </c>
      <c r="W1158" s="9">
        <v>5000</v>
      </c>
      <c r="X1158" s="9" t="s">
        <v>4187</v>
      </c>
      <c r="Y1158" s="9" t="s">
        <v>2483</v>
      </c>
      <c r="Z1158" s="9" t="s">
        <v>1538</v>
      </c>
      <c r="AA1158" s="19" t="s">
        <v>29</v>
      </c>
      <c r="AB1158" s="9">
        <v>0</v>
      </c>
      <c r="AC1158" s="9">
        <v>4278150</v>
      </c>
      <c r="AD1158" s="9" t="s">
        <v>2351</v>
      </c>
      <c r="AE1158" s="20">
        <v>95</v>
      </c>
    </row>
    <row r="1159" spans="1:31" x14ac:dyDescent="0.35">
      <c r="A1159" t="s">
        <v>4188</v>
      </c>
      <c r="B1159" t="s">
        <v>32</v>
      </c>
      <c r="C1159" t="s">
        <v>40</v>
      </c>
      <c r="D1159" s="2">
        <v>1987</v>
      </c>
      <c r="E1159" t="s">
        <v>4001</v>
      </c>
      <c r="F1159" s="2">
        <v>5.7</v>
      </c>
      <c r="G1159">
        <v>2600</v>
      </c>
      <c r="H1159" t="s">
        <v>3336</v>
      </c>
      <c r="I1159" t="s">
        <v>3336</v>
      </c>
      <c r="J1159" t="s">
        <v>4189</v>
      </c>
      <c r="K1159" s="3" t="s">
        <v>29</v>
      </c>
      <c r="L1159">
        <v>8000000</v>
      </c>
      <c r="M1159">
        <v>1988962</v>
      </c>
      <c r="N1159" t="s">
        <v>1750</v>
      </c>
      <c r="O1159" s="2">
        <v>105</v>
      </c>
      <c r="Q1159" s="10" t="s">
        <v>40</v>
      </c>
      <c r="R1159" s="21">
        <v>1987</v>
      </c>
      <c r="S1159" s="27" t="s">
        <v>12728</v>
      </c>
      <c r="T1159" s="25" t="str">
        <f>LEFT(S1159,3)</f>
        <v>Nov</v>
      </c>
      <c r="U1159" s="10" t="s">
        <v>29</v>
      </c>
      <c r="V1159" s="21">
        <v>5.7</v>
      </c>
      <c r="W1159" s="10">
        <v>2600</v>
      </c>
      <c r="X1159" s="10" t="s">
        <v>3336</v>
      </c>
      <c r="Y1159" s="10" t="s">
        <v>3336</v>
      </c>
      <c r="Z1159" s="10" t="s">
        <v>4189</v>
      </c>
      <c r="AA1159" s="22" t="s">
        <v>29</v>
      </c>
      <c r="AB1159" s="10">
        <v>8000000</v>
      </c>
      <c r="AC1159" s="10">
        <v>1988962</v>
      </c>
      <c r="AD1159" s="10" t="s">
        <v>1750</v>
      </c>
      <c r="AE1159" s="23">
        <v>105</v>
      </c>
    </row>
    <row r="1160" spans="1:31" x14ac:dyDescent="0.35">
      <c r="A1160" t="s">
        <v>4190</v>
      </c>
      <c r="B1160" t="s">
        <v>32</v>
      </c>
      <c r="C1160" t="s">
        <v>40</v>
      </c>
      <c r="D1160" s="2">
        <v>1987</v>
      </c>
      <c r="E1160" t="s">
        <v>3881</v>
      </c>
      <c r="F1160" s="2">
        <v>4.7</v>
      </c>
      <c r="G1160">
        <v>1300</v>
      </c>
      <c r="H1160" t="s">
        <v>2522</v>
      </c>
      <c r="I1160" t="s">
        <v>2522</v>
      </c>
      <c r="J1160" t="s">
        <v>4191</v>
      </c>
      <c r="K1160" s="3" t="s">
        <v>29</v>
      </c>
      <c r="L1160">
        <v>0</v>
      </c>
      <c r="M1160">
        <v>1749956</v>
      </c>
      <c r="N1160" t="s">
        <v>1596</v>
      </c>
      <c r="O1160" s="2">
        <v>102</v>
      </c>
      <c r="Q1160" s="9" t="s">
        <v>40</v>
      </c>
      <c r="R1160" s="18">
        <v>1987</v>
      </c>
      <c r="S1160" s="26" t="s">
        <v>12707</v>
      </c>
      <c r="T1160" s="25" t="str">
        <f>LEFT(S1160,3)</f>
        <v>Mar</v>
      </c>
      <c r="U1160" s="9" t="s">
        <v>29</v>
      </c>
      <c r="V1160" s="18">
        <v>4.7</v>
      </c>
      <c r="W1160" s="9">
        <v>1300</v>
      </c>
      <c r="X1160" s="9" t="s">
        <v>2522</v>
      </c>
      <c r="Y1160" s="9" t="s">
        <v>2522</v>
      </c>
      <c r="Z1160" s="9" t="s">
        <v>4191</v>
      </c>
      <c r="AA1160" s="19" t="s">
        <v>29</v>
      </c>
      <c r="AB1160" s="9">
        <v>0</v>
      </c>
      <c r="AC1160" s="9">
        <v>1749956</v>
      </c>
      <c r="AD1160" s="9" t="s">
        <v>1596</v>
      </c>
      <c r="AE1160" s="20">
        <v>102</v>
      </c>
    </row>
    <row r="1161" spans="1:31" x14ac:dyDescent="0.35">
      <c r="A1161" t="s">
        <v>4192</v>
      </c>
      <c r="B1161" t="s">
        <v>1998</v>
      </c>
      <c r="C1161" t="s">
        <v>33</v>
      </c>
      <c r="D1161" s="2">
        <v>1987</v>
      </c>
      <c r="E1161" t="s">
        <v>4186</v>
      </c>
      <c r="F1161" s="2">
        <v>6.1</v>
      </c>
      <c r="G1161">
        <v>3900</v>
      </c>
      <c r="H1161" t="s">
        <v>2681</v>
      </c>
      <c r="I1161" t="s">
        <v>2681</v>
      </c>
      <c r="J1161" t="s">
        <v>4193</v>
      </c>
      <c r="K1161" s="3" t="s">
        <v>29</v>
      </c>
      <c r="L1161">
        <v>0</v>
      </c>
      <c r="M1161">
        <v>873903</v>
      </c>
      <c r="N1161" t="s">
        <v>79</v>
      </c>
      <c r="O1161" s="2">
        <v>85</v>
      </c>
      <c r="Q1161" s="10" t="s">
        <v>33</v>
      </c>
      <c r="R1161" s="21">
        <v>1987</v>
      </c>
      <c r="S1161" s="27" t="s">
        <v>12749</v>
      </c>
      <c r="T1161" s="25" t="str">
        <f>LEFT(S1161,3)</f>
        <v>Sep</v>
      </c>
      <c r="U1161" s="10" t="s">
        <v>29</v>
      </c>
      <c r="V1161" s="21">
        <v>6.1</v>
      </c>
      <c r="W1161" s="10">
        <v>3900</v>
      </c>
      <c r="X1161" s="10" t="s">
        <v>2681</v>
      </c>
      <c r="Y1161" s="10" t="s">
        <v>2681</v>
      </c>
      <c r="Z1161" s="10" t="s">
        <v>4193</v>
      </c>
      <c r="AA1161" s="22" t="s">
        <v>29</v>
      </c>
      <c r="AB1161" s="10">
        <v>0</v>
      </c>
      <c r="AC1161" s="10">
        <v>873903</v>
      </c>
      <c r="AD1161" s="10" t="s">
        <v>79</v>
      </c>
      <c r="AE1161" s="23">
        <v>85</v>
      </c>
    </row>
    <row r="1162" spans="1:31" x14ac:dyDescent="0.35">
      <c r="A1162" t="s">
        <v>4194</v>
      </c>
      <c r="B1162" t="s">
        <v>15</v>
      </c>
      <c r="C1162" t="s">
        <v>40</v>
      </c>
      <c r="D1162" s="2">
        <v>1987</v>
      </c>
      <c r="E1162" t="s">
        <v>3621</v>
      </c>
      <c r="F1162" s="2">
        <v>5.4</v>
      </c>
      <c r="G1162">
        <v>3200</v>
      </c>
      <c r="H1162" t="s">
        <v>232</v>
      </c>
      <c r="I1162" t="s">
        <v>4195</v>
      </c>
      <c r="J1162" t="s">
        <v>892</v>
      </c>
      <c r="K1162" s="3" t="s">
        <v>29</v>
      </c>
      <c r="L1162">
        <v>14000000</v>
      </c>
      <c r="M1162">
        <v>20240502</v>
      </c>
      <c r="N1162" t="s">
        <v>43</v>
      </c>
      <c r="O1162" s="2">
        <v>97</v>
      </c>
      <c r="Q1162" s="9" t="s">
        <v>40</v>
      </c>
      <c r="R1162" s="18">
        <v>1987</v>
      </c>
      <c r="S1162" s="26" t="s">
        <v>12681</v>
      </c>
      <c r="T1162" s="25" t="str">
        <f>LEFT(S1162,3)</f>
        <v>Jan</v>
      </c>
      <c r="U1162" s="9" t="s">
        <v>29</v>
      </c>
      <c r="V1162" s="18">
        <v>5.4</v>
      </c>
      <c r="W1162" s="9">
        <v>3200</v>
      </c>
      <c r="X1162" s="9" t="s">
        <v>232</v>
      </c>
      <c r="Y1162" s="9" t="s">
        <v>4195</v>
      </c>
      <c r="Z1162" s="9" t="s">
        <v>892</v>
      </c>
      <c r="AA1162" s="19" t="s">
        <v>29</v>
      </c>
      <c r="AB1162" s="9">
        <v>14000000</v>
      </c>
      <c r="AC1162" s="9">
        <v>20240502</v>
      </c>
      <c r="AD1162" s="9" t="s">
        <v>43</v>
      </c>
      <c r="AE1162" s="20">
        <v>97</v>
      </c>
    </row>
    <row r="1163" spans="1:31" x14ac:dyDescent="0.35">
      <c r="A1163" t="s">
        <v>4196</v>
      </c>
      <c r="B1163" t="s">
        <v>32</v>
      </c>
      <c r="C1163" t="s">
        <v>16</v>
      </c>
      <c r="D1163" s="2">
        <v>1987</v>
      </c>
      <c r="E1163" t="s">
        <v>4197</v>
      </c>
      <c r="F1163" s="2">
        <v>6.9</v>
      </c>
      <c r="G1163">
        <v>1500</v>
      </c>
      <c r="H1163" t="s">
        <v>4198</v>
      </c>
      <c r="I1163" t="s">
        <v>4199</v>
      </c>
      <c r="J1163" t="s">
        <v>4200</v>
      </c>
      <c r="K1163" s="3" t="s">
        <v>21</v>
      </c>
      <c r="L1163">
        <v>0</v>
      </c>
      <c r="N1163" t="s">
        <v>1984</v>
      </c>
      <c r="O1163" s="2">
        <v>96</v>
      </c>
      <c r="Q1163" s="10" t="s">
        <v>16</v>
      </c>
      <c r="R1163" s="21">
        <v>1987</v>
      </c>
      <c r="S1163" s="27" t="s">
        <v>12671</v>
      </c>
      <c r="T1163" s="25" t="str">
        <f>LEFT(S1163,3)</f>
        <v>Dec</v>
      </c>
      <c r="U1163" s="10" t="s">
        <v>21</v>
      </c>
      <c r="V1163" s="21">
        <v>6.9</v>
      </c>
      <c r="W1163" s="10">
        <v>1500</v>
      </c>
      <c r="X1163" s="10" t="s">
        <v>4198</v>
      </c>
      <c r="Y1163" s="10" t="s">
        <v>4199</v>
      </c>
      <c r="Z1163" s="10" t="s">
        <v>4200</v>
      </c>
      <c r="AA1163" s="22" t="s">
        <v>21</v>
      </c>
      <c r="AB1163" s="10">
        <v>0</v>
      </c>
      <c r="AC1163" s="10"/>
      <c r="AD1163" s="10" t="s">
        <v>1984</v>
      </c>
      <c r="AE1163" s="23">
        <v>96</v>
      </c>
    </row>
    <row r="1164" spans="1:31" x14ac:dyDescent="0.35">
      <c r="A1164" t="s">
        <v>4201</v>
      </c>
      <c r="B1164" t="s">
        <v>15</v>
      </c>
      <c r="C1164" t="s">
        <v>40</v>
      </c>
      <c r="D1164" s="2">
        <v>1987</v>
      </c>
      <c r="E1164" t="s">
        <v>3452</v>
      </c>
      <c r="F1164" s="2">
        <v>6.2</v>
      </c>
      <c r="G1164">
        <v>7600</v>
      </c>
      <c r="H1164" t="s">
        <v>1246</v>
      </c>
      <c r="I1164" t="s">
        <v>3940</v>
      </c>
      <c r="J1164" t="s">
        <v>4202</v>
      </c>
      <c r="K1164" s="3" t="s">
        <v>29</v>
      </c>
      <c r="L1164">
        <v>0</v>
      </c>
      <c r="M1164">
        <v>52864741</v>
      </c>
      <c r="N1164" t="s">
        <v>2091</v>
      </c>
      <c r="O1164" s="2">
        <v>99</v>
      </c>
      <c r="Q1164" s="9" t="s">
        <v>40</v>
      </c>
      <c r="R1164" s="18">
        <v>1987</v>
      </c>
      <c r="S1164" s="26" t="s">
        <v>12666</v>
      </c>
      <c r="T1164" s="25" t="str">
        <f>LEFT(S1164,3)</f>
        <v>Jan</v>
      </c>
      <c r="U1164" s="9" t="s">
        <v>29</v>
      </c>
      <c r="V1164" s="18">
        <v>6.2</v>
      </c>
      <c r="W1164" s="9">
        <v>7600</v>
      </c>
      <c r="X1164" s="9" t="s">
        <v>1246</v>
      </c>
      <c r="Y1164" s="9" t="s">
        <v>3940</v>
      </c>
      <c r="Z1164" s="9" t="s">
        <v>4202</v>
      </c>
      <c r="AA1164" s="19" t="s">
        <v>29</v>
      </c>
      <c r="AB1164" s="9">
        <v>0</v>
      </c>
      <c r="AC1164" s="9">
        <v>52864741</v>
      </c>
      <c r="AD1164" s="9" t="s">
        <v>2091</v>
      </c>
      <c r="AE1164" s="20">
        <v>99</v>
      </c>
    </row>
    <row r="1165" spans="1:31" x14ac:dyDescent="0.35">
      <c r="A1165" t="s">
        <v>4203</v>
      </c>
      <c r="B1165" t="s">
        <v>1998</v>
      </c>
      <c r="C1165" t="s">
        <v>40</v>
      </c>
      <c r="D1165" s="2">
        <v>1987</v>
      </c>
      <c r="E1165" t="s">
        <v>4204</v>
      </c>
      <c r="F1165" s="2">
        <v>5.2</v>
      </c>
      <c r="G1165">
        <v>5700</v>
      </c>
      <c r="H1165" t="s">
        <v>2604</v>
      </c>
      <c r="I1165" t="s">
        <v>4205</v>
      </c>
      <c r="J1165" t="s">
        <v>387</v>
      </c>
      <c r="K1165" s="3" t="s">
        <v>29</v>
      </c>
      <c r="L1165">
        <v>10500000</v>
      </c>
      <c r="M1165">
        <v>34377585</v>
      </c>
      <c r="N1165" t="s">
        <v>4206</v>
      </c>
      <c r="O1165" s="2">
        <v>100</v>
      </c>
      <c r="Q1165" s="10" t="s">
        <v>40</v>
      </c>
      <c r="R1165" s="21">
        <v>1987</v>
      </c>
      <c r="S1165" s="27" t="s">
        <v>12750</v>
      </c>
      <c r="T1165" s="25" t="str">
        <f>LEFT(S1165,3)</f>
        <v>Oct</v>
      </c>
      <c r="U1165" s="10" t="s">
        <v>29</v>
      </c>
      <c r="V1165" s="21">
        <v>5.2</v>
      </c>
      <c r="W1165" s="10">
        <v>5700</v>
      </c>
      <c r="X1165" s="10" t="s">
        <v>2604</v>
      </c>
      <c r="Y1165" s="10" t="s">
        <v>4205</v>
      </c>
      <c r="Z1165" s="10" t="s">
        <v>387</v>
      </c>
      <c r="AA1165" s="22" t="s">
        <v>29</v>
      </c>
      <c r="AB1165" s="10">
        <v>10500000</v>
      </c>
      <c r="AC1165" s="10">
        <v>34377585</v>
      </c>
      <c r="AD1165" s="10" t="s">
        <v>4206</v>
      </c>
      <c r="AE1165" s="23">
        <v>100</v>
      </c>
    </row>
    <row r="1166" spans="1:31" x14ac:dyDescent="0.35">
      <c r="A1166" t="s">
        <v>4207</v>
      </c>
      <c r="B1166" t="s">
        <v>15</v>
      </c>
      <c r="C1166" t="s">
        <v>33</v>
      </c>
      <c r="D1166" s="2">
        <v>1987</v>
      </c>
      <c r="E1166" t="s">
        <v>4208</v>
      </c>
      <c r="F1166" s="2">
        <v>5.0999999999999996</v>
      </c>
      <c r="G1166">
        <v>4700</v>
      </c>
      <c r="H1166" t="s">
        <v>2972</v>
      </c>
      <c r="I1166" t="s">
        <v>4209</v>
      </c>
      <c r="J1166" t="s">
        <v>2038</v>
      </c>
      <c r="K1166" s="3" t="s">
        <v>29</v>
      </c>
      <c r="L1166">
        <v>3520000</v>
      </c>
      <c r="M1166">
        <v>562187</v>
      </c>
      <c r="N1166" t="s">
        <v>4210</v>
      </c>
      <c r="O1166" s="2">
        <v>100</v>
      </c>
      <c r="Q1166" s="9" t="s">
        <v>33</v>
      </c>
      <c r="R1166" s="18">
        <v>1987</v>
      </c>
      <c r="S1166" s="26" t="s">
        <v>12625</v>
      </c>
      <c r="T1166" s="25" t="str">
        <f>LEFT(S1166,3)</f>
        <v>Mar</v>
      </c>
      <c r="U1166" s="9" t="s">
        <v>90</v>
      </c>
      <c r="V1166" s="18">
        <v>5.0999999999999996</v>
      </c>
      <c r="W1166" s="9">
        <v>4700</v>
      </c>
      <c r="X1166" s="9" t="s">
        <v>2972</v>
      </c>
      <c r="Y1166" s="9" t="s">
        <v>4209</v>
      </c>
      <c r="Z1166" s="9" t="s">
        <v>2038</v>
      </c>
      <c r="AA1166" s="19" t="s">
        <v>29</v>
      </c>
      <c r="AB1166" s="9">
        <v>3520000</v>
      </c>
      <c r="AC1166" s="9">
        <v>562187</v>
      </c>
      <c r="AD1166" s="9" t="s">
        <v>4210</v>
      </c>
      <c r="AE1166" s="20">
        <v>100</v>
      </c>
    </row>
    <row r="1167" spans="1:31" x14ac:dyDescent="0.35">
      <c r="A1167" t="s">
        <v>4211</v>
      </c>
      <c r="B1167" t="s">
        <v>15</v>
      </c>
      <c r="C1167" t="s">
        <v>40</v>
      </c>
      <c r="D1167" s="2">
        <v>1987</v>
      </c>
      <c r="E1167" t="s">
        <v>3607</v>
      </c>
      <c r="F1167" s="2">
        <v>6.6</v>
      </c>
      <c r="G1167">
        <v>8000</v>
      </c>
      <c r="H1167" t="s">
        <v>1126</v>
      </c>
      <c r="I1167" t="s">
        <v>1126</v>
      </c>
      <c r="J1167" t="s">
        <v>344</v>
      </c>
      <c r="K1167" s="3" t="s">
        <v>29</v>
      </c>
      <c r="L1167">
        <v>11000000</v>
      </c>
      <c r="M1167">
        <v>25411386</v>
      </c>
      <c r="N1167" t="s">
        <v>2091</v>
      </c>
      <c r="O1167" s="2">
        <v>112</v>
      </c>
      <c r="Q1167" s="10" t="s">
        <v>40</v>
      </c>
      <c r="R1167" s="21">
        <v>1987</v>
      </c>
      <c r="S1167" s="27" t="s">
        <v>12680</v>
      </c>
      <c r="T1167" s="25" t="str">
        <f>LEFT(S1167,3)</f>
        <v>Mar</v>
      </c>
      <c r="U1167" s="10" t="s">
        <v>29</v>
      </c>
      <c r="V1167" s="21">
        <v>6.6</v>
      </c>
      <c r="W1167" s="10">
        <v>8000</v>
      </c>
      <c r="X1167" s="10" t="s">
        <v>1126</v>
      </c>
      <c r="Y1167" s="10" t="s">
        <v>1126</v>
      </c>
      <c r="Z1167" s="10" t="s">
        <v>344</v>
      </c>
      <c r="AA1167" s="22" t="s">
        <v>29</v>
      </c>
      <c r="AB1167" s="10">
        <v>11000000</v>
      </c>
      <c r="AC1167" s="10">
        <v>25411386</v>
      </c>
      <c r="AD1167" s="10" t="s">
        <v>2091</v>
      </c>
      <c r="AE1167" s="23">
        <v>112</v>
      </c>
    </row>
    <row r="1168" spans="1:31" x14ac:dyDescent="0.35">
      <c r="A1168" t="s">
        <v>4212</v>
      </c>
      <c r="B1168" t="s">
        <v>15</v>
      </c>
      <c r="C1168" t="s">
        <v>16</v>
      </c>
      <c r="D1168" s="2">
        <v>1987</v>
      </c>
      <c r="E1168" t="s">
        <v>4186</v>
      </c>
      <c r="F1168" s="2">
        <v>5.9</v>
      </c>
      <c r="G1168">
        <v>1800</v>
      </c>
      <c r="H1168" t="s">
        <v>4213</v>
      </c>
      <c r="I1168" t="s">
        <v>4214</v>
      </c>
      <c r="J1168" t="s">
        <v>1216</v>
      </c>
      <c r="K1168" s="3" t="s">
        <v>29</v>
      </c>
      <c r="L1168">
        <v>0</v>
      </c>
      <c r="M1168">
        <v>1733017</v>
      </c>
      <c r="N1168" t="s">
        <v>4215</v>
      </c>
      <c r="O1168" s="2">
        <v>109</v>
      </c>
      <c r="Q1168" s="9" t="s">
        <v>16</v>
      </c>
      <c r="R1168" s="18">
        <v>1987</v>
      </c>
      <c r="S1168" s="26" t="s">
        <v>12749</v>
      </c>
      <c r="T1168" s="25" t="str">
        <f>LEFT(S1168,3)</f>
        <v>Sep</v>
      </c>
      <c r="U1168" s="9" t="s">
        <v>29</v>
      </c>
      <c r="V1168" s="18">
        <v>5.9</v>
      </c>
      <c r="W1168" s="9">
        <v>1800</v>
      </c>
      <c r="X1168" s="9" t="s">
        <v>4213</v>
      </c>
      <c r="Y1168" s="9" t="s">
        <v>4214</v>
      </c>
      <c r="Z1168" s="9" t="s">
        <v>1216</v>
      </c>
      <c r="AA1168" s="19" t="s">
        <v>29</v>
      </c>
      <c r="AB1168" s="9">
        <v>0</v>
      </c>
      <c r="AC1168" s="9">
        <v>1733017</v>
      </c>
      <c r="AD1168" s="9" t="s">
        <v>4215</v>
      </c>
      <c r="AE1168" s="20">
        <v>109</v>
      </c>
    </row>
    <row r="1169" spans="1:31" x14ac:dyDescent="0.35">
      <c r="A1169" t="s">
        <v>4216</v>
      </c>
      <c r="B1169" t="s">
        <v>1998</v>
      </c>
      <c r="C1169" t="s">
        <v>16</v>
      </c>
      <c r="D1169" s="2">
        <v>1987</v>
      </c>
      <c r="E1169" t="s">
        <v>3257</v>
      </c>
      <c r="F1169" s="2">
        <v>5.6</v>
      </c>
      <c r="G1169">
        <v>2600</v>
      </c>
      <c r="H1169" t="s">
        <v>182</v>
      </c>
      <c r="I1169" t="s">
        <v>182</v>
      </c>
      <c r="J1169" t="s">
        <v>2565</v>
      </c>
      <c r="K1169" s="3" t="s">
        <v>29</v>
      </c>
      <c r="L1169">
        <v>0</v>
      </c>
      <c r="M1169">
        <v>10489617</v>
      </c>
      <c r="N1169" t="s">
        <v>3917</v>
      </c>
      <c r="O1169" s="2">
        <v>107</v>
      </c>
      <c r="Q1169" s="10" t="s">
        <v>16</v>
      </c>
      <c r="R1169" s="21">
        <v>1987</v>
      </c>
      <c r="S1169" s="27" t="s">
        <v>12639</v>
      </c>
      <c r="T1169" s="25" t="str">
        <f>LEFT(S1169,3)</f>
        <v>Feb</v>
      </c>
      <c r="U1169" s="10" t="s">
        <v>29</v>
      </c>
      <c r="V1169" s="21">
        <v>5.6</v>
      </c>
      <c r="W1169" s="10">
        <v>2600</v>
      </c>
      <c r="X1169" s="10" t="s">
        <v>182</v>
      </c>
      <c r="Y1169" s="10" t="s">
        <v>182</v>
      </c>
      <c r="Z1169" s="10" t="s">
        <v>2565</v>
      </c>
      <c r="AA1169" s="22" t="s">
        <v>29</v>
      </c>
      <c r="AB1169" s="10">
        <v>0</v>
      </c>
      <c r="AC1169" s="10">
        <v>10489617</v>
      </c>
      <c r="AD1169" s="10" t="s">
        <v>3917</v>
      </c>
      <c r="AE1169" s="23">
        <v>107</v>
      </c>
    </row>
    <row r="1170" spans="1:31" x14ac:dyDescent="0.35">
      <c r="A1170" t="s">
        <v>4217</v>
      </c>
      <c r="B1170" t="s">
        <v>15</v>
      </c>
      <c r="C1170" t="s">
        <v>103</v>
      </c>
      <c r="D1170" s="2">
        <v>1987</v>
      </c>
      <c r="E1170" t="s">
        <v>4218</v>
      </c>
      <c r="F1170" s="2">
        <v>5.8</v>
      </c>
      <c r="G1170">
        <v>4000</v>
      </c>
      <c r="H1170" t="s">
        <v>3785</v>
      </c>
      <c r="I1170" t="s">
        <v>4219</v>
      </c>
      <c r="J1170" t="s">
        <v>4220</v>
      </c>
      <c r="K1170" s="3" t="s">
        <v>29</v>
      </c>
      <c r="L1170">
        <v>4000000</v>
      </c>
      <c r="M1170">
        <v>345704</v>
      </c>
      <c r="N1170" t="s">
        <v>2248</v>
      </c>
      <c r="O1170" s="2">
        <v>102</v>
      </c>
      <c r="Q1170" s="9" t="s">
        <v>103</v>
      </c>
      <c r="R1170" s="18">
        <v>1987</v>
      </c>
      <c r="S1170" s="26" t="s">
        <v>12751</v>
      </c>
      <c r="T1170" s="25" t="str">
        <f>LEFT(S1170,3)</f>
        <v>Dec</v>
      </c>
      <c r="U1170" s="9" t="s">
        <v>21</v>
      </c>
      <c r="V1170" s="18">
        <v>5.8</v>
      </c>
      <c r="W1170" s="9">
        <v>4000</v>
      </c>
      <c r="X1170" s="9" t="s">
        <v>3785</v>
      </c>
      <c r="Y1170" s="9" t="s">
        <v>4219</v>
      </c>
      <c r="Z1170" s="9" t="s">
        <v>4220</v>
      </c>
      <c r="AA1170" s="19" t="s">
        <v>29</v>
      </c>
      <c r="AB1170" s="9">
        <v>4000000</v>
      </c>
      <c r="AC1170" s="9">
        <v>345704</v>
      </c>
      <c r="AD1170" s="9" t="s">
        <v>2248</v>
      </c>
      <c r="AE1170" s="20">
        <v>102</v>
      </c>
    </row>
    <row r="1171" spans="1:31" x14ac:dyDescent="0.35">
      <c r="A1171" t="s">
        <v>4221</v>
      </c>
      <c r="B1171" t="s">
        <v>15</v>
      </c>
      <c r="C1171" t="s">
        <v>40</v>
      </c>
      <c r="D1171" s="2">
        <v>1987</v>
      </c>
      <c r="E1171" t="s">
        <v>1729</v>
      </c>
      <c r="F1171" s="2">
        <v>6.8</v>
      </c>
      <c r="G1171">
        <v>2700</v>
      </c>
      <c r="H1171" t="s">
        <v>4222</v>
      </c>
      <c r="I1171" t="s">
        <v>4222</v>
      </c>
      <c r="J1171" t="s">
        <v>4223</v>
      </c>
      <c r="K1171" s="3" t="s">
        <v>21</v>
      </c>
      <c r="L1171">
        <v>0</v>
      </c>
      <c r="M1171">
        <v>3283832</v>
      </c>
      <c r="N1171" t="s">
        <v>1984</v>
      </c>
      <c r="O1171" s="2">
        <v>88</v>
      </c>
      <c r="Q1171" s="10" t="s">
        <v>40</v>
      </c>
      <c r="R1171" s="21">
        <v>1987</v>
      </c>
      <c r="S1171" s="27" t="s">
        <v>12468</v>
      </c>
      <c r="T1171" s="25" t="str">
        <f>LEFT(S1171,3)</f>
        <v>Jul</v>
      </c>
      <c r="U1171" s="10" t="s">
        <v>29</v>
      </c>
      <c r="V1171" s="21">
        <v>6.8</v>
      </c>
      <c r="W1171" s="10">
        <v>2700</v>
      </c>
      <c r="X1171" s="10" t="s">
        <v>4222</v>
      </c>
      <c r="Y1171" s="10" t="s">
        <v>4222</v>
      </c>
      <c r="Z1171" s="10" t="s">
        <v>4223</v>
      </c>
      <c r="AA1171" s="22" t="s">
        <v>21</v>
      </c>
      <c r="AB1171" s="10">
        <v>0</v>
      </c>
      <c r="AC1171" s="10">
        <v>3283832</v>
      </c>
      <c r="AD1171" s="10" t="s">
        <v>1984</v>
      </c>
      <c r="AE1171" s="23">
        <v>88</v>
      </c>
    </row>
    <row r="1172" spans="1:31" x14ac:dyDescent="0.35">
      <c r="A1172" t="s">
        <v>4224</v>
      </c>
      <c r="B1172" t="s">
        <v>32</v>
      </c>
      <c r="C1172" t="s">
        <v>389</v>
      </c>
      <c r="D1172" s="2">
        <v>1987</v>
      </c>
      <c r="E1172" t="s">
        <v>4225</v>
      </c>
      <c r="F1172" s="2">
        <v>7.1</v>
      </c>
      <c r="G1172">
        <v>4500</v>
      </c>
      <c r="H1172" t="s">
        <v>4226</v>
      </c>
      <c r="I1172" t="s">
        <v>4226</v>
      </c>
      <c r="J1172" t="s">
        <v>3021</v>
      </c>
      <c r="K1172" s="3" t="s">
        <v>451</v>
      </c>
      <c r="L1172">
        <v>0</v>
      </c>
      <c r="M1172">
        <v>370698</v>
      </c>
      <c r="N1172" t="s">
        <v>4227</v>
      </c>
      <c r="O1172" s="2">
        <v>78</v>
      </c>
      <c r="Q1172" s="9" t="s">
        <v>389</v>
      </c>
      <c r="R1172" s="18">
        <v>1987</v>
      </c>
      <c r="S1172" s="26" t="s">
        <v>12752</v>
      </c>
      <c r="T1172" s="25" t="str">
        <f>LEFT(S1172,3)</f>
        <v>Sep</v>
      </c>
      <c r="U1172" s="9" t="s">
        <v>29</v>
      </c>
      <c r="V1172" s="18">
        <v>7.1</v>
      </c>
      <c r="W1172" s="9">
        <v>4500</v>
      </c>
      <c r="X1172" s="9" t="s">
        <v>4226</v>
      </c>
      <c r="Y1172" s="9" t="s">
        <v>4226</v>
      </c>
      <c r="Z1172" s="9" t="s">
        <v>3021</v>
      </c>
      <c r="AA1172" s="19" t="s">
        <v>451</v>
      </c>
      <c r="AB1172" s="9">
        <v>0</v>
      </c>
      <c r="AC1172" s="9">
        <v>370698</v>
      </c>
      <c r="AD1172" s="9" t="s">
        <v>4227</v>
      </c>
      <c r="AE1172" s="20">
        <v>78</v>
      </c>
    </row>
    <row r="1173" spans="1:31" x14ac:dyDescent="0.35">
      <c r="A1173" t="s">
        <v>4228</v>
      </c>
      <c r="B1173" t="s">
        <v>15</v>
      </c>
      <c r="C1173" t="s">
        <v>103</v>
      </c>
      <c r="D1173" s="2">
        <v>1987</v>
      </c>
      <c r="E1173" t="s">
        <v>3323</v>
      </c>
      <c r="F1173" s="2">
        <v>6.4</v>
      </c>
      <c r="G1173">
        <v>2900</v>
      </c>
      <c r="H1173" t="s">
        <v>351</v>
      </c>
      <c r="I1173" t="s">
        <v>4229</v>
      </c>
      <c r="J1173" t="s">
        <v>111</v>
      </c>
      <c r="K1173" s="3" t="s">
        <v>29</v>
      </c>
      <c r="L1173">
        <v>5000000</v>
      </c>
      <c r="M1173">
        <v>1119112</v>
      </c>
      <c r="N1173" t="s">
        <v>1174</v>
      </c>
      <c r="O1173" s="2">
        <v>97</v>
      </c>
      <c r="Q1173" s="10" t="s">
        <v>103</v>
      </c>
      <c r="R1173" s="21">
        <v>1987</v>
      </c>
      <c r="S1173" s="27" t="s">
        <v>12655</v>
      </c>
      <c r="T1173" s="25" t="str">
        <f>LEFT(S1173,3)</f>
        <v>Mar</v>
      </c>
      <c r="U1173" s="10" t="s">
        <v>29</v>
      </c>
      <c r="V1173" s="21">
        <v>6.4</v>
      </c>
      <c r="W1173" s="10">
        <v>2900</v>
      </c>
      <c r="X1173" s="10" t="s">
        <v>351</v>
      </c>
      <c r="Y1173" s="10" t="s">
        <v>4229</v>
      </c>
      <c r="Z1173" s="10" t="s">
        <v>111</v>
      </c>
      <c r="AA1173" s="22" t="s">
        <v>29</v>
      </c>
      <c r="AB1173" s="10">
        <v>5000000</v>
      </c>
      <c r="AC1173" s="10">
        <v>1119112</v>
      </c>
      <c r="AD1173" s="10" t="s">
        <v>1174</v>
      </c>
      <c r="AE1173" s="23">
        <v>97</v>
      </c>
    </row>
    <row r="1174" spans="1:31" x14ac:dyDescent="0.35">
      <c r="A1174" t="s">
        <v>4230</v>
      </c>
      <c r="B1174" t="s">
        <v>15</v>
      </c>
      <c r="C1174" t="s">
        <v>51</v>
      </c>
      <c r="D1174" s="2">
        <v>1987</v>
      </c>
      <c r="E1174" t="s">
        <v>4231</v>
      </c>
      <c r="F1174" s="2">
        <v>5.0999999999999996</v>
      </c>
      <c r="G1174">
        <v>2900</v>
      </c>
      <c r="H1174" t="s">
        <v>1825</v>
      </c>
      <c r="I1174" t="s">
        <v>2660</v>
      </c>
      <c r="J1174" t="s">
        <v>3238</v>
      </c>
      <c r="K1174" s="3" t="s">
        <v>305</v>
      </c>
      <c r="L1174">
        <v>0</v>
      </c>
      <c r="M1174">
        <v>1930001</v>
      </c>
      <c r="N1174" t="s">
        <v>2804</v>
      </c>
      <c r="O1174" s="2">
        <v>92</v>
      </c>
      <c r="Q1174" s="9" t="s">
        <v>51</v>
      </c>
      <c r="R1174" s="18">
        <v>1987</v>
      </c>
      <c r="S1174" s="26" t="s">
        <v>12753</v>
      </c>
      <c r="T1174" s="25" t="str">
        <f>LEFT(S1174,3)</f>
        <v>Sep</v>
      </c>
      <c r="U1174" s="9" t="s">
        <v>1110</v>
      </c>
      <c r="V1174" s="18">
        <v>5.0999999999999996</v>
      </c>
      <c r="W1174" s="9">
        <v>2900</v>
      </c>
      <c r="X1174" s="9" t="s">
        <v>1825</v>
      </c>
      <c r="Y1174" s="9" t="s">
        <v>2660</v>
      </c>
      <c r="Z1174" s="9" t="s">
        <v>3238</v>
      </c>
      <c r="AA1174" s="19" t="s">
        <v>305</v>
      </c>
      <c r="AB1174" s="9">
        <v>0</v>
      </c>
      <c r="AC1174" s="9">
        <v>1930001</v>
      </c>
      <c r="AD1174" s="9" t="s">
        <v>2804</v>
      </c>
      <c r="AE1174" s="20">
        <v>92</v>
      </c>
    </row>
    <row r="1175" spans="1:31" x14ac:dyDescent="0.35">
      <c r="A1175" t="s">
        <v>4232</v>
      </c>
      <c r="B1175" t="s">
        <v>32</v>
      </c>
      <c r="C1175" t="s">
        <v>1203</v>
      </c>
      <c r="D1175" s="2">
        <v>1987</v>
      </c>
      <c r="E1175" t="s">
        <v>4233</v>
      </c>
      <c r="F1175" s="2">
        <v>6.1</v>
      </c>
      <c r="G1175">
        <v>2300</v>
      </c>
      <c r="H1175" t="s">
        <v>699</v>
      </c>
      <c r="I1175" t="s">
        <v>411</v>
      </c>
      <c r="J1175" t="s">
        <v>4234</v>
      </c>
      <c r="K1175" s="3" t="s">
        <v>29</v>
      </c>
      <c r="L1175">
        <v>14000000</v>
      </c>
      <c r="M1175">
        <v>459824</v>
      </c>
      <c r="N1175" t="s">
        <v>49</v>
      </c>
      <c r="O1175" s="2">
        <v>101</v>
      </c>
      <c r="Q1175" s="10" t="s">
        <v>1203</v>
      </c>
      <c r="R1175" s="21">
        <v>1987</v>
      </c>
      <c r="S1175" s="27">
        <v>1987</v>
      </c>
      <c r="T1175" s="25" t="str">
        <f>LEFT(S1175,3)</f>
        <v>198</v>
      </c>
      <c r="U1175" s="10" t="s">
        <v>29</v>
      </c>
      <c r="V1175" s="21">
        <v>6.1</v>
      </c>
      <c r="W1175" s="10">
        <v>2300</v>
      </c>
      <c r="X1175" s="10" t="s">
        <v>699</v>
      </c>
      <c r="Y1175" s="10" t="s">
        <v>411</v>
      </c>
      <c r="Z1175" s="10" t="s">
        <v>4234</v>
      </c>
      <c r="AA1175" s="22" t="s">
        <v>29</v>
      </c>
      <c r="AB1175" s="10">
        <v>14000000</v>
      </c>
      <c r="AC1175" s="10">
        <v>459824</v>
      </c>
      <c r="AD1175" s="10" t="s">
        <v>49</v>
      </c>
      <c r="AE1175" s="23">
        <v>101</v>
      </c>
    </row>
    <row r="1176" spans="1:31" x14ac:dyDescent="0.35">
      <c r="A1176" t="s">
        <v>4235</v>
      </c>
      <c r="B1176" t="s">
        <v>446</v>
      </c>
      <c r="C1176" t="s">
        <v>16</v>
      </c>
      <c r="D1176" s="2">
        <v>1987</v>
      </c>
      <c r="E1176" t="s">
        <v>4236</v>
      </c>
      <c r="F1176" s="2">
        <v>7.3</v>
      </c>
      <c r="G1176">
        <v>4400</v>
      </c>
      <c r="H1176" t="s">
        <v>4237</v>
      </c>
      <c r="I1176" t="s">
        <v>4238</v>
      </c>
      <c r="J1176" t="s">
        <v>240</v>
      </c>
      <c r="K1176" s="3" t="s">
        <v>29</v>
      </c>
      <c r="L1176">
        <v>0</v>
      </c>
      <c r="M1176">
        <v>1338198</v>
      </c>
      <c r="N1176" t="s">
        <v>3977</v>
      </c>
      <c r="O1176" s="2">
        <v>90</v>
      </c>
      <c r="Q1176" s="9" t="s">
        <v>16</v>
      </c>
      <c r="R1176" s="18">
        <v>1987</v>
      </c>
      <c r="S1176" s="26" t="s">
        <v>12754</v>
      </c>
      <c r="T1176" s="25" t="str">
        <f>LEFT(S1176,3)</f>
        <v>Aug</v>
      </c>
      <c r="U1176" s="9" t="s">
        <v>451</v>
      </c>
      <c r="V1176" s="18">
        <v>7.3</v>
      </c>
      <c r="W1176" s="9">
        <v>4400</v>
      </c>
      <c r="X1176" s="9" t="s">
        <v>4237</v>
      </c>
      <c r="Y1176" s="9" t="s">
        <v>4238</v>
      </c>
      <c r="Z1176" s="9" t="s">
        <v>240</v>
      </c>
      <c r="AA1176" s="19" t="s">
        <v>29</v>
      </c>
      <c r="AB1176" s="9">
        <v>0</v>
      </c>
      <c r="AC1176" s="9">
        <v>1338198</v>
      </c>
      <c r="AD1176" s="9" t="s">
        <v>3977</v>
      </c>
      <c r="AE1176" s="20">
        <v>90</v>
      </c>
    </row>
    <row r="1177" spans="1:31" x14ac:dyDescent="0.35">
      <c r="A1177" t="s">
        <v>4239</v>
      </c>
      <c r="B1177" t="s">
        <v>15</v>
      </c>
      <c r="C1177" t="s">
        <v>62</v>
      </c>
      <c r="D1177" s="2">
        <v>1987</v>
      </c>
      <c r="E1177" t="s">
        <v>3283</v>
      </c>
      <c r="F1177" s="2">
        <v>7.3</v>
      </c>
      <c r="G1177">
        <v>5700</v>
      </c>
      <c r="H1177" t="s">
        <v>2204</v>
      </c>
      <c r="I1177" t="s">
        <v>4240</v>
      </c>
      <c r="J1177" t="s">
        <v>3362</v>
      </c>
      <c r="K1177" s="3" t="s">
        <v>21</v>
      </c>
      <c r="L1177">
        <v>0</v>
      </c>
      <c r="M1177">
        <v>1672927</v>
      </c>
      <c r="N1177" t="s">
        <v>2207</v>
      </c>
      <c r="O1177" s="2">
        <v>105</v>
      </c>
      <c r="Q1177" s="10" t="s">
        <v>62</v>
      </c>
      <c r="R1177" s="21">
        <v>1987</v>
      </c>
      <c r="S1177" s="27" t="s">
        <v>12646</v>
      </c>
      <c r="T1177" s="25" t="str">
        <f>LEFT(S1177,3)</f>
        <v>May</v>
      </c>
      <c r="U1177" s="10" t="s">
        <v>29</v>
      </c>
      <c r="V1177" s="21">
        <v>7.3</v>
      </c>
      <c r="W1177" s="10">
        <v>5700</v>
      </c>
      <c r="X1177" s="10" t="s">
        <v>2204</v>
      </c>
      <c r="Y1177" s="10" t="s">
        <v>4240</v>
      </c>
      <c r="Z1177" s="10" t="s">
        <v>3362</v>
      </c>
      <c r="AA1177" s="22" t="s">
        <v>21</v>
      </c>
      <c r="AB1177" s="10">
        <v>0</v>
      </c>
      <c r="AC1177" s="10">
        <v>1672927</v>
      </c>
      <c r="AD1177" s="10" t="s">
        <v>2207</v>
      </c>
      <c r="AE1177" s="23">
        <v>105</v>
      </c>
    </row>
    <row r="1178" spans="1:31" x14ac:dyDescent="0.35">
      <c r="A1178" t="s">
        <v>4241</v>
      </c>
      <c r="B1178" t="s">
        <v>15</v>
      </c>
      <c r="C1178" t="s">
        <v>33</v>
      </c>
      <c r="D1178" s="2">
        <v>1987</v>
      </c>
      <c r="E1178" t="s">
        <v>3898</v>
      </c>
      <c r="F1178" s="2">
        <v>6.3</v>
      </c>
      <c r="G1178">
        <v>9300</v>
      </c>
      <c r="H1178" t="s">
        <v>2936</v>
      </c>
      <c r="I1178" t="s">
        <v>4242</v>
      </c>
      <c r="J1178" t="s">
        <v>4193</v>
      </c>
      <c r="K1178" s="3" t="s">
        <v>29</v>
      </c>
      <c r="L1178">
        <v>11000000</v>
      </c>
      <c r="M1178">
        <v>19734940</v>
      </c>
      <c r="N1178" t="s">
        <v>2099</v>
      </c>
      <c r="O1178" s="2">
        <v>109</v>
      </c>
      <c r="Q1178" s="9" t="s">
        <v>33</v>
      </c>
      <c r="R1178" s="18">
        <v>1987</v>
      </c>
      <c r="S1178" s="26" t="s">
        <v>12711</v>
      </c>
      <c r="T1178" s="25" t="str">
        <f>LEFT(S1178,3)</f>
        <v>Sep</v>
      </c>
      <c r="U1178" s="9" t="s">
        <v>29</v>
      </c>
      <c r="V1178" s="18">
        <v>6.3</v>
      </c>
      <c r="W1178" s="9">
        <v>9300</v>
      </c>
      <c r="X1178" s="9" t="s">
        <v>2936</v>
      </c>
      <c r="Y1178" s="9" t="s">
        <v>4242</v>
      </c>
      <c r="Z1178" s="9" t="s">
        <v>4193</v>
      </c>
      <c r="AA1178" s="19" t="s">
        <v>29</v>
      </c>
      <c r="AB1178" s="9">
        <v>11000000</v>
      </c>
      <c r="AC1178" s="9">
        <v>19734940</v>
      </c>
      <c r="AD1178" s="9" t="s">
        <v>2099</v>
      </c>
      <c r="AE1178" s="20">
        <v>109</v>
      </c>
    </row>
    <row r="1179" spans="1:31" x14ac:dyDescent="0.35">
      <c r="A1179" t="s">
        <v>4243</v>
      </c>
      <c r="B1179" t="s">
        <v>15</v>
      </c>
      <c r="C1179" t="s">
        <v>33</v>
      </c>
      <c r="D1179" s="2">
        <v>1987</v>
      </c>
      <c r="E1179" t="s">
        <v>2876</v>
      </c>
      <c r="F1179" s="2">
        <v>4.9000000000000004</v>
      </c>
      <c r="G1179">
        <v>8200</v>
      </c>
      <c r="H1179" t="s">
        <v>1763</v>
      </c>
      <c r="I1179" t="s">
        <v>4244</v>
      </c>
      <c r="J1179" t="s">
        <v>2849</v>
      </c>
      <c r="K1179" s="3" t="s">
        <v>29</v>
      </c>
      <c r="L1179">
        <v>350000</v>
      </c>
      <c r="M1179">
        <v>4000000</v>
      </c>
      <c r="N1179" t="s">
        <v>1174</v>
      </c>
      <c r="O1179" s="2">
        <v>90</v>
      </c>
      <c r="Q1179" s="10" t="s">
        <v>33</v>
      </c>
      <c r="R1179" s="21">
        <v>1987</v>
      </c>
      <c r="S1179" s="27" t="s">
        <v>12603</v>
      </c>
      <c r="T1179" s="25" t="str">
        <f>LEFT(S1179,3)</f>
        <v>May</v>
      </c>
      <c r="U1179" s="10" t="s">
        <v>29</v>
      </c>
      <c r="V1179" s="21">
        <v>4.9000000000000004</v>
      </c>
      <c r="W1179" s="10">
        <v>8200</v>
      </c>
      <c r="X1179" s="10" t="s">
        <v>1763</v>
      </c>
      <c r="Y1179" s="10" t="s">
        <v>4244</v>
      </c>
      <c r="Z1179" s="10" t="s">
        <v>2849</v>
      </c>
      <c r="AA1179" s="22" t="s">
        <v>29</v>
      </c>
      <c r="AB1179" s="10">
        <v>350000</v>
      </c>
      <c r="AC1179" s="10">
        <v>4000000</v>
      </c>
      <c r="AD1179" s="10" t="s">
        <v>1174</v>
      </c>
      <c r="AE1179" s="23">
        <v>90</v>
      </c>
    </row>
    <row r="1180" spans="1:31" x14ac:dyDescent="0.35">
      <c r="A1180" t="s">
        <v>4245</v>
      </c>
      <c r="B1180" t="s">
        <v>32</v>
      </c>
      <c r="C1180" t="s">
        <v>40</v>
      </c>
      <c r="D1180" s="2">
        <v>1987</v>
      </c>
      <c r="E1180" t="s">
        <v>4246</v>
      </c>
      <c r="F1180" s="2">
        <v>7.2</v>
      </c>
      <c r="G1180">
        <v>2300</v>
      </c>
      <c r="H1180" t="s">
        <v>1578</v>
      </c>
      <c r="I1180" t="s">
        <v>4247</v>
      </c>
      <c r="J1180" t="s">
        <v>4248</v>
      </c>
      <c r="K1180" s="3" t="s">
        <v>29</v>
      </c>
      <c r="L1180">
        <v>0</v>
      </c>
      <c r="M1180">
        <v>1083282</v>
      </c>
      <c r="N1180" t="s">
        <v>30</v>
      </c>
      <c r="O1180" s="2">
        <v>116</v>
      </c>
      <c r="Q1180" s="9" t="s">
        <v>40</v>
      </c>
      <c r="R1180" s="18">
        <v>1987</v>
      </c>
      <c r="S1180" s="26" t="s">
        <v>12734</v>
      </c>
      <c r="T1180" s="25" t="str">
        <f>LEFT(S1180,3)</f>
        <v>Feb</v>
      </c>
      <c r="U1180" s="9" t="s">
        <v>1092</v>
      </c>
      <c r="V1180" s="18">
        <v>7.2</v>
      </c>
      <c r="W1180" s="9">
        <v>2300</v>
      </c>
      <c r="X1180" s="9" t="s">
        <v>1578</v>
      </c>
      <c r="Y1180" s="9" t="s">
        <v>4247</v>
      </c>
      <c r="Z1180" s="9" t="s">
        <v>4248</v>
      </c>
      <c r="AA1180" s="19" t="s">
        <v>29</v>
      </c>
      <c r="AB1180" s="9">
        <v>0</v>
      </c>
      <c r="AC1180" s="9">
        <v>1083282</v>
      </c>
      <c r="AD1180" s="9" t="s">
        <v>30</v>
      </c>
      <c r="AE1180" s="20">
        <v>116</v>
      </c>
    </row>
    <row r="1181" spans="1:31" x14ac:dyDescent="0.35">
      <c r="A1181" t="s">
        <v>4249</v>
      </c>
      <c r="B1181" t="s">
        <v>15</v>
      </c>
      <c r="C1181" t="s">
        <v>33</v>
      </c>
      <c r="D1181" s="2">
        <v>1987</v>
      </c>
      <c r="E1181" t="s">
        <v>3513</v>
      </c>
      <c r="F1181" s="2">
        <v>6.3</v>
      </c>
      <c r="G1181">
        <v>4800</v>
      </c>
      <c r="H1181" t="s">
        <v>2953</v>
      </c>
      <c r="I1181" t="s">
        <v>4250</v>
      </c>
      <c r="J1181" t="s">
        <v>2786</v>
      </c>
      <c r="K1181" s="3" t="s">
        <v>21</v>
      </c>
      <c r="L1181">
        <v>6000000</v>
      </c>
      <c r="M1181">
        <v>1432687</v>
      </c>
      <c r="N1181" t="s">
        <v>1989</v>
      </c>
      <c r="O1181" s="2">
        <v>107</v>
      </c>
      <c r="Q1181" s="10" t="s">
        <v>33</v>
      </c>
      <c r="R1181" s="21">
        <v>1987</v>
      </c>
      <c r="S1181" s="27" t="s">
        <v>12673</v>
      </c>
      <c r="T1181" s="25" t="str">
        <f>LEFT(S1181,3)</f>
        <v>Sep</v>
      </c>
      <c r="U1181" s="10" t="s">
        <v>29</v>
      </c>
      <c r="V1181" s="21">
        <v>6.3</v>
      </c>
      <c r="W1181" s="10">
        <v>4800</v>
      </c>
      <c r="X1181" s="10" t="s">
        <v>2953</v>
      </c>
      <c r="Y1181" s="10" t="s">
        <v>4250</v>
      </c>
      <c r="Z1181" s="10" t="s">
        <v>2786</v>
      </c>
      <c r="AA1181" s="22" t="s">
        <v>21</v>
      </c>
      <c r="AB1181" s="10">
        <v>6000000</v>
      </c>
      <c r="AC1181" s="10">
        <v>1432687</v>
      </c>
      <c r="AD1181" s="10" t="s">
        <v>1989</v>
      </c>
      <c r="AE1181" s="23">
        <v>107</v>
      </c>
    </row>
    <row r="1182" spans="1:31" x14ac:dyDescent="0.35">
      <c r="A1182" t="s">
        <v>4251</v>
      </c>
      <c r="B1182" t="s">
        <v>15</v>
      </c>
      <c r="C1182" t="s">
        <v>103</v>
      </c>
      <c r="D1182" s="2">
        <v>1987</v>
      </c>
      <c r="E1182" t="s">
        <v>4204</v>
      </c>
      <c r="F1182" s="2">
        <v>5.3</v>
      </c>
      <c r="G1182">
        <v>1400</v>
      </c>
      <c r="H1182" t="s">
        <v>4252</v>
      </c>
      <c r="I1182" t="s">
        <v>4253</v>
      </c>
      <c r="J1182" t="s">
        <v>4254</v>
      </c>
      <c r="K1182" s="3" t="s">
        <v>21</v>
      </c>
      <c r="L1182">
        <v>4500000</v>
      </c>
      <c r="M1182">
        <v>406881</v>
      </c>
      <c r="N1182" t="s">
        <v>2207</v>
      </c>
      <c r="O1182" s="2">
        <v>92</v>
      </c>
      <c r="Q1182" s="9" t="s">
        <v>103</v>
      </c>
      <c r="R1182" s="18">
        <v>1987</v>
      </c>
      <c r="S1182" s="26" t="s">
        <v>12750</v>
      </c>
      <c r="T1182" s="25" t="str">
        <f>LEFT(S1182,3)</f>
        <v>Oct</v>
      </c>
      <c r="U1182" s="9" t="s">
        <v>29</v>
      </c>
      <c r="V1182" s="18">
        <v>5.3</v>
      </c>
      <c r="W1182" s="9">
        <v>1400</v>
      </c>
      <c r="X1182" s="9" t="s">
        <v>4252</v>
      </c>
      <c r="Y1182" s="9" t="s">
        <v>4253</v>
      </c>
      <c r="Z1182" s="9" t="s">
        <v>4254</v>
      </c>
      <c r="AA1182" s="19" t="s">
        <v>21</v>
      </c>
      <c r="AB1182" s="9">
        <v>4500000</v>
      </c>
      <c r="AC1182" s="9">
        <v>406881</v>
      </c>
      <c r="AD1182" s="9" t="s">
        <v>2207</v>
      </c>
      <c r="AE1182" s="20">
        <v>92</v>
      </c>
    </row>
    <row r="1183" spans="1:31" x14ac:dyDescent="0.35">
      <c r="A1183" t="s">
        <v>4255</v>
      </c>
      <c r="B1183" t="s">
        <v>15</v>
      </c>
      <c r="C1183" t="s">
        <v>16</v>
      </c>
      <c r="D1183" s="2">
        <v>1987</v>
      </c>
      <c r="E1183" t="s">
        <v>4256</v>
      </c>
      <c r="F1183" s="2">
        <v>6.2</v>
      </c>
      <c r="G1183">
        <v>2000</v>
      </c>
      <c r="H1183" t="s">
        <v>134</v>
      </c>
      <c r="I1183" t="s">
        <v>4257</v>
      </c>
      <c r="J1183" t="s">
        <v>4258</v>
      </c>
      <c r="K1183" s="3" t="s">
        <v>29</v>
      </c>
      <c r="L1183">
        <v>7500000</v>
      </c>
      <c r="M1183">
        <v>796368</v>
      </c>
      <c r="N1183" t="s">
        <v>1750</v>
      </c>
      <c r="O1183" s="2">
        <v>97</v>
      </c>
      <c r="Q1183" s="10" t="s">
        <v>16</v>
      </c>
      <c r="R1183" s="21">
        <v>1987</v>
      </c>
      <c r="S1183" s="27" t="s">
        <v>12755</v>
      </c>
      <c r="T1183" s="25" t="str">
        <f>LEFT(S1183,3)</f>
        <v>Oct</v>
      </c>
      <c r="U1183" s="10" t="s">
        <v>29</v>
      </c>
      <c r="V1183" s="21">
        <v>6.2</v>
      </c>
      <c r="W1183" s="10">
        <v>2000</v>
      </c>
      <c r="X1183" s="10" t="s">
        <v>134</v>
      </c>
      <c r="Y1183" s="10" t="s">
        <v>4257</v>
      </c>
      <c r="Z1183" s="10" t="s">
        <v>4258</v>
      </c>
      <c r="AA1183" s="22" t="s">
        <v>29</v>
      </c>
      <c r="AB1183" s="10">
        <v>7500000</v>
      </c>
      <c r="AC1183" s="10">
        <v>796368</v>
      </c>
      <c r="AD1183" s="10" t="s">
        <v>1750</v>
      </c>
      <c r="AE1183" s="23">
        <v>97</v>
      </c>
    </row>
    <row r="1184" spans="1:31" x14ac:dyDescent="0.35">
      <c r="A1184" t="s">
        <v>4259</v>
      </c>
      <c r="B1184" t="s">
        <v>15</v>
      </c>
      <c r="C1184" t="s">
        <v>33</v>
      </c>
      <c r="D1184" s="2">
        <v>1987</v>
      </c>
      <c r="E1184" t="s">
        <v>3975</v>
      </c>
      <c r="F1184" s="2">
        <v>5.4</v>
      </c>
      <c r="G1184">
        <v>4800</v>
      </c>
      <c r="H1184" t="s">
        <v>140</v>
      </c>
      <c r="I1184" t="s">
        <v>4260</v>
      </c>
      <c r="J1184" t="s">
        <v>2218</v>
      </c>
      <c r="K1184" s="3" t="s">
        <v>29</v>
      </c>
      <c r="L1184">
        <v>9000000</v>
      </c>
      <c r="M1184">
        <v>5406879</v>
      </c>
      <c r="N1184" t="s">
        <v>3525</v>
      </c>
      <c r="O1184" s="2">
        <v>115</v>
      </c>
      <c r="Q1184" s="9" t="s">
        <v>33</v>
      </c>
      <c r="R1184" s="18">
        <v>1987</v>
      </c>
      <c r="S1184" s="26" t="s">
        <v>12724</v>
      </c>
      <c r="T1184" s="25" t="str">
        <f>LEFT(S1184,3)</f>
        <v>Oct</v>
      </c>
      <c r="U1184" s="9" t="s">
        <v>29</v>
      </c>
      <c r="V1184" s="18">
        <v>5.4</v>
      </c>
      <c r="W1184" s="9">
        <v>4800</v>
      </c>
      <c r="X1184" s="9" t="s">
        <v>140</v>
      </c>
      <c r="Y1184" s="9" t="s">
        <v>4260</v>
      </c>
      <c r="Z1184" s="9" t="s">
        <v>2218</v>
      </c>
      <c r="AA1184" s="19" t="s">
        <v>29</v>
      </c>
      <c r="AB1184" s="9">
        <v>9000000</v>
      </c>
      <c r="AC1184" s="9">
        <v>5406879</v>
      </c>
      <c r="AD1184" s="9" t="s">
        <v>3525</v>
      </c>
      <c r="AE1184" s="20">
        <v>115</v>
      </c>
    </row>
    <row r="1185" spans="1:31" x14ac:dyDescent="0.35">
      <c r="A1185" t="s">
        <v>4261</v>
      </c>
      <c r="B1185" t="s">
        <v>15</v>
      </c>
      <c r="C1185" t="s">
        <v>51</v>
      </c>
      <c r="D1185" s="2">
        <v>1987</v>
      </c>
      <c r="E1185" t="s">
        <v>3502</v>
      </c>
      <c r="F1185" s="2">
        <v>3.8</v>
      </c>
      <c r="G1185">
        <v>6400</v>
      </c>
      <c r="H1185" t="s">
        <v>4262</v>
      </c>
      <c r="I1185" t="s">
        <v>4263</v>
      </c>
      <c r="J1185" t="s">
        <v>4264</v>
      </c>
      <c r="K1185" s="3" t="s">
        <v>29</v>
      </c>
      <c r="L1185">
        <v>100000</v>
      </c>
      <c r="N1185" t="s">
        <v>4265</v>
      </c>
      <c r="O1185" s="2">
        <v>88</v>
      </c>
      <c r="Q1185" s="10" t="s">
        <v>51</v>
      </c>
      <c r="R1185" s="21">
        <v>1987</v>
      </c>
      <c r="S1185" s="27" t="s">
        <v>12672</v>
      </c>
      <c r="T1185" s="25" t="str">
        <f>LEFT(S1185,3)</f>
        <v>Apr</v>
      </c>
      <c r="U1185" s="10" t="s">
        <v>29</v>
      </c>
      <c r="V1185" s="21">
        <v>3.8</v>
      </c>
      <c r="W1185" s="10">
        <v>6400</v>
      </c>
      <c r="X1185" s="10" t="s">
        <v>4262</v>
      </c>
      <c r="Y1185" s="10" t="s">
        <v>4263</v>
      </c>
      <c r="Z1185" s="10" t="s">
        <v>4264</v>
      </c>
      <c r="AA1185" s="22" t="s">
        <v>29</v>
      </c>
      <c r="AB1185" s="10">
        <v>100000</v>
      </c>
      <c r="AC1185" s="10"/>
      <c r="AD1185" s="10" t="s">
        <v>4265</v>
      </c>
      <c r="AE1185" s="23">
        <v>88</v>
      </c>
    </row>
    <row r="1186" spans="1:31" x14ac:dyDescent="0.35">
      <c r="A1186" t="s">
        <v>4266</v>
      </c>
      <c r="B1186" t="s">
        <v>15</v>
      </c>
      <c r="C1186" t="s">
        <v>51</v>
      </c>
      <c r="D1186" s="2">
        <v>1987</v>
      </c>
      <c r="E1186" t="s">
        <v>4204</v>
      </c>
      <c r="F1186" s="2">
        <v>4</v>
      </c>
      <c r="G1186">
        <v>2100</v>
      </c>
      <c r="H1186" t="s">
        <v>4267</v>
      </c>
      <c r="I1186" t="s">
        <v>4268</v>
      </c>
      <c r="J1186" t="s">
        <v>4269</v>
      </c>
      <c r="K1186" s="3" t="s">
        <v>29</v>
      </c>
      <c r="L1186">
        <v>75000</v>
      </c>
      <c r="N1186" t="s">
        <v>4270</v>
      </c>
      <c r="O1186" s="2">
        <v>72</v>
      </c>
      <c r="Q1186" s="9" t="s">
        <v>51</v>
      </c>
      <c r="R1186" s="18">
        <v>1987</v>
      </c>
      <c r="S1186" s="26" t="s">
        <v>12750</v>
      </c>
      <c r="T1186" s="25" t="str">
        <f>LEFT(S1186,3)</f>
        <v>Oct</v>
      </c>
      <c r="U1186" s="9" t="s">
        <v>29</v>
      </c>
      <c r="V1186" s="18">
        <v>4</v>
      </c>
      <c r="W1186" s="9">
        <v>2100</v>
      </c>
      <c r="X1186" s="9" t="s">
        <v>4267</v>
      </c>
      <c r="Y1186" s="9" t="s">
        <v>4268</v>
      </c>
      <c r="Z1186" s="9" t="s">
        <v>4269</v>
      </c>
      <c r="AA1186" s="19" t="s">
        <v>29</v>
      </c>
      <c r="AB1186" s="9">
        <v>75000</v>
      </c>
      <c r="AC1186" s="9"/>
      <c r="AD1186" s="9" t="s">
        <v>4270</v>
      </c>
      <c r="AE1186" s="20">
        <v>72</v>
      </c>
    </row>
    <row r="1187" spans="1:31" x14ac:dyDescent="0.35">
      <c r="A1187" t="s">
        <v>4271</v>
      </c>
      <c r="B1187" t="s">
        <v>15</v>
      </c>
      <c r="C1187" t="s">
        <v>51</v>
      </c>
      <c r="D1187" s="2">
        <v>1987</v>
      </c>
      <c r="E1187" t="s">
        <v>4272</v>
      </c>
      <c r="F1187" s="2">
        <v>5.0999999999999996</v>
      </c>
      <c r="G1187">
        <v>1600</v>
      </c>
      <c r="H1187" t="s">
        <v>4273</v>
      </c>
      <c r="I1187" t="s">
        <v>4274</v>
      </c>
      <c r="J1187" t="s">
        <v>4275</v>
      </c>
      <c r="K1187" s="3" t="s">
        <v>29</v>
      </c>
      <c r="L1187">
        <v>2000000</v>
      </c>
      <c r="M1187">
        <v>1083395</v>
      </c>
      <c r="N1187" t="s">
        <v>4276</v>
      </c>
      <c r="O1187" s="2">
        <v>87</v>
      </c>
      <c r="Q1187" s="10" t="s">
        <v>51</v>
      </c>
      <c r="R1187" s="21">
        <v>1987</v>
      </c>
      <c r="S1187" s="27" t="s">
        <v>12756</v>
      </c>
      <c r="T1187" s="25" t="str">
        <f>LEFT(S1187,3)</f>
        <v>Nov</v>
      </c>
      <c r="U1187" s="10" t="s">
        <v>2107</v>
      </c>
      <c r="V1187" s="21">
        <v>5.0999999999999996</v>
      </c>
      <c r="W1187" s="10">
        <v>1600</v>
      </c>
      <c r="X1187" s="10" t="s">
        <v>4273</v>
      </c>
      <c r="Y1187" s="10" t="s">
        <v>4274</v>
      </c>
      <c r="Z1187" s="10" t="s">
        <v>4275</v>
      </c>
      <c r="AA1187" s="22" t="s">
        <v>29</v>
      </c>
      <c r="AB1187" s="10">
        <v>2000000</v>
      </c>
      <c r="AC1187" s="10">
        <v>1083395</v>
      </c>
      <c r="AD1187" s="10" t="s">
        <v>4276</v>
      </c>
      <c r="AE1187" s="23">
        <v>87</v>
      </c>
    </row>
    <row r="1188" spans="1:31" x14ac:dyDescent="0.35">
      <c r="A1188" t="s">
        <v>4277</v>
      </c>
      <c r="B1188" t="s">
        <v>15</v>
      </c>
      <c r="C1188" t="s">
        <v>51</v>
      </c>
      <c r="D1188" s="2">
        <v>1987</v>
      </c>
      <c r="E1188" t="s">
        <v>4278</v>
      </c>
      <c r="F1188" s="2">
        <v>4.3</v>
      </c>
      <c r="G1188">
        <v>1100</v>
      </c>
      <c r="H1188" t="s">
        <v>4279</v>
      </c>
      <c r="I1188" t="s">
        <v>4280</v>
      </c>
      <c r="J1188" t="s">
        <v>2163</v>
      </c>
      <c r="K1188" s="3" t="s">
        <v>29</v>
      </c>
      <c r="L1188">
        <v>0</v>
      </c>
      <c r="M1188">
        <v>1149470</v>
      </c>
      <c r="N1188" t="s">
        <v>4056</v>
      </c>
      <c r="O1188" s="2">
        <v>89</v>
      </c>
      <c r="Q1188" s="9" t="s">
        <v>51</v>
      </c>
      <c r="R1188" s="18">
        <v>1987</v>
      </c>
      <c r="S1188" s="26" t="s">
        <v>12757</v>
      </c>
      <c r="T1188" s="25" t="str">
        <f>LEFT(S1188,3)</f>
        <v>Apr</v>
      </c>
      <c r="U1188" s="9" t="s">
        <v>247</v>
      </c>
      <c r="V1188" s="18">
        <v>4.3</v>
      </c>
      <c r="W1188" s="9">
        <v>1100</v>
      </c>
      <c r="X1188" s="9" t="s">
        <v>4279</v>
      </c>
      <c r="Y1188" s="9" t="s">
        <v>4280</v>
      </c>
      <c r="Z1188" s="9" t="s">
        <v>2163</v>
      </c>
      <c r="AA1188" s="19" t="s">
        <v>29</v>
      </c>
      <c r="AB1188" s="9">
        <v>0</v>
      </c>
      <c r="AC1188" s="9">
        <v>1149470</v>
      </c>
      <c r="AD1188" s="9" t="s">
        <v>4056</v>
      </c>
      <c r="AE1188" s="20">
        <v>89</v>
      </c>
    </row>
    <row r="1189" spans="1:31" x14ac:dyDescent="0.35">
      <c r="A1189" t="s">
        <v>4281</v>
      </c>
      <c r="B1189" t="s">
        <v>15</v>
      </c>
      <c r="C1189" t="s">
        <v>33</v>
      </c>
      <c r="D1189" s="2">
        <v>1987</v>
      </c>
      <c r="E1189" t="s">
        <v>4024</v>
      </c>
      <c r="F1189" s="2">
        <v>5.4</v>
      </c>
      <c r="G1189">
        <v>3400</v>
      </c>
      <c r="H1189" t="s">
        <v>1254</v>
      </c>
      <c r="I1189" t="s">
        <v>4282</v>
      </c>
      <c r="J1189" t="s">
        <v>3536</v>
      </c>
      <c r="K1189" s="3" t="s">
        <v>29</v>
      </c>
      <c r="L1189">
        <v>0</v>
      </c>
      <c r="M1189">
        <v>12046526</v>
      </c>
      <c r="N1189" t="s">
        <v>117</v>
      </c>
      <c r="O1189" s="2">
        <v>104</v>
      </c>
      <c r="Q1189" s="10" t="s">
        <v>33</v>
      </c>
      <c r="R1189" s="21">
        <v>1987</v>
      </c>
      <c r="S1189" s="27" t="s">
        <v>12731</v>
      </c>
      <c r="T1189" s="25" t="str">
        <f>LEFT(S1189,3)</f>
        <v>Oct</v>
      </c>
      <c r="U1189" s="10" t="s">
        <v>29</v>
      </c>
      <c r="V1189" s="21">
        <v>5.4</v>
      </c>
      <c r="W1189" s="10">
        <v>3400</v>
      </c>
      <c r="X1189" s="10" t="s">
        <v>1254</v>
      </c>
      <c r="Y1189" s="10" t="s">
        <v>4282</v>
      </c>
      <c r="Z1189" s="10" t="s">
        <v>3536</v>
      </c>
      <c r="AA1189" s="22" t="s">
        <v>29</v>
      </c>
      <c r="AB1189" s="10">
        <v>0</v>
      </c>
      <c r="AC1189" s="10">
        <v>12046526</v>
      </c>
      <c r="AD1189" s="10" t="s">
        <v>117</v>
      </c>
      <c r="AE1189" s="23">
        <v>104</v>
      </c>
    </row>
    <row r="1190" spans="1:31" x14ac:dyDescent="0.35">
      <c r="A1190" t="s">
        <v>4283</v>
      </c>
      <c r="B1190" t="s">
        <v>15</v>
      </c>
      <c r="C1190" t="s">
        <v>16</v>
      </c>
      <c r="D1190" s="2">
        <v>1987</v>
      </c>
      <c r="E1190" t="s">
        <v>4284</v>
      </c>
      <c r="F1190" s="2">
        <v>5.6</v>
      </c>
      <c r="G1190">
        <v>2100</v>
      </c>
      <c r="H1190" t="s">
        <v>4285</v>
      </c>
      <c r="I1190" t="s">
        <v>4286</v>
      </c>
      <c r="J1190" t="s">
        <v>4287</v>
      </c>
      <c r="K1190" s="3" t="s">
        <v>29</v>
      </c>
      <c r="L1190">
        <v>0</v>
      </c>
      <c r="M1190">
        <v>700000</v>
      </c>
      <c r="N1190" t="s">
        <v>4184</v>
      </c>
      <c r="O1190" s="2">
        <v>97</v>
      </c>
      <c r="Q1190" s="9" t="s">
        <v>16</v>
      </c>
      <c r="R1190" s="18">
        <v>1987</v>
      </c>
      <c r="S1190" s="26" t="s">
        <v>12758</v>
      </c>
      <c r="T1190" s="25" t="str">
        <f>LEFT(S1190,3)</f>
        <v>Nov</v>
      </c>
      <c r="U1190" s="9" t="s">
        <v>29</v>
      </c>
      <c r="V1190" s="18">
        <v>5.6</v>
      </c>
      <c r="W1190" s="9">
        <v>2100</v>
      </c>
      <c r="X1190" s="9" t="s">
        <v>4285</v>
      </c>
      <c r="Y1190" s="9" t="s">
        <v>4286</v>
      </c>
      <c r="Z1190" s="9" t="s">
        <v>4287</v>
      </c>
      <c r="AA1190" s="19" t="s">
        <v>29</v>
      </c>
      <c r="AB1190" s="9">
        <v>0</v>
      </c>
      <c r="AC1190" s="9">
        <v>700000</v>
      </c>
      <c r="AD1190" s="9" t="s">
        <v>4184</v>
      </c>
      <c r="AE1190" s="20">
        <v>97</v>
      </c>
    </row>
    <row r="1191" spans="1:31" x14ac:dyDescent="0.35">
      <c r="A1191" t="s">
        <v>4288</v>
      </c>
      <c r="B1191" t="s">
        <v>32</v>
      </c>
      <c r="C1191" t="s">
        <v>33</v>
      </c>
      <c r="D1191" s="2">
        <v>1987</v>
      </c>
      <c r="E1191" t="s">
        <v>4006</v>
      </c>
      <c r="F1191" s="2">
        <v>2.2000000000000002</v>
      </c>
      <c r="G1191">
        <v>7900</v>
      </c>
      <c r="H1191" t="s">
        <v>4289</v>
      </c>
      <c r="I1191" t="s">
        <v>2394</v>
      </c>
      <c r="J1191" t="s">
        <v>4290</v>
      </c>
      <c r="K1191" s="3" t="s">
        <v>29</v>
      </c>
      <c r="L1191">
        <v>24000000</v>
      </c>
      <c r="M1191">
        <v>4615255</v>
      </c>
      <c r="N1191" t="s">
        <v>30</v>
      </c>
      <c r="O1191" s="2">
        <v>85</v>
      </c>
      <c r="Q1191" s="10" t="s">
        <v>33</v>
      </c>
      <c r="R1191" s="21">
        <v>1987</v>
      </c>
      <c r="S1191" s="27" t="s">
        <v>12729</v>
      </c>
      <c r="T1191" s="25" t="str">
        <f>LEFT(S1191,3)</f>
        <v>Dec</v>
      </c>
      <c r="U1191" s="10" t="s">
        <v>29</v>
      </c>
      <c r="V1191" s="21">
        <v>2.2000000000000002</v>
      </c>
      <c r="W1191" s="10">
        <v>7900</v>
      </c>
      <c r="X1191" s="10" t="s">
        <v>4289</v>
      </c>
      <c r="Y1191" s="10" t="s">
        <v>2394</v>
      </c>
      <c r="Z1191" s="10" t="s">
        <v>4290</v>
      </c>
      <c r="AA1191" s="22" t="s">
        <v>29</v>
      </c>
      <c r="AB1191" s="10">
        <v>24000000</v>
      </c>
      <c r="AC1191" s="10">
        <v>4615255</v>
      </c>
      <c r="AD1191" s="10" t="s">
        <v>30</v>
      </c>
      <c r="AE1191" s="23">
        <v>85</v>
      </c>
    </row>
    <row r="1192" spans="1:31" x14ac:dyDescent="0.35">
      <c r="A1192" t="s">
        <v>4291</v>
      </c>
      <c r="B1192" t="s">
        <v>32</v>
      </c>
      <c r="C1192" t="s">
        <v>40</v>
      </c>
      <c r="D1192" s="2">
        <v>1987</v>
      </c>
      <c r="E1192" t="s">
        <v>4292</v>
      </c>
      <c r="F1192" s="2">
        <v>7.6</v>
      </c>
      <c r="G1192">
        <v>4300</v>
      </c>
      <c r="H1192" t="s">
        <v>2416</v>
      </c>
      <c r="I1192" t="s">
        <v>2416</v>
      </c>
      <c r="J1192" t="s">
        <v>4293</v>
      </c>
      <c r="K1192" s="3" t="s">
        <v>451</v>
      </c>
      <c r="L1192">
        <v>0</v>
      </c>
      <c r="M1192">
        <v>824024</v>
      </c>
      <c r="N1192" t="s">
        <v>977</v>
      </c>
      <c r="O1192" s="2">
        <v>103</v>
      </c>
      <c r="Q1192" s="9" t="s">
        <v>40</v>
      </c>
      <c r="R1192" s="18">
        <v>1987</v>
      </c>
      <c r="S1192" s="26" t="s">
        <v>12759</v>
      </c>
      <c r="T1192" s="25" t="str">
        <f>LEFT(S1192,3)</f>
        <v>Jul</v>
      </c>
      <c r="U1192" s="9" t="s">
        <v>29</v>
      </c>
      <c r="V1192" s="18">
        <v>7.6</v>
      </c>
      <c r="W1192" s="9">
        <v>4300</v>
      </c>
      <c r="X1192" s="9" t="s">
        <v>2416</v>
      </c>
      <c r="Y1192" s="9" t="s">
        <v>2416</v>
      </c>
      <c r="Z1192" s="9" t="s">
        <v>4293</v>
      </c>
      <c r="AA1192" s="19" t="s">
        <v>451</v>
      </c>
      <c r="AB1192" s="9">
        <v>0</v>
      </c>
      <c r="AC1192" s="9">
        <v>824024</v>
      </c>
      <c r="AD1192" s="9" t="s">
        <v>977</v>
      </c>
      <c r="AE1192" s="20">
        <v>103</v>
      </c>
    </row>
    <row r="1193" spans="1:31" x14ac:dyDescent="0.35">
      <c r="A1193" t="s">
        <v>4294</v>
      </c>
      <c r="B1193" t="s">
        <v>15</v>
      </c>
      <c r="C1193" t="s">
        <v>103</v>
      </c>
      <c r="D1193" s="2">
        <v>1987</v>
      </c>
      <c r="E1193" t="s">
        <v>3979</v>
      </c>
      <c r="F1193" s="2">
        <v>6.3</v>
      </c>
      <c r="G1193">
        <v>2600</v>
      </c>
      <c r="H1193" t="s">
        <v>2071</v>
      </c>
      <c r="I1193" t="s">
        <v>4295</v>
      </c>
      <c r="J1193" t="s">
        <v>4072</v>
      </c>
      <c r="K1193" s="3" t="s">
        <v>21</v>
      </c>
      <c r="L1193">
        <v>5300000</v>
      </c>
      <c r="M1193">
        <v>3107551</v>
      </c>
      <c r="N1193" t="s">
        <v>30</v>
      </c>
      <c r="O1193" s="2">
        <v>107</v>
      </c>
      <c r="Q1193" s="10" t="s">
        <v>103</v>
      </c>
      <c r="R1193" s="21">
        <v>1987</v>
      </c>
      <c r="S1193" s="27" t="s">
        <v>12725</v>
      </c>
      <c r="T1193" s="25" t="str">
        <f>LEFT(S1193,3)</f>
        <v>May</v>
      </c>
      <c r="U1193" s="10" t="s">
        <v>29</v>
      </c>
      <c r="V1193" s="21">
        <v>6.3</v>
      </c>
      <c r="W1193" s="10">
        <v>2600</v>
      </c>
      <c r="X1193" s="10" t="s">
        <v>2071</v>
      </c>
      <c r="Y1193" s="10" t="s">
        <v>4295</v>
      </c>
      <c r="Z1193" s="10" t="s">
        <v>4072</v>
      </c>
      <c r="AA1193" s="22" t="s">
        <v>21</v>
      </c>
      <c r="AB1193" s="10">
        <v>5300000</v>
      </c>
      <c r="AC1193" s="10">
        <v>3107551</v>
      </c>
      <c r="AD1193" s="10" t="s">
        <v>30</v>
      </c>
      <c r="AE1193" s="23">
        <v>107</v>
      </c>
    </row>
    <row r="1194" spans="1:31" x14ac:dyDescent="0.35">
      <c r="A1194" t="s">
        <v>4296</v>
      </c>
      <c r="B1194" t="s">
        <v>15</v>
      </c>
      <c r="C1194" t="s">
        <v>51</v>
      </c>
      <c r="D1194" s="2">
        <v>1987</v>
      </c>
      <c r="E1194" t="s">
        <v>4297</v>
      </c>
      <c r="F1194" s="2">
        <v>6.2</v>
      </c>
      <c r="G1194">
        <v>2200</v>
      </c>
      <c r="H1194" t="s">
        <v>4298</v>
      </c>
      <c r="I1194" t="s">
        <v>4299</v>
      </c>
      <c r="J1194" t="s">
        <v>1825</v>
      </c>
      <c r="K1194" s="3" t="s">
        <v>21</v>
      </c>
      <c r="L1194">
        <v>0</v>
      </c>
      <c r="N1194" t="s">
        <v>4300</v>
      </c>
      <c r="O1194" s="2">
        <v>110</v>
      </c>
      <c r="Q1194" s="9" t="s">
        <v>51</v>
      </c>
      <c r="R1194" s="18">
        <v>1987</v>
      </c>
      <c r="S1194" s="26" t="s">
        <v>12719</v>
      </c>
      <c r="T1194" s="25" t="str">
        <f>LEFT(S1194,3)</f>
        <v>Jun</v>
      </c>
      <c r="U1194" s="9" t="s">
        <v>21</v>
      </c>
      <c r="V1194" s="18">
        <v>6.2</v>
      </c>
      <c r="W1194" s="9">
        <v>2200</v>
      </c>
      <c r="X1194" s="9" t="s">
        <v>4298</v>
      </c>
      <c r="Y1194" s="9" t="s">
        <v>4299</v>
      </c>
      <c r="Z1194" s="9" t="s">
        <v>1825</v>
      </c>
      <c r="AA1194" s="19" t="s">
        <v>21</v>
      </c>
      <c r="AB1194" s="9">
        <v>0</v>
      </c>
      <c r="AC1194" s="9"/>
      <c r="AD1194" s="9" t="s">
        <v>4300</v>
      </c>
      <c r="AE1194" s="20">
        <v>110</v>
      </c>
    </row>
    <row r="1195" spans="1:31" x14ac:dyDescent="0.35">
      <c r="A1195" t="s">
        <v>4301</v>
      </c>
      <c r="B1195" t="s">
        <v>1998</v>
      </c>
      <c r="C1195" t="s">
        <v>40</v>
      </c>
      <c r="D1195" s="2">
        <v>1987</v>
      </c>
      <c r="E1195" t="s">
        <v>3283</v>
      </c>
      <c r="F1195" s="2">
        <v>5.8</v>
      </c>
      <c r="G1195">
        <v>3500</v>
      </c>
      <c r="H1195" t="s">
        <v>1052</v>
      </c>
      <c r="I1195" t="s">
        <v>1052</v>
      </c>
      <c r="J1195" t="s">
        <v>2624</v>
      </c>
      <c r="K1195" s="3" t="s">
        <v>29</v>
      </c>
      <c r="L1195">
        <v>0</v>
      </c>
      <c r="M1195">
        <v>4215849</v>
      </c>
      <c r="N1195" t="s">
        <v>1087</v>
      </c>
      <c r="O1195" s="2">
        <v>93</v>
      </c>
      <c r="Q1195" s="10" t="s">
        <v>40</v>
      </c>
      <c r="R1195" s="21">
        <v>1987</v>
      </c>
      <c r="S1195" s="27" t="s">
        <v>12646</v>
      </c>
      <c r="T1195" s="25" t="str">
        <f>LEFT(S1195,3)</f>
        <v>May</v>
      </c>
      <c r="U1195" s="10" t="s">
        <v>29</v>
      </c>
      <c r="V1195" s="21">
        <v>5.8</v>
      </c>
      <c r="W1195" s="10">
        <v>3500</v>
      </c>
      <c r="X1195" s="10" t="s">
        <v>1052</v>
      </c>
      <c r="Y1195" s="10" t="s">
        <v>1052</v>
      </c>
      <c r="Z1195" s="10" t="s">
        <v>2624</v>
      </c>
      <c r="AA1195" s="22" t="s">
        <v>29</v>
      </c>
      <c r="AB1195" s="10">
        <v>0</v>
      </c>
      <c r="AC1195" s="10">
        <v>4215849</v>
      </c>
      <c r="AD1195" s="10" t="s">
        <v>1087</v>
      </c>
      <c r="AE1195" s="23">
        <v>93</v>
      </c>
    </row>
    <row r="1196" spans="1:31" x14ac:dyDescent="0.35">
      <c r="A1196" t="s">
        <v>4302</v>
      </c>
      <c r="B1196" t="s">
        <v>15</v>
      </c>
      <c r="C1196" t="s">
        <v>40</v>
      </c>
      <c r="D1196" s="2">
        <v>1987</v>
      </c>
      <c r="E1196" t="s">
        <v>3323</v>
      </c>
      <c r="F1196" s="2">
        <v>7</v>
      </c>
      <c r="G1196">
        <v>5200</v>
      </c>
      <c r="H1196" t="s">
        <v>4303</v>
      </c>
      <c r="I1196" t="s">
        <v>4304</v>
      </c>
      <c r="J1196" t="s">
        <v>4303</v>
      </c>
      <c r="K1196" s="3" t="s">
        <v>29</v>
      </c>
      <c r="L1196">
        <v>100000</v>
      </c>
      <c r="M1196">
        <v>5228617</v>
      </c>
      <c r="N1196" t="s">
        <v>4305</v>
      </c>
      <c r="O1196" s="2">
        <v>78</v>
      </c>
      <c r="Q1196" s="9" t="s">
        <v>40</v>
      </c>
      <c r="R1196" s="18">
        <v>1987</v>
      </c>
      <c r="S1196" s="26" t="s">
        <v>12655</v>
      </c>
      <c r="T1196" s="25" t="str">
        <f>LEFT(S1196,3)</f>
        <v>Mar</v>
      </c>
      <c r="U1196" s="9" t="s">
        <v>29</v>
      </c>
      <c r="V1196" s="18">
        <v>7</v>
      </c>
      <c r="W1196" s="9">
        <v>5200</v>
      </c>
      <c r="X1196" s="9" t="s">
        <v>4303</v>
      </c>
      <c r="Y1196" s="9" t="s">
        <v>4304</v>
      </c>
      <c r="Z1196" s="9" t="s">
        <v>4303</v>
      </c>
      <c r="AA1196" s="19" t="s">
        <v>29</v>
      </c>
      <c r="AB1196" s="9">
        <v>100000</v>
      </c>
      <c r="AC1196" s="9">
        <v>5228617</v>
      </c>
      <c r="AD1196" s="9" t="s">
        <v>4305</v>
      </c>
      <c r="AE1196" s="20">
        <v>78</v>
      </c>
    </row>
    <row r="1197" spans="1:31" x14ac:dyDescent="0.35">
      <c r="A1197" t="s">
        <v>4306</v>
      </c>
      <c r="B1197" t="s">
        <v>32</v>
      </c>
      <c r="C1197" t="s">
        <v>16</v>
      </c>
      <c r="D1197" s="2">
        <v>1987</v>
      </c>
      <c r="E1197" t="s">
        <v>4006</v>
      </c>
      <c r="F1197" s="2">
        <v>7.3</v>
      </c>
      <c r="G1197">
        <v>7300</v>
      </c>
      <c r="H1197" t="s">
        <v>431</v>
      </c>
      <c r="I1197" t="s">
        <v>4307</v>
      </c>
      <c r="J1197" t="s">
        <v>4308</v>
      </c>
      <c r="K1197" s="3" t="s">
        <v>21</v>
      </c>
      <c r="L1197">
        <v>0</v>
      </c>
      <c r="M1197">
        <v>4370078</v>
      </c>
      <c r="N1197" t="s">
        <v>4309</v>
      </c>
      <c r="O1197" s="2">
        <v>83</v>
      </c>
      <c r="Q1197" s="10" t="s">
        <v>16</v>
      </c>
      <c r="R1197" s="21">
        <v>1987</v>
      </c>
      <c r="S1197" s="27" t="s">
        <v>12729</v>
      </c>
      <c r="T1197" s="25" t="str">
        <f>LEFT(S1197,3)</f>
        <v>Dec</v>
      </c>
      <c r="U1197" s="10" t="s">
        <v>29</v>
      </c>
      <c r="V1197" s="21">
        <v>7.3</v>
      </c>
      <c r="W1197" s="10">
        <v>7300</v>
      </c>
      <c r="X1197" s="10" t="s">
        <v>431</v>
      </c>
      <c r="Y1197" s="10" t="s">
        <v>4307</v>
      </c>
      <c r="Z1197" s="10" t="s">
        <v>4308</v>
      </c>
      <c r="AA1197" s="22" t="s">
        <v>21</v>
      </c>
      <c r="AB1197" s="10">
        <v>0</v>
      </c>
      <c r="AC1197" s="10">
        <v>4370078</v>
      </c>
      <c r="AD1197" s="10" t="s">
        <v>4309</v>
      </c>
      <c r="AE1197" s="23">
        <v>83</v>
      </c>
    </row>
    <row r="1198" spans="1:31" x14ac:dyDescent="0.35">
      <c r="A1198" t="s">
        <v>4310</v>
      </c>
      <c r="B1198" t="s">
        <v>15</v>
      </c>
      <c r="C1198" t="s">
        <v>16</v>
      </c>
      <c r="D1198" s="2">
        <v>1987</v>
      </c>
      <c r="E1198" t="s">
        <v>3283</v>
      </c>
      <c r="F1198" s="2">
        <v>6.4</v>
      </c>
      <c r="G1198">
        <v>5200</v>
      </c>
      <c r="H1198" t="s">
        <v>738</v>
      </c>
      <c r="I1198" t="s">
        <v>4311</v>
      </c>
      <c r="J1198" t="s">
        <v>558</v>
      </c>
      <c r="K1198" s="3" t="s">
        <v>29</v>
      </c>
      <c r="L1198">
        <v>0</v>
      </c>
      <c r="M1198">
        <v>5262047</v>
      </c>
      <c r="N1198" t="s">
        <v>2099</v>
      </c>
      <c r="O1198" s="2">
        <v>111</v>
      </c>
      <c r="Q1198" s="9" t="s">
        <v>16</v>
      </c>
      <c r="R1198" s="18">
        <v>1987</v>
      </c>
      <c r="S1198" s="26" t="s">
        <v>12646</v>
      </c>
      <c r="T1198" s="25" t="str">
        <f>LEFT(S1198,3)</f>
        <v>May</v>
      </c>
      <c r="U1198" s="9" t="s">
        <v>29</v>
      </c>
      <c r="V1198" s="18">
        <v>6.4</v>
      </c>
      <c r="W1198" s="9">
        <v>5200</v>
      </c>
      <c r="X1198" s="9" t="s">
        <v>738</v>
      </c>
      <c r="Y1198" s="9" t="s">
        <v>4311</v>
      </c>
      <c r="Z1198" s="9" t="s">
        <v>558</v>
      </c>
      <c r="AA1198" s="19" t="s">
        <v>29</v>
      </c>
      <c r="AB1198" s="9">
        <v>0</v>
      </c>
      <c r="AC1198" s="9">
        <v>5262047</v>
      </c>
      <c r="AD1198" s="9" t="s">
        <v>2099</v>
      </c>
      <c r="AE1198" s="20">
        <v>111</v>
      </c>
    </row>
    <row r="1199" spans="1:31" x14ac:dyDescent="0.35">
      <c r="A1199" t="s">
        <v>4312</v>
      </c>
      <c r="B1199" t="s">
        <v>15</v>
      </c>
      <c r="C1199" t="s">
        <v>16</v>
      </c>
      <c r="D1199" s="2">
        <v>1987</v>
      </c>
      <c r="E1199" t="s">
        <v>3928</v>
      </c>
      <c r="F1199" s="2">
        <v>6.6</v>
      </c>
      <c r="G1199">
        <v>6000</v>
      </c>
      <c r="H1199" t="s">
        <v>900</v>
      </c>
      <c r="I1199" t="s">
        <v>4313</v>
      </c>
      <c r="J1199" t="s">
        <v>1599</v>
      </c>
      <c r="K1199" s="3" t="s">
        <v>29</v>
      </c>
      <c r="L1199">
        <v>25000000</v>
      </c>
      <c r="M1199">
        <v>30950002</v>
      </c>
      <c r="N1199" t="s">
        <v>22</v>
      </c>
      <c r="O1199" s="2">
        <v>116</v>
      </c>
      <c r="Q1199" s="10" t="s">
        <v>16</v>
      </c>
      <c r="R1199" s="21">
        <v>1987</v>
      </c>
      <c r="S1199" s="27" t="s">
        <v>12716</v>
      </c>
      <c r="T1199" s="25" t="str">
        <f>LEFT(S1199,3)</f>
        <v>Dec</v>
      </c>
      <c r="U1199" s="10" t="s">
        <v>29</v>
      </c>
      <c r="V1199" s="21">
        <v>6.6</v>
      </c>
      <c r="W1199" s="10">
        <v>6000</v>
      </c>
      <c r="X1199" s="10" t="s">
        <v>900</v>
      </c>
      <c r="Y1199" s="10" t="s">
        <v>4313</v>
      </c>
      <c r="Z1199" s="10" t="s">
        <v>1599</v>
      </c>
      <c r="AA1199" s="22" t="s">
        <v>29</v>
      </c>
      <c r="AB1199" s="10">
        <v>25000000</v>
      </c>
      <c r="AC1199" s="10">
        <v>30950002</v>
      </c>
      <c r="AD1199" s="10" t="s">
        <v>22</v>
      </c>
      <c r="AE1199" s="23">
        <v>116</v>
      </c>
    </row>
    <row r="1200" spans="1:31" x14ac:dyDescent="0.35">
      <c r="A1200" t="s">
        <v>4314</v>
      </c>
      <c r="B1200" t="s">
        <v>446</v>
      </c>
      <c r="C1200" t="s">
        <v>40</v>
      </c>
      <c r="D1200" s="2">
        <v>1987</v>
      </c>
      <c r="E1200" t="s">
        <v>4315</v>
      </c>
      <c r="F1200" s="2">
        <v>7.6</v>
      </c>
      <c r="G1200">
        <v>2200</v>
      </c>
      <c r="H1200" t="s">
        <v>2416</v>
      </c>
      <c r="I1200" t="s">
        <v>2416</v>
      </c>
      <c r="J1200" t="s">
        <v>4316</v>
      </c>
      <c r="K1200" s="3" t="s">
        <v>451</v>
      </c>
      <c r="L1200">
        <v>0</v>
      </c>
      <c r="M1200">
        <v>22039</v>
      </c>
      <c r="N1200" t="s">
        <v>4317</v>
      </c>
      <c r="O1200" s="2">
        <v>99</v>
      </c>
      <c r="Q1200" s="9" t="s">
        <v>40</v>
      </c>
      <c r="R1200" s="18">
        <v>1987</v>
      </c>
      <c r="S1200" s="26" t="s">
        <v>12760</v>
      </c>
      <c r="T1200" s="25" t="str">
        <f>LEFT(S1200,3)</f>
        <v>Jul</v>
      </c>
      <c r="U1200" s="9" t="s">
        <v>29</v>
      </c>
      <c r="V1200" s="18">
        <v>7.6</v>
      </c>
      <c r="W1200" s="9">
        <v>2200</v>
      </c>
      <c r="X1200" s="9" t="s">
        <v>2416</v>
      </c>
      <c r="Y1200" s="9" t="s">
        <v>2416</v>
      </c>
      <c r="Z1200" s="9" t="s">
        <v>4316</v>
      </c>
      <c r="AA1200" s="19" t="s">
        <v>451</v>
      </c>
      <c r="AB1200" s="9">
        <v>0</v>
      </c>
      <c r="AC1200" s="9">
        <v>22039</v>
      </c>
      <c r="AD1200" s="9" t="s">
        <v>4317</v>
      </c>
      <c r="AE1200" s="20">
        <v>99</v>
      </c>
    </row>
    <row r="1201" spans="1:31" x14ac:dyDescent="0.35">
      <c r="A1201" t="s">
        <v>4318</v>
      </c>
      <c r="B1201" t="s">
        <v>32</v>
      </c>
      <c r="C1201" t="s">
        <v>40</v>
      </c>
      <c r="D1201" s="2">
        <v>1987</v>
      </c>
      <c r="E1201" t="s">
        <v>3878</v>
      </c>
      <c r="F1201" s="2">
        <v>4.8</v>
      </c>
      <c r="G1201">
        <v>1400</v>
      </c>
      <c r="H1201" t="s">
        <v>4319</v>
      </c>
      <c r="I1201" t="s">
        <v>4320</v>
      </c>
      <c r="J1201" t="s">
        <v>4321</v>
      </c>
      <c r="K1201" s="3" t="s">
        <v>29</v>
      </c>
      <c r="L1201">
        <v>0</v>
      </c>
      <c r="N1201" t="s">
        <v>117</v>
      </c>
      <c r="O1201" s="2">
        <v>86</v>
      </c>
      <c r="Q1201" s="10" t="s">
        <v>40</v>
      </c>
      <c r="R1201" s="21">
        <v>1987</v>
      </c>
      <c r="S1201" s="27" t="s">
        <v>12706</v>
      </c>
      <c r="T1201" s="25" t="str">
        <f>LEFT(S1201,3)</f>
        <v>Apr</v>
      </c>
      <c r="U1201" s="10" t="s">
        <v>29</v>
      </c>
      <c r="V1201" s="21">
        <v>4.8</v>
      </c>
      <c r="W1201" s="10">
        <v>1400</v>
      </c>
      <c r="X1201" s="10" t="s">
        <v>4319</v>
      </c>
      <c r="Y1201" s="10" t="s">
        <v>4320</v>
      </c>
      <c r="Z1201" s="10" t="s">
        <v>4321</v>
      </c>
      <c r="AA1201" s="22" t="s">
        <v>29</v>
      </c>
      <c r="AB1201" s="10">
        <v>0</v>
      </c>
      <c r="AC1201" s="10"/>
      <c r="AD1201" s="10" t="s">
        <v>117</v>
      </c>
      <c r="AE1201" s="23">
        <v>86</v>
      </c>
    </row>
    <row r="1202" spans="1:31" x14ac:dyDescent="0.35">
      <c r="A1202" t="s">
        <v>4322</v>
      </c>
      <c r="B1202" t="s">
        <v>15</v>
      </c>
      <c r="C1202" t="s">
        <v>40</v>
      </c>
      <c r="D1202" s="2">
        <v>1987</v>
      </c>
      <c r="E1202" t="s">
        <v>3916</v>
      </c>
      <c r="F1202" s="2">
        <v>5.7</v>
      </c>
      <c r="G1202">
        <v>999</v>
      </c>
      <c r="H1202" t="s">
        <v>739</v>
      </c>
      <c r="I1202" t="s">
        <v>739</v>
      </c>
      <c r="J1202" t="s">
        <v>4323</v>
      </c>
      <c r="K1202" s="3" t="s">
        <v>29</v>
      </c>
      <c r="L1202">
        <v>0</v>
      </c>
      <c r="M1202">
        <v>1025762</v>
      </c>
      <c r="N1202" t="s">
        <v>4324</v>
      </c>
      <c r="O1202" s="2">
        <v>90</v>
      </c>
      <c r="Q1202" s="9" t="s">
        <v>40</v>
      </c>
      <c r="R1202" s="18">
        <v>1987</v>
      </c>
      <c r="S1202" s="26" t="s">
        <v>12714</v>
      </c>
      <c r="T1202" s="25" t="str">
        <f>LEFT(S1202,3)</f>
        <v>Nov</v>
      </c>
      <c r="U1202" s="9" t="s">
        <v>29</v>
      </c>
      <c r="V1202" s="18">
        <v>5.7</v>
      </c>
      <c r="W1202" s="9">
        <v>999</v>
      </c>
      <c r="X1202" s="9" t="s">
        <v>739</v>
      </c>
      <c r="Y1202" s="9" t="s">
        <v>739</v>
      </c>
      <c r="Z1202" s="9" t="s">
        <v>4323</v>
      </c>
      <c r="AA1202" s="19" t="s">
        <v>29</v>
      </c>
      <c r="AB1202" s="9">
        <v>0</v>
      </c>
      <c r="AC1202" s="9">
        <v>1025762</v>
      </c>
      <c r="AD1202" s="9" t="s">
        <v>4324</v>
      </c>
      <c r="AE1202" s="20">
        <v>90</v>
      </c>
    </row>
    <row r="1203" spans="1:31" x14ac:dyDescent="0.35">
      <c r="A1203" t="s">
        <v>4325</v>
      </c>
      <c r="B1203" t="s">
        <v>15</v>
      </c>
      <c r="C1203" t="s">
        <v>62</v>
      </c>
      <c r="D1203" s="2">
        <v>1987</v>
      </c>
      <c r="E1203" t="s">
        <v>3497</v>
      </c>
      <c r="F1203" s="2">
        <v>6.6</v>
      </c>
      <c r="G1203">
        <v>3300</v>
      </c>
      <c r="H1203" t="s">
        <v>2147</v>
      </c>
      <c r="I1203" t="s">
        <v>4326</v>
      </c>
      <c r="J1203" t="s">
        <v>3129</v>
      </c>
      <c r="K1203" s="3" t="s">
        <v>29</v>
      </c>
      <c r="L1203">
        <v>5800000</v>
      </c>
      <c r="N1203" t="s">
        <v>4327</v>
      </c>
      <c r="O1203" s="2">
        <v>94</v>
      </c>
      <c r="Q1203" s="10" t="s">
        <v>62</v>
      </c>
      <c r="R1203" s="21">
        <v>1987</v>
      </c>
      <c r="S1203" s="27" t="s">
        <v>12671</v>
      </c>
      <c r="T1203" s="25" t="str">
        <f>LEFT(S1203,3)</f>
        <v>Dec</v>
      </c>
      <c r="U1203" s="10" t="s">
        <v>29</v>
      </c>
      <c r="V1203" s="21">
        <v>6.6</v>
      </c>
      <c r="W1203" s="10">
        <v>3300</v>
      </c>
      <c r="X1203" s="10" t="s">
        <v>2147</v>
      </c>
      <c r="Y1203" s="10" t="s">
        <v>4326</v>
      </c>
      <c r="Z1203" s="10" t="s">
        <v>3129</v>
      </c>
      <c r="AA1203" s="22" t="s">
        <v>29</v>
      </c>
      <c r="AB1203" s="10">
        <v>5800000</v>
      </c>
      <c r="AC1203" s="10"/>
      <c r="AD1203" s="10" t="s">
        <v>4327</v>
      </c>
      <c r="AE1203" s="23">
        <v>94</v>
      </c>
    </row>
    <row r="1204" spans="1:31" x14ac:dyDescent="0.35">
      <c r="A1204" t="s">
        <v>4328</v>
      </c>
      <c r="B1204" t="s">
        <v>15</v>
      </c>
      <c r="C1204" t="s">
        <v>33</v>
      </c>
      <c r="D1204" s="2">
        <v>1987</v>
      </c>
      <c r="E1204" t="s">
        <v>2876</v>
      </c>
      <c r="F1204" s="2">
        <v>5.7</v>
      </c>
      <c r="G1204">
        <v>2800</v>
      </c>
      <c r="H1204" t="s">
        <v>3580</v>
      </c>
      <c r="I1204" t="s">
        <v>4329</v>
      </c>
      <c r="J1204" t="s">
        <v>199</v>
      </c>
      <c r="K1204" s="3" t="s">
        <v>29</v>
      </c>
      <c r="L1204">
        <v>10000000</v>
      </c>
      <c r="M1204">
        <v>3060858</v>
      </c>
      <c r="N1204" t="s">
        <v>49</v>
      </c>
      <c r="O1204" s="2">
        <v>92</v>
      </c>
      <c r="Q1204" s="9" t="s">
        <v>33</v>
      </c>
      <c r="R1204" s="18">
        <v>1987</v>
      </c>
      <c r="S1204" s="26" t="s">
        <v>12603</v>
      </c>
      <c r="T1204" s="25" t="str">
        <f>LEFT(S1204,3)</f>
        <v>May</v>
      </c>
      <c r="U1204" s="9" t="s">
        <v>29</v>
      </c>
      <c r="V1204" s="18">
        <v>5.7</v>
      </c>
      <c r="W1204" s="9">
        <v>2800</v>
      </c>
      <c r="X1204" s="9" t="s">
        <v>3580</v>
      </c>
      <c r="Y1204" s="9" t="s">
        <v>4329</v>
      </c>
      <c r="Z1204" s="9" t="s">
        <v>199</v>
      </c>
      <c r="AA1204" s="19" t="s">
        <v>29</v>
      </c>
      <c r="AB1204" s="9">
        <v>10000000</v>
      </c>
      <c r="AC1204" s="9">
        <v>3060858</v>
      </c>
      <c r="AD1204" s="9" t="s">
        <v>49</v>
      </c>
      <c r="AE1204" s="20">
        <v>92</v>
      </c>
    </row>
    <row r="1205" spans="1:31" x14ac:dyDescent="0.35">
      <c r="A1205" t="s">
        <v>4330</v>
      </c>
      <c r="B1205" t="s">
        <v>1998</v>
      </c>
      <c r="C1205" t="s">
        <v>40</v>
      </c>
      <c r="D1205" s="2">
        <v>1987</v>
      </c>
      <c r="E1205" t="s">
        <v>3991</v>
      </c>
      <c r="F1205" s="2">
        <v>5.4</v>
      </c>
      <c r="G1205">
        <v>2500</v>
      </c>
      <c r="H1205" t="s">
        <v>2720</v>
      </c>
      <c r="I1205" t="s">
        <v>4331</v>
      </c>
      <c r="J1205" t="s">
        <v>4332</v>
      </c>
      <c r="K1205" s="3" t="s">
        <v>29</v>
      </c>
      <c r="L1205">
        <v>0</v>
      </c>
      <c r="M1205">
        <v>1584970</v>
      </c>
      <c r="N1205" t="s">
        <v>683</v>
      </c>
      <c r="O1205" s="2">
        <v>98</v>
      </c>
      <c r="Q1205" s="10" t="s">
        <v>40</v>
      </c>
      <c r="R1205" s="21">
        <v>1987</v>
      </c>
      <c r="S1205" s="27" t="s">
        <v>12727</v>
      </c>
      <c r="T1205" s="25" t="str">
        <f>LEFT(S1205,3)</f>
        <v>Apr</v>
      </c>
      <c r="U1205" s="10" t="s">
        <v>29</v>
      </c>
      <c r="V1205" s="21">
        <v>5.4</v>
      </c>
      <c r="W1205" s="10">
        <v>2500</v>
      </c>
      <c r="X1205" s="10" t="s">
        <v>2720</v>
      </c>
      <c r="Y1205" s="10" t="s">
        <v>4331</v>
      </c>
      <c r="Z1205" s="10" t="s">
        <v>4332</v>
      </c>
      <c r="AA1205" s="22" t="s">
        <v>29</v>
      </c>
      <c r="AB1205" s="10">
        <v>0</v>
      </c>
      <c r="AC1205" s="10">
        <v>1584970</v>
      </c>
      <c r="AD1205" s="10" t="s">
        <v>683</v>
      </c>
      <c r="AE1205" s="23">
        <v>98</v>
      </c>
    </row>
    <row r="1206" spans="1:31" x14ac:dyDescent="0.35">
      <c r="A1206" t="s">
        <v>4333</v>
      </c>
      <c r="B1206" t="s">
        <v>15</v>
      </c>
      <c r="C1206" t="s">
        <v>40</v>
      </c>
      <c r="D1206" s="2">
        <v>1987</v>
      </c>
      <c r="E1206" t="s">
        <v>3176</v>
      </c>
      <c r="F1206" s="2">
        <v>4.3</v>
      </c>
      <c r="G1206">
        <v>3100</v>
      </c>
      <c r="H1206" t="s">
        <v>4334</v>
      </c>
      <c r="I1206" t="s">
        <v>4334</v>
      </c>
      <c r="J1206" t="s">
        <v>4335</v>
      </c>
      <c r="K1206" s="3" t="s">
        <v>29</v>
      </c>
      <c r="L1206">
        <v>0</v>
      </c>
      <c r="M1206">
        <v>1189709</v>
      </c>
      <c r="N1206" t="s">
        <v>2861</v>
      </c>
      <c r="O1206" s="2">
        <v>95</v>
      </c>
      <c r="Q1206" s="9" t="s">
        <v>40</v>
      </c>
      <c r="R1206" s="18">
        <v>1987</v>
      </c>
      <c r="S1206" s="26" t="s">
        <v>12627</v>
      </c>
      <c r="T1206" s="25" t="str">
        <f>LEFT(S1206,3)</f>
        <v>Feb</v>
      </c>
      <c r="U1206" s="9" t="s">
        <v>29</v>
      </c>
      <c r="V1206" s="18">
        <v>4.3</v>
      </c>
      <c r="W1206" s="9">
        <v>3100</v>
      </c>
      <c r="X1206" s="9" t="s">
        <v>4334</v>
      </c>
      <c r="Y1206" s="9" t="s">
        <v>4334</v>
      </c>
      <c r="Z1206" s="9" t="s">
        <v>4335</v>
      </c>
      <c r="AA1206" s="19" t="s">
        <v>29</v>
      </c>
      <c r="AB1206" s="9">
        <v>0</v>
      </c>
      <c r="AC1206" s="9">
        <v>1189709</v>
      </c>
      <c r="AD1206" s="9" t="s">
        <v>2861</v>
      </c>
      <c r="AE1206" s="20">
        <v>95</v>
      </c>
    </row>
    <row r="1207" spans="1:31" x14ac:dyDescent="0.35">
      <c r="A1207" t="s">
        <v>4336</v>
      </c>
      <c r="B1207" t="s">
        <v>15</v>
      </c>
      <c r="C1207" t="s">
        <v>33</v>
      </c>
      <c r="D1207" s="2">
        <v>1987</v>
      </c>
      <c r="E1207" t="s">
        <v>4013</v>
      </c>
      <c r="F1207" s="2">
        <v>5.7</v>
      </c>
      <c r="G1207">
        <v>2300</v>
      </c>
      <c r="H1207" t="s">
        <v>2147</v>
      </c>
      <c r="I1207" t="s">
        <v>2147</v>
      </c>
      <c r="J1207" t="s">
        <v>4337</v>
      </c>
      <c r="K1207" s="3" t="s">
        <v>21</v>
      </c>
      <c r="L1207">
        <v>1000000</v>
      </c>
      <c r="M1207">
        <v>210200</v>
      </c>
      <c r="N1207" t="s">
        <v>4338</v>
      </c>
      <c r="O1207" s="2">
        <v>86</v>
      </c>
      <c r="Q1207" s="10" t="s">
        <v>33</v>
      </c>
      <c r="R1207" s="21">
        <v>1987</v>
      </c>
      <c r="S1207" s="27" t="s">
        <v>12730</v>
      </c>
      <c r="T1207" s="25" t="str">
        <f>LEFT(S1207,3)</f>
        <v>Jun</v>
      </c>
      <c r="U1207" s="10" t="s">
        <v>29</v>
      </c>
      <c r="V1207" s="21">
        <v>5.7</v>
      </c>
      <c r="W1207" s="10">
        <v>2300</v>
      </c>
      <c r="X1207" s="10" t="s">
        <v>2147</v>
      </c>
      <c r="Y1207" s="10" t="s">
        <v>2147</v>
      </c>
      <c r="Z1207" s="10" t="s">
        <v>4337</v>
      </c>
      <c r="AA1207" s="22" t="s">
        <v>21</v>
      </c>
      <c r="AB1207" s="10">
        <v>1000000</v>
      </c>
      <c r="AC1207" s="10">
        <v>210200</v>
      </c>
      <c r="AD1207" s="10" t="s">
        <v>4338</v>
      </c>
      <c r="AE1207" s="23">
        <v>86</v>
      </c>
    </row>
    <row r="1208" spans="1:31" x14ac:dyDescent="0.35">
      <c r="A1208" t="s">
        <v>4339</v>
      </c>
      <c r="B1208" t="s">
        <v>32</v>
      </c>
      <c r="C1208" t="s">
        <v>40</v>
      </c>
      <c r="D1208" s="2">
        <v>1987</v>
      </c>
      <c r="E1208" t="s">
        <v>3964</v>
      </c>
      <c r="F1208" s="2">
        <v>5.3</v>
      </c>
      <c r="G1208">
        <v>3200</v>
      </c>
      <c r="H1208" t="s">
        <v>675</v>
      </c>
      <c r="I1208" t="s">
        <v>3087</v>
      </c>
      <c r="J1208" t="s">
        <v>4202</v>
      </c>
      <c r="K1208" s="3" t="s">
        <v>29</v>
      </c>
      <c r="L1208">
        <v>0</v>
      </c>
      <c r="M1208">
        <v>20419446</v>
      </c>
      <c r="N1208" t="s">
        <v>2091</v>
      </c>
      <c r="O1208" s="2">
        <v>96</v>
      </c>
      <c r="Q1208" s="9" t="s">
        <v>40</v>
      </c>
      <c r="R1208" s="18">
        <v>1987</v>
      </c>
      <c r="S1208" s="26" t="s">
        <v>12723</v>
      </c>
      <c r="T1208" s="25" t="str">
        <f>LEFT(S1208,3)</f>
        <v>Nov</v>
      </c>
      <c r="U1208" s="9" t="s">
        <v>29</v>
      </c>
      <c r="V1208" s="18">
        <v>5.3</v>
      </c>
      <c r="W1208" s="9">
        <v>3200</v>
      </c>
      <c r="X1208" s="9" t="s">
        <v>675</v>
      </c>
      <c r="Y1208" s="9" t="s">
        <v>3087</v>
      </c>
      <c r="Z1208" s="9" t="s">
        <v>4202</v>
      </c>
      <c r="AA1208" s="19" t="s">
        <v>29</v>
      </c>
      <c r="AB1208" s="9">
        <v>0</v>
      </c>
      <c r="AC1208" s="9">
        <v>20419446</v>
      </c>
      <c r="AD1208" s="9" t="s">
        <v>2091</v>
      </c>
      <c r="AE1208" s="20">
        <v>96</v>
      </c>
    </row>
    <row r="1209" spans="1:31" x14ac:dyDescent="0.35">
      <c r="A1209" t="s">
        <v>4340</v>
      </c>
      <c r="B1209" t="s">
        <v>15</v>
      </c>
      <c r="C1209" t="s">
        <v>16</v>
      </c>
      <c r="D1209" s="2">
        <v>1987</v>
      </c>
      <c r="E1209" t="s">
        <v>4341</v>
      </c>
      <c r="F1209" s="2">
        <v>5.7</v>
      </c>
      <c r="G1209">
        <v>1200</v>
      </c>
      <c r="H1209" t="s">
        <v>4342</v>
      </c>
      <c r="I1209" t="s">
        <v>4342</v>
      </c>
      <c r="J1209" t="s">
        <v>4343</v>
      </c>
      <c r="K1209" s="3" t="s">
        <v>29</v>
      </c>
      <c r="L1209">
        <v>0</v>
      </c>
      <c r="M1209">
        <v>316199</v>
      </c>
      <c r="N1209" t="s">
        <v>3868</v>
      </c>
      <c r="O1209" s="2">
        <v>102</v>
      </c>
      <c r="Q1209" s="10" t="s">
        <v>16</v>
      </c>
      <c r="R1209" s="21">
        <v>1987</v>
      </c>
      <c r="S1209" s="27" t="s">
        <v>12761</v>
      </c>
      <c r="T1209" s="25" t="str">
        <f>LEFT(S1209,3)</f>
        <v>Jan</v>
      </c>
      <c r="U1209" s="10" t="s">
        <v>29</v>
      </c>
      <c r="V1209" s="21">
        <v>5.7</v>
      </c>
      <c r="W1209" s="10">
        <v>1200</v>
      </c>
      <c r="X1209" s="10" t="s">
        <v>4342</v>
      </c>
      <c r="Y1209" s="10" t="s">
        <v>4342</v>
      </c>
      <c r="Z1209" s="10" t="s">
        <v>4343</v>
      </c>
      <c r="AA1209" s="22" t="s">
        <v>29</v>
      </c>
      <c r="AB1209" s="10">
        <v>0</v>
      </c>
      <c r="AC1209" s="10">
        <v>316199</v>
      </c>
      <c r="AD1209" s="10" t="s">
        <v>3868</v>
      </c>
      <c r="AE1209" s="23">
        <v>102</v>
      </c>
    </row>
    <row r="1210" spans="1:31" x14ac:dyDescent="0.35">
      <c r="A1210" t="s">
        <v>4344</v>
      </c>
      <c r="B1210" t="s">
        <v>15</v>
      </c>
      <c r="C1210" t="s">
        <v>16</v>
      </c>
      <c r="D1210" s="2">
        <v>1987</v>
      </c>
      <c r="E1210" t="s">
        <v>3257</v>
      </c>
      <c r="F1210" s="2">
        <v>6.2</v>
      </c>
      <c r="G1210">
        <v>3700</v>
      </c>
      <c r="H1210" t="s">
        <v>4345</v>
      </c>
      <c r="I1210" t="s">
        <v>4346</v>
      </c>
      <c r="J1210" t="s">
        <v>1829</v>
      </c>
      <c r="K1210" s="3" t="s">
        <v>29</v>
      </c>
      <c r="L1210">
        <v>0</v>
      </c>
      <c r="M1210">
        <v>2413427</v>
      </c>
      <c r="N1210" t="s">
        <v>117</v>
      </c>
      <c r="O1210" s="2">
        <v>100</v>
      </c>
      <c r="Q1210" s="9" t="s">
        <v>16</v>
      </c>
      <c r="R1210" s="18">
        <v>1987</v>
      </c>
      <c r="S1210" s="26" t="s">
        <v>12639</v>
      </c>
      <c r="T1210" s="25" t="str">
        <f>LEFT(S1210,3)</f>
        <v>Feb</v>
      </c>
      <c r="U1210" s="9" t="s">
        <v>29</v>
      </c>
      <c r="V1210" s="18">
        <v>6.2</v>
      </c>
      <c r="W1210" s="9">
        <v>3700</v>
      </c>
      <c r="X1210" s="9" t="s">
        <v>4345</v>
      </c>
      <c r="Y1210" s="9" t="s">
        <v>4346</v>
      </c>
      <c r="Z1210" s="9" t="s">
        <v>1829</v>
      </c>
      <c r="AA1210" s="19" t="s">
        <v>29</v>
      </c>
      <c r="AB1210" s="9">
        <v>0</v>
      </c>
      <c r="AC1210" s="9">
        <v>2413427</v>
      </c>
      <c r="AD1210" s="9" t="s">
        <v>117</v>
      </c>
      <c r="AE1210" s="20">
        <v>100</v>
      </c>
    </row>
    <row r="1211" spans="1:31" x14ac:dyDescent="0.35">
      <c r="A1211" t="s">
        <v>4347</v>
      </c>
      <c r="B1211" t="s">
        <v>15</v>
      </c>
      <c r="C1211" t="s">
        <v>24</v>
      </c>
      <c r="D1211" s="2">
        <v>1987</v>
      </c>
      <c r="E1211" t="s">
        <v>4348</v>
      </c>
      <c r="F1211" s="2">
        <v>5.0999999999999996</v>
      </c>
      <c r="G1211">
        <v>1600</v>
      </c>
      <c r="H1211" t="s">
        <v>2808</v>
      </c>
      <c r="I1211" t="s">
        <v>4349</v>
      </c>
      <c r="J1211" t="s">
        <v>4350</v>
      </c>
      <c r="K1211" s="3" t="s">
        <v>490</v>
      </c>
      <c r="L1211">
        <v>0</v>
      </c>
      <c r="N1211" t="s">
        <v>2811</v>
      </c>
      <c r="O1211" s="2">
        <v>92</v>
      </c>
      <c r="Q1211" s="10" t="s">
        <v>24</v>
      </c>
      <c r="R1211" s="21">
        <v>1987</v>
      </c>
      <c r="S1211" s="27" t="s">
        <v>12762</v>
      </c>
      <c r="T1211" s="25" t="str">
        <f>LEFT(S1211,3)</f>
        <v>Jan</v>
      </c>
      <c r="U1211" s="10" t="s">
        <v>29</v>
      </c>
      <c r="V1211" s="21">
        <v>5.0999999999999996</v>
      </c>
      <c r="W1211" s="10">
        <v>1600</v>
      </c>
      <c r="X1211" s="10" t="s">
        <v>2808</v>
      </c>
      <c r="Y1211" s="10" t="s">
        <v>4349</v>
      </c>
      <c r="Z1211" s="10" t="s">
        <v>4350</v>
      </c>
      <c r="AA1211" s="22" t="s">
        <v>490</v>
      </c>
      <c r="AB1211" s="10">
        <v>0</v>
      </c>
      <c r="AC1211" s="10"/>
      <c r="AD1211" s="10" t="s">
        <v>2811</v>
      </c>
      <c r="AE1211" s="23">
        <v>92</v>
      </c>
    </row>
    <row r="1212" spans="1:31" x14ac:dyDescent="0.35">
      <c r="A1212" t="s">
        <v>4351</v>
      </c>
      <c r="B1212" t="s">
        <v>1998</v>
      </c>
      <c r="C1212" t="s">
        <v>40</v>
      </c>
      <c r="D1212" s="2">
        <v>1987</v>
      </c>
      <c r="E1212" t="s">
        <v>4148</v>
      </c>
      <c r="F1212" s="2">
        <v>4.5999999999999996</v>
      </c>
      <c r="G1212">
        <v>1200</v>
      </c>
      <c r="H1212" t="s">
        <v>4352</v>
      </c>
      <c r="I1212" t="s">
        <v>4353</v>
      </c>
      <c r="J1212" t="s">
        <v>3660</v>
      </c>
      <c r="K1212" s="3" t="s">
        <v>29</v>
      </c>
      <c r="L1212">
        <v>0</v>
      </c>
      <c r="M1212">
        <v>3922273</v>
      </c>
      <c r="N1212" t="s">
        <v>2025</v>
      </c>
      <c r="O1212" s="2">
        <v>90</v>
      </c>
      <c r="Q1212" s="9" t="s">
        <v>40</v>
      </c>
      <c r="R1212" s="18">
        <v>1987</v>
      </c>
      <c r="S1212" s="26" t="s">
        <v>12747</v>
      </c>
      <c r="T1212" s="25" t="str">
        <f>LEFT(S1212,3)</f>
        <v>Apr</v>
      </c>
      <c r="U1212" s="9" t="s">
        <v>29</v>
      </c>
      <c r="V1212" s="18">
        <v>4.5999999999999996</v>
      </c>
      <c r="W1212" s="9">
        <v>1200</v>
      </c>
      <c r="X1212" s="9" t="s">
        <v>4352</v>
      </c>
      <c r="Y1212" s="9" t="s">
        <v>4353</v>
      </c>
      <c r="Z1212" s="9" t="s">
        <v>3660</v>
      </c>
      <c r="AA1212" s="19" t="s">
        <v>29</v>
      </c>
      <c r="AB1212" s="9">
        <v>0</v>
      </c>
      <c r="AC1212" s="9">
        <v>3922273</v>
      </c>
      <c r="AD1212" s="9" t="s">
        <v>2025</v>
      </c>
      <c r="AE1212" s="20">
        <v>90</v>
      </c>
    </row>
    <row r="1213" spans="1:31" x14ac:dyDescent="0.35">
      <c r="A1213" t="s">
        <v>4354</v>
      </c>
      <c r="B1213" t="s">
        <v>15</v>
      </c>
      <c r="C1213" t="s">
        <v>103</v>
      </c>
      <c r="D1213" s="2">
        <v>1987</v>
      </c>
      <c r="E1213" t="s">
        <v>4186</v>
      </c>
      <c r="F1213" s="2">
        <v>6.2</v>
      </c>
      <c r="G1213">
        <v>1700</v>
      </c>
      <c r="H1213" t="s">
        <v>4355</v>
      </c>
      <c r="I1213" t="s">
        <v>4356</v>
      </c>
      <c r="J1213" t="s">
        <v>4357</v>
      </c>
      <c r="K1213" s="3" t="s">
        <v>29</v>
      </c>
      <c r="L1213">
        <v>0</v>
      </c>
      <c r="M1213">
        <v>1262091</v>
      </c>
      <c r="N1213" t="s">
        <v>3868</v>
      </c>
      <c r="O1213" s="2">
        <v>90</v>
      </c>
      <c r="Q1213" s="10" t="s">
        <v>103</v>
      </c>
      <c r="R1213" s="21">
        <v>1987</v>
      </c>
      <c r="S1213" s="27" t="s">
        <v>12749</v>
      </c>
      <c r="T1213" s="25" t="str">
        <f>LEFT(S1213,3)</f>
        <v>Sep</v>
      </c>
      <c r="U1213" s="10" t="s">
        <v>29</v>
      </c>
      <c r="V1213" s="21">
        <v>6.2</v>
      </c>
      <c r="W1213" s="10">
        <v>1700</v>
      </c>
      <c r="X1213" s="10" t="s">
        <v>4355</v>
      </c>
      <c r="Y1213" s="10" t="s">
        <v>4356</v>
      </c>
      <c r="Z1213" s="10" t="s">
        <v>4357</v>
      </c>
      <c r="AA1213" s="22" t="s">
        <v>29</v>
      </c>
      <c r="AB1213" s="10">
        <v>0</v>
      </c>
      <c r="AC1213" s="10">
        <v>1262091</v>
      </c>
      <c r="AD1213" s="10" t="s">
        <v>3868</v>
      </c>
      <c r="AE1213" s="23">
        <v>90</v>
      </c>
    </row>
    <row r="1214" spans="1:31" x14ac:dyDescent="0.35">
      <c r="A1214" t="s">
        <v>4358</v>
      </c>
      <c r="B1214" t="s">
        <v>15</v>
      </c>
      <c r="C1214" t="s">
        <v>103</v>
      </c>
      <c r="D1214" s="2">
        <v>1987</v>
      </c>
      <c r="E1214" t="s">
        <v>4359</v>
      </c>
      <c r="F1214" s="2">
        <v>6.2</v>
      </c>
      <c r="G1214">
        <v>3100</v>
      </c>
      <c r="H1214" t="s">
        <v>186</v>
      </c>
      <c r="I1214" t="s">
        <v>3924</v>
      </c>
      <c r="J1214" t="s">
        <v>4360</v>
      </c>
      <c r="K1214" s="3" t="s">
        <v>21</v>
      </c>
      <c r="L1214">
        <v>5500000</v>
      </c>
      <c r="M1214">
        <v>969205</v>
      </c>
      <c r="N1214" t="s">
        <v>3948</v>
      </c>
      <c r="O1214" s="2">
        <v>90</v>
      </c>
      <c r="Q1214" s="9" t="s">
        <v>103</v>
      </c>
      <c r="R1214" s="18">
        <v>1987</v>
      </c>
      <c r="S1214" s="26">
        <v>32264</v>
      </c>
      <c r="T1214" s="25" t="str">
        <f>LEFT(S1214,3)</f>
        <v>322</v>
      </c>
      <c r="U1214" s="9" t="s">
        <v>21</v>
      </c>
      <c r="V1214" s="18">
        <v>6.2</v>
      </c>
      <c r="W1214" s="9">
        <v>3100</v>
      </c>
      <c r="X1214" s="9" t="s">
        <v>186</v>
      </c>
      <c r="Y1214" s="9" t="s">
        <v>3924</v>
      </c>
      <c r="Z1214" s="9" t="s">
        <v>4360</v>
      </c>
      <c r="AA1214" s="19" t="s">
        <v>21</v>
      </c>
      <c r="AB1214" s="9">
        <v>5500000</v>
      </c>
      <c r="AC1214" s="9">
        <v>969205</v>
      </c>
      <c r="AD1214" s="9" t="s">
        <v>3948</v>
      </c>
      <c r="AE1214" s="20">
        <v>90</v>
      </c>
    </row>
    <row r="1215" spans="1:31" x14ac:dyDescent="0.35">
      <c r="A1215" t="s">
        <v>4361</v>
      </c>
      <c r="B1215" t="s">
        <v>1998</v>
      </c>
      <c r="C1215" t="s">
        <v>33</v>
      </c>
      <c r="D1215" s="2">
        <v>1987</v>
      </c>
      <c r="E1215" t="s">
        <v>3773</v>
      </c>
      <c r="F1215" s="2">
        <v>4.7</v>
      </c>
      <c r="G1215">
        <v>1100</v>
      </c>
      <c r="H1215" t="s">
        <v>2347</v>
      </c>
      <c r="I1215" t="s">
        <v>4362</v>
      </c>
      <c r="J1215" t="s">
        <v>1564</v>
      </c>
      <c r="K1215" s="3" t="s">
        <v>29</v>
      </c>
      <c r="L1215">
        <v>19000000</v>
      </c>
      <c r="M1215">
        <v>2228951</v>
      </c>
      <c r="N1215" t="s">
        <v>2099</v>
      </c>
      <c r="O1215" s="2">
        <v>101</v>
      </c>
      <c r="Q1215" s="10" t="s">
        <v>33</v>
      </c>
      <c r="R1215" s="21">
        <v>1987</v>
      </c>
      <c r="S1215" s="27" t="s">
        <v>12696</v>
      </c>
      <c r="T1215" s="25" t="str">
        <f>LEFT(S1215,3)</f>
        <v>Jul</v>
      </c>
      <c r="U1215" s="10" t="s">
        <v>29</v>
      </c>
      <c r="V1215" s="21">
        <v>4.7</v>
      </c>
      <c r="W1215" s="10">
        <v>1100</v>
      </c>
      <c r="X1215" s="10" t="s">
        <v>2347</v>
      </c>
      <c r="Y1215" s="10" t="s">
        <v>4362</v>
      </c>
      <c r="Z1215" s="10" t="s">
        <v>1564</v>
      </c>
      <c r="AA1215" s="22" t="s">
        <v>29</v>
      </c>
      <c r="AB1215" s="10">
        <v>19000000</v>
      </c>
      <c r="AC1215" s="10">
        <v>2228951</v>
      </c>
      <c r="AD1215" s="10" t="s">
        <v>2099</v>
      </c>
      <c r="AE1215" s="23">
        <v>101</v>
      </c>
    </row>
    <row r="1216" spans="1:31" x14ac:dyDescent="0.35">
      <c r="A1216" t="s">
        <v>4363</v>
      </c>
      <c r="B1216" t="s">
        <v>32</v>
      </c>
      <c r="C1216" t="s">
        <v>40</v>
      </c>
      <c r="D1216" s="2">
        <v>1987</v>
      </c>
      <c r="E1216" t="s">
        <v>3894</v>
      </c>
      <c r="F1216" s="2">
        <v>5.5</v>
      </c>
      <c r="G1216">
        <v>3800</v>
      </c>
      <c r="H1216" t="s">
        <v>1239</v>
      </c>
      <c r="I1216" t="s">
        <v>1239</v>
      </c>
      <c r="J1216" t="s">
        <v>661</v>
      </c>
      <c r="K1216" s="3" t="s">
        <v>29</v>
      </c>
      <c r="L1216">
        <v>12000000</v>
      </c>
      <c r="M1216">
        <v>5669831</v>
      </c>
      <c r="N1216" t="s">
        <v>2099</v>
      </c>
      <c r="O1216" s="2">
        <v>83</v>
      </c>
      <c r="Q1216" s="9" t="s">
        <v>40</v>
      </c>
      <c r="R1216" s="18">
        <v>1987</v>
      </c>
      <c r="S1216" s="26" t="s">
        <v>12710</v>
      </c>
      <c r="T1216" s="25" t="str">
        <f>LEFT(S1216,3)</f>
        <v>Aug</v>
      </c>
      <c r="U1216" s="9" t="s">
        <v>29</v>
      </c>
      <c r="V1216" s="18">
        <v>5.5</v>
      </c>
      <c r="W1216" s="9">
        <v>3800</v>
      </c>
      <c r="X1216" s="9" t="s">
        <v>1239</v>
      </c>
      <c r="Y1216" s="9" t="s">
        <v>1239</v>
      </c>
      <c r="Z1216" s="9" t="s">
        <v>661</v>
      </c>
      <c r="AA1216" s="19" t="s">
        <v>29</v>
      </c>
      <c r="AB1216" s="9">
        <v>12000000</v>
      </c>
      <c r="AC1216" s="9">
        <v>5669831</v>
      </c>
      <c r="AD1216" s="9" t="s">
        <v>2099</v>
      </c>
      <c r="AE1216" s="20">
        <v>83</v>
      </c>
    </row>
    <row r="1217" spans="1:31" x14ac:dyDescent="0.35">
      <c r="A1217" t="s">
        <v>4364</v>
      </c>
      <c r="B1217" t="s">
        <v>15</v>
      </c>
      <c r="C1217" t="s">
        <v>40</v>
      </c>
      <c r="D1217" s="2">
        <v>1987</v>
      </c>
      <c r="E1217" t="s">
        <v>4029</v>
      </c>
      <c r="F1217" s="2">
        <v>6.4</v>
      </c>
      <c r="G1217">
        <v>1400</v>
      </c>
      <c r="H1217" t="s">
        <v>1612</v>
      </c>
      <c r="I1217" t="s">
        <v>4222</v>
      </c>
      <c r="J1217" t="s">
        <v>4365</v>
      </c>
      <c r="K1217" s="3" t="s">
        <v>21</v>
      </c>
      <c r="L1217">
        <v>19897678</v>
      </c>
      <c r="M1217">
        <v>1744164</v>
      </c>
      <c r="N1217" t="s">
        <v>4069</v>
      </c>
      <c r="O1217" s="2">
        <v>105</v>
      </c>
      <c r="Q1217" s="10" t="s">
        <v>40</v>
      </c>
      <c r="R1217" s="21">
        <v>1987</v>
      </c>
      <c r="S1217" s="27" t="s">
        <v>12732</v>
      </c>
      <c r="T1217" s="25" t="str">
        <f>LEFT(S1217,3)</f>
        <v>May</v>
      </c>
      <c r="U1217" s="10" t="s">
        <v>29</v>
      </c>
      <c r="V1217" s="21">
        <v>6.4</v>
      </c>
      <c r="W1217" s="10">
        <v>1400</v>
      </c>
      <c r="X1217" s="10" t="s">
        <v>1612</v>
      </c>
      <c r="Y1217" s="10" t="s">
        <v>4222</v>
      </c>
      <c r="Z1217" s="10" t="s">
        <v>4365</v>
      </c>
      <c r="AA1217" s="22" t="s">
        <v>21</v>
      </c>
      <c r="AB1217" s="10">
        <v>19897678</v>
      </c>
      <c r="AC1217" s="10">
        <v>1744164</v>
      </c>
      <c r="AD1217" s="10" t="s">
        <v>4069</v>
      </c>
      <c r="AE1217" s="23">
        <v>105</v>
      </c>
    </row>
    <row r="1218" spans="1:31" x14ac:dyDescent="0.35">
      <c r="A1218" t="s">
        <v>4366</v>
      </c>
      <c r="B1218" t="s">
        <v>15</v>
      </c>
      <c r="C1218" t="s">
        <v>33</v>
      </c>
      <c r="D1218" s="2">
        <v>1987</v>
      </c>
      <c r="E1218" t="s">
        <v>3985</v>
      </c>
      <c r="F1218" s="2">
        <v>4.5</v>
      </c>
      <c r="G1218">
        <v>882</v>
      </c>
      <c r="H1218" t="s">
        <v>3816</v>
      </c>
      <c r="I1218" t="s">
        <v>4367</v>
      </c>
      <c r="J1218" t="s">
        <v>4368</v>
      </c>
      <c r="K1218" s="3" t="s">
        <v>29</v>
      </c>
      <c r="L1218">
        <v>0</v>
      </c>
      <c r="N1218" t="s">
        <v>3818</v>
      </c>
      <c r="O1218" s="2">
        <v>89</v>
      </c>
      <c r="Q1218" s="9" t="s">
        <v>33</v>
      </c>
      <c r="R1218" s="18">
        <v>1987</v>
      </c>
      <c r="S1218" s="26" t="s">
        <v>12726</v>
      </c>
      <c r="T1218" s="25" t="str">
        <f>LEFT(S1218,3)</f>
        <v>Jun</v>
      </c>
      <c r="U1218" s="9" t="s">
        <v>29</v>
      </c>
      <c r="V1218" s="18">
        <v>4.5</v>
      </c>
      <c r="W1218" s="9">
        <v>882</v>
      </c>
      <c r="X1218" s="9" t="s">
        <v>3816</v>
      </c>
      <c r="Y1218" s="9" t="s">
        <v>4367</v>
      </c>
      <c r="Z1218" s="9" t="s">
        <v>4368</v>
      </c>
      <c r="AA1218" s="19" t="s">
        <v>29</v>
      </c>
      <c r="AB1218" s="9">
        <v>0</v>
      </c>
      <c r="AC1218" s="9"/>
      <c r="AD1218" s="9" t="s">
        <v>3818</v>
      </c>
      <c r="AE1218" s="20">
        <v>89</v>
      </c>
    </row>
    <row r="1219" spans="1:31" x14ac:dyDescent="0.35">
      <c r="A1219" t="s">
        <v>4369</v>
      </c>
      <c r="B1219" t="s">
        <v>32</v>
      </c>
      <c r="C1219" t="s">
        <v>16</v>
      </c>
      <c r="D1219" s="2">
        <v>1987</v>
      </c>
      <c r="E1219" t="s">
        <v>4370</v>
      </c>
      <c r="F1219" s="2">
        <v>5.3</v>
      </c>
      <c r="G1219">
        <v>997</v>
      </c>
      <c r="H1219" t="s">
        <v>1663</v>
      </c>
      <c r="I1219" t="s">
        <v>4371</v>
      </c>
      <c r="J1219" t="s">
        <v>3258</v>
      </c>
      <c r="K1219" s="3" t="s">
        <v>29</v>
      </c>
      <c r="L1219">
        <v>0</v>
      </c>
      <c r="M1219">
        <v>1539000</v>
      </c>
      <c r="N1219" t="s">
        <v>4056</v>
      </c>
      <c r="O1219" s="2">
        <v>88</v>
      </c>
      <c r="Q1219" s="10" t="s">
        <v>16</v>
      </c>
      <c r="R1219" s="21">
        <v>1987</v>
      </c>
      <c r="S1219" s="27" t="s">
        <v>12468</v>
      </c>
      <c r="T1219" s="25" t="str">
        <f>LEFT(S1219,3)</f>
        <v>Jul</v>
      </c>
      <c r="U1219" s="10" t="s">
        <v>1916</v>
      </c>
      <c r="V1219" s="21">
        <v>5.3</v>
      </c>
      <c r="W1219" s="10">
        <v>997</v>
      </c>
      <c r="X1219" s="10" t="s">
        <v>1663</v>
      </c>
      <c r="Y1219" s="10" t="s">
        <v>4371</v>
      </c>
      <c r="Z1219" s="10" t="s">
        <v>3258</v>
      </c>
      <c r="AA1219" s="22" t="s">
        <v>29</v>
      </c>
      <c r="AB1219" s="10">
        <v>0</v>
      </c>
      <c r="AC1219" s="10">
        <v>1539000</v>
      </c>
      <c r="AD1219" s="10" t="s">
        <v>4056</v>
      </c>
      <c r="AE1219" s="23">
        <v>88</v>
      </c>
    </row>
    <row r="1220" spans="1:31" x14ac:dyDescent="0.35">
      <c r="A1220" t="s">
        <v>4372</v>
      </c>
      <c r="B1220" t="s">
        <v>336</v>
      </c>
      <c r="C1220" t="s">
        <v>16</v>
      </c>
      <c r="D1220" s="2">
        <v>1987</v>
      </c>
      <c r="E1220" t="s">
        <v>4373</v>
      </c>
      <c r="F1220" s="2">
        <v>7.3</v>
      </c>
      <c r="G1220">
        <v>1000</v>
      </c>
      <c r="H1220" t="s">
        <v>4374</v>
      </c>
      <c r="I1220" t="s">
        <v>4375</v>
      </c>
      <c r="J1220" t="s">
        <v>4376</v>
      </c>
      <c r="K1220" s="3" t="s">
        <v>21</v>
      </c>
      <c r="L1220">
        <v>0</v>
      </c>
      <c r="M1220">
        <v>1025228</v>
      </c>
      <c r="N1220" t="s">
        <v>4377</v>
      </c>
      <c r="O1220" s="2">
        <v>357</v>
      </c>
      <c r="Q1220" s="9" t="s">
        <v>16</v>
      </c>
      <c r="R1220" s="18">
        <v>1987</v>
      </c>
      <c r="S1220" s="26" t="s">
        <v>12763</v>
      </c>
      <c r="T1220" s="25" t="str">
        <f>LEFT(S1220,3)</f>
        <v>Oct</v>
      </c>
      <c r="U1220" s="9" t="s">
        <v>29</v>
      </c>
      <c r="V1220" s="18">
        <v>7.3</v>
      </c>
      <c r="W1220" s="9">
        <v>1000</v>
      </c>
      <c r="X1220" s="9" t="s">
        <v>4374</v>
      </c>
      <c r="Y1220" s="9" t="s">
        <v>4375</v>
      </c>
      <c r="Z1220" s="9" t="s">
        <v>4376</v>
      </c>
      <c r="AA1220" s="19" t="s">
        <v>21</v>
      </c>
      <c r="AB1220" s="9">
        <v>0</v>
      </c>
      <c r="AC1220" s="9">
        <v>1025228</v>
      </c>
      <c r="AD1220" s="9" t="s">
        <v>4377</v>
      </c>
      <c r="AE1220" s="20">
        <v>357</v>
      </c>
    </row>
    <row r="1221" spans="1:31" x14ac:dyDescent="0.35">
      <c r="A1221" t="s">
        <v>4378</v>
      </c>
      <c r="B1221" t="s">
        <v>1998</v>
      </c>
      <c r="C1221" t="s">
        <v>16</v>
      </c>
      <c r="D1221" s="2">
        <v>1987</v>
      </c>
      <c r="E1221" t="s">
        <v>4379</v>
      </c>
      <c r="F1221" s="2">
        <v>7.4</v>
      </c>
      <c r="G1221">
        <v>2000</v>
      </c>
      <c r="H1221" t="s">
        <v>4380</v>
      </c>
      <c r="I1221" t="s">
        <v>4380</v>
      </c>
      <c r="J1221" t="s">
        <v>4381</v>
      </c>
      <c r="K1221" s="3" t="s">
        <v>247</v>
      </c>
      <c r="L1221">
        <v>0</v>
      </c>
      <c r="M1221">
        <v>213901</v>
      </c>
      <c r="N1221" t="s">
        <v>535</v>
      </c>
      <c r="O1221" s="2">
        <v>103</v>
      </c>
      <c r="Q1221" s="10" t="s">
        <v>16</v>
      </c>
      <c r="R1221" s="21">
        <v>1987</v>
      </c>
      <c r="S1221" s="27" t="s">
        <v>12764</v>
      </c>
      <c r="T1221" s="25" t="str">
        <f>LEFT(S1221,3)</f>
        <v>Oct</v>
      </c>
      <c r="U1221" s="10" t="s">
        <v>29</v>
      </c>
      <c r="V1221" s="21">
        <v>7.4</v>
      </c>
      <c r="W1221" s="10">
        <v>2000</v>
      </c>
      <c r="X1221" s="10" t="s">
        <v>4380</v>
      </c>
      <c r="Y1221" s="10" t="s">
        <v>4380</v>
      </c>
      <c r="Z1221" s="10" t="s">
        <v>4381</v>
      </c>
      <c r="AA1221" s="22" t="s">
        <v>247</v>
      </c>
      <c r="AB1221" s="10">
        <v>0</v>
      </c>
      <c r="AC1221" s="10">
        <v>213901</v>
      </c>
      <c r="AD1221" s="10" t="s">
        <v>535</v>
      </c>
      <c r="AE1221" s="23">
        <v>103</v>
      </c>
    </row>
    <row r="1222" spans="1:31" x14ac:dyDescent="0.35">
      <c r="A1222" t="s">
        <v>4382</v>
      </c>
      <c r="B1222" t="s">
        <v>15</v>
      </c>
      <c r="C1222" t="s">
        <v>16</v>
      </c>
      <c r="D1222" s="2">
        <v>1987</v>
      </c>
      <c r="E1222" t="s">
        <v>4383</v>
      </c>
      <c r="F1222" s="2">
        <v>7</v>
      </c>
      <c r="G1222">
        <v>5500</v>
      </c>
      <c r="H1222" t="s">
        <v>4384</v>
      </c>
      <c r="I1222" t="s">
        <v>4384</v>
      </c>
      <c r="J1222" t="s">
        <v>4385</v>
      </c>
      <c r="K1222" s="3" t="s">
        <v>21</v>
      </c>
      <c r="L1222">
        <v>0</v>
      </c>
      <c r="N1222" t="s">
        <v>4386</v>
      </c>
      <c r="O1222" s="2">
        <v>119</v>
      </c>
      <c r="Q1222" s="9" t="s">
        <v>16</v>
      </c>
      <c r="R1222" s="18">
        <v>1987</v>
      </c>
      <c r="S1222" s="26" t="s">
        <v>12735</v>
      </c>
      <c r="T1222" s="25" t="str">
        <f>LEFT(S1222,3)</f>
        <v>Oct</v>
      </c>
      <c r="U1222" s="9" t="s">
        <v>21</v>
      </c>
      <c r="V1222" s="18">
        <v>7</v>
      </c>
      <c r="W1222" s="9">
        <v>5500</v>
      </c>
      <c r="X1222" s="9" t="s">
        <v>4384</v>
      </c>
      <c r="Y1222" s="9" t="s">
        <v>4384</v>
      </c>
      <c r="Z1222" s="9" t="s">
        <v>4385</v>
      </c>
      <c r="AA1222" s="19" t="s">
        <v>21</v>
      </c>
      <c r="AB1222" s="9">
        <v>0</v>
      </c>
      <c r="AC1222" s="9"/>
      <c r="AD1222" s="9" t="s">
        <v>4386</v>
      </c>
      <c r="AE1222" s="20">
        <v>119</v>
      </c>
    </row>
    <row r="1223" spans="1:31" x14ac:dyDescent="0.35">
      <c r="A1223" t="s">
        <v>4387</v>
      </c>
      <c r="B1223" t="s">
        <v>15</v>
      </c>
      <c r="C1223" t="s">
        <v>40</v>
      </c>
      <c r="D1223" s="2">
        <v>1987</v>
      </c>
      <c r="E1223" t="s">
        <v>4083</v>
      </c>
      <c r="F1223" s="2">
        <v>6.1</v>
      </c>
      <c r="G1223">
        <v>512</v>
      </c>
      <c r="H1223" t="s">
        <v>3690</v>
      </c>
      <c r="I1223" t="s">
        <v>4388</v>
      </c>
      <c r="J1223" t="s">
        <v>4389</v>
      </c>
      <c r="K1223" s="3" t="s">
        <v>29</v>
      </c>
      <c r="L1223">
        <v>0</v>
      </c>
      <c r="M1223">
        <v>169785</v>
      </c>
      <c r="N1223" t="s">
        <v>4390</v>
      </c>
      <c r="O1223" s="2">
        <v>93</v>
      </c>
      <c r="Q1223" s="10" t="s">
        <v>40</v>
      </c>
      <c r="R1223" s="21">
        <v>1987</v>
      </c>
      <c r="S1223" s="27" t="s">
        <v>12741</v>
      </c>
      <c r="T1223" s="25" t="str">
        <f>LEFT(S1223,3)</f>
        <v>Mar</v>
      </c>
      <c r="U1223" s="10" t="s">
        <v>29</v>
      </c>
      <c r="V1223" s="21">
        <v>6.1</v>
      </c>
      <c r="W1223" s="10">
        <v>512</v>
      </c>
      <c r="X1223" s="10" t="s">
        <v>3690</v>
      </c>
      <c r="Y1223" s="10" t="s">
        <v>4388</v>
      </c>
      <c r="Z1223" s="10" t="s">
        <v>4389</v>
      </c>
      <c r="AA1223" s="22" t="s">
        <v>29</v>
      </c>
      <c r="AB1223" s="10">
        <v>0</v>
      </c>
      <c r="AC1223" s="10">
        <v>169785</v>
      </c>
      <c r="AD1223" s="10" t="s">
        <v>4390</v>
      </c>
      <c r="AE1223" s="23">
        <v>93</v>
      </c>
    </row>
    <row r="1224" spans="1:31" x14ac:dyDescent="0.35">
      <c r="A1224" t="s">
        <v>4391</v>
      </c>
      <c r="B1224" t="s">
        <v>1998</v>
      </c>
      <c r="C1224" t="s">
        <v>40</v>
      </c>
      <c r="D1224" s="2">
        <v>1987</v>
      </c>
      <c r="E1224" t="s">
        <v>4392</v>
      </c>
      <c r="F1224" s="2">
        <v>6.2</v>
      </c>
      <c r="G1224">
        <v>905</v>
      </c>
      <c r="H1224" t="s">
        <v>2282</v>
      </c>
      <c r="I1224" t="s">
        <v>4393</v>
      </c>
      <c r="J1224" t="s">
        <v>3937</v>
      </c>
      <c r="K1224" s="3" t="s">
        <v>29</v>
      </c>
      <c r="L1224">
        <v>7000000</v>
      </c>
      <c r="M1224">
        <v>999382</v>
      </c>
      <c r="N1224" t="s">
        <v>383</v>
      </c>
      <c r="O1224" s="2">
        <v>98</v>
      </c>
      <c r="Q1224" s="9" t="s">
        <v>40</v>
      </c>
      <c r="R1224" s="18">
        <v>1987</v>
      </c>
      <c r="S1224" s="26" t="s">
        <v>12765</v>
      </c>
      <c r="T1224" s="25" t="str">
        <f>LEFT(S1224,3)</f>
        <v>Sep</v>
      </c>
      <c r="U1224" s="9" t="s">
        <v>29</v>
      </c>
      <c r="V1224" s="18">
        <v>6.2</v>
      </c>
      <c r="W1224" s="9">
        <v>905</v>
      </c>
      <c r="X1224" s="9" t="s">
        <v>2282</v>
      </c>
      <c r="Y1224" s="9" t="s">
        <v>4393</v>
      </c>
      <c r="Z1224" s="9" t="s">
        <v>3937</v>
      </c>
      <c r="AA1224" s="19" t="s">
        <v>29</v>
      </c>
      <c r="AB1224" s="9">
        <v>7000000</v>
      </c>
      <c r="AC1224" s="9">
        <v>999382</v>
      </c>
      <c r="AD1224" s="9" t="s">
        <v>383</v>
      </c>
      <c r="AE1224" s="20">
        <v>98</v>
      </c>
    </row>
    <row r="1225" spans="1:31" x14ac:dyDescent="0.35">
      <c r="A1225" t="s">
        <v>4394</v>
      </c>
      <c r="B1225" t="s">
        <v>32</v>
      </c>
      <c r="C1225" t="s">
        <v>40</v>
      </c>
      <c r="D1225" s="2">
        <v>1987</v>
      </c>
      <c r="E1225" t="s">
        <v>3851</v>
      </c>
      <c r="F1225" s="2">
        <v>5.4</v>
      </c>
      <c r="G1225">
        <v>872</v>
      </c>
      <c r="H1225" t="s">
        <v>1336</v>
      </c>
      <c r="I1225" t="s">
        <v>1336</v>
      </c>
      <c r="J1225" t="s">
        <v>902</v>
      </c>
      <c r="K1225" s="3" t="s">
        <v>29</v>
      </c>
      <c r="L1225">
        <v>15000000</v>
      </c>
      <c r="M1225">
        <v>5711976</v>
      </c>
      <c r="N1225" t="s">
        <v>2215</v>
      </c>
      <c r="O1225" s="2">
        <v>105</v>
      </c>
      <c r="Q1225" s="10" t="s">
        <v>40</v>
      </c>
      <c r="R1225" s="21">
        <v>1987</v>
      </c>
      <c r="S1225" s="27" t="s">
        <v>12699</v>
      </c>
      <c r="T1225" s="25" t="str">
        <f>LEFT(S1225,3)</f>
        <v>Oct</v>
      </c>
      <c r="U1225" s="10" t="s">
        <v>29</v>
      </c>
      <c r="V1225" s="21">
        <v>5.4</v>
      </c>
      <c r="W1225" s="10">
        <v>872</v>
      </c>
      <c r="X1225" s="10" t="s">
        <v>1336</v>
      </c>
      <c r="Y1225" s="10" t="s">
        <v>1336</v>
      </c>
      <c r="Z1225" s="10" t="s">
        <v>902</v>
      </c>
      <c r="AA1225" s="22" t="s">
        <v>29</v>
      </c>
      <c r="AB1225" s="10">
        <v>15000000</v>
      </c>
      <c r="AC1225" s="10">
        <v>5711976</v>
      </c>
      <c r="AD1225" s="10" t="s">
        <v>2215</v>
      </c>
      <c r="AE1225" s="23">
        <v>105</v>
      </c>
    </row>
    <row r="1226" spans="1:31" x14ac:dyDescent="0.35">
      <c r="A1226" t="s">
        <v>4395</v>
      </c>
      <c r="C1226" t="s">
        <v>40</v>
      </c>
      <c r="D1226" s="2">
        <v>1987</v>
      </c>
      <c r="E1226" t="s">
        <v>4396</v>
      </c>
      <c r="F1226" s="2">
        <v>7</v>
      </c>
      <c r="G1226">
        <v>2500</v>
      </c>
      <c r="H1226" t="s">
        <v>303</v>
      </c>
      <c r="I1226" t="s">
        <v>303</v>
      </c>
      <c r="J1226" t="s">
        <v>4397</v>
      </c>
      <c r="K1226" s="3" t="s">
        <v>305</v>
      </c>
      <c r="L1226">
        <v>0</v>
      </c>
      <c r="M1226">
        <v>138608</v>
      </c>
      <c r="N1226" t="s">
        <v>4398</v>
      </c>
      <c r="O1226" s="2">
        <v>105</v>
      </c>
      <c r="Q1226" s="9" t="s">
        <v>40</v>
      </c>
      <c r="R1226" s="18">
        <v>1987</v>
      </c>
      <c r="S1226" s="26" t="s">
        <v>12766</v>
      </c>
      <c r="T1226" s="25" t="str">
        <f>LEFT(S1226,3)</f>
        <v>Nov</v>
      </c>
      <c r="U1226" s="9" t="s">
        <v>29</v>
      </c>
      <c r="V1226" s="18">
        <v>7</v>
      </c>
      <c r="W1226" s="9">
        <v>2500</v>
      </c>
      <c r="X1226" s="9" t="s">
        <v>303</v>
      </c>
      <c r="Y1226" s="9" t="s">
        <v>303</v>
      </c>
      <c r="Z1226" s="9" t="s">
        <v>4397</v>
      </c>
      <c r="AA1226" s="19" t="s">
        <v>305</v>
      </c>
      <c r="AB1226" s="9">
        <v>0</v>
      </c>
      <c r="AC1226" s="9">
        <v>138608</v>
      </c>
      <c r="AD1226" s="9" t="s">
        <v>4398</v>
      </c>
      <c r="AE1226" s="20">
        <v>105</v>
      </c>
    </row>
    <row r="1227" spans="1:31" x14ac:dyDescent="0.35">
      <c r="A1227" t="s">
        <v>4399</v>
      </c>
      <c r="B1227" t="s">
        <v>1998</v>
      </c>
      <c r="C1227" t="s">
        <v>16</v>
      </c>
      <c r="D1227" s="2">
        <v>1987</v>
      </c>
      <c r="E1227" t="s">
        <v>4400</v>
      </c>
      <c r="F1227" s="2">
        <v>5.9</v>
      </c>
      <c r="G1227">
        <v>878</v>
      </c>
      <c r="H1227" t="s">
        <v>356</v>
      </c>
      <c r="I1227" t="s">
        <v>4401</v>
      </c>
      <c r="J1227" t="s">
        <v>174</v>
      </c>
      <c r="K1227" s="3" t="s">
        <v>29</v>
      </c>
      <c r="L1227">
        <v>0</v>
      </c>
      <c r="M1227">
        <v>225358</v>
      </c>
      <c r="N1227" t="s">
        <v>3439</v>
      </c>
      <c r="O1227" s="2">
        <v>112</v>
      </c>
      <c r="Q1227" s="10" t="s">
        <v>16</v>
      </c>
      <c r="R1227" s="21">
        <v>1987</v>
      </c>
      <c r="S1227" s="27" t="s">
        <v>12767</v>
      </c>
      <c r="T1227" s="25" t="str">
        <f>LEFT(S1227,3)</f>
        <v>Jan</v>
      </c>
      <c r="U1227" s="10" t="s">
        <v>2107</v>
      </c>
      <c r="V1227" s="21">
        <v>5.9</v>
      </c>
      <c r="W1227" s="10">
        <v>878</v>
      </c>
      <c r="X1227" s="10" t="s">
        <v>356</v>
      </c>
      <c r="Y1227" s="10" t="s">
        <v>4401</v>
      </c>
      <c r="Z1227" s="10" t="s">
        <v>174</v>
      </c>
      <c r="AA1227" s="22" t="s">
        <v>29</v>
      </c>
      <c r="AB1227" s="10">
        <v>0</v>
      </c>
      <c r="AC1227" s="10">
        <v>225358</v>
      </c>
      <c r="AD1227" s="10" t="s">
        <v>3439</v>
      </c>
      <c r="AE1227" s="23">
        <v>112</v>
      </c>
    </row>
    <row r="1228" spans="1:31" x14ac:dyDescent="0.35">
      <c r="A1228" t="s">
        <v>4402</v>
      </c>
      <c r="B1228" t="s">
        <v>15</v>
      </c>
      <c r="C1228" t="s">
        <v>16</v>
      </c>
      <c r="D1228" s="2">
        <v>1987</v>
      </c>
      <c r="E1228" t="s">
        <v>3548</v>
      </c>
      <c r="F1228" s="2">
        <v>6.7</v>
      </c>
      <c r="G1228">
        <v>1200</v>
      </c>
      <c r="H1228" t="s">
        <v>2703</v>
      </c>
      <c r="I1228" t="s">
        <v>2703</v>
      </c>
      <c r="J1228" t="s">
        <v>349</v>
      </c>
      <c r="K1228" s="3" t="s">
        <v>29</v>
      </c>
      <c r="L1228">
        <v>0</v>
      </c>
      <c r="N1228" t="s">
        <v>2215</v>
      </c>
      <c r="O1228" s="2">
        <v>118</v>
      </c>
      <c r="Q1228" s="9" t="s">
        <v>16</v>
      </c>
      <c r="R1228" s="18">
        <v>1987</v>
      </c>
      <c r="S1228" s="26" t="s">
        <v>12675</v>
      </c>
      <c r="T1228" s="25" t="str">
        <f>LEFT(S1228,3)</f>
        <v>Mar</v>
      </c>
      <c r="U1228" s="9" t="s">
        <v>29</v>
      </c>
      <c r="V1228" s="18">
        <v>6.7</v>
      </c>
      <c r="W1228" s="9">
        <v>1200</v>
      </c>
      <c r="X1228" s="9" t="s">
        <v>2703</v>
      </c>
      <c r="Y1228" s="9" t="s">
        <v>2703</v>
      </c>
      <c r="Z1228" s="9" t="s">
        <v>349</v>
      </c>
      <c r="AA1228" s="19" t="s">
        <v>29</v>
      </c>
      <c r="AB1228" s="9">
        <v>0</v>
      </c>
      <c r="AC1228" s="9"/>
      <c r="AD1228" s="9" t="s">
        <v>2215</v>
      </c>
      <c r="AE1228" s="20">
        <v>118</v>
      </c>
    </row>
    <row r="1229" spans="1:31" x14ac:dyDescent="0.35">
      <c r="A1229" t="s">
        <v>4403</v>
      </c>
      <c r="B1229" t="s">
        <v>15</v>
      </c>
      <c r="C1229" t="s">
        <v>16</v>
      </c>
      <c r="D1229" s="2">
        <v>1987</v>
      </c>
      <c r="E1229" t="s">
        <v>2796</v>
      </c>
      <c r="F1229" s="2">
        <v>5.9</v>
      </c>
      <c r="G1229">
        <v>541</v>
      </c>
      <c r="H1229" t="s">
        <v>4404</v>
      </c>
      <c r="I1229" t="s">
        <v>4404</v>
      </c>
      <c r="J1229" t="s">
        <v>1945</v>
      </c>
      <c r="K1229" s="3" t="s">
        <v>451</v>
      </c>
      <c r="L1229">
        <v>0</v>
      </c>
      <c r="M1229">
        <v>949451</v>
      </c>
      <c r="N1229" t="s">
        <v>4405</v>
      </c>
      <c r="O1229" s="2">
        <v>125</v>
      </c>
      <c r="Q1229" s="10" t="s">
        <v>16</v>
      </c>
      <c r="R1229" s="21">
        <v>1987</v>
      </c>
      <c r="S1229" s="27">
        <v>32021</v>
      </c>
      <c r="T1229" s="25" t="str">
        <f>LEFT(S1229,3)</f>
        <v>320</v>
      </c>
      <c r="U1229" s="10" t="s">
        <v>29</v>
      </c>
      <c r="V1229" s="21">
        <v>5.9</v>
      </c>
      <c r="W1229" s="10">
        <v>541</v>
      </c>
      <c r="X1229" s="10" t="s">
        <v>4404</v>
      </c>
      <c r="Y1229" s="10" t="s">
        <v>4404</v>
      </c>
      <c r="Z1229" s="10" t="s">
        <v>1945</v>
      </c>
      <c r="AA1229" s="22" t="s">
        <v>451</v>
      </c>
      <c r="AB1229" s="10">
        <v>0</v>
      </c>
      <c r="AC1229" s="10">
        <v>949451</v>
      </c>
      <c r="AD1229" s="10" t="s">
        <v>4405</v>
      </c>
      <c r="AE1229" s="23">
        <v>125</v>
      </c>
    </row>
    <row r="1230" spans="1:31" x14ac:dyDescent="0.35">
      <c r="A1230" t="s">
        <v>4406</v>
      </c>
      <c r="B1230" t="s">
        <v>32</v>
      </c>
      <c r="C1230" t="s">
        <v>40</v>
      </c>
      <c r="D1230" s="2">
        <v>1987</v>
      </c>
      <c r="E1230" t="s">
        <v>3908</v>
      </c>
      <c r="F1230" s="2">
        <v>5</v>
      </c>
      <c r="G1230">
        <v>2100</v>
      </c>
      <c r="H1230" t="s">
        <v>821</v>
      </c>
      <c r="I1230" t="s">
        <v>3687</v>
      </c>
      <c r="J1230" t="s">
        <v>4407</v>
      </c>
      <c r="K1230" s="3" t="s">
        <v>29</v>
      </c>
      <c r="L1230">
        <v>0</v>
      </c>
      <c r="M1230">
        <v>10348437</v>
      </c>
      <c r="N1230" t="s">
        <v>22</v>
      </c>
      <c r="O1230" s="2">
        <v>86</v>
      </c>
      <c r="Q1230" s="9" t="s">
        <v>40</v>
      </c>
      <c r="R1230" s="18">
        <v>1987</v>
      </c>
      <c r="S1230" s="26" t="s">
        <v>12713</v>
      </c>
      <c r="T1230" s="25" t="str">
        <f>LEFT(S1230,3)</f>
        <v>Aug</v>
      </c>
      <c r="U1230" s="9" t="s">
        <v>29</v>
      </c>
      <c r="V1230" s="18">
        <v>5</v>
      </c>
      <c r="W1230" s="9">
        <v>2100</v>
      </c>
      <c r="X1230" s="9" t="s">
        <v>821</v>
      </c>
      <c r="Y1230" s="9" t="s">
        <v>3687</v>
      </c>
      <c r="Z1230" s="9" t="s">
        <v>4407</v>
      </c>
      <c r="AA1230" s="19" t="s">
        <v>29</v>
      </c>
      <c r="AB1230" s="9">
        <v>0</v>
      </c>
      <c r="AC1230" s="9">
        <v>10348437</v>
      </c>
      <c r="AD1230" s="9" t="s">
        <v>22</v>
      </c>
      <c r="AE1230" s="20">
        <v>86</v>
      </c>
    </row>
    <row r="1231" spans="1:31" x14ac:dyDescent="0.35">
      <c r="A1231" t="s">
        <v>4408</v>
      </c>
      <c r="B1231" t="s">
        <v>15</v>
      </c>
      <c r="C1231" t="s">
        <v>51</v>
      </c>
      <c r="D1231" s="2">
        <v>1987</v>
      </c>
      <c r="E1231" t="s">
        <v>4409</v>
      </c>
      <c r="F1231" s="2">
        <v>6.7</v>
      </c>
      <c r="G1231">
        <v>3500</v>
      </c>
      <c r="H1231" t="s">
        <v>4410</v>
      </c>
      <c r="I1231" t="s">
        <v>4410</v>
      </c>
      <c r="J1231" t="s">
        <v>4411</v>
      </c>
      <c r="K1231" s="3" t="s">
        <v>1110</v>
      </c>
      <c r="L1231">
        <v>0</v>
      </c>
      <c r="N1231" t="s">
        <v>4412</v>
      </c>
      <c r="O1231" s="2">
        <v>89</v>
      </c>
      <c r="Q1231" s="10" t="s">
        <v>51</v>
      </c>
      <c r="R1231" s="21">
        <v>1987</v>
      </c>
      <c r="S1231" s="27" t="s">
        <v>12708</v>
      </c>
      <c r="T1231" s="25" t="str">
        <f>LEFT(S1231,3)</f>
        <v>Jan</v>
      </c>
      <c r="U1231" s="10" t="s">
        <v>29</v>
      </c>
      <c r="V1231" s="21">
        <v>6.7</v>
      </c>
      <c r="W1231" s="10">
        <v>3500</v>
      </c>
      <c r="X1231" s="10" t="s">
        <v>4410</v>
      </c>
      <c r="Y1231" s="10" t="s">
        <v>4410</v>
      </c>
      <c r="Z1231" s="10" t="s">
        <v>4411</v>
      </c>
      <c r="AA1231" s="22" t="s">
        <v>1110</v>
      </c>
      <c r="AB1231" s="10">
        <v>0</v>
      </c>
      <c r="AC1231" s="10"/>
      <c r="AD1231" s="10" t="s">
        <v>4412</v>
      </c>
      <c r="AE1231" s="23">
        <v>89</v>
      </c>
    </row>
    <row r="1232" spans="1:31" x14ac:dyDescent="0.35">
      <c r="A1232" t="s">
        <v>4413</v>
      </c>
      <c r="B1232" t="s">
        <v>32</v>
      </c>
      <c r="C1232" t="s">
        <v>16</v>
      </c>
      <c r="D1232" s="2">
        <v>1987</v>
      </c>
      <c r="E1232" t="s">
        <v>4006</v>
      </c>
      <c r="F1232" s="2">
        <v>6.5</v>
      </c>
      <c r="G1232">
        <v>9300</v>
      </c>
      <c r="H1232" t="s">
        <v>288</v>
      </c>
      <c r="I1232" t="s">
        <v>288</v>
      </c>
      <c r="J1232" t="s">
        <v>4414</v>
      </c>
      <c r="K1232" s="3" t="s">
        <v>29</v>
      </c>
      <c r="L1232">
        <v>10000000</v>
      </c>
      <c r="M1232">
        <v>486434</v>
      </c>
      <c r="N1232" t="s">
        <v>289</v>
      </c>
      <c r="O1232" s="2">
        <v>83</v>
      </c>
      <c r="Q1232" s="9" t="s">
        <v>16</v>
      </c>
      <c r="R1232" s="18">
        <v>1987</v>
      </c>
      <c r="S1232" s="26" t="s">
        <v>12729</v>
      </c>
      <c r="T1232" s="25" t="str">
        <f>LEFT(S1232,3)</f>
        <v>Dec</v>
      </c>
      <c r="U1232" s="9" t="s">
        <v>29</v>
      </c>
      <c r="V1232" s="18">
        <v>6.5</v>
      </c>
      <c r="W1232" s="9">
        <v>9300</v>
      </c>
      <c r="X1232" s="9" t="s">
        <v>288</v>
      </c>
      <c r="Y1232" s="9" t="s">
        <v>288</v>
      </c>
      <c r="Z1232" s="9" t="s">
        <v>4414</v>
      </c>
      <c r="AA1232" s="19" t="s">
        <v>29</v>
      </c>
      <c r="AB1232" s="9">
        <v>10000000</v>
      </c>
      <c r="AC1232" s="9">
        <v>486434</v>
      </c>
      <c r="AD1232" s="9" t="s">
        <v>289</v>
      </c>
      <c r="AE1232" s="20">
        <v>83</v>
      </c>
    </row>
    <row r="1233" spans="1:31" x14ac:dyDescent="0.35">
      <c r="A1233" t="s">
        <v>4415</v>
      </c>
      <c r="C1233" t="s">
        <v>40</v>
      </c>
      <c r="D1233" s="2">
        <v>1987</v>
      </c>
      <c r="E1233" t="s">
        <v>3964</v>
      </c>
      <c r="F1233" s="2">
        <v>7.4</v>
      </c>
      <c r="G1233">
        <v>3000</v>
      </c>
      <c r="H1233" t="s">
        <v>4416</v>
      </c>
      <c r="I1233" t="s">
        <v>4417</v>
      </c>
      <c r="J1233" t="s">
        <v>304</v>
      </c>
      <c r="K1233" s="3" t="s">
        <v>305</v>
      </c>
      <c r="L1233">
        <v>0</v>
      </c>
      <c r="M1233">
        <v>2201428</v>
      </c>
      <c r="N1233" t="s">
        <v>4418</v>
      </c>
      <c r="O1233" s="2">
        <v>118</v>
      </c>
      <c r="Q1233" s="10" t="s">
        <v>40</v>
      </c>
      <c r="R1233" s="21">
        <v>1987</v>
      </c>
      <c r="S1233" s="27" t="s">
        <v>12723</v>
      </c>
      <c r="T1233" s="25" t="str">
        <f>LEFT(S1233,3)</f>
        <v>Nov</v>
      </c>
      <c r="U1233" s="10" t="s">
        <v>29</v>
      </c>
      <c r="V1233" s="21">
        <v>7.4</v>
      </c>
      <c r="W1233" s="10">
        <v>3000</v>
      </c>
      <c r="X1233" s="10" t="s">
        <v>4416</v>
      </c>
      <c r="Y1233" s="10" t="s">
        <v>4417</v>
      </c>
      <c r="Z1233" s="10" t="s">
        <v>304</v>
      </c>
      <c r="AA1233" s="22" t="s">
        <v>305</v>
      </c>
      <c r="AB1233" s="10">
        <v>0</v>
      </c>
      <c r="AC1233" s="10">
        <v>2201428</v>
      </c>
      <c r="AD1233" s="10" t="s">
        <v>4418</v>
      </c>
      <c r="AE1233" s="23">
        <v>118</v>
      </c>
    </row>
    <row r="1234" spans="1:31" x14ac:dyDescent="0.35">
      <c r="A1234" t="s">
        <v>4419</v>
      </c>
      <c r="B1234" t="s">
        <v>15</v>
      </c>
      <c r="C1234" t="s">
        <v>40</v>
      </c>
      <c r="D1234" s="2">
        <v>1987</v>
      </c>
      <c r="E1234" t="s">
        <v>3323</v>
      </c>
      <c r="F1234" s="2">
        <v>5.2</v>
      </c>
      <c r="G1234">
        <v>4200</v>
      </c>
      <c r="H1234" t="s">
        <v>2015</v>
      </c>
      <c r="I1234" t="s">
        <v>3433</v>
      </c>
      <c r="J1234" t="s">
        <v>3536</v>
      </c>
      <c r="K1234" s="3" t="s">
        <v>194</v>
      </c>
      <c r="L1234">
        <v>0</v>
      </c>
      <c r="M1234">
        <v>16337355</v>
      </c>
      <c r="N1234" t="s">
        <v>1733</v>
      </c>
      <c r="O1234" s="2">
        <v>103</v>
      </c>
      <c r="Q1234" s="9" t="s">
        <v>40</v>
      </c>
      <c r="R1234" s="18">
        <v>1987</v>
      </c>
      <c r="S1234" s="26" t="s">
        <v>12655</v>
      </c>
      <c r="T1234" s="25" t="str">
        <f>LEFT(S1234,3)</f>
        <v>Mar</v>
      </c>
      <c r="U1234" s="9" t="s">
        <v>29</v>
      </c>
      <c r="V1234" s="18">
        <v>5.2</v>
      </c>
      <c r="W1234" s="9">
        <v>4200</v>
      </c>
      <c r="X1234" s="9" t="s">
        <v>2015</v>
      </c>
      <c r="Y1234" s="9" t="s">
        <v>3433</v>
      </c>
      <c r="Z1234" s="9" t="s">
        <v>3536</v>
      </c>
      <c r="AA1234" s="19" t="s">
        <v>194</v>
      </c>
      <c r="AB1234" s="9">
        <v>0</v>
      </c>
      <c r="AC1234" s="9">
        <v>16337355</v>
      </c>
      <c r="AD1234" s="9" t="s">
        <v>1733</v>
      </c>
      <c r="AE1234" s="20">
        <v>103</v>
      </c>
    </row>
    <row r="1235" spans="1:31" x14ac:dyDescent="0.35">
      <c r="A1235" t="s">
        <v>4420</v>
      </c>
      <c r="B1235" t="s">
        <v>15</v>
      </c>
      <c r="C1235" t="s">
        <v>51</v>
      </c>
      <c r="D1235" s="2">
        <v>1987</v>
      </c>
      <c r="E1235" t="s">
        <v>4421</v>
      </c>
      <c r="F1235" s="2">
        <v>5.6</v>
      </c>
      <c r="G1235">
        <v>1700</v>
      </c>
      <c r="H1235" t="s">
        <v>4422</v>
      </c>
      <c r="I1235" t="s">
        <v>4422</v>
      </c>
      <c r="J1235" t="s">
        <v>4423</v>
      </c>
      <c r="K1235" s="3" t="s">
        <v>29</v>
      </c>
      <c r="L1235">
        <v>0</v>
      </c>
      <c r="M1235">
        <v>2407024</v>
      </c>
      <c r="N1235" t="s">
        <v>4424</v>
      </c>
      <c r="O1235" s="2">
        <v>91</v>
      </c>
      <c r="Q1235" s="10" t="s">
        <v>51</v>
      </c>
      <c r="R1235" s="21">
        <v>1987</v>
      </c>
      <c r="S1235" s="27" t="s">
        <v>12666</v>
      </c>
      <c r="T1235" s="25" t="str">
        <f>LEFT(S1235,3)</f>
        <v>Jan</v>
      </c>
      <c r="U1235" s="10" t="s">
        <v>194</v>
      </c>
      <c r="V1235" s="21">
        <v>5.6</v>
      </c>
      <c r="W1235" s="10">
        <v>1700</v>
      </c>
      <c r="X1235" s="10" t="s">
        <v>4422</v>
      </c>
      <c r="Y1235" s="10" t="s">
        <v>4422</v>
      </c>
      <c r="Z1235" s="10" t="s">
        <v>4423</v>
      </c>
      <c r="AA1235" s="22" t="s">
        <v>29</v>
      </c>
      <c r="AB1235" s="10">
        <v>0</v>
      </c>
      <c r="AC1235" s="10">
        <v>2407024</v>
      </c>
      <c r="AD1235" s="10" t="s">
        <v>4424</v>
      </c>
      <c r="AE1235" s="23">
        <v>91</v>
      </c>
    </row>
    <row r="1236" spans="1:31" x14ac:dyDescent="0.35">
      <c r="A1236" t="s">
        <v>4425</v>
      </c>
      <c r="B1236" t="s">
        <v>15</v>
      </c>
      <c r="C1236" t="s">
        <v>16</v>
      </c>
      <c r="D1236" s="2">
        <v>1987</v>
      </c>
      <c r="E1236" t="s">
        <v>4044</v>
      </c>
      <c r="F1236" s="2">
        <v>5.6</v>
      </c>
      <c r="G1236">
        <v>771</v>
      </c>
      <c r="H1236" t="s">
        <v>4426</v>
      </c>
      <c r="I1236" t="s">
        <v>4426</v>
      </c>
      <c r="J1236" t="s">
        <v>2173</v>
      </c>
      <c r="K1236" s="3" t="s">
        <v>305</v>
      </c>
      <c r="L1236">
        <v>0</v>
      </c>
      <c r="M1236">
        <v>901364</v>
      </c>
      <c r="N1236" t="s">
        <v>4427</v>
      </c>
      <c r="O1236" s="2">
        <v>98</v>
      </c>
      <c r="Q1236" s="9" t="s">
        <v>16</v>
      </c>
      <c r="R1236" s="18">
        <v>1987</v>
      </c>
      <c r="S1236" s="26" t="s">
        <v>12734</v>
      </c>
      <c r="T1236" s="25" t="str">
        <f>LEFT(S1236,3)</f>
        <v>Feb</v>
      </c>
      <c r="U1236" s="9" t="s">
        <v>29</v>
      </c>
      <c r="V1236" s="18">
        <v>5.6</v>
      </c>
      <c r="W1236" s="9">
        <v>771</v>
      </c>
      <c r="X1236" s="9" t="s">
        <v>4426</v>
      </c>
      <c r="Y1236" s="9" t="s">
        <v>4426</v>
      </c>
      <c r="Z1236" s="9" t="s">
        <v>2173</v>
      </c>
      <c r="AA1236" s="19" t="s">
        <v>305</v>
      </c>
      <c r="AB1236" s="9">
        <v>0</v>
      </c>
      <c r="AC1236" s="9">
        <v>901364</v>
      </c>
      <c r="AD1236" s="9" t="s">
        <v>4427</v>
      </c>
      <c r="AE1236" s="20">
        <v>98</v>
      </c>
    </row>
    <row r="1237" spans="1:31" x14ac:dyDescent="0.35">
      <c r="A1237" t="s">
        <v>4428</v>
      </c>
      <c r="B1237" t="s">
        <v>32</v>
      </c>
      <c r="C1237" t="s">
        <v>16</v>
      </c>
      <c r="D1237" s="2">
        <v>1987</v>
      </c>
      <c r="E1237" t="s">
        <v>3964</v>
      </c>
      <c r="F1237" s="2">
        <v>5.6</v>
      </c>
      <c r="G1237">
        <v>1400</v>
      </c>
      <c r="H1237" t="s">
        <v>590</v>
      </c>
      <c r="I1237" t="s">
        <v>4429</v>
      </c>
      <c r="J1237" t="s">
        <v>4430</v>
      </c>
      <c r="K1237" s="3" t="s">
        <v>29</v>
      </c>
      <c r="L1237">
        <v>0</v>
      </c>
      <c r="M1237">
        <v>2189047</v>
      </c>
      <c r="N1237" t="s">
        <v>3299</v>
      </c>
      <c r="O1237" s="2">
        <v>99</v>
      </c>
      <c r="Q1237" s="10" t="s">
        <v>16</v>
      </c>
      <c r="R1237" s="21">
        <v>1987</v>
      </c>
      <c r="S1237" s="27" t="s">
        <v>12723</v>
      </c>
      <c r="T1237" s="25" t="str">
        <f>LEFT(S1237,3)</f>
        <v>Nov</v>
      </c>
      <c r="U1237" s="10" t="s">
        <v>29</v>
      </c>
      <c r="V1237" s="21">
        <v>5.6</v>
      </c>
      <c r="W1237" s="10">
        <v>1400</v>
      </c>
      <c r="X1237" s="10" t="s">
        <v>590</v>
      </c>
      <c r="Y1237" s="10" t="s">
        <v>4429</v>
      </c>
      <c r="Z1237" s="10" t="s">
        <v>4430</v>
      </c>
      <c r="AA1237" s="22" t="s">
        <v>29</v>
      </c>
      <c r="AB1237" s="10">
        <v>0</v>
      </c>
      <c r="AC1237" s="10">
        <v>2189047</v>
      </c>
      <c r="AD1237" s="10" t="s">
        <v>3299</v>
      </c>
      <c r="AE1237" s="23">
        <v>99</v>
      </c>
    </row>
    <row r="1238" spans="1:31" x14ac:dyDescent="0.35">
      <c r="A1238" t="s">
        <v>4431</v>
      </c>
      <c r="B1238" t="s">
        <v>15</v>
      </c>
      <c r="C1238" t="s">
        <v>16</v>
      </c>
      <c r="D1238" s="2">
        <v>1987</v>
      </c>
      <c r="E1238" t="s">
        <v>4432</v>
      </c>
      <c r="F1238" s="2">
        <v>5.4</v>
      </c>
      <c r="G1238">
        <v>834</v>
      </c>
      <c r="H1238" t="s">
        <v>1880</v>
      </c>
      <c r="I1238" t="s">
        <v>1880</v>
      </c>
      <c r="J1238" t="s">
        <v>3913</v>
      </c>
      <c r="K1238" s="3" t="s">
        <v>29</v>
      </c>
      <c r="L1238">
        <v>4000000</v>
      </c>
      <c r="M1238">
        <v>743445</v>
      </c>
      <c r="N1238" t="s">
        <v>4433</v>
      </c>
      <c r="O1238" s="2">
        <v>91</v>
      </c>
      <c r="Q1238" s="9" t="s">
        <v>16</v>
      </c>
      <c r="R1238" s="18">
        <v>1987</v>
      </c>
      <c r="S1238" s="26" t="s">
        <v>12768</v>
      </c>
      <c r="T1238" s="25" t="str">
        <f>LEFT(S1238,3)</f>
        <v>Feb</v>
      </c>
      <c r="U1238" s="9" t="s">
        <v>29</v>
      </c>
      <c r="V1238" s="18">
        <v>5.4</v>
      </c>
      <c r="W1238" s="9">
        <v>834</v>
      </c>
      <c r="X1238" s="9" t="s">
        <v>1880</v>
      </c>
      <c r="Y1238" s="9" t="s">
        <v>1880</v>
      </c>
      <c r="Z1238" s="9" t="s">
        <v>3913</v>
      </c>
      <c r="AA1238" s="19" t="s">
        <v>29</v>
      </c>
      <c r="AB1238" s="9">
        <v>4000000</v>
      </c>
      <c r="AC1238" s="9">
        <v>743445</v>
      </c>
      <c r="AD1238" s="9" t="s">
        <v>4433</v>
      </c>
      <c r="AE1238" s="20">
        <v>91</v>
      </c>
    </row>
    <row r="1239" spans="1:31" x14ac:dyDescent="0.35">
      <c r="A1239" t="s">
        <v>4434</v>
      </c>
      <c r="B1239" t="s">
        <v>32</v>
      </c>
      <c r="C1239" t="s">
        <v>40</v>
      </c>
      <c r="D1239" s="2">
        <v>1987</v>
      </c>
      <c r="E1239" t="s">
        <v>3257</v>
      </c>
      <c r="F1239" s="2">
        <v>6.2</v>
      </c>
      <c r="G1239">
        <v>2200</v>
      </c>
      <c r="H1239" t="s">
        <v>515</v>
      </c>
      <c r="I1239" t="s">
        <v>515</v>
      </c>
      <c r="J1239" t="s">
        <v>2413</v>
      </c>
      <c r="K1239" s="3" t="s">
        <v>29</v>
      </c>
      <c r="L1239">
        <v>0</v>
      </c>
      <c r="M1239">
        <v>9518342</v>
      </c>
      <c r="N1239" t="s">
        <v>1750</v>
      </c>
      <c r="O1239" s="2">
        <v>111</v>
      </c>
      <c r="Q1239" s="10" t="s">
        <v>40</v>
      </c>
      <c r="R1239" s="21">
        <v>1987</v>
      </c>
      <c r="S1239" s="27" t="s">
        <v>12639</v>
      </c>
      <c r="T1239" s="25" t="str">
        <f>LEFT(S1239,3)</f>
        <v>Feb</v>
      </c>
      <c r="U1239" s="10" t="s">
        <v>29</v>
      </c>
      <c r="V1239" s="21">
        <v>6.2</v>
      </c>
      <c r="W1239" s="10">
        <v>2200</v>
      </c>
      <c r="X1239" s="10" t="s">
        <v>515</v>
      </c>
      <c r="Y1239" s="10" t="s">
        <v>515</v>
      </c>
      <c r="Z1239" s="10" t="s">
        <v>2413</v>
      </c>
      <c r="AA1239" s="22" t="s">
        <v>29</v>
      </c>
      <c r="AB1239" s="10">
        <v>0</v>
      </c>
      <c r="AC1239" s="10">
        <v>9518342</v>
      </c>
      <c r="AD1239" s="10" t="s">
        <v>1750</v>
      </c>
      <c r="AE1239" s="23">
        <v>111</v>
      </c>
    </row>
    <row r="1240" spans="1:31" x14ac:dyDescent="0.35">
      <c r="A1240" t="s">
        <v>4435</v>
      </c>
      <c r="B1240" t="s">
        <v>15</v>
      </c>
      <c r="C1240" t="s">
        <v>33</v>
      </c>
      <c r="D1240" s="2">
        <v>1987</v>
      </c>
      <c r="E1240" t="s">
        <v>3176</v>
      </c>
      <c r="F1240" s="2">
        <v>4.9000000000000004</v>
      </c>
      <c r="G1240">
        <v>862</v>
      </c>
      <c r="H1240" t="s">
        <v>4436</v>
      </c>
      <c r="I1240" t="s">
        <v>4437</v>
      </c>
      <c r="J1240" t="s">
        <v>4438</v>
      </c>
      <c r="K1240" s="3" t="s">
        <v>29</v>
      </c>
      <c r="L1240">
        <v>0</v>
      </c>
      <c r="M1240">
        <v>4546244</v>
      </c>
      <c r="N1240" t="s">
        <v>2861</v>
      </c>
      <c r="O1240" s="2">
        <v>91</v>
      </c>
      <c r="Q1240" s="9" t="s">
        <v>33</v>
      </c>
      <c r="R1240" s="18">
        <v>1987</v>
      </c>
      <c r="S1240" s="26" t="s">
        <v>12627</v>
      </c>
      <c r="T1240" s="25" t="str">
        <f>LEFT(S1240,3)</f>
        <v>Feb</v>
      </c>
      <c r="U1240" s="9" t="s">
        <v>29</v>
      </c>
      <c r="V1240" s="18">
        <v>4.9000000000000004</v>
      </c>
      <c r="W1240" s="9">
        <v>862</v>
      </c>
      <c r="X1240" s="9" t="s">
        <v>4436</v>
      </c>
      <c r="Y1240" s="9" t="s">
        <v>4437</v>
      </c>
      <c r="Z1240" s="9" t="s">
        <v>4438</v>
      </c>
      <c r="AA1240" s="19" t="s">
        <v>29</v>
      </c>
      <c r="AB1240" s="9">
        <v>0</v>
      </c>
      <c r="AC1240" s="9">
        <v>4546244</v>
      </c>
      <c r="AD1240" s="9" t="s">
        <v>2861</v>
      </c>
      <c r="AE1240" s="20">
        <v>91</v>
      </c>
    </row>
    <row r="1241" spans="1:31" x14ac:dyDescent="0.35">
      <c r="A1241" t="s">
        <v>4439</v>
      </c>
      <c r="B1241" t="s">
        <v>15</v>
      </c>
      <c r="C1241" t="s">
        <v>33</v>
      </c>
      <c r="D1241" s="2">
        <v>1987</v>
      </c>
      <c r="E1241" t="s">
        <v>4440</v>
      </c>
      <c r="F1241" s="2">
        <v>4.5</v>
      </c>
      <c r="G1241">
        <v>697</v>
      </c>
      <c r="H1241" t="s">
        <v>4441</v>
      </c>
      <c r="I1241" t="s">
        <v>4442</v>
      </c>
      <c r="J1241" t="s">
        <v>4443</v>
      </c>
      <c r="K1241" s="3" t="s">
        <v>29</v>
      </c>
      <c r="L1241">
        <v>0</v>
      </c>
      <c r="M1241">
        <v>285885</v>
      </c>
      <c r="N1241" t="s">
        <v>3818</v>
      </c>
      <c r="O1241" s="2">
        <v>91</v>
      </c>
      <c r="Q1241" s="10" t="s">
        <v>33</v>
      </c>
      <c r="R1241" s="21">
        <v>1987</v>
      </c>
      <c r="S1241" s="27" t="s">
        <v>12769</v>
      </c>
      <c r="T1241" s="25" t="str">
        <f>LEFT(S1241,3)</f>
        <v>Apr</v>
      </c>
      <c r="U1241" s="10" t="s">
        <v>2107</v>
      </c>
      <c r="V1241" s="21">
        <v>4.5</v>
      </c>
      <c r="W1241" s="10">
        <v>697</v>
      </c>
      <c r="X1241" s="10" t="s">
        <v>4441</v>
      </c>
      <c r="Y1241" s="10" t="s">
        <v>4442</v>
      </c>
      <c r="Z1241" s="10" t="s">
        <v>4443</v>
      </c>
      <c r="AA1241" s="22" t="s">
        <v>29</v>
      </c>
      <c r="AB1241" s="10">
        <v>0</v>
      </c>
      <c r="AC1241" s="10">
        <v>285885</v>
      </c>
      <c r="AD1241" s="10" t="s">
        <v>3818</v>
      </c>
      <c r="AE1241" s="23">
        <v>91</v>
      </c>
    </row>
    <row r="1242" spans="1:31" x14ac:dyDescent="0.35">
      <c r="A1242" t="s">
        <v>4444</v>
      </c>
      <c r="B1242" t="s">
        <v>32</v>
      </c>
      <c r="C1242" t="s">
        <v>40</v>
      </c>
      <c r="D1242" s="2">
        <v>1987</v>
      </c>
      <c r="E1242" t="s">
        <v>3861</v>
      </c>
      <c r="F1242" s="2">
        <v>5.0999999999999996</v>
      </c>
      <c r="G1242">
        <v>390</v>
      </c>
      <c r="H1242" t="s">
        <v>226</v>
      </c>
      <c r="I1242" t="s">
        <v>2047</v>
      </c>
      <c r="J1242" t="s">
        <v>4445</v>
      </c>
      <c r="K1242" s="3" t="s">
        <v>29</v>
      </c>
      <c r="L1242">
        <v>10000000</v>
      </c>
      <c r="M1242">
        <v>989033</v>
      </c>
      <c r="N1242" t="s">
        <v>1750</v>
      </c>
      <c r="O1242" s="2">
        <v>95</v>
      </c>
      <c r="Q1242" s="9" t="s">
        <v>40</v>
      </c>
      <c r="R1242" s="18">
        <v>1987</v>
      </c>
      <c r="S1242" s="26" t="s">
        <v>12701</v>
      </c>
      <c r="T1242" s="25" t="str">
        <f>LEFT(S1242,3)</f>
        <v>Jun</v>
      </c>
      <c r="U1242" s="9" t="s">
        <v>29</v>
      </c>
      <c r="V1242" s="18">
        <v>5.0999999999999996</v>
      </c>
      <c r="W1242" s="9">
        <v>390</v>
      </c>
      <c r="X1242" s="9" t="s">
        <v>226</v>
      </c>
      <c r="Y1242" s="9" t="s">
        <v>2047</v>
      </c>
      <c r="Z1242" s="9" t="s">
        <v>4445</v>
      </c>
      <c r="AA1242" s="19" t="s">
        <v>29</v>
      </c>
      <c r="AB1242" s="9">
        <v>10000000</v>
      </c>
      <c r="AC1242" s="9">
        <v>989033</v>
      </c>
      <c r="AD1242" s="9" t="s">
        <v>1750</v>
      </c>
      <c r="AE1242" s="20">
        <v>95</v>
      </c>
    </row>
    <row r="1243" spans="1:31" x14ac:dyDescent="0.35">
      <c r="A1243" t="s">
        <v>4446</v>
      </c>
      <c r="B1243" t="s">
        <v>32</v>
      </c>
      <c r="C1243" t="s">
        <v>16</v>
      </c>
      <c r="D1243" s="2">
        <v>1987</v>
      </c>
      <c r="E1243" t="s">
        <v>4447</v>
      </c>
      <c r="F1243" s="2">
        <v>7.1</v>
      </c>
      <c r="G1243">
        <v>1900</v>
      </c>
      <c r="H1243" t="s">
        <v>316</v>
      </c>
      <c r="I1243" t="s">
        <v>4448</v>
      </c>
      <c r="J1243" t="s">
        <v>4449</v>
      </c>
      <c r="K1243" s="3" t="s">
        <v>29</v>
      </c>
      <c r="L1243">
        <v>0</v>
      </c>
      <c r="M1243">
        <v>895904</v>
      </c>
      <c r="N1243" t="s">
        <v>3948</v>
      </c>
      <c r="O1243" s="2">
        <v>134</v>
      </c>
      <c r="Q1243" s="10" t="s">
        <v>16</v>
      </c>
      <c r="R1243" s="21">
        <v>1987</v>
      </c>
      <c r="S1243" s="27" t="s">
        <v>12770</v>
      </c>
      <c r="T1243" s="25" t="str">
        <f>LEFT(S1243,3)</f>
        <v>May</v>
      </c>
      <c r="U1243" s="10" t="s">
        <v>451</v>
      </c>
      <c r="V1243" s="21">
        <v>7.1</v>
      </c>
      <c r="W1243" s="10">
        <v>1900</v>
      </c>
      <c r="X1243" s="10" t="s">
        <v>316</v>
      </c>
      <c r="Y1243" s="10" t="s">
        <v>4448</v>
      </c>
      <c r="Z1243" s="10" t="s">
        <v>4449</v>
      </c>
      <c r="AA1243" s="22" t="s">
        <v>29</v>
      </c>
      <c r="AB1243" s="10">
        <v>0</v>
      </c>
      <c r="AC1243" s="10">
        <v>895904</v>
      </c>
      <c r="AD1243" s="10" t="s">
        <v>3948</v>
      </c>
      <c r="AE1243" s="23">
        <v>134</v>
      </c>
    </row>
    <row r="1244" spans="1:31" x14ac:dyDescent="0.35">
      <c r="A1244" t="s">
        <v>4450</v>
      </c>
      <c r="B1244" t="s">
        <v>1998</v>
      </c>
      <c r="C1244" t="s">
        <v>16</v>
      </c>
      <c r="D1244" s="2">
        <v>1987</v>
      </c>
      <c r="E1244" t="s">
        <v>4451</v>
      </c>
      <c r="F1244" s="2">
        <v>6.5</v>
      </c>
      <c r="G1244">
        <v>639</v>
      </c>
      <c r="H1244" t="s">
        <v>4452</v>
      </c>
      <c r="I1244" t="s">
        <v>4452</v>
      </c>
      <c r="J1244" t="s">
        <v>4453</v>
      </c>
      <c r="K1244" s="3" t="s">
        <v>29</v>
      </c>
      <c r="L1244">
        <v>0</v>
      </c>
      <c r="M1244">
        <v>1236848</v>
      </c>
      <c r="N1244" t="s">
        <v>4454</v>
      </c>
      <c r="O1244" s="2">
        <v>100</v>
      </c>
      <c r="Q1244" s="9" t="s">
        <v>16</v>
      </c>
      <c r="R1244" s="18">
        <v>1987</v>
      </c>
      <c r="S1244" s="26" t="s">
        <v>12771</v>
      </c>
      <c r="T1244" s="25" t="str">
        <f>LEFT(S1244,3)</f>
        <v>Nov</v>
      </c>
      <c r="U1244" s="9" t="s">
        <v>29</v>
      </c>
      <c r="V1244" s="18">
        <v>6.5</v>
      </c>
      <c r="W1244" s="9">
        <v>639</v>
      </c>
      <c r="X1244" s="9" t="s">
        <v>4452</v>
      </c>
      <c r="Y1244" s="9" t="s">
        <v>4452</v>
      </c>
      <c r="Z1244" s="9" t="s">
        <v>4453</v>
      </c>
      <c r="AA1244" s="19" t="s">
        <v>29</v>
      </c>
      <c r="AB1244" s="9">
        <v>0</v>
      </c>
      <c r="AC1244" s="9">
        <v>1236848</v>
      </c>
      <c r="AD1244" s="9" t="s">
        <v>4454</v>
      </c>
      <c r="AE1244" s="20">
        <v>100</v>
      </c>
    </row>
    <row r="1245" spans="1:31" x14ac:dyDescent="0.35">
      <c r="A1245" t="s">
        <v>4455</v>
      </c>
      <c r="B1245" t="s">
        <v>15</v>
      </c>
      <c r="C1245" t="s">
        <v>33</v>
      </c>
      <c r="D1245" s="2">
        <v>1988</v>
      </c>
      <c r="E1245" t="s">
        <v>4456</v>
      </c>
      <c r="F1245" s="2">
        <v>8.1999999999999993</v>
      </c>
      <c r="G1245">
        <v>810000</v>
      </c>
      <c r="H1245" t="s">
        <v>2911</v>
      </c>
      <c r="I1245" t="s">
        <v>4457</v>
      </c>
      <c r="J1245" t="s">
        <v>4458</v>
      </c>
      <c r="K1245" s="3" t="s">
        <v>29</v>
      </c>
      <c r="L1245">
        <v>28000000</v>
      </c>
      <c r="M1245">
        <v>141603197</v>
      </c>
      <c r="N1245" t="s">
        <v>179</v>
      </c>
      <c r="O1245" s="2">
        <v>132</v>
      </c>
      <c r="Q1245" s="10" t="s">
        <v>33</v>
      </c>
      <c r="R1245" s="21">
        <v>1988</v>
      </c>
      <c r="S1245" s="27" t="s">
        <v>12772</v>
      </c>
      <c r="T1245" s="25" t="str">
        <f>LEFT(S1245,3)</f>
        <v>Jul</v>
      </c>
      <c r="U1245" s="10" t="s">
        <v>29</v>
      </c>
      <c r="V1245" s="21">
        <v>8.1999999999999993</v>
      </c>
      <c r="W1245" s="10">
        <v>810000</v>
      </c>
      <c r="X1245" s="10" t="s">
        <v>2911</v>
      </c>
      <c r="Y1245" s="10" t="s">
        <v>4457</v>
      </c>
      <c r="Z1245" s="10" t="s">
        <v>4458</v>
      </c>
      <c r="AA1245" s="22" t="s">
        <v>29</v>
      </c>
      <c r="AB1245" s="10">
        <v>28000000</v>
      </c>
      <c r="AC1245" s="10">
        <v>141603197</v>
      </c>
      <c r="AD1245" s="10" t="s">
        <v>179</v>
      </c>
      <c r="AE1245" s="23">
        <v>132</v>
      </c>
    </row>
    <row r="1246" spans="1:31" x14ac:dyDescent="0.35">
      <c r="A1246" t="s">
        <v>4459</v>
      </c>
      <c r="B1246" t="s">
        <v>15</v>
      </c>
      <c r="C1246" t="s">
        <v>33</v>
      </c>
      <c r="D1246" s="2">
        <v>1988</v>
      </c>
      <c r="E1246" t="s">
        <v>4456</v>
      </c>
      <c r="F1246" s="2">
        <v>7.5</v>
      </c>
      <c r="G1246">
        <v>79000</v>
      </c>
      <c r="H1246" t="s">
        <v>2033</v>
      </c>
      <c r="I1246" t="s">
        <v>3518</v>
      </c>
      <c r="J1246" t="s">
        <v>66</v>
      </c>
      <c r="K1246" s="3" t="s">
        <v>29</v>
      </c>
      <c r="L1246">
        <v>30000000</v>
      </c>
      <c r="M1246">
        <v>81613606</v>
      </c>
      <c r="N1246" t="s">
        <v>60</v>
      </c>
      <c r="O1246" s="2">
        <v>126</v>
      </c>
      <c r="Q1246" s="9" t="s">
        <v>33</v>
      </c>
      <c r="R1246" s="18">
        <v>1988</v>
      </c>
      <c r="S1246" s="26" t="s">
        <v>12772</v>
      </c>
      <c r="T1246" s="25" t="str">
        <f>LEFT(S1246,3)</f>
        <v>Jul</v>
      </c>
      <c r="U1246" s="9" t="s">
        <v>29</v>
      </c>
      <c r="V1246" s="18">
        <v>7.5</v>
      </c>
      <c r="W1246" s="9">
        <v>79000</v>
      </c>
      <c r="X1246" s="9" t="s">
        <v>2033</v>
      </c>
      <c r="Y1246" s="9" t="s">
        <v>3518</v>
      </c>
      <c r="Z1246" s="9" t="s">
        <v>66</v>
      </c>
      <c r="AA1246" s="19" t="s">
        <v>29</v>
      </c>
      <c r="AB1246" s="9">
        <v>30000000</v>
      </c>
      <c r="AC1246" s="9">
        <v>81613606</v>
      </c>
      <c r="AD1246" s="9" t="s">
        <v>60</v>
      </c>
      <c r="AE1246" s="20">
        <v>126</v>
      </c>
    </row>
    <row r="1247" spans="1:31" x14ac:dyDescent="0.35">
      <c r="A1247" t="s">
        <v>4460</v>
      </c>
      <c r="B1247" t="s">
        <v>32</v>
      </c>
      <c r="C1247" t="s">
        <v>40</v>
      </c>
      <c r="D1247" s="2">
        <v>1988</v>
      </c>
      <c r="E1247" t="s">
        <v>4461</v>
      </c>
      <c r="F1247" s="2">
        <v>7.5</v>
      </c>
      <c r="G1247">
        <v>270000</v>
      </c>
      <c r="H1247" t="s">
        <v>2668</v>
      </c>
      <c r="I1247" t="s">
        <v>4462</v>
      </c>
      <c r="J1247" t="s">
        <v>4463</v>
      </c>
      <c r="K1247" s="3" t="s">
        <v>29</v>
      </c>
      <c r="L1247">
        <v>15000000</v>
      </c>
      <c r="M1247">
        <v>74270074</v>
      </c>
      <c r="N1247" t="s">
        <v>1185</v>
      </c>
      <c r="O1247" s="2">
        <v>92</v>
      </c>
      <c r="Q1247" s="10" t="s">
        <v>40</v>
      </c>
      <c r="R1247" s="21">
        <v>1988</v>
      </c>
      <c r="S1247" s="27" t="s">
        <v>12773</v>
      </c>
      <c r="T1247" s="25" t="str">
        <f>LEFT(S1247,3)</f>
        <v>Mar</v>
      </c>
      <c r="U1247" s="10" t="s">
        <v>29</v>
      </c>
      <c r="V1247" s="21">
        <v>7.5</v>
      </c>
      <c r="W1247" s="10">
        <v>270000</v>
      </c>
      <c r="X1247" s="10" t="s">
        <v>2668</v>
      </c>
      <c r="Y1247" s="10" t="s">
        <v>4462</v>
      </c>
      <c r="Z1247" s="10" t="s">
        <v>4463</v>
      </c>
      <c r="AA1247" s="22" t="s">
        <v>29</v>
      </c>
      <c r="AB1247" s="10">
        <v>15000000</v>
      </c>
      <c r="AC1247" s="10">
        <v>74270074</v>
      </c>
      <c r="AD1247" s="10" t="s">
        <v>1185</v>
      </c>
      <c r="AE1247" s="23">
        <v>92</v>
      </c>
    </row>
    <row r="1248" spans="1:31" x14ac:dyDescent="0.35">
      <c r="A1248" t="s">
        <v>4464</v>
      </c>
      <c r="B1248" t="s">
        <v>32</v>
      </c>
      <c r="C1248" t="s">
        <v>40</v>
      </c>
      <c r="D1248" s="2">
        <v>1988</v>
      </c>
      <c r="E1248" t="s">
        <v>4465</v>
      </c>
      <c r="F1248" s="2">
        <v>7.3</v>
      </c>
      <c r="G1248">
        <v>205000</v>
      </c>
      <c r="H1248" t="s">
        <v>3534</v>
      </c>
      <c r="I1248" t="s">
        <v>4466</v>
      </c>
      <c r="J1248" t="s">
        <v>2090</v>
      </c>
      <c r="K1248" s="3" t="s">
        <v>29</v>
      </c>
      <c r="L1248">
        <v>18000000</v>
      </c>
      <c r="M1248">
        <v>151927281</v>
      </c>
      <c r="N1248" t="s">
        <v>4467</v>
      </c>
      <c r="O1248" s="2">
        <v>104</v>
      </c>
      <c r="Q1248" s="9" t="s">
        <v>40</v>
      </c>
      <c r="R1248" s="18">
        <v>1988</v>
      </c>
      <c r="S1248" s="26" t="s">
        <v>12774</v>
      </c>
      <c r="T1248" s="25" t="str">
        <f>LEFT(S1248,3)</f>
        <v>Jun</v>
      </c>
      <c r="U1248" s="9" t="s">
        <v>29</v>
      </c>
      <c r="V1248" s="18">
        <v>7.3</v>
      </c>
      <c r="W1248" s="9">
        <v>205000</v>
      </c>
      <c r="X1248" s="9" t="s">
        <v>3534</v>
      </c>
      <c r="Y1248" s="9" t="s">
        <v>4466</v>
      </c>
      <c r="Z1248" s="9" t="s">
        <v>2090</v>
      </c>
      <c r="AA1248" s="19" t="s">
        <v>29</v>
      </c>
      <c r="AB1248" s="9">
        <v>18000000</v>
      </c>
      <c r="AC1248" s="9">
        <v>151927281</v>
      </c>
      <c r="AD1248" s="9" t="s">
        <v>4467</v>
      </c>
      <c r="AE1248" s="20">
        <v>104</v>
      </c>
    </row>
    <row r="1249" spans="1:31" x14ac:dyDescent="0.35">
      <c r="A1249" t="s">
        <v>4468</v>
      </c>
      <c r="B1249" t="s">
        <v>15</v>
      </c>
      <c r="C1249" t="s">
        <v>16</v>
      </c>
      <c r="D1249" s="2">
        <v>1988</v>
      </c>
      <c r="E1249" t="s">
        <v>4469</v>
      </c>
      <c r="F1249" s="2">
        <v>8</v>
      </c>
      <c r="G1249">
        <v>483000</v>
      </c>
      <c r="H1249" t="s">
        <v>1126</v>
      </c>
      <c r="I1249" t="s">
        <v>4470</v>
      </c>
      <c r="J1249" t="s">
        <v>1050</v>
      </c>
      <c r="K1249" s="3" t="s">
        <v>29</v>
      </c>
      <c r="L1249">
        <v>25000000</v>
      </c>
      <c r="M1249">
        <v>354825435</v>
      </c>
      <c r="N1249" t="s">
        <v>79</v>
      </c>
      <c r="O1249" s="2">
        <v>133</v>
      </c>
      <c r="Q1249" s="10" t="s">
        <v>16</v>
      </c>
      <c r="R1249" s="21">
        <v>1988</v>
      </c>
      <c r="S1249" s="27" t="s">
        <v>12775</v>
      </c>
      <c r="T1249" s="25" t="str">
        <f>LEFT(S1249,3)</f>
        <v>Dec</v>
      </c>
      <c r="U1249" s="10" t="s">
        <v>29</v>
      </c>
      <c r="V1249" s="21">
        <v>8</v>
      </c>
      <c r="W1249" s="10">
        <v>483000</v>
      </c>
      <c r="X1249" s="10" t="s">
        <v>1126</v>
      </c>
      <c r="Y1249" s="10" t="s">
        <v>4470</v>
      </c>
      <c r="Z1249" s="10" t="s">
        <v>1050</v>
      </c>
      <c r="AA1249" s="22" t="s">
        <v>29</v>
      </c>
      <c r="AB1249" s="10">
        <v>25000000</v>
      </c>
      <c r="AC1249" s="10">
        <v>354825435</v>
      </c>
      <c r="AD1249" s="10" t="s">
        <v>79</v>
      </c>
      <c r="AE1249" s="23">
        <v>133</v>
      </c>
    </row>
    <row r="1250" spans="1:31" x14ac:dyDescent="0.35">
      <c r="A1250" t="s">
        <v>4471</v>
      </c>
      <c r="B1250" t="s">
        <v>1998</v>
      </c>
      <c r="C1250" t="s">
        <v>103</v>
      </c>
      <c r="D1250" s="2">
        <v>1988</v>
      </c>
      <c r="E1250" t="s">
        <v>4472</v>
      </c>
      <c r="F1250" s="2">
        <v>7.7</v>
      </c>
      <c r="G1250">
        <v>15000</v>
      </c>
      <c r="H1250" t="s">
        <v>403</v>
      </c>
      <c r="I1250" t="s">
        <v>3728</v>
      </c>
      <c r="J1250" t="s">
        <v>4473</v>
      </c>
      <c r="K1250" s="3" t="s">
        <v>29</v>
      </c>
      <c r="L1250">
        <v>7000000</v>
      </c>
      <c r="M1250">
        <v>2847941</v>
      </c>
      <c r="N1250" t="s">
        <v>1849</v>
      </c>
      <c r="O1250" s="2">
        <v>116</v>
      </c>
      <c r="Q1250" s="9" t="s">
        <v>103</v>
      </c>
      <c r="R1250" s="18">
        <v>1988</v>
      </c>
      <c r="S1250" s="26" t="s">
        <v>12776</v>
      </c>
      <c r="T1250" s="25" t="str">
        <f>LEFT(S1250,3)</f>
        <v>Sep</v>
      </c>
      <c r="U1250" s="9" t="s">
        <v>29</v>
      </c>
      <c r="V1250" s="18">
        <v>7.7</v>
      </c>
      <c r="W1250" s="9">
        <v>15000</v>
      </c>
      <c r="X1250" s="9" t="s">
        <v>403</v>
      </c>
      <c r="Y1250" s="9" t="s">
        <v>3728</v>
      </c>
      <c r="Z1250" s="9" t="s">
        <v>4473</v>
      </c>
      <c r="AA1250" s="19" t="s">
        <v>29</v>
      </c>
      <c r="AB1250" s="9">
        <v>7000000</v>
      </c>
      <c r="AC1250" s="9">
        <v>2847941</v>
      </c>
      <c r="AD1250" s="9" t="s">
        <v>1849</v>
      </c>
      <c r="AE1250" s="20">
        <v>116</v>
      </c>
    </row>
    <row r="1251" spans="1:31" x14ac:dyDescent="0.35">
      <c r="A1251" t="s">
        <v>4474</v>
      </c>
      <c r="B1251" t="s">
        <v>15</v>
      </c>
      <c r="C1251" t="s">
        <v>33</v>
      </c>
      <c r="D1251" s="2">
        <v>1988</v>
      </c>
      <c r="E1251" t="s">
        <v>4475</v>
      </c>
      <c r="F1251" s="2">
        <v>7.3</v>
      </c>
      <c r="G1251">
        <v>117000</v>
      </c>
      <c r="H1251" t="s">
        <v>125</v>
      </c>
      <c r="I1251" t="s">
        <v>4476</v>
      </c>
      <c r="J1251" t="s">
        <v>4477</v>
      </c>
      <c r="K1251" s="3" t="s">
        <v>29</v>
      </c>
      <c r="L1251">
        <v>4000000</v>
      </c>
      <c r="M1251">
        <v>13008928</v>
      </c>
      <c r="N1251" t="s">
        <v>3977</v>
      </c>
      <c r="O1251" s="2">
        <v>94</v>
      </c>
      <c r="Q1251" s="10" t="s">
        <v>33</v>
      </c>
      <c r="R1251" s="21">
        <v>1988</v>
      </c>
      <c r="S1251" s="27" t="s">
        <v>12777</v>
      </c>
      <c r="T1251" s="25" t="str">
        <f>LEFT(S1251,3)</f>
        <v>Nov</v>
      </c>
      <c r="U1251" s="10" t="s">
        <v>29</v>
      </c>
      <c r="V1251" s="21">
        <v>7.3</v>
      </c>
      <c r="W1251" s="10">
        <v>117000</v>
      </c>
      <c r="X1251" s="10" t="s">
        <v>125</v>
      </c>
      <c r="Y1251" s="10" t="s">
        <v>4476</v>
      </c>
      <c r="Z1251" s="10" t="s">
        <v>4477</v>
      </c>
      <c r="AA1251" s="22" t="s">
        <v>29</v>
      </c>
      <c r="AB1251" s="10">
        <v>4000000</v>
      </c>
      <c r="AC1251" s="10">
        <v>13008928</v>
      </c>
      <c r="AD1251" s="10" t="s">
        <v>3977</v>
      </c>
      <c r="AE1251" s="23">
        <v>94</v>
      </c>
    </row>
    <row r="1252" spans="1:31" x14ac:dyDescent="0.35">
      <c r="A1252" t="s">
        <v>4478</v>
      </c>
      <c r="B1252" t="s">
        <v>32</v>
      </c>
      <c r="C1252" t="s">
        <v>33</v>
      </c>
      <c r="D1252" s="2">
        <v>1988</v>
      </c>
      <c r="E1252" t="s">
        <v>4479</v>
      </c>
      <c r="F1252" s="2">
        <v>7.3</v>
      </c>
      <c r="G1252">
        <v>103000</v>
      </c>
      <c r="H1252" t="s">
        <v>1133</v>
      </c>
      <c r="I1252" t="s">
        <v>4480</v>
      </c>
      <c r="J1252" t="s">
        <v>2074</v>
      </c>
      <c r="K1252" s="3" t="s">
        <v>21</v>
      </c>
      <c r="L1252">
        <v>35000000</v>
      </c>
      <c r="M1252">
        <v>57269863</v>
      </c>
      <c r="N1252" t="s">
        <v>117</v>
      </c>
      <c r="O1252" s="2">
        <v>126</v>
      </c>
      <c r="Q1252" s="9" t="s">
        <v>33</v>
      </c>
      <c r="R1252" s="18">
        <v>1988</v>
      </c>
      <c r="S1252" s="26" t="s">
        <v>12778</v>
      </c>
      <c r="T1252" s="25" t="str">
        <f>LEFT(S1252,3)</f>
        <v>May</v>
      </c>
      <c r="U1252" s="9" t="s">
        <v>29</v>
      </c>
      <c r="V1252" s="18">
        <v>7.3</v>
      </c>
      <c r="W1252" s="9">
        <v>103000</v>
      </c>
      <c r="X1252" s="9" t="s">
        <v>1133</v>
      </c>
      <c r="Y1252" s="9" t="s">
        <v>4480</v>
      </c>
      <c r="Z1252" s="9" t="s">
        <v>2074</v>
      </c>
      <c r="AA1252" s="19" t="s">
        <v>21</v>
      </c>
      <c r="AB1252" s="9">
        <v>35000000</v>
      </c>
      <c r="AC1252" s="9">
        <v>57269863</v>
      </c>
      <c r="AD1252" s="9" t="s">
        <v>117</v>
      </c>
      <c r="AE1252" s="20">
        <v>126</v>
      </c>
    </row>
    <row r="1253" spans="1:31" x14ac:dyDescent="0.35">
      <c r="A1253" t="s">
        <v>4481</v>
      </c>
      <c r="B1253" t="s">
        <v>32</v>
      </c>
      <c r="C1253" t="s">
        <v>33</v>
      </c>
      <c r="D1253" s="2">
        <v>1988</v>
      </c>
      <c r="E1253" t="s">
        <v>4482</v>
      </c>
      <c r="F1253" s="2">
        <v>5.6</v>
      </c>
      <c r="G1253">
        <v>55000</v>
      </c>
      <c r="H1253" t="s">
        <v>4483</v>
      </c>
      <c r="I1253" t="s">
        <v>3244</v>
      </c>
      <c r="J1253" t="s">
        <v>3244</v>
      </c>
      <c r="K1253" s="3" t="s">
        <v>247</v>
      </c>
      <c r="L1253">
        <v>14000000</v>
      </c>
      <c r="M1253">
        <v>239606210</v>
      </c>
      <c r="N1253" t="s">
        <v>43</v>
      </c>
      <c r="O1253" s="2">
        <v>108</v>
      </c>
      <c r="Q1253" s="10" t="s">
        <v>33</v>
      </c>
      <c r="R1253" s="21">
        <v>1988</v>
      </c>
      <c r="S1253" s="27" t="s">
        <v>12779</v>
      </c>
      <c r="T1253" s="25" t="str">
        <f>LEFT(S1253,3)</f>
        <v>May</v>
      </c>
      <c r="U1253" s="10" t="s">
        <v>29</v>
      </c>
      <c r="V1253" s="21">
        <v>5.6</v>
      </c>
      <c r="W1253" s="10">
        <v>55000</v>
      </c>
      <c r="X1253" s="10" t="s">
        <v>4483</v>
      </c>
      <c r="Y1253" s="10" t="s">
        <v>3244</v>
      </c>
      <c r="Z1253" s="10" t="s">
        <v>3244</v>
      </c>
      <c r="AA1253" s="22" t="s">
        <v>247</v>
      </c>
      <c r="AB1253" s="10">
        <v>14000000</v>
      </c>
      <c r="AC1253" s="10">
        <v>239606210</v>
      </c>
      <c r="AD1253" s="10" t="s">
        <v>43</v>
      </c>
      <c r="AE1253" s="23">
        <v>108</v>
      </c>
    </row>
    <row r="1254" spans="1:31" x14ac:dyDescent="0.35">
      <c r="A1254" t="s">
        <v>4484</v>
      </c>
      <c r="B1254" t="s">
        <v>15</v>
      </c>
      <c r="C1254" t="s">
        <v>40</v>
      </c>
      <c r="D1254" s="2">
        <v>1988</v>
      </c>
      <c r="E1254" t="s">
        <v>4485</v>
      </c>
      <c r="F1254" s="2">
        <v>7.2</v>
      </c>
      <c r="G1254">
        <v>92000</v>
      </c>
      <c r="H1254" t="s">
        <v>4486</v>
      </c>
      <c r="I1254" t="s">
        <v>4487</v>
      </c>
      <c r="J1254" t="s">
        <v>4488</v>
      </c>
      <c r="K1254" s="3" t="s">
        <v>29</v>
      </c>
      <c r="L1254">
        <v>3000000</v>
      </c>
      <c r="M1254">
        <v>1163969</v>
      </c>
      <c r="N1254" t="s">
        <v>2174</v>
      </c>
      <c r="O1254" s="2">
        <v>103</v>
      </c>
      <c r="Q1254" s="9" t="s">
        <v>40</v>
      </c>
      <c r="R1254" s="18">
        <v>1988</v>
      </c>
      <c r="S1254" s="26" t="s">
        <v>12780</v>
      </c>
      <c r="T1254" s="25" t="str">
        <f>LEFT(S1254,3)</f>
        <v>Mar</v>
      </c>
      <c r="U1254" s="9" t="s">
        <v>29</v>
      </c>
      <c r="V1254" s="18">
        <v>7.2</v>
      </c>
      <c r="W1254" s="9">
        <v>92000</v>
      </c>
      <c r="X1254" s="9" t="s">
        <v>4486</v>
      </c>
      <c r="Y1254" s="9" t="s">
        <v>4487</v>
      </c>
      <c r="Z1254" s="9" t="s">
        <v>4488</v>
      </c>
      <c r="AA1254" s="19" t="s">
        <v>29</v>
      </c>
      <c r="AB1254" s="9">
        <v>3000000</v>
      </c>
      <c r="AC1254" s="9">
        <v>1163969</v>
      </c>
      <c r="AD1254" s="9" t="s">
        <v>2174</v>
      </c>
      <c r="AE1254" s="20">
        <v>103</v>
      </c>
    </row>
    <row r="1255" spans="1:31" x14ac:dyDescent="0.35">
      <c r="A1255" t="s">
        <v>4489</v>
      </c>
      <c r="B1255" t="s">
        <v>15</v>
      </c>
      <c r="C1255" t="s">
        <v>40</v>
      </c>
      <c r="D1255" s="2">
        <v>1988</v>
      </c>
      <c r="E1255" t="s">
        <v>4490</v>
      </c>
      <c r="F1255" s="2">
        <v>7.1</v>
      </c>
      <c r="G1255">
        <v>196000</v>
      </c>
      <c r="H1255" t="s">
        <v>57</v>
      </c>
      <c r="I1255" t="s">
        <v>1484</v>
      </c>
      <c r="J1255" t="s">
        <v>1484</v>
      </c>
      <c r="K1255" s="3" t="s">
        <v>29</v>
      </c>
      <c r="L1255">
        <v>39000000</v>
      </c>
      <c r="M1255">
        <v>288752301</v>
      </c>
      <c r="N1255" t="s">
        <v>43</v>
      </c>
      <c r="O1255" s="2">
        <v>117</v>
      </c>
      <c r="Q1255" s="10" t="s">
        <v>40</v>
      </c>
      <c r="R1255" s="21">
        <v>1988</v>
      </c>
      <c r="S1255" s="27" t="s">
        <v>12781</v>
      </c>
      <c r="T1255" s="25" t="str">
        <f>LEFT(S1255,3)</f>
        <v>Jun</v>
      </c>
      <c r="U1255" s="10" t="s">
        <v>29</v>
      </c>
      <c r="V1255" s="21">
        <v>7.1</v>
      </c>
      <c r="W1255" s="10">
        <v>196000</v>
      </c>
      <c r="X1255" s="10" t="s">
        <v>57</v>
      </c>
      <c r="Y1255" s="10" t="s">
        <v>1484</v>
      </c>
      <c r="Z1255" s="10" t="s">
        <v>1484</v>
      </c>
      <c r="AA1255" s="22" t="s">
        <v>29</v>
      </c>
      <c r="AB1255" s="10">
        <v>39000000</v>
      </c>
      <c r="AC1255" s="10">
        <v>288752301</v>
      </c>
      <c r="AD1255" s="10" t="s">
        <v>43</v>
      </c>
      <c r="AE1255" s="23">
        <v>117</v>
      </c>
    </row>
    <row r="1256" spans="1:31" x14ac:dyDescent="0.35">
      <c r="A1256" t="s">
        <v>4491</v>
      </c>
      <c r="B1256" t="s">
        <v>32</v>
      </c>
      <c r="C1256" t="s">
        <v>389</v>
      </c>
      <c r="D1256" s="2">
        <v>1988</v>
      </c>
      <c r="E1256" t="s">
        <v>4492</v>
      </c>
      <c r="F1256" s="2">
        <v>7.7</v>
      </c>
      <c r="G1256">
        <v>187000</v>
      </c>
      <c r="H1256" t="s">
        <v>2054</v>
      </c>
      <c r="I1256" t="s">
        <v>4493</v>
      </c>
      <c r="J1256" t="s">
        <v>3371</v>
      </c>
      <c r="K1256" s="3" t="s">
        <v>29</v>
      </c>
      <c r="L1256">
        <v>70000000</v>
      </c>
      <c r="M1256">
        <v>329803958</v>
      </c>
      <c r="N1256" t="s">
        <v>2091</v>
      </c>
      <c r="O1256" s="2">
        <v>104</v>
      </c>
      <c r="Q1256" s="9" t="s">
        <v>389</v>
      </c>
      <c r="R1256" s="18">
        <v>1988</v>
      </c>
      <c r="S1256" s="26" t="s">
        <v>12782</v>
      </c>
      <c r="T1256" s="25" t="str">
        <f>LEFT(S1256,3)</f>
        <v>Jun</v>
      </c>
      <c r="U1256" s="9" t="s">
        <v>29</v>
      </c>
      <c r="V1256" s="18">
        <v>7.7</v>
      </c>
      <c r="W1256" s="9">
        <v>187000</v>
      </c>
      <c r="X1256" s="9" t="s">
        <v>2054</v>
      </c>
      <c r="Y1256" s="9" t="s">
        <v>4493</v>
      </c>
      <c r="Z1256" s="9" t="s">
        <v>3371</v>
      </c>
      <c r="AA1256" s="19" t="s">
        <v>29</v>
      </c>
      <c r="AB1256" s="9">
        <v>70000000</v>
      </c>
      <c r="AC1256" s="9">
        <v>329803958</v>
      </c>
      <c r="AD1256" s="9" t="s">
        <v>2091</v>
      </c>
      <c r="AE1256" s="20">
        <v>104</v>
      </c>
    </row>
    <row r="1257" spans="1:31" x14ac:dyDescent="0.35">
      <c r="A1257" t="s">
        <v>4494</v>
      </c>
      <c r="B1257" t="s">
        <v>15</v>
      </c>
      <c r="C1257" t="s">
        <v>40</v>
      </c>
      <c r="D1257" s="2">
        <v>1988</v>
      </c>
      <c r="E1257" t="s">
        <v>4373</v>
      </c>
      <c r="F1257" s="2">
        <v>6.3</v>
      </c>
      <c r="G1257">
        <v>27000</v>
      </c>
      <c r="H1257" t="s">
        <v>4495</v>
      </c>
      <c r="I1257" t="s">
        <v>1867</v>
      </c>
      <c r="J1257" t="s">
        <v>4496</v>
      </c>
      <c r="K1257" s="3" t="s">
        <v>29</v>
      </c>
      <c r="L1257">
        <v>6000000</v>
      </c>
      <c r="M1257">
        <v>12793213</v>
      </c>
      <c r="N1257" t="s">
        <v>2744</v>
      </c>
      <c r="O1257" s="2">
        <v>104</v>
      </c>
      <c r="Q1257" s="10" t="s">
        <v>40</v>
      </c>
      <c r="R1257" s="21">
        <v>1988</v>
      </c>
      <c r="S1257" s="27" t="s">
        <v>12763</v>
      </c>
      <c r="T1257" s="25" t="str">
        <f>LEFT(S1257,3)</f>
        <v>Oct</v>
      </c>
      <c r="U1257" s="10" t="s">
        <v>29</v>
      </c>
      <c r="V1257" s="21">
        <v>6.3</v>
      </c>
      <c r="W1257" s="10">
        <v>27000</v>
      </c>
      <c r="X1257" s="10" t="s">
        <v>4495</v>
      </c>
      <c r="Y1257" s="10" t="s">
        <v>1867</v>
      </c>
      <c r="Z1257" s="10" t="s">
        <v>4496</v>
      </c>
      <c r="AA1257" s="22" t="s">
        <v>29</v>
      </c>
      <c r="AB1257" s="10">
        <v>6000000</v>
      </c>
      <c r="AC1257" s="10">
        <v>12793213</v>
      </c>
      <c r="AD1257" s="10" t="s">
        <v>2744</v>
      </c>
      <c r="AE1257" s="23">
        <v>104</v>
      </c>
    </row>
    <row r="1258" spans="1:31" x14ac:dyDescent="0.35">
      <c r="A1258" t="s">
        <v>4497</v>
      </c>
      <c r="B1258" t="s">
        <v>15</v>
      </c>
      <c r="C1258" t="s">
        <v>389</v>
      </c>
      <c r="D1258" s="2">
        <v>1988</v>
      </c>
      <c r="E1258" t="s">
        <v>4498</v>
      </c>
      <c r="F1258" s="2">
        <v>8</v>
      </c>
      <c r="G1258">
        <v>171000</v>
      </c>
      <c r="H1258" t="s">
        <v>4499</v>
      </c>
      <c r="I1258" t="s">
        <v>4499</v>
      </c>
      <c r="J1258" t="s">
        <v>4500</v>
      </c>
      <c r="K1258" s="3" t="s">
        <v>2107</v>
      </c>
      <c r="L1258">
        <v>0</v>
      </c>
      <c r="M1258">
        <v>2562351</v>
      </c>
      <c r="N1258" t="s">
        <v>4501</v>
      </c>
      <c r="O1258" s="2">
        <v>124</v>
      </c>
      <c r="Q1258" s="9" t="s">
        <v>389</v>
      </c>
      <c r="R1258" s="18">
        <v>1988</v>
      </c>
      <c r="S1258" s="26" t="s">
        <v>12783</v>
      </c>
      <c r="T1258" s="25" t="str">
        <f>LEFT(S1258,3)</f>
        <v>Jul</v>
      </c>
      <c r="U1258" s="9" t="s">
        <v>2107</v>
      </c>
      <c r="V1258" s="18">
        <v>8</v>
      </c>
      <c r="W1258" s="9">
        <v>171000</v>
      </c>
      <c r="X1258" s="9" t="s">
        <v>4499</v>
      </c>
      <c r="Y1258" s="9" t="s">
        <v>4499</v>
      </c>
      <c r="Z1258" s="9" t="s">
        <v>4500</v>
      </c>
      <c r="AA1258" s="19" t="s">
        <v>2107</v>
      </c>
      <c r="AB1258" s="9">
        <v>0</v>
      </c>
      <c r="AC1258" s="9">
        <v>2562351</v>
      </c>
      <c r="AD1258" s="9" t="s">
        <v>4501</v>
      </c>
      <c r="AE1258" s="20">
        <v>124</v>
      </c>
    </row>
    <row r="1259" spans="1:31" x14ac:dyDescent="0.35">
      <c r="A1259" t="s">
        <v>4502</v>
      </c>
      <c r="B1259" t="s">
        <v>32</v>
      </c>
      <c r="C1259" t="s">
        <v>16</v>
      </c>
      <c r="D1259" s="2">
        <v>1988</v>
      </c>
      <c r="E1259" t="s">
        <v>4503</v>
      </c>
      <c r="F1259" s="2">
        <v>8.5</v>
      </c>
      <c r="G1259">
        <v>239000</v>
      </c>
      <c r="H1259" t="s">
        <v>4504</v>
      </c>
      <c r="I1259" t="s">
        <v>4504</v>
      </c>
      <c r="J1259" t="s">
        <v>4505</v>
      </c>
      <c r="K1259" s="3" t="s">
        <v>305</v>
      </c>
      <c r="L1259">
        <v>5000000</v>
      </c>
      <c r="M1259">
        <v>13019063</v>
      </c>
      <c r="N1259" t="s">
        <v>4506</v>
      </c>
      <c r="O1259" s="2">
        <v>155</v>
      </c>
      <c r="Q1259" s="10" t="s">
        <v>16</v>
      </c>
      <c r="R1259" s="21">
        <v>1988</v>
      </c>
      <c r="S1259" s="27" t="s">
        <v>12784</v>
      </c>
      <c r="T1259" s="25" t="str">
        <f>LEFT(S1259,3)</f>
        <v>Feb</v>
      </c>
      <c r="U1259" s="10" t="s">
        <v>29</v>
      </c>
      <c r="V1259" s="21">
        <v>8.5</v>
      </c>
      <c r="W1259" s="10">
        <v>239000</v>
      </c>
      <c r="X1259" s="10" t="s">
        <v>4504</v>
      </c>
      <c r="Y1259" s="10" t="s">
        <v>4504</v>
      </c>
      <c r="Z1259" s="10" t="s">
        <v>4505</v>
      </c>
      <c r="AA1259" s="22" t="s">
        <v>305</v>
      </c>
      <c r="AB1259" s="10">
        <v>5000000</v>
      </c>
      <c r="AC1259" s="10">
        <v>13019063</v>
      </c>
      <c r="AD1259" s="10" t="s">
        <v>4506</v>
      </c>
      <c r="AE1259" s="23">
        <v>155</v>
      </c>
    </row>
    <row r="1260" spans="1:31" x14ac:dyDescent="0.35">
      <c r="A1260" t="s">
        <v>4507</v>
      </c>
      <c r="B1260" t="s">
        <v>15</v>
      </c>
      <c r="C1260" t="s">
        <v>103</v>
      </c>
      <c r="D1260" s="2">
        <v>1988</v>
      </c>
      <c r="E1260" t="s">
        <v>4348</v>
      </c>
      <c r="F1260" s="2">
        <v>7.8</v>
      </c>
      <c r="G1260">
        <v>91000</v>
      </c>
      <c r="H1260" t="s">
        <v>114</v>
      </c>
      <c r="I1260" t="s">
        <v>4508</v>
      </c>
      <c r="J1260" t="s">
        <v>72</v>
      </c>
      <c r="K1260" s="3" t="s">
        <v>29</v>
      </c>
      <c r="L1260">
        <v>15000000</v>
      </c>
      <c r="M1260">
        <v>34603943</v>
      </c>
      <c r="N1260" t="s">
        <v>49</v>
      </c>
      <c r="O1260" s="2">
        <v>128</v>
      </c>
      <c r="Q1260" s="9" t="s">
        <v>103</v>
      </c>
      <c r="R1260" s="18">
        <v>1988</v>
      </c>
      <c r="S1260" s="26" t="s">
        <v>12762</v>
      </c>
      <c r="T1260" s="25" t="str">
        <f>LEFT(S1260,3)</f>
        <v>Jan</v>
      </c>
      <c r="U1260" s="9" t="s">
        <v>29</v>
      </c>
      <c r="V1260" s="18">
        <v>7.8</v>
      </c>
      <c r="W1260" s="9">
        <v>91000</v>
      </c>
      <c r="X1260" s="9" t="s">
        <v>114</v>
      </c>
      <c r="Y1260" s="9" t="s">
        <v>4508</v>
      </c>
      <c r="Z1260" s="9" t="s">
        <v>72</v>
      </c>
      <c r="AA1260" s="19" t="s">
        <v>29</v>
      </c>
      <c r="AB1260" s="9">
        <v>15000000</v>
      </c>
      <c r="AC1260" s="9">
        <v>34603943</v>
      </c>
      <c r="AD1260" s="9" t="s">
        <v>49</v>
      </c>
      <c r="AE1260" s="20">
        <v>128</v>
      </c>
    </row>
    <row r="1261" spans="1:31" x14ac:dyDescent="0.35">
      <c r="A1261" t="s">
        <v>4509</v>
      </c>
      <c r="B1261" t="s">
        <v>15</v>
      </c>
      <c r="C1261" t="s">
        <v>150</v>
      </c>
      <c r="D1261" s="2">
        <v>1988</v>
      </c>
      <c r="E1261" t="s">
        <v>4510</v>
      </c>
      <c r="F1261" s="2">
        <v>6.6</v>
      </c>
      <c r="G1261">
        <v>91000</v>
      </c>
      <c r="H1261" t="s">
        <v>1254</v>
      </c>
      <c r="I1261" t="s">
        <v>4511</v>
      </c>
      <c r="J1261" t="s">
        <v>4512</v>
      </c>
      <c r="K1261" s="3" t="s">
        <v>29</v>
      </c>
      <c r="L1261">
        <v>9000000</v>
      </c>
      <c r="M1261">
        <v>44196684</v>
      </c>
      <c r="N1261" t="s">
        <v>79</v>
      </c>
      <c r="O1261" s="2">
        <v>87</v>
      </c>
      <c r="Q1261" s="10" t="s">
        <v>150</v>
      </c>
      <c r="R1261" s="21">
        <v>1988</v>
      </c>
      <c r="S1261" s="27" t="s">
        <v>12785</v>
      </c>
      <c r="T1261" s="25" t="str">
        <f>LEFT(S1261,3)</f>
        <v>Nov</v>
      </c>
      <c r="U1261" s="10" t="s">
        <v>29</v>
      </c>
      <c r="V1261" s="21">
        <v>6.6</v>
      </c>
      <c r="W1261" s="10">
        <v>91000</v>
      </c>
      <c r="X1261" s="10" t="s">
        <v>1254</v>
      </c>
      <c r="Y1261" s="10" t="s">
        <v>4511</v>
      </c>
      <c r="Z1261" s="10" t="s">
        <v>4512</v>
      </c>
      <c r="AA1261" s="22" t="s">
        <v>29</v>
      </c>
      <c r="AB1261" s="10">
        <v>9000000</v>
      </c>
      <c r="AC1261" s="10">
        <v>44196684</v>
      </c>
      <c r="AD1261" s="10" t="s">
        <v>79</v>
      </c>
      <c r="AE1261" s="23">
        <v>87</v>
      </c>
    </row>
    <row r="1262" spans="1:31" x14ac:dyDescent="0.35">
      <c r="A1262" t="s">
        <v>4513</v>
      </c>
      <c r="B1262" t="s">
        <v>32</v>
      </c>
      <c r="C1262" t="s">
        <v>40</v>
      </c>
      <c r="D1262" s="2">
        <v>1988</v>
      </c>
      <c r="E1262" t="s">
        <v>4514</v>
      </c>
      <c r="F1262" s="2">
        <v>6.1</v>
      </c>
      <c r="G1262">
        <v>117000</v>
      </c>
      <c r="H1262" t="s">
        <v>543</v>
      </c>
      <c r="I1262" t="s">
        <v>4515</v>
      </c>
      <c r="J1262" t="s">
        <v>997</v>
      </c>
      <c r="K1262" s="3" t="s">
        <v>29</v>
      </c>
      <c r="L1262">
        <v>15000000</v>
      </c>
      <c r="M1262">
        <v>216614388</v>
      </c>
      <c r="N1262" t="s">
        <v>60</v>
      </c>
      <c r="O1262" s="2">
        <v>107</v>
      </c>
      <c r="Q1262" s="9" t="s">
        <v>40</v>
      </c>
      <c r="R1262" s="18">
        <v>1988</v>
      </c>
      <c r="S1262" s="26" t="s">
        <v>12786</v>
      </c>
      <c r="T1262" s="25" t="str">
        <f>LEFT(S1262,3)</f>
        <v>Dec</v>
      </c>
      <c r="U1262" s="9" t="s">
        <v>29</v>
      </c>
      <c r="V1262" s="18">
        <v>6.1</v>
      </c>
      <c r="W1262" s="9">
        <v>117000</v>
      </c>
      <c r="X1262" s="9" t="s">
        <v>543</v>
      </c>
      <c r="Y1262" s="9" t="s">
        <v>4515</v>
      </c>
      <c r="Z1262" s="9" t="s">
        <v>997</v>
      </c>
      <c r="AA1262" s="19" t="s">
        <v>29</v>
      </c>
      <c r="AB1262" s="9">
        <v>15000000</v>
      </c>
      <c r="AC1262" s="9">
        <v>216614388</v>
      </c>
      <c r="AD1262" s="9" t="s">
        <v>60</v>
      </c>
      <c r="AE1262" s="20">
        <v>107</v>
      </c>
    </row>
    <row r="1263" spans="1:31" x14ac:dyDescent="0.35">
      <c r="A1263" t="s">
        <v>4516</v>
      </c>
      <c r="B1263" t="s">
        <v>1998</v>
      </c>
      <c r="C1263" t="s">
        <v>40</v>
      </c>
      <c r="D1263" s="2">
        <v>1988</v>
      </c>
      <c r="E1263" t="s">
        <v>4517</v>
      </c>
      <c r="F1263" s="2">
        <v>7.6</v>
      </c>
      <c r="G1263">
        <v>158000</v>
      </c>
      <c r="H1263" t="s">
        <v>4518</v>
      </c>
      <c r="I1263" t="s">
        <v>4519</v>
      </c>
      <c r="J1263" t="s">
        <v>193</v>
      </c>
      <c r="K1263" s="3" t="s">
        <v>29</v>
      </c>
      <c r="L1263">
        <v>12000000</v>
      </c>
      <c r="M1263">
        <v>78756177</v>
      </c>
      <c r="N1263" t="s">
        <v>43</v>
      </c>
      <c r="O1263" s="2">
        <v>85</v>
      </c>
      <c r="Q1263" s="10" t="s">
        <v>40</v>
      </c>
      <c r="R1263" s="21">
        <v>1988</v>
      </c>
      <c r="S1263" s="27" t="s">
        <v>12787</v>
      </c>
      <c r="T1263" s="25" t="str">
        <f>LEFT(S1263,3)</f>
        <v>Dec</v>
      </c>
      <c r="U1263" s="10" t="s">
        <v>29</v>
      </c>
      <c r="V1263" s="21">
        <v>7.6</v>
      </c>
      <c r="W1263" s="10">
        <v>158000</v>
      </c>
      <c r="X1263" s="10" t="s">
        <v>4518</v>
      </c>
      <c r="Y1263" s="10" t="s">
        <v>4519</v>
      </c>
      <c r="Z1263" s="10" t="s">
        <v>193</v>
      </c>
      <c r="AA1263" s="22" t="s">
        <v>29</v>
      </c>
      <c r="AB1263" s="10">
        <v>12000000</v>
      </c>
      <c r="AC1263" s="10">
        <v>78756177</v>
      </c>
      <c r="AD1263" s="10" t="s">
        <v>43</v>
      </c>
      <c r="AE1263" s="23">
        <v>85</v>
      </c>
    </row>
    <row r="1264" spans="1:31" x14ac:dyDescent="0.35">
      <c r="A1264" t="s">
        <v>4520</v>
      </c>
      <c r="B1264" t="s">
        <v>32</v>
      </c>
      <c r="C1264" t="s">
        <v>40</v>
      </c>
      <c r="D1264" s="2">
        <v>1988</v>
      </c>
      <c r="E1264" t="s">
        <v>4521</v>
      </c>
      <c r="F1264" s="2">
        <v>6.6</v>
      </c>
      <c r="G1264">
        <v>41000</v>
      </c>
      <c r="H1264" t="s">
        <v>3255</v>
      </c>
      <c r="I1264" t="s">
        <v>1308</v>
      </c>
      <c r="J1264" t="s">
        <v>58</v>
      </c>
      <c r="K1264" s="3" t="s">
        <v>29</v>
      </c>
      <c r="L1264">
        <v>24000000</v>
      </c>
      <c r="M1264">
        <v>43455230</v>
      </c>
      <c r="N1264" t="s">
        <v>60</v>
      </c>
      <c r="O1264" s="2">
        <v>91</v>
      </c>
      <c r="Q1264" s="9" t="s">
        <v>40</v>
      </c>
      <c r="R1264" s="18">
        <v>1988</v>
      </c>
      <c r="S1264" s="26" t="s">
        <v>12788</v>
      </c>
      <c r="T1264" s="25" t="str">
        <f>LEFT(S1264,3)</f>
        <v>Jun</v>
      </c>
      <c r="U1264" s="9" t="s">
        <v>29</v>
      </c>
      <c r="V1264" s="18">
        <v>6.6</v>
      </c>
      <c r="W1264" s="9">
        <v>41000</v>
      </c>
      <c r="X1264" s="9" t="s">
        <v>3255</v>
      </c>
      <c r="Y1264" s="9" t="s">
        <v>1308</v>
      </c>
      <c r="Z1264" s="9" t="s">
        <v>58</v>
      </c>
      <c r="AA1264" s="19" t="s">
        <v>29</v>
      </c>
      <c r="AB1264" s="9">
        <v>24000000</v>
      </c>
      <c r="AC1264" s="9">
        <v>43455230</v>
      </c>
      <c r="AD1264" s="9" t="s">
        <v>60</v>
      </c>
      <c r="AE1264" s="20">
        <v>91</v>
      </c>
    </row>
    <row r="1265" spans="1:31" x14ac:dyDescent="0.35">
      <c r="A1265" t="s">
        <v>4522</v>
      </c>
      <c r="B1265" t="s">
        <v>15</v>
      </c>
      <c r="C1265" t="s">
        <v>40</v>
      </c>
      <c r="D1265" s="2">
        <v>1988</v>
      </c>
      <c r="E1265" t="s">
        <v>4523</v>
      </c>
      <c r="F1265" s="2">
        <v>5.9</v>
      </c>
      <c r="G1265">
        <v>81000</v>
      </c>
      <c r="H1265" t="s">
        <v>2126</v>
      </c>
      <c r="I1265" t="s">
        <v>808</v>
      </c>
      <c r="J1265" t="s">
        <v>1477</v>
      </c>
      <c r="K1265" s="3" t="s">
        <v>29</v>
      </c>
      <c r="L1265">
        <v>20000000</v>
      </c>
      <c r="M1265">
        <v>171504781</v>
      </c>
      <c r="N1265" t="s">
        <v>2091</v>
      </c>
      <c r="O1265" s="2">
        <v>104</v>
      </c>
      <c r="Q1265" s="10" t="s">
        <v>40</v>
      </c>
      <c r="R1265" s="21">
        <v>1988</v>
      </c>
      <c r="S1265" s="27" t="s">
        <v>12789</v>
      </c>
      <c r="T1265" s="25" t="str">
        <f>LEFT(S1265,3)</f>
        <v>Jul</v>
      </c>
      <c r="U1265" s="10" t="s">
        <v>29</v>
      </c>
      <c r="V1265" s="21">
        <v>5.9</v>
      </c>
      <c r="W1265" s="10">
        <v>81000</v>
      </c>
      <c r="X1265" s="10" t="s">
        <v>2126</v>
      </c>
      <c r="Y1265" s="10" t="s">
        <v>808</v>
      </c>
      <c r="Z1265" s="10" t="s">
        <v>1477</v>
      </c>
      <c r="AA1265" s="22" t="s">
        <v>29</v>
      </c>
      <c r="AB1265" s="10">
        <v>20000000</v>
      </c>
      <c r="AC1265" s="10">
        <v>171504781</v>
      </c>
      <c r="AD1265" s="10" t="s">
        <v>2091</v>
      </c>
      <c r="AE1265" s="23">
        <v>104</v>
      </c>
    </row>
    <row r="1266" spans="1:31" x14ac:dyDescent="0.35">
      <c r="A1266" t="s">
        <v>4524</v>
      </c>
      <c r="B1266" t="s">
        <v>336</v>
      </c>
      <c r="C1266" t="s">
        <v>389</v>
      </c>
      <c r="D1266" s="2">
        <v>1988</v>
      </c>
      <c r="E1266" t="s">
        <v>4525</v>
      </c>
      <c r="F1266" s="2">
        <v>8.1999999999999993</v>
      </c>
      <c r="G1266">
        <v>304000</v>
      </c>
      <c r="H1266" t="s">
        <v>2105</v>
      </c>
      <c r="I1266" t="s">
        <v>2105</v>
      </c>
      <c r="J1266" t="s">
        <v>4526</v>
      </c>
      <c r="K1266" s="3" t="s">
        <v>2107</v>
      </c>
      <c r="L1266">
        <v>3700000</v>
      </c>
      <c r="M1266">
        <v>30550920</v>
      </c>
      <c r="N1266" t="s">
        <v>4527</v>
      </c>
      <c r="O1266" s="2">
        <v>86</v>
      </c>
      <c r="Q1266" s="9" t="s">
        <v>389</v>
      </c>
      <c r="R1266" s="18">
        <v>1988</v>
      </c>
      <c r="S1266" s="26" t="s">
        <v>12790</v>
      </c>
      <c r="T1266" s="25" t="str">
        <f>LEFT(S1266,3)</f>
        <v>Jul</v>
      </c>
      <c r="U1266" s="9" t="s">
        <v>29</v>
      </c>
      <c r="V1266" s="18">
        <v>8.1999999999999993</v>
      </c>
      <c r="W1266" s="9">
        <v>304000</v>
      </c>
      <c r="X1266" s="9" t="s">
        <v>2105</v>
      </c>
      <c r="Y1266" s="9" t="s">
        <v>2105</v>
      </c>
      <c r="Z1266" s="9" t="s">
        <v>4526</v>
      </c>
      <c r="AA1266" s="19" t="s">
        <v>2107</v>
      </c>
      <c r="AB1266" s="9">
        <v>3700000</v>
      </c>
      <c r="AC1266" s="9">
        <v>30550920</v>
      </c>
      <c r="AD1266" s="9" t="s">
        <v>4527</v>
      </c>
      <c r="AE1266" s="20">
        <v>86</v>
      </c>
    </row>
    <row r="1267" spans="1:31" x14ac:dyDescent="0.35">
      <c r="A1267" t="s">
        <v>4528</v>
      </c>
      <c r="B1267" t="s">
        <v>15</v>
      </c>
      <c r="C1267" t="s">
        <v>33</v>
      </c>
      <c r="D1267" s="2">
        <v>1988</v>
      </c>
      <c r="E1267" t="s">
        <v>4529</v>
      </c>
      <c r="F1267" s="2">
        <v>6.9</v>
      </c>
      <c r="G1267">
        <v>57000</v>
      </c>
      <c r="H1267" t="s">
        <v>2936</v>
      </c>
      <c r="I1267" t="s">
        <v>3422</v>
      </c>
      <c r="J1267" t="s">
        <v>2576</v>
      </c>
      <c r="K1267" s="3" t="s">
        <v>29</v>
      </c>
      <c r="L1267">
        <v>13000000</v>
      </c>
      <c r="M1267">
        <v>45661556</v>
      </c>
      <c r="N1267" t="s">
        <v>4530</v>
      </c>
      <c r="O1267" s="2">
        <v>107</v>
      </c>
      <c r="Q1267" s="10" t="s">
        <v>33</v>
      </c>
      <c r="R1267" s="21">
        <v>1988</v>
      </c>
      <c r="S1267" s="27" t="s">
        <v>12791</v>
      </c>
      <c r="T1267" s="25" t="str">
        <f>LEFT(S1267,3)</f>
        <v>Aug</v>
      </c>
      <c r="U1267" s="10" t="s">
        <v>29</v>
      </c>
      <c r="V1267" s="21">
        <v>6.9</v>
      </c>
      <c r="W1267" s="10">
        <v>57000</v>
      </c>
      <c r="X1267" s="10" t="s">
        <v>2936</v>
      </c>
      <c r="Y1267" s="10" t="s">
        <v>3422</v>
      </c>
      <c r="Z1267" s="10" t="s">
        <v>2576</v>
      </c>
      <c r="AA1267" s="22" t="s">
        <v>29</v>
      </c>
      <c r="AB1267" s="10">
        <v>13000000</v>
      </c>
      <c r="AC1267" s="10">
        <v>45661556</v>
      </c>
      <c r="AD1267" s="10" t="s">
        <v>4530</v>
      </c>
      <c r="AE1267" s="23">
        <v>107</v>
      </c>
    </row>
    <row r="1268" spans="1:31" x14ac:dyDescent="0.35">
      <c r="A1268" t="s">
        <v>4531</v>
      </c>
      <c r="B1268" t="s">
        <v>15</v>
      </c>
      <c r="C1268" t="s">
        <v>40</v>
      </c>
      <c r="D1268" s="2">
        <v>1988</v>
      </c>
      <c r="E1268" t="s">
        <v>4523</v>
      </c>
      <c r="F1268" s="2">
        <v>7.5</v>
      </c>
      <c r="G1268">
        <v>135000</v>
      </c>
      <c r="H1268" t="s">
        <v>4532</v>
      </c>
      <c r="I1268" t="s">
        <v>1613</v>
      </c>
      <c r="J1268" t="s">
        <v>1613</v>
      </c>
      <c r="K1268" s="3" t="s">
        <v>21</v>
      </c>
      <c r="L1268">
        <v>7500000</v>
      </c>
      <c r="M1268">
        <v>62493712</v>
      </c>
      <c r="N1268" t="s">
        <v>117</v>
      </c>
      <c r="O1268" s="2">
        <v>108</v>
      </c>
      <c r="Q1268" s="9" t="s">
        <v>40</v>
      </c>
      <c r="R1268" s="18">
        <v>1988</v>
      </c>
      <c r="S1268" s="26" t="s">
        <v>12789</v>
      </c>
      <c r="T1268" s="25" t="str">
        <f>LEFT(S1268,3)</f>
        <v>Jul</v>
      </c>
      <c r="U1268" s="9" t="s">
        <v>29</v>
      </c>
      <c r="V1268" s="18">
        <v>7.5</v>
      </c>
      <c r="W1268" s="9">
        <v>135000</v>
      </c>
      <c r="X1268" s="9" t="s">
        <v>4532</v>
      </c>
      <c r="Y1268" s="9" t="s">
        <v>1613</v>
      </c>
      <c r="Z1268" s="9" t="s">
        <v>1613</v>
      </c>
      <c r="AA1268" s="19" t="s">
        <v>21</v>
      </c>
      <c r="AB1268" s="9">
        <v>7500000</v>
      </c>
      <c r="AC1268" s="9">
        <v>62493712</v>
      </c>
      <c r="AD1268" s="9" t="s">
        <v>117</v>
      </c>
      <c r="AE1268" s="20">
        <v>108</v>
      </c>
    </row>
    <row r="1269" spans="1:31" x14ac:dyDescent="0.35">
      <c r="A1269" t="s">
        <v>4533</v>
      </c>
      <c r="B1269" t="s">
        <v>15</v>
      </c>
      <c r="C1269" t="s">
        <v>40</v>
      </c>
      <c r="D1269" s="2">
        <v>1988</v>
      </c>
      <c r="E1269" t="s">
        <v>4154</v>
      </c>
      <c r="F1269" s="2">
        <v>6.8</v>
      </c>
      <c r="G1269">
        <v>54000</v>
      </c>
      <c r="H1269" t="s">
        <v>473</v>
      </c>
      <c r="I1269" t="s">
        <v>4534</v>
      </c>
      <c r="J1269" t="s">
        <v>4046</v>
      </c>
      <c r="K1269" s="3" t="s">
        <v>29</v>
      </c>
      <c r="L1269">
        <v>28000000</v>
      </c>
      <c r="M1269">
        <v>102953112</v>
      </c>
      <c r="N1269" t="s">
        <v>179</v>
      </c>
      <c r="O1269" s="2">
        <v>113</v>
      </c>
      <c r="Q1269" s="10" t="s">
        <v>40</v>
      </c>
      <c r="R1269" s="21">
        <v>1988</v>
      </c>
      <c r="S1269" s="27" t="s">
        <v>12748</v>
      </c>
      <c r="T1269" s="25" t="str">
        <f>LEFT(S1269,3)</f>
        <v>Dec</v>
      </c>
      <c r="U1269" s="10" t="s">
        <v>29</v>
      </c>
      <c r="V1269" s="21">
        <v>6.8</v>
      </c>
      <c r="W1269" s="10">
        <v>54000</v>
      </c>
      <c r="X1269" s="10" t="s">
        <v>473</v>
      </c>
      <c r="Y1269" s="10" t="s">
        <v>4534</v>
      </c>
      <c r="Z1269" s="10" t="s">
        <v>4046</v>
      </c>
      <c r="AA1269" s="22" t="s">
        <v>29</v>
      </c>
      <c r="AB1269" s="10">
        <v>28000000</v>
      </c>
      <c r="AC1269" s="10">
        <v>102953112</v>
      </c>
      <c r="AD1269" s="10" t="s">
        <v>179</v>
      </c>
      <c r="AE1269" s="23">
        <v>113</v>
      </c>
    </row>
    <row r="1270" spans="1:31" x14ac:dyDescent="0.35">
      <c r="A1270" t="s">
        <v>4535</v>
      </c>
      <c r="B1270" t="s">
        <v>15</v>
      </c>
      <c r="C1270" t="s">
        <v>33</v>
      </c>
      <c r="D1270" s="2">
        <v>1988</v>
      </c>
      <c r="E1270" t="s">
        <v>4536</v>
      </c>
      <c r="F1270" s="2">
        <v>6.8</v>
      </c>
      <c r="G1270">
        <v>79000</v>
      </c>
      <c r="H1270" t="s">
        <v>4537</v>
      </c>
      <c r="I1270" t="s">
        <v>4429</v>
      </c>
      <c r="J1270" t="s">
        <v>4538</v>
      </c>
      <c r="K1270" s="3" t="s">
        <v>29</v>
      </c>
      <c r="L1270">
        <v>1100000</v>
      </c>
      <c r="M1270">
        <v>11806119</v>
      </c>
      <c r="N1270" t="s">
        <v>4539</v>
      </c>
      <c r="O1270" s="2">
        <v>92</v>
      </c>
      <c r="Q1270" s="9" t="s">
        <v>33</v>
      </c>
      <c r="R1270" s="18">
        <v>1988</v>
      </c>
      <c r="S1270" s="26" t="s">
        <v>12792</v>
      </c>
      <c r="T1270" s="25" t="str">
        <f>LEFT(S1270,3)</f>
        <v>Apr</v>
      </c>
      <c r="U1270" s="9" t="s">
        <v>29</v>
      </c>
      <c r="V1270" s="18">
        <v>6.8</v>
      </c>
      <c r="W1270" s="9">
        <v>79000</v>
      </c>
      <c r="X1270" s="9" t="s">
        <v>4537</v>
      </c>
      <c r="Y1270" s="9" t="s">
        <v>4429</v>
      </c>
      <c r="Z1270" s="9" t="s">
        <v>4538</v>
      </c>
      <c r="AA1270" s="19" t="s">
        <v>29</v>
      </c>
      <c r="AB1270" s="9">
        <v>1100000</v>
      </c>
      <c r="AC1270" s="9">
        <v>11806119</v>
      </c>
      <c r="AD1270" s="9" t="s">
        <v>4539</v>
      </c>
      <c r="AE1270" s="20">
        <v>92</v>
      </c>
    </row>
    <row r="1271" spans="1:31" x14ac:dyDescent="0.35">
      <c r="A1271" t="s">
        <v>4540</v>
      </c>
      <c r="B1271" t="s">
        <v>15</v>
      </c>
      <c r="C1271" t="s">
        <v>16</v>
      </c>
      <c r="D1271" s="2">
        <v>1988</v>
      </c>
      <c r="E1271" t="s">
        <v>4541</v>
      </c>
      <c r="F1271" s="2">
        <v>7.5</v>
      </c>
      <c r="G1271">
        <v>54000</v>
      </c>
      <c r="H1271" t="s">
        <v>64</v>
      </c>
      <c r="I1271" t="s">
        <v>4542</v>
      </c>
      <c r="J1271" t="s">
        <v>4543</v>
      </c>
      <c r="K1271" s="3" t="s">
        <v>194</v>
      </c>
      <c r="L1271">
        <v>7000000</v>
      </c>
      <c r="M1271">
        <v>8865702</v>
      </c>
      <c r="N1271" t="s">
        <v>60</v>
      </c>
      <c r="O1271" s="2">
        <v>164</v>
      </c>
      <c r="Q1271" s="10" t="s">
        <v>16</v>
      </c>
      <c r="R1271" s="21">
        <v>1988</v>
      </c>
      <c r="S1271" s="27" t="s">
        <v>12791</v>
      </c>
      <c r="T1271" s="25" t="str">
        <f>LEFT(S1271,3)</f>
        <v>Aug</v>
      </c>
      <c r="U1271" s="10" t="s">
        <v>194</v>
      </c>
      <c r="V1271" s="21">
        <v>7.5</v>
      </c>
      <c r="W1271" s="10">
        <v>54000</v>
      </c>
      <c r="X1271" s="10" t="s">
        <v>64</v>
      </c>
      <c r="Y1271" s="10" t="s">
        <v>4542</v>
      </c>
      <c r="Z1271" s="10" t="s">
        <v>4543</v>
      </c>
      <c r="AA1271" s="22" t="s">
        <v>194</v>
      </c>
      <c r="AB1271" s="10">
        <v>7000000</v>
      </c>
      <c r="AC1271" s="10">
        <v>8865702</v>
      </c>
      <c r="AD1271" s="10" t="s">
        <v>60</v>
      </c>
      <c r="AE1271" s="23">
        <v>164</v>
      </c>
    </row>
    <row r="1272" spans="1:31" x14ac:dyDescent="0.35">
      <c r="A1272" t="s">
        <v>4544</v>
      </c>
      <c r="B1272" t="s">
        <v>15</v>
      </c>
      <c r="C1272" t="s">
        <v>40</v>
      </c>
      <c r="D1272" s="2">
        <v>1988</v>
      </c>
      <c r="E1272" t="s">
        <v>4545</v>
      </c>
      <c r="F1272" s="2">
        <v>6.2</v>
      </c>
      <c r="G1272">
        <v>16000</v>
      </c>
      <c r="H1272" t="s">
        <v>291</v>
      </c>
      <c r="I1272" t="s">
        <v>4546</v>
      </c>
      <c r="J1272" t="s">
        <v>1013</v>
      </c>
      <c r="K1272" s="3" t="s">
        <v>29</v>
      </c>
      <c r="L1272">
        <v>10000000</v>
      </c>
      <c r="M1272">
        <v>21486757</v>
      </c>
      <c r="N1272" t="s">
        <v>49</v>
      </c>
      <c r="O1272" s="2">
        <v>104</v>
      </c>
      <c r="Q1272" s="9" t="s">
        <v>40</v>
      </c>
      <c r="R1272" s="18">
        <v>1988</v>
      </c>
      <c r="S1272" s="26" t="s">
        <v>12793</v>
      </c>
      <c r="T1272" s="25" t="str">
        <f>LEFT(S1272,3)</f>
        <v>Aug</v>
      </c>
      <c r="U1272" s="9" t="s">
        <v>29</v>
      </c>
      <c r="V1272" s="18">
        <v>6.2</v>
      </c>
      <c r="W1272" s="9">
        <v>16000</v>
      </c>
      <c r="X1272" s="9" t="s">
        <v>291</v>
      </c>
      <c r="Y1272" s="9" t="s">
        <v>4546</v>
      </c>
      <c r="Z1272" s="9" t="s">
        <v>1013</v>
      </c>
      <c r="AA1272" s="19" t="s">
        <v>29</v>
      </c>
      <c r="AB1272" s="9">
        <v>10000000</v>
      </c>
      <c r="AC1272" s="9">
        <v>21486757</v>
      </c>
      <c r="AD1272" s="9" t="s">
        <v>49</v>
      </c>
      <c r="AE1272" s="20">
        <v>104</v>
      </c>
    </row>
    <row r="1273" spans="1:31" x14ac:dyDescent="0.35">
      <c r="A1273" t="s">
        <v>4547</v>
      </c>
      <c r="B1273" t="s">
        <v>336</v>
      </c>
      <c r="C1273" t="s">
        <v>389</v>
      </c>
      <c r="D1273" s="2">
        <v>1988</v>
      </c>
      <c r="E1273" t="s">
        <v>4548</v>
      </c>
      <c r="F1273" s="2">
        <v>7.4</v>
      </c>
      <c r="G1273">
        <v>82000</v>
      </c>
      <c r="H1273" t="s">
        <v>1055</v>
      </c>
      <c r="I1273" t="s">
        <v>2273</v>
      </c>
      <c r="J1273" t="s">
        <v>4549</v>
      </c>
      <c r="K1273" s="3" t="s">
        <v>29</v>
      </c>
      <c r="L1273">
        <v>12500000</v>
      </c>
      <c r="M1273">
        <v>84460846</v>
      </c>
      <c r="N1273" t="s">
        <v>38</v>
      </c>
      <c r="O1273" s="2">
        <v>69</v>
      </c>
      <c r="Q1273" s="10" t="s">
        <v>389</v>
      </c>
      <c r="R1273" s="21">
        <v>1988</v>
      </c>
      <c r="S1273" s="27" t="s">
        <v>12794</v>
      </c>
      <c r="T1273" s="25" t="str">
        <f>LEFT(S1273,3)</f>
        <v>Nov</v>
      </c>
      <c r="U1273" s="10" t="s">
        <v>29</v>
      </c>
      <c r="V1273" s="21">
        <v>7.4</v>
      </c>
      <c r="W1273" s="10">
        <v>82000</v>
      </c>
      <c r="X1273" s="10" t="s">
        <v>1055</v>
      </c>
      <c r="Y1273" s="10" t="s">
        <v>2273</v>
      </c>
      <c r="Z1273" s="10" t="s">
        <v>4549</v>
      </c>
      <c r="AA1273" s="22" t="s">
        <v>29</v>
      </c>
      <c r="AB1273" s="10">
        <v>12500000</v>
      </c>
      <c r="AC1273" s="10">
        <v>84460846</v>
      </c>
      <c r="AD1273" s="10" t="s">
        <v>38</v>
      </c>
      <c r="AE1273" s="23">
        <v>69</v>
      </c>
    </row>
    <row r="1274" spans="1:31" x14ac:dyDescent="0.35">
      <c r="A1274" t="s">
        <v>4550</v>
      </c>
      <c r="B1274" t="s">
        <v>15</v>
      </c>
      <c r="C1274" t="s">
        <v>33</v>
      </c>
      <c r="D1274" s="2">
        <v>1988</v>
      </c>
      <c r="E1274" t="s">
        <v>4482</v>
      </c>
      <c r="F1274" s="2">
        <v>5.8</v>
      </c>
      <c r="G1274">
        <v>125000</v>
      </c>
      <c r="H1274" t="s">
        <v>4551</v>
      </c>
      <c r="I1274" t="s">
        <v>1005</v>
      </c>
      <c r="J1274" t="s">
        <v>760</v>
      </c>
      <c r="K1274" s="3" t="s">
        <v>29</v>
      </c>
      <c r="L1274">
        <v>63000000</v>
      </c>
      <c r="M1274">
        <v>189015611</v>
      </c>
      <c r="N1274" t="s">
        <v>4149</v>
      </c>
      <c r="O1274" s="2">
        <v>102</v>
      </c>
      <c r="Q1274" s="9" t="s">
        <v>33</v>
      </c>
      <c r="R1274" s="18">
        <v>1988</v>
      </c>
      <c r="S1274" s="26" t="s">
        <v>12779</v>
      </c>
      <c r="T1274" s="25" t="str">
        <f>LEFT(S1274,3)</f>
        <v>May</v>
      </c>
      <c r="U1274" s="9" t="s">
        <v>29</v>
      </c>
      <c r="V1274" s="18">
        <v>5.8</v>
      </c>
      <c r="W1274" s="9">
        <v>125000</v>
      </c>
      <c r="X1274" s="9" t="s">
        <v>4551</v>
      </c>
      <c r="Y1274" s="9" t="s">
        <v>1005</v>
      </c>
      <c r="Z1274" s="9" t="s">
        <v>760</v>
      </c>
      <c r="AA1274" s="19" t="s">
        <v>29</v>
      </c>
      <c r="AB1274" s="9">
        <v>63000000</v>
      </c>
      <c r="AC1274" s="9">
        <v>189015611</v>
      </c>
      <c r="AD1274" s="9" t="s">
        <v>4149</v>
      </c>
      <c r="AE1274" s="20">
        <v>102</v>
      </c>
    </row>
    <row r="1275" spans="1:31" x14ac:dyDescent="0.35">
      <c r="A1275" t="s">
        <v>4552</v>
      </c>
      <c r="B1275" t="s">
        <v>15</v>
      </c>
      <c r="C1275" t="s">
        <v>103</v>
      </c>
      <c r="D1275" s="2">
        <v>1988</v>
      </c>
      <c r="E1275" t="s">
        <v>4553</v>
      </c>
      <c r="F1275" s="2">
        <v>7.2</v>
      </c>
      <c r="G1275">
        <v>33000</v>
      </c>
      <c r="H1275" t="s">
        <v>1862</v>
      </c>
      <c r="I1275" t="s">
        <v>4313</v>
      </c>
      <c r="J1275" t="s">
        <v>4234</v>
      </c>
      <c r="K1275" s="3" t="s">
        <v>194</v>
      </c>
      <c r="L1275">
        <v>13000000</v>
      </c>
      <c r="M1275">
        <v>32078318</v>
      </c>
      <c r="N1275" t="s">
        <v>43</v>
      </c>
      <c r="O1275" s="2">
        <v>111</v>
      </c>
      <c r="Q1275" s="10" t="s">
        <v>103</v>
      </c>
      <c r="R1275" s="21">
        <v>1988</v>
      </c>
      <c r="S1275" s="27" t="s">
        <v>12795</v>
      </c>
      <c r="T1275" s="25" t="str">
        <f>LEFT(S1275,3)</f>
        <v>Oct</v>
      </c>
      <c r="U1275" s="10" t="s">
        <v>29</v>
      </c>
      <c r="V1275" s="21">
        <v>7.2</v>
      </c>
      <c r="W1275" s="10">
        <v>33000</v>
      </c>
      <c r="X1275" s="10" t="s">
        <v>1862</v>
      </c>
      <c r="Y1275" s="10" t="s">
        <v>4313</v>
      </c>
      <c r="Z1275" s="10" t="s">
        <v>4234</v>
      </c>
      <c r="AA1275" s="22" t="s">
        <v>194</v>
      </c>
      <c r="AB1275" s="10">
        <v>13000000</v>
      </c>
      <c r="AC1275" s="10">
        <v>32078318</v>
      </c>
      <c r="AD1275" s="10" t="s">
        <v>43</v>
      </c>
      <c r="AE1275" s="23">
        <v>111</v>
      </c>
    </row>
    <row r="1276" spans="1:31" x14ac:dyDescent="0.35">
      <c r="A1276" t="s">
        <v>4554</v>
      </c>
      <c r="B1276" t="s">
        <v>15</v>
      </c>
      <c r="C1276" t="s">
        <v>16</v>
      </c>
      <c r="D1276" s="2">
        <v>1988</v>
      </c>
      <c r="E1276" t="s">
        <v>4555</v>
      </c>
      <c r="F1276" s="2">
        <v>7.6</v>
      </c>
      <c r="G1276">
        <v>66000</v>
      </c>
      <c r="H1276" t="s">
        <v>2204</v>
      </c>
      <c r="I1276" t="s">
        <v>4556</v>
      </c>
      <c r="J1276" t="s">
        <v>3021</v>
      </c>
      <c r="K1276" s="3" t="s">
        <v>29</v>
      </c>
      <c r="L1276">
        <v>14000000</v>
      </c>
      <c r="M1276">
        <v>34670720</v>
      </c>
      <c r="N1276" t="s">
        <v>137</v>
      </c>
      <c r="O1276" s="2">
        <v>119</v>
      </c>
      <c r="Q1276" s="9" t="s">
        <v>16</v>
      </c>
      <c r="R1276" s="18">
        <v>1988</v>
      </c>
      <c r="S1276" s="26" t="s">
        <v>12796</v>
      </c>
      <c r="T1276" s="25" t="str">
        <f>LEFT(S1276,3)</f>
        <v>Feb</v>
      </c>
      <c r="U1276" s="9" t="s">
        <v>29</v>
      </c>
      <c r="V1276" s="18">
        <v>7.6</v>
      </c>
      <c r="W1276" s="9">
        <v>66000</v>
      </c>
      <c r="X1276" s="9" t="s">
        <v>2204</v>
      </c>
      <c r="Y1276" s="9" t="s">
        <v>4556</v>
      </c>
      <c r="Z1276" s="9" t="s">
        <v>3021</v>
      </c>
      <c r="AA1276" s="19" t="s">
        <v>29</v>
      </c>
      <c r="AB1276" s="9">
        <v>14000000</v>
      </c>
      <c r="AC1276" s="9">
        <v>34670720</v>
      </c>
      <c r="AD1276" s="9" t="s">
        <v>137</v>
      </c>
      <c r="AE1276" s="20">
        <v>119</v>
      </c>
    </row>
    <row r="1277" spans="1:31" x14ac:dyDescent="0.35">
      <c r="A1277" t="s">
        <v>4557</v>
      </c>
      <c r="B1277" t="s">
        <v>32</v>
      </c>
      <c r="C1277" t="s">
        <v>40</v>
      </c>
      <c r="D1277" s="2">
        <v>1988</v>
      </c>
      <c r="E1277" t="s">
        <v>4558</v>
      </c>
      <c r="F1277" s="2">
        <v>5.4</v>
      </c>
      <c r="G1277">
        <v>21000</v>
      </c>
      <c r="H1277" t="s">
        <v>3654</v>
      </c>
      <c r="I1277" t="s">
        <v>4559</v>
      </c>
      <c r="J1277" t="s">
        <v>4560</v>
      </c>
      <c r="K1277" s="3" t="s">
        <v>21</v>
      </c>
      <c r="L1277">
        <v>10000000</v>
      </c>
      <c r="M1277">
        <v>3916303</v>
      </c>
      <c r="N1277" t="s">
        <v>1750</v>
      </c>
      <c r="O1277" s="2">
        <v>100</v>
      </c>
      <c r="Q1277" s="10" t="s">
        <v>40</v>
      </c>
      <c r="R1277" s="21">
        <v>1988</v>
      </c>
      <c r="S1277" s="27" t="s">
        <v>12797</v>
      </c>
      <c r="T1277" s="25" t="str">
        <f>LEFT(S1277,3)</f>
        <v>May</v>
      </c>
      <c r="U1277" s="10" t="s">
        <v>29</v>
      </c>
      <c r="V1277" s="21">
        <v>5.4</v>
      </c>
      <c r="W1277" s="10">
        <v>21000</v>
      </c>
      <c r="X1277" s="10" t="s">
        <v>3654</v>
      </c>
      <c r="Y1277" s="10" t="s">
        <v>4559</v>
      </c>
      <c r="Z1277" s="10" t="s">
        <v>4560</v>
      </c>
      <c r="AA1277" s="22" t="s">
        <v>21</v>
      </c>
      <c r="AB1277" s="10">
        <v>10000000</v>
      </c>
      <c r="AC1277" s="10">
        <v>3916303</v>
      </c>
      <c r="AD1277" s="10" t="s">
        <v>1750</v>
      </c>
      <c r="AE1277" s="23">
        <v>100</v>
      </c>
    </row>
    <row r="1278" spans="1:31" x14ac:dyDescent="0.35">
      <c r="A1278" t="s">
        <v>4561</v>
      </c>
      <c r="B1278" t="s">
        <v>32</v>
      </c>
      <c r="C1278" t="s">
        <v>40</v>
      </c>
      <c r="D1278" s="2">
        <v>1988</v>
      </c>
      <c r="E1278" t="s">
        <v>4562</v>
      </c>
      <c r="F1278" s="2">
        <v>7</v>
      </c>
      <c r="G1278">
        <v>20000</v>
      </c>
      <c r="H1278" t="s">
        <v>4563</v>
      </c>
      <c r="I1278" t="s">
        <v>4563</v>
      </c>
      <c r="J1278" t="s">
        <v>4564</v>
      </c>
      <c r="K1278" s="3" t="s">
        <v>29</v>
      </c>
      <c r="L1278">
        <v>2000000</v>
      </c>
      <c r="M1278">
        <v>6673032</v>
      </c>
      <c r="N1278" t="s">
        <v>2025</v>
      </c>
      <c r="O1278" s="2">
        <v>92</v>
      </c>
      <c r="Q1278" s="9" t="s">
        <v>40</v>
      </c>
      <c r="R1278" s="18">
        <v>1988</v>
      </c>
      <c r="S1278" s="26" t="s">
        <v>12798</v>
      </c>
      <c r="T1278" s="25" t="str">
        <f>LEFT(S1278,3)</f>
        <v>Feb</v>
      </c>
      <c r="U1278" s="9" t="s">
        <v>29</v>
      </c>
      <c r="V1278" s="18">
        <v>7</v>
      </c>
      <c r="W1278" s="9">
        <v>20000</v>
      </c>
      <c r="X1278" s="9" t="s">
        <v>4563</v>
      </c>
      <c r="Y1278" s="9" t="s">
        <v>4563</v>
      </c>
      <c r="Z1278" s="9" t="s">
        <v>4564</v>
      </c>
      <c r="AA1278" s="19" t="s">
        <v>29</v>
      </c>
      <c r="AB1278" s="9">
        <v>2000000</v>
      </c>
      <c r="AC1278" s="9">
        <v>6673032</v>
      </c>
      <c r="AD1278" s="9" t="s">
        <v>2025</v>
      </c>
      <c r="AE1278" s="20">
        <v>92</v>
      </c>
    </row>
    <row r="1279" spans="1:31" x14ac:dyDescent="0.35">
      <c r="A1279" t="s">
        <v>4565</v>
      </c>
      <c r="B1279" t="s">
        <v>15</v>
      </c>
      <c r="C1279" t="s">
        <v>16</v>
      </c>
      <c r="D1279" s="2">
        <v>1988</v>
      </c>
      <c r="E1279" t="s">
        <v>4566</v>
      </c>
      <c r="F1279" s="2">
        <v>7.3</v>
      </c>
      <c r="G1279">
        <v>43000</v>
      </c>
      <c r="H1279" t="s">
        <v>580</v>
      </c>
      <c r="I1279" t="s">
        <v>580</v>
      </c>
      <c r="J1279" t="s">
        <v>4567</v>
      </c>
      <c r="K1279" s="3" t="s">
        <v>194</v>
      </c>
      <c r="L1279">
        <v>13000000</v>
      </c>
      <c r="M1279">
        <v>8038508</v>
      </c>
      <c r="N1279" t="s">
        <v>4530</v>
      </c>
      <c r="O1279" s="2">
        <v>116</v>
      </c>
      <c r="Q1279" s="10" t="s">
        <v>16</v>
      </c>
      <c r="R1279" s="21">
        <v>1988</v>
      </c>
      <c r="S1279" s="27" t="s">
        <v>12799</v>
      </c>
      <c r="T1279" s="25" t="str">
        <f>LEFT(S1279,3)</f>
        <v>Sep</v>
      </c>
      <c r="U1279" s="10" t="s">
        <v>29</v>
      </c>
      <c r="V1279" s="21">
        <v>7.3</v>
      </c>
      <c r="W1279" s="10">
        <v>43000</v>
      </c>
      <c r="X1279" s="10" t="s">
        <v>580</v>
      </c>
      <c r="Y1279" s="10" t="s">
        <v>580</v>
      </c>
      <c r="Z1279" s="10" t="s">
        <v>4567</v>
      </c>
      <c r="AA1279" s="22" t="s">
        <v>194</v>
      </c>
      <c r="AB1279" s="10">
        <v>13000000</v>
      </c>
      <c r="AC1279" s="10">
        <v>8038508</v>
      </c>
      <c r="AD1279" s="10" t="s">
        <v>4530</v>
      </c>
      <c r="AE1279" s="23">
        <v>116</v>
      </c>
    </row>
    <row r="1280" spans="1:31" x14ac:dyDescent="0.35">
      <c r="A1280" t="s">
        <v>4568</v>
      </c>
      <c r="B1280" t="s">
        <v>15</v>
      </c>
      <c r="C1280" t="s">
        <v>40</v>
      </c>
      <c r="D1280" s="2">
        <v>1988</v>
      </c>
      <c r="E1280" t="s">
        <v>4569</v>
      </c>
      <c r="F1280" s="2">
        <v>7.1</v>
      </c>
      <c r="G1280">
        <v>49000</v>
      </c>
      <c r="H1280" t="s">
        <v>1746</v>
      </c>
      <c r="I1280" t="s">
        <v>1746</v>
      </c>
      <c r="J1280" t="s">
        <v>2828</v>
      </c>
      <c r="K1280" s="3" t="s">
        <v>29</v>
      </c>
      <c r="L1280">
        <v>7000000</v>
      </c>
      <c r="M1280">
        <v>50888729</v>
      </c>
      <c r="N1280" t="s">
        <v>4570</v>
      </c>
      <c r="O1280" s="2">
        <v>108</v>
      </c>
      <c r="Q1280" s="9" t="s">
        <v>40</v>
      </c>
      <c r="R1280" s="18">
        <v>1988</v>
      </c>
      <c r="S1280" s="26" t="s">
        <v>12800</v>
      </c>
      <c r="T1280" s="25" t="str">
        <f>LEFT(S1280,3)</f>
        <v>Jun</v>
      </c>
      <c r="U1280" s="9" t="s">
        <v>29</v>
      </c>
      <c r="V1280" s="18">
        <v>7.1</v>
      </c>
      <c r="W1280" s="9">
        <v>49000</v>
      </c>
      <c r="X1280" s="9" t="s">
        <v>1746</v>
      </c>
      <c r="Y1280" s="9" t="s">
        <v>1746</v>
      </c>
      <c r="Z1280" s="9" t="s">
        <v>2828</v>
      </c>
      <c r="AA1280" s="19" t="s">
        <v>29</v>
      </c>
      <c r="AB1280" s="9">
        <v>7000000</v>
      </c>
      <c r="AC1280" s="9">
        <v>50888729</v>
      </c>
      <c r="AD1280" s="9" t="s">
        <v>4570</v>
      </c>
      <c r="AE1280" s="20">
        <v>108</v>
      </c>
    </row>
    <row r="1281" spans="1:31" x14ac:dyDescent="0.35">
      <c r="A1281" t="s">
        <v>4571</v>
      </c>
      <c r="B1281" t="s">
        <v>32</v>
      </c>
      <c r="C1281" t="s">
        <v>24</v>
      </c>
      <c r="D1281" s="2">
        <v>1988</v>
      </c>
      <c r="E1281" t="s">
        <v>4545</v>
      </c>
      <c r="F1281" s="2">
        <v>7.6</v>
      </c>
      <c r="G1281">
        <v>49000</v>
      </c>
      <c r="H1281" t="s">
        <v>2906</v>
      </c>
      <c r="I1281" t="s">
        <v>2906</v>
      </c>
      <c r="J1281" t="s">
        <v>4572</v>
      </c>
      <c r="K1281" s="3" t="s">
        <v>451</v>
      </c>
      <c r="L1281">
        <v>0</v>
      </c>
      <c r="M1281">
        <v>3975244</v>
      </c>
      <c r="N1281" t="s">
        <v>550</v>
      </c>
      <c r="O1281" s="2">
        <v>168</v>
      </c>
      <c r="Q1281" s="10" t="s">
        <v>24</v>
      </c>
      <c r="R1281" s="21">
        <v>1988</v>
      </c>
      <c r="S1281" s="27" t="s">
        <v>12793</v>
      </c>
      <c r="T1281" s="25" t="str">
        <f>LEFT(S1281,3)</f>
        <v>Aug</v>
      </c>
      <c r="U1281" s="10" t="s">
        <v>29</v>
      </c>
      <c r="V1281" s="21">
        <v>7.6</v>
      </c>
      <c r="W1281" s="10">
        <v>49000</v>
      </c>
      <c r="X1281" s="10" t="s">
        <v>2906</v>
      </c>
      <c r="Y1281" s="10" t="s">
        <v>2906</v>
      </c>
      <c r="Z1281" s="10" t="s">
        <v>4572</v>
      </c>
      <c r="AA1281" s="22" t="s">
        <v>451</v>
      </c>
      <c r="AB1281" s="10">
        <v>0</v>
      </c>
      <c r="AC1281" s="10">
        <v>3975244</v>
      </c>
      <c r="AD1281" s="10" t="s">
        <v>550</v>
      </c>
      <c r="AE1281" s="23">
        <v>168</v>
      </c>
    </row>
    <row r="1282" spans="1:31" x14ac:dyDescent="0.35">
      <c r="A1282" t="s">
        <v>4573</v>
      </c>
      <c r="B1282" t="s">
        <v>15</v>
      </c>
      <c r="C1282" t="s">
        <v>16</v>
      </c>
      <c r="D1282" s="2">
        <v>1988</v>
      </c>
      <c r="E1282" t="s">
        <v>4044</v>
      </c>
      <c r="F1282" s="2">
        <v>7.3</v>
      </c>
      <c r="G1282">
        <v>35000</v>
      </c>
      <c r="H1282" t="s">
        <v>1513</v>
      </c>
      <c r="I1282" t="s">
        <v>4574</v>
      </c>
      <c r="J1282" t="s">
        <v>4575</v>
      </c>
      <c r="K1282" s="3" t="s">
        <v>1092</v>
      </c>
      <c r="L1282">
        <v>17000000</v>
      </c>
      <c r="M1282">
        <v>10006806</v>
      </c>
      <c r="N1282" t="s">
        <v>3278</v>
      </c>
      <c r="O1282" s="2">
        <v>171</v>
      </c>
      <c r="Q1282" s="9" t="s">
        <v>16</v>
      </c>
      <c r="R1282" s="18">
        <v>1988</v>
      </c>
      <c r="S1282" s="26" t="s">
        <v>12734</v>
      </c>
      <c r="T1282" s="25" t="str">
        <f>LEFT(S1282,3)</f>
        <v>Feb</v>
      </c>
      <c r="U1282" s="9" t="s">
        <v>29</v>
      </c>
      <c r="V1282" s="18">
        <v>7.3</v>
      </c>
      <c r="W1282" s="9">
        <v>35000</v>
      </c>
      <c r="X1282" s="9" t="s">
        <v>1513</v>
      </c>
      <c r="Y1282" s="9" t="s">
        <v>4574</v>
      </c>
      <c r="Z1282" s="9" t="s">
        <v>4575</v>
      </c>
      <c r="AA1282" s="19" t="s">
        <v>1092</v>
      </c>
      <c r="AB1282" s="9">
        <v>17000000</v>
      </c>
      <c r="AC1282" s="9">
        <v>10006806</v>
      </c>
      <c r="AD1282" s="9" t="s">
        <v>3278</v>
      </c>
      <c r="AE1282" s="20">
        <v>171</v>
      </c>
    </row>
    <row r="1283" spans="1:31" x14ac:dyDescent="0.35">
      <c r="A1283" t="s">
        <v>4576</v>
      </c>
      <c r="B1283" t="s">
        <v>15</v>
      </c>
      <c r="C1283" t="s">
        <v>51</v>
      </c>
      <c r="D1283" s="2">
        <v>1988</v>
      </c>
      <c r="E1283" t="s">
        <v>4577</v>
      </c>
      <c r="F1283" s="2">
        <v>6.5</v>
      </c>
      <c r="G1283">
        <v>34000</v>
      </c>
      <c r="H1283" t="s">
        <v>3933</v>
      </c>
      <c r="I1283" t="s">
        <v>4578</v>
      </c>
      <c r="J1283" t="s">
        <v>4579</v>
      </c>
      <c r="K1283" s="3" t="s">
        <v>29</v>
      </c>
      <c r="L1283">
        <v>19000000</v>
      </c>
      <c r="M1283">
        <v>8247943</v>
      </c>
      <c r="N1283" t="s">
        <v>2099</v>
      </c>
      <c r="O1283" s="2">
        <v>95</v>
      </c>
      <c r="Q1283" s="10" t="s">
        <v>51</v>
      </c>
      <c r="R1283" s="21">
        <v>1988</v>
      </c>
      <c r="S1283" s="27" t="s">
        <v>12801</v>
      </c>
      <c r="T1283" s="25" t="str">
        <f>LEFT(S1283,3)</f>
        <v>Aug</v>
      </c>
      <c r="U1283" s="10" t="s">
        <v>29</v>
      </c>
      <c r="V1283" s="21">
        <v>6.5</v>
      </c>
      <c r="W1283" s="10">
        <v>34000</v>
      </c>
      <c r="X1283" s="10" t="s">
        <v>3933</v>
      </c>
      <c r="Y1283" s="10" t="s">
        <v>4578</v>
      </c>
      <c r="Z1283" s="10" t="s">
        <v>4579</v>
      </c>
      <c r="AA1283" s="22" t="s">
        <v>29</v>
      </c>
      <c r="AB1283" s="10">
        <v>19000000</v>
      </c>
      <c r="AC1283" s="10">
        <v>8247943</v>
      </c>
      <c r="AD1283" s="10" t="s">
        <v>2099</v>
      </c>
      <c r="AE1283" s="23">
        <v>95</v>
      </c>
    </row>
    <row r="1284" spans="1:31" x14ac:dyDescent="0.35">
      <c r="A1284" t="s">
        <v>4580</v>
      </c>
      <c r="B1284" t="s">
        <v>336</v>
      </c>
      <c r="C1284" t="s">
        <v>389</v>
      </c>
      <c r="D1284" s="2">
        <v>1988</v>
      </c>
      <c r="E1284" t="s">
        <v>4548</v>
      </c>
      <c r="F1284" s="2">
        <v>6.7</v>
      </c>
      <c r="G1284">
        <v>45000</v>
      </c>
      <c r="H1284" t="s">
        <v>4581</v>
      </c>
      <c r="I1284" t="s">
        <v>4582</v>
      </c>
      <c r="J1284" t="s">
        <v>4583</v>
      </c>
      <c r="K1284" s="3" t="s">
        <v>29</v>
      </c>
      <c r="L1284">
        <v>31000000</v>
      </c>
      <c r="M1284">
        <v>74151346</v>
      </c>
      <c r="N1284" t="s">
        <v>610</v>
      </c>
      <c r="O1284" s="2">
        <v>74</v>
      </c>
      <c r="Q1284" s="9" t="s">
        <v>389</v>
      </c>
      <c r="R1284" s="18">
        <v>1988</v>
      </c>
      <c r="S1284" s="26" t="s">
        <v>12794</v>
      </c>
      <c r="T1284" s="25" t="str">
        <f>LEFT(S1284,3)</f>
        <v>Nov</v>
      </c>
      <c r="U1284" s="9" t="s">
        <v>29</v>
      </c>
      <c r="V1284" s="18">
        <v>6.7</v>
      </c>
      <c r="W1284" s="9">
        <v>45000</v>
      </c>
      <c r="X1284" s="9" t="s">
        <v>4581</v>
      </c>
      <c r="Y1284" s="9" t="s">
        <v>4582</v>
      </c>
      <c r="Z1284" s="9" t="s">
        <v>4583</v>
      </c>
      <c r="AA1284" s="19" t="s">
        <v>29</v>
      </c>
      <c r="AB1284" s="9">
        <v>31000000</v>
      </c>
      <c r="AC1284" s="9">
        <v>74151346</v>
      </c>
      <c r="AD1284" s="9" t="s">
        <v>610</v>
      </c>
      <c r="AE1284" s="20">
        <v>74</v>
      </c>
    </row>
    <row r="1285" spans="1:31" x14ac:dyDescent="0.35">
      <c r="A1285" t="s">
        <v>4584</v>
      </c>
      <c r="B1285" t="s">
        <v>15</v>
      </c>
      <c r="C1285" t="s">
        <v>16</v>
      </c>
      <c r="D1285" s="2">
        <v>1988</v>
      </c>
      <c r="E1285" t="s">
        <v>4536</v>
      </c>
      <c r="F1285" s="2">
        <v>5.0999999999999996</v>
      </c>
      <c r="G1285">
        <v>5200</v>
      </c>
      <c r="H1285" t="s">
        <v>4585</v>
      </c>
      <c r="I1285" t="s">
        <v>4585</v>
      </c>
      <c r="J1285" t="s">
        <v>4586</v>
      </c>
      <c r="K1285" s="3" t="s">
        <v>29</v>
      </c>
      <c r="L1285">
        <v>0</v>
      </c>
      <c r="M1285">
        <v>1547397</v>
      </c>
      <c r="N1285" t="s">
        <v>4587</v>
      </c>
      <c r="O1285" s="2">
        <v>104</v>
      </c>
      <c r="Q1285" s="10" t="s">
        <v>16</v>
      </c>
      <c r="R1285" s="21">
        <v>1988</v>
      </c>
      <c r="S1285" s="27" t="s">
        <v>12792</v>
      </c>
      <c r="T1285" s="25" t="str">
        <f>LEFT(S1285,3)</f>
        <v>Apr</v>
      </c>
      <c r="U1285" s="10" t="s">
        <v>29</v>
      </c>
      <c r="V1285" s="21">
        <v>5.0999999999999996</v>
      </c>
      <c r="W1285" s="10">
        <v>5200</v>
      </c>
      <c r="X1285" s="10" t="s">
        <v>4585</v>
      </c>
      <c r="Y1285" s="10" t="s">
        <v>4585</v>
      </c>
      <c r="Z1285" s="10" t="s">
        <v>4586</v>
      </c>
      <c r="AA1285" s="22" t="s">
        <v>29</v>
      </c>
      <c r="AB1285" s="10">
        <v>0</v>
      </c>
      <c r="AC1285" s="10">
        <v>1547397</v>
      </c>
      <c r="AD1285" s="10" t="s">
        <v>4587</v>
      </c>
      <c r="AE1285" s="23">
        <v>104</v>
      </c>
    </row>
    <row r="1286" spans="1:31" x14ac:dyDescent="0.35">
      <c r="A1286" t="s">
        <v>4588</v>
      </c>
      <c r="B1286" t="s">
        <v>1998</v>
      </c>
      <c r="C1286" t="s">
        <v>40</v>
      </c>
      <c r="D1286" s="2">
        <v>1988</v>
      </c>
      <c r="E1286" t="s">
        <v>4589</v>
      </c>
      <c r="F1286" s="2">
        <v>6.9</v>
      </c>
      <c r="G1286">
        <v>24000</v>
      </c>
      <c r="H1286" t="s">
        <v>1230</v>
      </c>
      <c r="I1286" t="s">
        <v>4590</v>
      </c>
      <c r="J1286" t="s">
        <v>1369</v>
      </c>
      <c r="K1286" s="3" t="s">
        <v>29</v>
      </c>
      <c r="L1286">
        <v>20000000</v>
      </c>
      <c r="M1286">
        <v>57041866</v>
      </c>
      <c r="N1286" t="s">
        <v>4591</v>
      </c>
      <c r="O1286" s="2">
        <v>123</v>
      </c>
      <c r="Q1286" s="9" t="s">
        <v>40</v>
      </c>
      <c r="R1286" s="18">
        <v>1988</v>
      </c>
      <c r="S1286" s="26" t="s">
        <v>12802</v>
      </c>
      <c r="T1286" s="25" t="str">
        <f>LEFT(S1286,3)</f>
        <v>Jan</v>
      </c>
      <c r="U1286" s="9" t="s">
        <v>29</v>
      </c>
      <c r="V1286" s="18">
        <v>6.9</v>
      </c>
      <c r="W1286" s="9">
        <v>24000</v>
      </c>
      <c r="X1286" s="9" t="s">
        <v>1230</v>
      </c>
      <c r="Y1286" s="9" t="s">
        <v>4590</v>
      </c>
      <c r="Z1286" s="9" t="s">
        <v>1369</v>
      </c>
      <c r="AA1286" s="19" t="s">
        <v>29</v>
      </c>
      <c r="AB1286" s="9">
        <v>20000000</v>
      </c>
      <c r="AC1286" s="9">
        <v>57041866</v>
      </c>
      <c r="AD1286" s="9" t="s">
        <v>4591</v>
      </c>
      <c r="AE1286" s="20">
        <v>123</v>
      </c>
    </row>
    <row r="1287" spans="1:31" x14ac:dyDescent="0.35">
      <c r="A1287" t="s">
        <v>4592</v>
      </c>
      <c r="B1287" t="s">
        <v>15</v>
      </c>
      <c r="C1287" t="s">
        <v>33</v>
      </c>
      <c r="D1287" s="2">
        <v>1988</v>
      </c>
      <c r="E1287" t="s">
        <v>4521</v>
      </c>
      <c r="F1287" s="2">
        <v>6.1</v>
      </c>
      <c r="G1287">
        <v>67000</v>
      </c>
      <c r="H1287" t="s">
        <v>76</v>
      </c>
      <c r="I1287" t="s">
        <v>76</v>
      </c>
      <c r="J1287" t="s">
        <v>997</v>
      </c>
      <c r="K1287" s="3" t="s">
        <v>29</v>
      </c>
      <c r="L1287">
        <v>29000000</v>
      </c>
      <c r="M1287">
        <v>34994648</v>
      </c>
      <c r="N1287" t="s">
        <v>4149</v>
      </c>
      <c r="O1287" s="2">
        <v>104</v>
      </c>
      <c r="Q1287" s="10" t="s">
        <v>33</v>
      </c>
      <c r="R1287" s="21">
        <v>1988</v>
      </c>
      <c r="S1287" s="27" t="s">
        <v>12788</v>
      </c>
      <c r="T1287" s="25" t="str">
        <f>LEFT(S1287,3)</f>
        <v>Jun</v>
      </c>
      <c r="U1287" s="10" t="s">
        <v>29</v>
      </c>
      <c r="V1287" s="21">
        <v>6.1</v>
      </c>
      <c r="W1287" s="10">
        <v>67000</v>
      </c>
      <c r="X1287" s="10" t="s">
        <v>76</v>
      </c>
      <c r="Y1287" s="10" t="s">
        <v>76</v>
      </c>
      <c r="Z1287" s="10" t="s">
        <v>997</v>
      </c>
      <c r="AA1287" s="22" t="s">
        <v>29</v>
      </c>
      <c r="AB1287" s="10">
        <v>29000000</v>
      </c>
      <c r="AC1287" s="10">
        <v>34994648</v>
      </c>
      <c r="AD1287" s="10" t="s">
        <v>4149</v>
      </c>
      <c r="AE1287" s="23">
        <v>104</v>
      </c>
    </row>
    <row r="1288" spans="1:31" x14ac:dyDescent="0.35">
      <c r="A1288" t="s">
        <v>4593</v>
      </c>
      <c r="B1288" t="s">
        <v>15</v>
      </c>
      <c r="C1288" t="s">
        <v>51</v>
      </c>
      <c r="D1288" s="2">
        <v>1988</v>
      </c>
      <c r="E1288" t="s">
        <v>4545</v>
      </c>
      <c r="F1288" s="2">
        <v>5.7</v>
      </c>
      <c r="G1288">
        <v>51000</v>
      </c>
      <c r="H1288" t="s">
        <v>3785</v>
      </c>
      <c r="I1288" t="s">
        <v>694</v>
      </c>
      <c r="J1288" t="s">
        <v>2661</v>
      </c>
      <c r="K1288" s="3" t="s">
        <v>29</v>
      </c>
      <c r="L1288">
        <v>13000000</v>
      </c>
      <c r="M1288">
        <v>49369899</v>
      </c>
      <c r="N1288" t="s">
        <v>2025</v>
      </c>
      <c r="O1288" s="2">
        <v>93</v>
      </c>
      <c r="Q1288" s="9" t="s">
        <v>51</v>
      </c>
      <c r="R1288" s="18">
        <v>1988</v>
      </c>
      <c r="S1288" s="26" t="s">
        <v>12793</v>
      </c>
      <c r="T1288" s="25" t="str">
        <f>LEFT(S1288,3)</f>
        <v>Aug</v>
      </c>
      <c r="U1288" s="9" t="s">
        <v>29</v>
      </c>
      <c r="V1288" s="18">
        <v>5.7</v>
      </c>
      <c r="W1288" s="9">
        <v>51000</v>
      </c>
      <c r="X1288" s="9" t="s">
        <v>3785</v>
      </c>
      <c r="Y1288" s="9" t="s">
        <v>694</v>
      </c>
      <c r="Z1288" s="9" t="s">
        <v>2661</v>
      </c>
      <c r="AA1288" s="19" t="s">
        <v>29</v>
      </c>
      <c r="AB1288" s="9">
        <v>13000000</v>
      </c>
      <c r="AC1288" s="9">
        <v>49369899</v>
      </c>
      <c r="AD1288" s="9" t="s">
        <v>2025</v>
      </c>
      <c r="AE1288" s="20">
        <v>93</v>
      </c>
    </row>
    <row r="1289" spans="1:31" x14ac:dyDescent="0.35">
      <c r="A1289" t="s">
        <v>4594</v>
      </c>
      <c r="B1289" t="s">
        <v>32</v>
      </c>
      <c r="C1289" t="s">
        <v>16</v>
      </c>
      <c r="D1289" s="2">
        <v>1988</v>
      </c>
      <c r="E1289" t="s">
        <v>4595</v>
      </c>
      <c r="F1289" s="2">
        <v>6.8</v>
      </c>
      <c r="G1289">
        <v>15000</v>
      </c>
      <c r="H1289" t="s">
        <v>495</v>
      </c>
      <c r="I1289" t="s">
        <v>4596</v>
      </c>
      <c r="J1289" t="s">
        <v>164</v>
      </c>
      <c r="K1289" s="3" t="s">
        <v>29</v>
      </c>
      <c r="L1289">
        <v>0</v>
      </c>
      <c r="M1289">
        <v>32632093</v>
      </c>
      <c r="N1289" t="s">
        <v>22</v>
      </c>
      <c r="O1289" s="2">
        <v>121</v>
      </c>
      <c r="Q1289" s="10" t="s">
        <v>16</v>
      </c>
      <c r="R1289" s="21">
        <v>1988</v>
      </c>
      <c r="S1289" s="27" t="s">
        <v>12803</v>
      </c>
      <c r="T1289" s="25" t="str">
        <f>LEFT(S1289,3)</f>
        <v>Jan</v>
      </c>
      <c r="U1289" s="10" t="s">
        <v>29</v>
      </c>
      <c r="V1289" s="21">
        <v>6.8</v>
      </c>
      <c r="W1289" s="10">
        <v>15000</v>
      </c>
      <c r="X1289" s="10" t="s">
        <v>495</v>
      </c>
      <c r="Y1289" s="10" t="s">
        <v>4596</v>
      </c>
      <c r="Z1289" s="10" t="s">
        <v>164</v>
      </c>
      <c r="AA1289" s="22" t="s">
        <v>29</v>
      </c>
      <c r="AB1289" s="10">
        <v>0</v>
      </c>
      <c r="AC1289" s="10">
        <v>32632093</v>
      </c>
      <c r="AD1289" s="10" t="s">
        <v>22</v>
      </c>
      <c r="AE1289" s="23">
        <v>121</v>
      </c>
    </row>
    <row r="1290" spans="1:31" x14ac:dyDescent="0.35">
      <c r="A1290" t="s">
        <v>4597</v>
      </c>
      <c r="B1290" t="s">
        <v>32</v>
      </c>
      <c r="C1290" t="s">
        <v>24</v>
      </c>
      <c r="D1290" s="2">
        <v>1988</v>
      </c>
      <c r="E1290" t="s">
        <v>4598</v>
      </c>
      <c r="F1290" s="2">
        <v>7.2</v>
      </c>
      <c r="G1290">
        <v>52000</v>
      </c>
      <c r="H1290" t="s">
        <v>566</v>
      </c>
      <c r="I1290" t="s">
        <v>4599</v>
      </c>
      <c r="J1290" t="s">
        <v>4600</v>
      </c>
      <c r="K1290" s="3" t="s">
        <v>21</v>
      </c>
      <c r="L1290">
        <v>46630000</v>
      </c>
      <c r="M1290">
        <v>8083123</v>
      </c>
      <c r="N1290" t="s">
        <v>4601</v>
      </c>
      <c r="O1290" s="2">
        <v>126</v>
      </c>
      <c r="Q1290" s="9" t="s">
        <v>24</v>
      </c>
      <c r="R1290" s="18">
        <v>1988</v>
      </c>
      <c r="S1290" s="26" t="s">
        <v>12804</v>
      </c>
      <c r="T1290" s="25" t="str">
        <f>LEFT(S1290,3)</f>
        <v>Mar</v>
      </c>
      <c r="U1290" s="9" t="s">
        <v>29</v>
      </c>
      <c r="V1290" s="18">
        <v>7.2</v>
      </c>
      <c r="W1290" s="9">
        <v>52000</v>
      </c>
      <c r="X1290" s="9" t="s">
        <v>566</v>
      </c>
      <c r="Y1290" s="9" t="s">
        <v>4599</v>
      </c>
      <c r="Z1290" s="9" t="s">
        <v>4600</v>
      </c>
      <c r="AA1290" s="19" t="s">
        <v>21</v>
      </c>
      <c r="AB1290" s="9">
        <v>46630000</v>
      </c>
      <c r="AC1290" s="9">
        <v>8083123</v>
      </c>
      <c r="AD1290" s="9" t="s">
        <v>4601</v>
      </c>
      <c r="AE1290" s="20">
        <v>126</v>
      </c>
    </row>
    <row r="1291" spans="1:31" x14ac:dyDescent="0.35">
      <c r="A1291" t="s">
        <v>4602</v>
      </c>
      <c r="B1291" t="s">
        <v>1998</v>
      </c>
      <c r="C1291" t="s">
        <v>40</v>
      </c>
      <c r="D1291" s="2">
        <v>1988</v>
      </c>
      <c r="E1291" t="s">
        <v>4603</v>
      </c>
      <c r="F1291" s="2">
        <v>6.2</v>
      </c>
      <c r="G1291">
        <v>34000</v>
      </c>
      <c r="H1291" t="s">
        <v>4604</v>
      </c>
      <c r="I1291" t="s">
        <v>4605</v>
      </c>
      <c r="J1291" t="s">
        <v>2116</v>
      </c>
      <c r="K1291" s="3" t="s">
        <v>29</v>
      </c>
      <c r="L1291">
        <v>2000000</v>
      </c>
      <c r="N1291" t="s">
        <v>4606</v>
      </c>
      <c r="O1291" s="2">
        <v>88</v>
      </c>
      <c r="Q1291" s="10" t="s">
        <v>40</v>
      </c>
      <c r="R1291" s="21">
        <v>1988</v>
      </c>
      <c r="S1291" s="27" t="s">
        <v>12805</v>
      </c>
      <c r="T1291" s="25" t="str">
        <f>LEFT(S1291,3)</f>
        <v>May</v>
      </c>
      <c r="U1291" s="10" t="s">
        <v>29</v>
      </c>
      <c r="V1291" s="21">
        <v>6.2</v>
      </c>
      <c r="W1291" s="10">
        <v>34000</v>
      </c>
      <c r="X1291" s="10" t="s">
        <v>4604</v>
      </c>
      <c r="Y1291" s="10" t="s">
        <v>4605</v>
      </c>
      <c r="Z1291" s="10" t="s">
        <v>2116</v>
      </c>
      <c r="AA1291" s="22" t="s">
        <v>29</v>
      </c>
      <c r="AB1291" s="10">
        <v>2000000</v>
      </c>
      <c r="AC1291" s="10"/>
      <c r="AD1291" s="10" t="s">
        <v>4606</v>
      </c>
      <c r="AE1291" s="23">
        <v>88</v>
      </c>
    </row>
    <row r="1292" spans="1:31" x14ac:dyDescent="0.35">
      <c r="A1292" t="s">
        <v>4607</v>
      </c>
      <c r="B1292" t="s">
        <v>15</v>
      </c>
      <c r="C1292" t="s">
        <v>51</v>
      </c>
      <c r="D1292" s="2">
        <v>1988</v>
      </c>
      <c r="E1292" t="s">
        <v>4373</v>
      </c>
      <c r="F1292" s="2">
        <v>5.9</v>
      </c>
      <c r="G1292">
        <v>45000</v>
      </c>
      <c r="H1292" t="s">
        <v>4608</v>
      </c>
      <c r="I1292" t="s">
        <v>4609</v>
      </c>
      <c r="J1292" t="s">
        <v>3976</v>
      </c>
      <c r="K1292" s="3" t="s">
        <v>29</v>
      </c>
      <c r="L1292">
        <v>5000000</v>
      </c>
      <c r="M1292">
        <v>17768757</v>
      </c>
      <c r="N1292" t="s">
        <v>4610</v>
      </c>
      <c r="O1292" s="2">
        <v>88</v>
      </c>
      <c r="Q1292" s="9" t="s">
        <v>51</v>
      </c>
      <c r="R1292" s="18">
        <v>1988</v>
      </c>
      <c r="S1292" s="26" t="s">
        <v>12763</v>
      </c>
      <c r="T1292" s="25" t="str">
        <f>LEFT(S1292,3)</f>
        <v>Oct</v>
      </c>
      <c r="U1292" s="9" t="s">
        <v>29</v>
      </c>
      <c r="V1292" s="18">
        <v>5.9</v>
      </c>
      <c r="W1292" s="9">
        <v>45000</v>
      </c>
      <c r="X1292" s="9" t="s">
        <v>4608</v>
      </c>
      <c r="Y1292" s="9" t="s">
        <v>4609</v>
      </c>
      <c r="Z1292" s="9" t="s">
        <v>3976</v>
      </c>
      <c r="AA1292" s="19" t="s">
        <v>29</v>
      </c>
      <c r="AB1292" s="9">
        <v>5000000</v>
      </c>
      <c r="AC1292" s="9">
        <v>17768757</v>
      </c>
      <c r="AD1292" s="9" t="s">
        <v>4610</v>
      </c>
      <c r="AE1292" s="20">
        <v>88</v>
      </c>
    </row>
    <row r="1293" spans="1:31" x14ac:dyDescent="0.35">
      <c r="A1293" t="s">
        <v>4611</v>
      </c>
      <c r="B1293" t="s">
        <v>1998</v>
      </c>
      <c r="C1293" t="s">
        <v>40</v>
      </c>
      <c r="D1293" s="2">
        <v>1988</v>
      </c>
      <c r="E1293" t="s">
        <v>4612</v>
      </c>
      <c r="F1293" s="2">
        <v>6.6</v>
      </c>
      <c r="G1293">
        <v>14000</v>
      </c>
      <c r="H1293" t="s">
        <v>1652</v>
      </c>
      <c r="I1293" t="s">
        <v>4613</v>
      </c>
      <c r="J1293" t="s">
        <v>4614</v>
      </c>
      <c r="K1293" s="3" t="s">
        <v>29</v>
      </c>
      <c r="L1293">
        <v>7500000</v>
      </c>
      <c r="M1293">
        <v>5596267</v>
      </c>
      <c r="N1293" t="s">
        <v>4615</v>
      </c>
      <c r="O1293" s="2">
        <v>96</v>
      </c>
      <c r="Q1293" s="10" t="s">
        <v>40</v>
      </c>
      <c r="R1293" s="21">
        <v>1988</v>
      </c>
      <c r="S1293" s="27" t="s">
        <v>12806</v>
      </c>
      <c r="T1293" s="25" t="str">
        <f>LEFT(S1293,3)</f>
        <v>Sep</v>
      </c>
      <c r="U1293" s="10" t="s">
        <v>29</v>
      </c>
      <c r="V1293" s="21">
        <v>6.6</v>
      </c>
      <c r="W1293" s="10">
        <v>14000</v>
      </c>
      <c r="X1293" s="10" t="s">
        <v>1652</v>
      </c>
      <c r="Y1293" s="10" t="s">
        <v>4613</v>
      </c>
      <c r="Z1293" s="10" t="s">
        <v>4614</v>
      </c>
      <c r="AA1293" s="22" t="s">
        <v>29</v>
      </c>
      <c r="AB1293" s="10">
        <v>7500000</v>
      </c>
      <c r="AC1293" s="10">
        <v>5596267</v>
      </c>
      <c r="AD1293" s="10" t="s">
        <v>4615</v>
      </c>
      <c r="AE1293" s="23">
        <v>96</v>
      </c>
    </row>
    <row r="1294" spans="1:31" x14ac:dyDescent="0.35">
      <c r="A1294" t="s">
        <v>4616</v>
      </c>
      <c r="B1294" t="s">
        <v>32</v>
      </c>
      <c r="C1294" t="s">
        <v>24</v>
      </c>
      <c r="D1294" s="2">
        <v>1988</v>
      </c>
      <c r="E1294" t="s">
        <v>4529</v>
      </c>
      <c r="F1294" s="2">
        <v>3.4</v>
      </c>
      <c r="G1294">
        <v>12000</v>
      </c>
      <c r="H1294" t="s">
        <v>2177</v>
      </c>
      <c r="I1294" t="s">
        <v>2177</v>
      </c>
      <c r="J1294" t="s">
        <v>4617</v>
      </c>
      <c r="K1294" s="3" t="s">
        <v>29</v>
      </c>
      <c r="L1294">
        <v>13000000</v>
      </c>
      <c r="M1294">
        <v>6424112</v>
      </c>
      <c r="N1294" t="s">
        <v>4618</v>
      </c>
      <c r="O1294" s="2">
        <v>99</v>
      </c>
      <c r="Q1294" s="9" t="s">
        <v>24</v>
      </c>
      <c r="R1294" s="18">
        <v>1988</v>
      </c>
      <c r="S1294" s="26" t="s">
        <v>12791</v>
      </c>
      <c r="T1294" s="25" t="str">
        <f>LEFT(S1294,3)</f>
        <v>Aug</v>
      </c>
      <c r="U1294" s="9" t="s">
        <v>29</v>
      </c>
      <c r="V1294" s="18">
        <v>3.4</v>
      </c>
      <c r="W1294" s="9">
        <v>12000</v>
      </c>
      <c r="X1294" s="9" t="s">
        <v>2177</v>
      </c>
      <c r="Y1294" s="9" t="s">
        <v>2177</v>
      </c>
      <c r="Z1294" s="9" t="s">
        <v>4617</v>
      </c>
      <c r="AA1294" s="19" t="s">
        <v>29</v>
      </c>
      <c r="AB1294" s="9">
        <v>13000000</v>
      </c>
      <c r="AC1294" s="9">
        <v>6424112</v>
      </c>
      <c r="AD1294" s="9" t="s">
        <v>4618</v>
      </c>
      <c r="AE1294" s="20">
        <v>99</v>
      </c>
    </row>
    <row r="1295" spans="1:31" x14ac:dyDescent="0.35">
      <c r="A1295" t="s">
        <v>4619</v>
      </c>
      <c r="B1295" t="s">
        <v>15</v>
      </c>
      <c r="C1295" t="s">
        <v>33</v>
      </c>
      <c r="D1295" s="2">
        <v>1988</v>
      </c>
      <c r="E1295" t="s">
        <v>4093</v>
      </c>
      <c r="F1295" s="2">
        <v>6</v>
      </c>
      <c r="G1295">
        <v>30000</v>
      </c>
      <c r="H1295" t="s">
        <v>2919</v>
      </c>
      <c r="I1295" t="s">
        <v>2919</v>
      </c>
      <c r="J1295" t="s">
        <v>4620</v>
      </c>
      <c r="K1295" s="3" t="s">
        <v>29</v>
      </c>
      <c r="L1295">
        <v>7500000</v>
      </c>
      <c r="M1295">
        <v>18869631</v>
      </c>
      <c r="N1295" t="s">
        <v>22</v>
      </c>
      <c r="O1295" s="2">
        <v>99</v>
      </c>
      <c r="Q1295" s="10" t="s">
        <v>33</v>
      </c>
      <c r="R1295" s="21">
        <v>1988</v>
      </c>
      <c r="S1295" s="27" t="s">
        <v>12743</v>
      </c>
      <c r="T1295" s="25" t="str">
        <f>LEFT(S1295,3)</f>
        <v>Apr</v>
      </c>
      <c r="U1295" s="10" t="s">
        <v>29</v>
      </c>
      <c r="V1295" s="21">
        <v>6</v>
      </c>
      <c r="W1295" s="10">
        <v>30000</v>
      </c>
      <c r="X1295" s="10" t="s">
        <v>2919</v>
      </c>
      <c r="Y1295" s="10" t="s">
        <v>2919</v>
      </c>
      <c r="Z1295" s="10" t="s">
        <v>4620</v>
      </c>
      <c r="AA1295" s="22" t="s">
        <v>29</v>
      </c>
      <c r="AB1295" s="10">
        <v>7500000</v>
      </c>
      <c r="AC1295" s="10">
        <v>18869631</v>
      </c>
      <c r="AD1295" s="10" t="s">
        <v>22</v>
      </c>
      <c r="AE1295" s="23">
        <v>99</v>
      </c>
    </row>
    <row r="1296" spans="1:31" x14ac:dyDescent="0.35">
      <c r="A1296" t="s">
        <v>4621</v>
      </c>
      <c r="B1296" t="s">
        <v>1998</v>
      </c>
      <c r="C1296" t="s">
        <v>40</v>
      </c>
      <c r="D1296" s="2">
        <v>1988</v>
      </c>
      <c r="E1296" t="s">
        <v>4622</v>
      </c>
      <c r="F1296" s="2">
        <v>7</v>
      </c>
      <c r="G1296">
        <v>90000</v>
      </c>
      <c r="H1296" t="s">
        <v>1152</v>
      </c>
      <c r="I1296" t="s">
        <v>4623</v>
      </c>
      <c r="J1296" t="s">
        <v>545</v>
      </c>
      <c r="K1296" s="3" t="s">
        <v>29</v>
      </c>
      <c r="L1296">
        <v>32000000</v>
      </c>
      <c r="M1296">
        <v>60329001</v>
      </c>
      <c r="N1296" t="s">
        <v>43</v>
      </c>
      <c r="O1296" s="2">
        <v>101</v>
      </c>
      <c r="Q1296" s="9" t="s">
        <v>40</v>
      </c>
      <c r="R1296" s="18">
        <v>1988</v>
      </c>
      <c r="S1296" s="26" t="s">
        <v>12807</v>
      </c>
      <c r="T1296" s="25" t="str">
        <f>LEFT(S1296,3)</f>
        <v>Nov</v>
      </c>
      <c r="U1296" s="9" t="s">
        <v>29</v>
      </c>
      <c r="V1296" s="18">
        <v>7</v>
      </c>
      <c r="W1296" s="9">
        <v>90000</v>
      </c>
      <c r="X1296" s="9" t="s">
        <v>1152</v>
      </c>
      <c r="Y1296" s="9" t="s">
        <v>4623</v>
      </c>
      <c r="Z1296" s="9" t="s">
        <v>545</v>
      </c>
      <c r="AA1296" s="19" t="s">
        <v>29</v>
      </c>
      <c r="AB1296" s="9">
        <v>32000000</v>
      </c>
      <c r="AC1296" s="9">
        <v>60329001</v>
      </c>
      <c r="AD1296" s="9" t="s">
        <v>43</v>
      </c>
      <c r="AE1296" s="20">
        <v>101</v>
      </c>
    </row>
    <row r="1297" spans="1:31" x14ac:dyDescent="0.35">
      <c r="A1297" t="s">
        <v>4624</v>
      </c>
      <c r="B1297" t="s">
        <v>15</v>
      </c>
      <c r="C1297" t="s">
        <v>33</v>
      </c>
      <c r="D1297" s="2">
        <v>1988</v>
      </c>
      <c r="E1297" t="s">
        <v>4625</v>
      </c>
      <c r="F1297" s="2">
        <v>6.3</v>
      </c>
      <c r="G1297">
        <v>42000</v>
      </c>
      <c r="H1297" t="s">
        <v>82</v>
      </c>
      <c r="I1297" t="s">
        <v>1556</v>
      </c>
      <c r="J1297" t="s">
        <v>84</v>
      </c>
      <c r="K1297" s="3" t="s">
        <v>29</v>
      </c>
      <c r="L1297">
        <v>31000000</v>
      </c>
      <c r="M1297">
        <v>37903295</v>
      </c>
      <c r="N1297" t="s">
        <v>22</v>
      </c>
      <c r="O1297" s="2">
        <v>91</v>
      </c>
      <c r="Q1297" s="10" t="s">
        <v>33</v>
      </c>
      <c r="R1297" s="21">
        <v>1988</v>
      </c>
      <c r="S1297" s="27" t="s">
        <v>12808</v>
      </c>
      <c r="T1297" s="25" t="str">
        <f>LEFT(S1297,3)</f>
        <v>Jul</v>
      </c>
      <c r="U1297" s="10" t="s">
        <v>29</v>
      </c>
      <c r="V1297" s="21">
        <v>6.3</v>
      </c>
      <c r="W1297" s="10">
        <v>42000</v>
      </c>
      <c r="X1297" s="10" t="s">
        <v>82</v>
      </c>
      <c r="Y1297" s="10" t="s">
        <v>1556</v>
      </c>
      <c r="Z1297" s="10" t="s">
        <v>84</v>
      </c>
      <c r="AA1297" s="22" t="s">
        <v>29</v>
      </c>
      <c r="AB1297" s="10">
        <v>31000000</v>
      </c>
      <c r="AC1297" s="10">
        <v>37903295</v>
      </c>
      <c r="AD1297" s="10" t="s">
        <v>22</v>
      </c>
      <c r="AE1297" s="23">
        <v>91</v>
      </c>
    </row>
    <row r="1298" spans="1:31" x14ac:dyDescent="0.35">
      <c r="A1298" t="s">
        <v>4626</v>
      </c>
      <c r="B1298" t="s">
        <v>15</v>
      </c>
      <c r="C1298" t="s">
        <v>33</v>
      </c>
      <c r="D1298" s="2">
        <v>1988</v>
      </c>
      <c r="E1298" t="s">
        <v>4627</v>
      </c>
      <c r="F1298" s="2">
        <v>6.6</v>
      </c>
      <c r="G1298">
        <v>13000</v>
      </c>
      <c r="H1298" t="s">
        <v>4628</v>
      </c>
      <c r="I1298" t="s">
        <v>4628</v>
      </c>
      <c r="J1298" t="s">
        <v>4628</v>
      </c>
      <c r="K1298" s="3" t="s">
        <v>29</v>
      </c>
      <c r="L1298">
        <v>3000000</v>
      </c>
      <c r="M1298">
        <v>13030057</v>
      </c>
      <c r="N1298" t="s">
        <v>4629</v>
      </c>
      <c r="O1298" s="2">
        <v>88</v>
      </c>
      <c r="Q1298" s="9" t="s">
        <v>33</v>
      </c>
      <c r="R1298" s="18">
        <v>1988</v>
      </c>
      <c r="S1298" s="26" t="s">
        <v>12809</v>
      </c>
      <c r="T1298" s="25" t="str">
        <f>LEFT(S1298,3)</f>
        <v>Jan</v>
      </c>
      <c r="U1298" s="9" t="s">
        <v>29</v>
      </c>
      <c r="V1298" s="18">
        <v>6.6</v>
      </c>
      <c r="W1298" s="9">
        <v>13000</v>
      </c>
      <c r="X1298" s="9" t="s">
        <v>4628</v>
      </c>
      <c r="Y1298" s="9" t="s">
        <v>4628</v>
      </c>
      <c r="Z1298" s="9" t="s">
        <v>4628</v>
      </c>
      <c r="AA1298" s="19" t="s">
        <v>29</v>
      </c>
      <c r="AB1298" s="9">
        <v>3000000</v>
      </c>
      <c r="AC1298" s="9">
        <v>13030057</v>
      </c>
      <c r="AD1298" s="9" t="s">
        <v>4629</v>
      </c>
      <c r="AE1298" s="20">
        <v>88</v>
      </c>
    </row>
    <row r="1299" spans="1:31" x14ac:dyDescent="0.35">
      <c r="A1299" t="s">
        <v>4630</v>
      </c>
      <c r="B1299" t="s">
        <v>15</v>
      </c>
      <c r="C1299" t="s">
        <v>150</v>
      </c>
      <c r="D1299" s="2">
        <v>1988</v>
      </c>
      <c r="E1299" t="s">
        <v>4589</v>
      </c>
      <c r="F1299" s="2">
        <v>6.2</v>
      </c>
      <c r="G1299">
        <v>21000</v>
      </c>
      <c r="H1299" t="s">
        <v>4631</v>
      </c>
      <c r="I1299" t="s">
        <v>4632</v>
      </c>
      <c r="J1299" t="s">
        <v>4633</v>
      </c>
      <c r="K1299" s="3" t="s">
        <v>29</v>
      </c>
      <c r="L1299">
        <v>3500000</v>
      </c>
      <c r="M1299">
        <v>4385516</v>
      </c>
      <c r="N1299" t="s">
        <v>1750</v>
      </c>
      <c r="O1299" s="2">
        <v>86</v>
      </c>
      <c r="Q1299" s="10" t="s">
        <v>150</v>
      </c>
      <c r="R1299" s="21">
        <v>1988</v>
      </c>
      <c r="S1299" s="27" t="s">
        <v>12802</v>
      </c>
      <c r="T1299" s="25" t="str">
        <f>LEFT(S1299,3)</f>
        <v>Jan</v>
      </c>
      <c r="U1299" s="10" t="s">
        <v>29</v>
      </c>
      <c r="V1299" s="21">
        <v>6.2</v>
      </c>
      <c r="W1299" s="10">
        <v>21000</v>
      </c>
      <c r="X1299" s="10" t="s">
        <v>4631</v>
      </c>
      <c r="Y1299" s="10" t="s">
        <v>4632</v>
      </c>
      <c r="Z1299" s="10" t="s">
        <v>4633</v>
      </c>
      <c r="AA1299" s="22" t="s">
        <v>29</v>
      </c>
      <c r="AB1299" s="10">
        <v>3500000</v>
      </c>
      <c r="AC1299" s="10">
        <v>4385516</v>
      </c>
      <c r="AD1299" s="10" t="s">
        <v>1750</v>
      </c>
      <c r="AE1299" s="23">
        <v>86</v>
      </c>
    </row>
    <row r="1300" spans="1:31" x14ac:dyDescent="0.35">
      <c r="A1300" t="s">
        <v>4634</v>
      </c>
      <c r="B1300" t="s">
        <v>32</v>
      </c>
      <c r="C1300" t="s">
        <v>40</v>
      </c>
      <c r="D1300" s="2">
        <v>1988</v>
      </c>
      <c r="E1300" t="s">
        <v>4635</v>
      </c>
      <c r="F1300" s="2">
        <v>7.4</v>
      </c>
      <c r="G1300">
        <v>67000</v>
      </c>
      <c r="H1300" t="s">
        <v>2220</v>
      </c>
      <c r="I1300" t="s">
        <v>3400</v>
      </c>
      <c r="J1300" t="s">
        <v>850</v>
      </c>
      <c r="K1300" s="3" t="s">
        <v>29</v>
      </c>
      <c r="L1300">
        <v>0</v>
      </c>
      <c r="M1300">
        <v>42039085</v>
      </c>
      <c r="N1300" t="s">
        <v>49</v>
      </c>
      <c r="O1300" s="2">
        <v>110</v>
      </c>
      <c r="Q1300" s="9" t="s">
        <v>40</v>
      </c>
      <c r="R1300" s="18">
        <v>1988</v>
      </c>
      <c r="S1300" s="26" t="s">
        <v>12810</v>
      </c>
      <c r="T1300" s="25" t="str">
        <f>LEFT(S1300,3)</f>
        <v>Dec</v>
      </c>
      <c r="U1300" s="9" t="s">
        <v>29</v>
      </c>
      <c r="V1300" s="18">
        <v>7.4</v>
      </c>
      <c r="W1300" s="9">
        <v>67000</v>
      </c>
      <c r="X1300" s="9" t="s">
        <v>2220</v>
      </c>
      <c r="Y1300" s="9" t="s">
        <v>3400</v>
      </c>
      <c r="Z1300" s="9" t="s">
        <v>850</v>
      </c>
      <c r="AA1300" s="19" t="s">
        <v>29</v>
      </c>
      <c r="AB1300" s="9">
        <v>0</v>
      </c>
      <c r="AC1300" s="9">
        <v>42039085</v>
      </c>
      <c r="AD1300" s="9" t="s">
        <v>49</v>
      </c>
      <c r="AE1300" s="20">
        <v>110</v>
      </c>
    </row>
    <row r="1301" spans="1:31" x14ac:dyDescent="0.35">
      <c r="A1301" t="s">
        <v>4636</v>
      </c>
      <c r="B1301" t="s">
        <v>15</v>
      </c>
      <c r="C1301" t="s">
        <v>51</v>
      </c>
      <c r="D1301" s="2">
        <v>1988</v>
      </c>
      <c r="E1301" t="s">
        <v>4637</v>
      </c>
      <c r="F1301" s="2">
        <v>5.3</v>
      </c>
      <c r="G1301">
        <v>34000</v>
      </c>
      <c r="H1301" t="s">
        <v>3409</v>
      </c>
      <c r="I1301" t="s">
        <v>4638</v>
      </c>
      <c r="J1301" t="s">
        <v>4639</v>
      </c>
      <c r="K1301" s="3" t="s">
        <v>29</v>
      </c>
      <c r="L1301">
        <v>2800000</v>
      </c>
      <c r="M1301">
        <v>19170001</v>
      </c>
      <c r="N1301" t="s">
        <v>43</v>
      </c>
      <c r="O1301" s="2">
        <v>88</v>
      </c>
      <c r="Q1301" s="10" t="s">
        <v>51</v>
      </c>
      <c r="R1301" s="21">
        <v>1988</v>
      </c>
      <c r="S1301" s="27" t="s">
        <v>12811</v>
      </c>
      <c r="T1301" s="25" t="str">
        <f>LEFT(S1301,3)</f>
        <v>May</v>
      </c>
      <c r="U1301" s="10" t="s">
        <v>29</v>
      </c>
      <c r="V1301" s="21">
        <v>5.3</v>
      </c>
      <c r="W1301" s="10">
        <v>34000</v>
      </c>
      <c r="X1301" s="10" t="s">
        <v>3409</v>
      </c>
      <c r="Y1301" s="10" t="s">
        <v>4638</v>
      </c>
      <c r="Z1301" s="10" t="s">
        <v>4639</v>
      </c>
      <c r="AA1301" s="22" t="s">
        <v>29</v>
      </c>
      <c r="AB1301" s="10">
        <v>2800000</v>
      </c>
      <c r="AC1301" s="10">
        <v>19170001</v>
      </c>
      <c r="AD1301" s="10" t="s">
        <v>43</v>
      </c>
      <c r="AE1301" s="23">
        <v>88</v>
      </c>
    </row>
    <row r="1302" spans="1:31" x14ac:dyDescent="0.35">
      <c r="A1302" t="s">
        <v>4640</v>
      </c>
      <c r="B1302" t="s">
        <v>1998</v>
      </c>
      <c r="C1302" t="s">
        <v>40</v>
      </c>
      <c r="D1302" s="2">
        <v>1988</v>
      </c>
      <c r="E1302" t="s">
        <v>4641</v>
      </c>
      <c r="F1302" s="2">
        <v>6.3</v>
      </c>
      <c r="G1302">
        <v>19000</v>
      </c>
      <c r="H1302" t="s">
        <v>4642</v>
      </c>
      <c r="I1302" t="s">
        <v>4643</v>
      </c>
      <c r="J1302" t="s">
        <v>3333</v>
      </c>
      <c r="K1302" s="3" t="s">
        <v>29</v>
      </c>
      <c r="L1302">
        <v>8000000</v>
      </c>
      <c r="M1302">
        <v>22433275</v>
      </c>
      <c r="N1302" t="s">
        <v>179</v>
      </c>
      <c r="O1302" s="2">
        <v>88</v>
      </c>
      <c r="Q1302" s="9" t="s">
        <v>40</v>
      </c>
      <c r="R1302" s="18">
        <v>1988</v>
      </c>
      <c r="S1302" s="26" t="s">
        <v>12812</v>
      </c>
      <c r="T1302" s="25" t="str">
        <f>LEFT(S1302,3)</f>
        <v>Jul</v>
      </c>
      <c r="U1302" s="9" t="s">
        <v>29</v>
      </c>
      <c r="V1302" s="18">
        <v>6.3</v>
      </c>
      <c r="W1302" s="9">
        <v>19000</v>
      </c>
      <c r="X1302" s="9" t="s">
        <v>4642</v>
      </c>
      <c r="Y1302" s="9" t="s">
        <v>4643</v>
      </c>
      <c r="Z1302" s="9" t="s">
        <v>3333</v>
      </c>
      <c r="AA1302" s="19" t="s">
        <v>29</v>
      </c>
      <c r="AB1302" s="9">
        <v>8000000</v>
      </c>
      <c r="AC1302" s="9">
        <v>22433275</v>
      </c>
      <c r="AD1302" s="9" t="s">
        <v>179</v>
      </c>
      <c r="AE1302" s="20">
        <v>88</v>
      </c>
    </row>
    <row r="1303" spans="1:31" x14ac:dyDescent="0.35">
      <c r="A1303" t="s">
        <v>4644</v>
      </c>
      <c r="B1303" t="s">
        <v>15</v>
      </c>
      <c r="C1303" t="s">
        <v>51</v>
      </c>
      <c r="D1303" s="2">
        <v>1988</v>
      </c>
      <c r="E1303" t="s">
        <v>4645</v>
      </c>
      <c r="F1303" s="2">
        <v>6.5</v>
      </c>
      <c r="G1303">
        <v>44000</v>
      </c>
      <c r="H1303" t="s">
        <v>4646</v>
      </c>
      <c r="I1303" t="s">
        <v>4647</v>
      </c>
      <c r="J1303" t="s">
        <v>4648</v>
      </c>
      <c r="K1303" s="3" t="s">
        <v>21</v>
      </c>
      <c r="L1303">
        <v>3000000</v>
      </c>
      <c r="M1303">
        <v>12090735</v>
      </c>
      <c r="N1303" t="s">
        <v>2174</v>
      </c>
      <c r="O1303" s="2">
        <v>97</v>
      </c>
      <c r="Q1303" s="10" t="s">
        <v>51</v>
      </c>
      <c r="R1303" s="21">
        <v>1988</v>
      </c>
      <c r="S1303" s="27" t="s">
        <v>12813</v>
      </c>
      <c r="T1303" s="25" t="str">
        <f>LEFT(S1303,3)</f>
        <v>Dec</v>
      </c>
      <c r="U1303" s="10" t="s">
        <v>29</v>
      </c>
      <c r="V1303" s="21">
        <v>6.5</v>
      </c>
      <c r="W1303" s="10">
        <v>44000</v>
      </c>
      <c r="X1303" s="10" t="s">
        <v>4646</v>
      </c>
      <c r="Y1303" s="10" t="s">
        <v>4647</v>
      </c>
      <c r="Z1303" s="10" t="s">
        <v>4648</v>
      </c>
      <c r="AA1303" s="22" t="s">
        <v>21</v>
      </c>
      <c r="AB1303" s="10">
        <v>3000000</v>
      </c>
      <c r="AC1303" s="10">
        <v>12090735</v>
      </c>
      <c r="AD1303" s="10" t="s">
        <v>2174</v>
      </c>
      <c r="AE1303" s="23">
        <v>97</v>
      </c>
    </row>
    <row r="1304" spans="1:31" x14ac:dyDescent="0.35">
      <c r="A1304" t="s">
        <v>4649</v>
      </c>
      <c r="B1304" t="s">
        <v>15</v>
      </c>
      <c r="C1304" t="s">
        <v>103</v>
      </c>
      <c r="D1304" s="2">
        <v>1988</v>
      </c>
      <c r="E1304" t="s">
        <v>4562</v>
      </c>
      <c r="F1304" s="2">
        <v>6.9</v>
      </c>
      <c r="G1304">
        <v>51000</v>
      </c>
      <c r="H1304" t="s">
        <v>3484</v>
      </c>
      <c r="I1304" t="s">
        <v>3484</v>
      </c>
      <c r="J1304" t="s">
        <v>496</v>
      </c>
      <c r="K1304" s="3" t="s">
        <v>451</v>
      </c>
      <c r="L1304">
        <v>20000000</v>
      </c>
      <c r="M1304">
        <v>17637950</v>
      </c>
      <c r="N1304" t="s">
        <v>22</v>
      </c>
      <c r="O1304" s="2">
        <v>120</v>
      </c>
      <c r="Q1304" s="9" t="s">
        <v>103</v>
      </c>
      <c r="R1304" s="18">
        <v>1988</v>
      </c>
      <c r="S1304" s="26" t="s">
        <v>12798</v>
      </c>
      <c r="T1304" s="25" t="str">
        <f>LEFT(S1304,3)</f>
        <v>Feb</v>
      </c>
      <c r="U1304" s="9" t="s">
        <v>29</v>
      </c>
      <c r="V1304" s="18">
        <v>6.9</v>
      </c>
      <c r="W1304" s="9">
        <v>51000</v>
      </c>
      <c r="X1304" s="9" t="s">
        <v>3484</v>
      </c>
      <c r="Y1304" s="9" t="s">
        <v>3484</v>
      </c>
      <c r="Z1304" s="9" t="s">
        <v>496</v>
      </c>
      <c r="AA1304" s="19" t="s">
        <v>451</v>
      </c>
      <c r="AB1304" s="9">
        <v>20000000</v>
      </c>
      <c r="AC1304" s="9">
        <v>17637950</v>
      </c>
      <c r="AD1304" s="9" t="s">
        <v>22</v>
      </c>
      <c r="AE1304" s="20">
        <v>120</v>
      </c>
    </row>
    <row r="1305" spans="1:31" x14ac:dyDescent="0.35">
      <c r="A1305" t="s">
        <v>4650</v>
      </c>
      <c r="B1305" t="s">
        <v>15</v>
      </c>
      <c r="C1305" t="s">
        <v>33</v>
      </c>
      <c r="D1305" s="2">
        <v>1988</v>
      </c>
      <c r="E1305" t="s">
        <v>4536</v>
      </c>
      <c r="F1305" s="2">
        <v>6.7</v>
      </c>
      <c r="G1305">
        <v>25000</v>
      </c>
      <c r="H1305" t="s">
        <v>1951</v>
      </c>
      <c r="I1305" t="s">
        <v>4651</v>
      </c>
      <c r="J1305" t="s">
        <v>986</v>
      </c>
      <c r="K1305" s="3" t="s">
        <v>29</v>
      </c>
      <c r="L1305">
        <v>6000000</v>
      </c>
      <c r="M1305">
        <v>46616067</v>
      </c>
      <c r="N1305" t="s">
        <v>49</v>
      </c>
      <c r="O1305" s="2">
        <v>120</v>
      </c>
      <c r="Q1305" s="10" t="s">
        <v>33</v>
      </c>
      <c r="R1305" s="21">
        <v>1988</v>
      </c>
      <c r="S1305" s="27" t="s">
        <v>12792</v>
      </c>
      <c r="T1305" s="25" t="str">
        <f>LEFT(S1305,3)</f>
        <v>Apr</v>
      </c>
      <c r="U1305" s="10" t="s">
        <v>29</v>
      </c>
      <c r="V1305" s="21">
        <v>6.7</v>
      </c>
      <c r="W1305" s="10">
        <v>25000</v>
      </c>
      <c r="X1305" s="10" t="s">
        <v>1951</v>
      </c>
      <c r="Y1305" s="10" t="s">
        <v>4651</v>
      </c>
      <c r="Z1305" s="10" t="s">
        <v>986</v>
      </c>
      <c r="AA1305" s="22" t="s">
        <v>29</v>
      </c>
      <c r="AB1305" s="10">
        <v>6000000</v>
      </c>
      <c r="AC1305" s="10">
        <v>46616067</v>
      </c>
      <c r="AD1305" s="10" t="s">
        <v>49</v>
      </c>
      <c r="AE1305" s="23">
        <v>120</v>
      </c>
    </row>
    <row r="1306" spans="1:31" x14ac:dyDescent="0.35">
      <c r="A1306" t="s">
        <v>4652</v>
      </c>
      <c r="B1306" t="s">
        <v>1998</v>
      </c>
      <c r="C1306" t="s">
        <v>40</v>
      </c>
      <c r="D1306" s="2">
        <v>1988</v>
      </c>
      <c r="E1306" t="s">
        <v>4514</v>
      </c>
      <c r="F1306" s="2">
        <v>5.4</v>
      </c>
      <c r="G1306">
        <v>25000</v>
      </c>
      <c r="H1306" t="s">
        <v>1236</v>
      </c>
      <c r="I1306" t="s">
        <v>4653</v>
      </c>
      <c r="J1306" t="s">
        <v>58</v>
      </c>
      <c r="K1306" s="3" t="s">
        <v>29</v>
      </c>
      <c r="L1306">
        <v>20000000</v>
      </c>
      <c r="M1306">
        <v>13854000</v>
      </c>
      <c r="N1306" t="s">
        <v>4654</v>
      </c>
      <c r="O1306" s="2">
        <v>105</v>
      </c>
      <c r="Q1306" s="9" t="s">
        <v>40</v>
      </c>
      <c r="R1306" s="18">
        <v>1988</v>
      </c>
      <c r="S1306" s="26" t="s">
        <v>12786</v>
      </c>
      <c r="T1306" s="25" t="str">
        <f>LEFT(S1306,3)</f>
        <v>Dec</v>
      </c>
      <c r="U1306" s="9" t="s">
        <v>29</v>
      </c>
      <c r="V1306" s="18">
        <v>5.4</v>
      </c>
      <c r="W1306" s="9">
        <v>25000</v>
      </c>
      <c r="X1306" s="9" t="s">
        <v>1236</v>
      </c>
      <c r="Y1306" s="9" t="s">
        <v>4653</v>
      </c>
      <c r="Z1306" s="9" t="s">
        <v>58</v>
      </c>
      <c r="AA1306" s="19" t="s">
        <v>29</v>
      </c>
      <c r="AB1306" s="9">
        <v>20000000</v>
      </c>
      <c r="AC1306" s="9">
        <v>13854000</v>
      </c>
      <c r="AD1306" s="9" t="s">
        <v>4654</v>
      </c>
      <c r="AE1306" s="20">
        <v>105</v>
      </c>
    </row>
    <row r="1307" spans="1:31" x14ac:dyDescent="0.35">
      <c r="A1307" t="s">
        <v>4655</v>
      </c>
      <c r="B1307" t="s">
        <v>1998</v>
      </c>
      <c r="C1307" t="s">
        <v>62</v>
      </c>
      <c r="D1307" s="2">
        <v>1988</v>
      </c>
      <c r="E1307" t="s">
        <v>4656</v>
      </c>
      <c r="F1307" s="2">
        <v>6.9</v>
      </c>
      <c r="G1307">
        <v>9600</v>
      </c>
      <c r="H1307" t="s">
        <v>1296</v>
      </c>
      <c r="I1307" t="s">
        <v>4657</v>
      </c>
      <c r="J1307" t="s">
        <v>746</v>
      </c>
      <c r="K1307" s="3" t="s">
        <v>247</v>
      </c>
      <c r="L1307">
        <v>15000000</v>
      </c>
      <c r="M1307">
        <v>6908797</v>
      </c>
      <c r="N1307" t="s">
        <v>4658</v>
      </c>
      <c r="O1307" s="2">
        <v>120</v>
      </c>
      <c r="Q1307" s="10" t="s">
        <v>62</v>
      </c>
      <c r="R1307" s="21">
        <v>1988</v>
      </c>
      <c r="S1307" s="27" t="s">
        <v>12814</v>
      </c>
      <c r="T1307" s="25" t="str">
        <f>LEFT(S1307,3)</f>
        <v>Nov</v>
      </c>
      <c r="U1307" s="10" t="s">
        <v>29</v>
      </c>
      <c r="V1307" s="21">
        <v>6.9</v>
      </c>
      <c r="W1307" s="10">
        <v>9600</v>
      </c>
      <c r="X1307" s="10" t="s">
        <v>1296</v>
      </c>
      <c r="Y1307" s="10" t="s">
        <v>4657</v>
      </c>
      <c r="Z1307" s="10" t="s">
        <v>746</v>
      </c>
      <c r="AA1307" s="22" t="s">
        <v>247</v>
      </c>
      <c r="AB1307" s="10">
        <v>15000000</v>
      </c>
      <c r="AC1307" s="10">
        <v>6908797</v>
      </c>
      <c r="AD1307" s="10" t="s">
        <v>4658</v>
      </c>
      <c r="AE1307" s="23">
        <v>120</v>
      </c>
    </row>
    <row r="1308" spans="1:31" x14ac:dyDescent="0.35">
      <c r="A1308" t="s">
        <v>4659</v>
      </c>
      <c r="B1308" t="s">
        <v>15</v>
      </c>
      <c r="C1308" t="s">
        <v>40</v>
      </c>
      <c r="D1308" s="2">
        <v>1988</v>
      </c>
      <c r="E1308" t="s">
        <v>4373</v>
      </c>
      <c r="F1308" s="2">
        <v>5.9</v>
      </c>
      <c r="G1308">
        <v>10000</v>
      </c>
      <c r="H1308" t="s">
        <v>162</v>
      </c>
      <c r="I1308" t="s">
        <v>162</v>
      </c>
      <c r="J1308" t="s">
        <v>4660</v>
      </c>
      <c r="K1308" s="3" t="s">
        <v>21</v>
      </c>
      <c r="L1308">
        <v>2500000</v>
      </c>
      <c r="M1308">
        <v>1189315</v>
      </c>
      <c r="N1308" t="s">
        <v>4661</v>
      </c>
      <c r="O1308" s="2">
        <v>93</v>
      </c>
      <c r="Q1308" s="9" t="s">
        <v>40</v>
      </c>
      <c r="R1308" s="18">
        <v>1988</v>
      </c>
      <c r="S1308" s="26" t="s">
        <v>12763</v>
      </c>
      <c r="T1308" s="25" t="str">
        <f>LEFT(S1308,3)</f>
        <v>Oct</v>
      </c>
      <c r="U1308" s="9" t="s">
        <v>29</v>
      </c>
      <c r="V1308" s="18">
        <v>5.9</v>
      </c>
      <c r="W1308" s="9">
        <v>10000</v>
      </c>
      <c r="X1308" s="9" t="s">
        <v>162</v>
      </c>
      <c r="Y1308" s="9" t="s">
        <v>162</v>
      </c>
      <c r="Z1308" s="9" t="s">
        <v>4660</v>
      </c>
      <c r="AA1308" s="19" t="s">
        <v>21</v>
      </c>
      <c r="AB1308" s="9">
        <v>2500000</v>
      </c>
      <c r="AC1308" s="9">
        <v>1189315</v>
      </c>
      <c r="AD1308" s="9" t="s">
        <v>4661</v>
      </c>
      <c r="AE1308" s="20">
        <v>93</v>
      </c>
    </row>
    <row r="1309" spans="1:31" x14ac:dyDescent="0.35">
      <c r="A1309" t="s">
        <v>4662</v>
      </c>
      <c r="B1309" t="s">
        <v>1998</v>
      </c>
      <c r="C1309" t="s">
        <v>40</v>
      </c>
      <c r="D1309" s="2">
        <v>1988</v>
      </c>
      <c r="E1309" t="s">
        <v>4548</v>
      </c>
      <c r="F1309" s="2">
        <v>5.8</v>
      </c>
      <c r="G1309">
        <v>8900</v>
      </c>
      <c r="H1309" t="s">
        <v>2242</v>
      </c>
      <c r="I1309" t="s">
        <v>2242</v>
      </c>
      <c r="J1309" t="s">
        <v>253</v>
      </c>
      <c r="K1309" s="3" t="s">
        <v>3155</v>
      </c>
      <c r="L1309">
        <v>17000000</v>
      </c>
      <c r="M1309">
        <v>8578231</v>
      </c>
      <c r="N1309" t="s">
        <v>4663</v>
      </c>
      <c r="O1309" s="2">
        <v>99</v>
      </c>
      <c r="Q1309" s="10" t="s">
        <v>40</v>
      </c>
      <c r="R1309" s="21">
        <v>1988</v>
      </c>
      <c r="S1309" s="27" t="s">
        <v>12794</v>
      </c>
      <c r="T1309" s="25" t="str">
        <f>LEFT(S1309,3)</f>
        <v>Nov</v>
      </c>
      <c r="U1309" s="10" t="s">
        <v>29</v>
      </c>
      <c r="V1309" s="21">
        <v>5.8</v>
      </c>
      <c r="W1309" s="10">
        <v>8900</v>
      </c>
      <c r="X1309" s="10" t="s">
        <v>2242</v>
      </c>
      <c r="Y1309" s="10" t="s">
        <v>2242</v>
      </c>
      <c r="Z1309" s="10" t="s">
        <v>253</v>
      </c>
      <c r="AA1309" s="22" t="s">
        <v>3155</v>
      </c>
      <c r="AB1309" s="10">
        <v>17000000</v>
      </c>
      <c r="AC1309" s="10">
        <v>8578231</v>
      </c>
      <c r="AD1309" s="10" t="s">
        <v>4663</v>
      </c>
      <c r="AE1309" s="23">
        <v>99</v>
      </c>
    </row>
    <row r="1310" spans="1:31" x14ac:dyDescent="0.35">
      <c r="A1310" t="s">
        <v>4664</v>
      </c>
      <c r="B1310" t="s">
        <v>15</v>
      </c>
      <c r="C1310" t="s">
        <v>40</v>
      </c>
      <c r="D1310" s="2">
        <v>1988</v>
      </c>
      <c r="E1310" t="s">
        <v>4665</v>
      </c>
      <c r="F1310" s="2">
        <v>6</v>
      </c>
      <c r="G1310">
        <v>15000</v>
      </c>
      <c r="H1310" t="s">
        <v>4666</v>
      </c>
      <c r="I1310" t="s">
        <v>2650</v>
      </c>
      <c r="J1310" t="s">
        <v>1534</v>
      </c>
      <c r="K1310" s="3" t="s">
        <v>29</v>
      </c>
      <c r="L1310">
        <v>2000000</v>
      </c>
      <c r="M1310">
        <v>725131</v>
      </c>
      <c r="N1310" t="s">
        <v>2351</v>
      </c>
      <c r="O1310" s="2">
        <v>103</v>
      </c>
      <c r="Q1310" s="9" t="s">
        <v>40</v>
      </c>
      <c r="R1310" s="18">
        <v>1988</v>
      </c>
      <c r="S1310" s="26" t="s">
        <v>12815</v>
      </c>
      <c r="T1310" s="25" t="str">
        <f>LEFT(S1310,3)</f>
        <v>Jun</v>
      </c>
      <c r="U1310" s="9" t="s">
        <v>305</v>
      </c>
      <c r="V1310" s="18">
        <v>6</v>
      </c>
      <c r="W1310" s="9">
        <v>15000</v>
      </c>
      <c r="X1310" s="9" t="s">
        <v>4666</v>
      </c>
      <c r="Y1310" s="9" t="s">
        <v>2650</v>
      </c>
      <c r="Z1310" s="9" t="s">
        <v>1534</v>
      </c>
      <c r="AA1310" s="19" t="s">
        <v>29</v>
      </c>
      <c r="AB1310" s="9">
        <v>2000000</v>
      </c>
      <c r="AC1310" s="9">
        <v>725131</v>
      </c>
      <c r="AD1310" s="9" t="s">
        <v>2351</v>
      </c>
      <c r="AE1310" s="20">
        <v>103</v>
      </c>
    </row>
    <row r="1311" spans="1:31" x14ac:dyDescent="0.35">
      <c r="A1311" t="s">
        <v>4667</v>
      </c>
      <c r="B1311" t="s">
        <v>15</v>
      </c>
      <c r="C1311" t="s">
        <v>40</v>
      </c>
      <c r="D1311" s="2">
        <v>1988</v>
      </c>
      <c r="E1311" t="s">
        <v>3923</v>
      </c>
      <c r="F1311" s="2">
        <v>5.8</v>
      </c>
      <c r="G1311">
        <v>19000</v>
      </c>
      <c r="H1311" t="s">
        <v>810</v>
      </c>
      <c r="I1311" t="s">
        <v>810</v>
      </c>
      <c r="J1311" t="s">
        <v>3708</v>
      </c>
      <c r="K1311" s="3" t="s">
        <v>29</v>
      </c>
      <c r="L1311">
        <v>6200000</v>
      </c>
      <c r="M1311">
        <v>9205924</v>
      </c>
      <c r="N1311" t="s">
        <v>4184</v>
      </c>
      <c r="O1311" s="2">
        <v>89</v>
      </c>
      <c r="Q1311" s="10" t="s">
        <v>40</v>
      </c>
      <c r="R1311" s="21">
        <v>1988</v>
      </c>
      <c r="S1311" s="27" t="s">
        <v>12715</v>
      </c>
      <c r="T1311" s="25" t="str">
        <f>LEFT(S1311,3)</f>
        <v>Jan</v>
      </c>
      <c r="U1311" s="10" t="s">
        <v>29</v>
      </c>
      <c r="V1311" s="21">
        <v>5.8</v>
      </c>
      <c r="W1311" s="10">
        <v>19000</v>
      </c>
      <c r="X1311" s="10" t="s">
        <v>810</v>
      </c>
      <c r="Y1311" s="10" t="s">
        <v>810</v>
      </c>
      <c r="Z1311" s="10" t="s">
        <v>3708</v>
      </c>
      <c r="AA1311" s="22" t="s">
        <v>29</v>
      </c>
      <c r="AB1311" s="10">
        <v>6200000</v>
      </c>
      <c r="AC1311" s="10">
        <v>9205924</v>
      </c>
      <c r="AD1311" s="10" t="s">
        <v>4184</v>
      </c>
      <c r="AE1311" s="23">
        <v>89</v>
      </c>
    </row>
    <row r="1312" spans="1:31" x14ac:dyDescent="0.35">
      <c r="A1312" t="s">
        <v>4668</v>
      </c>
      <c r="B1312" t="s">
        <v>336</v>
      </c>
      <c r="C1312" t="s">
        <v>24</v>
      </c>
      <c r="D1312" s="2">
        <v>1988</v>
      </c>
      <c r="E1312" t="s">
        <v>4523</v>
      </c>
      <c r="F1312" s="2">
        <v>5.9</v>
      </c>
      <c r="G1312">
        <v>4000</v>
      </c>
      <c r="H1312" t="s">
        <v>4669</v>
      </c>
      <c r="I1312" t="s">
        <v>4670</v>
      </c>
      <c r="J1312" t="s">
        <v>4671</v>
      </c>
      <c r="K1312" s="3" t="s">
        <v>1092</v>
      </c>
      <c r="L1312">
        <v>5000000</v>
      </c>
      <c r="M1312">
        <v>3569939</v>
      </c>
      <c r="N1312" t="s">
        <v>30</v>
      </c>
      <c r="O1312" s="2">
        <v>100</v>
      </c>
      <c r="Q1312" s="9" t="s">
        <v>24</v>
      </c>
      <c r="R1312" s="18">
        <v>1988</v>
      </c>
      <c r="S1312" s="26" t="s">
        <v>12789</v>
      </c>
      <c r="T1312" s="25" t="str">
        <f>LEFT(S1312,3)</f>
        <v>Jul</v>
      </c>
      <c r="U1312" s="9" t="s">
        <v>29</v>
      </c>
      <c r="V1312" s="18">
        <v>5.9</v>
      </c>
      <c r="W1312" s="9">
        <v>4000</v>
      </c>
      <c r="X1312" s="9" t="s">
        <v>4669</v>
      </c>
      <c r="Y1312" s="9" t="s">
        <v>4670</v>
      </c>
      <c r="Z1312" s="9" t="s">
        <v>4671</v>
      </c>
      <c r="AA1312" s="19" t="s">
        <v>1092</v>
      </c>
      <c r="AB1312" s="9">
        <v>5000000</v>
      </c>
      <c r="AC1312" s="9">
        <v>3569939</v>
      </c>
      <c r="AD1312" s="9" t="s">
        <v>30</v>
      </c>
      <c r="AE1312" s="20">
        <v>100</v>
      </c>
    </row>
    <row r="1313" spans="1:31" x14ac:dyDescent="0.35">
      <c r="A1313" t="s">
        <v>4672</v>
      </c>
      <c r="B1313" t="s">
        <v>32</v>
      </c>
      <c r="C1313" t="s">
        <v>16</v>
      </c>
      <c r="D1313" s="2">
        <v>1988</v>
      </c>
      <c r="E1313" t="s">
        <v>4673</v>
      </c>
      <c r="F1313" s="2">
        <v>7.2</v>
      </c>
      <c r="G1313">
        <v>19000</v>
      </c>
      <c r="H1313" t="s">
        <v>1846</v>
      </c>
      <c r="I1313" t="s">
        <v>4674</v>
      </c>
      <c r="J1313" t="s">
        <v>2624</v>
      </c>
      <c r="K1313" s="3" t="s">
        <v>29</v>
      </c>
      <c r="L1313">
        <v>6000000</v>
      </c>
      <c r="M1313">
        <v>5680515</v>
      </c>
      <c r="N1313" t="s">
        <v>49</v>
      </c>
      <c r="O1313" s="2">
        <v>119</v>
      </c>
      <c r="Q1313" s="10" t="s">
        <v>16</v>
      </c>
      <c r="R1313" s="21">
        <v>1988</v>
      </c>
      <c r="S1313" s="27" t="s">
        <v>12816</v>
      </c>
      <c r="T1313" s="25" t="str">
        <f>LEFT(S1313,3)</f>
        <v>Jun</v>
      </c>
      <c r="U1313" s="10" t="s">
        <v>247</v>
      </c>
      <c r="V1313" s="21">
        <v>7.2</v>
      </c>
      <c r="W1313" s="10">
        <v>19000</v>
      </c>
      <c r="X1313" s="10" t="s">
        <v>1846</v>
      </c>
      <c r="Y1313" s="10" t="s">
        <v>4674</v>
      </c>
      <c r="Z1313" s="10" t="s">
        <v>2624</v>
      </c>
      <c r="AA1313" s="22" t="s">
        <v>29</v>
      </c>
      <c r="AB1313" s="10">
        <v>6000000</v>
      </c>
      <c r="AC1313" s="10">
        <v>5680515</v>
      </c>
      <c r="AD1313" s="10" t="s">
        <v>49</v>
      </c>
      <c r="AE1313" s="23">
        <v>119</v>
      </c>
    </row>
    <row r="1314" spans="1:31" x14ac:dyDescent="0.35">
      <c r="A1314" t="s">
        <v>4675</v>
      </c>
      <c r="B1314" t="s">
        <v>32</v>
      </c>
      <c r="C1314" t="s">
        <v>62</v>
      </c>
      <c r="D1314" s="2">
        <v>1988</v>
      </c>
      <c r="E1314" t="s">
        <v>3548</v>
      </c>
      <c r="F1314" s="2">
        <v>7.3</v>
      </c>
      <c r="G1314">
        <v>17000</v>
      </c>
      <c r="H1314" t="s">
        <v>4676</v>
      </c>
      <c r="I1314" t="s">
        <v>4676</v>
      </c>
      <c r="J1314" t="s">
        <v>4677</v>
      </c>
      <c r="K1314" s="3" t="s">
        <v>29</v>
      </c>
      <c r="L1314">
        <v>0</v>
      </c>
      <c r="M1314">
        <v>13994920</v>
      </c>
      <c r="N1314" t="s">
        <v>2781</v>
      </c>
      <c r="O1314" s="2">
        <v>103</v>
      </c>
      <c r="Q1314" s="9" t="s">
        <v>62</v>
      </c>
      <c r="R1314" s="18">
        <v>1988</v>
      </c>
      <c r="S1314" s="26" t="s">
        <v>12675</v>
      </c>
      <c r="T1314" s="25" t="str">
        <f>LEFT(S1314,3)</f>
        <v>Mar</v>
      </c>
      <c r="U1314" s="9" t="s">
        <v>29</v>
      </c>
      <c r="V1314" s="18">
        <v>7.3</v>
      </c>
      <c r="W1314" s="9">
        <v>17000</v>
      </c>
      <c r="X1314" s="9" t="s">
        <v>4676</v>
      </c>
      <c r="Y1314" s="9" t="s">
        <v>4676</v>
      </c>
      <c r="Z1314" s="9" t="s">
        <v>4677</v>
      </c>
      <c r="AA1314" s="19" t="s">
        <v>29</v>
      </c>
      <c r="AB1314" s="9">
        <v>0</v>
      </c>
      <c r="AC1314" s="9">
        <v>13994920</v>
      </c>
      <c r="AD1314" s="9" t="s">
        <v>2781</v>
      </c>
      <c r="AE1314" s="20">
        <v>103</v>
      </c>
    </row>
    <row r="1315" spans="1:31" x14ac:dyDescent="0.35">
      <c r="A1315" t="s">
        <v>4678</v>
      </c>
      <c r="B1315" t="s">
        <v>15</v>
      </c>
      <c r="C1315" t="s">
        <v>33</v>
      </c>
      <c r="D1315" s="2">
        <v>1988</v>
      </c>
      <c r="E1315" t="s">
        <v>4637</v>
      </c>
      <c r="F1315" s="2">
        <v>6</v>
      </c>
      <c r="G1315">
        <v>15000</v>
      </c>
      <c r="H1315" t="s">
        <v>4679</v>
      </c>
      <c r="I1315" t="s">
        <v>2483</v>
      </c>
      <c r="J1315" t="s">
        <v>1101</v>
      </c>
      <c r="K1315" s="3" t="s">
        <v>29</v>
      </c>
      <c r="L1315">
        <v>1100000</v>
      </c>
      <c r="M1315">
        <v>671382</v>
      </c>
      <c r="N1315" t="s">
        <v>4680</v>
      </c>
      <c r="O1315" s="2">
        <v>85</v>
      </c>
      <c r="Q1315" s="10" t="s">
        <v>33</v>
      </c>
      <c r="R1315" s="21">
        <v>1988</v>
      </c>
      <c r="S1315" s="27" t="s">
        <v>12811</v>
      </c>
      <c r="T1315" s="25" t="str">
        <f>LEFT(S1315,3)</f>
        <v>May</v>
      </c>
      <c r="U1315" s="10" t="s">
        <v>29</v>
      </c>
      <c r="V1315" s="21">
        <v>6</v>
      </c>
      <c r="W1315" s="10">
        <v>15000</v>
      </c>
      <c r="X1315" s="10" t="s">
        <v>4679</v>
      </c>
      <c r="Y1315" s="10" t="s">
        <v>2483</v>
      </c>
      <c r="Z1315" s="10" t="s">
        <v>1101</v>
      </c>
      <c r="AA1315" s="22" t="s">
        <v>29</v>
      </c>
      <c r="AB1315" s="10">
        <v>1100000</v>
      </c>
      <c r="AC1315" s="10">
        <v>671382</v>
      </c>
      <c r="AD1315" s="10" t="s">
        <v>4680</v>
      </c>
      <c r="AE1315" s="23">
        <v>85</v>
      </c>
    </row>
    <row r="1316" spans="1:31" x14ac:dyDescent="0.35">
      <c r="A1316" t="s">
        <v>4681</v>
      </c>
      <c r="B1316" t="s">
        <v>15</v>
      </c>
      <c r="C1316" t="s">
        <v>40</v>
      </c>
      <c r="D1316" s="2">
        <v>1988</v>
      </c>
      <c r="E1316" t="s">
        <v>4656</v>
      </c>
      <c r="F1316" s="2">
        <v>7.6</v>
      </c>
      <c r="G1316">
        <v>37000</v>
      </c>
      <c r="H1316" t="s">
        <v>3472</v>
      </c>
      <c r="I1316" t="s">
        <v>3472</v>
      </c>
      <c r="J1316" t="s">
        <v>4682</v>
      </c>
      <c r="K1316" s="3" t="s">
        <v>1110</v>
      </c>
      <c r="L1316">
        <v>700000</v>
      </c>
      <c r="M1316">
        <v>7263129</v>
      </c>
      <c r="N1316" t="s">
        <v>4683</v>
      </c>
      <c r="O1316" s="2">
        <v>88</v>
      </c>
      <c r="Q1316" s="9" t="s">
        <v>40</v>
      </c>
      <c r="R1316" s="18">
        <v>1988</v>
      </c>
      <c r="S1316" s="26" t="s">
        <v>12814</v>
      </c>
      <c r="T1316" s="25" t="str">
        <f>LEFT(S1316,3)</f>
        <v>Nov</v>
      </c>
      <c r="U1316" s="9" t="s">
        <v>29</v>
      </c>
      <c r="V1316" s="18">
        <v>7.6</v>
      </c>
      <c r="W1316" s="9">
        <v>37000</v>
      </c>
      <c r="X1316" s="9" t="s">
        <v>3472</v>
      </c>
      <c r="Y1316" s="9" t="s">
        <v>3472</v>
      </c>
      <c r="Z1316" s="9" t="s">
        <v>4682</v>
      </c>
      <c r="AA1316" s="19" t="s">
        <v>1110</v>
      </c>
      <c r="AB1316" s="9">
        <v>700000</v>
      </c>
      <c r="AC1316" s="9">
        <v>7263129</v>
      </c>
      <c r="AD1316" s="9" t="s">
        <v>4683</v>
      </c>
      <c r="AE1316" s="20">
        <v>88</v>
      </c>
    </row>
    <row r="1317" spans="1:31" x14ac:dyDescent="0.35">
      <c r="A1317" t="s">
        <v>4684</v>
      </c>
      <c r="B1317" t="s">
        <v>1998</v>
      </c>
      <c r="C1317" t="s">
        <v>40</v>
      </c>
      <c r="D1317" s="2">
        <v>1988</v>
      </c>
      <c r="E1317" t="s">
        <v>4044</v>
      </c>
      <c r="F1317" s="2">
        <v>5.9</v>
      </c>
      <c r="G1317">
        <v>12000</v>
      </c>
      <c r="H1317" t="s">
        <v>1308</v>
      </c>
      <c r="I1317" t="s">
        <v>1308</v>
      </c>
      <c r="J1317" t="s">
        <v>2045</v>
      </c>
      <c r="K1317" s="3" t="s">
        <v>29</v>
      </c>
      <c r="L1317">
        <v>20000000</v>
      </c>
      <c r="M1317">
        <v>16031707</v>
      </c>
      <c r="N1317" t="s">
        <v>43</v>
      </c>
      <c r="O1317" s="2">
        <v>106</v>
      </c>
      <c r="Q1317" s="10" t="s">
        <v>40</v>
      </c>
      <c r="R1317" s="21">
        <v>1988</v>
      </c>
      <c r="S1317" s="27" t="s">
        <v>12734</v>
      </c>
      <c r="T1317" s="25" t="str">
        <f>LEFT(S1317,3)</f>
        <v>Feb</v>
      </c>
      <c r="U1317" s="10" t="s">
        <v>29</v>
      </c>
      <c r="V1317" s="21">
        <v>5.9</v>
      </c>
      <c r="W1317" s="10">
        <v>12000</v>
      </c>
      <c r="X1317" s="10" t="s">
        <v>1308</v>
      </c>
      <c r="Y1317" s="10" t="s">
        <v>1308</v>
      </c>
      <c r="Z1317" s="10" t="s">
        <v>2045</v>
      </c>
      <c r="AA1317" s="22" t="s">
        <v>29</v>
      </c>
      <c r="AB1317" s="10">
        <v>20000000</v>
      </c>
      <c r="AC1317" s="10">
        <v>16031707</v>
      </c>
      <c r="AD1317" s="10" t="s">
        <v>43</v>
      </c>
      <c r="AE1317" s="23">
        <v>106</v>
      </c>
    </row>
    <row r="1318" spans="1:31" x14ac:dyDescent="0.35">
      <c r="A1318" t="s">
        <v>4685</v>
      </c>
      <c r="B1318" t="s">
        <v>32</v>
      </c>
      <c r="C1318" t="s">
        <v>40</v>
      </c>
      <c r="D1318" s="2">
        <v>1988</v>
      </c>
      <c r="E1318" t="s">
        <v>4686</v>
      </c>
      <c r="F1318" s="2">
        <v>4.5999999999999996</v>
      </c>
      <c r="G1318">
        <v>33000</v>
      </c>
      <c r="H1318" t="s">
        <v>680</v>
      </c>
      <c r="I1318" t="s">
        <v>2016</v>
      </c>
      <c r="J1318" t="s">
        <v>4687</v>
      </c>
      <c r="K1318" s="3" t="s">
        <v>29</v>
      </c>
      <c r="L1318">
        <v>0</v>
      </c>
      <c r="M1318">
        <v>19510371</v>
      </c>
      <c r="N1318" t="s">
        <v>22</v>
      </c>
      <c r="O1318" s="2">
        <v>90</v>
      </c>
      <c r="Q1318" s="9" t="s">
        <v>40</v>
      </c>
      <c r="R1318" s="18">
        <v>1988</v>
      </c>
      <c r="S1318" s="26" t="s">
        <v>12817</v>
      </c>
      <c r="T1318" s="25" t="str">
        <f>LEFT(S1318,3)</f>
        <v>Mar</v>
      </c>
      <c r="U1318" s="9" t="s">
        <v>29</v>
      </c>
      <c r="V1318" s="18">
        <v>4.5999999999999996</v>
      </c>
      <c r="W1318" s="9">
        <v>33000</v>
      </c>
      <c r="X1318" s="9" t="s">
        <v>680</v>
      </c>
      <c r="Y1318" s="9" t="s">
        <v>2016</v>
      </c>
      <c r="Z1318" s="9" t="s">
        <v>4687</v>
      </c>
      <c r="AA1318" s="19" t="s">
        <v>29</v>
      </c>
      <c r="AB1318" s="9">
        <v>0</v>
      </c>
      <c r="AC1318" s="9">
        <v>19510371</v>
      </c>
      <c r="AD1318" s="9" t="s">
        <v>22</v>
      </c>
      <c r="AE1318" s="20">
        <v>90</v>
      </c>
    </row>
    <row r="1319" spans="1:31" x14ac:dyDescent="0.35">
      <c r="A1319" t="s">
        <v>4688</v>
      </c>
      <c r="B1319" t="s">
        <v>15</v>
      </c>
      <c r="C1319" t="s">
        <v>103</v>
      </c>
      <c r="D1319" s="2">
        <v>1988</v>
      </c>
      <c r="E1319" t="s">
        <v>4517</v>
      </c>
      <c r="F1319" s="2">
        <v>6.1</v>
      </c>
      <c r="G1319">
        <v>30000</v>
      </c>
      <c r="H1319" t="s">
        <v>1183</v>
      </c>
      <c r="I1319" t="s">
        <v>1183</v>
      </c>
      <c r="J1319" t="s">
        <v>534</v>
      </c>
      <c r="K1319" s="3" t="s">
        <v>29</v>
      </c>
      <c r="L1319">
        <v>23000000</v>
      </c>
      <c r="M1319">
        <v>41292551</v>
      </c>
      <c r="N1319" t="s">
        <v>4689</v>
      </c>
      <c r="O1319" s="2">
        <v>115</v>
      </c>
      <c r="Q1319" s="10" t="s">
        <v>103</v>
      </c>
      <c r="R1319" s="21">
        <v>1988</v>
      </c>
      <c r="S1319" s="27" t="s">
        <v>12787</v>
      </c>
      <c r="T1319" s="25" t="str">
        <f>LEFT(S1319,3)</f>
        <v>Dec</v>
      </c>
      <c r="U1319" s="10" t="s">
        <v>29</v>
      </c>
      <c r="V1319" s="21">
        <v>6.1</v>
      </c>
      <c r="W1319" s="10">
        <v>30000</v>
      </c>
      <c r="X1319" s="10" t="s">
        <v>1183</v>
      </c>
      <c r="Y1319" s="10" t="s">
        <v>1183</v>
      </c>
      <c r="Z1319" s="10" t="s">
        <v>534</v>
      </c>
      <c r="AA1319" s="22" t="s">
        <v>29</v>
      </c>
      <c r="AB1319" s="10">
        <v>23000000</v>
      </c>
      <c r="AC1319" s="10">
        <v>41292551</v>
      </c>
      <c r="AD1319" s="10" t="s">
        <v>4689</v>
      </c>
      <c r="AE1319" s="23">
        <v>115</v>
      </c>
    </row>
    <row r="1320" spans="1:31" x14ac:dyDescent="0.35">
      <c r="A1320" t="s">
        <v>4690</v>
      </c>
      <c r="B1320" t="s">
        <v>15</v>
      </c>
      <c r="C1320" t="s">
        <v>40</v>
      </c>
      <c r="D1320" s="2">
        <v>1988</v>
      </c>
      <c r="E1320" t="s">
        <v>4553</v>
      </c>
      <c r="F1320" s="2">
        <v>6.2</v>
      </c>
      <c r="G1320">
        <v>14000</v>
      </c>
      <c r="H1320" t="s">
        <v>3608</v>
      </c>
      <c r="I1320" t="s">
        <v>4691</v>
      </c>
      <c r="J1320" t="s">
        <v>4692</v>
      </c>
      <c r="K1320" s="3" t="s">
        <v>29</v>
      </c>
      <c r="L1320">
        <v>1200000</v>
      </c>
      <c r="M1320">
        <v>3109904</v>
      </c>
      <c r="N1320" t="s">
        <v>4693</v>
      </c>
      <c r="O1320" s="2">
        <v>90</v>
      </c>
      <c r="Q1320" s="9" t="s">
        <v>40</v>
      </c>
      <c r="R1320" s="18">
        <v>1988</v>
      </c>
      <c r="S1320" s="26" t="s">
        <v>12795</v>
      </c>
      <c r="T1320" s="25" t="str">
        <f>LEFT(S1320,3)</f>
        <v>Oct</v>
      </c>
      <c r="U1320" s="9" t="s">
        <v>29</v>
      </c>
      <c r="V1320" s="18">
        <v>6.2</v>
      </c>
      <c r="W1320" s="9">
        <v>14000</v>
      </c>
      <c r="X1320" s="9" t="s">
        <v>3608</v>
      </c>
      <c r="Y1320" s="9" t="s">
        <v>4691</v>
      </c>
      <c r="Z1320" s="9" t="s">
        <v>4692</v>
      </c>
      <c r="AA1320" s="19" t="s">
        <v>29</v>
      </c>
      <c r="AB1320" s="9">
        <v>1200000</v>
      </c>
      <c r="AC1320" s="9">
        <v>3109904</v>
      </c>
      <c r="AD1320" s="9" t="s">
        <v>4693</v>
      </c>
      <c r="AE1320" s="20">
        <v>90</v>
      </c>
    </row>
    <row r="1321" spans="1:31" x14ac:dyDescent="0.35">
      <c r="A1321" t="s">
        <v>4694</v>
      </c>
      <c r="B1321" t="s">
        <v>1998</v>
      </c>
      <c r="C1321" t="s">
        <v>40</v>
      </c>
      <c r="D1321" s="2">
        <v>1988</v>
      </c>
      <c r="E1321" t="s">
        <v>4695</v>
      </c>
      <c r="F1321" s="2">
        <v>6.6</v>
      </c>
      <c r="G1321">
        <v>15000</v>
      </c>
      <c r="H1321" t="s">
        <v>473</v>
      </c>
      <c r="I1321" t="s">
        <v>207</v>
      </c>
      <c r="J1321" t="s">
        <v>1510</v>
      </c>
      <c r="K1321" s="3" t="s">
        <v>29</v>
      </c>
      <c r="L1321">
        <v>20000000</v>
      </c>
      <c r="M1321">
        <v>51684798</v>
      </c>
      <c r="N1321" t="s">
        <v>112</v>
      </c>
      <c r="O1321" s="2">
        <v>106</v>
      </c>
      <c r="Q1321" s="10" t="s">
        <v>40</v>
      </c>
      <c r="R1321" s="21">
        <v>1988</v>
      </c>
      <c r="S1321" s="27" t="s">
        <v>12818</v>
      </c>
      <c r="T1321" s="25" t="str">
        <f>LEFT(S1321,3)</f>
        <v>Mar</v>
      </c>
      <c r="U1321" s="10" t="s">
        <v>29</v>
      </c>
      <c r="V1321" s="21">
        <v>6.6</v>
      </c>
      <c r="W1321" s="10">
        <v>15000</v>
      </c>
      <c r="X1321" s="10" t="s">
        <v>473</v>
      </c>
      <c r="Y1321" s="10" t="s">
        <v>207</v>
      </c>
      <c r="Z1321" s="10" t="s">
        <v>1510</v>
      </c>
      <c r="AA1321" s="22" t="s">
        <v>29</v>
      </c>
      <c r="AB1321" s="10">
        <v>20000000</v>
      </c>
      <c r="AC1321" s="10">
        <v>51684798</v>
      </c>
      <c r="AD1321" s="10" t="s">
        <v>112</v>
      </c>
      <c r="AE1321" s="23">
        <v>106</v>
      </c>
    </row>
    <row r="1322" spans="1:31" x14ac:dyDescent="0.35">
      <c r="A1322" t="s">
        <v>4696</v>
      </c>
      <c r="B1322" t="s">
        <v>32</v>
      </c>
      <c r="C1322" t="s">
        <v>40</v>
      </c>
      <c r="D1322" s="2">
        <v>1988</v>
      </c>
      <c r="E1322" t="s">
        <v>4697</v>
      </c>
      <c r="F1322" s="2">
        <v>6.4</v>
      </c>
      <c r="G1322">
        <v>4000</v>
      </c>
      <c r="H1322" t="s">
        <v>4698</v>
      </c>
      <c r="I1322" t="s">
        <v>4699</v>
      </c>
      <c r="J1322" t="s">
        <v>1528</v>
      </c>
      <c r="K1322" s="3" t="s">
        <v>21</v>
      </c>
      <c r="L1322">
        <v>5000000</v>
      </c>
      <c r="M1322">
        <v>6957975</v>
      </c>
      <c r="N1322" t="s">
        <v>4700</v>
      </c>
      <c r="O1322" s="2">
        <v>98</v>
      </c>
      <c r="Q1322" s="9" t="s">
        <v>40</v>
      </c>
      <c r="R1322" s="18">
        <v>1988</v>
      </c>
      <c r="S1322" s="26" t="s">
        <v>12819</v>
      </c>
      <c r="T1322" s="25" t="str">
        <f>LEFT(S1322,3)</f>
        <v>Jul</v>
      </c>
      <c r="U1322" s="9" t="s">
        <v>29</v>
      </c>
      <c r="V1322" s="18">
        <v>6.4</v>
      </c>
      <c r="W1322" s="9">
        <v>4000</v>
      </c>
      <c r="X1322" s="9" t="s">
        <v>4698</v>
      </c>
      <c r="Y1322" s="9" t="s">
        <v>4699</v>
      </c>
      <c r="Z1322" s="9" t="s">
        <v>1528</v>
      </c>
      <c r="AA1322" s="19" t="s">
        <v>21</v>
      </c>
      <c r="AB1322" s="9">
        <v>5000000</v>
      </c>
      <c r="AC1322" s="9">
        <v>6957975</v>
      </c>
      <c r="AD1322" s="9" t="s">
        <v>4700</v>
      </c>
      <c r="AE1322" s="20">
        <v>98</v>
      </c>
    </row>
    <row r="1323" spans="1:31" x14ac:dyDescent="0.35">
      <c r="A1323" t="s">
        <v>4701</v>
      </c>
      <c r="B1323" t="s">
        <v>32</v>
      </c>
      <c r="C1323" t="s">
        <v>24</v>
      </c>
      <c r="D1323" s="2">
        <v>1988</v>
      </c>
      <c r="E1323" t="s">
        <v>4622</v>
      </c>
      <c r="F1323" s="2">
        <v>5.4</v>
      </c>
      <c r="G1323">
        <v>16000</v>
      </c>
      <c r="H1323" t="s">
        <v>356</v>
      </c>
      <c r="I1323" t="s">
        <v>4702</v>
      </c>
      <c r="J1323" t="s">
        <v>2580</v>
      </c>
      <c r="K1323" s="3" t="s">
        <v>29</v>
      </c>
      <c r="L1323">
        <v>17500000</v>
      </c>
      <c r="M1323">
        <v>25024919</v>
      </c>
      <c r="N1323" t="s">
        <v>4703</v>
      </c>
      <c r="O1323" s="2">
        <v>116</v>
      </c>
      <c r="Q1323" s="10" t="s">
        <v>24</v>
      </c>
      <c r="R1323" s="21">
        <v>1988</v>
      </c>
      <c r="S1323" s="27" t="s">
        <v>12807</v>
      </c>
      <c r="T1323" s="25" t="str">
        <f>LEFT(S1323,3)</f>
        <v>Nov</v>
      </c>
      <c r="U1323" s="10" t="s">
        <v>29</v>
      </c>
      <c r="V1323" s="21">
        <v>5.4</v>
      </c>
      <c r="W1323" s="10">
        <v>16000</v>
      </c>
      <c r="X1323" s="10" t="s">
        <v>356</v>
      </c>
      <c r="Y1323" s="10" t="s">
        <v>4702</v>
      </c>
      <c r="Z1323" s="10" t="s">
        <v>2580</v>
      </c>
      <c r="AA1323" s="22" t="s">
        <v>29</v>
      </c>
      <c r="AB1323" s="10">
        <v>17500000</v>
      </c>
      <c r="AC1323" s="10">
        <v>25024919</v>
      </c>
      <c r="AD1323" s="10" t="s">
        <v>4703</v>
      </c>
      <c r="AE1323" s="23">
        <v>116</v>
      </c>
    </row>
    <row r="1324" spans="1:31" x14ac:dyDescent="0.35">
      <c r="A1324" t="s">
        <v>4704</v>
      </c>
      <c r="B1324" t="s">
        <v>32</v>
      </c>
      <c r="C1324" t="s">
        <v>51</v>
      </c>
      <c r="D1324" s="2">
        <v>1988</v>
      </c>
      <c r="E1324" t="s">
        <v>4705</v>
      </c>
      <c r="F1324" s="2">
        <v>4.7</v>
      </c>
      <c r="G1324">
        <v>17000</v>
      </c>
      <c r="H1324" t="s">
        <v>432</v>
      </c>
      <c r="I1324" t="s">
        <v>432</v>
      </c>
      <c r="J1324" t="s">
        <v>4706</v>
      </c>
      <c r="K1324" s="3" t="s">
        <v>29</v>
      </c>
      <c r="L1324">
        <v>10500000</v>
      </c>
      <c r="M1324">
        <v>14114488</v>
      </c>
      <c r="N1324" t="s">
        <v>117</v>
      </c>
      <c r="O1324" s="2">
        <v>98</v>
      </c>
      <c r="Q1324" s="9" t="s">
        <v>51</v>
      </c>
      <c r="R1324" s="18">
        <v>1988</v>
      </c>
      <c r="S1324" s="26" t="s">
        <v>12820</v>
      </c>
      <c r="T1324" s="25" t="str">
        <f>LEFT(S1324,3)</f>
        <v>Jun</v>
      </c>
      <c r="U1324" s="9" t="s">
        <v>29</v>
      </c>
      <c r="V1324" s="18">
        <v>4.7</v>
      </c>
      <c r="W1324" s="9">
        <v>17000</v>
      </c>
      <c r="X1324" s="9" t="s">
        <v>432</v>
      </c>
      <c r="Y1324" s="9" t="s">
        <v>432</v>
      </c>
      <c r="Z1324" s="9" t="s">
        <v>4706</v>
      </c>
      <c r="AA1324" s="19" t="s">
        <v>29</v>
      </c>
      <c r="AB1324" s="9">
        <v>10500000</v>
      </c>
      <c r="AC1324" s="9">
        <v>14114488</v>
      </c>
      <c r="AD1324" s="9" t="s">
        <v>117</v>
      </c>
      <c r="AE1324" s="20">
        <v>98</v>
      </c>
    </row>
    <row r="1325" spans="1:31" x14ac:dyDescent="0.35">
      <c r="A1325" t="s">
        <v>4707</v>
      </c>
      <c r="B1325" t="s">
        <v>15</v>
      </c>
      <c r="C1325" t="s">
        <v>40</v>
      </c>
      <c r="D1325" s="2">
        <v>1988</v>
      </c>
      <c r="E1325" t="s">
        <v>4521</v>
      </c>
      <c r="F1325" s="2">
        <v>6.2</v>
      </c>
      <c r="G1325">
        <v>12000</v>
      </c>
      <c r="H1325" t="s">
        <v>4708</v>
      </c>
      <c r="I1325" t="s">
        <v>4708</v>
      </c>
      <c r="J1325" t="s">
        <v>2051</v>
      </c>
      <c r="K1325" s="3" t="s">
        <v>29</v>
      </c>
      <c r="L1325">
        <v>3000000</v>
      </c>
      <c r="M1325">
        <v>808114</v>
      </c>
      <c r="N1325" t="s">
        <v>4709</v>
      </c>
      <c r="O1325" s="2">
        <v>95</v>
      </c>
      <c r="Q1325" s="10" t="s">
        <v>40</v>
      </c>
      <c r="R1325" s="21">
        <v>1988</v>
      </c>
      <c r="S1325" s="27" t="s">
        <v>12788</v>
      </c>
      <c r="T1325" s="25" t="str">
        <f>LEFT(S1325,3)</f>
        <v>Jun</v>
      </c>
      <c r="U1325" s="10" t="s">
        <v>29</v>
      </c>
      <c r="V1325" s="21">
        <v>6.2</v>
      </c>
      <c r="W1325" s="10">
        <v>12000</v>
      </c>
      <c r="X1325" s="10" t="s">
        <v>4708</v>
      </c>
      <c r="Y1325" s="10" t="s">
        <v>4708</v>
      </c>
      <c r="Z1325" s="10" t="s">
        <v>2051</v>
      </c>
      <c r="AA1325" s="22" t="s">
        <v>29</v>
      </c>
      <c r="AB1325" s="10">
        <v>3000000</v>
      </c>
      <c r="AC1325" s="10">
        <v>808114</v>
      </c>
      <c r="AD1325" s="10" t="s">
        <v>4709</v>
      </c>
      <c r="AE1325" s="23">
        <v>95</v>
      </c>
    </row>
    <row r="1326" spans="1:31" x14ac:dyDescent="0.35">
      <c r="A1326" t="s">
        <v>4710</v>
      </c>
      <c r="B1326" t="s">
        <v>32</v>
      </c>
      <c r="C1326" t="s">
        <v>40</v>
      </c>
      <c r="D1326" s="2">
        <v>1988</v>
      </c>
      <c r="E1326" t="s">
        <v>4465</v>
      </c>
      <c r="F1326" s="2">
        <v>6.2</v>
      </c>
      <c r="G1326">
        <v>20000</v>
      </c>
      <c r="H1326" t="s">
        <v>1122</v>
      </c>
      <c r="I1326" t="s">
        <v>4711</v>
      </c>
      <c r="J1326" t="s">
        <v>48</v>
      </c>
      <c r="K1326" s="3" t="s">
        <v>29</v>
      </c>
      <c r="L1326">
        <v>19000000</v>
      </c>
      <c r="M1326">
        <v>25537221</v>
      </c>
      <c r="N1326" t="s">
        <v>4712</v>
      </c>
      <c r="O1326" s="2">
        <v>101</v>
      </c>
      <c r="Q1326" s="9" t="s">
        <v>40</v>
      </c>
      <c r="R1326" s="18">
        <v>1988</v>
      </c>
      <c r="S1326" s="26" t="s">
        <v>12774</v>
      </c>
      <c r="T1326" s="25" t="str">
        <f>LEFT(S1326,3)</f>
        <v>Jun</v>
      </c>
      <c r="U1326" s="9" t="s">
        <v>29</v>
      </c>
      <c r="V1326" s="18">
        <v>6.2</v>
      </c>
      <c r="W1326" s="9">
        <v>20000</v>
      </c>
      <c r="X1326" s="9" t="s">
        <v>1122</v>
      </c>
      <c r="Y1326" s="9" t="s">
        <v>4711</v>
      </c>
      <c r="Z1326" s="9" t="s">
        <v>48</v>
      </c>
      <c r="AA1326" s="19" t="s">
        <v>29</v>
      </c>
      <c r="AB1326" s="9">
        <v>19000000</v>
      </c>
      <c r="AC1326" s="9">
        <v>25537221</v>
      </c>
      <c r="AD1326" s="9" t="s">
        <v>4712</v>
      </c>
      <c r="AE1326" s="20">
        <v>101</v>
      </c>
    </row>
    <row r="1327" spans="1:31" x14ac:dyDescent="0.35">
      <c r="A1327" t="s">
        <v>4713</v>
      </c>
      <c r="B1327" t="s">
        <v>446</v>
      </c>
      <c r="C1327" t="s">
        <v>103</v>
      </c>
      <c r="D1327" s="2">
        <v>1988</v>
      </c>
      <c r="E1327" t="s">
        <v>4714</v>
      </c>
      <c r="F1327" s="2">
        <v>7</v>
      </c>
      <c r="G1327">
        <v>9000</v>
      </c>
      <c r="H1327" t="s">
        <v>4715</v>
      </c>
      <c r="I1327" t="s">
        <v>4716</v>
      </c>
      <c r="J1327" t="s">
        <v>4717</v>
      </c>
      <c r="K1327" s="3" t="s">
        <v>490</v>
      </c>
      <c r="L1327">
        <v>0</v>
      </c>
      <c r="M1327">
        <v>13133</v>
      </c>
      <c r="N1327" t="s">
        <v>4718</v>
      </c>
      <c r="O1327" s="2">
        <v>102</v>
      </c>
      <c r="Q1327" s="10" t="s">
        <v>103</v>
      </c>
      <c r="R1327" s="21">
        <v>1988</v>
      </c>
      <c r="S1327" s="27" t="s">
        <v>12821</v>
      </c>
      <c r="T1327" s="25" t="str">
        <f>LEFT(S1327,3)</f>
        <v>May</v>
      </c>
      <c r="U1327" s="10" t="s">
        <v>29</v>
      </c>
      <c r="V1327" s="21">
        <v>7</v>
      </c>
      <c r="W1327" s="10">
        <v>9000</v>
      </c>
      <c r="X1327" s="10" t="s">
        <v>4715</v>
      </c>
      <c r="Y1327" s="10" t="s">
        <v>4716</v>
      </c>
      <c r="Z1327" s="10" t="s">
        <v>4717</v>
      </c>
      <c r="AA1327" s="22" t="s">
        <v>490</v>
      </c>
      <c r="AB1327" s="10">
        <v>0</v>
      </c>
      <c r="AC1327" s="10">
        <v>13133</v>
      </c>
      <c r="AD1327" s="10" t="s">
        <v>4718</v>
      </c>
      <c r="AE1327" s="23">
        <v>102</v>
      </c>
    </row>
    <row r="1328" spans="1:31" x14ac:dyDescent="0.35">
      <c r="A1328" t="s">
        <v>4719</v>
      </c>
      <c r="B1328" t="s">
        <v>15</v>
      </c>
      <c r="C1328" t="s">
        <v>40</v>
      </c>
      <c r="D1328" s="2">
        <v>1988</v>
      </c>
      <c r="E1328" t="s">
        <v>4720</v>
      </c>
      <c r="F1328" s="2">
        <v>5.9</v>
      </c>
      <c r="G1328">
        <v>12000</v>
      </c>
      <c r="H1328" t="s">
        <v>1100</v>
      </c>
      <c r="I1328" t="s">
        <v>1254</v>
      </c>
      <c r="J1328" t="s">
        <v>4721</v>
      </c>
      <c r="K1328" s="3" t="s">
        <v>29</v>
      </c>
      <c r="L1328">
        <v>7500000</v>
      </c>
      <c r="M1328">
        <v>2983784</v>
      </c>
      <c r="N1328" t="s">
        <v>4056</v>
      </c>
      <c r="O1328" s="2">
        <v>104</v>
      </c>
      <c r="Q1328" s="9" t="s">
        <v>40</v>
      </c>
      <c r="R1328" s="18">
        <v>1988</v>
      </c>
      <c r="S1328" s="26" t="s">
        <v>12822</v>
      </c>
      <c r="T1328" s="25" t="str">
        <f>LEFT(S1328,3)</f>
        <v>May</v>
      </c>
      <c r="U1328" s="9" t="s">
        <v>29</v>
      </c>
      <c r="V1328" s="18">
        <v>5.9</v>
      </c>
      <c r="W1328" s="9">
        <v>12000</v>
      </c>
      <c r="X1328" s="9" t="s">
        <v>1100</v>
      </c>
      <c r="Y1328" s="9" t="s">
        <v>1254</v>
      </c>
      <c r="Z1328" s="9" t="s">
        <v>4721</v>
      </c>
      <c r="AA1328" s="19" t="s">
        <v>29</v>
      </c>
      <c r="AB1328" s="9">
        <v>7500000</v>
      </c>
      <c r="AC1328" s="9">
        <v>2983784</v>
      </c>
      <c r="AD1328" s="9" t="s">
        <v>4056</v>
      </c>
      <c r="AE1328" s="20">
        <v>104</v>
      </c>
    </row>
    <row r="1329" spans="1:31" x14ac:dyDescent="0.35">
      <c r="A1329" t="s">
        <v>4722</v>
      </c>
      <c r="B1329" t="s">
        <v>32</v>
      </c>
      <c r="C1329" t="s">
        <v>40</v>
      </c>
      <c r="D1329" s="2">
        <v>1988</v>
      </c>
      <c r="E1329" t="s">
        <v>4723</v>
      </c>
      <c r="F1329" s="2">
        <v>3.8</v>
      </c>
      <c r="G1329">
        <v>15000</v>
      </c>
      <c r="H1329" t="s">
        <v>896</v>
      </c>
      <c r="I1329" t="s">
        <v>47</v>
      </c>
      <c r="J1329" t="s">
        <v>4724</v>
      </c>
      <c r="K1329" s="3" t="s">
        <v>29</v>
      </c>
      <c r="L1329">
        <v>20000000</v>
      </c>
      <c r="M1329">
        <v>11798302</v>
      </c>
      <c r="N1329" t="s">
        <v>4146</v>
      </c>
      <c r="O1329" s="2">
        <v>98</v>
      </c>
      <c r="Q1329" s="10" t="s">
        <v>40</v>
      </c>
      <c r="R1329" s="21">
        <v>1988</v>
      </c>
      <c r="S1329" s="27" t="s">
        <v>12823</v>
      </c>
      <c r="T1329" s="25" t="str">
        <f>LEFT(S1329,3)</f>
        <v>Jul</v>
      </c>
      <c r="U1329" s="10" t="s">
        <v>29</v>
      </c>
      <c r="V1329" s="21">
        <v>3.8</v>
      </c>
      <c r="W1329" s="10">
        <v>15000</v>
      </c>
      <c r="X1329" s="10" t="s">
        <v>896</v>
      </c>
      <c r="Y1329" s="10" t="s">
        <v>47</v>
      </c>
      <c r="Z1329" s="10" t="s">
        <v>4724</v>
      </c>
      <c r="AA1329" s="22" t="s">
        <v>29</v>
      </c>
      <c r="AB1329" s="10">
        <v>20000000</v>
      </c>
      <c r="AC1329" s="10">
        <v>11798302</v>
      </c>
      <c r="AD1329" s="10" t="s">
        <v>4146</v>
      </c>
      <c r="AE1329" s="23">
        <v>98</v>
      </c>
    </row>
    <row r="1330" spans="1:31" x14ac:dyDescent="0.35">
      <c r="A1330" t="s">
        <v>4725</v>
      </c>
      <c r="B1330" t="s">
        <v>15</v>
      </c>
      <c r="C1330" t="s">
        <v>40</v>
      </c>
      <c r="D1330" s="2">
        <v>1988</v>
      </c>
      <c r="E1330" t="s">
        <v>4061</v>
      </c>
      <c r="F1330" s="2">
        <v>6</v>
      </c>
      <c r="G1330">
        <v>6700</v>
      </c>
      <c r="H1330" t="s">
        <v>3427</v>
      </c>
      <c r="I1330" t="s">
        <v>3427</v>
      </c>
      <c r="J1330" t="s">
        <v>4726</v>
      </c>
      <c r="K1330" s="3" t="s">
        <v>29</v>
      </c>
      <c r="L1330">
        <v>6500000</v>
      </c>
      <c r="M1330">
        <v>14545844</v>
      </c>
      <c r="N1330" t="s">
        <v>30</v>
      </c>
      <c r="O1330" s="2">
        <v>121</v>
      </c>
      <c r="Q1330" s="9" t="s">
        <v>40</v>
      </c>
      <c r="R1330" s="18">
        <v>1988</v>
      </c>
      <c r="S1330" s="26" t="s">
        <v>12737</v>
      </c>
      <c r="T1330" s="25" t="str">
        <f>LEFT(S1330,3)</f>
        <v>Feb</v>
      </c>
      <c r="U1330" s="9" t="s">
        <v>29</v>
      </c>
      <c r="V1330" s="18">
        <v>6</v>
      </c>
      <c r="W1330" s="9">
        <v>6700</v>
      </c>
      <c r="X1330" s="9" t="s">
        <v>3427</v>
      </c>
      <c r="Y1330" s="9" t="s">
        <v>3427</v>
      </c>
      <c r="Z1330" s="9" t="s">
        <v>4726</v>
      </c>
      <c r="AA1330" s="19" t="s">
        <v>29</v>
      </c>
      <c r="AB1330" s="9">
        <v>6500000</v>
      </c>
      <c r="AC1330" s="9">
        <v>14545844</v>
      </c>
      <c r="AD1330" s="9" t="s">
        <v>30</v>
      </c>
      <c r="AE1330" s="20">
        <v>121</v>
      </c>
    </row>
    <row r="1331" spans="1:31" x14ac:dyDescent="0.35">
      <c r="A1331" t="s">
        <v>4727</v>
      </c>
      <c r="B1331" t="s">
        <v>15</v>
      </c>
      <c r="C1331" t="s">
        <v>40</v>
      </c>
      <c r="D1331" s="2">
        <v>1988</v>
      </c>
      <c r="E1331" t="s">
        <v>4695</v>
      </c>
      <c r="F1331" s="2">
        <v>4.5999999999999996</v>
      </c>
      <c r="G1331">
        <v>6300</v>
      </c>
      <c r="H1331" t="s">
        <v>4728</v>
      </c>
      <c r="I1331" t="s">
        <v>3735</v>
      </c>
      <c r="J1331" t="s">
        <v>2559</v>
      </c>
      <c r="K1331" s="3" t="s">
        <v>29</v>
      </c>
      <c r="L1331">
        <v>22000000</v>
      </c>
      <c r="M1331">
        <v>17550399</v>
      </c>
      <c r="N1331" t="s">
        <v>4729</v>
      </c>
      <c r="O1331" s="2">
        <v>91</v>
      </c>
      <c r="Q1331" s="10" t="s">
        <v>40</v>
      </c>
      <c r="R1331" s="21">
        <v>1988</v>
      </c>
      <c r="S1331" s="27" t="s">
        <v>12818</v>
      </c>
      <c r="T1331" s="25" t="str">
        <f>LEFT(S1331,3)</f>
        <v>Mar</v>
      </c>
      <c r="U1331" s="10" t="s">
        <v>29</v>
      </c>
      <c r="V1331" s="21">
        <v>4.5999999999999996</v>
      </c>
      <c r="W1331" s="10">
        <v>6300</v>
      </c>
      <c r="X1331" s="10" t="s">
        <v>4728</v>
      </c>
      <c r="Y1331" s="10" t="s">
        <v>3735</v>
      </c>
      <c r="Z1331" s="10" t="s">
        <v>2559</v>
      </c>
      <c r="AA1331" s="22" t="s">
        <v>29</v>
      </c>
      <c r="AB1331" s="10">
        <v>22000000</v>
      </c>
      <c r="AC1331" s="10">
        <v>17550399</v>
      </c>
      <c r="AD1331" s="10" t="s">
        <v>4729</v>
      </c>
      <c r="AE1331" s="23">
        <v>91</v>
      </c>
    </row>
    <row r="1332" spans="1:31" x14ac:dyDescent="0.35">
      <c r="A1332" t="s">
        <v>4730</v>
      </c>
      <c r="B1332" t="s">
        <v>15</v>
      </c>
      <c r="C1332" t="s">
        <v>33</v>
      </c>
      <c r="D1332" s="2">
        <v>1988</v>
      </c>
      <c r="E1332" t="s">
        <v>4562</v>
      </c>
      <c r="F1332" s="2">
        <v>5.5</v>
      </c>
      <c r="G1332">
        <v>1600</v>
      </c>
      <c r="H1332" t="s">
        <v>4731</v>
      </c>
      <c r="I1332" t="s">
        <v>1748</v>
      </c>
      <c r="J1332" t="s">
        <v>4732</v>
      </c>
      <c r="K1332" s="3" t="s">
        <v>21</v>
      </c>
      <c r="L1332">
        <v>0</v>
      </c>
      <c r="M1332">
        <v>159969</v>
      </c>
      <c r="N1332" t="s">
        <v>4733</v>
      </c>
      <c r="O1332" s="2">
        <v>96</v>
      </c>
      <c r="Q1332" s="9" t="s">
        <v>33</v>
      </c>
      <c r="R1332" s="18">
        <v>1988</v>
      </c>
      <c r="S1332" s="26" t="s">
        <v>12798</v>
      </c>
      <c r="T1332" s="25" t="str">
        <f>LEFT(S1332,3)</f>
        <v>Feb</v>
      </c>
      <c r="U1332" s="9" t="s">
        <v>29</v>
      </c>
      <c r="V1332" s="18">
        <v>5.5</v>
      </c>
      <c r="W1332" s="9">
        <v>1600</v>
      </c>
      <c r="X1332" s="9" t="s">
        <v>4731</v>
      </c>
      <c r="Y1332" s="9" t="s">
        <v>1748</v>
      </c>
      <c r="Z1332" s="9" t="s">
        <v>4732</v>
      </c>
      <c r="AA1332" s="19" t="s">
        <v>21</v>
      </c>
      <c r="AB1332" s="9">
        <v>0</v>
      </c>
      <c r="AC1332" s="9">
        <v>159969</v>
      </c>
      <c r="AD1332" s="9" t="s">
        <v>4733</v>
      </c>
      <c r="AE1332" s="20">
        <v>96</v>
      </c>
    </row>
    <row r="1333" spans="1:31" x14ac:dyDescent="0.35">
      <c r="A1333" t="s">
        <v>4734</v>
      </c>
      <c r="B1333" t="s">
        <v>32</v>
      </c>
      <c r="C1333" t="s">
        <v>40</v>
      </c>
      <c r="D1333" s="2">
        <v>1988</v>
      </c>
      <c r="E1333" t="s">
        <v>4641</v>
      </c>
      <c r="F1333" s="2">
        <v>5.7</v>
      </c>
      <c r="G1333">
        <v>24000</v>
      </c>
      <c r="H1333" t="s">
        <v>4735</v>
      </c>
      <c r="I1333" t="s">
        <v>3292</v>
      </c>
      <c r="J1333" t="s">
        <v>4736</v>
      </c>
      <c r="K1333" s="3" t="s">
        <v>29</v>
      </c>
      <c r="L1333">
        <v>15000000</v>
      </c>
      <c r="M1333">
        <v>21630088</v>
      </c>
      <c r="N1333" t="s">
        <v>2099</v>
      </c>
      <c r="O1333" s="2">
        <v>110</v>
      </c>
      <c r="Q1333" s="10" t="s">
        <v>40</v>
      </c>
      <c r="R1333" s="21">
        <v>1988</v>
      </c>
      <c r="S1333" s="27" t="s">
        <v>12812</v>
      </c>
      <c r="T1333" s="25" t="str">
        <f>LEFT(S1333,3)</f>
        <v>Jul</v>
      </c>
      <c r="U1333" s="10" t="s">
        <v>29</v>
      </c>
      <c r="V1333" s="21">
        <v>5.7</v>
      </c>
      <c r="W1333" s="10">
        <v>24000</v>
      </c>
      <c r="X1333" s="10" t="s">
        <v>4735</v>
      </c>
      <c r="Y1333" s="10" t="s">
        <v>3292</v>
      </c>
      <c r="Z1333" s="10" t="s">
        <v>4736</v>
      </c>
      <c r="AA1333" s="22" t="s">
        <v>29</v>
      </c>
      <c r="AB1333" s="10">
        <v>15000000</v>
      </c>
      <c r="AC1333" s="10">
        <v>21630088</v>
      </c>
      <c r="AD1333" s="10" t="s">
        <v>2099</v>
      </c>
      <c r="AE1333" s="23">
        <v>110</v>
      </c>
    </row>
    <row r="1334" spans="1:31" x14ac:dyDescent="0.35">
      <c r="A1334" t="s">
        <v>4737</v>
      </c>
      <c r="B1334" t="s">
        <v>15</v>
      </c>
      <c r="C1334" t="s">
        <v>150</v>
      </c>
      <c r="D1334" s="2">
        <v>1988</v>
      </c>
      <c r="E1334" t="s">
        <v>4044</v>
      </c>
      <c r="F1334" s="2">
        <v>6.5</v>
      </c>
      <c r="G1334">
        <v>23000</v>
      </c>
      <c r="H1334" t="s">
        <v>694</v>
      </c>
      <c r="I1334" t="s">
        <v>4738</v>
      </c>
      <c r="J1334" t="s">
        <v>4739</v>
      </c>
      <c r="K1334" s="3" t="s">
        <v>29</v>
      </c>
      <c r="L1334">
        <v>7000000</v>
      </c>
      <c r="M1334">
        <v>19595031</v>
      </c>
      <c r="N1334" t="s">
        <v>60</v>
      </c>
      <c r="O1334" s="2">
        <v>98</v>
      </c>
      <c r="Q1334" s="9" t="s">
        <v>150</v>
      </c>
      <c r="R1334" s="18">
        <v>1988</v>
      </c>
      <c r="S1334" s="26" t="s">
        <v>12734</v>
      </c>
      <c r="T1334" s="25" t="str">
        <f>LEFT(S1334,3)</f>
        <v>Feb</v>
      </c>
      <c r="U1334" s="9" t="s">
        <v>29</v>
      </c>
      <c r="V1334" s="18">
        <v>6.5</v>
      </c>
      <c r="W1334" s="9">
        <v>23000</v>
      </c>
      <c r="X1334" s="9" t="s">
        <v>694</v>
      </c>
      <c r="Y1334" s="9" t="s">
        <v>4738</v>
      </c>
      <c r="Z1334" s="9" t="s">
        <v>4739</v>
      </c>
      <c r="AA1334" s="19" t="s">
        <v>29</v>
      </c>
      <c r="AB1334" s="9">
        <v>7000000</v>
      </c>
      <c r="AC1334" s="9">
        <v>19595031</v>
      </c>
      <c r="AD1334" s="9" t="s">
        <v>60</v>
      </c>
      <c r="AE1334" s="20">
        <v>98</v>
      </c>
    </row>
    <row r="1335" spans="1:31" x14ac:dyDescent="0.35">
      <c r="A1335" t="s">
        <v>4740</v>
      </c>
      <c r="B1335" t="s">
        <v>15</v>
      </c>
      <c r="C1335" t="s">
        <v>40</v>
      </c>
      <c r="D1335" s="2">
        <v>1988</v>
      </c>
      <c r="E1335" t="s">
        <v>4562</v>
      </c>
      <c r="F1335" s="2">
        <v>5.5</v>
      </c>
      <c r="G1335">
        <v>2600</v>
      </c>
      <c r="H1335" t="s">
        <v>4741</v>
      </c>
      <c r="I1335" t="s">
        <v>4741</v>
      </c>
      <c r="J1335" t="s">
        <v>4473</v>
      </c>
      <c r="K1335" s="3" t="s">
        <v>29</v>
      </c>
      <c r="L1335">
        <v>0</v>
      </c>
      <c r="M1335">
        <v>6264058</v>
      </c>
      <c r="N1335" t="s">
        <v>3439</v>
      </c>
      <c r="O1335" s="2">
        <v>90</v>
      </c>
      <c r="Q1335" s="10" t="s">
        <v>40</v>
      </c>
      <c r="R1335" s="21">
        <v>1988</v>
      </c>
      <c r="S1335" s="27" t="s">
        <v>12798</v>
      </c>
      <c r="T1335" s="25" t="str">
        <f>LEFT(S1335,3)</f>
        <v>Feb</v>
      </c>
      <c r="U1335" s="10" t="s">
        <v>29</v>
      </c>
      <c r="V1335" s="21">
        <v>5.5</v>
      </c>
      <c r="W1335" s="10">
        <v>2600</v>
      </c>
      <c r="X1335" s="10" t="s">
        <v>4741</v>
      </c>
      <c r="Y1335" s="10" t="s">
        <v>4741</v>
      </c>
      <c r="Z1335" s="10" t="s">
        <v>4473</v>
      </c>
      <c r="AA1335" s="22" t="s">
        <v>29</v>
      </c>
      <c r="AB1335" s="10">
        <v>0</v>
      </c>
      <c r="AC1335" s="10">
        <v>6264058</v>
      </c>
      <c r="AD1335" s="10" t="s">
        <v>3439</v>
      </c>
      <c r="AE1335" s="23">
        <v>90</v>
      </c>
    </row>
    <row r="1336" spans="1:31" x14ac:dyDescent="0.35">
      <c r="A1336" t="s">
        <v>4742</v>
      </c>
      <c r="B1336" t="s">
        <v>15</v>
      </c>
      <c r="C1336" t="s">
        <v>33</v>
      </c>
      <c r="D1336" s="2">
        <v>1988</v>
      </c>
      <c r="E1336" t="s">
        <v>4705</v>
      </c>
      <c r="F1336" s="2">
        <v>6</v>
      </c>
      <c r="G1336">
        <v>17000</v>
      </c>
      <c r="H1336" t="s">
        <v>706</v>
      </c>
      <c r="I1336" t="s">
        <v>4743</v>
      </c>
      <c r="J1336" t="s">
        <v>568</v>
      </c>
      <c r="K1336" s="3" t="s">
        <v>29</v>
      </c>
      <c r="L1336">
        <v>0</v>
      </c>
      <c r="M1336">
        <v>20324096</v>
      </c>
      <c r="N1336" t="s">
        <v>43</v>
      </c>
      <c r="O1336" s="2">
        <v>97</v>
      </c>
      <c r="Q1336" s="9" t="s">
        <v>33</v>
      </c>
      <c r="R1336" s="18">
        <v>1988</v>
      </c>
      <c r="S1336" s="26" t="s">
        <v>12820</v>
      </c>
      <c r="T1336" s="25" t="str">
        <f>LEFT(S1336,3)</f>
        <v>Jun</v>
      </c>
      <c r="U1336" s="9" t="s">
        <v>29</v>
      </c>
      <c r="V1336" s="18">
        <v>6</v>
      </c>
      <c r="W1336" s="9">
        <v>17000</v>
      </c>
      <c r="X1336" s="9" t="s">
        <v>706</v>
      </c>
      <c r="Y1336" s="9" t="s">
        <v>4743</v>
      </c>
      <c r="Z1336" s="9" t="s">
        <v>568</v>
      </c>
      <c r="AA1336" s="19" t="s">
        <v>29</v>
      </c>
      <c r="AB1336" s="9">
        <v>0</v>
      </c>
      <c r="AC1336" s="9">
        <v>20324096</v>
      </c>
      <c r="AD1336" s="9" t="s">
        <v>43</v>
      </c>
      <c r="AE1336" s="20">
        <v>97</v>
      </c>
    </row>
    <row r="1337" spans="1:31" x14ac:dyDescent="0.35">
      <c r="A1337" t="s">
        <v>4744</v>
      </c>
      <c r="B1337" t="s">
        <v>32</v>
      </c>
      <c r="C1337" t="s">
        <v>40</v>
      </c>
      <c r="D1337" s="2">
        <v>1988</v>
      </c>
      <c r="E1337" t="s">
        <v>4705</v>
      </c>
      <c r="F1337" s="2">
        <v>6.4</v>
      </c>
      <c r="G1337">
        <v>13000</v>
      </c>
      <c r="H1337" t="s">
        <v>41</v>
      </c>
      <c r="I1337" t="s">
        <v>4745</v>
      </c>
      <c r="J1337" t="s">
        <v>1369</v>
      </c>
      <c r="K1337" s="3" t="s">
        <v>29</v>
      </c>
      <c r="L1337">
        <v>0</v>
      </c>
      <c r="M1337">
        <v>40150487</v>
      </c>
      <c r="N1337" t="s">
        <v>2091</v>
      </c>
      <c r="O1337" s="2">
        <v>97</v>
      </c>
      <c r="Q1337" s="10" t="s">
        <v>40</v>
      </c>
      <c r="R1337" s="21">
        <v>1988</v>
      </c>
      <c r="S1337" s="27" t="s">
        <v>12820</v>
      </c>
      <c r="T1337" s="25" t="str">
        <f>LEFT(S1337,3)</f>
        <v>Jun</v>
      </c>
      <c r="U1337" s="10" t="s">
        <v>29</v>
      </c>
      <c r="V1337" s="21">
        <v>6.4</v>
      </c>
      <c r="W1337" s="10">
        <v>13000</v>
      </c>
      <c r="X1337" s="10" t="s">
        <v>41</v>
      </c>
      <c r="Y1337" s="10" t="s">
        <v>4745</v>
      </c>
      <c r="Z1337" s="10" t="s">
        <v>1369</v>
      </c>
      <c r="AA1337" s="22" t="s">
        <v>29</v>
      </c>
      <c r="AB1337" s="10">
        <v>0</v>
      </c>
      <c r="AC1337" s="10">
        <v>40150487</v>
      </c>
      <c r="AD1337" s="10" t="s">
        <v>2091</v>
      </c>
      <c r="AE1337" s="23">
        <v>97</v>
      </c>
    </row>
    <row r="1338" spans="1:31" x14ac:dyDescent="0.35">
      <c r="A1338" t="s">
        <v>4746</v>
      </c>
      <c r="B1338" t="s">
        <v>15</v>
      </c>
      <c r="C1338" t="s">
        <v>16</v>
      </c>
      <c r="D1338" s="2">
        <v>1988</v>
      </c>
      <c r="E1338" t="s">
        <v>4523</v>
      </c>
      <c r="F1338" s="2">
        <v>6.2</v>
      </c>
      <c r="G1338">
        <v>11000</v>
      </c>
      <c r="H1338" t="s">
        <v>1072</v>
      </c>
      <c r="I1338" t="s">
        <v>4747</v>
      </c>
      <c r="J1338" t="s">
        <v>4748</v>
      </c>
      <c r="K1338" s="3" t="s">
        <v>29</v>
      </c>
      <c r="L1338">
        <v>7000000</v>
      </c>
      <c r="M1338">
        <v>5344577</v>
      </c>
      <c r="N1338" t="s">
        <v>49</v>
      </c>
      <c r="O1338" s="2">
        <v>113</v>
      </c>
      <c r="Q1338" s="9" t="s">
        <v>16</v>
      </c>
      <c r="R1338" s="18">
        <v>1988</v>
      </c>
      <c r="S1338" s="26" t="s">
        <v>12789</v>
      </c>
      <c r="T1338" s="25" t="str">
        <f>LEFT(S1338,3)</f>
        <v>Jul</v>
      </c>
      <c r="U1338" s="9" t="s">
        <v>29</v>
      </c>
      <c r="V1338" s="18">
        <v>6.2</v>
      </c>
      <c r="W1338" s="9">
        <v>11000</v>
      </c>
      <c r="X1338" s="9" t="s">
        <v>1072</v>
      </c>
      <c r="Y1338" s="9" t="s">
        <v>4747</v>
      </c>
      <c r="Z1338" s="9" t="s">
        <v>4748</v>
      </c>
      <c r="AA1338" s="19" t="s">
        <v>29</v>
      </c>
      <c r="AB1338" s="9">
        <v>7000000</v>
      </c>
      <c r="AC1338" s="9">
        <v>5344577</v>
      </c>
      <c r="AD1338" s="9" t="s">
        <v>49</v>
      </c>
      <c r="AE1338" s="20">
        <v>113</v>
      </c>
    </row>
    <row r="1339" spans="1:31" x14ac:dyDescent="0.35">
      <c r="A1339" t="s">
        <v>4749</v>
      </c>
      <c r="B1339" t="s">
        <v>15</v>
      </c>
      <c r="C1339" t="s">
        <v>16</v>
      </c>
      <c r="D1339" s="2">
        <v>1988</v>
      </c>
      <c r="E1339" t="s">
        <v>4750</v>
      </c>
      <c r="F1339" s="2">
        <v>5.9</v>
      </c>
      <c r="G1339">
        <v>14000</v>
      </c>
      <c r="H1339" t="s">
        <v>4751</v>
      </c>
      <c r="I1339" t="s">
        <v>4752</v>
      </c>
      <c r="J1339" t="s">
        <v>2596</v>
      </c>
      <c r="K1339" s="3" t="s">
        <v>29</v>
      </c>
      <c r="L1339">
        <v>0</v>
      </c>
      <c r="M1339">
        <v>18875011</v>
      </c>
      <c r="N1339" t="s">
        <v>2099</v>
      </c>
      <c r="O1339" s="2">
        <v>97</v>
      </c>
      <c r="Q1339" s="10" t="s">
        <v>16</v>
      </c>
      <c r="R1339" s="21">
        <v>1988</v>
      </c>
      <c r="S1339" s="27" t="s">
        <v>12824</v>
      </c>
      <c r="T1339" s="25" t="str">
        <f>LEFT(S1339,3)</f>
        <v>Apr</v>
      </c>
      <c r="U1339" s="10" t="s">
        <v>29</v>
      </c>
      <c r="V1339" s="21">
        <v>5.9</v>
      </c>
      <c r="W1339" s="10">
        <v>14000</v>
      </c>
      <c r="X1339" s="10" t="s">
        <v>4751</v>
      </c>
      <c r="Y1339" s="10" t="s">
        <v>4752</v>
      </c>
      <c r="Z1339" s="10" t="s">
        <v>2596</v>
      </c>
      <c r="AA1339" s="22" t="s">
        <v>29</v>
      </c>
      <c r="AB1339" s="10">
        <v>0</v>
      </c>
      <c r="AC1339" s="10">
        <v>18875011</v>
      </c>
      <c r="AD1339" s="10" t="s">
        <v>2099</v>
      </c>
      <c r="AE1339" s="23">
        <v>97</v>
      </c>
    </row>
    <row r="1340" spans="1:31" x14ac:dyDescent="0.35">
      <c r="A1340" t="s">
        <v>4753</v>
      </c>
      <c r="B1340" t="s">
        <v>15</v>
      </c>
      <c r="C1340" t="s">
        <v>40</v>
      </c>
      <c r="D1340" s="2">
        <v>1988</v>
      </c>
      <c r="E1340" t="s">
        <v>4754</v>
      </c>
      <c r="F1340" s="2">
        <v>8.1999999999999993</v>
      </c>
      <c r="G1340">
        <v>29000</v>
      </c>
      <c r="H1340" t="s">
        <v>3008</v>
      </c>
      <c r="I1340" t="s">
        <v>3008</v>
      </c>
      <c r="J1340" t="s">
        <v>4755</v>
      </c>
      <c r="K1340" s="3" t="s">
        <v>2860</v>
      </c>
      <c r="L1340">
        <v>0</v>
      </c>
      <c r="N1340" t="s">
        <v>4756</v>
      </c>
      <c r="O1340" s="2">
        <v>142</v>
      </c>
      <c r="Q1340" s="9" t="s">
        <v>40</v>
      </c>
      <c r="R1340" s="18">
        <v>1988</v>
      </c>
      <c r="S1340" s="26" t="s">
        <v>12825</v>
      </c>
      <c r="T1340" s="25" t="str">
        <f>LEFT(S1340,3)</f>
        <v>Feb</v>
      </c>
      <c r="U1340" s="9" t="s">
        <v>29</v>
      </c>
      <c r="V1340" s="18">
        <v>8.1999999999999993</v>
      </c>
      <c r="W1340" s="9">
        <v>29000</v>
      </c>
      <c r="X1340" s="9" t="s">
        <v>3008</v>
      </c>
      <c r="Y1340" s="9" t="s">
        <v>3008</v>
      </c>
      <c r="Z1340" s="9" t="s">
        <v>4755</v>
      </c>
      <c r="AA1340" s="19" t="s">
        <v>2860</v>
      </c>
      <c r="AB1340" s="9">
        <v>0</v>
      </c>
      <c r="AC1340" s="9"/>
      <c r="AD1340" s="9" t="s">
        <v>4756</v>
      </c>
      <c r="AE1340" s="20">
        <v>142</v>
      </c>
    </row>
    <row r="1341" spans="1:31" x14ac:dyDescent="0.35">
      <c r="A1341" t="s">
        <v>4757</v>
      </c>
      <c r="B1341" t="s">
        <v>15</v>
      </c>
      <c r="C1341" t="s">
        <v>16</v>
      </c>
      <c r="D1341" s="2">
        <v>1988</v>
      </c>
      <c r="E1341" t="s">
        <v>3548</v>
      </c>
      <c r="F1341" s="2">
        <v>6.1</v>
      </c>
      <c r="G1341">
        <v>3500</v>
      </c>
      <c r="H1341" t="s">
        <v>3697</v>
      </c>
      <c r="I1341" t="s">
        <v>4075</v>
      </c>
      <c r="J1341" t="s">
        <v>2201</v>
      </c>
      <c r="K1341" s="3" t="s">
        <v>29</v>
      </c>
      <c r="L1341">
        <v>12000000</v>
      </c>
      <c r="M1341">
        <v>15855828</v>
      </c>
      <c r="N1341" t="s">
        <v>117</v>
      </c>
      <c r="O1341" s="2">
        <v>91</v>
      </c>
      <c r="Q1341" s="10" t="s">
        <v>16</v>
      </c>
      <c r="R1341" s="21">
        <v>1988</v>
      </c>
      <c r="S1341" s="27" t="s">
        <v>12675</v>
      </c>
      <c r="T1341" s="25" t="str">
        <f>LEFT(S1341,3)</f>
        <v>Mar</v>
      </c>
      <c r="U1341" s="10" t="s">
        <v>29</v>
      </c>
      <c r="V1341" s="21">
        <v>6.1</v>
      </c>
      <c r="W1341" s="10">
        <v>3500</v>
      </c>
      <c r="X1341" s="10" t="s">
        <v>3697</v>
      </c>
      <c r="Y1341" s="10" t="s">
        <v>4075</v>
      </c>
      <c r="Z1341" s="10" t="s">
        <v>2201</v>
      </c>
      <c r="AA1341" s="22" t="s">
        <v>29</v>
      </c>
      <c r="AB1341" s="10">
        <v>12000000</v>
      </c>
      <c r="AC1341" s="10">
        <v>15855828</v>
      </c>
      <c r="AD1341" s="10" t="s">
        <v>117</v>
      </c>
      <c r="AE1341" s="23">
        <v>91</v>
      </c>
    </row>
    <row r="1342" spans="1:31" x14ac:dyDescent="0.35">
      <c r="A1342" t="s">
        <v>4758</v>
      </c>
      <c r="B1342" t="s">
        <v>15</v>
      </c>
      <c r="C1342" t="s">
        <v>33</v>
      </c>
      <c r="D1342" s="2">
        <v>1988</v>
      </c>
      <c r="E1342" t="s">
        <v>4759</v>
      </c>
      <c r="F1342" s="2">
        <v>6.5</v>
      </c>
      <c r="G1342">
        <v>14000</v>
      </c>
      <c r="H1342" t="s">
        <v>1067</v>
      </c>
      <c r="I1342" t="s">
        <v>1067</v>
      </c>
      <c r="J1342" t="s">
        <v>4760</v>
      </c>
      <c r="K1342" s="3" t="s">
        <v>29</v>
      </c>
      <c r="L1342">
        <v>3000000</v>
      </c>
      <c r="M1342">
        <v>7282851</v>
      </c>
      <c r="N1342" t="s">
        <v>4761</v>
      </c>
      <c r="O1342" s="2">
        <v>97</v>
      </c>
      <c r="Q1342" s="9" t="s">
        <v>33</v>
      </c>
      <c r="R1342" s="18">
        <v>1988</v>
      </c>
      <c r="S1342" s="26" t="s">
        <v>12826</v>
      </c>
      <c r="T1342" s="25" t="str">
        <f>LEFT(S1342,3)</f>
        <v>Jul</v>
      </c>
      <c r="U1342" s="9" t="s">
        <v>29</v>
      </c>
      <c r="V1342" s="18">
        <v>6.5</v>
      </c>
      <c r="W1342" s="9">
        <v>14000</v>
      </c>
      <c r="X1342" s="9" t="s">
        <v>1067</v>
      </c>
      <c r="Y1342" s="9" t="s">
        <v>1067</v>
      </c>
      <c r="Z1342" s="9" t="s">
        <v>4760</v>
      </c>
      <c r="AA1342" s="19" t="s">
        <v>29</v>
      </c>
      <c r="AB1342" s="9">
        <v>3000000</v>
      </c>
      <c r="AC1342" s="9">
        <v>7282851</v>
      </c>
      <c r="AD1342" s="9" t="s">
        <v>4761</v>
      </c>
      <c r="AE1342" s="20">
        <v>97</v>
      </c>
    </row>
    <row r="1343" spans="1:31" x14ac:dyDescent="0.35">
      <c r="A1343" t="s">
        <v>4762</v>
      </c>
      <c r="B1343" t="s">
        <v>32</v>
      </c>
      <c r="C1343" t="s">
        <v>62</v>
      </c>
      <c r="D1343" s="2">
        <v>1988</v>
      </c>
      <c r="E1343" t="s">
        <v>4529</v>
      </c>
      <c r="F1343" s="2">
        <v>6.9</v>
      </c>
      <c r="G1343">
        <v>17000</v>
      </c>
      <c r="H1343" t="s">
        <v>738</v>
      </c>
      <c r="I1343" t="s">
        <v>2819</v>
      </c>
      <c r="J1343" t="s">
        <v>661</v>
      </c>
      <c r="K1343" s="3" t="s">
        <v>29</v>
      </c>
      <c r="L1343">
        <v>23000000</v>
      </c>
      <c r="M1343">
        <v>19652638</v>
      </c>
      <c r="N1343" t="s">
        <v>38</v>
      </c>
      <c r="O1343" s="2">
        <v>110</v>
      </c>
      <c r="Q1343" s="10" t="s">
        <v>62</v>
      </c>
      <c r="R1343" s="21">
        <v>1988</v>
      </c>
      <c r="S1343" s="27" t="s">
        <v>12791</v>
      </c>
      <c r="T1343" s="25" t="str">
        <f>LEFT(S1343,3)</f>
        <v>Aug</v>
      </c>
      <c r="U1343" s="10" t="s">
        <v>29</v>
      </c>
      <c r="V1343" s="21">
        <v>6.9</v>
      </c>
      <c r="W1343" s="10">
        <v>17000</v>
      </c>
      <c r="X1343" s="10" t="s">
        <v>738</v>
      </c>
      <c r="Y1343" s="10" t="s">
        <v>2819</v>
      </c>
      <c r="Z1343" s="10" t="s">
        <v>661</v>
      </c>
      <c r="AA1343" s="22" t="s">
        <v>29</v>
      </c>
      <c r="AB1343" s="10">
        <v>23000000</v>
      </c>
      <c r="AC1343" s="10">
        <v>19652638</v>
      </c>
      <c r="AD1343" s="10" t="s">
        <v>38</v>
      </c>
      <c r="AE1343" s="23">
        <v>110</v>
      </c>
    </row>
    <row r="1344" spans="1:31" x14ac:dyDescent="0.35">
      <c r="A1344" t="s">
        <v>4763</v>
      </c>
      <c r="B1344" t="s">
        <v>15</v>
      </c>
      <c r="C1344" t="s">
        <v>33</v>
      </c>
      <c r="D1344" s="2">
        <v>1988</v>
      </c>
      <c r="E1344" t="s">
        <v>4061</v>
      </c>
      <c r="F1344" s="2">
        <v>5.4</v>
      </c>
      <c r="G1344">
        <v>10000</v>
      </c>
      <c r="H1344" t="s">
        <v>4764</v>
      </c>
      <c r="I1344" t="s">
        <v>4765</v>
      </c>
      <c r="J1344" t="s">
        <v>4766</v>
      </c>
      <c r="K1344" s="3" t="s">
        <v>29</v>
      </c>
      <c r="L1344">
        <v>7000000</v>
      </c>
      <c r="M1344">
        <v>20256975</v>
      </c>
      <c r="N1344" t="s">
        <v>137</v>
      </c>
      <c r="O1344" s="2">
        <v>96</v>
      </c>
      <c r="Q1344" s="9" t="s">
        <v>33</v>
      </c>
      <c r="R1344" s="18">
        <v>1988</v>
      </c>
      <c r="S1344" s="26" t="s">
        <v>12737</v>
      </c>
      <c r="T1344" s="25" t="str">
        <f>LEFT(S1344,3)</f>
        <v>Feb</v>
      </c>
      <c r="U1344" s="9" t="s">
        <v>29</v>
      </c>
      <c r="V1344" s="18">
        <v>5.4</v>
      </c>
      <c r="W1344" s="9">
        <v>10000</v>
      </c>
      <c r="X1344" s="9" t="s">
        <v>4764</v>
      </c>
      <c r="Y1344" s="9" t="s">
        <v>4765</v>
      </c>
      <c r="Z1344" s="9" t="s">
        <v>4766</v>
      </c>
      <c r="AA1344" s="19" t="s">
        <v>29</v>
      </c>
      <c r="AB1344" s="9">
        <v>7000000</v>
      </c>
      <c r="AC1344" s="9">
        <v>20256975</v>
      </c>
      <c r="AD1344" s="9" t="s">
        <v>137</v>
      </c>
      <c r="AE1344" s="20">
        <v>96</v>
      </c>
    </row>
    <row r="1345" spans="1:31" x14ac:dyDescent="0.35">
      <c r="A1345" t="s">
        <v>4767</v>
      </c>
      <c r="B1345" t="s">
        <v>15</v>
      </c>
      <c r="C1345" t="s">
        <v>16</v>
      </c>
      <c r="D1345" s="2">
        <v>1988</v>
      </c>
      <c r="E1345" t="s">
        <v>4750</v>
      </c>
      <c r="F1345" s="2">
        <v>5.7</v>
      </c>
      <c r="G1345">
        <v>7600</v>
      </c>
      <c r="H1345" t="s">
        <v>157</v>
      </c>
      <c r="I1345" t="s">
        <v>4768</v>
      </c>
      <c r="J1345" t="s">
        <v>2565</v>
      </c>
      <c r="K1345" s="3" t="s">
        <v>29</v>
      </c>
      <c r="L1345">
        <v>25000000</v>
      </c>
      <c r="M1345">
        <v>16118077</v>
      </c>
      <c r="N1345" t="s">
        <v>79</v>
      </c>
      <c r="O1345" s="2">
        <v>107</v>
      </c>
      <c r="Q1345" s="10" t="s">
        <v>16</v>
      </c>
      <c r="R1345" s="21">
        <v>1988</v>
      </c>
      <c r="S1345" s="27" t="s">
        <v>12824</v>
      </c>
      <c r="T1345" s="25" t="str">
        <f>LEFT(S1345,3)</f>
        <v>Apr</v>
      </c>
      <c r="U1345" s="10" t="s">
        <v>29</v>
      </c>
      <c r="V1345" s="21">
        <v>5.7</v>
      </c>
      <c r="W1345" s="10">
        <v>7600</v>
      </c>
      <c r="X1345" s="10" t="s">
        <v>157</v>
      </c>
      <c r="Y1345" s="10" t="s">
        <v>4768</v>
      </c>
      <c r="Z1345" s="10" t="s">
        <v>2565</v>
      </c>
      <c r="AA1345" s="22" t="s">
        <v>29</v>
      </c>
      <c r="AB1345" s="10">
        <v>25000000</v>
      </c>
      <c r="AC1345" s="10">
        <v>16118077</v>
      </c>
      <c r="AD1345" s="10" t="s">
        <v>79</v>
      </c>
      <c r="AE1345" s="23">
        <v>107</v>
      </c>
    </row>
    <row r="1346" spans="1:31" x14ac:dyDescent="0.35">
      <c r="A1346" t="s">
        <v>4769</v>
      </c>
      <c r="B1346" t="s">
        <v>15</v>
      </c>
      <c r="C1346" t="s">
        <v>33</v>
      </c>
      <c r="D1346" s="2">
        <v>1988</v>
      </c>
      <c r="E1346" t="s">
        <v>4061</v>
      </c>
      <c r="F1346" s="2">
        <v>6.8</v>
      </c>
      <c r="G1346">
        <v>12000</v>
      </c>
      <c r="H1346" t="s">
        <v>926</v>
      </c>
      <c r="I1346" t="s">
        <v>4770</v>
      </c>
      <c r="J1346" t="s">
        <v>129</v>
      </c>
      <c r="K1346" s="3" t="s">
        <v>29</v>
      </c>
      <c r="L1346">
        <v>15000000</v>
      </c>
      <c r="M1346">
        <v>29300090</v>
      </c>
      <c r="N1346" t="s">
        <v>2091</v>
      </c>
      <c r="O1346" s="2">
        <v>110</v>
      </c>
      <c r="Q1346" s="9" t="s">
        <v>33</v>
      </c>
      <c r="R1346" s="18">
        <v>1988</v>
      </c>
      <c r="S1346" s="26" t="s">
        <v>12737</v>
      </c>
      <c r="T1346" s="25" t="str">
        <f>LEFT(S1346,3)</f>
        <v>Feb</v>
      </c>
      <c r="U1346" s="9" t="s">
        <v>29</v>
      </c>
      <c r="V1346" s="18">
        <v>6.8</v>
      </c>
      <c r="W1346" s="9">
        <v>12000</v>
      </c>
      <c r="X1346" s="9" t="s">
        <v>926</v>
      </c>
      <c r="Y1346" s="9" t="s">
        <v>4770</v>
      </c>
      <c r="Z1346" s="9" t="s">
        <v>129</v>
      </c>
      <c r="AA1346" s="19" t="s">
        <v>29</v>
      </c>
      <c r="AB1346" s="9">
        <v>15000000</v>
      </c>
      <c r="AC1346" s="9">
        <v>29300090</v>
      </c>
      <c r="AD1346" s="9" t="s">
        <v>2091</v>
      </c>
      <c r="AE1346" s="20">
        <v>110</v>
      </c>
    </row>
    <row r="1347" spans="1:31" x14ac:dyDescent="0.35">
      <c r="A1347" t="s">
        <v>4771</v>
      </c>
      <c r="B1347" t="s">
        <v>15</v>
      </c>
      <c r="C1347" t="s">
        <v>24</v>
      </c>
      <c r="D1347" s="2">
        <v>1988</v>
      </c>
      <c r="E1347" t="s">
        <v>4772</v>
      </c>
      <c r="F1347" s="2">
        <v>7.3</v>
      </c>
      <c r="G1347">
        <v>9100</v>
      </c>
      <c r="H1347" t="s">
        <v>2037</v>
      </c>
      <c r="I1347" t="s">
        <v>3583</v>
      </c>
      <c r="J1347" t="s">
        <v>4773</v>
      </c>
      <c r="K1347" s="3" t="s">
        <v>29</v>
      </c>
      <c r="L1347">
        <v>8000000</v>
      </c>
      <c r="M1347">
        <v>161004</v>
      </c>
      <c r="N1347" t="s">
        <v>2239</v>
      </c>
      <c r="O1347" s="2">
        <v>111</v>
      </c>
      <c r="Q1347" s="10" t="s">
        <v>24</v>
      </c>
      <c r="R1347" s="21">
        <v>1988</v>
      </c>
      <c r="S1347" s="27" t="s">
        <v>12827</v>
      </c>
      <c r="T1347" s="25" t="str">
        <f>LEFT(S1347,3)</f>
        <v>Sep</v>
      </c>
      <c r="U1347" s="10" t="s">
        <v>451</v>
      </c>
      <c r="V1347" s="21">
        <v>7.3</v>
      </c>
      <c r="W1347" s="10">
        <v>9100</v>
      </c>
      <c r="X1347" s="10" t="s">
        <v>2037</v>
      </c>
      <c r="Y1347" s="10" t="s">
        <v>3583</v>
      </c>
      <c r="Z1347" s="10" t="s">
        <v>4773</v>
      </c>
      <c r="AA1347" s="22" t="s">
        <v>29</v>
      </c>
      <c r="AB1347" s="10">
        <v>8000000</v>
      </c>
      <c r="AC1347" s="10">
        <v>161004</v>
      </c>
      <c r="AD1347" s="10" t="s">
        <v>2239</v>
      </c>
      <c r="AE1347" s="23">
        <v>111</v>
      </c>
    </row>
    <row r="1348" spans="1:31" x14ac:dyDescent="0.35">
      <c r="A1348" t="s">
        <v>4774</v>
      </c>
      <c r="B1348" t="s">
        <v>1998</v>
      </c>
      <c r="C1348" t="s">
        <v>150</v>
      </c>
      <c r="D1348" s="2">
        <v>1988</v>
      </c>
      <c r="E1348" t="s">
        <v>4093</v>
      </c>
      <c r="F1348" s="2">
        <v>6.7</v>
      </c>
      <c r="G1348">
        <v>6400</v>
      </c>
      <c r="H1348" t="s">
        <v>4775</v>
      </c>
      <c r="I1348" t="s">
        <v>4775</v>
      </c>
      <c r="J1348" t="s">
        <v>4776</v>
      </c>
      <c r="K1348" s="3" t="s">
        <v>29</v>
      </c>
      <c r="L1348">
        <v>4700000</v>
      </c>
      <c r="M1348">
        <v>1705139</v>
      </c>
      <c r="N1348" t="s">
        <v>4777</v>
      </c>
      <c r="O1348" s="2">
        <v>113</v>
      </c>
      <c r="Q1348" s="9" t="s">
        <v>150</v>
      </c>
      <c r="R1348" s="18">
        <v>1988</v>
      </c>
      <c r="S1348" s="26" t="s">
        <v>12743</v>
      </c>
      <c r="T1348" s="25" t="str">
        <f>LEFT(S1348,3)</f>
        <v>Apr</v>
      </c>
      <c r="U1348" s="9" t="s">
        <v>29</v>
      </c>
      <c r="V1348" s="18">
        <v>6.7</v>
      </c>
      <c r="W1348" s="9">
        <v>6400</v>
      </c>
      <c r="X1348" s="9" t="s">
        <v>4775</v>
      </c>
      <c r="Y1348" s="9" t="s">
        <v>4775</v>
      </c>
      <c r="Z1348" s="9" t="s">
        <v>4776</v>
      </c>
      <c r="AA1348" s="19" t="s">
        <v>29</v>
      </c>
      <c r="AB1348" s="9">
        <v>4700000</v>
      </c>
      <c r="AC1348" s="9">
        <v>1705139</v>
      </c>
      <c r="AD1348" s="9" t="s">
        <v>4777</v>
      </c>
      <c r="AE1348" s="20">
        <v>113</v>
      </c>
    </row>
    <row r="1349" spans="1:31" x14ac:dyDescent="0.35">
      <c r="A1349" t="s">
        <v>4778</v>
      </c>
      <c r="B1349" t="s">
        <v>1998</v>
      </c>
      <c r="C1349" t="s">
        <v>62</v>
      </c>
      <c r="D1349" s="2">
        <v>1988</v>
      </c>
      <c r="E1349" t="s">
        <v>4779</v>
      </c>
      <c r="F1349" s="2">
        <v>7</v>
      </c>
      <c r="G1349">
        <v>25000</v>
      </c>
      <c r="H1349" t="s">
        <v>232</v>
      </c>
      <c r="I1349" t="s">
        <v>4780</v>
      </c>
      <c r="J1349" t="s">
        <v>3235</v>
      </c>
      <c r="K1349" s="3" t="s">
        <v>29</v>
      </c>
      <c r="L1349">
        <v>22000000</v>
      </c>
      <c r="M1349">
        <v>61149479</v>
      </c>
      <c r="N1349" t="s">
        <v>60</v>
      </c>
      <c r="O1349" s="2">
        <v>129</v>
      </c>
      <c r="Q1349" s="10" t="s">
        <v>62</v>
      </c>
      <c r="R1349" s="21">
        <v>1988</v>
      </c>
      <c r="S1349" s="27" t="s">
        <v>12828</v>
      </c>
      <c r="T1349" s="25" t="str">
        <f>LEFT(S1349,3)</f>
        <v>Oct</v>
      </c>
      <c r="U1349" s="10" t="s">
        <v>29</v>
      </c>
      <c r="V1349" s="21">
        <v>7</v>
      </c>
      <c r="W1349" s="10">
        <v>25000</v>
      </c>
      <c r="X1349" s="10" t="s">
        <v>232</v>
      </c>
      <c r="Y1349" s="10" t="s">
        <v>4780</v>
      </c>
      <c r="Z1349" s="10" t="s">
        <v>3235</v>
      </c>
      <c r="AA1349" s="22" t="s">
        <v>29</v>
      </c>
      <c r="AB1349" s="10">
        <v>22000000</v>
      </c>
      <c r="AC1349" s="10">
        <v>61149479</v>
      </c>
      <c r="AD1349" s="10" t="s">
        <v>60</v>
      </c>
      <c r="AE1349" s="23">
        <v>129</v>
      </c>
    </row>
    <row r="1350" spans="1:31" x14ac:dyDescent="0.35">
      <c r="A1350" t="s">
        <v>4781</v>
      </c>
      <c r="B1350" t="s">
        <v>15</v>
      </c>
      <c r="C1350" t="s">
        <v>33</v>
      </c>
      <c r="D1350" s="2">
        <v>1988</v>
      </c>
      <c r="E1350" t="s">
        <v>4779</v>
      </c>
      <c r="F1350" s="2">
        <v>6.3</v>
      </c>
      <c r="G1350">
        <v>15000</v>
      </c>
      <c r="H1350" t="s">
        <v>670</v>
      </c>
      <c r="I1350" t="s">
        <v>4782</v>
      </c>
      <c r="J1350" t="s">
        <v>558</v>
      </c>
      <c r="K1350" s="3" t="s">
        <v>29</v>
      </c>
      <c r="L1350">
        <v>16000000</v>
      </c>
      <c r="M1350">
        <v>32155047</v>
      </c>
      <c r="N1350" t="s">
        <v>4467</v>
      </c>
      <c r="O1350" s="2">
        <v>91</v>
      </c>
      <c r="Q1350" s="9" t="s">
        <v>33</v>
      </c>
      <c r="R1350" s="18">
        <v>1988</v>
      </c>
      <c r="S1350" s="26" t="s">
        <v>12828</v>
      </c>
      <c r="T1350" s="25" t="str">
        <f>LEFT(S1350,3)</f>
        <v>Oct</v>
      </c>
      <c r="U1350" s="9" t="s">
        <v>29</v>
      </c>
      <c r="V1350" s="18">
        <v>6.3</v>
      </c>
      <c r="W1350" s="9">
        <v>15000</v>
      </c>
      <c r="X1350" s="9" t="s">
        <v>670</v>
      </c>
      <c r="Y1350" s="9" t="s">
        <v>4782</v>
      </c>
      <c r="Z1350" s="9" t="s">
        <v>558</v>
      </c>
      <c r="AA1350" s="19" t="s">
        <v>29</v>
      </c>
      <c r="AB1350" s="9">
        <v>16000000</v>
      </c>
      <c r="AC1350" s="9">
        <v>32155047</v>
      </c>
      <c r="AD1350" s="9" t="s">
        <v>4467</v>
      </c>
      <c r="AE1350" s="20">
        <v>91</v>
      </c>
    </row>
    <row r="1351" spans="1:31" x14ac:dyDescent="0.35">
      <c r="A1351" t="s">
        <v>4783</v>
      </c>
      <c r="B1351" t="s">
        <v>15</v>
      </c>
      <c r="C1351" t="s">
        <v>103</v>
      </c>
      <c r="D1351" s="2">
        <v>1988</v>
      </c>
      <c r="E1351" t="s">
        <v>4784</v>
      </c>
      <c r="F1351" s="2">
        <v>6.3</v>
      </c>
      <c r="G1351">
        <v>5800</v>
      </c>
      <c r="H1351" t="s">
        <v>1196</v>
      </c>
      <c r="I1351" t="s">
        <v>2729</v>
      </c>
      <c r="J1351" t="s">
        <v>2473</v>
      </c>
      <c r="K1351" s="3" t="s">
        <v>2107</v>
      </c>
      <c r="L1351">
        <v>19000000</v>
      </c>
      <c r="M1351">
        <v>25816139</v>
      </c>
      <c r="N1351" t="s">
        <v>79</v>
      </c>
      <c r="O1351" s="2">
        <v>127</v>
      </c>
      <c r="Q1351" s="10" t="s">
        <v>103</v>
      </c>
      <c r="R1351" s="21">
        <v>1988</v>
      </c>
      <c r="S1351" s="27" t="s">
        <v>12829</v>
      </c>
      <c r="T1351" s="25" t="str">
        <f>LEFT(S1351,3)</f>
        <v>Aug</v>
      </c>
      <c r="U1351" s="10" t="s">
        <v>29</v>
      </c>
      <c r="V1351" s="21">
        <v>6.3</v>
      </c>
      <c r="W1351" s="10">
        <v>5800</v>
      </c>
      <c r="X1351" s="10" t="s">
        <v>1196</v>
      </c>
      <c r="Y1351" s="10" t="s">
        <v>2729</v>
      </c>
      <c r="Z1351" s="10" t="s">
        <v>2473</v>
      </c>
      <c r="AA1351" s="22" t="s">
        <v>2107</v>
      </c>
      <c r="AB1351" s="10">
        <v>19000000</v>
      </c>
      <c r="AC1351" s="10">
        <v>25816139</v>
      </c>
      <c r="AD1351" s="10" t="s">
        <v>79</v>
      </c>
      <c r="AE1351" s="23">
        <v>127</v>
      </c>
    </row>
    <row r="1352" spans="1:31" x14ac:dyDescent="0.35">
      <c r="A1352" t="s">
        <v>4785</v>
      </c>
      <c r="B1352" t="s">
        <v>15</v>
      </c>
      <c r="C1352" t="s">
        <v>33</v>
      </c>
      <c r="D1352" s="2">
        <v>1988</v>
      </c>
      <c r="E1352" t="s">
        <v>4720</v>
      </c>
      <c r="F1352" s="2">
        <v>7</v>
      </c>
      <c r="G1352">
        <v>9800</v>
      </c>
      <c r="H1352" t="s">
        <v>4045</v>
      </c>
      <c r="I1352" t="s">
        <v>4045</v>
      </c>
      <c r="J1352" t="s">
        <v>2840</v>
      </c>
      <c r="K1352" s="3" t="s">
        <v>29</v>
      </c>
      <c r="L1352">
        <v>3700000</v>
      </c>
      <c r="M1352">
        <v>1145404</v>
      </c>
      <c r="N1352" t="s">
        <v>2351</v>
      </c>
      <c r="O1352" s="2">
        <v>87</v>
      </c>
      <c r="Q1352" s="9" t="s">
        <v>33</v>
      </c>
      <c r="R1352" s="18">
        <v>1988</v>
      </c>
      <c r="S1352" s="26" t="s">
        <v>12822</v>
      </c>
      <c r="T1352" s="25" t="str">
        <f>LEFT(S1352,3)</f>
        <v>May</v>
      </c>
      <c r="U1352" s="9" t="s">
        <v>29</v>
      </c>
      <c r="V1352" s="18">
        <v>7</v>
      </c>
      <c r="W1352" s="9">
        <v>9800</v>
      </c>
      <c r="X1352" s="9" t="s">
        <v>4045</v>
      </c>
      <c r="Y1352" s="9" t="s">
        <v>4045</v>
      </c>
      <c r="Z1352" s="9" t="s">
        <v>2840</v>
      </c>
      <c r="AA1352" s="19" t="s">
        <v>29</v>
      </c>
      <c r="AB1352" s="9">
        <v>3700000</v>
      </c>
      <c r="AC1352" s="9">
        <v>1145404</v>
      </c>
      <c r="AD1352" s="9" t="s">
        <v>2351</v>
      </c>
      <c r="AE1352" s="20">
        <v>87</v>
      </c>
    </row>
    <row r="1353" spans="1:31" x14ac:dyDescent="0.35">
      <c r="A1353" t="s">
        <v>4786</v>
      </c>
      <c r="B1353" t="s">
        <v>15</v>
      </c>
      <c r="C1353" t="s">
        <v>40</v>
      </c>
      <c r="D1353" s="2">
        <v>1988</v>
      </c>
      <c r="E1353" t="s">
        <v>4622</v>
      </c>
      <c r="F1353" s="2">
        <v>5.9</v>
      </c>
      <c r="G1353">
        <v>3600</v>
      </c>
      <c r="H1353" t="s">
        <v>4787</v>
      </c>
      <c r="I1353" t="s">
        <v>4788</v>
      </c>
      <c r="J1353" t="s">
        <v>4789</v>
      </c>
      <c r="K1353" s="3" t="s">
        <v>21</v>
      </c>
      <c r="L1353">
        <v>0</v>
      </c>
      <c r="M1353">
        <v>540000</v>
      </c>
      <c r="N1353" t="s">
        <v>4790</v>
      </c>
      <c r="O1353" s="2">
        <v>102</v>
      </c>
      <c r="Q1353" s="10" t="s">
        <v>40</v>
      </c>
      <c r="R1353" s="21">
        <v>1988</v>
      </c>
      <c r="S1353" s="27" t="s">
        <v>12807</v>
      </c>
      <c r="T1353" s="25" t="str">
        <f>LEFT(S1353,3)</f>
        <v>Nov</v>
      </c>
      <c r="U1353" s="10" t="s">
        <v>29</v>
      </c>
      <c r="V1353" s="21">
        <v>5.9</v>
      </c>
      <c r="W1353" s="10">
        <v>3600</v>
      </c>
      <c r="X1353" s="10" t="s">
        <v>4787</v>
      </c>
      <c r="Y1353" s="10" t="s">
        <v>4788</v>
      </c>
      <c r="Z1353" s="10" t="s">
        <v>4789</v>
      </c>
      <c r="AA1353" s="22" t="s">
        <v>21</v>
      </c>
      <c r="AB1353" s="10">
        <v>0</v>
      </c>
      <c r="AC1353" s="10">
        <v>540000</v>
      </c>
      <c r="AD1353" s="10" t="s">
        <v>4790</v>
      </c>
      <c r="AE1353" s="23">
        <v>102</v>
      </c>
    </row>
    <row r="1354" spans="1:31" x14ac:dyDescent="0.35">
      <c r="A1354" t="s">
        <v>4791</v>
      </c>
      <c r="B1354" t="s">
        <v>32</v>
      </c>
      <c r="C1354" t="s">
        <v>24</v>
      </c>
      <c r="D1354" s="2">
        <v>1988</v>
      </c>
      <c r="E1354" t="s">
        <v>4723</v>
      </c>
      <c r="F1354" s="2">
        <v>5.0999999999999996</v>
      </c>
      <c r="G1354">
        <v>8800</v>
      </c>
      <c r="H1354" t="s">
        <v>26</v>
      </c>
      <c r="I1354" t="s">
        <v>2670</v>
      </c>
      <c r="J1354" t="s">
        <v>2670</v>
      </c>
      <c r="K1354" s="3" t="s">
        <v>29</v>
      </c>
      <c r="L1354">
        <v>0</v>
      </c>
      <c r="M1354">
        <v>15122324</v>
      </c>
      <c r="N1354" t="s">
        <v>43</v>
      </c>
      <c r="O1354" s="2">
        <v>86</v>
      </c>
      <c r="Q1354" s="9" t="s">
        <v>24</v>
      </c>
      <c r="R1354" s="18">
        <v>1988</v>
      </c>
      <c r="S1354" s="26" t="s">
        <v>12823</v>
      </c>
      <c r="T1354" s="25" t="str">
        <f>LEFT(S1354,3)</f>
        <v>Jul</v>
      </c>
      <c r="U1354" s="9" t="s">
        <v>29</v>
      </c>
      <c r="V1354" s="18">
        <v>5.0999999999999996</v>
      </c>
      <c r="W1354" s="9">
        <v>8800</v>
      </c>
      <c r="X1354" s="9" t="s">
        <v>26</v>
      </c>
      <c r="Y1354" s="9" t="s">
        <v>2670</v>
      </c>
      <c r="Z1354" s="9" t="s">
        <v>2670</v>
      </c>
      <c r="AA1354" s="19" t="s">
        <v>29</v>
      </c>
      <c r="AB1354" s="9">
        <v>0</v>
      </c>
      <c r="AC1354" s="9">
        <v>15122324</v>
      </c>
      <c r="AD1354" s="9" t="s">
        <v>43</v>
      </c>
      <c r="AE1354" s="20">
        <v>86</v>
      </c>
    </row>
    <row r="1355" spans="1:31" x14ac:dyDescent="0.35">
      <c r="A1355" t="s">
        <v>4792</v>
      </c>
      <c r="B1355" t="s">
        <v>1998</v>
      </c>
      <c r="C1355" t="s">
        <v>40</v>
      </c>
      <c r="D1355" s="2">
        <v>1988</v>
      </c>
      <c r="E1355" t="s">
        <v>3923</v>
      </c>
      <c r="F1355" s="2">
        <v>5.9</v>
      </c>
      <c r="G1355">
        <v>4500</v>
      </c>
      <c r="H1355" t="s">
        <v>768</v>
      </c>
      <c r="I1355" t="s">
        <v>4793</v>
      </c>
      <c r="J1355" t="s">
        <v>2060</v>
      </c>
      <c r="K1355" s="3" t="s">
        <v>29</v>
      </c>
      <c r="L1355">
        <v>0</v>
      </c>
      <c r="M1355">
        <v>17514553</v>
      </c>
      <c r="N1355" t="s">
        <v>2099</v>
      </c>
      <c r="O1355" s="2">
        <v>90</v>
      </c>
      <c r="Q1355" s="10" t="s">
        <v>40</v>
      </c>
      <c r="R1355" s="21">
        <v>1988</v>
      </c>
      <c r="S1355" s="27" t="s">
        <v>12715</v>
      </c>
      <c r="T1355" s="25" t="str">
        <f>LEFT(S1355,3)</f>
        <v>Jan</v>
      </c>
      <c r="U1355" s="10" t="s">
        <v>29</v>
      </c>
      <c r="V1355" s="21">
        <v>5.9</v>
      </c>
      <c r="W1355" s="10">
        <v>4500</v>
      </c>
      <c r="X1355" s="10" t="s">
        <v>768</v>
      </c>
      <c r="Y1355" s="10" t="s">
        <v>4793</v>
      </c>
      <c r="Z1355" s="10" t="s">
        <v>2060</v>
      </c>
      <c r="AA1355" s="22" t="s">
        <v>29</v>
      </c>
      <c r="AB1355" s="10">
        <v>0</v>
      </c>
      <c r="AC1355" s="10">
        <v>17514553</v>
      </c>
      <c r="AD1355" s="10" t="s">
        <v>2099</v>
      </c>
      <c r="AE1355" s="23">
        <v>90</v>
      </c>
    </row>
    <row r="1356" spans="1:31" x14ac:dyDescent="0.35">
      <c r="A1356" t="s">
        <v>4794</v>
      </c>
      <c r="B1356" t="s">
        <v>32</v>
      </c>
      <c r="C1356" t="s">
        <v>103</v>
      </c>
      <c r="D1356" s="2">
        <v>1988</v>
      </c>
      <c r="E1356" t="s">
        <v>4795</v>
      </c>
      <c r="F1356" s="2">
        <v>6.2</v>
      </c>
      <c r="G1356">
        <v>4200</v>
      </c>
      <c r="H1356" t="s">
        <v>1171</v>
      </c>
      <c r="I1356" t="s">
        <v>4796</v>
      </c>
      <c r="J1356" t="s">
        <v>1162</v>
      </c>
      <c r="K1356" s="3" t="s">
        <v>29</v>
      </c>
      <c r="L1356">
        <v>6000000</v>
      </c>
      <c r="M1356">
        <v>960040</v>
      </c>
      <c r="N1356" t="s">
        <v>1174</v>
      </c>
      <c r="O1356" s="2">
        <v>102</v>
      </c>
      <c r="Q1356" s="9" t="s">
        <v>103</v>
      </c>
      <c r="R1356" s="18">
        <v>1988</v>
      </c>
      <c r="S1356" s="26" t="s">
        <v>12830</v>
      </c>
      <c r="T1356" s="25" t="str">
        <f>LEFT(S1356,3)</f>
        <v>Apr</v>
      </c>
      <c r="U1356" s="9" t="s">
        <v>451</v>
      </c>
      <c r="V1356" s="18">
        <v>6.2</v>
      </c>
      <c r="W1356" s="9">
        <v>4200</v>
      </c>
      <c r="X1356" s="9" t="s">
        <v>1171</v>
      </c>
      <c r="Y1356" s="9" t="s">
        <v>4796</v>
      </c>
      <c r="Z1356" s="9" t="s">
        <v>1162</v>
      </c>
      <c r="AA1356" s="19" t="s">
        <v>29</v>
      </c>
      <c r="AB1356" s="9">
        <v>6000000</v>
      </c>
      <c r="AC1356" s="9">
        <v>960040</v>
      </c>
      <c r="AD1356" s="9" t="s">
        <v>1174</v>
      </c>
      <c r="AE1356" s="20">
        <v>102</v>
      </c>
    </row>
    <row r="1357" spans="1:31" x14ac:dyDescent="0.35">
      <c r="A1357" t="s">
        <v>4797</v>
      </c>
      <c r="B1357" t="s">
        <v>15</v>
      </c>
      <c r="C1357" t="s">
        <v>40</v>
      </c>
      <c r="D1357" s="2">
        <v>1988</v>
      </c>
      <c r="E1357" t="s">
        <v>4472</v>
      </c>
      <c r="F1357" s="2">
        <v>5.8</v>
      </c>
      <c r="G1357">
        <v>3100</v>
      </c>
      <c r="H1357" t="s">
        <v>4342</v>
      </c>
      <c r="I1357" t="s">
        <v>4798</v>
      </c>
      <c r="J1357" t="s">
        <v>3937</v>
      </c>
      <c r="K1357" s="3" t="s">
        <v>21</v>
      </c>
      <c r="L1357">
        <v>0</v>
      </c>
      <c r="M1357">
        <v>401421</v>
      </c>
      <c r="N1357" t="s">
        <v>117</v>
      </c>
      <c r="O1357" s="2">
        <v>94</v>
      </c>
      <c r="Q1357" s="10" t="s">
        <v>40</v>
      </c>
      <c r="R1357" s="21">
        <v>1988</v>
      </c>
      <c r="S1357" s="27" t="s">
        <v>12776</v>
      </c>
      <c r="T1357" s="25" t="str">
        <f>LEFT(S1357,3)</f>
        <v>Sep</v>
      </c>
      <c r="U1357" s="10" t="s">
        <v>29</v>
      </c>
      <c r="V1357" s="21">
        <v>5.8</v>
      </c>
      <c r="W1357" s="10">
        <v>3100</v>
      </c>
      <c r="X1357" s="10" t="s">
        <v>4342</v>
      </c>
      <c r="Y1357" s="10" t="s">
        <v>4798</v>
      </c>
      <c r="Z1357" s="10" t="s">
        <v>3937</v>
      </c>
      <c r="AA1357" s="22" t="s">
        <v>21</v>
      </c>
      <c r="AB1357" s="10">
        <v>0</v>
      </c>
      <c r="AC1357" s="10">
        <v>401421</v>
      </c>
      <c r="AD1357" s="10" t="s">
        <v>117</v>
      </c>
      <c r="AE1357" s="23">
        <v>94</v>
      </c>
    </row>
    <row r="1358" spans="1:31" x14ac:dyDescent="0.35">
      <c r="A1358" t="s">
        <v>4799</v>
      </c>
      <c r="B1358" t="s">
        <v>1998</v>
      </c>
      <c r="C1358" t="s">
        <v>40</v>
      </c>
      <c r="D1358" s="2">
        <v>1988</v>
      </c>
      <c r="E1358" t="s">
        <v>4536</v>
      </c>
      <c r="F1358" s="2">
        <v>5.5</v>
      </c>
      <c r="G1358">
        <v>14000</v>
      </c>
      <c r="H1358" t="s">
        <v>4007</v>
      </c>
      <c r="I1358" t="s">
        <v>4800</v>
      </c>
      <c r="J1358" t="s">
        <v>4801</v>
      </c>
      <c r="K1358" s="3" t="s">
        <v>29</v>
      </c>
      <c r="L1358">
        <v>4500000</v>
      </c>
      <c r="M1358">
        <v>3813293</v>
      </c>
      <c r="N1358" t="s">
        <v>2025</v>
      </c>
      <c r="O1358" s="2">
        <v>86</v>
      </c>
      <c r="Q1358" s="9" t="s">
        <v>40</v>
      </c>
      <c r="R1358" s="18">
        <v>1988</v>
      </c>
      <c r="S1358" s="26" t="s">
        <v>12792</v>
      </c>
      <c r="T1358" s="25" t="str">
        <f>LEFT(S1358,3)</f>
        <v>Apr</v>
      </c>
      <c r="U1358" s="9" t="s">
        <v>29</v>
      </c>
      <c r="V1358" s="18">
        <v>5.5</v>
      </c>
      <c r="W1358" s="9">
        <v>14000</v>
      </c>
      <c r="X1358" s="9" t="s">
        <v>4007</v>
      </c>
      <c r="Y1358" s="9" t="s">
        <v>4800</v>
      </c>
      <c r="Z1358" s="9" t="s">
        <v>4801</v>
      </c>
      <c r="AA1358" s="19" t="s">
        <v>29</v>
      </c>
      <c r="AB1358" s="9">
        <v>4500000</v>
      </c>
      <c r="AC1358" s="9">
        <v>3813293</v>
      </c>
      <c r="AD1358" s="9" t="s">
        <v>2025</v>
      </c>
      <c r="AE1358" s="20">
        <v>86</v>
      </c>
    </row>
    <row r="1359" spans="1:31" x14ac:dyDescent="0.35">
      <c r="A1359" t="s">
        <v>4802</v>
      </c>
      <c r="B1359" t="s">
        <v>15</v>
      </c>
      <c r="C1359" t="s">
        <v>33</v>
      </c>
      <c r="D1359" s="2">
        <v>1988</v>
      </c>
      <c r="E1359" t="s">
        <v>3979</v>
      </c>
      <c r="F1359" s="2">
        <v>6</v>
      </c>
      <c r="G1359">
        <v>7200</v>
      </c>
      <c r="H1359" t="s">
        <v>4803</v>
      </c>
      <c r="I1359" t="s">
        <v>4804</v>
      </c>
      <c r="J1359" t="s">
        <v>480</v>
      </c>
      <c r="K1359" s="3" t="s">
        <v>29</v>
      </c>
      <c r="L1359">
        <v>5000000</v>
      </c>
      <c r="M1359">
        <v>3588626</v>
      </c>
      <c r="N1359" t="s">
        <v>2174</v>
      </c>
      <c r="O1359" s="2">
        <v>86</v>
      </c>
      <c r="Q1359" s="10" t="s">
        <v>33</v>
      </c>
      <c r="R1359" s="21">
        <v>1988</v>
      </c>
      <c r="S1359" s="27" t="s">
        <v>12725</v>
      </c>
      <c r="T1359" s="25" t="str">
        <f>LEFT(S1359,3)</f>
        <v>May</v>
      </c>
      <c r="U1359" s="10" t="s">
        <v>29</v>
      </c>
      <c r="V1359" s="21">
        <v>6</v>
      </c>
      <c r="W1359" s="10">
        <v>7200</v>
      </c>
      <c r="X1359" s="10" t="s">
        <v>4803</v>
      </c>
      <c r="Y1359" s="10" t="s">
        <v>4804</v>
      </c>
      <c r="Z1359" s="10" t="s">
        <v>480</v>
      </c>
      <c r="AA1359" s="22" t="s">
        <v>29</v>
      </c>
      <c r="AB1359" s="10">
        <v>5000000</v>
      </c>
      <c r="AC1359" s="10">
        <v>3588626</v>
      </c>
      <c r="AD1359" s="10" t="s">
        <v>2174</v>
      </c>
      <c r="AE1359" s="23">
        <v>86</v>
      </c>
    </row>
    <row r="1360" spans="1:31" x14ac:dyDescent="0.35">
      <c r="A1360" t="s">
        <v>4805</v>
      </c>
      <c r="B1360" t="s">
        <v>15</v>
      </c>
      <c r="C1360" t="s">
        <v>16</v>
      </c>
      <c r="D1360" s="2">
        <v>1988</v>
      </c>
      <c r="E1360" t="s">
        <v>4589</v>
      </c>
      <c r="F1360" s="2">
        <v>7.3</v>
      </c>
      <c r="G1360">
        <v>13000</v>
      </c>
      <c r="H1360" t="s">
        <v>790</v>
      </c>
      <c r="I1360" t="s">
        <v>4806</v>
      </c>
      <c r="J1360" t="s">
        <v>4807</v>
      </c>
      <c r="K1360" s="3" t="s">
        <v>29</v>
      </c>
      <c r="L1360">
        <v>4000000</v>
      </c>
      <c r="M1360">
        <v>3468572</v>
      </c>
      <c r="N1360" t="s">
        <v>3948</v>
      </c>
      <c r="O1360" s="2">
        <v>110</v>
      </c>
      <c r="Q1360" s="9" t="s">
        <v>16</v>
      </c>
      <c r="R1360" s="18">
        <v>1988</v>
      </c>
      <c r="S1360" s="26" t="s">
        <v>12802</v>
      </c>
      <c r="T1360" s="25" t="str">
        <f>LEFT(S1360,3)</f>
        <v>Jan</v>
      </c>
      <c r="U1360" s="9" t="s">
        <v>29</v>
      </c>
      <c r="V1360" s="18">
        <v>7.3</v>
      </c>
      <c r="W1360" s="9">
        <v>13000</v>
      </c>
      <c r="X1360" s="9" t="s">
        <v>790</v>
      </c>
      <c r="Y1360" s="9" t="s">
        <v>4806</v>
      </c>
      <c r="Z1360" s="9" t="s">
        <v>4807</v>
      </c>
      <c r="AA1360" s="19" t="s">
        <v>29</v>
      </c>
      <c r="AB1360" s="9">
        <v>4000000</v>
      </c>
      <c r="AC1360" s="9">
        <v>3468572</v>
      </c>
      <c r="AD1360" s="9" t="s">
        <v>3948</v>
      </c>
      <c r="AE1360" s="20">
        <v>110</v>
      </c>
    </row>
    <row r="1361" spans="1:31" x14ac:dyDescent="0.35">
      <c r="A1361" t="s">
        <v>4808</v>
      </c>
      <c r="B1361" t="s">
        <v>1998</v>
      </c>
      <c r="C1361" t="s">
        <v>40</v>
      </c>
      <c r="D1361" s="2">
        <v>1988</v>
      </c>
      <c r="E1361" t="s">
        <v>4061</v>
      </c>
      <c r="F1361" s="2">
        <v>4.9000000000000004</v>
      </c>
      <c r="G1361">
        <v>3400</v>
      </c>
      <c r="H1361" t="s">
        <v>4809</v>
      </c>
      <c r="I1361" t="s">
        <v>2826</v>
      </c>
      <c r="J1361" t="s">
        <v>4810</v>
      </c>
      <c r="K1361" s="3" t="s">
        <v>29</v>
      </c>
      <c r="L1361">
        <v>0</v>
      </c>
      <c r="M1361">
        <v>8253123</v>
      </c>
      <c r="N1361" t="s">
        <v>4811</v>
      </c>
      <c r="O1361" s="2">
        <v>92</v>
      </c>
      <c r="Q1361" s="10" t="s">
        <v>40</v>
      </c>
      <c r="R1361" s="21">
        <v>1988</v>
      </c>
      <c r="S1361" s="27" t="s">
        <v>12737</v>
      </c>
      <c r="T1361" s="25" t="str">
        <f>LEFT(S1361,3)</f>
        <v>Feb</v>
      </c>
      <c r="U1361" s="10" t="s">
        <v>29</v>
      </c>
      <c r="V1361" s="21">
        <v>4.9000000000000004</v>
      </c>
      <c r="W1361" s="10">
        <v>3400</v>
      </c>
      <c r="X1361" s="10" t="s">
        <v>4809</v>
      </c>
      <c r="Y1361" s="10" t="s">
        <v>2826</v>
      </c>
      <c r="Z1361" s="10" t="s">
        <v>4810</v>
      </c>
      <c r="AA1361" s="22" t="s">
        <v>29</v>
      </c>
      <c r="AB1361" s="10">
        <v>0</v>
      </c>
      <c r="AC1361" s="10">
        <v>8253123</v>
      </c>
      <c r="AD1361" s="10" t="s">
        <v>4811</v>
      </c>
      <c r="AE1361" s="23">
        <v>92</v>
      </c>
    </row>
    <row r="1362" spans="1:31" x14ac:dyDescent="0.35">
      <c r="A1362" t="s">
        <v>2518</v>
      </c>
      <c r="B1362" t="s">
        <v>32</v>
      </c>
      <c r="C1362" t="s">
        <v>24</v>
      </c>
      <c r="D1362" s="2">
        <v>1988</v>
      </c>
      <c r="E1362" t="s">
        <v>4812</v>
      </c>
      <c r="F1362" s="2">
        <v>7.7</v>
      </c>
      <c r="G1362">
        <v>17000</v>
      </c>
      <c r="H1362" t="s">
        <v>664</v>
      </c>
      <c r="I1362" t="s">
        <v>4813</v>
      </c>
      <c r="J1362" t="s">
        <v>4814</v>
      </c>
      <c r="K1362" s="3" t="s">
        <v>451</v>
      </c>
      <c r="L1362">
        <v>0</v>
      </c>
      <c r="M1362">
        <v>31753898</v>
      </c>
      <c r="N1362" t="s">
        <v>4815</v>
      </c>
      <c r="O1362" s="2">
        <v>96</v>
      </c>
      <c r="Q1362" s="9" t="s">
        <v>24</v>
      </c>
      <c r="R1362" s="18">
        <v>1988</v>
      </c>
      <c r="S1362" s="26" t="s">
        <v>12831</v>
      </c>
      <c r="T1362" s="25" t="str">
        <f>LEFT(S1362,3)</f>
        <v>Oct</v>
      </c>
      <c r="U1362" s="9" t="s">
        <v>29</v>
      </c>
      <c r="V1362" s="18">
        <v>7.7</v>
      </c>
      <c r="W1362" s="9">
        <v>17000</v>
      </c>
      <c r="X1362" s="9" t="s">
        <v>664</v>
      </c>
      <c r="Y1362" s="9" t="s">
        <v>4813</v>
      </c>
      <c r="Z1362" s="9" t="s">
        <v>4814</v>
      </c>
      <c r="AA1362" s="19" t="s">
        <v>451</v>
      </c>
      <c r="AB1362" s="9">
        <v>0</v>
      </c>
      <c r="AC1362" s="9">
        <v>31753898</v>
      </c>
      <c r="AD1362" s="9" t="s">
        <v>4815</v>
      </c>
      <c r="AE1362" s="20">
        <v>96</v>
      </c>
    </row>
    <row r="1363" spans="1:31" x14ac:dyDescent="0.35">
      <c r="A1363" t="s">
        <v>4816</v>
      </c>
      <c r="B1363" t="s">
        <v>15</v>
      </c>
      <c r="C1363" t="s">
        <v>40</v>
      </c>
      <c r="D1363" s="2">
        <v>1988</v>
      </c>
      <c r="E1363" t="s">
        <v>4686</v>
      </c>
      <c r="F1363" s="2">
        <v>6.9</v>
      </c>
      <c r="G1363">
        <v>6000</v>
      </c>
      <c r="H1363" t="s">
        <v>99</v>
      </c>
      <c r="I1363" t="s">
        <v>4817</v>
      </c>
      <c r="J1363" t="s">
        <v>4818</v>
      </c>
      <c r="K1363" s="3" t="s">
        <v>29</v>
      </c>
      <c r="L1363">
        <v>22000000</v>
      </c>
      <c r="M1363">
        <v>13825794</v>
      </c>
      <c r="N1363" t="s">
        <v>4819</v>
      </c>
      <c r="O1363" s="2">
        <v>117</v>
      </c>
      <c r="Q1363" s="10" t="s">
        <v>40</v>
      </c>
      <c r="R1363" s="21">
        <v>1988</v>
      </c>
      <c r="S1363" s="27" t="s">
        <v>12817</v>
      </c>
      <c r="T1363" s="25" t="str">
        <f>LEFT(S1363,3)</f>
        <v>Mar</v>
      </c>
      <c r="U1363" s="10" t="s">
        <v>29</v>
      </c>
      <c r="V1363" s="21">
        <v>6.9</v>
      </c>
      <c r="W1363" s="10">
        <v>6000</v>
      </c>
      <c r="X1363" s="10" t="s">
        <v>99</v>
      </c>
      <c r="Y1363" s="10" t="s">
        <v>4817</v>
      </c>
      <c r="Z1363" s="10" t="s">
        <v>4818</v>
      </c>
      <c r="AA1363" s="22" t="s">
        <v>29</v>
      </c>
      <c r="AB1363" s="10">
        <v>22000000</v>
      </c>
      <c r="AC1363" s="10">
        <v>13825794</v>
      </c>
      <c r="AD1363" s="10" t="s">
        <v>4819</v>
      </c>
      <c r="AE1363" s="23">
        <v>117</v>
      </c>
    </row>
    <row r="1364" spans="1:31" x14ac:dyDescent="0.35">
      <c r="A1364" t="s">
        <v>4820</v>
      </c>
      <c r="B1364" t="s">
        <v>32</v>
      </c>
      <c r="C1364" t="s">
        <v>40</v>
      </c>
      <c r="D1364" s="2">
        <v>1988</v>
      </c>
      <c r="E1364" t="s">
        <v>4821</v>
      </c>
      <c r="F1364" s="2">
        <v>5.7</v>
      </c>
      <c r="G1364">
        <v>4400</v>
      </c>
      <c r="H1364" t="s">
        <v>4822</v>
      </c>
      <c r="I1364" t="s">
        <v>4823</v>
      </c>
      <c r="J1364" t="s">
        <v>4824</v>
      </c>
      <c r="K1364" s="3" t="s">
        <v>29</v>
      </c>
      <c r="L1364">
        <v>0</v>
      </c>
      <c r="M1364">
        <v>2567099</v>
      </c>
      <c r="N1364" t="s">
        <v>4433</v>
      </c>
      <c r="O1364" s="2">
        <v>93</v>
      </c>
      <c r="Q1364" s="9" t="s">
        <v>40</v>
      </c>
      <c r="R1364" s="18">
        <v>1988</v>
      </c>
      <c r="S1364" s="26" t="s">
        <v>12832</v>
      </c>
      <c r="T1364" s="25" t="str">
        <f>LEFT(S1364,3)</f>
        <v>Apr</v>
      </c>
      <c r="U1364" s="9" t="s">
        <v>29</v>
      </c>
      <c r="V1364" s="18">
        <v>5.7</v>
      </c>
      <c r="W1364" s="9">
        <v>4400</v>
      </c>
      <c r="X1364" s="9" t="s">
        <v>4822</v>
      </c>
      <c r="Y1364" s="9" t="s">
        <v>4823</v>
      </c>
      <c r="Z1364" s="9" t="s">
        <v>4824</v>
      </c>
      <c r="AA1364" s="19" t="s">
        <v>29</v>
      </c>
      <c r="AB1364" s="9">
        <v>0</v>
      </c>
      <c r="AC1364" s="9">
        <v>2567099</v>
      </c>
      <c r="AD1364" s="9" t="s">
        <v>4433</v>
      </c>
      <c r="AE1364" s="20">
        <v>93</v>
      </c>
    </row>
    <row r="1365" spans="1:31" x14ac:dyDescent="0.35">
      <c r="A1365" t="s">
        <v>4825</v>
      </c>
      <c r="B1365" t="s">
        <v>32</v>
      </c>
      <c r="C1365" t="s">
        <v>40</v>
      </c>
      <c r="D1365" s="2">
        <v>1988</v>
      </c>
      <c r="E1365" t="s">
        <v>3548</v>
      </c>
      <c r="F1365" s="2">
        <v>5.9</v>
      </c>
      <c r="G1365">
        <v>9300</v>
      </c>
      <c r="H1365" t="s">
        <v>3207</v>
      </c>
      <c r="I1365" t="s">
        <v>3041</v>
      </c>
      <c r="J1365" t="s">
        <v>3063</v>
      </c>
      <c r="K1365" s="3" t="s">
        <v>29</v>
      </c>
      <c r="L1365">
        <v>0</v>
      </c>
      <c r="M1365">
        <v>13664060</v>
      </c>
      <c r="N1365" t="s">
        <v>30</v>
      </c>
      <c r="O1365" s="2">
        <v>98</v>
      </c>
      <c r="Q1365" s="10" t="s">
        <v>40</v>
      </c>
      <c r="R1365" s="21">
        <v>1988</v>
      </c>
      <c r="S1365" s="27" t="s">
        <v>12675</v>
      </c>
      <c r="T1365" s="25" t="str">
        <f>LEFT(S1365,3)</f>
        <v>Mar</v>
      </c>
      <c r="U1365" s="10" t="s">
        <v>29</v>
      </c>
      <c r="V1365" s="21">
        <v>5.9</v>
      </c>
      <c r="W1365" s="10">
        <v>9300</v>
      </c>
      <c r="X1365" s="10" t="s">
        <v>3207</v>
      </c>
      <c r="Y1365" s="10" t="s">
        <v>3041</v>
      </c>
      <c r="Z1365" s="10" t="s">
        <v>3063</v>
      </c>
      <c r="AA1365" s="22" t="s">
        <v>29</v>
      </c>
      <c r="AB1365" s="10">
        <v>0</v>
      </c>
      <c r="AC1365" s="10">
        <v>13664060</v>
      </c>
      <c r="AD1365" s="10" t="s">
        <v>30</v>
      </c>
      <c r="AE1365" s="23">
        <v>98</v>
      </c>
    </row>
    <row r="1366" spans="1:31" x14ac:dyDescent="0.35">
      <c r="A1366" t="s">
        <v>4826</v>
      </c>
      <c r="B1366" t="s">
        <v>1998</v>
      </c>
      <c r="C1366" t="s">
        <v>16</v>
      </c>
      <c r="D1366" s="2">
        <v>1988</v>
      </c>
      <c r="E1366" t="s">
        <v>4548</v>
      </c>
      <c r="F1366" s="2">
        <v>5.0999999999999996</v>
      </c>
      <c r="G1366">
        <v>1700</v>
      </c>
      <c r="H1366" t="s">
        <v>3305</v>
      </c>
      <c r="I1366" t="s">
        <v>4827</v>
      </c>
      <c r="J1366" t="s">
        <v>2060</v>
      </c>
      <c r="K1366" s="3" t="s">
        <v>29</v>
      </c>
      <c r="L1366">
        <v>14000000</v>
      </c>
      <c r="M1366">
        <v>6640346</v>
      </c>
      <c r="N1366" t="s">
        <v>4654</v>
      </c>
      <c r="O1366" s="2">
        <v>105</v>
      </c>
      <c r="Q1366" s="9" t="s">
        <v>16</v>
      </c>
      <c r="R1366" s="18">
        <v>1988</v>
      </c>
      <c r="S1366" s="26" t="s">
        <v>12794</v>
      </c>
      <c r="T1366" s="25" t="str">
        <f>LEFT(S1366,3)</f>
        <v>Nov</v>
      </c>
      <c r="U1366" s="9" t="s">
        <v>29</v>
      </c>
      <c r="V1366" s="18">
        <v>5.0999999999999996</v>
      </c>
      <c r="W1366" s="9">
        <v>1700</v>
      </c>
      <c r="X1366" s="9" t="s">
        <v>3305</v>
      </c>
      <c r="Y1366" s="9" t="s">
        <v>4827</v>
      </c>
      <c r="Z1366" s="9" t="s">
        <v>2060</v>
      </c>
      <c r="AA1366" s="19" t="s">
        <v>29</v>
      </c>
      <c r="AB1366" s="9">
        <v>14000000</v>
      </c>
      <c r="AC1366" s="9">
        <v>6640346</v>
      </c>
      <c r="AD1366" s="9" t="s">
        <v>4654</v>
      </c>
      <c r="AE1366" s="20">
        <v>105</v>
      </c>
    </row>
    <row r="1367" spans="1:31" x14ac:dyDescent="0.35">
      <c r="A1367" t="s">
        <v>4828</v>
      </c>
      <c r="B1367" t="s">
        <v>15</v>
      </c>
      <c r="C1367" t="s">
        <v>16</v>
      </c>
      <c r="D1367" s="2">
        <v>1988</v>
      </c>
      <c r="E1367" t="s">
        <v>4373</v>
      </c>
      <c r="F1367" s="2">
        <v>6.5</v>
      </c>
      <c r="G1367">
        <v>8300</v>
      </c>
      <c r="H1367" t="s">
        <v>1458</v>
      </c>
      <c r="I1367" t="s">
        <v>4829</v>
      </c>
      <c r="J1367" t="s">
        <v>72</v>
      </c>
      <c r="K1367" s="3" t="s">
        <v>29</v>
      </c>
      <c r="L1367">
        <v>0</v>
      </c>
      <c r="M1367">
        <v>3966256</v>
      </c>
      <c r="N1367" t="s">
        <v>2099</v>
      </c>
      <c r="O1367" s="2">
        <v>105</v>
      </c>
      <c r="Q1367" s="10" t="s">
        <v>16</v>
      </c>
      <c r="R1367" s="21">
        <v>1988</v>
      </c>
      <c r="S1367" s="27" t="s">
        <v>12763</v>
      </c>
      <c r="T1367" s="25" t="str">
        <f>LEFT(S1367,3)</f>
        <v>Oct</v>
      </c>
      <c r="U1367" s="10" t="s">
        <v>29</v>
      </c>
      <c r="V1367" s="21">
        <v>6.5</v>
      </c>
      <c r="W1367" s="10">
        <v>8300</v>
      </c>
      <c r="X1367" s="10" t="s">
        <v>1458</v>
      </c>
      <c r="Y1367" s="10" t="s">
        <v>4829</v>
      </c>
      <c r="Z1367" s="10" t="s">
        <v>72</v>
      </c>
      <c r="AA1367" s="22" t="s">
        <v>29</v>
      </c>
      <c r="AB1367" s="10">
        <v>0</v>
      </c>
      <c r="AC1367" s="10">
        <v>3966256</v>
      </c>
      <c r="AD1367" s="10" t="s">
        <v>2099</v>
      </c>
      <c r="AE1367" s="23">
        <v>105</v>
      </c>
    </row>
    <row r="1368" spans="1:31" x14ac:dyDescent="0.35">
      <c r="A1368" t="s">
        <v>4830</v>
      </c>
      <c r="B1368" t="s">
        <v>15</v>
      </c>
      <c r="C1368" t="s">
        <v>40</v>
      </c>
      <c r="D1368" s="2">
        <v>1988</v>
      </c>
      <c r="E1368" t="s">
        <v>4093</v>
      </c>
      <c r="F1368" s="2">
        <v>5</v>
      </c>
      <c r="G1368">
        <v>3800</v>
      </c>
      <c r="H1368" t="s">
        <v>4831</v>
      </c>
      <c r="I1368" t="s">
        <v>4832</v>
      </c>
      <c r="J1368" t="s">
        <v>3268</v>
      </c>
      <c r="K1368" s="3" t="s">
        <v>29</v>
      </c>
      <c r="L1368">
        <v>0</v>
      </c>
      <c r="M1368">
        <v>12277096</v>
      </c>
      <c r="N1368" t="s">
        <v>4833</v>
      </c>
      <c r="O1368" s="2">
        <v>97</v>
      </c>
      <c r="Q1368" s="9" t="s">
        <v>40</v>
      </c>
      <c r="R1368" s="18">
        <v>1988</v>
      </c>
      <c r="S1368" s="26" t="s">
        <v>12743</v>
      </c>
      <c r="T1368" s="25" t="str">
        <f>LEFT(S1368,3)</f>
        <v>Apr</v>
      </c>
      <c r="U1368" s="9" t="s">
        <v>29</v>
      </c>
      <c r="V1368" s="18">
        <v>5</v>
      </c>
      <c r="W1368" s="9">
        <v>3800</v>
      </c>
      <c r="X1368" s="9" t="s">
        <v>4831</v>
      </c>
      <c r="Y1368" s="9" t="s">
        <v>4832</v>
      </c>
      <c r="Z1368" s="9" t="s">
        <v>3268</v>
      </c>
      <c r="AA1368" s="19" t="s">
        <v>29</v>
      </c>
      <c r="AB1368" s="9">
        <v>0</v>
      </c>
      <c r="AC1368" s="9">
        <v>12277096</v>
      </c>
      <c r="AD1368" s="9" t="s">
        <v>4833</v>
      </c>
      <c r="AE1368" s="20">
        <v>97</v>
      </c>
    </row>
    <row r="1369" spans="1:31" x14ac:dyDescent="0.35">
      <c r="A1369" t="s">
        <v>4834</v>
      </c>
      <c r="B1369" t="s">
        <v>15</v>
      </c>
      <c r="C1369" t="s">
        <v>103</v>
      </c>
      <c r="D1369" s="2">
        <v>1988</v>
      </c>
      <c r="E1369" t="s">
        <v>3979</v>
      </c>
      <c r="F1369" s="2">
        <v>5.9</v>
      </c>
      <c r="G1369">
        <v>3000</v>
      </c>
      <c r="H1369" t="s">
        <v>4835</v>
      </c>
      <c r="I1369" t="s">
        <v>4835</v>
      </c>
      <c r="J1369" t="s">
        <v>2734</v>
      </c>
      <c r="K1369" s="3" t="s">
        <v>29</v>
      </c>
      <c r="L1369">
        <v>1000000</v>
      </c>
      <c r="N1369" t="s">
        <v>4836</v>
      </c>
      <c r="O1369" s="2">
        <v>97</v>
      </c>
      <c r="Q1369" s="10" t="s">
        <v>103</v>
      </c>
      <c r="R1369" s="21">
        <v>1988</v>
      </c>
      <c r="S1369" s="27" t="s">
        <v>12725</v>
      </c>
      <c r="T1369" s="25" t="str">
        <f>LEFT(S1369,3)</f>
        <v>May</v>
      </c>
      <c r="U1369" s="10" t="s">
        <v>29</v>
      </c>
      <c r="V1369" s="21">
        <v>5.9</v>
      </c>
      <c r="W1369" s="10">
        <v>3000</v>
      </c>
      <c r="X1369" s="10" t="s">
        <v>4835</v>
      </c>
      <c r="Y1369" s="10" t="s">
        <v>4835</v>
      </c>
      <c r="Z1369" s="10" t="s">
        <v>2734</v>
      </c>
      <c r="AA1369" s="22" t="s">
        <v>29</v>
      </c>
      <c r="AB1369" s="10">
        <v>1000000</v>
      </c>
      <c r="AC1369" s="10"/>
      <c r="AD1369" s="10" t="s">
        <v>4836</v>
      </c>
      <c r="AE1369" s="23">
        <v>97</v>
      </c>
    </row>
    <row r="1370" spans="1:31" x14ac:dyDescent="0.35">
      <c r="A1370" t="s">
        <v>4837</v>
      </c>
      <c r="B1370" t="s">
        <v>15</v>
      </c>
      <c r="C1370" t="s">
        <v>62</v>
      </c>
      <c r="D1370" s="2">
        <v>1988</v>
      </c>
      <c r="E1370" t="s">
        <v>4612</v>
      </c>
      <c r="F1370" s="2">
        <v>7.2</v>
      </c>
      <c r="G1370">
        <v>12000</v>
      </c>
      <c r="H1370" t="s">
        <v>84</v>
      </c>
      <c r="I1370" t="s">
        <v>343</v>
      </c>
      <c r="J1370" t="s">
        <v>4838</v>
      </c>
      <c r="K1370" s="3" t="s">
        <v>29</v>
      </c>
      <c r="L1370">
        <v>9000000</v>
      </c>
      <c r="M1370">
        <v>2181286</v>
      </c>
      <c r="N1370" t="s">
        <v>85</v>
      </c>
      <c r="O1370" s="2">
        <v>161</v>
      </c>
      <c r="Q1370" s="9" t="s">
        <v>62</v>
      </c>
      <c r="R1370" s="18">
        <v>1988</v>
      </c>
      <c r="S1370" s="26" t="s">
        <v>12806</v>
      </c>
      <c r="T1370" s="25" t="str">
        <f>LEFT(S1370,3)</f>
        <v>Sep</v>
      </c>
      <c r="U1370" s="9" t="s">
        <v>29</v>
      </c>
      <c r="V1370" s="18">
        <v>7.2</v>
      </c>
      <c r="W1370" s="9">
        <v>12000</v>
      </c>
      <c r="X1370" s="9" t="s">
        <v>84</v>
      </c>
      <c r="Y1370" s="9" t="s">
        <v>343</v>
      </c>
      <c r="Z1370" s="9" t="s">
        <v>4838</v>
      </c>
      <c r="AA1370" s="19" t="s">
        <v>29</v>
      </c>
      <c r="AB1370" s="9">
        <v>9000000</v>
      </c>
      <c r="AC1370" s="9">
        <v>2181286</v>
      </c>
      <c r="AD1370" s="9" t="s">
        <v>85</v>
      </c>
      <c r="AE1370" s="20">
        <v>161</v>
      </c>
    </row>
    <row r="1371" spans="1:31" x14ac:dyDescent="0.35">
      <c r="A1371" t="s">
        <v>4839</v>
      </c>
      <c r="B1371" t="s">
        <v>1998</v>
      </c>
      <c r="C1371" t="s">
        <v>16</v>
      </c>
      <c r="D1371" s="2">
        <v>1988</v>
      </c>
      <c r="E1371" t="s">
        <v>4784</v>
      </c>
      <c r="F1371" s="2">
        <v>6.7</v>
      </c>
      <c r="G1371">
        <v>4200</v>
      </c>
      <c r="H1371" t="s">
        <v>4840</v>
      </c>
      <c r="I1371" t="s">
        <v>4840</v>
      </c>
      <c r="J1371" t="s">
        <v>3952</v>
      </c>
      <c r="K1371" s="3" t="s">
        <v>29</v>
      </c>
      <c r="L1371">
        <v>0</v>
      </c>
      <c r="M1371">
        <v>7467504</v>
      </c>
      <c r="N1371" t="s">
        <v>4570</v>
      </c>
      <c r="O1371" s="2">
        <v>98</v>
      </c>
      <c r="Q1371" s="10" t="s">
        <v>16</v>
      </c>
      <c r="R1371" s="21">
        <v>1988</v>
      </c>
      <c r="S1371" s="27" t="s">
        <v>12829</v>
      </c>
      <c r="T1371" s="25" t="str">
        <f>LEFT(S1371,3)</f>
        <v>Aug</v>
      </c>
      <c r="U1371" s="10" t="s">
        <v>29</v>
      </c>
      <c r="V1371" s="21">
        <v>6.7</v>
      </c>
      <c r="W1371" s="10">
        <v>4200</v>
      </c>
      <c r="X1371" s="10" t="s">
        <v>4840</v>
      </c>
      <c r="Y1371" s="10" t="s">
        <v>4840</v>
      </c>
      <c r="Z1371" s="10" t="s">
        <v>3952</v>
      </c>
      <c r="AA1371" s="22" t="s">
        <v>29</v>
      </c>
      <c r="AB1371" s="10">
        <v>0</v>
      </c>
      <c r="AC1371" s="10">
        <v>7467504</v>
      </c>
      <c r="AD1371" s="10" t="s">
        <v>4570</v>
      </c>
      <c r="AE1371" s="23">
        <v>98</v>
      </c>
    </row>
    <row r="1372" spans="1:31" x14ac:dyDescent="0.35">
      <c r="A1372" t="s">
        <v>4841</v>
      </c>
      <c r="B1372" t="s">
        <v>446</v>
      </c>
      <c r="C1372" t="s">
        <v>103</v>
      </c>
      <c r="D1372" s="2">
        <v>1988</v>
      </c>
      <c r="E1372" t="s">
        <v>4779</v>
      </c>
      <c r="F1372" s="2">
        <v>8</v>
      </c>
      <c r="G1372">
        <v>8800</v>
      </c>
      <c r="H1372" t="s">
        <v>4842</v>
      </c>
      <c r="I1372" t="s">
        <v>4842</v>
      </c>
      <c r="J1372" t="s">
        <v>4843</v>
      </c>
      <c r="K1372" s="3" t="s">
        <v>29</v>
      </c>
      <c r="L1372">
        <v>0</v>
      </c>
      <c r="M1372">
        <v>2080758</v>
      </c>
      <c r="N1372" t="s">
        <v>4844</v>
      </c>
      <c r="O1372" s="2">
        <v>113</v>
      </c>
      <c r="Q1372" s="9" t="s">
        <v>103</v>
      </c>
      <c r="R1372" s="18">
        <v>1988</v>
      </c>
      <c r="S1372" s="26" t="s">
        <v>12828</v>
      </c>
      <c r="T1372" s="25" t="str">
        <f>LEFT(S1372,3)</f>
        <v>Oct</v>
      </c>
      <c r="U1372" s="9" t="s">
        <v>29</v>
      </c>
      <c r="V1372" s="18">
        <v>8</v>
      </c>
      <c r="W1372" s="9">
        <v>8800</v>
      </c>
      <c r="X1372" s="9" t="s">
        <v>4842</v>
      </c>
      <c r="Y1372" s="9" t="s">
        <v>4842</v>
      </c>
      <c r="Z1372" s="9" t="s">
        <v>4843</v>
      </c>
      <c r="AA1372" s="19" t="s">
        <v>29</v>
      </c>
      <c r="AB1372" s="9">
        <v>0</v>
      </c>
      <c r="AC1372" s="9">
        <v>2080758</v>
      </c>
      <c r="AD1372" s="9" t="s">
        <v>4844</v>
      </c>
      <c r="AE1372" s="20">
        <v>113</v>
      </c>
    </row>
    <row r="1373" spans="1:31" x14ac:dyDescent="0.35">
      <c r="A1373" t="s">
        <v>4845</v>
      </c>
      <c r="B1373" t="s">
        <v>32</v>
      </c>
      <c r="C1373" t="s">
        <v>40</v>
      </c>
      <c r="D1373" s="2">
        <v>1988</v>
      </c>
      <c r="E1373" t="s">
        <v>4846</v>
      </c>
      <c r="F1373" s="2">
        <v>5.2</v>
      </c>
      <c r="G1373">
        <v>8500</v>
      </c>
      <c r="H1373" t="s">
        <v>4847</v>
      </c>
      <c r="I1373" t="s">
        <v>4847</v>
      </c>
      <c r="J1373" t="s">
        <v>4847</v>
      </c>
      <c r="K1373" s="3" t="s">
        <v>247</v>
      </c>
      <c r="L1373">
        <v>0</v>
      </c>
      <c r="M1373">
        <v>11536599</v>
      </c>
      <c r="N1373" t="s">
        <v>22</v>
      </c>
      <c r="O1373" s="2">
        <v>91</v>
      </c>
      <c r="Q1373" s="10" t="s">
        <v>40</v>
      </c>
      <c r="R1373" s="21">
        <v>1988</v>
      </c>
      <c r="S1373" s="27" t="s">
        <v>12833</v>
      </c>
      <c r="T1373" s="25" t="str">
        <f>LEFT(S1373,3)</f>
        <v>Aug</v>
      </c>
      <c r="U1373" s="10" t="s">
        <v>29</v>
      </c>
      <c r="V1373" s="21">
        <v>5.2</v>
      </c>
      <c r="W1373" s="10">
        <v>8500</v>
      </c>
      <c r="X1373" s="10" t="s">
        <v>4847</v>
      </c>
      <c r="Y1373" s="10" t="s">
        <v>4847</v>
      </c>
      <c r="Z1373" s="10" t="s">
        <v>4847</v>
      </c>
      <c r="AA1373" s="22" t="s">
        <v>247</v>
      </c>
      <c r="AB1373" s="10">
        <v>0</v>
      </c>
      <c r="AC1373" s="10">
        <v>11536599</v>
      </c>
      <c r="AD1373" s="10" t="s">
        <v>22</v>
      </c>
      <c r="AE1373" s="23">
        <v>91</v>
      </c>
    </row>
    <row r="1374" spans="1:31" x14ac:dyDescent="0.35">
      <c r="A1374" t="s">
        <v>4848</v>
      </c>
      <c r="B1374" t="s">
        <v>15</v>
      </c>
      <c r="C1374" t="s">
        <v>40</v>
      </c>
      <c r="D1374" s="2">
        <v>1988</v>
      </c>
      <c r="E1374" t="s">
        <v>4779</v>
      </c>
      <c r="F1374" s="2">
        <v>5.9</v>
      </c>
      <c r="G1374">
        <v>8200</v>
      </c>
      <c r="H1374" t="s">
        <v>671</v>
      </c>
      <c r="I1374" t="s">
        <v>671</v>
      </c>
      <c r="J1374" t="s">
        <v>902</v>
      </c>
      <c r="K1374" s="3" t="s">
        <v>29</v>
      </c>
      <c r="L1374">
        <v>15000000</v>
      </c>
      <c r="M1374">
        <v>21042667</v>
      </c>
      <c r="N1374" t="s">
        <v>30</v>
      </c>
      <c r="O1374" s="2">
        <v>128</v>
      </c>
      <c r="Q1374" s="9" t="s">
        <v>40</v>
      </c>
      <c r="R1374" s="18">
        <v>1988</v>
      </c>
      <c r="S1374" s="26" t="s">
        <v>12828</v>
      </c>
      <c r="T1374" s="25" t="str">
        <f>LEFT(S1374,3)</f>
        <v>Oct</v>
      </c>
      <c r="U1374" s="9" t="s">
        <v>29</v>
      </c>
      <c r="V1374" s="18">
        <v>5.9</v>
      </c>
      <c r="W1374" s="9">
        <v>8200</v>
      </c>
      <c r="X1374" s="9" t="s">
        <v>671</v>
      </c>
      <c r="Y1374" s="9" t="s">
        <v>671</v>
      </c>
      <c r="Z1374" s="9" t="s">
        <v>902</v>
      </c>
      <c r="AA1374" s="19" t="s">
        <v>29</v>
      </c>
      <c r="AB1374" s="9">
        <v>15000000</v>
      </c>
      <c r="AC1374" s="9">
        <v>21042667</v>
      </c>
      <c r="AD1374" s="9" t="s">
        <v>30</v>
      </c>
      <c r="AE1374" s="20">
        <v>128</v>
      </c>
    </row>
    <row r="1375" spans="1:31" x14ac:dyDescent="0.35">
      <c r="A1375" t="s">
        <v>4849</v>
      </c>
      <c r="B1375" t="s">
        <v>32</v>
      </c>
      <c r="C1375" t="s">
        <v>24</v>
      </c>
      <c r="D1375" s="2">
        <v>1988</v>
      </c>
      <c r="E1375" t="s">
        <v>3959</v>
      </c>
      <c r="F1375" s="2">
        <v>6.6</v>
      </c>
      <c r="G1375">
        <v>2400</v>
      </c>
      <c r="H1375" t="s">
        <v>4850</v>
      </c>
      <c r="I1375" t="s">
        <v>4851</v>
      </c>
      <c r="J1375" t="s">
        <v>4852</v>
      </c>
      <c r="K1375" s="3" t="s">
        <v>247</v>
      </c>
      <c r="L1375">
        <v>0</v>
      </c>
      <c r="M1375">
        <v>13687027</v>
      </c>
      <c r="N1375" t="s">
        <v>4853</v>
      </c>
      <c r="O1375" s="2">
        <v>99</v>
      </c>
      <c r="Q1375" s="10" t="s">
        <v>24</v>
      </c>
      <c r="R1375" s="21">
        <v>1988</v>
      </c>
      <c r="S1375" s="27" t="s">
        <v>12722</v>
      </c>
      <c r="T1375" s="25" t="str">
        <f>LEFT(S1375,3)</f>
        <v>Apr</v>
      </c>
      <c r="U1375" s="10" t="s">
        <v>29</v>
      </c>
      <c r="V1375" s="21">
        <v>6.6</v>
      </c>
      <c r="W1375" s="10">
        <v>2400</v>
      </c>
      <c r="X1375" s="10" t="s">
        <v>4850</v>
      </c>
      <c r="Y1375" s="10" t="s">
        <v>4851</v>
      </c>
      <c r="Z1375" s="10" t="s">
        <v>4852</v>
      </c>
      <c r="AA1375" s="22" t="s">
        <v>247</v>
      </c>
      <c r="AB1375" s="10">
        <v>0</v>
      </c>
      <c r="AC1375" s="10">
        <v>13687027</v>
      </c>
      <c r="AD1375" s="10" t="s">
        <v>4853</v>
      </c>
      <c r="AE1375" s="23">
        <v>99</v>
      </c>
    </row>
    <row r="1376" spans="1:31" x14ac:dyDescent="0.35">
      <c r="A1376" t="s">
        <v>4854</v>
      </c>
      <c r="B1376" t="s">
        <v>15</v>
      </c>
      <c r="C1376" t="s">
        <v>40</v>
      </c>
      <c r="D1376" s="2">
        <v>1988</v>
      </c>
      <c r="E1376" t="s">
        <v>4083</v>
      </c>
      <c r="F1376" s="2">
        <v>6.2</v>
      </c>
      <c r="G1376">
        <v>5300</v>
      </c>
      <c r="H1376" t="s">
        <v>2723</v>
      </c>
      <c r="I1376" t="s">
        <v>4855</v>
      </c>
      <c r="J1376" t="s">
        <v>892</v>
      </c>
      <c r="K1376" s="3" t="s">
        <v>29</v>
      </c>
      <c r="L1376">
        <v>0</v>
      </c>
      <c r="M1376">
        <v>10815378</v>
      </c>
      <c r="N1376" t="s">
        <v>22</v>
      </c>
      <c r="O1376" s="2">
        <v>89</v>
      </c>
      <c r="Q1376" s="9" t="s">
        <v>40</v>
      </c>
      <c r="R1376" s="18">
        <v>1988</v>
      </c>
      <c r="S1376" s="26" t="s">
        <v>12741</v>
      </c>
      <c r="T1376" s="25" t="str">
        <f>LEFT(S1376,3)</f>
        <v>Mar</v>
      </c>
      <c r="U1376" s="9" t="s">
        <v>29</v>
      </c>
      <c r="V1376" s="18">
        <v>6.2</v>
      </c>
      <c r="W1376" s="9">
        <v>5300</v>
      </c>
      <c r="X1376" s="9" t="s">
        <v>2723</v>
      </c>
      <c r="Y1376" s="9" t="s">
        <v>4855</v>
      </c>
      <c r="Z1376" s="9" t="s">
        <v>892</v>
      </c>
      <c r="AA1376" s="19" t="s">
        <v>29</v>
      </c>
      <c r="AB1376" s="9">
        <v>0</v>
      </c>
      <c r="AC1376" s="9">
        <v>10815378</v>
      </c>
      <c r="AD1376" s="9" t="s">
        <v>22</v>
      </c>
      <c r="AE1376" s="20">
        <v>89</v>
      </c>
    </row>
    <row r="1377" spans="1:31" x14ac:dyDescent="0.35">
      <c r="A1377" t="s">
        <v>4856</v>
      </c>
      <c r="B1377" t="s">
        <v>15</v>
      </c>
      <c r="C1377" t="s">
        <v>40</v>
      </c>
      <c r="D1377" s="2">
        <v>1988</v>
      </c>
      <c r="E1377" t="s">
        <v>4083</v>
      </c>
      <c r="F1377" s="2">
        <v>4.3</v>
      </c>
      <c r="G1377">
        <v>1800</v>
      </c>
      <c r="H1377" t="s">
        <v>4857</v>
      </c>
      <c r="I1377" t="s">
        <v>4858</v>
      </c>
      <c r="J1377" t="s">
        <v>4859</v>
      </c>
      <c r="K1377" s="3" t="s">
        <v>29</v>
      </c>
      <c r="L1377">
        <v>0</v>
      </c>
      <c r="M1377">
        <v>717376</v>
      </c>
      <c r="N1377" t="s">
        <v>4309</v>
      </c>
      <c r="O1377" s="2">
        <v>100</v>
      </c>
      <c r="Q1377" s="10" t="s">
        <v>40</v>
      </c>
      <c r="R1377" s="21">
        <v>1988</v>
      </c>
      <c r="S1377" s="27" t="s">
        <v>12741</v>
      </c>
      <c r="T1377" s="25" t="str">
        <f>LEFT(S1377,3)</f>
        <v>Mar</v>
      </c>
      <c r="U1377" s="10" t="s">
        <v>29</v>
      </c>
      <c r="V1377" s="21">
        <v>4.3</v>
      </c>
      <c r="W1377" s="10">
        <v>1800</v>
      </c>
      <c r="X1377" s="10" t="s">
        <v>4857</v>
      </c>
      <c r="Y1377" s="10" t="s">
        <v>4858</v>
      </c>
      <c r="Z1377" s="10" t="s">
        <v>4859</v>
      </c>
      <c r="AA1377" s="22" t="s">
        <v>29</v>
      </c>
      <c r="AB1377" s="10">
        <v>0</v>
      </c>
      <c r="AC1377" s="10">
        <v>717376</v>
      </c>
      <c r="AD1377" s="10" t="s">
        <v>4309</v>
      </c>
      <c r="AE1377" s="23">
        <v>100</v>
      </c>
    </row>
    <row r="1378" spans="1:31" x14ac:dyDescent="0.35">
      <c r="A1378" t="s">
        <v>4860</v>
      </c>
      <c r="B1378" t="s">
        <v>32</v>
      </c>
      <c r="C1378" t="s">
        <v>40</v>
      </c>
      <c r="D1378" s="2">
        <v>1988</v>
      </c>
      <c r="E1378" t="s">
        <v>4861</v>
      </c>
      <c r="F1378" s="2">
        <v>7.4</v>
      </c>
      <c r="G1378">
        <v>4800</v>
      </c>
      <c r="H1378" t="s">
        <v>4862</v>
      </c>
      <c r="I1378" t="s">
        <v>4862</v>
      </c>
      <c r="J1378" t="s">
        <v>4863</v>
      </c>
      <c r="K1378" s="3" t="s">
        <v>21</v>
      </c>
      <c r="L1378">
        <v>0</v>
      </c>
      <c r="M1378">
        <v>1192322</v>
      </c>
      <c r="N1378" t="s">
        <v>4864</v>
      </c>
      <c r="O1378" s="2">
        <v>108</v>
      </c>
      <c r="Q1378" s="9" t="s">
        <v>40</v>
      </c>
      <c r="R1378" s="18">
        <v>1988</v>
      </c>
      <c r="S1378" s="26" t="s">
        <v>12834</v>
      </c>
      <c r="T1378" s="25" t="str">
        <f>LEFT(S1378,3)</f>
        <v>May</v>
      </c>
      <c r="U1378" s="9" t="s">
        <v>305</v>
      </c>
      <c r="V1378" s="18">
        <v>7.4</v>
      </c>
      <c r="W1378" s="9">
        <v>4800</v>
      </c>
      <c r="X1378" s="9" t="s">
        <v>4862</v>
      </c>
      <c r="Y1378" s="9" t="s">
        <v>4862</v>
      </c>
      <c r="Z1378" s="9" t="s">
        <v>4863</v>
      </c>
      <c r="AA1378" s="19" t="s">
        <v>21</v>
      </c>
      <c r="AB1378" s="9">
        <v>0</v>
      </c>
      <c r="AC1378" s="9">
        <v>1192322</v>
      </c>
      <c r="AD1378" s="9" t="s">
        <v>4864</v>
      </c>
      <c r="AE1378" s="20">
        <v>108</v>
      </c>
    </row>
    <row r="1379" spans="1:31" x14ac:dyDescent="0.35">
      <c r="A1379" t="s">
        <v>4865</v>
      </c>
      <c r="B1379" t="s">
        <v>32</v>
      </c>
      <c r="C1379" t="s">
        <v>16</v>
      </c>
      <c r="D1379" s="2">
        <v>1988</v>
      </c>
      <c r="E1379" t="s">
        <v>4686</v>
      </c>
      <c r="F1379" s="2">
        <v>6</v>
      </c>
      <c r="G1379">
        <v>5100</v>
      </c>
      <c r="H1379" t="s">
        <v>1236</v>
      </c>
      <c r="I1379" t="s">
        <v>897</v>
      </c>
      <c r="J1379" t="s">
        <v>129</v>
      </c>
      <c r="K1379" s="3" t="s">
        <v>29</v>
      </c>
      <c r="L1379">
        <v>15000000</v>
      </c>
      <c r="M1379">
        <v>1733070</v>
      </c>
      <c r="N1379" t="s">
        <v>30</v>
      </c>
      <c r="O1379" s="2">
        <v>98</v>
      </c>
      <c r="Q1379" s="10" t="s">
        <v>16</v>
      </c>
      <c r="R1379" s="21">
        <v>1988</v>
      </c>
      <c r="S1379" s="27" t="s">
        <v>12817</v>
      </c>
      <c r="T1379" s="25" t="str">
        <f>LEFT(S1379,3)</f>
        <v>Mar</v>
      </c>
      <c r="U1379" s="10" t="s">
        <v>29</v>
      </c>
      <c r="V1379" s="21">
        <v>6</v>
      </c>
      <c r="W1379" s="10">
        <v>5100</v>
      </c>
      <c r="X1379" s="10" t="s">
        <v>1236</v>
      </c>
      <c r="Y1379" s="10" t="s">
        <v>897</v>
      </c>
      <c r="Z1379" s="10" t="s">
        <v>129</v>
      </c>
      <c r="AA1379" s="22" t="s">
        <v>29</v>
      </c>
      <c r="AB1379" s="10">
        <v>15000000</v>
      </c>
      <c r="AC1379" s="10">
        <v>1733070</v>
      </c>
      <c r="AD1379" s="10" t="s">
        <v>30</v>
      </c>
      <c r="AE1379" s="23">
        <v>98</v>
      </c>
    </row>
    <row r="1380" spans="1:31" x14ac:dyDescent="0.35">
      <c r="A1380" t="s">
        <v>4866</v>
      </c>
      <c r="B1380" t="s">
        <v>15</v>
      </c>
      <c r="C1380" t="s">
        <v>62</v>
      </c>
      <c r="D1380" s="2">
        <v>1988</v>
      </c>
      <c r="E1380" t="s">
        <v>4867</v>
      </c>
      <c r="F1380" s="2">
        <v>7.3</v>
      </c>
      <c r="G1380">
        <v>6400</v>
      </c>
      <c r="H1380" t="s">
        <v>4868</v>
      </c>
      <c r="I1380" t="s">
        <v>4869</v>
      </c>
      <c r="J1380" t="s">
        <v>549</v>
      </c>
      <c r="K1380" s="3" t="s">
        <v>451</v>
      </c>
      <c r="L1380">
        <v>0</v>
      </c>
      <c r="M1380">
        <v>3331297</v>
      </c>
      <c r="N1380" t="s">
        <v>4870</v>
      </c>
      <c r="O1380" s="2">
        <v>175</v>
      </c>
      <c r="Q1380" s="9" t="s">
        <v>62</v>
      </c>
      <c r="R1380" s="18">
        <v>1988</v>
      </c>
      <c r="S1380" s="26" t="s">
        <v>12835</v>
      </c>
      <c r="T1380" s="25" t="str">
        <f>LEFT(S1380,3)</f>
        <v>Dec</v>
      </c>
      <c r="U1380" s="9" t="s">
        <v>29</v>
      </c>
      <c r="V1380" s="18">
        <v>7.3</v>
      </c>
      <c r="W1380" s="9">
        <v>6400</v>
      </c>
      <c r="X1380" s="9" t="s">
        <v>4868</v>
      </c>
      <c r="Y1380" s="9" t="s">
        <v>4869</v>
      </c>
      <c r="Z1380" s="9" t="s">
        <v>549</v>
      </c>
      <c r="AA1380" s="19" t="s">
        <v>451</v>
      </c>
      <c r="AB1380" s="9">
        <v>0</v>
      </c>
      <c r="AC1380" s="9">
        <v>3331297</v>
      </c>
      <c r="AD1380" s="9" t="s">
        <v>4870</v>
      </c>
      <c r="AE1380" s="20">
        <v>175</v>
      </c>
    </row>
    <row r="1381" spans="1:31" x14ac:dyDescent="0.35">
      <c r="A1381" t="s">
        <v>4871</v>
      </c>
      <c r="B1381" t="s">
        <v>15</v>
      </c>
      <c r="C1381" t="s">
        <v>40</v>
      </c>
      <c r="D1381" s="2">
        <v>1988</v>
      </c>
      <c r="E1381" t="s">
        <v>4635</v>
      </c>
      <c r="F1381" s="2">
        <v>7.7</v>
      </c>
      <c r="G1381">
        <v>6800</v>
      </c>
      <c r="H1381" t="s">
        <v>2486</v>
      </c>
      <c r="I1381" t="s">
        <v>4872</v>
      </c>
      <c r="J1381" t="s">
        <v>360</v>
      </c>
      <c r="K1381" s="3" t="s">
        <v>29</v>
      </c>
      <c r="L1381">
        <v>0</v>
      </c>
      <c r="M1381">
        <v>4870903</v>
      </c>
      <c r="N1381" t="s">
        <v>2025</v>
      </c>
      <c r="O1381" s="2">
        <v>120</v>
      </c>
      <c r="Q1381" s="10" t="s">
        <v>40</v>
      </c>
      <c r="R1381" s="21">
        <v>1988</v>
      </c>
      <c r="S1381" s="27" t="s">
        <v>12810</v>
      </c>
      <c r="T1381" s="25" t="str">
        <f>LEFT(S1381,3)</f>
        <v>Dec</v>
      </c>
      <c r="U1381" s="10" t="s">
        <v>29</v>
      </c>
      <c r="V1381" s="21">
        <v>7.7</v>
      </c>
      <c r="W1381" s="10">
        <v>6800</v>
      </c>
      <c r="X1381" s="10" t="s">
        <v>2486</v>
      </c>
      <c r="Y1381" s="10" t="s">
        <v>4872</v>
      </c>
      <c r="Z1381" s="10" t="s">
        <v>360</v>
      </c>
      <c r="AA1381" s="22" t="s">
        <v>29</v>
      </c>
      <c r="AB1381" s="10">
        <v>0</v>
      </c>
      <c r="AC1381" s="10">
        <v>4870903</v>
      </c>
      <c r="AD1381" s="10" t="s">
        <v>2025</v>
      </c>
      <c r="AE1381" s="23">
        <v>120</v>
      </c>
    </row>
    <row r="1382" spans="1:31" x14ac:dyDescent="0.35">
      <c r="A1382" t="s">
        <v>4873</v>
      </c>
      <c r="B1382" t="s">
        <v>32</v>
      </c>
      <c r="C1382" t="s">
        <v>24</v>
      </c>
      <c r="D1382" s="2">
        <v>1988</v>
      </c>
      <c r="E1382" t="s">
        <v>4577</v>
      </c>
      <c r="F1382" s="2">
        <v>5.7</v>
      </c>
      <c r="G1382">
        <v>3900</v>
      </c>
      <c r="H1382" t="s">
        <v>4874</v>
      </c>
      <c r="I1382" t="s">
        <v>4875</v>
      </c>
      <c r="J1382" t="s">
        <v>4876</v>
      </c>
      <c r="K1382" s="3" t="s">
        <v>29</v>
      </c>
      <c r="L1382">
        <v>18000000</v>
      </c>
      <c r="M1382">
        <v>1883811</v>
      </c>
      <c r="N1382" t="s">
        <v>4877</v>
      </c>
      <c r="O1382" s="2">
        <v>99</v>
      </c>
      <c r="Q1382" s="9" t="s">
        <v>24</v>
      </c>
      <c r="R1382" s="18">
        <v>1988</v>
      </c>
      <c r="S1382" s="26" t="s">
        <v>12801</v>
      </c>
      <c r="T1382" s="25" t="str">
        <f>LEFT(S1382,3)</f>
        <v>Aug</v>
      </c>
      <c r="U1382" s="9" t="s">
        <v>29</v>
      </c>
      <c r="V1382" s="18">
        <v>5.7</v>
      </c>
      <c r="W1382" s="9">
        <v>3900</v>
      </c>
      <c r="X1382" s="9" t="s">
        <v>4874</v>
      </c>
      <c r="Y1382" s="9" t="s">
        <v>4875</v>
      </c>
      <c r="Z1382" s="9" t="s">
        <v>4876</v>
      </c>
      <c r="AA1382" s="19" t="s">
        <v>29</v>
      </c>
      <c r="AB1382" s="9">
        <v>18000000</v>
      </c>
      <c r="AC1382" s="9">
        <v>1883811</v>
      </c>
      <c r="AD1382" s="9" t="s">
        <v>4877</v>
      </c>
      <c r="AE1382" s="20">
        <v>99</v>
      </c>
    </row>
    <row r="1383" spans="1:31" x14ac:dyDescent="0.35">
      <c r="A1383" t="s">
        <v>4878</v>
      </c>
      <c r="C1383" t="s">
        <v>776</v>
      </c>
      <c r="D1383" s="2">
        <v>1988</v>
      </c>
      <c r="E1383" t="s">
        <v>4595</v>
      </c>
      <c r="F1383" s="2">
        <v>6</v>
      </c>
      <c r="G1383">
        <v>1200</v>
      </c>
      <c r="H1383" t="s">
        <v>4879</v>
      </c>
      <c r="I1383" t="s">
        <v>4879</v>
      </c>
      <c r="J1383" t="s">
        <v>4880</v>
      </c>
      <c r="K1383" s="3" t="s">
        <v>451</v>
      </c>
      <c r="L1383">
        <v>0</v>
      </c>
      <c r="N1383" t="s">
        <v>4881</v>
      </c>
      <c r="O1383" s="2">
        <v>88</v>
      </c>
      <c r="Q1383" s="10" t="s">
        <v>776</v>
      </c>
      <c r="R1383" s="21">
        <v>1988</v>
      </c>
      <c r="S1383" s="27" t="s">
        <v>12803</v>
      </c>
      <c r="T1383" s="25" t="str">
        <f>LEFT(S1383,3)</f>
        <v>Jan</v>
      </c>
      <c r="U1383" s="10" t="s">
        <v>29</v>
      </c>
      <c r="V1383" s="21">
        <v>6</v>
      </c>
      <c r="W1383" s="10">
        <v>1200</v>
      </c>
      <c r="X1383" s="10" t="s">
        <v>4879</v>
      </c>
      <c r="Y1383" s="10" t="s">
        <v>4879</v>
      </c>
      <c r="Z1383" s="10" t="s">
        <v>4880</v>
      </c>
      <c r="AA1383" s="22" t="s">
        <v>451</v>
      </c>
      <c r="AB1383" s="10">
        <v>0</v>
      </c>
      <c r="AC1383" s="10"/>
      <c r="AD1383" s="10" t="s">
        <v>4881</v>
      </c>
      <c r="AE1383" s="23">
        <v>88</v>
      </c>
    </row>
    <row r="1384" spans="1:31" x14ac:dyDescent="0.35">
      <c r="A1384" t="s">
        <v>4882</v>
      </c>
      <c r="B1384" t="s">
        <v>15</v>
      </c>
      <c r="C1384" t="s">
        <v>4883</v>
      </c>
      <c r="D1384" s="2">
        <v>1988</v>
      </c>
      <c r="E1384" t="s">
        <v>4686</v>
      </c>
      <c r="F1384" s="2">
        <v>6.2</v>
      </c>
      <c r="G1384">
        <v>9700</v>
      </c>
      <c r="H1384" t="s">
        <v>4884</v>
      </c>
      <c r="I1384" t="s">
        <v>3450</v>
      </c>
      <c r="J1384" t="s">
        <v>1496</v>
      </c>
      <c r="K1384" s="3" t="s">
        <v>29</v>
      </c>
      <c r="L1384">
        <v>0</v>
      </c>
      <c r="M1384">
        <v>12706478</v>
      </c>
      <c r="N1384" t="s">
        <v>4885</v>
      </c>
      <c r="O1384" s="2">
        <v>96</v>
      </c>
      <c r="Q1384" s="9" t="s">
        <v>4883</v>
      </c>
      <c r="R1384" s="18">
        <v>1988</v>
      </c>
      <c r="S1384" s="26" t="s">
        <v>12817</v>
      </c>
      <c r="T1384" s="25" t="str">
        <f>LEFT(S1384,3)</f>
        <v>Mar</v>
      </c>
      <c r="U1384" s="9" t="s">
        <v>29</v>
      </c>
      <c r="V1384" s="18">
        <v>6.2</v>
      </c>
      <c r="W1384" s="9">
        <v>9700</v>
      </c>
      <c r="X1384" s="9" t="s">
        <v>4884</v>
      </c>
      <c r="Y1384" s="9" t="s">
        <v>3450</v>
      </c>
      <c r="Z1384" s="9" t="s">
        <v>1496</v>
      </c>
      <c r="AA1384" s="19" t="s">
        <v>29</v>
      </c>
      <c r="AB1384" s="9">
        <v>0</v>
      </c>
      <c r="AC1384" s="9">
        <v>12706478</v>
      </c>
      <c r="AD1384" s="9" t="s">
        <v>4885</v>
      </c>
      <c r="AE1384" s="20">
        <v>96</v>
      </c>
    </row>
    <row r="1385" spans="1:31" x14ac:dyDescent="0.35">
      <c r="A1385" t="s">
        <v>4886</v>
      </c>
      <c r="B1385" t="s">
        <v>15</v>
      </c>
      <c r="C1385" t="s">
        <v>33</v>
      </c>
      <c r="D1385" s="2">
        <v>1988</v>
      </c>
      <c r="E1385" t="s">
        <v>4341</v>
      </c>
      <c r="F1385" s="2">
        <v>4.9000000000000004</v>
      </c>
      <c r="G1385">
        <v>6000</v>
      </c>
      <c r="H1385" t="s">
        <v>4887</v>
      </c>
      <c r="I1385" t="s">
        <v>2214</v>
      </c>
      <c r="J1385" t="s">
        <v>326</v>
      </c>
      <c r="K1385" s="3" t="s">
        <v>29</v>
      </c>
      <c r="L1385">
        <v>0</v>
      </c>
      <c r="M1385">
        <v>6193901</v>
      </c>
      <c r="N1385" t="s">
        <v>2215</v>
      </c>
      <c r="O1385" s="2">
        <v>103</v>
      </c>
      <c r="Q1385" s="10" t="s">
        <v>33</v>
      </c>
      <c r="R1385" s="21">
        <v>1988</v>
      </c>
      <c r="S1385" s="27" t="s">
        <v>12761</v>
      </c>
      <c r="T1385" s="25" t="str">
        <f>LEFT(S1385,3)</f>
        <v>Jan</v>
      </c>
      <c r="U1385" s="10" t="s">
        <v>29</v>
      </c>
      <c r="V1385" s="21">
        <v>4.9000000000000004</v>
      </c>
      <c r="W1385" s="10">
        <v>6000</v>
      </c>
      <c r="X1385" s="10" t="s">
        <v>4887</v>
      </c>
      <c r="Y1385" s="10" t="s">
        <v>2214</v>
      </c>
      <c r="Z1385" s="10" t="s">
        <v>326</v>
      </c>
      <c r="AA1385" s="22" t="s">
        <v>29</v>
      </c>
      <c r="AB1385" s="10">
        <v>0</v>
      </c>
      <c r="AC1385" s="10">
        <v>6193901</v>
      </c>
      <c r="AD1385" s="10" t="s">
        <v>2215</v>
      </c>
      <c r="AE1385" s="23">
        <v>103</v>
      </c>
    </row>
    <row r="1386" spans="1:31" x14ac:dyDescent="0.35">
      <c r="A1386" t="s">
        <v>4888</v>
      </c>
      <c r="B1386" t="s">
        <v>15</v>
      </c>
      <c r="C1386" t="s">
        <v>33</v>
      </c>
      <c r="D1386" s="2">
        <v>1988</v>
      </c>
      <c r="E1386" t="s">
        <v>4889</v>
      </c>
      <c r="F1386" s="2">
        <v>5.2</v>
      </c>
      <c r="G1386">
        <v>8400</v>
      </c>
      <c r="H1386" t="s">
        <v>2111</v>
      </c>
      <c r="I1386" t="s">
        <v>4890</v>
      </c>
      <c r="J1386" t="s">
        <v>3896</v>
      </c>
      <c r="K1386" s="3" t="s">
        <v>29</v>
      </c>
      <c r="L1386">
        <v>16000000</v>
      </c>
      <c r="M1386">
        <v>4192440</v>
      </c>
      <c r="N1386" t="s">
        <v>4891</v>
      </c>
      <c r="O1386" s="2">
        <v>105</v>
      </c>
      <c r="Q1386" s="9" t="s">
        <v>33</v>
      </c>
      <c r="R1386" s="18">
        <v>1988</v>
      </c>
      <c r="S1386" s="26" t="s">
        <v>12836</v>
      </c>
      <c r="T1386" s="25" t="str">
        <f>LEFT(S1386,3)</f>
        <v>Apr</v>
      </c>
      <c r="U1386" s="9" t="s">
        <v>29</v>
      </c>
      <c r="V1386" s="18">
        <v>5.2</v>
      </c>
      <c r="W1386" s="9">
        <v>8400</v>
      </c>
      <c r="X1386" s="9" t="s">
        <v>2111</v>
      </c>
      <c r="Y1386" s="9" t="s">
        <v>4890</v>
      </c>
      <c r="Z1386" s="9" t="s">
        <v>3896</v>
      </c>
      <c r="AA1386" s="19" t="s">
        <v>29</v>
      </c>
      <c r="AB1386" s="9">
        <v>16000000</v>
      </c>
      <c r="AC1386" s="9">
        <v>4192440</v>
      </c>
      <c r="AD1386" s="9" t="s">
        <v>4891</v>
      </c>
      <c r="AE1386" s="20">
        <v>105</v>
      </c>
    </row>
    <row r="1387" spans="1:31" x14ac:dyDescent="0.35">
      <c r="A1387" t="s">
        <v>4892</v>
      </c>
      <c r="B1387" t="s">
        <v>15</v>
      </c>
      <c r="C1387" t="s">
        <v>40</v>
      </c>
      <c r="D1387" s="2">
        <v>1988</v>
      </c>
      <c r="E1387" t="s">
        <v>4893</v>
      </c>
      <c r="F1387" s="2">
        <v>7.2</v>
      </c>
      <c r="G1387">
        <v>8300</v>
      </c>
      <c r="H1387" t="s">
        <v>4384</v>
      </c>
      <c r="I1387" t="s">
        <v>4384</v>
      </c>
      <c r="J1387" t="s">
        <v>4894</v>
      </c>
      <c r="K1387" s="3" t="s">
        <v>21</v>
      </c>
      <c r="L1387">
        <v>0</v>
      </c>
      <c r="M1387">
        <v>424773</v>
      </c>
      <c r="N1387" t="s">
        <v>3085</v>
      </c>
      <c r="O1387" s="2">
        <v>118</v>
      </c>
      <c r="Q1387" s="10" t="s">
        <v>40</v>
      </c>
      <c r="R1387" s="21">
        <v>1988</v>
      </c>
      <c r="S1387" s="27">
        <v>33390</v>
      </c>
      <c r="T1387" s="25" t="str">
        <f>LEFT(S1387,3)</f>
        <v>333</v>
      </c>
      <c r="U1387" s="10" t="s">
        <v>29</v>
      </c>
      <c r="V1387" s="21">
        <v>7.2</v>
      </c>
      <c r="W1387" s="10">
        <v>8300</v>
      </c>
      <c r="X1387" s="10" t="s">
        <v>4384</v>
      </c>
      <c r="Y1387" s="10" t="s">
        <v>4384</v>
      </c>
      <c r="Z1387" s="10" t="s">
        <v>4894</v>
      </c>
      <c r="AA1387" s="22" t="s">
        <v>21</v>
      </c>
      <c r="AB1387" s="10">
        <v>0</v>
      </c>
      <c r="AC1387" s="10">
        <v>424773</v>
      </c>
      <c r="AD1387" s="10" t="s">
        <v>3085</v>
      </c>
      <c r="AE1387" s="23">
        <v>118</v>
      </c>
    </row>
    <row r="1388" spans="1:31" x14ac:dyDescent="0.35">
      <c r="A1388" t="s">
        <v>4895</v>
      </c>
      <c r="B1388" t="s">
        <v>15</v>
      </c>
      <c r="C1388" t="s">
        <v>33</v>
      </c>
      <c r="D1388" s="2">
        <v>1988</v>
      </c>
      <c r="E1388" t="s">
        <v>4517</v>
      </c>
      <c r="F1388" s="2">
        <v>5.4</v>
      </c>
      <c r="G1388">
        <v>4000</v>
      </c>
      <c r="H1388" t="s">
        <v>4896</v>
      </c>
      <c r="I1388" t="s">
        <v>4897</v>
      </c>
      <c r="J1388" t="s">
        <v>3333</v>
      </c>
      <c r="K1388" s="3" t="s">
        <v>194</v>
      </c>
      <c r="L1388">
        <v>0</v>
      </c>
      <c r="M1388">
        <v>940173</v>
      </c>
      <c r="N1388" t="s">
        <v>4898</v>
      </c>
      <c r="O1388" s="2">
        <v>91</v>
      </c>
      <c r="Q1388" s="9" t="s">
        <v>33</v>
      </c>
      <c r="R1388" s="18">
        <v>1988</v>
      </c>
      <c r="S1388" s="26" t="s">
        <v>12787</v>
      </c>
      <c r="T1388" s="25" t="str">
        <f>LEFT(S1388,3)</f>
        <v>Dec</v>
      </c>
      <c r="U1388" s="9" t="s">
        <v>29</v>
      </c>
      <c r="V1388" s="18">
        <v>5.4</v>
      </c>
      <c r="W1388" s="9">
        <v>4000</v>
      </c>
      <c r="X1388" s="9" t="s">
        <v>4896</v>
      </c>
      <c r="Y1388" s="9" t="s">
        <v>4897</v>
      </c>
      <c r="Z1388" s="9" t="s">
        <v>3333</v>
      </c>
      <c r="AA1388" s="19" t="s">
        <v>194</v>
      </c>
      <c r="AB1388" s="9">
        <v>0</v>
      </c>
      <c r="AC1388" s="9">
        <v>940173</v>
      </c>
      <c r="AD1388" s="9" t="s">
        <v>4898</v>
      </c>
      <c r="AE1388" s="20">
        <v>91</v>
      </c>
    </row>
    <row r="1389" spans="1:31" x14ac:dyDescent="0.35">
      <c r="A1389" t="s">
        <v>4899</v>
      </c>
      <c r="B1389" t="s">
        <v>32</v>
      </c>
      <c r="C1389" t="s">
        <v>16</v>
      </c>
      <c r="D1389" s="2">
        <v>1988</v>
      </c>
      <c r="E1389" t="s">
        <v>4900</v>
      </c>
      <c r="F1389" s="2">
        <v>6.6</v>
      </c>
      <c r="G1389">
        <v>1800</v>
      </c>
      <c r="H1389" t="s">
        <v>356</v>
      </c>
      <c r="I1389" t="s">
        <v>4901</v>
      </c>
      <c r="J1389" t="s">
        <v>1579</v>
      </c>
      <c r="K1389" s="3" t="s">
        <v>29</v>
      </c>
      <c r="L1389">
        <v>3000000</v>
      </c>
      <c r="M1389">
        <v>187349</v>
      </c>
      <c r="N1389" t="s">
        <v>30</v>
      </c>
      <c r="O1389" s="2">
        <v>99</v>
      </c>
      <c r="Q1389" s="10" t="s">
        <v>16</v>
      </c>
      <c r="R1389" s="21">
        <v>1988</v>
      </c>
      <c r="S1389" s="27" t="s">
        <v>12837</v>
      </c>
      <c r="T1389" s="25" t="str">
        <f>LEFT(S1389,3)</f>
        <v>Sep</v>
      </c>
      <c r="U1389" s="10" t="s">
        <v>29</v>
      </c>
      <c r="V1389" s="21">
        <v>6.6</v>
      </c>
      <c r="W1389" s="10">
        <v>1800</v>
      </c>
      <c r="X1389" s="10" t="s">
        <v>356</v>
      </c>
      <c r="Y1389" s="10" t="s">
        <v>4901</v>
      </c>
      <c r="Z1389" s="10" t="s">
        <v>1579</v>
      </c>
      <c r="AA1389" s="22" t="s">
        <v>29</v>
      </c>
      <c r="AB1389" s="10">
        <v>3000000</v>
      </c>
      <c r="AC1389" s="10">
        <v>187349</v>
      </c>
      <c r="AD1389" s="10" t="s">
        <v>30</v>
      </c>
      <c r="AE1389" s="23">
        <v>99</v>
      </c>
    </row>
    <row r="1390" spans="1:31" x14ac:dyDescent="0.35">
      <c r="A1390" t="s">
        <v>4902</v>
      </c>
      <c r="B1390" t="s">
        <v>15</v>
      </c>
      <c r="C1390" t="s">
        <v>51</v>
      </c>
      <c r="D1390" s="2">
        <v>1988</v>
      </c>
      <c r="E1390" t="s">
        <v>4093</v>
      </c>
      <c r="F1390" s="2">
        <v>5</v>
      </c>
      <c r="G1390">
        <v>1700</v>
      </c>
      <c r="H1390" t="s">
        <v>4903</v>
      </c>
      <c r="I1390" t="s">
        <v>4904</v>
      </c>
      <c r="J1390" t="s">
        <v>615</v>
      </c>
      <c r="K1390" s="3" t="s">
        <v>29</v>
      </c>
      <c r="L1390">
        <v>0</v>
      </c>
      <c r="M1390">
        <v>6337299</v>
      </c>
      <c r="N1390" t="s">
        <v>4309</v>
      </c>
      <c r="O1390" s="2">
        <v>102</v>
      </c>
      <c r="Q1390" s="9" t="s">
        <v>51</v>
      </c>
      <c r="R1390" s="18">
        <v>1988</v>
      </c>
      <c r="S1390" s="26" t="s">
        <v>12743</v>
      </c>
      <c r="T1390" s="25" t="str">
        <f>LEFT(S1390,3)</f>
        <v>Apr</v>
      </c>
      <c r="U1390" s="9" t="s">
        <v>29</v>
      </c>
      <c r="V1390" s="18">
        <v>5</v>
      </c>
      <c r="W1390" s="9">
        <v>1700</v>
      </c>
      <c r="X1390" s="9" t="s">
        <v>4903</v>
      </c>
      <c r="Y1390" s="9" t="s">
        <v>4904</v>
      </c>
      <c r="Z1390" s="9" t="s">
        <v>615</v>
      </c>
      <c r="AA1390" s="19" t="s">
        <v>29</v>
      </c>
      <c r="AB1390" s="9">
        <v>0</v>
      </c>
      <c r="AC1390" s="9">
        <v>6337299</v>
      </c>
      <c r="AD1390" s="9" t="s">
        <v>4309</v>
      </c>
      <c r="AE1390" s="20">
        <v>102</v>
      </c>
    </row>
    <row r="1391" spans="1:31" x14ac:dyDescent="0.35">
      <c r="A1391" t="s">
        <v>4905</v>
      </c>
      <c r="B1391" t="s">
        <v>15</v>
      </c>
      <c r="C1391" t="s">
        <v>40</v>
      </c>
      <c r="D1391" s="2">
        <v>1988</v>
      </c>
      <c r="E1391" t="s">
        <v>4479</v>
      </c>
      <c r="F1391" s="2">
        <v>4.9000000000000004</v>
      </c>
      <c r="G1391">
        <v>2200</v>
      </c>
      <c r="H1391" t="s">
        <v>4906</v>
      </c>
      <c r="I1391" t="s">
        <v>4907</v>
      </c>
      <c r="J1391" t="s">
        <v>4908</v>
      </c>
      <c r="K1391" s="3" t="s">
        <v>29</v>
      </c>
      <c r="L1391">
        <v>210000</v>
      </c>
      <c r="N1391" t="s">
        <v>4909</v>
      </c>
      <c r="O1391" s="2">
        <v>81</v>
      </c>
      <c r="Q1391" s="10" t="s">
        <v>40</v>
      </c>
      <c r="R1391" s="21">
        <v>1988</v>
      </c>
      <c r="S1391" s="27" t="s">
        <v>12778</v>
      </c>
      <c r="T1391" s="25" t="str">
        <f>LEFT(S1391,3)</f>
        <v>May</v>
      </c>
      <c r="U1391" s="10" t="s">
        <v>29</v>
      </c>
      <c r="V1391" s="21">
        <v>4.9000000000000004</v>
      </c>
      <c r="W1391" s="10">
        <v>2200</v>
      </c>
      <c r="X1391" s="10" t="s">
        <v>4906</v>
      </c>
      <c r="Y1391" s="10" t="s">
        <v>4907</v>
      </c>
      <c r="Z1391" s="10" t="s">
        <v>4908</v>
      </c>
      <c r="AA1391" s="22" t="s">
        <v>29</v>
      </c>
      <c r="AB1391" s="10">
        <v>210000</v>
      </c>
      <c r="AC1391" s="10"/>
      <c r="AD1391" s="10" t="s">
        <v>4909</v>
      </c>
      <c r="AE1391" s="23">
        <v>81</v>
      </c>
    </row>
    <row r="1392" spans="1:31" x14ac:dyDescent="0.35">
      <c r="A1392" t="s">
        <v>4910</v>
      </c>
      <c r="B1392" t="s">
        <v>1998</v>
      </c>
      <c r="C1392" t="s">
        <v>40</v>
      </c>
      <c r="D1392" s="2">
        <v>1988</v>
      </c>
      <c r="E1392" t="s">
        <v>4695</v>
      </c>
      <c r="F1392" s="2">
        <v>5.8</v>
      </c>
      <c r="G1392">
        <v>497</v>
      </c>
      <c r="H1392" t="s">
        <v>572</v>
      </c>
      <c r="I1392" t="s">
        <v>572</v>
      </c>
      <c r="J1392" t="s">
        <v>572</v>
      </c>
      <c r="K1392" s="3" t="s">
        <v>29</v>
      </c>
      <c r="L1392">
        <v>0</v>
      </c>
      <c r="M1392">
        <v>7721852</v>
      </c>
      <c r="N1392" t="s">
        <v>43</v>
      </c>
      <c r="O1392" s="2">
        <v>104</v>
      </c>
      <c r="Q1392" s="9" t="s">
        <v>40</v>
      </c>
      <c r="R1392" s="18">
        <v>1988</v>
      </c>
      <c r="S1392" s="26" t="s">
        <v>12818</v>
      </c>
      <c r="T1392" s="25" t="str">
        <f>LEFT(S1392,3)</f>
        <v>Mar</v>
      </c>
      <c r="U1392" s="9" t="s">
        <v>29</v>
      </c>
      <c r="V1392" s="18">
        <v>5.8</v>
      </c>
      <c r="W1392" s="9">
        <v>497</v>
      </c>
      <c r="X1392" s="9" t="s">
        <v>572</v>
      </c>
      <c r="Y1392" s="9" t="s">
        <v>572</v>
      </c>
      <c r="Z1392" s="9" t="s">
        <v>572</v>
      </c>
      <c r="AA1392" s="19" t="s">
        <v>29</v>
      </c>
      <c r="AB1392" s="9">
        <v>0</v>
      </c>
      <c r="AC1392" s="9">
        <v>7721852</v>
      </c>
      <c r="AD1392" s="9" t="s">
        <v>43</v>
      </c>
      <c r="AE1392" s="20">
        <v>104</v>
      </c>
    </row>
    <row r="1393" spans="1:31" x14ac:dyDescent="0.35">
      <c r="A1393">
        <v>1969</v>
      </c>
      <c r="B1393" t="s">
        <v>15</v>
      </c>
      <c r="C1393" t="s">
        <v>16</v>
      </c>
      <c r="D1393" s="2">
        <v>1988</v>
      </c>
      <c r="E1393" t="s">
        <v>4548</v>
      </c>
      <c r="F1393" s="2">
        <v>5.8</v>
      </c>
      <c r="G1393">
        <v>3600</v>
      </c>
      <c r="H1393" t="s">
        <v>604</v>
      </c>
      <c r="I1393" t="s">
        <v>604</v>
      </c>
      <c r="J1393" t="s">
        <v>4911</v>
      </c>
      <c r="K1393" s="3" t="s">
        <v>29</v>
      </c>
      <c r="L1393">
        <v>7000000</v>
      </c>
      <c r="M1393">
        <v>5979011</v>
      </c>
      <c r="N1393" t="s">
        <v>1535</v>
      </c>
      <c r="O1393" s="2">
        <v>95</v>
      </c>
      <c r="Q1393" s="10" t="s">
        <v>16</v>
      </c>
      <c r="R1393" s="21">
        <v>1988</v>
      </c>
      <c r="S1393" s="27" t="s">
        <v>12794</v>
      </c>
      <c r="T1393" s="25" t="str">
        <f>LEFT(S1393,3)</f>
        <v>Nov</v>
      </c>
      <c r="U1393" s="10" t="s">
        <v>29</v>
      </c>
      <c r="V1393" s="21">
        <v>5.8</v>
      </c>
      <c r="W1393" s="10">
        <v>3600</v>
      </c>
      <c r="X1393" s="10" t="s">
        <v>604</v>
      </c>
      <c r="Y1393" s="10" t="s">
        <v>604</v>
      </c>
      <c r="Z1393" s="10" t="s">
        <v>4911</v>
      </c>
      <c r="AA1393" s="22" t="s">
        <v>29</v>
      </c>
      <c r="AB1393" s="10">
        <v>7000000</v>
      </c>
      <c r="AC1393" s="10">
        <v>5979011</v>
      </c>
      <c r="AD1393" s="10" t="s">
        <v>1535</v>
      </c>
      <c r="AE1393" s="23">
        <v>95</v>
      </c>
    </row>
    <row r="1394" spans="1:31" x14ac:dyDescent="0.35">
      <c r="A1394" t="s">
        <v>4912</v>
      </c>
      <c r="B1394" t="s">
        <v>32</v>
      </c>
      <c r="C1394" t="s">
        <v>40</v>
      </c>
      <c r="D1394" s="2">
        <v>1988</v>
      </c>
      <c r="E1394" t="s">
        <v>4759</v>
      </c>
      <c r="F1394" s="2">
        <v>4.5999999999999996</v>
      </c>
      <c r="G1394">
        <v>6100</v>
      </c>
      <c r="H1394" t="s">
        <v>3035</v>
      </c>
      <c r="I1394" t="s">
        <v>630</v>
      </c>
      <c r="J1394" t="s">
        <v>387</v>
      </c>
      <c r="K1394" s="3" t="s">
        <v>29</v>
      </c>
      <c r="L1394">
        <v>0</v>
      </c>
      <c r="M1394">
        <v>14681192</v>
      </c>
      <c r="N1394" t="s">
        <v>22</v>
      </c>
      <c r="O1394" s="2">
        <v>113</v>
      </c>
      <c r="Q1394" s="9" t="s">
        <v>40</v>
      </c>
      <c r="R1394" s="18">
        <v>1988</v>
      </c>
      <c r="S1394" s="26" t="s">
        <v>12826</v>
      </c>
      <c r="T1394" s="25" t="str">
        <f>LEFT(S1394,3)</f>
        <v>Jul</v>
      </c>
      <c r="U1394" s="9" t="s">
        <v>29</v>
      </c>
      <c r="V1394" s="18">
        <v>4.5999999999999996</v>
      </c>
      <c r="W1394" s="9">
        <v>6100</v>
      </c>
      <c r="X1394" s="9" t="s">
        <v>3035</v>
      </c>
      <c r="Y1394" s="9" t="s">
        <v>630</v>
      </c>
      <c r="Z1394" s="9" t="s">
        <v>387</v>
      </c>
      <c r="AA1394" s="19" t="s">
        <v>29</v>
      </c>
      <c r="AB1394" s="9">
        <v>0</v>
      </c>
      <c r="AC1394" s="9">
        <v>14681192</v>
      </c>
      <c r="AD1394" s="9" t="s">
        <v>22</v>
      </c>
      <c r="AE1394" s="20">
        <v>113</v>
      </c>
    </row>
    <row r="1395" spans="1:31" x14ac:dyDescent="0.35">
      <c r="A1395" t="s">
        <v>4913</v>
      </c>
      <c r="B1395" t="s">
        <v>15</v>
      </c>
      <c r="C1395" t="s">
        <v>33</v>
      </c>
      <c r="D1395" s="2">
        <v>1988</v>
      </c>
      <c r="E1395" t="s">
        <v>4914</v>
      </c>
      <c r="F1395" s="2">
        <v>5.5</v>
      </c>
      <c r="G1395">
        <v>2600</v>
      </c>
      <c r="H1395" t="s">
        <v>1682</v>
      </c>
      <c r="I1395" t="s">
        <v>4915</v>
      </c>
      <c r="J1395" t="s">
        <v>1173</v>
      </c>
      <c r="K1395" s="3" t="s">
        <v>29</v>
      </c>
      <c r="L1395">
        <v>0</v>
      </c>
      <c r="M1395">
        <v>3074681</v>
      </c>
      <c r="N1395" t="s">
        <v>2215</v>
      </c>
      <c r="O1395" s="2">
        <v>91</v>
      </c>
      <c r="Q1395" s="10" t="s">
        <v>33</v>
      </c>
      <c r="R1395" s="21">
        <v>1988</v>
      </c>
      <c r="S1395" s="27" t="s">
        <v>12838</v>
      </c>
      <c r="T1395" s="25" t="str">
        <f>LEFT(S1395,3)</f>
        <v>Sep</v>
      </c>
      <c r="U1395" s="10" t="s">
        <v>29</v>
      </c>
      <c r="V1395" s="21">
        <v>5.5</v>
      </c>
      <c r="W1395" s="10">
        <v>2600</v>
      </c>
      <c r="X1395" s="10" t="s">
        <v>1682</v>
      </c>
      <c r="Y1395" s="10" t="s">
        <v>4915</v>
      </c>
      <c r="Z1395" s="10" t="s">
        <v>1173</v>
      </c>
      <c r="AA1395" s="22" t="s">
        <v>29</v>
      </c>
      <c r="AB1395" s="10">
        <v>0</v>
      </c>
      <c r="AC1395" s="10">
        <v>3074681</v>
      </c>
      <c r="AD1395" s="10" t="s">
        <v>2215</v>
      </c>
      <c r="AE1395" s="23">
        <v>91</v>
      </c>
    </row>
    <row r="1396" spans="1:31" x14ac:dyDescent="0.35">
      <c r="A1396" t="s">
        <v>4916</v>
      </c>
      <c r="B1396" t="s">
        <v>1998</v>
      </c>
      <c r="C1396" t="s">
        <v>40</v>
      </c>
      <c r="D1396" s="2">
        <v>1988</v>
      </c>
      <c r="E1396" t="s">
        <v>4779</v>
      </c>
      <c r="F1396" s="2">
        <v>5.7</v>
      </c>
      <c r="G1396">
        <v>994</v>
      </c>
      <c r="H1396" t="s">
        <v>1135</v>
      </c>
      <c r="I1396" t="s">
        <v>4160</v>
      </c>
      <c r="J1396" t="s">
        <v>4917</v>
      </c>
      <c r="K1396" s="3" t="s">
        <v>29</v>
      </c>
      <c r="L1396">
        <v>12000000</v>
      </c>
      <c r="M1396">
        <v>3965604</v>
      </c>
      <c r="N1396" t="s">
        <v>117</v>
      </c>
      <c r="O1396" s="2">
        <v>105</v>
      </c>
      <c r="Q1396" s="9" t="s">
        <v>40</v>
      </c>
      <c r="R1396" s="18">
        <v>1988</v>
      </c>
      <c r="S1396" s="26" t="s">
        <v>12828</v>
      </c>
      <c r="T1396" s="25" t="str">
        <f>LEFT(S1396,3)</f>
        <v>Oct</v>
      </c>
      <c r="U1396" s="9" t="s">
        <v>29</v>
      </c>
      <c r="V1396" s="18">
        <v>5.7</v>
      </c>
      <c r="W1396" s="9">
        <v>994</v>
      </c>
      <c r="X1396" s="9" t="s">
        <v>1135</v>
      </c>
      <c r="Y1396" s="9" t="s">
        <v>4160</v>
      </c>
      <c r="Z1396" s="9" t="s">
        <v>4917</v>
      </c>
      <c r="AA1396" s="19" t="s">
        <v>29</v>
      </c>
      <c r="AB1396" s="9">
        <v>12000000</v>
      </c>
      <c r="AC1396" s="9">
        <v>3965604</v>
      </c>
      <c r="AD1396" s="9" t="s">
        <v>117</v>
      </c>
      <c r="AE1396" s="20">
        <v>105</v>
      </c>
    </row>
    <row r="1397" spans="1:31" x14ac:dyDescent="0.35">
      <c r="A1397" t="s">
        <v>4918</v>
      </c>
      <c r="B1397" t="s">
        <v>1998</v>
      </c>
      <c r="C1397" t="s">
        <v>16</v>
      </c>
      <c r="D1397" s="2">
        <v>1988</v>
      </c>
      <c r="E1397" t="s">
        <v>4919</v>
      </c>
      <c r="F1397" s="2">
        <v>7.3</v>
      </c>
      <c r="G1397">
        <v>3100</v>
      </c>
      <c r="H1397" t="s">
        <v>4920</v>
      </c>
      <c r="I1397" t="s">
        <v>4920</v>
      </c>
      <c r="J1397" t="s">
        <v>4921</v>
      </c>
      <c r="K1397" s="3" t="s">
        <v>451</v>
      </c>
      <c r="L1397">
        <v>0</v>
      </c>
      <c r="M1397">
        <v>2319801</v>
      </c>
      <c r="N1397" t="s">
        <v>4922</v>
      </c>
      <c r="O1397" s="2">
        <v>105</v>
      </c>
      <c r="Q1397" s="10" t="s">
        <v>16</v>
      </c>
      <c r="R1397" s="21">
        <v>1988</v>
      </c>
      <c r="S1397" s="27">
        <v>32629</v>
      </c>
      <c r="T1397" s="25" t="str">
        <f>LEFT(S1397,3)</f>
        <v>326</v>
      </c>
      <c r="U1397" s="10" t="s">
        <v>29</v>
      </c>
      <c r="V1397" s="21">
        <v>7.3</v>
      </c>
      <c r="W1397" s="10">
        <v>3100</v>
      </c>
      <c r="X1397" s="10" t="s">
        <v>4920</v>
      </c>
      <c r="Y1397" s="10" t="s">
        <v>4920</v>
      </c>
      <c r="Z1397" s="10" t="s">
        <v>4921</v>
      </c>
      <c r="AA1397" s="22" t="s">
        <v>451</v>
      </c>
      <c r="AB1397" s="10">
        <v>0</v>
      </c>
      <c r="AC1397" s="10">
        <v>2319801</v>
      </c>
      <c r="AD1397" s="10" t="s">
        <v>4922</v>
      </c>
      <c r="AE1397" s="23">
        <v>105</v>
      </c>
    </row>
    <row r="1398" spans="1:31" x14ac:dyDescent="0.35">
      <c r="A1398" t="s">
        <v>4923</v>
      </c>
      <c r="B1398" t="s">
        <v>15</v>
      </c>
      <c r="C1398" t="s">
        <v>40</v>
      </c>
      <c r="D1398" s="2">
        <v>1988</v>
      </c>
      <c r="E1398" t="s">
        <v>3923</v>
      </c>
      <c r="F1398" s="2">
        <v>5.8</v>
      </c>
      <c r="G1398">
        <v>4800</v>
      </c>
      <c r="H1398" t="s">
        <v>269</v>
      </c>
      <c r="I1398" t="s">
        <v>4924</v>
      </c>
      <c r="J1398" t="s">
        <v>58</v>
      </c>
      <c r="K1398" s="3" t="s">
        <v>29</v>
      </c>
      <c r="L1398">
        <v>19000000</v>
      </c>
      <c r="M1398">
        <v>11005304</v>
      </c>
      <c r="N1398" t="s">
        <v>49</v>
      </c>
      <c r="O1398" s="2">
        <v>97</v>
      </c>
      <c r="Q1398" s="9" t="s">
        <v>40</v>
      </c>
      <c r="R1398" s="18">
        <v>1988</v>
      </c>
      <c r="S1398" s="26" t="s">
        <v>12715</v>
      </c>
      <c r="T1398" s="25" t="str">
        <f>LEFT(S1398,3)</f>
        <v>Jan</v>
      </c>
      <c r="U1398" s="9" t="s">
        <v>29</v>
      </c>
      <c r="V1398" s="18">
        <v>5.8</v>
      </c>
      <c r="W1398" s="9">
        <v>4800</v>
      </c>
      <c r="X1398" s="9" t="s">
        <v>269</v>
      </c>
      <c r="Y1398" s="9" t="s">
        <v>4924</v>
      </c>
      <c r="Z1398" s="9" t="s">
        <v>58</v>
      </c>
      <c r="AA1398" s="19" t="s">
        <v>29</v>
      </c>
      <c r="AB1398" s="9">
        <v>19000000</v>
      </c>
      <c r="AC1398" s="9">
        <v>11005304</v>
      </c>
      <c r="AD1398" s="9" t="s">
        <v>49</v>
      </c>
      <c r="AE1398" s="20">
        <v>97</v>
      </c>
    </row>
    <row r="1399" spans="1:31" x14ac:dyDescent="0.35">
      <c r="A1399" t="s">
        <v>4925</v>
      </c>
      <c r="B1399" t="s">
        <v>32</v>
      </c>
      <c r="C1399" t="s">
        <v>40</v>
      </c>
      <c r="D1399" s="2">
        <v>1988</v>
      </c>
      <c r="E1399" t="s">
        <v>4373</v>
      </c>
      <c r="F1399" s="2">
        <v>7</v>
      </c>
      <c r="G1399">
        <v>9800</v>
      </c>
      <c r="H1399" t="s">
        <v>2162</v>
      </c>
      <c r="I1399" t="s">
        <v>4926</v>
      </c>
      <c r="J1399" t="s">
        <v>105</v>
      </c>
      <c r="K1399" s="3" t="s">
        <v>21</v>
      </c>
      <c r="L1399">
        <v>0</v>
      </c>
      <c r="M1399">
        <v>8539181</v>
      </c>
      <c r="N1399" t="s">
        <v>1040</v>
      </c>
      <c r="O1399" s="2">
        <v>107</v>
      </c>
      <c r="Q1399" s="10" t="s">
        <v>40</v>
      </c>
      <c r="R1399" s="21">
        <v>1988</v>
      </c>
      <c r="S1399" s="27" t="s">
        <v>12763</v>
      </c>
      <c r="T1399" s="25" t="str">
        <f>LEFT(S1399,3)</f>
        <v>Oct</v>
      </c>
      <c r="U1399" s="10" t="s">
        <v>29</v>
      </c>
      <c r="V1399" s="21">
        <v>7</v>
      </c>
      <c r="W1399" s="10">
        <v>9800</v>
      </c>
      <c r="X1399" s="10" t="s">
        <v>2162</v>
      </c>
      <c r="Y1399" s="10" t="s">
        <v>4926</v>
      </c>
      <c r="Z1399" s="10" t="s">
        <v>105</v>
      </c>
      <c r="AA1399" s="22" t="s">
        <v>21</v>
      </c>
      <c r="AB1399" s="10">
        <v>0</v>
      </c>
      <c r="AC1399" s="10">
        <v>8539181</v>
      </c>
      <c r="AD1399" s="10" t="s">
        <v>1040</v>
      </c>
      <c r="AE1399" s="23">
        <v>107</v>
      </c>
    </row>
    <row r="1400" spans="1:31" x14ac:dyDescent="0.35">
      <c r="A1400" t="s">
        <v>4927</v>
      </c>
      <c r="B1400" t="s">
        <v>15</v>
      </c>
      <c r="C1400" t="s">
        <v>51</v>
      </c>
      <c r="D1400" s="2">
        <v>1988</v>
      </c>
      <c r="E1400" t="s">
        <v>4821</v>
      </c>
      <c r="F1400" s="2">
        <v>5.6</v>
      </c>
      <c r="G1400">
        <v>3600</v>
      </c>
      <c r="H1400" t="s">
        <v>4928</v>
      </c>
      <c r="I1400" t="s">
        <v>4928</v>
      </c>
      <c r="J1400" t="s">
        <v>4929</v>
      </c>
      <c r="K1400" s="3" t="s">
        <v>29</v>
      </c>
      <c r="L1400">
        <v>4000000</v>
      </c>
      <c r="M1400">
        <v>9797098</v>
      </c>
      <c r="N1400" t="s">
        <v>4930</v>
      </c>
      <c r="O1400" s="2">
        <v>80</v>
      </c>
      <c r="Q1400" s="9" t="s">
        <v>51</v>
      </c>
      <c r="R1400" s="18">
        <v>1988</v>
      </c>
      <c r="S1400" s="26" t="s">
        <v>12832</v>
      </c>
      <c r="T1400" s="25" t="str">
        <f>LEFT(S1400,3)</f>
        <v>Apr</v>
      </c>
      <c r="U1400" s="9" t="s">
        <v>29</v>
      </c>
      <c r="V1400" s="18">
        <v>5.6</v>
      </c>
      <c r="W1400" s="9">
        <v>3600</v>
      </c>
      <c r="X1400" s="9" t="s">
        <v>4928</v>
      </c>
      <c r="Y1400" s="9" t="s">
        <v>4928</v>
      </c>
      <c r="Z1400" s="9" t="s">
        <v>4929</v>
      </c>
      <c r="AA1400" s="19" t="s">
        <v>29</v>
      </c>
      <c r="AB1400" s="9">
        <v>4000000</v>
      </c>
      <c r="AC1400" s="9">
        <v>9797098</v>
      </c>
      <c r="AD1400" s="9" t="s">
        <v>4930</v>
      </c>
      <c r="AE1400" s="20">
        <v>80</v>
      </c>
    </row>
    <row r="1401" spans="1:31" x14ac:dyDescent="0.35">
      <c r="A1401" t="s">
        <v>4931</v>
      </c>
      <c r="B1401" t="s">
        <v>32</v>
      </c>
      <c r="C1401" t="s">
        <v>16</v>
      </c>
      <c r="D1401" s="2">
        <v>1988</v>
      </c>
      <c r="E1401" t="s">
        <v>4548</v>
      </c>
      <c r="F1401" s="2">
        <v>7.3</v>
      </c>
      <c r="G1401">
        <v>13000</v>
      </c>
      <c r="H1401" t="s">
        <v>288</v>
      </c>
      <c r="I1401" t="s">
        <v>288</v>
      </c>
      <c r="J1401" t="s">
        <v>4932</v>
      </c>
      <c r="K1401" s="3" t="s">
        <v>29</v>
      </c>
      <c r="L1401">
        <v>10000000</v>
      </c>
      <c r="M1401">
        <v>1562749</v>
      </c>
      <c r="N1401" t="s">
        <v>289</v>
      </c>
      <c r="O1401" s="2">
        <v>81</v>
      </c>
      <c r="Q1401" s="10" t="s">
        <v>16</v>
      </c>
      <c r="R1401" s="21">
        <v>1988</v>
      </c>
      <c r="S1401" s="27" t="s">
        <v>12794</v>
      </c>
      <c r="T1401" s="25" t="str">
        <f>LEFT(S1401,3)</f>
        <v>Nov</v>
      </c>
      <c r="U1401" s="10" t="s">
        <v>29</v>
      </c>
      <c r="V1401" s="21">
        <v>7.3</v>
      </c>
      <c r="W1401" s="10">
        <v>13000</v>
      </c>
      <c r="X1401" s="10" t="s">
        <v>288</v>
      </c>
      <c r="Y1401" s="10" t="s">
        <v>288</v>
      </c>
      <c r="Z1401" s="10" t="s">
        <v>4932</v>
      </c>
      <c r="AA1401" s="22" t="s">
        <v>29</v>
      </c>
      <c r="AB1401" s="10">
        <v>10000000</v>
      </c>
      <c r="AC1401" s="10">
        <v>1562749</v>
      </c>
      <c r="AD1401" s="10" t="s">
        <v>289</v>
      </c>
      <c r="AE1401" s="23">
        <v>81</v>
      </c>
    </row>
    <row r="1402" spans="1:31" x14ac:dyDescent="0.35">
      <c r="A1402" t="s">
        <v>4933</v>
      </c>
      <c r="B1402" t="s">
        <v>1998</v>
      </c>
      <c r="C1402" t="s">
        <v>16</v>
      </c>
      <c r="D1402" s="2">
        <v>1988</v>
      </c>
      <c r="E1402" t="s">
        <v>4934</v>
      </c>
      <c r="F1402" s="2">
        <v>6.7</v>
      </c>
      <c r="G1402">
        <v>5500</v>
      </c>
      <c r="H1402" t="s">
        <v>4935</v>
      </c>
      <c r="I1402" t="s">
        <v>4936</v>
      </c>
      <c r="J1402" t="s">
        <v>4937</v>
      </c>
      <c r="K1402" s="3" t="s">
        <v>21</v>
      </c>
      <c r="L1402">
        <v>0</v>
      </c>
      <c r="M1402">
        <v>241278</v>
      </c>
      <c r="N1402" t="s">
        <v>2773</v>
      </c>
      <c r="O1402" s="2">
        <v>92</v>
      </c>
      <c r="Q1402" s="9" t="s">
        <v>16</v>
      </c>
      <c r="R1402" s="18">
        <v>1988</v>
      </c>
      <c r="S1402" s="26" t="s">
        <v>12839</v>
      </c>
      <c r="T1402" s="25" t="str">
        <f>LEFT(S1402,3)</f>
        <v>Feb</v>
      </c>
      <c r="U1402" s="9" t="s">
        <v>29</v>
      </c>
      <c r="V1402" s="18">
        <v>6.7</v>
      </c>
      <c r="W1402" s="9">
        <v>5500</v>
      </c>
      <c r="X1402" s="9" t="s">
        <v>4935</v>
      </c>
      <c r="Y1402" s="9" t="s">
        <v>4936</v>
      </c>
      <c r="Z1402" s="9" t="s">
        <v>4937</v>
      </c>
      <c r="AA1402" s="19" t="s">
        <v>21</v>
      </c>
      <c r="AB1402" s="9">
        <v>0</v>
      </c>
      <c r="AC1402" s="9">
        <v>241278</v>
      </c>
      <c r="AD1402" s="9" t="s">
        <v>2773</v>
      </c>
      <c r="AE1402" s="20">
        <v>92</v>
      </c>
    </row>
    <row r="1403" spans="1:31" x14ac:dyDescent="0.35">
      <c r="A1403" t="s">
        <v>4938</v>
      </c>
      <c r="B1403" t="s">
        <v>15</v>
      </c>
      <c r="C1403" t="s">
        <v>103</v>
      </c>
      <c r="D1403" s="2">
        <v>1988</v>
      </c>
      <c r="E1403" t="s">
        <v>4536</v>
      </c>
      <c r="F1403" s="2">
        <v>5.7</v>
      </c>
      <c r="G1403">
        <v>3900</v>
      </c>
      <c r="H1403" t="s">
        <v>713</v>
      </c>
      <c r="I1403" t="s">
        <v>2515</v>
      </c>
      <c r="J1403" t="s">
        <v>4458</v>
      </c>
      <c r="K1403" s="3" t="s">
        <v>29</v>
      </c>
      <c r="L1403">
        <v>16000000</v>
      </c>
      <c r="M1403">
        <v>4594452</v>
      </c>
      <c r="N1403" t="s">
        <v>4939</v>
      </c>
      <c r="O1403" s="2">
        <v>102</v>
      </c>
      <c r="Q1403" s="10" t="s">
        <v>103</v>
      </c>
      <c r="R1403" s="21">
        <v>1988</v>
      </c>
      <c r="S1403" s="27" t="s">
        <v>12792</v>
      </c>
      <c r="T1403" s="25" t="str">
        <f>LEFT(S1403,3)</f>
        <v>Apr</v>
      </c>
      <c r="U1403" s="10" t="s">
        <v>29</v>
      </c>
      <c r="V1403" s="21">
        <v>5.7</v>
      </c>
      <c r="W1403" s="10">
        <v>3900</v>
      </c>
      <c r="X1403" s="10" t="s">
        <v>713</v>
      </c>
      <c r="Y1403" s="10" t="s">
        <v>2515</v>
      </c>
      <c r="Z1403" s="10" t="s">
        <v>4458</v>
      </c>
      <c r="AA1403" s="22" t="s">
        <v>29</v>
      </c>
      <c r="AB1403" s="10">
        <v>16000000</v>
      </c>
      <c r="AC1403" s="10">
        <v>4594452</v>
      </c>
      <c r="AD1403" s="10" t="s">
        <v>4939</v>
      </c>
      <c r="AE1403" s="23">
        <v>102</v>
      </c>
    </row>
    <row r="1404" spans="1:31" x14ac:dyDescent="0.35">
      <c r="A1404" t="s">
        <v>4940</v>
      </c>
      <c r="B1404" t="s">
        <v>15</v>
      </c>
      <c r="C1404" t="s">
        <v>103</v>
      </c>
      <c r="D1404" s="2">
        <v>1988</v>
      </c>
      <c r="E1404" t="s">
        <v>3548</v>
      </c>
      <c r="F1404" s="2">
        <v>6.4</v>
      </c>
      <c r="G1404">
        <v>4800</v>
      </c>
      <c r="H1404" t="s">
        <v>4941</v>
      </c>
      <c r="I1404" t="s">
        <v>4942</v>
      </c>
      <c r="J1404" t="s">
        <v>1538</v>
      </c>
      <c r="K1404" s="3" t="s">
        <v>29</v>
      </c>
      <c r="L1404">
        <v>3000000</v>
      </c>
      <c r="M1404">
        <v>1984315</v>
      </c>
      <c r="N1404" t="s">
        <v>1535</v>
      </c>
      <c r="O1404" s="2">
        <v>110</v>
      </c>
      <c r="Q1404" s="9" t="s">
        <v>103</v>
      </c>
      <c r="R1404" s="18">
        <v>1988</v>
      </c>
      <c r="S1404" s="26" t="s">
        <v>12675</v>
      </c>
      <c r="T1404" s="25" t="str">
        <f>LEFT(S1404,3)</f>
        <v>Mar</v>
      </c>
      <c r="U1404" s="9" t="s">
        <v>29</v>
      </c>
      <c r="V1404" s="18">
        <v>6.4</v>
      </c>
      <c r="W1404" s="9">
        <v>4800</v>
      </c>
      <c r="X1404" s="9" t="s">
        <v>4941</v>
      </c>
      <c r="Y1404" s="9" t="s">
        <v>4942</v>
      </c>
      <c r="Z1404" s="9" t="s">
        <v>1538</v>
      </c>
      <c r="AA1404" s="19" t="s">
        <v>29</v>
      </c>
      <c r="AB1404" s="9">
        <v>3000000</v>
      </c>
      <c r="AC1404" s="9">
        <v>1984315</v>
      </c>
      <c r="AD1404" s="9" t="s">
        <v>1535</v>
      </c>
      <c r="AE1404" s="20">
        <v>110</v>
      </c>
    </row>
    <row r="1405" spans="1:31" x14ac:dyDescent="0.35">
      <c r="A1405" t="s">
        <v>4943</v>
      </c>
      <c r="B1405" t="s">
        <v>1998</v>
      </c>
      <c r="C1405" t="s">
        <v>51</v>
      </c>
      <c r="D1405" s="2">
        <v>1988</v>
      </c>
      <c r="E1405" t="s">
        <v>4083</v>
      </c>
      <c r="F1405" s="2">
        <v>5.4</v>
      </c>
      <c r="G1405">
        <v>2300</v>
      </c>
      <c r="H1405" t="s">
        <v>4944</v>
      </c>
      <c r="I1405" t="s">
        <v>4944</v>
      </c>
      <c r="J1405" t="s">
        <v>4945</v>
      </c>
      <c r="K1405" s="3" t="s">
        <v>29</v>
      </c>
      <c r="L1405">
        <v>6000000</v>
      </c>
      <c r="M1405">
        <v>40397</v>
      </c>
      <c r="N1405" t="s">
        <v>1188</v>
      </c>
      <c r="O1405" s="2">
        <v>91</v>
      </c>
      <c r="Q1405" s="10" t="s">
        <v>51</v>
      </c>
      <c r="R1405" s="21">
        <v>1988</v>
      </c>
      <c r="S1405" s="27" t="s">
        <v>12741</v>
      </c>
      <c r="T1405" s="25" t="str">
        <f>LEFT(S1405,3)</f>
        <v>Mar</v>
      </c>
      <c r="U1405" s="10" t="s">
        <v>29</v>
      </c>
      <c r="V1405" s="21">
        <v>5.4</v>
      </c>
      <c r="W1405" s="10">
        <v>2300</v>
      </c>
      <c r="X1405" s="10" t="s">
        <v>4944</v>
      </c>
      <c r="Y1405" s="10" t="s">
        <v>4944</v>
      </c>
      <c r="Z1405" s="10" t="s">
        <v>4945</v>
      </c>
      <c r="AA1405" s="22" t="s">
        <v>29</v>
      </c>
      <c r="AB1405" s="10">
        <v>6000000</v>
      </c>
      <c r="AC1405" s="10">
        <v>40397</v>
      </c>
      <c r="AD1405" s="10" t="s">
        <v>1188</v>
      </c>
      <c r="AE1405" s="23">
        <v>91</v>
      </c>
    </row>
    <row r="1406" spans="1:31" x14ac:dyDescent="0.35">
      <c r="A1406" t="s">
        <v>4946</v>
      </c>
      <c r="B1406" t="s">
        <v>15</v>
      </c>
      <c r="C1406" t="s">
        <v>103</v>
      </c>
      <c r="D1406" s="2">
        <v>1988</v>
      </c>
      <c r="E1406" t="s">
        <v>4947</v>
      </c>
      <c r="F1406" s="2">
        <v>6.2</v>
      </c>
      <c r="G1406">
        <v>3800</v>
      </c>
      <c r="H1406" t="s">
        <v>4948</v>
      </c>
      <c r="I1406" t="s">
        <v>4948</v>
      </c>
      <c r="J1406" t="s">
        <v>4046</v>
      </c>
      <c r="K1406" s="3" t="s">
        <v>21</v>
      </c>
      <c r="L1406">
        <v>4000000</v>
      </c>
      <c r="M1406">
        <v>1791328</v>
      </c>
      <c r="N1406" t="s">
        <v>1535</v>
      </c>
      <c r="O1406" s="2">
        <v>93</v>
      </c>
      <c r="Q1406" s="9" t="s">
        <v>103</v>
      </c>
      <c r="R1406" s="18">
        <v>1988</v>
      </c>
      <c r="S1406" s="26">
        <v>32264</v>
      </c>
      <c r="T1406" s="25" t="str">
        <f>LEFT(S1406,3)</f>
        <v>322</v>
      </c>
      <c r="U1406" s="9" t="s">
        <v>29</v>
      </c>
      <c r="V1406" s="18">
        <v>6.2</v>
      </c>
      <c r="W1406" s="9">
        <v>3800</v>
      </c>
      <c r="X1406" s="9" t="s">
        <v>4948</v>
      </c>
      <c r="Y1406" s="9" t="s">
        <v>4948</v>
      </c>
      <c r="Z1406" s="9" t="s">
        <v>4046</v>
      </c>
      <c r="AA1406" s="19" t="s">
        <v>21</v>
      </c>
      <c r="AB1406" s="9">
        <v>4000000</v>
      </c>
      <c r="AC1406" s="9">
        <v>1791328</v>
      </c>
      <c r="AD1406" s="9" t="s">
        <v>1535</v>
      </c>
      <c r="AE1406" s="20">
        <v>93</v>
      </c>
    </row>
    <row r="1407" spans="1:31" x14ac:dyDescent="0.35">
      <c r="A1407" t="s">
        <v>4949</v>
      </c>
      <c r="B1407" t="s">
        <v>15</v>
      </c>
      <c r="C1407" t="s">
        <v>16</v>
      </c>
      <c r="D1407" s="2">
        <v>1988</v>
      </c>
      <c r="E1407" t="s">
        <v>4950</v>
      </c>
      <c r="F1407" s="2">
        <v>5.4</v>
      </c>
      <c r="G1407">
        <v>1200</v>
      </c>
      <c r="H1407" t="s">
        <v>4951</v>
      </c>
      <c r="I1407" t="s">
        <v>4951</v>
      </c>
      <c r="J1407" t="s">
        <v>4952</v>
      </c>
      <c r="K1407" s="3" t="s">
        <v>29</v>
      </c>
      <c r="L1407">
        <v>0</v>
      </c>
      <c r="N1407" t="s">
        <v>3504</v>
      </c>
      <c r="O1407" s="2">
        <v>93</v>
      </c>
      <c r="Q1407" s="10" t="s">
        <v>16</v>
      </c>
      <c r="R1407" s="21">
        <v>1988</v>
      </c>
      <c r="S1407" s="27" t="s">
        <v>12840</v>
      </c>
      <c r="T1407" s="25" t="str">
        <f>LEFT(S1407,3)</f>
        <v>Mar</v>
      </c>
      <c r="U1407" s="10" t="s">
        <v>29</v>
      </c>
      <c r="V1407" s="21">
        <v>5.4</v>
      </c>
      <c r="W1407" s="10">
        <v>1200</v>
      </c>
      <c r="X1407" s="10" t="s">
        <v>4951</v>
      </c>
      <c r="Y1407" s="10" t="s">
        <v>4951</v>
      </c>
      <c r="Z1407" s="10" t="s">
        <v>4952</v>
      </c>
      <c r="AA1407" s="22" t="s">
        <v>29</v>
      </c>
      <c r="AB1407" s="10">
        <v>0</v>
      </c>
      <c r="AC1407" s="10"/>
      <c r="AD1407" s="10" t="s">
        <v>3504</v>
      </c>
      <c r="AE1407" s="23">
        <v>93</v>
      </c>
    </row>
    <row r="1408" spans="1:31" x14ac:dyDescent="0.35">
      <c r="A1408" t="s">
        <v>4953</v>
      </c>
      <c r="B1408" t="s">
        <v>32</v>
      </c>
      <c r="C1408" t="s">
        <v>40</v>
      </c>
      <c r="D1408" s="2">
        <v>1988</v>
      </c>
      <c r="E1408" t="s">
        <v>4083</v>
      </c>
      <c r="F1408" s="2">
        <v>5.9</v>
      </c>
      <c r="G1408">
        <v>3500</v>
      </c>
      <c r="H1408" t="s">
        <v>1004</v>
      </c>
      <c r="I1408" t="s">
        <v>4954</v>
      </c>
      <c r="J1408" t="s">
        <v>2173</v>
      </c>
      <c r="K1408" s="3" t="s">
        <v>29</v>
      </c>
      <c r="L1408">
        <v>18000000</v>
      </c>
      <c r="M1408">
        <v>9129999</v>
      </c>
      <c r="N1408" t="s">
        <v>2099</v>
      </c>
      <c r="O1408" s="2">
        <v>105</v>
      </c>
      <c r="Q1408" s="9" t="s">
        <v>40</v>
      </c>
      <c r="R1408" s="18">
        <v>1988</v>
      </c>
      <c r="S1408" s="26" t="s">
        <v>12741</v>
      </c>
      <c r="T1408" s="25" t="str">
        <f>LEFT(S1408,3)</f>
        <v>Mar</v>
      </c>
      <c r="U1408" s="9" t="s">
        <v>29</v>
      </c>
      <c r="V1408" s="18">
        <v>5.9</v>
      </c>
      <c r="W1408" s="9">
        <v>3500</v>
      </c>
      <c r="X1408" s="9" t="s">
        <v>1004</v>
      </c>
      <c r="Y1408" s="9" t="s">
        <v>4954</v>
      </c>
      <c r="Z1408" s="9" t="s">
        <v>2173</v>
      </c>
      <c r="AA1408" s="19" t="s">
        <v>29</v>
      </c>
      <c r="AB1408" s="9">
        <v>18000000</v>
      </c>
      <c r="AC1408" s="9">
        <v>9129999</v>
      </c>
      <c r="AD1408" s="9" t="s">
        <v>2099</v>
      </c>
      <c r="AE1408" s="20">
        <v>105</v>
      </c>
    </row>
    <row r="1409" spans="1:31" x14ac:dyDescent="0.35">
      <c r="A1409" t="s">
        <v>4955</v>
      </c>
      <c r="B1409" t="s">
        <v>15</v>
      </c>
      <c r="C1409" t="s">
        <v>33</v>
      </c>
      <c r="D1409" s="2">
        <v>1988</v>
      </c>
      <c r="E1409" t="s">
        <v>4956</v>
      </c>
      <c r="F1409" s="2">
        <v>5.7</v>
      </c>
      <c r="G1409">
        <v>1300</v>
      </c>
      <c r="H1409" t="s">
        <v>4957</v>
      </c>
      <c r="I1409" t="s">
        <v>4508</v>
      </c>
      <c r="J1409" t="s">
        <v>183</v>
      </c>
      <c r="K1409" s="3" t="s">
        <v>29</v>
      </c>
      <c r="L1409">
        <v>0</v>
      </c>
      <c r="M1409">
        <v>188964</v>
      </c>
      <c r="N1409" t="s">
        <v>4958</v>
      </c>
      <c r="O1409" s="2">
        <v>108</v>
      </c>
      <c r="Q1409" s="10" t="s">
        <v>33</v>
      </c>
      <c r="R1409" s="21">
        <v>1988</v>
      </c>
      <c r="S1409" s="27" t="s">
        <v>12841</v>
      </c>
      <c r="T1409" s="25" t="str">
        <f>LEFT(S1409,3)</f>
        <v>Sep</v>
      </c>
      <c r="U1409" s="10" t="s">
        <v>29</v>
      </c>
      <c r="V1409" s="21">
        <v>5.7</v>
      </c>
      <c r="W1409" s="10">
        <v>1300</v>
      </c>
      <c r="X1409" s="10" t="s">
        <v>4957</v>
      </c>
      <c r="Y1409" s="10" t="s">
        <v>4508</v>
      </c>
      <c r="Z1409" s="10" t="s">
        <v>183</v>
      </c>
      <c r="AA1409" s="22" t="s">
        <v>29</v>
      </c>
      <c r="AB1409" s="10">
        <v>0</v>
      </c>
      <c r="AC1409" s="10">
        <v>188964</v>
      </c>
      <c r="AD1409" s="10" t="s">
        <v>4958</v>
      </c>
      <c r="AE1409" s="23">
        <v>108</v>
      </c>
    </row>
    <row r="1410" spans="1:31" x14ac:dyDescent="0.35">
      <c r="A1410" t="s">
        <v>4959</v>
      </c>
      <c r="B1410" t="s">
        <v>15</v>
      </c>
      <c r="C1410" t="s">
        <v>16</v>
      </c>
      <c r="D1410" s="2">
        <v>1988</v>
      </c>
      <c r="E1410" t="s">
        <v>4960</v>
      </c>
      <c r="F1410" s="2">
        <v>6.7</v>
      </c>
      <c r="G1410">
        <v>5700</v>
      </c>
      <c r="H1410" t="s">
        <v>4961</v>
      </c>
      <c r="I1410" t="s">
        <v>3051</v>
      </c>
      <c r="J1410" t="s">
        <v>1564</v>
      </c>
      <c r="K1410" s="3" t="s">
        <v>29</v>
      </c>
      <c r="L1410">
        <v>0</v>
      </c>
      <c r="M1410">
        <v>8674093</v>
      </c>
      <c r="N1410" t="s">
        <v>4206</v>
      </c>
      <c r="O1410" s="2">
        <v>124</v>
      </c>
      <c r="Q1410" s="9" t="s">
        <v>16</v>
      </c>
      <c r="R1410" s="18">
        <v>1988</v>
      </c>
      <c r="S1410" s="26" t="s">
        <v>12842</v>
      </c>
      <c r="T1410" s="25" t="str">
        <f>LEFT(S1410,3)</f>
        <v>Aug</v>
      </c>
      <c r="U1410" s="9" t="s">
        <v>29</v>
      </c>
      <c r="V1410" s="18">
        <v>6.7</v>
      </c>
      <c r="W1410" s="9">
        <v>5700</v>
      </c>
      <c r="X1410" s="9" t="s">
        <v>4961</v>
      </c>
      <c r="Y1410" s="9" t="s">
        <v>3051</v>
      </c>
      <c r="Z1410" s="9" t="s">
        <v>1564</v>
      </c>
      <c r="AA1410" s="19" t="s">
        <v>29</v>
      </c>
      <c r="AB1410" s="9">
        <v>0</v>
      </c>
      <c r="AC1410" s="9">
        <v>8674093</v>
      </c>
      <c r="AD1410" s="9" t="s">
        <v>4206</v>
      </c>
      <c r="AE1410" s="20">
        <v>124</v>
      </c>
    </row>
    <row r="1411" spans="1:31" x14ac:dyDescent="0.35">
      <c r="A1411" t="s">
        <v>4962</v>
      </c>
      <c r="B1411" t="s">
        <v>32</v>
      </c>
      <c r="C1411" t="s">
        <v>40</v>
      </c>
      <c r="D1411" s="2">
        <v>1988</v>
      </c>
      <c r="E1411" t="s">
        <v>4956</v>
      </c>
      <c r="F1411" s="2">
        <v>6.9</v>
      </c>
      <c r="G1411">
        <v>3900</v>
      </c>
      <c r="H1411" t="s">
        <v>4963</v>
      </c>
      <c r="I1411" t="s">
        <v>4964</v>
      </c>
      <c r="J1411" t="s">
        <v>4965</v>
      </c>
      <c r="K1411" s="3" t="s">
        <v>29</v>
      </c>
      <c r="L1411">
        <v>4000000</v>
      </c>
      <c r="M1411">
        <v>16262415</v>
      </c>
      <c r="N1411" t="s">
        <v>22</v>
      </c>
      <c r="O1411" s="2">
        <v>97</v>
      </c>
      <c r="Q1411" s="10" t="s">
        <v>40</v>
      </c>
      <c r="R1411" s="21">
        <v>1988</v>
      </c>
      <c r="S1411" s="27" t="s">
        <v>12841</v>
      </c>
      <c r="T1411" s="25" t="str">
        <f>LEFT(S1411,3)</f>
        <v>Sep</v>
      </c>
      <c r="U1411" s="10" t="s">
        <v>29</v>
      </c>
      <c r="V1411" s="21">
        <v>6.9</v>
      </c>
      <c r="W1411" s="10">
        <v>3900</v>
      </c>
      <c r="X1411" s="10" t="s">
        <v>4963</v>
      </c>
      <c r="Y1411" s="10" t="s">
        <v>4964</v>
      </c>
      <c r="Z1411" s="10" t="s">
        <v>4965</v>
      </c>
      <c r="AA1411" s="22" t="s">
        <v>29</v>
      </c>
      <c r="AB1411" s="10">
        <v>4000000</v>
      </c>
      <c r="AC1411" s="10">
        <v>16262415</v>
      </c>
      <c r="AD1411" s="10" t="s">
        <v>22</v>
      </c>
      <c r="AE1411" s="23">
        <v>97</v>
      </c>
    </row>
    <row r="1412" spans="1:31" x14ac:dyDescent="0.35">
      <c r="A1412" t="s">
        <v>4966</v>
      </c>
      <c r="B1412" t="s">
        <v>32</v>
      </c>
      <c r="C1412" t="s">
        <v>40</v>
      </c>
      <c r="D1412" s="2">
        <v>1988</v>
      </c>
      <c r="E1412" t="s">
        <v>4373</v>
      </c>
      <c r="F1412" s="2">
        <v>7</v>
      </c>
      <c r="G1412">
        <v>3400</v>
      </c>
      <c r="H1412" t="s">
        <v>686</v>
      </c>
      <c r="I1412" t="s">
        <v>686</v>
      </c>
      <c r="J1412" t="s">
        <v>2580</v>
      </c>
      <c r="K1412" s="3" t="s">
        <v>29</v>
      </c>
      <c r="L1412">
        <v>0</v>
      </c>
      <c r="M1412">
        <v>3527886</v>
      </c>
      <c r="N1412" t="s">
        <v>30</v>
      </c>
      <c r="O1412" s="2">
        <v>100</v>
      </c>
      <c r="Q1412" s="9" t="s">
        <v>40</v>
      </c>
      <c r="R1412" s="18">
        <v>1988</v>
      </c>
      <c r="S1412" s="26" t="s">
        <v>12763</v>
      </c>
      <c r="T1412" s="25" t="str">
        <f>LEFT(S1412,3)</f>
        <v>Oct</v>
      </c>
      <c r="U1412" s="9" t="s">
        <v>29</v>
      </c>
      <c r="V1412" s="18">
        <v>7</v>
      </c>
      <c r="W1412" s="9">
        <v>3400</v>
      </c>
      <c r="X1412" s="9" t="s">
        <v>686</v>
      </c>
      <c r="Y1412" s="9" t="s">
        <v>686</v>
      </c>
      <c r="Z1412" s="9" t="s">
        <v>2580</v>
      </c>
      <c r="AA1412" s="19" t="s">
        <v>29</v>
      </c>
      <c r="AB1412" s="9">
        <v>0</v>
      </c>
      <c r="AC1412" s="9">
        <v>3527886</v>
      </c>
      <c r="AD1412" s="9" t="s">
        <v>30</v>
      </c>
      <c r="AE1412" s="20">
        <v>100</v>
      </c>
    </row>
    <row r="1413" spans="1:31" x14ac:dyDescent="0.35">
      <c r="A1413" t="s">
        <v>4967</v>
      </c>
      <c r="B1413" t="s">
        <v>15</v>
      </c>
      <c r="C1413" t="s">
        <v>103</v>
      </c>
      <c r="D1413" s="2">
        <v>1988</v>
      </c>
      <c r="E1413" t="s">
        <v>4566</v>
      </c>
      <c r="F1413" s="2">
        <v>5.5</v>
      </c>
      <c r="G1413">
        <v>997</v>
      </c>
      <c r="H1413" t="s">
        <v>4968</v>
      </c>
      <c r="I1413" t="s">
        <v>4969</v>
      </c>
      <c r="J1413" t="s">
        <v>1216</v>
      </c>
      <c r="K1413" s="3" t="s">
        <v>29</v>
      </c>
      <c r="L1413">
        <v>0</v>
      </c>
      <c r="M1413">
        <v>2432536</v>
      </c>
      <c r="N1413" t="s">
        <v>2804</v>
      </c>
      <c r="O1413" s="2">
        <v>108</v>
      </c>
      <c r="Q1413" s="10" t="s">
        <v>103</v>
      </c>
      <c r="R1413" s="21">
        <v>1988</v>
      </c>
      <c r="S1413" s="27" t="s">
        <v>12799</v>
      </c>
      <c r="T1413" s="25" t="str">
        <f>LEFT(S1413,3)</f>
        <v>Sep</v>
      </c>
      <c r="U1413" s="10" t="s">
        <v>29</v>
      </c>
      <c r="V1413" s="21">
        <v>5.5</v>
      </c>
      <c r="W1413" s="10">
        <v>997</v>
      </c>
      <c r="X1413" s="10" t="s">
        <v>4968</v>
      </c>
      <c r="Y1413" s="10" t="s">
        <v>4969</v>
      </c>
      <c r="Z1413" s="10" t="s">
        <v>1216</v>
      </c>
      <c r="AA1413" s="22" t="s">
        <v>29</v>
      </c>
      <c r="AB1413" s="10">
        <v>0</v>
      </c>
      <c r="AC1413" s="10">
        <v>2432536</v>
      </c>
      <c r="AD1413" s="10" t="s">
        <v>2804</v>
      </c>
      <c r="AE1413" s="23">
        <v>108</v>
      </c>
    </row>
    <row r="1414" spans="1:31" x14ac:dyDescent="0.35">
      <c r="A1414" t="s">
        <v>4970</v>
      </c>
      <c r="B1414" t="s">
        <v>32</v>
      </c>
      <c r="C1414" t="s">
        <v>40</v>
      </c>
      <c r="D1414" s="2">
        <v>1988</v>
      </c>
      <c r="E1414" t="s">
        <v>4784</v>
      </c>
      <c r="F1414" s="2">
        <v>4.4000000000000004</v>
      </c>
      <c r="G1414">
        <v>3100</v>
      </c>
      <c r="H1414" t="s">
        <v>2825</v>
      </c>
      <c r="I1414" t="s">
        <v>4971</v>
      </c>
      <c r="J1414" t="s">
        <v>4972</v>
      </c>
      <c r="K1414" s="3" t="s">
        <v>29</v>
      </c>
      <c r="L1414">
        <v>0</v>
      </c>
      <c r="M1414">
        <v>6436211</v>
      </c>
      <c r="N1414" t="s">
        <v>22</v>
      </c>
      <c r="O1414" s="2">
        <v>83</v>
      </c>
      <c r="Q1414" s="9" t="s">
        <v>40</v>
      </c>
      <c r="R1414" s="18">
        <v>1988</v>
      </c>
      <c r="S1414" s="26" t="s">
        <v>12829</v>
      </c>
      <c r="T1414" s="25" t="str">
        <f>LEFT(S1414,3)</f>
        <v>Aug</v>
      </c>
      <c r="U1414" s="9" t="s">
        <v>29</v>
      </c>
      <c r="V1414" s="18">
        <v>4.4000000000000004</v>
      </c>
      <c r="W1414" s="9">
        <v>3100</v>
      </c>
      <c r="X1414" s="9" t="s">
        <v>2825</v>
      </c>
      <c r="Y1414" s="9" t="s">
        <v>4971</v>
      </c>
      <c r="Z1414" s="9" t="s">
        <v>4972</v>
      </c>
      <c r="AA1414" s="19" t="s">
        <v>29</v>
      </c>
      <c r="AB1414" s="9">
        <v>0</v>
      </c>
      <c r="AC1414" s="9">
        <v>6436211</v>
      </c>
      <c r="AD1414" s="9" t="s">
        <v>22</v>
      </c>
      <c r="AE1414" s="20">
        <v>83</v>
      </c>
    </row>
    <row r="1415" spans="1:31" x14ac:dyDescent="0.35">
      <c r="A1415" t="s">
        <v>4973</v>
      </c>
      <c r="B1415" t="s">
        <v>15</v>
      </c>
      <c r="C1415" t="s">
        <v>33</v>
      </c>
      <c r="D1415" s="2">
        <v>1988</v>
      </c>
      <c r="E1415" t="s">
        <v>3979</v>
      </c>
      <c r="F1415" s="2">
        <v>6</v>
      </c>
      <c r="G1415">
        <v>3000</v>
      </c>
      <c r="H1415" t="s">
        <v>1322</v>
      </c>
      <c r="I1415" t="s">
        <v>1322</v>
      </c>
      <c r="J1415" t="s">
        <v>1798</v>
      </c>
      <c r="K1415" s="3" t="s">
        <v>29</v>
      </c>
      <c r="L1415">
        <v>6000000</v>
      </c>
      <c r="M1415">
        <v>10068039</v>
      </c>
      <c r="N1415" t="s">
        <v>4680</v>
      </c>
      <c r="O1415" s="2">
        <v>97</v>
      </c>
      <c r="Q1415" s="10" t="s">
        <v>33</v>
      </c>
      <c r="R1415" s="21">
        <v>1988</v>
      </c>
      <c r="S1415" s="27" t="s">
        <v>12725</v>
      </c>
      <c r="T1415" s="25" t="str">
        <f>LEFT(S1415,3)</f>
        <v>May</v>
      </c>
      <c r="U1415" s="10" t="s">
        <v>29</v>
      </c>
      <c r="V1415" s="21">
        <v>6</v>
      </c>
      <c r="W1415" s="10">
        <v>3000</v>
      </c>
      <c r="X1415" s="10" t="s">
        <v>1322</v>
      </c>
      <c r="Y1415" s="10" t="s">
        <v>1322</v>
      </c>
      <c r="Z1415" s="10" t="s">
        <v>1798</v>
      </c>
      <c r="AA1415" s="22" t="s">
        <v>29</v>
      </c>
      <c r="AB1415" s="10">
        <v>6000000</v>
      </c>
      <c r="AC1415" s="10">
        <v>10068039</v>
      </c>
      <c r="AD1415" s="10" t="s">
        <v>4680</v>
      </c>
      <c r="AE1415" s="23">
        <v>97</v>
      </c>
    </row>
    <row r="1416" spans="1:31" x14ac:dyDescent="0.35">
      <c r="A1416" t="s">
        <v>4974</v>
      </c>
      <c r="B1416" t="s">
        <v>15</v>
      </c>
      <c r="C1416" t="s">
        <v>40</v>
      </c>
      <c r="D1416" s="2">
        <v>1988</v>
      </c>
      <c r="E1416" t="s">
        <v>4975</v>
      </c>
      <c r="F1416" s="2">
        <v>5.0999999999999996</v>
      </c>
      <c r="G1416">
        <v>4900</v>
      </c>
      <c r="H1416" t="s">
        <v>2661</v>
      </c>
      <c r="I1416" t="s">
        <v>3527</v>
      </c>
      <c r="J1416" t="s">
        <v>2892</v>
      </c>
      <c r="K1416" s="3" t="s">
        <v>29</v>
      </c>
      <c r="L1416">
        <v>0</v>
      </c>
      <c r="M1416">
        <v>2955917</v>
      </c>
      <c r="N1416" t="s">
        <v>3818</v>
      </c>
      <c r="O1416" s="2">
        <v>92</v>
      </c>
      <c r="Q1416" s="9" t="s">
        <v>40</v>
      </c>
      <c r="R1416" s="18">
        <v>1988</v>
      </c>
      <c r="S1416" s="26" t="s">
        <v>12843</v>
      </c>
      <c r="T1416" s="25" t="str">
        <f>LEFT(S1416,3)</f>
        <v>Mar</v>
      </c>
      <c r="U1416" s="9" t="s">
        <v>29</v>
      </c>
      <c r="V1416" s="18">
        <v>5.0999999999999996</v>
      </c>
      <c r="W1416" s="9">
        <v>4900</v>
      </c>
      <c r="X1416" s="9" t="s">
        <v>2661</v>
      </c>
      <c r="Y1416" s="9" t="s">
        <v>3527</v>
      </c>
      <c r="Z1416" s="9" t="s">
        <v>2892</v>
      </c>
      <c r="AA1416" s="19" t="s">
        <v>29</v>
      </c>
      <c r="AB1416" s="9">
        <v>0</v>
      </c>
      <c r="AC1416" s="9">
        <v>2955917</v>
      </c>
      <c r="AD1416" s="9" t="s">
        <v>3818</v>
      </c>
      <c r="AE1416" s="20">
        <v>92</v>
      </c>
    </row>
    <row r="1417" spans="1:31" x14ac:dyDescent="0.35">
      <c r="A1417" t="s">
        <v>4976</v>
      </c>
      <c r="B1417" t="s">
        <v>1998</v>
      </c>
      <c r="C1417" t="s">
        <v>16</v>
      </c>
      <c r="D1417" s="2">
        <v>1988</v>
      </c>
      <c r="E1417" t="s">
        <v>4977</v>
      </c>
      <c r="F1417" s="2">
        <v>6.8</v>
      </c>
      <c r="G1417">
        <v>1200</v>
      </c>
      <c r="H1417" t="s">
        <v>3899</v>
      </c>
      <c r="I1417" t="s">
        <v>3899</v>
      </c>
      <c r="J1417" t="s">
        <v>1045</v>
      </c>
      <c r="K1417" s="3" t="s">
        <v>21</v>
      </c>
      <c r="L1417">
        <v>0</v>
      </c>
      <c r="M1417">
        <v>1451857</v>
      </c>
      <c r="N1417" t="s">
        <v>4978</v>
      </c>
      <c r="O1417" s="2">
        <v>104</v>
      </c>
      <c r="Q1417" s="10" t="s">
        <v>16</v>
      </c>
      <c r="R1417" s="21">
        <v>1988</v>
      </c>
      <c r="S1417" s="27">
        <v>32356</v>
      </c>
      <c r="T1417" s="25" t="str">
        <f>LEFT(S1417,3)</f>
        <v>323</v>
      </c>
      <c r="U1417" s="10" t="s">
        <v>29</v>
      </c>
      <c r="V1417" s="21">
        <v>6.8</v>
      </c>
      <c r="W1417" s="10">
        <v>1200</v>
      </c>
      <c r="X1417" s="10" t="s">
        <v>3899</v>
      </c>
      <c r="Y1417" s="10" t="s">
        <v>3899</v>
      </c>
      <c r="Z1417" s="10" t="s">
        <v>1045</v>
      </c>
      <c r="AA1417" s="22" t="s">
        <v>21</v>
      </c>
      <c r="AB1417" s="10">
        <v>0</v>
      </c>
      <c r="AC1417" s="10">
        <v>1451857</v>
      </c>
      <c r="AD1417" s="10" t="s">
        <v>4978</v>
      </c>
      <c r="AE1417" s="23">
        <v>104</v>
      </c>
    </row>
    <row r="1418" spans="1:31" x14ac:dyDescent="0.35">
      <c r="A1418" t="s">
        <v>4979</v>
      </c>
      <c r="B1418" t="s">
        <v>15</v>
      </c>
      <c r="C1418" t="s">
        <v>16</v>
      </c>
      <c r="D1418" s="2">
        <v>1988</v>
      </c>
      <c r="E1418" t="s">
        <v>4475</v>
      </c>
      <c r="F1418" s="2">
        <v>6.2</v>
      </c>
      <c r="G1418">
        <v>3000</v>
      </c>
      <c r="H1418" t="s">
        <v>1008</v>
      </c>
      <c r="I1418" t="s">
        <v>4980</v>
      </c>
      <c r="J1418" t="s">
        <v>1201</v>
      </c>
      <c r="K1418" s="3" t="s">
        <v>29</v>
      </c>
      <c r="L1418">
        <v>22000000</v>
      </c>
      <c r="M1418">
        <v>12638294</v>
      </c>
      <c r="N1418" t="s">
        <v>4981</v>
      </c>
      <c r="O1418" s="2">
        <v>127</v>
      </c>
      <c r="Q1418" s="9" t="s">
        <v>16</v>
      </c>
      <c r="R1418" s="18">
        <v>1988</v>
      </c>
      <c r="S1418" s="26" t="s">
        <v>12777</v>
      </c>
      <c r="T1418" s="25" t="str">
        <f>LEFT(S1418,3)</f>
        <v>Nov</v>
      </c>
      <c r="U1418" s="9" t="s">
        <v>29</v>
      </c>
      <c r="V1418" s="18">
        <v>6.2</v>
      </c>
      <c r="W1418" s="9">
        <v>3000</v>
      </c>
      <c r="X1418" s="9" t="s">
        <v>1008</v>
      </c>
      <c r="Y1418" s="9" t="s">
        <v>4980</v>
      </c>
      <c r="Z1418" s="9" t="s">
        <v>1201</v>
      </c>
      <c r="AA1418" s="19" t="s">
        <v>29</v>
      </c>
      <c r="AB1418" s="9">
        <v>22000000</v>
      </c>
      <c r="AC1418" s="9">
        <v>12638294</v>
      </c>
      <c r="AD1418" s="9" t="s">
        <v>4981</v>
      </c>
      <c r="AE1418" s="20">
        <v>127</v>
      </c>
    </row>
    <row r="1419" spans="1:31" x14ac:dyDescent="0.35">
      <c r="A1419" t="s">
        <v>4982</v>
      </c>
      <c r="B1419" t="s">
        <v>1998</v>
      </c>
      <c r="C1419" t="s">
        <v>40</v>
      </c>
      <c r="D1419" s="2">
        <v>1988</v>
      </c>
      <c r="E1419" t="s">
        <v>4612</v>
      </c>
      <c r="F1419" s="2">
        <v>5.7</v>
      </c>
      <c r="G1419">
        <v>1200</v>
      </c>
      <c r="H1419" t="s">
        <v>2050</v>
      </c>
      <c r="I1419" t="s">
        <v>2050</v>
      </c>
      <c r="J1419" t="s">
        <v>1825</v>
      </c>
      <c r="K1419" s="3" t="s">
        <v>29</v>
      </c>
      <c r="L1419">
        <v>13000000</v>
      </c>
      <c r="M1419">
        <v>5509417</v>
      </c>
      <c r="N1419" t="s">
        <v>4983</v>
      </c>
      <c r="O1419" s="2">
        <v>97</v>
      </c>
      <c r="Q1419" s="10" t="s">
        <v>40</v>
      </c>
      <c r="R1419" s="21">
        <v>1988</v>
      </c>
      <c r="S1419" s="27" t="s">
        <v>12806</v>
      </c>
      <c r="T1419" s="25" t="str">
        <f>LEFT(S1419,3)</f>
        <v>Sep</v>
      </c>
      <c r="U1419" s="10" t="s">
        <v>29</v>
      </c>
      <c r="V1419" s="21">
        <v>5.7</v>
      </c>
      <c r="W1419" s="10">
        <v>1200</v>
      </c>
      <c r="X1419" s="10" t="s">
        <v>2050</v>
      </c>
      <c r="Y1419" s="10" t="s">
        <v>2050</v>
      </c>
      <c r="Z1419" s="10" t="s">
        <v>1825</v>
      </c>
      <c r="AA1419" s="22" t="s">
        <v>29</v>
      </c>
      <c r="AB1419" s="10">
        <v>13000000</v>
      </c>
      <c r="AC1419" s="10">
        <v>5509417</v>
      </c>
      <c r="AD1419" s="10" t="s">
        <v>4983</v>
      </c>
      <c r="AE1419" s="23">
        <v>97</v>
      </c>
    </row>
    <row r="1420" spans="1:31" x14ac:dyDescent="0.35">
      <c r="A1420" t="s">
        <v>4984</v>
      </c>
      <c r="B1420" t="s">
        <v>15</v>
      </c>
      <c r="C1420" t="s">
        <v>16</v>
      </c>
      <c r="D1420" s="2">
        <v>1988</v>
      </c>
      <c r="E1420" t="s">
        <v>4548</v>
      </c>
      <c r="F1420" s="2">
        <v>6.7</v>
      </c>
      <c r="G1420">
        <v>2100</v>
      </c>
      <c r="H1420" t="s">
        <v>1498</v>
      </c>
      <c r="I1420" t="s">
        <v>4985</v>
      </c>
      <c r="J1420" t="s">
        <v>4986</v>
      </c>
      <c r="K1420" s="3" t="s">
        <v>29</v>
      </c>
      <c r="L1420">
        <v>0</v>
      </c>
      <c r="M1420">
        <v>303624</v>
      </c>
      <c r="N1420" t="s">
        <v>4987</v>
      </c>
      <c r="O1420" s="2">
        <v>100</v>
      </c>
      <c r="Q1420" s="9" t="s">
        <v>16</v>
      </c>
      <c r="R1420" s="18">
        <v>1988</v>
      </c>
      <c r="S1420" s="26" t="s">
        <v>12794</v>
      </c>
      <c r="T1420" s="25" t="str">
        <f>LEFT(S1420,3)</f>
        <v>Nov</v>
      </c>
      <c r="U1420" s="9" t="s">
        <v>29</v>
      </c>
      <c r="V1420" s="18">
        <v>6.7</v>
      </c>
      <c r="W1420" s="9">
        <v>2100</v>
      </c>
      <c r="X1420" s="9" t="s">
        <v>1498</v>
      </c>
      <c r="Y1420" s="9" t="s">
        <v>4985</v>
      </c>
      <c r="Z1420" s="9" t="s">
        <v>4986</v>
      </c>
      <c r="AA1420" s="19" t="s">
        <v>29</v>
      </c>
      <c r="AB1420" s="9">
        <v>0</v>
      </c>
      <c r="AC1420" s="9">
        <v>303624</v>
      </c>
      <c r="AD1420" s="9" t="s">
        <v>4987</v>
      </c>
      <c r="AE1420" s="20">
        <v>100</v>
      </c>
    </row>
    <row r="1421" spans="1:31" x14ac:dyDescent="0.35">
      <c r="A1421" t="s">
        <v>4988</v>
      </c>
      <c r="B1421" t="s">
        <v>1998</v>
      </c>
      <c r="C1421" t="s">
        <v>40</v>
      </c>
      <c r="D1421" s="2">
        <v>1988</v>
      </c>
      <c r="E1421" t="s">
        <v>4625</v>
      </c>
      <c r="F1421" s="2">
        <v>5.4</v>
      </c>
      <c r="G1421">
        <v>688</v>
      </c>
      <c r="H1421" t="s">
        <v>3690</v>
      </c>
      <c r="I1421" t="s">
        <v>4101</v>
      </c>
      <c r="J1421" t="s">
        <v>4989</v>
      </c>
      <c r="K1421" s="3" t="s">
        <v>29</v>
      </c>
      <c r="L1421">
        <v>0</v>
      </c>
      <c r="M1421">
        <v>344375</v>
      </c>
      <c r="N1421" t="s">
        <v>79</v>
      </c>
      <c r="O1421" s="2">
        <v>81</v>
      </c>
      <c r="Q1421" s="10" t="s">
        <v>40</v>
      </c>
      <c r="R1421" s="21">
        <v>1988</v>
      </c>
      <c r="S1421" s="27" t="s">
        <v>12808</v>
      </c>
      <c r="T1421" s="25" t="str">
        <f>LEFT(S1421,3)</f>
        <v>Jul</v>
      </c>
      <c r="U1421" s="10" t="s">
        <v>29</v>
      </c>
      <c r="V1421" s="21">
        <v>5.4</v>
      </c>
      <c r="W1421" s="10">
        <v>688</v>
      </c>
      <c r="X1421" s="10" t="s">
        <v>3690</v>
      </c>
      <c r="Y1421" s="10" t="s">
        <v>4101</v>
      </c>
      <c r="Z1421" s="10" t="s">
        <v>4989</v>
      </c>
      <c r="AA1421" s="22" t="s">
        <v>29</v>
      </c>
      <c r="AB1421" s="10">
        <v>0</v>
      </c>
      <c r="AC1421" s="10">
        <v>344375</v>
      </c>
      <c r="AD1421" s="10" t="s">
        <v>79</v>
      </c>
      <c r="AE1421" s="23">
        <v>81</v>
      </c>
    </row>
    <row r="1422" spans="1:31" x14ac:dyDescent="0.35">
      <c r="A1422" t="s">
        <v>4990</v>
      </c>
      <c r="B1422" t="s">
        <v>32</v>
      </c>
      <c r="C1422" t="s">
        <v>33</v>
      </c>
      <c r="D1422" s="2">
        <v>1988</v>
      </c>
      <c r="E1422" t="s">
        <v>4656</v>
      </c>
      <c r="F1422" s="2">
        <v>3.8</v>
      </c>
      <c r="G1422">
        <v>4700</v>
      </c>
      <c r="H1422" t="s">
        <v>1146</v>
      </c>
      <c r="I1422" t="s">
        <v>3355</v>
      </c>
      <c r="J1422" t="s">
        <v>3356</v>
      </c>
      <c r="K1422" s="3" t="s">
        <v>194</v>
      </c>
      <c r="L1422">
        <v>0</v>
      </c>
      <c r="M1422">
        <v>10497324</v>
      </c>
      <c r="N1422" t="s">
        <v>4149</v>
      </c>
      <c r="O1422" s="2">
        <v>105</v>
      </c>
      <c r="Q1422" s="9" t="s">
        <v>33</v>
      </c>
      <c r="R1422" s="18">
        <v>1988</v>
      </c>
      <c r="S1422" s="26" t="s">
        <v>12814</v>
      </c>
      <c r="T1422" s="25" t="str">
        <f>LEFT(S1422,3)</f>
        <v>Nov</v>
      </c>
      <c r="U1422" s="9" t="s">
        <v>29</v>
      </c>
      <c r="V1422" s="18">
        <v>3.8</v>
      </c>
      <c r="W1422" s="9">
        <v>4700</v>
      </c>
      <c r="X1422" s="9" t="s">
        <v>1146</v>
      </c>
      <c r="Y1422" s="9" t="s">
        <v>3355</v>
      </c>
      <c r="Z1422" s="9" t="s">
        <v>3356</v>
      </c>
      <c r="AA1422" s="19" t="s">
        <v>194</v>
      </c>
      <c r="AB1422" s="9">
        <v>0</v>
      </c>
      <c r="AC1422" s="9">
        <v>10497324</v>
      </c>
      <c r="AD1422" s="9" t="s">
        <v>4149</v>
      </c>
      <c r="AE1422" s="20">
        <v>105</v>
      </c>
    </row>
    <row r="1423" spans="1:31" x14ac:dyDescent="0.35">
      <c r="A1423" t="s">
        <v>4991</v>
      </c>
      <c r="B1423" t="s">
        <v>15</v>
      </c>
      <c r="C1423" t="s">
        <v>1203</v>
      </c>
      <c r="D1423" s="2">
        <v>1988</v>
      </c>
      <c r="E1423" t="s">
        <v>4992</v>
      </c>
      <c r="F1423" s="2">
        <v>4.9000000000000004</v>
      </c>
      <c r="G1423">
        <v>309</v>
      </c>
      <c r="H1423" t="s">
        <v>4993</v>
      </c>
      <c r="I1423" t="s">
        <v>4994</v>
      </c>
      <c r="J1423" t="s">
        <v>4995</v>
      </c>
      <c r="K1423" s="3" t="s">
        <v>29</v>
      </c>
      <c r="L1423">
        <v>0</v>
      </c>
      <c r="N1423" t="s">
        <v>4996</v>
      </c>
      <c r="O1423" s="2">
        <v>91</v>
      </c>
      <c r="Q1423" s="10" t="s">
        <v>1203</v>
      </c>
      <c r="R1423" s="21">
        <v>1988</v>
      </c>
      <c r="S1423" s="27">
        <v>32417</v>
      </c>
      <c r="T1423" s="25" t="str">
        <f>LEFT(S1423,3)</f>
        <v>324</v>
      </c>
      <c r="U1423" s="10" t="s">
        <v>29</v>
      </c>
      <c r="V1423" s="21">
        <v>4.9000000000000004</v>
      </c>
      <c r="W1423" s="10">
        <v>309</v>
      </c>
      <c r="X1423" s="10" t="s">
        <v>4993</v>
      </c>
      <c r="Y1423" s="10" t="s">
        <v>4994</v>
      </c>
      <c r="Z1423" s="10" t="s">
        <v>4995</v>
      </c>
      <c r="AA1423" s="22" t="s">
        <v>29</v>
      </c>
      <c r="AB1423" s="10">
        <v>0</v>
      </c>
      <c r="AC1423" s="10"/>
      <c r="AD1423" s="10" t="s">
        <v>4996</v>
      </c>
      <c r="AE1423" s="23">
        <v>91</v>
      </c>
    </row>
    <row r="1424" spans="1:31" x14ac:dyDescent="0.35">
      <c r="A1424" t="s">
        <v>4997</v>
      </c>
      <c r="B1424" t="s">
        <v>15</v>
      </c>
      <c r="C1424" t="s">
        <v>16</v>
      </c>
      <c r="D1424" s="2">
        <v>1988</v>
      </c>
      <c r="E1424" t="s">
        <v>4553</v>
      </c>
      <c r="F1424" s="2">
        <v>5.4</v>
      </c>
      <c r="G1424">
        <v>1500</v>
      </c>
      <c r="H1424" t="s">
        <v>4998</v>
      </c>
      <c r="I1424" t="s">
        <v>4999</v>
      </c>
      <c r="J1424" t="s">
        <v>5000</v>
      </c>
      <c r="K1424" s="3" t="s">
        <v>194</v>
      </c>
      <c r="L1424">
        <v>6000000</v>
      </c>
      <c r="M1424">
        <v>1869148</v>
      </c>
      <c r="N1424" t="s">
        <v>2099</v>
      </c>
      <c r="O1424" s="2">
        <v>101</v>
      </c>
      <c r="Q1424" s="9" t="s">
        <v>16</v>
      </c>
      <c r="R1424" s="18">
        <v>1988</v>
      </c>
      <c r="S1424" s="26" t="s">
        <v>12795</v>
      </c>
      <c r="T1424" s="25" t="str">
        <f>LEFT(S1424,3)</f>
        <v>Oct</v>
      </c>
      <c r="U1424" s="9" t="s">
        <v>29</v>
      </c>
      <c r="V1424" s="18">
        <v>5.4</v>
      </c>
      <c r="W1424" s="9">
        <v>1500</v>
      </c>
      <c r="X1424" s="9" t="s">
        <v>4998</v>
      </c>
      <c r="Y1424" s="9" t="s">
        <v>4999</v>
      </c>
      <c r="Z1424" s="9" t="s">
        <v>5000</v>
      </c>
      <c r="AA1424" s="19" t="s">
        <v>194</v>
      </c>
      <c r="AB1424" s="9">
        <v>6000000</v>
      </c>
      <c r="AC1424" s="9">
        <v>1869148</v>
      </c>
      <c r="AD1424" s="9" t="s">
        <v>2099</v>
      </c>
      <c r="AE1424" s="20">
        <v>101</v>
      </c>
    </row>
    <row r="1425" spans="1:31" x14ac:dyDescent="0.35">
      <c r="A1425" t="s">
        <v>5001</v>
      </c>
      <c r="B1425" t="s">
        <v>15</v>
      </c>
      <c r="C1425" t="s">
        <v>16</v>
      </c>
      <c r="D1425" s="2">
        <v>1988</v>
      </c>
      <c r="E1425" t="s">
        <v>4566</v>
      </c>
      <c r="F1425" s="2">
        <v>5.8</v>
      </c>
      <c r="G1425">
        <v>2200</v>
      </c>
      <c r="H1425" t="s">
        <v>5002</v>
      </c>
      <c r="I1425" t="s">
        <v>5003</v>
      </c>
      <c r="J1425" t="s">
        <v>5004</v>
      </c>
      <c r="K1425" s="3" t="s">
        <v>29</v>
      </c>
      <c r="L1425">
        <v>6000000</v>
      </c>
      <c r="M1425">
        <v>657446</v>
      </c>
      <c r="N1425" t="s">
        <v>117</v>
      </c>
      <c r="O1425" s="2">
        <v>99</v>
      </c>
      <c r="Q1425" s="10" t="s">
        <v>16</v>
      </c>
      <c r="R1425" s="21">
        <v>1988</v>
      </c>
      <c r="S1425" s="27" t="s">
        <v>12799</v>
      </c>
      <c r="T1425" s="25" t="str">
        <f>LEFT(S1425,3)</f>
        <v>Sep</v>
      </c>
      <c r="U1425" s="10" t="s">
        <v>29</v>
      </c>
      <c r="V1425" s="21">
        <v>5.8</v>
      </c>
      <c r="W1425" s="10">
        <v>2200</v>
      </c>
      <c r="X1425" s="10" t="s">
        <v>5002</v>
      </c>
      <c r="Y1425" s="10" t="s">
        <v>5003</v>
      </c>
      <c r="Z1425" s="10" t="s">
        <v>5004</v>
      </c>
      <c r="AA1425" s="22" t="s">
        <v>29</v>
      </c>
      <c r="AB1425" s="10">
        <v>6000000</v>
      </c>
      <c r="AC1425" s="10">
        <v>657446</v>
      </c>
      <c r="AD1425" s="10" t="s">
        <v>117</v>
      </c>
      <c r="AE1425" s="23">
        <v>99</v>
      </c>
    </row>
    <row r="1426" spans="1:31" x14ac:dyDescent="0.35">
      <c r="A1426" t="s">
        <v>5005</v>
      </c>
      <c r="B1426" t="s">
        <v>15</v>
      </c>
      <c r="C1426" t="s">
        <v>62</v>
      </c>
      <c r="D1426" s="2">
        <v>1988</v>
      </c>
      <c r="E1426" t="s">
        <v>4566</v>
      </c>
      <c r="F1426" s="2">
        <v>6.3</v>
      </c>
      <c r="G1426">
        <v>1700</v>
      </c>
      <c r="H1426" t="s">
        <v>182</v>
      </c>
      <c r="I1426" t="s">
        <v>5006</v>
      </c>
      <c r="J1426" t="s">
        <v>5007</v>
      </c>
      <c r="K1426" s="3" t="s">
        <v>21</v>
      </c>
      <c r="L1426">
        <v>0</v>
      </c>
      <c r="M1426">
        <v>1223326</v>
      </c>
      <c r="N1426" t="s">
        <v>1535</v>
      </c>
      <c r="O1426" s="2">
        <v>108</v>
      </c>
      <c r="Q1426" s="9" t="s">
        <v>62</v>
      </c>
      <c r="R1426" s="18">
        <v>1988</v>
      </c>
      <c r="S1426" s="26" t="s">
        <v>12799</v>
      </c>
      <c r="T1426" s="25" t="str">
        <f>LEFT(S1426,3)</f>
        <v>Sep</v>
      </c>
      <c r="U1426" s="9" t="s">
        <v>29</v>
      </c>
      <c r="V1426" s="18">
        <v>6.3</v>
      </c>
      <c r="W1426" s="9">
        <v>1700</v>
      </c>
      <c r="X1426" s="9" t="s">
        <v>182</v>
      </c>
      <c r="Y1426" s="9" t="s">
        <v>5006</v>
      </c>
      <c r="Z1426" s="9" t="s">
        <v>5007</v>
      </c>
      <c r="AA1426" s="19" t="s">
        <v>21</v>
      </c>
      <c r="AB1426" s="9">
        <v>0</v>
      </c>
      <c r="AC1426" s="9">
        <v>1223326</v>
      </c>
      <c r="AD1426" s="9" t="s">
        <v>1535</v>
      </c>
      <c r="AE1426" s="20">
        <v>108</v>
      </c>
    </row>
    <row r="1427" spans="1:31" x14ac:dyDescent="0.35">
      <c r="A1427" t="s">
        <v>5008</v>
      </c>
      <c r="B1427" t="s">
        <v>32</v>
      </c>
      <c r="C1427" t="s">
        <v>16</v>
      </c>
      <c r="D1427" s="2">
        <v>1988</v>
      </c>
      <c r="E1427" t="s">
        <v>5009</v>
      </c>
      <c r="F1427" s="2">
        <v>6.6</v>
      </c>
      <c r="G1427">
        <v>1900</v>
      </c>
      <c r="H1427" t="s">
        <v>5010</v>
      </c>
      <c r="I1427" t="s">
        <v>5011</v>
      </c>
      <c r="J1427" t="s">
        <v>3982</v>
      </c>
      <c r="K1427" s="3" t="s">
        <v>21</v>
      </c>
      <c r="L1427">
        <v>0</v>
      </c>
      <c r="M1427">
        <v>1560700</v>
      </c>
      <c r="N1427" t="s">
        <v>5012</v>
      </c>
      <c r="O1427" s="2">
        <v>118</v>
      </c>
      <c r="Q1427" s="10" t="s">
        <v>16</v>
      </c>
      <c r="R1427" s="21">
        <v>1988</v>
      </c>
      <c r="S1427" s="27" t="s">
        <v>12844</v>
      </c>
      <c r="T1427" s="25" t="str">
        <f>LEFT(S1427,3)</f>
        <v>Jun</v>
      </c>
      <c r="U1427" s="10" t="s">
        <v>29</v>
      </c>
      <c r="V1427" s="21">
        <v>6.6</v>
      </c>
      <c r="W1427" s="10">
        <v>1900</v>
      </c>
      <c r="X1427" s="10" t="s">
        <v>5010</v>
      </c>
      <c r="Y1427" s="10" t="s">
        <v>5011</v>
      </c>
      <c r="Z1427" s="10" t="s">
        <v>3982</v>
      </c>
      <c r="AA1427" s="22" t="s">
        <v>21</v>
      </c>
      <c r="AB1427" s="10">
        <v>0</v>
      </c>
      <c r="AC1427" s="10">
        <v>1560700</v>
      </c>
      <c r="AD1427" s="10" t="s">
        <v>5012</v>
      </c>
      <c r="AE1427" s="23">
        <v>118</v>
      </c>
    </row>
    <row r="1428" spans="1:31" x14ac:dyDescent="0.35">
      <c r="A1428" t="s">
        <v>5013</v>
      </c>
      <c r="B1428" t="s">
        <v>15</v>
      </c>
      <c r="C1428" t="s">
        <v>103</v>
      </c>
      <c r="D1428" s="2">
        <v>1988</v>
      </c>
      <c r="E1428" t="s">
        <v>5014</v>
      </c>
      <c r="F1428" s="2">
        <v>5.7</v>
      </c>
      <c r="G1428">
        <v>3800</v>
      </c>
      <c r="H1428" t="s">
        <v>5015</v>
      </c>
      <c r="I1428" t="s">
        <v>5016</v>
      </c>
      <c r="J1428" t="s">
        <v>3362</v>
      </c>
      <c r="K1428" s="3" t="s">
        <v>29</v>
      </c>
      <c r="L1428">
        <v>0</v>
      </c>
      <c r="M1428">
        <v>9974446</v>
      </c>
      <c r="N1428" t="s">
        <v>2351</v>
      </c>
      <c r="O1428" s="2">
        <v>117</v>
      </c>
      <c r="Q1428" s="9" t="s">
        <v>103</v>
      </c>
      <c r="R1428" s="18">
        <v>1988</v>
      </c>
      <c r="S1428" s="26" t="s">
        <v>12845</v>
      </c>
      <c r="T1428" s="25" t="str">
        <f>LEFT(S1428,3)</f>
        <v>Apr</v>
      </c>
      <c r="U1428" s="9" t="s">
        <v>29</v>
      </c>
      <c r="V1428" s="18">
        <v>5.7</v>
      </c>
      <c r="W1428" s="9">
        <v>3800</v>
      </c>
      <c r="X1428" s="9" t="s">
        <v>5015</v>
      </c>
      <c r="Y1428" s="9" t="s">
        <v>5016</v>
      </c>
      <c r="Z1428" s="9" t="s">
        <v>3362</v>
      </c>
      <c r="AA1428" s="19" t="s">
        <v>29</v>
      </c>
      <c r="AB1428" s="9">
        <v>0</v>
      </c>
      <c r="AC1428" s="9">
        <v>9974446</v>
      </c>
      <c r="AD1428" s="9" t="s">
        <v>2351</v>
      </c>
      <c r="AE1428" s="20">
        <v>117</v>
      </c>
    </row>
    <row r="1429" spans="1:31" x14ac:dyDescent="0.35">
      <c r="A1429" t="s">
        <v>5017</v>
      </c>
      <c r="B1429" t="s">
        <v>1998</v>
      </c>
      <c r="C1429" t="s">
        <v>16</v>
      </c>
      <c r="D1429" s="2">
        <v>1988</v>
      </c>
      <c r="E1429" t="s">
        <v>5018</v>
      </c>
      <c r="F1429" s="2">
        <v>7.3</v>
      </c>
      <c r="G1429">
        <v>998</v>
      </c>
      <c r="H1429" t="s">
        <v>371</v>
      </c>
      <c r="I1429" t="s">
        <v>5019</v>
      </c>
      <c r="J1429" t="s">
        <v>5020</v>
      </c>
      <c r="K1429" s="3" t="s">
        <v>21</v>
      </c>
      <c r="L1429">
        <v>0</v>
      </c>
      <c r="N1429" t="s">
        <v>1040</v>
      </c>
      <c r="O1429" s="2">
        <v>95</v>
      </c>
      <c r="Q1429" s="10" t="s">
        <v>16</v>
      </c>
      <c r="R1429" s="21">
        <v>1988</v>
      </c>
      <c r="S1429" s="27" t="s">
        <v>12846</v>
      </c>
      <c r="T1429" s="25" t="str">
        <f>LEFT(S1429,3)</f>
        <v>Jul</v>
      </c>
      <c r="U1429" s="10" t="s">
        <v>919</v>
      </c>
      <c r="V1429" s="21">
        <v>7.3</v>
      </c>
      <c r="W1429" s="10">
        <v>998</v>
      </c>
      <c r="X1429" s="10" t="s">
        <v>371</v>
      </c>
      <c r="Y1429" s="10" t="s">
        <v>5019</v>
      </c>
      <c r="Z1429" s="10" t="s">
        <v>5020</v>
      </c>
      <c r="AA1429" s="22" t="s">
        <v>21</v>
      </c>
      <c r="AB1429" s="10">
        <v>0</v>
      </c>
      <c r="AC1429" s="10"/>
      <c r="AD1429" s="10" t="s">
        <v>1040</v>
      </c>
      <c r="AE1429" s="23">
        <v>95</v>
      </c>
    </row>
    <row r="1430" spans="1:31" x14ac:dyDescent="0.35">
      <c r="A1430" t="s">
        <v>5021</v>
      </c>
      <c r="B1430" t="s">
        <v>15</v>
      </c>
      <c r="C1430" t="s">
        <v>16</v>
      </c>
      <c r="D1430" s="2">
        <v>1988</v>
      </c>
      <c r="E1430" t="s">
        <v>4992</v>
      </c>
      <c r="F1430" s="2">
        <v>5.4</v>
      </c>
      <c r="G1430">
        <v>1600</v>
      </c>
      <c r="H1430" t="s">
        <v>4887</v>
      </c>
      <c r="I1430" t="s">
        <v>5022</v>
      </c>
      <c r="J1430" t="s">
        <v>5023</v>
      </c>
      <c r="K1430" s="3" t="s">
        <v>29</v>
      </c>
      <c r="L1430">
        <v>0</v>
      </c>
      <c r="M1430">
        <v>1348771</v>
      </c>
      <c r="N1430" t="s">
        <v>4539</v>
      </c>
      <c r="O1430" s="2">
        <v>97</v>
      </c>
      <c r="Q1430" s="9" t="s">
        <v>16</v>
      </c>
      <c r="R1430" s="18">
        <v>1988</v>
      </c>
      <c r="S1430" s="26">
        <v>32417</v>
      </c>
      <c r="T1430" s="25" t="str">
        <f>LEFT(S1430,3)</f>
        <v>324</v>
      </c>
      <c r="U1430" s="9" t="s">
        <v>29</v>
      </c>
      <c r="V1430" s="18">
        <v>5.4</v>
      </c>
      <c r="W1430" s="9">
        <v>1600</v>
      </c>
      <c r="X1430" s="9" t="s">
        <v>4887</v>
      </c>
      <c r="Y1430" s="9" t="s">
        <v>5022</v>
      </c>
      <c r="Z1430" s="9" t="s">
        <v>5023</v>
      </c>
      <c r="AA1430" s="19" t="s">
        <v>29</v>
      </c>
      <c r="AB1430" s="9">
        <v>0</v>
      </c>
      <c r="AC1430" s="9">
        <v>1348771</v>
      </c>
      <c r="AD1430" s="9" t="s">
        <v>4539</v>
      </c>
      <c r="AE1430" s="20">
        <v>97</v>
      </c>
    </row>
    <row r="1431" spans="1:31" x14ac:dyDescent="0.35">
      <c r="A1431" t="s">
        <v>5024</v>
      </c>
      <c r="B1431" t="s">
        <v>15</v>
      </c>
      <c r="C1431" t="s">
        <v>16</v>
      </c>
      <c r="D1431" s="2">
        <v>1988</v>
      </c>
      <c r="E1431" t="s">
        <v>5025</v>
      </c>
      <c r="F1431" s="2">
        <v>5.4</v>
      </c>
      <c r="G1431">
        <v>613</v>
      </c>
      <c r="H1431" t="s">
        <v>5026</v>
      </c>
      <c r="I1431" t="s">
        <v>5027</v>
      </c>
      <c r="J1431" t="s">
        <v>5028</v>
      </c>
      <c r="K1431" s="3" t="s">
        <v>21</v>
      </c>
      <c r="L1431">
        <v>0</v>
      </c>
      <c r="M1431">
        <v>747013</v>
      </c>
      <c r="N1431" t="s">
        <v>5029</v>
      </c>
      <c r="O1431" s="2">
        <v>119</v>
      </c>
      <c r="Q1431" s="10" t="s">
        <v>16</v>
      </c>
      <c r="R1431" s="21">
        <v>1988</v>
      </c>
      <c r="S1431" s="27" t="s">
        <v>12847</v>
      </c>
      <c r="T1431" s="25" t="str">
        <f>LEFT(S1431,3)</f>
        <v>Sep</v>
      </c>
      <c r="U1431" s="10" t="s">
        <v>29</v>
      </c>
      <c r="V1431" s="21">
        <v>5.4</v>
      </c>
      <c r="W1431" s="10">
        <v>613</v>
      </c>
      <c r="X1431" s="10" t="s">
        <v>5026</v>
      </c>
      <c r="Y1431" s="10" t="s">
        <v>5027</v>
      </c>
      <c r="Z1431" s="10" t="s">
        <v>5028</v>
      </c>
      <c r="AA1431" s="22" t="s">
        <v>21</v>
      </c>
      <c r="AB1431" s="10">
        <v>0</v>
      </c>
      <c r="AC1431" s="10">
        <v>747013</v>
      </c>
      <c r="AD1431" s="10" t="s">
        <v>5029</v>
      </c>
      <c r="AE1431" s="23">
        <v>119</v>
      </c>
    </row>
    <row r="1432" spans="1:31" x14ac:dyDescent="0.35">
      <c r="A1432" t="s">
        <v>5030</v>
      </c>
      <c r="B1432" t="s">
        <v>1998</v>
      </c>
      <c r="C1432" t="s">
        <v>16</v>
      </c>
      <c r="D1432" s="2">
        <v>1988</v>
      </c>
      <c r="E1432" t="s">
        <v>4093</v>
      </c>
      <c r="F1432" s="2">
        <v>6.4</v>
      </c>
      <c r="G1432">
        <v>1900</v>
      </c>
      <c r="H1432" t="s">
        <v>5031</v>
      </c>
      <c r="I1432" t="s">
        <v>5032</v>
      </c>
      <c r="J1432" t="s">
        <v>5033</v>
      </c>
      <c r="K1432" s="3" t="s">
        <v>29</v>
      </c>
      <c r="L1432">
        <v>8000000</v>
      </c>
      <c r="M1432">
        <v>1893139</v>
      </c>
      <c r="N1432" t="s">
        <v>43</v>
      </c>
      <c r="O1432" s="2">
        <v>91</v>
      </c>
      <c r="Q1432" s="9" t="s">
        <v>16</v>
      </c>
      <c r="R1432" s="18">
        <v>1988</v>
      </c>
      <c r="S1432" s="26" t="s">
        <v>12743</v>
      </c>
      <c r="T1432" s="25" t="str">
        <f>LEFT(S1432,3)</f>
        <v>Apr</v>
      </c>
      <c r="U1432" s="9" t="s">
        <v>29</v>
      </c>
      <c r="V1432" s="18">
        <v>6.4</v>
      </c>
      <c r="W1432" s="9">
        <v>1900</v>
      </c>
      <c r="X1432" s="9" t="s">
        <v>5031</v>
      </c>
      <c r="Y1432" s="9" t="s">
        <v>5032</v>
      </c>
      <c r="Z1432" s="9" t="s">
        <v>5033</v>
      </c>
      <c r="AA1432" s="19" t="s">
        <v>29</v>
      </c>
      <c r="AB1432" s="9">
        <v>8000000</v>
      </c>
      <c r="AC1432" s="9">
        <v>1893139</v>
      </c>
      <c r="AD1432" s="9" t="s">
        <v>43</v>
      </c>
      <c r="AE1432" s="20">
        <v>91</v>
      </c>
    </row>
    <row r="1433" spans="1:31" x14ac:dyDescent="0.35">
      <c r="A1433" t="s">
        <v>5034</v>
      </c>
      <c r="B1433" t="s">
        <v>15</v>
      </c>
      <c r="C1433" t="s">
        <v>33</v>
      </c>
      <c r="D1433" s="2">
        <v>1988</v>
      </c>
      <c r="E1433" t="s">
        <v>4784</v>
      </c>
      <c r="F1433" s="2">
        <v>5.3</v>
      </c>
      <c r="G1433">
        <v>3500</v>
      </c>
      <c r="H1433" t="s">
        <v>2360</v>
      </c>
      <c r="I1433" t="s">
        <v>5035</v>
      </c>
      <c r="J1433" t="s">
        <v>326</v>
      </c>
      <c r="K1433" s="3" t="s">
        <v>29</v>
      </c>
      <c r="L1433">
        <v>0</v>
      </c>
      <c r="M1433">
        <v>5301200</v>
      </c>
      <c r="N1433" t="s">
        <v>1174</v>
      </c>
      <c r="O1433" s="2">
        <v>96</v>
      </c>
      <c r="Q1433" s="10" t="s">
        <v>33</v>
      </c>
      <c r="R1433" s="21">
        <v>1988</v>
      </c>
      <c r="S1433" s="27" t="s">
        <v>12829</v>
      </c>
      <c r="T1433" s="25" t="str">
        <f>LEFT(S1433,3)</f>
        <v>Aug</v>
      </c>
      <c r="U1433" s="10" t="s">
        <v>29</v>
      </c>
      <c r="V1433" s="21">
        <v>5.3</v>
      </c>
      <c r="W1433" s="10">
        <v>3500</v>
      </c>
      <c r="X1433" s="10" t="s">
        <v>2360</v>
      </c>
      <c r="Y1433" s="10" t="s">
        <v>5035</v>
      </c>
      <c r="Z1433" s="10" t="s">
        <v>326</v>
      </c>
      <c r="AA1433" s="22" t="s">
        <v>29</v>
      </c>
      <c r="AB1433" s="10">
        <v>0</v>
      </c>
      <c r="AC1433" s="10">
        <v>5301200</v>
      </c>
      <c r="AD1433" s="10" t="s">
        <v>1174</v>
      </c>
      <c r="AE1433" s="23">
        <v>96</v>
      </c>
    </row>
    <row r="1434" spans="1:31" x14ac:dyDescent="0.35">
      <c r="A1434" t="s">
        <v>5036</v>
      </c>
      <c r="B1434" t="s">
        <v>32</v>
      </c>
      <c r="C1434" t="s">
        <v>40</v>
      </c>
      <c r="D1434" s="2">
        <v>1988</v>
      </c>
      <c r="E1434" t="s">
        <v>4637</v>
      </c>
      <c r="F1434" s="2">
        <v>4.2</v>
      </c>
      <c r="G1434">
        <v>949</v>
      </c>
      <c r="H1434" t="s">
        <v>2584</v>
      </c>
      <c r="I1434" t="s">
        <v>5037</v>
      </c>
      <c r="J1434" t="s">
        <v>2201</v>
      </c>
      <c r="K1434" s="3" t="s">
        <v>29</v>
      </c>
      <c r="L1434">
        <v>13000000</v>
      </c>
      <c r="M1434">
        <v>259019</v>
      </c>
      <c r="N1434" t="s">
        <v>5038</v>
      </c>
      <c r="O1434" s="2">
        <v>102</v>
      </c>
      <c r="Q1434" s="9" t="s">
        <v>40</v>
      </c>
      <c r="R1434" s="18">
        <v>1988</v>
      </c>
      <c r="S1434" s="26" t="s">
        <v>12811</v>
      </c>
      <c r="T1434" s="25" t="str">
        <f>LEFT(S1434,3)</f>
        <v>May</v>
      </c>
      <c r="U1434" s="9" t="s">
        <v>29</v>
      </c>
      <c r="V1434" s="18">
        <v>4.2</v>
      </c>
      <c r="W1434" s="9">
        <v>949</v>
      </c>
      <c r="X1434" s="9" t="s">
        <v>2584</v>
      </c>
      <c r="Y1434" s="9" t="s">
        <v>5037</v>
      </c>
      <c r="Z1434" s="9" t="s">
        <v>2201</v>
      </c>
      <c r="AA1434" s="19" t="s">
        <v>29</v>
      </c>
      <c r="AB1434" s="9">
        <v>13000000</v>
      </c>
      <c r="AC1434" s="9">
        <v>259019</v>
      </c>
      <c r="AD1434" s="9" t="s">
        <v>5038</v>
      </c>
      <c r="AE1434" s="20">
        <v>102</v>
      </c>
    </row>
    <row r="1435" spans="1:31" x14ac:dyDescent="0.35">
      <c r="A1435" t="s">
        <v>5039</v>
      </c>
      <c r="B1435" t="s">
        <v>15</v>
      </c>
      <c r="C1435" t="s">
        <v>16</v>
      </c>
      <c r="D1435" s="2">
        <v>1988</v>
      </c>
      <c r="E1435" t="s">
        <v>5040</v>
      </c>
      <c r="F1435" s="2">
        <v>5.9</v>
      </c>
      <c r="G1435">
        <v>2000</v>
      </c>
      <c r="H1435" t="s">
        <v>1783</v>
      </c>
      <c r="I1435" t="s">
        <v>849</v>
      </c>
      <c r="J1435" t="s">
        <v>5041</v>
      </c>
      <c r="K1435" s="3" t="s">
        <v>21</v>
      </c>
      <c r="L1435">
        <v>5000000</v>
      </c>
      <c r="M1435">
        <v>429028</v>
      </c>
      <c r="N1435" t="s">
        <v>569</v>
      </c>
      <c r="O1435" s="2">
        <v>90</v>
      </c>
      <c r="Q1435" s="10" t="s">
        <v>16</v>
      </c>
      <c r="R1435" s="21">
        <v>1988</v>
      </c>
      <c r="S1435" s="27" t="s">
        <v>12848</v>
      </c>
      <c r="T1435" s="25" t="str">
        <f>LEFT(S1435,3)</f>
        <v>Jul</v>
      </c>
      <c r="U1435" s="10" t="s">
        <v>29</v>
      </c>
      <c r="V1435" s="21">
        <v>5.9</v>
      </c>
      <c r="W1435" s="10">
        <v>2000</v>
      </c>
      <c r="X1435" s="10" t="s">
        <v>1783</v>
      </c>
      <c r="Y1435" s="10" t="s">
        <v>849</v>
      </c>
      <c r="Z1435" s="10" t="s">
        <v>5041</v>
      </c>
      <c r="AA1435" s="22" t="s">
        <v>21</v>
      </c>
      <c r="AB1435" s="10">
        <v>5000000</v>
      </c>
      <c r="AC1435" s="10">
        <v>429028</v>
      </c>
      <c r="AD1435" s="10" t="s">
        <v>569</v>
      </c>
      <c r="AE1435" s="23">
        <v>90</v>
      </c>
    </row>
    <row r="1436" spans="1:31" x14ac:dyDescent="0.35">
      <c r="A1436" t="s">
        <v>5042</v>
      </c>
      <c r="B1436" t="s">
        <v>1998</v>
      </c>
      <c r="C1436" t="s">
        <v>16</v>
      </c>
      <c r="D1436" s="2">
        <v>1988</v>
      </c>
      <c r="E1436" t="s">
        <v>5043</v>
      </c>
      <c r="F1436" s="2">
        <v>7.4</v>
      </c>
      <c r="G1436">
        <v>3900</v>
      </c>
      <c r="H1436" t="s">
        <v>5044</v>
      </c>
      <c r="I1436" t="s">
        <v>5044</v>
      </c>
      <c r="J1436" t="s">
        <v>5045</v>
      </c>
      <c r="K1436" s="3" t="s">
        <v>21</v>
      </c>
      <c r="L1436">
        <v>0</v>
      </c>
      <c r="M1436">
        <v>771745</v>
      </c>
      <c r="N1436" t="s">
        <v>3463</v>
      </c>
      <c r="O1436" s="2">
        <v>84</v>
      </c>
      <c r="Q1436" s="9" t="s">
        <v>16</v>
      </c>
      <c r="R1436" s="18">
        <v>1988</v>
      </c>
      <c r="S1436" s="26" t="s">
        <v>12849</v>
      </c>
      <c r="T1436" s="25" t="str">
        <f>LEFT(S1436,3)</f>
        <v>Nov</v>
      </c>
      <c r="U1436" s="9" t="s">
        <v>451</v>
      </c>
      <c r="V1436" s="18">
        <v>7.4</v>
      </c>
      <c r="W1436" s="9">
        <v>3900</v>
      </c>
      <c r="X1436" s="9" t="s">
        <v>5044</v>
      </c>
      <c r="Y1436" s="9" t="s">
        <v>5044</v>
      </c>
      <c r="Z1436" s="9" t="s">
        <v>5045</v>
      </c>
      <c r="AA1436" s="19" t="s">
        <v>21</v>
      </c>
      <c r="AB1436" s="9">
        <v>0</v>
      </c>
      <c r="AC1436" s="9">
        <v>771745</v>
      </c>
      <c r="AD1436" s="9" t="s">
        <v>3463</v>
      </c>
      <c r="AE1436" s="20">
        <v>84</v>
      </c>
    </row>
    <row r="1437" spans="1:31" x14ac:dyDescent="0.35">
      <c r="A1437" t="s">
        <v>5046</v>
      </c>
      <c r="B1437" t="s">
        <v>32</v>
      </c>
      <c r="C1437" t="s">
        <v>40</v>
      </c>
      <c r="D1437" s="2">
        <v>1988</v>
      </c>
      <c r="E1437" t="s">
        <v>4656</v>
      </c>
      <c r="F1437" s="2">
        <v>5.6</v>
      </c>
      <c r="G1437">
        <v>10000</v>
      </c>
      <c r="H1437" t="s">
        <v>4035</v>
      </c>
      <c r="I1437" t="s">
        <v>5047</v>
      </c>
      <c r="J1437" t="s">
        <v>4036</v>
      </c>
      <c r="K1437" s="3" t="s">
        <v>29</v>
      </c>
      <c r="L1437">
        <v>6000000</v>
      </c>
      <c r="M1437">
        <v>28202109</v>
      </c>
      <c r="N1437" t="s">
        <v>2091</v>
      </c>
      <c r="O1437" s="2">
        <v>95</v>
      </c>
      <c r="Q1437" s="10" t="s">
        <v>40</v>
      </c>
      <c r="R1437" s="21">
        <v>1988</v>
      </c>
      <c r="S1437" s="27" t="s">
        <v>12814</v>
      </c>
      <c r="T1437" s="25" t="str">
        <f>LEFT(S1437,3)</f>
        <v>Nov</v>
      </c>
      <c r="U1437" s="10" t="s">
        <v>29</v>
      </c>
      <c r="V1437" s="21">
        <v>5.6</v>
      </c>
      <c r="W1437" s="10">
        <v>10000</v>
      </c>
      <c r="X1437" s="10" t="s">
        <v>4035</v>
      </c>
      <c r="Y1437" s="10" t="s">
        <v>5047</v>
      </c>
      <c r="Z1437" s="10" t="s">
        <v>4036</v>
      </c>
      <c r="AA1437" s="22" t="s">
        <v>29</v>
      </c>
      <c r="AB1437" s="10">
        <v>6000000</v>
      </c>
      <c r="AC1437" s="10">
        <v>28202109</v>
      </c>
      <c r="AD1437" s="10" t="s">
        <v>2091</v>
      </c>
      <c r="AE1437" s="23">
        <v>95</v>
      </c>
    </row>
    <row r="1438" spans="1:31" x14ac:dyDescent="0.35">
      <c r="A1438" t="s">
        <v>5048</v>
      </c>
      <c r="B1438" t="s">
        <v>1998</v>
      </c>
      <c r="C1438" t="s">
        <v>40</v>
      </c>
      <c r="D1438" s="2">
        <v>1988</v>
      </c>
      <c r="E1438" t="s">
        <v>5049</v>
      </c>
      <c r="F1438" s="2">
        <v>5.4</v>
      </c>
      <c r="G1438">
        <v>3000</v>
      </c>
      <c r="H1438" t="s">
        <v>5050</v>
      </c>
      <c r="I1438" t="s">
        <v>544</v>
      </c>
      <c r="J1438" t="s">
        <v>4859</v>
      </c>
      <c r="K1438" s="3" t="s">
        <v>29</v>
      </c>
      <c r="L1438">
        <v>0</v>
      </c>
      <c r="M1438">
        <v>3838793</v>
      </c>
      <c r="N1438" t="s">
        <v>22</v>
      </c>
      <c r="O1438" s="2">
        <v>82</v>
      </c>
      <c r="Q1438" s="9" t="s">
        <v>40</v>
      </c>
      <c r="R1438" s="18">
        <v>1988</v>
      </c>
      <c r="S1438" s="26" t="s">
        <v>12850</v>
      </c>
      <c r="T1438" s="25" t="str">
        <f>LEFT(S1438,3)</f>
        <v>Oct</v>
      </c>
      <c r="U1438" s="9" t="s">
        <v>29</v>
      </c>
      <c r="V1438" s="18">
        <v>5.4</v>
      </c>
      <c r="W1438" s="9">
        <v>3000</v>
      </c>
      <c r="X1438" s="9" t="s">
        <v>5050</v>
      </c>
      <c r="Y1438" s="9" t="s">
        <v>544</v>
      </c>
      <c r="Z1438" s="9" t="s">
        <v>4859</v>
      </c>
      <c r="AA1438" s="19" t="s">
        <v>29</v>
      </c>
      <c r="AB1438" s="9">
        <v>0</v>
      </c>
      <c r="AC1438" s="9">
        <v>3838793</v>
      </c>
      <c r="AD1438" s="9" t="s">
        <v>22</v>
      </c>
      <c r="AE1438" s="20">
        <v>82</v>
      </c>
    </row>
    <row r="1439" spans="1:31" x14ac:dyDescent="0.35">
      <c r="A1439" t="s">
        <v>5051</v>
      </c>
      <c r="B1439" t="s">
        <v>1998</v>
      </c>
      <c r="C1439" t="s">
        <v>40</v>
      </c>
      <c r="D1439" s="2">
        <v>1988</v>
      </c>
      <c r="E1439" t="s">
        <v>4472</v>
      </c>
      <c r="F1439" s="2">
        <v>6</v>
      </c>
      <c r="G1439">
        <v>5500</v>
      </c>
      <c r="H1439" t="s">
        <v>415</v>
      </c>
      <c r="I1439" t="s">
        <v>5052</v>
      </c>
      <c r="J1439" t="s">
        <v>344</v>
      </c>
      <c r="K1439" s="3" t="s">
        <v>29</v>
      </c>
      <c r="L1439">
        <v>20000000</v>
      </c>
      <c r="M1439">
        <v>11444204</v>
      </c>
      <c r="N1439" t="s">
        <v>60</v>
      </c>
      <c r="O1439" s="2">
        <v>103</v>
      </c>
      <c r="Q1439" s="10" t="s">
        <v>40</v>
      </c>
      <c r="R1439" s="21">
        <v>1988</v>
      </c>
      <c r="S1439" s="27" t="s">
        <v>12776</v>
      </c>
      <c r="T1439" s="25" t="str">
        <f>LEFT(S1439,3)</f>
        <v>Sep</v>
      </c>
      <c r="U1439" s="10" t="s">
        <v>29</v>
      </c>
      <c r="V1439" s="21">
        <v>6</v>
      </c>
      <c r="W1439" s="10">
        <v>5500</v>
      </c>
      <c r="X1439" s="10" t="s">
        <v>415</v>
      </c>
      <c r="Y1439" s="10" t="s">
        <v>5052</v>
      </c>
      <c r="Z1439" s="10" t="s">
        <v>344</v>
      </c>
      <c r="AA1439" s="22" t="s">
        <v>29</v>
      </c>
      <c r="AB1439" s="10">
        <v>20000000</v>
      </c>
      <c r="AC1439" s="10">
        <v>11444204</v>
      </c>
      <c r="AD1439" s="10" t="s">
        <v>60</v>
      </c>
      <c r="AE1439" s="23">
        <v>103</v>
      </c>
    </row>
    <row r="1440" spans="1:31" x14ac:dyDescent="0.35">
      <c r="A1440" t="s">
        <v>5053</v>
      </c>
      <c r="B1440" t="s">
        <v>15</v>
      </c>
      <c r="C1440" t="s">
        <v>62</v>
      </c>
      <c r="D1440" s="2">
        <v>1988</v>
      </c>
      <c r="E1440" t="s">
        <v>5054</v>
      </c>
      <c r="F1440" s="2">
        <v>6.5</v>
      </c>
      <c r="G1440">
        <v>1500</v>
      </c>
      <c r="H1440" t="s">
        <v>162</v>
      </c>
      <c r="I1440" t="s">
        <v>5055</v>
      </c>
      <c r="J1440" t="s">
        <v>3159</v>
      </c>
      <c r="K1440" s="3" t="s">
        <v>21</v>
      </c>
      <c r="L1440">
        <v>0</v>
      </c>
      <c r="N1440" t="s">
        <v>5056</v>
      </c>
      <c r="O1440" s="2">
        <v>89</v>
      </c>
      <c r="Q1440" s="9" t="s">
        <v>62</v>
      </c>
      <c r="R1440" s="18">
        <v>1988</v>
      </c>
      <c r="S1440" s="26">
        <v>32295</v>
      </c>
      <c r="T1440" s="25" t="str">
        <f>LEFT(S1440,3)</f>
        <v>322</v>
      </c>
      <c r="U1440" s="9" t="s">
        <v>29</v>
      </c>
      <c r="V1440" s="18">
        <v>6.5</v>
      </c>
      <c r="W1440" s="9">
        <v>1500</v>
      </c>
      <c r="X1440" s="9" t="s">
        <v>162</v>
      </c>
      <c r="Y1440" s="9" t="s">
        <v>5055</v>
      </c>
      <c r="Z1440" s="9" t="s">
        <v>3159</v>
      </c>
      <c r="AA1440" s="19" t="s">
        <v>21</v>
      </c>
      <c r="AB1440" s="9">
        <v>0</v>
      </c>
      <c r="AC1440" s="9"/>
      <c r="AD1440" s="9" t="s">
        <v>5056</v>
      </c>
      <c r="AE1440" s="20">
        <v>89</v>
      </c>
    </row>
    <row r="1441" spans="1:31" x14ac:dyDescent="0.35">
      <c r="A1441" t="s">
        <v>5057</v>
      </c>
      <c r="B1441" t="s">
        <v>15</v>
      </c>
      <c r="C1441" t="s">
        <v>33</v>
      </c>
      <c r="D1441" s="2">
        <v>1988</v>
      </c>
      <c r="E1441" t="s">
        <v>3548</v>
      </c>
      <c r="F1441" s="2">
        <v>6.2</v>
      </c>
      <c r="G1441">
        <v>2700</v>
      </c>
      <c r="H1441" t="s">
        <v>1836</v>
      </c>
      <c r="I1441" t="s">
        <v>1836</v>
      </c>
      <c r="J1441" t="s">
        <v>4543</v>
      </c>
      <c r="K1441" s="3" t="s">
        <v>29</v>
      </c>
      <c r="L1441">
        <v>12000000</v>
      </c>
      <c r="M1441">
        <v>7242035</v>
      </c>
      <c r="N1441" t="s">
        <v>179</v>
      </c>
      <c r="O1441" s="2">
        <v>102</v>
      </c>
      <c r="Q1441" s="10" t="s">
        <v>33</v>
      </c>
      <c r="R1441" s="21">
        <v>1988</v>
      </c>
      <c r="S1441" s="27" t="s">
        <v>12675</v>
      </c>
      <c r="T1441" s="25" t="str">
        <f>LEFT(S1441,3)</f>
        <v>Mar</v>
      </c>
      <c r="U1441" s="10" t="s">
        <v>29</v>
      </c>
      <c r="V1441" s="21">
        <v>6.2</v>
      </c>
      <c r="W1441" s="10">
        <v>2700</v>
      </c>
      <c r="X1441" s="10" t="s">
        <v>1836</v>
      </c>
      <c r="Y1441" s="10" t="s">
        <v>1836</v>
      </c>
      <c r="Z1441" s="10" t="s">
        <v>4543</v>
      </c>
      <c r="AA1441" s="22" t="s">
        <v>29</v>
      </c>
      <c r="AB1441" s="10">
        <v>12000000</v>
      </c>
      <c r="AC1441" s="10">
        <v>7242035</v>
      </c>
      <c r="AD1441" s="10" t="s">
        <v>179</v>
      </c>
      <c r="AE1441" s="23">
        <v>102</v>
      </c>
    </row>
    <row r="1442" spans="1:31" x14ac:dyDescent="0.35">
      <c r="A1442" t="s">
        <v>5058</v>
      </c>
      <c r="B1442" t="s">
        <v>15</v>
      </c>
      <c r="C1442" t="s">
        <v>40</v>
      </c>
      <c r="D1442" s="2">
        <v>1988</v>
      </c>
      <c r="E1442" t="s">
        <v>4373</v>
      </c>
      <c r="F1442" s="2">
        <v>5.7</v>
      </c>
      <c r="G1442">
        <v>3900</v>
      </c>
      <c r="H1442" t="s">
        <v>5059</v>
      </c>
      <c r="I1442" t="s">
        <v>5059</v>
      </c>
      <c r="J1442" t="s">
        <v>2624</v>
      </c>
      <c r="K1442" s="3" t="s">
        <v>29</v>
      </c>
      <c r="L1442">
        <v>3000000</v>
      </c>
      <c r="M1442">
        <v>343786</v>
      </c>
      <c r="N1442" t="s">
        <v>4629</v>
      </c>
      <c r="O1442" s="2">
        <v>93</v>
      </c>
      <c r="Q1442" s="9" t="s">
        <v>40</v>
      </c>
      <c r="R1442" s="18">
        <v>1988</v>
      </c>
      <c r="S1442" s="26" t="s">
        <v>12763</v>
      </c>
      <c r="T1442" s="25" t="str">
        <f>LEFT(S1442,3)</f>
        <v>Oct</v>
      </c>
      <c r="U1442" s="9" t="s">
        <v>29</v>
      </c>
      <c r="V1442" s="18">
        <v>5.7</v>
      </c>
      <c r="W1442" s="9">
        <v>3900</v>
      </c>
      <c r="X1442" s="9" t="s">
        <v>5059</v>
      </c>
      <c r="Y1442" s="9" t="s">
        <v>5059</v>
      </c>
      <c r="Z1442" s="9" t="s">
        <v>2624</v>
      </c>
      <c r="AA1442" s="19" t="s">
        <v>29</v>
      </c>
      <c r="AB1442" s="9">
        <v>3000000</v>
      </c>
      <c r="AC1442" s="9">
        <v>343786</v>
      </c>
      <c r="AD1442" s="9" t="s">
        <v>4629</v>
      </c>
      <c r="AE1442" s="20">
        <v>93</v>
      </c>
    </row>
    <row r="1443" spans="1:31" x14ac:dyDescent="0.35">
      <c r="A1443" t="s">
        <v>5060</v>
      </c>
      <c r="B1443" t="s">
        <v>15</v>
      </c>
      <c r="C1443" t="s">
        <v>16</v>
      </c>
      <c r="D1443" s="2">
        <v>1988</v>
      </c>
      <c r="E1443" t="s">
        <v>5061</v>
      </c>
      <c r="F1443" s="2">
        <v>7</v>
      </c>
      <c r="G1443">
        <v>3700</v>
      </c>
      <c r="H1443" t="s">
        <v>442</v>
      </c>
      <c r="I1443" t="s">
        <v>442</v>
      </c>
      <c r="J1443" t="s">
        <v>5062</v>
      </c>
      <c r="K1443" s="3" t="s">
        <v>21</v>
      </c>
      <c r="L1443">
        <v>4000000</v>
      </c>
      <c r="M1443">
        <v>1267578</v>
      </c>
      <c r="N1443" t="s">
        <v>5063</v>
      </c>
      <c r="O1443" s="2">
        <v>124</v>
      </c>
      <c r="Q1443" s="10" t="s">
        <v>16</v>
      </c>
      <c r="R1443" s="21">
        <v>1988</v>
      </c>
      <c r="S1443" s="27" t="s">
        <v>12851</v>
      </c>
      <c r="T1443" s="25" t="str">
        <f>LEFT(S1443,3)</f>
        <v>Sep</v>
      </c>
      <c r="U1443" s="10" t="s">
        <v>21</v>
      </c>
      <c r="V1443" s="21">
        <v>7</v>
      </c>
      <c r="W1443" s="10">
        <v>3700</v>
      </c>
      <c r="X1443" s="10" t="s">
        <v>442</v>
      </c>
      <c r="Y1443" s="10" t="s">
        <v>442</v>
      </c>
      <c r="Z1443" s="10" t="s">
        <v>5062</v>
      </c>
      <c r="AA1443" s="22" t="s">
        <v>21</v>
      </c>
      <c r="AB1443" s="10">
        <v>4000000</v>
      </c>
      <c r="AC1443" s="10">
        <v>1267578</v>
      </c>
      <c r="AD1443" s="10" t="s">
        <v>5063</v>
      </c>
      <c r="AE1443" s="23">
        <v>124</v>
      </c>
    </row>
    <row r="1444" spans="1:31" x14ac:dyDescent="0.35">
      <c r="A1444" t="s">
        <v>5064</v>
      </c>
      <c r="B1444" t="s">
        <v>15</v>
      </c>
      <c r="C1444" t="s">
        <v>16</v>
      </c>
      <c r="D1444" s="2">
        <v>1988</v>
      </c>
      <c r="E1444" t="s">
        <v>4475</v>
      </c>
      <c r="F1444" s="2">
        <v>5.7</v>
      </c>
      <c r="G1444">
        <v>1500</v>
      </c>
      <c r="H1444" t="s">
        <v>2145</v>
      </c>
      <c r="I1444" t="s">
        <v>5065</v>
      </c>
      <c r="J1444" t="s">
        <v>2365</v>
      </c>
      <c r="K1444" s="3" t="s">
        <v>29</v>
      </c>
      <c r="L1444">
        <v>14000000</v>
      </c>
      <c r="M1444">
        <v>4764606</v>
      </c>
      <c r="N1444" t="s">
        <v>2091</v>
      </c>
      <c r="O1444" s="2">
        <v>103</v>
      </c>
      <c r="Q1444" s="9" t="s">
        <v>16</v>
      </c>
      <c r="R1444" s="18">
        <v>1988</v>
      </c>
      <c r="S1444" s="26" t="s">
        <v>12777</v>
      </c>
      <c r="T1444" s="25" t="str">
        <f>LEFT(S1444,3)</f>
        <v>Nov</v>
      </c>
      <c r="U1444" s="9" t="s">
        <v>29</v>
      </c>
      <c r="V1444" s="18">
        <v>5.7</v>
      </c>
      <c r="W1444" s="9">
        <v>1500</v>
      </c>
      <c r="X1444" s="9" t="s">
        <v>2145</v>
      </c>
      <c r="Y1444" s="9" t="s">
        <v>5065</v>
      </c>
      <c r="Z1444" s="9" t="s">
        <v>2365</v>
      </c>
      <c r="AA1444" s="19" t="s">
        <v>29</v>
      </c>
      <c r="AB1444" s="9">
        <v>14000000</v>
      </c>
      <c r="AC1444" s="9">
        <v>4764606</v>
      </c>
      <c r="AD1444" s="9" t="s">
        <v>2091</v>
      </c>
      <c r="AE1444" s="20">
        <v>103</v>
      </c>
    </row>
    <row r="1445" spans="1:31" x14ac:dyDescent="0.35">
      <c r="A1445" t="s">
        <v>5066</v>
      </c>
      <c r="B1445" t="s">
        <v>1998</v>
      </c>
      <c r="C1445" t="s">
        <v>33</v>
      </c>
      <c r="D1445" s="2">
        <v>1989</v>
      </c>
      <c r="E1445" t="s">
        <v>5067</v>
      </c>
      <c r="F1445" s="2">
        <v>8.1999999999999993</v>
      </c>
      <c r="G1445">
        <v>707000</v>
      </c>
      <c r="H1445" t="s">
        <v>494</v>
      </c>
      <c r="I1445" t="s">
        <v>1521</v>
      </c>
      <c r="J1445" t="s">
        <v>496</v>
      </c>
      <c r="K1445" s="3" t="s">
        <v>29</v>
      </c>
      <c r="L1445">
        <v>48000000</v>
      </c>
      <c r="M1445">
        <v>474171806</v>
      </c>
      <c r="N1445" t="s">
        <v>43</v>
      </c>
      <c r="O1445" s="2">
        <v>127</v>
      </c>
      <c r="Q1445" s="10" t="s">
        <v>33</v>
      </c>
      <c r="R1445" s="21">
        <v>1989</v>
      </c>
      <c r="S1445" s="27" t="s">
        <v>12852</v>
      </c>
      <c r="T1445" s="25" t="str">
        <f>LEFT(S1445,3)</f>
        <v>May</v>
      </c>
      <c r="U1445" s="10" t="s">
        <v>29</v>
      </c>
      <c r="V1445" s="21">
        <v>8.1999999999999993</v>
      </c>
      <c r="W1445" s="10">
        <v>707000</v>
      </c>
      <c r="X1445" s="10" t="s">
        <v>494</v>
      </c>
      <c r="Y1445" s="10" t="s">
        <v>1521</v>
      </c>
      <c r="Z1445" s="10" t="s">
        <v>496</v>
      </c>
      <c r="AA1445" s="22" t="s">
        <v>29</v>
      </c>
      <c r="AB1445" s="10">
        <v>48000000</v>
      </c>
      <c r="AC1445" s="10">
        <v>474171806</v>
      </c>
      <c r="AD1445" s="10" t="s">
        <v>43</v>
      </c>
      <c r="AE1445" s="23">
        <v>127</v>
      </c>
    </row>
    <row r="1446" spans="1:31" x14ac:dyDescent="0.35">
      <c r="A1446" t="s">
        <v>5068</v>
      </c>
      <c r="B1446" t="s">
        <v>15</v>
      </c>
      <c r="C1446" t="s">
        <v>33</v>
      </c>
      <c r="D1446" s="2">
        <v>1989</v>
      </c>
      <c r="E1446" t="s">
        <v>4720</v>
      </c>
      <c r="F1446" s="2">
        <v>6.6</v>
      </c>
      <c r="G1446">
        <v>66000</v>
      </c>
      <c r="H1446" t="s">
        <v>4835</v>
      </c>
      <c r="I1446" t="s">
        <v>2310</v>
      </c>
      <c r="J1446" t="s">
        <v>2038</v>
      </c>
      <c r="K1446" s="3" t="s">
        <v>29</v>
      </c>
      <c r="L1446">
        <v>17000000</v>
      </c>
      <c r="M1446">
        <v>30050028</v>
      </c>
      <c r="N1446" t="s">
        <v>5069</v>
      </c>
      <c r="O1446" s="2">
        <v>114</v>
      </c>
      <c r="Q1446" s="9" t="s">
        <v>33</v>
      </c>
      <c r="R1446" s="18">
        <v>1989</v>
      </c>
      <c r="S1446" s="26" t="s">
        <v>12822</v>
      </c>
      <c r="T1446" s="25" t="str">
        <f>LEFT(S1446,3)</f>
        <v>May</v>
      </c>
      <c r="U1446" s="9" t="s">
        <v>29</v>
      </c>
      <c r="V1446" s="18">
        <v>6.6</v>
      </c>
      <c r="W1446" s="9">
        <v>66000</v>
      </c>
      <c r="X1446" s="9" t="s">
        <v>4835</v>
      </c>
      <c r="Y1446" s="9" t="s">
        <v>2310</v>
      </c>
      <c r="Z1446" s="9" t="s">
        <v>2038</v>
      </c>
      <c r="AA1446" s="19" t="s">
        <v>29</v>
      </c>
      <c r="AB1446" s="9">
        <v>17000000</v>
      </c>
      <c r="AC1446" s="9">
        <v>30050028</v>
      </c>
      <c r="AD1446" s="9" t="s">
        <v>5069</v>
      </c>
      <c r="AE1446" s="20">
        <v>114</v>
      </c>
    </row>
    <row r="1447" spans="1:31" x14ac:dyDescent="0.35">
      <c r="A1447" t="s">
        <v>5070</v>
      </c>
      <c r="B1447" t="s">
        <v>1998</v>
      </c>
      <c r="C1447" t="s">
        <v>33</v>
      </c>
      <c r="D1447" s="2">
        <v>1989</v>
      </c>
      <c r="E1447" t="s">
        <v>5071</v>
      </c>
      <c r="F1447" s="2">
        <v>7.5</v>
      </c>
      <c r="G1447">
        <v>346000</v>
      </c>
      <c r="H1447" t="s">
        <v>2668</v>
      </c>
      <c r="I1447" t="s">
        <v>5072</v>
      </c>
      <c r="J1447" t="s">
        <v>1564</v>
      </c>
      <c r="K1447" s="3" t="s">
        <v>29</v>
      </c>
      <c r="L1447">
        <v>35000000</v>
      </c>
      <c r="M1447">
        <v>411508343</v>
      </c>
      <c r="N1447" t="s">
        <v>22</v>
      </c>
      <c r="O1447" s="2">
        <v>126</v>
      </c>
      <c r="Q1447" s="10" t="s">
        <v>33</v>
      </c>
      <c r="R1447" s="21">
        <v>1989</v>
      </c>
      <c r="S1447" s="27" t="s">
        <v>12853</v>
      </c>
      <c r="T1447" s="25" t="str">
        <f>LEFT(S1447,3)</f>
        <v>Jun</v>
      </c>
      <c r="U1447" s="10" t="s">
        <v>29</v>
      </c>
      <c r="V1447" s="21">
        <v>7.5</v>
      </c>
      <c r="W1447" s="10">
        <v>346000</v>
      </c>
      <c r="X1447" s="10" t="s">
        <v>2668</v>
      </c>
      <c r="Y1447" s="10" t="s">
        <v>5072</v>
      </c>
      <c r="Z1447" s="10" t="s">
        <v>1564</v>
      </c>
      <c r="AA1447" s="22" t="s">
        <v>29</v>
      </c>
      <c r="AB1447" s="10">
        <v>35000000</v>
      </c>
      <c r="AC1447" s="10">
        <v>411508343</v>
      </c>
      <c r="AD1447" s="10" t="s">
        <v>22</v>
      </c>
      <c r="AE1447" s="23">
        <v>126</v>
      </c>
    </row>
    <row r="1448" spans="1:31" x14ac:dyDescent="0.35">
      <c r="A1448" t="s">
        <v>5073</v>
      </c>
      <c r="B1448" t="s">
        <v>32</v>
      </c>
      <c r="C1448" t="s">
        <v>24</v>
      </c>
      <c r="D1448" s="2">
        <v>1989</v>
      </c>
      <c r="E1448" t="s">
        <v>4934</v>
      </c>
      <c r="F1448" s="2">
        <v>7</v>
      </c>
      <c r="G1448">
        <v>123000</v>
      </c>
      <c r="H1448" t="s">
        <v>3351</v>
      </c>
      <c r="I1448" t="s">
        <v>5074</v>
      </c>
      <c r="J1448" t="s">
        <v>5075</v>
      </c>
      <c r="K1448" s="3" t="s">
        <v>29</v>
      </c>
      <c r="L1448">
        <v>10000000</v>
      </c>
      <c r="M1448">
        <v>40508994</v>
      </c>
      <c r="N1448" t="s">
        <v>1750</v>
      </c>
      <c r="O1448" s="2">
        <v>90</v>
      </c>
      <c r="Q1448" s="9" t="s">
        <v>24</v>
      </c>
      <c r="R1448" s="18">
        <v>1989</v>
      </c>
      <c r="S1448" s="26" t="s">
        <v>12839</v>
      </c>
      <c r="T1448" s="25" t="str">
        <f>LEFT(S1448,3)</f>
        <v>Feb</v>
      </c>
      <c r="U1448" s="9" t="s">
        <v>29</v>
      </c>
      <c r="V1448" s="18">
        <v>7</v>
      </c>
      <c r="W1448" s="9">
        <v>123000</v>
      </c>
      <c r="X1448" s="9" t="s">
        <v>3351</v>
      </c>
      <c r="Y1448" s="9" t="s">
        <v>5074</v>
      </c>
      <c r="Z1448" s="9" t="s">
        <v>5075</v>
      </c>
      <c r="AA1448" s="19" t="s">
        <v>29</v>
      </c>
      <c r="AB1448" s="9">
        <v>10000000</v>
      </c>
      <c r="AC1448" s="9">
        <v>40508994</v>
      </c>
      <c r="AD1448" s="9" t="s">
        <v>1750</v>
      </c>
      <c r="AE1448" s="20">
        <v>90</v>
      </c>
    </row>
    <row r="1449" spans="1:31" x14ac:dyDescent="0.35">
      <c r="A1449" t="s">
        <v>5076</v>
      </c>
      <c r="B1449" t="s">
        <v>32</v>
      </c>
      <c r="C1449" t="s">
        <v>16</v>
      </c>
      <c r="D1449" s="2">
        <v>1989</v>
      </c>
      <c r="E1449" t="s">
        <v>5077</v>
      </c>
      <c r="F1449" s="2">
        <v>7.5</v>
      </c>
      <c r="G1449">
        <v>111000</v>
      </c>
      <c r="H1449" t="s">
        <v>2282</v>
      </c>
      <c r="I1449" t="s">
        <v>5078</v>
      </c>
      <c r="J1449" t="s">
        <v>2828</v>
      </c>
      <c r="K1449" s="3" t="s">
        <v>29</v>
      </c>
      <c r="L1449">
        <v>0</v>
      </c>
      <c r="M1449">
        <v>84431625</v>
      </c>
      <c r="N1449" t="s">
        <v>5079</v>
      </c>
      <c r="O1449" s="2">
        <v>107</v>
      </c>
      <c r="Q1449" s="10" t="s">
        <v>16</v>
      </c>
      <c r="R1449" s="21">
        <v>1989</v>
      </c>
      <c r="S1449" s="27" t="s">
        <v>12854</v>
      </c>
      <c r="T1449" s="25" t="str">
        <f>LEFT(S1449,3)</f>
        <v>May</v>
      </c>
      <c r="U1449" s="10" t="s">
        <v>29</v>
      </c>
      <c r="V1449" s="21">
        <v>7.5</v>
      </c>
      <c r="W1449" s="10">
        <v>111000</v>
      </c>
      <c r="X1449" s="10" t="s">
        <v>2282</v>
      </c>
      <c r="Y1449" s="10" t="s">
        <v>5078</v>
      </c>
      <c r="Z1449" s="10" t="s">
        <v>2828</v>
      </c>
      <c r="AA1449" s="22" t="s">
        <v>29</v>
      </c>
      <c r="AB1449" s="10">
        <v>0</v>
      </c>
      <c r="AC1449" s="10">
        <v>84431625</v>
      </c>
      <c r="AD1449" s="10" t="s">
        <v>5079</v>
      </c>
      <c r="AE1449" s="23">
        <v>107</v>
      </c>
    </row>
    <row r="1450" spans="1:31" x14ac:dyDescent="0.35">
      <c r="A1450" t="s">
        <v>5080</v>
      </c>
      <c r="B1450" t="s">
        <v>32</v>
      </c>
      <c r="C1450" t="s">
        <v>40</v>
      </c>
      <c r="D1450" s="2">
        <v>1989</v>
      </c>
      <c r="E1450" t="s">
        <v>5081</v>
      </c>
      <c r="F1450" s="2">
        <v>8.1</v>
      </c>
      <c r="G1450">
        <v>442000</v>
      </c>
      <c r="H1450" t="s">
        <v>702</v>
      </c>
      <c r="I1450" t="s">
        <v>5082</v>
      </c>
      <c r="J1450" t="s">
        <v>96</v>
      </c>
      <c r="K1450" s="3" t="s">
        <v>29</v>
      </c>
      <c r="L1450">
        <v>16400000</v>
      </c>
      <c r="M1450">
        <v>235860116</v>
      </c>
      <c r="N1450" t="s">
        <v>2091</v>
      </c>
      <c r="O1450" s="2">
        <v>128</v>
      </c>
      <c r="Q1450" s="9" t="s">
        <v>40</v>
      </c>
      <c r="R1450" s="18">
        <v>1989</v>
      </c>
      <c r="S1450" s="26" t="s">
        <v>12855</v>
      </c>
      <c r="T1450" s="25" t="str">
        <f>LEFT(S1450,3)</f>
        <v>Jun</v>
      </c>
      <c r="U1450" s="9" t="s">
        <v>29</v>
      </c>
      <c r="V1450" s="18">
        <v>8.1</v>
      </c>
      <c r="W1450" s="9">
        <v>442000</v>
      </c>
      <c r="X1450" s="9" t="s">
        <v>702</v>
      </c>
      <c r="Y1450" s="9" t="s">
        <v>5082</v>
      </c>
      <c r="Z1450" s="9" t="s">
        <v>96</v>
      </c>
      <c r="AA1450" s="19" t="s">
        <v>29</v>
      </c>
      <c r="AB1450" s="9">
        <v>16400000</v>
      </c>
      <c r="AC1450" s="9">
        <v>235860116</v>
      </c>
      <c r="AD1450" s="9" t="s">
        <v>2091</v>
      </c>
      <c r="AE1450" s="20">
        <v>128</v>
      </c>
    </row>
    <row r="1451" spans="1:31" x14ac:dyDescent="0.35">
      <c r="A1451" t="s">
        <v>5083</v>
      </c>
      <c r="B1451" t="s">
        <v>336</v>
      </c>
      <c r="C1451" t="s">
        <v>389</v>
      </c>
      <c r="D1451" s="2">
        <v>1989</v>
      </c>
      <c r="E1451" t="s">
        <v>5084</v>
      </c>
      <c r="F1451" s="2">
        <v>7.6</v>
      </c>
      <c r="G1451">
        <v>244000</v>
      </c>
      <c r="H1451" t="s">
        <v>5085</v>
      </c>
      <c r="I1451" t="s">
        <v>5086</v>
      </c>
      <c r="J1451" t="s">
        <v>5087</v>
      </c>
      <c r="K1451" s="3" t="s">
        <v>29</v>
      </c>
      <c r="L1451">
        <v>40000000</v>
      </c>
      <c r="M1451">
        <v>211343479</v>
      </c>
      <c r="N1451" t="s">
        <v>1723</v>
      </c>
      <c r="O1451" s="2">
        <v>83</v>
      </c>
      <c r="Q1451" s="10" t="s">
        <v>389</v>
      </c>
      <c r="R1451" s="21">
        <v>1989</v>
      </c>
      <c r="S1451" s="27" t="s">
        <v>12856</v>
      </c>
      <c r="T1451" s="25" t="str">
        <f>LEFT(S1451,3)</f>
        <v>Nov</v>
      </c>
      <c r="U1451" s="10" t="s">
        <v>29</v>
      </c>
      <c r="V1451" s="21">
        <v>7.6</v>
      </c>
      <c r="W1451" s="10">
        <v>244000</v>
      </c>
      <c r="X1451" s="10" t="s">
        <v>5085</v>
      </c>
      <c r="Y1451" s="10" t="s">
        <v>5086</v>
      </c>
      <c r="Z1451" s="10" t="s">
        <v>5087</v>
      </c>
      <c r="AA1451" s="22" t="s">
        <v>29</v>
      </c>
      <c r="AB1451" s="10">
        <v>40000000</v>
      </c>
      <c r="AC1451" s="10">
        <v>211343479</v>
      </c>
      <c r="AD1451" s="10" t="s">
        <v>1723</v>
      </c>
      <c r="AE1451" s="23">
        <v>83</v>
      </c>
    </row>
    <row r="1452" spans="1:31" x14ac:dyDescent="0.35">
      <c r="A1452" t="s">
        <v>5088</v>
      </c>
      <c r="B1452" t="s">
        <v>1998</v>
      </c>
      <c r="C1452" t="s">
        <v>24</v>
      </c>
      <c r="D1452" s="2">
        <v>1989</v>
      </c>
      <c r="E1452" t="s">
        <v>5089</v>
      </c>
      <c r="F1452" s="2">
        <v>7.5</v>
      </c>
      <c r="G1452">
        <v>167000</v>
      </c>
      <c r="H1452" t="s">
        <v>1996</v>
      </c>
      <c r="I1452" t="s">
        <v>1996</v>
      </c>
      <c r="J1452" t="s">
        <v>3129</v>
      </c>
      <c r="K1452" s="3" t="s">
        <v>29</v>
      </c>
      <c r="L1452">
        <v>70000000</v>
      </c>
      <c r="M1452">
        <v>90000098</v>
      </c>
      <c r="N1452" t="s">
        <v>179</v>
      </c>
      <c r="O1452" s="2">
        <v>140</v>
      </c>
      <c r="Q1452" s="9" t="s">
        <v>24</v>
      </c>
      <c r="R1452" s="18">
        <v>1989</v>
      </c>
      <c r="S1452" s="26" t="s">
        <v>12857</v>
      </c>
      <c r="T1452" s="25" t="str">
        <f>LEFT(S1452,3)</f>
        <v>Aug</v>
      </c>
      <c r="U1452" s="9" t="s">
        <v>29</v>
      </c>
      <c r="V1452" s="18">
        <v>7.5</v>
      </c>
      <c r="W1452" s="9">
        <v>167000</v>
      </c>
      <c r="X1452" s="9" t="s">
        <v>1996</v>
      </c>
      <c r="Y1452" s="9" t="s">
        <v>1996</v>
      </c>
      <c r="Z1452" s="9" t="s">
        <v>3129</v>
      </c>
      <c r="AA1452" s="19" t="s">
        <v>29</v>
      </c>
      <c r="AB1452" s="9">
        <v>70000000</v>
      </c>
      <c r="AC1452" s="9">
        <v>90000098</v>
      </c>
      <c r="AD1452" s="9" t="s">
        <v>179</v>
      </c>
      <c r="AE1452" s="20">
        <v>140</v>
      </c>
    </row>
    <row r="1453" spans="1:31" x14ac:dyDescent="0.35">
      <c r="A1453" t="s">
        <v>5090</v>
      </c>
      <c r="B1453" t="s">
        <v>32</v>
      </c>
      <c r="C1453" t="s">
        <v>24</v>
      </c>
      <c r="D1453" s="2">
        <v>1989</v>
      </c>
      <c r="E1453" t="s">
        <v>5091</v>
      </c>
      <c r="F1453" s="2">
        <v>7.8</v>
      </c>
      <c r="G1453">
        <v>494000</v>
      </c>
      <c r="H1453" t="s">
        <v>2054</v>
      </c>
      <c r="I1453" t="s">
        <v>2054</v>
      </c>
      <c r="J1453" t="s">
        <v>2565</v>
      </c>
      <c r="K1453" s="3" t="s">
        <v>29</v>
      </c>
      <c r="L1453">
        <v>40000000</v>
      </c>
      <c r="M1453">
        <v>332500002</v>
      </c>
      <c r="N1453" t="s">
        <v>60</v>
      </c>
      <c r="O1453" s="2">
        <v>108</v>
      </c>
      <c r="Q1453" s="10" t="s">
        <v>24</v>
      </c>
      <c r="R1453" s="21">
        <v>1989</v>
      </c>
      <c r="S1453" s="27" t="s">
        <v>12858</v>
      </c>
      <c r="T1453" s="25" t="str">
        <f>LEFT(S1453,3)</f>
        <v>Nov</v>
      </c>
      <c r="U1453" s="10" t="s">
        <v>29</v>
      </c>
      <c r="V1453" s="21">
        <v>7.8</v>
      </c>
      <c r="W1453" s="10">
        <v>494000</v>
      </c>
      <c r="X1453" s="10" t="s">
        <v>2054</v>
      </c>
      <c r="Y1453" s="10" t="s">
        <v>2054</v>
      </c>
      <c r="Z1453" s="10" t="s">
        <v>2565</v>
      </c>
      <c r="AA1453" s="22" t="s">
        <v>29</v>
      </c>
      <c r="AB1453" s="10">
        <v>40000000</v>
      </c>
      <c r="AC1453" s="10">
        <v>332500002</v>
      </c>
      <c r="AD1453" s="10" t="s">
        <v>60</v>
      </c>
      <c r="AE1453" s="23">
        <v>108</v>
      </c>
    </row>
    <row r="1454" spans="1:31" x14ac:dyDescent="0.35">
      <c r="A1454" t="s">
        <v>5092</v>
      </c>
      <c r="B1454" t="s">
        <v>15</v>
      </c>
      <c r="C1454" t="s">
        <v>40</v>
      </c>
      <c r="D1454" s="2">
        <v>1989</v>
      </c>
      <c r="E1454" t="s">
        <v>4697</v>
      </c>
      <c r="F1454" s="2">
        <v>8</v>
      </c>
      <c r="G1454">
        <v>94000</v>
      </c>
      <c r="H1454" t="s">
        <v>3427</v>
      </c>
      <c r="I1454" t="s">
        <v>3427</v>
      </c>
      <c r="J1454" t="s">
        <v>5093</v>
      </c>
      <c r="K1454" s="3" t="s">
        <v>29</v>
      </c>
      <c r="L1454">
        <v>6500000</v>
      </c>
      <c r="M1454">
        <v>37295445</v>
      </c>
      <c r="N1454" t="s">
        <v>3429</v>
      </c>
      <c r="O1454" s="2">
        <v>120</v>
      </c>
      <c r="Q1454" s="9" t="s">
        <v>40</v>
      </c>
      <c r="R1454" s="18">
        <v>1989</v>
      </c>
      <c r="S1454" s="26" t="s">
        <v>12819</v>
      </c>
      <c r="T1454" s="25" t="str">
        <f>LEFT(S1454,3)</f>
        <v>Jul</v>
      </c>
      <c r="U1454" s="9" t="s">
        <v>29</v>
      </c>
      <c r="V1454" s="18">
        <v>8</v>
      </c>
      <c r="W1454" s="9">
        <v>94000</v>
      </c>
      <c r="X1454" s="9" t="s">
        <v>3427</v>
      </c>
      <c r="Y1454" s="9" t="s">
        <v>3427</v>
      </c>
      <c r="Z1454" s="9" t="s">
        <v>5093</v>
      </c>
      <c r="AA1454" s="19" t="s">
        <v>29</v>
      </c>
      <c r="AB1454" s="9">
        <v>6500000</v>
      </c>
      <c r="AC1454" s="9">
        <v>37295445</v>
      </c>
      <c r="AD1454" s="9" t="s">
        <v>3429</v>
      </c>
      <c r="AE1454" s="20">
        <v>120</v>
      </c>
    </row>
    <row r="1455" spans="1:31" x14ac:dyDescent="0.35">
      <c r="A1455" t="s">
        <v>5094</v>
      </c>
      <c r="B1455" t="s">
        <v>32</v>
      </c>
      <c r="C1455" t="s">
        <v>24</v>
      </c>
      <c r="D1455" s="2">
        <v>1989</v>
      </c>
      <c r="E1455" t="s">
        <v>5071</v>
      </c>
      <c r="F1455" s="2">
        <v>6.4</v>
      </c>
      <c r="G1455">
        <v>146000</v>
      </c>
      <c r="H1455" t="s">
        <v>5095</v>
      </c>
      <c r="I1455" t="s">
        <v>2708</v>
      </c>
      <c r="J1455" t="s">
        <v>3274</v>
      </c>
      <c r="K1455" s="3" t="s">
        <v>29</v>
      </c>
      <c r="L1455">
        <v>18000000</v>
      </c>
      <c r="M1455">
        <v>222724172</v>
      </c>
      <c r="N1455" t="s">
        <v>1723</v>
      </c>
      <c r="O1455" s="2">
        <v>93</v>
      </c>
      <c r="Q1455" s="10" t="s">
        <v>24</v>
      </c>
      <c r="R1455" s="21">
        <v>1989</v>
      </c>
      <c r="S1455" s="27" t="s">
        <v>12853</v>
      </c>
      <c r="T1455" s="25" t="str">
        <f>LEFT(S1455,3)</f>
        <v>Jun</v>
      </c>
      <c r="U1455" s="10" t="s">
        <v>29</v>
      </c>
      <c r="V1455" s="21">
        <v>6.4</v>
      </c>
      <c r="W1455" s="10">
        <v>146000</v>
      </c>
      <c r="X1455" s="10" t="s">
        <v>5095</v>
      </c>
      <c r="Y1455" s="10" t="s">
        <v>2708</v>
      </c>
      <c r="Z1455" s="10" t="s">
        <v>3274</v>
      </c>
      <c r="AA1455" s="22" t="s">
        <v>29</v>
      </c>
      <c r="AB1455" s="10">
        <v>18000000</v>
      </c>
      <c r="AC1455" s="10">
        <v>222724172</v>
      </c>
      <c r="AD1455" s="10" t="s">
        <v>1723</v>
      </c>
      <c r="AE1455" s="23">
        <v>93</v>
      </c>
    </row>
    <row r="1456" spans="1:31" x14ac:dyDescent="0.35">
      <c r="A1456" t="s">
        <v>5096</v>
      </c>
      <c r="B1456" t="s">
        <v>32</v>
      </c>
      <c r="C1456" t="s">
        <v>40</v>
      </c>
      <c r="D1456" s="2">
        <v>1989</v>
      </c>
      <c r="E1456" t="s">
        <v>5097</v>
      </c>
      <c r="F1456" s="2">
        <v>6.2</v>
      </c>
      <c r="G1456">
        <v>66000</v>
      </c>
      <c r="H1456" t="s">
        <v>926</v>
      </c>
      <c r="I1456" t="s">
        <v>5098</v>
      </c>
      <c r="J1456" t="s">
        <v>2090</v>
      </c>
      <c r="K1456" s="3" t="s">
        <v>29</v>
      </c>
      <c r="L1456">
        <v>13000000</v>
      </c>
      <c r="M1456">
        <v>71079915</v>
      </c>
      <c r="N1456" t="s">
        <v>2091</v>
      </c>
      <c r="O1456" s="2">
        <v>97</v>
      </c>
      <c r="Q1456" s="9" t="s">
        <v>40</v>
      </c>
      <c r="R1456" s="18">
        <v>1989</v>
      </c>
      <c r="S1456" s="26" t="s">
        <v>12859</v>
      </c>
      <c r="T1456" s="25" t="str">
        <f>LEFT(S1456,3)</f>
        <v>Jul</v>
      </c>
      <c r="U1456" s="9" t="s">
        <v>29</v>
      </c>
      <c r="V1456" s="18">
        <v>6.2</v>
      </c>
      <c r="W1456" s="9">
        <v>66000</v>
      </c>
      <c r="X1456" s="9" t="s">
        <v>926</v>
      </c>
      <c r="Y1456" s="9" t="s">
        <v>5098</v>
      </c>
      <c r="Z1456" s="9" t="s">
        <v>2090</v>
      </c>
      <c r="AA1456" s="19" t="s">
        <v>29</v>
      </c>
      <c r="AB1456" s="9">
        <v>13000000</v>
      </c>
      <c r="AC1456" s="9">
        <v>71079915</v>
      </c>
      <c r="AD1456" s="9" t="s">
        <v>2091</v>
      </c>
      <c r="AE1456" s="20">
        <v>97</v>
      </c>
    </row>
    <row r="1457" spans="1:31" x14ac:dyDescent="0.35">
      <c r="A1457" t="s">
        <v>5099</v>
      </c>
      <c r="B1457" t="s">
        <v>1998</v>
      </c>
      <c r="C1457" t="s">
        <v>24</v>
      </c>
      <c r="D1457" s="2">
        <v>1989</v>
      </c>
      <c r="E1457" t="s">
        <v>5100</v>
      </c>
      <c r="F1457" s="2">
        <v>6.4</v>
      </c>
      <c r="G1457">
        <v>51000</v>
      </c>
      <c r="H1457" t="s">
        <v>1004</v>
      </c>
      <c r="I1457" t="s">
        <v>4320</v>
      </c>
      <c r="J1457" t="s">
        <v>3892</v>
      </c>
      <c r="K1457" s="3" t="s">
        <v>29</v>
      </c>
      <c r="L1457">
        <v>0</v>
      </c>
      <c r="M1457">
        <v>30218387</v>
      </c>
      <c r="N1457" t="s">
        <v>3525</v>
      </c>
      <c r="O1457" s="2">
        <v>97</v>
      </c>
      <c r="Q1457" s="10" t="s">
        <v>24</v>
      </c>
      <c r="R1457" s="21">
        <v>1989</v>
      </c>
      <c r="S1457" s="27" t="s">
        <v>12860</v>
      </c>
      <c r="T1457" s="25" t="str">
        <f>LEFT(S1457,3)</f>
        <v>Jul</v>
      </c>
      <c r="U1457" s="10" t="s">
        <v>29</v>
      </c>
      <c r="V1457" s="21">
        <v>6.4</v>
      </c>
      <c r="W1457" s="10">
        <v>51000</v>
      </c>
      <c r="X1457" s="10" t="s">
        <v>1004</v>
      </c>
      <c r="Y1457" s="10" t="s">
        <v>4320</v>
      </c>
      <c r="Z1457" s="10" t="s">
        <v>3892</v>
      </c>
      <c r="AA1457" s="22" t="s">
        <v>29</v>
      </c>
      <c r="AB1457" s="10">
        <v>0</v>
      </c>
      <c r="AC1457" s="10">
        <v>30218387</v>
      </c>
      <c r="AD1457" s="10" t="s">
        <v>3525</v>
      </c>
      <c r="AE1457" s="23">
        <v>97</v>
      </c>
    </row>
    <row r="1458" spans="1:31" x14ac:dyDescent="0.35">
      <c r="A1458" t="s">
        <v>5101</v>
      </c>
      <c r="B1458" t="s">
        <v>32</v>
      </c>
      <c r="C1458" t="s">
        <v>33</v>
      </c>
      <c r="D1458" s="2">
        <v>1989</v>
      </c>
      <c r="E1458" t="s">
        <v>5102</v>
      </c>
      <c r="F1458" s="2">
        <v>5.3</v>
      </c>
      <c r="G1458">
        <v>56000</v>
      </c>
      <c r="H1458" t="s">
        <v>768</v>
      </c>
      <c r="I1458" t="s">
        <v>2007</v>
      </c>
      <c r="J1458" t="s">
        <v>2008</v>
      </c>
      <c r="K1458" s="3" t="s">
        <v>29</v>
      </c>
      <c r="L1458">
        <v>0</v>
      </c>
      <c r="M1458">
        <v>38956288</v>
      </c>
      <c r="N1458" t="s">
        <v>30</v>
      </c>
      <c r="O1458" s="2">
        <v>112</v>
      </c>
      <c r="Q1458" s="9" t="s">
        <v>33</v>
      </c>
      <c r="R1458" s="18">
        <v>1989</v>
      </c>
      <c r="S1458" s="26" t="s">
        <v>12861</v>
      </c>
      <c r="T1458" s="25" t="str">
        <f>LEFT(S1458,3)</f>
        <v>Jun</v>
      </c>
      <c r="U1458" s="9" t="s">
        <v>29</v>
      </c>
      <c r="V1458" s="18">
        <v>5.3</v>
      </c>
      <c r="W1458" s="9">
        <v>56000</v>
      </c>
      <c r="X1458" s="9" t="s">
        <v>768</v>
      </c>
      <c r="Y1458" s="9" t="s">
        <v>2007</v>
      </c>
      <c r="Z1458" s="9" t="s">
        <v>2008</v>
      </c>
      <c r="AA1458" s="19" t="s">
        <v>29</v>
      </c>
      <c r="AB1458" s="9">
        <v>0</v>
      </c>
      <c r="AC1458" s="9">
        <v>38956288</v>
      </c>
      <c r="AD1458" s="9" t="s">
        <v>30</v>
      </c>
      <c r="AE1458" s="20">
        <v>112</v>
      </c>
    </row>
    <row r="1459" spans="1:31" x14ac:dyDescent="0.35">
      <c r="A1459" t="s">
        <v>5103</v>
      </c>
      <c r="B1459" t="s">
        <v>15</v>
      </c>
      <c r="C1459" t="s">
        <v>16</v>
      </c>
      <c r="D1459" s="2">
        <v>1989</v>
      </c>
      <c r="E1459" t="s">
        <v>5104</v>
      </c>
      <c r="F1459" s="2">
        <v>7.2</v>
      </c>
      <c r="G1459">
        <v>52000</v>
      </c>
      <c r="H1459" t="s">
        <v>5105</v>
      </c>
      <c r="I1459" t="s">
        <v>5105</v>
      </c>
      <c r="J1459" t="s">
        <v>2734</v>
      </c>
      <c r="K1459" s="3" t="s">
        <v>29</v>
      </c>
      <c r="L1459">
        <v>1200000</v>
      </c>
      <c r="M1459">
        <v>24741667</v>
      </c>
      <c r="N1459" t="s">
        <v>5106</v>
      </c>
      <c r="O1459" s="2">
        <v>100</v>
      </c>
      <c r="Q1459" s="10" t="s">
        <v>16</v>
      </c>
      <c r="R1459" s="21">
        <v>1989</v>
      </c>
      <c r="S1459" s="27" t="s">
        <v>12862</v>
      </c>
      <c r="T1459" s="25" t="str">
        <f>LEFT(S1459,3)</f>
        <v>Sep</v>
      </c>
      <c r="U1459" s="10" t="s">
        <v>29</v>
      </c>
      <c r="V1459" s="21">
        <v>7.2</v>
      </c>
      <c r="W1459" s="10">
        <v>52000</v>
      </c>
      <c r="X1459" s="10" t="s">
        <v>5105</v>
      </c>
      <c r="Y1459" s="10" t="s">
        <v>5105</v>
      </c>
      <c r="Z1459" s="10" t="s">
        <v>2734</v>
      </c>
      <c r="AA1459" s="22" t="s">
        <v>29</v>
      </c>
      <c r="AB1459" s="10">
        <v>1200000</v>
      </c>
      <c r="AC1459" s="10">
        <v>24741667</v>
      </c>
      <c r="AD1459" s="10" t="s">
        <v>5106</v>
      </c>
      <c r="AE1459" s="23">
        <v>100</v>
      </c>
    </row>
    <row r="1460" spans="1:31" x14ac:dyDescent="0.35">
      <c r="A1460" t="s">
        <v>5107</v>
      </c>
      <c r="B1460" t="s">
        <v>15</v>
      </c>
      <c r="C1460" t="s">
        <v>40</v>
      </c>
      <c r="D1460" s="2">
        <v>1989</v>
      </c>
      <c r="E1460" t="s">
        <v>4697</v>
      </c>
      <c r="F1460" s="2">
        <v>7.6</v>
      </c>
      <c r="G1460">
        <v>201000</v>
      </c>
      <c r="H1460" t="s">
        <v>2067</v>
      </c>
      <c r="I1460" t="s">
        <v>1584</v>
      </c>
      <c r="J1460" t="s">
        <v>4917</v>
      </c>
      <c r="K1460" s="3" t="s">
        <v>29</v>
      </c>
      <c r="L1460">
        <v>16000000</v>
      </c>
      <c r="M1460">
        <v>93232006</v>
      </c>
      <c r="N1460" t="s">
        <v>5108</v>
      </c>
      <c r="O1460" s="2">
        <v>95</v>
      </c>
      <c r="Q1460" s="9" t="s">
        <v>40</v>
      </c>
      <c r="R1460" s="18">
        <v>1989</v>
      </c>
      <c r="S1460" s="26" t="s">
        <v>12819</v>
      </c>
      <c r="T1460" s="25" t="str">
        <f>LEFT(S1460,3)</f>
        <v>Jul</v>
      </c>
      <c r="U1460" s="9" t="s">
        <v>29</v>
      </c>
      <c r="V1460" s="18">
        <v>7.6</v>
      </c>
      <c r="W1460" s="9">
        <v>201000</v>
      </c>
      <c r="X1460" s="9" t="s">
        <v>2067</v>
      </c>
      <c r="Y1460" s="9" t="s">
        <v>1584</v>
      </c>
      <c r="Z1460" s="9" t="s">
        <v>4917</v>
      </c>
      <c r="AA1460" s="19" t="s">
        <v>29</v>
      </c>
      <c r="AB1460" s="9">
        <v>16000000</v>
      </c>
      <c r="AC1460" s="9">
        <v>93232006</v>
      </c>
      <c r="AD1460" s="9" t="s">
        <v>5108</v>
      </c>
      <c r="AE1460" s="20">
        <v>95</v>
      </c>
    </row>
    <row r="1461" spans="1:31" x14ac:dyDescent="0.35">
      <c r="A1461" t="s">
        <v>5109</v>
      </c>
      <c r="B1461" t="s">
        <v>15</v>
      </c>
      <c r="C1461" t="s">
        <v>40</v>
      </c>
      <c r="D1461" s="2">
        <v>1989</v>
      </c>
      <c r="E1461" t="s">
        <v>5110</v>
      </c>
      <c r="F1461" s="2">
        <v>7.2</v>
      </c>
      <c r="G1461">
        <v>64000</v>
      </c>
      <c r="H1461" t="s">
        <v>1208</v>
      </c>
      <c r="I1461" t="s">
        <v>1208</v>
      </c>
      <c r="J1461" t="s">
        <v>1489</v>
      </c>
      <c r="K1461" s="3" t="s">
        <v>29</v>
      </c>
      <c r="L1461">
        <v>11000000</v>
      </c>
      <c r="M1461">
        <v>49797148</v>
      </c>
      <c r="N1461" t="s">
        <v>2674</v>
      </c>
      <c r="O1461" s="2">
        <v>107</v>
      </c>
      <c r="Q1461" s="10" t="s">
        <v>40</v>
      </c>
      <c r="R1461" s="21">
        <v>1989</v>
      </c>
      <c r="S1461" s="27" t="s">
        <v>12863</v>
      </c>
      <c r="T1461" s="25" t="str">
        <f>LEFT(S1461,3)</f>
        <v>Apr</v>
      </c>
      <c r="U1461" s="10" t="s">
        <v>29</v>
      </c>
      <c r="V1461" s="21">
        <v>7.2</v>
      </c>
      <c r="W1461" s="10">
        <v>64000</v>
      </c>
      <c r="X1461" s="10" t="s">
        <v>1208</v>
      </c>
      <c r="Y1461" s="10" t="s">
        <v>1208</v>
      </c>
      <c r="Z1461" s="10" t="s">
        <v>1489</v>
      </c>
      <c r="AA1461" s="22" t="s">
        <v>29</v>
      </c>
      <c r="AB1461" s="10">
        <v>11000000</v>
      </c>
      <c r="AC1461" s="10">
        <v>49797148</v>
      </c>
      <c r="AD1461" s="10" t="s">
        <v>2674</v>
      </c>
      <c r="AE1461" s="23">
        <v>107</v>
      </c>
    </row>
    <row r="1462" spans="1:31" x14ac:dyDescent="0.35">
      <c r="A1462" t="s">
        <v>5111</v>
      </c>
      <c r="B1462" t="s">
        <v>32</v>
      </c>
      <c r="C1462" t="s">
        <v>40</v>
      </c>
      <c r="D1462" s="2">
        <v>1989</v>
      </c>
      <c r="E1462" t="s">
        <v>5091</v>
      </c>
      <c r="F1462" s="2">
        <v>7.3</v>
      </c>
      <c r="G1462">
        <v>50000</v>
      </c>
      <c r="H1462" t="s">
        <v>848</v>
      </c>
      <c r="I1462" t="s">
        <v>5112</v>
      </c>
      <c r="J1462" t="s">
        <v>443</v>
      </c>
      <c r="K1462" s="3" t="s">
        <v>29</v>
      </c>
      <c r="L1462">
        <v>15000000</v>
      </c>
      <c r="M1462">
        <v>96759512</v>
      </c>
      <c r="N1462" t="s">
        <v>2099</v>
      </c>
      <c r="O1462" s="2">
        <v>117</v>
      </c>
      <c r="Q1462" s="9" t="s">
        <v>40</v>
      </c>
      <c r="R1462" s="18">
        <v>1989</v>
      </c>
      <c r="S1462" s="26" t="s">
        <v>12858</v>
      </c>
      <c r="T1462" s="25" t="str">
        <f>LEFT(S1462,3)</f>
        <v>Nov</v>
      </c>
      <c r="U1462" s="9" t="s">
        <v>29</v>
      </c>
      <c r="V1462" s="18">
        <v>7.3</v>
      </c>
      <c r="W1462" s="9">
        <v>50000</v>
      </c>
      <c r="X1462" s="9" t="s">
        <v>848</v>
      </c>
      <c r="Y1462" s="9" t="s">
        <v>5112</v>
      </c>
      <c r="Z1462" s="9" t="s">
        <v>443</v>
      </c>
      <c r="AA1462" s="19" t="s">
        <v>29</v>
      </c>
      <c r="AB1462" s="9">
        <v>15000000</v>
      </c>
      <c r="AC1462" s="9">
        <v>96759512</v>
      </c>
      <c r="AD1462" s="9" t="s">
        <v>2099</v>
      </c>
      <c r="AE1462" s="20">
        <v>117</v>
      </c>
    </row>
    <row r="1463" spans="1:31" x14ac:dyDescent="0.35">
      <c r="A1463" t="s">
        <v>5113</v>
      </c>
      <c r="B1463" t="s">
        <v>15</v>
      </c>
      <c r="C1463" t="s">
        <v>150</v>
      </c>
      <c r="D1463" s="2">
        <v>1989</v>
      </c>
      <c r="E1463" t="s">
        <v>4889</v>
      </c>
      <c r="F1463" s="2">
        <v>6.6</v>
      </c>
      <c r="G1463">
        <v>97000</v>
      </c>
      <c r="H1463" t="s">
        <v>4285</v>
      </c>
      <c r="I1463" t="s">
        <v>19</v>
      </c>
      <c r="J1463" t="s">
        <v>5114</v>
      </c>
      <c r="K1463" s="3" t="s">
        <v>29</v>
      </c>
      <c r="L1463">
        <v>11500000</v>
      </c>
      <c r="M1463">
        <v>57470138</v>
      </c>
      <c r="N1463" t="s">
        <v>43</v>
      </c>
      <c r="O1463" s="2">
        <v>103</v>
      </c>
      <c r="Q1463" s="10" t="s">
        <v>150</v>
      </c>
      <c r="R1463" s="21">
        <v>1989</v>
      </c>
      <c r="S1463" s="27" t="s">
        <v>12836</v>
      </c>
      <c r="T1463" s="25" t="str">
        <f>LEFT(S1463,3)</f>
        <v>Apr</v>
      </c>
      <c r="U1463" s="10" t="s">
        <v>29</v>
      </c>
      <c r="V1463" s="21">
        <v>6.6</v>
      </c>
      <c r="W1463" s="10">
        <v>97000</v>
      </c>
      <c r="X1463" s="10" t="s">
        <v>4285</v>
      </c>
      <c r="Y1463" s="10" t="s">
        <v>19</v>
      </c>
      <c r="Z1463" s="10" t="s">
        <v>5114</v>
      </c>
      <c r="AA1463" s="22" t="s">
        <v>29</v>
      </c>
      <c r="AB1463" s="10">
        <v>11500000</v>
      </c>
      <c r="AC1463" s="10">
        <v>57470138</v>
      </c>
      <c r="AD1463" s="10" t="s">
        <v>43</v>
      </c>
      <c r="AE1463" s="23">
        <v>103</v>
      </c>
    </row>
    <row r="1464" spans="1:31" x14ac:dyDescent="0.35">
      <c r="A1464" t="s">
        <v>5115</v>
      </c>
      <c r="B1464" t="s">
        <v>32</v>
      </c>
      <c r="C1464" t="s">
        <v>40</v>
      </c>
      <c r="D1464" s="2">
        <v>1989</v>
      </c>
      <c r="E1464" t="s">
        <v>5116</v>
      </c>
      <c r="F1464" s="2">
        <v>7</v>
      </c>
      <c r="G1464">
        <v>88000</v>
      </c>
      <c r="H1464" t="s">
        <v>1308</v>
      </c>
      <c r="I1464" t="s">
        <v>1308</v>
      </c>
      <c r="J1464" t="s">
        <v>1856</v>
      </c>
      <c r="K1464" s="3" t="s">
        <v>29</v>
      </c>
      <c r="L1464">
        <v>15000000</v>
      </c>
      <c r="M1464">
        <v>79258538</v>
      </c>
      <c r="N1464" t="s">
        <v>60</v>
      </c>
      <c r="O1464" s="2">
        <v>100</v>
      </c>
      <c r="Q1464" s="9" t="s">
        <v>40</v>
      </c>
      <c r="R1464" s="18">
        <v>1989</v>
      </c>
      <c r="S1464" s="26" t="s">
        <v>12864</v>
      </c>
      <c r="T1464" s="25" t="str">
        <f>LEFT(S1464,3)</f>
        <v>Aug</v>
      </c>
      <c r="U1464" s="9" t="s">
        <v>29</v>
      </c>
      <c r="V1464" s="18">
        <v>7</v>
      </c>
      <c r="W1464" s="9">
        <v>88000</v>
      </c>
      <c r="X1464" s="9" t="s">
        <v>1308</v>
      </c>
      <c r="Y1464" s="9" t="s">
        <v>1308</v>
      </c>
      <c r="Z1464" s="9" t="s">
        <v>1856</v>
      </c>
      <c r="AA1464" s="19" t="s">
        <v>29</v>
      </c>
      <c r="AB1464" s="9">
        <v>15000000</v>
      </c>
      <c r="AC1464" s="9">
        <v>79258538</v>
      </c>
      <c r="AD1464" s="9" t="s">
        <v>60</v>
      </c>
      <c r="AE1464" s="20">
        <v>100</v>
      </c>
    </row>
    <row r="1465" spans="1:31" x14ac:dyDescent="0.35">
      <c r="A1465" t="s">
        <v>5117</v>
      </c>
      <c r="B1465" t="s">
        <v>32</v>
      </c>
      <c r="C1465" t="s">
        <v>33</v>
      </c>
      <c r="D1465" s="2">
        <v>1989</v>
      </c>
      <c r="E1465" t="s">
        <v>5118</v>
      </c>
      <c r="F1465" s="2">
        <v>6.6</v>
      </c>
      <c r="G1465">
        <v>187000</v>
      </c>
      <c r="H1465" t="s">
        <v>543</v>
      </c>
      <c r="I1465" t="s">
        <v>58</v>
      </c>
      <c r="J1465" t="s">
        <v>545</v>
      </c>
      <c r="K1465" s="3" t="s">
        <v>29</v>
      </c>
      <c r="L1465">
        <v>37000000</v>
      </c>
      <c r="M1465">
        <v>215394738</v>
      </c>
      <c r="N1465" t="s">
        <v>30</v>
      </c>
      <c r="O1465" s="2">
        <v>108</v>
      </c>
      <c r="Q1465" s="10" t="s">
        <v>33</v>
      </c>
      <c r="R1465" s="21">
        <v>1989</v>
      </c>
      <c r="S1465" s="27" t="s">
        <v>12815</v>
      </c>
      <c r="T1465" s="25" t="str">
        <f>LEFT(S1465,3)</f>
        <v>Jun</v>
      </c>
      <c r="U1465" s="10" t="s">
        <v>29</v>
      </c>
      <c r="V1465" s="21">
        <v>6.6</v>
      </c>
      <c r="W1465" s="10">
        <v>187000</v>
      </c>
      <c r="X1465" s="10" t="s">
        <v>543</v>
      </c>
      <c r="Y1465" s="10" t="s">
        <v>58</v>
      </c>
      <c r="Z1465" s="10" t="s">
        <v>545</v>
      </c>
      <c r="AA1465" s="22" t="s">
        <v>29</v>
      </c>
      <c r="AB1465" s="10">
        <v>37000000</v>
      </c>
      <c r="AC1465" s="10">
        <v>215394738</v>
      </c>
      <c r="AD1465" s="10" t="s">
        <v>30</v>
      </c>
      <c r="AE1465" s="23">
        <v>108</v>
      </c>
    </row>
    <row r="1466" spans="1:31" x14ac:dyDescent="0.35">
      <c r="A1466" t="s">
        <v>5119</v>
      </c>
      <c r="B1466" t="s">
        <v>15</v>
      </c>
      <c r="C1466" t="s">
        <v>33</v>
      </c>
      <c r="D1466" s="2">
        <v>1989</v>
      </c>
      <c r="E1466" t="s">
        <v>5120</v>
      </c>
      <c r="F1466" s="2">
        <v>6.4</v>
      </c>
      <c r="G1466">
        <v>98000</v>
      </c>
      <c r="H1466" t="s">
        <v>2703</v>
      </c>
      <c r="I1466" t="s">
        <v>5121</v>
      </c>
      <c r="J1466" t="s">
        <v>760</v>
      </c>
      <c r="K1466" s="3" t="s">
        <v>29</v>
      </c>
      <c r="L1466">
        <v>55000000</v>
      </c>
      <c r="M1466">
        <v>63408614</v>
      </c>
      <c r="N1466" t="s">
        <v>22</v>
      </c>
      <c r="O1466" s="2">
        <v>104</v>
      </c>
      <c r="Q1466" s="9" t="s">
        <v>33</v>
      </c>
      <c r="R1466" s="18">
        <v>1989</v>
      </c>
      <c r="S1466" s="26" t="s">
        <v>12865</v>
      </c>
      <c r="T1466" s="25" t="str">
        <f>LEFT(S1466,3)</f>
        <v>Dec</v>
      </c>
      <c r="U1466" s="9" t="s">
        <v>29</v>
      </c>
      <c r="V1466" s="18">
        <v>6.4</v>
      </c>
      <c r="W1466" s="9">
        <v>98000</v>
      </c>
      <c r="X1466" s="9" t="s">
        <v>2703</v>
      </c>
      <c r="Y1466" s="9" t="s">
        <v>5121</v>
      </c>
      <c r="Z1466" s="9" t="s">
        <v>760</v>
      </c>
      <c r="AA1466" s="19" t="s">
        <v>29</v>
      </c>
      <c r="AB1466" s="9">
        <v>55000000</v>
      </c>
      <c r="AC1466" s="9">
        <v>63408614</v>
      </c>
      <c r="AD1466" s="9" t="s">
        <v>22</v>
      </c>
      <c r="AE1466" s="20">
        <v>104</v>
      </c>
    </row>
    <row r="1467" spans="1:31" x14ac:dyDescent="0.35">
      <c r="A1467" t="s">
        <v>5122</v>
      </c>
      <c r="B1467" t="s">
        <v>15</v>
      </c>
      <c r="C1467" t="s">
        <v>62</v>
      </c>
      <c r="D1467" s="2">
        <v>1989</v>
      </c>
      <c r="E1467" t="s">
        <v>5123</v>
      </c>
      <c r="F1467" s="2">
        <v>7.2</v>
      </c>
      <c r="G1467">
        <v>101000</v>
      </c>
      <c r="H1467" t="s">
        <v>790</v>
      </c>
      <c r="I1467" t="s">
        <v>5124</v>
      </c>
      <c r="J1467" t="s">
        <v>1477</v>
      </c>
      <c r="K1467" s="3" t="s">
        <v>29</v>
      </c>
      <c r="L1467">
        <v>14000000</v>
      </c>
      <c r="M1467">
        <v>161001698</v>
      </c>
      <c r="N1467" t="s">
        <v>5125</v>
      </c>
      <c r="O1467" s="2">
        <v>145</v>
      </c>
      <c r="Q1467" s="10" t="s">
        <v>62</v>
      </c>
      <c r="R1467" s="21">
        <v>1989</v>
      </c>
      <c r="S1467" s="27" t="s">
        <v>12866</v>
      </c>
      <c r="T1467" s="25" t="str">
        <f>LEFT(S1467,3)</f>
        <v>Jan</v>
      </c>
      <c r="U1467" s="10" t="s">
        <v>29</v>
      </c>
      <c r="V1467" s="21">
        <v>7.2</v>
      </c>
      <c r="W1467" s="10">
        <v>101000</v>
      </c>
      <c r="X1467" s="10" t="s">
        <v>790</v>
      </c>
      <c r="Y1467" s="10" t="s">
        <v>5124</v>
      </c>
      <c r="Z1467" s="10" t="s">
        <v>1477</v>
      </c>
      <c r="AA1467" s="22" t="s">
        <v>29</v>
      </c>
      <c r="AB1467" s="10">
        <v>14000000</v>
      </c>
      <c r="AC1467" s="10">
        <v>161001698</v>
      </c>
      <c r="AD1467" s="10" t="s">
        <v>5125</v>
      </c>
      <c r="AE1467" s="23">
        <v>145</v>
      </c>
    </row>
    <row r="1468" spans="1:31" x14ac:dyDescent="0.35">
      <c r="A1468" t="s">
        <v>5126</v>
      </c>
      <c r="B1468" t="s">
        <v>15</v>
      </c>
      <c r="C1468" t="s">
        <v>62</v>
      </c>
      <c r="D1468" s="2">
        <v>1989</v>
      </c>
      <c r="E1468" t="s">
        <v>5127</v>
      </c>
      <c r="F1468" s="2">
        <v>7.8</v>
      </c>
      <c r="G1468">
        <v>126000</v>
      </c>
      <c r="H1468" t="s">
        <v>3348</v>
      </c>
      <c r="I1468" t="s">
        <v>5128</v>
      </c>
      <c r="J1468" t="s">
        <v>1510</v>
      </c>
      <c r="K1468" s="3" t="s">
        <v>29</v>
      </c>
      <c r="L1468">
        <v>18000000</v>
      </c>
      <c r="M1468">
        <v>26979166</v>
      </c>
      <c r="N1468" t="s">
        <v>2099</v>
      </c>
      <c r="O1468" s="2">
        <v>122</v>
      </c>
      <c r="Q1468" s="9" t="s">
        <v>62</v>
      </c>
      <c r="R1468" s="18">
        <v>1989</v>
      </c>
      <c r="S1468" s="26" t="s">
        <v>12867</v>
      </c>
      <c r="T1468" s="25" t="str">
        <f>LEFT(S1468,3)</f>
        <v>Feb</v>
      </c>
      <c r="U1468" s="9" t="s">
        <v>29</v>
      </c>
      <c r="V1468" s="18">
        <v>7.8</v>
      </c>
      <c r="W1468" s="9">
        <v>126000</v>
      </c>
      <c r="X1468" s="9" t="s">
        <v>3348</v>
      </c>
      <c r="Y1468" s="9" t="s">
        <v>5128</v>
      </c>
      <c r="Z1468" s="9" t="s">
        <v>1510</v>
      </c>
      <c r="AA1468" s="19" t="s">
        <v>29</v>
      </c>
      <c r="AB1468" s="9">
        <v>18000000</v>
      </c>
      <c r="AC1468" s="9">
        <v>26979166</v>
      </c>
      <c r="AD1468" s="9" t="s">
        <v>2099</v>
      </c>
      <c r="AE1468" s="20">
        <v>122</v>
      </c>
    </row>
    <row r="1469" spans="1:31" x14ac:dyDescent="0.35">
      <c r="A1469" t="s">
        <v>5129</v>
      </c>
      <c r="B1469" t="s">
        <v>1998</v>
      </c>
      <c r="C1469" t="s">
        <v>40</v>
      </c>
      <c r="D1469" s="2">
        <v>1989</v>
      </c>
      <c r="E1469" t="s">
        <v>5130</v>
      </c>
      <c r="F1469" s="2">
        <v>7</v>
      </c>
      <c r="G1469">
        <v>46000</v>
      </c>
      <c r="H1469" t="s">
        <v>1133</v>
      </c>
      <c r="I1469" t="s">
        <v>1134</v>
      </c>
      <c r="J1469" t="s">
        <v>850</v>
      </c>
      <c r="K1469" s="3" t="s">
        <v>29</v>
      </c>
      <c r="L1469">
        <v>20000000</v>
      </c>
      <c r="M1469">
        <v>126297830</v>
      </c>
      <c r="N1469" t="s">
        <v>4877</v>
      </c>
      <c r="O1469" s="2">
        <v>124</v>
      </c>
      <c r="Q1469" s="10" t="s">
        <v>40</v>
      </c>
      <c r="R1469" s="21">
        <v>1989</v>
      </c>
      <c r="S1469" s="27" t="s">
        <v>12868</v>
      </c>
      <c r="T1469" s="25" t="str">
        <f>LEFT(S1469,3)</f>
        <v>Aug</v>
      </c>
      <c r="U1469" s="10" t="s">
        <v>29</v>
      </c>
      <c r="V1469" s="21">
        <v>7</v>
      </c>
      <c r="W1469" s="10">
        <v>46000</v>
      </c>
      <c r="X1469" s="10" t="s">
        <v>1133</v>
      </c>
      <c r="Y1469" s="10" t="s">
        <v>1134</v>
      </c>
      <c r="Z1469" s="10" t="s">
        <v>850</v>
      </c>
      <c r="AA1469" s="22" t="s">
        <v>29</v>
      </c>
      <c r="AB1469" s="10">
        <v>20000000</v>
      </c>
      <c r="AC1469" s="10">
        <v>126297830</v>
      </c>
      <c r="AD1469" s="10" t="s">
        <v>4877</v>
      </c>
      <c r="AE1469" s="23">
        <v>124</v>
      </c>
    </row>
    <row r="1470" spans="1:31" x14ac:dyDescent="0.35">
      <c r="A1470" t="s">
        <v>5131</v>
      </c>
      <c r="B1470" t="s">
        <v>15</v>
      </c>
      <c r="C1470" t="s">
        <v>33</v>
      </c>
      <c r="D1470" s="2">
        <v>1989</v>
      </c>
      <c r="E1470" t="s">
        <v>5132</v>
      </c>
      <c r="F1470" s="2">
        <v>7.2</v>
      </c>
      <c r="G1470">
        <v>166000</v>
      </c>
      <c r="H1470" t="s">
        <v>1152</v>
      </c>
      <c r="I1470" t="s">
        <v>1521</v>
      </c>
      <c r="J1470" t="s">
        <v>534</v>
      </c>
      <c r="K1470" s="3" t="s">
        <v>29</v>
      </c>
      <c r="L1470">
        <v>28000000</v>
      </c>
      <c r="M1470">
        <v>227853986</v>
      </c>
      <c r="N1470" t="s">
        <v>22</v>
      </c>
      <c r="O1470" s="2">
        <v>114</v>
      </c>
      <c r="Q1470" s="9" t="s">
        <v>33</v>
      </c>
      <c r="R1470" s="18">
        <v>1989</v>
      </c>
      <c r="S1470" s="26" t="s">
        <v>12869</v>
      </c>
      <c r="T1470" s="25" t="str">
        <f>LEFT(S1470,3)</f>
        <v>Jul</v>
      </c>
      <c r="U1470" s="9" t="s">
        <v>29</v>
      </c>
      <c r="V1470" s="18">
        <v>7.2</v>
      </c>
      <c r="W1470" s="9">
        <v>166000</v>
      </c>
      <c r="X1470" s="9" t="s">
        <v>1152</v>
      </c>
      <c r="Y1470" s="9" t="s">
        <v>1521</v>
      </c>
      <c r="Z1470" s="9" t="s">
        <v>534</v>
      </c>
      <c r="AA1470" s="19" t="s">
        <v>29</v>
      </c>
      <c r="AB1470" s="9">
        <v>28000000</v>
      </c>
      <c r="AC1470" s="9">
        <v>227853986</v>
      </c>
      <c r="AD1470" s="9" t="s">
        <v>22</v>
      </c>
      <c r="AE1470" s="20">
        <v>114</v>
      </c>
    </row>
    <row r="1471" spans="1:31" x14ac:dyDescent="0.35">
      <c r="A1471" t="s">
        <v>5133</v>
      </c>
      <c r="B1471" t="s">
        <v>1998</v>
      </c>
      <c r="C1471" t="s">
        <v>40</v>
      </c>
      <c r="D1471" s="2">
        <v>1989</v>
      </c>
      <c r="E1471" t="s">
        <v>5134</v>
      </c>
      <c r="F1471" s="2">
        <v>7.6</v>
      </c>
      <c r="G1471">
        <v>164000</v>
      </c>
      <c r="H1471" t="s">
        <v>5135</v>
      </c>
      <c r="I1471" t="s">
        <v>1308</v>
      </c>
      <c r="J1471" t="s">
        <v>48</v>
      </c>
      <c r="K1471" s="3" t="s">
        <v>29</v>
      </c>
      <c r="L1471">
        <v>27000000</v>
      </c>
      <c r="M1471">
        <v>73594646</v>
      </c>
      <c r="N1471" t="s">
        <v>22</v>
      </c>
      <c r="O1471" s="2">
        <v>97</v>
      </c>
      <c r="Q1471" s="10" t="s">
        <v>40</v>
      </c>
      <c r="R1471" s="21">
        <v>1989</v>
      </c>
      <c r="S1471" s="27" t="s">
        <v>12870</v>
      </c>
      <c r="T1471" s="25" t="str">
        <f>LEFT(S1471,3)</f>
        <v>Dec</v>
      </c>
      <c r="U1471" s="10" t="s">
        <v>29</v>
      </c>
      <c r="V1471" s="21">
        <v>7.6</v>
      </c>
      <c r="W1471" s="10">
        <v>164000</v>
      </c>
      <c r="X1471" s="10" t="s">
        <v>5135</v>
      </c>
      <c r="Y1471" s="10" t="s">
        <v>1308</v>
      </c>
      <c r="Z1471" s="10" t="s">
        <v>48</v>
      </c>
      <c r="AA1471" s="22" t="s">
        <v>29</v>
      </c>
      <c r="AB1471" s="10">
        <v>27000000</v>
      </c>
      <c r="AC1471" s="10">
        <v>73594646</v>
      </c>
      <c r="AD1471" s="10" t="s">
        <v>22</v>
      </c>
      <c r="AE1471" s="23">
        <v>97</v>
      </c>
    </row>
    <row r="1472" spans="1:31" x14ac:dyDescent="0.35">
      <c r="A1472" t="s">
        <v>5136</v>
      </c>
      <c r="B1472" t="s">
        <v>32</v>
      </c>
      <c r="C1472" t="s">
        <v>40</v>
      </c>
      <c r="D1472" s="2">
        <v>1989</v>
      </c>
      <c r="E1472" t="s">
        <v>4934</v>
      </c>
      <c r="F1472" s="2">
        <v>6.9</v>
      </c>
      <c r="G1472">
        <v>71000</v>
      </c>
      <c r="H1472" t="s">
        <v>649</v>
      </c>
      <c r="I1472" t="s">
        <v>1855</v>
      </c>
      <c r="J1472" t="s">
        <v>2090</v>
      </c>
      <c r="K1472" s="3" t="s">
        <v>29</v>
      </c>
      <c r="L1472">
        <v>18000000</v>
      </c>
      <c r="M1472">
        <v>49101993</v>
      </c>
      <c r="N1472" t="s">
        <v>4877</v>
      </c>
      <c r="O1472" s="2">
        <v>102</v>
      </c>
      <c r="Q1472" s="9" t="s">
        <v>40</v>
      </c>
      <c r="R1472" s="18">
        <v>1989</v>
      </c>
      <c r="S1472" s="26" t="s">
        <v>12839</v>
      </c>
      <c r="T1472" s="25" t="str">
        <f>LEFT(S1472,3)</f>
        <v>Feb</v>
      </c>
      <c r="U1472" s="9" t="s">
        <v>29</v>
      </c>
      <c r="V1472" s="18">
        <v>6.9</v>
      </c>
      <c r="W1472" s="9">
        <v>71000</v>
      </c>
      <c r="X1472" s="9" t="s">
        <v>649</v>
      </c>
      <c r="Y1472" s="9" t="s">
        <v>1855</v>
      </c>
      <c r="Z1472" s="9" t="s">
        <v>2090</v>
      </c>
      <c r="AA1472" s="19" t="s">
        <v>29</v>
      </c>
      <c r="AB1472" s="9">
        <v>18000000</v>
      </c>
      <c r="AC1472" s="9">
        <v>49101993</v>
      </c>
      <c r="AD1472" s="9" t="s">
        <v>4877</v>
      </c>
      <c r="AE1472" s="20">
        <v>102</v>
      </c>
    </row>
    <row r="1473" spans="1:31" x14ac:dyDescent="0.35">
      <c r="A1473" t="s">
        <v>5137</v>
      </c>
      <c r="B1473" t="s">
        <v>1998</v>
      </c>
      <c r="C1473" t="s">
        <v>40</v>
      </c>
      <c r="D1473" s="2">
        <v>1989</v>
      </c>
      <c r="E1473" t="s">
        <v>5138</v>
      </c>
      <c r="F1473" s="2">
        <v>7.3</v>
      </c>
      <c r="G1473">
        <v>85000</v>
      </c>
      <c r="H1473" t="s">
        <v>985</v>
      </c>
      <c r="I1473" t="s">
        <v>985</v>
      </c>
      <c r="J1473" t="s">
        <v>2624</v>
      </c>
      <c r="K1473" s="3" t="s">
        <v>29</v>
      </c>
      <c r="L1473">
        <v>0</v>
      </c>
      <c r="M1473">
        <v>21515196</v>
      </c>
      <c r="N1473" t="s">
        <v>5139</v>
      </c>
      <c r="O1473" s="2">
        <v>100</v>
      </c>
      <c r="Q1473" s="10" t="s">
        <v>40</v>
      </c>
      <c r="R1473" s="21">
        <v>1989</v>
      </c>
      <c r="S1473" s="27" t="s">
        <v>12871</v>
      </c>
      <c r="T1473" s="25" t="str">
        <f>LEFT(S1473,3)</f>
        <v>Apr</v>
      </c>
      <c r="U1473" s="10" t="s">
        <v>29</v>
      </c>
      <c r="V1473" s="21">
        <v>7.3</v>
      </c>
      <c r="W1473" s="10">
        <v>85000</v>
      </c>
      <c r="X1473" s="10" t="s">
        <v>985</v>
      </c>
      <c r="Y1473" s="10" t="s">
        <v>985</v>
      </c>
      <c r="Z1473" s="10" t="s">
        <v>2624</v>
      </c>
      <c r="AA1473" s="22" t="s">
        <v>29</v>
      </c>
      <c r="AB1473" s="10">
        <v>0</v>
      </c>
      <c r="AC1473" s="10">
        <v>21515196</v>
      </c>
      <c r="AD1473" s="10" t="s">
        <v>5139</v>
      </c>
      <c r="AE1473" s="23">
        <v>100</v>
      </c>
    </row>
    <row r="1474" spans="1:31" x14ac:dyDescent="0.35">
      <c r="A1474" t="s">
        <v>5140</v>
      </c>
      <c r="B1474" t="s">
        <v>1998</v>
      </c>
      <c r="C1474" t="s">
        <v>33</v>
      </c>
      <c r="D1474" s="2">
        <v>1989</v>
      </c>
      <c r="E1474" t="s">
        <v>5141</v>
      </c>
      <c r="F1474" s="2">
        <v>6.6</v>
      </c>
      <c r="G1474">
        <v>97000</v>
      </c>
      <c r="H1474" t="s">
        <v>584</v>
      </c>
      <c r="I1474" t="s">
        <v>5142</v>
      </c>
      <c r="J1474" t="s">
        <v>3060</v>
      </c>
      <c r="K1474" s="3" t="s">
        <v>21</v>
      </c>
      <c r="L1474">
        <v>32000000</v>
      </c>
      <c r="M1474">
        <v>156167015</v>
      </c>
      <c r="N1474" t="s">
        <v>5143</v>
      </c>
      <c r="O1474" s="2">
        <v>133</v>
      </c>
      <c r="Q1474" s="9" t="s">
        <v>33</v>
      </c>
      <c r="R1474" s="18">
        <v>1989</v>
      </c>
      <c r="S1474" s="26" t="s">
        <v>12872</v>
      </c>
      <c r="T1474" s="25" t="str">
        <f>LEFT(S1474,3)</f>
        <v>Jul</v>
      </c>
      <c r="U1474" s="9" t="s">
        <v>29</v>
      </c>
      <c r="V1474" s="18">
        <v>6.6</v>
      </c>
      <c r="W1474" s="9">
        <v>97000</v>
      </c>
      <c r="X1474" s="9" t="s">
        <v>584</v>
      </c>
      <c r="Y1474" s="9" t="s">
        <v>5142</v>
      </c>
      <c r="Z1474" s="9" t="s">
        <v>3060</v>
      </c>
      <c r="AA1474" s="19" t="s">
        <v>21</v>
      </c>
      <c r="AB1474" s="9">
        <v>32000000</v>
      </c>
      <c r="AC1474" s="9">
        <v>156167015</v>
      </c>
      <c r="AD1474" s="9" t="s">
        <v>5143</v>
      </c>
      <c r="AE1474" s="20">
        <v>133</v>
      </c>
    </row>
    <row r="1475" spans="1:31" x14ac:dyDescent="0.35">
      <c r="A1475" t="s">
        <v>5144</v>
      </c>
      <c r="B1475" t="s">
        <v>15</v>
      </c>
      <c r="C1475" t="s">
        <v>40</v>
      </c>
      <c r="D1475" s="2">
        <v>1989</v>
      </c>
      <c r="E1475" t="s">
        <v>5145</v>
      </c>
      <c r="F1475" s="2">
        <v>7.2</v>
      </c>
      <c r="G1475">
        <v>7400</v>
      </c>
      <c r="H1475" t="s">
        <v>1739</v>
      </c>
      <c r="I1475" t="s">
        <v>1740</v>
      </c>
      <c r="J1475" t="s">
        <v>5146</v>
      </c>
      <c r="K1475" s="3" t="s">
        <v>21</v>
      </c>
      <c r="L1475">
        <v>0</v>
      </c>
      <c r="M1475">
        <v>6056912</v>
      </c>
      <c r="N1475" t="s">
        <v>43</v>
      </c>
      <c r="O1475" s="2">
        <v>108</v>
      </c>
      <c r="Q1475" s="10" t="s">
        <v>40</v>
      </c>
      <c r="R1475" s="21">
        <v>1989</v>
      </c>
      <c r="S1475" s="27" t="s">
        <v>12873</v>
      </c>
      <c r="T1475" s="25" t="str">
        <f>LEFT(S1475,3)</f>
        <v>Aug</v>
      </c>
      <c r="U1475" s="10" t="s">
        <v>29</v>
      </c>
      <c r="V1475" s="21">
        <v>7.2</v>
      </c>
      <c r="W1475" s="10">
        <v>7400</v>
      </c>
      <c r="X1475" s="10" t="s">
        <v>1739</v>
      </c>
      <c r="Y1475" s="10" t="s">
        <v>1740</v>
      </c>
      <c r="Z1475" s="10" t="s">
        <v>5146</v>
      </c>
      <c r="AA1475" s="22" t="s">
        <v>21</v>
      </c>
      <c r="AB1475" s="10">
        <v>0</v>
      </c>
      <c r="AC1475" s="10">
        <v>6056912</v>
      </c>
      <c r="AD1475" s="10" t="s">
        <v>43</v>
      </c>
      <c r="AE1475" s="23">
        <v>108</v>
      </c>
    </row>
    <row r="1476" spans="1:31" x14ac:dyDescent="0.35">
      <c r="A1476" t="s">
        <v>5147</v>
      </c>
      <c r="B1476" t="s">
        <v>15</v>
      </c>
      <c r="C1476" t="s">
        <v>40</v>
      </c>
      <c r="D1476" s="2">
        <v>1989</v>
      </c>
      <c r="E1476" t="s">
        <v>5084</v>
      </c>
      <c r="F1476" s="2">
        <v>6.1</v>
      </c>
      <c r="G1476">
        <v>21000</v>
      </c>
      <c r="H1476" t="s">
        <v>1484</v>
      </c>
      <c r="I1476" t="s">
        <v>1484</v>
      </c>
      <c r="J1476" t="s">
        <v>1484</v>
      </c>
      <c r="K1476" s="3" t="s">
        <v>29</v>
      </c>
      <c r="L1476">
        <v>30000000</v>
      </c>
      <c r="M1476">
        <v>60864870</v>
      </c>
      <c r="N1476" t="s">
        <v>5148</v>
      </c>
      <c r="O1476" s="2">
        <v>116</v>
      </c>
      <c r="Q1476" s="9" t="s">
        <v>40</v>
      </c>
      <c r="R1476" s="18">
        <v>1989</v>
      </c>
      <c r="S1476" s="26" t="s">
        <v>12856</v>
      </c>
      <c r="T1476" s="25" t="str">
        <f>LEFT(S1476,3)</f>
        <v>Nov</v>
      </c>
      <c r="U1476" s="9" t="s">
        <v>29</v>
      </c>
      <c r="V1476" s="18">
        <v>6.1</v>
      </c>
      <c r="W1476" s="9">
        <v>21000</v>
      </c>
      <c r="X1476" s="9" t="s">
        <v>1484</v>
      </c>
      <c r="Y1476" s="9" t="s">
        <v>1484</v>
      </c>
      <c r="Z1476" s="9" t="s">
        <v>1484</v>
      </c>
      <c r="AA1476" s="19" t="s">
        <v>29</v>
      </c>
      <c r="AB1476" s="9">
        <v>30000000</v>
      </c>
      <c r="AC1476" s="9">
        <v>60864870</v>
      </c>
      <c r="AD1476" s="9" t="s">
        <v>5148</v>
      </c>
      <c r="AE1476" s="20">
        <v>116</v>
      </c>
    </row>
    <row r="1477" spans="1:31" x14ac:dyDescent="0.35">
      <c r="A1477" t="s">
        <v>5149</v>
      </c>
      <c r="B1477" t="s">
        <v>15</v>
      </c>
      <c r="C1477" t="s">
        <v>33</v>
      </c>
      <c r="D1477" s="2">
        <v>1989</v>
      </c>
      <c r="E1477" t="s">
        <v>4846</v>
      </c>
      <c r="F1477" s="2">
        <v>6.4</v>
      </c>
      <c r="G1477">
        <v>39000</v>
      </c>
      <c r="H1477" t="s">
        <v>4187</v>
      </c>
      <c r="I1477" t="s">
        <v>5150</v>
      </c>
      <c r="J1477" t="s">
        <v>760</v>
      </c>
      <c r="K1477" s="3" t="s">
        <v>29</v>
      </c>
      <c r="L1477">
        <v>24000000</v>
      </c>
      <c r="M1477">
        <v>22099847</v>
      </c>
      <c r="N1477" t="s">
        <v>5151</v>
      </c>
      <c r="O1477" s="2">
        <v>109</v>
      </c>
      <c r="Q1477" s="10" t="s">
        <v>33</v>
      </c>
      <c r="R1477" s="21">
        <v>1989</v>
      </c>
      <c r="S1477" s="27" t="s">
        <v>12833</v>
      </c>
      <c r="T1477" s="25" t="str">
        <f>LEFT(S1477,3)</f>
        <v>Aug</v>
      </c>
      <c r="U1477" s="10" t="s">
        <v>29</v>
      </c>
      <c r="V1477" s="21">
        <v>6.4</v>
      </c>
      <c r="W1477" s="10">
        <v>39000</v>
      </c>
      <c r="X1477" s="10" t="s">
        <v>4187</v>
      </c>
      <c r="Y1477" s="10" t="s">
        <v>5150</v>
      </c>
      <c r="Z1477" s="10" t="s">
        <v>760</v>
      </c>
      <c r="AA1477" s="22" t="s">
        <v>29</v>
      </c>
      <c r="AB1477" s="10">
        <v>24000000</v>
      </c>
      <c r="AC1477" s="10">
        <v>22099847</v>
      </c>
      <c r="AD1477" s="10" t="s">
        <v>5151</v>
      </c>
      <c r="AE1477" s="23">
        <v>109</v>
      </c>
    </row>
    <row r="1478" spans="1:31" x14ac:dyDescent="0.35">
      <c r="A1478" t="s">
        <v>5152</v>
      </c>
      <c r="B1478" t="s">
        <v>3648</v>
      </c>
      <c r="C1478" t="s">
        <v>103</v>
      </c>
      <c r="D1478" s="2">
        <v>1989</v>
      </c>
      <c r="E1478" t="s">
        <v>5153</v>
      </c>
      <c r="F1478" s="2">
        <v>7.6</v>
      </c>
      <c r="G1478">
        <v>36000</v>
      </c>
      <c r="H1478" t="s">
        <v>4384</v>
      </c>
      <c r="I1478" t="s">
        <v>4384</v>
      </c>
      <c r="J1478" t="s">
        <v>5154</v>
      </c>
      <c r="K1478" s="3" t="s">
        <v>1419</v>
      </c>
      <c r="L1478">
        <v>0</v>
      </c>
      <c r="M1478">
        <v>7724701</v>
      </c>
      <c r="N1478" t="s">
        <v>5155</v>
      </c>
      <c r="O1478" s="2">
        <v>124</v>
      </c>
      <c r="Q1478" s="9" t="s">
        <v>103</v>
      </c>
      <c r="R1478" s="18">
        <v>1989</v>
      </c>
      <c r="S1478" s="26" t="s">
        <v>12874</v>
      </c>
      <c r="T1478" s="25" t="str">
        <f>LEFT(S1478,3)</f>
        <v>Apr</v>
      </c>
      <c r="U1478" s="9" t="s">
        <v>29</v>
      </c>
      <c r="V1478" s="18">
        <v>7.6</v>
      </c>
      <c r="W1478" s="9">
        <v>36000</v>
      </c>
      <c r="X1478" s="9" t="s">
        <v>4384</v>
      </c>
      <c r="Y1478" s="9" t="s">
        <v>4384</v>
      </c>
      <c r="Z1478" s="9" t="s">
        <v>5154</v>
      </c>
      <c r="AA1478" s="19" t="s">
        <v>1419</v>
      </c>
      <c r="AB1478" s="9">
        <v>0</v>
      </c>
      <c r="AC1478" s="9">
        <v>7724701</v>
      </c>
      <c r="AD1478" s="9" t="s">
        <v>5155</v>
      </c>
      <c r="AE1478" s="20">
        <v>124</v>
      </c>
    </row>
    <row r="1479" spans="1:31" x14ac:dyDescent="0.35">
      <c r="A1479" t="s">
        <v>5156</v>
      </c>
      <c r="B1479" t="s">
        <v>15</v>
      </c>
      <c r="C1479" t="s">
        <v>33</v>
      </c>
      <c r="D1479" s="2">
        <v>1989</v>
      </c>
      <c r="E1479" t="s">
        <v>5157</v>
      </c>
      <c r="F1479" s="2">
        <v>6.2</v>
      </c>
      <c r="G1479">
        <v>16000</v>
      </c>
      <c r="H1479" t="s">
        <v>575</v>
      </c>
      <c r="I1479" t="s">
        <v>4800</v>
      </c>
      <c r="J1479" t="s">
        <v>5158</v>
      </c>
      <c r="K1479" s="3" t="s">
        <v>29</v>
      </c>
      <c r="L1479">
        <v>7000000</v>
      </c>
      <c r="M1479">
        <v>9094451</v>
      </c>
      <c r="N1479" t="s">
        <v>2174</v>
      </c>
      <c r="O1479" s="2">
        <v>103</v>
      </c>
      <c r="Q1479" s="10" t="s">
        <v>33</v>
      </c>
      <c r="R1479" s="21">
        <v>1989</v>
      </c>
      <c r="S1479" s="27" t="s">
        <v>12875</v>
      </c>
      <c r="T1479" s="25" t="str">
        <f>LEFT(S1479,3)</f>
        <v>Jan</v>
      </c>
      <c r="U1479" s="10" t="s">
        <v>29</v>
      </c>
      <c r="V1479" s="21">
        <v>6.2</v>
      </c>
      <c r="W1479" s="10">
        <v>16000</v>
      </c>
      <c r="X1479" s="10" t="s">
        <v>575</v>
      </c>
      <c r="Y1479" s="10" t="s">
        <v>4800</v>
      </c>
      <c r="Z1479" s="10" t="s">
        <v>5158</v>
      </c>
      <c r="AA1479" s="22" t="s">
        <v>29</v>
      </c>
      <c r="AB1479" s="10">
        <v>7000000</v>
      </c>
      <c r="AC1479" s="10">
        <v>9094451</v>
      </c>
      <c r="AD1479" s="10" t="s">
        <v>2174</v>
      </c>
      <c r="AE1479" s="23">
        <v>103</v>
      </c>
    </row>
    <row r="1480" spans="1:31" x14ac:dyDescent="0.35">
      <c r="A1480" t="s">
        <v>5159</v>
      </c>
      <c r="B1480" t="s">
        <v>15</v>
      </c>
      <c r="C1480" t="s">
        <v>40</v>
      </c>
      <c r="D1480" s="2">
        <v>1989</v>
      </c>
      <c r="E1480" t="s">
        <v>4558</v>
      </c>
      <c r="F1480" s="2">
        <v>6.9</v>
      </c>
      <c r="G1480">
        <v>50000</v>
      </c>
      <c r="H1480" t="s">
        <v>1246</v>
      </c>
      <c r="I1480" t="s">
        <v>5160</v>
      </c>
      <c r="J1480" t="s">
        <v>892</v>
      </c>
      <c r="K1480" s="3" t="s">
        <v>29</v>
      </c>
      <c r="L1480">
        <v>18000000</v>
      </c>
      <c r="M1480">
        <v>46908987</v>
      </c>
      <c r="N1480" t="s">
        <v>2099</v>
      </c>
      <c r="O1480" s="2">
        <v>103</v>
      </c>
      <c r="Q1480" s="9" t="s">
        <v>40</v>
      </c>
      <c r="R1480" s="18">
        <v>1989</v>
      </c>
      <c r="S1480" s="26" t="s">
        <v>12797</v>
      </c>
      <c r="T1480" s="25" t="str">
        <f>LEFT(S1480,3)</f>
        <v>May</v>
      </c>
      <c r="U1480" s="9" t="s">
        <v>29</v>
      </c>
      <c r="V1480" s="18">
        <v>6.9</v>
      </c>
      <c r="W1480" s="9">
        <v>50000</v>
      </c>
      <c r="X1480" s="9" t="s">
        <v>1246</v>
      </c>
      <c r="Y1480" s="9" t="s">
        <v>5160</v>
      </c>
      <c r="Z1480" s="9" t="s">
        <v>892</v>
      </c>
      <c r="AA1480" s="19" t="s">
        <v>29</v>
      </c>
      <c r="AB1480" s="9">
        <v>18000000</v>
      </c>
      <c r="AC1480" s="9">
        <v>46908987</v>
      </c>
      <c r="AD1480" s="9" t="s">
        <v>2099</v>
      </c>
      <c r="AE1480" s="20">
        <v>103</v>
      </c>
    </row>
    <row r="1481" spans="1:31" x14ac:dyDescent="0.35">
      <c r="A1481" t="s">
        <v>5161</v>
      </c>
      <c r="B1481" t="s">
        <v>15</v>
      </c>
      <c r="C1481" t="s">
        <v>33</v>
      </c>
      <c r="D1481" s="2">
        <v>1989</v>
      </c>
      <c r="E1481" t="s">
        <v>5162</v>
      </c>
      <c r="F1481" s="2">
        <v>7.1</v>
      </c>
      <c r="G1481">
        <v>42000</v>
      </c>
      <c r="H1481" t="s">
        <v>104</v>
      </c>
      <c r="I1481" t="s">
        <v>5163</v>
      </c>
      <c r="J1481" t="s">
        <v>2565</v>
      </c>
      <c r="K1481" s="3" t="s">
        <v>29</v>
      </c>
      <c r="L1481">
        <v>22500000</v>
      </c>
      <c r="M1481">
        <v>18671317</v>
      </c>
      <c r="N1481" t="s">
        <v>5164</v>
      </c>
      <c r="O1481" s="2">
        <v>113</v>
      </c>
      <c r="Q1481" s="10" t="s">
        <v>33</v>
      </c>
      <c r="R1481" s="21">
        <v>1989</v>
      </c>
      <c r="S1481" s="27" t="s">
        <v>12876</v>
      </c>
      <c r="T1481" s="25" t="str">
        <f>LEFT(S1481,3)</f>
        <v>Aug</v>
      </c>
      <c r="U1481" s="10" t="s">
        <v>29</v>
      </c>
      <c r="V1481" s="21">
        <v>7.1</v>
      </c>
      <c r="W1481" s="10">
        <v>42000</v>
      </c>
      <c r="X1481" s="10" t="s">
        <v>104</v>
      </c>
      <c r="Y1481" s="10" t="s">
        <v>5163</v>
      </c>
      <c r="Z1481" s="10" t="s">
        <v>2565</v>
      </c>
      <c r="AA1481" s="22" t="s">
        <v>29</v>
      </c>
      <c r="AB1481" s="10">
        <v>22500000</v>
      </c>
      <c r="AC1481" s="10">
        <v>18671317</v>
      </c>
      <c r="AD1481" s="10" t="s">
        <v>5164</v>
      </c>
      <c r="AE1481" s="23">
        <v>113</v>
      </c>
    </row>
    <row r="1482" spans="1:31" x14ac:dyDescent="0.35">
      <c r="A1482" t="s">
        <v>5165</v>
      </c>
      <c r="B1482" t="s">
        <v>15</v>
      </c>
      <c r="C1482" t="s">
        <v>33</v>
      </c>
      <c r="D1482" s="2">
        <v>1989</v>
      </c>
      <c r="E1482" t="s">
        <v>3455</v>
      </c>
      <c r="F1482" s="2">
        <v>6.4</v>
      </c>
      <c r="G1482">
        <v>9100</v>
      </c>
      <c r="H1482" t="s">
        <v>2919</v>
      </c>
      <c r="I1482" t="s">
        <v>5166</v>
      </c>
      <c r="J1482" t="s">
        <v>72</v>
      </c>
      <c r="K1482" s="3" t="s">
        <v>29</v>
      </c>
      <c r="L1482">
        <v>18000000</v>
      </c>
      <c r="M1482">
        <v>10647219</v>
      </c>
      <c r="N1482" t="s">
        <v>49</v>
      </c>
      <c r="O1482" s="2">
        <v>108</v>
      </c>
      <c r="Q1482" s="9" t="s">
        <v>33</v>
      </c>
      <c r="R1482" s="18">
        <v>1989</v>
      </c>
      <c r="S1482" s="26" t="s">
        <v>12667</v>
      </c>
      <c r="T1482" s="25" t="str">
        <f>LEFT(S1482,3)</f>
        <v>Aug</v>
      </c>
      <c r="U1482" s="9" t="s">
        <v>29</v>
      </c>
      <c r="V1482" s="18">
        <v>6.4</v>
      </c>
      <c r="W1482" s="9">
        <v>9100</v>
      </c>
      <c r="X1482" s="9" t="s">
        <v>2919</v>
      </c>
      <c r="Y1482" s="9" t="s">
        <v>5166</v>
      </c>
      <c r="Z1482" s="9" t="s">
        <v>72</v>
      </c>
      <c r="AA1482" s="19" t="s">
        <v>29</v>
      </c>
      <c r="AB1482" s="9">
        <v>18000000</v>
      </c>
      <c r="AC1482" s="9">
        <v>10647219</v>
      </c>
      <c r="AD1482" s="9" t="s">
        <v>49</v>
      </c>
      <c r="AE1482" s="20">
        <v>108</v>
      </c>
    </row>
    <row r="1483" spans="1:31" x14ac:dyDescent="0.35">
      <c r="A1483" t="s">
        <v>5167</v>
      </c>
      <c r="B1483" t="s">
        <v>15</v>
      </c>
      <c r="C1483" t="s">
        <v>62</v>
      </c>
      <c r="D1483" s="2">
        <v>1989</v>
      </c>
      <c r="E1483" t="s">
        <v>5168</v>
      </c>
      <c r="F1483" s="2">
        <v>7.9</v>
      </c>
      <c r="G1483">
        <v>70000</v>
      </c>
      <c r="H1483" t="s">
        <v>5169</v>
      </c>
      <c r="I1483" t="s">
        <v>5170</v>
      </c>
      <c r="J1483" t="s">
        <v>4575</v>
      </c>
      <c r="K1483" s="3" t="s">
        <v>3155</v>
      </c>
      <c r="L1483">
        <v>0</v>
      </c>
      <c r="M1483">
        <v>14743391</v>
      </c>
      <c r="N1483" t="s">
        <v>5171</v>
      </c>
      <c r="O1483" s="2">
        <v>103</v>
      </c>
      <c r="Q1483" s="10" t="s">
        <v>62</v>
      </c>
      <c r="R1483" s="21">
        <v>1989</v>
      </c>
      <c r="S1483" s="27" t="s">
        <v>12877</v>
      </c>
      <c r="T1483" s="25" t="str">
        <f>LEFT(S1483,3)</f>
        <v>Mar</v>
      </c>
      <c r="U1483" s="10" t="s">
        <v>29</v>
      </c>
      <c r="V1483" s="21">
        <v>7.9</v>
      </c>
      <c r="W1483" s="10">
        <v>70000</v>
      </c>
      <c r="X1483" s="10" t="s">
        <v>5169</v>
      </c>
      <c r="Y1483" s="10" t="s">
        <v>5170</v>
      </c>
      <c r="Z1483" s="10" t="s">
        <v>4575</v>
      </c>
      <c r="AA1483" s="22" t="s">
        <v>3155</v>
      </c>
      <c r="AB1483" s="10">
        <v>0</v>
      </c>
      <c r="AC1483" s="10">
        <v>14743391</v>
      </c>
      <c r="AD1483" s="10" t="s">
        <v>5171</v>
      </c>
      <c r="AE1483" s="23">
        <v>103</v>
      </c>
    </row>
    <row r="1484" spans="1:31" x14ac:dyDescent="0.35">
      <c r="A1484" t="s">
        <v>5172</v>
      </c>
      <c r="B1484" t="s">
        <v>15</v>
      </c>
      <c r="C1484" t="s">
        <v>40</v>
      </c>
      <c r="D1484" s="2">
        <v>1989</v>
      </c>
      <c r="E1484" t="s">
        <v>5173</v>
      </c>
      <c r="F1484" s="2">
        <v>6.8</v>
      </c>
      <c r="G1484">
        <v>50000</v>
      </c>
      <c r="H1484" t="s">
        <v>3519</v>
      </c>
      <c r="I1484" t="s">
        <v>5174</v>
      </c>
      <c r="J1484" t="s">
        <v>1818</v>
      </c>
      <c r="K1484" s="3" t="s">
        <v>29</v>
      </c>
      <c r="L1484">
        <v>26000000</v>
      </c>
      <c r="M1484">
        <v>160188546</v>
      </c>
      <c r="N1484" t="s">
        <v>179</v>
      </c>
      <c r="O1484" s="2">
        <v>116</v>
      </c>
      <c r="Q1484" s="9" t="s">
        <v>40</v>
      </c>
      <c r="R1484" s="18">
        <v>1989</v>
      </c>
      <c r="S1484" s="26" t="s">
        <v>12878</v>
      </c>
      <c r="T1484" s="25" t="str">
        <f>LEFT(S1484,3)</f>
        <v>Dec</v>
      </c>
      <c r="U1484" s="9" t="s">
        <v>29</v>
      </c>
      <c r="V1484" s="18">
        <v>6.8</v>
      </c>
      <c r="W1484" s="9">
        <v>50000</v>
      </c>
      <c r="X1484" s="9" t="s">
        <v>3519</v>
      </c>
      <c r="Y1484" s="9" t="s">
        <v>5174</v>
      </c>
      <c r="Z1484" s="9" t="s">
        <v>1818</v>
      </c>
      <c r="AA1484" s="19" t="s">
        <v>29</v>
      </c>
      <c r="AB1484" s="9">
        <v>26000000</v>
      </c>
      <c r="AC1484" s="9">
        <v>160188546</v>
      </c>
      <c r="AD1484" s="9" t="s">
        <v>179</v>
      </c>
      <c r="AE1484" s="20">
        <v>116</v>
      </c>
    </row>
    <row r="1485" spans="1:31" x14ac:dyDescent="0.35">
      <c r="A1485" t="s">
        <v>5175</v>
      </c>
      <c r="B1485" t="s">
        <v>15</v>
      </c>
      <c r="C1485" t="s">
        <v>16</v>
      </c>
      <c r="D1485" s="2">
        <v>1989</v>
      </c>
      <c r="E1485" t="s">
        <v>5176</v>
      </c>
      <c r="F1485" s="2">
        <v>4.5999999999999996</v>
      </c>
      <c r="G1485">
        <v>12000</v>
      </c>
      <c r="H1485" t="s">
        <v>4585</v>
      </c>
      <c r="I1485" t="s">
        <v>5177</v>
      </c>
      <c r="J1485" t="s">
        <v>2786</v>
      </c>
      <c r="K1485" s="3" t="s">
        <v>29</v>
      </c>
      <c r="L1485">
        <v>0</v>
      </c>
      <c r="M1485">
        <v>11060485</v>
      </c>
      <c r="N1485" t="s">
        <v>4663</v>
      </c>
      <c r="O1485" s="2">
        <v>105</v>
      </c>
      <c r="Q1485" s="10" t="s">
        <v>16</v>
      </c>
      <c r="R1485" s="21">
        <v>1989</v>
      </c>
      <c r="S1485" s="27" t="s">
        <v>12879</v>
      </c>
      <c r="T1485" s="25" t="str">
        <f>LEFT(S1485,3)</f>
        <v>Apr</v>
      </c>
      <c r="U1485" s="10" t="s">
        <v>29</v>
      </c>
      <c r="V1485" s="21">
        <v>4.5999999999999996</v>
      </c>
      <c r="W1485" s="10">
        <v>12000</v>
      </c>
      <c r="X1485" s="10" t="s">
        <v>4585</v>
      </c>
      <c r="Y1485" s="10" t="s">
        <v>5177</v>
      </c>
      <c r="Z1485" s="10" t="s">
        <v>2786</v>
      </c>
      <c r="AA1485" s="22" t="s">
        <v>29</v>
      </c>
      <c r="AB1485" s="10">
        <v>0</v>
      </c>
      <c r="AC1485" s="10">
        <v>11060485</v>
      </c>
      <c r="AD1485" s="10" t="s">
        <v>4663</v>
      </c>
      <c r="AE1485" s="23">
        <v>105</v>
      </c>
    </row>
    <row r="1486" spans="1:31" x14ac:dyDescent="0.35">
      <c r="A1486" t="s">
        <v>5178</v>
      </c>
      <c r="B1486" t="s">
        <v>32</v>
      </c>
      <c r="C1486" t="s">
        <v>24</v>
      </c>
      <c r="D1486" s="2">
        <v>1989</v>
      </c>
      <c r="E1486" t="s">
        <v>3455</v>
      </c>
      <c r="F1486" s="2">
        <v>6.1</v>
      </c>
      <c r="G1486">
        <v>12000</v>
      </c>
      <c r="H1486" t="s">
        <v>5179</v>
      </c>
      <c r="I1486" t="s">
        <v>5180</v>
      </c>
      <c r="J1486" t="s">
        <v>5181</v>
      </c>
      <c r="K1486" s="3" t="s">
        <v>29</v>
      </c>
      <c r="L1486">
        <v>0</v>
      </c>
      <c r="M1486">
        <v>793775</v>
      </c>
      <c r="N1486" t="s">
        <v>5182</v>
      </c>
      <c r="O1486" s="2">
        <v>100</v>
      </c>
      <c r="Q1486" s="9" t="s">
        <v>24</v>
      </c>
      <c r="R1486" s="18">
        <v>1989</v>
      </c>
      <c r="S1486" s="26" t="s">
        <v>12667</v>
      </c>
      <c r="T1486" s="25" t="str">
        <f>LEFT(S1486,3)</f>
        <v>Aug</v>
      </c>
      <c r="U1486" s="9" t="s">
        <v>29</v>
      </c>
      <c r="V1486" s="18">
        <v>6.1</v>
      </c>
      <c r="W1486" s="9">
        <v>12000</v>
      </c>
      <c r="X1486" s="9" t="s">
        <v>5179</v>
      </c>
      <c r="Y1486" s="9" t="s">
        <v>5180</v>
      </c>
      <c r="Z1486" s="9" t="s">
        <v>5181</v>
      </c>
      <c r="AA1486" s="19" t="s">
        <v>29</v>
      </c>
      <c r="AB1486" s="9">
        <v>0</v>
      </c>
      <c r="AC1486" s="9">
        <v>793775</v>
      </c>
      <c r="AD1486" s="9" t="s">
        <v>5182</v>
      </c>
      <c r="AE1486" s="20">
        <v>100</v>
      </c>
    </row>
    <row r="1487" spans="1:31" x14ac:dyDescent="0.35">
      <c r="A1487" t="s">
        <v>5183</v>
      </c>
      <c r="B1487" t="s">
        <v>32</v>
      </c>
      <c r="C1487" t="s">
        <v>24</v>
      </c>
      <c r="D1487" s="2">
        <v>1989</v>
      </c>
      <c r="E1487" t="s">
        <v>5184</v>
      </c>
      <c r="F1487" s="2">
        <v>6.1</v>
      </c>
      <c r="G1487">
        <v>14000</v>
      </c>
      <c r="H1487" t="s">
        <v>5185</v>
      </c>
      <c r="I1487" t="s">
        <v>5186</v>
      </c>
      <c r="J1487" t="s">
        <v>5181</v>
      </c>
      <c r="K1487" s="3" t="s">
        <v>29</v>
      </c>
      <c r="L1487">
        <v>6000000</v>
      </c>
      <c r="M1487">
        <v>14278900</v>
      </c>
      <c r="N1487" t="s">
        <v>4149</v>
      </c>
      <c r="O1487" s="2">
        <v>100</v>
      </c>
      <c r="Q1487" s="10" t="s">
        <v>24</v>
      </c>
      <c r="R1487" s="21">
        <v>1989</v>
      </c>
      <c r="S1487" s="27" t="s">
        <v>12880</v>
      </c>
      <c r="T1487" s="25" t="str">
        <f>LEFT(S1487,3)</f>
        <v>Dec</v>
      </c>
      <c r="U1487" s="10" t="s">
        <v>29</v>
      </c>
      <c r="V1487" s="21">
        <v>6.1</v>
      </c>
      <c r="W1487" s="10">
        <v>14000</v>
      </c>
      <c r="X1487" s="10" t="s">
        <v>5185</v>
      </c>
      <c r="Y1487" s="10" t="s">
        <v>5186</v>
      </c>
      <c r="Z1487" s="10" t="s">
        <v>5181</v>
      </c>
      <c r="AA1487" s="22" t="s">
        <v>29</v>
      </c>
      <c r="AB1487" s="10">
        <v>6000000</v>
      </c>
      <c r="AC1487" s="10">
        <v>14278900</v>
      </c>
      <c r="AD1487" s="10" t="s">
        <v>4149</v>
      </c>
      <c r="AE1487" s="23">
        <v>100</v>
      </c>
    </row>
    <row r="1488" spans="1:31" x14ac:dyDescent="0.35">
      <c r="A1488" t="s">
        <v>5187</v>
      </c>
      <c r="B1488" t="s">
        <v>1998</v>
      </c>
      <c r="C1488" t="s">
        <v>40</v>
      </c>
      <c r="D1488" s="2">
        <v>1989</v>
      </c>
      <c r="E1488" t="s">
        <v>4697</v>
      </c>
      <c r="F1488" s="2">
        <v>7</v>
      </c>
      <c r="G1488">
        <v>27000</v>
      </c>
      <c r="H1488" t="s">
        <v>5188</v>
      </c>
      <c r="I1488" t="s">
        <v>5189</v>
      </c>
      <c r="J1488" t="s">
        <v>5189</v>
      </c>
      <c r="K1488" s="3" t="s">
        <v>29</v>
      </c>
      <c r="L1488">
        <v>5000000</v>
      </c>
      <c r="M1488">
        <v>6157157</v>
      </c>
      <c r="N1488" t="s">
        <v>5190</v>
      </c>
      <c r="O1488" s="2">
        <v>97</v>
      </c>
      <c r="Q1488" s="9" t="s">
        <v>40</v>
      </c>
      <c r="R1488" s="18">
        <v>1989</v>
      </c>
      <c r="S1488" s="26" t="s">
        <v>12819</v>
      </c>
      <c r="T1488" s="25" t="str">
        <f>LEFT(S1488,3)</f>
        <v>Jul</v>
      </c>
      <c r="U1488" s="9" t="s">
        <v>29</v>
      </c>
      <c r="V1488" s="18">
        <v>7</v>
      </c>
      <c r="W1488" s="9">
        <v>27000</v>
      </c>
      <c r="X1488" s="9" t="s">
        <v>5188</v>
      </c>
      <c r="Y1488" s="9" t="s">
        <v>5189</v>
      </c>
      <c r="Z1488" s="9" t="s">
        <v>5189</v>
      </c>
      <c r="AA1488" s="19" t="s">
        <v>29</v>
      </c>
      <c r="AB1488" s="9">
        <v>5000000</v>
      </c>
      <c r="AC1488" s="9">
        <v>6157157</v>
      </c>
      <c r="AD1488" s="9" t="s">
        <v>5190</v>
      </c>
      <c r="AE1488" s="20">
        <v>97</v>
      </c>
    </row>
    <row r="1489" spans="1:31" x14ac:dyDescent="0.35">
      <c r="A1489" t="s">
        <v>5191</v>
      </c>
      <c r="B1489" t="s">
        <v>1998</v>
      </c>
      <c r="C1489" t="s">
        <v>40</v>
      </c>
      <c r="D1489" s="2">
        <v>1989</v>
      </c>
      <c r="E1489" t="s">
        <v>5192</v>
      </c>
      <c r="F1489" s="2">
        <v>5.9</v>
      </c>
      <c r="G1489">
        <v>78000</v>
      </c>
      <c r="H1489" t="s">
        <v>984</v>
      </c>
      <c r="I1489" t="s">
        <v>984</v>
      </c>
      <c r="J1489" t="s">
        <v>159</v>
      </c>
      <c r="K1489" s="3" t="s">
        <v>29</v>
      </c>
      <c r="L1489">
        <v>7500000</v>
      </c>
      <c r="M1489">
        <v>296999813</v>
      </c>
      <c r="N1489" t="s">
        <v>2099</v>
      </c>
      <c r="O1489" s="2">
        <v>93</v>
      </c>
      <c r="Q1489" s="10" t="s">
        <v>40</v>
      </c>
      <c r="R1489" s="21">
        <v>1989</v>
      </c>
      <c r="S1489" s="27" t="s">
        <v>12881</v>
      </c>
      <c r="T1489" s="25" t="str">
        <f>LEFT(S1489,3)</f>
        <v>Oct</v>
      </c>
      <c r="U1489" s="10" t="s">
        <v>29</v>
      </c>
      <c r="V1489" s="21">
        <v>5.9</v>
      </c>
      <c r="W1489" s="10">
        <v>78000</v>
      </c>
      <c r="X1489" s="10" t="s">
        <v>984</v>
      </c>
      <c r="Y1489" s="10" t="s">
        <v>984</v>
      </c>
      <c r="Z1489" s="10" t="s">
        <v>159</v>
      </c>
      <c r="AA1489" s="22" t="s">
        <v>29</v>
      </c>
      <c r="AB1489" s="10">
        <v>7500000</v>
      </c>
      <c r="AC1489" s="10">
        <v>296999813</v>
      </c>
      <c r="AD1489" s="10" t="s">
        <v>2099</v>
      </c>
      <c r="AE1489" s="23">
        <v>93</v>
      </c>
    </row>
    <row r="1490" spans="1:31" x14ac:dyDescent="0.35">
      <c r="A1490" t="s">
        <v>5193</v>
      </c>
      <c r="B1490" t="s">
        <v>32</v>
      </c>
      <c r="C1490" t="s">
        <v>33</v>
      </c>
      <c r="D1490" s="2">
        <v>1989</v>
      </c>
      <c r="E1490" t="s">
        <v>5081</v>
      </c>
      <c r="F1490" s="2">
        <v>5.5</v>
      </c>
      <c r="G1490">
        <v>57000</v>
      </c>
      <c r="H1490" t="s">
        <v>1027</v>
      </c>
      <c r="I1490" t="s">
        <v>1026</v>
      </c>
      <c r="J1490" t="s">
        <v>1027</v>
      </c>
      <c r="K1490" s="3" t="s">
        <v>29</v>
      </c>
      <c r="L1490">
        <v>27800000</v>
      </c>
      <c r="M1490">
        <v>52210049</v>
      </c>
      <c r="N1490" t="s">
        <v>43</v>
      </c>
      <c r="O1490" s="2">
        <v>107</v>
      </c>
      <c r="Q1490" s="9" t="s">
        <v>33</v>
      </c>
      <c r="R1490" s="18">
        <v>1989</v>
      </c>
      <c r="S1490" s="26" t="s">
        <v>12855</v>
      </c>
      <c r="T1490" s="25" t="str">
        <f>LEFT(S1490,3)</f>
        <v>Jun</v>
      </c>
      <c r="U1490" s="9" t="s">
        <v>29</v>
      </c>
      <c r="V1490" s="18">
        <v>5.5</v>
      </c>
      <c r="W1490" s="9">
        <v>57000</v>
      </c>
      <c r="X1490" s="9" t="s">
        <v>1027</v>
      </c>
      <c r="Y1490" s="9" t="s">
        <v>1026</v>
      </c>
      <c r="Z1490" s="9" t="s">
        <v>1027</v>
      </c>
      <c r="AA1490" s="19" t="s">
        <v>29</v>
      </c>
      <c r="AB1490" s="9">
        <v>27800000</v>
      </c>
      <c r="AC1490" s="9">
        <v>52210049</v>
      </c>
      <c r="AD1490" s="9" t="s">
        <v>43</v>
      </c>
      <c r="AE1490" s="20">
        <v>107</v>
      </c>
    </row>
    <row r="1491" spans="1:31" x14ac:dyDescent="0.35">
      <c r="A1491" t="s">
        <v>5194</v>
      </c>
      <c r="B1491" t="s">
        <v>508</v>
      </c>
      <c r="C1491" t="s">
        <v>40</v>
      </c>
      <c r="D1491" s="2">
        <v>1989</v>
      </c>
      <c r="E1491" t="s">
        <v>5195</v>
      </c>
      <c r="F1491" s="2">
        <v>7</v>
      </c>
      <c r="G1491">
        <v>26000</v>
      </c>
      <c r="H1491" t="s">
        <v>3472</v>
      </c>
      <c r="I1491" t="s">
        <v>3472</v>
      </c>
      <c r="J1491" t="s">
        <v>5196</v>
      </c>
      <c r="K1491" s="3" t="s">
        <v>1110</v>
      </c>
      <c r="L1491">
        <v>0</v>
      </c>
      <c r="M1491">
        <v>4088140</v>
      </c>
      <c r="N1491" t="s">
        <v>5197</v>
      </c>
      <c r="O1491" s="2">
        <v>101</v>
      </c>
      <c r="Q1491" s="10" t="s">
        <v>40</v>
      </c>
      <c r="R1491" s="21">
        <v>1989</v>
      </c>
      <c r="S1491" s="27" t="s">
        <v>12882</v>
      </c>
      <c r="T1491" s="25" t="str">
        <f>LEFT(S1491,3)</f>
        <v>Jan</v>
      </c>
      <c r="U1491" s="10" t="s">
        <v>1110</v>
      </c>
      <c r="V1491" s="21">
        <v>7</v>
      </c>
      <c r="W1491" s="10">
        <v>26000</v>
      </c>
      <c r="X1491" s="10" t="s">
        <v>3472</v>
      </c>
      <c r="Y1491" s="10" t="s">
        <v>3472</v>
      </c>
      <c r="Z1491" s="10" t="s">
        <v>5196</v>
      </c>
      <c r="AA1491" s="22" t="s">
        <v>1110</v>
      </c>
      <c r="AB1491" s="10">
        <v>0</v>
      </c>
      <c r="AC1491" s="10">
        <v>4088140</v>
      </c>
      <c r="AD1491" s="10" t="s">
        <v>5197</v>
      </c>
      <c r="AE1491" s="23">
        <v>101</v>
      </c>
    </row>
    <row r="1492" spans="1:31" x14ac:dyDescent="0.35">
      <c r="A1492" t="s">
        <v>5198</v>
      </c>
      <c r="B1492" t="s">
        <v>336</v>
      </c>
      <c r="C1492" t="s">
        <v>389</v>
      </c>
      <c r="D1492" s="2">
        <v>1989</v>
      </c>
      <c r="E1492" t="s">
        <v>5084</v>
      </c>
      <c r="F1492" s="2">
        <v>6.8</v>
      </c>
      <c r="G1492">
        <v>38000</v>
      </c>
      <c r="H1492" t="s">
        <v>1055</v>
      </c>
      <c r="I1492" t="s">
        <v>1055</v>
      </c>
      <c r="J1492" t="s">
        <v>361</v>
      </c>
      <c r="K1492" s="3" t="s">
        <v>3155</v>
      </c>
      <c r="L1492">
        <v>13800000</v>
      </c>
      <c r="M1492">
        <v>27100027</v>
      </c>
      <c r="N1492" t="s">
        <v>1082</v>
      </c>
      <c r="O1492" s="2">
        <v>84</v>
      </c>
      <c r="Q1492" s="9" t="s">
        <v>389</v>
      </c>
      <c r="R1492" s="18">
        <v>1989</v>
      </c>
      <c r="S1492" s="26" t="s">
        <v>12856</v>
      </c>
      <c r="T1492" s="25" t="str">
        <f>LEFT(S1492,3)</f>
        <v>Nov</v>
      </c>
      <c r="U1492" s="9" t="s">
        <v>29</v>
      </c>
      <c r="V1492" s="18">
        <v>6.8</v>
      </c>
      <c r="W1492" s="9">
        <v>38000</v>
      </c>
      <c r="X1492" s="9" t="s">
        <v>1055</v>
      </c>
      <c r="Y1492" s="9" t="s">
        <v>1055</v>
      </c>
      <c r="Z1492" s="9" t="s">
        <v>361</v>
      </c>
      <c r="AA1492" s="19" t="s">
        <v>3155</v>
      </c>
      <c r="AB1492" s="9">
        <v>13800000</v>
      </c>
      <c r="AC1492" s="9">
        <v>27100027</v>
      </c>
      <c r="AD1492" s="9" t="s">
        <v>1082</v>
      </c>
      <c r="AE1492" s="20">
        <v>84</v>
      </c>
    </row>
    <row r="1493" spans="1:31" x14ac:dyDescent="0.35">
      <c r="A1493" t="s">
        <v>5199</v>
      </c>
      <c r="B1493" t="s">
        <v>15</v>
      </c>
      <c r="C1493" t="s">
        <v>33</v>
      </c>
      <c r="D1493" s="2">
        <v>1989</v>
      </c>
      <c r="E1493" t="s">
        <v>5110</v>
      </c>
      <c r="F1493" s="2">
        <v>5.0999999999999996</v>
      </c>
      <c r="G1493">
        <v>30000</v>
      </c>
      <c r="H1493" t="s">
        <v>1165</v>
      </c>
      <c r="I1493" t="s">
        <v>1165</v>
      </c>
      <c r="J1493" t="s">
        <v>4538</v>
      </c>
      <c r="K1493" s="3" t="s">
        <v>29</v>
      </c>
      <c r="L1493">
        <v>500000</v>
      </c>
      <c r="M1493">
        <v>10166459</v>
      </c>
      <c r="N1493" t="s">
        <v>4658</v>
      </c>
      <c r="O1493" s="2">
        <v>86</v>
      </c>
      <c r="Q1493" s="10" t="s">
        <v>33</v>
      </c>
      <c r="R1493" s="21">
        <v>1989</v>
      </c>
      <c r="S1493" s="27" t="s">
        <v>12863</v>
      </c>
      <c r="T1493" s="25" t="str">
        <f>LEFT(S1493,3)</f>
        <v>Apr</v>
      </c>
      <c r="U1493" s="10" t="s">
        <v>29</v>
      </c>
      <c r="V1493" s="21">
        <v>5.0999999999999996</v>
      </c>
      <c r="W1493" s="10">
        <v>30000</v>
      </c>
      <c r="X1493" s="10" t="s">
        <v>1165</v>
      </c>
      <c r="Y1493" s="10" t="s">
        <v>1165</v>
      </c>
      <c r="Z1493" s="10" t="s">
        <v>4538</v>
      </c>
      <c r="AA1493" s="22" t="s">
        <v>29</v>
      </c>
      <c r="AB1493" s="10">
        <v>500000</v>
      </c>
      <c r="AC1493" s="10">
        <v>10166459</v>
      </c>
      <c r="AD1493" s="10" t="s">
        <v>4658</v>
      </c>
      <c r="AE1493" s="23">
        <v>86</v>
      </c>
    </row>
    <row r="1494" spans="1:31" x14ac:dyDescent="0.35">
      <c r="A1494" t="s">
        <v>5200</v>
      </c>
      <c r="B1494" t="s">
        <v>32</v>
      </c>
      <c r="C1494" t="s">
        <v>16</v>
      </c>
      <c r="D1494" s="2">
        <v>1989</v>
      </c>
      <c r="E1494" t="s">
        <v>5120</v>
      </c>
      <c r="F1494" s="2">
        <v>6.4</v>
      </c>
      <c r="G1494">
        <v>29000</v>
      </c>
      <c r="H1494" t="s">
        <v>494</v>
      </c>
      <c r="I1494" t="s">
        <v>1336</v>
      </c>
      <c r="J1494" t="s">
        <v>344</v>
      </c>
      <c r="K1494" s="3" t="s">
        <v>29</v>
      </c>
      <c r="L1494">
        <v>31000000</v>
      </c>
      <c r="M1494">
        <v>74134790</v>
      </c>
      <c r="N1494" t="s">
        <v>60</v>
      </c>
      <c r="O1494" s="2">
        <v>122</v>
      </c>
      <c r="Q1494" s="9" t="s">
        <v>16</v>
      </c>
      <c r="R1494" s="18">
        <v>1989</v>
      </c>
      <c r="S1494" s="26" t="s">
        <v>12865</v>
      </c>
      <c r="T1494" s="25" t="str">
        <f>LEFT(S1494,3)</f>
        <v>Dec</v>
      </c>
      <c r="U1494" s="9" t="s">
        <v>29</v>
      </c>
      <c r="V1494" s="18">
        <v>6.4</v>
      </c>
      <c r="W1494" s="9">
        <v>29000</v>
      </c>
      <c r="X1494" s="9" t="s">
        <v>494</v>
      </c>
      <c r="Y1494" s="9" t="s">
        <v>1336</v>
      </c>
      <c r="Z1494" s="9" t="s">
        <v>344</v>
      </c>
      <c r="AA1494" s="19" t="s">
        <v>29</v>
      </c>
      <c r="AB1494" s="9">
        <v>31000000</v>
      </c>
      <c r="AC1494" s="9">
        <v>74134790</v>
      </c>
      <c r="AD1494" s="9" t="s">
        <v>60</v>
      </c>
      <c r="AE1494" s="20">
        <v>122</v>
      </c>
    </row>
    <row r="1495" spans="1:31" x14ac:dyDescent="0.35">
      <c r="A1495" t="s">
        <v>5201</v>
      </c>
      <c r="B1495" t="s">
        <v>15</v>
      </c>
      <c r="C1495" t="s">
        <v>24</v>
      </c>
      <c r="D1495" s="2">
        <v>1989</v>
      </c>
      <c r="E1495" t="s">
        <v>5202</v>
      </c>
      <c r="F1495" s="2">
        <v>5.8</v>
      </c>
      <c r="G1495">
        <v>19000</v>
      </c>
      <c r="H1495" t="s">
        <v>1796</v>
      </c>
      <c r="I1495" t="s">
        <v>5203</v>
      </c>
      <c r="J1495" t="s">
        <v>1798</v>
      </c>
      <c r="K1495" s="3" t="s">
        <v>29</v>
      </c>
      <c r="L1495">
        <v>25000000</v>
      </c>
      <c r="M1495">
        <v>15704614</v>
      </c>
      <c r="N1495" t="s">
        <v>3165</v>
      </c>
      <c r="O1495" s="2">
        <v>98</v>
      </c>
      <c r="Q1495" s="10" t="s">
        <v>24</v>
      </c>
      <c r="R1495" s="21">
        <v>1989</v>
      </c>
      <c r="S1495" s="27" t="s">
        <v>12883</v>
      </c>
      <c r="T1495" s="25" t="str">
        <f>LEFT(S1495,3)</f>
        <v>Mar</v>
      </c>
      <c r="U1495" s="10" t="s">
        <v>29</v>
      </c>
      <c r="V1495" s="21">
        <v>5.8</v>
      </c>
      <c r="W1495" s="10">
        <v>19000</v>
      </c>
      <c r="X1495" s="10" t="s">
        <v>1796</v>
      </c>
      <c r="Y1495" s="10" t="s">
        <v>5203</v>
      </c>
      <c r="Z1495" s="10" t="s">
        <v>1798</v>
      </c>
      <c r="AA1495" s="22" t="s">
        <v>29</v>
      </c>
      <c r="AB1495" s="10">
        <v>25000000</v>
      </c>
      <c r="AC1495" s="10">
        <v>15704614</v>
      </c>
      <c r="AD1495" s="10" t="s">
        <v>3165</v>
      </c>
      <c r="AE1495" s="23">
        <v>98</v>
      </c>
    </row>
    <row r="1496" spans="1:31" x14ac:dyDescent="0.35">
      <c r="A1496" t="s">
        <v>5204</v>
      </c>
      <c r="B1496" t="s">
        <v>1998</v>
      </c>
      <c r="C1496" t="s">
        <v>33</v>
      </c>
      <c r="D1496" s="2">
        <v>1989</v>
      </c>
      <c r="E1496" t="s">
        <v>5205</v>
      </c>
      <c r="F1496" s="2">
        <v>6.4</v>
      </c>
      <c r="G1496">
        <v>13000</v>
      </c>
      <c r="H1496" t="s">
        <v>5206</v>
      </c>
      <c r="I1496" t="s">
        <v>5207</v>
      </c>
      <c r="J1496" t="s">
        <v>2264</v>
      </c>
      <c r="K1496" s="3" t="s">
        <v>29</v>
      </c>
      <c r="L1496">
        <v>5000000</v>
      </c>
      <c r="M1496">
        <v>1700000</v>
      </c>
      <c r="N1496" t="s">
        <v>4790</v>
      </c>
      <c r="O1496" s="2">
        <v>97</v>
      </c>
      <c r="Q1496" s="9" t="s">
        <v>33</v>
      </c>
      <c r="R1496" s="18">
        <v>1989</v>
      </c>
      <c r="S1496" s="26" t="s">
        <v>12884</v>
      </c>
      <c r="T1496" s="25" t="str">
        <f>LEFT(S1496,3)</f>
        <v>Nov</v>
      </c>
      <c r="U1496" s="9" t="s">
        <v>29</v>
      </c>
      <c r="V1496" s="18">
        <v>6.4</v>
      </c>
      <c r="W1496" s="9">
        <v>13000</v>
      </c>
      <c r="X1496" s="9" t="s">
        <v>5206</v>
      </c>
      <c r="Y1496" s="9" t="s">
        <v>5207</v>
      </c>
      <c r="Z1496" s="9" t="s">
        <v>2264</v>
      </c>
      <c r="AA1496" s="19" t="s">
        <v>29</v>
      </c>
      <c r="AB1496" s="9">
        <v>5000000</v>
      </c>
      <c r="AC1496" s="9">
        <v>1700000</v>
      </c>
      <c r="AD1496" s="9" t="s">
        <v>4790</v>
      </c>
      <c r="AE1496" s="20">
        <v>97</v>
      </c>
    </row>
    <row r="1497" spans="1:31" x14ac:dyDescent="0.35">
      <c r="A1497" t="s">
        <v>5208</v>
      </c>
      <c r="B1497" t="s">
        <v>15</v>
      </c>
      <c r="C1497" t="s">
        <v>51</v>
      </c>
      <c r="D1497" s="2">
        <v>1989</v>
      </c>
      <c r="E1497" t="s">
        <v>5110</v>
      </c>
      <c r="F1497" s="2">
        <v>6.8</v>
      </c>
      <c r="G1497">
        <v>38000</v>
      </c>
      <c r="H1497" t="s">
        <v>5209</v>
      </c>
      <c r="I1497" t="s">
        <v>533</v>
      </c>
      <c r="J1497" t="s">
        <v>5210</v>
      </c>
      <c r="K1497" s="3" t="s">
        <v>247</v>
      </c>
      <c r="L1497">
        <v>10400000</v>
      </c>
      <c r="M1497">
        <v>7825009</v>
      </c>
      <c r="N1497" t="s">
        <v>535</v>
      </c>
      <c r="O1497" s="2">
        <v>96</v>
      </c>
      <c r="Q1497" s="10" t="s">
        <v>51</v>
      </c>
      <c r="R1497" s="21">
        <v>1989</v>
      </c>
      <c r="S1497" s="27" t="s">
        <v>12863</v>
      </c>
      <c r="T1497" s="25" t="str">
        <f>LEFT(S1497,3)</f>
        <v>Apr</v>
      </c>
      <c r="U1497" s="10" t="s">
        <v>29</v>
      </c>
      <c r="V1497" s="21">
        <v>6.8</v>
      </c>
      <c r="W1497" s="10">
        <v>38000</v>
      </c>
      <c r="X1497" s="10" t="s">
        <v>5209</v>
      </c>
      <c r="Y1497" s="10" t="s">
        <v>533</v>
      </c>
      <c r="Z1497" s="10" t="s">
        <v>5210</v>
      </c>
      <c r="AA1497" s="22" t="s">
        <v>247</v>
      </c>
      <c r="AB1497" s="10">
        <v>10400000</v>
      </c>
      <c r="AC1497" s="10">
        <v>7825009</v>
      </c>
      <c r="AD1497" s="10" t="s">
        <v>535</v>
      </c>
      <c r="AE1497" s="23">
        <v>96</v>
      </c>
    </row>
    <row r="1498" spans="1:31" x14ac:dyDescent="0.35">
      <c r="A1498" t="s">
        <v>5211</v>
      </c>
      <c r="B1498" t="s">
        <v>15</v>
      </c>
      <c r="C1498" t="s">
        <v>33</v>
      </c>
      <c r="D1498" s="2">
        <v>1989</v>
      </c>
      <c r="E1498" t="s">
        <v>5212</v>
      </c>
      <c r="F1498" s="2">
        <v>6.5</v>
      </c>
      <c r="G1498">
        <v>52000</v>
      </c>
      <c r="H1498" t="s">
        <v>5213</v>
      </c>
      <c r="I1498" t="s">
        <v>5213</v>
      </c>
      <c r="J1498" t="s">
        <v>4538</v>
      </c>
      <c r="K1498" s="3" t="s">
        <v>29</v>
      </c>
      <c r="L1498">
        <v>1500000</v>
      </c>
      <c r="M1498">
        <v>14697005</v>
      </c>
      <c r="N1498" t="s">
        <v>383</v>
      </c>
      <c r="O1498" s="2">
        <v>97</v>
      </c>
      <c r="Q1498" s="9" t="s">
        <v>33</v>
      </c>
      <c r="R1498" s="18">
        <v>1989</v>
      </c>
      <c r="S1498" s="26" t="s">
        <v>12885</v>
      </c>
      <c r="T1498" s="25" t="str">
        <f>LEFT(S1498,3)</f>
        <v>Sep</v>
      </c>
      <c r="U1498" s="9" t="s">
        <v>29</v>
      </c>
      <c r="V1498" s="18">
        <v>6.5</v>
      </c>
      <c r="W1498" s="9">
        <v>52000</v>
      </c>
      <c r="X1498" s="9" t="s">
        <v>5213</v>
      </c>
      <c r="Y1498" s="9" t="s">
        <v>5213</v>
      </c>
      <c r="Z1498" s="9" t="s">
        <v>4538</v>
      </c>
      <c r="AA1498" s="19" t="s">
        <v>29</v>
      </c>
      <c r="AB1498" s="9">
        <v>1500000</v>
      </c>
      <c r="AC1498" s="9">
        <v>14697005</v>
      </c>
      <c r="AD1498" s="9" t="s">
        <v>383</v>
      </c>
      <c r="AE1498" s="20">
        <v>97</v>
      </c>
    </row>
    <row r="1499" spans="1:31" x14ac:dyDescent="0.35">
      <c r="A1499" t="s">
        <v>5214</v>
      </c>
      <c r="B1499" t="s">
        <v>15</v>
      </c>
      <c r="C1499" t="s">
        <v>33</v>
      </c>
      <c r="D1499" s="2">
        <v>1989</v>
      </c>
      <c r="E1499" t="s">
        <v>5104</v>
      </c>
      <c r="F1499" s="2">
        <v>6.6</v>
      </c>
      <c r="G1499">
        <v>51000</v>
      </c>
      <c r="H1499" t="s">
        <v>989</v>
      </c>
      <c r="I1499" t="s">
        <v>2388</v>
      </c>
      <c r="J1499" t="s">
        <v>1818</v>
      </c>
      <c r="K1499" s="3" t="s">
        <v>29</v>
      </c>
      <c r="L1499">
        <v>30000000</v>
      </c>
      <c r="M1499">
        <v>134212055</v>
      </c>
      <c r="N1499" t="s">
        <v>43</v>
      </c>
      <c r="O1499" s="2">
        <v>125</v>
      </c>
      <c r="Q1499" s="10" t="s">
        <v>33</v>
      </c>
      <c r="R1499" s="21">
        <v>1989</v>
      </c>
      <c r="S1499" s="27" t="s">
        <v>12862</v>
      </c>
      <c r="T1499" s="25" t="str">
        <f>LEFT(S1499,3)</f>
        <v>Sep</v>
      </c>
      <c r="U1499" s="10" t="s">
        <v>29</v>
      </c>
      <c r="V1499" s="21">
        <v>6.6</v>
      </c>
      <c r="W1499" s="10">
        <v>51000</v>
      </c>
      <c r="X1499" s="10" t="s">
        <v>989</v>
      </c>
      <c r="Y1499" s="10" t="s">
        <v>2388</v>
      </c>
      <c r="Z1499" s="10" t="s">
        <v>1818</v>
      </c>
      <c r="AA1499" s="22" t="s">
        <v>29</v>
      </c>
      <c r="AB1499" s="10">
        <v>30000000</v>
      </c>
      <c r="AC1499" s="10">
        <v>134212055</v>
      </c>
      <c r="AD1499" s="10" t="s">
        <v>43</v>
      </c>
      <c r="AE1499" s="23">
        <v>125</v>
      </c>
    </row>
    <row r="1500" spans="1:31" x14ac:dyDescent="0.35">
      <c r="A1500" t="s">
        <v>5215</v>
      </c>
      <c r="B1500" t="s">
        <v>32</v>
      </c>
      <c r="C1500" t="s">
        <v>24</v>
      </c>
      <c r="D1500" s="2">
        <v>1989</v>
      </c>
      <c r="E1500" t="s">
        <v>4975</v>
      </c>
      <c r="F1500" s="2">
        <v>5.8</v>
      </c>
      <c r="G1500">
        <v>9600</v>
      </c>
      <c r="H1500" t="s">
        <v>1840</v>
      </c>
      <c r="I1500" t="s">
        <v>5216</v>
      </c>
      <c r="J1500" t="s">
        <v>4202</v>
      </c>
      <c r="K1500" s="3" t="s">
        <v>29</v>
      </c>
      <c r="L1500">
        <v>18000000</v>
      </c>
      <c r="M1500">
        <v>8508843</v>
      </c>
      <c r="N1500" t="s">
        <v>4654</v>
      </c>
      <c r="O1500" s="2">
        <v>105</v>
      </c>
      <c r="Q1500" s="9" t="s">
        <v>24</v>
      </c>
      <c r="R1500" s="18">
        <v>1989</v>
      </c>
      <c r="S1500" s="26" t="s">
        <v>12843</v>
      </c>
      <c r="T1500" s="25" t="str">
        <f>LEFT(S1500,3)</f>
        <v>Mar</v>
      </c>
      <c r="U1500" s="9" t="s">
        <v>29</v>
      </c>
      <c r="V1500" s="18">
        <v>5.8</v>
      </c>
      <c r="W1500" s="9">
        <v>9600</v>
      </c>
      <c r="X1500" s="9" t="s">
        <v>1840</v>
      </c>
      <c r="Y1500" s="9" t="s">
        <v>5216</v>
      </c>
      <c r="Z1500" s="9" t="s">
        <v>4202</v>
      </c>
      <c r="AA1500" s="19" t="s">
        <v>29</v>
      </c>
      <c r="AB1500" s="9">
        <v>18000000</v>
      </c>
      <c r="AC1500" s="9">
        <v>8508843</v>
      </c>
      <c r="AD1500" s="9" t="s">
        <v>4654</v>
      </c>
      <c r="AE1500" s="20">
        <v>105</v>
      </c>
    </row>
    <row r="1501" spans="1:31" x14ac:dyDescent="0.35">
      <c r="A1501" t="s">
        <v>5217</v>
      </c>
      <c r="B1501" t="s">
        <v>32</v>
      </c>
      <c r="C1501" t="s">
        <v>16</v>
      </c>
      <c r="D1501" s="2">
        <v>1989</v>
      </c>
      <c r="E1501" t="s">
        <v>5218</v>
      </c>
      <c r="F1501" s="2">
        <v>7.4</v>
      </c>
      <c r="G1501">
        <v>102000</v>
      </c>
      <c r="H1501" t="s">
        <v>244</v>
      </c>
      <c r="I1501" t="s">
        <v>5219</v>
      </c>
      <c r="J1501" t="s">
        <v>5220</v>
      </c>
      <c r="K1501" s="3" t="s">
        <v>29</v>
      </c>
      <c r="L1501">
        <v>7500000</v>
      </c>
      <c r="M1501">
        <v>145793296</v>
      </c>
      <c r="N1501" t="s">
        <v>5221</v>
      </c>
      <c r="O1501" s="2">
        <v>99</v>
      </c>
      <c r="Q1501" s="10" t="s">
        <v>16</v>
      </c>
      <c r="R1501" s="21">
        <v>1989</v>
      </c>
      <c r="S1501" s="27" t="s">
        <v>12886</v>
      </c>
      <c r="T1501" s="25" t="str">
        <f>LEFT(S1501,3)</f>
        <v>Jan</v>
      </c>
      <c r="U1501" s="10" t="s">
        <v>29</v>
      </c>
      <c r="V1501" s="21">
        <v>7.4</v>
      </c>
      <c r="W1501" s="10">
        <v>102000</v>
      </c>
      <c r="X1501" s="10" t="s">
        <v>244</v>
      </c>
      <c r="Y1501" s="10" t="s">
        <v>5219</v>
      </c>
      <c r="Z1501" s="10" t="s">
        <v>5220</v>
      </c>
      <c r="AA1501" s="22" t="s">
        <v>29</v>
      </c>
      <c r="AB1501" s="10">
        <v>7500000</v>
      </c>
      <c r="AC1501" s="10">
        <v>145793296</v>
      </c>
      <c r="AD1501" s="10" t="s">
        <v>5221</v>
      </c>
      <c r="AE1501" s="23">
        <v>99</v>
      </c>
    </row>
    <row r="1502" spans="1:31" x14ac:dyDescent="0.35">
      <c r="A1502" t="s">
        <v>5222</v>
      </c>
      <c r="B1502" t="s">
        <v>15</v>
      </c>
      <c r="C1502" t="s">
        <v>103</v>
      </c>
      <c r="D1502" s="2">
        <v>1989</v>
      </c>
      <c r="E1502" t="s">
        <v>5223</v>
      </c>
      <c r="F1502" s="2">
        <v>7.3</v>
      </c>
      <c r="G1502">
        <v>34000</v>
      </c>
      <c r="H1502" t="s">
        <v>5224</v>
      </c>
      <c r="I1502" t="s">
        <v>5225</v>
      </c>
      <c r="J1502" t="s">
        <v>1216</v>
      </c>
      <c r="K1502" s="3" t="s">
        <v>29</v>
      </c>
      <c r="L1502">
        <v>2500000</v>
      </c>
      <c r="M1502">
        <v>4729352</v>
      </c>
      <c r="N1502" t="s">
        <v>4978</v>
      </c>
      <c r="O1502" s="2">
        <v>101</v>
      </c>
      <c r="Q1502" s="9" t="s">
        <v>103</v>
      </c>
      <c r="R1502" s="18">
        <v>1989</v>
      </c>
      <c r="S1502" s="26" t="s">
        <v>12887</v>
      </c>
      <c r="T1502" s="25" t="str">
        <f>LEFT(S1502,3)</f>
        <v>Oct</v>
      </c>
      <c r="U1502" s="9" t="s">
        <v>29</v>
      </c>
      <c r="V1502" s="18">
        <v>7.3</v>
      </c>
      <c r="W1502" s="9">
        <v>34000</v>
      </c>
      <c r="X1502" s="9" t="s">
        <v>5224</v>
      </c>
      <c r="Y1502" s="9" t="s">
        <v>5225</v>
      </c>
      <c r="Z1502" s="9" t="s">
        <v>1216</v>
      </c>
      <c r="AA1502" s="19" t="s">
        <v>29</v>
      </c>
      <c r="AB1502" s="9">
        <v>2500000</v>
      </c>
      <c r="AC1502" s="9">
        <v>4729352</v>
      </c>
      <c r="AD1502" s="9" t="s">
        <v>4978</v>
      </c>
      <c r="AE1502" s="20">
        <v>101</v>
      </c>
    </row>
    <row r="1503" spans="1:31" x14ac:dyDescent="0.35">
      <c r="A1503" t="s">
        <v>5226</v>
      </c>
      <c r="B1503" t="s">
        <v>15</v>
      </c>
      <c r="C1503" t="s">
        <v>150</v>
      </c>
      <c r="D1503" s="2">
        <v>1989</v>
      </c>
      <c r="E1503" t="s">
        <v>5227</v>
      </c>
      <c r="F1503" s="2">
        <v>5.0999999999999996</v>
      </c>
      <c r="G1503">
        <v>42000</v>
      </c>
      <c r="H1503" t="s">
        <v>5228</v>
      </c>
      <c r="I1503" t="s">
        <v>694</v>
      </c>
      <c r="J1503" t="s">
        <v>2661</v>
      </c>
      <c r="K1503" s="3" t="s">
        <v>29</v>
      </c>
      <c r="L1503">
        <v>6000000</v>
      </c>
      <c r="M1503">
        <v>22168359</v>
      </c>
      <c r="N1503" t="s">
        <v>2025</v>
      </c>
      <c r="O1503" s="2">
        <v>89</v>
      </c>
      <c r="Q1503" s="10" t="s">
        <v>150</v>
      </c>
      <c r="R1503" s="21">
        <v>1989</v>
      </c>
      <c r="S1503" s="27" t="s">
        <v>12888</v>
      </c>
      <c r="T1503" s="25" t="str">
        <f>LEFT(S1503,3)</f>
        <v>Aug</v>
      </c>
      <c r="U1503" s="10" t="s">
        <v>29</v>
      </c>
      <c r="V1503" s="21">
        <v>5.0999999999999996</v>
      </c>
      <c r="W1503" s="10">
        <v>42000</v>
      </c>
      <c r="X1503" s="10" t="s">
        <v>5228</v>
      </c>
      <c r="Y1503" s="10" t="s">
        <v>694</v>
      </c>
      <c r="Z1503" s="10" t="s">
        <v>2661</v>
      </c>
      <c r="AA1503" s="22" t="s">
        <v>29</v>
      </c>
      <c r="AB1503" s="10">
        <v>6000000</v>
      </c>
      <c r="AC1503" s="10">
        <v>22168359</v>
      </c>
      <c r="AD1503" s="10" t="s">
        <v>2025</v>
      </c>
      <c r="AE1503" s="23">
        <v>89</v>
      </c>
    </row>
    <row r="1504" spans="1:31" x14ac:dyDescent="0.35">
      <c r="A1504" t="s">
        <v>5229</v>
      </c>
      <c r="B1504" t="s">
        <v>1998</v>
      </c>
      <c r="C1504" t="s">
        <v>40</v>
      </c>
      <c r="D1504" s="2">
        <v>1989</v>
      </c>
      <c r="E1504" t="s">
        <v>4950</v>
      </c>
      <c r="F1504" s="2">
        <v>5.8</v>
      </c>
      <c r="G1504">
        <v>6500</v>
      </c>
      <c r="H1504" t="s">
        <v>5230</v>
      </c>
      <c r="I1504" t="s">
        <v>5231</v>
      </c>
      <c r="J1504" t="s">
        <v>5232</v>
      </c>
      <c r="K1504" s="3" t="s">
        <v>29</v>
      </c>
      <c r="L1504">
        <v>0</v>
      </c>
      <c r="M1504">
        <v>5552441</v>
      </c>
      <c r="N1504" t="s">
        <v>5233</v>
      </c>
      <c r="O1504" s="2">
        <v>114</v>
      </c>
      <c r="Q1504" s="9" t="s">
        <v>40</v>
      </c>
      <c r="R1504" s="18">
        <v>1989</v>
      </c>
      <c r="S1504" s="26" t="s">
        <v>12840</v>
      </c>
      <c r="T1504" s="25" t="str">
        <f>LEFT(S1504,3)</f>
        <v>Mar</v>
      </c>
      <c r="U1504" s="9" t="s">
        <v>29</v>
      </c>
      <c r="V1504" s="18">
        <v>5.8</v>
      </c>
      <c r="W1504" s="9">
        <v>6500</v>
      </c>
      <c r="X1504" s="9" t="s">
        <v>5230</v>
      </c>
      <c r="Y1504" s="9" t="s">
        <v>5231</v>
      </c>
      <c r="Z1504" s="9" t="s">
        <v>5232</v>
      </c>
      <c r="AA1504" s="19" t="s">
        <v>29</v>
      </c>
      <c r="AB1504" s="9">
        <v>0</v>
      </c>
      <c r="AC1504" s="9">
        <v>5552441</v>
      </c>
      <c r="AD1504" s="9" t="s">
        <v>5233</v>
      </c>
      <c r="AE1504" s="20">
        <v>114</v>
      </c>
    </row>
    <row r="1505" spans="1:31" x14ac:dyDescent="0.35">
      <c r="A1505" t="s">
        <v>5234</v>
      </c>
      <c r="B1505" t="s">
        <v>15</v>
      </c>
      <c r="C1505" t="s">
        <v>51</v>
      </c>
      <c r="D1505" s="2">
        <v>1989</v>
      </c>
      <c r="E1505" t="s">
        <v>5192</v>
      </c>
      <c r="F1505" s="2">
        <v>5.0999999999999996</v>
      </c>
      <c r="G1505">
        <v>36000</v>
      </c>
      <c r="H1505" t="s">
        <v>5235</v>
      </c>
      <c r="I1505" t="s">
        <v>125</v>
      </c>
      <c r="J1505" t="s">
        <v>3976</v>
      </c>
      <c r="K1505" s="3" t="s">
        <v>29</v>
      </c>
      <c r="L1505">
        <v>5000000</v>
      </c>
      <c r="M1505">
        <v>11642254</v>
      </c>
      <c r="N1505" t="s">
        <v>5236</v>
      </c>
      <c r="O1505" s="2">
        <v>96</v>
      </c>
      <c r="Q1505" s="10" t="s">
        <v>51</v>
      </c>
      <c r="R1505" s="21">
        <v>1989</v>
      </c>
      <c r="S1505" s="27" t="s">
        <v>12881</v>
      </c>
      <c r="T1505" s="25" t="str">
        <f>LEFT(S1505,3)</f>
        <v>Oct</v>
      </c>
      <c r="U1505" s="10" t="s">
        <v>29</v>
      </c>
      <c r="V1505" s="21">
        <v>5.0999999999999996</v>
      </c>
      <c r="W1505" s="10">
        <v>36000</v>
      </c>
      <c r="X1505" s="10" t="s">
        <v>5235</v>
      </c>
      <c r="Y1505" s="10" t="s">
        <v>125</v>
      </c>
      <c r="Z1505" s="10" t="s">
        <v>3976</v>
      </c>
      <c r="AA1505" s="22" t="s">
        <v>29</v>
      </c>
      <c r="AB1505" s="10">
        <v>5000000</v>
      </c>
      <c r="AC1505" s="10">
        <v>11642254</v>
      </c>
      <c r="AD1505" s="10" t="s">
        <v>5236</v>
      </c>
      <c r="AE1505" s="23">
        <v>96</v>
      </c>
    </row>
    <row r="1506" spans="1:31" x14ac:dyDescent="0.35">
      <c r="A1506" t="s">
        <v>5237</v>
      </c>
      <c r="B1506" t="s">
        <v>15</v>
      </c>
      <c r="C1506" t="s">
        <v>33</v>
      </c>
      <c r="D1506" s="2">
        <v>1989</v>
      </c>
      <c r="E1506" t="s">
        <v>4589</v>
      </c>
      <c r="F1506" s="2">
        <v>5.4</v>
      </c>
      <c r="G1506">
        <v>11000</v>
      </c>
      <c r="H1506" t="s">
        <v>53</v>
      </c>
      <c r="I1506" t="s">
        <v>5238</v>
      </c>
      <c r="J1506" t="s">
        <v>5239</v>
      </c>
      <c r="K1506" s="3" t="s">
        <v>29</v>
      </c>
      <c r="L1506">
        <v>8000000</v>
      </c>
      <c r="M1506">
        <v>8143225</v>
      </c>
      <c r="N1506" t="s">
        <v>5240</v>
      </c>
      <c r="O1506" s="2">
        <v>99</v>
      </c>
      <c r="Q1506" s="9" t="s">
        <v>33</v>
      </c>
      <c r="R1506" s="18">
        <v>1989</v>
      </c>
      <c r="S1506" s="26" t="s">
        <v>12802</v>
      </c>
      <c r="T1506" s="25" t="str">
        <f>LEFT(S1506,3)</f>
        <v>Jan</v>
      </c>
      <c r="U1506" s="9" t="s">
        <v>29</v>
      </c>
      <c r="V1506" s="18">
        <v>5.4</v>
      </c>
      <c r="W1506" s="9">
        <v>11000</v>
      </c>
      <c r="X1506" s="9" t="s">
        <v>53</v>
      </c>
      <c r="Y1506" s="9" t="s">
        <v>5238</v>
      </c>
      <c r="Z1506" s="9" t="s">
        <v>5239</v>
      </c>
      <c r="AA1506" s="19" t="s">
        <v>29</v>
      </c>
      <c r="AB1506" s="9">
        <v>8000000</v>
      </c>
      <c r="AC1506" s="9">
        <v>8143225</v>
      </c>
      <c r="AD1506" s="9" t="s">
        <v>5240</v>
      </c>
      <c r="AE1506" s="20">
        <v>99</v>
      </c>
    </row>
    <row r="1507" spans="1:31" x14ac:dyDescent="0.35">
      <c r="A1507" t="s">
        <v>5241</v>
      </c>
      <c r="B1507" t="s">
        <v>15</v>
      </c>
      <c r="C1507" t="s">
        <v>103</v>
      </c>
      <c r="D1507" s="2">
        <v>1989</v>
      </c>
      <c r="E1507" t="s">
        <v>5242</v>
      </c>
      <c r="F1507" s="2">
        <v>6.8</v>
      </c>
      <c r="G1507">
        <v>39000</v>
      </c>
      <c r="H1507" t="s">
        <v>595</v>
      </c>
      <c r="I1507" t="s">
        <v>5243</v>
      </c>
      <c r="J1507" t="s">
        <v>135</v>
      </c>
      <c r="K1507" s="3" t="s">
        <v>29</v>
      </c>
      <c r="L1507">
        <v>19000000</v>
      </c>
      <c r="M1507">
        <v>110879513</v>
      </c>
      <c r="N1507" t="s">
        <v>60</v>
      </c>
      <c r="O1507" s="2">
        <v>113</v>
      </c>
      <c r="Q1507" s="10" t="s">
        <v>103</v>
      </c>
      <c r="R1507" s="21">
        <v>1989</v>
      </c>
      <c r="S1507" s="27" t="s">
        <v>12851</v>
      </c>
      <c r="T1507" s="25" t="str">
        <f>LEFT(S1507,3)</f>
        <v>Sep</v>
      </c>
      <c r="U1507" s="10" t="s">
        <v>29</v>
      </c>
      <c r="V1507" s="21">
        <v>6.8</v>
      </c>
      <c r="W1507" s="10">
        <v>39000</v>
      </c>
      <c r="X1507" s="10" t="s">
        <v>595</v>
      </c>
      <c r="Y1507" s="10" t="s">
        <v>5243</v>
      </c>
      <c r="Z1507" s="10" t="s">
        <v>135</v>
      </c>
      <c r="AA1507" s="22" t="s">
        <v>29</v>
      </c>
      <c r="AB1507" s="10">
        <v>19000000</v>
      </c>
      <c r="AC1507" s="10">
        <v>110879513</v>
      </c>
      <c r="AD1507" s="10" t="s">
        <v>60</v>
      </c>
      <c r="AE1507" s="23">
        <v>113</v>
      </c>
    </row>
    <row r="1508" spans="1:31" x14ac:dyDescent="0.35">
      <c r="A1508" t="s">
        <v>5244</v>
      </c>
      <c r="B1508" t="s">
        <v>15</v>
      </c>
      <c r="C1508" t="s">
        <v>40</v>
      </c>
      <c r="D1508" s="2">
        <v>1989</v>
      </c>
      <c r="E1508" t="s">
        <v>4950</v>
      </c>
      <c r="F1508" s="2">
        <v>6.1</v>
      </c>
      <c r="G1508">
        <v>4200</v>
      </c>
      <c r="H1508" t="s">
        <v>713</v>
      </c>
      <c r="I1508" t="s">
        <v>713</v>
      </c>
      <c r="J1508" t="s">
        <v>382</v>
      </c>
      <c r="K1508" s="3" t="s">
        <v>29</v>
      </c>
      <c r="L1508">
        <v>9000000</v>
      </c>
      <c r="M1508">
        <v>19674852</v>
      </c>
      <c r="N1508" t="s">
        <v>5245</v>
      </c>
      <c r="O1508" s="2">
        <v>101</v>
      </c>
      <c r="Q1508" s="9" t="s">
        <v>40</v>
      </c>
      <c r="R1508" s="18">
        <v>1989</v>
      </c>
      <c r="S1508" s="26" t="s">
        <v>12840</v>
      </c>
      <c r="T1508" s="25" t="str">
        <f>LEFT(S1508,3)</f>
        <v>Mar</v>
      </c>
      <c r="U1508" s="9" t="s">
        <v>29</v>
      </c>
      <c r="V1508" s="18">
        <v>6.1</v>
      </c>
      <c r="W1508" s="9">
        <v>4200</v>
      </c>
      <c r="X1508" s="9" t="s">
        <v>713</v>
      </c>
      <c r="Y1508" s="9" t="s">
        <v>713</v>
      </c>
      <c r="Z1508" s="9" t="s">
        <v>382</v>
      </c>
      <c r="AA1508" s="19" t="s">
        <v>29</v>
      </c>
      <c r="AB1508" s="9">
        <v>9000000</v>
      </c>
      <c r="AC1508" s="9">
        <v>19674852</v>
      </c>
      <c r="AD1508" s="9" t="s">
        <v>5245</v>
      </c>
      <c r="AE1508" s="20">
        <v>101</v>
      </c>
    </row>
    <row r="1509" spans="1:31" x14ac:dyDescent="0.35">
      <c r="A1509" t="s">
        <v>5246</v>
      </c>
      <c r="B1509" t="s">
        <v>1998</v>
      </c>
      <c r="C1509" t="s">
        <v>33</v>
      </c>
      <c r="D1509" s="2">
        <v>1989</v>
      </c>
      <c r="E1509" t="s">
        <v>5014</v>
      </c>
      <c r="F1509" s="2">
        <v>6</v>
      </c>
      <c r="G1509">
        <v>32000</v>
      </c>
      <c r="H1509" t="s">
        <v>2604</v>
      </c>
      <c r="I1509" t="s">
        <v>5247</v>
      </c>
      <c r="J1509" t="s">
        <v>4193</v>
      </c>
      <c r="K1509" s="3" t="s">
        <v>29</v>
      </c>
      <c r="L1509">
        <v>17000000</v>
      </c>
      <c r="M1509">
        <v>78247647</v>
      </c>
      <c r="N1509" t="s">
        <v>5079</v>
      </c>
      <c r="O1509" s="2">
        <v>101</v>
      </c>
      <c r="Q1509" s="10" t="s">
        <v>33</v>
      </c>
      <c r="R1509" s="21">
        <v>1989</v>
      </c>
      <c r="S1509" s="27" t="s">
        <v>12845</v>
      </c>
      <c r="T1509" s="25" t="str">
        <f>LEFT(S1509,3)</f>
        <v>Apr</v>
      </c>
      <c r="U1509" s="10" t="s">
        <v>29</v>
      </c>
      <c r="V1509" s="21">
        <v>6</v>
      </c>
      <c r="W1509" s="10">
        <v>32000</v>
      </c>
      <c r="X1509" s="10" t="s">
        <v>2604</v>
      </c>
      <c r="Y1509" s="10" t="s">
        <v>5247</v>
      </c>
      <c r="Z1509" s="10" t="s">
        <v>4193</v>
      </c>
      <c r="AA1509" s="22" t="s">
        <v>29</v>
      </c>
      <c r="AB1509" s="10">
        <v>17000000</v>
      </c>
      <c r="AC1509" s="10">
        <v>78247647</v>
      </c>
      <c r="AD1509" s="10" t="s">
        <v>5079</v>
      </c>
      <c r="AE1509" s="23">
        <v>101</v>
      </c>
    </row>
    <row r="1510" spans="1:31" x14ac:dyDescent="0.35">
      <c r="A1510" t="s">
        <v>5248</v>
      </c>
      <c r="B1510" t="s">
        <v>1998</v>
      </c>
      <c r="C1510" t="s">
        <v>16</v>
      </c>
      <c r="D1510" s="2">
        <v>1989</v>
      </c>
      <c r="E1510" t="s">
        <v>4950</v>
      </c>
      <c r="F1510" s="2">
        <v>7.4</v>
      </c>
      <c r="G1510">
        <v>19000</v>
      </c>
      <c r="H1510" t="s">
        <v>768</v>
      </c>
      <c r="I1510" t="s">
        <v>4651</v>
      </c>
      <c r="J1510" t="s">
        <v>5220</v>
      </c>
      <c r="K1510" s="3" t="s">
        <v>29</v>
      </c>
      <c r="L1510">
        <v>10000000</v>
      </c>
      <c r="M1510">
        <v>31906454</v>
      </c>
      <c r="N1510" t="s">
        <v>5249</v>
      </c>
      <c r="O1510" s="2">
        <v>108</v>
      </c>
      <c r="Q1510" s="9" t="s">
        <v>16</v>
      </c>
      <c r="R1510" s="18">
        <v>1989</v>
      </c>
      <c r="S1510" s="26" t="s">
        <v>12840</v>
      </c>
      <c r="T1510" s="25" t="str">
        <f>LEFT(S1510,3)</f>
        <v>Mar</v>
      </c>
      <c r="U1510" s="9" t="s">
        <v>29</v>
      </c>
      <c r="V1510" s="18">
        <v>7.4</v>
      </c>
      <c r="W1510" s="9">
        <v>19000</v>
      </c>
      <c r="X1510" s="9" t="s">
        <v>768</v>
      </c>
      <c r="Y1510" s="9" t="s">
        <v>4651</v>
      </c>
      <c r="Z1510" s="9" t="s">
        <v>5220</v>
      </c>
      <c r="AA1510" s="19" t="s">
        <v>29</v>
      </c>
      <c r="AB1510" s="9">
        <v>10000000</v>
      </c>
      <c r="AC1510" s="9">
        <v>31906454</v>
      </c>
      <c r="AD1510" s="9" t="s">
        <v>5249</v>
      </c>
      <c r="AE1510" s="20">
        <v>108</v>
      </c>
    </row>
    <row r="1511" spans="1:31" x14ac:dyDescent="0.35">
      <c r="A1511" t="s">
        <v>5250</v>
      </c>
      <c r="B1511" t="s">
        <v>1998</v>
      </c>
      <c r="C1511" t="s">
        <v>33</v>
      </c>
      <c r="D1511" s="2">
        <v>1989</v>
      </c>
      <c r="E1511" t="s">
        <v>5251</v>
      </c>
      <c r="F1511" s="2">
        <v>7.5</v>
      </c>
      <c r="G1511">
        <v>29000</v>
      </c>
      <c r="H1511" t="s">
        <v>5252</v>
      </c>
      <c r="I1511" t="s">
        <v>5253</v>
      </c>
      <c r="J1511" t="s">
        <v>5252</v>
      </c>
      <c r="K1511" s="3" t="s">
        <v>21</v>
      </c>
      <c r="L1511">
        <v>9000000</v>
      </c>
      <c r="M1511">
        <v>10161099</v>
      </c>
      <c r="N1511" t="s">
        <v>5254</v>
      </c>
      <c r="O1511" s="2">
        <v>137</v>
      </c>
      <c r="Q1511" s="10" t="s">
        <v>33</v>
      </c>
      <c r="R1511" s="21">
        <v>1989</v>
      </c>
      <c r="S1511" s="27" t="s">
        <v>12889</v>
      </c>
      <c r="T1511" s="25" t="str">
        <f>LEFT(S1511,3)</f>
        <v>Nov</v>
      </c>
      <c r="U1511" s="10" t="s">
        <v>29</v>
      </c>
      <c r="V1511" s="21">
        <v>7.5</v>
      </c>
      <c r="W1511" s="10">
        <v>29000</v>
      </c>
      <c r="X1511" s="10" t="s">
        <v>5252</v>
      </c>
      <c r="Y1511" s="10" t="s">
        <v>5253</v>
      </c>
      <c r="Z1511" s="10" t="s">
        <v>5252</v>
      </c>
      <c r="AA1511" s="22" t="s">
        <v>21</v>
      </c>
      <c r="AB1511" s="10">
        <v>9000000</v>
      </c>
      <c r="AC1511" s="10">
        <v>10161099</v>
      </c>
      <c r="AD1511" s="10" t="s">
        <v>5254</v>
      </c>
      <c r="AE1511" s="23">
        <v>137</v>
      </c>
    </row>
    <row r="1512" spans="1:31" x14ac:dyDescent="0.35">
      <c r="A1512" t="s">
        <v>5255</v>
      </c>
      <c r="B1512" t="s">
        <v>32</v>
      </c>
      <c r="C1512" t="s">
        <v>40</v>
      </c>
      <c r="D1512" s="2">
        <v>1989</v>
      </c>
      <c r="E1512" t="s">
        <v>5138</v>
      </c>
      <c r="F1512" s="2">
        <v>5.4</v>
      </c>
      <c r="G1512">
        <v>4100</v>
      </c>
      <c r="H1512" t="s">
        <v>1563</v>
      </c>
      <c r="I1512" t="s">
        <v>5256</v>
      </c>
      <c r="J1512" t="s">
        <v>217</v>
      </c>
      <c r="K1512" s="3" t="s">
        <v>29</v>
      </c>
      <c r="L1512">
        <v>0</v>
      </c>
      <c r="M1512">
        <v>12065892</v>
      </c>
      <c r="N1512" t="s">
        <v>4654</v>
      </c>
      <c r="O1512" s="2">
        <v>90</v>
      </c>
      <c r="Q1512" s="9" t="s">
        <v>40</v>
      </c>
      <c r="R1512" s="18">
        <v>1989</v>
      </c>
      <c r="S1512" s="26" t="s">
        <v>12871</v>
      </c>
      <c r="T1512" s="25" t="str">
        <f>LEFT(S1512,3)</f>
        <v>Apr</v>
      </c>
      <c r="U1512" s="9" t="s">
        <v>29</v>
      </c>
      <c r="V1512" s="18">
        <v>5.4</v>
      </c>
      <c r="W1512" s="9">
        <v>4100</v>
      </c>
      <c r="X1512" s="9" t="s">
        <v>1563</v>
      </c>
      <c r="Y1512" s="9" t="s">
        <v>5256</v>
      </c>
      <c r="Z1512" s="9" t="s">
        <v>217</v>
      </c>
      <c r="AA1512" s="19" t="s">
        <v>29</v>
      </c>
      <c r="AB1512" s="9">
        <v>0</v>
      </c>
      <c r="AC1512" s="9">
        <v>12065892</v>
      </c>
      <c r="AD1512" s="9" t="s">
        <v>4654</v>
      </c>
      <c r="AE1512" s="20">
        <v>90</v>
      </c>
    </row>
    <row r="1513" spans="1:31" x14ac:dyDescent="0.35">
      <c r="A1513" t="s">
        <v>5257</v>
      </c>
      <c r="B1513" t="s">
        <v>15</v>
      </c>
      <c r="C1513" t="s">
        <v>24</v>
      </c>
      <c r="D1513" s="2">
        <v>1989</v>
      </c>
      <c r="E1513" t="s">
        <v>5097</v>
      </c>
      <c r="F1513" s="2">
        <v>4.5999999999999996</v>
      </c>
      <c r="G1513">
        <v>35000</v>
      </c>
      <c r="H1513" t="s">
        <v>5258</v>
      </c>
      <c r="I1513" t="s">
        <v>5258</v>
      </c>
      <c r="J1513" t="s">
        <v>5259</v>
      </c>
      <c r="K1513" s="3" t="s">
        <v>194</v>
      </c>
      <c r="L1513">
        <v>5000000</v>
      </c>
      <c r="M1513">
        <v>14343976</v>
      </c>
      <c r="N1513" t="s">
        <v>43</v>
      </c>
      <c r="O1513" s="2">
        <v>100</v>
      </c>
      <c r="Q1513" s="10" t="s">
        <v>24</v>
      </c>
      <c r="R1513" s="21">
        <v>1989</v>
      </c>
      <c r="S1513" s="27" t="s">
        <v>12859</v>
      </c>
      <c r="T1513" s="25" t="str">
        <f>LEFT(S1513,3)</f>
        <v>Jul</v>
      </c>
      <c r="U1513" s="10" t="s">
        <v>29</v>
      </c>
      <c r="V1513" s="21">
        <v>4.5999999999999996</v>
      </c>
      <c r="W1513" s="10">
        <v>35000</v>
      </c>
      <c r="X1513" s="10" t="s">
        <v>5258</v>
      </c>
      <c r="Y1513" s="10" t="s">
        <v>5258</v>
      </c>
      <c r="Z1513" s="10" t="s">
        <v>5259</v>
      </c>
      <c r="AA1513" s="22" t="s">
        <v>194</v>
      </c>
      <c r="AB1513" s="10">
        <v>5000000</v>
      </c>
      <c r="AC1513" s="10">
        <v>14343976</v>
      </c>
      <c r="AD1513" s="10" t="s">
        <v>43</v>
      </c>
      <c r="AE1513" s="23">
        <v>100</v>
      </c>
    </row>
    <row r="1514" spans="1:31" x14ac:dyDescent="0.35">
      <c r="A1514" t="s">
        <v>5260</v>
      </c>
      <c r="B1514" t="s">
        <v>1998</v>
      </c>
      <c r="C1514" t="s">
        <v>40</v>
      </c>
      <c r="D1514" s="2">
        <v>1989</v>
      </c>
      <c r="E1514" t="s">
        <v>5014</v>
      </c>
      <c r="F1514" s="2">
        <v>6.1</v>
      </c>
      <c r="G1514">
        <v>8600</v>
      </c>
      <c r="H1514" t="s">
        <v>2411</v>
      </c>
      <c r="I1514" t="s">
        <v>5261</v>
      </c>
      <c r="J1514" t="s">
        <v>5262</v>
      </c>
      <c r="K1514" s="3" t="s">
        <v>29</v>
      </c>
      <c r="L1514">
        <v>0</v>
      </c>
      <c r="M1514">
        <v>27843</v>
      </c>
      <c r="N1514" t="s">
        <v>2804</v>
      </c>
      <c r="O1514" s="2">
        <v>90</v>
      </c>
      <c r="Q1514" s="9" t="s">
        <v>40</v>
      </c>
      <c r="R1514" s="18">
        <v>1989</v>
      </c>
      <c r="S1514" s="26" t="s">
        <v>12845</v>
      </c>
      <c r="T1514" s="25" t="str">
        <f>LEFT(S1514,3)</f>
        <v>Apr</v>
      </c>
      <c r="U1514" s="9" t="s">
        <v>29</v>
      </c>
      <c r="V1514" s="18">
        <v>6.1</v>
      </c>
      <c r="W1514" s="9">
        <v>8600</v>
      </c>
      <c r="X1514" s="9" t="s">
        <v>2411</v>
      </c>
      <c r="Y1514" s="9" t="s">
        <v>5261</v>
      </c>
      <c r="Z1514" s="9" t="s">
        <v>5262</v>
      </c>
      <c r="AA1514" s="19" t="s">
        <v>29</v>
      </c>
      <c r="AB1514" s="9">
        <v>0</v>
      </c>
      <c r="AC1514" s="9">
        <v>27843</v>
      </c>
      <c r="AD1514" s="9" t="s">
        <v>2804</v>
      </c>
      <c r="AE1514" s="20">
        <v>90</v>
      </c>
    </row>
    <row r="1515" spans="1:31" x14ac:dyDescent="0.35">
      <c r="A1515" t="s">
        <v>5263</v>
      </c>
      <c r="B1515" t="s">
        <v>15</v>
      </c>
      <c r="C1515" t="s">
        <v>16</v>
      </c>
      <c r="D1515" s="2">
        <v>1989</v>
      </c>
      <c r="E1515" t="s">
        <v>5084</v>
      </c>
      <c r="F1515" s="2">
        <v>7</v>
      </c>
      <c r="G1515">
        <v>13000</v>
      </c>
      <c r="H1515" t="s">
        <v>689</v>
      </c>
      <c r="I1515" t="s">
        <v>5264</v>
      </c>
      <c r="J1515" t="s">
        <v>4200</v>
      </c>
      <c r="K1515" s="3" t="s">
        <v>451</v>
      </c>
      <c r="L1515">
        <v>33000000</v>
      </c>
      <c r="M1515">
        <v>1132112</v>
      </c>
      <c r="N1515" t="s">
        <v>5265</v>
      </c>
      <c r="O1515" s="2">
        <v>137</v>
      </c>
      <c r="Q1515" s="10" t="s">
        <v>16</v>
      </c>
      <c r="R1515" s="21">
        <v>1989</v>
      </c>
      <c r="S1515" s="27" t="s">
        <v>12856</v>
      </c>
      <c r="T1515" s="25" t="str">
        <f>LEFT(S1515,3)</f>
        <v>Nov</v>
      </c>
      <c r="U1515" s="10" t="s">
        <v>29</v>
      </c>
      <c r="V1515" s="21">
        <v>7</v>
      </c>
      <c r="W1515" s="10">
        <v>13000</v>
      </c>
      <c r="X1515" s="10" t="s">
        <v>689</v>
      </c>
      <c r="Y1515" s="10" t="s">
        <v>5264</v>
      </c>
      <c r="Z1515" s="10" t="s">
        <v>4200</v>
      </c>
      <c r="AA1515" s="22" t="s">
        <v>451</v>
      </c>
      <c r="AB1515" s="10">
        <v>33000000</v>
      </c>
      <c r="AC1515" s="10">
        <v>1132112</v>
      </c>
      <c r="AD1515" s="10" t="s">
        <v>5265</v>
      </c>
      <c r="AE1515" s="23">
        <v>137</v>
      </c>
    </row>
    <row r="1516" spans="1:31" x14ac:dyDescent="0.35">
      <c r="A1516" t="s">
        <v>5266</v>
      </c>
      <c r="B1516" t="s">
        <v>15</v>
      </c>
      <c r="C1516" t="s">
        <v>16</v>
      </c>
      <c r="D1516" s="2">
        <v>1989</v>
      </c>
      <c r="E1516" t="s">
        <v>5014</v>
      </c>
      <c r="F1516" s="2">
        <v>6.5</v>
      </c>
      <c r="G1516">
        <v>4800</v>
      </c>
      <c r="H1516" t="s">
        <v>5267</v>
      </c>
      <c r="I1516" t="s">
        <v>5268</v>
      </c>
      <c r="J1516" t="s">
        <v>1352</v>
      </c>
      <c r="K1516" s="3" t="s">
        <v>21</v>
      </c>
      <c r="L1516">
        <v>7000000</v>
      </c>
      <c r="M1516">
        <v>8800000</v>
      </c>
      <c r="N1516" t="s">
        <v>4069</v>
      </c>
      <c r="O1516" s="2">
        <v>106</v>
      </c>
      <c r="Q1516" s="9" t="s">
        <v>16</v>
      </c>
      <c r="R1516" s="18">
        <v>1989</v>
      </c>
      <c r="S1516" s="26" t="s">
        <v>12845</v>
      </c>
      <c r="T1516" s="25" t="str">
        <f>LEFT(S1516,3)</f>
        <v>Apr</v>
      </c>
      <c r="U1516" s="9" t="s">
        <v>29</v>
      </c>
      <c r="V1516" s="18">
        <v>6.5</v>
      </c>
      <c r="W1516" s="9">
        <v>4800</v>
      </c>
      <c r="X1516" s="9" t="s">
        <v>5267</v>
      </c>
      <c r="Y1516" s="9" t="s">
        <v>5268</v>
      </c>
      <c r="Z1516" s="9" t="s">
        <v>1352</v>
      </c>
      <c r="AA1516" s="19" t="s">
        <v>21</v>
      </c>
      <c r="AB1516" s="9">
        <v>7000000</v>
      </c>
      <c r="AC1516" s="9">
        <v>8800000</v>
      </c>
      <c r="AD1516" s="9" t="s">
        <v>4069</v>
      </c>
      <c r="AE1516" s="20">
        <v>106</v>
      </c>
    </row>
    <row r="1517" spans="1:31" x14ac:dyDescent="0.35">
      <c r="A1517" t="s">
        <v>5269</v>
      </c>
      <c r="B1517" t="s">
        <v>15</v>
      </c>
      <c r="C1517" t="s">
        <v>40</v>
      </c>
      <c r="D1517" s="2">
        <v>1989</v>
      </c>
      <c r="E1517" t="s">
        <v>5192</v>
      </c>
      <c r="F1517" s="2">
        <v>6.9</v>
      </c>
      <c r="G1517">
        <v>22000</v>
      </c>
      <c r="H1517" t="s">
        <v>2255</v>
      </c>
      <c r="I1517" t="s">
        <v>2255</v>
      </c>
      <c r="J1517" t="s">
        <v>661</v>
      </c>
      <c r="K1517" s="3" t="s">
        <v>29</v>
      </c>
      <c r="L1517">
        <v>13000000</v>
      </c>
      <c r="M1517">
        <v>18428904</v>
      </c>
      <c r="N1517" t="s">
        <v>3525</v>
      </c>
      <c r="O1517" s="2">
        <v>114</v>
      </c>
      <c r="Q1517" s="10" t="s">
        <v>40</v>
      </c>
      <c r="R1517" s="21">
        <v>1989</v>
      </c>
      <c r="S1517" s="27" t="s">
        <v>12881</v>
      </c>
      <c r="T1517" s="25" t="str">
        <f>LEFT(S1517,3)</f>
        <v>Oct</v>
      </c>
      <c r="U1517" s="10" t="s">
        <v>29</v>
      </c>
      <c r="V1517" s="21">
        <v>6.9</v>
      </c>
      <c r="W1517" s="10">
        <v>22000</v>
      </c>
      <c r="X1517" s="10" t="s">
        <v>2255</v>
      </c>
      <c r="Y1517" s="10" t="s">
        <v>2255</v>
      </c>
      <c r="Z1517" s="10" t="s">
        <v>661</v>
      </c>
      <c r="AA1517" s="22" t="s">
        <v>29</v>
      </c>
      <c r="AB1517" s="10">
        <v>13000000</v>
      </c>
      <c r="AC1517" s="10">
        <v>18428904</v>
      </c>
      <c r="AD1517" s="10" t="s">
        <v>3525</v>
      </c>
      <c r="AE1517" s="23">
        <v>114</v>
      </c>
    </row>
    <row r="1518" spans="1:31" x14ac:dyDescent="0.35">
      <c r="A1518" t="s">
        <v>5270</v>
      </c>
      <c r="B1518" t="s">
        <v>15</v>
      </c>
      <c r="C1518" t="s">
        <v>40</v>
      </c>
      <c r="D1518" s="2">
        <v>1989</v>
      </c>
      <c r="E1518" t="s">
        <v>4812</v>
      </c>
      <c r="F1518" s="2">
        <v>5.5</v>
      </c>
      <c r="G1518">
        <v>15000</v>
      </c>
      <c r="H1518" t="s">
        <v>694</v>
      </c>
      <c r="I1518" t="s">
        <v>694</v>
      </c>
      <c r="J1518" t="s">
        <v>5271</v>
      </c>
      <c r="K1518" s="3" t="s">
        <v>29</v>
      </c>
      <c r="L1518">
        <v>5000000</v>
      </c>
      <c r="M1518">
        <v>16554699</v>
      </c>
      <c r="N1518" t="s">
        <v>3977</v>
      </c>
      <c r="O1518" s="2">
        <v>109</v>
      </c>
      <c r="Q1518" s="9" t="s">
        <v>40</v>
      </c>
      <c r="R1518" s="18">
        <v>1989</v>
      </c>
      <c r="S1518" s="26" t="s">
        <v>12831</v>
      </c>
      <c r="T1518" s="25" t="str">
        <f>LEFT(S1518,3)</f>
        <v>Oct</v>
      </c>
      <c r="U1518" s="9" t="s">
        <v>29</v>
      </c>
      <c r="V1518" s="18">
        <v>5.5</v>
      </c>
      <c r="W1518" s="9">
        <v>15000</v>
      </c>
      <c r="X1518" s="9" t="s">
        <v>694</v>
      </c>
      <c r="Y1518" s="9" t="s">
        <v>694</v>
      </c>
      <c r="Z1518" s="9" t="s">
        <v>5271</v>
      </c>
      <c r="AA1518" s="19" t="s">
        <v>29</v>
      </c>
      <c r="AB1518" s="9">
        <v>5000000</v>
      </c>
      <c r="AC1518" s="9">
        <v>16554699</v>
      </c>
      <c r="AD1518" s="9" t="s">
        <v>3977</v>
      </c>
      <c r="AE1518" s="20">
        <v>109</v>
      </c>
    </row>
    <row r="1519" spans="1:31" x14ac:dyDescent="0.35">
      <c r="A1519" t="s">
        <v>5272</v>
      </c>
      <c r="B1519" t="s">
        <v>15</v>
      </c>
      <c r="C1519" t="s">
        <v>33</v>
      </c>
      <c r="D1519" s="2">
        <v>1989</v>
      </c>
      <c r="E1519" t="s">
        <v>5223</v>
      </c>
      <c r="F1519" s="2">
        <v>5.8</v>
      </c>
      <c r="G1519">
        <v>9700</v>
      </c>
      <c r="H1519" t="s">
        <v>723</v>
      </c>
      <c r="I1519" t="s">
        <v>5273</v>
      </c>
      <c r="J1519" t="s">
        <v>2038</v>
      </c>
      <c r="K1519" s="3" t="s">
        <v>29</v>
      </c>
      <c r="L1519">
        <v>12000000</v>
      </c>
      <c r="M1519">
        <v>15942628</v>
      </c>
      <c r="N1519" t="s">
        <v>137</v>
      </c>
      <c r="O1519" s="2">
        <v>108</v>
      </c>
      <c r="Q1519" s="10" t="s">
        <v>33</v>
      </c>
      <c r="R1519" s="21">
        <v>1989</v>
      </c>
      <c r="S1519" s="27" t="s">
        <v>12887</v>
      </c>
      <c r="T1519" s="25" t="str">
        <f>LEFT(S1519,3)</f>
        <v>Oct</v>
      </c>
      <c r="U1519" s="10" t="s">
        <v>29</v>
      </c>
      <c r="V1519" s="21">
        <v>5.8</v>
      </c>
      <c r="W1519" s="10">
        <v>9700</v>
      </c>
      <c r="X1519" s="10" t="s">
        <v>723</v>
      </c>
      <c r="Y1519" s="10" t="s">
        <v>5273</v>
      </c>
      <c r="Z1519" s="10" t="s">
        <v>2038</v>
      </c>
      <c r="AA1519" s="22" t="s">
        <v>29</v>
      </c>
      <c r="AB1519" s="10">
        <v>12000000</v>
      </c>
      <c r="AC1519" s="10">
        <v>15942628</v>
      </c>
      <c r="AD1519" s="10" t="s">
        <v>137</v>
      </c>
      <c r="AE1519" s="23">
        <v>108</v>
      </c>
    </row>
    <row r="1520" spans="1:31" x14ac:dyDescent="0.35">
      <c r="A1520" t="s">
        <v>5274</v>
      </c>
      <c r="B1520" t="s">
        <v>15</v>
      </c>
      <c r="C1520" t="s">
        <v>16</v>
      </c>
      <c r="D1520" s="2">
        <v>1989</v>
      </c>
      <c r="E1520" t="s">
        <v>5275</v>
      </c>
      <c r="F1520" s="2">
        <v>5.0999999999999996</v>
      </c>
      <c r="G1520">
        <v>22000</v>
      </c>
      <c r="H1520" t="s">
        <v>5276</v>
      </c>
      <c r="I1520" t="s">
        <v>4007</v>
      </c>
      <c r="J1520" t="s">
        <v>3913</v>
      </c>
      <c r="K1520" s="3" t="s">
        <v>29</v>
      </c>
      <c r="L1520">
        <v>0</v>
      </c>
      <c r="M1520">
        <v>38903179</v>
      </c>
      <c r="N1520" t="s">
        <v>362</v>
      </c>
      <c r="O1520" s="2">
        <v>105</v>
      </c>
      <c r="Q1520" s="9" t="s">
        <v>16</v>
      </c>
      <c r="R1520" s="18">
        <v>1989</v>
      </c>
      <c r="S1520" s="26" t="s">
        <v>12890</v>
      </c>
      <c r="T1520" s="25" t="str">
        <f>LEFT(S1520,3)</f>
        <v>Feb</v>
      </c>
      <c r="U1520" s="9" t="s">
        <v>29</v>
      </c>
      <c r="V1520" s="18">
        <v>5.0999999999999996</v>
      </c>
      <c r="W1520" s="9">
        <v>22000</v>
      </c>
      <c r="X1520" s="9" t="s">
        <v>5276</v>
      </c>
      <c r="Y1520" s="9" t="s">
        <v>4007</v>
      </c>
      <c r="Z1520" s="9" t="s">
        <v>3913</v>
      </c>
      <c r="AA1520" s="19" t="s">
        <v>29</v>
      </c>
      <c r="AB1520" s="9">
        <v>0</v>
      </c>
      <c r="AC1520" s="9">
        <v>38903179</v>
      </c>
      <c r="AD1520" s="9" t="s">
        <v>362</v>
      </c>
      <c r="AE1520" s="20">
        <v>105</v>
      </c>
    </row>
    <row r="1521" spans="1:31" x14ac:dyDescent="0.35">
      <c r="A1521" t="s">
        <v>5277</v>
      </c>
      <c r="B1521" t="s">
        <v>1998</v>
      </c>
      <c r="C1521" t="s">
        <v>40</v>
      </c>
      <c r="D1521" s="2">
        <v>1989</v>
      </c>
      <c r="E1521" t="s">
        <v>5173</v>
      </c>
      <c r="F1521" s="2">
        <v>5.6</v>
      </c>
      <c r="G1521">
        <v>17000</v>
      </c>
      <c r="H1521" t="s">
        <v>2720</v>
      </c>
      <c r="I1521" t="s">
        <v>5278</v>
      </c>
      <c r="J1521" t="s">
        <v>746</v>
      </c>
      <c r="K1521" s="3" t="s">
        <v>29</v>
      </c>
      <c r="L1521">
        <v>0</v>
      </c>
      <c r="M1521">
        <v>15351421</v>
      </c>
      <c r="N1521" t="s">
        <v>49</v>
      </c>
      <c r="O1521" s="2">
        <v>99</v>
      </c>
      <c r="Q1521" s="10" t="s">
        <v>40</v>
      </c>
      <c r="R1521" s="21">
        <v>1989</v>
      </c>
      <c r="S1521" s="27" t="s">
        <v>12878</v>
      </c>
      <c r="T1521" s="25" t="str">
        <f>LEFT(S1521,3)</f>
        <v>Dec</v>
      </c>
      <c r="U1521" s="10" t="s">
        <v>29</v>
      </c>
      <c r="V1521" s="21">
        <v>5.6</v>
      </c>
      <c r="W1521" s="10">
        <v>17000</v>
      </c>
      <c r="X1521" s="10" t="s">
        <v>2720</v>
      </c>
      <c r="Y1521" s="10" t="s">
        <v>5278</v>
      </c>
      <c r="Z1521" s="10" t="s">
        <v>746</v>
      </c>
      <c r="AA1521" s="22" t="s">
        <v>29</v>
      </c>
      <c r="AB1521" s="10">
        <v>0</v>
      </c>
      <c r="AC1521" s="10">
        <v>15351421</v>
      </c>
      <c r="AD1521" s="10" t="s">
        <v>49</v>
      </c>
      <c r="AE1521" s="23">
        <v>99</v>
      </c>
    </row>
    <row r="1522" spans="1:31" x14ac:dyDescent="0.35">
      <c r="A1522" t="s">
        <v>5279</v>
      </c>
      <c r="B1522" t="s">
        <v>15</v>
      </c>
      <c r="C1522" t="s">
        <v>40</v>
      </c>
      <c r="D1522" s="2">
        <v>1989</v>
      </c>
      <c r="E1522" t="s">
        <v>5084</v>
      </c>
      <c r="F1522" s="2">
        <v>7.6</v>
      </c>
      <c r="G1522">
        <v>26000</v>
      </c>
      <c r="H1522" t="s">
        <v>2187</v>
      </c>
      <c r="I1522" t="s">
        <v>2187</v>
      </c>
      <c r="J1522" t="s">
        <v>5280</v>
      </c>
      <c r="K1522" s="3" t="s">
        <v>2107</v>
      </c>
      <c r="L1522">
        <v>2800000</v>
      </c>
      <c r="M1522">
        <v>1544973</v>
      </c>
      <c r="N1522" t="s">
        <v>5281</v>
      </c>
      <c r="O1522" s="2">
        <v>110</v>
      </c>
      <c r="Q1522" s="9" t="s">
        <v>40</v>
      </c>
      <c r="R1522" s="18">
        <v>1989</v>
      </c>
      <c r="S1522" s="26" t="s">
        <v>12856</v>
      </c>
      <c r="T1522" s="25" t="str">
        <f>LEFT(S1522,3)</f>
        <v>Nov</v>
      </c>
      <c r="U1522" s="9" t="s">
        <v>29</v>
      </c>
      <c r="V1522" s="18">
        <v>7.6</v>
      </c>
      <c r="W1522" s="9">
        <v>26000</v>
      </c>
      <c r="X1522" s="9" t="s">
        <v>2187</v>
      </c>
      <c r="Y1522" s="9" t="s">
        <v>2187</v>
      </c>
      <c r="Z1522" s="9" t="s">
        <v>5280</v>
      </c>
      <c r="AA1522" s="19" t="s">
        <v>2107</v>
      </c>
      <c r="AB1522" s="9">
        <v>2800000</v>
      </c>
      <c r="AC1522" s="9">
        <v>1544973</v>
      </c>
      <c r="AD1522" s="9" t="s">
        <v>5281</v>
      </c>
      <c r="AE1522" s="20">
        <v>110</v>
      </c>
    </row>
    <row r="1523" spans="1:31" x14ac:dyDescent="0.35">
      <c r="A1523" t="s">
        <v>5282</v>
      </c>
      <c r="B1523" t="s">
        <v>15</v>
      </c>
      <c r="C1523" t="s">
        <v>62</v>
      </c>
      <c r="D1523" s="2">
        <v>1989</v>
      </c>
      <c r="E1523" t="s">
        <v>5283</v>
      </c>
      <c r="F1523" s="2">
        <v>6</v>
      </c>
      <c r="G1523">
        <v>3600</v>
      </c>
      <c r="H1523" t="s">
        <v>1746</v>
      </c>
      <c r="I1523" t="s">
        <v>5284</v>
      </c>
      <c r="J1523" t="s">
        <v>316</v>
      </c>
      <c r="K1523" s="3" t="s">
        <v>29</v>
      </c>
      <c r="L1523">
        <v>22000000</v>
      </c>
      <c r="M1523">
        <v>19131246</v>
      </c>
      <c r="N1523" t="s">
        <v>2091</v>
      </c>
      <c r="O1523" s="2">
        <v>120</v>
      </c>
      <c r="Q1523" s="10" t="s">
        <v>62</v>
      </c>
      <c r="R1523" s="21">
        <v>1989</v>
      </c>
      <c r="S1523" s="27" t="s">
        <v>12891</v>
      </c>
      <c r="T1523" s="25" t="str">
        <f>LEFT(S1523,3)</f>
        <v>Dec</v>
      </c>
      <c r="U1523" s="10" t="s">
        <v>29</v>
      </c>
      <c r="V1523" s="21">
        <v>6</v>
      </c>
      <c r="W1523" s="10">
        <v>3600</v>
      </c>
      <c r="X1523" s="10" t="s">
        <v>1746</v>
      </c>
      <c r="Y1523" s="10" t="s">
        <v>5284</v>
      </c>
      <c r="Z1523" s="10" t="s">
        <v>316</v>
      </c>
      <c r="AA1523" s="22" t="s">
        <v>29</v>
      </c>
      <c r="AB1523" s="10">
        <v>22000000</v>
      </c>
      <c r="AC1523" s="10">
        <v>19131246</v>
      </c>
      <c r="AD1523" s="10" t="s">
        <v>2091</v>
      </c>
      <c r="AE1523" s="23">
        <v>120</v>
      </c>
    </row>
    <row r="1524" spans="1:31" x14ac:dyDescent="0.35">
      <c r="A1524" t="s">
        <v>5285</v>
      </c>
      <c r="B1524" t="s">
        <v>15</v>
      </c>
      <c r="C1524" t="s">
        <v>33</v>
      </c>
      <c r="D1524" s="2">
        <v>1989</v>
      </c>
      <c r="E1524" t="s">
        <v>5286</v>
      </c>
      <c r="F1524" s="2">
        <v>6.2</v>
      </c>
      <c r="G1524">
        <v>1400</v>
      </c>
      <c r="H1524" t="s">
        <v>162</v>
      </c>
      <c r="I1524" t="s">
        <v>162</v>
      </c>
      <c r="J1524" t="s">
        <v>5287</v>
      </c>
      <c r="K1524" s="3" t="s">
        <v>21</v>
      </c>
      <c r="L1524">
        <v>11987578</v>
      </c>
      <c r="M1524">
        <v>444055</v>
      </c>
      <c r="N1524" t="s">
        <v>4309</v>
      </c>
      <c r="O1524" s="2">
        <v>113</v>
      </c>
      <c r="Q1524" s="9" t="s">
        <v>33</v>
      </c>
      <c r="R1524" s="18">
        <v>1989</v>
      </c>
      <c r="S1524" s="26" t="s">
        <v>12892</v>
      </c>
      <c r="T1524" s="25" t="str">
        <f>LEFT(S1524,3)</f>
        <v>May</v>
      </c>
      <c r="U1524" s="9" t="s">
        <v>29</v>
      </c>
      <c r="V1524" s="18">
        <v>6.2</v>
      </c>
      <c r="W1524" s="9">
        <v>1400</v>
      </c>
      <c r="X1524" s="9" t="s">
        <v>162</v>
      </c>
      <c r="Y1524" s="9" t="s">
        <v>162</v>
      </c>
      <c r="Z1524" s="9" t="s">
        <v>5287</v>
      </c>
      <c r="AA1524" s="19" t="s">
        <v>21</v>
      </c>
      <c r="AB1524" s="9">
        <v>11987578</v>
      </c>
      <c r="AC1524" s="9">
        <v>444055</v>
      </c>
      <c r="AD1524" s="9" t="s">
        <v>4309</v>
      </c>
      <c r="AE1524" s="20">
        <v>113</v>
      </c>
    </row>
    <row r="1525" spans="1:31" x14ac:dyDescent="0.35">
      <c r="A1525" t="s">
        <v>5288</v>
      </c>
      <c r="B1525" t="s">
        <v>1998</v>
      </c>
      <c r="C1525" t="s">
        <v>33</v>
      </c>
      <c r="D1525" s="2">
        <v>1989</v>
      </c>
      <c r="E1525" t="s">
        <v>4589</v>
      </c>
      <c r="F1525" s="2">
        <v>6.3</v>
      </c>
      <c r="G1525">
        <v>7400</v>
      </c>
      <c r="H1525" t="s">
        <v>1199</v>
      </c>
      <c r="I1525" t="s">
        <v>5289</v>
      </c>
      <c r="J1525" t="s">
        <v>5290</v>
      </c>
      <c r="K1525" s="3" t="s">
        <v>29</v>
      </c>
      <c r="L1525">
        <v>10000000</v>
      </c>
      <c r="M1525">
        <v>2777280</v>
      </c>
      <c r="N1525" t="s">
        <v>2510</v>
      </c>
      <c r="O1525" s="2">
        <v>105</v>
      </c>
      <c r="Q1525" s="10" t="s">
        <v>33</v>
      </c>
      <c r="R1525" s="21">
        <v>1989</v>
      </c>
      <c r="S1525" s="27" t="s">
        <v>12802</v>
      </c>
      <c r="T1525" s="25" t="str">
        <f>LEFT(S1525,3)</f>
        <v>Jan</v>
      </c>
      <c r="U1525" s="10" t="s">
        <v>29</v>
      </c>
      <c r="V1525" s="21">
        <v>6.3</v>
      </c>
      <c r="W1525" s="10">
        <v>7400</v>
      </c>
      <c r="X1525" s="10" t="s">
        <v>1199</v>
      </c>
      <c r="Y1525" s="10" t="s">
        <v>5289</v>
      </c>
      <c r="Z1525" s="10" t="s">
        <v>5290</v>
      </c>
      <c r="AA1525" s="22" t="s">
        <v>29</v>
      </c>
      <c r="AB1525" s="10">
        <v>10000000</v>
      </c>
      <c r="AC1525" s="10">
        <v>2777280</v>
      </c>
      <c r="AD1525" s="10" t="s">
        <v>2510</v>
      </c>
      <c r="AE1525" s="23">
        <v>105</v>
      </c>
    </row>
    <row r="1526" spans="1:31" x14ac:dyDescent="0.35">
      <c r="A1526" t="s">
        <v>5291</v>
      </c>
      <c r="B1526" t="s">
        <v>32</v>
      </c>
      <c r="C1526" t="s">
        <v>40</v>
      </c>
      <c r="D1526" s="2">
        <v>1989</v>
      </c>
      <c r="E1526" t="s">
        <v>5202</v>
      </c>
      <c r="F1526" s="2">
        <v>6.1</v>
      </c>
      <c r="G1526">
        <v>20000</v>
      </c>
      <c r="H1526" t="s">
        <v>269</v>
      </c>
      <c r="I1526" t="s">
        <v>2656</v>
      </c>
      <c r="J1526" t="s">
        <v>48</v>
      </c>
      <c r="K1526" s="3" t="s">
        <v>29</v>
      </c>
      <c r="L1526">
        <v>8000000</v>
      </c>
      <c r="M1526">
        <v>39450960</v>
      </c>
      <c r="N1526" t="s">
        <v>60</v>
      </c>
      <c r="O1526" s="2">
        <v>95</v>
      </c>
      <c r="Q1526" s="9" t="s">
        <v>40</v>
      </c>
      <c r="R1526" s="18">
        <v>1989</v>
      </c>
      <c r="S1526" s="26" t="s">
        <v>12883</v>
      </c>
      <c r="T1526" s="25" t="str">
        <f>LEFT(S1526,3)</f>
        <v>Mar</v>
      </c>
      <c r="U1526" s="9" t="s">
        <v>29</v>
      </c>
      <c r="V1526" s="18">
        <v>6.1</v>
      </c>
      <c r="W1526" s="9">
        <v>20000</v>
      </c>
      <c r="X1526" s="9" t="s">
        <v>269</v>
      </c>
      <c r="Y1526" s="9" t="s">
        <v>2656</v>
      </c>
      <c r="Z1526" s="9" t="s">
        <v>48</v>
      </c>
      <c r="AA1526" s="19" t="s">
        <v>29</v>
      </c>
      <c r="AB1526" s="9">
        <v>8000000</v>
      </c>
      <c r="AC1526" s="9">
        <v>39450960</v>
      </c>
      <c r="AD1526" s="9" t="s">
        <v>60</v>
      </c>
      <c r="AE1526" s="20">
        <v>95</v>
      </c>
    </row>
    <row r="1527" spans="1:31" x14ac:dyDescent="0.35">
      <c r="A1527" t="s">
        <v>5292</v>
      </c>
      <c r="B1527" t="s">
        <v>15</v>
      </c>
      <c r="C1527" t="s">
        <v>62</v>
      </c>
      <c r="D1527" s="2">
        <v>1989</v>
      </c>
      <c r="E1527" t="s">
        <v>5205</v>
      </c>
      <c r="F1527" s="2">
        <v>5.6</v>
      </c>
      <c r="G1527">
        <v>5900</v>
      </c>
      <c r="H1527" t="s">
        <v>1253</v>
      </c>
      <c r="I1527" t="s">
        <v>781</v>
      </c>
      <c r="J1527" t="s">
        <v>1522</v>
      </c>
      <c r="K1527" s="3" t="s">
        <v>29</v>
      </c>
      <c r="L1527">
        <v>5000000</v>
      </c>
      <c r="M1527">
        <v>1919653</v>
      </c>
      <c r="N1527" t="s">
        <v>5293</v>
      </c>
      <c r="O1527" s="2">
        <v>107</v>
      </c>
      <c r="Q1527" s="10" t="s">
        <v>62</v>
      </c>
      <c r="R1527" s="21">
        <v>1989</v>
      </c>
      <c r="S1527" s="27" t="s">
        <v>12884</v>
      </c>
      <c r="T1527" s="25" t="str">
        <f>LEFT(S1527,3)</f>
        <v>Nov</v>
      </c>
      <c r="U1527" s="10" t="s">
        <v>29</v>
      </c>
      <c r="V1527" s="21">
        <v>5.6</v>
      </c>
      <c r="W1527" s="10">
        <v>5900</v>
      </c>
      <c r="X1527" s="10" t="s">
        <v>1253</v>
      </c>
      <c r="Y1527" s="10" t="s">
        <v>781</v>
      </c>
      <c r="Z1527" s="10" t="s">
        <v>1522</v>
      </c>
      <c r="AA1527" s="22" t="s">
        <v>29</v>
      </c>
      <c r="AB1527" s="10">
        <v>5000000</v>
      </c>
      <c r="AC1527" s="10">
        <v>1919653</v>
      </c>
      <c r="AD1527" s="10" t="s">
        <v>5293</v>
      </c>
      <c r="AE1527" s="23">
        <v>107</v>
      </c>
    </row>
    <row r="1528" spans="1:31" x14ac:dyDescent="0.35">
      <c r="A1528" t="s">
        <v>5294</v>
      </c>
      <c r="B1528" t="s">
        <v>1998</v>
      </c>
      <c r="C1528" t="s">
        <v>40</v>
      </c>
      <c r="D1528" s="2">
        <v>1989</v>
      </c>
      <c r="E1528" t="s">
        <v>5104</v>
      </c>
      <c r="F1528" s="2">
        <v>6.2</v>
      </c>
      <c r="G1528">
        <v>13000</v>
      </c>
      <c r="H1528" t="s">
        <v>1612</v>
      </c>
      <c r="I1528" t="s">
        <v>1612</v>
      </c>
      <c r="J1528" t="s">
        <v>5295</v>
      </c>
      <c r="K1528" s="3" t="s">
        <v>21</v>
      </c>
      <c r="L1528">
        <v>0</v>
      </c>
      <c r="M1528">
        <v>1932642</v>
      </c>
      <c r="N1528" t="s">
        <v>5296</v>
      </c>
      <c r="O1528" s="2">
        <v>107</v>
      </c>
      <c r="Q1528" s="9" t="s">
        <v>40</v>
      </c>
      <c r="R1528" s="18">
        <v>1989</v>
      </c>
      <c r="S1528" s="26" t="s">
        <v>12862</v>
      </c>
      <c r="T1528" s="25" t="str">
        <f>LEFT(S1528,3)</f>
        <v>Sep</v>
      </c>
      <c r="U1528" s="9" t="s">
        <v>29</v>
      </c>
      <c r="V1528" s="18">
        <v>6.2</v>
      </c>
      <c r="W1528" s="9">
        <v>13000</v>
      </c>
      <c r="X1528" s="9" t="s">
        <v>1612</v>
      </c>
      <c r="Y1528" s="9" t="s">
        <v>1612</v>
      </c>
      <c r="Z1528" s="9" t="s">
        <v>5295</v>
      </c>
      <c r="AA1528" s="19" t="s">
        <v>21</v>
      </c>
      <c r="AB1528" s="9">
        <v>0</v>
      </c>
      <c r="AC1528" s="9">
        <v>1932642</v>
      </c>
      <c r="AD1528" s="9" t="s">
        <v>5296</v>
      </c>
      <c r="AE1528" s="20">
        <v>107</v>
      </c>
    </row>
    <row r="1529" spans="1:31" x14ac:dyDescent="0.35">
      <c r="A1529" t="s">
        <v>5297</v>
      </c>
      <c r="B1529" t="s">
        <v>1998</v>
      </c>
      <c r="C1529" t="s">
        <v>40</v>
      </c>
      <c r="D1529" s="2">
        <v>1989</v>
      </c>
      <c r="E1529" t="s">
        <v>5298</v>
      </c>
      <c r="F1529" s="2">
        <v>7.9</v>
      </c>
      <c r="G1529">
        <v>56000</v>
      </c>
      <c r="H1529" t="s">
        <v>288</v>
      </c>
      <c r="I1529" t="s">
        <v>288</v>
      </c>
      <c r="J1529" t="s">
        <v>5299</v>
      </c>
      <c r="K1529" s="3" t="s">
        <v>29</v>
      </c>
      <c r="L1529">
        <v>19000000</v>
      </c>
      <c r="M1529">
        <v>18254702</v>
      </c>
      <c r="N1529" t="s">
        <v>289</v>
      </c>
      <c r="O1529" s="2">
        <v>104</v>
      </c>
      <c r="Q1529" s="10" t="s">
        <v>40</v>
      </c>
      <c r="R1529" s="21">
        <v>1989</v>
      </c>
      <c r="S1529" s="27" t="s">
        <v>12893</v>
      </c>
      <c r="T1529" s="25" t="str">
        <f>LEFT(S1529,3)</f>
        <v>Nov</v>
      </c>
      <c r="U1529" s="10" t="s">
        <v>29</v>
      </c>
      <c r="V1529" s="21">
        <v>7.9</v>
      </c>
      <c r="W1529" s="10">
        <v>56000</v>
      </c>
      <c r="X1529" s="10" t="s">
        <v>288</v>
      </c>
      <c r="Y1529" s="10" t="s">
        <v>288</v>
      </c>
      <c r="Z1529" s="10" t="s">
        <v>5299</v>
      </c>
      <c r="AA1529" s="22" t="s">
        <v>29</v>
      </c>
      <c r="AB1529" s="10">
        <v>19000000</v>
      </c>
      <c r="AC1529" s="10">
        <v>18254702</v>
      </c>
      <c r="AD1529" s="10" t="s">
        <v>289</v>
      </c>
      <c r="AE1529" s="23">
        <v>104</v>
      </c>
    </row>
    <row r="1530" spans="1:31" x14ac:dyDescent="0.35">
      <c r="A1530" t="s">
        <v>5300</v>
      </c>
      <c r="B1530" t="s">
        <v>15</v>
      </c>
      <c r="C1530" t="s">
        <v>33</v>
      </c>
      <c r="D1530" s="2">
        <v>1989</v>
      </c>
      <c r="E1530" t="s">
        <v>5301</v>
      </c>
      <c r="F1530" s="2">
        <v>6.5</v>
      </c>
      <c r="G1530">
        <v>6300</v>
      </c>
      <c r="H1530" t="s">
        <v>699</v>
      </c>
      <c r="I1530" t="s">
        <v>5302</v>
      </c>
      <c r="J1530" t="s">
        <v>1718</v>
      </c>
      <c r="K1530" s="3" t="s">
        <v>29</v>
      </c>
      <c r="L1530">
        <v>0</v>
      </c>
      <c r="M1530">
        <v>20047604</v>
      </c>
      <c r="N1530" t="s">
        <v>2981</v>
      </c>
      <c r="O1530" s="2">
        <v>113</v>
      </c>
      <c r="Q1530" s="9" t="s">
        <v>33</v>
      </c>
      <c r="R1530" s="18">
        <v>1989</v>
      </c>
      <c r="S1530" s="26" t="s">
        <v>12894</v>
      </c>
      <c r="T1530" s="25" t="str">
        <f>LEFT(S1530,3)</f>
        <v>Oct</v>
      </c>
      <c r="U1530" s="9" t="s">
        <v>29</v>
      </c>
      <c r="V1530" s="18">
        <v>6.5</v>
      </c>
      <c r="W1530" s="9">
        <v>6300</v>
      </c>
      <c r="X1530" s="9" t="s">
        <v>699</v>
      </c>
      <c r="Y1530" s="9" t="s">
        <v>5302</v>
      </c>
      <c r="Z1530" s="9" t="s">
        <v>1718</v>
      </c>
      <c r="AA1530" s="19" t="s">
        <v>29</v>
      </c>
      <c r="AB1530" s="9">
        <v>0</v>
      </c>
      <c r="AC1530" s="9">
        <v>20047604</v>
      </c>
      <c r="AD1530" s="9" t="s">
        <v>2981</v>
      </c>
      <c r="AE1530" s="20">
        <v>113</v>
      </c>
    </row>
    <row r="1531" spans="1:31" x14ac:dyDescent="0.35">
      <c r="A1531" t="s">
        <v>5303</v>
      </c>
      <c r="B1531" t="s">
        <v>1998</v>
      </c>
      <c r="C1531" t="s">
        <v>40</v>
      </c>
      <c r="D1531" s="2">
        <v>1989</v>
      </c>
      <c r="E1531" t="s">
        <v>5162</v>
      </c>
      <c r="F1531" s="2">
        <v>6.8</v>
      </c>
      <c r="G1531">
        <v>5300</v>
      </c>
      <c r="H1531" t="s">
        <v>5304</v>
      </c>
      <c r="I1531" t="s">
        <v>4711</v>
      </c>
      <c r="J1531" t="s">
        <v>344</v>
      </c>
      <c r="K1531" s="3" t="s">
        <v>29</v>
      </c>
      <c r="L1531">
        <v>18000000</v>
      </c>
      <c r="M1531">
        <v>4973285</v>
      </c>
      <c r="N1531" t="s">
        <v>5305</v>
      </c>
      <c r="O1531" s="2">
        <v>90</v>
      </c>
      <c r="Q1531" s="10" t="s">
        <v>40</v>
      </c>
      <c r="R1531" s="21">
        <v>1989</v>
      </c>
      <c r="S1531" s="27" t="s">
        <v>12876</v>
      </c>
      <c r="T1531" s="25" t="str">
        <f>LEFT(S1531,3)</f>
        <v>Aug</v>
      </c>
      <c r="U1531" s="10" t="s">
        <v>29</v>
      </c>
      <c r="V1531" s="21">
        <v>6.8</v>
      </c>
      <c r="W1531" s="10">
        <v>5300</v>
      </c>
      <c r="X1531" s="10" t="s">
        <v>5304</v>
      </c>
      <c r="Y1531" s="10" t="s">
        <v>4711</v>
      </c>
      <c r="Z1531" s="10" t="s">
        <v>344</v>
      </c>
      <c r="AA1531" s="22" t="s">
        <v>29</v>
      </c>
      <c r="AB1531" s="10">
        <v>18000000</v>
      </c>
      <c r="AC1531" s="10">
        <v>4973285</v>
      </c>
      <c r="AD1531" s="10" t="s">
        <v>5305</v>
      </c>
      <c r="AE1531" s="23">
        <v>90</v>
      </c>
    </row>
    <row r="1532" spans="1:31" x14ac:dyDescent="0.35">
      <c r="A1532" t="s">
        <v>5306</v>
      </c>
      <c r="B1532" t="s">
        <v>1998</v>
      </c>
      <c r="C1532" t="s">
        <v>40</v>
      </c>
      <c r="D1532" s="2">
        <v>1989</v>
      </c>
      <c r="E1532" t="s">
        <v>5014</v>
      </c>
      <c r="F1532" s="2">
        <v>6.1</v>
      </c>
      <c r="G1532">
        <v>7500</v>
      </c>
      <c r="H1532" t="s">
        <v>4963</v>
      </c>
      <c r="I1532" t="s">
        <v>5307</v>
      </c>
      <c r="J1532" t="s">
        <v>3937</v>
      </c>
      <c r="K1532" s="3" t="s">
        <v>29</v>
      </c>
      <c r="L1532">
        <v>0</v>
      </c>
      <c r="M1532">
        <v>3960327</v>
      </c>
      <c r="N1532" t="s">
        <v>5308</v>
      </c>
      <c r="O1532" s="2">
        <v>98</v>
      </c>
      <c r="Q1532" s="9" t="s">
        <v>40</v>
      </c>
      <c r="R1532" s="18">
        <v>1989</v>
      </c>
      <c r="S1532" s="26" t="s">
        <v>12845</v>
      </c>
      <c r="T1532" s="25" t="str">
        <f>LEFT(S1532,3)</f>
        <v>Apr</v>
      </c>
      <c r="U1532" s="9" t="s">
        <v>29</v>
      </c>
      <c r="V1532" s="18">
        <v>6.1</v>
      </c>
      <c r="W1532" s="9">
        <v>7500</v>
      </c>
      <c r="X1532" s="9" t="s">
        <v>4963</v>
      </c>
      <c r="Y1532" s="9" t="s">
        <v>5307</v>
      </c>
      <c r="Z1532" s="9" t="s">
        <v>3937</v>
      </c>
      <c r="AA1532" s="19" t="s">
        <v>29</v>
      </c>
      <c r="AB1532" s="9">
        <v>0</v>
      </c>
      <c r="AC1532" s="9">
        <v>3960327</v>
      </c>
      <c r="AD1532" s="9" t="s">
        <v>5308</v>
      </c>
      <c r="AE1532" s="20">
        <v>98</v>
      </c>
    </row>
    <row r="1533" spans="1:31" x14ac:dyDescent="0.35">
      <c r="A1533" t="s">
        <v>5309</v>
      </c>
      <c r="B1533" t="s">
        <v>15</v>
      </c>
      <c r="C1533" t="s">
        <v>33</v>
      </c>
      <c r="D1533" s="2">
        <v>1989</v>
      </c>
      <c r="E1533" t="s">
        <v>4812</v>
      </c>
      <c r="F1533" s="2">
        <v>6.3</v>
      </c>
      <c r="G1533">
        <v>4600</v>
      </c>
      <c r="H1533" t="s">
        <v>5310</v>
      </c>
      <c r="I1533" t="s">
        <v>5310</v>
      </c>
      <c r="J1533" t="s">
        <v>2074</v>
      </c>
      <c r="K1533" s="3" t="s">
        <v>29</v>
      </c>
      <c r="L1533">
        <v>4000000</v>
      </c>
      <c r="M1533">
        <v>283694</v>
      </c>
      <c r="N1533" t="s">
        <v>1040</v>
      </c>
      <c r="O1533" s="2">
        <v>94</v>
      </c>
      <c r="Q1533" s="10" t="s">
        <v>33</v>
      </c>
      <c r="R1533" s="21">
        <v>1989</v>
      </c>
      <c r="S1533" s="27" t="s">
        <v>12831</v>
      </c>
      <c r="T1533" s="25" t="str">
        <f>LEFT(S1533,3)</f>
        <v>Oct</v>
      </c>
      <c r="U1533" s="10" t="s">
        <v>29</v>
      </c>
      <c r="V1533" s="21">
        <v>6.3</v>
      </c>
      <c r="W1533" s="10">
        <v>4600</v>
      </c>
      <c r="X1533" s="10" t="s">
        <v>5310</v>
      </c>
      <c r="Y1533" s="10" t="s">
        <v>5310</v>
      </c>
      <c r="Z1533" s="10" t="s">
        <v>2074</v>
      </c>
      <c r="AA1533" s="22" t="s">
        <v>29</v>
      </c>
      <c r="AB1533" s="10">
        <v>4000000</v>
      </c>
      <c r="AC1533" s="10">
        <v>283694</v>
      </c>
      <c r="AD1533" s="10" t="s">
        <v>1040</v>
      </c>
      <c r="AE1533" s="23">
        <v>94</v>
      </c>
    </row>
    <row r="1534" spans="1:31" x14ac:dyDescent="0.35">
      <c r="A1534" t="s">
        <v>5311</v>
      </c>
      <c r="B1534" t="s">
        <v>32</v>
      </c>
      <c r="C1534" t="s">
        <v>40</v>
      </c>
      <c r="D1534" s="2">
        <v>1989</v>
      </c>
      <c r="E1534" t="s">
        <v>5312</v>
      </c>
      <c r="F1534" s="2">
        <v>6.9</v>
      </c>
      <c r="G1534">
        <v>16000</v>
      </c>
      <c r="H1534" t="s">
        <v>88</v>
      </c>
      <c r="I1534" t="s">
        <v>88</v>
      </c>
      <c r="J1534" t="s">
        <v>89</v>
      </c>
      <c r="K1534" s="3" t="s">
        <v>90</v>
      </c>
      <c r="L1534">
        <v>0</v>
      </c>
      <c r="M1534">
        <v>6291444</v>
      </c>
      <c r="N1534" t="s">
        <v>5313</v>
      </c>
      <c r="O1534" s="2">
        <v>98</v>
      </c>
      <c r="Q1534" s="9" t="s">
        <v>40</v>
      </c>
      <c r="R1534" s="18">
        <v>1989</v>
      </c>
      <c r="S1534" s="26" t="s">
        <v>12895</v>
      </c>
      <c r="T1534" s="25" t="str">
        <f>LEFT(S1534,3)</f>
        <v>Apr</v>
      </c>
      <c r="U1534" s="9" t="s">
        <v>29</v>
      </c>
      <c r="V1534" s="18">
        <v>6.9</v>
      </c>
      <c r="W1534" s="9">
        <v>16000</v>
      </c>
      <c r="X1534" s="9" t="s">
        <v>88</v>
      </c>
      <c r="Y1534" s="9" t="s">
        <v>88</v>
      </c>
      <c r="Z1534" s="9" t="s">
        <v>89</v>
      </c>
      <c r="AA1534" s="19" t="s">
        <v>90</v>
      </c>
      <c r="AB1534" s="9">
        <v>0</v>
      </c>
      <c r="AC1534" s="9">
        <v>6291444</v>
      </c>
      <c r="AD1534" s="9" t="s">
        <v>5313</v>
      </c>
      <c r="AE1534" s="20">
        <v>98</v>
      </c>
    </row>
    <row r="1535" spans="1:31" x14ac:dyDescent="0.35">
      <c r="A1535" t="s">
        <v>5314</v>
      </c>
      <c r="B1535" t="s">
        <v>1998</v>
      </c>
      <c r="C1535" t="s">
        <v>16</v>
      </c>
      <c r="D1535" s="2">
        <v>1989</v>
      </c>
      <c r="E1535" t="s">
        <v>3455</v>
      </c>
      <c r="F1535" s="2">
        <v>5.8</v>
      </c>
      <c r="G1535">
        <v>6100</v>
      </c>
      <c r="H1535" t="s">
        <v>5315</v>
      </c>
      <c r="I1535" t="s">
        <v>5316</v>
      </c>
      <c r="J1535" t="s">
        <v>141</v>
      </c>
      <c r="K1535" s="3" t="s">
        <v>29</v>
      </c>
      <c r="L1535">
        <v>0</v>
      </c>
      <c r="M1535">
        <v>5777099</v>
      </c>
      <c r="N1535" t="s">
        <v>5317</v>
      </c>
      <c r="O1535" s="2">
        <v>108</v>
      </c>
      <c r="Q1535" s="10" t="s">
        <v>16</v>
      </c>
      <c r="R1535" s="21">
        <v>1989</v>
      </c>
      <c r="S1535" s="27" t="s">
        <v>12667</v>
      </c>
      <c r="T1535" s="25" t="str">
        <f>LEFT(S1535,3)</f>
        <v>Aug</v>
      </c>
      <c r="U1535" s="10" t="s">
        <v>29</v>
      </c>
      <c r="V1535" s="21">
        <v>5.8</v>
      </c>
      <c r="W1535" s="10">
        <v>6100</v>
      </c>
      <c r="X1535" s="10" t="s">
        <v>5315</v>
      </c>
      <c r="Y1535" s="10" t="s">
        <v>5316</v>
      </c>
      <c r="Z1535" s="10" t="s">
        <v>141</v>
      </c>
      <c r="AA1535" s="22" t="s">
        <v>29</v>
      </c>
      <c r="AB1535" s="10">
        <v>0</v>
      </c>
      <c r="AC1535" s="10">
        <v>5777099</v>
      </c>
      <c r="AD1535" s="10" t="s">
        <v>5317</v>
      </c>
      <c r="AE1535" s="23">
        <v>108</v>
      </c>
    </row>
    <row r="1536" spans="1:31" x14ac:dyDescent="0.35">
      <c r="A1536" t="s">
        <v>5318</v>
      </c>
      <c r="B1536" t="s">
        <v>32</v>
      </c>
      <c r="C1536" t="s">
        <v>40</v>
      </c>
      <c r="D1536" s="2">
        <v>1989</v>
      </c>
      <c r="E1536" t="s">
        <v>4598</v>
      </c>
      <c r="F1536" s="2">
        <v>6.5</v>
      </c>
      <c r="G1536">
        <v>11000</v>
      </c>
      <c r="H1536" t="s">
        <v>3867</v>
      </c>
      <c r="I1536" t="s">
        <v>5319</v>
      </c>
      <c r="J1536" t="s">
        <v>5320</v>
      </c>
      <c r="K1536" s="3" t="s">
        <v>29</v>
      </c>
      <c r="L1536">
        <v>16000000</v>
      </c>
      <c r="M1536">
        <v>16278590</v>
      </c>
      <c r="N1536" t="s">
        <v>2099</v>
      </c>
      <c r="O1536" s="2">
        <v>108</v>
      </c>
      <c r="Q1536" s="9" t="s">
        <v>40</v>
      </c>
      <c r="R1536" s="18">
        <v>1989</v>
      </c>
      <c r="S1536" s="26" t="s">
        <v>12804</v>
      </c>
      <c r="T1536" s="25" t="str">
        <f>LEFT(S1536,3)</f>
        <v>Mar</v>
      </c>
      <c r="U1536" s="9" t="s">
        <v>29</v>
      </c>
      <c r="V1536" s="18">
        <v>6.5</v>
      </c>
      <c r="W1536" s="9">
        <v>11000</v>
      </c>
      <c r="X1536" s="9" t="s">
        <v>3867</v>
      </c>
      <c r="Y1536" s="9" t="s">
        <v>5319</v>
      </c>
      <c r="Z1536" s="9" t="s">
        <v>5320</v>
      </c>
      <c r="AA1536" s="19" t="s">
        <v>29</v>
      </c>
      <c r="AB1536" s="9">
        <v>16000000</v>
      </c>
      <c r="AC1536" s="9">
        <v>16278590</v>
      </c>
      <c r="AD1536" s="9" t="s">
        <v>2099</v>
      </c>
      <c r="AE1536" s="20">
        <v>108</v>
      </c>
    </row>
    <row r="1537" spans="1:31" x14ac:dyDescent="0.35">
      <c r="A1537" t="s">
        <v>5321</v>
      </c>
      <c r="B1537" t="s">
        <v>1998</v>
      </c>
      <c r="C1537" t="s">
        <v>40</v>
      </c>
      <c r="D1537" s="2">
        <v>1989</v>
      </c>
      <c r="E1537" t="s">
        <v>5110</v>
      </c>
      <c r="F1537" s="2">
        <v>6.5</v>
      </c>
      <c r="G1537">
        <v>13000</v>
      </c>
      <c r="H1537" t="s">
        <v>212</v>
      </c>
      <c r="I1537" t="s">
        <v>5322</v>
      </c>
      <c r="J1537" t="s">
        <v>1564</v>
      </c>
      <c r="K1537" s="3" t="s">
        <v>29</v>
      </c>
      <c r="L1537">
        <v>15000000</v>
      </c>
      <c r="M1537">
        <v>28890240</v>
      </c>
      <c r="N1537" t="s">
        <v>60</v>
      </c>
      <c r="O1537" s="2">
        <v>113</v>
      </c>
      <c r="Q1537" s="10" t="s">
        <v>40</v>
      </c>
      <c r="R1537" s="21">
        <v>1989</v>
      </c>
      <c r="S1537" s="27" t="s">
        <v>12863</v>
      </c>
      <c r="T1537" s="25" t="str">
        <f>LEFT(S1537,3)</f>
        <v>Apr</v>
      </c>
      <c r="U1537" s="10" t="s">
        <v>29</v>
      </c>
      <c r="V1537" s="21">
        <v>6.5</v>
      </c>
      <c r="W1537" s="10">
        <v>13000</v>
      </c>
      <c r="X1537" s="10" t="s">
        <v>212</v>
      </c>
      <c r="Y1537" s="10" t="s">
        <v>5322</v>
      </c>
      <c r="Z1537" s="10" t="s">
        <v>1564</v>
      </c>
      <c r="AA1537" s="22" t="s">
        <v>29</v>
      </c>
      <c r="AB1537" s="10">
        <v>15000000</v>
      </c>
      <c r="AC1537" s="10">
        <v>28890240</v>
      </c>
      <c r="AD1537" s="10" t="s">
        <v>60</v>
      </c>
      <c r="AE1537" s="23">
        <v>113</v>
      </c>
    </row>
    <row r="1538" spans="1:31" x14ac:dyDescent="0.35">
      <c r="A1538" t="s">
        <v>5323</v>
      </c>
      <c r="B1538" t="s">
        <v>15</v>
      </c>
      <c r="C1538" t="s">
        <v>16</v>
      </c>
      <c r="D1538" s="2">
        <v>1989</v>
      </c>
      <c r="E1538" t="s">
        <v>5324</v>
      </c>
      <c r="F1538" s="2">
        <v>6.8</v>
      </c>
      <c r="G1538">
        <v>5900</v>
      </c>
      <c r="H1538" t="s">
        <v>5325</v>
      </c>
      <c r="I1538" t="s">
        <v>5326</v>
      </c>
      <c r="J1538" t="s">
        <v>4952</v>
      </c>
      <c r="K1538" s="3" t="s">
        <v>21</v>
      </c>
      <c r="L1538">
        <v>0</v>
      </c>
      <c r="M1538">
        <v>1730005</v>
      </c>
      <c r="N1538" t="s">
        <v>5327</v>
      </c>
      <c r="O1538" s="2">
        <v>102</v>
      </c>
      <c r="Q1538" s="9" t="s">
        <v>16</v>
      </c>
      <c r="R1538" s="18">
        <v>1989</v>
      </c>
      <c r="S1538" s="26" t="s">
        <v>12896</v>
      </c>
      <c r="T1538" s="25" t="str">
        <f>LEFT(S1538,3)</f>
        <v>May</v>
      </c>
      <c r="U1538" s="9" t="s">
        <v>29</v>
      </c>
      <c r="V1538" s="18">
        <v>6.8</v>
      </c>
      <c r="W1538" s="9">
        <v>5900</v>
      </c>
      <c r="X1538" s="9" t="s">
        <v>5325</v>
      </c>
      <c r="Y1538" s="9" t="s">
        <v>5326</v>
      </c>
      <c r="Z1538" s="9" t="s">
        <v>4952</v>
      </c>
      <c r="AA1538" s="19" t="s">
        <v>21</v>
      </c>
      <c r="AB1538" s="9">
        <v>0</v>
      </c>
      <c r="AC1538" s="9">
        <v>1730005</v>
      </c>
      <c r="AD1538" s="9" t="s">
        <v>5327</v>
      </c>
      <c r="AE1538" s="20">
        <v>102</v>
      </c>
    </row>
    <row r="1539" spans="1:31" x14ac:dyDescent="0.35">
      <c r="A1539" t="s">
        <v>5328</v>
      </c>
      <c r="B1539" t="s">
        <v>336</v>
      </c>
      <c r="C1539" t="s">
        <v>389</v>
      </c>
      <c r="D1539" s="2">
        <v>1989</v>
      </c>
      <c r="E1539" t="s">
        <v>5329</v>
      </c>
      <c r="F1539" s="2">
        <v>7.1</v>
      </c>
      <c r="G1539">
        <v>7000</v>
      </c>
      <c r="H1539" t="s">
        <v>5330</v>
      </c>
      <c r="I1539" t="s">
        <v>2050</v>
      </c>
      <c r="J1539" t="s">
        <v>5331</v>
      </c>
      <c r="K1539" s="3" t="s">
        <v>2107</v>
      </c>
      <c r="L1539">
        <v>35000000</v>
      </c>
      <c r="M1539">
        <v>1368000</v>
      </c>
      <c r="N1539" t="s">
        <v>5332</v>
      </c>
      <c r="O1539" s="2">
        <v>85</v>
      </c>
      <c r="Q1539" s="10" t="s">
        <v>389</v>
      </c>
      <c r="R1539" s="21">
        <v>1989</v>
      </c>
      <c r="S1539" s="27" t="s">
        <v>12897</v>
      </c>
      <c r="T1539" s="25" t="str">
        <f>LEFT(S1539,3)</f>
        <v>Aug</v>
      </c>
      <c r="U1539" s="10" t="s">
        <v>29</v>
      </c>
      <c r="V1539" s="21">
        <v>7.1</v>
      </c>
      <c r="W1539" s="10">
        <v>7000</v>
      </c>
      <c r="X1539" s="10" t="s">
        <v>5330</v>
      </c>
      <c r="Y1539" s="10" t="s">
        <v>2050</v>
      </c>
      <c r="Z1539" s="10" t="s">
        <v>5331</v>
      </c>
      <c r="AA1539" s="22" t="s">
        <v>2107</v>
      </c>
      <c r="AB1539" s="10">
        <v>35000000</v>
      </c>
      <c r="AC1539" s="10">
        <v>1368000</v>
      </c>
      <c r="AD1539" s="10" t="s">
        <v>5332</v>
      </c>
      <c r="AE1539" s="23">
        <v>85</v>
      </c>
    </row>
    <row r="1540" spans="1:31" x14ac:dyDescent="0.35">
      <c r="A1540" t="s">
        <v>5333</v>
      </c>
      <c r="B1540" t="s">
        <v>15</v>
      </c>
      <c r="C1540" t="s">
        <v>33</v>
      </c>
      <c r="D1540" s="2">
        <v>1989</v>
      </c>
      <c r="E1540" t="s">
        <v>5334</v>
      </c>
      <c r="F1540" s="2">
        <v>5.5</v>
      </c>
      <c r="G1540">
        <v>2900</v>
      </c>
      <c r="H1540" t="s">
        <v>1682</v>
      </c>
      <c r="I1540" t="s">
        <v>5335</v>
      </c>
      <c r="J1540" t="s">
        <v>1173</v>
      </c>
      <c r="K1540" s="3" t="s">
        <v>29</v>
      </c>
      <c r="L1540">
        <v>5000000</v>
      </c>
      <c r="M1540">
        <v>3416846</v>
      </c>
      <c r="N1540" t="s">
        <v>1174</v>
      </c>
      <c r="O1540" s="2">
        <v>97</v>
      </c>
      <c r="Q1540" s="9" t="s">
        <v>33</v>
      </c>
      <c r="R1540" s="18">
        <v>1989</v>
      </c>
      <c r="S1540" s="26" t="s">
        <v>12898</v>
      </c>
      <c r="T1540" s="25" t="str">
        <f>LEFT(S1540,3)</f>
        <v>Feb</v>
      </c>
      <c r="U1540" s="9" t="s">
        <v>29</v>
      </c>
      <c r="V1540" s="18">
        <v>5.5</v>
      </c>
      <c r="W1540" s="9">
        <v>2900</v>
      </c>
      <c r="X1540" s="9" t="s">
        <v>1682</v>
      </c>
      <c r="Y1540" s="9" t="s">
        <v>5335</v>
      </c>
      <c r="Z1540" s="9" t="s">
        <v>1173</v>
      </c>
      <c r="AA1540" s="19" t="s">
        <v>29</v>
      </c>
      <c r="AB1540" s="9">
        <v>5000000</v>
      </c>
      <c r="AC1540" s="9">
        <v>3416846</v>
      </c>
      <c r="AD1540" s="9" t="s">
        <v>1174</v>
      </c>
      <c r="AE1540" s="20">
        <v>97</v>
      </c>
    </row>
    <row r="1541" spans="1:31" x14ac:dyDescent="0.35">
      <c r="A1541" t="s">
        <v>5336</v>
      </c>
      <c r="B1541" t="s">
        <v>1998</v>
      </c>
      <c r="C1541" t="s">
        <v>62</v>
      </c>
      <c r="D1541" s="2">
        <v>1989</v>
      </c>
      <c r="E1541" t="s">
        <v>5102</v>
      </c>
      <c r="F1541" s="2">
        <v>6.2</v>
      </c>
      <c r="G1541">
        <v>16000</v>
      </c>
      <c r="H1541" t="s">
        <v>1570</v>
      </c>
      <c r="I1541" t="s">
        <v>5337</v>
      </c>
      <c r="J1541" t="s">
        <v>1496</v>
      </c>
      <c r="K1541" s="3" t="s">
        <v>29</v>
      </c>
      <c r="L1541">
        <v>0</v>
      </c>
      <c r="M1541">
        <v>13741060</v>
      </c>
      <c r="N1541" t="s">
        <v>49</v>
      </c>
      <c r="O1541" s="2">
        <v>108</v>
      </c>
      <c r="Q1541" s="10" t="s">
        <v>62</v>
      </c>
      <c r="R1541" s="21">
        <v>1989</v>
      </c>
      <c r="S1541" s="27" t="s">
        <v>12861</v>
      </c>
      <c r="T1541" s="25" t="str">
        <f>LEFT(S1541,3)</f>
        <v>Jun</v>
      </c>
      <c r="U1541" s="10" t="s">
        <v>29</v>
      </c>
      <c r="V1541" s="21">
        <v>6.2</v>
      </c>
      <c r="W1541" s="10">
        <v>16000</v>
      </c>
      <c r="X1541" s="10" t="s">
        <v>1570</v>
      </c>
      <c r="Y1541" s="10" t="s">
        <v>5337</v>
      </c>
      <c r="Z1541" s="10" t="s">
        <v>1496</v>
      </c>
      <c r="AA1541" s="22" t="s">
        <v>29</v>
      </c>
      <c r="AB1541" s="10">
        <v>0</v>
      </c>
      <c r="AC1541" s="10">
        <v>13741060</v>
      </c>
      <c r="AD1541" s="10" t="s">
        <v>49</v>
      </c>
      <c r="AE1541" s="23">
        <v>108</v>
      </c>
    </row>
    <row r="1542" spans="1:31" x14ac:dyDescent="0.35">
      <c r="A1542" t="s">
        <v>5338</v>
      </c>
      <c r="B1542" t="s">
        <v>32</v>
      </c>
      <c r="C1542" t="s">
        <v>40</v>
      </c>
      <c r="D1542" s="2">
        <v>1989</v>
      </c>
      <c r="E1542" t="s">
        <v>4598</v>
      </c>
      <c r="F1542" s="2">
        <v>6.4</v>
      </c>
      <c r="G1542">
        <v>17000</v>
      </c>
      <c r="H1542" t="s">
        <v>288</v>
      </c>
      <c r="I1542" t="s">
        <v>5243</v>
      </c>
      <c r="J1542" t="s">
        <v>288</v>
      </c>
      <c r="K1542" s="3" t="s">
        <v>29</v>
      </c>
      <c r="L1542">
        <v>15000000</v>
      </c>
      <c r="M1542">
        <v>10763469</v>
      </c>
      <c r="N1542" t="s">
        <v>2091</v>
      </c>
      <c r="O1542" s="2">
        <v>124</v>
      </c>
      <c r="Q1542" s="9" t="s">
        <v>40</v>
      </c>
      <c r="R1542" s="18">
        <v>1989</v>
      </c>
      <c r="S1542" s="26" t="s">
        <v>12804</v>
      </c>
      <c r="T1542" s="25" t="str">
        <f>LEFT(S1542,3)</f>
        <v>Mar</v>
      </c>
      <c r="U1542" s="9" t="s">
        <v>29</v>
      </c>
      <c r="V1542" s="18">
        <v>6.4</v>
      </c>
      <c r="W1542" s="9">
        <v>17000</v>
      </c>
      <c r="X1542" s="9" t="s">
        <v>288</v>
      </c>
      <c r="Y1542" s="9" t="s">
        <v>5243</v>
      </c>
      <c r="Z1542" s="9" t="s">
        <v>288</v>
      </c>
      <c r="AA1542" s="19" t="s">
        <v>29</v>
      </c>
      <c r="AB1542" s="9">
        <v>15000000</v>
      </c>
      <c r="AC1542" s="9">
        <v>10763469</v>
      </c>
      <c r="AD1542" s="9" t="s">
        <v>2091</v>
      </c>
      <c r="AE1542" s="20">
        <v>124</v>
      </c>
    </row>
    <row r="1543" spans="1:31" x14ac:dyDescent="0.35">
      <c r="A1543" t="s">
        <v>5339</v>
      </c>
      <c r="B1543" t="s">
        <v>1998</v>
      </c>
      <c r="C1543" t="s">
        <v>40</v>
      </c>
      <c r="D1543" s="2">
        <v>1989</v>
      </c>
      <c r="E1543" t="s">
        <v>5275</v>
      </c>
      <c r="F1543" s="2">
        <v>6.3</v>
      </c>
      <c r="G1543">
        <v>4300</v>
      </c>
      <c r="H1543" t="s">
        <v>827</v>
      </c>
      <c r="I1543" t="s">
        <v>5340</v>
      </c>
      <c r="J1543" t="s">
        <v>3684</v>
      </c>
      <c r="K1543" s="3" t="s">
        <v>29</v>
      </c>
      <c r="L1543">
        <v>13000000</v>
      </c>
      <c r="M1543">
        <v>22026369</v>
      </c>
      <c r="N1543" t="s">
        <v>43</v>
      </c>
      <c r="O1543" s="2">
        <v>113</v>
      </c>
      <c r="Q1543" s="10" t="s">
        <v>40</v>
      </c>
      <c r="R1543" s="21">
        <v>1989</v>
      </c>
      <c r="S1543" s="27" t="s">
        <v>12890</v>
      </c>
      <c r="T1543" s="25" t="str">
        <f>LEFT(S1543,3)</f>
        <v>Feb</v>
      </c>
      <c r="U1543" s="10" t="s">
        <v>29</v>
      </c>
      <c r="V1543" s="21">
        <v>6.3</v>
      </c>
      <c r="W1543" s="10">
        <v>4300</v>
      </c>
      <c r="X1543" s="10" t="s">
        <v>827</v>
      </c>
      <c r="Y1543" s="10" t="s">
        <v>5340</v>
      </c>
      <c r="Z1543" s="10" t="s">
        <v>3684</v>
      </c>
      <c r="AA1543" s="22" t="s">
        <v>29</v>
      </c>
      <c r="AB1543" s="10">
        <v>13000000</v>
      </c>
      <c r="AC1543" s="10">
        <v>22026369</v>
      </c>
      <c r="AD1543" s="10" t="s">
        <v>43</v>
      </c>
      <c r="AE1543" s="23">
        <v>113</v>
      </c>
    </row>
    <row r="1544" spans="1:31" x14ac:dyDescent="0.35">
      <c r="A1544" t="s">
        <v>5341</v>
      </c>
      <c r="B1544" t="s">
        <v>15</v>
      </c>
      <c r="C1544" t="s">
        <v>33</v>
      </c>
      <c r="D1544" s="2">
        <v>1989</v>
      </c>
      <c r="E1544" t="s">
        <v>5342</v>
      </c>
      <c r="F1544" s="2">
        <v>6.4</v>
      </c>
      <c r="G1544">
        <v>16000</v>
      </c>
      <c r="H1544" t="s">
        <v>5209</v>
      </c>
      <c r="I1544" t="s">
        <v>5343</v>
      </c>
      <c r="J1544" t="s">
        <v>1760</v>
      </c>
      <c r="K1544" s="3" t="s">
        <v>29</v>
      </c>
      <c r="L1544">
        <v>10000000</v>
      </c>
      <c r="M1544">
        <v>2692037</v>
      </c>
      <c r="N1544" t="s">
        <v>2099</v>
      </c>
      <c r="O1544" s="2">
        <v>86</v>
      </c>
      <c r="Q1544" s="9" t="s">
        <v>33</v>
      </c>
      <c r="R1544" s="18">
        <v>1989</v>
      </c>
      <c r="S1544" s="26" t="s">
        <v>12899</v>
      </c>
      <c r="T1544" s="25" t="str">
        <f>LEFT(S1544,3)</f>
        <v>Mar</v>
      </c>
      <c r="U1544" s="9" t="s">
        <v>29</v>
      </c>
      <c r="V1544" s="18">
        <v>6.4</v>
      </c>
      <c r="W1544" s="9">
        <v>16000</v>
      </c>
      <c r="X1544" s="9" t="s">
        <v>5209</v>
      </c>
      <c r="Y1544" s="9" t="s">
        <v>5343</v>
      </c>
      <c r="Z1544" s="9" t="s">
        <v>1760</v>
      </c>
      <c r="AA1544" s="19" t="s">
        <v>29</v>
      </c>
      <c r="AB1544" s="9">
        <v>10000000</v>
      </c>
      <c r="AC1544" s="9">
        <v>2692037</v>
      </c>
      <c r="AD1544" s="9" t="s">
        <v>2099</v>
      </c>
      <c r="AE1544" s="20">
        <v>86</v>
      </c>
    </row>
    <row r="1545" spans="1:31" x14ac:dyDescent="0.35">
      <c r="A1545" t="s">
        <v>5344</v>
      </c>
      <c r="B1545" t="s">
        <v>1998</v>
      </c>
      <c r="C1545" t="s">
        <v>33</v>
      </c>
      <c r="D1545" s="2">
        <v>1989</v>
      </c>
      <c r="E1545" t="s">
        <v>4558</v>
      </c>
      <c r="F1545" s="2">
        <v>4.7</v>
      </c>
      <c r="G1545">
        <v>4400</v>
      </c>
      <c r="H1545" t="s">
        <v>4906</v>
      </c>
      <c r="I1545" t="s">
        <v>5345</v>
      </c>
      <c r="J1545" t="s">
        <v>5346</v>
      </c>
      <c r="K1545" s="3" t="s">
        <v>29</v>
      </c>
      <c r="L1545">
        <v>4000000</v>
      </c>
      <c r="M1545">
        <v>192816</v>
      </c>
      <c r="N1545" t="s">
        <v>4040</v>
      </c>
      <c r="O1545" s="2">
        <v>88</v>
      </c>
      <c r="Q1545" s="10" t="s">
        <v>33</v>
      </c>
      <c r="R1545" s="21">
        <v>1989</v>
      </c>
      <c r="S1545" s="27" t="s">
        <v>12797</v>
      </c>
      <c r="T1545" s="25" t="str">
        <f>LEFT(S1545,3)</f>
        <v>May</v>
      </c>
      <c r="U1545" s="10" t="s">
        <v>29</v>
      </c>
      <c r="V1545" s="21">
        <v>4.7</v>
      </c>
      <c r="W1545" s="10">
        <v>4400</v>
      </c>
      <c r="X1545" s="10" t="s">
        <v>4906</v>
      </c>
      <c r="Y1545" s="10" t="s">
        <v>5345</v>
      </c>
      <c r="Z1545" s="10" t="s">
        <v>5346</v>
      </c>
      <c r="AA1545" s="22" t="s">
        <v>29</v>
      </c>
      <c r="AB1545" s="10">
        <v>4000000</v>
      </c>
      <c r="AC1545" s="10">
        <v>192816</v>
      </c>
      <c r="AD1545" s="10" t="s">
        <v>4040</v>
      </c>
      <c r="AE1545" s="23">
        <v>88</v>
      </c>
    </row>
    <row r="1546" spans="1:31" x14ac:dyDescent="0.35">
      <c r="A1546" t="s">
        <v>5347</v>
      </c>
      <c r="B1546" t="s">
        <v>15</v>
      </c>
      <c r="C1546" t="s">
        <v>33</v>
      </c>
      <c r="D1546" s="2">
        <v>1989</v>
      </c>
      <c r="E1546" t="s">
        <v>4589</v>
      </c>
      <c r="F1546" s="2">
        <v>5.6</v>
      </c>
      <c r="G1546">
        <v>6700</v>
      </c>
      <c r="H1546" t="s">
        <v>4198</v>
      </c>
      <c r="I1546" t="s">
        <v>3924</v>
      </c>
      <c r="J1546" t="s">
        <v>1727</v>
      </c>
      <c r="K1546" s="3" t="s">
        <v>29</v>
      </c>
      <c r="L1546">
        <v>0</v>
      </c>
      <c r="M1546">
        <v>4611062</v>
      </c>
      <c r="N1546" t="s">
        <v>117</v>
      </c>
      <c r="O1546" s="2">
        <v>97</v>
      </c>
      <c r="Q1546" s="9" t="s">
        <v>33</v>
      </c>
      <c r="R1546" s="18">
        <v>1989</v>
      </c>
      <c r="S1546" s="26" t="s">
        <v>12802</v>
      </c>
      <c r="T1546" s="25" t="str">
        <f>LEFT(S1546,3)</f>
        <v>Jan</v>
      </c>
      <c r="U1546" s="9" t="s">
        <v>29</v>
      </c>
      <c r="V1546" s="18">
        <v>5.6</v>
      </c>
      <c r="W1546" s="9">
        <v>6700</v>
      </c>
      <c r="X1546" s="9" t="s">
        <v>4198</v>
      </c>
      <c r="Y1546" s="9" t="s">
        <v>3924</v>
      </c>
      <c r="Z1546" s="9" t="s">
        <v>1727</v>
      </c>
      <c r="AA1546" s="19" t="s">
        <v>29</v>
      </c>
      <c r="AB1546" s="9">
        <v>0</v>
      </c>
      <c r="AC1546" s="9">
        <v>4611062</v>
      </c>
      <c r="AD1546" s="9" t="s">
        <v>117</v>
      </c>
      <c r="AE1546" s="20">
        <v>97</v>
      </c>
    </row>
    <row r="1547" spans="1:31" x14ac:dyDescent="0.35">
      <c r="A1547" t="s">
        <v>5348</v>
      </c>
      <c r="B1547" t="s">
        <v>1998</v>
      </c>
      <c r="C1547" t="s">
        <v>40</v>
      </c>
      <c r="D1547" s="2">
        <v>1989</v>
      </c>
      <c r="E1547" t="s">
        <v>5184</v>
      </c>
      <c r="F1547" s="2">
        <v>6.1</v>
      </c>
      <c r="G1547">
        <v>22000</v>
      </c>
      <c r="H1547" t="s">
        <v>2242</v>
      </c>
      <c r="I1547" t="s">
        <v>686</v>
      </c>
      <c r="J1547" t="s">
        <v>66</v>
      </c>
      <c r="K1547" s="3" t="s">
        <v>29</v>
      </c>
      <c r="L1547">
        <v>20000000</v>
      </c>
      <c r="M1547">
        <v>10555348</v>
      </c>
      <c r="N1547" t="s">
        <v>43</v>
      </c>
      <c r="O1547" s="2">
        <v>106</v>
      </c>
      <c r="Q1547" s="10" t="s">
        <v>40</v>
      </c>
      <c r="R1547" s="21">
        <v>1989</v>
      </c>
      <c r="S1547" s="27" t="s">
        <v>12880</v>
      </c>
      <c r="T1547" s="25" t="str">
        <f>LEFT(S1547,3)</f>
        <v>Dec</v>
      </c>
      <c r="U1547" s="10" t="s">
        <v>29</v>
      </c>
      <c r="V1547" s="21">
        <v>6.1</v>
      </c>
      <c r="W1547" s="10">
        <v>22000</v>
      </c>
      <c r="X1547" s="10" t="s">
        <v>2242</v>
      </c>
      <c r="Y1547" s="10" t="s">
        <v>686</v>
      </c>
      <c r="Z1547" s="10" t="s">
        <v>66</v>
      </c>
      <c r="AA1547" s="22" t="s">
        <v>29</v>
      </c>
      <c r="AB1547" s="10">
        <v>20000000</v>
      </c>
      <c r="AC1547" s="10">
        <v>10555348</v>
      </c>
      <c r="AD1547" s="10" t="s">
        <v>43</v>
      </c>
      <c r="AE1547" s="23">
        <v>106</v>
      </c>
    </row>
    <row r="1548" spans="1:31" x14ac:dyDescent="0.35">
      <c r="A1548" t="s">
        <v>5349</v>
      </c>
      <c r="B1548" t="s">
        <v>15</v>
      </c>
      <c r="C1548" t="s">
        <v>103</v>
      </c>
      <c r="D1548" s="2">
        <v>1989</v>
      </c>
      <c r="E1548" t="s">
        <v>5025</v>
      </c>
      <c r="F1548" s="2">
        <v>6.1</v>
      </c>
      <c r="G1548">
        <v>9200</v>
      </c>
      <c r="H1548" t="s">
        <v>76</v>
      </c>
      <c r="I1548" t="s">
        <v>5350</v>
      </c>
      <c r="J1548" t="s">
        <v>2786</v>
      </c>
      <c r="K1548" s="3" t="s">
        <v>29</v>
      </c>
      <c r="L1548">
        <v>20000000</v>
      </c>
      <c r="M1548">
        <v>7237794</v>
      </c>
      <c r="N1548" t="s">
        <v>4149</v>
      </c>
      <c r="O1548" s="2">
        <v>94</v>
      </c>
      <c r="Q1548" s="9" t="s">
        <v>103</v>
      </c>
      <c r="R1548" s="18">
        <v>1989</v>
      </c>
      <c r="S1548" s="26" t="s">
        <v>12847</v>
      </c>
      <c r="T1548" s="25" t="str">
        <f>LEFT(S1548,3)</f>
        <v>Sep</v>
      </c>
      <c r="U1548" s="9" t="s">
        <v>29</v>
      </c>
      <c r="V1548" s="18">
        <v>6.1</v>
      </c>
      <c r="W1548" s="9">
        <v>9200</v>
      </c>
      <c r="X1548" s="9" t="s">
        <v>76</v>
      </c>
      <c r="Y1548" s="9" t="s">
        <v>5350</v>
      </c>
      <c r="Z1548" s="9" t="s">
        <v>2786</v>
      </c>
      <c r="AA1548" s="19" t="s">
        <v>29</v>
      </c>
      <c r="AB1548" s="9">
        <v>20000000</v>
      </c>
      <c r="AC1548" s="9">
        <v>7237794</v>
      </c>
      <c r="AD1548" s="9" t="s">
        <v>4149</v>
      </c>
      <c r="AE1548" s="20">
        <v>94</v>
      </c>
    </row>
    <row r="1549" spans="1:31" x14ac:dyDescent="0.35">
      <c r="A1549" t="s">
        <v>5351</v>
      </c>
      <c r="B1549" t="s">
        <v>1998</v>
      </c>
      <c r="C1549" t="s">
        <v>40</v>
      </c>
      <c r="D1549" s="2">
        <v>1989</v>
      </c>
      <c r="E1549" t="s">
        <v>5334</v>
      </c>
      <c r="F1549" s="2">
        <v>5.9</v>
      </c>
      <c r="G1549">
        <v>15000</v>
      </c>
      <c r="H1549" t="s">
        <v>4822</v>
      </c>
      <c r="I1549" t="s">
        <v>5352</v>
      </c>
      <c r="J1549" t="s">
        <v>1856</v>
      </c>
      <c r="K1549" s="3" t="s">
        <v>29</v>
      </c>
      <c r="L1549">
        <v>0</v>
      </c>
      <c r="M1549">
        <v>10982364</v>
      </c>
      <c r="N1549" t="s">
        <v>2099</v>
      </c>
      <c r="O1549" s="2">
        <v>94</v>
      </c>
      <c r="Q1549" s="10" t="s">
        <v>40</v>
      </c>
      <c r="R1549" s="21">
        <v>1989</v>
      </c>
      <c r="S1549" s="27" t="s">
        <v>12898</v>
      </c>
      <c r="T1549" s="25" t="str">
        <f>LEFT(S1549,3)</f>
        <v>Feb</v>
      </c>
      <c r="U1549" s="10" t="s">
        <v>29</v>
      </c>
      <c r="V1549" s="21">
        <v>5.9</v>
      </c>
      <c r="W1549" s="10">
        <v>15000</v>
      </c>
      <c r="X1549" s="10" t="s">
        <v>4822</v>
      </c>
      <c r="Y1549" s="10" t="s">
        <v>5352</v>
      </c>
      <c r="Z1549" s="10" t="s">
        <v>1856</v>
      </c>
      <c r="AA1549" s="22" t="s">
        <v>29</v>
      </c>
      <c r="AB1549" s="10">
        <v>0</v>
      </c>
      <c r="AC1549" s="10">
        <v>10982364</v>
      </c>
      <c r="AD1549" s="10" t="s">
        <v>2099</v>
      </c>
      <c r="AE1549" s="23">
        <v>94</v>
      </c>
    </row>
    <row r="1550" spans="1:31" x14ac:dyDescent="0.35">
      <c r="A1550" t="s">
        <v>5353</v>
      </c>
      <c r="B1550" t="s">
        <v>15</v>
      </c>
      <c r="C1550" t="s">
        <v>33</v>
      </c>
      <c r="D1550" s="2">
        <v>1989</v>
      </c>
      <c r="E1550" t="s">
        <v>4934</v>
      </c>
      <c r="F1550" s="2">
        <v>6</v>
      </c>
      <c r="G1550">
        <v>5200</v>
      </c>
      <c r="H1550" t="s">
        <v>5354</v>
      </c>
      <c r="I1550" t="s">
        <v>5355</v>
      </c>
      <c r="J1550" t="s">
        <v>4124</v>
      </c>
      <c r="K1550" s="3" t="s">
        <v>29</v>
      </c>
      <c r="L1550">
        <v>0</v>
      </c>
      <c r="M1550">
        <v>4557214</v>
      </c>
      <c r="N1550" t="s">
        <v>2239</v>
      </c>
      <c r="O1550" s="2">
        <v>98</v>
      </c>
      <c r="Q1550" s="9" t="s">
        <v>33</v>
      </c>
      <c r="R1550" s="18">
        <v>1989</v>
      </c>
      <c r="S1550" s="26" t="s">
        <v>12839</v>
      </c>
      <c r="T1550" s="25" t="str">
        <f>LEFT(S1550,3)</f>
        <v>Feb</v>
      </c>
      <c r="U1550" s="9" t="s">
        <v>29</v>
      </c>
      <c r="V1550" s="18">
        <v>6</v>
      </c>
      <c r="W1550" s="9">
        <v>5200</v>
      </c>
      <c r="X1550" s="9" t="s">
        <v>5354</v>
      </c>
      <c r="Y1550" s="9" t="s">
        <v>5355</v>
      </c>
      <c r="Z1550" s="9" t="s">
        <v>4124</v>
      </c>
      <c r="AA1550" s="19" t="s">
        <v>29</v>
      </c>
      <c r="AB1550" s="9">
        <v>0</v>
      </c>
      <c r="AC1550" s="9">
        <v>4557214</v>
      </c>
      <c r="AD1550" s="9" t="s">
        <v>2239</v>
      </c>
      <c r="AE1550" s="20">
        <v>98</v>
      </c>
    </row>
    <row r="1551" spans="1:31" x14ac:dyDescent="0.35">
      <c r="A1551" t="s">
        <v>5356</v>
      </c>
      <c r="B1551" t="s">
        <v>1998</v>
      </c>
      <c r="C1551" t="s">
        <v>62</v>
      </c>
      <c r="D1551" s="2">
        <v>1989</v>
      </c>
      <c r="E1551" t="s">
        <v>5223</v>
      </c>
      <c r="F1551" s="2">
        <v>6.5</v>
      </c>
      <c r="G1551">
        <v>7200</v>
      </c>
      <c r="H1551" t="s">
        <v>2154</v>
      </c>
      <c r="I1551" t="s">
        <v>2155</v>
      </c>
      <c r="J1551" t="s">
        <v>316</v>
      </c>
      <c r="K1551" s="3" t="s">
        <v>29</v>
      </c>
      <c r="L1551">
        <v>30000000</v>
      </c>
      <c r="M1551">
        <v>3563162</v>
      </c>
      <c r="N1551" t="s">
        <v>43</v>
      </c>
      <c r="O1551" s="2">
        <v>127</v>
      </c>
      <c r="Q1551" s="10" t="s">
        <v>62</v>
      </c>
      <c r="R1551" s="21">
        <v>1989</v>
      </c>
      <c r="S1551" s="27" t="s">
        <v>12887</v>
      </c>
      <c r="T1551" s="25" t="str">
        <f>LEFT(S1551,3)</f>
        <v>Oct</v>
      </c>
      <c r="U1551" s="10" t="s">
        <v>29</v>
      </c>
      <c r="V1551" s="21">
        <v>6.5</v>
      </c>
      <c r="W1551" s="10">
        <v>7200</v>
      </c>
      <c r="X1551" s="10" t="s">
        <v>2154</v>
      </c>
      <c r="Y1551" s="10" t="s">
        <v>2155</v>
      </c>
      <c r="Z1551" s="10" t="s">
        <v>316</v>
      </c>
      <c r="AA1551" s="22" t="s">
        <v>29</v>
      </c>
      <c r="AB1551" s="10">
        <v>30000000</v>
      </c>
      <c r="AC1551" s="10">
        <v>3563162</v>
      </c>
      <c r="AD1551" s="10" t="s">
        <v>43</v>
      </c>
      <c r="AE1551" s="23">
        <v>127</v>
      </c>
    </row>
    <row r="1552" spans="1:31" x14ac:dyDescent="0.35">
      <c r="A1552" t="s">
        <v>5357</v>
      </c>
      <c r="B1552" t="s">
        <v>32</v>
      </c>
      <c r="C1552" t="s">
        <v>40</v>
      </c>
      <c r="D1552" s="2">
        <v>1989</v>
      </c>
      <c r="E1552" t="s">
        <v>4598</v>
      </c>
      <c r="F1552" s="2">
        <v>4.4000000000000004</v>
      </c>
      <c r="G1552">
        <v>29000</v>
      </c>
      <c r="H1552" t="s">
        <v>5358</v>
      </c>
      <c r="I1552" t="s">
        <v>2016</v>
      </c>
      <c r="J1552" t="s">
        <v>4687</v>
      </c>
      <c r="K1552" s="3" t="s">
        <v>29</v>
      </c>
      <c r="L1552">
        <v>12000000</v>
      </c>
      <c r="M1552">
        <v>11567217</v>
      </c>
      <c r="N1552" t="s">
        <v>22</v>
      </c>
      <c r="O1552" s="2">
        <v>84</v>
      </c>
      <c r="Q1552" s="9" t="s">
        <v>40</v>
      </c>
      <c r="R1552" s="18">
        <v>1989</v>
      </c>
      <c r="S1552" s="26" t="s">
        <v>12804</v>
      </c>
      <c r="T1552" s="25" t="str">
        <f>LEFT(S1552,3)</f>
        <v>Mar</v>
      </c>
      <c r="U1552" s="9" t="s">
        <v>29</v>
      </c>
      <c r="V1552" s="18">
        <v>4.4000000000000004</v>
      </c>
      <c r="W1552" s="9">
        <v>29000</v>
      </c>
      <c r="X1552" s="9" t="s">
        <v>5358</v>
      </c>
      <c r="Y1552" s="9" t="s">
        <v>2016</v>
      </c>
      <c r="Z1552" s="9" t="s">
        <v>4687</v>
      </c>
      <c r="AA1552" s="19" t="s">
        <v>29</v>
      </c>
      <c r="AB1552" s="9">
        <v>12000000</v>
      </c>
      <c r="AC1552" s="9">
        <v>11567217</v>
      </c>
      <c r="AD1552" s="9" t="s">
        <v>22</v>
      </c>
      <c r="AE1552" s="20">
        <v>84</v>
      </c>
    </row>
    <row r="1553" spans="1:31" x14ac:dyDescent="0.35">
      <c r="A1553" t="s">
        <v>5359</v>
      </c>
      <c r="B1553" t="s">
        <v>32</v>
      </c>
      <c r="C1553" t="s">
        <v>40</v>
      </c>
      <c r="D1553" s="2">
        <v>1989</v>
      </c>
      <c r="E1553" t="s">
        <v>5334</v>
      </c>
      <c r="F1553" s="2">
        <v>5.8</v>
      </c>
      <c r="G1553">
        <v>6900</v>
      </c>
      <c r="H1553" t="s">
        <v>244</v>
      </c>
      <c r="I1553" t="s">
        <v>943</v>
      </c>
      <c r="J1553" t="s">
        <v>1718</v>
      </c>
      <c r="K1553" s="3" t="s">
        <v>29</v>
      </c>
      <c r="L1553">
        <v>0</v>
      </c>
      <c r="M1553">
        <v>18699037</v>
      </c>
      <c r="N1553" t="s">
        <v>22</v>
      </c>
      <c r="O1553" s="2">
        <v>94</v>
      </c>
      <c r="Q1553" s="10" t="s">
        <v>40</v>
      </c>
      <c r="R1553" s="21">
        <v>1989</v>
      </c>
      <c r="S1553" s="27" t="s">
        <v>12898</v>
      </c>
      <c r="T1553" s="25" t="str">
        <f>LEFT(S1553,3)</f>
        <v>Feb</v>
      </c>
      <c r="U1553" s="10" t="s">
        <v>29</v>
      </c>
      <c r="V1553" s="21">
        <v>5.8</v>
      </c>
      <c r="W1553" s="10">
        <v>6900</v>
      </c>
      <c r="X1553" s="10" t="s">
        <v>244</v>
      </c>
      <c r="Y1553" s="10" t="s">
        <v>943</v>
      </c>
      <c r="Z1553" s="10" t="s">
        <v>1718</v>
      </c>
      <c r="AA1553" s="22" t="s">
        <v>29</v>
      </c>
      <c r="AB1553" s="10">
        <v>0</v>
      </c>
      <c r="AC1553" s="10">
        <v>18699037</v>
      </c>
      <c r="AD1553" s="10" t="s">
        <v>22</v>
      </c>
      <c r="AE1553" s="23">
        <v>94</v>
      </c>
    </row>
    <row r="1554" spans="1:31" x14ac:dyDescent="0.35">
      <c r="A1554" t="s">
        <v>5360</v>
      </c>
      <c r="B1554" t="s">
        <v>15</v>
      </c>
      <c r="C1554" t="s">
        <v>33</v>
      </c>
      <c r="D1554" s="2">
        <v>1989</v>
      </c>
      <c r="E1554" t="s">
        <v>4503</v>
      </c>
      <c r="F1554" s="2">
        <v>6.5</v>
      </c>
      <c r="G1554">
        <v>6500</v>
      </c>
      <c r="H1554" t="s">
        <v>5203</v>
      </c>
      <c r="I1554" t="s">
        <v>5203</v>
      </c>
      <c r="J1554" t="s">
        <v>1760</v>
      </c>
      <c r="K1554" s="3" t="s">
        <v>247</v>
      </c>
      <c r="L1554">
        <v>0</v>
      </c>
      <c r="M1554">
        <v>882290</v>
      </c>
      <c r="N1554" t="s">
        <v>383</v>
      </c>
      <c r="O1554" s="2">
        <v>90</v>
      </c>
      <c r="Q1554" s="9" t="s">
        <v>33</v>
      </c>
      <c r="R1554" s="18">
        <v>1989</v>
      </c>
      <c r="S1554" s="26" t="s">
        <v>12784</v>
      </c>
      <c r="T1554" s="25" t="str">
        <f>LEFT(S1554,3)</f>
        <v>Feb</v>
      </c>
      <c r="U1554" s="9" t="s">
        <v>29</v>
      </c>
      <c r="V1554" s="18">
        <v>6.5</v>
      </c>
      <c r="W1554" s="9">
        <v>6500</v>
      </c>
      <c r="X1554" s="9" t="s">
        <v>5203</v>
      </c>
      <c r="Y1554" s="9" t="s">
        <v>5203</v>
      </c>
      <c r="Z1554" s="9" t="s">
        <v>1760</v>
      </c>
      <c r="AA1554" s="19" t="s">
        <v>247</v>
      </c>
      <c r="AB1554" s="9">
        <v>0</v>
      </c>
      <c r="AC1554" s="9">
        <v>882290</v>
      </c>
      <c r="AD1554" s="9" t="s">
        <v>383</v>
      </c>
      <c r="AE1554" s="20">
        <v>90</v>
      </c>
    </row>
    <row r="1555" spans="1:31" x14ac:dyDescent="0.35">
      <c r="A1555" t="s">
        <v>5361</v>
      </c>
      <c r="B1555" t="s">
        <v>1998</v>
      </c>
      <c r="C1555" t="s">
        <v>33</v>
      </c>
      <c r="D1555" s="2">
        <v>1989</v>
      </c>
      <c r="E1555" t="s">
        <v>5286</v>
      </c>
      <c r="F1555" s="2">
        <v>5.4</v>
      </c>
      <c r="G1555">
        <v>11000</v>
      </c>
      <c r="H1555" t="s">
        <v>82</v>
      </c>
      <c r="I1555" t="s">
        <v>5362</v>
      </c>
      <c r="J1555" t="s">
        <v>84</v>
      </c>
      <c r="K1555" s="3" t="s">
        <v>29</v>
      </c>
      <c r="L1555">
        <v>19000000</v>
      </c>
      <c r="M1555">
        <v>12143484</v>
      </c>
      <c r="N1555" t="s">
        <v>5363</v>
      </c>
      <c r="O1555" s="2">
        <v>122</v>
      </c>
      <c r="Q1555" s="10" t="s">
        <v>33</v>
      </c>
      <c r="R1555" s="21">
        <v>1989</v>
      </c>
      <c r="S1555" s="27" t="s">
        <v>12892</v>
      </c>
      <c r="T1555" s="25" t="str">
        <f>LEFT(S1555,3)</f>
        <v>May</v>
      </c>
      <c r="U1555" s="10" t="s">
        <v>29</v>
      </c>
      <c r="V1555" s="21">
        <v>5.4</v>
      </c>
      <c r="W1555" s="10">
        <v>11000</v>
      </c>
      <c r="X1555" s="10" t="s">
        <v>82</v>
      </c>
      <c r="Y1555" s="10" t="s">
        <v>5362</v>
      </c>
      <c r="Z1555" s="10" t="s">
        <v>84</v>
      </c>
      <c r="AA1555" s="22" t="s">
        <v>29</v>
      </c>
      <c r="AB1555" s="10">
        <v>19000000</v>
      </c>
      <c r="AC1555" s="10">
        <v>12143484</v>
      </c>
      <c r="AD1555" s="10" t="s">
        <v>5363</v>
      </c>
      <c r="AE1555" s="23">
        <v>122</v>
      </c>
    </row>
    <row r="1556" spans="1:31" x14ac:dyDescent="0.35">
      <c r="A1556" t="s">
        <v>5364</v>
      </c>
      <c r="B1556" t="s">
        <v>1998</v>
      </c>
      <c r="C1556" t="s">
        <v>33</v>
      </c>
      <c r="D1556" s="2">
        <v>1989</v>
      </c>
      <c r="E1556" t="s">
        <v>4348</v>
      </c>
      <c r="F1556" s="2">
        <v>6.2</v>
      </c>
      <c r="G1556">
        <v>11000</v>
      </c>
      <c r="H1556" t="s">
        <v>886</v>
      </c>
      <c r="I1556" t="s">
        <v>886</v>
      </c>
      <c r="J1556" t="s">
        <v>1023</v>
      </c>
      <c r="K1556" s="3" t="s">
        <v>29</v>
      </c>
      <c r="L1556">
        <v>15000000</v>
      </c>
      <c r="M1556">
        <v>40586886</v>
      </c>
      <c r="N1556" t="s">
        <v>2091</v>
      </c>
      <c r="O1556" s="2">
        <v>96</v>
      </c>
      <c r="Q1556" s="9" t="s">
        <v>33</v>
      </c>
      <c r="R1556" s="18">
        <v>1989</v>
      </c>
      <c r="S1556" s="26" t="s">
        <v>12762</v>
      </c>
      <c r="T1556" s="25" t="str">
        <f>LEFT(S1556,3)</f>
        <v>Jan</v>
      </c>
      <c r="U1556" s="9" t="s">
        <v>29</v>
      </c>
      <c r="V1556" s="18">
        <v>6.2</v>
      </c>
      <c r="W1556" s="9">
        <v>11000</v>
      </c>
      <c r="X1556" s="9" t="s">
        <v>886</v>
      </c>
      <c r="Y1556" s="9" t="s">
        <v>886</v>
      </c>
      <c r="Z1556" s="9" t="s">
        <v>1023</v>
      </c>
      <c r="AA1556" s="19" t="s">
        <v>29</v>
      </c>
      <c r="AB1556" s="9">
        <v>15000000</v>
      </c>
      <c r="AC1556" s="9">
        <v>40586886</v>
      </c>
      <c r="AD1556" s="9" t="s">
        <v>2091</v>
      </c>
      <c r="AE1556" s="20">
        <v>96</v>
      </c>
    </row>
    <row r="1557" spans="1:31" x14ac:dyDescent="0.35">
      <c r="A1557" t="s">
        <v>5365</v>
      </c>
      <c r="B1557" t="s">
        <v>32</v>
      </c>
      <c r="C1557" t="s">
        <v>33</v>
      </c>
      <c r="D1557" s="2">
        <v>1989</v>
      </c>
      <c r="E1557" t="s">
        <v>5366</v>
      </c>
      <c r="F1557" s="2">
        <v>5.4</v>
      </c>
      <c r="G1557">
        <v>6000</v>
      </c>
      <c r="H1557" t="s">
        <v>2708</v>
      </c>
      <c r="I1557" t="s">
        <v>2708</v>
      </c>
      <c r="J1557" t="s">
        <v>5367</v>
      </c>
      <c r="K1557" s="3" t="s">
        <v>29</v>
      </c>
      <c r="L1557">
        <v>10000000</v>
      </c>
      <c r="M1557">
        <v>1272977</v>
      </c>
      <c r="N1557" t="s">
        <v>2248</v>
      </c>
      <c r="O1557" s="2">
        <v>85</v>
      </c>
      <c r="Q1557" s="10" t="s">
        <v>33</v>
      </c>
      <c r="R1557" s="21">
        <v>1989</v>
      </c>
      <c r="S1557" s="27" t="s">
        <v>12900</v>
      </c>
      <c r="T1557" s="25" t="str">
        <f>LEFT(S1557,3)</f>
        <v>Nov</v>
      </c>
      <c r="U1557" s="10" t="s">
        <v>29</v>
      </c>
      <c r="V1557" s="21">
        <v>5.4</v>
      </c>
      <c r="W1557" s="10">
        <v>6000</v>
      </c>
      <c r="X1557" s="10" t="s">
        <v>2708</v>
      </c>
      <c r="Y1557" s="10" t="s">
        <v>2708</v>
      </c>
      <c r="Z1557" s="10" t="s">
        <v>5367</v>
      </c>
      <c r="AA1557" s="22" t="s">
        <v>29</v>
      </c>
      <c r="AB1557" s="10">
        <v>10000000</v>
      </c>
      <c r="AC1557" s="10">
        <v>1272977</v>
      </c>
      <c r="AD1557" s="10" t="s">
        <v>2248</v>
      </c>
      <c r="AE1557" s="23">
        <v>85</v>
      </c>
    </row>
    <row r="1558" spans="1:31" x14ac:dyDescent="0.35">
      <c r="A1558" t="s">
        <v>5368</v>
      </c>
      <c r="B1558" t="s">
        <v>1998</v>
      </c>
      <c r="C1558" t="s">
        <v>33</v>
      </c>
      <c r="D1558" s="2">
        <v>1989</v>
      </c>
      <c r="E1558" t="s">
        <v>5369</v>
      </c>
      <c r="F1558" s="2">
        <v>4.4000000000000004</v>
      </c>
      <c r="G1558">
        <v>6000</v>
      </c>
      <c r="H1558" t="s">
        <v>5370</v>
      </c>
      <c r="I1558" t="s">
        <v>300</v>
      </c>
      <c r="J1558" t="s">
        <v>5371</v>
      </c>
      <c r="K1558" s="3" t="s">
        <v>29</v>
      </c>
      <c r="L1558">
        <v>8000000</v>
      </c>
      <c r="M1558">
        <v>16093651</v>
      </c>
      <c r="N1558" t="s">
        <v>2025</v>
      </c>
      <c r="O1558" s="2">
        <v>93</v>
      </c>
      <c r="Q1558" s="9" t="s">
        <v>33</v>
      </c>
      <c r="R1558" s="18">
        <v>1989</v>
      </c>
      <c r="S1558" s="26" t="s">
        <v>12901</v>
      </c>
      <c r="T1558" s="25" t="str">
        <f>LEFT(S1558,3)</f>
        <v>Jun</v>
      </c>
      <c r="U1558" s="9" t="s">
        <v>29</v>
      </c>
      <c r="V1558" s="18">
        <v>4.4000000000000004</v>
      </c>
      <c r="W1558" s="9">
        <v>6000</v>
      </c>
      <c r="X1558" s="9" t="s">
        <v>5370</v>
      </c>
      <c r="Y1558" s="9" t="s">
        <v>300</v>
      </c>
      <c r="Z1558" s="9" t="s">
        <v>5371</v>
      </c>
      <c r="AA1558" s="19" t="s">
        <v>29</v>
      </c>
      <c r="AB1558" s="9">
        <v>8000000</v>
      </c>
      <c r="AC1558" s="9">
        <v>16093651</v>
      </c>
      <c r="AD1558" s="9" t="s">
        <v>2025</v>
      </c>
      <c r="AE1558" s="20">
        <v>93</v>
      </c>
    </row>
    <row r="1559" spans="1:31" x14ac:dyDescent="0.35">
      <c r="A1559" t="s">
        <v>5372</v>
      </c>
      <c r="B1559" t="s">
        <v>15</v>
      </c>
      <c r="C1559" t="s">
        <v>103</v>
      </c>
      <c r="D1559" s="2">
        <v>1989</v>
      </c>
      <c r="E1559" t="s">
        <v>5184</v>
      </c>
      <c r="F1559" s="2">
        <v>5.7</v>
      </c>
      <c r="G1559">
        <v>12000</v>
      </c>
      <c r="H1559" t="s">
        <v>403</v>
      </c>
      <c r="I1559" t="s">
        <v>2263</v>
      </c>
      <c r="J1559" t="s">
        <v>568</v>
      </c>
      <c r="K1559" s="3" t="s">
        <v>29</v>
      </c>
      <c r="L1559">
        <v>0</v>
      </c>
      <c r="M1559">
        <v>12195695</v>
      </c>
      <c r="N1559" t="s">
        <v>2099</v>
      </c>
      <c r="O1559" s="2">
        <v>110</v>
      </c>
      <c r="Q1559" s="10" t="s">
        <v>103</v>
      </c>
      <c r="R1559" s="21">
        <v>1989</v>
      </c>
      <c r="S1559" s="27" t="s">
        <v>12880</v>
      </c>
      <c r="T1559" s="25" t="str">
        <f>LEFT(S1559,3)</f>
        <v>Dec</v>
      </c>
      <c r="U1559" s="10" t="s">
        <v>29</v>
      </c>
      <c r="V1559" s="21">
        <v>5.7</v>
      </c>
      <c r="W1559" s="10">
        <v>12000</v>
      </c>
      <c r="X1559" s="10" t="s">
        <v>403</v>
      </c>
      <c r="Y1559" s="10" t="s">
        <v>2263</v>
      </c>
      <c r="Z1559" s="10" t="s">
        <v>568</v>
      </c>
      <c r="AA1559" s="22" t="s">
        <v>29</v>
      </c>
      <c r="AB1559" s="10">
        <v>0</v>
      </c>
      <c r="AC1559" s="10">
        <v>12195695</v>
      </c>
      <c r="AD1559" s="10" t="s">
        <v>2099</v>
      </c>
      <c r="AE1559" s="23">
        <v>110</v>
      </c>
    </row>
    <row r="1560" spans="1:31" x14ac:dyDescent="0.35">
      <c r="A1560" t="s">
        <v>5373</v>
      </c>
      <c r="B1560" t="s">
        <v>1998</v>
      </c>
      <c r="C1560" t="s">
        <v>40</v>
      </c>
      <c r="D1560" s="2">
        <v>1989</v>
      </c>
      <c r="E1560" t="s">
        <v>5334</v>
      </c>
      <c r="F1560" s="2">
        <v>4.3</v>
      </c>
      <c r="G1560">
        <v>1800</v>
      </c>
      <c r="H1560" t="s">
        <v>2483</v>
      </c>
      <c r="I1560" t="s">
        <v>2483</v>
      </c>
      <c r="J1560" t="s">
        <v>240</v>
      </c>
      <c r="K1560" s="3" t="s">
        <v>29</v>
      </c>
      <c r="L1560">
        <v>2500000</v>
      </c>
      <c r="N1560" t="s">
        <v>5374</v>
      </c>
      <c r="O1560" s="2">
        <v>90</v>
      </c>
      <c r="Q1560" s="9" t="s">
        <v>40</v>
      </c>
      <c r="R1560" s="18">
        <v>1989</v>
      </c>
      <c r="S1560" s="26" t="s">
        <v>12898</v>
      </c>
      <c r="T1560" s="25" t="str">
        <f>LEFT(S1560,3)</f>
        <v>Feb</v>
      </c>
      <c r="U1560" s="9" t="s">
        <v>29</v>
      </c>
      <c r="V1560" s="18">
        <v>4.3</v>
      </c>
      <c r="W1560" s="9">
        <v>1800</v>
      </c>
      <c r="X1560" s="9" t="s">
        <v>2483</v>
      </c>
      <c r="Y1560" s="9" t="s">
        <v>2483</v>
      </c>
      <c r="Z1560" s="9" t="s">
        <v>240</v>
      </c>
      <c r="AA1560" s="19" t="s">
        <v>29</v>
      </c>
      <c r="AB1560" s="9">
        <v>2500000</v>
      </c>
      <c r="AC1560" s="9"/>
      <c r="AD1560" s="9" t="s">
        <v>5374</v>
      </c>
      <c r="AE1560" s="20">
        <v>90</v>
      </c>
    </row>
    <row r="1561" spans="1:31" x14ac:dyDescent="0.35">
      <c r="A1561" t="s">
        <v>5375</v>
      </c>
      <c r="B1561" t="s">
        <v>15</v>
      </c>
      <c r="C1561" t="s">
        <v>62</v>
      </c>
      <c r="D1561" s="2">
        <v>1989</v>
      </c>
      <c r="E1561" t="s">
        <v>5376</v>
      </c>
      <c r="F1561" s="2">
        <v>6.3</v>
      </c>
      <c r="G1561">
        <v>1900</v>
      </c>
      <c r="H1561" t="s">
        <v>5377</v>
      </c>
      <c r="I1561" t="s">
        <v>3628</v>
      </c>
      <c r="J1561" t="s">
        <v>3362</v>
      </c>
      <c r="K1561" s="3" t="s">
        <v>29</v>
      </c>
      <c r="L1561">
        <v>0</v>
      </c>
      <c r="M1561">
        <v>259486</v>
      </c>
      <c r="N1561" t="s">
        <v>2351</v>
      </c>
      <c r="O1561" s="2">
        <v>98</v>
      </c>
      <c r="Q1561" s="10" t="s">
        <v>62</v>
      </c>
      <c r="R1561" s="21">
        <v>1989</v>
      </c>
      <c r="S1561" s="27" t="s">
        <v>12902</v>
      </c>
      <c r="T1561" s="25" t="str">
        <f>LEFT(S1561,3)</f>
        <v>Apr</v>
      </c>
      <c r="U1561" s="10" t="s">
        <v>29</v>
      </c>
      <c r="V1561" s="21">
        <v>6.3</v>
      </c>
      <c r="W1561" s="10">
        <v>1900</v>
      </c>
      <c r="X1561" s="10" t="s">
        <v>5377</v>
      </c>
      <c r="Y1561" s="10" t="s">
        <v>3628</v>
      </c>
      <c r="Z1561" s="10" t="s">
        <v>3362</v>
      </c>
      <c r="AA1561" s="22" t="s">
        <v>29</v>
      </c>
      <c r="AB1561" s="10">
        <v>0</v>
      </c>
      <c r="AC1561" s="10">
        <v>259486</v>
      </c>
      <c r="AD1561" s="10" t="s">
        <v>2351</v>
      </c>
      <c r="AE1561" s="23">
        <v>98</v>
      </c>
    </row>
    <row r="1562" spans="1:31" x14ac:dyDescent="0.35">
      <c r="A1562" t="s">
        <v>5378</v>
      </c>
      <c r="B1562" t="s">
        <v>15</v>
      </c>
      <c r="C1562" t="s">
        <v>51</v>
      </c>
      <c r="D1562" s="2">
        <v>1989</v>
      </c>
      <c r="E1562" t="s">
        <v>5298</v>
      </c>
      <c r="F1562" s="2">
        <v>5.7</v>
      </c>
      <c r="G1562">
        <v>3700</v>
      </c>
      <c r="H1562" t="s">
        <v>5379</v>
      </c>
      <c r="I1562" t="s">
        <v>3994</v>
      </c>
      <c r="J1562" t="s">
        <v>3995</v>
      </c>
      <c r="K1562" s="3" t="s">
        <v>21</v>
      </c>
      <c r="L1562">
        <v>1500000</v>
      </c>
      <c r="M1562">
        <v>1519796</v>
      </c>
      <c r="N1562" t="s">
        <v>1040</v>
      </c>
      <c r="O1562" s="2">
        <v>93</v>
      </c>
      <c r="Q1562" s="9" t="s">
        <v>51</v>
      </c>
      <c r="R1562" s="18">
        <v>1989</v>
      </c>
      <c r="S1562" s="26" t="s">
        <v>12893</v>
      </c>
      <c r="T1562" s="25" t="str">
        <f>LEFT(S1562,3)</f>
        <v>Nov</v>
      </c>
      <c r="U1562" s="9" t="s">
        <v>29</v>
      </c>
      <c r="V1562" s="18">
        <v>5.7</v>
      </c>
      <c r="W1562" s="9">
        <v>3700</v>
      </c>
      <c r="X1562" s="9" t="s">
        <v>5379</v>
      </c>
      <c r="Y1562" s="9" t="s">
        <v>3994</v>
      </c>
      <c r="Z1562" s="9" t="s">
        <v>3995</v>
      </c>
      <c r="AA1562" s="19" t="s">
        <v>21</v>
      </c>
      <c r="AB1562" s="9">
        <v>1500000</v>
      </c>
      <c r="AC1562" s="9">
        <v>1519796</v>
      </c>
      <c r="AD1562" s="9" t="s">
        <v>1040</v>
      </c>
      <c r="AE1562" s="20">
        <v>93</v>
      </c>
    </row>
    <row r="1563" spans="1:31" x14ac:dyDescent="0.35">
      <c r="A1563" t="s">
        <v>5380</v>
      </c>
      <c r="B1563" t="s">
        <v>1998</v>
      </c>
      <c r="C1563" t="s">
        <v>16</v>
      </c>
      <c r="D1563" s="2">
        <v>1989</v>
      </c>
      <c r="E1563" t="s">
        <v>5162</v>
      </c>
      <c r="F1563" s="2">
        <v>6.2</v>
      </c>
      <c r="G1563">
        <v>2800</v>
      </c>
      <c r="H1563" t="s">
        <v>1298</v>
      </c>
      <c r="I1563" t="s">
        <v>5381</v>
      </c>
      <c r="J1563" t="s">
        <v>2057</v>
      </c>
      <c r="K1563" s="3" t="s">
        <v>194</v>
      </c>
      <c r="L1563">
        <v>0</v>
      </c>
      <c r="M1563">
        <v>536508</v>
      </c>
      <c r="N1563" t="s">
        <v>5382</v>
      </c>
      <c r="O1563" s="2">
        <v>104</v>
      </c>
      <c r="Q1563" s="10" t="s">
        <v>16</v>
      </c>
      <c r="R1563" s="21">
        <v>1989</v>
      </c>
      <c r="S1563" s="27" t="s">
        <v>12876</v>
      </c>
      <c r="T1563" s="25" t="str">
        <f>LEFT(S1563,3)</f>
        <v>Aug</v>
      </c>
      <c r="U1563" s="10" t="s">
        <v>29</v>
      </c>
      <c r="V1563" s="21">
        <v>6.2</v>
      </c>
      <c r="W1563" s="10">
        <v>2800</v>
      </c>
      <c r="X1563" s="10" t="s">
        <v>1298</v>
      </c>
      <c r="Y1563" s="10" t="s">
        <v>5381</v>
      </c>
      <c r="Z1563" s="10" t="s">
        <v>2057</v>
      </c>
      <c r="AA1563" s="22" t="s">
        <v>194</v>
      </c>
      <c r="AB1563" s="10">
        <v>0</v>
      </c>
      <c r="AC1563" s="10">
        <v>536508</v>
      </c>
      <c r="AD1563" s="10" t="s">
        <v>5382</v>
      </c>
      <c r="AE1563" s="23">
        <v>104</v>
      </c>
    </row>
    <row r="1564" spans="1:31" x14ac:dyDescent="0.35">
      <c r="A1564" t="s">
        <v>5383</v>
      </c>
      <c r="B1564" t="s">
        <v>1998</v>
      </c>
      <c r="C1564" t="s">
        <v>40</v>
      </c>
      <c r="D1564" s="2">
        <v>1989</v>
      </c>
      <c r="E1564" t="s">
        <v>5384</v>
      </c>
      <c r="F1564" s="2">
        <v>6.2</v>
      </c>
      <c r="G1564">
        <v>4800</v>
      </c>
      <c r="H1564" t="s">
        <v>2068</v>
      </c>
      <c r="I1564" t="s">
        <v>5385</v>
      </c>
      <c r="J1564" t="s">
        <v>2045</v>
      </c>
      <c r="K1564" s="3" t="s">
        <v>29</v>
      </c>
      <c r="L1564">
        <v>5000000</v>
      </c>
      <c r="M1564">
        <v>117463</v>
      </c>
      <c r="N1564" t="s">
        <v>1188</v>
      </c>
      <c r="O1564" s="2">
        <v>100</v>
      </c>
      <c r="Q1564" s="9" t="s">
        <v>40</v>
      </c>
      <c r="R1564" s="18">
        <v>1989</v>
      </c>
      <c r="S1564" s="26" t="s">
        <v>12880</v>
      </c>
      <c r="T1564" s="25" t="str">
        <f>LEFT(S1564,3)</f>
        <v>Dec</v>
      </c>
      <c r="U1564" s="9" t="s">
        <v>2597</v>
      </c>
      <c r="V1564" s="18">
        <v>6.2</v>
      </c>
      <c r="W1564" s="9">
        <v>4800</v>
      </c>
      <c r="X1564" s="9" t="s">
        <v>2068</v>
      </c>
      <c r="Y1564" s="9" t="s">
        <v>5385</v>
      </c>
      <c r="Z1564" s="9" t="s">
        <v>2045</v>
      </c>
      <c r="AA1564" s="19" t="s">
        <v>29</v>
      </c>
      <c r="AB1564" s="9">
        <v>5000000</v>
      </c>
      <c r="AC1564" s="9">
        <v>117463</v>
      </c>
      <c r="AD1564" s="9" t="s">
        <v>1188</v>
      </c>
      <c r="AE1564" s="20">
        <v>100</v>
      </c>
    </row>
    <row r="1565" spans="1:31" x14ac:dyDescent="0.35">
      <c r="A1565" t="s">
        <v>5386</v>
      </c>
      <c r="B1565" t="s">
        <v>15</v>
      </c>
      <c r="C1565" t="s">
        <v>40</v>
      </c>
      <c r="D1565" s="2">
        <v>1989</v>
      </c>
      <c r="E1565" t="s">
        <v>4348</v>
      </c>
      <c r="F1565" s="2">
        <v>6.1</v>
      </c>
      <c r="G1565">
        <v>6800</v>
      </c>
      <c r="H1565" t="s">
        <v>5387</v>
      </c>
      <c r="I1565" t="s">
        <v>5388</v>
      </c>
      <c r="J1565" t="s">
        <v>5389</v>
      </c>
      <c r="K1565" s="3" t="s">
        <v>194</v>
      </c>
      <c r="L1565">
        <v>3000000</v>
      </c>
      <c r="M1565">
        <v>870532</v>
      </c>
      <c r="N1565" t="s">
        <v>3868</v>
      </c>
      <c r="O1565" s="2">
        <v>81</v>
      </c>
      <c r="Q1565" s="10" t="s">
        <v>40</v>
      </c>
      <c r="R1565" s="21">
        <v>1989</v>
      </c>
      <c r="S1565" s="27" t="s">
        <v>12762</v>
      </c>
      <c r="T1565" s="25" t="str">
        <f>LEFT(S1565,3)</f>
        <v>Jan</v>
      </c>
      <c r="U1565" s="10" t="s">
        <v>29</v>
      </c>
      <c r="V1565" s="21">
        <v>6.1</v>
      </c>
      <c r="W1565" s="10">
        <v>6800</v>
      </c>
      <c r="X1565" s="10" t="s">
        <v>5387</v>
      </c>
      <c r="Y1565" s="10" t="s">
        <v>5388</v>
      </c>
      <c r="Z1565" s="10" t="s">
        <v>5389</v>
      </c>
      <c r="AA1565" s="22" t="s">
        <v>194</v>
      </c>
      <c r="AB1565" s="10">
        <v>3000000</v>
      </c>
      <c r="AC1565" s="10">
        <v>870532</v>
      </c>
      <c r="AD1565" s="10" t="s">
        <v>3868</v>
      </c>
      <c r="AE1565" s="23">
        <v>81</v>
      </c>
    </row>
    <row r="1566" spans="1:31" x14ac:dyDescent="0.35">
      <c r="A1566" t="s">
        <v>5390</v>
      </c>
      <c r="B1566" t="s">
        <v>15</v>
      </c>
      <c r="C1566" t="s">
        <v>16</v>
      </c>
      <c r="D1566" s="2">
        <v>1989</v>
      </c>
      <c r="E1566" t="s">
        <v>4598</v>
      </c>
      <c r="F1566" s="2">
        <v>6.3</v>
      </c>
      <c r="G1566">
        <v>5600</v>
      </c>
      <c r="H1566" t="s">
        <v>4026</v>
      </c>
      <c r="I1566" t="s">
        <v>5391</v>
      </c>
      <c r="J1566" t="s">
        <v>66</v>
      </c>
      <c r="K1566" s="3" t="s">
        <v>29</v>
      </c>
      <c r="L1566">
        <v>0</v>
      </c>
      <c r="M1566">
        <v>2049769</v>
      </c>
      <c r="N1566" t="s">
        <v>383</v>
      </c>
      <c r="O1566" s="2">
        <v>102</v>
      </c>
      <c r="Q1566" s="9" t="s">
        <v>16</v>
      </c>
      <c r="R1566" s="18">
        <v>1989</v>
      </c>
      <c r="S1566" s="26" t="s">
        <v>12804</v>
      </c>
      <c r="T1566" s="25" t="str">
        <f>LEFT(S1566,3)</f>
        <v>Mar</v>
      </c>
      <c r="U1566" s="9" t="s">
        <v>29</v>
      </c>
      <c r="V1566" s="18">
        <v>6.3</v>
      </c>
      <c r="W1566" s="9">
        <v>5600</v>
      </c>
      <c r="X1566" s="9" t="s">
        <v>4026</v>
      </c>
      <c r="Y1566" s="9" t="s">
        <v>5391</v>
      </c>
      <c r="Z1566" s="9" t="s">
        <v>66</v>
      </c>
      <c r="AA1566" s="19" t="s">
        <v>29</v>
      </c>
      <c r="AB1566" s="9">
        <v>0</v>
      </c>
      <c r="AC1566" s="9">
        <v>2049769</v>
      </c>
      <c r="AD1566" s="9" t="s">
        <v>383</v>
      </c>
      <c r="AE1566" s="20">
        <v>102</v>
      </c>
    </row>
    <row r="1567" spans="1:31" x14ac:dyDescent="0.35">
      <c r="A1567" t="s">
        <v>5392</v>
      </c>
      <c r="B1567" t="s">
        <v>32</v>
      </c>
      <c r="C1567" t="s">
        <v>40</v>
      </c>
      <c r="D1567" s="2">
        <v>1989</v>
      </c>
      <c r="E1567" t="s">
        <v>5205</v>
      </c>
      <c r="F1567" s="2">
        <v>6.3</v>
      </c>
      <c r="G1567">
        <v>4700</v>
      </c>
      <c r="H1567" t="s">
        <v>5393</v>
      </c>
      <c r="I1567" t="s">
        <v>2237</v>
      </c>
      <c r="J1567" t="s">
        <v>887</v>
      </c>
      <c r="K1567" s="3" t="s">
        <v>29</v>
      </c>
      <c r="L1567">
        <v>19000000</v>
      </c>
      <c r="M1567">
        <v>27503037</v>
      </c>
      <c r="N1567" t="s">
        <v>1545</v>
      </c>
      <c r="O1567" s="2">
        <v>117</v>
      </c>
      <c r="Q1567" s="10" t="s">
        <v>40</v>
      </c>
      <c r="R1567" s="21">
        <v>1989</v>
      </c>
      <c r="S1567" s="27" t="s">
        <v>12884</v>
      </c>
      <c r="T1567" s="25" t="str">
        <f>LEFT(S1567,3)</f>
        <v>Nov</v>
      </c>
      <c r="U1567" s="10" t="s">
        <v>29</v>
      </c>
      <c r="V1567" s="21">
        <v>6.3</v>
      </c>
      <c r="W1567" s="10">
        <v>4700</v>
      </c>
      <c r="X1567" s="10" t="s">
        <v>5393</v>
      </c>
      <c r="Y1567" s="10" t="s">
        <v>2237</v>
      </c>
      <c r="Z1567" s="10" t="s">
        <v>887</v>
      </c>
      <c r="AA1567" s="22" t="s">
        <v>29</v>
      </c>
      <c r="AB1567" s="10">
        <v>19000000</v>
      </c>
      <c r="AC1567" s="10">
        <v>27503037</v>
      </c>
      <c r="AD1567" s="10" t="s">
        <v>1545</v>
      </c>
      <c r="AE1567" s="23">
        <v>117</v>
      </c>
    </row>
    <row r="1568" spans="1:31" x14ac:dyDescent="0.35">
      <c r="A1568" t="s">
        <v>5394</v>
      </c>
      <c r="B1568" t="s">
        <v>32</v>
      </c>
      <c r="C1568" t="s">
        <v>33</v>
      </c>
      <c r="D1568" s="2">
        <v>1989</v>
      </c>
      <c r="E1568" t="s">
        <v>4889</v>
      </c>
      <c r="F1568" s="2">
        <v>4.5</v>
      </c>
      <c r="G1568">
        <v>3200</v>
      </c>
      <c r="H1568" t="s">
        <v>3992</v>
      </c>
      <c r="I1568" t="s">
        <v>5395</v>
      </c>
      <c r="J1568" t="s">
        <v>259</v>
      </c>
      <c r="K1568" s="3" t="s">
        <v>194</v>
      </c>
      <c r="L1568">
        <v>18000000</v>
      </c>
      <c r="M1568">
        <v>3077361</v>
      </c>
      <c r="N1568" t="s">
        <v>5396</v>
      </c>
      <c r="O1568" s="2">
        <v>94</v>
      </c>
      <c r="Q1568" s="9" t="s">
        <v>33</v>
      </c>
      <c r="R1568" s="18">
        <v>1989</v>
      </c>
      <c r="S1568" s="26" t="s">
        <v>12836</v>
      </c>
      <c r="T1568" s="25" t="str">
        <f>LEFT(S1568,3)</f>
        <v>Apr</v>
      </c>
      <c r="U1568" s="9" t="s">
        <v>29</v>
      </c>
      <c r="V1568" s="18">
        <v>4.5</v>
      </c>
      <c r="W1568" s="9">
        <v>3200</v>
      </c>
      <c r="X1568" s="9" t="s">
        <v>3992</v>
      </c>
      <c r="Y1568" s="9" t="s">
        <v>5395</v>
      </c>
      <c r="Z1568" s="9" t="s">
        <v>259</v>
      </c>
      <c r="AA1568" s="19" t="s">
        <v>194</v>
      </c>
      <c r="AB1568" s="9">
        <v>18000000</v>
      </c>
      <c r="AC1568" s="9">
        <v>3077361</v>
      </c>
      <c r="AD1568" s="9" t="s">
        <v>5396</v>
      </c>
      <c r="AE1568" s="20">
        <v>94</v>
      </c>
    </row>
    <row r="1569" spans="1:31" x14ac:dyDescent="0.35">
      <c r="A1569" t="s">
        <v>5397</v>
      </c>
      <c r="B1569" t="s">
        <v>15</v>
      </c>
      <c r="C1569" t="s">
        <v>40</v>
      </c>
      <c r="D1569" s="2">
        <v>1989</v>
      </c>
      <c r="E1569" t="s">
        <v>5398</v>
      </c>
      <c r="F1569" s="2">
        <v>6.9</v>
      </c>
      <c r="G1569">
        <v>5700</v>
      </c>
      <c r="H1569" t="s">
        <v>2155</v>
      </c>
      <c r="I1569" t="s">
        <v>2155</v>
      </c>
      <c r="J1569" t="s">
        <v>3947</v>
      </c>
      <c r="K1569" s="3" t="s">
        <v>21</v>
      </c>
      <c r="L1569">
        <v>0</v>
      </c>
      <c r="M1569">
        <v>418053</v>
      </c>
      <c r="N1569" t="s">
        <v>569</v>
      </c>
      <c r="O1569" s="2">
        <v>90</v>
      </c>
      <c r="Q1569" s="10" t="s">
        <v>40</v>
      </c>
      <c r="R1569" s="21">
        <v>1989</v>
      </c>
      <c r="S1569" s="27" t="s">
        <v>12903</v>
      </c>
      <c r="T1569" s="25" t="str">
        <f>LEFT(S1569,3)</f>
        <v>Mar</v>
      </c>
      <c r="U1569" s="10" t="s">
        <v>136</v>
      </c>
      <c r="V1569" s="21">
        <v>6.9</v>
      </c>
      <c r="W1569" s="10">
        <v>5700</v>
      </c>
      <c r="X1569" s="10" t="s">
        <v>2155</v>
      </c>
      <c r="Y1569" s="10" t="s">
        <v>2155</v>
      </c>
      <c r="Z1569" s="10" t="s">
        <v>3947</v>
      </c>
      <c r="AA1569" s="22" t="s">
        <v>21</v>
      </c>
      <c r="AB1569" s="10">
        <v>0</v>
      </c>
      <c r="AC1569" s="10">
        <v>418053</v>
      </c>
      <c r="AD1569" s="10" t="s">
        <v>569</v>
      </c>
      <c r="AE1569" s="23">
        <v>90</v>
      </c>
    </row>
    <row r="1570" spans="1:31" x14ac:dyDescent="0.35">
      <c r="A1570" t="s">
        <v>5399</v>
      </c>
      <c r="B1570" t="s">
        <v>1998</v>
      </c>
      <c r="C1570" t="s">
        <v>16</v>
      </c>
      <c r="D1570" s="2">
        <v>1989</v>
      </c>
      <c r="E1570" t="s">
        <v>5400</v>
      </c>
      <c r="F1570" s="2">
        <v>6</v>
      </c>
      <c r="G1570">
        <v>1700</v>
      </c>
      <c r="H1570" t="s">
        <v>432</v>
      </c>
      <c r="I1570" t="s">
        <v>432</v>
      </c>
      <c r="J1570" t="s">
        <v>5401</v>
      </c>
      <c r="K1570" s="3" t="s">
        <v>29</v>
      </c>
      <c r="L1570">
        <v>0</v>
      </c>
      <c r="M1570">
        <v>4347648</v>
      </c>
      <c r="N1570" t="s">
        <v>5402</v>
      </c>
      <c r="O1570" s="2">
        <v>95</v>
      </c>
      <c r="Q1570" s="9" t="s">
        <v>16</v>
      </c>
      <c r="R1570" s="18">
        <v>1989</v>
      </c>
      <c r="S1570" s="26" t="s">
        <v>12887</v>
      </c>
      <c r="T1570" s="25" t="str">
        <f>LEFT(S1570,3)</f>
        <v>Oct</v>
      </c>
      <c r="U1570" s="9" t="s">
        <v>2986</v>
      </c>
      <c r="V1570" s="18">
        <v>6</v>
      </c>
      <c r="W1570" s="9">
        <v>1700</v>
      </c>
      <c r="X1570" s="9" t="s">
        <v>432</v>
      </c>
      <c r="Y1570" s="9" t="s">
        <v>432</v>
      </c>
      <c r="Z1570" s="9" t="s">
        <v>5401</v>
      </c>
      <c r="AA1570" s="19" t="s">
        <v>29</v>
      </c>
      <c r="AB1570" s="9">
        <v>0</v>
      </c>
      <c r="AC1570" s="9">
        <v>4347648</v>
      </c>
      <c r="AD1570" s="9" t="s">
        <v>5402</v>
      </c>
      <c r="AE1570" s="20">
        <v>95</v>
      </c>
    </row>
    <row r="1571" spans="1:31" x14ac:dyDescent="0.35">
      <c r="A1571" t="s">
        <v>5403</v>
      </c>
      <c r="B1571" t="s">
        <v>15</v>
      </c>
      <c r="C1571" t="s">
        <v>40</v>
      </c>
      <c r="D1571" s="2">
        <v>1989</v>
      </c>
      <c r="E1571" t="s">
        <v>4950</v>
      </c>
      <c r="F1571" s="2">
        <v>5.5</v>
      </c>
      <c r="G1571">
        <v>703</v>
      </c>
      <c r="H1571" t="s">
        <v>2479</v>
      </c>
      <c r="I1571" t="s">
        <v>5404</v>
      </c>
      <c r="J1571" t="s">
        <v>3524</v>
      </c>
      <c r="K1571" s="3" t="s">
        <v>29</v>
      </c>
      <c r="L1571">
        <v>0</v>
      </c>
      <c r="M1571">
        <v>294266</v>
      </c>
      <c r="N1571" t="s">
        <v>5405</v>
      </c>
      <c r="O1571" s="2">
        <v>92</v>
      </c>
      <c r="Q1571" s="10" t="s">
        <v>40</v>
      </c>
      <c r="R1571" s="21">
        <v>1989</v>
      </c>
      <c r="S1571" s="27" t="s">
        <v>12840</v>
      </c>
      <c r="T1571" s="25" t="str">
        <f>LEFT(S1571,3)</f>
        <v>Mar</v>
      </c>
      <c r="U1571" s="10" t="s">
        <v>29</v>
      </c>
      <c r="V1571" s="21">
        <v>5.5</v>
      </c>
      <c r="W1571" s="10">
        <v>703</v>
      </c>
      <c r="X1571" s="10" t="s">
        <v>2479</v>
      </c>
      <c r="Y1571" s="10" t="s">
        <v>5404</v>
      </c>
      <c r="Z1571" s="10" t="s">
        <v>3524</v>
      </c>
      <c r="AA1571" s="22" t="s">
        <v>29</v>
      </c>
      <c r="AB1571" s="10">
        <v>0</v>
      </c>
      <c r="AC1571" s="10">
        <v>294266</v>
      </c>
      <c r="AD1571" s="10" t="s">
        <v>5405</v>
      </c>
      <c r="AE1571" s="23">
        <v>92</v>
      </c>
    </row>
    <row r="1572" spans="1:31" x14ac:dyDescent="0.35">
      <c r="A1572" t="s">
        <v>5406</v>
      </c>
      <c r="B1572" t="s">
        <v>15</v>
      </c>
      <c r="C1572" t="s">
        <v>16</v>
      </c>
      <c r="D1572" s="2">
        <v>1989</v>
      </c>
      <c r="E1572" t="s">
        <v>5407</v>
      </c>
      <c r="F1572" s="2">
        <v>7.6</v>
      </c>
      <c r="G1572">
        <v>5400</v>
      </c>
      <c r="H1572" t="s">
        <v>5408</v>
      </c>
      <c r="I1572" t="s">
        <v>5409</v>
      </c>
      <c r="J1572" t="s">
        <v>5410</v>
      </c>
      <c r="K1572" s="3" t="s">
        <v>29</v>
      </c>
      <c r="L1572">
        <v>3000000</v>
      </c>
      <c r="M1572">
        <v>4609953</v>
      </c>
      <c r="N1572" t="s">
        <v>2781</v>
      </c>
      <c r="O1572" s="2">
        <v>96</v>
      </c>
      <c r="Q1572" s="9" t="s">
        <v>16</v>
      </c>
      <c r="R1572" s="18">
        <v>1989</v>
      </c>
      <c r="S1572" s="26" t="s">
        <v>12904</v>
      </c>
      <c r="T1572" s="25" t="str">
        <f>LEFT(S1572,3)</f>
        <v>May</v>
      </c>
      <c r="U1572" s="9" t="s">
        <v>7597</v>
      </c>
      <c r="V1572" s="18">
        <v>7.6</v>
      </c>
      <c r="W1572" s="9">
        <v>5400</v>
      </c>
      <c r="X1572" s="9" t="s">
        <v>5408</v>
      </c>
      <c r="Y1572" s="9" t="s">
        <v>5409</v>
      </c>
      <c r="Z1572" s="9" t="s">
        <v>5410</v>
      </c>
      <c r="AA1572" s="19" t="s">
        <v>29</v>
      </c>
      <c r="AB1572" s="9">
        <v>3000000</v>
      </c>
      <c r="AC1572" s="9">
        <v>4609953</v>
      </c>
      <c r="AD1572" s="9" t="s">
        <v>2781</v>
      </c>
      <c r="AE1572" s="20">
        <v>96</v>
      </c>
    </row>
    <row r="1573" spans="1:31" x14ac:dyDescent="0.35">
      <c r="A1573" t="s">
        <v>5411</v>
      </c>
      <c r="B1573" t="s">
        <v>336</v>
      </c>
      <c r="C1573" t="s">
        <v>389</v>
      </c>
      <c r="D1573" s="2">
        <v>1989</v>
      </c>
      <c r="E1573" t="s">
        <v>5412</v>
      </c>
      <c r="F1573" s="2">
        <v>5.6</v>
      </c>
      <c r="G1573">
        <v>2200</v>
      </c>
      <c r="H1573" t="s">
        <v>5413</v>
      </c>
      <c r="I1573" t="s">
        <v>5414</v>
      </c>
      <c r="J1573" t="s">
        <v>5415</v>
      </c>
      <c r="K1573" s="3" t="s">
        <v>29</v>
      </c>
      <c r="L1573">
        <v>0</v>
      </c>
      <c r="M1573">
        <v>3299382</v>
      </c>
      <c r="N1573" t="s">
        <v>2996</v>
      </c>
      <c r="O1573" s="2">
        <v>75</v>
      </c>
      <c r="Q1573" s="10" t="s">
        <v>389</v>
      </c>
      <c r="R1573" s="21">
        <v>1989</v>
      </c>
      <c r="S1573" s="27" t="s">
        <v>12905</v>
      </c>
      <c r="T1573" s="25" t="str">
        <f>LEFT(S1573,3)</f>
        <v>May</v>
      </c>
      <c r="U1573" s="10" t="s">
        <v>29</v>
      </c>
      <c r="V1573" s="21">
        <v>5.6</v>
      </c>
      <c r="W1573" s="10">
        <v>2200</v>
      </c>
      <c r="X1573" s="10" t="s">
        <v>5413</v>
      </c>
      <c r="Y1573" s="10" t="s">
        <v>5414</v>
      </c>
      <c r="Z1573" s="10" t="s">
        <v>5415</v>
      </c>
      <c r="AA1573" s="22" t="s">
        <v>29</v>
      </c>
      <c r="AB1573" s="10">
        <v>0</v>
      </c>
      <c r="AC1573" s="10">
        <v>3299382</v>
      </c>
      <c r="AD1573" s="10" t="s">
        <v>2996</v>
      </c>
      <c r="AE1573" s="23">
        <v>75</v>
      </c>
    </row>
    <row r="1574" spans="1:31" x14ac:dyDescent="0.35">
      <c r="A1574" t="s">
        <v>5416</v>
      </c>
      <c r="B1574" t="s">
        <v>32</v>
      </c>
      <c r="C1574" t="s">
        <v>16</v>
      </c>
      <c r="D1574" s="2">
        <v>1989</v>
      </c>
      <c r="E1574" t="s">
        <v>3455</v>
      </c>
      <c r="F1574" s="2">
        <v>5.2</v>
      </c>
      <c r="G1574">
        <v>677</v>
      </c>
      <c r="H1574" t="s">
        <v>380</v>
      </c>
      <c r="I1574" t="s">
        <v>5417</v>
      </c>
      <c r="J1574" t="s">
        <v>3293</v>
      </c>
      <c r="K1574" s="3" t="s">
        <v>29</v>
      </c>
      <c r="L1574">
        <v>8000000</v>
      </c>
      <c r="M1574">
        <v>1097333</v>
      </c>
      <c r="O1574" s="2">
        <v>95</v>
      </c>
      <c r="Q1574" s="9" t="s">
        <v>16</v>
      </c>
      <c r="R1574" s="18">
        <v>1989</v>
      </c>
      <c r="S1574" s="26" t="s">
        <v>12667</v>
      </c>
      <c r="T1574" s="25" t="str">
        <f>LEFT(S1574,3)</f>
        <v>Aug</v>
      </c>
      <c r="U1574" s="9" t="s">
        <v>29</v>
      </c>
      <c r="V1574" s="18">
        <v>5.2</v>
      </c>
      <c r="W1574" s="9">
        <v>677</v>
      </c>
      <c r="X1574" s="9" t="s">
        <v>380</v>
      </c>
      <c r="Y1574" s="9" t="s">
        <v>5417</v>
      </c>
      <c r="Z1574" s="9" t="s">
        <v>3293</v>
      </c>
      <c r="AA1574" s="19" t="s">
        <v>29</v>
      </c>
      <c r="AB1574" s="9">
        <v>8000000</v>
      </c>
      <c r="AC1574" s="9">
        <v>1097333</v>
      </c>
      <c r="AD1574" s="9"/>
      <c r="AE1574" s="20">
        <v>95</v>
      </c>
    </row>
    <row r="1575" spans="1:31" x14ac:dyDescent="0.35">
      <c r="A1575" t="s">
        <v>5418</v>
      </c>
      <c r="B1575" t="s">
        <v>1998</v>
      </c>
      <c r="C1575" t="s">
        <v>40</v>
      </c>
      <c r="D1575" s="2">
        <v>1989</v>
      </c>
      <c r="E1575" t="s">
        <v>5275</v>
      </c>
      <c r="F1575" s="2">
        <v>6.5</v>
      </c>
      <c r="G1575">
        <v>1500</v>
      </c>
      <c r="H1575" t="s">
        <v>2085</v>
      </c>
      <c r="I1575" t="s">
        <v>2085</v>
      </c>
      <c r="J1575" t="s">
        <v>3431</v>
      </c>
      <c r="K1575" s="3" t="s">
        <v>29</v>
      </c>
      <c r="L1575">
        <v>0</v>
      </c>
      <c r="M1575">
        <v>9114702</v>
      </c>
      <c r="N1575" t="s">
        <v>5245</v>
      </c>
      <c r="O1575" s="2">
        <v>111</v>
      </c>
      <c r="Q1575" s="10" t="s">
        <v>40</v>
      </c>
      <c r="R1575" s="21">
        <v>1989</v>
      </c>
      <c r="S1575" s="27" t="s">
        <v>12890</v>
      </c>
      <c r="T1575" s="25" t="str">
        <f>LEFT(S1575,3)</f>
        <v>Feb</v>
      </c>
      <c r="U1575" s="10" t="s">
        <v>29</v>
      </c>
      <c r="V1575" s="21">
        <v>6.5</v>
      </c>
      <c r="W1575" s="10">
        <v>1500</v>
      </c>
      <c r="X1575" s="10" t="s">
        <v>2085</v>
      </c>
      <c r="Y1575" s="10" t="s">
        <v>2085</v>
      </c>
      <c r="Z1575" s="10" t="s">
        <v>3431</v>
      </c>
      <c r="AA1575" s="22" t="s">
        <v>29</v>
      </c>
      <c r="AB1575" s="10">
        <v>0</v>
      </c>
      <c r="AC1575" s="10">
        <v>9114702</v>
      </c>
      <c r="AD1575" s="10" t="s">
        <v>5245</v>
      </c>
      <c r="AE1575" s="23">
        <v>111</v>
      </c>
    </row>
    <row r="1576" spans="1:31" x14ac:dyDescent="0.35">
      <c r="A1576" t="s">
        <v>5419</v>
      </c>
      <c r="B1576" t="s">
        <v>15</v>
      </c>
      <c r="C1576" t="s">
        <v>16</v>
      </c>
      <c r="D1576" s="2">
        <v>1989</v>
      </c>
      <c r="E1576" t="s">
        <v>4225</v>
      </c>
      <c r="F1576" s="2">
        <v>7</v>
      </c>
      <c r="G1576">
        <v>5300</v>
      </c>
      <c r="H1576" t="s">
        <v>5420</v>
      </c>
      <c r="I1576" t="s">
        <v>5421</v>
      </c>
      <c r="J1576" t="s">
        <v>101</v>
      </c>
      <c r="K1576" s="3" t="s">
        <v>29</v>
      </c>
      <c r="L1576">
        <v>9000000</v>
      </c>
      <c r="M1576">
        <v>3766879</v>
      </c>
      <c r="N1576" t="s">
        <v>5422</v>
      </c>
      <c r="O1576" s="2">
        <v>106</v>
      </c>
      <c r="Q1576" s="9" t="s">
        <v>16</v>
      </c>
      <c r="R1576" s="18">
        <v>1989</v>
      </c>
      <c r="S1576" s="26" t="s">
        <v>12752</v>
      </c>
      <c r="T1576" s="25" t="str">
        <f>LEFT(S1576,3)</f>
        <v>Sep</v>
      </c>
      <c r="U1576" s="9" t="s">
        <v>29</v>
      </c>
      <c r="V1576" s="18">
        <v>7</v>
      </c>
      <c r="W1576" s="9">
        <v>5300</v>
      </c>
      <c r="X1576" s="9" t="s">
        <v>5420</v>
      </c>
      <c r="Y1576" s="9" t="s">
        <v>5421</v>
      </c>
      <c r="Z1576" s="9" t="s">
        <v>101</v>
      </c>
      <c r="AA1576" s="19" t="s">
        <v>29</v>
      </c>
      <c r="AB1576" s="9">
        <v>9000000</v>
      </c>
      <c r="AC1576" s="9">
        <v>3766879</v>
      </c>
      <c r="AD1576" s="9" t="s">
        <v>5422</v>
      </c>
      <c r="AE1576" s="20">
        <v>106</v>
      </c>
    </row>
    <row r="1577" spans="1:31" x14ac:dyDescent="0.35">
      <c r="A1577" t="s">
        <v>5423</v>
      </c>
      <c r="B1577" t="s">
        <v>15</v>
      </c>
      <c r="C1577" t="s">
        <v>16</v>
      </c>
      <c r="D1577" s="2">
        <v>1989</v>
      </c>
      <c r="E1577" t="s">
        <v>5298</v>
      </c>
      <c r="F1577" s="2">
        <v>5.5</v>
      </c>
      <c r="G1577">
        <v>3800</v>
      </c>
      <c r="H1577" t="s">
        <v>4608</v>
      </c>
      <c r="I1577" t="s">
        <v>5424</v>
      </c>
      <c r="J1577" t="s">
        <v>2661</v>
      </c>
      <c r="K1577" s="3" t="s">
        <v>29</v>
      </c>
      <c r="L1577">
        <v>0</v>
      </c>
      <c r="M1577">
        <v>3953745</v>
      </c>
      <c r="N1577" t="s">
        <v>5425</v>
      </c>
      <c r="O1577" s="2">
        <v>93</v>
      </c>
      <c r="Q1577" s="10" t="s">
        <v>16</v>
      </c>
      <c r="R1577" s="21">
        <v>1989</v>
      </c>
      <c r="S1577" s="27" t="s">
        <v>12893</v>
      </c>
      <c r="T1577" s="25" t="str">
        <f>LEFT(S1577,3)</f>
        <v>Nov</v>
      </c>
      <c r="U1577" s="10" t="s">
        <v>29</v>
      </c>
      <c r="V1577" s="21">
        <v>5.5</v>
      </c>
      <c r="W1577" s="10">
        <v>3800</v>
      </c>
      <c r="X1577" s="10" t="s">
        <v>4608</v>
      </c>
      <c r="Y1577" s="10" t="s">
        <v>5424</v>
      </c>
      <c r="Z1577" s="10" t="s">
        <v>2661</v>
      </c>
      <c r="AA1577" s="22" t="s">
        <v>29</v>
      </c>
      <c r="AB1577" s="10">
        <v>0</v>
      </c>
      <c r="AC1577" s="10">
        <v>3953745</v>
      </c>
      <c r="AD1577" s="10" t="s">
        <v>5425</v>
      </c>
      <c r="AE1577" s="23">
        <v>93</v>
      </c>
    </row>
    <row r="1578" spans="1:31" x14ac:dyDescent="0.35">
      <c r="A1578" t="s">
        <v>5426</v>
      </c>
      <c r="B1578" t="s">
        <v>1998</v>
      </c>
      <c r="C1578" t="s">
        <v>40</v>
      </c>
      <c r="D1578" s="2">
        <v>1989</v>
      </c>
      <c r="E1578" t="s">
        <v>4589</v>
      </c>
      <c r="F1578" s="2">
        <v>4.8</v>
      </c>
      <c r="G1578">
        <v>2300</v>
      </c>
      <c r="H1578" t="s">
        <v>5427</v>
      </c>
      <c r="I1578" t="s">
        <v>5428</v>
      </c>
      <c r="J1578" t="s">
        <v>159</v>
      </c>
      <c r="K1578" s="3" t="s">
        <v>194</v>
      </c>
      <c r="L1578">
        <v>0</v>
      </c>
      <c r="M1578">
        <v>169203</v>
      </c>
      <c r="N1578" t="s">
        <v>43</v>
      </c>
      <c r="O1578" s="2">
        <v>94</v>
      </c>
      <c r="Q1578" s="9" t="s">
        <v>40</v>
      </c>
      <c r="R1578" s="18">
        <v>1989</v>
      </c>
      <c r="S1578" s="26" t="s">
        <v>12802</v>
      </c>
      <c r="T1578" s="25" t="str">
        <f>LEFT(S1578,3)</f>
        <v>Jan</v>
      </c>
      <c r="U1578" s="9" t="s">
        <v>29</v>
      </c>
      <c r="V1578" s="18">
        <v>4.8</v>
      </c>
      <c r="W1578" s="9">
        <v>2300</v>
      </c>
      <c r="X1578" s="9" t="s">
        <v>5427</v>
      </c>
      <c r="Y1578" s="9" t="s">
        <v>5428</v>
      </c>
      <c r="Z1578" s="9" t="s">
        <v>159</v>
      </c>
      <c r="AA1578" s="19" t="s">
        <v>194</v>
      </c>
      <c r="AB1578" s="9">
        <v>0</v>
      </c>
      <c r="AC1578" s="9">
        <v>169203</v>
      </c>
      <c r="AD1578" s="9" t="s">
        <v>43</v>
      </c>
      <c r="AE1578" s="20">
        <v>94</v>
      </c>
    </row>
    <row r="1579" spans="1:31" x14ac:dyDescent="0.35">
      <c r="A1579" t="s">
        <v>5429</v>
      </c>
      <c r="B1579" t="s">
        <v>15</v>
      </c>
      <c r="C1579" t="s">
        <v>62</v>
      </c>
      <c r="D1579" s="2">
        <v>1989</v>
      </c>
      <c r="E1579" t="s">
        <v>5430</v>
      </c>
      <c r="F1579" s="2">
        <v>6.8</v>
      </c>
      <c r="G1579">
        <v>2300</v>
      </c>
      <c r="H1579" t="s">
        <v>3582</v>
      </c>
      <c r="I1579" t="s">
        <v>5431</v>
      </c>
      <c r="J1579" t="s">
        <v>4543</v>
      </c>
      <c r="K1579" s="3" t="s">
        <v>29</v>
      </c>
      <c r="L1579">
        <v>0</v>
      </c>
      <c r="M1579">
        <v>408839</v>
      </c>
      <c r="N1579" t="s">
        <v>5432</v>
      </c>
      <c r="O1579" s="2">
        <v>120</v>
      </c>
      <c r="Q1579" s="10" t="s">
        <v>62</v>
      </c>
      <c r="R1579" s="21">
        <v>1989</v>
      </c>
      <c r="S1579" s="27" t="s">
        <v>12906</v>
      </c>
      <c r="T1579" s="25" t="str">
        <f>LEFT(S1579,3)</f>
        <v>Dec</v>
      </c>
      <c r="U1579" s="10" t="s">
        <v>919</v>
      </c>
      <c r="V1579" s="21">
        <v>6.8</v>
      </c>
      <c r="W1579" s="10">
        <v>2300</v>
      </c>
      <c r="X1579" s="10" t="s">
        <v>3582</v>
      </c>
      <c r="Y1579" s="10" t="s">
        <v>5431</v>
      </c>
      <c r="Z1579" s="10" t="s">
        <v>4543</v>
      </c>
      <c r="AA1579" s="22" t="s">
        <v>29</v>
      </c>
      <c r="AB1579" s="10">
        <v>0</v>
      </c>
      <c r="AC1579" s="10">
        <v>408839</v>
      </c>
      <c r="AD1579" s="10" t="s">
        <v>5432</v>
      </c>
      <c r="AE1579" s="23">
        <v>120</v>
      </c>
    </row>
    <row r="1580" spans="1:31" x14ac:dyDescent="0.35">
      <c r="A1580" t="s">
        <v>5433</v>
      </c>
      <c r="B1580" t="s">
        <v>15</v>
      </c>
      <c r="C1580" t="s">
        <v>40</v>
      </c>
      <c r="D1580" s="2">
        <v>1989</v>
      </c>
      <c r="E1580" t="s">
        <v>5434</v>
      </c>
      <c r="F1580" s="2">
        <v>7.3</v>
      </c>
      <c r="G1580">
        <v>5000</v>
      </c>
      <c r="H1580" t="s">
        <v>5435</v>
      </c>
      <c r="I1580" t="s">
        <v>5435</v>
      </c>
      <c r="J1580" t="s">
        <v>5436</v>
      </c>
      <c r="K1580" s="3" t="s">
        <v>29</v>
      </c>
      <c r="L1580">
        <v>75000</v>
      </c>
      <c r="N1580" t="s">
        <v>5437</v>
      </c>
      <c r="O1580" s="2">
        <v>90</v>
      </c>
      <c r="Q1580" s="9" t="s">
        <v>40</v>
      </c>
      <c r="R1580" s="18">
        <v>1989</v>
      </c>
      <c r="S1580" s="26" t="s">
        <v>12907</v>
      </c>
      <c r="T1580" s="25" t="str">
        <f>LEFT(S1580,3)</f>
        <v>Nov</v>
      </c>
      <c r="U1580" s="9" t="s">
        <v>247</v>
      </c>
      <c r="V1580" s="18">
        <v>7.3</v>
      </c>
      <c r="W1580" s="9">
        <v>5000</v>
      </c>
      <c r="X1580" s="9" t="s">
        <v>5435</v>
      </c>
      <c r="Y1580" s="9" t="s">
        <v>5435</v>
      </c>
      <c r="Z1580" s="9" t="s">
        <v>5436</v>
      </c>
      <c r="AA1580" s="19" t="s">
        <v>29</v>
      </c>
      <c r="AB1580" s="9">
        <v>75000</v>
      </c>
      <c r="AC1580" s="9"/>
      <c r="AD1580" s="9" t="s">
        <v>5437</v>
      </c>
      <c r="AE1580" s="20">
        <v>90</v>
      </c>
    </row>
    <row r="1581" spans="1:31" x14ac:dyDescent="0.35">
      <c r="A1581" t="s">
        <v>5438</v>
      </c>
      <c r="B1581" t="s">
        <v>15</v>
      </c>
      <c r="C1581" t="s">
        <v>103</v>
      </c>
      <c r="D1581" s="2">
        <v>1989</v>
      </c>
      <c r="E1581" t="s">
        <v>4934</v>
      </c>
      <c r="F1581" s="2">
        <v>6.7</v>
      </c>
      <c r="G1581">
        <v>4500</v>
      </c>
      <c r="H1581" t="s">
        <v>2168</v>
      </c>
      <c r="I1581" t="s">
        <v>5439</v>
      </c>
      <c r="J1581" t="s">
        <v>1538</v>
      </c>
      <c r="K1581" s="3" t="s">
        <v>29</v>
      </c>
      <c r="L1581">
        <v>0</v>
      </c>
      <c r="M1581">
        <v>8742750</v>
      </c>
      <c r="N1581" t="s">
        <v>30</v>
      </c>
      <c r="O1581" s="2">
        <v>108</v>
      </c>
      <c r="Q1581" s="10" t="s">
        <v>103</v>
      </c>
      <c r="R1581" s="21">
        <v>1989</v>
      </c>
      <c r="S1581" s="27" t="s">
        <v>12839</v>
      </c>
      <c r="T1581" s="25" t="str">
        <f>LEFT(S1581,3)</f>
        <v>Feb</v>
      </c>
      <c r="U1581" s="10" t="s">
        <v>29</v>
      </c>
      <c r="V1581" s="21">
        <v>6.7</v>
      </c>
      <c r="W1581" s="10">
        <v>4500</v>
      </c>
      <c r="X1581" s="10" t="s">
        <v>2168</v>
      </c>
      <c r="Y1581" s="10" t="s">
        <v>5439</v>
      </c>
      <c r="Z1581" s="10" t="s">
        <v>1538</v>
      </c>
      <c r="AA1581" s="22" t="s">
        <v>29</v>
      </c>
      <c r="AB1581" s="10">
        <v>0</v>
      </c>
      <c r="AC1581" s="10">
        <v>8742750</v>
      </c>
      <c r="AD1581" s="10" t="s">
        <v>30</v>
      </c>
      <c r="AE1581" s="23">
        <v>108</v>
      </c>
    </row>
    <row r="1582" spans="1:31" x14ac:dyDescent="0.35">
      <c r="A1582" t="s">
        <v>5440</v>
      </c>
      <c r="B1582" t="s">
        <v>15</v>
      </c>
      <c r="C1582" t="s">
        <v>51</v>
      </c>
      <c r="D1582" s="2">
        <v>1989</v>
      </c>
      <c r="E1582" t="s">
        <v>5014</v>
      </c>
      <c r="F1582" s="2">
        <v>5</v>
      </c>
      <c r="G1582">
        <v>3600</v>
      </c>
      <c r="H1582" t="s">
        <v>5441</v>
      </c>
      <c r="I1582" t="s">
        <v>5442</v>
      </c>
      <c r="J1582" t="s">
        <v>4633</v>
      </c>
      <c r="K1582" s="3" t="s">
        <v>29</v>
      </c>
      <c r="L1582">
        <v>3000000</v>
      </c>
      <c r="M1582">
        <v>1738897</v>
      </c>
      <c r="N1582" t="s">
        <v>5443</v>
      </c>
      <c r="O1582" s="2">
        <v>95</v>
      </c>
      <c r="Q1582" s="9" t="s">
        <v>51</v>
      </c>
      <c r="R1582" s="18">
        <v>1989</v>
      </c>
      <c r="S1582" s="26" t="s">
        <v>12845</v>
      </c>
      <c r="T1582" s="25" t="str">
        <f>LEFT(S1582,3)</f>
        <v>Apr</v>
      </c>
      <c r="U1582" s="9" t="s">
        <v>29</v>
      </c>
      <c r="V1582" s="18">
        <v>5</v>
      </c>
      <c r="W1582" s="9">
        <v>3600</v>
      </c>
      <c r="X1582" s="9" t="s">
        <v>5441</v>
      </c>
      <c r="Y1582" s="9" t="s">
        <v>5442</v>
      </c>
      <c r="Z1582" s="9" t="s">
        <v>4633</v>
      </c>
      <c r="AA1582" s="19" t="s">
        <v>29</v>
      </c>
      <c r="AB1582" s="9">
        <v>3000000</v>
      </c>
      <c r="AC1582" s="9">
        <v>1738897</v>
      </c>
      <c r="AD1582" s="9" t="s">
        <v>5443</v>
      </c>
      <c r="AE1582" s="20">
        <v>95</v>
      </c>
    </row>
    <row r="1583" spans="1:31" x14ac:dyDescent="0.35">
      <c r="A1583" t="s">
        <v>5444</v>
      </c>
      <c r="B1583" t="s">
        <v>15</v>
      </c>
      <c r="C1583" t="s">
        <v>40</v>
      </c>
      <c r="D1583" s="2">
        <v>1989</v>
      </c>
      <c r="E1583" t="s">
        <v>5445</v>
      </c>
      <c r="F1583" s="2">
        <v>6.2</v>
      </c>
      <c r="G1583">
        <v>4500</v>
      </c>
      <c r="H1583" t="s">
        <v>2955</v>
      </c>
      <c r="I1583" t="s">
        <v>5446</v>
      </c>
      <c r="J1583" t="s">
        <v>2755</v>
      </c>
      <c r="K1583" s="3" t="s">
        <v>21</v>
      </c>
      <c r="L1583">
        <v>0</v>
      </c>
      <c r="M1583">
        <v>510712</v>
      </c>
      <c r="N1583" t="s">
        <v>5447</v>
      </c>
      <c r="O1583" s="2">
        <v>92</v>
      </c>
      <c r="Q1583" s="10" t="s">
        <v>40</v>
      </c>
      <c r="R1583" s="21">
        <v>1989</v>
      </c>
      <c r="S1583" s="27" t="s">
        <v>12908</v>
      </c>
      <c r="T1583" s="25" t="str">
        <f>LEFT(S1583,3)</f>
        <v>Sep</v>
      </c>
      <c r="U1583" s="10" t="s">
        <v>29</v>
      </c>
      <c r="V1583" s="21">
        <v>6.2</v>
      </c>
      <c r="W1583" s="10">
        <v>4500</v>
      </c>
      <c r="X1583" s="10" t="s">
        <v>2955</v>
      </c>
      <c r="Y1583" s="10" t="s">
        <v>5446</v>
      </c>
      <c r="Z1583" s="10" t="s">
        <v>2755</v>
      </c>
      <c r="AA1583" s="22" t="s">
        <v>21</v>
      </c>
      <c r="AB1583" s="10">
        <v>0</v>
      </c>
      <c r="AC1583" s="10">
        <v>510712</v>
      </c>
      <c r="AD1583" s="10" t="s">
        <v>5447</v>
      </c>
      <c r="AE1583" s="23">
        <v>92</v>
      </c>
    </row>
    <row r="1584" spans="1:31" x14ac:dyDescent="0.35">
      <c r="A1584" t="s">
        <v>5448</v>
      </c>
      <c r="B1584" t="s">
        <v>15</v>
      </c>
      <c r="C1584" t="s">
        <v>33</v>
      </c>
      <c r="D1584" s="2">
        <v>1989</v>
      </c>
      <c r="E1584" t="s">
        <v>4555</v>
      </c>
      <c r="F1584" s="2">
        <v>5.0999999999999996</v>
      </c>
      <c r="G1584">
        <v>6200</v>
      </c>
      <c r="H1584" t="s">
        <v>5449</v>
      </c>
      <c r="I1584" t="s">
        <v>5450</v>
      </c>
      <c r="J1584" t="s">
        <v>5451</v>
      </c>
      <c r="K1584" s="3" t="s">
        <v>29</v>
      </c>
      <c r="L1584">
        <v>2300000</v>
      </c>
      <c r="M1584">
        <v>792966</v>
      </c>
      <c r="N1584" t="s">
        <v>137</v>
      </c>
      <c r="O1584" s="2">
        <v>102</v>
      </c>
      <c r="Q1584" s="9" t="s">
        <v>33</v>
      </c>
      <c r="R1584" s="18">
        <v>1989</v>
      </c>
      <c r="S1584" s="26" t="s">
        <v>12796</v>
      </c>
      <c r="T1584" s="25" t="str">
        <f>LEFT(S1584,3)</f>
        <v>Feb</v>
      </c>
      <c r="U1584" s="9" t="s">
        <v>29</v>
      </c>
      <c r="V1584" s="18">
        <v>5.0999999999999996</v>
      </c>
      <c r="W1584" s="9">
        <v>6200</v>
      </c>
      <c r="X1584" s="9" t="s">
        <v>5449</v>
      </c>
      <c r="Y1584" s="9" t="s">
        <v>5450</v>
      </c>
      <c r="Z1584" s="9" t="s">
        <v>5451</v>
      </c>
      <c r="AA1584" s="19" t="s">
        <v>29</v>
      </c>
      <c r="AB1584" s="9">
        <v>2300000</v>
      </c>
      <c r="AC1584" s="9">
        <v>792966</v>
      </c>
      <c r="AD1584" s="9" t="s">
        <v>137</v>
      </c>
      <c r="AE1584" s="20">
        <v>102</v>
      </c>
    </row>
    <row r="1585" spans="1:31" x14ac:dyDescent="0.35">
      <c r="A1585" t="s">
        <v>5452</v>
      </c>
      <c r="B1585" t="s">
        <v>15</v>
      </c>
      <c r="C1585" t="s">
        <v>33</v>
      </c>
      <c r="D1585" s="2">
        <v>1989</v>
      </c>
      <c r="E1585" t="s">
        <v>4975</v>
      </c>
      <c r="F1585" s="2">
        <v>6.1</v>
      </c>
      <c r="G1585">
        <v>3500</v>
      </c>
      <c r="H1585" t="s">
        <v>1318</v>
      </c>
      <c r="I1585" t="s">
        <v>5453</v>
      </c>
      <c r="J1585" t="s">
        <v>5454</v>
      </c>
      <c r="K1585" s="3" t="s">
        <v>29</v>
      </c>
      <c r="L1585">
        <v>14500000</v>
      </c>
      <c r="M1585">
        <v>8125592</v>
      </c>
      <c r="N1585" t="s">
        <v>137</v>
      </c>
      <c r="O1585" s="2">
        <v>102</v>
      </c>
      <c r="Q1585" s="10" t="s">
        <v>33</v>
      </c>
      <c r="R1585" s="21">
        <v>1989</v>
      </c>
      <c r="S1585" s="27" t="s">
        <v>12843</v>
      </c>
      <c r="T1585" s="25" t="str">
        <f>LEFT(S1585,3)</f>
        <v>Mar</v>
      </c>
      <c r="U1585" s="10" t="s">
        <v>29</v>
      </c>
      <c r="V1585" s="21">
        <v>6.1</v>
      </c>
      <c r="W1585" s="10">
        <v>3500</v>
      </c>
      <c r="X1585" s="10" t="s">
        <v>1318</v>
      </c>
      <c r="Y1585" s="10" t="s">
        <v>5453</v>
      </c>
      <c r="Z1585" s="10" t="s">
        <v>5454</v>
      </c>
      <c r="AA1585" s="22" t="s">
        <v>29</v>
      </c>
      <c r="AB1585" s="10">
        <v>14500000</v>
      </c>
      <c r="AC1585" s="10">
        <v>8125592</v>
      </c>
      <c r="AD1585" s="10" t="s">
        <v>137</v>
      </c>
      <c r="AE1585" s="23">
        <v>102</v>
      </c>
    </row>
    <row r="1586" spans="1:31" x14ac:dyDescent="0.35">
      <c r="A1586" t="s">
        <v>5455</v>
      </c>
      <c r="B1586" t="s">
        <v>1998</v>
      </c>
      <c r="C1586" t="s">
        <v>103</v>
      </c>
      <c r="D1586" s="2">
        <v>1989</v>
      </c>
      <c r="E1586" t="s">
        <v>5456</v>
      </c>
      <c r="F1586" s="2">
        <v>7.4</v>
      </c>
      <c r="G1586">
        <v>7200</v>
      </c>
      <c r="H1586" t="s">
        <v>1196</v>
      </c>
      <c r="I1586" t="s">
        <v>2729</v>
      </c>
      <c r="J1586" t="s">
        <v>1201</v>
      </c>
      <c r="K1586" s="3" t="s">
        <v>29</v>
      </c>
      <c r="L1586">
        <v>0</v>
      </c>
      <c r="M1586">
        <v>6263883</v>
      </c>
      <c r="N1586" t="s">
        <v>4149</v>
      </c>
      <c r="O1586" s="2">
        <v>124</v>
      </c>
      <c r="Q1586" s="9" t="s">
        <v>103</v>
      </c>
      <c r="R1586" s="18">
        <v>1989</v>
      </c>
      <c r="S1586" s="26" t="s">
        <v>12909</v>
      </c>
      <c r="T1586" s="25" t="str">
        <f>LEFT(S1586,3)</f>
        <v>Jan</v>
      </c>
      <c r="U1586" s="9" t="s">
        <v>29</v>
      </c>
      <c r="V1586" s="18">
        <v>7.4</v>
      </c>
      <c r="W1586" s="9">
        <v>7200</v>
      </c>
      <c r="X1586" s="9" t="s">
        <v>1196</v>
      </c>
      <c r="Y1586" s="9" t="s">
        <v>2729</v>
      </c>
      <c r="Z1586" s="9" t="s">
        <v>1201</v>
      </c>
      <c r="AA1586" s="19" t="s">
        <v>29</v>
      </c>
      <c r="AB1586" s="9">
        <v>0</v>
      </c>
      <c r="AC1586" s="9">
        <v>6263883</v>
      </c>
      <c r="AD1586" s="9" t="s">
        <v>4149</v>
      </c>
      <c r="AE1586" s="20">
        <v>124</v>
      </c>
    </row>
    <row r="1587" spans="1:31" x14ac:dyDescent="0.35">
      <c r="A1587" t="s">
        <v>5457</v>
      </c>
      <c r="B1587" t="s">
        <v>1998</v>
      </c>
      <c r="C1587" t="s">
        <v>16</v>
      </c>
      <c r="D1587" s="2">
        <v>1989</v>
      </c>
      <c r="E1587" t="s">
        <v>5223</v>
      </c>
      <c r="F1587" s="2">
        <v>6.1</v>
      </c>
      <c r="G1587">
        <v>3600</v>
      </c>
      <c r="H1587" t="s">
        <v>2162</v>
      </c>
      <c r="I1587" t="s">
        <v>5458</v>
      </c>
      <c r="J1587" t="s">
        <v>2238</v>
      </c>
      <c r="K1587" s="3" t="s">
        <v>29</v>
      </c>
      <c r="L1587">
        <v>8500000</v>
      </c>
      <c r="M1587">
        <v>11604598</v>
      </c>
      <c r="N1587" t="s">
        <v>5459</v>
      </c>
      <c r="O1587" s="2">
        <v>109</v>
      </c>
      <c r="Q1587" s="10" t="s">
        <v>16</v>
      </c>
      <c r="R1587" s="21">
        <v>1989</v>
      </c>
      <c r="S1587" s="27" t="s">
        <v>12887</v>
      </c>
      <c r="T1587" s="25" t="str">
        <f>LEFT(S1587,3)</f>
        <v>Oct</v>
      </c>
      <c r="U1587" s="10" t="s">
        <v>29</v>
      </c>
      <c r="V1587" s="21">
        <v>6.1</v>
      </c>
      <c r="W1587" s="10">
        <v>3600</v>
      </c>
      <c r="X1587" s="10" t="s">
        <v>2162</v>
      </c>
      <c r="Y1587" s="10" t="s">
        <v>5458</v>
      </c>
      <c r="Z1587" s="10" t="s">
        <v>2238</v>
      </c>
      <c r="AA1587" s="22" t="s">
        <v>29</v>
      </c>
      <c r="AB1587" s="10">
        <v>8500000</v>
      </c>
      <c r="AC1587" s="10">
        <v>11604598</v>
      </c>
      <c r="AD1587" s="10" t="s">
        <v>5459</v>
      </c>
      <c r="AE1587" s="23">
        <v>109</v>
      </c>
    </row>
    <row r="1588" spans="1:31" x14ac:dyDescent="0.35">
      <c r="A1588" t="s">
        <v>5460</v>
      </c>
      <c r="B1588" t="s">
        <v>446</v>
      </c>
      <c r="C1588" t="s">
        <v>33</v>
      </c>
      <c r="D1588" s="2">
        <v>1989</v>
      </c>
      <c r="E1588" t="s">
        <v>5461</v>
      </c>
      <c r="F1588" s="2">
        <v>7.2</v>
      </c>
      <c r="G1588">
        <v>11000</v>
      </c>
      <c r="H1588" t="s">
        <v>5462</v>
      </c>
      <c r="I1588" t="s">
        <v>5463</v>
      </c>
      <c r="J1588" t="s">
        <v>5462</v>
      </c>
      <c r="K1588" s="3" t="s">
        <v>2107</v>
      </c>
      <c r="L1588">
        <v>0</v>
      </c>
      <c r="N1588" t="s">
        <v>5464</v>
      </c>
      <c r="O1588" s="2">
        <v>103</v>
      </c>
      <c r="Q1588" s="9" t="s">
        <v>33</v>
      </c>
      <c r="R1588" s="18">
        <v>1989</v>
      </c>
      <c r="S1588" s="26" t="s">
        <v>12910</v>
      </c>
      <c r="T1588" s="25" t="str">
        <f>LEFT(S1588,3)</f>
        <v>Jul</v>
      </c>
      <c r="U1588" s="9" t="s">
        <v>29</v>
      </c>
      <c r="V1588" s="18">
        <v>7.2</v>
      </c>
      <c r="W1588" s="9">
        <v>11000</v>
      </c>
      <c r="X1588" s="9" t="s">
        <v>5462</v>
      </c>
      <c r="Y1588" s="9" t="s">
        <v>5463</v>
      </c>
      <c r="Z1588" s="9" t="s">
        <v>5462</v>
      </c>
      <c r="AA1588" s="19" t="s">
        <v>2107</v>
      </c>
      <c r="AB1588" s="9">
        <v>0</v>
      </c>
      <c r="AC1588" s="9"/>
      <c r="AD1588" s="9" t="s">
        <v>5464</v>
      </c>
      <c r="AE1588" s="20">
        <v>103</v>
      </c>
    </row>
    <row r="1589" spans="1:31" x14ac:dyDescent="0.35">
      <c r="A1589" t="s">
        <v>5465</v>
      </c>
      <c r="B1589" t="s">
        <v>15</v>
      </c>
      <c r="C1589" t="s">
        <v>33</v>
      </c>
      <c r="D1589" s="2">
        <v>1989</v>
      </c>
      <c r="E1589" t="s">
        <v>5369</v>
      </c>
      <c r="F1589" s="2">
        <v>5.4</v>
      </c>
      <c r="G1589">
        <v>3300</v>
      </c>
      <c r="H1589" t="s">
        <v>2659</v>
      </c>
      <c r="I1589" t="s">
        <v>5466</v>
      </c>
      <c r="J1589" t="s">
        <v>5467</v>
      </c>
      <c r="K1589" s="3" t="s">
        <v>29</v>
      </c>
      <c r="L1589">
        <v>16000000</v>
      </c>
      <c r="M1589">
        <v>9015164</v>
      </c>
      <c r="N1589" t="s">
        <v>4530</v>
      </c>
      <c r="O1589" s="2">
        <v>106</v>
      </c>
      <c r="Q1589" s="10" t="s">
        <v>33</v>
      </c>
      <c r="R1589" s="21">
        <v>1989</v>
      </c>
      <c r="S1589" s="27" t="s">
        <v>12901</v>
      </c>
      <c r="T1589" s="25" t="str">
        <f>LEFT(S1589,3)</f>
        <v>Jun</v>
      </c>
      <c r="U1589" s="10" t="s">
        <v>29</v>
      </c>
      <c r="V1589" s="21">
        <v>5.4</v>
      </c>
      <c r="W1589" s="10">
        <v>3300</v>
      </c>
      <c r="X1589" s="10" t="s">
        <v>2659</v>
      </c>
      <c r="Y1589" s="10" t="s">
        <v>5466</v>
      </c>
      <c r="Z1589" s="10" t="s">
        <v>5467</v>
      </c>
      <c r="AA1589" s="22" t="s">
        <v>29</v>
      </c>
      <c r="AB1589" s="10">
        <v>16000000</v>
      </c>
      <c r="AC1589" s="10">
        <v>9015164</v>
      </c>
      <c r="AD1589" s="10" t="s">
        <v>4530</v>
      </c>
      <c r="AE1589" s="23">
        <v>106</v>
      </c>
    </row>
    <row r="1590" spans="1:31" x14ac:dyDescent="0.35">
      <c r="A1590" t="s">
        <v>5468</v>
      </c>
      <c r="B1590" t="s">
        <v>1998</v>
      </c>
      <c r="C1590" t="s">
        <v>16</v>
      </c>
      <c r="D1590" s="2">
        <v>1989</v>
      </c>
      <c r="E1590" t="s">
        <v>4485</v>
      </c>
      <c r="F1590" s="2">
        <v>6.9</v>
      </c>
      <c r="G1590">
        <v>716</v>
      </c>
      <c r="H1590" t="s">
        <v>5469</v>
      </c>
      <c r="I1590" t="s">
        <v>2044</v>
      </c>
      <c r="J1590" t="s">
        <v>5470</v>
      </c>
      <c r="K1590" s="3" t="s">
        <v>29</v>
      </c>
      <c r="L1590">
        <v>11500000</v>
      </c>
      <c r="M1590">
        <v>2260616</v>
      </c>
      <c r="N1590" t="s">
        <v>2099</v>
      </c>
      <c r="O1590" s="2">
        <v>98</v>
      </c>
      <c r="Q1590" s="9" t="s">
        <v>16</v>
      </c>
      <c r="R1590" s="18">
        <v>1989</v>
      </c>
      <c r="S1590" s="26" t="s">
        <v>12780</v>
      </c>
      <c r="T1590" s="25" t="str">
        <f>LEFT(S1590,3)</f>
        <v>Mar</v>
      </c>
      <c r="U1590" s="9" t="s">
        <v>29</v>
      </c>
      <c r="V1590" s="18">
        <v>6.9</v>
      </c>
      <c r="W1590" s="9">
        <v>716</v>
      </c>
      <c r="X1590" s="9" t="s">
        <v>5469</v>
      </c>
      <c r="Y1590" s="9" t="s">
        <v>2044</v>
      </c>
      <c r="Z1590" s="9" t="s">
        <v>5470</v>
      </c>
      <c r="AA1590" s="19" t="s">
        <v>29</v>
      </c>
      <c r="AB1590" s="9">
        <v>11500000</v>
      </c>
      <c r="AC1590" s="9">
        <v>2260616</v>
      </c>
      <c r="AD1590" s="9" t="s">
        <v>2099</v>
      </c>
      <c r="AE1590" s="20">
        <v>98</v>
      </c>
    </row>
    <row r="1591" spans="1:31" x14ac:dyDescent="0.35">
      <c r="A1591" t="s">
        <v>5471</v>
      </c>
      <c r="B1591" t="s">
        <v>15</v>
      </c>
      <c r="C1591" t="s">
        <v>40</v>
      </c>
      <c r="D1591" s="2">
        <v>1989</v>
      </c>
      <c r="E1591" t="s">
        <v>5472</v>
      </c>
      <c r="F1591" s="2">
        <v>6.8</v>
      </c>
      <c r="G1591">
        <v>3500</v>
      </c>
      <c r="H1591" t="s">
        <v>5473</v>
      </c>
      <c r="I1591" t="s">
        <v>5474</v>
      </c>
      <c r="J1591" t="s">
        <v>5475</v>
      </c>
      <c r="K1591" s="3" t="s">
        <v>247</v>
      </c>
      <c r="L1591">
        <v>0</v>
      </c>
      <c r="M1591">
        <v>938562</v>
      </c>
      <c r="N1591" t="s">
        <v>5476</v>
      </c>
      <c r="O1591" s="2">
        <v>97</v>
      </c>
      <c r="Q1591" s="10" t="s">
        <v>40</v>
      </c>
      <c r="R1591" s="21">
        <v>1989</v>
      </c>
      <c r="S1591" s="27" t="s">
        <v>12911</v>
      </c>
      <c r="T1591" s="25" t="str">
        <f>LEFT(S1591,3)</f>
        <v>Sep</v>
      </c>
      <c r="U1591" s="10" t="s">
        <v>247</v>
      </c>
      <c r="V1591" s="21">
        <v>6.8</v>
      </c>
      <c r="W1591" s="10">
        <v>3500</v>
      </c>
      <c r="X1591" s="10" t="s">
        <v>5473</v>
      </c>
      <c r="Y1591" s="10" t="s">
        <v>5474</v>
      </c>
      <c r="Z1591" s="10" t="s">
        <v>5475</v>
      </c>
      <c r="AA1591" s="22" t="s">
        <v>247</v>
      </c>
      <c r="AB1591" s="10">
        <v>0</v>
      </c>
      <c r="AC1591" s="10">
        <v>938562</v>
      </c>
      <c r="AD1591" s="10" t="s">
        <v>5476</v>
      </c>
      <c r="AE1591" s="23">
        <v>97</v>
      </c>
    </row>
    <row r="1592" spans="1:31" x14ac:dyDescent="0.35">
      <c r="A1592" t="s">
        <v>5477</v>
      </c>
      <c r="B1592" t="s">
        <v>1998</v>
      </c>
      <c r="C1592" t="s">
        <v>16</v>
      </c>
      <c r="D1592" s="2">
        <v>1989</v>
      </c>
      <c r="E1592" t="s">
        <v>5077</v>
      </c>
      <c r="F1592" s="2">
        <v>5.3</v>
      </c>
      <c r="G1592">
        <v>1000</v>
      </c>
      <c r="H1592" t="s">
        <v>1009</v>
      </c>
      <c r="I1592" t="s">
        <v>1009</v>
      </c>
      <c r="J1592" t="s">
        <v>5478</v>
      </c>
      <c r="K1592" s="3" t="s">
        <v>29</v>
      </c>
      <c r="L1592">
        <v>0</v>
      </c>
      <c r="M1592">
        <v>4299023</v>
      </c>
      <c r="N1592" t="s">
        <v>4654</v>
      </c>
      <c r="O1592" s="2">
        <v>107</v>
      </c>
      <c r="Q1592" s="9" t="s">
        <v>16</v>
      </c>
      <c r="R1592" s="18">
        <v>1989</v>
      </c>
      <c r="S1592" s="26" t="s">
        <v>12854</v>
      </c>
      <c r="T1592" s="25" t="str">
        <f>LEFT(S1592,3)</f>
        <v>May</v>
      </c>
      <c r="U1592" s="9" t="s">
        <v>29</v>
      </c>
      <c r="V1592" s="18">
        <v>5.3</v>
      </c>
      <c r="W1592" s="9">
        <v>1000</v>
      </c>
      <c r="X1592" s="9" t="s">
        <v>1009</v>
      </c>
      <c r="Y1592" s="9" t="s">
        <v>1009</v>
      </c>
      <c r="Z1592" s="9" t="s">
        <v>5478</v>
      </c>
      <c r="AA1592" s="19" t="s">
        <v>29</v>
      </c>
      <c r="AB1592" s="9">
        <v>0</v>
      </c>
      <c r="AC1592" s="9">
        <v>4299023</v>
      </c>
      <c r="AD1592" s="9" t="s">
        <v>4654</v>
      </c>
      <c r="AE1592" s="20">
        <v>107</v>
      </c>
    </row>
    <row r="1593" spans="1:31" x14ac:dyDescent="0.35">
      <c r="A1593" t="s">
        <v>5479</v>
      </c>
      <c r="B1593" t="s">
        <v>32</v>
      </c>
      <c r="C1593" t="s">
        <v>40</v>
      </c>
      <c r="D1593" s="2">
        <v>1989</v>
      </c>
      <c r="E1593" t="s">
        <v>5480</v>
      </c>
      <c r="F1593" s="2">
        <v>6</v>
      </c>
      <c r="G1593">
        <v>2000</v>
      </c>
      <c r="H1593" t="s">
        <v>5481</v>
      </c>
      <c r="I1593" t="s">
        <v>3632</v>
      </c>
      <c r="J1593" t="s">
        <v>5482</v>
      </c>
      <c r="K1593" s="3" t="s">
        <v>29</v>
      </c>
      <c r="L1593">
        <v>0</v>
      </c>
      <c r="M1593">
        <v>1852655</v>
      </c>
      <c r="N1593" t="s">
        <v>5483</v>
      </c>
      <c r="O1593" s="2">
        <v>102</v>
      </c>
      <c r="Q1593" s="10" t="s">
        <v>40</v>
      </c>
      <c r="R1593" s="21">
        <v>1989</v>
      </c>
      <c r="S1593" s="27" t="s">
        <v>12909</v>
      </c>
      <c r="T1593" s="25" t="str">
        <f>LEFT(S1593,3)</f>
        <v>Jan</v>
      </c>
      <c r="U1593" s="10" t="s">
        <v>1092</v>
      </c>
      <c r="V1593" s="21">
        <v>6</v>
      </c>
      <c r="W1593" s="10">
        <v>2000</v>
      </c>
      <c r="X1593" s="10" t="s">
        <v>5481</v>
      </c>
      <c r="Y1593" s="10" t="s">
        <v>3632</v>
      </c>
      <c r="Z1593" s="10" t="s">
        <v>5482</v>
      </c>
      <c r="AA1593" s="22" t="s">
        <v>29</v>
      </c>
      <c r="AB1593" s="10">
        <v>0</v>
      </c>
      <c r="AC1593" s="10">
        <v>1852655</v>
      </c>
      <c r="AD1593" s="10" t="s">
        <v>5483</v>
      </c>
      <c r="AE1593" s="23">
        <v>102</v>
      </c>
    </row>
    <row r="1594" spans="1:31" x14ac:dyDescent="0.35">
      <c r="A1594" t="s">
        <v>5484</v>
      </c>
      <c r="B1594" t="s">
        <v>15</v>
      </c>
      <c r="C1594" t="s">
        <v>16</v>
      </c>
      <c r="D1594" s="2">
        <v>1989</v>
      </c>
      <c r="E1594" t="s">
        <v>4558</v>
      </c>
      <c r="F1594" s="2">
        <v>6.1</v>
      </c>
      <c r="G1594">
        <v>1900</v>
      </c>
      <c r="H1594" t="s">
        <v>5485</v>
      </c>
      <c r="I1594" t="s">
        <v>5485</v>
      </c>
      <c r="J1594" t="s">
        <v>5486</v>
      </c>
      <c r="K1594" s="3" t="s">
        <v>21</v>
      </c>
      <c r="L1594">
        <v>0</v>
      </c>
      <c r="M1594">
        <v>201468</v>
      </c>
      <c r="N1594" t="s">
        <v>5487</v>
      </c>
      <c r="O1594" s="2">
        <v>95</v>
      </c>
      <c r="Q1594" s="9" t="s">
        <v>16</v>
      </c>
      <c r="R1594" s="18">
        <v>1989</v>
      </c>
      <c r="S1594" s="26" t="s">
        <v>12797</v>
      </c>
      <c r="T1594" s="25" t="str">
        <f>LEFT(S1594,3)</f>
        <v>May</v>
      </c>
      <c r="U1594" s="9" t="s">
        <v>29</v>
      </c>
      <c r="V1594" s="18">
        <v>6.1</v>
      </c>
      <c r="W1594" s="9">
        <v>1900</v>
      </c>
      <c r="X1594" s="9" t="s">
        <v>5485</v>
      </c>
      <c r="Y1594" s="9" t="s">
        <v>5485</v>
      </c>
      <c r="Z1594" s="9" t="s">
        <v>5486</v>
      </c>
      <c r="AA1594" s="19" t="s">
        <v>21</v>
      </c>
      <c r="AB1594" s="9">
        <v>0</v>
      </c>
      <c r="AC1594" s="9">
        <v>201468</v>
      </c>
      <c r="AD1594" s="9" t="s">
        <v>5487</v>
      </c>
      <c r="AE1594" s="20">
        <v>95</v>
      </c>
    </row>
    <row r="1595" spans="1:31" x14ac:dyDescent="0.35">
      <c r="A1595" t="s">
        <v>5488</v>
      </c>
      <c r="B1595" t="s">
        <v>15</v>
      </c>
      <c r="C1595" t="s">
        <v>62</v>
      </c>
      <c r="D1595" s="2">
        <v>1989</v>
      </c>
      <c r="E1595" t="s">
        <v>3455</v>
      </c>
      <c r="F1595" s="2">
        <v>3.7</v>
      </c>
      <c r="G1595">
        <v>790</v>
      </c>
      <c r="H1595" t="s">
        <v>478</v>
      </c>
      <c r="I1595" t="s">
        <v>5489</v>
      </c>
      <c r="J1595" t="s">
        <v>5490</v>
      </c>
      <c r="K1595" s="3" t="s">
        <v>29</v>
      </c>
      <c r="L1595">
        <v>0</v>
      </c>
      <c r="M1595">
        <v>1089000</v>
      </c>
      <c r="N1595" t="s">
        <v>5491</v>
      </c>
      <c r="O1595" s="2">
        <v>112</v>
      </c>
      <c r="Q1595" s="10" t="s">
        <v>62</v>
      </c>
      <c r="R1595" s="21">
        <v>1989</v>
      </c>
      <c r="S1595" s="27" t="s">
        <v>12667</v>
      </c>
      <c r="T1595" s="25" t="str">
        <f>LEFT(S1595,3)</f>
        <v>Aug</v>
      </c>
      <c r="U1595" s="10" t="s">
        <v>29</v>
      </c>
      <c r="V1595" s="21">
        <v>3.7</v>
      </c>
      <c r="W1595" s="10">
        <v>790</v>
      </c>
      <c r="X1595" s="10" t="s">
        <v>478</v>
      </c>
      <c r="Y1595" s="10" t="s">
        <v>5489</v>
      </c>
      <c r="Z1595" s="10" t="s">
        <v>5490</v>
      </c>
      <c r="AA1595" s="22" t="s">
        <v>29</v>
      </c>
      <c r="AB1595" s="10">
        <v>0</v>
      </c>
      <c r="AC1595" s="10">
        <v>1089000</v>
      </c>
      <c r="AD1595" s="10" t="s">
        <v>5491</v>
      </c>
      <c r="AE1595" s="23">
        <v>112</v>
      </c>
    </row>
    <row r="1596" spans="1:31" x14ac:dyDescent="0.35">
      <c r="A1596" t="s">
        <v>5492</v>
      </c>
      <c r="B1596" t="s">
        <v>15</v>
      </c>
      <c r="C1596" t="s">
        <v>16</v>
      </c>
      <c r="D1596" s="2">
        <v>1989</v>
      </c>
      <c r="E1596" t="s">
        <v>5077</v>
      </c>
      <c r="F1596" s="2">
        <v>6</v>
      </c>
      <c r="G1596">
        <v>881</v>
      </c>
      <c r="H1596" t="s">
        <v>613</v>
      </c>
      <c r="I1596" t="s">
        <v>5493</v>
      </c>
      <c r="J1596" t="s">
        <v>101</v>
      </c>
      <c r="K1596" s="3" t="s">
        <v>29</v>
      </c>
      <c r="L1596">
        <v>0</v>
      </c>
      <c r="M1596">
        <v>1247946</v>
      </c>
      <c r="O1596" s="2">
        <v>116</v>
      </c>
      <c r="Q1596" s="9" t="s">
        <v>16</v>
      </c>
      <c r="R1596" s="18">
        <v>1989</v>
      </c>
      <c r="S1596" s="26" t="s">
        <v>12854</v>
      </c>
      <c r="T1596" s="25" t="str">
        <f>LEFT(S1596,3)</f>
        <v>May</v>
      </c>
      <c r="U1596" s="9" t="s">
        <v>29</v>
      </c>
      <c r="V1596" s="18">
        <v>6</v>
      </c>
      <c r="W1596" s="9">
        <v>881</v>
      </c>
      <c r="X1596" s="9" t="s">
        <v>613</v>
      </c>
      <c r="Y1596" s="9" t="s">
        <v>5493</v>
      </c>
      <c r="Z1596" s="9" t="s">
        <v>101</v>
      </c>
      <c r="AA1596" s="19" t="s">
        <v>29</v>
      </c>
      <c r="AB1596" s="9">
        <v>0</v>
      </c>
      <c r="AC1596" s="9">
        <v>1247946</v>
      </c>
      <c r="AD1596" s="9"/>
      <c r="AE1596" s="20">
        <v>116</v>
      </c>
    </row>
    <row r="1597" spans="1:31" x14ac:dyDescent="0.35">
      <c r="A1597" t="s">
        <v>5494</v>
      </c>
      <c r="B1597" t="s">
        <v>15</v>
      </c>
      <c r="C1597" t="s">
        <v>16</v>
      </c>
      <c r="D1597" s="2">
        <v>1989</v>
      </c>
      <c r="E1597" t="s">
        <v>5495</v>
      </c>
      <c r="F1597" s="2">
        <v>7.5</v>
      </c>
      <c r="G1597">
        <v>6800</v>
      </c>
      <c r="H1597" t="s">
        <v>3704</v>
      </c>
      <c r="I1597" t="s">
        <v>3704</v>
      </c>
      <c r="J1597" t="s">
        <v>5496</v>
      </c>
      <c r="K1597" s="3" t="s">
        <v>194</v>
      </c>
      <c r="L1597">
        <v>0</v>
      </c>
      <c r="M1597">
        <v>1601612</v>
      </c>
      <c r="N1597" t="s">
        <v>5497</v>
      </c>
      <c r="O1597" s="2">
        <v>120</v>
      </c>
      <c r="Q1597" s="10" t="s">
        <v>16</v>
      </c>
      <c r="R1597" s="21">
        <v>1989</v>
      </c>
      <c r="S1597" s="27" t="s">
        <v>12912</v>
      </c>
      <c r="T1597" s="25" t="str">
        <f>LEFT(S1597,3)</f>
        <v>May</v>
      </c>
      <c r="U1597" s="10" t="s">
        <v>29</v>
      </c>
      <c r="V1597" s="21">
        <v>7.5</v>
      </c>
      <c r="W1597" s="10">
        <v>6800</v>
      </c>
      <c r="X1597" s="10" t="s">
        <v>3704</v>
      </c>
      <c r="Y1597" s="10" t="s">
        <v>3704</v>
      </c>
      <c r="Z1597" s="10" t="s">
        <v>5496</v>
      </c>
      <c r="AA1597" s="22" t="s">
        <v>194</v>
      </c>
      <c r="AB1597" s="10">
        <v>0</v>
      </c>
      <c r="AC1597" s="10">
        <v>1601612</v>
      </c>
      <c r="AD1597" s="10" t="s">
        <v>5497</v>
      </c>
      <c r="AE1597" s="23">
        <v>120</v>
      </c>
    </row>
    <row r="1598" spans="1:31" x14ac:dyDescent="0.35">
      <c r="A1598" t="s">
        <v>5498</v>
      </c>
      <c r="B1598" t="s">
        <v>15</v>
      </c>
      <c r="C1598" t="s">
        <v>33</v>
      </c>
      <c r="D1598" s="2">
        <v>1989</v>
      </c>
      <c r="E1598" t="s">
        <v>5202</v>
      </c>
      <c r="F1598" s="2">
        <v>4.8</v>
      </c>
      <c r="G1598">
        <v>490</v>
      </c>
      <c r="H1598" t="s">
        <v>5499</v>
      </c>
      <c r="I1598" t="s">
        <v>5500</v>
      </c>
      <c r="J1598" t="s">
        <v>4343</v>
      </c>
      <c r="K1598" s="3" t="s">
        <v>29</v>
      </c>
      <c r="L1598">
        <v>0</v>
      </c>
      <c r="M1598">
        <v>2043889</v>
      </c>
      <c r="N1598" t="s">
        <v>5501</v>
      </c>
      <c r="O1598" s="2">
        <v>98</v>
      </c>
      <c r="Q1598" s="9" t="s">
        <v>33</v>
      </c>
      <c r="R1598" s="18">
        <v>1989</v>
      </c>
      <c r="S1598" s="26" t="s">
        <v>12883</v>
      </c>
      <c r="T1598" s="25" t="str">
        <f>LEFT(S1598,3)</f>
        <v>Mar</v>
      </c>
      <c r="U1598" s="9" t="s">
        <v>29</v>
      </c>
      <c r="V1598" s="18">
        <v>4.8</v>
      </c>
      <c r="W1598" s="9">
        <v>490</v>
      </c>
      <c r="X1598" s="9" t="s">
        <v>5499</v>
      </c>
      <c r="Y1598" s="9" t="s">
        <v>5500</v>
      </c>
      <c r="Z1598" s="9" t="s">
        <v>4343</v>
      </c>
      <c r="AA1598" s="19" t="s">
        <v>29</v>
      </c>
      <c r="AB1598" s="9">
        <v>0</v>
      </c>
      <c r="AC1598" s="9">
        <v>2043889</v>
      </c>
      <c r="AD1598" s="9" t="s">
        <v>5501</v>
      </c>
      <c r="AE1598" s="20">
        <v>98</v>
      </c>
    </row>
    <row r="1599" spans="1:31" x14ac:dyDescent="0.35">
      <c r="A1599" t="s">
        <v>5502</v>
      </c>
      <c r="B1599" t="s">
        <v>15</v>
      </c>
      <c r="C1599" t="s">
        <v>51</v>
      </c>
      <c r="D1599" s="2">
        <v>1989</v>
      </c>
      <c r="E1599" t="s">
        <v>5298</v>
      </c>
      <c r="F1599" s="2">
        <v>5.5</v>
      </c>
      <c r="G1599">
        <v>1700</v>
      </c>
      <c r="H1599" t="s">
        <v>5503</v>
      </c>
      <c r="I1599" t="s">
        <v>5504</v>
      </c>
      <c r="J1599" t="s">
        <v>5505</v>
      </c>
      <c r="K1599" s="3" t="s">
        <v>29</v>
      </c>
      <c r="L1599">
        <v>3000000</v>
      </c>
      <c r="M1599">
        <v>76325</v>
      </c>
      <c r="N1599" t="s">
        <v>5506</v>
      </c>
      <c r="O1599" s="2">
        <v>90</v>
      </c>
      <c r="Q1599" s="10" t="s">
        <v>51</v>
      </c>
      <c r="R1599" s="21">
        <v>1989</v>
      </c>
      <c r="S1599" s="27" t="s">
        <v>12893</v>
      </c>
      <c r="T1599" s="25" t="str">
        <f>LEFT(S1599,3)</f>
        <v>Nov</v>
      </c>
      <c r="U1599" s="10" t="s">
        <v>29</v>
      </c>
      <c r="V1599" s="21">
        <v>5.5</v>
      </c>
      <c r="W1599" s="10">
        <v>1700</v>
      </c>
      <c r="X1599" s="10" t="s">
        <v>5503</v>
      </c>
      <c r="Y1599" s="10" t="s">
        <v>5504</v>
      </c>
      <c r="Z1599" s="10" t="s">
        <v>5505</v>
      </c>
      <c r="AA1599" s="22" t="s">
        <v>29</v>
      </c>
      <c r="AB1599" s="10">
        <v>3000000</v>
      </c>
      <c r="AC1599" s="10">
        <v>76325</v>
      </c>
      <c r="AD1599" s="10" t="s">
        <v>5506</v>
      </c>
      <c r="AE1599" s="23">
        <v>90</v>
      </c>
    </row>
    <row r="1600" spans="1:31" x14ac:dyDescent="0.35">
      <c r="A1600" t="s">
        <v>5507</v>
      </c>
      <c r="B1600" t="s">
        <v>15</v>
      </c>
      <c r="C1600" t="s">
        <v>33</v>
      </c>
      <c r="D1600" s="2">
        <v>1989</v>
      </c>
      <c r="E1600" t="s">
        <v>5138</v>
      </c>
      <c r="F1600" s="2">
        <v>6.3</v>
      </c>
      <c r="G1600">
        <v>2200</v>
      </c>
      <c r="H1600" t="s">
        <v>2287</v>
      </c>
      <c r="I1600" t="s">
        <v>2287</v>
      </c>
      <c r="J1600" t="s">
        <v>5508</v>
      </c>
      <c r="K1600" s="3" t="s">
        <v>29</v>
      </c>
      <c r="L1600">
        <v>0</v>
      </c>
      <c r="M1600">
        <v>7723506</v>
      </c>
      <c r="N1600" t="s">
        <v>5509</v>
      </c>
      <c r="O1600" s="2">
        <v>98</v>
      </c>
      <c r="Q1600" s="9" t="s">
        <v>33</v>
      </c>
      <c r="R1600" s="18">
        <v>1989</v>
      </c>
      <c r="S1600" s="26" t="s">
        <v>12871</v>
      </c>
      <c r="T1600" s="25" t="str">
        <f>LEFT(S1600,3)</f>
        <v>Apr</v>
      </c>
      <c r="U1600" s="9" t="s">
        <v>29</v>
      </c>
      <c r="V1600" s="18">
        <v>6.3</v>
      </c>
      <c r="W1600" s="9">
        <v>2200</v>
      </c>
      <c r="X1600" s="9" t="s">
        <v>2287</v>
      </c>
      <c r="Y1600" s="9" t="s">
        <v>2287</v>
      </c>
      <c r="Z1600" s="9" t="s">
        <v>5508</v>
      </c>
      <c r="AA1600" s="19" t="s">
        <v>29</v>
      </c>
      <c r="AB1600" s="9">
        <v>0</v>
      </c>
      <c r="AC1600" s="9">
        <v>7723506</v>
      </c>
      <c r="AD1600" s="9" t="s">
        <v>5509</v>
      </c>
      <c r="AE1600" s="20">
        <v>98</v>
      </c>
    </row>
    <row r="1601" spans="1:31" x14ac:dyDescent="0.35">
      <c r="A1601" t="s">
        <v>5510</v>
      </c>
      <c r="B1601" t="s">
        <v>15</v>
      </c>
      <c r="C1601" t="s">
        <v>40</v>
      </c>
      <c r="D1601" s="2">
        <v>1989</v>
      </c>
      <c r="E1601" t="s">
        <v>5511</v>
      </c>
      <c r="F1601" s="2">
        <v>5.7</v>
      </c>
      <c r="G1601">
        <v>917</v>
      </c>
      <c r="H1601" t="s">
        <v>836</v>
      </c>
      <c r="I1601" t="s">
        <v>5512</v>
      </c>
      <c r="J1601" t="s">
        <v>5513</v>
      </c>
      <c r="K1601" s="3" t="s">
        <v>29</v>
      </c>
      <c r="L1601">
        <v>0</v>
      </c>
      <c r="M1601">
        <v>463972</v>
      </c>
      <c r="N1601" t="s">
        <v>2099</v>
      </c>
      <c r="O1601" s="2">
        <v>124</v>
      </c>
      <c r="Q1601" s="10" t="s">
        <v>40</v>
      </c>
      <c r="R1601" s="21">
        <v>1989</v>
      </c>
      <c r="S1601" s="27">
        <v>32568</v>
      </c>
      <c r="T1601" s="25" t="str">
        <f>LEFT(S1601,3)</f>
        <v>325</v>
      </c>
      <c r="U1601" s="10" t="s">
        <v>29</v>
      </c>
      <c r="V1601" s="21">
        <v>5.7</v>
      </c>
      <c r="W1601" s="10">
        <v>917</v>
      </c>
      <c r="X1601" s="10" t="s">
        <v>836</v>
      </c>
      <c r="Y1601" s="10" t="s">
        <v>5512</v>
      </c>
      <c r="Z1601" s="10" t="s">
        <v>5513</v>
      </c>
      <c r="AA1601" s="22" t="s">
        <v>29</v>
      </c>
      <c r="AB1601" s="10">
        <v>0</v>
      </c>
      <c r="AC1601" s="10">
        <v>463972</v>
      </c>
      <c r="AD1601" s="10" t="s">
        <v>2099</v>
      </c>
      <c r="AE1601" s="23">
        <v>124</v>
      </c>
    </row>
    <row r="1602" spans="1:31" x14ac:dyDescent="0.35">
      <c r="A1602" t="s">
        <v>5514</v>
      </c>
      <c r="B1602" t="s">
        <v>15</v>
      </c>
      <c r="C1602" t="s">
        <v>33</v>
      </c>
      <c r="D1602" s="2">
        <v>1989</v>
      </c>
      <c r="E1602" t="s">
        <v>5192</v>
      </c>
      <c r="F1602" s="2">
        <v>5</v>
      </c>
      <c r="G1602">
        <v>201</v>
      </c>
      <c r="H1602" t="s">
        <v>5515</v>
      </c>
      <c r="I1602" t="s">
        <v>5516</v>
      </c>
      <c r="J1602" t="s">
        <v>5517</v>
      </c>
      <c r="K1602" s="3" t="s">
        <v>29</v>
      </c>
      <c r="L1602">
        <v>5000000</v>
      </c>
      <c r="N1602" t="s">
        <v>117</v>
      </c>
      <c r="O1602" s="2">
        <v>95</v>
      </c>
      <c r="Q1602" s="9" t="s">
        <v>33</v>
      </c>
      <c r="R1602" s="18">
        <v>1989</v>
      </c>
      <c r="S1602" s="26" t="s">
        <v>12881</v>
      </c>
      <c r="T1602" s="25" t="str">
        <f>LEFT(S1602,3)</f>
        <v>Oct</v>
      </c>
      <c r="U1602" s="9" t="s">
        <v>29</v>
      </c>
      <c r="V1602" s="18">
        <v>5</v>
      </c>
      <c r="W1602" s="9">
        <v>201</v>
      </c>
      <c r="X1602" s="9" t="s">
        <v>5515</v>
      </c>
      <c r="Y1602" s="9" t="s">
        <v>5516</v>
      </c>
      <c r="Z1602" s="9" t="s">
        <v>5517</v>
      </c>
      <c r="AA1602" s="19" t="s">
        <v>29</v>
      </c>
      <c r="AB1602" s="9">
        <v>5000000</v>
      </c>
      <c r="AC1602" s="9"/>
      <c r="AD1602" s="9" t="s">
        <v>117</v>
      </c>
      <c r="AE1602" s="20">
        <v>95</v>
      </c>
    </row>
    <row r="1603" spans="1:31" x14ac:dyDescent="0.35">
      <c r="A1603" t="s">
        <v>5518</v>
      </c>
      <c r="C1603" t="s">
        <v>40</v>
      </c>
      <c r="D1603" s="2">
        <v>1989</v>
      </c>
      <c r="E1603" t="s">
        <v>5519</v>
      </c>
      <c r="F1603" s="2">
        <v>7.1</v>
      </c>
      <c r="G1603">
        <v>1500</v>
      </c>
      <c r="H1603" t="s">
        <v>5520</v>
      </c>
      <c r="I1603" t="s">
        <v>5520</v>
      </c>
      <c r="J1603" t="s">
        <v>5521</v>
      </c>
      <c r="K1603" s="3" t="s">
        <v>2535</v>
      </c>
      <c r="L1603">
        <v>0</v>
      </c>
      <c r="N1603" t="s">
        <v>5522</v>
      </c>
      <c r="O1603" s="2">
        <v>104</v>
      </c>
      <c r="Q1603" s="10" t="s">
        <v>40</v>
      </c>
      <c r="R1603" s="21">
        <v>1989</v>
      </c>
      <c r="S1603" s="27" t="s">
        <v>12913</v>
      </c>
      <c r="T1603" s="25" t="str">
        <f>LEFT(S1603,3)</f>
        <v>Jan</v>
      </c>
      <c r="U1603" s="10" t="s">
        <v>2107</v>
      </c>
      <c r="V1603" s="21">
        <v>7.1</v>
      </c>
      <c r="W1603" s="10">
        <v>1500</v>
      </c>
      <c r="X1603" s="10" t="s">
        <v>5520</v>
      </c>
      <c r="Y1603" s="10" t="s">
        <v>5520</v>
      </c>
      <c r="Z1603" s="10" t="s">
        <v>5521</v>
      </c>
      <c r="AA1603" s="22" t="s">
        <v>2535</v>
      </c>
      <c r="AB1603" s="10">
        <v>0</v>
      </c>
      <c r="AC1603" s="10"/>
      <c r="AD1603" s="10" t="s">
        <v>5522</v>
      </c>
      <c r="AE1603" s="23">
        <v>104</v>
      </c>
    </row>
    <row r="1604" spans="1:31" x14ac:dyDescent="0.35">
      <c r="A1604" t="s">
        <v>5523</v>
      </c>
      <c r="B1604" t="s">
        <v>15</v>
      </c>
      <c r="C1604" t="s">
        <v>40</v>
      </c>
      <c r="D1604" s="2">
        <v>1989</v>
      </c>
      <c r="E1604" t="s">
        <v>5524</v>
      </c>
      <c r="F1604" s="2">
        <v>6</v>
      </c>
      <c r="G1604">
        <v>1200</v>
      </c>
      <c r="H1604" t="s">
        <v>2368</v>
      </c>
      <c r="I1604" t="s">
        <v>2368</v>
      </c>
      <c r="J1604" t="s">
        <v>881</v>
      </c>
      <c r="K1604" s="3" t="s">
        <v>29</v>
      </c>
      <c r="L1604">
        <v>0</v>
      </c>
      <c r="M1604">
        <v>2156471</v>
      </c>
      <c r="N1604" t="s">
        <v>5525</v>
      </c>
      <c r="O1604" s="2">
        <v>103</v>
      </c>
      <c r="Q1604" s="9" t="s">
        <v>40</v>
      </c>
      <c r="R1604" s="18">
        <v>1989</v>
      </c>
      <c r="S1604" s="26">
        <v>32690</v>
      </c>
      <c r="T1604" s="25" t="str">
        <f>LEFT(S1604,3)</f>
        <v>326</v>
      </c>
      <c r="U1604" s="9" t="s">
        <v>29</v>
      </c>
      <c r="V1604" s="18">
        <v>6</v>
      </c>
      <c r="W1604" s="9">
        <v>1200</v>
      </c>
      <c r="X1604" s="9" t="s">
        <v>2368</v>
      </c>
      <c r="Y1604" s="9" t="s">
        <v>2368</v>
      </c>
      <c r="Z1604" s="9" t="s">
        <v>881</v>
      </c>
      <c r="AA1604" s="19" t="s">
        <v>29</v>
      </c>
      <c r="AB1604" s="9">
        <v>0</v>
      </c>
      <c r="AC1604" s="9">
        <v>2156471</v>
      </c>
      <c r="AD1604" s="9" t="s">
        <v>5525</v>
      </c>
      <c r="AE1604" s="20">
        <v>103</v>
      </c>
    </row>
    <row r="1605" spans="1:31" x14ac:dyDescent="0.35">
      <c r="A1605" t="s">
        <v>5526</v>
      </c>
      <c r="B1605" t="s">
        <v>15</v>
      </c>
      <c r="C1605" t="s">
        <v>51</v>
      </c>
      <c r="D1605" s="2">
        <v>1989</v>
      </c>
      <c r="E1605" t="s">
        <v>5527</v>
      </c>
      <c r="F1605" s="2">
        <v>4.8</v>
      </c>
      <c r="G1605">
        <v>1600</v>
      </c>
      <c r="H1605" t="s">
        <v>5528</v>
      </c>
      <c r="I1605" t="s">
        <v>5529</v>
      </c>
      <c r="J1605" t="s">
        <v>5530</v>
      </c>
      <c r="K1605" s="3" t="s">
        <v>29</v>
      </c>
      <c r="L1605">
        <v>0</v>
      </c>
      <c r="M1605">
        <v>858591</v>
      </c>
      <c r="N1605" t="s">
        <v>4898</v>
      </c>
      <c r="O1605" s="2">
        <v>88</v>
      </c>
      <c r="Q1605" s="10" t="s">
        <v>51</v>
      </c>
      <c r="R1605" s="21">
        <v>1989</v>
      </c>
      <c r="S1605" s="27" t="s">
        <v>12914</v>
      </c>
      <c r="T1605" s="25" t="str">
        <f>LEFT(S1605,3)</f>
        <v>Jan</v>
      </c>
      <c r="U1605" s="10" t="s">
        <v>29</v>
      </c>
      <c r="V1605" s="21">
        <v>4.8</v>
      </c>
      <c r="W1605" s="10">
        <v>1600</v>
      </c>
      <c r="X1605" s="10" t="s">
        <v>5528</v>
      </c>
      <c r="Y1605" s="10" t="s">
        <v>5529</v>
      </c>
      <c r="Z1605" s="10" t="s">
        <v>5530</v>
      </c>
      <c r="AA1605" s="22" t="s">
        <v>29</v>
      </c>
      <c r="AB1605" s="10">
        <v>0</v>
      </c>
      <c r="AC1605" s="10">
        <v>858591</v>
      </c>
      <c r="AD1605" s="10" t="s">
        <v>4898</v>
      </c>
      <c r="AE1605" s="23">
        <v>88</v>
      </c>
    </row>
    <row r="1606" spans="1:31" x14ac:dyDescent="0.35">
      <c r="A1606" t="s">
        <v>5531</v>
      </c>
      <c r="B1606" t="s">
        <v>1998</v>
      </c>
      <c r="C1606" t="s">
        <v>33</v>
      </c>
      <c r="D1606" s="2">
        <v>1989</v>
      </c>
      <c r="E1606" t="s">
        <v>4950</v>
      </c>
      <c r="F1606" s="2">
        <v>6.3</v>
      </c>
      <c r="G1606">
        <v>2700</v>
      </c>
      <c r="H1606" t="s">
        <v>995</v>
      </c>
      <c r="I1606" t="s">
        <v>5532</v>
      </c>
      <c r="J1606" t="s">
        <v>1023</v>
      </c>
      <c r="K1606" s="3" t="s">
        <v>29</v>
      </c>
      <c r="L1606">
        <v>20000000</v>
      </c>
      <c r="M1606">
        <v>2420917</v>
      </c>
      <c r="N1606" t="s">
        <v>5533</v>
      </c>
      <c r="O1606" s="2">
        <v>117</v>
      </c>
      <c r="Q1606" s="9" t="s">
        <v>33</v>
      </c>
      <c r="R1606" s="18">
        <v>1989</v>
      </c>
      <c r="S1606" s="26" t="s">
        <v>12840</v>
      </c>
      <c r="T1606" s="25" t="str">
        <f>LEFT(S1606,3)</f>
        <v>Mar</v>
      </c>
      <c r="U1606" s="9" t="s">
        <v>29</v>
      </c>
      <c r="V1606" s="18">
        <v>6.3</v>
      </c>
      <c r="W1606" s="9">
        <v>2700</v>
      </c>
      <c r="X1606" s="9" t="s">
        <v>995</v>
      </c>
      <c r="Y1606" s="9" t="s">
        <v>5532</v>
      </c>
      <c r="Z1606" s="9" t="s">
        <v>1023</v>
      </c>
      <c r="AA1606" s="19" t="s">
        <v>29</v>
      </c>
      <c r="AB1606" s="9">
        <v>20000000</v>
      </c>
      <c r="AC1606" s="9">
        <v>2420917</v>
      </c>
      <c r="AD1606" s="9" t="s">
        <v>5533</v>
      </c>
      <c r="AE1606" s="20">
        <v>117</v>
      </c>
    </row>
    <row r="1607" spans="1:31" x14ac:dyDescent="0.35">
      <c r="A1607" t="s">
        <v>5534</v>
      </c>
      <c r="B1607" t="s">
        <v>1998</v>
      </c>
      <c r="C1607" t="s">
        <v>16</v>
      </c>
      <c r="D1607" s="2">
        <v>1989</v>
      </c>
      <c r="E1607" t="s">
        <v>4889</v>
      </c>
      <c r="F1607" s="2">
        <v>5.8</v>
      </c>
      <c r="G1607">
        <v>849</v>
      </c>
      <c r="H1607" t="s">
        <v>931</v>
      </c>
      <c r="I1607" t="s">
        <v>931</v>
      </c>
      <c r="J1607" t="s">
        <v>661</v>
      </c>
      <c r="K1607" s="3" t="s">
        <v>29</v>
      </c>
      <c r="L1607">
        <v>0</v>
      </c>
      <c r="M1607">
        <v>4795009</v>
      </c>
      <c r="N1607" t="s">
        <v>137</v>
      </c>
      <c r="O1607" s="2">
        <v>119</v>
      </c>
      <c r="Q1607" s="10" t="s">
        <v>16</v>
      </c>
      <c r="R1607" s="21">
        <v>1989</v>
      </c>
      <c r="S1607" s="27" t="s">
        <v>12836</v>
      </c>
      <c r="T1607" s="25" t="str">
        <f>LEFT(S1607,3)</f>
        <v>Apr</v>
      </c>
      <c r="U1607" s="10" t="s">
        <v>29</v>
      </c>
      <c r="V1607" s="21">
        <v>5.8</v>
      </c>
      <c r="W1607" s="10">
        <v>849</v>
      </c>
      <c r="X1607" s="10" t="s">
        <v>931</v>
      </c>
      <c r="Y1607" s="10" t="s">
        <v>931</v>
      </c>
      <c r="Z1607" s="10" t="s">
        <v>661</v>
      </c>
      <c r="AA1607" s="22" t="s">
        <v>29</v>
      </c>
      <c r="AB1607" s="10">
        <v>0</v>
      </c>
      <c r="AC1607" s="10">
        <v>4795009</v>
      </c>
      <c r="AD1607" s="10" t="s">
        <v>137</v>
      </c>
      <c r="AE1607" s="23">
        <v>119</v>
      </c>
    </row>
    <row r="1608" spans="1:31" x14ac:dyDescent="0.35">
      <c r="A1608" t="s">
        <v>5535</v>
      </c>
      <c r="B1608" t="s">
        <v>15</v>
      </c>
      <c r="C1608" t="s">
        <v>150</v>
      </c>
      <c r="D1608" s="2">
        <v>1989</v>
      </c>
      <c r="E1608" t="s">
        <v>5110</v>
      </c>
      <c r="F1608" s="2">
        <v>6</v>
      </c>
      <c r="G1608">
        <v>2900</v>
      </c>
      <c r="H1608" t="s">
        <v>4030</v>
      </c>
      <c r="I1608" t="s">
        <v>2660</v>
      </c>
      <c r="J1608" t="s">
        <v>5536</v>
      </c>
      <c r="K1608" s="3" t="s">
        <v>194</v>
      </c>
      <c r="L1608">
        <v>0</v>
      </c>
      <c r="N1608" t="s">
        <v>2804</v>
      </c>
      <c r="O1608" s="2">
        <v>89</v>
      </c>
      <c r="Q1608" s="9" t="s">
        <v>150</v>
      </c>
      <c r="R1608" s="18">
        <v>1989</v>
      </c>
      <c r="S1608" s="26" t="s">
        <v>12863</v>
      </c>
      <c r="T1608" s="25" t="str">
        <f>LEFT(S1608,3)</f>
        <v>Apr</v>
      </c>
      <c r="U1608" s="9" t="s">
        <v>29</v>
      </c>
      <c r="V1608" s="18">
        <v>6</v>
      </c>
      <c r="W1608" s="9">
        <v>2900</v>
      </c>
      <c r="X1608" s="9" t="s">
        <v>4030</v>
      </c>
      <c r="Y1608" s="9" t="s">
        <v>2660</v>
      </c>
      <c r="Z1608" s="9" t="s">
        <v>5536</v>
      </c>
      <c r="AA1608" s="19" t="s">
        <v>194</v>
      </c>
      <c r="AB1608" s="9">
        <v>0</v>
      </c>
      <c r="AC1608" s="9"/>
      <c r="AD1608" s="9" t="s">
        <v>2804</v>
      </c>
      <c r="AE1608" s="20">
        <v>89</v>
      </c>
    </row>
    <row r="1609" spans="1:31" x14ac:dyDescent="0.35">
      <c r="A1609" t="s">
        <v>5537</v>
      </c>
      <c r="B1609" t="s">
        <v>1998</v>
      </c>
      <c r="C1609" t="s">
        <v>16</v>
      </c>
      <c r="D1609" s="2">
        <v>1989</v>
      </c>
      <c r="E1609" t="s">
        <v>4812</v>
      </c>
      <c r="F1609" s="2">
        <v>6</v>
      </c>
      <c r="G1609">
        <v>1500</v>
      </c>
      <c r="H1609" t="s">
        <v>1862</v>
      </c>
      <c r="I1609" t="s">
        <v>5538</v>
      </c>
      <c r="J1609" t="s">
        <v>3021</v>
      </c>
      <c r="K1609" s="3" t="s">
        <v>29</v>
      </c>
      <c r="L1609">
        <v>14000000</v>
      </c>
      <c r="M1609">
        <v>5932613</v>
      </c>
      <c r="N1609" t="s">
        <v>30</v>
      </c>
      <c r="O1609" s="2">
        <v>95</v>
      </c>
      <c r="Q1609" s="10" t="s">
        <v>16</v>
      </c>
      <c r="R1609" s="21">
        <v>1989</v>
      </c>
      <c r="S1609" s="27" t="s">
        <v>12831</v>
      </c>
      <c r="T1609" s="25" t="str">
        <f>LEFT(S1609,3)</f>
        <v>Oct</v>
      </c>
      <c r="U1609" s="10" t="s">
        <v>29</v>
      </c>
      <c r="V1609" s="21">
        <v>6</v>
      </c>
      <c r="W1609" s="10">
        <v>1500</v>
      </c>
      <c r="X1609" s="10" t="s">
        <v>1862</v>
      </c>
      <c r="Y1609" s="10" t="s">
        <v>5538</v>
      </c>
      <c r="Z1609" s="10" t="s">
        <v>3021</v>
      </c>
      <c r="AA1609" s="22" t="s">
        <v>29</v>
      </c>
      <c r="AB1609" s="10">
        <v>14000000</v>
      </c>
      <c r="AC1609" s="10">
        <v>5932613</v>
      </c>
      <c r="AD1609" s="10" t="s">
        <v>30</v>
      </c>
      <c r="AE1609" s="23">
        <v>95</v>
      </c>
    </row>
    <row r="1610" spans="1:31" x14ac:dyDescent="0.35">
      <c r="A1610" t="s">
        <v>5539</v>
      </c>
      <c r="B1610" t="s">
        <v>15</v>
      </c>
      <c r="C1610" t="s">
        <v>16</v>
      </c>
      <c r="D1610" s="2">
        <v>1989</v>
      </c>
      <c r="E1610" t="s">
        <v>5025</v>
      </c>
      <c r="F1610" s="2">
        <v>5.9</v>
      </c>
      <c r="G1610">
        <v>2700</v>
      </c>
      <c r="H1610" t="s">
        <v>1287</v>
      </c>
      <c r="I1610" t="s">
        <v>5540</v>
      </c>
      <c r="J1610" t="s">
        <v>4223</v>
      </c>
      <c r="K1610" s="3" t="s">
        <v>29</v>
      </c>
      <c r="L1610">
        <v>18000000</v>
      </c>
      <c r="M1610">
        <v>3531971</v>
      </c>
      <c r="N1610" t="s">
        <v>22</v>
      </c>
      <c r="O1610" s="2">
        <v>120</v>
      </c>
      <c r="Q1610" s="9" t="s">
        <v>16</v>
      </c>
      <c r="R1610" s="18">
        <v>1989</v>
      </c>
      <c r="S1610" s="26" t="s">
        <v>12847</v>
      </c>
      <c r="T1610" s="25" t="str">
        <f>LEFT(S1610,3)</f>
        <v>Sep</v>
      </c>
      <c r="U1610" s="9" t="s">
        <v>29</v>
      </c>
      <c r="V1610" s="18">
        <v>5.9</v>
      </c>
      <c r="W1610" s="9">
        <v>2700</v>
      </c>
      <c r="X1610" s="9" t="s">
        <v>1287</v>
      </c>
      <c r="Y1610" s="9" t="s">
        <v>5540</v>
      </c>
      <c r="Z1610" s="9" t="s">
        <v>4223</v>
      </c>
      <c r="AA1610" s="19" t="s">
        <v>29</v>
      </c>
      <c r="AB1610" s="9">
        <v>18000000</v>
      </c>
      <c r="AC1610" s="9">
        <v>3531971</v>
      </c>
      <c r="AD1610" s="9" t="s">
        <v>22</v>
      </c>
      <c r="AE1610" s="20">
        <v>120</v>
      </c>
    </row>
    <row r="1611" spans="1:31" x14ac:dyDescent="0.35">
      <c r="A1611" t="s">
        <v>5541</v>
      </c>
      <c r="B1611" t="s">
        <v>1998</v>
      </c>
      <c r="C1611" t="s">
        <v>16</v>
      </c>
      <c r="D1611" s="2">
        <v>1989</v>
      </c>
      <c r="E1611" t="s">
        <v>5138</v>
      </c>
      <c r="F1611" s="2">
        <v>6.2</v>
      </c>
      <c r="G1611">
        <v>1300</v>
      </c>
      <c r="H1611" t="s">
        <v>1004</v>
      </c>
      <c r="I1611" t="s">
        <v>5542</v>
      </c>
      <c r="J1611" t="s">
        <v>506</v>
      </c>
      <c r="K1611" s="3" t="s">
        <v>29</v>
      </c>
      <c r="L1611">
        <v>0</v>
      </c>
      <c r="M1611">
        <v>2023282</v>
      </c>
      <c r="N1611" t="s">
        <v>5108</v>
      </c>
      <c r="O1611" s="2">
        <v>110</v>
      </c>
      <c r="Q1611" s="10" t="s">
        <v>16</v>
      </c>
      <c r="R1611" s="21">
        <v>1989</v>
      </c>
      <c r="S1611" s="27" t="s">
        <v>12871</v>
      </c>
      <c r="T1611" s="25" t="str">
        <f>LEFT(S1611,3)</f>
        <v>Apr</v>
      </c>
      <c r="U1611" s="10" t="s">
        <v>29</v>
      </c>
      <c r="V1611" s="21">
        <v>6.2</v>
      </c>
      <c r="W1611" s="10">
        <v>1300</v>
      </c>
      <c r="X1611" s="10" t="s">
        <v>1004</v>
      </c>
      <c r="Y1611" s="10" t="s">
        <v>5542</v>
      </c>
      <c r="Z1611" s="10" t="s">
        <v>506</v>
      </c>
      <c r="AA1611" s="22" t="s">
        <v>29</v>
      </c>
      <c r="AB1611" s="10">
        <v>0</v>
      </c>
      <c r="AC1611" s="10">
        <v>2023282</v>
      </c>
      <c r="AD1611" s="10" t="s">
        <v>5108</v>
      </c>
      <c r="AE1611" s="23">
        <v>110</v>
      </c>
    </row>
    <row r="1612" spans="1:31" x14ac:dyDescent="0.35">
      <c r="A1612" t="s">
        <v>5543</v>
      </c>
      <c r="B1612" t="s">
        <v>15</v>
      </c>
      <c r="C1612" t="s">
        <v>40</v>
      </c>
      <c r="D1612" s="2">
        <v>1989</v>
      </c>
      <c r="E1612" t="s">
        <v>5283</v>
      </c>
      <c r="F1612" s="2">
        <v>6.6</v>
      </c>
      <c r="G1612">
        <v>2100</v>
      </c>
      <c r="H1612" t="s">
        <v>415</v>
      </c>
      <c r="I1612" t="s">
        <v>5544</v>
      </c>
      <c r="J1612" t="s">
        <v>5545</v>
      </c>
      <c r="K1612" s="3" t="s">
        <v>29</v>
      </c>
      <c r="L1612">
        <v>9500000</v>
      </c>
      <c r="M1612">
        <v>7754571</v>
      </c>
      <c r="N1612" t="s">
        <v>4530</v>
      </c>
      <c r="O1612" s="2">
        <v>119</v>
      </c>
      <c r="Q1612" s="9" t="s">
        <v>40</v>
      </c>
      <c r="R1612" s="18">
        <v>1989</v>
      </c>
      <c r="S1612" s="26" t="s">
        <v>12891</v>
      </c>
      <c r="T1612" s="25" t="str">
        <f>LEFT(S1612,3)</f>
        <v>Dec</v>
      </c>
      <c r="U1612" s="9" t="s">
        <v>29</v>
      </c>
      <c r="V1612" s="18">
        <v>6.6</v>
      </c>
      <c r="W1612" s="9">
        <v>2100</v>
      </c>
      <c r="X1612" s="9" t="s">
        <v>415</v>
      </c>
      <c r="Y1612" s="9" t="s">
        <v>5544</v>
      </c>
      <c r="Z1612" s="9" t="s">
        <v>5545</v>
      </c>
      <c r="AA1612" s="19" t="s">
        <v>29</v>
      </c>
      <c r="AB1612" s="9">
        <v>9500000</v>
      </c>
      <c r="AC1612" s="9">
        <v>7754571</v>
      </c>
      <c r="AD1612" s="9" t="s">
        <v>4530</v>
      </c>
      <c r="AE1612" s="20">
        <v>119</v>
      </c>
    </row>
    <row r="1613" spans="1:31" x14ac:dyDescent="0.35">
      <c r="A1613" t="s">
        <v>5546</v>
      </c>
      <c r="B1613" t="s">
        <v>15</v>
      </c>
      <c r="C1613" t="s">
        <v>33</v>
      </c>
      <c r="D1613" s="2">
        <v>1989</v>
      </c>
      <c r="E1613" t="s">
        <v>4555</v>
      </c>
      <c r="F1613" s="2">
        <v>3.6</v>
      </c>
      <c r="G1613">
        <v>5000</v>
      </c>
      <c r="H1613" t="s">
        <v>5547</v>
      </c>
      <c r="I1613" t="s">
        <v>4244</v>
      </c>
      <c r="J1613" t="s">
        <v>5548</v>
      </c>
      <c r="K1613" s="3" t="s">
        <v>29</v>
      </c>
      <c r="L1613">
        <v>0</v>
      </c>
      <c r="M1613">
        <v>902152</v>
      </c>
      <c r="N1613" t="s">
        <v>5549</v>
      </c>
      <c r="O1613" s="2">
        <v>89</v>
      </c>
      <c r="Q1613" s="10" t="s">
        <v>33</v>
      </c>
      <c r="R1613" s="21">
        <v>1989</v>
      </c>
      <c r="S1613" s="27" t="s">
        <v>12796</v>
      </c>
      <c r="T1613" s="25" t="str">
        <f>LEFT(S1613,3)</f>
        <v>Feb</v>
      </c>
      <c r="U1613" s="10" t="s">
        <v>29</v>
      </c>
      <c r="V1613" s="21">
        <v>3.6</v>
      </c>
      <c r="W1613" s="10">
        <v>5000</v>
      </c>
      <c r="X1613" s="10" t="s">
        <v>5547</v>
      </c>
      <c r="Y1613" s="10" t="s">
        <v>4244</v>
      </c>
      <c r="Z1613" s="10" t="s">
        <v>5548</v>
      </c>
      <c r="AA1613" s="22" t="s">
        <v>29</v>
      </c>
      <c r="AB1613" s="10">
        <v>0</v>
      </c>
      <c r="AC1613" s="10">
        <v>902152</v>
      </c>
      <c r="AD1613" s="10" t="s">
        <v>5549</v>
      </c>
      <c r="AE1613" s="23">
        <v>89</v>
      </c>
    </row>
    <row r="1614" spans="1:31" x14ac:dyDescent="0.35">
      <c r="A1614" t="s">
        <v>5550</v>
      </c>
      <c r="B1614" t="s">
        <v>15</v>
      </c>
      <c r="C1614" t="s">
        <v>103</v>
      </c>
      <c r="D1614" s="2">
        <v>1989</v>
      </c>
      <c r="E1614" t="s">
        <v>4348</v>
      </c>
      <c r="F1614" s="2">
        <v>5.0999999999999996</v>
      </c>
      <c r="G1614">
        <v>1600</v>
      </c>
      <c r="H1614" t="s">
        <v>756</v>
      </c>
      <c r="I1614" t="s">
        <v>5551</v>
      </c>
      <c r="J1614" t="s">
        <v>199</v>
      </c>
      <c r="K1614" s="3" t="s">
        <v>29</v>
      </c>
      <c r="L1614">
        <v>17000000</v>
      </c>
      <c r="M1614">
        <v>3560932</v>
      </c>
      <c r="N1614" t="s">
        <v>30</v>
      </c>
      <c r="O1614" s="2">
        <v>99</v>
      </c>
      <c r="Q1614" s="9" t="s">
        <v>103</v>
      </c>
      <c r="R1614" s="18">
        <v>1989</v>
      </c>
      <c r="S1614" s="26" t="s">
        <v>12762</v>
      </c>
      <c r="T1614" s="25" t="str">
        <f>LEFT(S1614,3)</f>
        <v>Jan</v>
      </c>
      <c r="U1614" s="9" t="s">
        <v>29</v>
      </c>
      <c r="V1614" s="18">
        <v>5.0999999999999996</v>
      </c>
      <c r="W1614" s="9">
        <v>1600</v>
      </c>
      <c r="X1614" s="9" t="s">
        <v>756</v>
      </c>
      <c r="Y1614" s="9" t="s">
        <v>5551</v>
      </c>
      <c r="Z1614" s="9" t="s">
        <v>199</v>
      </c>
      <c r="AA1614" s="19" t="s">
        <v>29</v>
      </c>
      <c r="AB1614" s="9">
        <v>17000000</v>
      </c>
      <c r="AC1614" s="9">
        <v>3560932</v>
      </c>
      <c r="AD1614" s="9" t="s">
        <v>30</v>
      </c>
      <c r="AE1614" s="20">
        <v>99</v>
      </c>
    </row>
    <row r="1615" spans="1:31" x14ac:dyDescent="0.35">
      <c r="A1615" t="s">
        <v>5552</v>
      </c>
      <c r="B1615" t="s">
        <v>1998</v>
      </c>
      <c r="C1615" t="s">
        <v>40</v>
      </c>
      <c r="D1615" s="2">
        <v>1989</v>
      </c>
      <c r="E1615" t="s">
        <v>4812</v>
      </c>
      <c r="F1615" s="2">
        <v>5.8</v>
      </c>
      <c r="G1615">
        <v>1600</v>
      </c>
      <c r="H1615" t="s">
        <v>5553</v>
      </c>
      <c r="I1615" t="s">
        <v>5554</v>
      </c>
      <c r="J1615" t="s">
        <v>3952</v>
      </c>
      <c r="K1615" s="3" t="s">
        <v>29</v>
      </c>
      <c r="L1615">
        <v>0</v>
      </c>
      <c r="M1615">
        <v>3690328</v>
      </c>
      <c r="N1615" t="s">
        <v>2239</v>
      </c>
      <c r="O1615" s="2">
        <v>103</v>
      </c>
      <c r="Q1615" s="10" t="s">
        <v>40</v>
      </c>
      <c r="R1615" s="21">
        <v>1989</v>
      </c>
      <c r="S1615" s="27" t="s">
        <v>12831</v>
      </c>
      <c r="T1615" s="25" t="str">
        <f>LEFT(S1615,3)</f>
        <v>Oct</v>
      </c>
      <c r="U1615" s="10" t="s">
        <v>29</v>
      </c>
      <c r="V1615" s="21">
        <v>5.8</v>
      </c>
      <c r="W1615" s="10">
        <v>1600</v>
      </c>
      <c r="X1615" s="10" t="s">
        <v>5553</v>
      </c>
      <c r="Y1615" s="10" t="s">
        <v>5554</v>
      </c>
      <c r="Z1615" s="10" t="s">
        <v>3952</v>
      </c>
      <c r="AA1615" s="22" t="s">
        <v>29</v>
      </c>
      <c r="AB1615" s="10">
        <v>0</v>
      </c>
      <c r="AC1615" s="10">
        <v>3690328</v>
      </c>
      <c r="AD1615" s="10" t="s">
        <v>2239</v>
      </c>
      <c r="AE1615" s="23">
        <v>103</v>
      </c>
    </row>
    <row r="1616" spans="1:31" x14ac:dyDescent="0.35">
      <c r="A1616" t="s">
        <v>5555</v>
      </c>
      <c r="B1616" t="s">
        <v>15</v>
      </c>
      <c r="C1616" t="s">
        <v>51</v>
      </c>
      <c r="D1616" s="2">
        <v>1989</v>
      </c>
      <c r="E1616" t="s">
        <v>5138</v>
      </c>
      <c r="F1616" s="2">
        <v>5.2</v>
      </c>
      <c r="G1616">
        <v>1300</v>
      </c>
      <c r="H1616" t="s">
        <v>5556</v>
      </c>
      <c r="I1616" t="s">
        <v>5557</v>
      </c>
      <c r="J1616" t="s">
        <v>1575</v>
      </c>
      <c r="K1616" s="3" t="s">
        <v>21</v>
      </c>
      <c r="L1616">
        <v>0</v>
      </c>
      <c r="N1616" t="s">
        <v>5293</v>
      </c>
      <c r="O1616" s="2">
        <v>85</v>
      </c>
      <c r="Q1616" s="9" t="s">
        <v>51</v>
      </c>
      <c r="R1616" s="18">
        <v>1989</v>
      </c>
      <c r="S1616" s="26" t="s">
        <v>12871</v>
      </c>
      <c r="T1616" s="25" t="str">
        <f>LEFT(S1616,3)</f>
        <v>Apr</v>
      </c>
      <c r="U1616" s="9" t="s">
        <v>29</v>
      </c>
      <c r="V1616" s="18">
        <v>5.2</v>
      </c>
      <c r="W1616" s="9">
        <v>1300</v>
      </c>
      <c r="X1616" s="9" t="s">
        <v>5556</v>
      </c>
      <c r="Y1616" s="9" t="s">
        <v>5557</v>
      </c>
      <c r="Z1616" s="9" t="s">
        <v>1575</v>
      </c>
      <c r="AA1616" s="19" t="s">
        <v>21</v>
      </c>
      <c r="AB1616" s="9">
        <v>0</v>
      </c>
      <c r="AC1616" s="9"/>
      <c r="AD1616" s="9" t="s">
        <v>5293</v>
      </c>
      <c r="AE1616" s="20">
        <v>85</v>
      </c>
    </row>
    <row r="1617" spans="1:31" x14ac:dyDescent="0.35">
      <c r="A1617" t="s">
        <v>5558</v>
      </c>
      <c r="B1617" t="s">
        <v>32</v>
      </c>
      <c r="C1617" t="s">
        <v>24</v>
      </c>
      <c r="D1617" s="2">
        <v>1989</v>
      </c>
      <c r="E1617" t="s">
        <v>5559</v>
      </c>
      <c r="F1617" s="2">
        <v>4.8</v>
      </c>
      <c r="G1617">
        <v>1000</v>
      </c>
      <c r="H1617" t="s">
        <v>5560</v>
      </c>
      <c r="I1617" t="s">
        <v>5561</v>
      </c>
      <c r="J1617" t="s">
        <v>28</v>
      </c>
      <c r="K1617" s="3" t="s">
        <v>29</v>
      </c>
      <c r="L1617">
        <v>16000000</v>
      </c>
      <c r="M1617">
        <v>67878</v>
      </c>
      <c r="N1617" t="s">
        <v>5562</v>
      </c>
      <c r="O1617" s="2">
        <v>93</v>
      </c>
      <c r="Q1617" s="10" t="s">
        <v>24</v>
      </c>
      <c r="R1617" s="21">
        <v>1989</v>
      </c>
      <c r="S1617" s="27" t="s">
        <v>12915</v>
      </c>
      <c r="T1617" s="25" t="str">
        <f>LEFT(S1617,3)</f>
        <v>Apr</v>
      </c>
      <c r="U1617" s="10" t="s">
        <v>29</v>
      </c>
      <c r="V1617" s="21">
        <v>4.8</v>
      </c>
      <c r="W1617" s="10">
        <v>1000</v>
      </c>
      <c r="X1617" s="10" t="s">
        <v>5560</v>
      </c>
      <c r="Y1617" s="10" t="s">
        <v>5561</v>
      </c>
      <c r="Z1617" s="10" t="s">
        <v>28</v>
      </c>
      <c r="AA1617" s="22" t="s">
        <v>29</v>
      </c>
      <c r="AB1617" s="10">
        <v>16000000</v>
      </c>
      <c r="AC1617" s="10">
        <v>67878</v>
      </c>
      <c r="AD1617" s="10" t="s">
        <v>5562</v>
      </c>
      <c r="AE1617" s="23">
        <v>93</v>
      </c>
    </row>
    <row r="1618" spans="1:31" x14ac:dyDescent="0.35">
      <c r="A1618" t="s">
        <v>5563</v>
      </c>
      <c r="B1618" t="s">
        <v>1998</v>
      </c>
      <c r="C1618" t="s">
        <v>40</v>
      </c>
      <c r="D1618" s="2">
        <v>1989</v>
      </c>
      <c r="E1618" t="s">
        <v>4720</v>
      </c>
      <c r="F1618" s="2">
        <v>5.8</v>
      </c>
      <c r="G1618">
        <v>2100</v>
      </c>
      <c r="H1618" t="s">
        <v>2623</v>
      </c>
      <c r="I1618" t="s">
        <v>5564</v>
      </c>
      <c r="J1618" t="s">
        <v>2840</v>
      </c>
      <c r="K1618" s="3" t="s">
        <v>29</v>
      </c>
      <c r="L1618">
        <v>10000000</v>
      </c>
      <c r="M1618">
        <v>1642239</v>
      </c>
      <c r="N1618" t="s">
        <v>179</v>
      </c>
      <c r="O1618" s="2">
        <v>86</v>
      </c>
      <c r="Q1618" s="9" t="s">
        <v>40</v>
      </c>
      <c r="R1618" s="18">
        <v>1989</v>
      </c>
      <c r="S1618" s="26" t="s">
        <v>12822</v>
      </c>
      <c r="T1618" s="25" t="str">
        <f>LEFT(S1618,3)</f>
        <v>May</v>
      </c>
      <c r="U1618" s="9" t="s">
        <v>29</v>
      </c>
      <c r="V1618" s="18">
        <v>5.8</v>
      </c>
      <c r="W1618" s="9">
        <v>2100</v>
      </c>
      <c r="X1618" s="9" t="s">
        <v>2623</v>
      </c>
      <c r="Y1618" s="9" t="s">
        <v>5564</v>
      </c>
      <c r="Z1618" s="9" t="s">
        <v>2840</v>
      </c>
      <c r="AA1618" s="19" t="s">
        <v>29</v>
      </c>
      <c r="AB1618" s="9">
        <v>10000000</v>
      </c>
      <c r="AC1618" s="9">
        <v>1642239</v>
      </c>
      <c r="AD1618" s="9" t="s">
        <v>179</v>
      </c>
      <c r="AE1618" s="20">
        <v>86</v>
      </c>
    </row>
    <row r="1619" spans="1:31" x14ac:dyDescent="0.35">
      <c r="A1619" t="s">
        <v>5565</v>
      </c>
      <c r="B1619" t="s">
        <v>15</v>
      </c>
      <c r="C1619" t="s">
        <v>103</v>
      </c>
      <c r="D1619" s="2">
        <v>1989</v>
      </c>
      <c r="E1619" t="s">
        <v>5218</v>
      </c>
      <c r="F1619" s="2">
        <v>4.5</v>
      </c>
      <c r="G1619">
        <v>274</v>
      </c>
      <c r="H1619" t="s">
        <v>1533</v>
      </c>
      <c r="I1619" t="s">
        <v>5566</v>
      </c>
      <c r="J1619" t="s">
        <v>2051</v>
      </c>
      <c r="K1619" s="3" t="s">
        <v>29</v>
      </c>
      <c r="L1619">
        <v>0</v>
      </c>
      <c r="N1619" t="s">
        <v>5567</v>
      </c>
      <c r="O1619" s="2">
        <v>92</v>
      </c>
      <c r="Q1619" s="10" t="s">
        <v>103</v>
      </c>
      <c r="R1619" s="21">
        <v>1989</v>
      </c>
      <c r="S1619" s="27" t="s">
        <v>12886</v>
      </c>
      <c r="T1619" s="25" t="str">
        <f>LEFT(S1619,3)</f>
        <v>Jan</v>
      </c>
      <c r="U1619" s="10" t="s">
        <v>29</v>
      </c>
      <c r="V1619" s="21">
        <v>4.5</v>
      </c>
      <c r="W1619" s="10">
        <v>274</v>
      </c>
      <c r="X1619" s="10" t="s">
        <v>1533</v>
      </c>
      <c r="Y1619" s="10" t="s">
        <v>5566</v>
      </c>
      <c r="Z1619" s="10" t="s">
        <v>2051</v>
      </c>
      <c r="AA1619" s="22" t="s">
        <v>29</v>
      </c>
      <c r="AB1619" s="10">
        <v>0</v>
      </c>
      <c r="AC1619" s="10"/>
      <c r="AD1619" s="10" t="s">
        <v>5567</v>
      </c>
      <c r="AE1619" s="23">
        <v>92</v>
      </c>
    </row>
    <row r="1620" spans="1:31" x14ac:dyDescent="0.35">
      <c r="A1620" t="s">
        <v>5568</v>
      </c>
      <c r="B1620" t="s">
        <v>15</v>
      </c>
      <c r="C1620" t="s">
        <v>24</v>
      </c>
      <c r="D1620" s="2">
        <v>1989</v>
      </c>
      <c r="E1620" t="s">
        <v>5301</v>
      </c>
      <c r="F1620" s="2">
        <v>5.8</v>
      </c>
      <c r="G1620">
        <v>1800</v>
      </c>
      <c r="H1620" t="s">
        <v>2983</v>
      </c>
      <c r="I1620" t="s">
        <v>5569</v>
      </c>
      <c r="J1620" t="s">
        <v>121</v>
      </c>
      <c r="K1620" s="3" t="s">
        <v>29</v>
      </c>
      <c r="L1620">
        <v>34000000</v>
      </c>
      <c r="M1620">
        <v>3574256</v>
      </c>
      <c r="N1620" t="s">
        <v>30</v>
      </c>
      <c r="O1620" s="2">
        <v>119</v>
      </c>
      <c r="Q1620" s="9" t="s">
        <v>24</v>
      </c>
      <c r="R1620" s="18">
        <v>1989</v>
      </c>
      <c r="S1620" s="26" t="s">
        <v>12894</v>
      </c>
      <c r="T1620" s="25" t="str">
        <f>LEFT(S1620,3)</f>
        <v>Oct</v>
      </c>
      <c r="U1620" s="9" t="s">
        <v>29</v>
      </c>
      <c r="V1620" s="18">
        <v>5.8</v>
      </c>
      <c r="W1620" s="9">
        <v>1800</v>
      </c>
      <c r="X1620" s="9" t="s">
        <v>2983</v>
      </c>
      <c r="Y1620" s="9" t="s">
        <v>5569</v>
      </c>
      <c r="Z1620" s="9" t="s">
        <v>121</v>
      </c>
      <c r="AA1620" s="19" t="s">
        <v>29</v>
      </c>
      <c r="AB1620" s="9">
        <v>34000000</v>
      </c>
      <c r="AC1620" s="9">
        <v>3574256</v>
      </c>
      <c r="AD1620" s="9" t="s">
        <v>30</v>
      </c>
      <c r="AE1620" s="20">
        <v>119</v>
      </c>
    </row>
    <row r="1621" spans="1:31" x14ac:dyDescent="0.35">
      <c r="A1621" t="s">
        <v>5570</v>
      </c>
      <c r="B1621" t="s">
        <v>15</v>
      </c>
      <c r="C1621" t="s">
        <v>103</v>
      </c>
      <c r="D1621" s="2">
        <v>1989</v>
      </c>
      <c r="E1621" t="s">
        <v>5145</v>
      </c>
      <c r="F1621" s="2">
        <v>5.9</v>
      </c>
      <c r="G1621">
        <v>1400</v>
      </c>
      <c r="H1621" t="s">
        <v>4679</v>
      </c>
      <c r="I1621" t="s">
        <v>2282</v>
      </c>
      <c r="J1621" t="s">
        <v>2413</v>
      </c>
      <c r="K1621" s="3" t="s">
        <v>29</v>
      </c>
      <c r="L1621">
        <v>4000000</v>
      </c>
      <c r="M1621">
        <v>6985999</v>
      </c>
      <c r="N1621" t="s">
        <v>3818</v>
      </c>
      <c r="O1621" s="2">
        <v>92</v>
      </c>
      <c r="Q1621" s="10" t="s">
        <v>103</v>
      </c>
      <c r="R1621" s="21">
        <v>1989</v>
      </c>
      <c r="S1621" s="27" t="s">
        <v>12873</v>
      </c>
      <c r="T1621" s="25" t="str">
        <f>LEFT(S1621,3)</f>
        <v>Aug</v>
      </c>
      <c r="U1621" s="10" t="s">
        <v>29</v>
      </c>
      <c r="V1621" s="21">
        <v>5.9</v>
      </c>
      <c r="W1621" s="10">
        <v>1400</v>
      </c>
      <c r="X1621" s="10" t="s">
        <v>4679</v>
      </c>
      <c r="Y1621" s="10" t="s">
        <v>2282</v>
      </c>
      <c r="Z1621" s="10" t="s">
        <v>2413</v>
      </c>
      <c r="AA1621" s="22" t="s">
        <v>29</v>
      </c>
      <c r="AB1621" s="10">
        <v>4000000</v>
      </c>
      <c r="AC1621" s="10">
        <v>6985999</v>
      </c>
      <c r="AD1621" s="10" t="s">
        <v>3818</v>
      </c>
      <c r="AE1621" s="23">
        <v>92</v>
      </c>
    </row>
    <row r="1622" spans="1:31" x14ac:dyDescent="0.35">
      <c r="A1622" t="s">
        <v>5571</v>
      </c>
      <c r="B1622" t="s">
        <v>336</v>
      </c>
      <c r="C1622" t="s">
        <v>24</v>
      </c>
      <c r="D1622" s="2">
        <v>1989</v>
      </c>
      <c r="E1622" t="s">
        <v>5162</v>
      </c>
      <c r="F1622" s="2">
        <v>6</v>
      </c>
      <c r="G1622">
        <v>943</v>
      </c>
      <c r="H1622" t="s">
        <v>5572</v>
      </c>
      <c r="I1622" t="s">
        <v>5573</v>
      </c>
      <c r="J1622" t="s">
        <v>5574</v>
      </c>
      <c r="K1622" s="3" t="s">
        <v>29</v>
      </c>
      <c r="L1622">
        <v>5000000</v>
      </c>
      <c r="M1622">
        <v>8153677</v>
      </c>
      <c r="N1622" t="s">
        <v>4983</v>
      </c>
      <c r="O1622" s="2">
        <v>83</v>
      </c>
      <c r="Q1622" s="9" t="s">
        <v>24</v>
      </c>
      <c r="R1622" s="18">
        <v>1989</v>
      </c>
      <c r="S1622" s="26" t="s">
        <v>12876</v>
      </c>
      <c r="T1622" s="25" t="str">
        <f>LEFT(S1622,3)</f>
        <v>Aug</v>
      </c>
      <c r="U1622" s="9" t="s">
        <v>29</v>
      </c>
      <c r="V1622" s="18">
        <v>6</v>
      </c>
      <c r="W1622" s="9">
        <v>943</v>
      </c>
      <c r="X1622" s="9" t="s">
        <v>5572</v>
      </c>
      <c r="Y1622" s="9" t="s">
        <v>5573</v>
      </c>
      <c r="Z1622" s="9" t="s">
        <v>5574</v>
      </c>
      <c r="AA1622" s="19" t="s">
        <v>29</v>
      </c>
      <c r="AB1622" s="9">
        <v>5000000</v>
      </c>
      <c r="AC1622" s="9">
        <v>8153677</v>
      </c>
      <c r="AD1622" s="9" t="s">
        <v>4983</v>
      </c>
      <c r="AE1622" s="20">
        <v>83</v>
      </c>
    </row>
    <row r="1623" spans="1:31" x14ac:dyDescent="0.35">
      <c r="A1623" t="s">
        <v>5575</v>
      </c>
      <c r="B1623" t="s">
        <v>1998</v>
      </c>
      <c r="C1623" t="s">
        <v>103</v>
      </c>
      <c r="D1623" s="2">
        <v>1989</v>
      </c>
      <c r="E1623" t="s">
        <v>5576</v>
      </c>
      <c r="F1623" s="2">
        <v>7.6</v>
      </c>
      <c r="G1623">
        <v>6100</v>
      </c>
      <c r="H1623" t="s">
        <v>5577</v>
      </c>
      <c r="I1623" t="s">
        <v>5578</v>
      </c>
      <c r="J1623" t="s">
        <v>5579</v>
      </c>
      <c r="K1623" s="3" t="s">
        <v>451</v>
      </c>
      <c r="L1623">
        <v>0</v>
      </c>
      <c r="M1623">
        <v>1417030</v>
      </c>
      <c r="N1623" t="s">
        <v>5580</v>
      </c>
      <c r="O1623" s="2">
        <v>81</v>
      </c>
      <c r="Q1623" s="10" t="s">
        <v>103</v>
      </c>
      <c r="R1623" s="21">
        <v>1989</v>
      </c>
      <c r="S1623" s="27">
        <v>33025</v>
      </c>
      <c r="T1623" s="25" t="str">
        <f>LEFT(S1623,3)</f>
        <v>330</v>
      </c>
      <c r="U1623" s="10" t="s">
        <v>29</v>
      </c>
      <c r="V1623" s="21">
        <v>7.6</v>
      </c>
      <c r="W1623" s="10">
        <v>6100</v>
      </c>
      <c r="X1623" s="10" t="s">
        <v>5577</v>
      </c>
      <c r="Y1623" s="10" t="s">
        <v>5578</v>
      </c>
      <c r="Z1623" s="10" t="s">
        <v>5579</v>
      </c>
      <c r="AA1623" s="22" t="s">
        <v>451</v>
      </c>
      <c r="AB1623" s="10">
        <v>0</v>
      </c>
      <c r="AC1623" s="10">
        <v>1417030</v>
      </c>
      <c r="AD1623" s="10" t="s">
        <v>5580</v>
      </c>
      <c r="AE1623" s="23">
        <v>81</v>
      </c>
    </row>
    <row r="1624" spans="1:31" x14ac:dyDescent="0.35">
      <c r="A1624" t="s">
        <v>5581</v>
      </c>
      <c r="B1624" t="s">
        <v>336</v>
      </c>
      <c r="C1624" t="s">
        <v>16</v>
      </c>
      <c r="D1624" s="2">
        <v>1989</v>
      </c>
      <c r="E1624" t="s">
        <v>5084</v>
      </c>
      <c r="F1624" s="2">
        <v>6.4</v>
      </c>
      <c r="G1624">
        <v>4800</v>
      </c>
      <c r="H1624" t="s">
        <v>5582</v>
      </c>
      <c r="I1624" t="s">
        <v>5583</v>
      </c>
      <c r="J1624" t="s">
        <v>5584</v>
      </c>
      <c r="K1624" s="3" t="s">
        <v>29</v>
      </c>
      <c r="L1624">
        <v>0</v>
      </c>
      <c r="M1624">
        <v>18587135</v>
      </c>
      <c r="N1624" t="s">
        <v>3948</v>
      </c>
      <c r="O1624" s="2">
        <v>103</v>
      </c>
      <c r="Q1624" s="9" t="s">
        <v>16</v>
      </c>
      <c r="R1624" s="18">
        <v>1989</v>
      </c>
      <c r="S1624" s="26" t="s">
        <v>12856</v>
      </c>
      <c r="T1624" s="25" t="str">
        <f>LEFT(S1624,3)</f>
        <v>Nov</v>
      </c>
      <c r="U1624" s="9" t="s">
        <v>29</v>
      </c>
      <c r="V1624" s="18">
        <v>6.4</v>
      </c>
      <c r="W1624" s="9">
        <v>4800</v>
      </c>
      <c r="X1624" s="9" t="s">
        <v>5582</v>
      </c>
      <c r="Y1624" s="9" t="s">
        <v>5583</v>
      </c>
      <c r="Z1624" s="9" t="s">
        <v>5584</v>
      </c>
      <c r="AA1624" s="19" t="s">
        <v>29</v>
      </c>
      <c r="AB1624" s="9">
        <v>0</v>
      </c>
      <c r="AC1624" s="9">
        <v>18587135</v>
      </c>
      <c r="AD1624" s="9" t="s">
        <v>3948</v>
      </c>
      <c r="AE1624" s="20">
        <v>103</v>
      </c>
    </row>
    <row r="1625" spans="1:31" x14ac:dyDescent="0.35">
      <c r="A1625" t="s">
        <v>5585</v>
      </c>
      <c r="B1625" t="s">
        <v>15</v>
      </c>
      <c r="C1625" t="s">
        <v>40</v>
      </c>
      <c r="D1625" s="2">
        <v>1989</v>
      </c>
      <c r="E1625" t="s">
        <v>5586</v>
      </c>
      <c r="F1625" s="2">
        <v>6.8</v>
      </c>
      <c r="G1625">
        <v>2600</v>
      </c>
      <c r="H1625" t="s">
        <v>3765</v>
      </c>
      <c r="I1625" t="s">
        <v>3765</v>
      </c>
      <c r="J1625" t="s">
        <v>1374</v>
      </c>
      <c r="K1625" s="3" t="s">
        <v>451</v>
      </c>
      <c r="L1625">
        <v>0</v>
      </c>
      <c r="M1625">
        <v>1776440</v>
      </c>
      <c r="N1625" t="s">
        <v>3766</v>
      </c>
      <c r="O1625" s="2">
        <v>91</v>
      </c>
      <c r="Q1625" s="10" t="s">
        <v>40</v>
      </c>
      <c r="R1625" s="21">
        <v>1989</v>
      </c>
      <c r="S1625" s="27">
        <v>32964</v>
      </c>
      <c r="T1625" s="25" t="str">
        <f>LEFT(S1625,3)</f>
        <v>329</v>
      </c>
      <c r="U1625" s="10" t="s">
        <v>29</v>
      </c>
      <c r="V1625" s="21">
        <v>6.8</v>
      </c>
      <c r="W1625" s="10">
        <v>2600</v>
      </c>
      <c r="X1625" s="10" t="s">
        <v>3765</v>
      </c>
      <c r="Y1625" s="10" t="s">
        <v>3765</v>
      </c>
      <c r="Z1625" s="10" t="s">
        <v>1374</v>
      </c>
      <c r="AA1625" s="22" t="s">
        <v>451</v>
      </c>
      <c r="AB1625" s="10">
        <v>0</v>
      </c>
      <c r="AC1625" s="10">
        <v>1776440</v>
      </c>
      <c r="AD1625" s="10" t="s">
        <v>3766</v>
      </c>
      <c r="AE1625" s="23">
        <v>91</v>
      </c>
    </row>
    <row r="1626" spans="1:31" x14ac:dyDescent="0.35">
      <c r="A1626" t="s">
        <v>5587</v>
      </c>
      <c r="B1626" t="s">
        <v>15</v>
      </c>
      <c r="C1626" t="s">
        <v>40</v>
      </c>
      <c r="D1626" s="2">
        <v>1989</v>
      </c>
      <c r="E1626" t="s">
        <v>5077</v>
      </c>
      <c r="F1626" s="2">
        <v>6.4</v>
      </c>
      <c r="G1626">
        <v>659</v>
      </c>
      <c r="H1626" t="s">
        <v>26</v>
      </c>
      <c r="I1626" t="s">
        <v>5588</v>
      </c>
      <c r="J1626" t="s">
        <v>5589</v>
      </c>
      <c r="K1626" s="3" t="s">
        <v>21</v>
      </c>
      <c r="L1626">
        <v>0</v>
      </c>
      <c r="M1626">
        <v>960385</v>
      </c>
      <c r="N1626" t="s">
        <v>4987</v>
      </c>
      <c r="O1626" s="2">
        <v>102</v>
      </c>
      <c r="Q1626" s="9" t="s">
        <v>40</v>
      </c>
      <c r="R1626" s="18">
        <v>1989</v>
      </c>
      <c r="S1626" s="26" t="s">
        <v>12854</v>
      </c>
      <c r="T1626" s="25" t="str">
        <f>LEFT(S1626,3)</f>
        <v>May</v>
      </c>
      <c r="U1626" s="9" t="s">
        <v>29</v>
      </c>
      <c r="V1626" s="18">
        <v>6.4</v>
      </c>
      <c r="W1626" s="9">
        <v>659</v>
      </c>
      <c r="X1626" s="9" t="s">
        <v>26</v>
      </c>
      <c r="Y1626" s="9" t="s">
        <v>5588</v>
      </c>
      <c r="Z1626" s="9" t="s">
        <v>5589</v>
      </c>
      <c r="AA1626" s="19" t="s">
        <v>21</v>
      </c>
      <c r="AB1626" s="9">
        <v>0</v>
      </c>
      <c r="AC1626" s="9">
        <v>960385</v>
      </c>
      <c r="AD1626" s="9" t="s">
        <v>4987</v>
      </c>
      <c r="AE1626" s="20">
        <v>102</v>
      </c>
    </row>
    <row r="1627" spans="1:31" x14ac:dyDescent="0.35">
      <c r="A1627" t="s">
        <v>5590</v>
      </c>
      <c r="B1627" t="s">
        <v>15</v>
      </c>
      <c r="C1627" t="s">
        <v>40</v>
      </c>
      <c r="D1627" s="2">
        <v>1989</v>
      </c>
      <c r="E1627" t="s">
        <v>5116</v>
      </c>
      <c r="F1627" s="2">
        <v>4.8</v>
      </c>
      <c r="G1627">
        <v>1200</v>
      </c>
      <c r="H1627" t="s">
        <v>2806</v>
      </c>
      <c r="I1627" t="s">
        <v>5591</v>
      </c>
      <c r="J1627" t="s">
        <v>267</v>
      </c>
      <c r="K1627" s="3" t="s">
        <v>29</v>
      </c>
      <c r="L1627">
        <v>10000000</v>
      </c>
      <c r="M1627">
        <v>3169719</v>
      </c>
      <c r="N1627" t="s">
        <v>5592</v>
      </c>
      <c r="O1627" s="2">
        <v>100</v>
      </c>
      <c r="Q1627" s="10" t="s">
        <v>40</v>
      </c>
      <c r="R1627" s="21">
        <v>1989</v>
      </c>
      <c r="S1627" s="27" t="s">
        <v>12864</v>
      </c>
      <c r="T1627" s="25" t="str">
        <f>LEFT(S1627,3)</f>
        <v>Aug</v>
      </c>
      <c r="U1627" s="10" t="s">
        <v>29</v>
      </c>
      <c r="V1627" s="21">
        <v>4.8</v>
      </c>
      <c r="W1627" s="10">
        <v>1200</v>
      </c>
      <c r="X1627" s="10" t="s">
        <v>2806</v>
      </c>
      <c r="Y1627" s="10" t="s">
        <v>5591</v>
      </c>
      <c r="Z1627" s="10" t="s">
        <v>267</v>
      </c>
      <c r="AA1627" s="22" t="s">
        <v>29</v>
      </c>
      <c r="AB1627" s="10">
        <v>10000000</v>
      </c>
      <c r="AC1627" s="10">
        <v>3169719</v>
      </c>
      <c r="AD1627" s="10" t="s">
        <v>5592</v>
      </c>
      <c r="AE1627" s="23">
        <v>100</v>
      </c>
    </row>
    <row r="1628" spans="1:31" x14ac:dyDescent="0.35">
      <c r="A1628" t="s">
        <v>5593</v>
      </c>
      <c r="B1628" t="s">
        <v>15</v>
      </c>
      <c r="C1628" t="s">
        <v>40</v>
      </c>
      <c r="D1628" s="2">
        <v>1989</v>
      </c>
      <c r="E1628" t="s">
        <v>5594</v>
      </c>
      <c r="F1628" s="2">
        <v>5.4</v>
      </c>
      <c r="G1628">
        <v>1200</v>
      </c>
      <c r="H1628" t="s">
        <v>2720</v>
      </c>
      <c r="I1628" t="s">
        <v>1584</v>
      </c>
      <c r="J1628" t="s">
        <v>5595</v>
      </c>
      <c r="K1628" s="3" t="s">
        <v>29</v>
      </c>
      <c r="L1628">
        <v>0</v>
      </c>
      <c r="M1628">
        <v>1869417</v>
      </c>
      <c r="N1628" t="s">
        <v>137</v>
      </c>
      <c r="O1628" s="2">
        <v>94</v>
      </c>
      <c r="Q1628" s="9" t="s">
        <v>40</v>
      </c>
      <c r="R1628" s="18">
        <v>1989</v>
      </c>
      <c r="S1628" s="26" t="s">
        <v>12916</v>
      </c>
      <c r="T1628" s="25" t="str">
        <f>LEFT(S1628,3)</f>
        <v>Aug</v>
      </c>
      <c r="U1628" s="9" t="s">
        <v>29</v>
      </c>
      <c r="V1628" s="18">
        <v>5.4</v>
      </c>
      <c r="W1628" s="9">
        <v>1200</v>
      </c>
      <c r="X1628" s="9" t="s">
        <v>2720</v>
      </c>
      <c r="Y1628" s="9" t="s">
        <v>1584</v>
      </c>
      <c r="Z1628" s="9" t="s">
        <v>5595</v>
      </c>
      <c r="AA1628" s="19" t="s">
        <v>29</v>
      </c>
      <c r="AB1628" s="9">
        <v>0</v>
      </c>
      <c r="AC1628" s="9">
        <v>1869417</v>
      </c>
      <c r="AD1628" s="9" t="s">
        <v>137</v>
      </c>
      <c r="AE1628" s="20">
        <v>94</v>
      </c>
    </row>
    <row r="1629" spans="1:31" x14ac:dyDescent="0.35">
      <c r="A1629" t="s">
        <v>5596</v>
      </c>
      <c r="B1629" t="s">
        <v>32</v>
      </c>
      <c r="C1629" t="s">
        <v>40</v>
      </c>
      <c r="D1629" s="2">
        <v>1989</v>
      </c>
      <c r="E1629" t="s">
        <v>5298</v>
      </c>
      <c r="F1629" s="2">
        <v>5.5</v>
      </c>
      <c r="G1629">
        <v>1200</v>
      </c>
      <c r="H1629" t="s">
        <v>5597</v>
      </c>
      <c r="I1629" t="s">
        <v>5597</v>
      </c>
      <c r="J1629" t="s">
        <v>5598</v>
      </c>
      <c r="K1629" s="3" t="s">
        <v>29</v>
      </c>
      <c r="L1629">
        <v>4000000</v>
      </c>
      <c r="M1629">
        <v>43671</v>
      </c>
      <c r="N1629" t="s">
        <v>5599</v>
      </c>
      <c r="O1629" s="2">
        <v>93</v>
      </c>
      <c r="Q1629" s="10" t="s">
        <v>40</v>
      </c>
      <c r="R1629" s="21">
        <v>1989</v>
      </c>
      <c r="S1629" s="27" t="s">
        <v>12893</v>
      </c>
      <c r="T1629" s="25" t="str">
        <f>LEFT(S1629,3)</f>
        <v>Nov</v>
      </c>
      <c r="U1629" s="10" t="s">
        <v>29</v>
      </c>
      <c r="V1629" s="21">
        <v>5.5</v>
      </c>
      <c r="W1629" s="10">
        <v>1200</v>
      </c>
      <c r="X1629" s="10" t="s">
        <v>5597</v>
      </c>
      <c r="Y1629" s="10" t="s">
        <v>5597</v>
      </c>
      <c r="Z1629" s="10" t="s">
        <v>5598</v>
      </c>
      <c r="AA1629" s="22" t="s">
        <v>29</v>
      </c>
      <c r="AB1629" s="10">
        <v>4000000</v>
      </c>
      <c r="AC1629" s="10">
        <v>43671</v>
      </c>
      <c r="AD1629" s="10" t="s">
        <v>5599</v>
      </c>
      <c r="AE1629" s="23">
        <v>93</v>
      </c>
    </row>
    <row r="1630" spans="1:31" x14ac:dyDescent="0.35">
      <c r="A1630" t="s">
        <v>5600</v>
      </c>
      <c r="B1630" t="s">
        <v>15</v>
      </c>
      <c r="C1630" t="s">
        <v>33</v>
      </c>
      <c r="D1630" s="2">
        <v>1989</v>
      </c>
      <c r="E1630" t="s">
        <v>5601</v>
      </c>
      <c r="F1630" s="2">
        <v>4.4000000000000004</v>
      </c>
      <c r="G1630">
        <v>4300</v>
      </c>
      <c r="H1630" t="s">
        <v>5449</v>
      </c>
      <c r="I1630" t="s">
        <v>5450</v>
      </c>
      <c r="J1630" t="s">
        <v>5451</v>
      </c>
      <c r="K1630" s="3" t="s">
        <v>29</v>
      </c>
      <c r="L1630">
        <v>0</v>
      </c>
      <c r="M1630">
        <v>363561</v>
      </c>
      <c r="N1630" t="s">
        <v>5602</v>
      </c>
      <c r="O1630" s="2">
        <v>102</v>
      </c>
      <c r="Q1630" s="9" t="s">
        <v>33</v>
      </c>
      <c r="R1630" s="18">
        <v>1989</v>
      </c>
      <c r="S1630" s="26" t="s">
        <v>12917</v>
      </c>
      <c r="T1630" s="25" t="str">
        <f>LEFT(S1630,3)</f>
        <v>Nov</v>
      </c>
      <c r="U1630" s="9" t="s">
        <v>29</v>
      </c>
      <c r="V1630" s="18">
        <v>4.4000000000000004</v>
      </c>
      <c r="W1630" s="9">
        <v>4300</v>
      </c>
      <c r="X1630" s="9" t="s">
        <v>5449</v>
      </c>
      <c r="Y1630" s="9" t="s">
        <v>5450</v>
      </c>
      <c r="Z1630" s="9" t="s">
        <v>5451</v>
      </c>
      <c r="AA1630" s="19" t="s">
        <v>29</v>
      </c>
      <c r="AB1630" s="9">
        <v>0</v>
      </c>
      <c r="AC1630" s="9">
        <v>363561</v>
      </c>
      <c r="AD1630" s="9" t="s">
        <v>5602</v>
      </c>
      <c r="AE1630" s="20">
        <v>102</v>
      </c>
    </row>
    <row r="1631" spans="1:31" x14ac:dyDescent="0.35">
      <c r="A1631" t="s">
        <v>5603</v>
      </c>
      <c r="B1631" t="s">
        <v>15</v>
      </c>
      <c r="C1631" t="s">
        <v>33</v>
      </c>
      <c r="D1631" s="2">
        <v>1989</v>
      </c>
      <c r="E1631" t="s">
        <v>5025</v>
      </c>
      <c r="F1631" s="2">
        <v>4.3</v>
      </c>
      <c r="G1631">
        <v>1100</v>
      </c>
      <c r="H1631" t="s">
        <v>872</v>
      </c>
      <c r="I1631" t="s">
        <v>5604</v>
      </c>
      <c r="J1631" t="s">
        <v>2849</v>
      </c>
      <c r="K1631" s="3" t="s">
        <v>29</v>
      </c>
      <c r="L1631">
        <v>0</v>
      </c>
      <c r="N1631" t="s">
        <v>5549</v>
      </c>
      <c r="O1631" s="2">
        <v>107</v>
      </c>
      <c r="Q1631" s="10" t="s">
        <v>33</v>
      </c>
      <c r="R1631" s="21">
        <v>1989</v>
      </c>
      <c r="S1631" s="27" t="s">
        <v>12847</v>
      </c>
      <c r="T1631" s="25" t="str">
        <f>LEFT(S1631,3)</f>
        <v>Sep</v>
      </c>
      <c r="U1631" s="10" t="s">
        <v>29</v>
      </c>
      <c r="V1631" s="21">
        <v>4.3</v>
      </c>
      <c r="W1631" s="10">
        <v>1100</v>
      </c>
      <c r="X1631" s="10" t="s">
        <v>872</v>
      </c>
      <c r="Y1631" s="10" t="s">
        <v>5604</v>
      </c>
      <c r="Z1631" s="10" t="s">
        <v>2849</v>
      </c>
      <c r="AA1631" s="22" t="s">
        <v>29</v>
      </c>
      <c r="AB1631" s="10">
        <v>0</v>
      </c>
      <c r="AC1631" s="10"/>
      <c r="AD1631" s="10" t="s">
        <v>5549</v>
      </c>
      <c r="AE1631" s="23">
        <v>107</v>
      </c>
    </row>
    <row r="1632" spans="1:31" x14ac:dyDescent="0.35">
      <c r="A1632" t="s">
        <v>5605</v>
      </c>
      <c r="B1632" t="s">
        <v>15</v>
      </c>
      <c r="C1632" t="s">
        <v>40</v>
      </c>
      <c r="D1632" s="2">
        <v>1989</v>
      </c>
      <c r="E1632" t="s">
        <v>5205</v>
      </c>
      <c r="F1632" s="2">
        <v>6.2</v>
      </c>
      <c r="G1632">
        <v>761</v>
      </c>
      <c r="H1632" t="s">
        <v>5606</v>
      </c>
      <c r="I1632" t="s">
        <v>5607</v>
      </c>
      <c r="J1632" t="s">
        <v>2562</v>
      </c>
      <c r="K1632" s="3" t="s">
        <v>29</v>
      </c>
      <c r="L1632">
        <v>0</v>
      </c>
      <c r="M1632">
        <v>4348025</v>
      </c>
      <c r="O1632" s="2">
        <v>91</v>
      </c>
      <c r="Q1632" s="9" t="s">
        <v>40</v>
      </c>
      <c r="R1632" s="18">
        <v>1989</v>
      </c>
      <c r="S1632" s="26" t="s">
        <v>12884</v>
      </c>
      <c r="T1632" s="25" t="str">
        <f>LEFT(S1632,3)</f>
        <v>Nov</v>
      </c>
      <c r="U1632" s="9" t="s">
        <v>29</v>
      </c>
      <c r="V1632" s="18">
        <v>6.2</v>
      </c>
      <c r="W1632" s="9">
        <v>761</v>
      </c>
      <c r="X1632" s="9" t="s">
        <v>5606</v>
      </c>
      <c r="Y1632" s="9" t="s">
        <v>5607</v>
      </c>
      <c r="Z1632" s="9" t="s">
        <v>2562</v>
      </c>
      <c r="AA1632" s="19" t="s">
        <v>29</v>
      </c>
      <c r="AB1632" s="9">
        <v>0</v>
      </c>
      <c r="AC1632" s="9">
        <v>4348025</v>
      </c>
      <c r="AD1632" s="9"/>
      <c r="AE1632" s="20">
        <v>91</v>
      </c>
    </row>
    <row r="1633" spans="1:31" x14ac:dyDescent="0.35">
      <c r="A1633" t="s">
        <v>5608</v>
      </c>
      <c r="B1633" t="s">
        <v>1998</v>
      </c>
      <c r="C1633" t="s">
        <v>40</v>
      </c>
      <c r="D1633" s="2">
        <v>1989</v>
      </c>
      <c r="E1633" t="s">
        <v>5014</v>
      </c>
      <c r="F1633" s="2">
        <v>4.5</v>
      </c>
      <c r="G1633">
        <v>653</v>
      </c>
      <c r="H1633" t="s">
        <v>5609</v>
      </c>
      <c r="I1633" t="s">
        <v>5610</v>
      </c>
      <c r="J1633" t="s">
        <v>5611</v>
      </c>
      <c r="K1633" s="3" t="s">
        <v>29</v>
      </c>
      <c r="L1633">
        <v>0</v>
      </c>
      <c r="N1633" t="s">
        <v>5612</v>
      </c>
      <c r="O1633" s="2">
        <v>92</v>
      </c>
      <c r="Q1633" s="10" t="s">
        <v>40</v>
      </c>
      <c r="R1633" s="21">
        <v>1989</v>
      </c>
      <c r="S1633" s="27" t="s">
        <v>12845</v>
      </c>
      <c r="T1633" s="25" t="str">
        <f>LEFT(S1633,3)</f>
        <v>Apr</v>
      </c>
      <c r="U1633" s="10" t="s">
        <v>29</v>
      </c>
      <c r="V1633" s="21">
        <v>4.5</v>
      </c>
      <c r="W1633" s="10">
        <v>653</v>
      </c>
      <c r="X1633" s="10" t="s">
        <v>5609</v>
      </c>
      <c r="Y1633" s="10" t="s">
        <v>5610</v>
      </c>
      <c r="Z1633" s="10" t="s">
        <v>5611</v>
      </c>
      <c r="AA1633" s="22" t="s">
        <v>29</v>
      </c>
      <c r="AB1633" s="10">
        <v>0</v>
      </c>
      <c r="AC1633" s="10"/>
      <c r="AD1633" s="10" t="s">
        <v>5612</v>
      </c>
      <c r="AE1633" s="23">
        <v>92</v>
      </c>
    </row>
    <row r="1634" spans="1:31" x14ac:dyDescent="0.35">
      <c r="A1634" t="s">
        <v>5613</v>
      </c>
      <c r="B1634" t="s">
        <v>1998</v>
      </c>
      <c r="C1634" t="s">
        <v>40</v>
      </c>
      <c r="D1634" s="2">
        <v>1989</v>
      </c>
      <c r="E1634" t="s">
        <v>5376</v>
      </c>
      <c r="F1634" s="2">
        <v>3.1</v>
      </c>
      <c r="G1634">
        <v>666</v>
      </c>
      <c r="H1634" t="s">
        <v>1103</v>
      </c>
      <c r="I1634" t="s">
        <v>5614</v>
      </c>
      <c r="J1634" t="s">
        <v>5389</v>
      </c>
      <c r="K1634" s="3" t="s">
        <v>29</v>
      </c>
      <c r="L1634">
        <v>0</v>
      </c>
      <c r="M1634">
        <v>129778</v>
      </c>
      <c r="N1634" t="s">
        <v>5615</v>
      </c>
      <c r="O1634" s="2">
        <v>89</v>
      </c>
      <c r="Q1634" s="9" t="s">
        <v>40</v>
      </c>
      <c r="R1634" s="18">
        <v>1989</v>
      </c>
      <c r="S1634" s="26" t="s">
        <v>12902</v>
      </c>
      <c r="T1634" s="25" t="str">
        <f>LEFT(S1634,3)</f>
        <v>Apr</v>
      </c>
      <c r="U1634" s="9" t="s">
        <v>29</v>
      </c>
      <c r="V1634" s="18">
        <v>3.1</v>
      </c>
      <c r="W1634" s="9">
        <v>666</v>
      </c>
      <c r="X1634" s="9" t="s">
        <v>1103</v>
      </c>
      <c r="Y1634" s="9" t="s">
        <v>5614</v>
      </c>
      <c r="Z1634" s="9" t="s">
        <v>5389</v>
      </c>
      <c r="AA1634" s="19" t="s">
        <v>29</v>
      </c>
      <c r="AB1634" s="9">
        <v>0</v>
      </c>
      <c r="AC1634" s="9">
        <v>129778</v>
      </c>
      <c r="AD1634" s="9" t="s">
        <v>5615</v>
      </c>
      <c r="AE1634" s="20">
        <v>89</v>
      </c>
    </row>
    <row r="1635" spans="1:31" x14ac:dyDescent="0.35">
      <c r="A1635" t="s">
        <v>5616</v>
      </c>
      <c r="B1635" t="s">
        <v>15</v>
      </c>
      <c r="C1635" t="s">
        <v>103</v>
      </c>
      <c r="D1635" s="2">
        <v>1989</v>
      </c>
      <c r="E1635" t="s">
        <v>5242</v>
      </c>
      <c r="F1635" s="2">
        <v>4.9000000000000004</v>
      </c>
      <c r="G1635">
        <v>710</v>
      </c>
      <c r="H1635" t="s">
        <v>2968</v>
      </c>
      <c r="I1635" t="s">
        <v>4969</v>
      </c>
      <c r="J1635" t="s">
        <v>1240</v>
      </c>
      <c r="K1635" s="3" t="s">
        <v>29</v>
      </c>
      <c r="L1635">
        <v>0</v>
      </c>
      <c r="M1635">
        <v>337812</v>
      </c>
      <c r="N1635" t="s">
        <v>5617</v>
      </c>
      <c r="O1635" s="2">
        <v>95</v>
      </c>
      <c r="Q1635" s="10" t="s">
        <v>103</v>
      </c>
      <c r="R1635" s="21">
        <v>1989</v>
      </c>
      <c r="S1635" s="27" t="s">
        <v>12851</v>
      </c>
      <c r="T1635" s="25" t="str">
        <f>LEFT(S1635,3)</f>
        <v>Sep</v>
      </c>
      <c r="U1635" s="10" t="s">
        <v>29</v>
      </c>
      <c r="V1635" s="21">
        <v>4.9000000000000004</v>
      </c>
      <c r="W1635" s="10">
        <v>710</v>
      </c>
      <c r="X1635" s="10" t="s">
        <v>2968</v>
      </c>
      <c r="Y1635" s="10" t="s">
        <v>4969</v>
      </c>
      <c r="Z1635" s="10" t="s">
        <v>1240</v>
      </c>
      <c r="AA1635" s="22" t="s">
        <v>29</v>
      </c>
      <c r="AB1635" s="10">
        <v>0</v>
      </c>
      <c r="AC1635" s="10">
        <v>337812</v>
      </c>
      <c r="AD1635" s="10" t="s">
        <v>5617</v>
      </c>
      <c r="AE1635" s="23">
        <v>95</v>
      </c>
    </row>
    <row r="1636" spans="1:31" x14ac:dyDescent="0.35">
      <c r="A1636" t="s">
        <v>5618</v>
      </c>
      <c r="B1636" t="s">
        <v>1998</v>
      </c>
      <c r="C1636" t="s">
        <v>62</v>
      </c>
      <c r="D1636" s="2">
        <v>1989</v>
      </c>
      <c r="E1636" t="s">
        <v>3455</v>
      </c>
      <c r="F1636" s="2">
        <v>7.2</v>
      </c>
      <c r="G1636">
        <v>2100</v>
      </c>
      <c r="H1636" t="s">
        <v>4380</v>
      </c>
      <c r="I1636" t="s">
        <v>5619</v>
      </c>
      <c r="J1636" t="s">
        <v>1347</v>
      </c>
      <c r="K1636" s="3" t="s">
        <v>29</v>
      </c>
      <c r="L1636">
        <v>0</v>
      </c>
      <c r="M1636">
        <v>1316495</v>
      </c>
      <c r="N1636" t="s">
        <v>5620</v>
      </c>
      <c r="O1636" s="2">
        <v>102</v>
      </c>
      <c r="Q1636" s="9" t="s">
        <v>62</v>
      </c>
      <c r="R1636" s="18">
        <v>1989</v>
      </c>
      <c r="S1636" s="26" t="s">
        <v>12667</v>
      </c>
      <c r="T1636" s="25" t="str">
        <f>LEFT(S1636,3)</f>
        <v>Aug</v>
      </c>
      <c r="U1636" s="9" t="s">
        <v>29</v>
      </c>
      <c r="V1636" s="18">
        <v>7.2</v>
      </c>
      <c r="W1636" s="9">
        <v>2100</v>
      </c>
      <c r="X1636" s="9" t="s">
        <v>4380</v>
      </c>
      <c r="Y1636" s="9" t="s">
        <v>5619</v>
      </c>
      <c r="Z1636" s="9" t="s">
        <v>1347</v>
      </c>
      <c r="AA1636" s="19" t="s">
        <v>29</v>
      </c>
      <c r="AB1636" s="9">
        <v>0</v>
      </c>
      <c r="AC1636" s="9">
        <v>1316495</v>
      </c>
      <c r="AD1636" s="9" t="s">
        <v>5620</v>
      </c>
      <c r="AE1636" s="20">
        <v>102</v>
      </c>
    </row>
    <row r="1637" spans="1:31" x14ac:dyDescent="0.35">
      <c r="A1637" t="s">
        <v>5621</v>
      </c>
      <c r="B1637" t="s">
        <v>15</v>
      </c>
      <c r="C1637" t="s">
        <v>16</v>
      </c>
      <c r="D1637" s="2">
        <v>1989</v>
      </c>
      <c r="E1637" t="s">
        <v>5110</v>
      </c>
      <c r="F1637" s="2">
        <v>6.9</v>
      </c>
      <c r="G1637">
        <v>1700</v>
      </c>
      <c r="H1637" t="s">
        <v>5622</v>
      </c>
      <c r="I1637" t="s">
        <v>5622</v>
      </c>
      <c r="J1637" t="s">
        <v>5623</v>
      </c>
      <c r="K1637" s="3" t="s">
        <v>29</v>
      </c>
      <c r="L1637">
        <v>0</v>
      </c>
      <c r="N1637" t="s">
        <v>5624</v>
      </c>
      <c r="O1637" s="2">
        <v>95</v>
      </c>
      <c r="Q1637" s="10" t="s">
        <v>16</v>
      </c>
      <c r="R1637" s="21">
        <v>1989</v>
      </c>
      <c r="S1637" s="27" t="s">
        <v>12863</v>
      </c>
      <c r="T1637" s="25" t="str">
        <f>LEFT(S1637,3)</f>
        <v>Apr</v>
      </c>
      <c r="U1637" s="10" t="s">
        <v>29</v>
      </c>
      <c r="V1637" s="21">
        <v>6.9</v>
      </c>
      <c r="W1637" s="10">
        <v>1700</v>
      </c>
      <c r="X1637" s="10" t="s">
        <v>5622</v>
      </c>
      <c r="Y1637" s="10" t="s">
        <v>5622</v>
      </c>
      <c r="Z1637" s="10" t="s">
        <v>5623</v>
      </c>
      <c r="AA1637" s="22" t="s">
        <v>29</v>
      </c>
      <c r="AB1637" s="10">
        <v>0</v>
      </c>
      <c r="AC1637" s="10"/>
      <c r="AD1637" s="10" t="s">
        <v>5624</v>
      </c>
      <c r="AE1637" s="23">
        <v>95</v>
      </c>
    </row>
    <row r="1638" spans="1:31" x14ac:dyDescent="0.35">
      <c r="A1638" t="s">
        <v>5625</v>
      </c>
      <c r="B1638" t="s">
        <v>32</v>
      </c>
      <c r="C1638" t="s">
        <v>40</v>
      </c>
      <c r="D1638" s="2">
        <v>1989</v>
      </c>
      <c r="E1638" t="s">
        <v>5626</v>
      </c>
      <c r="F1638" s="2">
        <v>5.8</v>
      </c>
      <c r="G1638">
        <v>877</v>
      </c>
      <c r="H1638" t="s">
        <v>4094</v>
      </c>
      <c r="I1638" t="s">
        <v>5627</v>
      </c>
      <c r="J1638" t="s">
        <v>4096</v>
      </c>
      <c r="K1638" s="3" t="s">
        <v>29</v>
      </c>
      <c r="L1638">
        <v>0</v>
      </c>
      <c r="M1638">
        <v>574080</v>
      </c>
      <c r="N1638" t="s">
        <v>5628</v>
      </c>
      <c r="O1638" s="2">
        <v>94</v>
      </c>
      <c r="Q1638" s="9" t="s">
        <v>40</v>
      </c>
      <c r="R1638" s="18">
        <v>1989</v>
      </c>
      <c r="S1638" s="26">
        <v>32994</v>
      </c>
      <c r="T1638" s="25" t="str">
        <f>LEFT(S1638,3)</f>
        <v>329</v>
      </c>
      <c r="U1638" s="9" t="s">
        <v>29</v>
      </c>
      <c r="V1638" s="18">
        <v>5.8</v>
      </c>
      <c r="W1638" s="9">
        <v>877</v>
      </c>
      <c r="X1638" s="9" t="s">
        <v>4094</v>
      </c>
      <c r="Y1638" s="9" t="s">
        <v>5627</v>
      </c>
      <c r="Z1638" s="9" t="s">
        <v>4096</v>
      </c>
      <c r="AA1638" s="19" t="s">
        <v>29</v>
      </c>
      <c r="AB1638" s="9">
        <v>0</v>
      </c>
      <c r="AC1638" s="9">
        <v>574080</v>
      </c>
      <c r="AD1638" s="9" t="s">
        <v>5628</v>
      </c>
      <c r="AE1638" s="20">
        <v>94</v>
      </c>
    </row>
    <row r="1639" spans="1:31" x14ac:dyDescent="0.35">
      <c r="A1639" t="s">
        <v>5629</v>
      </c>
      <c r="B1639" t="s">
        <v>15</v>
      </c>
      <c r="C1639" t="s">
        <v>40</v>
      </c>
      <c r="D1639" s="2">
        <v>1989</v>
      </c>
      <c r="E1639" t="s">
        <v>5242</v>
      </c>
      <c r="F1639" s="2">
        <v>6</v>
      </c>
      <c r="G1639">
        <v>696</v>
      </c>
      <c r="H1639" t="s">
        <v>5630</v>
      </c>
      <c r="I1639" t="s">
        <v>5630</v>
      </c>
      <c r="J1639" t="s">
        <v>5631</v>
      </c>
      <c r="K1639" s="3" t="s">
        <v>29</v>
      </c>
      <c r="L1639">
        <v>0</v>
      </c>
      <c r="M1639">
        <v>1354268</v>
      </c>
      <c r="N1639" t="s">
        <v>79</v>
      </c>
      <c r="O1639" s="2">
        <v>104</v>
      </c>
      <c r="Q1639" s="10" t="s">
        <v>40</v>
      </c>
      <c r="R1639" s="21">
        <v>1989</v>
      </c>
      <c r="S1639" s="27" t="s">
        <v>12851</v>
      </c>
      <c r="T1639" s="25" t="str">
        <f>LEFT(S1639,3)</f>
        <v>Sep</v>
      </c>
      <c r="U1639" s="10" t="s">
        <v>29</v>
      </c>
      <c r="V1639" s="21">
        <v>6</v>
      </c>
      <c r="W1639" s="10">
        <v>696</v>
      </c>
      <c r="X1639" s="10" t="s">
        <v>5630</v>
      </c>
      <c r="Y1639" s="10" t="s">
        <v>5630</v>
      </c>
      <c r="Z1639" s="10" t="s">
        <v>5631</v>
      </c>
      <c r="AA1639" s="22" t="s">
        <v>29</v>
      </c>
      <c r="AB1639" s="10">
        <v>0</v>
      </c>
      <c r="AC1639" s="10">
        <v>1354268</v>
      </c>
      <c r="AD1639" s="10" t="s">
        <v>79</v>
      </c>
      <c r="AE1639" s="23">
        <v>104</v>
      </c>
    </row>
    <row r="1640" spans="1:31" x14ac:dyDescent="0.35">
      <c r="A1640" t="s">
        <v>5632</v>
      </c>
      <c r="B1640" t="s">
        <v>32</v>
      </c>
      <c r="C1640" t="s">
        <v>40</v>
      </c>
      <c r="D1640" s="2">
        <v>1989</v>
      </c>
      <c r="E1640" t="s">
        <v>5298</v>
      </c>
      <c r="F1640" s="2">
        <v>4.4000000000000004</v>
      </c>
      <c r="G1640">
        <v>1300</v>
      </c>
      <c r="H1640" t="s">
        <v>5633</v>
      </c>
      <c r="I1640" t="s">
        <v>5082</v>
      </c>
      <c r="J1640" t="s">
        <v>5634</v>
      </c>
      <c r="K1640" s="3" t="s">
        <v>29</v>
      </c>
      <c r="L1640">
        <v>0</v>
      </c>
      <c r="M1640">
        <v>5368865</v>
      </c>
      <c r="N1640" t="s">
        <v>137</v>
      </c>
      <c r="O1640" s="2">
        <v>83</v>
      </c>
      <c r="Q1640" s="9" t="s">
        <v>40</v>
      </c>
      <c r="R1640" s="18">
        <v>1989</v>
      </c>
      <c r="S1640" s="26" t="s">
        <v>12893</v>
      </c>
      <c r="T1640" s="25" t="str">
        <f>LEFT(S1640,3)</f>
        <v>Nov</v>
      </c>
      <c r="U1640" s="9" t="s">
        <v>29</v>
      </c>
      <c r="V1640" s="18">
        <v>4.4000000000000004</v>
      </c>
      <c r="W1640" s="9">
        <v>1300</v>
      </c>
      <c r="X1640" s="9" t="s">
        <v>5633</v>
      </c>
      <c r="Y1640" s="9" t="s">
        <v>5082</v>
      </c>
      <c r="Z1640" s="9" t="s">
        <v>5634</v>
      </c>
      <c r="AA1640" s="19" t="s">
        <v>29</v>
      </c>
      <c r="AB1640" s="9">
        <v>0</v>
      </c>
      <c r="AC1640" s="9">
        <v>5368865</v>
      </c>
      <c r="AD1640" s="9" t="s">
        <v>137</v>
      </c>
      <c r="AE1640" s="20">
        <v>83</v>
      </c>
    </row>
    <row r="1641" spans="1:31" x14ac:dyDescent="0.35">
      <c r="A1641" t="s">
        <v>5635</v>
      </c>
      <c r="B1641" t="s">
        <v>32</v>
      </c>
      <c r="C1641" t="s">
        <v>40</v>
      </c>
      <c r="D1641" s="2">
        <v>1989</v>
      </c>
      <c r="E1641" t="s">
        <v>5636</v>
      </c>
      <c r="F1641" s="2">
        <v>5.6</v>
      </c>
      <c r="G1641">
        <v>776</v>
      </c>
      <c r="H1641" t="s">
        <v>1171</v>
      </c>
      <c r="I1641" t="s">
        <v>5637</v>
      </c>
      <c r="J1641" t="s">
        <v>4567</v>
      </c>
      <c r="K1641" s="3" t="s">
        <v>21</v>
      </c>
      <c r="L1641">
        <v>0</v>
      </c>
      <c r="M1641">
        <v>216373</v>
      </c>
      <c r="N1641" t="s">
        <v>5638</v>
      </c>
      <c r="O1641" s="2">
        <v>92</v>
      </c>
      <c r="Q1641" s="10" t="s">
        <v>40</v>
      </c>
      <c r="R1641" s="21">
        <v>1989</v>
      </c>
      <c r="S1641" s="27" t="s">
        <v>12893</v>
      </c>
      <c r="T1641" s="25" t="str">
        <f>LEFT(S1641,3)</f>
        <v>Nov</v>
      </c>
      <c r="U1641" s="10" t="s">
        <v>21</v>
      </c>
      <c r="V1641" s="21">
        <v>5.6</v>
      </c>
      <c r="W1641" s="10">
        <v>776</v>
      </c>
      <c r="X1641" s="10" t="s">
        <v>1171</v>
      </c>
      <c r="Y1641" s="10" t="s">
        <v>5637</v>
      </c>
      <c r="Z1641" s="10" t="s">
        <v>4567</v>
      </c>
      <c r="AA1641" s="22" t="s">
        <v>21</v>
      </c>
      <c r="AB1641" s="10">
        <v>0</v>
      </c>
      <c r="AC1641" s="10">
        <v>216373</v>
      </c>
      <c r="AD1641" s="10" t="s">
        <v>5638</v>
      </c>
      <c r="AE1641" s="23">
        <v>92</v>
      </c>
    </row>
    <row r="1642" spans="1:31" x14ac:dyDescent="0.35">
      <c r="A1642" t="s">
        <v>5639</v>
      </c>
      <c r="B1642" t="s">
        <v>1998</v>
      </c>
      <c r="C1642" t="s">
        <v>40</v>
      </c>
      <c r="D1642" s="2">
        <v>1989</v>
      </c>
      <c r="E1642" t="s">
        <v>5640</v>
      </c>
      <c r="F1642" s="2">
        <v>5</v>
      </c>
      <c r="G1642">
        <v>694</v>
      </c>
      <c r="H1642" t="s">
        <v>2779</v>
      </c>
      <c r="I1642" t="s">
        <v>5641</v>
      </c>
      <c r="J1642" t="s">
        <v>2365</v>
      </c>
      <c r="K1642" s="3" t="s">
        <v>29</v>
      </c>
      <c r="L1642">
        <v>9000000</v>
      </c>
      <c r="M1642">
        <v>3473905</v>
      </c>
      <c r="N1642" t="s">
        <v>4040</v>
      </c>
      <c r="O1642" s="2">
        <v>93</v>
      </c>
      <c r="Q1642" s="9" t="s">
        <v>40</v>
      </c>
      <c r="R1642" s="18">
        <v>1989</v>
      </c>
      <c r="S1642" s="26" t="s">
        <v>12918</v>
      </c>
      <c r="T1642" s="25" t="str">
        <f>LEFT(S1642,3)</f>
        <v>Aug</v>
      </c>
      <c r="U1642" s="9" t="s">
        <v>29</v>
      </c>
      <c r="V1642" s="18">
        <v>5</v>
      </c>
      <c r="W1642" s="9">
        <v>694</v>
      </c>
      <c r="X1642" s="9" t="s">
        <v>2779</v>
      </c>
      <c r="Y1642" s="9" t="s">
        <v>5641</v>
      </c>
      <c r="Z1642" s="9" t="s">
        <v>2365</v>
      </c>
      <c r="AA1642" s="19" t="s">
        <v>29</v>
      </c>
      <c r="AB1642" s="9">
        <v>9000000</v>
      </c>
      <c r="AC1642" s="9">
        <v>3473905</v>
      </c>
      <c r="AD1642" s="9" t="s">
        <v>4040</v>
      </c>
      <c r="AE1642" s="20">
        <v>93</v>
      </c>
    </row>
    <row r="1643" spans="1:31" x14ac:dyDescent="0.35">
      <c r="A1643" t="s">
        <v>5642</v>
      </c>
      <c r="B1643" t="s">
        <v>15</v>
      </c>
      <c r="C1643" t="s">
        <v>24</v>
      </c>
      <c r="D1643" s="2">
        <v>1989</v>
      </c>
      <c r="E1643" t="s">
        <v>5192</v>
      </c>
      <c r="F1643" s="2">
        <v>6.1</v>
      </c>
      <c r="G1643">
        <v>1400</v>
      </c>
      <c r="H1643" t="s">
        <v>1578</v>
      </c>
      <c r="I1643" t="s">
        <v>1846</v>
      </c>
      <c r="J1643" t="s">
        <v>199</v>
      </c>
      <c r="K1643" s="3" t="s">
        <v>29</v>
      </c>
      <c r="L1643">
        <v>6000000</v>
      </c>
      <c r="M1643">
        <v>1877618</v>
      </c>
      <c r="N1643" t="s">
        <v>3853</v>
      </c>
      <c r="O1643" s="2">
        <v>94</v>
      </c>
      <c r="Q1643" s="10" t="s">
        <v>24</v>
      </c>
      <c r="R1643" s="21">
        <v>1989</v>
      </c>
      <c r="S1643" s="27" t="s">
        <v>12881</v>
      </c>
      <c r="T1643" s="25" t="str">
        <f>LEFT(S1643,3)</f>
        <v>Oct</v>
      </c>
      <c r="U1643" s="10" t="s">
        <v>29</v>
      </c>
      <c r="V1643" s="21">
        <v>6.1</v>
      </c>
      <c r="W1643" s="10">
        <v>1400</v>
      </c>
      <c r="X1643" s="10" t="s">
        <v>1578</v>
      </c>
      <c r="Y1643" s="10" t="s">
        <v>1846</v>
      </c>
      <c r="Z1643" s="10" t="s">
        <v>199</v>
      </c>
      <c r="AA1643" s="22" t="s">
        <v>29</v>
      </c>
      <c r="AB1643" s="10">
        <v>6000000</v>
      </c>
      <c r="AC1643" s="10">
        <v>1877618</v>
      </c>
      <c r="AD1643" s="10" t="s">
        <v>3853</v>
      </c>
      <c r="AE1643" s="23">
        <v>94</v>
      </c>
    </row>
    <row r="1644" spans="1:31" x14ac:dyDescent="0.35">
      <c r="A1644" t="s">
        <v>5643</v>
      </c>
      <c r="B1644" t="s">
        <v>15</v>
      </c>
      <c r="C1644" t="s">
        <v>33</v>
      </c>
      <c r="D1644" s="2">
        <v>1989</v>
      </c>
      <c r="E1644" t="s">
        <v>5205</v>
      </c>
      <c r="F1644" s="2">
        <v>5.5</v>
      </c>
      <c r="G1644">
        <v>353</v>
      </c>
      <c r="H1644" t="s">
        <v>5644</v>
      </c>
      <c r="I1644" t="s">
        <v>5645</v>
      </c>
      <c r="J1644" t="s">
        <v>5646</v>
      </c>
      <c r="K1644" s="3" t="s">
        <v>29</v>
      </c>
      <c r="L1644">
        <v>0</v>
      </c>
      <c r="M1644">
        <v>862551</v>
      </c>
      <c r="N1644" t="s">
        <v>5647</v>
      </c>
      <c r="O1644" s="2">
        <v>90</v>
      </c>
      <c r="Q1644" s="9" t="s">
        <v>33</v>
      </c>
      <c r="R1644" s="18">
        <v>1989</v>
      </c>
      <c r="S1644" s="26" t="s">
        <v>12884</v>
      </c>
      <c r="T1644" s="25" t="str">
        <f>LEFT(S1644,3)</f>
        <v>Nov</v>
      </c>
      <c r="U1644" s="9" t="s">
        <v>29</v>
      </c>
      <c r="V1644" s="18">
        <v>5.5</v>
      </c>
      <c r="W1644" s="9">
        <v>353</v>
      </c>
      <c r="X1644" s="9" t="s">
        <v>5644</v>
      </c>
      <c r="Y1644" s="9" t="s">
        <v>5645</v>
      </c>
      <c r="Z1644" s="9" t="s">
        <v>5646</v>
      </c>
      <c r="AA1644" s="19" t="s">
        <v>29</v>
      </c>
      <c r="AB1644" s="9">
        <v>0</v>
      </c>
      <c r="AC1644" s="9">
        <v>862551</v>
      </c>
      <c r="AD1644" s="9" t="s">
        <v>5647</v>
      </c>
      <c r="AE1644" s="20">
        <v>90</v>
      </c>
    </row>
    <row r="1645" spans="1:31" x14ac:dyDescent="0.35">
      <c r="A1645" t="s">
        <v>5648</v>
      </c>
      <c r="B1645" t="s">
        <v>15</v>
      </c>
      <c r="C1645" t="s">
        <v>62</v>
      </c>
      <c r="D1645" s="2">
        <v>1990</v>
      </c>
      <c r="E1645" t="s">
        <v>5445</v>
      </c>
      <c r="F1645" s="2">
        <v>8.6999999999999993</v>
      </c>
      <c r="G1645">
        <v>1100000</v>
      </c>
      <c r="H1645" t="s">
        <v>64</v>
      </c>
      <c r="I1645" t="s">
        <v>5649</v>
      </c>
      <c r="J1645" t="s">
        <v>66</v>
      </c>
      <c r="K1645" s="3" t="s">
        <v>29</v>
      </c>
      <c r="L1645">
        <v>25000000</v>
      </c>
      <c r="M1645">
        <v>46963277</v>
      </c>
      <c r="N1645" t="s">
        <v>22</v>
      </c>
      <c r="O1645" s="2">
        <v>146</v>
      </c>
      <c r="Q1645" s="10" t="s">
        <v>62</v>
      </c>
      <c r="R1645" s="21">
        <v>1990</v>
      </c>
      <c r="S1645" s="27" t="s">
        <v>12908</v>
      </c>
      <c r="T1645" s="25" t="str">
        <f>LEFT(S1645,3)</f>
        <v>Sep</v>
      </c>
      <c r="U1645" s="10" t="s">
        <v>29</v>
      </c>
      <c r="V1645" s="21">
        <v>8.6999999999999993</v>
      </c>
      <c r="W1645" s="10">
        <v>1100000</v>
      </c>
      <c r="X1645" s="10" t="s">
        <v>64</v>
      </c>
      <c r="Y1645" s="10" t="s">
        <v>5649</v>
      </c>
      <c r="Z1645" s="10" t="s">
        <v>66</v>
      </c>
      <c r="AA1645" s="22" t="s">
        <v>29</v>
      </c>
      <c r="AB1645" s="10">
        <v>25000000</v>
      </c>
      <c r="AC1645" s="10">
        <v>46963277</v>
      </c>
      <c r="AD1645" s="10" t="s">
        <v>22</v>
      </c>
      <c r="AE1645" s="23">
        <v>146</v>
      </c>
    </row>
    <row r="1646" spans="1:31" x14ac:dyDescent="0.35">
      <c r="A1646" t="s">
        <v>5650</v>
      </c>
      <c r="B1646" t="s">
        <v>15</v>
      </c>
      <c r="C1646" t="s">
        <v>103</v>
      </c>
      <c r="D1646" s="2">
        <v>1990</v>
      </c>
      <c r="E1646" t="s">
        <v>5651</v>
      </c>
      <c r="F1646" s="2">
        <v>7.6</v>
      </c>
      <c r="G1646">
        <v>370000</v>
      </c>
      <c r="H1646" t="s">
        <v>738</v>
      </c>
      <c r="I1646" t="s">
        <v>4260</v>
      </c>
      <c r="J1646" t="s">
        <v>135</v>
      </c>
      <c r="K1646" s="3" t="s">
        <v>29</v>
      </c>
      <c r="L1646">
        <v>54000000</v>
      </c>
      <c r="M1646">
        <v>136861392</v>
      </c>
      <c r="N1646" t="s">
        <v>43</v>
      </c>
      <c r="O1646" s="2">
        <v>162</v>
      </c>
      <c r="Q1646" s="9" t="s">
        <v>103</v>
      </c>
      <c r="R1646" s="18">
        <v>1990</v>
      </c>
      <c r="S1646" s="26" t="s">
        <v>12919</v>
      </c>
      <c r="T1646" s="25" t="str">
        <f>LEFT(S1646,3)</f>
        <v>Dec</v>
      </c>
      <c r="U1646" s="9" t="s">
        <v>29</v>
      </c>
      <c r="V1646" s="18">
        <v>7.6</v>
      </c>
      <c r="W1646" s="9">
        <v>370000</v>
      </c>
      <c r="X1646" s="9" t="s">
        <v>738</v>
      </c>
      <c r="Y1646" s="9" t="s">
        <v>4260</v>
      </c>
      <c r="Z1646" s="9" t="s">
        <v>135</v>
      </c>
      <c r="AA1646" s="19" t="s">
        <v>29</v>
      </c>
      <c r="AB1646" s="9">
        <v>54000000</v>
      </c>
      <c r="AC1646" s="9">
        <v>136861392</v>
      </c>
      <c r="AD1646" s="9" t="s">
        <v>43</v>
      </c>
      <c r="AE1646" s="20">
        <v>162</v>
      </c>
    </row>
    <row r="1647" spans="1:31" x14ac:dyDescent="0.35">
      <c r="A1647" t="s">
        <v>5652</v>
      </c>
      <c r="B1647" t="s">
        <v>15</v>
      </c>
      <c r="C1647" t="s">
        <v>33</v>
      </c>
      <c r="D1647" s="2">
        <v>1990</v>
      </c>
      <c r="E1647" t="s">
        <v>5653</v>
      </c>
      <c r="F1647" s="2">
        <v>7.5</v>
      </c>
      <c r="G1647">
        <v>310000</v>
      </c>
      <c r="H1647" t="s">
        <v>2645</v>
      </c>
      <c r="I1647" t="s">
        <v>5654</v>
      </c>
      <c r="J1647" t="s">
        <v>997</v>
      </c>
      <c r="K1647" s="3" t="s">
        <v>29</v>
      </c>
      <c r="L1647">
        <v>65000000</v>
      </c>
      <c r="M1647">
        <v>261317921</v>
      </c>
      <c r="N1647" t="s">
        <v>4149</v>
      </c>
      <c r="O1647" s="2">
        <v>113</v>
      </c>
      <c r="Q1647" s="10" t="s">
        <v>33</v>
      </c>
      <c r="R1647" s="21">
        <v>1990</v>
      </c>
      <c r="S1647" s="27" t="s">
        <v>12920</v>
      </c>
      <c r="T1647" s="25" t="str">
        <f>LEFT(S1647,3)</f>
        <v>Jun</v>
      </c>
      <c r="U1647" s="10" t="s">
        <v>29</v>
      </c>
      <c r="V1647" s="21">
        <v>7.5</v>
      </c>
      <c r="W1647" s="10">
        <v>310000</v>
      </c>
      <c r="X1647" s="10" t="s">
        <v>2645</v>
      </c>
      <c r="Y1647" s="10" t="s">
        <v>5654</v>
      </c>
      <c r="Z1647" s="10" t="s">
        <v>997</v>
      </c>
      <c r="AA1647" s="22" t="s">
        <v>29</v>
      </c>
      <c r="AB1647" s="10">
        <v>65000000</v>
      </c>
      <c r="AC1647" s="10">
        <v>261317921</v>
      </c>
      <c r="AD1647" s="10" t="s">
        <v>4149</v>
      </c>
      <c r="AE1647" s="23">
        <v>113</v>
      </c>
    </row>
    <row r="1648" spans="1:31" x14ac:dyDescent="0.35">
      <c r="A1648" t="s">
        <v>5655</v>
      </c>
      <c r="B1648" t="s">
        <v>15</v>
      </c>
      <c r="C1648" t="s">
        <v>40</v>
      </c>
      <c r="D1648" s="2">
        <v>1990</v>
      </c>
      <c r="E1648" t="s">
        <v>5656</v>
      </c>
      <c r="F1648" s="2">
        <v>7</v>
      </c>
      <c r="G1648">
        <v>299000</v>
      </c>
      <c r="H1648" t="s">
        <v>1230</v>
      </c>
      <c r="I1648" t="s">
        <v>5657</v>
      </c>
      <c r="J1648" t="s">
        <v>183</v>
      </c>
      <c r="K1648" s="3" t="s">
        <v>29</v>
      </c>
      <c r="L1648">
        <v>14000000</v>
      </c>
      <c r="M1648">
        <v>463406268</v>
      </c>
      <c r="N1648" t="s">
        <v>2091</v>
      </c>
      <c r="O1648" s="2">
        <v>119</v>
      </c>
      <c r="Q1648" s="9" t="s">
        <v>40</v>
      </c>
      <c r="R1648" s="18">
        <v>1990</v>
      </c>
      <c r="S1648" s="26" t="s">
        <v>12921</v>
      </c>
      <c r="T1648" s="25" t="str">
        <f>LEFT(S1648,3)</f>
        <v>Mar</v>
      </c>
      <c r="U1648" s="9" t="s">
        <v>29</v>
      </c>
      <c r="V1648" s="18">
        <v>7</v>
      </c>
      <c r="W1648" s="9">
        <v>299000</v>
      </c>
      <c r="X1648" s="9" t="s">
        <v>1230</v>
      </c>
      <c r="Y1648" s="9" t="s">
        <v>5657</v>
      </c>
      <c r="Z1648" s="9" t="s">
        <v>183</v>
      </c>
      <c r="AA1648" s="19" t="s">
        <v>29</v>
      </c>
      <c r="AB1648" s="9">
        <v>14000000</v>
      </c>
      <c r="AC1648" s="9">
        <v>463406268</v>
      </c>
      <c r="AD1648" s="9" t="s">
        <v>2091</v>
      </c>
      <c r="AE1648" s="20">
        <v>119</v>
      </c>
    </row>
    <row r="1649" spans="1:31" x14ac:dyDescent="0.35">
      <c r="A1649" t="s">
        <v>5658</v>
      </c>
      <c r="B1649" t="s">
        <v>32</v>
      </c>
      <c r="C1649" t="s">
        <v>40</v>
      </c>
      <c r="D1649" s="2">
        <v>1990</v>
      </c>
      <c r="E1649" t="s">
        <v>5659</v>
      </c>
      <c r="F1649" s="2">
        <v>7.6</v>
      </c>
      <c r="G1649">
        <v>501000</v>
      </c>
      <c r="H1649" t="s">
        <v>2050</v>
      </c>
      <c r="I1649" t="s">
        <v>1308</v>
      </c>
      <c r="J1649" t="s">
        <v>5660</v>
      </c>
      <c r="K1649" s="3" t="s">
        <v>29</v>
      </c>
      <c r="L1649">
        <v>18000000</v>
      </c>
      <c r="M1649">
        <v>476684675</v>
      </c>
      <c r="N1649" t="s">
        <v>3914</v>
      </c>
      <c r="O1649" s="2">
        <v>103</v>
      </c>
      <c r="Q1649" s="10" t="s">
        <v>40</v>
      </c>
      <c r="R1649" s="21">
        <v>1990</v>
      </c>
      <c r="S1649" s="27" t="s">
        <v>12922</v>
      </c>
      <c r="T1649" s="25" t="str">
        <f>LEFT(S1649,3)</f>
        <v>Nov</v>
      </c>
      <c r="U1649" s="10" t="s">
        <v>29</v>
      </c>
      <c r="V1649" s="21">
        <v>7.6</v>
      </c>
      <c r="W1649" s="10">
        <v>501000</v>
      </c>
      <c r="X1649" s="10" t="s">
        <v>2050</v>
      </c>
      <c r="Y1649" s="10" t="s">
        <v>1308</v>
      </c>
      <c r="Z1649" s="10" t="s">
        <v>5660</v>
      </c>
      <c r="AA1649" s="22" t="s">
        <v>29</v>
      </c>
      <c r="AB1649" s="10">
        <v>18000000</v>
      </c>
      <c r="AC1649" s="10">
        <v>476684675</v>
      </c>
      <c r="AD1649" s="10" t="s">
        <v>3914</v>
      </c>
      <c r="AE1649" s="23">
        <v>103</v>
      </c>
    </row>
    <row r="1650" spans="1:31" x14ac:dyDescent="0.35">
      <c r="A1650" t="s">
        <v>5661</v>
      </c>
      <c r="B1650" t="s">
        <v>1998</v>
      </c>
      <c r="C1650" t="s">
        <v>16</v>
      </c>
      <c r="D1650" s="2">
        <v>1990</v>
      </c>
      <c r="E1650" t="s">
        <v>4525</v>
      </c>
      <c r="F1650" s="2">
        <v>7.1</v>
      </c>
      <c r="G1650">
        <v>203000</v>
      </c>
      <c r="H1650" t="s">
        <v>4519</v>
      </c>
      <c r="I1650" t="s">
        <v>1673</v>
      </c>
      <c r="J1650" t="s">
        <v>2038</v>
      </c>
      <c r="K1650" s="3" t="s">
        <v>29</v>
      </c>
      <c r="L1650">
        <v>22000000</v>
      </c>
      <c r="M1650">
        <v>505703557</v>
      </c>
      <c r="N1650" t="s">
        <v>43</v>
      </c>
      <c r="O1650" s="2">
        <v>127</v>
      </c>
      <c r="Q1650" s="9" t="s">
        <v>16</v>
      </c>
      <c r="R1650" s="18">
        <v>1990</v>
      </c>
      <c r="S1650" s="26" t="s">
        <v>12790</v>
      </c>
      <c r="T1650" s="25" t="str">
        <f>LEFT(S1650,3)</f>
        <v>Jul</v>
      </c>
      <c r="U1650" s="9" t="s">
        <v>29</v>
      </c>
      <c r="V1650" s="18">
        <v>7.1</v>
      </c>
      <c r="W1650" s="9">
        <v>203000</v>
      </c>
      <c r="X1650" s="9" t="s">
        <v>4519</v>
      </c>
      <c r="Y1650" s="9" t="s">
        <v>1673</v>
      </c>
      <c r="Z1650" s="9" t="s">
        <v>2038</v>
      </c>
      <c r="AA1650" s="19" t="s">
        <v>29</v>
      </c>
      <c r="AB1650" s="9">
        <v>22000000</v>
      </c>
      <c r="AC1650" s="9">
        <v>505703557</v>
      </c>
      <c r="AD1650" s="9" t="s">
        <v>43</v>
      </c>
      <c r="AE1650" s="20">
        <v>127</v>
      </c>
    </row>
    <row r="1651" spans="1:31" x14ac:dyDescent="0.35">
      <c r="A1651" t="s">
        <v>5662</v>
      </c>
      <c r="B1651" t="s">
        <v>1998</v>
      </c>
      <c r="C1651" t="s">
        <v>24</v>
      </c>
      <c r="D1651" s="2">
        <v>1990</v>
      </c>
      <c r="E1651" t="s">
        <v>5366</v>
      </c>
      <c r="F1651" s="2">
        <v>8</v>
      </c>
      <c r="G1651">
        <v>247000</v>
      </c>
      <c r="H1651" t="s">
        <v>2828</v>
      </c>
      <c r="I1651" t="s">
        <v>5663</v>
      </c>
      <c r="J1651" t="s">
        <v>2828</v>
      </c>
      <c r="K1651" s="3" t="s">
        <v>29</v>
      </c>
      <c r="L1651">
        <v>22000000</v>
      </c>
      <c r="M1651">
        <v>424208848</v>
      </c>
      <c r="N1651" t="s">
        <v>5664</v>
      </c>
      <c r="O1651" s="2">
        <v>181</v>
      </c>
      <c r="Q1651" s="10" t="s">
        <v>24</v>
      </c>
      <c r="R1651" s="21">
        <v>1990</v>
      </c>
      <c r="S1651" s="27" t="s">
        <v>12900</v>
      </c>
      <c r="T1651" s="25" t="str">
        <f>LEFT(S1651,3)</f>
        <v>Nov</v>
      </c>
      <c r="U1651" s="10" t="s">
        <v>29</v>
      </c>
      <c r="V1651" s="21">
        <v>8</v>
      </c>
      <c r="W1651" s="10">
        <v>247000</v>
      </c>
      <c r="X1651" s="10" t="s">
        <v>2828</v>
      </c>
      <c r="Y1651" s="10" t="s">
        <v>5663</v>
      </c>
      <c r="Z1651" s="10" t="s">
        <v>2828</v>
      </c>
      <c r="AA1651" s="22" t="s">
        <v>29</v>
      </c>
      <c r="AB1651" s="10">
        <v>22000000</v>
      </c>
      <c r="AC1651" s="10">
        <v>424208848</v>
      </c>
      <c r="AD1651" s="10" t="s">
        <v>5664</v>
      </c>
      <c r="AE1651" s="23">
        <v>181</v>
      </c>
    </row>
    <row r="1652" spans="1:31" x14ac:dyDescent="0.35">
      <c r="A1652" t="s">
        <v>5665</v>
      </c>
      <c r="B1652" t="s">
        <v>1998</v>
      </c>
      <c r="C1652" t="s">
        <v>40</v>
      </c>
      <c r="D1652" s="2">
        <v>1990</v>
      </c>
      <c r="E1652" t="s">
        <v>5456</v>
      </c>
      <c r="F1652" s="2">
        <v>7.1</v>
      </c>
      <c r="G1652">
        <v>126000</v>
      </c>
      <c r="H1652" t="s">
        <v>5666</v>
      </c>
      <c r="I1652" t="s">
        <v>3292</v>
      </c>
      <c r="J1652" t="s">
        <v>2045</v>
      </c>
      <c r="K1652" s="3" t="s">
        <v>29</v>
      </c>
      <c r="L1652">
        <v>11000000</v>
      </c>
      <c r="M1652">
        <v>16667084</v>
      </c>
      <c r="N1652" t="s">
        <v>60</v>
      </c>
      <c r="O1652" s="2">
        <v>96</v>
      </c>
      <c r="Q1652" s="9" t="s">
        <v>40</v>
      </c>
      <c r="R1652" s="18">
        <v>1990</v>
      </c>
      <c r="S1652" s="26" t="s">
        <v>12909</v>
      </c>
      <c r="T1652" s="25" t="str">
        <f>LEFT(S1652,3)</f>
        <v>Jan</v>
      </c>
      <c r="U1652" s="9" t="s">
        <v>29</v>
      </c>
      <c r="V1652" s="18">
        <v>7.1</v>
      </c>
      <c r="W1652" s="9">
        <v>126000</v>
      </c>
      <c r="X1652" s="9" t="s">
        <v>5666</v>
      </c>
      <c r="Y1652" s="9" t="s">
        <v>3292</v>
      </c>
      <c r="Z1652" s="9" t="s">
        <v>2045</v>
      </c>
      <c r="AA1652" s="19" t="s">
        <v>29</v>
      </c>
      <c r="AB1652" s="9">
        <v>11000000</v>
      </c>
      <c r="AC1652" s="9">
        <v>16667084</v>
      </c>
      <c r="AD1652" s="9" t="s">
        <v>60</v>
      </c>
      <c r="AE1652" s="20">
        <v>96</v>
      </c>
    </row>
    <row r="1653" spans="1:31" x14ac:dyDescent="0.35">
      <c r="A1653" t="s">
        <v>5667</v>
      </c>
      <c r="B1653" t="s">
        <v>15</v>
      </c>
      <c r="C1653" t="s">
        <v>33</v>
      </c>
      <c r="D1653" s="2">
        <v>1990</v>
      </c>
      <c r="E1653" t="s">
        <v>5668</v>
      </c>
      <c r="F1653" s="2">
        <v>7.1</v>
      </c>
      <c r="G1653">
        <v>344000</v>
      </c>
      <c r="H1653" t="s">
        <v>3785</v>
      </c>
      <c r="I1653" t="s">
        <v>5669</v>
      </c>
      <c r="J1653" t="s">
        <v>4458</v>
      </c>
      <c r="K1653" s="3" t="s">
        <v>29</v>
      </c>
      <c r="L1653">
        <v>70000000</v>
      </c>
      <c r="M1653">
        <v>240031274</v>
      </c>
      <c r="N1653" t="s">
        <v>179</v>
      </c>
      <c r="O1653" s="2">
        <v>124</v>
      </c>
      <c r="Q1653" s="10" t="s">
        <v>33</v>
      </c>
      <c r="R1653" s="21">
        <v>1990</v>
      </c>
      <c r="S1653" s="27" t="s">
        <v>12923</v>
      </c>
      <c r="T1653" s="25" t="str">
        <f>LEFT(S1653,3)</f>
        <v>Jul</v>
      </c>
      <c r="U1653" s="10" t="s">
        <v>29</v>
      </c>
      <c r="V1653" s="21">
        <v>7.1</v>
      </c>
      <c r="W1653" s="10">
        <v>344000</v>
      </c>
      <c r="X1653" s="10" t="s">
        <v>3785</v>
      </c>
      <c r="Y1653" s="10" t="s">
        <v>5669</v>
      </c>
      <c r="Z1653" s="10" t="s">
        <v>4458</v>
      </c>
      <c r="AA1653" s="22" t="s">
        <v>29</v>
      </c>
      <c r="AB1653" s="10">
        <v>70000000</v>
      </c>
      <c r="AC1653" s="10">
        <v>240031274</v>
      </c>
      <c r="AD1653" s="10" t="s">
        <v>179</v>
      </c>
      <c r="AE1653" s="23">
        <v>124</v>
      </c>
    </row>
    <row r="1654" spans="1:31" x14ac:dyDescent="0.35">
      <c r="A1654" t="s">
        <v>5670</v>
      </c>
      <c r="B1654" t="s">
        <v>15</v>
      </c>
      <c r="C1654" t="s">
        <v>16</v>
      </c>
      <c r="D1654" s="2">
        <v>1990</v>
      </c>
      <c r="E1654" t="s">
        <v>5671</v>
      </c>
      <c r="F1654" s="2">
        <v>7.8</v>
      </c>
      <c r="G1654">
        <v>191000</v>
      </c>
      <c r="H1654" t="s">
        <v>2067</v>
      </c>
      <c r="I1654" t="s">
        <v>19</v>
      </c>
      <c r="J1654" t="s">
        <v>558</v>
      </c>
      <c r="K1654" s="3" t="s">
        <v>29</v>
      </c>
      <c r="L1654">
        <v>20000000</v>
      </c>
      <c r="M1654">
        <v>61276872</v>
      </c>
      <c r="N1654" t="s">
        <v>5108</v>
      </c>
      <c r="O1654" s="2">
        <v>107</v>
      </c>
      <c r="Q1654" s="9" t="s">
        <v>16</v>
      </c>
      <c r="R1654" s="18">
        <v>1990</v>
      </c>
      <c r="S1654" s="26" t="s">
        <v>12924</v>
      </c>
      <c r="T1654" s="25" t="str">
        <f>LEFT(S1654,3)</f>
        <v>Nov</v>
      </c>
      <c r="U1654" s="9" t="s">
        <v>29</v>
      </c>
      <c r="V1654" s="18">
        <v>7.8</v>
      </c>
      <c r="W1654" s="9">
        <v>191000</v>
      </c>
      <c r="X1654" s="9" t="s">
        <v>2067</v>
      </c>
      <c r="Y1654" s="9" t="s">
        <v>19</v>
      </c>
      <c r="Z1654" s="9" t="s">
        <v>558</v>
      </c>
      <c r="AA1654" s="19" t="s">
        <v>29</v>
      </c>
      <c r="AB1654" s="9">
        <v>20000000</v>
      </c>
      <c r="AC1654" s="9">
        <v>61276872</v>
      </c>
      <c r="AD1654" s="9" t="s">
        <v>5108</v>
      </c>
      <c r="AE1654" s="20">
        <v>107</v>
      </c>
    </row>
    <row r="1655" spans="1:31" x14ac:dyDescent="0.35">
      <c r="A1655" t="s">
        <v>5672</v>
      </c>
      <c r="B1655" t="s">
        <v>1998</v>
      </c>
      <c r="C1655" t="s">
        <v>33</v>
      </c>
      <c r="D1655" s="2">
        <v>1990</v>
      </c>
      <c r="E1655" t="s">
        <v>5673</v>
      </c>
      <c r="F1655" s="2">
        <v>6.2</v>
      </c>
      <c r="G1655">
        <v>140000</v>
      </c>
      <c r="H1655" t="s">
        <v>543</v>
      </c>
      <c r="I1655" t="s">
        <v>5674</v>
      </c>
      <c r="J1655" t="s">
        <v>997</v>
      </c>
      <c r="K1655" s="3" t="s">
        <v>29</v>
      </c>
      <c r="L1655">
        <v>15000000</v>
      </c>
      <c r="M1655">
        <v>201957688</v>
      </c>
      <c r="N1655" t="s">
        <v>60</v>
      </c>
      <c r="O1655" s="2">
        <v>111</v>
      </c>
      <c r="Q1655" s="10" t="s">
        <v>33</v>
      </c>
      <c r="R1655" s="21">
        <v>1990</v>
      </c>
      <c r="S1655" s="27" t="s">
        <v>12925</v>
      </c>
      <c r="T1655" s="25" t="str">
        <f>LEFT(S1655,3)</f>
        <v>Dec</v>
      </c>
      <c r="U1655" s="10" t="s">
        <v>29</v>
      </c>
      <c r="V1655" s="21">
        <v>6.2</v>
      </c>
      <c r="W1655" s="10">
        <v>140000</v>
      </c>
      <c r="X1655" s="10" t="s">
        <v>543</v>
      </c>
      <c r="Y1655" s="10" t="s">
        <v>5674</v>
      </c>
      <c r="Z1655" s="10" t="s">
        <v>997</v>
      </c>
      <c r="AA1655" s="22" t="s">
        <v>29</v>
      </c>
      <c r="AB1655" s="10">
        <v>15000000</v>
      </c>
      <c r="AC1655" s="10">
        <v>201957688</v>
      </c>
      <c r="AD1655" s="10" t="s">
        <v>60</v>
      </c>
      <c r="AE1655" s="23">
        <v>111</v>
      </c>
    </row>
    <row r="1656" spans="1:31" x14ac:dyDescent="0.35">
      <c r="A1656" t="s">
        <v>5675</v>
      </c>
      <c r="B1656" t="s">
        <v>15</v>
      </c>
      <c r="C1656" t="s">
        <v>40</v>
      </c>
      <c r="D1656" s="2">
        <v>1990</v>
      </c>
      <c r="E1656" t="s">
        <v>5673</v>
      </c>
      <c r="F1656" s="2">
        <v>5.6</v>
      </c>
      <c r="G1656">
        <v>22000</v>
      </c>
      <c r="H1656" t="s">
        <v>104</v>
      </c>
      <c r="I1656" t="s">
        <v>2225</v>
      </c>
      <c r="J1656" t="s">
        <v>2090</v>
      </c>
      <c r="K1656" s="3" t="s">
        <v>29</v>
      </c>
      <c r="L1656">
        <v>47000000</v>
      </c>
      <c r="M1656">
        <v>15691192</v>
      </c>
      <c r="N1656" t="s">
        <v>22</v>
      </c>
      <c r="O1656" s="2">
        <v>125</v>
      </c>
      <c r="Q1656" s="9" t="s">
        <v>40</v>
      </c>
      <c r="R1656" s="18">
        <v>1990</v>
      </c>
      <c r="S1656" s="26" t="s">
        <v>12925</v>
      </c>
      <c r="T1656" s="25" t="str">
        <f>LEFT(S1656,3)</f>
        <v>Dec</v>
      </c>
      <c r="U1656" s="9" t="s">
        <v>29</v>
      </c>
      <c r="V1656" s="18">
        <v>5.6</v>
      </c>
      <c r="W1656" s="9">
        <v>22000</v>
      </c>
      <c r="X1656" s="9" t="s">
        <v>104</v>
      </c>
      <c r="Y1656" s="9" t="s">
        <v>2225</v>
      </c>
      <c r="Z1656" s="9" t="s">
        <v>2090</v>
      </c>
      <c r="AA1656" s="19" t="s">
        <v>29</v>
      </c>
      <c r="AB1656" s="9">
        <v>47000000</v>
      </c>
      <c r="AC1656" s="9">
        <v>15691192</v>
      </c>
      <c r="AD1656" s="9" t="s">
        <v>22</v>
      </c>
      <c r="AE1656" s="20">
        <v>125</v>
      </c>
    </row>
    <row r="1657" spans="1:31" x14ac:dyDescent="0.35">
      <c r="A1657" t="s">
        <v>5676</v>
      </c>
      <c r="B1657" t="s">
        <v>32</v>
      </c>
      <c r="C1657" t="s">
        <v>33</v>
      </c>
      <c r="D1657" s="2">
        <v>1990</v>
      </c>
      <c r="E1657" t="s">
        <v>5168</v>
      </c>
      <c r="F1657" s="2">
        <v>6.8</v>
      </c>
      <c r="G1657">
        <v>88000</v>
      </c>
      <c r="H1657" t="s">
        <v>2250</v>
      </c>
      <c r="I1657" t="s">
        <v>5677</v>
      </c>
      <c r="J1657" t="s">
        <v>5678</v>
      </c>
      <c r="K1657" s="3" t="s">
        <v>29</v>
      </c>
      <c r="L1657">
        <v>13500000</v>
      </c>
      <c r="M1657">
        <v>201965915</v>
      </c>
      <c r="N1657" t="s">
        <v>5679</v>
      </c>
      <c r="O1657" s="2">
        <v>93</v>
      </c>
      <c r="Q1657" s="10" t="s">
        <v>33</v>
      </c>
      <c r="R1657" s="21">
        <v>1990</v>
      </c>
      <c r="S1657" s="27" t="s">
        <v>12877</v>
      </c>
      <c r="T1657" s="25" t="str">
        <f>LEFT(S1657,3)</f>
        <v>Mar</v>
      </c>
      <c r="U1657" s="10" t="s">
        <v>29</v>
      </c>
      <c r="V1657" s="21">
        <v>6.8</v>
      </c>
      <c r="W1657" s="10">
        <v>88000</v>
      </c>
      <c r="X1657" s="10" t="s">
        <v>2250</v>
      </c>
      <c r="Y1657" s="10" t="s">
        <v>5677</v>
      </c>
      <c r="Z1657" s="10" t="s">
        <v>5678</v>
      </c>
      <c r="AA1657" s="22" t="s">
        <v>29</v>
      </c>
      <c r="AB1657" s="10">
        <v>13500000</v>
      </c>
      <c r="AC1657" s="10">
        <v>201965915</v>
      </c>
      <c r="AD1657" s="10" t="s">
        <v>5679</v>
      </c>
      <c r="AE1657" s="23">
        <v>93</v>
      </c>
    </row>
    <row r="1658" spans="1:31" x14ac:dyDescent="0.35">
      <c r="A1658" t="s">
        <v>5680</v>
      </c>
      <c r="B1658" t="s">
        <v>1998</v>
      </c>
      <c r="C1658" t="s">
        <v>16</v>
      </c>
      <c r="D1658" s="2">
        <v>1990</v>
      </c>
      <c r="E1658" t="s">
        <v>5681</v>
      </c>
      <c r="F1658" s="2">
        <v>7.9</v>
      </c>
      <c r="G1658">
        <v>456000</v>
      </c>
      <c r="H1658" t="s">
        <v>2668</v>
      </c>
      <c r="I1658" t="s">
        <v>2668</v>
      </c>
      <c r="J1658" t="s">
        <v>5682</v>
      </c>
      <c r="K1658" s="3" t="s">
        <v>29</v>
      </c>
      <c r="L1658">
        <v>20000000</v>
      </c>
      <c r="M1658">
        <v>86024005</v>
      </c>
      <c r="N1658" t="s">
        <v>179</v>
      </c>
      <c r="O1658" s="2">
        <v>105</v>
      </c>
      <c r="Q1658" s="9" t="s">
        <v>16</v>
      </c>
      <c r="R1658" s="18">
        <v>1990</v>
      </c>
      <c r="S1658" s="26" t="s">
        <v>12926</v>
      </c>
      <c r="T1658" s="25" t="str">
        <f>LEFT(S1658,3)</f>
        <v>Dec</v>
      </c>
      <c r="U1658" s="9" t="s">
        <v>29</v>
      </c>
      <c r="V1658" s="18">
        <v>7.9</v>
      </c>
      <c r="W1658" s="9">
        <v>456000</v>
      </c>
      <c r="X1658" s="9" t="s">
        <v>2668</v>
      </c>
      <c r="Y1658" s="9" t="s">
        <v>2668</v>
      </c>
      <c r="Z1658" s="9" t="s">
        <v>5682</v>
      </c>
      <c r="AA1658" s="19" t="s">
        <v>29</v>
      </c>
      <c r="AB1658" s="9">
        <v>20000000</v>
      </c>
      <c r="AC1658" s="9">
        <v>86024005</v>
      </c>
      <c r="AD1658" s="9" t="s">
        <v>179</v>
      </c>
      <c r="AE1658" s="20">
        <v>105</v>
      </c>
    </row>
    <row r="1659" spans="1:31" x14ac:dyDescent="0.35">
      <c r="A1659" t="s">
        <v>5683</v>
      </c>
      <c r="B1659" t="s">
        <v>32</v>
      </c>
      <c r="C1659" t="s">
        <v>33</v>
      </c>
      <c r="D1659" s="2">
        <v>1990</v>
      </c>
      <c r="E1659" t="s">
        <v>5684</v>
      </c>
      <c r="F1659" s="2">
        <v>7.6</v>
      </c>
      <c r="G1659">
        <v>186000</v>
      </c>
      <c r="H1659" t="s">
        <v>2911</v>
      </c>
      <c r="I1659" t="s">
        <v>5685</v>
      </c>
      <c r="J1659" t="s">
        <v>568</v>
      </c>
      <c r="K1659" s="3" t="s">
        <v>29</v>
      </c>
      <c r="L1659">
        <v>30000000</v>
      </c>
      <c r="M1659">
        <v>200512643</v>
      </c>
      <c r="N1659" t="s">
        <v>43</v>
      </c>
      <c r="O1659" s="2">
        <v>135</v>
      </c>
      <c r="Q1659" s="10" t="s">
        <v>33</v>
      </c>
      <c r="R1659" s="21">
        <v>1990</v>
      </c>
      <c r="S1659" s="27" t="s">
        <v>12927</v>
      </c>
      <c r="T1659" s="25" t="str">
        <f>LEFT(S1659,3)</f>
        <v>Mar</v>
      </c>
      <c r="U1659" s="10" t="s">
        <v>29</v>
      </c>
      <c r="V1659" s="21">
        <v>7.6</v>
      </c>
      <c r="W1659" s="10">
        <v>186000</v>
      </c>
      <c r="X1659" s="10" t="s">
        <v>2911</v>
      </c>
      <c r="Y1659" s="10" t="s">
        <v>5685</v>
      </c>
      <c r="Z1659" s="10" t="s">
        <v>568</v>
      </c>
      <c r="AA1659" s="22" t="s">
        <v>29</v>
      </c>
      <c r="AB1659" s="10">
        <v>30000000</v>
      </c>
      <c r="AC1659" s="10">
        <v>200512643</v>
      </c>
      <c r="AD1659" s="10" t="s">
        <v>43</v>
      </c>
      <c r="AE1659" s="23">
        <v>135</v>
      </c>
    </row>
    <row r="1660" spans="1:31" x14ac:dyDescent="0.35">
      <c r="A1660" t="s">
        <v>5686</v>
      </c>
      <c r="B1660" t="s">
        <v>32</v>
      </c>
      <c r="C1660" t="s">
        <v>33</v>
      </c>
      <c r="D1660" s="2">
        <v>1990</v>
      </c>
      <c r="E1660" t="s">
        <v>5687</v>
      </c>
      <c r="F1660" s="2">
        <v>6.1</v>
      </c>
      <c r="G1660">
        <v>59000</v>
      </c>
      <c r="H1660" t="s">
        <v>599</v>
      </c>
      <c r="I1660" t="s">
        <v>5688</v>
      </c>
      <c r="J1660" t="s">
        <v>599</v>
      </c>
      <c r="K1660" s="3" t="s">
        <v>29</v>
      </c>
      <c r="L1660">
        <v>47000000</v>
      </c>
      <c r="M1660">
        <v>162738726</v>
      </c>
      <c r="N1660" t="s">
        <v>2091</v>
      </c>
      <c r="O1660" s="2">
        <v>105</v>
      </c>
      <c r="Q1660" s="9" t="s">
        <v>33</v>
      </c>
      <c r="R1660" s="18">
        <v>1990</v>
      </c>
      <c r="S1660" s="26" t="s">
        <v>12928</v>
      </c>
      <c r="T1660" s="25" t="str">
        <f>LEFT(S1660,3)</f>
        <v>Jun</v>
      </c>
      <c r="U1660" s="9" t="s">
        <v>29</v>
      </c>
      <c r="V1660" s="18">
        <v>6.1</v>
      </c>
      <c r="W1660" s="9">
        <v>59000</v>
      </c>
      <c r="X1660" s="9" t="s">
        <v>599</v>
      </c>
      <c r="Y1660" s="9" t="s">
        <v>5688</v>
      </c>
      <c r="Z1660" s="9" t="s">
        <v>599</v>
      </c>
      <c r="AA1660" s="19" t="s">
        <v>29</v>
      </c>
      <c r="AB1660" s="9">
        <v>47000000</v>
      </c>
      <c r="AC1660" s="9">
        <v>162738726</v>
      </c>
      <c r="AD1660" s="9" t="s">
        <v>2091</v>
      </c>
      <c r="AE1660" s="20">
        <v>105</v>
      </c>
    </row>
    <row r="1661" spans="1:31" x14ac:dyDescent="0.35">
      <c r="A1661" t="s">
        <v>5689</v>
      </c>
      <c r="B1661" t="s">
        <v>1998</v>
      </c>
      <c r="C1661" t="s">
        <v>62</v>
      </c>
      <c r="D1661" s="2">
        <v>1990</v>
      </c>
      <c r="E1661" t="s">
        <v>5157</v>
      </c>
      <c r="F1661" s="2">
        <v>7.8</v>
      </c>
      <c r="G1661">
        <v>130000</v>
      </c>
      <c r="H1661" t="s">
        <v>3534</v>
      </c>
      <c r="I1661" t="s">
        <v>5690</v>
      </c>
      <c r="J1661" t="s">
        <v>66</v>
      </c>
      <c r="K1661" s="3" t="s">
        <v>29</v>
      </c>
      <c r="L1661">
        <v>31000000</v>
      </c>
      <c r="M1661">
        <v>52096475</v>
      </c>
      <c r="N1661" t="s">
        <v>30</v>
      </c>
      <c r="O1661" s="2">
        <v>121</v>
      </c>
      <c r="Q1661" s="10" t="s">
        <v>62</v>
      </c>
      <c r="R1661" s="21">
        <v>1990</v>
      </c>
      <c r="S1661" s="27" t="s">
        <v>12875</v>
      </c>
      <c r="T1661" s="25" t="str">
        <f>LEFT(S1661,3)</f>
        <v>Jan</v>
      </c>
      <c r="U1661" s="10" t="s">
        <v>29</v>
      </c>
      <c r="V1661" s="21">
        <v>7.8</v>
      </c>
      <c r="W1661" s="10">
        <v>130000</v>
      </c>
      <c r="X1661" s="10" t="s">
        <v>3534</v>
      </c>
      <c r="Y1661" s="10" t="s">
        <v>5690</v>
      </c>
      <c r="Z1661" s="10" t="s">
        <v>66</v>
      </c>
      <c r="AA1661" s="22" t="s">
        <v>29</v>
      </c>
      <c r="AB1661" s="10">
        <v>31000000</v>
      </c>
      <c r="AC1661" s="10">
        <v>52096475</v>
      </c>
      <c r="AD1661" s="10" t="s">
        <v>30</v>
      </c>
      <c r="AE1661" s="23">
        <v>121</v>
      </c>
    </row>
    <row r="1662" spans="1:31" x14ac:dyDescent="0.35">
      <c r="A1662" t="s">
        <v>5691</v>
      </c>
      <c r="B1662" t="s">
        <v>15</v>
      </c>
      <c r="C1662" t="s">
        <v>16</v>
      </c>
      <c r="D1662" s="2">
        <v>1990</v>
      </c>
      <c r="E1662" t="s">
        <v>5692</v>
      </c>
      <c r="F1662" s="2">
        <v>6</v>
      </c>
      <c r="G1662">
        <v>9100</v>
      </c>
      <c r="H1662" t="s">
        <v>5693</v>
      </c>
      <c r="I1662" t="s">
        <v>5694</v>
      </c>
      <c r="J1662" t="s">
        <v>5007</v>
      </c>
      <c r="K1662" s="3" t="s">
        <v>29</v>
      </c>
      <c r="L1662">
        <v>0</v>
      </c>
      <c r="M1662">
        <v>4960385</v>
      </c>
      <c r="N1662" t="s">
        <v>5695</v>
      </c>
      <c r="O1662" s="2">
        <v>108</v>
      </c>
      <c r="Q1662" s="9" t="s">
        <v>16</v>
      </c>
      <c r="R1662" s="18">
        <v>1990</v>
      </c>
      <c r="S1662" s="26" t="s">
        <v>12929</v>
      </c>
      <c r="T1662" s="25" t="str">
        <f>LEFT(S1662,3)</f>
        <v>Mar</v>
      </c>
      <c r="U1662" s="9" t="s">
        <v>29</v>
      </c>
      <c r="V1662" s="18">
        <v>6</v>
      </c>
      <c r="W1662" s="9">
        <v>9100</v>
      </c>
      <c r="X1662" s="9" t="s">
        <v>5693</v>
      </c>
      <c r="Y1662" s="9" t="s">
        <v>5694</v>
      </c>
      <c r="Z1662" s="9" t="s">
        <v>5007</v>
      </c>
      <c r="AA1662" s="19" t="s">
        <v>29</v>
      </c>
      <c r="AB1662" s="9">
        <v>0</v>
      </c>
      <c r="AC1662" s="9">
        <v>4960385</v>
      </c>
      <c r="AD1662" s="9" t="s">
        <v>5695</v>
      </c>
      <c r="AE1662" s="20">
        <v>108</v>
      </c>
    </row>
    <row r="1663" spans="1:31" x14ac:dyDescent="0.35">
      <c r="A1663" t="s">
        <v>5696</v>
      </c>
      <c r="B1663" t="s">
        <v>15</v>
      </c>
      <c r="C1663" t="s">
        <v>40</v>
      </c>
      <c r="D1663" s="2">
        <v>1990</v>
      </c>
      <c r="E1663" t="s">
        <v>5697</v>
      </c>
      <c r="F1663" s="2">
        <v>7.2</v>
      </c>
      <c r="G1663">
        <v>86000</v>
      </c>
      <c r="H1663" t="s">
        <v>2000</v>
      </c>
      <c r="I1663" t="s">
        <v>5698</v>
      </c>
      <c r="J1663" t="s">
        <v>1534</v>
      </c>
      <c r="K1663" s="3" t="s">
        <v>29</v>
      </c>
      <c r="L1663">
        <v>9500000</v>
      </c>
      <c r="M1663">
        <v>14561425</v>
      </c>
      <c r="N1663" t="s">
        <v>218</v>
      </c>
      <c r="O1663" s="2">
        <v>125</v>
      </c>
      <c r="Q1663" s="10" t="s">
        <v>40</v>
      </c>
      <c r="R1663" s="21">
        <v>1990</v>
      </c>
      <c r="S1663" s="27" t="s">
        <v>12930</v>
      </c>
      <c r="T1663" s="25" t="str">
        <f>LEFT(S1663,3)</f>
        <v>Aug</v>
      </c>
      <c r="U1663" s="10" t="s">
        <v>29</v>
      </c>
      <c r="V1663" s="21">
        <v>7.2</v>
      </c>
      <c r="W1663" s="10">
        <v>86000</v>
      </c>
      <c r="X1663" s="10" t="s">
        <v>2000</v>
      </c>
      <c r="Y1663" s="10" t="s">
        <v>5698</v>
      </c>
      <c r="Z1663" s="10" t="s">
        <v>1534</v>
      </c>
      <c r="AA1663" s="22" t="s">
        <v>29</v>
      </c>
      <c r="AB1663" s="10">
        <v>9500000</v>
      </c>
      <c r="AC1663" s="10">
        <v>14561425</v>
      </c>
      <c r="AD1663" s="10" t="s">
        <v>218</v>
      </c>
      <c r="AE1663" s="23">
        <v>125</v>
      </c>
    </row>
    <row r="1664" spans="1:31" x14ac:dyDescent="0.35">
      <c r="A1664" t="s">
        <v>5699</v>
      </c>
      <c r="B1664" t="s">
        <v>15</v>
      </c>
      <c r="C1664" t="s">
        <v>33</v>
      </c>
      <c r="D1664" s="2">
        <v>1990</v>
      </c>
      <c r="E1664" t="s">
        <v>5366</v>
      </c>
      <c r="F1664" s="2">
        <v>6.3</v>
      </c>
      <c r="G1664">
        <v>151000</v>
      </c>
      <c r="H1664" t="s">
        <v>5228</v>
      </c>
      <c r="I1664" t="s">
        <v>3862</v>
      </c>
      <c r="J1664" t="s">
        <v>2616</v>
      </c>
      <c r="K1664" s="3" t="s">
        <v>29</v>
      </c>
      <c r="L1664">
        <v>35000000</v>
      </c>
      <c r="M1664">
        <v>57120318</v>
      </c>
      <c r="N1664" t="s">
        <v>5182</v>
      </c>
      <c r="O1664" s="2">
        <v>108</v>
      </c>
      <c r="Q1664" s="9" t="s">
        <v>33</v>
      </c>
      <c r="R1664" s="18">
        <v>1990</v>
      </c>
      <c r="S1664" s="26" t="s">
        <v>12900</v>
      </c>
      <c r="T1664" s="25" t="str">
        <f>LEFT(S1664,3)</f>
        <v>Nov</v>
      </c>
      <c r="U1664" s="9" t="s">
        <v>29</v>
      </c>
      <c r="V1664" s="18">
        <v>6.3</v>
      </c>
      <c r="W1664" s="9">
        <v>151000</v>
      </c>
      <c r="X1664" s="9" t="s">
        <v>5228</v>
      </c>
      <c r="Y1664" s="9" t="s">
        <v>3862</v>
      </c>
      <c r="Z1664" s="9" t="s">
        <v>2616</v>
      </c>
      <c r="AA1664" s="19" t="s">
        <v>29</v>
      </c>
      <c r="AB1664" s="9">
        <v>35000000</v>
      </c>
      <c r="AC1664" s="9">
        <v>57120318</v>
      </c>
      <c r="AD1664" s="9" t="s">
        <v>5182</v>
      </c>
      <c r="AE1664" s="20">
        <v>108</v>
      </c>
    </row>
    <row r="1665" spans="1:31" x14ac:dyDescent="0.35">
      <c r="A1665" t="s">
        <v>5700</v>
      </c>
      <c r="B1665" t="s">
        <v>15</v>
      </c>
      <c r="C1665" t="s">
        <v>33</v>
      </c>
      <c r="D1665" s="2">
        <v>1990</v>
      </c>
      <c r="E1665" t="s">
        <v>5701</v>
      </c>
      <c r="F1665" s="2">
        <v>5.8</v>
      </c>
      <c r="G1665">
        <v>83000</v>
      </c>
      <c r="H1665" t="s">
        <v>35</v>
      </c>
      <c r="I1665" t="s">
        <v>3865</v>
      </c>
      <c r="J1665" t="s">
        <v>1798</v>
      </c>
      <c r="K1665" s="3" t="s">
        <v>29</v>
      </c>
      <c r="L1665">
        <v>25000000</v>
      </c>
      <c r="M1665">
        <v>45681173</v>
      </c>
      <c r="N1665" t="s">
        <v>49</v>
      </c>
      <c r="O1665" s="2">
        <v>117</v>
      </c>
      <c r="Q1665" s="10" t="s">
        <v>33</v>
      </c>
      <c r="R1665" s="21">
        <v>1990</v>
      </c>
      <c r="S1665" s="27" t="s">
        <v>12931</v>
      </c>
      <c r="T1665" s="25" t="str">
        <f>LEFT(S1665,3)</f>
        <v>Jun</v>
      </c>
      <c r="U1665" s="10" t="s">
        <v>29</v>
      </c>
      <c r="V1665" s="21">
        <v>5.8</v>
      </c>
      <c r="W1665" s="10">
        <v>83000</v>
      </c>
      <c r="X1665" s="10" t="s">
        <v>35</v>
      </c>
      <c r="Y1665" s="10" t="s">
        <v>3865</v>
      </c>
      <c r="Z1665" s="10" t="s">
        <v>1798</v>
      </c>
      <c r="AA1665" s="22" t="s">
        <v>29</v>
      </c>
      <c r="AB1665" s="10">
        <v>25000000</v>
      </c>
      <c r="AC1665" s="10">
        <v>45681173</v>
      </c>
      <c r="AD1665" s="10" t="s">
        <v>49</v>
      </c>
      <c r="AE1665" s="23">
        <v>117</v>
      </c>
    </row>
    <row r="1666" spans="1:31" x14ac:dyDescent="0.35">
      <c r="A1666" t="s">
        <v>5702</v>
      </c>
      <c r="B1666" t="s">
        <v>32</v>
      </c>
      <c r="C1666" t="s">
        <v>24</v>
      </c>
      <c r="D1666" s="2">
        <v>1990</v>
      </c>
      <c r="E1666" t="s">
        <v>5703</v>
      </c>
      <c r="F1666" s="2">
        <v>6.9</v>
      </c>
      <c r="G1666">
        <v>46000</v>
      </c>
      <c r="H1666" t="s">
        <v>1783</v>
      </c>
      <c r="I1666" t="s">
        <v>5704</v>
      </c>
      <c r="J1666" t="s">
        <v>4308</v>
      </c>
      <c r="K1666" s="3" t="s">
        <v>21</v>
      </c>
      <c r="L1666">
        <v>0</v>
      </c>
      <c r="M1666">
        <v>10360553</v>
      </c>
      <c r="N1666" t="s">
        <v>137</v>
      </c>
      <c r="O1666" s="2">
        <v>91</v>
      </c>
      <c r="Q1666" s="9" t="s">
        <v>24</v>
      </c>
      <c r="R1666" s="18">
        <v>1990</v>
      </c>
      <c r="S1666" s="26" t="s">
        <v>12932</v>
      </c>
      <c r="T1666" s="25" t="str">
        <f>LEFT(S1666,3)</f>
        <v>Aug</v>
      </c>
      <c r="U1666" s="9" t="s">
        <v>29</v>
      </c>
      <c r="V1666" s="18">
        <v>6.9</v>
      </c>
      <c r="W1666" s="9">
        <v>46000</v>
      </c>
      <c r="X1666" s="9" t="s">
        <v>1783</v>
      </c>
      <c r="Y1666" s="9" t="s">
        <v>5704</v>
      </c>
      <c r="Z1666" s="9" t="s">
        <v>4308</v>
      </c>
      <c r="AA1666" s="19" t="s">
        <v>21</v>
      </c>
      <c r="AB1666" s="9">
        <v>0</v>
      </c>
      <c r="AC1666" s="9">
        <v>10360553</v>
      </c>
      <c r="AD1666" s="9" t="s">
        <v>137</v>
      </c>
      <c r="AE1666" s="20">
        <v>91</v>
      </c>
    </row>
    <row r="1667" spans="1:31" x14ac:dyDescent="0.35">
      <c r="A1667" t="s">
        <v>5705</v>
      </c>
      <c r="B1667" t="s">
        <v>15</v>
      </c>
      <c r="C1667" t="s">
        <v>16</v>
      </c>
      <c r="D1667" s="2">
        <v>1990</v>
      </c>
      <c r="E1667" t="s">
        <v>5706</v>
      </c>
      <c r="F1667" s="2">
        <v>7.5</v>
      </c>
      <c r="G1667">
        <v>101000</v>
      </c>
      <c r="H1667" t="s">
        <v>1505</v>
      </c>
      <c r="I1667" t="s">
        <v>1673</v>
      </c>
      <c r="J1667" t="s">
        <v>5295</v>
      </c>
      <c r="K1667" s="3" t="s">
        <v>29</v>
      </c>
      <c r="L1667">
        <v>25000000</v>
      </c>
      <c r="M1667">
        <v>26118851</v>
      </c>
      <c r="N1667" t="s">
        <v>4149</v>
      </c>
      <c r="O1667" s="2">
        <v>113</v>
      </c>
      <c r="Q1667" s="10" t="s">
        <v>16</v>
      </c>
      <c r="R1667" s="21">
        <v>1990</v>
      </c>
      <c r="S1667" s="27" t="s">
        <v>12933</v>
      </c>
      <c r="T1667" s="25" t="str">
        <f>LEFT(S1667,3)</f>
        <v>Nov</v>
      </c>
      <c r="U1667" s="10" t="s">
        <v>29</v>
      </c>
      <c r="V1667" s="21">
        <v>7.5</v>
      </c>
      <c r="W1667" s="10">
        <v>101000</v>
      </c>
      <c r="X1667" s="10" t="s">
        <v>1505</v>
      </c>
      <c r="Y1667" s="10" t="s">
        <v>1673</v>
      </c>
      <c r="Z1667" s="10" t="s">
        <v>5295</v>
      </c>
      <c r="AA1667" s="22" t="s">
        <v>29</v>
      </c>
      <c r="AB1667" s="10">
        <v>25000000</v>
      </c>
      <c r="AC1667" s="10">
        <v>26118851</v>
      </c>
      <c r="AD1667" s="10" t="s">
        <v>4149</v>
      </c>
      <c r="AE1667" s="23">
        <v>113</v>
      </c>
    </row>
    <row r="1668" spans="1:31" x14ac:dyDescent="0.35">
      <c r="A1668" t="s">
        <v>5707</v>
      </c>
      <c r="B1668" t="s">
        <v>32</v>
      </c>
      <c r="C1668" t="s">
        <v>24</v>
      </c>
      <c r="D1668" s="2">
        <v>1990</v>
      </c>
      <c r="E1668" t="s">
        <v>5495</v>
      </c>
      <c r="F1668" s="2">
        <v>7.4</v>
      </c>
      <c r="G1668">
        <v>416000</v>
      </c>
      <c r="H1668" t="s">
        <v>2054</v>
      </c>
      <c r="I1668" t="s">
        <v>2054</v>
      </c>
      <c r="J1668" t="s">
        <v>2565</v>
      </c>
      <c r="K1668" s="3" t="s">
        <v>29</v>
      </c>
      <c r="L1668">
        <v>40000000</v>
      </c>
      <c r="M1668">
        <v>245077583</v>
      </c>
      <c r="N1668" t="s">
        <v>60</v>
      </c>
      <c r="O1668" s="2">
        <v>118</v>
      </c>
      <c r="Q1668" s="9" t="s">
        <v>24</v>
      </c>
      <c r="R1668" s="18">
        <v>1990</v>
      </c>
      <c r="S1668" s="26" t="s">
        <v>12912</v>
      </c>
      <c r="T1668" s="25" t="str">
        <f>LEFT(S1668,3)</f>
        <v>May</v>
      </c>
      <c r="U1668" s="9" t="s">
        <v>29</v>
      </c>
      <c r="V1668" s="18">
        <v>7.4</v>
      </c>
      <c r="W1668" s="9">
        <v>416000</v>
      </c>
      <c r="X1668" s="9" t="s">
        <v>2054</v>
      </c>
      <c r="Y1668" s="9" t="s">
        <v>2054</v>
      </c>
      <c r="Z1668" s="9" t="s">
        <v>2565</v>
      </c>
      <c r="AA1668" s="19" t="s">
        <v>29</v>
      </c>
      <c r="AB1668" s="9">
        <v>40000000</v>
      </c>
      <c r="AC1668" s="9">
        <v>245077583</v>
      </c>
      <c r="AD1668" s="9" t="s">
        <v>60</v>
      </c>
      <c r="AE1668" s="20">
        <v>118</v>
      </c>
    </row>
    <row r="1669" spans="1:31" x14ac:dyDescent="0.35">
      <c r="A1669" t="s">
        <v>5708</v>
      </c>
      <c r="B1669" t="s">
        <v>15</v>
      </c>
      <c r="C1669" t="s">
        <v>33</v>
      </c>
      <c r="D1669" s="2">
        <v>1990</v>
      </c>
      <c r="E1669" t="s">
        <v>5703</v>
      </c>
      <c r="F1669" s="2">
        <v>6.4</v>
      </c>
      <c r="G1669">
        <v>60000</v>
      </c>
      <c r="H1669" t="s">
        <v>510</v>
      </c>
      <c r="I1669" t="s">
        <v>510</v>
      </c>
      <c r="J1669" t="s">
        <v>5709</v>
      </c>
      <c r="K1669" s="3" t="s">
        <v>29</v>
      </c>
      <c r="L1669">
        <v>14000000</v>
      </c>
      <c r="M1669">
        <v>48878502</v>
      </c>
      <c r="N1669" t="s">
        <v>512</v>
      </c>
      <c r="O1669" s="2">
        <v>96</v>
      </c>
      <c r="Q1669" s="10" t="s">
        <v>33</v>
      </c>
      <c r="R1669" s="21">
        <v>1990</v>
      </c>
      <c r="S1669" s="27" t="s">
        <v>12932</v>
      </c>
      <c r="T1669" s="25" t="str">
        <f>LEFT(S1669,3)</f>
        <v>Aug</v>
      </c>
      <c r="U1669" s="10" t="s">
        <v>29</v>
      </c>
      <c r="V1669" s="21">
        <v>6.4</v>
      </c>
      <c r="W1669" s="10">
        <v>60000</v>
      </c>
      <c r="X1669" s="10" t="s">
        <v>510</v>
      </c>
      <c r="Y1669" s="10" t="s">
        <v>510</v>
      </c>
      <c r="Z1669" s="10" t="s">
        <v>5709</v>
      </c>
      <c r="AA1669" s="22" t="s">
        <v>29</v>
      </c>
      <c r="AB1669" s="10">
        <v>14000000</v>
      </c>
      <c r="AC1669" s="10">
        <v>48878502</v>
      </c>
      <c r="AD1669" s="10" t="s">
        <v>512</v>
      </c>
      <c r="AE1669" s="23">
        <v>96</v>
      </c>
    </row>
    <row r="1670" spans="1:31" x14ac:dyDescent="0.35">
      <c r="A1670" t="s">
        <v>5710</v>
      </c>
      <c r="B1670" t="s">
        <v>15</v>
      </c>
      <c r="C1670" t="s">
        <v>103</v>
      </c>
      <c r="D1670" s="2">
        <v>1990</v>
      </c>
      <c r="E1670" t="s">
        <v>5711</v>
      </c>
      <c r="F1670" s="2">
        <v>6.4</v>
      </c>
      <c r="G1670">
        <v>11000</v>
      </c>
      <c r="H1670" t="s">
        <v>1951</v>
      </c>
      <c r="I1670" t="s">
        <v>5712</v>
      </c>
      <c r="J1670" t="s">
        <v>5454</v>
      </c>
      <c r="K1670" s="3" t="s">
        <v>29</v>
      </c>
      <c r="L1670">
        <v>13000000</v>
      </c>
      <c r="M1670">
        <v>1293976</v>
      </c>
      <c r="N1670" t="s">
        <v>49</v>
      </c>
      <c r="O1670" s="2">
        <v>130</v>
      </c>
      <c r="Q1670" s="9" t="s">
        <v>103</v>
      </c>
      <c r="R1670" s="18">
        <v>1990</v>
      </c>
      <c r="S1670" s="26" t="s">
        <v>12934</v>
      </c>
      <c r="T1670" s="25" t="str">
        <f>LEFT(S1670,3)</f>
        <v>Oct</v>
      </c>
      <c r="U1670" s="9" t="s">
        <v>29</v>
      </c>
      <c r="V1670" s="18">
        <v>6.4</v>
      </c>
      <c r="W1670" s="9">
        <v>11000</v>
      </c>
      <c r="X1670" s="9" t="s">
        <v>1951</v>
      </c>
      <c r="Y1670" s="9" t="s">
        <v>5712</v>
      </c>
      <c r="Z1670" s="9" t="s">
        <v>5454</v>
      </c>
      <c r="AA1670" s="19" t="s">
        <v>29</v>
      </c>
      <c r="AB1670" s="9">
        <v>13000000</v>
      </c>
      <c r="AC1670" s="9">
        <v>1293976</v>
      </c>
      <c r="AD1670" s="9" t="s">
        <v>49</v>
      </c>
      <c r="AE1670" s="20">
        <v>130</v>
      </c>
    </row>
    <row r="1671" spans="1:31" x14ac:dyDescent="0.35">
      <c r="A1671" t="s">
        <v>5713</v>
      </c>
      <c r="B1671" t="s">
        <v>1998</v>
      </c>
      <c r="C1671" t="s">
        <v>40</v>
      </c>
      <c r="D1671" s="2">
        <v>1990</v>
      </c>
      <c r="E1671" t="s">
        <v>5153</v>
      </c>
      <c r="F1671" s="2">
        <v>6.5</v>
      </c>
      <c r="G1671">
        <v>57000</v>
      </c>
      <c r="H1671" t="s">
        <v>4563</v>
      </c>
      <c r="I1671" t="s">
        <v>4563</v>
      </c>
      <c r="J1671" t="s">
        <v>5682</v>
      </c>
      <c r="K1671" s="3" t="s">
        <v>29</v>
      </c>
      <c r="L1671">
        <v>11000000</v>
      </c>
      <c r="M1671">
        <v>8266343</v>
      </c>
      <c r="N1671" t="s">
        <v>60</v>
      </c>
      <c r="O1671" s="2">
        <v>85</v>
      </c>
      <c r="Q1671" s="10" t="s">
        <v>40</v>
      </c>
      <c r="R1671" s="21">
        <v>1990</v>
      </c>
      <c r="S1671" s="27" t="s">
        <v>12874</v>
      </c>
      <c r="T1671" s="25" t="str">
        <f>LEFT(S1671,3)</f>
        <v>Apr</v>
      </c>
      <c r="U1671" s="10" t="s">
        <v>29</v>
      </c>
      <c r="V1671" s="21">
        <v>6.5</v>
      </c>
      <c r="W1671" s="10">
        <v>57000</v>
      </c>
      <c r="X1671" s="10" t="s">
        <v>4563</v>
      </c>
      <c r="Y1671" s="10" t="s">
        <v>4563</v>
      </c>
      <c r="Z1671" s="10" t="s">
        <v>5682</v>
      </c>
      <c r="AA1671" s="22" t="s">
        <v>29</v>
      </c>
      <c r="AB1671" s="10">
        <v>11000000</v>
      </c>
      <c r="AC1671" s="10">
        <v>8266343</v>
      </c>
      <c r="AD1671" s="10" t="s">
        <v>60</v>
      </c>
      <c r="AE1671" s="23">
        <v>85</v>
      </c>
    </row>
    <row r="1672" spans="1:31" x14ac:dyDescent="0.35">
      <c r="A1672" t="s">
        <v>5714</v>
      </c>
      <c r="B1672" t="s">
        <v>15</v>
      </c>
      <c r="C1672" t="s">
        <v>4883</v>
      </c>
      <c r="D1672" s="2">
        <v>1990</v>
      </c>
      <c r="E1672" t="s">
        <v>5715</v>
      </c>
      <c r="F1672" s="2">
        <v>6.9</v>
      </c>
      <c r="G1672">
        <v>39000</v>
      </c>
      <c r="H1672" t="s">
        <v>931</v>
      </c>
      <c r="I1672" t="s">
        <v>5716</v>
      </c>
      <c r="J1672" t="s">
        <v>496</v>
      </c>
      <c r="K1672" s="3" t="s">
        <v>29</v>
      </c>
      <c r="L1672">
        <v>22000000</v>
      </c>
      <c r="M1672">
        <v>221303188</v>
      </c>
      <c r="N1672" t="s">
        <v>22</v>
      </c>
      <c r="O1672" s="2">
        <v>127</v>
      </c>
      <c r="Q1672" s="9" t="s">
        <v>4883</v>
      </c>
      <c r="R1672" s="18">
        <v>1990</v>
      </c>
      <c r="S1672" s="26" t="s">
        <v>12935</v>
      </c>
      <c r="T1672" s="25" t="str">
        <f>LEFT(S1672,3)</f>
        <v>Jul</v>
      </c>
      <c r="U1672" s="9" t="s">
        <v>29</v>
      </c>
      <c r="V1672" s="18">
        <v>6.9</v>
      </c>
      <c r="W1672" s="9">
        <v>39000</v>
      </c>
      <c r="X1672" s="9" t="s">
        <v>931</v>
      </c>
      <c r="Y1672" s="9" t="s">
        <v>5716</v>
      </c>
      <c r="Z1672" s="9" t="s">
        <v>496</v>
      </c>
      <c r="AA1672" s="19" t="s">
        <v>29</v>
      </c>
      <c r="AB1672" s="9">
        <v>22000000</v>
      </c>
      <c r="AC1672" s="9">
        <v>221303188</v>
      </c>
      <c r="AD1672" s="9" t="s">
        <v>22</v>
      </c>
      <c r="AE1672" s="20">
        <v>127</v>
      </c>
    </row>
    <row r="1673" spans="1:31" x14ac:dyDescent="0.35">
      <c r="A1673" t="s">
        <v>5717</v>
      </c>
      <c r="B1673" t="s">
        <v>1998</v>
      </c>
      <c r="C1673" t="s">
        <v>40</v>
      </c>
      <c r="D1673" s="2">
        <v>1990</v>
      </c>
      <c r="E1673" t="s">
        <v>5718</v>
      </c>
      <c r="F1673" s="2">
        <v>6.4</v>
      </c>
      <c r="G1673">
        <v>65000</v>
      </c>
      <c r="H1673" t="s">
        <v>5719</v>
      </c>
      <c r="I1673" t="s">
        <v>2842</v>
      </c>
      <c r="J1673" t="s">
        <v>3418</v>
      </c>
      <c r="K1673" s="3" t="s">
        <v>29</v>
      </c>
      <c r="L1673">
        <v>22000000</v>
      </c>
      <c r="M1673">
        <v>53208180</v>
      </c>
      <c r="N1673" t="s">
        <v>5720</v>
      </c>
      <c r="O1673" s="2">
        <v>109</v>
      </c>
      <c r="Q1673" s="10" t="s">
        <v>40</v>
      </c>
      <c r="R1673" s="21">
        <v>1990</v>
      </c>
      <c r="S1673" s="27" t="s">
        <v>12936</v>
      </c>
      <c r="T1673" s="25" t="str">
        <f>LEFT(S1673,3)</f>
        <v>Jul</v>
      </c>
      <c r="U1673" s="10" t="s">
        <v>29</v>
      </c>
      <c r="V1673" s="21">
        <v>6.4</v>
      </c>
      <c r="W1673" s="10">
        <v>65000</v>
      </c>
      <c r="X1673" s="10" t="s">
        <v>5719</v>
      </c>
      <c r="Y1673" s="10" t="s">
        <v>2842</v>
      </c>
      <c r="Z1673" s="10" t="s">
        <v>3418</v>
      </c>
      <c r="AA1673" s="22" t="s">
        <v>29</v>
      </c>
      <c r="AB1673" s="10">
        <v>22000000</v>
      </c>
      <c r="AC1673" s="10">
        <v>53208180</v>
      </c>
      <c r="AD1673" s="10" t="s">
        <v>5720</v>
      </c>
      <c r="AE1673" s="23">
        <v>109</v>
      </c>
    </row>
    <row r="1674" spans="1:31" x14ac:dyDescent="0.35">
      <c r="A1674" t="s">
        <v>5721</v>
      </c>
      <c r="B1674" t="s">
        <v>1998</v>
      </c>
      <c r="C1674" t="s">
        <v>33</v>
      </c>
      <c r="D1674" s="2">
        <v>1990</v>
      </c>
      <c r="E1674" t="s">
        <v>5722</v>
      </c>
      <c r="F1674" s="2">
        <v>6.1</v>
      </c>
      <c r="G1674">
        <v>81000</v>
      </c>
      <c r="H1674" t="s">
        <v>1558</v>
      </c>
      <c r="I1674" t="s">
        <v>1183</v>
      </c>
      <c r="J1674" t="s">
        <v>1477</v>
      </c>
      <c r="K1674" s="3" t="s">
        <v>29</v>
      </c>
      <c r="L1674">
        <v>60000000</v>
      </c>
      <c r="M1674">
        <v>157920733</v>
      </c>
      <c r="N1674" t="s">
        <v>2383</v>
      </c>
      <c r="O1674" s="2">
        <v>107</v>
      </c>
      <c r="Q1674" s="9" t="s">
        <v>33</v>
      </c>
      <c r="R1674" s="18">
        <v>1990</v>
      </c>
      <c r="S1674" s="26" t="s">
        <v>12937</v>
      </c>
      <c r="T1674" s="25" t="str">
        <f>LEFT(S1674,3)</f>
        <v>Jun</v>
      </c>
      <c r="U1674" s="9" t="s">
        <v>29</v>
      </c>
      <c r="V1674" s="18">
        <v>6.1</v>
      </c>
      <c r="W1674" s="9">
        <v>81000</v>
      </c>
      <c r="X1674" s="9" t="s">
        <v>1558</v>
      </c>
      <c r="Y1674" s="9" t="s">
        <v>1183</v>
      </c>
      <c r="Z1674" s="9" t="s">
        <v>1477</v>
      </c>
      <c r="AA1674" s="19" t="s">
        <v>29</v>
      </c>
      <c r="AB1674" s="9">
        <v>60000000</v>
      </c>
      <c r="AC1674" s="9">
        <v>157920733</v>
      </c>
      <c r="AD1674" s="9" t="s">
        <v>2383</v>
      </c>
      <c r="AE1674" s="20">
        <v>107</v>
      </c>
    </row>
    <row r="1675" spans="1:31" x14ac:dyDescent="0.35">
      <c r="A1675" t="s">
        <v>5723</v>
      </c>
      <c r="B1675" t="s">
        <v>15</v>
      </c>
      <c r="C1675" t="s">
        <v>103</v>
      </c>
      <c r="D1675" s="2">
        <v>1990</v>
      </c>
      <c r="E1675" t="s">
        <v>5724</v>
      </c>
      <c r="F1675" s="2">
        <v>7</v>
      </c>
      <c r="G1675">
        <v>34000</v>
      </c>
      <c r="H1675" t="s">
        <v>4355</v>
      </c>
      <c r="I1675" t="s">
        <v>4356</v>
      </c>
      <c r="J1675" t="s">
        <v>1522</v>
      </c>
      <c r="K1675" s="3" t="s">
        <v>305</v>
      </c>
      <c r="L1675">
        <v>5300000</v>
      </c>
      <c r="M1675">
        <v>2554476</v>
      </c>
      <c r="N1675" t="s">
        <v>5725</v>
      </c>
      <c r="O1675" s="2">
        <v>103</v>
      </c>
      <c r="Q1675" s="10" t="s">
        <v>103</v>
      </c>
      <c r="R1675" s="21">
        <v>1990</v>
      </c>
      <c r="S1675" s="27" t="s">
        <v>12938</v>
      </c>
      <c r="T1675" s="25" t="str">
        <f>LEFT(S1675,3)</f>
        <v>Jan</v>
      </c>
      <c r="U1675" s="10" t="s">
        <v>29</v>
      </c>
      <c r="V1675" s="21">
        <v>7</v>
      </c>
      <c r="W1675" s="10">
        <v>34000</v>
      </c>
      <c r="X1675" s="10" t="s">
        <v>4355</v>
      </c>
      <c r="Y1675" s="10" t="s">
        <v>4356</v>
      </c>
      <c r="Z1675" s="10" t="s">
        <v>1522</v>
      </c>
      <c r="AA1675" s="22" t="s">
        <v>305</v>
      </c>
      <c r="AB1675" s="10">
        <v>5300000</v>
      </c>
      <c r="AC1675" s="10">
        <v>2554476</v>
      </c>
      <c r="AD1675" s="10" t="s">
        <v>5725</v>
      </c>
      <c r="AE1675" s="23">
        <v>103</v>
      </c>
    </row>
    <row r="1676" spans="1:31" x14ac:dyDescent="0.35">
      <c r="A1676" t="s">
        <v>5726</v>
      </c>
      <c r="B1676" t="s">
        <v>1998</v>
      </c>
      <c r="C1676" t="s">
        <v>40</v>
      </c>
      <c r="D1676" s="2">
        <v>1990</v>
      </c>
      <c r="E1676" t="s">
        <v>5687</v>
      </c>
      <c r="F1676" s="2">
        <v>6.4</v>
      </c>
      <c r="G1676">
        <v>95000</v>
      </c>
      <c r="H1676" t="s">
        <v>649</v>
      </c>
      <c r="I1676" t="s">
        <v>2050</v>
      </c>
      <c r="J1676" t="s">
        <v>2051</v>
      </c>
      <c r="K1676" s="3" t="s">
        <v>29</v>
      </c>
      <c r="L1676">
        <v>50000000</v>
      </c>
      <c r="M1676">
        <v>41482207</v>
      </c>
      <c r="N1676" t="s">
        <v>22</v>
      </c>
      <c r="O1676" s="2">
        <v>106</v>
      </c>
      <c r="Q1676" s="9" t="s">
        <v>40</v>
      </c>
      <c r="R1676" s="18">
        <v>1990</v>
      </c>
      <c r="S1676" s="26" t="s">
        <v>12928</v>
      </c>
      <c r="T1676" s="25" t="str">
        <f>LEFT(S1676,3)</f>
        <v>Jun</v>
      </c>
      <c r="U1676" s="9" t="s">
        <v>29</v>
      </c>
      <c r="V1676" s="18">
        <v>6.4</v>
      </c>
      <c r="W1676" s="9">
        <v>95000</v>
      </c>
      <c r="X1676" s="9" t="s">
        <v>649</v>
      </c>
      <c r="Y1676" s="9" t="s">
        <v>2050</v>
      </c>
      <c r="Z1676" s="9" t="s">
        <v>2051</v>
      </c>
      <c r="AA1676" s="19" t="s">
        <v>29</v>
      </c>
      <c r="AB1676" s="9">
        <v>50000000</v>
      </c>
      <c r="AC1676" s="9">
        <v>41482207</v>
      </c>
      <c r="AD1676" s="9" t="s">
        <v>22</v>
      </c>
      <c r="AE1676" s="20">
        <v>106</v>
      </c>
    </row>
    <row r="1677" spans="1:31" x14ac:dyDescent="0.35">
      <c r="A1677" t="s">
        <v>5727</v>
      </c>
      <c r="B1677" t="s">
        <v>1998</v>
      </c>
      <c r="C1677" t="s">
        <v>16</v>
      </c>
      <c r="D1677" s="2">
        <v>1990</v>
      </c>
      <c r="E1677" t="s">
        <v>5659</v>
      </c>
      <c r="F1677" s="2">
        <v>5.3</v>
      </c>
      <c r="G1677">
        <v>130000</v>
      </c>
      <c r="H1677" t="s">
        <v>768</v>
      </c>
      <c r="I1677" t="s">
        <v>760</v>
      </c>
      <c r="J1677" t="s">
        <v>760</v>
      </c>
      <c r="K1677" s="3" t="s">
        <v>29</v>
      </c>
      <c r="L1677">
        <v>42000000</v>
      </c>
      <c r="M1677">
        <v>119946358</v>
      </c>
      <c r="N1677" t="s">
        <v>79</v>
      </c>
      <c r="O1677" s="2">
        <v>104</v>
      </c>
      <c r="Q1677" s="10" t="s">
        <v>16</v>
      </c>
      <c r="R1677" s="21">
        <v>1990</v>
      </c>
      <c r="S1677" s="27" t="s">
        <v>12922</v>
      </c>
      <c r="T1677" s="25" t="str">
        <f>LEFT(S1677,3)</f>
        <v>Nov</v>
      </c>
      <c r="U1677" s="10" t="s">
        <v>29</v>
      </c>
      <c r="V1677" s="21">
        <v>5.3</v>
      </c>
      <c r="W1677" s="10">
        <v>130000</v>
      </c>
      <c r="X1677" s="10" t="s">
        <v>768</v>
      </c>
      <c r="Y1677" s="10" t="s">
        <v>760</v>
      </c>
      <c r="Z1677" s="10" t="s">
        <v>760</v>
      </c>
      <c r="AA1677" s="22" t="s">
        <v>29</v>
      </c>
      <c r="AB1677" s="10">
        <v>42000000</v>
      </c>
      <c r="AC1677" s="10">
        <v>119946358</v>
      </c>
      <c r="AD1677" s="10" t="s">
        <v>79</v>
      </c>
      <c r="AE1677" s="23">
        <v>104</v>
      </c>
    </row>
    <row r="1678" spans="1:31" x14ac:dyDescent="0.35">
      <c r="A1678" t="s">
        <v>5728</v>
      </c>
      <c r="B1678" t="s">
        <v>1998</v>
      </c>
      <c r="C1678" t="s">
        <v>33</v>
      </c>
      <c r="D1678" s="2">
        <v>1990</v>
      </c>
      <c r="E1678" t="s">
        <v>5729</v>
      </c>
      <c r="F1678" s="2">
        <v>6.5</v>
      </c>
      <c r="G1678">
        <v>32000</v>
      </c>
      <c r="H1678" t="s">
        <v>2791</v>
      </c>
      <c r="I1678" t="s">
        <v>3422</v>
      </c>
      <c r="J1678" t="s">
        <v>2576</v>
      </c>
      <c r="K1678" s="3" t="s">
        <v>29</v>
      </c>
      <c r="L1678">
        <v>20000000</v>
      </c>
      <c r="M1678">
        <v>44143410</v>
      </c>
      <c r="N1678" t="s">
        <v>4530</v>
      </c>
      <c r="O1678" s="2">
        <v>104</v>
      </c>
      <c r="Q1678" s="9" t="s">
        <v>33</v>
      </c>
      <c r="R1678" s="18">
        <v>1990</v>
      </c>
      <c r="S1678" s="26" t="s">
        <v>12939</v>
      </c>
      <c r="T1678" s="25" t="str">
        <f>LEFT(S1678,3)</f>
        <v>Aug</v>
      </c>
      <c r="U1678" s="9" t="s">
        <v>29</v>
      </c>
      <c r="V1678" s="18">
        <v>6.5</v>
      </c>
      <c r="W1678" s="9">
        <v>32000</v>
      </c>
      <c r="X1678" s="9" t="s">
        <v>2791</v>
      </c>
      <c r="Y1678" s="9" t="s">
        <v>3422</v>
      </c>
      <c r="Z1678" s="9" t="s">
        <v>2576</v>
      </c>
      <c r="AA1678" s="19" t="s">
        <v>29</v>
      </c>
      <c r="AB1678" s="9">
        <v>20000000</v>
      </c>
      <c r="AC1678" s="9">
        <v>44143410</v>
      </c>
      <c r="AD1678" s="9" t="s">
        <v>4530</v>
      </c>
      <c r="AE1678" s="20">
        <v>104</v>
      </c>
    </row>
    <row r="1679" spans="1:31" x14ac:dyDescent="0.35">
      <c r="A1679" t="s">
        <v>5730</v>
      </c>
      <c r="B1679" t="s">
        <v>15</v>
      </c>
      <c r="C1679" t="s">
        <v>103</v>
      </c>
      <c r="D1679" s="2">
        <v>1990</v>
      </c>
      <c r="E1679" t="s">
        <v>5731</v>
      </c>
      <c r="F1679" s="2">
        <v>7.7</v>
      </c>
      <c r="G1679">
        <v>128000</v>
      </c>
      <c r="H1679" t="s">
        <v>2093</v>
      </c>
      <c r="I1679" t="s">
        <v>2093</v>
      </c>
      <c r="J1679" t="s">
        <v>3077</v>
      </c>
      <c r="K1679" s="3" t="s">
        <v>29</v>
      </c>
      <c r="L1679">
        <v>14000000</v>
      </c>
      <c r="M1679">
        <v>5080409</v>
      </c>
      <c r="N1679" t="s">
        <v>3879</v>
      </c>
      <c r="O1679" s="2">
        <v>115</v>
      </c>
      <c r="Q1679" s="10" t="s">
        <v>103</v>
      </c>
      <c r="R1679" s="21">
        <v>1990</v>
      </c>
      <c r="S1679" s="27" t="s">
        <v>12940</v>
      </c>
      <c r="T1679" s="25" t="str">
        <f>LEFT(S1679,3)</f>
        <v>Oct</v>
      </c>
      <c r="U1679" s="10" t="s">
        <v>29</v>
      </c>
      <c r="V1679" s="21">
        <v>7.7</v>
      </c>
      <c r="W1679" s="10">
        <v>128000</v>
      </c>
      <c r="X1679" s="10" t="s">
        <v>2093</v>
      </c>
      <c r="Y1679" s="10" t="s">
        <v>2093</v>
      </c>
      <c r="Z1679" s="10" t="s">
        <v>3077</v>
      </c>
      <c r="AA1679" s="22" t="s">
        <v>29</v>
      </c>
      <c r="AB1679" s="10">
        <v>14000000</v>
      </c>
      <c r="AC1679" s="10">
        <v>5080409</v>
      </c>
      <c r="AD1679" s="10" t="s">
        <v>3879</v>
      </c>
      <c r="AE1679" s="23">
        <v>115</v>
      </c>
    </row>
    <row r="1680" spans="1:31" x14ac:dyDescent="0.35">
      <c r="A1680" t="s">
        <v>5732</v>
      </c>
      <c r="B1680" t="s">
        <v>15</v>
      </c>
      <c r="C1680" t="s">
        <v>33</v>
      </c>
      <c r="D1680" s="2">
        <v>1990</v>
      </c>
      <c r="E1680" t="s">
        <v>5127</v>
      </c>
      <c r="F1680" s="2">
        <v>6.2</v>
      </c>
      <c r="G1680">
        <v>17000</v>
      </c>
      <c r="H1680" t="s">
        <v>1558</v>
      </c>
      <c r="I1680" t="s">
        <v>5733</v>
      </c>
      <c r="J1680" t="s">
        <v>2828</v>
      </c>
      <c r="K1680" s="3" t="s">
        <v>29</v>
      </c>
      <c r="L1680">
        <v>22000000</v>
      </c>
      <c r="M1680">
        <v>15645616</v>
      </c>
      <c r="N1680" t="s">
        <v>2174</v>
      </c>
      <c r="O1680" s="2">
        <v>124</v>
      </c>
      <c r="Q1680" s="9" t="s">
        <v>33</v>
      </c>
      <c r="R1680" s="18">
        <v>1990</v>
      </c>
      <c r="S1680" s="26" t="s">
        <v>12867</v>
      </c>
      <c r="T1680" s="25" t="str">
        <f>LEFT(S1680,3)</f>
        <v>Feb</v>
      </c>
      <c r="U1680" s="9" t="s">
        <v>29</v>
      </c>
      <c r="V1680" s="18">
        <v>6.2</v>
      </c>
      <c r="W1680" s="9">
        <v>17000</v>
      </c>
      <c r="X1680" s="9" t="s">
        <v>1558</v>
      </c>
      <c r="Y1680" s="9" t="s">
        <v>5733</v>
      </c>
      <c r="Z1680" s="9" t="s">
        <v>2828</v>
      </c>
      <c r="AA1680" s="19" t="s">
        <v>29</v>
      </c>
      <c r="AB1680" s="9">
        <v>22000000</v>
      </c>
      <c r="AC1680" s="9">
        <v>15645616</v>
      </c>
      <c r="AD1680" s="9" t="s">
        <v>2174</v>
      </c>
      <c r="AE1680" s="20">
        <v>124</v>
      </c>
    </row>
    <row r="1681" spans="1:31" x14ac:dyDescent="0.35">
      <c r="A1681" t="s">
        <v>5734</v>
      </c>
      <c r="B1681" t="s">
        <v>15</v>
      </c>
      <c r="C1681" t="s">
        <v>24</v>
      </c>
      <c r="D1681" s="2">
        <v>1990</v>
      </c>
      <c r="E1681" t="s">
        <v>5342</v>
      </c>
      <c r="F1681" s="2">
        <v>6.4</v>
      </c>
      <c r="G1681">
        <v>28000</v>
      </c>
      <c r="H1681" t="s">
        <v>5735</v>
      </c>
      <c r="I1681" t="s">
        <v>5736</v>
      </c>
      <c r="J1681" t="s">
        <v>5737</v>
      </c>
      <c r="K1681" s="3" t="s">
        <v>29</v>
      </c>
      <c r="L1681">
        <v>0</v>
      </c>
      <c r="M1681">
        <v>13985225</v>
      </c>
      <c r="N1681" t="s">
        <v>5108</v>
      </c>
      <c r="O1681" s="2">
        <v>90</v>
      </c>
      <c r="Q1681" s="10" t="s">
        <v>24</v>
      </c>
      <c r="R1681" s="21">
        <v>1990</v>
      </c>
      <c r="S1681" s="27" t="s">
        <v>12899</v>
      </c>
      <c r="T1681" s="25" t="str">
        <f>LEFT(S1681,3)</f>
        <v>Mar</v>
      </c>
      <c r="U1681" s="10" t="s">
        <v>29</v>
      </c>
      <c r="V1681" s="21">
        <v>6.4</v>
      </c>
      <c r="W1681" s="10">
        <v>28000</v>
      </c>
      <c r="X1681" s="10" t="s">
        <v>5735</v>
      </c>
      <c r="Y1681" s="10" t="s">
        <v>5736</v>
      </c>
      <c r="Z1681" s="10" t="s">
        <v>5737</v>
      </c>
      <c r="AA1681" s="22" t="s">
        <v>29</v>
      </c>
      <c r="AB1681" s="10">
        <v>0</v>
      </c>
      <c r="AC1681" s="10">
        <v>13985225</v>
      </c>
      <c r="AD1681" s="10" t="s">
        <v>5108</v>
      </c>
      <c r="AE1681" s="23">
        <v>90</v>
      </c>
    </row>
    <row r="1682" spans="1:31" x14ac:dyDescent="0.35">
      <c r="A1682" t="s">
        <v>5738</v>
      </c>
      <c r="B1682" t="s">
        <v>15</v>
      </c>
      <c r="C1682" t="s">
        <v>33</v>
      </c>
      <c r="D1682" s="2">
        <v>1990</v>
      </c>
      <c r="E1682" t="s">
        <v>5739</v>
      </c>
      <c r="F1682" s="2">
        <v>7.3</v>
      </c>
      <c r="G1682">
        <v>69000</v>
      </c>
      <c r="H1682" t="s">
        <v>2906</v>
      </c>
      <c r="I1682" t="s">
        <v>2906</v>
      </c>
      <c r="J1682" t="s">
        <v>5740</v>
      </c>
      <c r="K1682" s="3" t="s">
        <v>451</v>
      </c>
      <c r="L1682">
        <v>0</v>
      </c>
      <c r="M1682">
        <v>5017971</v>
      </c>
      <c r="N1682" t="s">
        <v>550</v>
      </c>
      <c r="O1682" s="2">
        <v>117</v>
      </c>
      <c r="Q1682" s="9" t="s">
        <v>33</v>
      </c>
      <c r="R1682" s="18">
        <v>1990</v>
      </c>
      <c r="S1682" s="26">
        <v>33329</v>
      </c>
      <c r="T1682" s="25" t="str">
        <f>LEFT(S1682,3)</f>
        <v>333</v>
      </c>
      <c r="U1682" s="9" t="s">
        <v>29</v>
      </c>
      <c r="V1682" s="18">
        <v>7.3</v>
      </c>
      <c r="W1682" s="9">
        <v>69000</v>
      </c>
      <c r="X1682" s="9" t="s">
        <v>2906</v>
      </c>
      <c r="Y1682" s="9" t="s">
        <v>2906</v>
      </c>
      <c r="Z1682" s="9" t="s">
        <v>5740</v>
      </c>
      <c r="AA1682" s="19" t="s">
        <v>451</v>
      </c>
      <c r="AB1682" s="9">
        <v>0</v>
      </c>
      <c r="AC1682" s="9">
        <v>5017971</v>
      </c>
      <c r="AD1682" s="9" t="s">
        <v>550</v>
      </c>
      <c r="AE1682" s="20">
        <v>117</v>
      </c>
    </row>
    <row r="1683" spans="1:31" x14ac:dyDescent="0.35">
      <c r="A1683" t="s">
        <v>5741</v>
      </c>
      <c r="B1683" t="s">
        <v>1998</v>
      </c>
      <c r="C1683" t="s">
        <v>40</v>
      </c>
      <c r="D1683" s="2">
        <v>1990</v>
      </c>
      <c r="E1683" t="s">
        <v>5681</v>
      </c>
      <c r="F1683" s="2">
        <v>6.7</v>
      </c>
      <c r="G1683">
        <v>30000</v>
      </c>
      <c r="H1683" t="s">
        <v>1236</v>
      </c>
      <c r="I1683" t="s">
        <v>5742</v>
      </c>
      <c r="J1683" t="s">
        <v>1260</v>
      </c>
      <c r="K1683" s="3" t="s">
        <v>29</v>
      </c>
      <c r="L1683">
        <v>20000000</v>
      </c>
      <c r="M1683">
        <v>35419397</v>
      </c>
      <c r="N1683" t="s">
        <v>49</v>
      </c>
      <c r="O1683" s="2">
        <v>110</v>
      </c>
      <c r="Q1683" s="10" t="s">
        <v>40</v>
      </c>
      <c r="R1683" s="21">
        <v>1990</v>
      </c>
      <c r="S1683" s="27" t="s">
        <v>12926</v>
      </c>
      <c r="T1683" s="25" t="str">
        <f>LEFT(S1683,3)</f>
        <v>Dec</v>
      </c>
      <c r="U1683" s="10" t="s">
        <v>29</v>
      </c>
      <c r="V1683" s="21">
        <v>6.7</v>
      </c>
      <c r="W1683" s="10">
        <v>30000</v>
      </c>
      <c r="X1683" s="10" t="s">
        <v>1236</v>
      </c>
      <c r="Y1683" s="10" t="s">
        <v>5742</v>
      </c>
      <c r="Z1683" s="10" t="s">
        <v>1260</v>
      </c>
      <c r="AA1683" s="22" t="s">
        <v>29</v>
      </c>
      <c r="AB1683" s="10">
        <v>20000000</v>
      </c>
      <c r="AC1683" s="10">
        <v>35419397</v>
      </c>
      <c r="AD1683" s="10" t="s">
        <v>49</v>
      </c>
      <c r="AE1683" s="23">
        <v>110</v>
      </c>
    </row>
    <row r="1684" spans="1:31" x14ac:dyDescent="0.35">
      <c r="A1684" t="s">
        <v>5743</v>
      </c>
      <c r="B1684" t="s">
        <v>15</v>
      </c>
      <c r="C1684" t="s">
        <v>51</v>
      </c>
      <c r="D1684" s="2">
        <v>1990</v>
      </c>
      <c r="E1684" t="s">
        <v>5744</v>
      </c>
      <c r="F1684" s="2">
        <v>5.9</v>
      </c>
      <c r="G1684">
        <v>47000</v>
      </c>
      <c r="H1684" t="s">
        <v>5745</v>
      </c>
      <c r="I1684" t="s">
        <v>4511</v>
      </c>
      <c r="J1684" t="s">
        <v>5746</v>
      </c>
      <c r="K1684" s="3" t="s">
        <v>29</v>
      </c>
      <c r="L1684">
        <v>13000000</v>
      </c>
      <c r="M1684">
        <v>35763605</v>
      </c>
      <c r="N1684" t="s">
        <v>60</v>
      </c>
      <c r="O1684" s="2">
        <v>84</v>
      </c>
      <c r="Q1684" s="9" t="s">
        <v>51</v>
      </c>
      <c r="R1684" s="18">
        <v>1990</v>
      </c>
      <c r="S1684" s="26" t="s">
        <v>12941</v>
      </c>
      <c r="T1684" s="25" t="str">
        <f>LEFT(S1684,3)</f>
        <v>Nov</v>
      </c>
      <c r="U1684" s="9" t="s">
        <v>29</v>
      </c>
      <c r="V1684" s="18">
        <v>5.9</v>
      </c>
      <c r="W1684" s="9">
        <v>47000</v>
      </c>
      <c r="X1684" s="9" t="s">
        <v>5745</v>
      </c>
      <c r="Y1684" s="9" t="s">
        <v>4511</v>
      </c>
      <c r="Z1684" s="9" t="s">
        <v>5746</v>
      </c>
      <c r="AA1684" s="19" t="s">
        <v>29</v>
      </c>
      <c r="AB1684" s="9">
        <v>13000000</v>
      </c>
      <c r="AC1684" s="9">
        <v>35763605</v>
      </c>
      <c r="AD1684" s="9" t="s">
        <v>60</v>
      </c>
      <c r="AE1684" s="20">
        <v>84</v>
      </c>
    </row>
    <row r="1685" spans="1:31" x14ac:dyDescent="0.35">
      <c r="A1685" t="s">
        <v>5747</v>
      </c>
      <c r="B1685" t="s">
        <v>32</v>
      </c>
      <c r="C1685" t="s">
        <v>40</v>
      </c>
      <c r="D1685" s="2">
        <v>1990</v>
      </c>
      <c r="E1685" t="s">
        <v>5692</v>
      </c>
      <c r="F1685" s="2">
        <v>5.8</v>
      </c>
      <c r="G1685">
        <v>35000</v>
      </c>
      <c r="H1685" t="s">
        <v>3924</v>
      </c>
      <c r="I1685" t="s">
        <v>3924</v>
      </c>
      <c r="J1685" t="s">
        <v>2090</v>
      </c>
      <c r="K1685" s="3" t="s">
        <v>29</v>
      </c>
      <c r="L1685">
        <v>25000000</v>
      </c>
      <c r="M1685">
        <v>39404261</v>
      </c>
      <c r="N1685" t="s">
        <v>22</v>
      </c>
      <c r="O1685" s="2">
        <v>102</v>
      </c>
      <c r="Q1685" s="10" t="s">
        <v>40</v>
      </c>
      <c r="R1685" s="21">
        <v>1990</v>
      </c>
      <c r="S1685" s="27" t="s">
        <v>12929</v>
      </c>
      <c r="T1685" s="25" t="str">
        <f>LEFT(S1685,3)</f>
        <v>Mar</v>
      </c>
      <c r="U1685" s="10" t="s">
        <v>29</v>
      </c>
      <c r="V1685" s="21">
        <v>5.8</v>
      </c>
      <c r="W1685" s="10">
        <v>35000</v>
      </c>
      <c r="X1685" s="10" t="s">
        <v>3924</v>
      </c>
      <c r="Y1685" s="10" t="s">
        <v>3924</v>
      </c>
      <c r="Z1685" s="10" t="s">
        <v>2090</v>
      </c>
      <c r="AA1685" s="22" t="s">
        <v>29</v>
      </c>
      <c r="AB1685" s="10">
        <v>25000000</v>
      </c>
      <c r="AC1685" s="10">
        <v>39404261</v>
      </c>
      <c r="AD1685" s="10" t="s">
        <v>22</v>
      </c>
      <c r="AE1685" s="23">
        <v>102</v>
      </c>
    </row>
    <row r="1686" spans="1:31" x14ac:dyDescent="0.35">
      <c r="A1686" t="s">
        <v>5748</v>
      </c>
      <c r="B1686" t="s">
        <v>15</v>
      </c>
      <c r="C1686" t="s">
        <v>40</v>
      </c>
      <c r="D1686" s="2">
        <v>1990</v>
      </c>
      <c r="E1686" t="s">
        <v>5749</v>
      </c>
      <c r="F1686" s="2">
        <v>7.1</v>
      </c>
      <c r="G1686">
        <v>20000</v>
      </c>
      <c r="H1686" t="s">
        <v>5750</v>
      </c>
      <c r="I1686" t="s">
        <v>5750</v>
      </c>
      <c r="J1686" t="s">
        <v>5750</v>
      </c>
      <c r="K1686" s="3" t="s">
        <v>29</v>
      </c>
      <c r="L1686">
        <v>23000</v>
      </c>
      <c r="M1686">
        <v>1228108</v>
      </c>
      <c r="N1686" t="s">
        <v>5751</v>
      </c>
      <c r="O1686" s="2">
        <v>97</v>
      </c>
      <c r="Q1686" s="9" t="s">
        <v>40</v>
      </c>
      <c r="R1686" s="18">
        <v>1990</v>
      </c>
      <c r="S1686" s="26" t="s">
        <v>12942</v>
      </c>
      <c r="T1686" s="25" t="str">
        <f>LEFT(S1686,3)</f>
        <v>Jul</v>
      </c>
      <c r="U1686" s="9" t="s">
        <v>29</v>
      </c>
      <c r="V1686" s="18">
        <v>7.1</v>
      </c>
      <c r="W1686" s="9">
        <v>20000</v>
      </c>
      <c r="X1686" s="9" t="s">
        <v>5750</v>
      </c>
      <c r="Y1686" s="9" t="s">
        <v>5750</v>
      </c>
      <c r="Z1686" s="9" t="s">
        <v>5750</v>
      </c>
      <c r="AA1686" s="19" t="s">
        <v>29</v>
      </c>
      <c r="AB1686" s="9">
        <v>23000</v>
      </c>
      <c r="AC1686" s="9">
        <v>1228108</v>
      </c>
      <c r="AD1686" s="9" t="s">
        <v>5751</v>
      </c>
      <c r="AE1686" s="20">
        <v>97</v>
      </c>
    </row>
    <row r="1687" spans="1:31" x14ac:dyDescent="0.35">
      <c r="A1687" t="s">
        <v>5752</v>
      </c>
      <c r="B1687" t="s">
        <v>15</v>
      </c>
      <c r="C1687" t="s">
        <v>16</v>
      </c>
      <c r="D1687" s="2">
        <v>1990</v>
      </c>
      <c r="E1687" t="s">
        <v>5753</v>
      </c>
      <c r="F1687" s="2">
        <v>6.6</v>
      </c>
      <c r="G1687">
        <v>82000</v>
      </c>
      <c r="H1687" t="s">
        <v>827</v>
      </c>
      <c r="I1687" t="s">
        <v>5754</v>
      </c>
      <c r="J1687" t="s">
        <v>5467</v>
      </c>
      <c r="K1687" s="3" t="s">
        <v>29</v>
      </c>
      <c r="L1687">
        <v>26000000</v>
      </c>
      <c r="M1687">
        <v>61489265</v>
      </c>
      <c r="N1687" t="s">
        <v>30</v>
      </c>
      <c r="O1687" s="2">
        <v>115</v>
      </c>
      <c r="Q1687" s="10" t="s">
        <v>16</v>
      </c>
      <c r="R1687" s="21">
        <v>1990</v>
      </c>
      <c r="S1687" s="27" t="s">
        <v>12943</v>
      </c>
      <c r="T1687" s="25" t="str">
        <f>LEFT(S1687,3)</f>
        <v>Aug</v>
      </c>
      <c r="U1687" s="10" t="s">
        <v>29</v>
      </c>
      <c r="V1687" s="21">
        <v>6.6</v>
      </c>
      <c r="W1687" s="10">
        <v>82000</v>
      </c>
      <c r="X1687" s="10" t="s">
        <v>827</v>
      </c>
      <c r="Y1687" s="10" t="s">
        <v>5754</v>
      </c>
      <c r="Z1687" s="10" t="s">
        <v>5467</v>
      </c>
      <c r="AA1687" s="22" t="s">
        <v>29</v>
      </c>
      <c r="AB1687" s="10">
        <v>26000000</v>
      </c>
      <c r="AC1687" s="10">
        <v>61489265</v>
      </c>
      <c r="AD1687" s="10" t="s">
        <v>30</v>
      </c>
      <c r="AE1687" s="23">
        <v>115</v>
      </c>
    </row>
    <row r="1688" spans="1:31" x14ac:dyDescent="0.35">
      <c r="A1688" t="s">
        <v>5755</v>
      </c>
      <c r="B1688" t="s">
        <v>446</v>
      </c>
      <c r="C1688" t="s">
        <v>103</v>
      </c>
      <c r="D1688" s="2">
        <v>1990</v>
      </c>
      <c r="E1688" t="s">
        <v>5756</v>
      </c>
      <c r="F1688" s="2">
        <v>7.5</v>
      </c>
      <c r="G1688">
        <v>19000</v>
      </c>
      <c r="H1688" t="s">
        <v>4715</v>
      </c>
      <c r="I1688" t="s">
        <v>4716</v>
      </c>
      <c r="J1688" t="s">
        <v>5757</v>
      </c>
      <c r="K1688" s="3" t="s">
        <v>490</v>
      </c>
      <c r="L1688">
        <v>0</v>
      </c>
      <c r="M1688">
        <v>3106052</v>
      </c>
      <c r="N1688" t="s">
        <v>5758</v>
      </c>
      <c r="O1688" s="2">
        <v>94</v>
      </c>
      <c r="Q1688" s="9" t="s">
        <v>103</v>
      </c>
      <c r="R1688" s="18">
        <v>1990</v>
      </c>
      <c r="S1688" s="26" t="s">
        <v>12944</v>
      </c>
      <c r="T1688" s="25" t="str">
        <f>LEFT(S1688,3)</f>
        <v>Dec</v>
      </c>
      <c r="U1688" s="9" t="s">
        <v>490</v>
      </c>
      <c r="V1688" s="18">
        <v>7.5</v>
      </c>
      <c r="W1688" s="9">
        <v>19000</v>
      </c>
      <c r="X1688" s="9" t="s">
        <v>4715</v>
      </c>
      <c r="Y1688" s="9" t="s">
        <v>4716</v>
      </c>
      <c r="Z1688" s="9" t="s">
        <v>5757</v>
      </c>
      <c r="AA1688" s="19" t="s">
        <v>490</v>
      </c>
      <c r="AB1688" s="9">
        <v>0</v>
      </c>
      <c r="AC1688" s="9">
        <v>3106052</v>
      </c>
      <c r="AD1688" s="9" t="s">
        <v>5758</v>
      </c>
      <c r="AE1688" s="20">
        <v>94</v>
      </c>
    </row>
    <row r="1689" spans="1:31" x14ac:dyDescent="0.35">
      <c r="A1689" t="s">
        <v>5759</v>
      </c>
      <c r="B1689" t="s">
        <v>15</v>
      </c>
      <c r="C1689" t="s">
        <v>16</v>
      </c>
      <c r="D1689" s="2">
        <v>1990</v>
      </c>
      <c r="E1689" t="s">
        <v>5697</v>
      </c>
      <c r="F1689" s="2">
        <v>6.4</v>
      </c>
      <c r="G1689">
        <v>27000</v>
      </c>
      <c r="H1689" t="s">
        <v>5760</v>
      </c>
      <c r="I1689" t="s">
        <v>5760</v>
      </c>
      <c r="J1689" t="s">
        <v>597</v>
      </c>
      <c r="K1689" s="3" t="s">
        <v>29</v>
      </c>
      <c r="L1689">
        <v>0</v>
      </c>
      <c r="M1689">
        <v>39024251</v>
      </c>
      <c r="N1689" t="s">
        <v>4530</v>
      </c>
      <c r="O1689" s="2">
        <v>110</v>
      </c>
      <c r="Q1689" s="10" t="s">
        <v>16</v>
      </c>
      <c r="R1689" s="21">
        <v>1990</v>
      </c>
      <c r="S1689" s="27" t="s">
        <v>12930</v>
      </c>
      <c r="T1689" s="25" t="str">
        <f>LEFT(S1689,3)</f>
        <v>Aug</v>
      </c>
      <c r="U1689" s="10" t="s">
        <v>29</v>
      </c>
      <c r="V1689" s="21">
        <v>6.4</v>
      </c>
      <c r="W1689" s="10">
        <v>27000</v>
      </c>
      <c r="X1689" s="10" t="s">
        <v>5760</v>
      </c>
      <c r="Y1689" s="10" t="s">
        <v>5760</v>
      </c>
      <c r="Z1689" s="10" t="s">
        <v>597</v>
      </c>
      <c r="AA1689" s="22" t="s">
        <v>29</v>
      </c>
      <c r="AB1689" s="10">
        <v>0</v>
      </c>
      <c r="AC1689" s="10">
        <v>39024251</v>
      </c>
      <c r="AD1689" s="10" t="s">
        <v>4530</v>
      </c>
      <c r="AE1689" s="23">
        <v>110</v>
      </c>
    </row>
    <row r="1690" spans="1:31" x14ac:dyDescent="0.35">
      <c r="A1690" t="s">
        <v>5761</v>
      </c>
      <c r="B1690" t="s">
        <v>1998</v>
      </c>
      <c r="C1690" t="s">
        <v>33</v>
      </c>
      <c r="D1690" s="2">
        <v>1990</v>
      </c>
      <c r="E1690" t="s">
        <v>5762</v>
      </c>
      <c r="F1690" s="2">
        <v>6.9</v>
      </c>
      <c r="G1690">
        <v>21000</v>
      </c>
      <c r="H1690" t="s">
        <v>2813</v>
      </c>
      <c r="I1690" t="s">
        <v>897</v>
      </c>
      <c r="J1690" t="s">
        <v>1718</v>
      </c>
      <c r="K1690" s="3" t="s">
        <v>247</v>
      </c>
      <c r="L1690">
        <v>20000000</v>
      </c>
      <c r="M1690">
        <v>21413105</v>
      </c>
      <c r="N1690" t="s">
        <v>5763</v>
      </c>
      <c r="O1690" s="2">
        <v>119</v>
      </c>
      <c r="Q1690" s="9" t="s">
        <v>33</v>
      </c>
      <c r="R1690" s="18">
        <v>1990</v>
      </c>
      <c r="S1690" s="26" t="s">
        <v>12945</v>
      </c>
      <c r="T1690" s="25" t="str">
        <f>LEFT(S1690,3)</f>
        <v>Oct</v>
      </c>
      <c r="U1690" s="9" t="s">
        <v>29</v>
      </c>
      <c r="V1690" s="18">
        <v>6.9</v>
      </c>
      <c r="W1690" s="9">
        <v>21000</v>
      </c>
      <c r="X1690" s="9" t="s">
        <v>2813</v>
      </c>
      <c r="Y1690" s="9" t="s">
        <v>897</v>
      </c>
      <c r="Z1690" s="9" t="s">
        <v>1718</v>
      </c>
      <c r="AA1690" s="19" t="s">
        <v>247</v>
      </c>
      <c r="AB1690" s="9">
        <v>20000000</v>
      </c>
      <c r="AC1690" s="9">
        <v>21413105</v>
      </c>
      <c r="AD1690" s="9" t="s">
        <v>5763</v>
      </c>
      <c r="AE1690" s="20">
        <v>119</v>
      </c>
    </row>
    <row r="1691" spans="1:31" x14ac:dyDescent="0.35">
      <c r="A1691" t="s">
        <v>5764</v>
      </c>
      <c r="B1691" t="s">
        <v>15</v>
      </c>
      <c r="C1691" t="s">
        <v>33</v>
      </c>
      <c r="D1691" s="2">
        <v>1990</v>
      </c>
      <c r="E1691" t="s">
        <v>5127</v>
      </c>
      <c r="F1691" s="2">
        <v>6.5</v>
      </c>
      <c r="G1691">
        <v>21000</v>
      </c>
      <c r="H1691" t="s">
        <v>3901</v>
      </c>
      <c r="I1691" t="s">
        <v>3901</v>
      </c>
      <c r="J1691" t="s">
        <v>3540</v>
      </c>
      <c r="K1691" s="3" t="s">
        <v>29</v>
      </c>
      <c r="L1691">
        <v>11000000</v>
      </c>
      <c r="M1691">
        <v>8862354</v>
      </c>
      <c r="N1691" t="s">
        <v>4530</v>
      </c>
      <c r="O1691" s="2">
        <v>102</v>
      </c>
      <c r="Q1691" s="10" t="s">
        <v>33</v>
      </c>
      <c r="R1691" s="21">
        <v>1990</v>
      </c>
      <c r="S1691" s="27" t="s">
        <v>12867</v>
      </c>
      <c r="T1691" s="25" t="str">
        <f>LEFT(S1691,3)</f>
        <v>Feb</v>
      </c>
      <c r="U1691" s="10" t="s">
        <v>29</v>
      </c>
      <c r="V1691" s="21">
        <v>6.5</v>
      </c>
      <c r="W1691" s="10">
        <v>21000</v>
      </c>
      <c r="X1691" s="10" t="s">
        <v>3901</v>
      </c>
      <c r="Y1691" s="10" t="s">
        <v>3901</v>
      </c>
      <c r="Z1691" s="10" t="s">
        <v>3540</v>
      </c>
      <c r="AA1691" s="22" t="s">
        <v>29</v>
      </c>
      <c r="AB1691" s="10">
        <v>11000000</v>
      </c>
      <c r="AC1691" s="10">
        <v>8862354</v>
      </c>
      <c r="AD1691" s="10" t="s">
        <v>4530</v>
      </c>
      <c r="AE1691" s="23">
        <v>102</v>
      </c>
    </row>
    <row r="1692" spans="1:31" x14ac:dyDescent="0.35">
      <c r="A1692" t="s">
        <v>5765</v>
      </c>
      <c r="B1692" t="s">
        <v>15</v>
      </c>
      <c r="C1692" t="s">
        <v>103</v>
      </c>
      <c r="D1692" s="2">
        <v>1990</v>
      </c>
      <c r="E1692" t="s">
        <v>5753</v>
      </c>
      <c r="F1692" s="2">
        <v>6.2</v>
      </c>
      <c r="G1692">
        <v>12000</v>
      </c>
      <c r="H1692" t="s">
        <v>20</v>
      </c>
      <c r="I1692" t="s">
        <v>1183</v>
      </c>
      <c r="J1692" t="s">
        <v>20</v>
      </c>
      <c r="K1692" s="3" t="s">
        <v>29</v>
      </c>
      <c r="L1692">
        <v>19000000</v>
      </c>
      <c r="M1692">
        <v>10005969</v>
      </c>
      <c r="N1692" t="s">
        <v>5766</v>
      </c>
      <c r="O1692" s="2">
        <v>137</v>
      </c>
      <c r="Q1692" s="9" t="s">
        <v>103</v>
      </c>
      <c r="R1692" s="18">
        <v>1990</v>
      </c>
      <c r="S1692" s="26" t="s">
        <v>12943</v>
      </c>
      <c r="T1692" s="25" t="str">
        <f>LEFT(S1692,3)</f>
        <v>Aug</v>
      </c>
      <c r="U1692" s="9" t="s">
        <v>29</v>
      </c>
      <c r="V1692" s="18">
        <v>6.2</v>
      </c>
      <c r="W1692" s="9">
        <v>12000</v>
      </c>
      <c r="X1692" s="9" t="s">
        <v>20</v>
      </c>
      <c r="Y1692" s="9" t="s">
        <v>1183</v>
      </c>
      <c r="Z1692" s="9" t="s">
        <v>20</v>
      </c>
      <c r="AA1692" s="19" t="s">
        <v>29</v>
      </c>
      <c r="AB1692" s="9">
        <v>19000000</v>
      </c>
      <c r="AC1692" s="9">
        <v>10005969</v>
      </c>
      <c r="AD1692" s="9" t="s">
        <v>5766</v>
      </c>
      <c r="AE1692" s="20">
        <v>137</v>
      </c>
    </row>
    <row r="1693" spans="1:31" x14ac:dyDescent="0.35">
      <c r="A1693" t="s">
        <v>5767</v>
      </c>
      <c r="B1693" t="s">
        <v>15</v>
      </c>
      <c r="C1693" t="s">
        <v>33</v>
      </c>
      <c r="D1693" s="2">
        <v>1990</v>
      </c>
      <c r="E1693" t="s">
        <v>5157</v>
      </c>
      <c r="F1693" s="2">
        <v>6.2</v>
      </c>
      <c r="G1693">
        <v>34000</v>
      </c>
      <c r="H1693" t="s">
        <v>4429</v>
      </c>
      <c r="I1693" t="s">
        <v>5768</v>
      </c>
      <c r="J1693" t="s">
        <v>4538</v>
      </c>
      <c r="K1693" s="3" t="s">
        <v>29</v>
      </c>
      <c r="L1693">
        <v>6000000</v>
      </c>
      <c r="M1693">
        <v>24271196</v>
      </c>
      <c r="N1693" t="s">
        <v>5769</v>
      </c>
      <c r="O1693" s="2">
        <v>108</v>
      </c>
      <c r="Q1693" s="10" t="s">
        <v>33</v>
      </c>
      <c r="R1693" s="21">
        <v>1990</v>
      </c>
      <c r="S1693" s="27" t="s">
        <v>12875</v>
      </c>
      <c r="T1693" s="25" t="str">
        <f>LEFT(S1693,3)</f>
        <v>Jan</v>
      </c>
      <c r="U1693" s="10" t="s">
        <v>29</v>
      </c>
      <c r="V1693" s="21">
        <v>6.2</v>
      </c>
      <c r="W1693" s="10">
        <v>34000</v>
      </c>
      <c r="X1693" s="10" t="s">
        <v>4429</v>
      </c>
      <c r="Y1693" s="10" t="s">
        <v>5768</v>
      </c>
      <c r="Z1693" s="10" t="s">
        <v>4538</v>
      </c>
      <c r="AA1693" s="22" t="s">
        <v>29</v>
      </c>
      <c r="AB1693" s="10">
        <v>6000000</v>
      </c>
      <c r="AC1693" s="10">
        <v>24271196</v>
      </c>
      <c r="AD1693" s="10" t="s">
        <v>5769</v>
      </c>
      <c r="AE1693" s="23">
        <v>108</v>
      </c>
    </row>
    <row r="1694" spans="1:31" x14ac:dyDescent="0.35">
      <c r="A1694" t="s">
        <v>5770</v>
      </c>
      <c r="B1694" t="s">
        <v>15</v>
      </c>
      <c r="C1694" t="s">
        <v>103</v>
      </c>
      <c r="D1694" s="2">
        <v>1990</v>
      </c>
      <c r="E1694" t="s">
        <v>5771</v>
      </c>
      <c r="F1694" s="2">
        <v>6.5</v>
      </c>
      <c r="G1694">
        <v>18000</v>
      </c>
      <c r="H1694" t="s">
        <v>4948</v>
      </c>
      <c r="I1694" t="s">
        <v>1904</v>
      </c>
      <c r="J1694" t="s">
        <v>183</v>
      </c>
      <c r="K1694" s="3" t="s">
        <v>29</v>
      </c>
      <c r="L1694">
        <v>15000000</v>
      </c>
      <c r="M1694">
        <v>27734391</v>
      </c>
      <c r="N1694" t="s">
        <v>43</v>
      </c>
      <c r="O1694" s="2">
        <v>115</v>
      </c>
      <c r="Q1694" s="9" t="s">
        <v>103</v>
      </c>
      <c r="R1694" s="18">
        <v>1990</v>
      </c>
      <c r="S1694" s="26" t="s">
        <v>12946</v>
      </c>
      <c r="T1694" s="25" t="str">
        <f>LEFT(S1694,3)</f>
        <v>Jan</v>
      </c>
      <c r="U1694" s="9" t="s">
        <v>29</v>
      </c>
      <c r="V1694" s="18">
        <v>6.5</v>
      </c>
      <c r="W1694" s="9">
        <v>18000</v>
      </c>
      <c r="X1694" s="9" t="s">
        <v>4948</v>
      </c>
      <c r="Y1694" s="9" t="s">
        <v>1904</v>
      </c>
      <c r="Z1694" s="9" t="s">
        <v>183</v>
      </c>
      <c r="AA1694" s="19" t="s">
        <v>29</v>
      </c>
      <c r="AB1694" s="9">
        <v>15000000</v>
      </c>
      <c r="AC1694" s="9">
        <v>27734391</v>
      </c>
      <c r="AD1694" s="9" t="s">
        <v>43</v>
      </c>
      <c r="AE1694" s="20">
        <v>115</v>
      </c>
    </row>
    <row r="1695" spans="1:31" x14ac:dyDescent="0.35">
      <c r="A1695" t="s">
        <v>5772</v>
      </c>
      <c r="B1695" t="s">
        <v>32</v>
      </c>
      <c r="C1695" t="s">
        <v>40</v>
      </c>
      <c r="D1695" s="2">
        <v>1990</v>
      </c>
      <c r="E1695" t="s">
        <v>5366</v>
      </c>
      <c r="F1695" s="2">
        <v>5.5</v>
      </c>
      <c r="G1695">
        <v>23000</v>
      </c>
      <c r="H1695" t="s">
        <v>3867</v>
      </c>
      <c r="I1695" t="s">
        <v>3100</v>
      </c>
      <c r="J1695" t="s">
        <v>1718</v>
      </c>
      <c r="K1695" s="3" t="s">
        <v>29</v>
      </c>
      <c r="L1695">
        <v>0</v>
      </c>
      <c r="M1695">
        <v>71609321</v>
      </c>
      <c r="N1695" t="s">
        <v>2091</v>
      </c>
      <c r="O1695" s="2">
        <v>104</v>
      </c>
      <c r="Q1695" s="10" t="s">
        <v>40</v>
      </c>
      <c r="R1695" s="21">
        <v>1990</v>
      </c>
      <c r="S1695" s="27" t="s">
        <v>12900</v>
      </c>
      <c r="T1695" s="25" t="str">
        <f>LEFT(S1695,3)</f>
        <v>Nov</v>
      </c>
      <c r="U1695" s="10" t="s">
        <v>29</v>
      </c>
      <c r="V1695" s="21">
        <v>5.5</v>
      </c>
      <c r="W1695" s="10">
        <v>23000</v>
      </c>
      <c r="X1695" s="10" t="s">
        <v>3867</v>
      </c>
      <c r="Y1695" s="10" t="s">
        <v>3100</v>
      </c>
      <c r="Z1695" s="10" t="s">
        <v>1718</v>
      </c>
      <c r="AA1695" s="22" t="s">
        <v>29</v>
      </c>
      <c r="AB1695" s="10">
        <v>0</v>
      </c>
      <c r="AC1695" s="10">
        <v>71609321</v>
      </c>
      <c r="AD1695" s="10" t="s">
        <v>2091</v>
      </c>
      <c r="AE1695" s="23">
        <v>104</v>
      </c>
    </row>
    <row r="1696" spans="1:31" x14ac:dyDescent="0.35">
      <c r="A1696" t="s">
        <v>5773</v>
      </c>
      <c r="B1696" t="s">
        <v>32</v>
      </c>
      <c r="C1696" t="s">
        <v>40</v>
      </c>
      <c r="D1696" s="2">
        <v>1990</v>
      </c>
      <c r="E1696" t="s">
        <v>5715</v>
      </c>
      <c r="F1696" s="2">
        <v>5.4</v>
      </c>
      <c r="G1696">
        <v>29000</v>
      </c>
      <c r="H1696" t="s">
        <v>5774</v>
      </c>
      <c r="I1696" t="s">
        <v>5775</v>
      </c>
      <c r="J1696" t="s">
        <v>5776</v>
      </c>
      <c r="K1696" s="3" t="s">
        <v>29</v>
      </c>
      <c r="L1696">
        <v>10000000</v>
      </c>
      <c r="M1696">
        <v>72270891</v>
      </c>
      <c r="N1696" t="s">
        <v>60</v>
      </c>
      <c r="O1696" s="2">
        <v>81</v>
      </c>
      <c r="Q1696" s="9" t="s">
        <v>40</v>
      </c>
      <c r="R1696" s="18">
        <v>1990</v>
      </c>
      <c r="S1696" s="26" t="s">
        <v>12935</v>
      </c>
      <c r="T1696" s="25" t="str">
        <f>LEFT(S1696,3)</f>
        <v>Jul</v>
      </c>
      <c r="U1696" s="9" t="s">
        <v>29</v>
      </c>
      <c r="V1696" s="18">
        <v>5.4</v>
      </c>
      <c r="W1696" s="9">
        <v>29000</v>
      </c>
      <c r="X1696" s="9" t="s">
        <v>5774</v>
      </c>
      <c r="Y1696" s="9" t="s">
        <v>5775</v>
      </c>
      <c r="Z1696" s="9" t="s">
        <v>5776</v>
      </c>
      <c r="AA1696" s="19" t="s">
        <v>29</v>
      </c>
      <c r="AB1696" s="9">
        <v>10000000</v>
      </c>
      <c r="AC1696" s="9">
        <v>72270891</v>
      </c>
      <c r="AD1696" s="9" t="s">
        <v>60</v>
      </c>
      <c r="AE1696" s="20">
        <v>81</v>
      </c>
    </row>
    <row r="1697" spans="1:31" x14ac:dyDescent="0.35">
      <c r="A1697" t="s">
        <v>5777</v>
      </c>
      <c r="B1697" t="s">
        <v>15</v>
      </c>
      <c r="C1697" t="s">
        <v>103</v>
      </c>
      <c r="D1697" s="2">
        <v>1990</v>
      </c>
      <c r="E1697" t="s">
        <v>5778</v>
      </c>
      <c r="F1697" s="2">
        <v>6.9</v>
      </c>
      <c r="G1697">
        <v>26000</v>
      </c>
      <c r="H1697" t="s">
        <v>2204</v>
      </c>
      <c r="I1697" t="s">
        <v>5779</v>
      </c>
      <c r="J1697" t="s">
        <v>4308</v>
      </c>
      <c r="K1697" s="3" t="s">
        <v>29</v>
      </c>
      <c r="L1697">
        <v>0</v>
      </c>
      <c r="M1697">
        <v>13446769</v>
      </c>
      <c r="N1697" t="s">
        <v>3948</v>
      </c>
      <c r="O1697" s="2">
        <v>110</v>
      </c>
      <c r="Q1697" s="10" t="s">
        <v>103</v>
      </c>
      <c r="R1697" s="21">
        <v>1990</v>
      </c>
      <c r="S1697" s="27" t="s">
        <v>12947</v>
      </c>
      <c r="T1697" s="25" t="str">
        <f>LEFT(S1697,3)</f>
        <v>Jan</v>
      </c>
      <c r="U1697" s="10" t="s">
        <v>29</v>
      </c>
      <c r="V1697" s="21">
        <v>6.9</v>
      </c>
      <c r="W1697" s="10">
        <v>26000</v>
      </c>
      <c r="X1697" s="10" t="s">
        <v>2204</v>
      </c>
      <c r="Y1697" s="10" t="s">
        <v>5779</v>
      </c>
      <c r="Z1697" s="10" t="s">
        <v>4308</v>
      </c>
      <c r="AA1697" s="22" t="s">
        <v>29</v>
      </c>
      <c r="AB1697" s="10">
        <v>0</v>
      </c>
      <c r="AC1697" s="10">
        <v>13446769</v>
      </c>
      <c r="AD1697" s="10" t="s">
        <v>3948</v>
      </c>
      <c r="AE1697" s="23">
        <v>110</v>
      </c>
    </row>
    <row r="1698" spans="1:31" x14ac:dyDescent="0.35">
      <c r="A1698" t="s">
        <v>5780</v>
      </c>
      <c r="B1698" t="s">
        <v>1998</v>
      </c>
      <c r="C1698" t="s">
        <v>40</v>
      </c>
      <c r="D1698" s="2">
        <v>1990</v>
      </c>
      <c r="E1698" t="s">
        <v>5697</v>
      </c>
      <c r="F1698" s="2">
        <v>6.3</v>
      </c>
      <c r="G1698">
        <v>19000</v>
      </c>
      <c r="H1698" t="s">
        <v>848</v>
      </c>
      <c r="I1698" t="s">
        <v>1584</v>
      </c>
      <c r="J1698" t="s">
        <v>850</v>
      </c>
      <c r="K1698" s="3" t="s">
        <v>29</v>
      </c>
      <c r="L1698">
        <v>0</v>
      </c>
      <c r="M1698">
        <v>23591472</v>
      </c>
      <c r="N1698" t="s">
        <v>2397</v>
      </c>
      <c r="O1698" s="2">
        <v>97</v>
      </c>
      <c r="Q1698" s="9" t="s">
        <v>40</v>
      </c>
      <c r="R1698" s="18">
        <v>1990</v>
      </c>
      <c r="S1698" s="26" t="s">
        <v>12930</v>
      </c>
      <c r="T1698" s="25" t="str">
        <f>LEFT(S1698,3)</f>
        <v>Aug</v>
      </c>
      <c r="U1698" s="9" t="s">
        <v>29</v>
      </c>
      <c r="V1698" s="18">
        <v>6.3</v>
      </c>
      <c r="W1698" s="9">
        <v>19000</v>
      </c>
      <c r="X1698" s="9" t="s">
        <v>848</v>
      </c>
      <c r="Y1698" s="9" t="s">
        <v>1584</v>
      </c>
      <c r="Z1698" s="9" t="s">
        <v>850</v>
      </c>
      <c r="AA1698" s="19" t="s">
        <v>29</v>
      </c>
      <c r="AB1698" s="9">
        <v>0</v>
      </c>
      <c r="AC1698" s="9">
        <v>23591472</v>
      </c>
      <c r="AD1698" s="9" t="s">
        <v>2397</v>
      </c>
      <c r="AE1698" s="20">
        <v>97</v>
      </c>
    </row>
    <row r="1699" spans="1:31" x14ac:dyDescent="0.35">
      <c r="A1699" t="s">
        <v>5781</v>
      </c>
      <c r="B1699" t="s">
        <v>336</v>
      </c>
      <c r="C1699" t="s">
        <v>389</v>
      </c>
      <c r="D1699" s="2">
        <v>1990</v>
      </c>
      <c r="E1699" t="s">
        <v>5659</v>
      </c>
      <c r="F1699" s="2">
        <v>6.9</v>
      </c>
      <c r="G1699">
        <v>40000</v>
      </c>
      <c r="H1699" t="s">
        <v>5782</v>
      </c>
      <c r="I1699" t="s">
        <v>4582</v>
      </c>
      <c r="J1699" t="s">
        <v>483</v>
      </c>
      <c r="K1699" s="3" t="s">
        <v>29</v>
      </c>
      <c r="L1699">
        <v>30000000</v>
      </c>
      <c r="M1699">
        <v>27931461</v>
      </c>
      <c r="N1699" t="s">
        <v>5783</v>
      </c>
      <c r="O1699" s="2">
        <v>77</v>
      </c>
      <c r="Q1699" s="10" t="s">
        <v>389</v>
      </c>
      <c r="R1699" s="21">
        <v>1990</v>
      </c>
      <c r="S1699" s="27" t="s">
        <v>12922</v>
      </c>
      <c r="T1699" s="25" t="str">
        <f>LEFT(S1699,3)</f>
        <v>Nov</v>
      </c>
      <c r="U1699" s="10" t="s">
        <v>29</v>
      </c>
      <c r="V1699" s="21">
        <v>6.9</v>
      </c>
      <c r="W1699" s="10">
        <v>40000</v>
      </c>
      <c r="X1699" s="10" t="s">
        <v>5782</v>
      </c>
      <c r="Y1699" s="10" t="s">
        <v>4582</v>
      </c>
      <c r="Z1699" s="10" t="s">
        <v>483</v>
      </c>
      <c r="AA1699" s="22" t="s">
        <v>29</v>
      </c>
      <c r="AB1699" s="10">
        <v>30000000</v>
      </c>
      <c r="AC1699" s="10">
        <v>27931461</v>
      </c>
      <c r="AD1699" s="10" t="s">
        <v>5783</v>
      </c>
      <c r="AE1699" s="23">
        <v>77</v>
      </c>
    </row>
    <row r="1700" spans="1:31" x14ac:dyDescent="0.35">
      <c r="A1700" t="s">
        <v>5784</v>
      </c>
      <c r="B1700" t="s">
        <v>15</v>
      </c>
      <c r="C1700" t="s">
        <v>40</v>
      </c>
      <c r="D1700" s="2">
        <v>1990</v>
      </c>
      <c r="E1700" t="s">
        <v>5692</v>
      </c>
      <c r="F1700" s="2">
        <v>6.5</v>
      </c>
      <c r="G1700">
        <v>14000</v>
      </c>
      <c r="H1700" t="s">
        <v>5785</v>
      </c>
      <c r="I1700" t="s">
        <v>5785</v>
      </c>
      <c r="J1700" t="s">
        <v>5786</v>
      </c>
      <c r="K1700" s="3" t="s">
        <v>29</v>
      </c>
      <c r="L1700">
        <v>2500000</v>
      </c>
      <c r="M1700">
        <v>26385627</v>
      </c>
      <c r="N1700" t="s">
        <v>5787</v>
      </c>
      <c r="O1700" s="2">
        <v>100</v>
      </c>
      <c r="Q1700" s="9" t="s">
        <v>40</v>
      </c>
      <c r="R1700" s="18">
        <v>1990</v>
      </c>
      <c r="S1700" s="26" t="s">
        <v>12929</v>
      </c>
      <c r="T1700" s="25" t="str">
        <f>LEFT(S1700,3)</f>
        <v>Mar</v>
      </c>
      <c r="U1700" s="9" t="s">
        <v>29</v>
      </c>
      <c r="V1700" s="18">
        <v>6.5</v>
      </c>
      <c r="W1700" s="9">
        <v>14000</v>
      </c>
      <c r="X1700" s="9" t="s">
        <v>5785</v>
      </c>
      <c r="Y1700" s="9" t="s">
        <v>5785</v>
      </c>
      <c r="Z1700" s="9" t="s">
        <v>5786</v>
      </c>
      <c r="AA1700" s="19" t="s">
        <v>29</v>
      </c>
      <c r="AB1700" s="9">
        <v>2500000</v>
      </c>
      <c r="AC1700" s="9">
        <v>26385627</v>
      </c>
      <c r="AD1700" s="9" t="s">
        <v>5787</v>
      </c>
      <c r="AE1700" s="20">
        <v>100</v>
      </c>
    </row>
    <row r="1701" spans="1:31" x14ac:dyDescent="0.35">
      <c r="A1701" t="s">
        <v>5788</v>
      </c>
      <c r="B1701" t="s">
        <v>15</v>
      </c>
      <c r="C1701" t="s">
        <v>33</v>
      </c>
      <c r="D1701" s="2">
        <v>1990</v>
      </c>
      <c r="E1701" t="s">
        <v>5789</v>
      </c>
      <c r="F1701" s="2">
        <v>5.9</v>
      </c>
      <c r="G1701">
        <v>40000</v>
      </c>
      <c r="H1701" t="s">
        <v>76</v>
      </c>
      <c r="I1701" t="s">
        <v>5790</v>
      </c>
      <c r="J1701" t="s">
        <v>1484</v>
      </c>
      <c r="K1701" s="3" t="s">
        <v>29</v>
      </c>
      <c r="L1701">
        <v>38000000</v>
      </c>
      <c r="M1701">
        <v>153518974</v>
      </c>
      <c r="N1701" t="s">
        <v>43</v>
      </c>
      <c r="O1701" s="2">
        <v>93</v>
      </c>
      <c r="Q1701" s="10" t="s">
        <v>33</v>
      </c>
      <c r="R1701" s="21">
        <v>1990</v>
      </c>
      <c r="S1701" s="27" t="s">
        <v>12948</v>
      </c>
      <c r="T1701" s="25" t="str">
        <f>LEFT(S1701,3)</f>
        <v>Jun</v>
      </c>
      <c r="U1701" s="10" t="s">
        <v>29</v>
      </c>
      <c r="V1701" s="21">
        <v>5.9</v>
      </c>
      <c r="W1701" s="10">
        <v>40000</v>
      </c>
      <c r="X1701" s="10" t="s">
        <v>76</v>
      </c>
      <c r="Y1701" s="10" t="s">
        <v>5790</v>
      </c>
      <c r="Z1701" s="10" t="s">
        <v>1484</v>
      </c>
      <c r="AA1701" s="22" t="s">
        <v>29</v>
      </c>
      <c r="AB1701" s="10">
        <v>38000000</v>
      </c>
      <c r="AC1701" s="10">
        <v>153518974</v>
      </c>
      <c r="AD1701" s="10" t="s">
        <v>43</v>
      </c>
      <c r="AE1701" s="23">
        <v>93</v>
      </c>
    </row>
    <row r="1702" spans="1:31" x14ac:dyDescent="0.35">
      <c r="A1702" t="s">
        <v>5791</v>
      </c>
      <c r="B1702" t="s">
        <v>15</v>
      </c>
      <c r="C1702" t="s">
        <v>51</v>
      </c>
      <c r="D1702" s="2">
        <v>1990</v>
      </c>
      <c r="E1702" t="s">
        <v>5762</v>
      </c>
      <c r="F1702" s="2">
        <v>6.9</v>
      </c>
      <c r="G1702">
        <v>40000</v>
      </c>
      <c r="H1702" t="s">
        <v>5792</v>
      </c>
      <c r="I1702" t="s">
        <v>5793</v>
      </c>
      <c r="J1702" t="s">
        <v>5794</v>
      </c>
      <c r="K1702" s="3" t="s">
        <v>29</v>
      </c>
      <c r="L1702">
        <v>4200000</v>
      </c>
      <c r="M1702">
        <v>5835247</v>
      </c>
      <c r="N1702" t="s">
        <v>5425</v>
      </c>
      <c r="O1702" s="2">
        <v>92</v>
      </c>
      <c r="Q1702" s="9" t="s">
        <v>51</v>
      </c>
      <c r="R1702" s="18">
        <v>1990</v>
      </c>
      <c r="S1702" s="26" t="s">
        <v>12945</v>
      </c>
      <c r="T1702" s="25" t="str">
        <f>LEFT(S1702,3)</f>
        <v>Oct</v>
      </c>
      <c r="U1702" s="9" t="s">
        <v>29</v>
      </c>
      <c r="V1702" s="18">
        <v>6.9</v>
      </c>
      <c r="W1702" s="9">
        <v>40000</v>
      </c>
      <c r="X1702" s="9" t="s">
        <v>5792</v>
      </c>
      <c r="Y1702" s="9" t="s">
        <v>5793</v>
      </c>
      <c r="Z1702" s="9" t="s">
        <v>5794</v>
      </c>
      <c r="AA1702" s="19" t="s">
        <v>29</v>
      </c>
      <c r="AB1702" s="9">
        <v>4200000</v>
      </c>
      <c r="AC1702" s="9">
        <v>5835247</v>
      </c>
      <c r="AD1702" s="9" t="s">
        <v>5425</v>
      </c>
      <c r="AE1702" s="20">
        <v>92</v>
      </c>
    </row>
    <row r="1703" spans="1:31" x14ac:dyDescent="0.35">
      <c r="A1703" t="s">
        <v>5795</v>
      </c>
      <c r="B1703" t="s">
        <v>15</v>
      </c>
      <c r="C1703" t="s">
        <v>1203</v>
      </c>
      <c r="D1703" s="2">
        <v>1990</v>
      </c>
      <c r="E1703" t="s">
        <v>5796</v>
      </c>
      <c r="F1703" s="2">
        <v>6.4</v>
      </c>
      <c r="G1703">
        <v>19000</v>
      </c>
      <c r="H1703" t="s">
        <v>937</v>
      </c>
      <c r="I1703" t="s">
        <v>5797</v>
      </c>
      <c r="J1703" t="s">
        <v>4046</v>
      </c>
      <c r="K1703" s="3" t="s">
        <v>29</v>
      </c>
      <c r="L1703">
        <v>18000000</v>
      </c>
      <c r="M1703">
        <v>44926706</v>
      </c>
      <c r="N1703" t="s">
        <v>4530</v>
      </c>
      <c r="O1703" s="2">
        <v>102</v>
      </c>
      <c r="Q1703" s="10" t="s">
        <v>1203</v>
      </c>
      <c r="R1703" s="21">
        <v>1990</v>
      </c>
      <c r="S1703" s="27" t="s">
        <v>12949</v>
      </c>
      <c r="T1703" s="25" t="str">
        <f>LEFT(S1703,3)</f>
        <v>Sep</v>
      </c>
      <c r="U1703" s="10" t="s">
        <v>29</v>
      </c>
      <c r="V1703" s="21">
        <v>6.4</v>
      </c>
      <c r="W1703" s="10">
        <v>19000</v>
      </c>
      <c r="X1703" s="10" t="s">
        <v>937</v>
      </c>
      <c r="Y1703" s="10" t="s">
        <v>5797</v>
      </c>
      <c r="Z1703" s="10" t="s">
        <v>4046</v>
      </c>
      <c r="AA1703" s="22" t="s">
        <v>29</v>
      </c>
      <c r="AB1703" s="10">
        <v>18000000</v>
      </c>
      <c r="AC1703" s="10">
        <v>44926706</v>
      </c>
      <c r="AD1703" s="10" t="s">
        <v>4530</v>
      </c>
      <c r="AE1703" s="23">
        <v>102</v>
      </c>
    </row>
    <row r="1704" spans="1:31" x14ac:dyDescent="0.35">
      <c r="A1704" t="s">
        <v>5798</v>
      </c>
      <c r="B1704" t="s">
        <v>15</v>
      </c>
      <c r="C1704" t="s">
        <v>40</v>
      </c>
      <c r="D1704" s="2">
        <v>1990</v>
      </c>
      <c r="E1704" t="s">
        <v>5799</v>
      </c>
      <c r="F1704" s="2">
        <v>6.7</v>
      </c>
      <c r="G1704">
        <v>16000</v>
      </c>
      <c r="H1704" t="s">
        <v>473</v>
      </c>
      <c r="I1704" t="s">
        <v>5800</v>
      </c>
      <c r="J1704" t="s">
        <v>746</v>
      </c>
      <c r="K1704" s="3" t="s">
        <v>29</v>
      </c>
      <c r="L1704">
        <v>22000000</v>
      </c>
      <c r="M1704">
        <v>39071603</v>
      </c>
      <c r="N1704" t="s">
        <v>30</v>
      </c>
      <c r="O1704" s="2">
        <v>101</v>
      </c>
      <c r="Q1704" s="9" t="s">
        <v>40</v>
      </c>
      <c r="R1704" s="18">
        <v>1990</v>
      </c>
      <c r="S1704" s="26" t="s">
        <v>12950</v>
      </c>
      <c r="T1704" s="25" t="str">
        <f>LEFT(S1704,3)</f>
        <v>Sep</v>
      </c>
      <c r="U1704" s="9" t="s">
        <v>29</v>
      </c>
      <c r="V1704" s="18">
        <v>6.7</v>
      </c>
      <c r="W1704" s="9">
        <v>16000</v>
      </c>
      <c r="X1704" s="9" t="s">
        <v>473</v>
      </c>
      <c r="Y1704" s="9" t="s">
        <v>5800</v>
      </c>
      <c r="Z1704" s="9" t="s">
        <v>746</v>
      </c>
      <c r="AA1704" s="19" t="s">
        <v>29</v>
      </c>
      <c r="AB1704" s="9">
        <v>22000000</v>
      </c>
      <c r="AC1704" s="9">
        <v>39071603</v>
      </c>
      <c r="AD1704" s="9" t="s">
        <v>30</v>
      </c>
      <c r="AE1704" s="20">
        <v>101</v>
      </c>
    </row>
    <row r="1705" spans="1:31" x14ac:dyDescent="0.35">
      <c r="A1705" t="s">
        <v>5801</v>
      </c>
      <c r="B1705" t="s">
        <v>508</v>
      </c>
      <c r="C1705" t="s">
        <v>62</v>
      </c>
      <c r="D1705" s="2">
        <v>1990</v>
      </c>
      <c r="E1705" t="s">
        <v>5731</v>
      </c>
      <c r="F1705" s="2">
        <v>6.3</v>
      </c>
      <c r="G1705">
        <v>13000</v>
      </c>
      <c r="H1705" t="s">
        <v>1513</v>
      </c>
      <c r="I1705" t="s">
        <v>5802</v>
      </c>
      <c r="J1705" t="s">
        <v>5803</v>
      </c>
      <c r="K1705" s="3" t="s">
        <v>29</v>
      </c>
      <c r="L1705">
        <v>0</v>
      </c>
      <c r="M1705">
        <v>23472449</v>
      </c>
      <c r="N1705" t="s">
        <v>60</v>
      </c>
      <c r="O1705" s="2">
        <v>136</v>
      </c>
      <c r="Q1705" s="10" t="s">
        <v>62</v>
      </c>
      <c r="R1705" s="21">
        <v>1990</v>
      </c>
      <c r="S1705" s="27" t="s">
        <v>12940</v>
      </c>
      <c r="T1705" s="25" t="str">
        <f>LEFT(S1705,3)</f>
        <v>Oct</v>
      </c>
      <c r="U1705" s="10" t="s">
        <v>29</v>
      </c>
      <c r="V1705" s="21">
        <v>6.3</v>
      </c>
      <c r="W1705" s="10">
        <v>13000</v>
      </c>
      <c r="X1705" s="10" t="s">
        <v>1513</v>
      </c>
      <c r="Y1705" s="10" t="s">
        <v>5802</v>
      </c>
      <c r="Z1705" s="10" t="s">
        <v>5803</v>
      </c>
      <c r="AA1705" s="22" t="s">
        <v>29</v>
      </c>
      <c r="AB1705" s="10">
        <v>0</v>
      </c>
      <c r="AC1705" s="10">
        <v>23472449</v>
      </c>
      <c r="AD1705" s="10" t="s">
        <v>60</v>
      </c>
      <c r="AE1705" s="23">
        <v>136</v>
      </c>
    </row>
    <row r="1706" spans="1:31" x14ac:dyDescent="0.35">
      <c r="A1706" t="s">
        <v>5804</v>
      </c>
      <c r="B1706" t="s">
        <v>15</v>
      </c>
      <c r="C1706" t="s">
        <v>33</v>
      </c>
      <c r="D1706" s="2">
        <v>1990</v>
      </c>
      <c r="E1706" t="s">
        <v>4754</v>
      </c>
      <c r="F1706" s="2">
        <v>5.8</v>
      </c>
      <c r="G1706">
        <v>28000</v>
      </c>
      <c r="H1706" t="s">
        <v>759</v>
      </c>
      <c r="I1706" t="s">
        <v>5805</v>
      </c>
      <c r="J1706" t="s">
        <v>4620</v>
      </c>
      <c r="K1706" s="3" t="s">
        <v>29</v>
      </c>
      <c r="L1706">
        <v>10000000</v>
      </c>
      <c r="M1706">
        <v>47410827</v>
      </c>
      <c r="N1706" t="s">
        <v>22</v>
      </c>
      <c r="O1706" s="2">
        <v>96</v>
      </c>
      <c r="Q1706" s="9" t="s">
        <v>33</v>
      </c>
      <c r="R1706" s="18">
        <v>1990</v>
      </c>
      <c r="S1706" s="26" t="s">
        <v>12825</v>
      </c>
      <c r="T1706" s="25" t="str">
        <f>LEFT(S1706,3)</f>
        <v>Feb</v>
      </c>
      <c r="U1706" s="9" t="s">
        <v>29</v>
      </c>
      <c r="V1706" s="18">
        <v>5.8</v>
      </c>
      <c r="W1706" s="9">
        <v>28000</v>
      </c>
      <c r="X1706" s="9" t="s">
        <v>759</v>
      </c>
      <c r="Y1706" s="9" t="s">
        <v>5805</v>
      </c>
      <c r="Z1706" s="9" t="s">
        <v>4620</v>
      </c>
      <c r="AA1706" s="19" t="s">
        <v>29</v>
      </c>
      <c r="AB1706" s="9">
        <v>10000000</v>
      </c>
      <c r="AC1706" s="9">
        <v>47410827</v>
      </c>
      <c r="AD1706" s="9" t="s">
        <v>22</v>
      </c>
      <c r="AE1706" s="20">
        <v>96</v>
      </c>
    </row>
    <row r="1707" spans="1:31" x14ac:dyDescent="0.35">
      <c r="A1707" t="s">
        <v>5806</v>
      </c>
      <c r="B1707" t="s">
        <v>15</v>
      </c>
      <c r="C1707" t="s">
        <v>40</v>
      </c>
      <c r="D1707" s="2">
        <v>1990</v>
      </c>
      <c r="E1707" t="s">
        <v>5807</v>
      </c>
      <c r="F1707" s="2">
        <v>7.2</v>
      </c>
      <c r="G1707">
        <v>27000</v>
      </c>
      <c r="H1707" t="s">
        <v>5808</v>
      </c>
      <c r="I1707" t="s">
        <v>5808</v>
      </c>
      <c r="J1707" t="s">
        <v>5290</v>
      </c>
      <c r="K1707" s="3" t="s">
        <v>194</v>
      </c>
      <c r="L1707">
        <v>0</v>
      </c>
      <c r="M1707">
        <v>11541758</v>
      </c>
      <c r="N1707" t="s">
        <v>2025</v>
      </c>
      <c r="O1707" s="2">
        <v>102</v>
      </c>
      <c r="Q1707" s="10" t="s">
        <v>40</v>
      </c>
      <c r="R1707" s="21">
        <v>1990</v>
      </c>
      <c r="S1707" s="27" t="s">
        <v>12951</v>
      </c>
      <c r="T1707" s="25" t="str">
        <f>LEFT(S1707,3)</f>
        <v>Aug</v>
      </c>
      <c r="U1707" s="10" t="s">
        <v>29</v>
      </c>
      <c r="V1707" s="21">
        <v>7.2</v>
      </c>
      <c r="W1707" s="10">
        <v>27000</v>
      </c>
      <c r="X1707" s="10" t="s">
        <v>5808</v>
      </c>
      <c r="Y1707" s="10" t="s">
        <v>5808</v>
      </c>
      <c r="Z1707" s="10" t="s">
        <v>5290</v>
      </c>
      <c r="AA1707" s="22" t="s">
        <v>194</v>
      </c>
      <c r="AB1707" s="10">
        <v>0</v>
      </c>
      <c r="AC1707" s="10">
        <v>11541758</v>
      </c>
      <c r="AD1707" s="10" t="s">
        <v>2025</v>
      </c>
      <c r="AE1707" s="23">
        <v>102</v>
      </c>
    </row>
    <row r="1708" spans="1:31" x14ac:dyDescent="0.35">
      <c r="A1708" t="s">
        <v>5809</v>
      </c>
      <c r="B1708" t="s">
        <v>32</v>
      </c>
      <c r="C1708" t="s">
        <v>16</v>
      </c>
      <c r="D1708" s="2">
        <v>1990</v>
      </c>
      <c r="E1708" t="s">
        <v>5810</v>
      </c>
      <c r="F1708" s="2">
        <v>6.7</v>
      </c>
      <c r="G1708">
        <v>22000</v>
      </c>
      <c r="H1708" t="s">
        <v>562</v>
      </c>
      <c r="I1708" t="s">
        <v>5253</v>
      </c>
      <c r="J1708" t="s">
        <v>534</v>
      </c>
      <c r="K1708" s="3" t="s">
        <v>29</v>
      </c>
      <c r="L1708">
        <v>0</v>
      </c>
      <c r="M1708">
        <v>20710451</v>
      </c>
      <c r="N1708" t="s">
        <v>5811</v>
      </c>
      <c r="O1708" s="2">
        <v>135</v>
      </c>
      <c r="Q1708" s="9" t="s">
        <v>16</v>
      </c>
      <c r="R1708" s="18">
        <v>1990</v>
      </c>
      <c r="S1708" s="26" t="s">
        <v>12952</v>
      </c>
      <c r="T1708" s="25" t="str">
        <f>LEFT(S1708,3)</f>
        <v>Jan</v>
      </c>
      <c r="U1708" s="9" t="s">
        <v>29</v>
      </c>
      <c r="V1708" s="18">
        <v>6.7</v>
      </c>
      <c r="W1708" s="9">
        <v>22000</v>
      </c>
      <c r="X1708" s="9" t="s">
        <v>562</v>
      </c>
      <c r="Y1708" s="9" t="s">
        <v>5253</v>
      </c>
      <c r="Z1708" s="9" t="s">
        <v>534</v>
      </c>
      <c r="AA1708" s="19" t="s">
        <v>29</v>
      </c>
      <c r="AB1708" s="9">
        <v>0</v>
      </c>
      <c r="AC1708" s="9">
        <v>20710451</v>
      </c>
      <c r="AD1708" s="9" t="s">
        <v>5811</v>
      </c>
      <c r="AE1708" s="20">
        <v>135</v>
      </c>
    </row>
    <row r="1709" spans="1:31" x14ac:dyDescent="0.35">
      <c r="A1709" t="s">
        <v>5812</v>
      </c>
      <c r="B1709" t="s">
        <v>32</v>
      </c>
      <c r="C1709" t="s">
        <v>24</v>
      </c>
      <c r="D1709" s="2">
        <v>1990</v>
      </c>
      <c r="E1709" t="s">
        <v>5813</v>
      </c>
      <c r="F1709" s="2">
        <v>5.2</v>
      </c>
      <c r="G1709">
        <v>25000</v>
      </c>
      <c r="H1709" t="s">
        <v>532</v>
      </c>
      <c r="I1709" t="s">
        <v>5814</v>
      </c>
      <c r="J1709" t="s">
        <v>5815</v>
      </c>
      <c r="K1709" s="3" t="s">
        <v>5816</v>
      </c>
      <c r="L1709">
        <v>36000000</v>
      </c>
      <c r="M1709">
        <v>17373527</v>
      </c>
      <c r="N1709" t="s">
        <v>22</v>
      </c>
      <c r="O1709" s="2">
        <v>89</v>
      </c>
      <c r="Q1709" s="10" t="s">
        <v>24</v>
      </c>
      <c r="R1709" s="21">
        <v>1990</v>
      </c>
      <c r="S1709" s="27" t="s">
        <v>12953</v>
      </c>
      <c r="T1709" s="25" t="str">
        <f>LEFT(S1709,3)</f>
        <v>Feb</v>
      </c>
      <c r="U1709" s="10" t="s">
        <v>29</v>
      </c>
      <c r="V1709" s="21">
        <v>5.2</v>
      </c>
      <c r="W1709" s="10">
        <v>25000</v>
      </c>
      <c r="X1709" s="10" t="s">
        <v>532</v>
      </c>
      <c r="Y1709" s="10" t="s">
        <v>5814</v>
      </c>
      <c r="Z1709" s="10" t="s">
        <v>5815</v>
      </c>
      <c r="AA1709" s="22" t="s">
        <v>5816</v>
      </c>
      <c r="AB1709" s="10">
        <v>36000000</v>
      </c>
      <c r="AC1709" s="10">
        <v>17373527</v>
      </c>
      <c r="AD1709" s="10" t="s">
        <v>22</v>
      </c>
      <c r="AE1709" s="23">
        <v>89</v>
      </c>
    </row>
    <row r="1710" spans="1:31" x14ac:dyDescent="0.35">
      <c r="A1710" t="s">
        <v>5817</v>
      </c>
      <c r="B1710" t="s">
        <v>1998</v>
      </c>
      <c r="C1710" t="s">
        <v>33</v>
      </c>
      <c r="D1710" s="2">
        <v>1990</v>
      </c>
      <c r="E1710" t="s">
        <v>5703</v>
      </c>
      <c r="F1710" s="2">
        <v>6</v>
      </c>
      <c r="G1710">
        <v>23000</v>
      </c>
      <c r="H1710" t="s">
        <v>2576</v>
      </c>
      <c r="I1710" t="s">
        <v>2576</v>
      </c>
      <c r="J1710" t="s">
        <v>3258</v>
      </c>
      <c r="K1710" s="3" t="s">
        <v>29</v>
      </c>
      <c r="L1710">
        <v>0</v>
      </c>
      <c r="M1710">
        <v>16247964</v>
      </c>
      <c r="N1710" t="s">
        <v>5617</v>
      </c>
      <c r="O1710" s="2">
        <v>98</v>
      </c>
      <c r="Q1710" s="9" t="s">
        <v>33</v>
      </c>
      <c r="R1710" s="18">
        <v>1990</v>
      </c>
      <c r="S1710" s="26" t="s">
        <v>12932</v>
      </c>
      <c r="T1710" s="25" t="str">
        <f>LEFT(S1710,3)</f>
        <v>Aug</v>
      </c>
      <c r="U1710" s="9" t="s">
        <v>29</v>
      </c>
      <c r="V1710" s="18">
        <v>6</v>
      </c>
      <c r="W1710" s="9">
        <v>23000</v>
      </c>
      <c r="X1710" s="9" t="s">
        <v>2576</v>
      </c>
      <c r="Y1710" s="9" t="s">
        <v>2576</v>
      </c>
      <c r="Z1710" s="9" t="s">
        <v>3258</v>
      </c>
      <c r="AA1710" s="19" t="s">
        <v>29</v>
      </c>
      <c r="AB1710" s="9">
        <v>0</v>
      </c>
      <c r="AC1710" s="9">
        <v>16247964</v>
      </c>
      <c r="AD1710" s="9" t="s">
        <v>5617</v>
      </c>
      <c r="AE1710" s="20">
        <v>98</v>
      </c>
    </row>
    <row r="1711" spans="1:31" x14ac:dyDescent="0.35">
      <c r="A1711" t="s">
        <v>5818</v>
      </c>
      <c r="B1711" t="s">
        <v>15</v>
      </c>
      <c r="C1711" t="s">
        <v>51</v>
      </c>
      <c r="D1711" s="2">
        <v>1990</v>
      </c>
      <c r="E1711" t="s">
        <v>5771</v>
      </c>
      <c r="F1711" s="2">
        <v>5.0999999999999996</v>
      </c>
      <c r="G1711">
        <v>15000</v>
      </c>
      <c r="H1711" t="s">
        <v>5379</v>
      </c>
      <c r="I1711" t="s">
        <v>5819</v>
      </c>
      <c r="J1711" t="s">
        <v>5820</v>
      </c>
      <c r="K1711" s="3" t="s">
        <v>29</v>
      </c>
      <c r="L1711">
        <v>2000000</v>
      </c>
      <c r="M1711">
        <v>5765562</v>
      </c>
      <c r="N1711" t="s">
        <v>5821</v>
      </c>
      <c r="O1711" s="2">
        <v>85</v>
      </c>
      <c r="Q1711" s="10" t="s">
        <v>51</v>
      </c>
      <c r="R1711" s="21">
        <v>1990</v>
      </c>
      <c r="S1711" s="27" t="s">
        <v>12946</v>
      </c>
      <c r="T1711" s="25" t="str">
        <f>LEFT(S1711,3)</f>
        <v>Jan</v>
      </c>
      <c r="U1711" s="10" t="s">
        <v>29</v>
      </c>
      <c r="V1711" s="21">
        <v>5.0999999999999996</v>
      </c>
      <c r="W1711" s="10">
        <v>15000</v>
      </c>
      <c r="X1711" s="10" t="s">
        <v>5379</v>
      </c>
      <c r="Y1711" s="10" t="s">
        <v>5819</v>
      </c>
      <c r="Z1711" s="10" t="s">
        <v>5820</v>
      </c>
      <c r="AA1711" s="22" t="s">
        <v>29</v>
      </c>
      <c r="AB1711" s="10">
        <v>2000000</v>
      </c>
      <c r="AC1711" s="10">
        <v>5765562</v>
      </c>
      <c r="AD1711" s="10" t="s">
        <v>5821</v>
      </c>
      <c r="AE1711" s="23">
        <v>85</v>
      </c>
    </row>
    <row r="1712" spans="1:31" x14ac:dyDescent="0.35">
      <c r="A1712" t="s">
        <v>5822</v>
      </c>
      <c r="B1712" t="s">
        <v>15</v>
      </c>
      <c r="C1712" t="s">
        <v>62</v>
      </c>
      <c r="D1712" s="2">
        <v>1990</v>
      </c>
      <c r="E1712" t="s">
        <v>5744</v>
      </c>
      <c r="F1712" s="2">
        <v>7.2</v>
      </c>
      <c r="G1712">
        <v>15000</v>
      </c>
      <c r="H1712" t="s">
        <v>4053</v>
      </c>
      <c r="I1712" t="s">
        <v>5823</v>
      </c>
      <c r="J1712" t="s">
        <v>4567</v>
      </c>
      <c r="K1712" s="3" t="s">
        <v>29</v>
      </c>
      <c r="L1712">
        <v>0</v>
      </c>
      <c r="M1712">
        <v>15445131</v>
      </c>
      <c r="N1712" t="s">
        <v>5824</v>
      </c>
      <c r="O1712" s="2">
        <v>111</v>
      </c>
      <c r="Q1712" s="9" t="s">
        <v>62</v>
      </c>
      <c r="R1712" s="18">
        <v>1990</v>
      </c>
      <c r="S1712" s="26" t="s">
        <v>12941</v>
      </c>
      <c r="T1712" s="25" t="str">
        <f>LEFT(S1712,3)</f>
        <v>Nov</v>
      </c>
      <c r="U1712" s="9" t="s">
        <v>29</v>
      </c>
      <c r="V1712" s="18">
        <v>7.2</v>
      </c>
      <c r="W1712" s="9">
        <v>15000</v>
      </c>
      <c r="X1712" s="9" t="s">
        <v>4053</v>
      </c>
      <c r="Y1712" s="9" t="s">
        <v>5823</v>
      </c>
      <c r="Z1712" s="9" t="s">
        <v>4567</v>
      </c>
      <c r="AA1712" s="19" t="s">
        <v>29</v>
      </c>
      <c r="AB1712" s="9">
        <v>0</v>
      </c>
      <c r="AC1712" s="9">
        <v>15445131</v>
      </c>
      <c r="AD1712" s="9" t="s">
        <v>5824</v>
      </c>
      <c r="AE1712" s="20">
        <v>111</v>
      </c>
    </row>
    <row r="1713" spans="1:31" x14ac:dyDescent="0.35">
      <c r="A1713" t="s">
        <v>5825</v>
      </c>
      <c r="B1713" t="s">
        <v>15</v>
      </c>
      <c r="C1713" t="s">
        <v>40</v>
      </c>
      <c r="D1713" s="2">
        <v>1990</v>
      </c>
      <c r="E1713" t="s">
        <v>5653</v>
      </c>
      <c r="F1713" s="2">
        <v>6.2</v>
      </c>
      <c r="G1713">
        <v>9400</v>
      </c>
      <c r="H1713" t="s">
        <v>5826</v>
      </c>
      <c r="I1713" t="s">
        <v>5827</v>
      </c>
      <c r="J1713" t="s">
        <v>5828</v>
      </c>
      <c r="K1713" s="3" t="s">
        <v>29</v>
      </c>
      <c r="L1713">
        <v>2500000</v>
      </c>
      <c r="M1713">
        <v>205068</v>
      </c>
      <c r="N1713" t="s">
        <v>5829</v>
      </c>
      <c r="O1713" s="2">
        <v>85</v>
      </c>
      <c r="Q1713" s="10" t="s">
        <v>40</v>
      </c>
      <c r="R1713" s="21">
        <v>1990</v>
      </c>
      <c r="S1713" s="27" t="s">
        <v>12920</v>
      </c>
      <c r="T1713" s="25" t="str">
        <f>LEFT(S1713,3)</f>
        <v>Jun</v>
      </c>
      <c r="U1713" s="10" t="s">
        <v>29</v>
      </c>
      <c r="V1713" s="21">
        <v>6.2</v>
      </c>
      <c r="W1713" s="10">
        <v>9400</v>
      </c>
      <c r="X1713" s="10" t="s">
        <v>5826</v>
      </c>
      <c r="Y1713" s="10" t="s">
        <v>5827</v>
      </c>
      <c r="Z1713" s="10" t="s">
        <v>5828</v>
      </c>
      <c r="AA1713" s="22" t="s">
        <v>29</v>
      </c>
      <c r="AB1713" s="10">
        <v>2500000</v>
      </c>
      <c r="AC1713" s="10">
        <v>205068</v>
      </c>
      <c r="AD1713" s="10" t="s">
        <v>5829</v>
      </c>
      <c r="AE1713" s="23">
        <v>85</v>
      </c>
    </row>
    <row r="1714" spans="1:31" x14ac:dyDescent="0.35">
      <c r="A1714" t="s">
        <v>5830</v>
      </c>
      <c r="B1714" t="s">
        <v>15</v>
      </c>
      <c r="C1714" t="s">
        <v>33</v>
      </c>
      <c r="D1714" s="2">
        <v>1990</v>
      </c>
      <c r="E1714" t="s">
        <v>5799</v>
      </c>
      <c r="F1714" s="2">
        <v>7.2</v>
      </c>
      <c r="G1714">
        <v>21000</v>
      </c>
      <c r="H1714" t="s">
        <v>4100</v>
      </c>
      <c r="I1714" t="s">
        <v>5831</v>
      </c>
      <c r="J1714" t="s">
        <v>986</v>
      </c>
      <c r="K1714" s="3" t="s">
        <v>21</v>
      </c>
      <c r="L1714">
        <v>18000000</v>
      </c>
      <c r="M1714">
        <v>1911542</v>
      </c>
      <c r="N1714" t="s">
        <v>5832</v>
      </c>
      <c r="O1714" s="2">
        <v>134</v>
      </c>
      <c r="Q1714" s="9" t="s">
        <v>33</v>
      </c>
      <c r="R1714" s="18">
        <v>1990</v>
      </c>
      <c r="S1714" s="26" t="s">
        <v>12950</v>
      </c>
      <c r="T1714" s="25" t="str">
        <f>LEFT(S1714,3)</f>
        <v>Sep</v>
      </c>
      <c r="U1714" s="9" t="s">
        <v>29</v>
      </c>
      <c r="V1714" s="18">
        <v>7.2</v>
      </c>
      <c r="W1714" s="9">
        <v>21000</v>
      </c>
      <c r="X1714" s="9" t="s">
        <v>4100</v>
      </c>
      <c r="Y1714" s="9" t="s">
        <v>5831</v>
      </c>
      <c r="Z1714" s="9" t="s">
        <v>986</v>
      </c>
      <c r="AA1714" s="19" t="s">
        <v>21</v>
      </c>
      <c r="AB1714" s="9">
        <v>18000000</v>
      </c>
      <c r="AC1714" s="9">
        <v>1911542</v>
      </c>
      <c r="AD1714" s="9" t="s">
        <v>5832</v>
      </c>
      <c r="AE1714" s="20">
        <v>134</v>
      </c>
    </row>
    <row r="1715" spans="1:31" x14ac:dyDescent="0.35">
      <c r="A1715" t="s">
        <v>5833</v>
      </c>
      <c r="B1715" t="s">
        <v>1998</v>
      </c>
      <c r="C1715" t="s">
        <v>33</v>
      </c>
      <c r="D1715" s="2">
        <v>1990</v>
      </c>
      <c r="E1715" t="s">
        <v>5834</v>
      </c>
      <c r="F1715" s="2">
        <v>6</v>
      </c>
      <c r="G1715">
        <v>42000</v>
      </c>
      <c r="H1715" t="s">
        <v>913</v>
      </c>
      <c r="I1715" t="s">
        <v>2714</v>
      </c>
      <c r="J1715" t="s">
        <v>534</v>
      </c>
      <c r="K1715" s="3" t="s">
        <v>29</v>
      </c>
      <c r="L1715">
        <v>20000000</v>
      </c>
      <c r="M1715">
        <v>138697012</v>
      </c>
      <c r="N1715" t="s">
        <v>60</v>
      </c>
      <c r="O1715" s="2">
        <v>110</v>
      </c>
      <c r="Q1715" s="10" t="s">
        <v>33</v>
      </c>
      <c r="R1715" s="21">
        <v>1990</v>
      </c>
      <c r="S1715" s="27" t="s">
        <v>12954</v>
      </c>
      <c r="T1715" s="25" t="str">
        <f>LEFT(S1715,3)</f>
        <v>May</v>
      </c>
      <c r="U1715" s="10" t="s">
        <v>29</v>
      </c>
      <c r="V1715" s="21">
        <v>6</v>
      </c>
      <c r="W1715" s="10">
        <v>42000</v>
      </c>
      <c r="X1715" s="10" t="s">
        <v>913</v>
      </c>
      <c r="Y1715" s="10" t="s">
        <v>2714</v>
      </c>
      <c r="Z1715" s="10" t="s">
        <v>534</v>
      </c>
      <c r="AA1715" s="22" t="s">
        <v>29</v>
      </c>
      <c r="AB1715" s="10">
        <v>20000000</v>
      </c>
      <c r="AC1715" s="10">
        <v>138697012</v>
      </c>
      <c r="AD1715" s="10" t="s">
        <v>60</v>
      </c>
      <c r="AE1715" s="23">
        <v>110</v>
      </c>
    </row>
    <row r="1716" spans="1:31" x14ac:dyDescent="0.35">
      <c r="A1716" t="s">
        <v>5835</v>
      </c>
      <c r="B1716" t="s">
        <v>1998</v>
      </c>
      <c r="C1716" t="s">
        <v>33</v>
      </c>
      <c r="D1716" s="2">
        <v>1990</v>
      </c>
      <c r="E1716" t="s">
        <v>5836</v>
      </c>
      <c r="F1716" s="2">
        <v>6.9</v>
      </c>
      <c r="G1716">
        <v>27000</v>
      </c>
      <c r="H1716" t="s">
        <v>5267</v>
      </c>
      <c r="I1716" t="s">
        <v>5607</v>
      </c>
      <c r="J1716" t="s">
        <v>2238</v>
      </c>
      <c r="K1716" s="3" t="s">
        <v>21</v>
      </c>
      <c r="L1716">
        <v>23000000</v>
      </c>
      <c r="M1716">
        <v>27441977</v>
      </c>
      <c r="N1716" t="s">
        <v>616</v>
      </c>
      <c r="O1716" s="2">
        <v>107</v>
      </c>
      <c r="Q1716" s="9" t="s">
        <v>33</v>
      </c>
      <c r="R1716" s="18">
        <v>1990</v>
      </c>
      <c r="S1716" s="26" t="s">
        <v>12955</v>
      </c>
      <c r="T1716" s="25" t="str">
        <f>LEFT(S1716,3)</f>
        <v>Oct</v>
      </c>
      <c r="U1716" s="9" t="s">
        <v>29</v>
      </c>
      <c r="V1716" s="18">
        <v>6.9</v>
      </c>
      <c r="W1716" s="9">
        <v>27000</v>
      </c>
      <c r="X1716" s="9" t="s">
        <v>5267</v>
      </c>
      <c r="Y1716" s="9" t="s">
        <v>5607</v>
      </c>
      <c r="Z1716" s="9" t="s">
        <v>2238</v>
      </c>
      <c r="AA1716" s="19" t="s">
        <v>21</v>
      </c>
      <c r="AB1716" s="9">
        <v>23000000</v>
      </c>
      <c r="AC1716" s="9">
        <v>27441977</v>
      </c>
      <c r="AD1716" s="9" t="s">
        <v>616</v>
      </c>
      <c r="AE1716" s="20">
        <v>107</v>
      </c>
    </row>
    <row r="1717" spans="1:31" x14ac:dyDescent="0.35">
      <c r="A1717" t="s">
        <v>5837</v>
      </c>
      <c r="B1717" t="s">
        <v>15</v>
      </c>
      <c r="C1717" t="s">
        <v>33</v>
      </c>
      <c r="D1717" s="2">
        <v>1990</v>
      </c>
      <c r="E1717" t="s">
        <v>5838</v>
      </c>
      <c r="F1717" s="2">
        <v>6.4</v>
      </c>
      <c r="G1717">
        <v>17000</v>
      </c>
      <c r="H1717" t="s">
        <v>3785</v>
      </c>
      <c r="I1717" t="s">
        <v>4487</v>
      </c>
      <c r="J1717" t="s">
        <v>5839</v>
      </c>
      <c r="K1717" s="3" t="s">
        <v>29</v>
      </c>
      <c r="L1717">
        <v>20000000</v>
      </c>
      <c r="M1717">
        <v>21413502</v>
      </c>
      <c r="N1717" t="s">
        <v>179</v>
      </c>
      <c r="O1717" s="2">
        <v>104</v>
      </c>
      <c r="Q1717" s="10" t="s">
        <v>33</v>
      </c>
      <c r="R1717" s="21">
        <v>1990</v>
      </c>
      <c r="S1717" s="27" t="s">
        <v>12956</v>
      </c>
      <c r="T1717" s="25" t="str">
        <f>LEFT(S1717,3)</f>
        <v>Jul</v>
      </c>
      <c r="U1717" s="10" t="s">
        <v>29</v>
      </c>
      <c r="V1717" s="21">
        <v>6.4</v>
      </c>
      <c r="W1717" s="10">
        <v>17000</v>
      </c>
      <c r="X1717" s="10" t="s">
        <v>3785</v>
      </c>
      <c r="Y1717" s="10" t="s">
        <v>4487</v>
      </c>
      <c r="Z1717" s="10" t="s">
        <v>5839</v>
      </c>
      <c r="AA1717" s="22" t="s">
        <v>29</v>
      </c>
      <c r="AB1717" s="10">
        <v>20000000</v>
      </c>
      <c r="AC1717" s="10">
        <v>21413502</v>
      </c>
      <c r="AD1717" s="10" t="s">
        <v>179</v>
      </c>
      <c r="AE1717" s="23">
        <v>104</v>
      </c>
    </row>
    <row r="1718" spans="1:31" x14ac:dyDescent="0.35">
      <c r="A1718" t="s">
        <v>5840</v>
      </c>
      <c r="B1718" t="s">
        <v>15</v>
      </c>
      <c r="C1718" t="s">
        <v>33</v>
      </c>
      <c r="D1718" s="2">
        <v>1990</v>
      </c>
      <c r="E1718" t="s">
        <v>5731</v>
      </c>
      <c r="F1718" s="2">
        <v>6</v>
      </c>
      <c r="G1718">
        <v>21000</v>
      </c>
      <c r="H1718" t="s">
        <v>4608</v>
      </c>
      <c r="I1718" t="s">
        <v>5841</v>
      </c>
      <c r="J1718" t="s">
        <v>4620</v>
      </c>
      <c r="K1718" s="3" t="s">
        <v>29</v>
      </c>
      <c r="L1718">
        <v>12000000</v>
      </c>
      <c r="M1718">
        <v>57968936</v>
      </c>
      <c r="N1718" t="s">
        <v>5842</v>
      </c>
      <c r="O1718" s="2">
        <v>93</v>
      </c>
      <c r="Q1718" s="9" t="s">
        <v>33</v>
      </c>
      <c r="R1718" s="18">
        <v>1990</v>
      </c>
      <c r="S1718" s="26" t="s">
        <v>12940</v>
      </c>
      <c r="T1718" s="25" t="str">
        <f>LEFT(S1718,3)</f>
        <v>Oct</v>
      </c>
      <c r="U1718" s="9" t="s">
        <v>29</v>
      </c>
      <c r="V1718" s="18">
        <v>6</v>
      </c>
      <c r="W1718" s="9">
        <v>21000</v>
      </c>
      <c r="X1718" s="9" t="s">
        <v>4608</v>
      </c>
      <c r="Y1718" s="9" t="s">
        <v>5841</v>
      </c>
      <c r="Z1718" s="9" t="s">
        <v>4620</v>
      </c>
      <c r="AA1718" s="19" t="s">
        <v>29</v>
      </c>
      <c r="AB1718" s="9">
        <v>12000000</v>
      </c>
      <c r="AC1718" s="9">
        <v>57968936</v>
      </c>
      <c r="AD1718" s="9" t="s">
        <v>5842</v>
      </c>
      <c r="AE1718" s="20">
        <v>93</v>
      </c>
    </row>
    <row r="1719" spans="1:31" x14ac:dyDescent="0.35">
      <c r="A1719" t="s">
        <v>5843</v>
      </c>
      <c r="B1719" t="s">
        <v>15</v>
      </c>
      <c r="C1719" t="s">
        <v>40</v>
      </c>
      <c r="D1719" s="2">
        <v>1990</v>
      </c>
      <c r="E1719" t="s">
        <v>3365</v>
      </c>
      <c r="F1719" s="2">
        <v>4.5999999999999996</v>
      </c>
      <c r="G1719">
        <v>2500</v>
      </c>
      <c r="H1719" t="s">
        <v>5844</v>
      </c>
      <c r="I1719" t="s">
        <v>5845</v>
      </c>
      <c r="J1719" t="s">
        <v>5846</v>
      </c>
      <c r="K1719" s="3" t="s">
        <v>29</v>
      </c>
      <c r="L1719">
        <v>350000</v>
      </c>
      <c r="M1719">
        <v>1242995</v>
      </c>
      <c r="N1719" t="s">
        <v>4898</v>
      </c>
      <c r="O1719" s="2">
        <v>87</v>
      </c>
      <c r="Q1719" s="10" t="s">
        <v>40</v>
      </c>
      <c r="R1719" s="21">
        <v>1990</v>
      </c>
      <c r="S1719" s="27" t="s">
        <v>12662</v>
      </c>
      <c r="T1719" s="25" t="str">
        <f>LEFT(S1719,3)</f>
        <v>Sep</v>
      </c>
      <c r="U1719" s="10" t="s">
        <v>29</v>
      </c>
      <c r="V1719" s="21">
        <v>4.5999999999999996</v>
      </c>
      <c r="W1719" s="10">
        <v>2500</v>
      </c>
      <c r="X1719" s="10" t="s">
        <v>5844</v>
      </c>
      <c r="Y1719" s="10" t="s">
        <v>5845</v>
      </c>
      <c r="Z1719" s="10" t="s">
        <v>5846</v>
      </c>
      <c r="AA1719" s="22" t="s">
        <v>29</v>
      </c>
      <c r="AB1719" s="10">
        <v>350000</v>
      </c>
      <c r="AC1719" s="10">
        <v>1242995</v>
      </c>
      <c r="AD1719" s="10" t="s">
        <v>4898</v>
      </c>
      <c r="AE1719" s="23">
        <v>87</v>
      </c>
    </row>
    <row r="1720" spans="1:31" x14ac:dyDescent="0.35">
      <c r="A1720" t="s">
        <v>5847</v>
      </c>
      <c r="B1720" t="s">
        <v>32</v>
      </c>
      <c r="C1720" t="s">
        <v>16</v>
      </c>
      <c r="D1720" s="2">
        <v>1990</v>
      </c>
      <c r="E1720" t="s">
        <v>5703</v>
      </c>
      <c r="F1720" s="2">
        <v>7.8</v>
      </c>
      <c r="G1720">
        <v>25000</v>
      </c>
      <c r="H1720" t="s">
        <v>2627</v>
      </c>
      <c r="I1720" t="s">
        <v>2627</v>
      </c>
      <c r="J1720" t="s">
        <v>5848</v>
      </c>
      <c r="K1720" s="3" t="s">
        <v>2107</v>
      </c>
      <c r="L1720">
        <v>12000000</v>
      </c>
      <c r="M1720">
        <v>2970161</v>
      </c>
      <c r="N1720" t="s">
        <v>22</v>
      </c>
      <c r="O1720" s="2">
        <v>119</v>
      </c>
      <c r="Q1720" s="9" t="s">
        <v>16</v>
      </c>
      <c r="R1720" s="18">
        <v>1990</v>
      </c>
      <c r="S1720" s="26" t="s">
        <v>12932</v>
      </c>
      <c r="T1720" s="25" t="str">
        <f>LEFT(S1720,3)</f>
        <v>Aug</v>
      </c>
      <c r="U1720" s="9" t="s">
        <v>29</v>
      </c>
      <c r="V1720" s="18">
        <v>7.8</v>
      </c>
      <c r="W1720" s="9">
        <v>25000</v>
      </c>
      <c r="X1720" s="9" t="s">
        <v>2627</v>
      </c>
      <c r="Y1720" s="9" t="s">
        <v>2627</v>
      </c>
      <c r="Z1720" s="9" t="s">
        <v>5848</v>
      </c>
      <c r="AA1720" s="19" t="s">
        <v>2107</v>
      </c>
      <c r="AB1720" s="9">
        <v>12000000</v>
      </c>
      <c r="AC1720" s="9">
        <v>2970161</v>
      </c>
      <c r="AD1720" s="9" t="s">
        <v>22</v>
      </c>
      <c r="AE1720" s="20">
        <v>119</v>
      </c>
    </row>
    <row r="1721" spans="1:31" x14ac:dyDescent="0.35">
      <c r="A1721" t="s">
        <v>5849</v>
      </c>
      <c r="B1721" t="s">
        <v>15</v>
      </c>
      <c r="C1721" t="s">
        <v>33</v>
      </c>
      <c r="D1721" s="2">
        <v>1990</v>
      </c>
      <c r="E1721" t="s">
        <v>5753</v>
      </c>
      <c r="F1721" s="2">
        <v>5.8</v>
      </c>
      <c r="G1721">
        <v>27000</v>
      </c>
      <c r="H1721" t="s">
        <v>926</v>
      </c>
      <c r="I1721" t="s">
        <v>5850</v>
      </c>
      <c r="J1721" t="s">
        <v>534</v>
      </c>
      <c r="K1721" s="3" t="s">
        <v>29</v>
      </c>
      <c r="L1721">
        <v>35000000</v>
      </c>
      <c r="M1721">
        <v>33461269</v>
      </c>
      <c r="N1721" t="s">
        <v>4149</v>
      </c>
      <c r="O1721" s="2">
        <v>113</v>
      </c>
      <c r="Q1721" s="10" t="s">
        <v>33</v>
      </c>
      <c r="R1721" s="21">
        <v>1990</v>
      </c>
      <c r="S1721" s="27" t="s">
        <v>12943</v>
      </c>
      <c r="T1721" s="25" t="str">
        <f>LEFT(S1721,3)</f>
        <v>Aug</v>
      </c>
      <c r="U1721" s="10" t="s">
        <v>29</v>
      </c>
      <c r="V1721" s="21">
        <v>5.8</v>
      </c>
      <c r="W1721" s="10">
        <v>27000</v>
      </c>
      <c r="X1721" s="10" t="s">
        <v>926</v>
      </c>
      <c r="Y1721" s="10" t="s">
        <v>5850</v>
      </c>
      <c r="Z1721" s="10" t="s">
        <v>534</v>
      </c>
      <c r="AA1721" s="22" t="s">
        <v>29</v>
      </c>
      <c r="AB1721" s="10">
        <v>35000000</v>
      </c>
      <c r="AC1721" s="10">
        <v>33461269</v>
      </c>
      <c r="AD1721" s="10" t="s">
        <v>4149</v>
      </c>
      <c r="AE1721" s="23">
        <v>113</v>
      </c>
    </row>
    <row r="1722" spans="1:31" x14ac:dyDescent="0.35">
      <c r="A1722" t="s">
        <v>5851</v>
      </c>
      <c r="B1722" t="s">
        <v>15</v>
      </c>
      <c r="C1722" t="s">
        <v>40</v>
      </c>
      <c r="D1722" s="2">
        <v>1990</v>
      </c>
      <c r="E1722" t="s">
        <v>5153</v>
      </c>
      <c r="F1722" s="2">
        <v>6.4</v>
      </c>
      <c r="G1722">
        <v>14000</v>
      </c>
      <c r="H1722" t="s">
        <v>495</v>
      </c>
      <c r="I1722" t="s">
        <v>5852</v>
      </c>
      <c r="J1722" t="s">
        <v>1727</v>
      </c>
      <c r="K1722" s="3" t="s">
        <v>29</v>
      </c>
      <c r="L1722">
        <v>0</v>
      </c>
      <c r="M1722">
        <v>16186793</v>
      </c>
      <c r="N1722" t="s">
        <v>5853</v>
      </c>
      <c r="O1722" s="2">
        <v>97</v>
      </c>
      <c r="Q1722" s="9" t="s">
        <v>40</v>
      </c>
      <c r="R1722" s="18">
        <v>1990</v>
      </c>
      <c r="S1722" s="26" t="s">
        <v>12874</v>
      </c>
      <c r="T1722" s="25" t="str">
        <f>LEFT(S1722,3)</f>
        <v>Apr</v>
      </c>
      <c r="U1722" s="9" t="s">
        <v>29</v>
      </c>
      <c r="V1722" s="18">
        <v>6.4</v>
      </c>
      <c r="W1722" s="9">
        <v>14000</v>
      </c>
      <c r="X1722" s="9" t="s">
        <v>495</v>
      </c>
      <c r="Y1722" s="9" t="s">
        <v>5852</v>
      </c>
      <c r="Z1722" s="9" t="s">
        <v>1727</v>
      </c>
      <c r="AA1722" s="19" t="s">
        <v>29</v>
      </c>
      <c r="AB1722" s="9">
        <v>0</v>
      </c>
      <c r="AC1722" s="9">
        <v>16186793</v>
      </c>
      <c r="AD1722" s="9" t="s">
        <v>5853</v>
      </c>
      <c r="AE1722" s="20">
        <v>97</v>
      </c>
    </row>
    <row r="1723" spans="1:31" x14ac:dyDescent="0.35">
      <c r="A1723" t="s">
        <v>5854</v>
      </c>
      <c r="B1723" t="s">
        <v>15</v>
      </c>
      <c r="C1723" t="s">
        <v>33</v>
      </c>
      <c r="D1723" s="2">
        <v>1990</v>
      </c>
      <c r="E1723" t="s">
        <v>5855</v>
      </c>
      <c r="F1723" s="2">
        <v>5.9</v>
      </c>
      <c r="G1723">
        <v>7000</v>
      </c>
      <c r="H1723" t="s">
        <v>2129</v>
      </c>
      <c r="I1723" t="s">
        <v>2129</v>
      </c>
      <c r="J1723" t="s">
        <v>5856</v>
      </c>
      <c r="K1723" s="3" t="s">
        <v>29</v>
      </c>
      <c r="L1723">
        <v>5200000</v>
      </c>
      <c r="M1723">
        <v>2459895</v>
      </c>
      <c r="N1723" t="s">
        <v>5233</v>
      </c>
      <c r="O1723" s="2">
        <v>99</v>
      </c>
      <c r="Q1723" s="10" t="s">
        <v>33</v>
      </c>
      <c r="R1723" s="21">
        <v>1990</v>
      </c>
      <c r="S1723" s="27" t="s">
        <v>12957</v>
      </c>
      <c r="T1723" s="25" t="str">
        <f>LEFT(S1723,3)</f>
        <v>May</v>
      </c>
      <c r="U1723" s="10" t="s">
        <v>29</v>
      </c>
      <c r="V1723" s="21">
        <v>5.9</v>
      </c>
      <c r="W1723" s="10">
        <v>7000</v>
      </c>
      <c r="X1723" s="10" t="s">
        <v>2129</v>
      </c>
      <c r="Y1723" s="10" t="s">
        <v>2129</v>
      </c>
      <c r="Z1723" s="10" t="s">
        <v>5856</v>
      </c>
      <c r="AA1723" s="22" t="s">
        <v>29</v>
      </c>
      <c r="AB1723" s="10">
        <v>5200000</v>
      </c>
      <c r="AC1723" s="10">
        <v>2459895</v>
      </c>
      <c r="AD1723" s="10" t="s">
        <v>5233</v>
      </c>
      <c r="AE1723" s="23">
        <v>99</v>
      </c>
    </row>
    <row r="1724" spans="1:31" x14ac:dyDescent="0.35">
      <c r="A1724" t="s">
        <v>5857</v>
      </c>
      <c r="B1724" t="s">
        <v>15</v>
      </c>
      <c r="C1724" t="s">
        <v>33</v>
      </c>
      <c r="D1724" s="2">
        <v>1990</v>
      </c>
      <c r="E1724" t="s">
        <v>5799</v>
      </c>
      <c r="F1724" s="2">
        <v>5.7</v>
      </c>
      <c r="G1724">
        <v>18000</v>
      </c>
      <c r="H1724" t="s">
        <v>3838</v>
      </c>
      <c r="I1724" t="s">
        <v>5858</v>
      </c>
      <c r="J1724" t="s">
        <v>4538</v>
      </c>
      <c r="K1724" s="3" t="s">
        <v>29</v>
      </c>
      <c r="L1724">
        <v>4000000</v>
      </c>
      <c r="M1724">
        <v>16853487</v>
      </c>
      <c r="N1724" t="s">
        <v>1684</v>
      </c>
      <c r="O1724" s="2">
        <v>89</v>
      </c>
      <c r="Q1724" s="9" t="s">
        <v>33</v>
      </c>
      <c r="R1724" s="18">
        <v>1990</v>
      </c>
      <c r="S1724" s="26" t="s">
        <v>12950</v>
      </c>
      <c r="T1724" s="25" t="str">
        <f>LEFT(S1724,3)</f>
        <v>Sep</v>
      </c>
      <c r="U1724" s="9" t="s">
        <v>29</v>
      </c>
      <c r="V1724" s="18">
        <v>5.7</v>
      </c>
      <c r="W1724" s="9">
        <v>18000</v>
      </c>
      <c r="X1724" s="9" t="s">
        <v>3838</v>
      </c>
      <c r="Y1724" s="9" t="s">
        <v>5858</v>
      </c>
      <c r="Z1724" s="9" t="s">
        <v>4538</v>
      </c>
      <c r="AA1724" s="19" t="s">
        <v>29</v>
      </c>
      <c r="AB1724" s="9">
        <v>4000000</v>
      </c>
      <c r="AC1724" s="9">
        <v>16853487</v>
      </c>
      <c r="AD1724" s="9" t="s">
        <v>1684</v>
      </c>
      <c r="AE1724" s="20">
        <v>89</v>
      </c>
    </row>
    <row r="1725" spans="1:31" x14ac:dyDescent="0.35">
      <c r="A1725" t="s">
        <v>5859</v>
      </c>
      <c r="B1725" t="s">
        <v>15</v>
      </c>
      <c r="C1725" t="s">
        <v>16</v>
      </c>
      <c r="D1725" s="2">
        <v>1990</v>
      </c>
      <c r="E1725" t="s">
        <v>5711</v>
      </c>
      <c r="F1725" s="2">
        <v>6.5</v>
      </c>
      <c r="G1725">
        <v>7700</v>
      </c>
      <c r="H1725" t="s">
        <v>5860</v>
      </c>
      <c r="I1725" t="s">
        <v>5861</v>
      </c>
      <c r="J1725" t="s">
        <v>3088</v>
      </c>
      <c r="K1725" s="3" t="s">
        <v>29</v>
      </c>
      <c r="L1725">
        <v>0</v>
      </c>
      <c r="M1725">
        <v>17487531</v>
      </c>
      <c r="N1725" t="s">
        <v>60</v>
      </c>
      <c r="O1725" s="2">
        <v>103</v>
      </c>
      <c r="Q1725" s="10" t="s">
        <v>16</v>
      </c>
      <c r="R1725" s="21">
        <v>1990</v>
      </c>
      <c r="S1725" s="27" t="s">
        <v>12934</v>
      </c>
      <c r="T1725" s="25" t="str">
        <f>LEFT(S1725,3)</f>
        <v>Oct</v>
      </c>
      <c r="U1725" s="10" t="s">
        <v>29</v>
      </c>
      <c r="V1725" s="21">
        <v>6.5</v>
      </c>
      <c r="W1725" s="10">
        <v>7700</v>
      </c>
      <c r="X1725" s="10" t="s">
        <v>5860</v>
      </c>
      <c r="Y1725" s="10" t="s">
        <v>5861</v>
      </c>
      <c r="Z1725" s="10" t="s">
        <v>3088</v>
      </c>
      <c r="AA1725" s="22" t="s">
        <v>29</v>
      </c>
      <c r="AB1725" s="10">
        <v>0</v>
      </c>
      <c r="AC1725" s="10">
        <v>17487531</v>
      </c>
      <c r="AD1725" s="10" t="s">
        <v>60</v>
      </c>
      <c r="AE1725" s="23">
        <v>103</v>
      </c>
    </row>
    <row r="1726" spans="1:31" x14ac:dyDescent="0.35">
      <c r="A1726" t="s">
        <v>5862</v>
      </c>
      <c r="B1726" t="s">
        <v>446</v>
      </c>
      <c r="C1726" t="s">
        <v>62</v>
      </c>
      <c r="D1726" s="2">
        <v>1990</v>
      </c>
      <c r="E1726" t="s">
        <v>5863</v>
      </c>
      <c r="F1726" s="2">
        <v>8.3000000000000007</v>
      </c>
      <c r="G1726">
        <v>17000</v>
      </c>
      <c r="H1726" t="s">
        <v>5864</v>
      </c>
      <c r="I1726" t="s">
        <v>5864</v>
      </c>
      <c r="J1726" t="s">
        <v>5865</v>
      </c>
      <c r="K1726" s="3" t="s">
        <v>5866</v>
      </c>
      <c r="L1726">
        <v>0</v>
      </c>
      <c r="N1726" t="s">
        <v>5867</v>
      </c>
      <c r="O1726" s="2">
        <v>98</v>
      </c>
      <c r="Q1726" s="9" t="s">
        <v>62</v>
      </c>
      <c r="R1726" s="18">
        <v>1990</v>
      </c>
      <c r="S1726" s="26" t="s">
        <v>12958</v>
      </c>
      <c r="T1726" s="25" t="str">
        <f>LEFT(S1726,3)</f>
        <v>Oct</v>
      </c>
      <c r="U1726" s="9" t="s">
        <v>451</v>
      </c>
      <c r="V1726" s="18">
        <v>8.3000000000000007</v>
      </c>
      <c r="W1726" s="9">
        <v>17000</v>
      </c>
      <c r="X1726" s="9" t="s">
        <v>5864</v>
      </c>
      <c r="Y1726" s="9" t="s">
        <v>5864</v>
      </c>
      <c r="Z1726" s="9" t="s">
        <v>5865</v>
      </c>
      <c r="AA1726" s="19" t="s">
        <v>5866</v>
      </c>
      <c r="AB1726" s="9">
        <v>0</v>
      </c>
      <c r="AC1726" s="9"/>
      <c r="AD1726" s="9" t="s">
        <v>5867</v>
      </c>
      <c r="AE1726" s="20">
        <v>98</v>
      </c>
    </row>
    <row r="1727" spans="1:31" x14ac:dyDescent="0.35">
      <c r="A1727" t="s">
        <v>5868</v>
      </c>
      <c r="B1727" t="s">
        <v>15</v>
      </c>
      <c r="C1727" t="s">
        <v>40</v>
      </c>
      <c r="D1727" s="2">
        <v>1990</v>
      </c>
      <c r="E1727" t="s">
        <v>4525</v>
      </c>
      <c r="F1727" s="2">
        <v>6.8</v>
      </c>
      <c r="G1727">
        <v>20000</v>
      </c>
      <c r="H1727" t="s">
        <v>4138</v>
      </c>
      <c r="I1727" t="s">
        <v>4711</v>
      </c>
      <c r="J1727" t="s">
        <v>545</v>
      </c>
      <c r="K1727" s="3" t="s">
        <v>29</v>
      </c>
      <c r="L1727">
        <v>15000000</v>
      </c>
      <c r="M1727">
        <v>15260154</v>
      </c>
      <c r="N1727" t="s">
        <v>5869</v>
      </c>
      <c r="O1727" s="2">
        <v>89</v>
      </c>
      <c r="Q1727" s="10" t="s">
        <v>40</v>
      </c>
      <c r="R1727" s="21">
        <v>1990</v>
      </c>
      <c r="S1727" s="27" t="s">
        <v>12790</v>
      </c>
      <c r="T1727" s="25" t="str">
        <f>LEFT(S1727,3)</f>
        <v>Jul</v>
      </c>
      <c r="U1727" s="10" t="s">
        <v>29</v>
      </c>
      <c r="V1727" s="21">
        <v>6.8</v>
      </c>
      <c r="W1727" s="10">
        <v>20000</v>
      </c>
      <c r="X1727" s="10" t="s">
        <v>4138</v>
      </c>
      <c r="Y1727" s="10" t="s">
        <v>4711</v>
      </c>
      <c r="Z1727" s="10" t="s">
        <v>545</v>
      </c>
      <c r="AA1727" s="22" t="s">
        <v>29</v>
      </c>
      <c r="AB1727" s="10">
        <v>15000000</v>
      </c>
      <c r="AC1727" s="10">
        <v>15260154</v>
      </c>
      <c r="AD1727" s="10" t="s">
        <v>5869</v>
      </c>
      <c r="AE1727" s="23">
        <v>89</v>
      </c>
    </row>
    <row r="1728" spans="1:31" x14ac:dyDescent="0.35">
      <c r="A1728" t="s">
        <v>5870</v>
      </c>
      <c r="B1728" t="s">
        <v>15</v>
      </c>
      <c r="C1728" t="s">
        <v>329</v>
      </c>
      <c r="D1728" s="2">
        <v>1990</v>
      </c>
      <c r="E1728" t="s">
        <v>5799</v>
      </c>
      <c r="F1728" s="2">
        <v>6</v>
      </c>
      <c r="G1728">
        <v>13000</v>
      </c>
      <c r="H1728" t="s">
        <v>5871</v>
      </c>
      <c r="I1728" t="s">
        <v>5872</v>
      </c>
      <c r="J1728" t="s">
        <v>5873</v>
      </c>
      <c r="K1728" s="3" t="s">
        <v>21</v>
      </c>
      <c r="L1728">
        <v>1500000</v>
      </c>
      <c r="M1728">
        <v>5728953</v>
      </c>
      <c r="N1728" t="s">
        <v>4700</v>
      </c>
      <c r="O1728" s="2">
        <v>94</v>
      </c>
      <c r="Q1728" s="9" t="s">
        <v>329</v>
      </c>
      <c r="R1728" s="18">
        <v>1990</v>
      </c>
      <c r="S1728" s="26" t="s">
        <v>12950</v>
      </c>
      <c r="T1728" s="25" t="str">
        <f>LEFT(S1728,3)</f>
        <v>Sep</v>
      </c>
      <c r="U1728" s="9" t="s">
        <v>29</v>
      </c>
      <c r="V1728" s="18">
        <v>6</v>
      </c>
      <c r="W1728" s="9">
        <v>13000</v>
      </c>
      <c r="X1728" s="9" t="s">
        <v>5871</v>
      </c>
      <c r="Y1728" s="9" t="s">
        <v>5872</v>
      </c>
      <c r="Z1728" s="9" t="s">
        <v>5873</v>
      </c>
      <c r="AA1728" s="19" t="s">
        <v>21</v>
      </c>
      <c r="AB1728" s="9">
        <v>1500000</v>
      </c>
      <c r="AC1728" s="9">
        <v>5728953</v>
      </c>
      <c r="AD1728" s="9" t="s">
        <v>4700</v>
      </c>
      <c r="AE1728" s="20">
        <v>94</v>
      </c>
    </row>
    <row r="1729" spans="1:31" x14ac:dyDescent="0.35">
      <c r="A1729" t="s">
        <v>5874</v>
      </c>
      <c r="B1729" t="s">
        <v>1998</v>
      </c>
      <c r="C1729" t="s">
        <v>40</v>
      </c>
      <c r="D1729" s="2">
        <v>1990</v>
      </c>
      <c r="E1729" t="s">
        <v>5836</v>
      </c>
      <c r="F1729" s="2">
        <v>6.4</v>
      </c>
      <c r="G1729">
        <v>12000</v>
      </c>
      <c r="H1729" t="s">
        <v>3594</v>
      </c>
      <c r="I1729" t="s">
        <v>3594</v>
      </c>
      <c r="J1729" t="s">
        <v>4193</v>
      </c>
      <c r="K1729" s="3" t="s">
        <v>29</v>
      </c>
      <c r="L1729">
        <v>20000000</v>
      </c>
      <c r="M1729">
        <v>15379253</v>
      </c>
      <c r="N1729" t="s">
        <v>5875</v>
      </c>
      <c r="O1729" s="2">
        <v>110</v>
      </c>
      <c r="Q1729" s="10" t="s">
        <v>40</v>
      </c>
      <c r="R1729" s="21">
        <v>1990</v>
      </c>
      <c r="S1729" s="27" t="s">
        <v>12955</v>
      </c>
      <c r="T1729" s="25" t="str">
        <f>LEFT(S1729,3)</f>
        <v>Oct</v>
      </c>
      <c r="U1729" s="10" t="s">
        <v>29</v>
      </c>
      <c r="V1729" s="21">
        <v>6.4</v>
      </c>
      <c r="W1729" s="10">
        <v>12000</v>
      </c>
      <c r="X1729" s="10" t="s">
        <v>3594</v>
      </c>
      <c r="Y1729" s="10" t="s">
        <v>3594</v>
      </c>
      <c r="Z1729" s="10" t="s">
        <v>4193</v>
      </c>
      <c r="AA1729" s="22" t="s">
        <v>29</v>
      </c>
      <c r="AB1729" s="10">
        <v>20000000</v>
      </c>
      <c r="AC1729" s="10">
        <v>15379253</v>
      </c>
      <c r="AD1729" s="10" t="s">
        <v>5875</v>
      </c>
      <c r="AE1729" s="23">
        <v>110</v>
      </c>
    </row>
    <row r="1730" spans="1:31" x14ac:dyDescent="0.35">
      <c r="A1730" t="s">
        <v>5876</v>
      </c>
      <c r="B1730" t="s">
        <v>32</v>
      </c>
      <c r="C1730" t="s">
        <v>40</v>
      </c>
      <c r="D1730" s="2">
        <v>1990</v>
      </c>
      <c r="E1730" t="s">
        <v>5715</v>
      </c>
      <c r="F1730" s="2">
        <v>6.5</v>
      </c>
      <c r="G1730">
        <v>19000</v>
      </c>
      <c r="H1730" t="s">
        <v>2487</v>
      </c>
      <c r="I1730" t="s">
        <v>2487</v>
      </c>
      <c r="J1730" t="s">
        <v>5877</v>
      </c>
      <c r="K1730" s="3" t="s">
        <v>29</v>
      </c>
      <c r="L1730">
        <v>12000000</v>
      </c>
      <c r="M1730">
        <v>21460601</v>
      </c>
      <c r="N1730" t="s">
        <v>2099</v>
      </c>
      <c r="O1730" s="2">
        <v>102</v>
      </c>
      <c r="Q1730" s="9" t="s">
        <v>40</v>
      </c>
      <c r="R1730" s="18">
        <v>1990</v>
      </c>
      <c r="S1730" s="26" t="s">
        <v>12935</v>
      </c>
      <c r="T1730" s="25" t="str">
        <f>LEFT(S1730,3)</f>
        <v>Jul</v>
      </c>
      <c r="U1730" s="9" t="s">
        <v>29</v>
      </c>
      <c r="V1730" s="18">
        <v>6.5</v>
      </c>
      <c r="W1730" s="9">
        <v>19000</v>
      </c>
      <c r="X1730" s="9" t="s">
        <v>2487</v>
      </c>
      <c r="Y1730" s="9" t="s">
        <v>2487</v>
      </c>
      <c r="Z1730" s="9" t="s">
        <v>5877</v>
      </c>
      <c r="AA1730" s="19" t="s">
        <v>29</v>
      </c>
      <c r="AB1730" s="9">
        <v>12000000</v>
      </c>
      <c r="AC1730" s="9">
        <v>21460601</v>
      </c>
      <c r="AD1730" s="9" t="s">
        <v>2099</v>
      </c>
      <c r="AE1730" s="20">
        <v>102</v>
      </c>
    </row>
    <row r="1731" spans="1:31" x14ac:dyDescent="0.35">
      <c r="A1731" t="s">
        <v>5878</v>
      </c>
      <c r="B1731" t="s">
        <v>15</v>
      </c>
      <c r="C1731" t="s">
        <v>33</v>
      </c>
      <c r="D1731" s="2">
        <v>1990</v>
      </c>
      <c r="E1731" t="s">
        <v>5342</v>
      </c>
      <c r="F1731" s="2">
        <v>5.7</v>
      </c>
      <c r="G1731">
        <v>13000</v>
      </c>
      <c r="H1731" t="s">
        <v>3885</v>
      </c>
      <c r="I1731" t="s">
        <v>3885</v>
      </c>
      <c r="J1731" t="s">
        <v>591</v>
      </c>
      <c r="K1731" s="3" t="s">
        <v>29</v>
      </c>
      <c r="L1731">
        <v>0</v>
      </c>
      <c r="M1731">
        <v>8217997</v>
      </c>
      <c r="N1731" t="s">
        <v>5233</v>
      </c>
      <c r="O1731" s="2">
        <v>102</v>
      </c>
      <c r="Q1731" s="10" t="s">
        <v>33</v>
      </c>
      <c r="R1731" s="21">
        <v>1990</v>
      </c>
      <c r="S1731" s="27" t="s">
        <v>12899</v>
      </c>
      <c r="T1731" s="25" t="str">
        <f>LEFT(S1731,3)</f>
        <v>Mar</v>
      </c>
      <c r="U1731" s="10" t="s">
        <v>29</v>
      </c>
      <c r="V1731" s="21">
        <v>5.7</v>
      </c>
      <c r="W1731" s="10">
        <v>13000</v>
      </c>
      <c r="X1731" s="10" t="s">
        <v>3885</v>
      </c>
      <c r="Y1731" s="10" t="s">
        <v>3885</v>
      </c>
      <c r="Z1731" s="10" t="s">
        <v>591</v>
      </c>
      <c r="AA1731" s="22" t="s">
        <v>29</v>
      </c>
      <c r="AB1731" s="10">
        <v>0</v>
      </c>
      <c r="AC1731" s="10">
        <v>8217997</v>
      </c>
      <c r="AD1731" s="10" t="s">
        <v>5233</v>
      </c>
      <c r="AE1731" s="23">
        <v>102</v>
      </c>
    </row>
    <row r="1732" spans="1:31" x14ac:dyDescent="0.35">
      <c r="A1732" t="s">
        <v>5879</v>
      </c>
      <c r="B1732" t="s">
        <v>15</v>
      </c>
      <c r="C1732" t="s">
        <v>62</v>
      </c>
      <c r="D1732" s="2">
        <v>1990</v>
      </c>
      <c r="E1732" t="s">
        <v>5744</v>
      </c>
      <c r="F1732" s="2">
        <v>6.6</v>
      </c>
      <c r="G1732">
        <v>7900</v>
      </c>
      <c r="H1732" t="s">
        <v>813</v>
      </c>
      <c r="I1732" t="s">
        <v>5880</v>
      </c>
      <c r="J1732" t="s">
        <v>5881</v>
      </c>
      <c r="K1732" s="3" t="s">
        <v>21</v>
      </c>
      <c r="L1732">
        <v>0</v>
      </c>
      <c r="M1732">
        <v>2060847</v>
      </c>
      <c r="N1732" t="s">
        <v>5882</v>
      </c>
      <c r="O1732" s="2">
        <v>115</v>
      </c>
      <c r="Q1732" s="9" t="s">
        <v>62</v>
      </c>
      <c r="R1732" s="18">
        <v>1990</v>
      </c>
      <c r="S1732" s="26" t="s">
        <v>12941</v>
      </c>
      <c r="T1732" s="25" t="str">
        <f>LEFT(S1732,3)</f>
        <v>Nov</v>
      </c>
      <c r="U1732" s="9" t="s">
        <v>29</v>
      </c>
      <c r="V1732" s="18">
        <v>6.6</v>
      </c>
      <c r="W1732" s="9">
        <v>7900</v>
      </c>
      <c r="X1732" s="9" t="s">
        <v>813</v>
      </c>
      <c r="Y1732" s="9" t="s">
        <v>5880</v>
      </c>
      <c r="Z1732" s="9" t="s">
        <v>5881</v>
      </c>
      <c r="AA1732" s="19" t="s">
        <v>21</v>
      </c>
      <c r="AB1732" s="9">
        <v>0</v>
      </c>
      <c r="AC1732" s="9">
        <v>2060847</v>
      </c>
      <c r="AD1732" s="9" t="s">
        <v>5882</v>
      </c>
      <c r="AE1732" s="20">
        <v>115</v>
      </c>
    </row>
    <row r="1733" spans="1:31" x14ac:dyDescent="0.35">
      <c r="A1733" t="s">
        <v>5883</v>
      </c>
      <c r="B1733" t="s">
        <v>15</v>
      </c>
      <c r="C1733" t="s">
        <v>33</v>
      </c>
      <c r="D1733" s="2">
        <v>1990</v>
      </c>
      <c r="E1733" t="s">
        <v>5884</v>
      </c>
      <c r="F1733" s="2">
        <v>5.6</v>
      </c>
      <c r="G1733">
        <v>16000</v>
      </c>
      <c r="H1733" t="s">
        <v>1422</v>
      </c>
      <c r="I1733" t="s">
        <v>5885</v>
      </c>
      <c r="J1733" t="s">
        <v>3258</v>
      </c>
      <c r="K1733" s="3" t="s">
        <v>29</v>
      </c>
      <c r="L1733">
        <v>20000000</v>
      </c>
      <c r="M1733">
        <v>25069101</v>
      </c>
      <c r="N1733" t="s">
        <v>49</v>
      </c>
      <c r="O1733" s="2">
        <v>113</v>
      </c>
      <c r="Q1733" s="10" t="s">
        <v>33</v>
      </c>
      <c r="R1733" s="21">
        <v>1990</v>
      </c>
      <c r="S1733" s="27" t="s">
        <v>12959</v>
      </c>
      <c r="T1733" s="25" t="str">
        <f>LEFT(S1733,3)</f>
        <v>Jul</v>
      </c>
      <c r="U1733" s="10" t="s">
        <v>29</v>
      </c>
      <c r="V1733" s="21">
        <v>5.6</v>
      </c>
      <c r="W1733" s="10">
        <v>16000</v>
      </c>
      <c r="X1733" s="10" t="s">
        <v>1422</v>
      </c>
      <c r="Y1733" s="10" t="s">
        <v>5885</v>
      </c>
      <c r="Z1733" s="10" t="s">
        <v>3258</v>
      </c>
      <c r="AA1733" s="22" t="s">
        <v>29</v>
      </c>
      <c r="AB1733" s="10">
        <v>20000000</v>
      </c>
      <c r="AC1733" s="10">
        <v>25069101</v>
      </c>
      <c r="AD1733" s="10" t="s">
        <v>49</v>
      </c>
      <c r="AE1733" s="23">
        <v>113</v>
      </c>
    </row>
    <row r="1734" spans="1:31" x14ac:dyDescent="0.35">
      <c r="A1734" t="s">
        <v>5886</v>
      </c>
      <c r="B1734" t="s">
        <v>15</v>
      </c>
      <c r="C1734" t="s">
        <v>51</v>
      </c>
      <c r="D1734" s="2">
        <v>1990</v>
      </c>
      <c r="E1734" t="s">
        <v>5711</v>
      </c>
      <c r="F1734" s="2">
        <v>4.9000000000000004</v>
      </c>
      <c r="G1734">
        <v>10000</v>
      </c>
      <c r="H1734" t="s">
        <v>5887</v>
      </c>
      <c r="I1734" t="s">
        <v>19</v>
      </c>
      <c r="J1734" t="s">
        <v>5888</v>
      </c>
      <c r="K1734" s="3" t="s">
        <v>29</v>
      </c>
      <c r="L1734">
        <v>10500000</v>
      </c>
      <c r="M1734">
        <v>11582891</v>
      </c>
      <c r="N1734" t="s">
        <v>43</v>
      </c>
      <c r="O1734" s="2">
        <v>89</v>
      </c>
      <c r="Q1734" s="9" t="s">
        <v>51</v>
      </c>
      <c r="R1734" s="18">
        <v>1990</v>
      </c>
      <c r="S1734" s="26" t="s">
        <v>12934</v>
      </c>
      <c r="T1734" s="25" t="str">
        <f>LEFT(S1734,3)</f>
        <v>Oct</v>
      </c>
      <c r="U1734" s="9" t="s">
        <v>29</v>
      </c>
      <c r="V1734" s="18">
        <v>4.9000000000000004</v>
      </c>
      <c r="W1734" s="9">
        <v>10000</v>
      </c>
      <c r="X1734" s="9" t="s">
        <v>5887</v>
      </c>
      <c r="Y1734" s="9" t="s">
        <v>19</v>
      </c>
      <c r="Z1734" s="9" t="s">
        <v>5888</v>
      </c>
      <c r="AA1734" s="19" t="s">
        <v>29</v>
      </c>
      <c r="AB1734" s="9">
        <v>10500000</v>
      </c>
      <c r="AC1734" s="9">
        <v>11582891</v>
      </c>
      <c r="AD1734" s="9" t="s">
        <v>43</v>
      </c>
      <c r="AE1734" s="20">
        <v>89</v>
      </c>
    </row>
    <row r="1735" spans="1:31" x14ac:dyDescent="0.35">
      <c r="A1735" t="s">
        <v>5889</v>
      </c>
      <c r="B1735" t="s">
        <v>15</v>
      </c>
      <c r="C1735" t="s">
        <v>24</v>
      </c>
      <c r="D1735" s="2">
        <v>1990</v>
      </c>
      <c r="E1735" t="s">
        <v>5890</v>
      </c>
      <c r="F1735" s="2">
        <v>6.8</v>
      </c>
      <c r="G1735">
        <v>12000</v>
      </c>
      <c r="H1735" t="s">
        <v>3960</v>
      </c>
      <c r="I1735" t="s">
        <v>5891</v>
      </c>
      <c r="J1735" t="s">
        <v>2473</v>
      </c>
      <c r="K1735" s="3" t="s">
        <v>21</v>
      </c>
      <c r="L1735">
        <v>25000000</v>
      </c>
      <c r="M1735">
        <v>2075084</v>
      </c>
      <c r="N1735" t="s">
        <v>1785</v>
      </c>
      <c r="O1735" s="2">
        <v>138</v>
      </c>
      <c r="Q1735" s="10" t="s">
        <v>24</v>
      </c>
      <c r="R1735" s="21">
        <v>1990</v>
      </c>
      <c r="S1735" s="27" t="s">
        <v>12960</v>
      </c>
      <c r="T1735" s="25" t="str">
        <f>LEFT(S1735,3)</f>
        <v>Dec</v>
      </c>
      <c r="U1735" s="10" t="s">
        <v>29</v>
      </c>
      <c r="V1735" s="21">
        <v>6.8</v>
      </c>
      <c r="W1735" s="10">
        <v>12000</v>
      </c>
      <c r="X1735" s="10" t="s">
        <v>3960</v>
      </c>
      <c r="Y1735" s="10" t="s">
        <v>5891</v>
      </c>
      <c r="Z1735" s="10" t="s">
        <v>2473</v>
      </c>
      <c r="AA1735" s="22" t="s">
        <v>21</v>
      </c>
      <c r="AB1735" s="10">
        <v>25000000</v>
      </c>
      <c r="AC1735" s="10">
        <v>2075084</v>
      </c>
      <c r="AD1735" s="10" t="s">
        <v>1785</v>
      </c>
      <c r="AE1735" s="23">
        <v>138</v>
      </c>
    </row>
    <row r="1736" spans="1:31" x14ac:dyDescent="0.35">
      <c r="A1736" t="s">
        <v>5892</v>
      </c>
      <c r="B1736" t="s">
        <v>15</v>
      </c>
      <c r="C1736" t="s">
        <v>33</v>
      </c>
      <c r="D1736" s="2">
        <v>1990</v>
      </c>
      <c r="E1736" t="s">
        <v>5796</v>
      </c>
      <c r="F1736" s="2">
        <v>6.1</v>
      </c>
      <c r="G1736">
        <v>11000</v>
      </c>
      <c r="H1736" t="s">
        <v>4764</v>
      </c>
      <c r="I1736" t="s">
        <v>5893</v>
      </c>
      <c r="J1736" t="s">
        <v>3896</v>
      </c>
      <c r="K1736" s="3" t="s">
        <v>29</v>
      </c>
      <c r="L1736">
        <v>7000000</v>
      </c>
      <c r="M1736">
        <v>4348368</v>
      </c>
      <c r="N1736" t="s">
        <v>4663</v>
      </c>
      <c r="O1736" s="2">
        <v>91</v>
      </c>
      <c r="Q1736" s="9" t="s">
        <v>33</v>
      </c>
      <c r="R1736" s="18">
        <v>1990</v>
      </c>
      <c r="S1736" s="26" t="s">
        <v>12949</v>
      </c>
      <c r="T1736" s="25" t="str">
        <f>LEFT(S1736,3)</f>
        <v>Sep</v>
      </c>
      <c r="U1736" s="9" t="s">
        <v>29</v>
      </c>
      <c r="V1736" s="18">
        <v>6.1</v>
      </c>
      <c r="W1736" s="9">
        <v>11000</v>
      </c>
      <c r="X1736" s="9" t="s">
        <v>4764</v>
      </c>
      <c r="Y1736" s="9" t="s">
        <v>5893</v>
      </c>
      <c r="Z1736" s="9" t="s">
        <v>3896</v>
      </c>
      <c r="AA1736" s="19" t="s">
        <v>29</v>
      </c>
      <c r="AB1736" s="9">
        <v>7000000</v>
      </c>
      <c r="AC1736" s="9">
        <v>4348368</v>
      </c>
      <c r="AD1736" s="9" t="s">
        <v>4663</v>
      </c>
      <c r="AE1736" s="20">
        <v>91</v>
      </c>
    </row>
    <row r="1737" spans="1:31" x14ac:dyDescent="0.35">
      <c r="A1737" t="s">
        <v>5894</v>
      </c>
      <c r="B1737" t="s">
        <v>15</v>
      </c>
      <c r="C1737" t="s">
        <v>16</v>
      </c>
      <c r="D1737" s="2">
        <v>1990</v>
      </c>
      <c r="E1737" t="s">
        <v>5739</v>
      </c>
      <c r="F1737" s="2">
        <v>6.3</v>
      </c>
      <c r="G1737">
        <v>5000</v>
      </c>
      <c r="H1737" t="s">
        <v>182</v>
      </c>
      <c r="I1737" t="s">
        <v>5895</v>
      </c>
      <c r="J1737" t="s">
        <v>1522</v>
      </c>
      <c r="K1737" s="3" t="s">
        <v>29</v>
      </c>
      <c r="L1737">
        <v>0</v>
      </c>
      <c r="M1737">
        <v>1244381</v>
      </c>
      <c r="N1737" t="s">
        <v>5896</v>
      </c>
      <c r="O1737" s="2">
        <v>107</v>
      </c>
      <c r="Q1737" s="10" t="s">
        <v>16</v>
      </c>
      <c r="R1737" s="21">
        <v>1990</v>
      </c>
      <c r="S1737" s="27">
        <v>33329</v>
      </c>
      <c r="T1737" s="25" t="str">
        <f>LEFT(S1737,3)</f>
        <v>333</v>
      </c>
      <c r="U1737" s="10" t="s">
        <v>29</v>
      </c>
      <c r="V1737" s="21">
        <v>6.3</v>
      </c>
      <c r="W1737" s="10">
        <v>5000</v>
      </c>
      <c r="X1737" s="10" t="s">
        <v>182</v>
      </c>
      <c r="Y1737" s="10" t="s">
        <v>5895</v>
      </c>
      <c r="Z1737" s="10" t="s">
        <v>1522</v>
      </c>
      <c r="AA1737" s="22" t="s">
        <v>29</v>
      </c>
      <c r="AB1737" s="10">
        <v>0</v>
      </c>
      <c r="AC1737" s="10">
        <v>1244381</v>
      </c>
      <c r="AD1737" s="10" t="s">
        <v>5896</v>
      </c>
      <c r="AE1737" s="23">
        <v>107</v>
      </c>
    </row>
    <row r="1738" spans="1:31" x14ac:dyDescent="0.35">
      <c r="A1738" t="s">
        <v>5897</v>
      </c>
      <c r="B1738" t="s">
        <v>15</v>
      </c>
      <c r="C1738" t="s">
        <v>16</v>
      </c>
      <c r="D1738" s="2">
        <v>1990</v>
      </c>
      <c r="E1738" t="s">
        <v>5898</v>
      </c>
      <c r="F1738" s="2">
        <v>6.6</v>
      </c>
      <c r="G1738">
        <v>12000</v>
      </c>
      <c r="H1738" t="s">
        <v>3427</v>
      </c>
      <c r="I1738" t="s">
        <v>3427</v>
      </c>
      <c r="J1738" t="s">
        <v>4124</v>
      </c>
      <c r="K1738" s="3" t="s">
        <v>29</v>
      </c>
      <c r="L1738">
        <v>10000000</v>
      </c>
      <c r="M1738">
        <v>16153593</v>
      </c>
      <c r="N1738" t="s">
        <v>60</v>
      </c>
      <c r="O1738" s="2">
        <v>130</v>
      </c>
      <c r="Q1738" s="9" t="s">
        <v>16</v>
      </c>
      <c r="R1738" s="18">
        <v>1990</v>
      </c>
      <c r="S1738" s="26" t="s">
        <v>12961</v>
      </c>
      <c r="T1738" s="25" t="str">
        <f>LEFT(S1738,3)</f>
        <v>Aug</v>
      </c>
      <c r="U1738" s="9" t="s">
        <v>29</v>
      </c>
      <c r="V1738" s="18">
        <v>6.6</v>
      </c>
      <c r="W1738" s="9">
        <v>12000</v>
      </c>
      <c r="X1738" s="9" t="s">
        <v>3427</v>
      </c>
      <c r="Y1738" s="9" t="s">
        <v>3427</v>
      </c>
      <c r="Z1738" s="9" t="s">
        <v>4124</v>
      </c>
      <c r="AA1738" s="19" t="s">
        <v>29</v>
      </c>
      <c r="AB1738" s="9">
        <v>10000000</v>
      </c>
      <c r="AC1738" s="9">
        <v>16153593</v>
      </c>
      <c r="AD1738" s="9" t="s">
        <v>60</v>
      </c>
      <c r="AE1738" s="20">
        <v>130</v>
      </c>
    </row>
    <row r="1739" spans="1:31" x14ac:dyDescent="0.35">
      <c r="A1739" t="s">
        <v>5899</v>
      </c>
      <c r="B1739" t="s">
        <v>1998</v>
      </c>
      <c r="C1739" t="s">
        <v>40</v>
      </c>
      <c r="D1739" s="2">
        <v>1990</v>
      </c>
      <c r="E1739" t="s">
        <v>5836</v>
      </c>
      <c r="F1739" s="2">
        <v>5.9</v>
      </c>
      <c r="G1739">
        <v>5000</v>
      </c>
      <c r="H1739" t="s">
        <v>41</v>
      </c>
      <c r="I1739" t="s">
        <v>5900</v>
      </c>
      <c r="J1739" t="s">
        <v>4488</v>
      </c>
      <c r="K1739" s="3" t="s">
        <v>21</v>
      </c>
      <c r="L1739">
        <v>0</v>
      </c>
      <c r="M1739">
        <v>3989297</v>
      </c>
      <c r="N1739" t="s">
        <v>1040</v>
      </c>
      <c r="O1739" s="2">
        <v>95</v>
      </c>
      <c r="Q1739" s="10" t="s">
        <v>40</v>
      </c>
      <c r="R1739" s="21">
        <v>1990</v>
      </c>
      <c r="S1739" s="27" t="s">
        <v>12955</v>
      </c>
      <c r="T1739" s="25" t="str">
        <f>LEFT(S1739,3)</f>
        <v>Oct</v>
      </c>
      <c r="U1739" s="10" t="s">
        <v>29</v>
      </c>
      <c r="V1739" s="21">
        <v>5.9</v>
      </c>
      <c r="W1739" s="10">
        <v>5000</v>
      </c>
      <c r="X1739" s="10" t="s">
        <v>41</v>
      </c>
      <c r="Y1739" s="10" t="s">
        <v>5900</v>
      </c>
      <c r="Z1739" s="10" t="s">
        <v>4488</v>
      </c>
      <c r="AA1739" s="22" t="s">
        <v>21</v>
      </c>
      <c r="AB1739" s="10">
        <v>0</v>
      </c>
      <c r="AC1739" s="10">
        <v>3989297</v>
      </c>
      <c r="AD1739" s="10" t="s">
        <v>1040</v>
      </c>
      <c r="AE1739" s="23">
        <v>95</v>
      </c>
    </row>
    <row r="1740" spans="1:31" x14ac:dyDescent="0.35">
      <c r="A1740" t="s">
        <v>5901</v>
      </c>
      <c r="B1740" t="s">
        <v>15</v>
      </c>
      <c r="C1740" t="s">
        <v>16</v>
      </c>
      <c r="D1740" s="2">
        <v>1990</v>
      </c>
      <c r="E1740" t="s">
        <v>5692</v>
      </c>
      <c r="F1740" s="2">
        <v>6.3</v>
      </c>
      <c r="G1740">
        <v>7700</v>
      </c>
      <c r="H1740" t="s">
        <v>1662</v>
      </c>
      <c r="I1740" t="s">
        <v>5902</v>
      </c>
      <c r="J1740" t="s">
        <v>2201</v>
      </c>
      <c r="K1740" s="3" t="s">
        <v>29</v>
      </c>
      <c r="L1740">
        <v>7000000</v>
      </c>
      <c r="M1740">
        <v>12626043</v>
      </c>
      <c r="N1740" t="s">
        <v>5617</v>
      </c>
      <c r="O1740" s="2">
        <v>99</v>
      </c>
      <c r="Q1740" s="9" t="s">
        <v>16</v>
      </c>
      <c r="R1740" s="18">
        <v>1990</v>
      </c>
      <c r="S1740" s="26" t="s">
        <v>12929</v>
      </c>
      <c r="T1740" s="25" t="str">
        <f>LEFT(S1740,3)</f>
        <v>Mar</v>
      </c>
      <c r="U1740" s="9" t="s">
        <v>29</v>
      </c>
      <c r="V1740" s="18">
        <v>6.3</v>
      </c>
      <c r="W1740" s="9">
        <v>7700</v>
      </c>
      <c r="X1740" s="9" t="s">
        <v>1662</v>
      </c>
      <c r="Y1740" s="9" t="s">
        <v>5902</v>
      </c>
      <c r="Z1740" s="9" t="s">
        <v>2201</v>
      </c>
      <c r="AA1740" s="19" t="s">
        <v>29</v>
      </c>
      <c r="AB1740" s="9">
        <v>7000000</v>
      </c>
      <c r="AC1740" s="9">
        <v>12626043</v>
      </c>
      <c r="AD1740" s="9" t="s">
        <v>5617</v>
      </c>
      <c r="AE1740" s="20">
        <v>99</v>
      </c>
    </row>
    <row r="1741" spans="1:31" x14ac:dyDescent="0.35">
      <c r="A1741" t="s">
        <v>5903</v>
      </c>
      <c r="B1741" t="s">
        <v>1998</v>
      </c>
      <c r="C1741" t="s">
        <v>40</v>
      </c>
      <c r="D1741" s="2">
        <v>1990</v>
      </c>
      <c r="E1741" t="s">
        <v>5681</v>
      </c>
      <c r="F1741" s="2">
        <v>4.7</v>
      </c>
      <c r="G1741">
        <v>45000</v>
      </c>
      <c r="H1741" t="s">
        <v>984</v>
      </c>
      <c r="I1741" t="s">
        <v>984</v>
      </c>
      <c r="J1741" t="s">
        <v>159</v>
      </c>
      <c r="K1741" s="3" t="s">
        <v>29</v>
      </c>
      <c r="L1741">
        <v>0</v>
      </c>
      <c r="M1741">
        <v>47789074</v>
      </c>
      <c r="N1741" t="s">
        <v>2099</v>
      </c>
      <c r="O1741" s="2">
        <v>81</v>
      </c>
      <c r="Q1741" s="10" t="s">
        <v>40</v>
      </c>
      <c r="R1741" s="21">
        <v>1990</v>
      </c>
      <c r="S1741" s="27" t="s">
        <v>12926</v>
      </c>
      <c r="T1741" s="25" t="str">
        <f>LEFT(S1741,3)</f>
        <v>Dec</v>
      </c>
      <c r="U1741" s="10" t="s">
        <v>29</v>
      </c>
      <c r="V1741" s="21">
        <v>4.7</v>
      </c>
      <c r="W1741" s="10">
        <v>45000</v>
      </c>
      <c r="X1741" s="10" t="s">
        <v>984</v>
      </c>
      <c r="Y1741" s="10" t="s">
        <v>984</v>
      </c>
      <c r="Z1741" s="10" t="s">
        <v>159</v>
      </c>
      <c r="AA1741" s="22" t="s">
        <v>29</v>
      </c>
      <c r="AB1741" s="10">
        <v>0</v>
      </c>
      <c r="AC1741" s="10">
        <v>47789074</v>
      </c>
      <c r="AD1741" s="10" t="s">
        <v>2099</v>
      </c>
      <c r="AE1741" s="23">
        <v>81</v>
      </c>
    </row>
    <row r="1742" spans="1:31" x14ac:dyDescent="0.35">
      <c r="A1742" t="s">
        <v>5904</v>
      </c>
      <c r="B1742" t="s">
        <v>32</v>
      </c>
      <c r="C1742" t="s">
        <v>40</v>
      </c>
      <c r="D1742" s="2">
        <v>1990</v>
      </c>
      <c r="E1742" t="s">
        <v>5813</v>
      </c>
      <c r="F1742" s="2">
        <v>7.4</v>
      </c>
      <c r="G1742">
        <v>21000</v>
      </c>
      <c r="H1742" t="s">
        <v>3905</v>
      </c>
      <c r="I1742" t="s">
        <v>3905</v>
      </c>
      <c r="J1742" t="s">
        <v>3362</v>
      </c>
      <c r="K1742" s="3" t="s">
        <v>21</v>
      </c>
      <c r="L1742">
        <v>0</v>
      </c>
      <c r="M1742">
        <v>739104</v>
      </c>
      <c r="N1742" t="s">
        <v>5905</v>
      </c>
      <c r="O1742" s="2">
        <v>117</v>
      </c>
      <c r="Q1742" s="9" t="s">
        <v>40</v>
      </c>
      <c r="R1742" s="18">
        <v>1990</v>
      </c>
      <c r="S1742" s="26" t="s">
        <v>12953</v>
      </c>
      <c r="T1742" s="25" t="str">
        <f>LEFT(S1742,3)</f>
        <v>Feb</v>
      </c>
      <c r="U1742" s="9" t="s">
        <v>29</v>
      </c>
      <c r="V1742" s="18">
        <v>7.4</v>
      </c>
      <c r="W1742" s="9">
        <v>21000</v>
      </c>
      <c r="X1742" s="9" t="s">
        <v>3905</v>
      </c>
      <c r="Y1742" s="9" t="s">
        <v>3905</v>
      </c>
      <c r="Z1742" s="9" t="s">
        <v>3362</v>
      </c>
      <c r="AA1742" s="19" t="s">
        <v>21</v>
      </c>
      <c r="AB1742" s="9">
        <v>0</v>
      </c>
      <c r="AC1742" s="9">
        <v>739104</v>
      </c>
      <c r="AD1742" s="9" t="s">
        <v>5905</v>
      </c>
      <c r="AE1742" s="20">
        <v>117</v>
      </c>
    </row>
    <row r="1743" spans="1:31" x14ac:dyDescent="0.35">
      <c r="A1743" t="s">
        <v>5906</v>
      </c>
      <c r="B1743" t="s">
        <v>15</v>
      </c>
      <c r="C1743" t="s">
        <v>40</v>
      </c>
      <c r="D1743" s="2">
        <v>1990</v>
      </c>
      <c r="E1743" t="s">
        <v>5324</v>
      </c>
      <c r="F1743" s="2">
        <v>6.3</v>
      </c>
      <c r="G1743">
        <v>16000</v>
      </c>
      <c r="H1743" t="s">
        <v>5907</v>
      </c>
      <c r="I1743" t="s">
        <v>4462</v>
      </c>
      <c r="J1743" t="s">
        <v>5908</v>
      </c>
      <c r="K1743" s="3" t="s">
        <v>29</v>
      </c>
      <c r="L1743">
        <v>3500000</v>
      </c>
      <c r="M1743">
        <v>16324573</v>
      </c>
      <c r="N1743" t="s">
        <v>43</v>
      </c>
      <c r="O1743" s="2">
        <v>93</v>
      </c>
      <c r="Q1743" s="10" t="s">
        <v>40</v>
      </c>
      <c r="R1743" s="21">
        <v>1990</v>
      </c>
      <c r="S1743" s="27" t="s">
        <v>12896</v>
      </c>
      <c r="T1743" s="25" t="str">
        <f>LEFT(S1743,3)</f>
        <v>May</v>
      </c>
      <c r="U1743" s="10" t="s">
        <v>29</v>
      </c>
      <c r="V1743" s="21">
        <v>6.3</v>
      </c>
      <c r="W1743" s="10">
        <v>16000</v>
      </c>
      <c r="X1743" s="10" t="s">
        <v>5907</v>
      </c>
      <c r="Y1743" s="10" t="s">
        <v>4462</v>
      </c>
      <c r="Z1743" s="10" t="s">
        <v>5908</v>
      </c>
      <c r="AA1743" s="22" t="s">
        <v>29</v>
      </c>
      <c r="AB1743" s="10">
        <v>3500000</v>
      </c>
      <c r="AC1743" s="10">
        <v>16324573</v>
      </c>
      <c r="AD1743" s="10" t="s">
        <v>43</v>
      </c>
      <c r="AE1743" s="23">
        <v>93</v>
      </c>
    </row>
    <row r="1744" spans="1:31" x14ac:dyDescent="0.35">
      <c r="A1744" t="s">
        <v>5909</v>
      </c>
      <c r="B1744" t="s">
        <v>15</v>
      </c>
      <c r="C1744" t="s">
        <v>33</v>
      </c>
      <c r="D1744" s="2">
        <v>1990</v>
      </c>
      <c r="E1744" t="s">
        <v>5910</v>
      </c>
      <c r="F1744" s="2">
        <v>5.9</v>
      </c>
      <c r="G1744">
        <v>26000</v>
      </c>
      <c r="H1744" t="s">
        <v>84</v>
      </c>
      <c r="I1744" t="s">
        <v>5911</v>
      </c>
      <c r="J1744" t="s">
        <v>84</v>
      </c>
      <c r="K1744" s="3" t="s">
        <v>29</v>
      </c>
      <c r="L1744">
        <v>10000000</v>
      </c>
      <c r="M1744">
        <v>21633874</v>
      </c>
      <c r="N1744" t="s">
        <v>22</v>
      </c>
      <c r="O1744" s="2">
        <v>120</v>
      </c>
      <c r="Q1744" s="9" t="s">
        <v>33</v>
      </c>
      <c r="R1744" s="18">
        <v>1990</v>
      </c>
      <c r="S1744" s="26" t="s">
        <v>12962</v>
      </c>
      <c r="T1744" s="25" t="str">
        <f>LEFT(S1744,3)</f>
        <v>Dec</v>
      </c>
      <c r="U1744" s="9" t="s">
        <v>29</v>
      </c>
      <c r="V1744" s="18">
        <v>5.9</v>
      </c>
      <c r="W1744" s="9">
        <v>26000</v>
      </c>
      <c r="X1744" s="9" t="s">
        <v>84</v>
      </c>
      <c r="Y1744" s="9" t="s">
        <v>5911</v>
      </c>
      <c r="Z1744" s="9" t="s">
        <v>84</v>
      </c>
      <c r="AA1744" s="19" t="s">
        <v>29</v>
      </c>
      <c r="AB1744" s="9">
        <v>10000000</v>
      </c>
      <c r="AC1744" s="9">
        <v>21633874</v>
      </c>
      <c r="AD1744" s="9" t="s">
        <v>22</v>
      </c>
      <c r="AE1744" s="20">
        <v>120</v>
      </c>
    </row>
    <row r="1745" spans="1:31" x14ac:dyDescent="0.35">
      <c r="A1745" t="s">
        <v>5912</v>
      </c>
      <c r="B1745" t="s">
        <v>1998</v>
      </c>
      <c r="C1745" t="s">
        <v>40</v>
      </c>
      <c r="D1745" s="2">
        <v>1990</v>
      </c>
      <c r="E1745" t="s">
        <v>5913</v>
      </c>
      <c r="F1745" s="2">
        <v>6.2</v>
      </c>
      <c r="G1745">
        <v>23000</v>
      </c>
      <c r="H1745" t="s">
        <v>702</v>
      </c>
      <c r="I1745" t="s">
        <v>702</v>
      </c>
      <c r="J1745" t="s">
        <v>1374</v>
      </c>
      <c r="K1745" s="3" t="s">
        <v>451</v>
      </c>
      <c r="L1745">
        <v>12500000</v>
      </c>
      <c r="M1745">
        <v>29888235</v>
      </c>
      <c r="N1745" t="s">
        <v>2091</v>
      </c>
      <c r="O1745" s="2">
        <v>107</v>
      </c>
      <c r="Q1745" s="10" t="s">
        <v>40</v>
      </c>
      <c r="R1745" s="21">
        <v>1990</v>
      </c>
      <c r="S1745" s="27" t="s">
        <v>12963</v>
      </c>
      <c r="T1745" s="25" t="str">
        <f>LEFT(S1745,3)</f>
        <v>Feb</v>
      </c>
      <c r="U1745" s="10" t="s">
        <v>29</v>
      </c>
      <c r="V1745" s="21">
        <v>6.2</v>
      </c>
      <c r="W1745" s="10">
        <v>23000</v>
      </c>
      <c r="X1745" s="10" t="s">
        <v>702</v>
      </c>
      <c r="Y1745" s="10" t="s">
        <v>702</v>
      </c>
      <c r="Z1745" s="10" t="s">
        <v>1374</v>
      </c>
      <c r="AA1745" s="22" t="s">
        <v>451</v>
      </c>
      <c r="AB1745" s="10">
        <v>12500000</v>
      </c>
      <c r="AC1745" s="10">
        <v>29888235</v>
      </c>
      <c r="AD1745" s="10" t="s">
        <v>2091</v>
      </c>
      <c r="AE1745" s="23">
        <v>107</v>
      </c>
    </row>
    <row r="1746" spans="1:31" x14ac:dyDescent="0.35">
      <c r="A1746" t="s">
        <v>5914</v>
      </c>
      <c r="B1746" t="s">
        <v>1998</v>
      </c>
      <c r="C1746" t="s">
        <v>40</v>
      </c>
      <c r="D1746" s="2">
        <v>1990</v>
      </c>
      <c r="E1746" t="s">
        <v>5898</v>
      </c>
      <c r="F1746" s="2">
        <v>7.4</v>
      </c>
      <c r="G1746">
        <v>10000</v>
      </c>
      <c r="H1746" t="s">
        <v>5915</v>
      </c>
      <c r="I1746" t="s">
        <v>5915</v>
      </c>
      <c r="J1746" t="s">
        <v>5916</v>
      </c>
      <c r="K1746" s="3" t="s">
        <v>29</v>
      </c>
      <c r="L1746">
        <v>230000</v>
      </c>
      <c r="M1746">
        <v>2960492</v>
      </c>
      <c r="N1746" t="s">
        <v>5917</v>
      </c>
      <c r="O1746" s="2">
        <v>98</v>
      </c>
      <c r="Q1746" s="9" t="s">
        <v>40</v>
      </c>
      <c r="R1746" s="18">
        <v>1990</v>
      </c>
      <c r="S1746" s="26" t="s">
        <v>12961</v>
      </c>
      <c r="T1746" s="25" t="str">
        <f>LEFT(S1746,3)</f>
        <v>Aug</v>
      </c>
      <c r="U1746" s="9" t="s">
        <v>29</v>
      </c>
      <c r="V1746" s="18">
        <v>7.4</v>
      </c>
      <c r="W1746" s="9">
        <v>10000</v>
      </c>
      <c r="X1746" s="9" t="s">
        <v>5915</v>
      </c>
      <c r="Y1746" s="9" t="s">
        <v>5915</v>
      </c>
      <c r="Z1746" s="9" t="s">
        <v>5916</v>
      </c>
      <c r="AA1746" s="19" t="s">
        <v>29</v>
      </c>
      <c r="AB1746" s="9">
        <v>230000</v>
      </c>
      <c r="AC1746" s="9">
        <v>2960492</v>
      </c>
      <c r="AD1746" s="9" t="s">
        <v>5917</v>
      </c>
      <c r="AE1746" s="20">
        <v>98</v>
      </c>
    </row>
    <row r="1747" spans="1:31" x14ac:dyDescent="0.35">
      <c r="A1747" t="s">
        <v>5918</v>
      </c>
      <c r="B1747" t="s">
        <v>15</v>
      </c>
      <c r="C1747" t="s">
        <v>16</v>
      </c>
      <c r="D1747" s="2">
        <v>1990</v>
      </c>
      <c r="E1747" t="s">
        <v>5919</v>
      </c>
      <c r="F1747" s="2">
        <v>7.6</v>
      </c>
      <c r="G1747">
        <v>15000</v>
      </c>
      <c r="H1747" t="s">
        <v>5920</v>
      </c>
      <c r="I1747" t="s">
        <v>5920</v>
      </c>
      <c r="J1747" t="s">
        <v>5921</v>
      </c>
      <c r="K1747" s="3" t="s">
        <v>5816</v>
      </c>
      <c r="L1747">
        <v>0</v>
      </c>
      <c r="M1747">
        <v>5575738</v>
      </c>
      <c r="N1747" t="s">
        <v>5628</v>
      </c>
      <c r="O1747" s="2">
        <v>112</v>
      </c>
      <c r="Q1747" s="10" t="s">
        <v>16</v>
      </c>
      <c r="R1747" s="21">
        <v>1990</v>
      </c>
      <c r="S1747" s="27" t="s">
        <v>12964</v>
      </c>
      <c r="T1747" s="25" t="str">
        <f>LEFT(S1747,3)</f>
        <v>Nov</v>
      </c>
      <c r="U1747" s="10" t="s">
        <v>451</v>
      </c>
      <c r="V1747" s="21">
        <v>7.6</v>
      </c>
      <c r="W1747" s="10">
        <v>15000</v>
      </c>
      <c r="X1747" s="10" t="s">
        <v>5920</v>
      </c>
      <c r="Y1747" s="10" t="s">
        <v>5920</v>
      </c>
      <c r="Z1747" s="10" t="s">
        <v>5921</v>
      </c>
      <c r="AA1747" s="22" t="s">
        <v>5816</v>
      </c>
      <c r="AB1747" s="10">
        <v>0</v>
      </c>
      <c r="AC1747" s="10">
        <v>5575738</v>
      </c>
      <c r="AD1747" s="10" t="s">
        <v>5628</v>
      </c>
      <c r="AE1747" s="23">
        <v>112</v>
      </c>
    </row>
    <row r="1748" spans="1:31" x14ac:dyDescent="0.35">
      <c r="A1748" t="s">
        <v>5922</v>
      </c>
      <c r="B1748" t="s">
        <v>32</v>
      </c>
      <c r="C1748" t="s">
        <v>40</v>
      </c>
      <c r="D1748" s="2">
        <v>1990</v>
      </c>
      <c r="E1748" t="s">
        <v>5923</v>
      </c>
      <c r="F1748" s="2">
        <v>7.5</v>
      </c>
      <c r="G1748">
        <v>23000</v>
      </c>
      <c r="H1748" t="s">
        <v>5924</v>
      </c>
      <c r="I1748" t="s">
        <v>4010</v>
      </c>
      <c r="J1748" t="s">
        <v>1374</v>
      </c>
      <c r="K1748" s="3" t="s">
        <v>451</v>
      </c>
      <c r="L1748">
        <v>0</v>
      </c>
      <c r="M1748">
        <v>5822041</v>
      </c>
      <c r="N1748" t="s">
        <v>5925</v>
      </c>
      <c r="O1748" s="2">
        <v>137</v>
      </c>
      <c r="Q1748" s="9" t="s">
        <v>40</v>
      </c>
      <c r="R1748" s="18">
        <v>1990</v>
      </c>
      <c r="S1748" s="26" t="s">
        <v>12965</v>
      </c>
      <c r="T1748" s="25" t="str">
        <f>LEFT(S1748,3)</f>
        <v>Dec</v>
      </c>
      <c r="U1748" s="9" t="s">
        <v>29</v>
      </c>
      <c r="V1748" s="18">
        <v>7.5</v>
      </c>
      <c r="W1748" s="9">
        <v>23000</v>
      </c>
      <c r="X1748" s="9" t="s">
        <v>5924</v>
      </c>
      <c r="Y1748" s="9" t="s">
        <v>4010</v>
      </c>
      <c r="Z1748" s="9" t="s">
        <v>1374</v>
      </c>
      <c r="AA1748" s="19" t="s">
        <v>451</v>
      </c>
      <c r="AB1748" s="9">
        <v>0</v>
      </c>
      <c r="AC1748" s="9">
        <v>5822041</v>
      </c>
      <c r="AD1748" s="9" t="s">
        <v>5925</v>
      </c>
      <c r="AE1748" s="20">
        <v>137</v>
      </c>
    </row>
    <row r="1749" spans="1:31" x14ac:dyDescent="0.35">
      <c r="A1749" t="s">
        <v>5926</v>
      </c>
      <c r="B1749" t="s">
        <v>32</v>
      </c>
      <c r="C1749" t="s">
        <v>40</v>
      </c>
      <c r="D1749" s="2">
        <v>1990</v>
      </c>
      <c r="E1749" t="s">
        <v>5927</v>
      </c>
      <c r="F1749" s="2">
        <v>5.6</v>
      </c>
      <c r="G1749">
        <v>4200</v>
      </c>
      <c r="H1749" t="s">
        <v>4483</v>
      </c>
      <c r="I1749" t="s">
        <v>3244</v>
      </c>
      <c r="J1749" t="s">
        <v>3244</v>
      </c>
      <c r="K1749" s="3" t="s">
        <v>29</v>
      </c>
      <c r="L1749">
        <v>25000000</v>
      </c>
      <c r="M1749">
        <v>6939946</v>
      </c>
      <c r="N1749" t="s">
        <v>5928</v>
      </c>
      <c r="O1749" s="2">
        <v>95</v>
      </c>
      <c r="Q1749" s="10" t="s">
        <v>40</v>
      </c>
      <c r="R1749" s="21">
        <v>1990</v>
      </c>
      <c r="S1749" s="27" t="s">
        <v>12966</v>
      </c>
      <c r="T1749" s="25" t="str">
        <f>LEFT(S1749,3)</f>
        <v>Dec</v>
      </c>
      <c r="U1749" s="10" t="s">
        <v>29</v>
      </c>
      <c r="V1749" s="21">
        <v>5.6</v>
      </c>
      <c r="W1749" s="10">
        <v>4200</v>
      </c>
      <c r="X1749" s="10" t="s">
        <v>4483</v>
      </c>
      <c r="Y1749" s="10" t="s">
        <v>3244</v>
      </c>
      <c r="Z1749" s="10" t="s">
        <v>3244</v>
      </c>
      <c r="AA1749" s="22" t="s">
        <v>29</v>
      </c>
      <c r="AB1749" s="10">
        <v>25000000</v>
      </c>
      <c r="AC1749" s="10">
        <v>6939946</v>
      </c>
      <c r="AD1749" s="10" t="s">
        <v>5928</v>
      </c>
      <c r="AE1749" s="23">
        <v>95</v>
      </c>
    </row>
    <row r="1750" spans="1:31" x14ac:dyDescent="0.35">
      <c r="A1750" t="s">
        <v>5929</v>
      </c>
      <c r="B1750" t="s">
        <v>15</v>
      </c>
      <c r="C1750" t="s">
        <v>16</v>
      </c>
      <c r="D1750" s="2">
        <v>1990</v>
      </c>
      <c r="E1750" t="s">
        <v>5456</v>
      </c>
      <c r="F1750" s="2">
        <v>5.0999999999999996</v>
      </c>
      <c r="G1750">
        <v>1100</v>
      </c>
      <c r="H1750" t="s">
        <v>744</v>
      </c>
      <c r="I1750" t="s">
        <v>5930</v>
      </c>
      <c r="J1750" t="s">
        <v>2473</v>
      </c>
      <c r="K1750" s="3" t="s">
        <v>21</v>
      </c>
      <c r="L1750">
        <v>19000000</v>
      </c>
      <c r="M1750">
        <v>1372350</v>
      </c>
      <c r="N1750" t="s">
        <v>1785</v>
      </c>
      <c r="O1750" s="2">
        <v>97</v>
      </c>
      <c r="Q1750" s="9" t="s">
        <v>16</v>
      </c>
      <c r="R1750" s="18">
        <v>1990</v>
      </c>
      <c r="S1750" s="26" t="s">
        <v>12909</v>
      </c>
      <c r="T1750" s="25" t="str">
        <f>LEFT(S1750,3)</f>
        <v>Jan</v>
      </c>
      <c r="U1750" s="9" t="s">
        <v>29</v>
      </c>
      <c r="V1750" s="18">
        <v>5.0999999999999996</v>
      </c>
      <c r="W1750" s="9">
        <v>1100</v>
      </c>
      <c r="X1750" s="9" t="s">
        <v>744</v>
      </c>
      <c r="Y1750" s="9" t="s">
        <v>5930</v>
      </c>
      <c r="Z1750" s="9" t="s">
        <v>2473</v>
      </c>
      <c r="AA1750" s="19" t="s">
        <v>21</v>
      </c>
      <c r="AB1750" s="9">
        <v>19000000</v>
      </c>
      <c r="AC1750" s="9">
        <v>1372350</v>
      </c>
      <c r="AD1750" s="9" t="s">
        <v>1785</v>
      </c>
      <c r="AE1750" s="20">
        <v>97</v>
      </c>
    </row>
    <row r="1751" spans="1:31" x14ac:dyDescent="0.35">
      <c r="A1751" t="s">
        <v>5931</v>
      </c>
      <c r="B1751" t="s">
        <v>32</v>
      </c>
      <c r="C1751" t="s">
        <v>40</v>
      </c>
      <c r="D1751" s="2">
        <v>1990</v>
      </c>
      <c r="E1751" t="s">
        <v>5932</v>
      </c>
      <c r="F1751" s="2">
        <v>7.2</v>
      </c>
      <c r="G1751">
        <v>7600</v>
      </c>
      <c r="H1751" t="s">
        <v>5933</v>
      </c>
      <c r="I1751" t="s">
        <v>5933</v>
      </c>
      <c r="J1751" t="s">
        <v>5934</v>
      </c>
      <c r="K1751" s="3" t="s">
        <v>21</v>
      </c>
      <c r="L1751">
        <v>0</v>
      </c>
      <c r="M1751">
        <v>1554742</v>
      </c>
      <c r="N1751" t="s">
        <v>5935</v>
      </c>
      <c r="O1751" s="2">
        <v>106</v>
      </c>
      <c r="Q1751" s="10" t="s">
        <v>40</v>
      </c>
      <c r="R1751" s="21">
        <v>1990</v>
      </c>
      <c r="S1751" s="27" t="s">
        <v>12967</v>
      </c>
      <c r="T1751" s="25" t="str">
        <f>LEFT(S1751,3)</f>
        <v>May</v>
      </c>
      <c r="U1751" s="10" t="s">
        <v>29</v>
      </c>
      <c r="V1751" s="21">
        <v>7.2</v>
      </c>
      <c r="W1751" s="10">
        <v>7600</v>
      </c>
      <c r="X1751" s="10" t="s">
        <v>5933</v>
      </c>
      <c r="Y1751" s="10" t="s">
        <v>5933</v>
      </c>
      <c r="Z1751" s="10" t="s">
        <v>5934</v>
      </c>
      <c r="AA1751" s="22" t="s">
        <v>21</v>
      </c>
      <c r="AB1751" s="10">
        <v>0</v>
      </c>
      <c r="AC1751" s="10">
        <v>1554742</v>
      </c>
      <c r="AD1751" s="10" t="s">
        <v>5935</v>
      </c>
      <c r="AE1751" s="23">
        <v>106</v>
      </c>
    </row>
    <row r="1752" spans="1:31" x14ac:dyDescent="0.35">
      <c r="A1752" t="s">
        <v>5936</v>
      </c>
      <c r="B1752" t="s">
        <v>15</v>
      </c>
      <c r="C1752" t="s">
        <v>16</v>
      </c>
      <c r="D1752" s="2">
        <v>1990</v>
      </c>
      <c r="E1752" t="s">
        <v>5681</v>
      </c>
      <c r="F1752" s="2">
        <v>6.1</v>
      </c>
      <c r="G1752">
        <v>7400</v>
      </c>
      <c r="H1752" t="s">
        <v>619</v>
      </c>
      <c r="I1752" t="s">
        <v>5937</v>
      </c>
      <c r="J1752" t="s">
        <v>99</v>
      </c>
      <c r="K1752" s="3" t="s">
        <v>29</v>
      </c>
      <c r="L1752">
        <v>40000000</v>
      </c>
      <c r="M1752">
        <v>9645440</v>
      </c>
      <c r="N1752" t="s">
        <v>2674</v>
      </c>
      <c r="O1752" s="2">
        <v>144</v>
      </c>
      <c r="Q1752" s="9" t="s">
        <v>16</v>
      </c>
      <c r="R1752" s="18">
        <v>1990</v>
      </c>
      <c r="S1752" s="26" t="s">
        <v>12926</v>
      </c>
      <c r="T1752" s="25" t="str">
        <f>LEFT(S1752,3)</f>
        <v>Dec</v>
      </c>
      <c r="U1752" s="9" t="s">
        <v>29</v>
      </c>
      <c r="V1752" s="18">
        <v>6.1</v>
      </c>
      <c r="W1752" s="9">
        <v>7400</v>
      </c>
      <c r="X1752" s="9" t="s">
        <v>619</v>
      </c>
      <c r="Y1752" s="9" t="s">
        <v>5937</v>
      </c>
      <c r="Z1752" s="9" t="s">
        <v>99</v>
      </c>
      <c r="AA1752" s="19" t="s">
        <v>29</v>
      </c>
      <c r="AB1752" s="9">
        <v>40000000</v>
      </c>
      <c r="AC1752" s="9">
        <v>9645440</v>
      </c>
      <c r="AD1752" s="9" t="s">
        <v>2674</v>
      </c>
      <c r="AE1752" s="20">
        <v>144</v>
      </c>
    </row>
    <row r="1753" spans="1:31" x14ac:dyDescent="0.35">
      <c r="A1753" t="s">
        <v>5938</v>
      </c>
      <c r="B1753" t="s">
        <v>336</v>
      </c>
      <c r="C1753" t="s">
        <v>389</v>
      </c>
      <c r="D1753" s="2">
        <v>1990</v>
      </c>
      <c r="E1753" t="s">
        <v>5898</v>
      </c>
      <c r="F1753" s="2">
        <v>6.9</v>
      </c>
      <c r="G1753">
        <v>26000</v>
      </c>
      <c r="H1753" t="s">
        <v>5939</v>
      </c>
      <c r="I1753" t="s">
        <v>5940</v>
      </c>
      <c r="J1753" t="s">
        <v>5941</v>
      </c>
      <c r="K1753" s="3" t="s">
        <v>451</v>
      </c>
      <c r="L1753">
        <v>0</v>
      </c>
      <c r="M1753">
        <v>18115724</v>
      </c>
      <c r="N1753" t="s">
        <v>5942</v>
      </c>
      <c r="O1753" s="2">
        <v>74</v>
      </c>
      <c r="Q1753" s="10" t="s">
        <v>389</v>
      </c>
      <c r="R1753" s="21">
        <v>1990</v>
      </c>
      <c r="S1753" s="27" t="s">
        <v>12961</v>
      </c>
      <c r="T1753" s="25" t="str">
        <f>LEFT(S1753,3)</f>
        <v>Aug</v>
      </c>
      <c r="U1753" s="10" t="s">
        <v>29</v>
      </c>
      <c r="V1753" s="21">
        <v>6.9</v>
      </c>
      <c r="W1753" s="10">
        <v>26000</v>
      </c>
      <c r="X1753" s="10" t="s">
        <v>5939</v>
      </c>
      <c r="Y1753" s="10" t="s">
        <v>5940</v>
      </c>
      <c r="Z1753" s="10" t="s">
        <v>5941</v>
      </c>
      <c r="AA1753" s="22" t="s">
        <v>451</v>
      </c>
      <c r="AB1753" s="10">
        <v>0</v>
      </c>
      <c r="AC1753" s="10">
        <v>18115724</v>
      </c>
      <c r="AD1753" s="10" t="s">
        <v>5942</v>
      </c>
      <c r="AE1753" s="23">
        <v>74</v>
      </c>
    </row>
    <row r="1754" spans="1:31" x14ac:dyDescent="0.35">
      <c r="A1754" t="s">
        <v>5943</v>
      </c>
      <c r="B1754" t="s">
        <v>15</v>
      </c>
      <c r="C1754" t="s">
        <v>16</v>
      </c>
      <c r="D1754" s="2">
        <v>1990</v>
      </c>
      <c r="E1754" t="s">
        <v>5673</v>
      </c>
      <c r="F1754" s="2">
        <v>6.1</v>
      </c>
      <c r="G1754">
        <v>15000</v>
      </c>
      <c r="H1754" t="s">
        <v>1296</v>
      </c>
      <c r="I1754" t="s">
        <v>5944</v>
      </c>
      <c r="J1754" t="s">
        <v>568</v>
      </c>
      <c r="K1754" s="3" t="s">
        <v>29</v>
      </c>
      <c r="L1754">
        <v>21800000</v>
      </c>
      <c r="M1754">
        <v>22997992</v>
      </c>
      <c r="N1754" t="s">
        <v>5763</v>
      </c>
      <c r="O1754" s="2">
        <v>123</v>
      </c>
      <c r="Q1754" s="9" t="s">
        <v>16</v>
      </c>
      <c r="R1754" s="18">
        <v>1990</v>
      </c>
      <c r="S1754" s="26" t="s">
        <v>12925</v>
      </c>
      <c r="T1754" s="25" t="str">
        <f>LEFT(S1754,3)</f>
        <v>Dec</v>
      </c>
      <c r="U1754" s="9" t="s">
        <v>29</v>
      </c>
      <c r="V1754" s="18">
        <v>6.1</v>
      </c>
      <c r="W1754" s="9">
        <v>15000</v>
      </c>
      <c r="X1754" s="9" t="s">
        <v>1296</v>
      </c>
      <c r="Y1754" s="9" t="s">
        <v>5944</v>
      </c>
      <c r="Z1754" s="9" t="s">
        <v>568</v>
      </c>
      <c r="AA1754" s="19" t="s">
        <v>29</v>
      </c>
      <c r="AB1754" s="9">
        <v>21800000</v>
      </c>
      <c r="AC1754" s="9">
        <v>22997992</v>
      </c>
      <c r="AD1754" s="9" t="s">
        <v>5763</v>
      </c>
      <c r="AE1754" s="20">
        <v>123</v>
      </c>
    </row>
    <row r="1755" spans="1:31" x14ac:dyDescent="0.35">
      <c r="A1755" t="s">
        <v>5945</v>
      </c>
      <c r="B1755" t="s">
        <v>15</v>
      </c>
      <c r="C1755" t="s">
        <v>40</v>
      </c>
      <c r="D1755" s="2">
        <v>1990</v>
      </c>
      <c r="E1755" t="s">
        <v>5946</v>
      </c>
      <c r="F1755" s="2">
        <v>7.5</v>
      </c>
      <c r="G1755">
        <v>9500</v>
      </c>
      <c r="H1755" t="s">
        <v>4862</v>
      </c>
      <c r="I1755" t="s">
        <v>4862</v>
      </c>
      <c r="J1755" t="s">
        <v>5947</v>
      </c>
      <c r="K1755" s="3" t="s">
        <v>21</v>
      </c>
      <c r="L1755">
        <v>0</v>
      </c>
      <c r="M1755">
        <v>1516414</v>
      </c>
      <c r="N1755" t="s">
        <v>4069</v>
      </c>
      <c r="O1755" s="2">
        <v>103</v>
      </c>
      <c r="Q1755" s="10" t="s">
        <v>40</v>
      </c>
      <c r="R1755" s="21">
        <v>1990</v>
      </c>
      <c r="S1755" s="27">
        <v>33573</v>
      </c>
      <c r="T1755" s="25" t="str">
        <f>LEFT(S1755,3)</f>
        <v>335</v>
      </c>
      <c r="U1755" s="10" t="s">
        <v>29</v>
      </c>
      <c r="V1755" s="21">
        <v>7.5</v>
      </c>
      <c r="W1755" s="10">
        <v>9500</v>
      </c>
      <c r="X1755" s="10" t="s">
        <v>4862</v>
      </c>
      <c r="Y1755" s="10" t="s">
        <v>4862</v>
      </c>
      <c r="Z1755" s="10" t="s">
        <v>5947</v>
      </c>
      <c r="AA1755" s="22" t="s">
        <v>21</v>
      </c>
      <c r="AB1755" s="10">
        <v>0</v>
      </c>
      <c r="AC1755" s="10">
        <v>1516414</v>
      </c>
      <c r="AD1755" s="10" t="s">
        <v>4069</v>
      </c>
      <c r="AE1755" s="23">
        <v>103</v>
      </c>
    </row>
    <row r="1756" spans="1:31" x14ac:dyDescent="0.35">
      <c r="A1756" t="s">
        <v>5948</v>
      </c>
      <c r="B1756" t="s">
        <v>336</v>
      </c>
      <c r="C1756" t="s">
        <v>389</v>
      </c>
      <c r="D1756" s="2">
        <v>1990</v>
      </c>
      <c r="E1756" t="s">
        <v>5949</v>
      </c>
      <c r="F1756" s="2">
        <v>5.6</v>
      </c>
      <c r="G1756">
        <v>4900</v>
      </c>
      <c r="H1756" t="s">
        <v>1439</v>
      </c>
      <c r="I1756" t="s">
        <v>5950</v>
      </c>
      <c r="J1756" t="s">
        <v>5951</v>
      </c>
      <c r="K1756" s="3" t="s">
        <v>29</v>
      </c>
      <c r="L1756">
        <v>0</v>
      </c>
      <c r="M1756">
        <v>20305841</v>
      </c>
      <c r="N1756" t="s">
        <v>1441</v>
      </c>
      <c r="O1756" s="2">
        <v>82</v>
      </c>
      <c r="Q1756" s="9" t="s">
        <v>389</v>
      </c>
      <c r="R1756" s="18">
        <v>1990</v>
      </c>
      <c r="S1756" s="26" t="s">
        <v>12968</v>
      </c>
      <c r="T1756" s="25" t="str">
        <f>LEFT(S1756,3)</f>
        <v>Jul</v>
      </c>
      <c r="U1756" s="9" t="s">
        <v>29</v>
      </c>
      <c r="V1756" s="18">
        <v>5.6</v>
      </c>
      <c r="W1756" s="9">
        <v>4900</v>
      </c>
      <c r="X1756" s="9" t="s">
        <v>1439</v>
      </c>
      <c r="Y1756" s="9" t="s">
        <v>5950</v>
      </c>
      <c r="Z1756" s="9" t="s">
        <v>5951</v>
      </c>
      <c r="AA1756" s="19" t="s">
        <v>29</v>
      </c>
      <c r="AB1756" s="9">
        <v>0</v>
      </c>
      <c r="AC1756" s="9">
        <v>20305841</v>
      </c>
      <c r="AD1756" s="9" t="s">
        <v>1441</v>
      </c>
      <c r="AE1756" s="20">
        <v>82</v>
      </c>
    </row>
    <row r="1757" spans="1:31" x14ac:dyDescent="0.35">
      <c r="A1757" t="s">
        <v>5952</v>
      </c>
      <c r="B1757" t="s">
        <v>32</v>
      </c>
      <c r="C1757" t="s">
        <v>24</v>
      </c>
      <c r="D1757" s="2">
        <v>1990</v>
      </c>
      <c r="E1757" t="s">
        <v>5799</v>
      </c>
      <c r="F1757" s="2">
        <v>6.6</v>
      </c>
      <c r="G1757">
        <v>11000</v>
      </c>
      <c r="H1757" t="s">
        <v>84</v>
      </c>
      <c r="I1757" t="s">
        <v>5953</v>
      </c>
      <c r="J1757" t="s">
        <v>84</v>
      </c>
      <c r="K1757" s="3" t="s">
        <v>29</v>
      </c>
      <c r="L1757">
        <v>24000000</v>
      </c>
      <c r="M1757">
        <v>2319124</v>
      </c>
      <c r="N1757" t="s">
        <v>5363</v>
      </c>
      <c r="O1757" s="2">
        <v>112</v>
      </c>
      <c r="Q1757" s="10" t="s">
        <v>24</v>
      </c>
      <c r="R1757" s="21">
        <v>1990</v>
      </c>
      <c r="S1757" s="27" t="s">
        <v>12950</v>
      </c>
      <c r="T1757" s="25" t="str">
        <f>LEFT(S1757,3)</f>
        <v>Sep</v>
      </c>
      <c r="U1757" s="10" t="s">
        <v>29</v>
      </c>
      <c r="V1757" s="21">
        <v>6.6</v>
      </c>
      <c r="W1757" s="10">
        <v>11000</v>
      </c>
      <c r="X1757" s="10" t="s">
        <v>84</v>
      </c>
      <c r="Y1757" s="10" t="s">
        <v>5953</v>
      </c>
      <c r="Z1757" s="10" t="s">
        <v>84</v>
      </c>
      <c r="AA1757" s="22" t="s">
        <v>29</v>
      </c>
      <c r="AB1757" s="10">
        <v>24000000</v>
      </c>
      <c r="AC1757" s="10">
        <v>2319124</v>
      </c>
      <c r="AD1757" s="10" t="s">
        <v>5363</v>
      </c>
      <c r="AE1757" s="23">
        <v>112</v>
      </c>
    </row>
    <row r="1758" spans="1:31" x14ac:dyDescent="0.35">
      <c r="A1758" t="s">
        <v>5954</v>
      </c>
      <c r="B1758" t="s">
        <v>32</v>
      </c>
      <c r="C1758" t="s">
        <v>16</v>
      </c>
      <c r="D1758" s="2">
        <v>1990</v>
      </c>
      <c r="E1758" t="s">
        <v>5762</v>
      </c>
      <c r="F1758" s="2">
        <v>7.2</v>
      </c>
      <c r="G1758">
        <v>5900</v>
      </c>
      <c r="H1758" t="s">
        <v>1126</v>
      </c>
      <c r="I1758" t="s">
        <v>1126</v>
      </c>
      <c r="J1758" t="s">
        <v>2277</v>
      </c>
      <c r="K1758" s="3" t="s">
        <v>29</v>
      </c>
      <c r="L1758">
        <v>20000000</v>
      </c>
      <c r="M1758">
        <v>15779578</v>
      </c>
      <c r="N1758" t="s">
        <v>2099</v>
      </c>
      <c r="O1758" s="2">
        <v>128</v>
      </c>
      <c r="Q1758" s="9" t="s">
        <v>16</v>
      </c>
      <c r="R1758" s="18">
        <v>1990</v>
      </c>
      <c r="S1758" s="26" t="s">
        <v>12945</v>
      </c>
      <c r="T1758" s="25" t="str">
        <f>LEFT(S1758,3)</f>
        <v>Oct</v>
      </c>
      <c r="U1758" s="9" t="s">
        <v>29</v>
      </c>
      <c r="V1758" s="18">
        <v>7.2</v>
      </c>
      <c r="W1758" s="9">
        <v>5900</v>
      </c>
      <c r="X1758" s="9" t="s">
        <v>1126</v>
      </c>
      <c r="Y1758" s="9" t="s">
        <v>1126</v>
      </c>
      <c r="Z1758" s="9" t="s">
        <v>2277</v>
      </c>
      <c r="AA1758" s="19" t="s">
        <v>29</v>
      </c>
      <c r="AB1758" s="9">
        <v>20000000</v>
      </c>
      <c r="AC1758" s="9">
        <v>15779578</v>
      </c>
      <c r="AD1758" s="9" t="s">
        <v>2099</v>
      </c>
      <c r="AE1758" s="20">
        <v>128</v>
      </c>
    </row>
    <row r="1759" spans="1:31" x14ac:dyDescent="0.35">
      <c r="A1759" t="s">
        <v>5955</v>
      </c>
      <c r="B1759" t="s">
        <v>15</v>
      </c>
      <c r="C1759" t="s">
        <v>33</v>
      </c>
      <c r="D1759" s="2">
        <v>1990</v>
      </c>
      <c r="E1759" t="s">
        <v>5445</v>
      </c>
      <c r="F1759" s="2">
        <v>6.6</v>
      </c>
      <c r="G1759">
        <v>8400</v>
      </c>
      <c r="H1759" t="s">
        <v>706</v>
      </c>
      <c r="I1759" t="s">
        <v>706</v>
      </c>
      <c r="J1759" t="s">
        <v>72</v>
      </c>
      <c r="K1759" s="3" t="s">
        <v>29</v>
      </c>
      <c r="L1759">
        <v>0</v>
      </c>
      <c r="M1759">
        <v>10873237</v>
      </c>
      <c r="N1759" t="s">
        <v>4149</v>
      </c>
      <c r="O1759" s="2">
        <v>97</v>
      </c>
      <c r="Q1759" s="10" t="s">
        <v>33</v>
      </c>
      <c r="R1759" s="21">
        <v>1990</v>
      </c>
      <c r="S1759" s="27" t="s">
        <v>12908</v>
      </c>
      <c r="T1759" s="25" t="str">
        <f>LEFT(S1759,3)</f>
        <v>Sep</v>
      </c>
      <c r="U1759" s="10" t="s">
        <v>29</v>
      </c>
      <c r="V1759" s="21">
        <v>6.6</v>
      </c>
      <c r="W1759" s="10">
        <v>8400</v>
      </c>
      <c r="X1759" s="10" t="s">
        <v>706</v>
      </c>
      <c r="Y1759" s="10" t="s">
        <v>706</v>
      </c>
      <c r="Z1759" s="10" t="s">
        <v>72</v>
      </c>
      <c r="AA1759" s="22" t="s">
        <v>29</v>
      </c>
      <c r="AB1759" s="10">
        <v>0</v>
      </c>
      <c r="AC1759" s="10">
        <v>10873237</v>
      </c>
      <c r="AD1759" s="10" t="s">
        <v>4149</v>
      </c>
      <c r="AE1759" s="23">
        <v>97</v>
      </c>
    </row>
    <row r="1760" spans="1:31" x14ac:dyDescent="0.35">
      <c r="A1760" t="s">
        <v>5956</v>
      </c>
      <c r="B1760" t="s">
        <v>15</v>
      </c>
      <c r="C1760" t="s">
        <v>40</v>
      </c>
      <c r="D1760" s="2">
        <v>1990</v>
      </c>
      <c r="E1760" t="s">
        <v>5834</v>
      </c>
      <c r="F1760" s="2">
        <v>5.7</v>
      </c>
      <c r="G1760">
        <v>14000</v>
      </c>
      <c r="H1760" t="s">
        <v>2126</v>
      </c>
      <c r="I1760" t="s">
        <v>1863</v>
      </c>
      <c r="J1760" t="s">
        <v>96</v>
      </c>
      <c r="K1760" s="3" t="s">
        <v>29</v>
      </c>
      <c r="L1760">
        <v>0</v>
      </c>
      <c r="M1760">
        <v>27627310</v>
      </c>
      <c r="N1760" t="s">
        <v>49</v>
      </c>
      <c r="O1760" s="2">
        <v>97</v>
      </c>
      <c r="Q1760" s="9" t="s">
        <v>40</v>
      </c>
      <c r="R1760" s="18">
        <v>1990</v>
      </c>
      <c r="S1760" s="26" t="s">
        <v>12954</v>
      </c>
      <c r="T1760" s="25" t="str">
        <f>LEFT(S1760,3)</f>
        <v>May</v>
      </c>
      <c r="U1760" s="9" t="s">
        <v>29</v>
      </c>
      <c r="V1760" s="18">
        <v>5.7</v>
      </c>
      <c r="W1760" s="9">
        <v>14000</v>
      </c>
      <c r="X1760" s="9" t="s">
        <v>2126</v>
      </c>
      <c r="Y1760" s="9" t="s">
        <v>1863</v>
      </c>
      <c r="Z1760" s="9" t="s">
        <v>96</v>
      </c>
      <c r="AA1760" s="19" t="s">
        <v>29</v>
      </c>
      <c r="AB1760" s="9">
        <v>0</v>
      </c>
      <c r="AC1760" s="9">
        <v>27627310</v>
      </c>
      <c r="AD1760" s="9" t="s">
        <v>49</v>
      </c>
      <c r="AE1760" s="20">
        <v>97</v>
      </c>
    </row>
    <row r="1761" spans="1:31" x14ac:dyDescent="0.35">
      <c r="A1761" t="s">
        <v>5957</v>
      </c>
      <c r="B1761" t="s">
        <v>15</v>
      </c>
      <c r="C1761" t="s">
        <v>40</v>
      </c>
      <c r="D1761" s="2">
        <v>1990</v>
      </c>
      <c r="E1761" t="s">
        <v>5697</v>
      </c>
      <c r="F1761" s="2">
        <v>6.5</v>
      </c>
      <c r="G1761">
        <v>8100</v>
      </c>
      <c r="H1761" t="s">
        <v>1246</v>
      </c>
      <c r="I1761" t="s">
        <v>5958</v>
      </c>
      <c r="J1761" t="s">
        <v>4193</v>
      </c>
      <c r="K1761" s="3" t="s">
        <v>29</v>
      </c>
      <c r="L1761">
        <v>0</v>
      </c>
      <c r="M1761">
        <v>20005435</v>
      </c>
      <c r="N1761" t="s">
        <v>5720</v>
      </c>
      <c r="O1761" s="2">
        <v>108</v>
      </c>
      <c r="Q1761" s="10" t="s">
        <v>40</v>
      </c>
      <c r="R1761" s="21">
        <v>1990</v>
      </c>
      <c r="S1761" s="27" t="s">
        <v>12930</v>
      </c>
      <c r="T1761" s="25" t="str">
        <f>LEFT(S1761,3)</f>
        <v>Aug</v>
      </c>
      <c r="U1761" s="10" t="s">
        <v>29</v>
      </c>
      <c r="V1761" s="21">
        <v>6.5</v>
      </c>
      <c r="W1761" s="10">
        <v>8100</v>
      </c>
      <c r="X1761" s="10" t="s">
        <v>1246</v>
      </c>
      <c r="Y1761" s="10" t="s">
        <v>5958</v>
      </c>
      <c r="Z1761" s="10" t="s">
        <v>4193</v>
      </c>
      <c r="AA1761" s="22" t="s">
        <v>29</v>
      </c>
      <c r="AB1761" s="10">
        <v>0</v>
      </c>
      <c r="AC1761" s="10">
        <v>20005435</v>
      </c>
      <c r="AD1761" s="10" t="s">
        <v>5720</v>
      </c>
      <c r="AE1761" s="23">
        <v>108</v>
      </c>
    </row>
    <row r="1762" spans="1:31" x14ac:dyDescent="0.35">
      <c r="A1762" t="s">
        <v>5959</v>
      </c>
      <c r="B1762" t="s">
        <v>15</v>
      </c>
      <c r="C1762" t="s">
        <v>16</v>
      </c>
      <c r="D1762" s="2">
        <v>1990</v>
      </c>
      <c r="E1762" t="s">
        <v>5796</v>
      </c>
      <c r="F1762" s="2">
        <v>6</v>
      </c>
      <c r="G1762">
        <v>2500</v>
      </c>
      <c r="H1762" t="s">
        <v>2584</v>
      </c>
      <c r="I1762" t="s">
        <v>1542</v>
      </c>
      <c r="J1762" t="s">
        <v>661</v>
      </c>
      <c r="K1762" s="3" t="s">
        <v>29</v>
      </c>
      <c r="L1762">
        <v>0</v>
      </c>
      <c r="M1762">
        <v>2268181</v>
      </c>
      <c r="N1762" t="s">
        <v>5960</v>
      </c>
      <c r="O1762" s="2">
        <v>123</v>
      </c>
      <c r="Q1762" s="9" t="s">
        <v>16</v>
      </c>
      <c r="R1762" s="18">
        <v>1990</v>
      </c>
      <c r="S1762" s="26" t="s">
        <v>12949</v>
      </c>
      <c r="T1762" s="25" t="str">
        <f>LEFT(S1762,3)</f>
        <v>Sep</v>
      </c>
      <c r="U1762" s="9" t="s">
        <v>29</v>
      </c>
      <c r="V1762" s="18">
        <v>6</v>
      </c>
      <c r="W1762" s="9">
        <v>2500</v>
      </c>
      <c r="X1762" s="9" t="s">
        <v>2584</v>
      </c>
      <c r="Y1762" s="9" t="s">
        <v>1542</v>
      </c>
      <c r="Z1762" s="9" t="s">
        <v>661</v>
      </c>
      <c r="AA1762" s="19" t="s">
        <v>29</v>
      </c>
      <c r="AB1762" s="9">
        <v>0</v>
      </c>
      <c r="AC1762" s="9">
        <v>2268181</v>
      </c>
      <c r="AD1762" s="9" t="s">
        <v>5960</v>
      </c>
      <c r="AE1762" s="20">
        <v>123</v>
      </c>
    </row>
    <row r="1763" spans="1:31" x14ac:dyDescent="0.35">
      <c r="A1763" t="s">
        <v>5961</v>
      </c>
      <c r="B1763" t="s">
        <v>15</v>
      </c>
      <c r="C1763" t="s">
        <v>16</v>
      </c>
      <c r="D1763" s="2">
        <v>1990</v>
      </c>
      <c r="E1763" t="s">
        <v>5176</v>
      </c>
      <c r="F1763" s="2">
        <v>5.4</v>
      </c>
      <c r="G1763">
        <v>5300</v>
      </c>
      <c r="H1763" t="s">
        <v>134</v>
      </c>
      <c r="I1763" t="s">
        <v>681</v>
      </c>
      <c r="J1763" t="s">
        <v>5962</v>
      </c>
      <c r="K1763" s="3" t="s">
        <v>29</v>
      </c>
      <c r="L1763">
        <v>0</v>
      </c>
      <c r="M1763">
        <v>17037887</v>
      </c>
      <c r="N1763" t="s">
        <v>60</v>
      </c>
      <c r="O1763" s="2">
        <v>92</v>
      </c>
      <c r="Q1763" s="10" t="s">
        <v>16</v>
      </c>
      <c r="R1763" s="21">
        <v>1990</v>
      </c>
      <c r="S1763" s="27" t="s">
        <v>12879</v>
      </c>
      <c r="T1763" s="25" t="str">
        <f>LEFT(S1763,3)</f>
        <v>Apr</v>
      </c>
      <c r="U1763" s="10" t="s">
        <v>29</v>
      </c>
      <c r="V1763" s="21">
        <v>5.4</v>
      </c>
      <c r="W1763" s="10">
        <v>5300</v>
      </c>
      <c r="X1763" s="10" t="s">
        <v>134</v>
      </c>
      <c r="Y1763" s="10" t="s">
        <v>681</v>
      </c>
      <c r="Z1763" s="10" t="s">
        <v>5962</v>
      </c>
      <c r="AA1763" s="22" t="s">
        <v>29</v>
      </c>
      <c r="AB1763" s="10">
        <v>0</v>
      </c>
      <c r="AC1763" s="10">
        <v>17037887</v>
      </c>
      <c r="AD1763" s="10" t="s">
        <v>60</v>
      </c>
      <c r="AE1763" s="23">
        <v>92</v>
      </c>
    </row>
    <row r="1764" spans="1:31" x14ac:dyDescent="0.35">
      <c r="A1764" t="s">
        <v>5963</v>
      </c>
      <c r="B1764" t="s">
        <v>1998</v>
      </c>
      <c r="C1764" t="s">
        <v>40</v>
      </c>
      <c r="D1764" s="2">
        <v>1990</v>
      </c>
      <c r="E1764" t="s">
        <v>5799</v>
      </c>
      <c r="F1764" s="2">
        <v>4.8</v>
      </c>
      <c r="G1764">
        <v>8300</v>
      </c>
      <c r="H1764" t="s">
        <v>5964</v>
      </c>
      <c r="I1764" t="s">
        <v>5964</v>
      </c>
      <c r="J1764" t="s">
        <v>193</v>
      </c>
      <c r="K1764" s="3" t="s">
        <v>29</v>
      </c>
      <c r="L1764">
        <v>0</v>
      </c>
      <c r="M1764">
        <v>1382462</v>
      </c>
      <c r="N1764" t="s">
        <v>4149</v>
      </c>
      <c r="O1764" s="2">
        <v>80</v>
      </c>
      <c r="Q1764" s="9" t="s">
        <v>40</v>
      </c>
      <c r="R1764" s="18">
        <v>1990</v>
      </c>
      <c r="S1764" s="26" t="s">
        <v>12950</v>
      </c>
      <c r="T1764" s="25" t="str">
        <f>LEFT(S1764,3)</f>
        <v>Sep</v>
      </c>
      <c r="U1764" s="9" t="s">
        <v>29</v>
      </c>
      <c r="V1764" s="18">
        <v>4.8</v>
      </c>
      <c r="W1764" s="9">
        <v>8300</v>
      </c>
      <c r="X1764" s="9" t="s">
        <v>5964</v>
      </c>
      <c r="Y1764" s="9" t="s">
        <v>5964</v>
      </c>
      <c r="Z1764" s="9" t="s">
        <v>193</v>
      </c>
      <c r="AA1764" s="19" t="s">
        <v>29</v>
      </c>
      <c r="AB1764" s="9">
        <v>0</v>
      </c>
      <c r="AC1764" s="9">
        <v>1382462</v>
      </c>
      <c r="AD1764" s="9" t="s">
        <v>4149</v>
      </c>
      <c r="AE1764" s="20">
        <v>80</v>
      </c>
    </row>
    <row r="1765" spans="1:31" x14ac:dyDescent="0.35">
      <c r="A1765" t="s">
        <v>5965</v>
      </c>
      <c r="B1765" t="s">
        <v>1998</v>
      </c>
      <c r="C1765" t="s">
        <v>33</v>
      </c>
      <c r="D1765" s="2">
        <v>1990</v>
      </c>
      <c r="E1765" t="s">
        <v>5495</v>
      </c>
      <c r="F1765" s="2">
        <v>4.8</v>
      </c>
      <c r="G1765">
        <v>6000</v>
      </c>
      <c r="H1765" t="s">
        <v>4787</v>
      </c>
      <c r="I1765" t="s">
        <v>5966</v>
      </c>
      <c r="J1765" t="s">
        <v>1534</v>
      </c>
      <c r="K1765" s="3" t="s">
        <v>29</v>
      </c>
      <c r="L1765">
        <v>22000000</v>
      </c>
      <c r="M1765">
        <v>14760451</v>
      </c>
      <c r="N1765" t="s">
        <v>5432</v>
      </c>
      <c r="O1765" s="2">
        <v>85</v>
      </c>
      <c r="Q1765" s="10" t="s">
        <v>33</v>
      </c>
      <c r="R1765" s="21">
        <v>1990</v>
      </c>
      <c r="S1765" s="27" t="s">
        <v>12912</v>
      </c>
      <c r="T1765" s="25" t="str">
        <f>LEFT(S1765,3)</f>
        <v>May</v>
      </c>
      <c r="U1765" s="10" t="s">
        <v>29</v>
      </c>
      <c r="V1765" s="21">
        <v>4.8</v>
      </c>
      <c r="W1765" s="10">
        <v>6000</v>
      </c>
      <c r="X1765" s="10" t="s">
        <v>4787</v>
      </c>
      <c r="Y1765" s="10" t="s">
        <v>5966</v>
      </c>
      <c r="Z1765" s="10" t="s">
        <v>1534</v>
      </c>
      <c r="AA1765" s="22" t="s">
        <v>29</v>
      </c>
      <c r="AB1765" s="10">
        <v>22000000</v>
      </c>
      <c r="AC1765" s="10">
        <v>14760451</v>
      </c>
      <c r="AD1765" s="10" t="s">
        <v>5432</v>
      </c>
      <c r="AE1765" s="23">
        <v>85</v>
      </c>
    </row>
    <row r="1766" spans="1:31" x14ac:dyDescent="0.35">
      <c r="A1766" t="s">
        <v>5967</v>
      </c>
      <c r="B1766" t="s">
        <v>15</v>
      </c>
      <c r="C1766" t="s">
        <v>40</v>
      </c>
      <c r="D1766" s="2">
        <v>1990</v>
      </c>
      <c r="E1766" t="s">
        <v>5376</v>
      </c>
      <c r="F1766" s="2">
        <v>6.4</v>
      </c>
      <c r="G1766">
        <v>8000</v>
      </c>
      <c r="H1766" t="s">
        <v>5968</v>
      </c>
      <c r="I1766" t="s">
        <v>5969</v>
      </c>
      <c r="J1766" t="s">
        <v>5803</v>
      </c>
      <c r="K1766" s="3" t="s">
        <v>29</v>
      </c>
      <c r="L1766">
        <v>0</v>
      </c>
      <c r="M1766">
        <v>9888167</v>
      </c>
      <c r="N1766" t="s">
        <v>5970</v>
      </c>
      <c r="O1766" s="2">
        <v>97</v>
      </c>
      <c r="Q1766" s="9" t="s">
        <v>40</v>
      </c>
      <c r="R1766" s="18">
        <v>1990</v>
      </c>
      <c r="S1766" s="26" t="s">
        <v>12902</v>
      </c>
      <c r="T1766" s="25" t="str">
        <f>LEFT(S1766,3)</f>
        <v>Apr</v>
      </c>
      <c r="U1766" s="9" t="s">
        <v>29</v>
      </c>
      <c r="V1766" s="18">
        <v>6.4</v>
      </c>
      <c r="W1766" s="9">
        <v>8000</v>
      </c>
      <c r="X1766" s="9" t="s">
        <v>5968</v>
      </c>
      <c r="Y1766" s="9" t="s">
        <v>5969</v>
      </c>
      <c r="Z1766" s="9" t="s">
        <v>5803</v>
      </c>
      <c r="AA1766" s="19" t="s">
        <v>29</v>
      </c>
      <c r="AB1766" s="9">
        <v>0</v>
      </c>
      <c r="AC1766" s="9">
        <v>9888167</v>
      </c>
      <c r="AD1766" s="9" t="s">
        <v>5970</v>
      </c>
      <c r="AE1766" s="20">
        <v>97</v>
      </c>
    </row>
    <row r="1767" spans="1:31" x14ac:dyDescent="0.35">
      <c r="A1767" t="s">
        <v>5971</v>
      </c>
      <c r="B1767" t="s">
        <v>1998</v>
      </c>
      <c r="C1767" t="s">
        <v>16</v>
      </c>
      <c r="D1767" s="2">
        <v>1990</v>
      </c>
      <c r="E1767" t="s">
        <v>5972</v>
      </c>
      <c r="F1767" s="2">
        <v>7.4</v>
      </c>
      <c r="G1767">
        <v>5800</v>
      </c>
      <c r="H1767" t="s">
        <v>5169</v>
      </c>
      <c r="I1767" t="s">
        <v>5169</v>
      </c>
      <c r="J1767" t="s">
        <v>5973</v>
      </c>
      <c r="K1767" s="3" t="s">
        <v>3155</v>
      </c>
      <c r="L1767">
        <v>0</v>
      </c>
      <c r="M1767">
        <v>1494399</v>
      </c>
      <c r="N1767" t="s">
        <v>5974</v>
      </c>
      <c r="O1767" s="2">
        <v>107</v>
      </c>
      <c r="Q1767" s="10" t="s">
        <v>16</v>
      </c>
      <c r="R1767" s="21">
        <v>1990</v>
      </c>
      <c r="S1767" s="27">
        <v>33298</v>
      </c>
      <c r="T1767" s="25" t="str">
        <f>LEFT(S1767,3)</f>
        <v>332</v>
      </c>
      <c r="U1767" s="10" t="s">
        <v>29</v>
      </c>
      <c r="V1767" s="21">
        <v>7.4</v>
      </c>
      <c r="W1767" s="10">
        <v>5800</v>
      </c>
      <c r="X1767" s="10" t="s">
        <v>5169</v>
      </c>
      <c r="Y1767" s="10" t="s">
        <v>5169</v>
      </c>
      <c r="Z1767" s="10" t="s">
        <v>5973</v>
      </c>
      <c r="AA1767" s="22" t="s">
        <v>3155</v>
      </c>
      <c r="AB1767" s="10">
        <v>0</v>
      </c>
      <c r="AC1767" s="10">
        <v>1494399</v>
      </c>
      <c r="AD1767" s="10" t="s">
        <v>5974</v>
      </c>
      <c r="AE1767" s="23">
        <v>107</v>
      </c>
    </row>
    <row r="1768" spans="1:31" x14ac:dyDescent="0.35">
      <c r="A1768" t="s">
        <v>5975</v>
      </c>
      <c r="B1768" t="s">
        <v>15</v>
      </c>
      <c r="C1768" t="s">
        <v>103</v>
      </c>
      <c r="D1768" s="2">
        <v>1990</v>
      </c>
      <c r="E1768" t="s">
        <v>5703</v>
      </c>
      <c r="F1768" s="2">
        <v>6.6</v>
      </c>
      <c r="G1768">
        <v>3300</v>
      </c>
      <c r="H1768" t="s">
        <v>2276</v>
      </c>
      <c r="I1768" t="s">
        <v>5779</v>
      </c>
      <c r="J1768" t="s">
        <v>3857</v>
      </c>
      <c r="K1768" s="3" t="s">
        <v>29</v>
      </c>
      <c r="L1768">
        <v>0</v>
      </c>
      <c r="M1768">
        <v>2678414</v>
      </c>
      <c r="N1768" t="s">
        <v>4978</v>
      </c>
      <c r="O1768" s="2">
        <v>114</v>
      </c>
      <c r="Q1768" s="9" t="s">
        <v>103</v>
      </c>
      <c r="R1768" s="18">
        <v>1990</v>
      </c>
      <c r="S1768" s="26" t="s">
        <v>12932</v>
      </c>
      <c r="T1768" s="25" t="str">
        <f>LEFT(S1768,3)</f>
        <v>Aug</v>
      </c>
      <c r="U1768" s="9" t="s">
        <v>29</v>
      </c>
      <c r="V1768" s="18">
        <v>6.6</v>
      </c>
      <c r="W1768" s="9">
        <v>3300</v>
      </c>
      <c r="X1768" s="9" t="s">
        <v>2276</v>
      </c>
      <c r="Y1768" s="9" t="s">
        <v>5779</v>
      </c>
      <c r="Z1768" s="9" t="s">
        <v>3857</v>
      </c>
      <c r="AA1768" s="19" t="s">
        <v>29</v>
      </c>
      <c r="AB1768" s="9">
        <v>0</v>
      </c>
      <c r="AC1768" s="9">
        <v>2678414</v>
      </c>
      <c r="AD1768" s="9" t="s">
        <v>4978</v>
      </c>
      <c r="AE1768" s="20">
        <v>114</v>
      </c>
    </row>
    <row r="1769" spans="1:31" x14ac:dyDescent="0.35">
      <c r="A1769" t="s">
        <v>5976</v>
      </c>
      <c r="B1769" t="s">
        <v>1998</v>
      </c>
      <c r="C1769" t="s">
        <v>40</v>
      </c>
      <c r="D1769" s="2">
        <v>1990</v>
      </c>
      <c r="E1769" t="s">
        <v>5977</v>
      </c>
      <c r="F1769" s="2">
        <v>6.6</v>
      </c>
      <c r="G1769">
        <v>14000</v>
      </c>
      <c r="H1769" t="s">
        <v>288</v>
      </c>
      <c r="I1769" t="s">
        <v>288</v>
      </c>
      <c r="J1769" t="s">
        <v>2873</v>
      </c>
      <c r="K1769" s="3" t="s">
        <v>29</v>
      </c>
      <c r="L1769">
        <v>12000000</v>
      </c>
      <c r="M1769">
        <v>7331647</v>
      </c>
      <c r="N1769" t="s">
        <v>289</v>
      </c>
      <c r="O1769" s="2">
        <v>106</v>
      </c>
      <c r="Q1769" s="10" t="s">
        <v>40</v>
      </c>
      <c r="R1769" s="21">
        <v>1990</v>
      </c>
      <c r="S1769" s="27" t="s">
        <v>12969</v>
      </c>
      <c r="T1769" s="25" t="str">
        <f>LEFT(S1769,3)</f>
        <v>Jan</v>
      </c>
      <c r="U1769" s="10" t="s">
        <v>2986</v>
      </c>
      <c r="V1769" s="21">
        <v>6.6</v>
      </c>
      <c r="W1769" s="10">
        <v>14000</v>
      </c>
      <c r="X1769" s="10" t="s">
        <v>288</v>
      </c>
      <c r="Y1769" s="10" t="s">
        <v>288</v>
      </c>
      <c r="Z1769" s="10" t="s">
        <v>2873</v>
      </c>
      <c r="AA1769" s="22" t="s">
        <v>29</v>
      </c>
      <c r="AB1769" s="10">
        <v>12000000</v>
      </c>
      <c r="AC1769" s="10">
        <v>7331647</v>
      </c>
      <c r="AD1769" s="10" t="s">
        <v>289</v>
      </c>
      <c r="AE1769" s="23">
        <v>106</v>
      </c>
    </row>
    <row r="1770" spans="1:31" x14ac:dyDescent="0.35">
      <c r="A1770" t="s">
        <v>5978</v>
      </c>
      <c r="B1770" t="s">
        <v>1998</v>
      </c>
      <c r="C1770" t="s">
        <v>40</v>
      </c>
      <c r="D1770" s="2">
        <v>1990</v>
      </c>
      <c r="E1770" t="s">
        <v>5168</v>
      </c>
      <c r="F1770" s="2">
        <v>5.5</v>
      </c>
      <c r="G1770">
        <v>1900</v>
      </c>
      <c r="H1770" t="s">
        <v>5979</v>
      </c>
      <c r="I1770" t="s">
        <v>5980</v>
      </c>
      <c r="J1770" t="s">
        <v>1471</v>
      </c>
      <c r="K1770" s="3" t="s">
        <v>29</v>
      </c>
      <c r="L1770">
        <v>6000000</v>
      </c>
      <c r="N1770" t="s">
        <v>1058</v>
      </c>
      <c r="O1770" s="2">
        <v>100</v>
      </c>
      <c r="Q1770" s="9" t="s">
        <v>40</v>
      </c>
      <c r="R1770" s="18">
        <v>1990</v>
      </c>
      <c r="S1770" s="26" t="s">
        <v>12877</v>
      </c>
      <c r="T1770" s="25" t="str">
        <f>LEFT(S1770,3)</f>
        <v>Mar</v>
      </c>
      <c r="U1770" s="9" t="s">
        <v>29</v>
      </c>
      <c r="V1770" s="18">
        <v>5.5</v>
      </c>
      <c r="W1770" s="9">
        <v>1900</v>
      </c>
      <c r="X1770" s="9" t="s">
        <v>5979</v>
      </c>
      <c r="Y1770" s="9" t="s">
        <v>5980</v>
      </c>
      <c r="Z1770" s="9" t="s">
        <v>1471</v>
      </c>
      <c r="AA1770" s="19" t="s">
        <v>29</v>
      </c>
      <c r="AB1770" s="9">
        <v>6000000</v>
      </c>
      <c r="AC1770" s="9"/>
      <c r="AD1770" s="9" t="s">
        <v>1058</v>
      </c>
      <c r="AE1770" s="20">
        <v>100</v>
      </c>
    </row>
    <row r="1771" spans="1:31" x14ac:dyDescent="0.35">
      <c r="A1771" t="s">
        <v>5981</v>
      </c>
      <c r="B1771" t="s">
        <v>15</v>
      </c>
      <c r="C1771" t="s">
        <v>103</v>
      </c>
      <c r="D1771" s="2">
        <v>1990</v>
      </c>
      <c r="E1771" t="s">
        <v>5153</v>
      </c>
      <c r="F1771" s="2">
        <v>5.7</v>
      </c>
      <c r="G1771">
        <v>3800</v>
      </c>
      <c r="H1771" t="s">
        <v>5982</v>
      </c>
      <c r="I1771" t="s">
        <v>5982</v>
      </c>
      <c r="J1771" t="s">
        <v>3969</v>
      </c>
      <c r="K1771" s="3" t="s">
        <v>29</v>
      </c>
      <c r="L1771">
        <v>10000000</v>
      </c>
      <c r="M1771">
        <v>22424195</v>
      </c>
      <c r="N1771" t="s">
        <v>2981</v>
      </c>
      <c r="O1771" s="2">
        <v>98</v>
      </c>
      <c r="Q1771" s="10" t="s">
        <v>103</v>
      </c>
      <c r="R1771" s="21">
        <v>1990</v>
      </c>
      <c r="S1771" s="27" t="s">
        <v>12874</v>
      </c>
      <c r="T1771" s="25" t="str">
        <f>LEFT(S1771,3)</f>
        <v>Apr</v>
      </c>
      <c r="U1771" s="10" t="s">
        <v>29</v>
      </c>
      <c r="V1771" s="21">
        <v>5.7</v>
      </c>
      <c r="W1771" s="10">
        <v>3800</v>
      </c>
      <c r="X1771" s="10" t="s">
        <v>5982</v>
      </c>
      <c r="Y1771" s="10" t="s">
        <v>5982</v>
      </c>
      <c r="Z1771" s="10" t="s">
        <v>3969</v>
      </c>
      <c r="AA1771" s="22" t="s">
        <v>29</v>
      </c>
      <c r="AB1771" s="10">
        <v>10000000</v>
      </c>
      <c r="AC1771" s="10">
        <v>22424195</v>
      </c>
      <c r="AD1771" s="10" t="s">
        <v>2981</v>
      </c>
      <c r="AE1771" s="23">
        <v>98</v>
      </c>
    </row>
    <row r="1772" spans="1:31" x14ac:dyDescent="0.35">
      <c r="A1772" t="s">
        <v>5983</v>
      </c>
      <c r="B1772" t="s">
        <v>15</v>
      </c>
      <c r="C1772" t="s">
        <v>33</v>
      </c>
      <c r="D1772" s="2">
        <v>1990</v>
      </c>
      <c r="E1772" t="s">
        <v>5703</v>
      </c>
      <c r="F1772" s="2">
        <v>4.9000000000000004</v>
      </c>
      <c r="G1772">
        <v>6900</v>
      </c>
      <c r="H1772" t="s">
        <v>4887</v>
      </c>
      <c r="I1772" t="s">
        <v>873</v>
      </c>
      <c r="J1772" t="s">
        <v>326</v>
      </c>
      <c r="K1772" s="3" t="s">
        <v>29</v>
      </c>
      <c r="L1772">
        <v>0</v>
      </c>
      <c r="M1772">
        <v>6698361</v>
      </c>
      <c r="N1772" t="s">
        <v>1684</v>
      </c>
      <c r="O1772" s="2">
        <v>111</v>
      </c>
      <c r="Q1772" s="9" t="s">
        <v>33</v>
      </c>
      <c r="R1772" s="18">
        <v>1990</v>
      </c>
      <c r="S1772" s="26" t="s">
        <v>12932</v>
      </c>
      <c r="T1772" s="25" t="str">
        <f>LEFT(S1772,3)</f>
        <v>Aug</v>
      </c>
      <c r="U1772" s="9" t="s">
        <v>29</v>
      </c>
      <c r="V1772" s="18">
        <v>4.9000000000000004</v>
      </c>
      <c r="W1772" s="9">
        <v>6900</v>
      </c>
      <c r="X1772" s="9" t="s">
        <v>4887</v>
      </c>
      <c r="Y1772" s="9" t="s">
        <v>873</v>
      </c>
      <c r="Z1772" s="9" t="s">
        <v>326</v>
      </c>
      <c r="AA1772" s="19" t="s">
        <v>29</v>
      </c>
      <c r="AB1772" s="9">
        <v>0</v>
      </c>
      <c r="AC1772" s="9">
        <v>6698361</v>
      </c>
      <c r="AD1772" s="9" t="s">
        <v>1684</v>
      </c>
      <c r="AE1772" s="20">
        <v>111</v>
      </c>
    </row>
    <row r="1773" spans="1:31" x14ac:dyDescent="0.35">
      <c r="A1773" t="s">
        <v>5984</v>
      </c>
      <c r="B1773" t="s">
        <v>15</v>
      </c>
      <c r="C1773" t="s">
        <v>33</v>
      </c>
      <c r="D1773" s="2">
        <v>1990</v>
      </c>
      <c r="E1773" t="s">
        <v>5731</v>
      </c>
      <c r="F1773" s="2">
        <v>5.4</v>
      </c>
      <c r="G1773">
        <v>7200</v>
      </c>
      <c r="H1773" t="s">
        <v>140</v>
      </c>
      <c r="I1773" t="s">
        <v>5985</v>
      </c>
      <c r="J1773" t="s">
        <v>2786</v>
      </c>
      <c r="K1773" s="3" t="s">
        <v>29</v>
      </c>
      <c r="L1773">
        <v>18000000</v>
      </c>
      <c r="M1773">
        <v>2742912</v>
      </c>
      <c r="N1773" t="s">
        <v>592</v>
      </c>
      <c r="O1773" s="2">
        <v>105</v>
      </c>
      <c r="Q1773" s="10" t="s">
        <v>33</v>
      </c>
      <c r="R1773" s="21">
        <v>1990</v>
      </c>
      <c r="S1773" s="27" t="s">
        <v>12940</v>
      </c>
      <c r="T1773" s="25" t="str">
        <f>LEFT(S1773,3)</f>
        <v>Oct</v>
      </c>
      <c r="U1773" s="10" t="s">
        <v>29</v>
      </c>
      <c r="V1773" s="21">
        <v>5.4</v>
      </c>
      <c r="W1773" s="10">
        <v>7200</v>
      </c>
      <c r="X1773" s="10" t="s">
        <v>140</v>
      </c>
      <c r="Y1773" s="10" t="s">
        <v>5985</v>
      </c>
      <c r="Z1773" s="10" t="s">
        <v>2786</v>
      </c>
      <c r="AA1773" s="22" t="s">
        <v>29</v>
      </c>
      <c r="AB1773" s="10">
        <v>18000000</v>
      </c>
      <c r="AC1773" s="10">
        <v>2742912</v>
      </c>
      <c r="AD1773" s="10" t="s">
        <v>592</v>
      </c>
      <c r="AE1773" s="23">
        <v>105</v>
      </c>
    </row>
    <row r="1774" spans="1:31" x14ac:dyDescent="0.35">
      <c r="A1774" t="s">
        <v>5986</v>
      </c>
      <c r="B1774" t="s">
        <v>1998</v>
      </c>
      <c r="C1774" t="s">
        <v>16</v>
      </c>
      <c r="D1774" s="2">
        <v>1990</v>
      </c>
      <c r="E1774" t="s">
        <v>5739</v>
      </c>
      <c r="F1774" s="2">
        <v>7.7</v>
      </c>
      <c r="G1774">
        <v>7800</v>
      </c>
      <c r="H1774" t="s">
        <v>5987</v>
      </c>
      <c r="I1774" t="s">
        <v>5988</v>
      </c>
      <c r="J1774" t="s">
        <v>5989</v>
      </c>
      <c r="K1774" s="3" t="s">
        <v>5990</v>
      </c>
      <c r="L1774">
        <v>0</v>
      </c>
      <c r="M1774">
        <v>1986433</v>
      </c>
      <c r="N1774" t="s">
        <v>5991</v>
      </c>
      <c r="O1774" s="2">
        <v>95</v>
      </c>
      <c r="Q1774" s="9" t="s">
        <v>16</v>
      </c>
      <c r="R1774" s="18">
        <v>1990</v>
      </c>
      <c r="S1774" s="26">
        <v>33329</v>
      </c>
      <c r="T1774" s="25" t="str">
        <f>LEFT(S1774,3)</f>
        <v>333</v>
      </c>
      <c r="U1774" s="9" t="s">
        <v>29</v>
      </c>
      <c r="V1774" s="18">
        <v>7.7</v>
      </c>
      <c r="W1774" s="9">
        <v>7800</v>
      </c>
      <c r="X1774" s="9" t="s">
        <v>5987</v>
      </c>
      <c r="Y1774" s="9" t="s">
        <v>5988</v>
      </c>
      <c r="Z1774" s="9" t="s">
        <v>5989</v>
      </c>
      <c r="AA1774" s="19" t="s">
        <v>5990</v>
      </c>
      <c r="AB1774" s="9">
        <v>0</v>
      </c>
      <c r="AC1774" s="9">
        <v>1986433</v>
      </c>
      <c r="AD1774" s="9" t="s">
        <v>5991</v>
      </c>
      <c r="AE1774" s="20">
        <v>95</v>
      </c>
    </row>
    <row r="1775" spans="1:31" x14ac:dyDescent="0.35">
      <c r="A1775" t="s">
        <v>5992</v>
      </c>
      <c r="B1775" t="s">
        <v>1998</v>
      </c>
      <c r="C1775" t="s">
        <v>16</v>
      </c>
      <c r="D1775" s="2">
        <v>1990</v>
      </c>
      <c r="E1775" t="s">
        <v>5993</v>
      </c>
      <c r="F1775" s="2">
        <v>6.5</v>
      </c>
      <c r="G1775">
        <v>5300</v>
      </c>
      <c r="H1775" t="s">
        <v>1935</v>
      </c>
      <c r="I1775" t="s">
        <v>5098</v>
      </c>
      <c r="J1775" t="s">
        <v>3258</v>
      </c>
      <c r="K1775" s="3" t="s">
        <v>29</v>
      </c>
      <c r="L1775">
        <v>4000000</v>
      </c>
      <c r="M1775">
        <v>2070871</v>
      </c>
      <c r="N1775" t="s">
        <v>4790</v>
      </c>
      <c r="O1775" s="2">
        <v>97</v>
      </c>
      <c r="Q1775" s="10" t="s">
        <v>16</v>
      </c>
      <c r="R1775" s="21">
        <v>1990</v>
      </c>
      <c r="S1775" s="27" t="s">
        <v>12970</v>
      </c>
      <c r="T1775" s="25" t="str">
        <f>LEFT(S1775,3)</f>
        <v>Feb</v>
      </c>
      <c r="U1775" s="10" t="s">
        <v>29</v>
      </c>
      <c r="V1775" s="21">
        <v>6.5</v>
      </c>
      <c r="W1775" s="10">
        <v>5300</v>
      </c>
      <c r="X1775" s="10" t="s">
        <v>1935</v>
      </c>
      <c r="Y1775" s="10" t="s">
        <v>5098</v>
      </c>
      <c r="Z1775" s="10" t="s">
        <v>3258</v>
      </c>
      <c r="AA1775" s="22" t="s">
        <v>29</v>
      </c>
      <c r="AB1775" s="10">
        <v>4000000</v>
      </c>
      <c r="AC1775" s="10">
        <v>2070871</v>
      </c>
      <c r="AD1775" s="10" t="s">
        <v>4790</v>
      </c>
      <c r="AE1775" s="23">
        <v>97</v>
      </c>
    </row>
    <row r="1776" spans="1:31" x14ac:dyDescent="0.35">
      <c r="A1776" t="s">
        <v>5994</v>
      </c>
      <c r="B1776" t="s">
        <v>15</v>
      </c>
      <c r="C1776" t="s">
        <v>51</v>
      </c>
      <c r="D1776" s="2">
        <v>1990</v>
      </c>
      <c r="E1776" t="s">
        <v>5456</v>
      </c>
      <c r="F1776" s="2">
        <v>6</v>
      </c>
      <c r="G1776">
        <v>4100</v>
      </c>
      <c r="H1776" t="s">
        <v>5995</v>
      </c>
      <c r="I1776" t="s">
        <v>5996</v>
      </c>
      <c r="J1776" t="s">
        <v>4739</v>
      </c>
      <c r="K1776" s="3" t="s">
        <v>29</v>
      </c>
      <c r="L1776">
        <v>2000000</v>
      </c>
      <c r="M1776">
        <v>1627955</v>
      </c>
      <c r="N1776" t="s">
        <v>4898</v>
      </c>
      <c r="O1776" s="2">
        <v>85</v>
      </c>
      <c r="Q1776" s="9" t="s">
        <v>51</v>
      </c>
      <c r="R1776" s="18">
        <v>1990</v>
      </c>
      <c r="S1776" s="26" t="s">
        <v>12909</v>
      </c>
      <c r="T1776" s="25" t="str">
        <f>LEFT(S1776,3)</f>
        <v>Jan</v>
      </c>
      <c r="U1776" s="9" t="s">
        <v>29</v>
      </c>
      <c r="V1776" s="18">
        <v>6</v>
      </c>
      <c r="W1776" s="9">
        <v>4100</v>
      </c>
      <c r="X1776" s="9" t="s">
        <v>5995</v>
      </c>
      <c r="Y1776" s="9" t="s">
        <v>5996</v>
      </c>
      <c r="Z1776" s="9" t="s">
        <v>4739</v>
      </c>
      <c r="AA1776" s="19" t="s">
        <v>29</v>
      </c>
      <c r="AB1776" s="9">
        <v>2000000</v>
      </c>
      <c r="AC1776" s="9">
        <v>1627955</v>
      </c>
      <c r="AD1776" s="9" t="s">
        <v>4898</v>
      </c>
      <c r="AE1776" s="20">
        <v>85</v>
      </c>
    </row>
    <row r="1777" spans="1:31" x14ac:dyDescent="0.35">
      <c r="A1777" t="s">
        <v>5997</v>
      </c>
      <c r="B1777" t="s">
        <v>15</v>
      </c>
      <c r="C1777" t="s">
        <v>40</v>
      </c>
      <c r="D1777" s="2">
        <v>1990</v>
      </c>
      <c r="E1777" t="s">
        <v>5998</v>
      </c>
      <c r="F1777" s="2">
        <v>7.3</v>
      </c>
      <c r="G1777">
        <v>9200</v>
      </c>
      <c r="H1777" t="s">
        <v>5577</v>
      </c>
      <c r="I1777" t="s">
        <v>5999</v>
      </c>
      <c r="J1777" t="s">
        <v>6000</v>
      </c>
      <c r="K1777" s="3" t="s">
        <v>451</v>
      </c>
      <c r="L1777">
        <v>0</v>
      </c>
      <c r="M1777">
        <v>1217084</v>
      </c>
      <c r="N1777" t="s">
        <v>6001</v>
      </c>
      <c r="O1777" s="2">
        <v>82</v>
      </c>
      <c r="Q1777" s="10" t="s">
        <v>40</v>
      </c>
      <c r="R1777" s="21">
        <v>1990</v>
      </c>
      <c r="S1777" s="27" t="s">
        <v>12971</v>
      </c>
      <c r="T1777" s="25" t="str">
        <f>LEFT(S1777,3)</f>
        <v>Oct</v>
      </c>
      <c r="U1777" s="10" t="s">
        <v>451</v>
      </c>
      <c r="V1777" s="21">
        <v>7.3</v>
      </c>
      <c r="W1777" s="10">
        <v>9200</v>
      </c>
      <c r="X1777" s="10" t="s">
        <v>5577</v>
      </c>
      <c r="Y1777" s="10" t="s">
        <v>5999</v>
      </c>
      <c r="Z1777" s="10" t="s">
        <v>6000</v>
      </c>
      <c r="AA1777" s="22" t="s">
        <v>451</v>
      </c>
      <c r="AB1777" s="10">
        <v>0</v>
      </c>
      <c r="AC1777" s="10">
        <v>1217084</v>
      </c>
      <c r="AD1777" s="10" t="s">
        <v>6001</v>
      </c>
      <c r="AE1777" s="23">
        <v>82</v>
      </c>
    </row>
    <row r="1778" spans="1:31" x14ac:dyDescent="0.35">
      <c r="A1778" t="s">
        <v>6002</v>
      </c>
      <c r="B1778" t="s">
        <v>32</v>
      </c>
      <c r="C1778" t="s">
        <v>40</v>
      </c>
      <c r="D1778" s="2">
        <v>1990</v>
      </c>
      <c r="E1778" t="s">
        <v>5153</v>
      </c>
      <c r="F1778" s="2">
        <v>5.4</v>
      </c>
      <c r="G1778">
        <v>9000</v>
      </c>
      <c r="H1778" t="s">
        <v>4035</v>
      </c>
      <c r="I1778" t="s">
        <v>6003</v>
      </c>
      <c r="J1778" t="s">
        <v>4036</v>
      </c>
      <c r="K1778" s="3" t="s">
        <v>29</v>
      </c>
      <c r="L1778">
        <v>9000000</v>
      </c>
      <c r="M1778">
        <v>25029569</v>
      </c>
      <c r="N1778" t="s">
        <v>5783</v>
      </c>
      <c r="O1778" s="2">
        <v>81</v>
      </c>
      <c r="Q1778" s="9" t="s">
        <v>40</v>
      </c>
      <c r="R1778" s="18">
        <v>1990</v>
      </c>
      <c r="S1778" s="26" t="s">
        <v>12874</v>
      </c>
      <c r="T1778" s="25" t="str">
        <f>LEFT(S1778,3)</f>
        <v>Apr</v>
      </c>
      <c r="U1778" s="9" t="s">
        <v>29</v>
      </c>
      <c r="V1778" s="18">
        <v>5.4</v>
      </c>
      <c r="W1778" s="9">
        <v>9000</v>
      </c>
      <c r="X1778" s="9" t="s">
        <v>4035</v>
      </c>
      <c r="Y1778" s="9" t="s">
        <v>6003</v>
      </c>
      <c r="Z1778" s="9" t="s">
        <v>4036</v>
      </c>
      <c r="AA1778" s="19" t="s">
        <v>29</v>
      </c>
      <c r="AB1778" s="9">
        <v>9000000</v>
      </c>
      <c r="AC1778" s="9">
        <v>25029569</v>
      </c>
      <c r="AD1778" s="9" t="s">
        <v>5783</v>
      </c>
      <c r="AE1778" s="20">
        <v>81</v>
      </c>
    </row>
    <row r="1779" spans="1:31" x14ac:dyDescent="0.35">
      <c r="A1779" t="s">
        <v>6004</v>
      </c>
      <c r="B1779" t="s">
        <v>1998</v>
      </c>
      <c r="C1779" t="s">
        <v>40</v>
      </c>
      <c r="D1779" s="2">
        <v>1990</v>
      </c>
      <c r="E1779" t="s">
        <v>5127</v>
      </c>
      <c r="F1779" s="2">
        <v>5.5</v>
      </c>
      <c r="G1779">
        <v>3000</v>
      </c>
      <c r="H1779" t="s">
        <v>4999</v>
      </c>
      <c r="I1779" t="s">
        <v>4999</v>
      </c>
      <c r="J1779" t="s">
        <v>6005</v>
      </c>
      <c r="K1779" s="3" t="s">
        <v>29</v>
      </c>
      <c r="L1779">
        <v>0</v>
      </c>
      <c r="N1779" t="s">
        <v>49</v>
      </c>
      <c r="O1779" s="2">
        <v>90</v>
      </c>
      <c r="Q1779" s="10" t="s">
        <v>40</v>
      </c>
      <c r="R1779" s="21">
        <v>1990</v>
      </c>
      <c r="S1779" s="27" t="s">
        <v>12867</v>
      </c>
      <c r="T1779" s="25" t="str">
        <f>LEFT(S1779,3)</f>
        <v>Feb</v>
      </c>
      <c r="U1779" s="10" t="s">
        <v>29</v>
      </c>
      <c r="V1779" s="21">
        <v>5.5</v>
      </c>
      <c r="W1779" s="10">
        <v>3000</v>
      </c>
      <c r="X1779" s="10" t="s">
        <v>4999</v>
      </c>
      <c r="Y1779" s="10" t="s">
        <v>4999</v>
      </c>
      <c r="Z1779" s="10" t="s">
        <v>6005</v>
      </c>
      <c r="AA1779" s="22" t="s">
        <v>29</v>
      </c>
      <c r="AB1779" s="10">
        <v>0</v>
      </c>
      <c r="AC1779" s="10"/>
      <c r="AD1779" s="10" t="s">
        <v>49</v>
      </c>
      <c r="AE1779" s="23">
        <v>90</v>
      </c>
    </row>
    <row r="1780" spans="1:31" x14ac:dyDescent="0.35">
      <c r="A1780" t="s">
        <v>6006</v>
      </c>
      <c r="B1780" t="s">
        <v>32</v>
      </c>
      <c r="C1780" t="s">
        <v>33</v>
      </c>
      <c r="D1780" s="2">
        <v>1990</v>
      </c>
      <c r="E1780" t="s">
        <v>5653</v>
      </c>
      <c r="F1780" s="2">
        <v>5.6</v>
      </c>
      <c r="G1780">
        <v>945</v>
      </c>
      <c r="H1780" t="s">
        <v>2114</v>
      </c>
      <c r="I1780" t="s">
        <v>6007</v>
      </c>
      <c r="J1780" t="s">
        <v>6008</v>
      </c>
      <c r="K1780" s="3" t="s">
        <v>29</v>
      </c>
      <c r="L1780">
        <v>0</v>
      </c>
      <c r="M1780">
        <v>1494969</v>
      </c>
      <c r="N1780" t="s">
        <v>4898</v>
      </c>
      <c r="O1780" s="2">
        <v>82</v>
      </c>
      <c r="Q1780" s="9" t="s">
        <v>33</v>
      </c>
      <c r="R1780" s="18">
        <v>1990</v>
      </c>
      <c r="S1780" s="26" t="s">
        <v>12920</v>
      </c>
      <c r="T1780" s="25" t="str">
        <f>LEFT(S1780,3)</f>
        <v>Jun</v>
      </c>
      <c r="U1780" s="9" t="s">
        <v>29</v>
      </c>
      <c r="V1780" s="18">
        <v>5.6</v>
      </c>
      <c r="W1780" s="9">
        <v>945</v>
      </c>
      <c r="X1780" s="9" t="s">
        <v>2114</v>
      </c>
      <c r="Y1780" s="9" t="s">
        <v>6007</v>
      </c>
      <c r="Z1780" s="9" t="s">
        <v>6008</v>
      </c>
      <c r="AA1780" s="19" t="s">
        <v>29</v>
      </c>
      <c r="AB1780" s="9">
        <v>0</v>
      </c>
      <c r="AC1780" s="9">
        <v>1494969</v>
      </c>
      <c r="AD1780" s="9" t="s">
        <v>4898</v>
      </c>
      <c r="AE1780" s="20">
        <v>82</v>
      </c>
    </row>
    <row r="1781" spans="1:31" x14ac:dyDescent="0.35">
      <c r="A1781" t="s">
        <v>6009</v>
      </c>
      <c r="B1781" t="s">
        <v>32</v>
      </c>
      <c r="C1781" t="s">
        <v>16</v>
      </c>
      <c r="D1781" s="2">
        <v>1990</v>
      </c>
      <c r="E1781" t="s">
        <v>6010</v>
      </c>
      <c r="F1781" s="2">
        <v>7.3</v>
      </c>
      <c r="G1781">
        <v>3500</v>
      </c>
      <c r="H1781" t="s">
        <v>2432</v>
      </c>
      <c r="I1781" t="s">
        <v>6011</v>
      </c>
      <c r="J1781" t="s">
        <v>234</v>
      </c>
      <c r="K1781" s="3" t="s">
        <v>29</v>
      </c>
      <c r="L1781">
        <v>0</v>
      </c>
      <c r="M1781">
        <v>4873620</v>
      </c>
      <c r="N1781" t="s">
        <v>6012</v>
      </c>
      <c r="O1781" s="2">
        <v>97</v>
      </c>
      <c r="Q1781" s="10" t="s">
        <v>16</v>
      </c>
      <c r="R1781" s="21">
        <v>1990</v>
      </c>
      <c r="S1781" s="27" t="s">
        <v>12972</v>
      </c>
      <c r="T1781" s="25" t="str">
        <f>LEFT(S1781,3)</f>
        <v>Apr</v>
      </c>
      <c r="U1781" s="10" t="s">
        <v>2597</v>
      </c>
      <c r="V1781" s="21">
        <v>7.3</v>
      </c>
      <c r="W1781" s="10">
        <v>3500</v>
      </c>
      <c r="X1781" s="10" t="s">
        <v>2432</v>
      </c>
      <c r="Y1781" s="10" t="s">
        <v>6011</v>
      </c>
      <c r="Z1781" s="10" t="s">
        <v>234</v>
      </c>
      <c r="AA1781" s="22" t="s">
        <v>29</v>
      </c>
      <c r="AB1781" s="10">
        <v>0</v>
      </c>
      <c r="AC1781" s="10">
        <v>4873620</v>
      </c>
      <c r="AD1781" s="10" t="s">
        <v>6012</v>
      </c>
      <c r="AE1781" s="23">
        <v>97</v>
      </c>
    </row>
    <row r="1782" spans="1:31" x14ac:dyDescent="0.35">
      <c r="A1782" t="s">
        <v>6013</v>
      </c>
      <c r="B1782" t="s">
        <v>15</v>
      </c>
      <c r="C1782" t="s">
        <v>24</v>
      </c>
      <c r="D1782" s="2">
        <v>1990</v>
      </c>
      <c r="E1782" t="s">
        <v>4503</v>
      </c>
      <c r="F1782" s="2">
        <v>7.2</v>
      </c>
      <c r="G1782">
        <v>3500</v>
      </c>
      <c r="H1782" t="s">
        <v>685</v>
      </c>
      <c r="I1782" t="s">
        <v>6014</v>
      </c>
      <c r="J1782" t="s">
        <v>6015</v>
      </c>
      <c r="K1782" s="3" t="s">
        <v>29</v>
      </c>
      <c r="L1782">
        <v>19000000</v>
      </c>
      <c r="M1782">
        <v>4011793</v>
      </c>
      <c r="N1782" t="s">
        <v>4149</v>
      </c>
      <c r="O1782" s="2">
        <v>136</v>
      </c>
      <c r="Q1782" s="9" t="s">
        <v>24</v>
      </c>
      <c r="R1782" s="18">
        <v>1990</v>
      </c>
      <c r="S1782" s="26" t="s">
        <v>12784</v>
      </c>
      <c r="T1782" s="25" t="str">
        <f>LEFT(S1782,3)</f>
        <v>Feb</v>
      </c>
      <c r="U1782" s="9" t="s">
        <v>29</v>
      </c>
      <c r="V1782" s="18">
        <v>7.2</v>
      </c>
      <c r="W1782" s="9">
        <v>3500</v>
      </c>
      <c r="X1782" s="9" t="s">
        <v>685</v>
      </c>
      <c r="Y1782" s="9" t="s">
        <v>6014</v>
      </c>
      <c r="Z1782" s="9" t="s">
        <v>6015</v>
      </c>
      <c r="AA1782" s="19" t="s">
        <v>29</v>
      </c>
      <c r="AB1782" s="9">
        <v>19000000</v>
      </c>
      <c r="AC1782" s="9">
        <v>4011793</v>
      </c>
      <c r="AD1782" s="9" t="s">
        <v>4149</v>
      </c>
      <c r="AE1782" s="20">
        <v>136</v>
      </c>
    </row>
    <row r="1783" spans="1:31" x14ac:dyDescent="0.35">
      <c r="A1783" t="s">
        <v>6016</v>
      </c>
      <c r="B1783" t="s">
        <v>15</v>
      </c>
      <c r="C1783" t="s">
        <v>51</v>
      </c>
      <c r="D1783" s="2">
        <v>1990</v>
      </c>
      <c r="E1783" t="s">
        <v>6017</v>
      </c>
      <c r="F1783" s="2">
        <v>6.1</v>
      </c>
      <c r="G1783">
        <v>6400</v>
      </c>
      <c r="H1783" t="s">
        <v>6018</v>
      </c>
      <c r="I1783" t="s">
        <v>6019</v>
      </c>
      <c r="J1783" t="s">
        <v>126</v>
      </c>
      <c r="K1783" s="3" t="s">
        <v>305</v>
      </c>
      <c r="L1783">
        <v>9000000</v>
      </c>
      <c r="M1783">
        <v>349618</v>
      </c>
      <c r="N1783" t="s">
        <v>6020</v>
      </c>
      <c r="O1783" s="2">
        <v>120</v>
      </c>
      <c r="Q1783" s="10" t="s">
        <v>51</v>
      </c>
      <c r="R1783" s="21">
        <v>1990</v>
      </c>
      <c r="S1783" s="27" t="s">
        <v>12973</v>
      </c>
      <c r="T1783" s="25" t="str">
        <f>LEFT(S1783,3)</f>
        <v>Oct</v>
      </c>
      <c r="U1783" s="10" t="s">
        <v>29</v>
      </c>
      <c r="V1783" s="21">
        <v>6.1</v>
      </c>
      <c r="W1783" s="10">
        <v>6400</v>
      </c>
      <c r="X1783" s="10" t="s">
        <v>6018</v>
      </c>
      <c r="Y1783" s="10" t="s">
        <v>6019</v>
      </c>
      <c r="Z1783" s="10" t="s">
        <v>126</v>
      </c>
      <c r="AA1783" s="22" t="s">
        <v>305</v>
      </c>
      <c r="AB1783" s="10">
        <v>9000000</v>
      </c>
      <c r="AC1783" s="10">
        <v>349618</v>
      </c>
      <c r="AD1783" s="10" t="s">
        <v>6020</v>
      </c>
      <c r="AE1783" s="23">
        <v>120</v>
      </c>
    </row>
    <row r="1784" spans="1:31" x14ac:dyDescent="0.35">
      <c r="A1784" t="s">
        <v>6021</v>
      </c>
      <c r="B1784" t="s">
        <v>1998</v>
      </c>
      <c r="C1784" t="s">
        <v>16</v>
      </c>
      <c r="D1784" s="2">
        <v>1990</v>
      </c>
      <c r="E1784" t="s">
        <v>6022</v>
      </c>
      <c r="F1784" s="2">
        <v>6.6</v>
      </c>
      <c r="G1784">
        <v>2800</v>
      </c>
      <c r="H1784" t="s">
        <v>836</v>
      </c>
      <c r="I1784" t="s">
        <v>6023</v>
      </c>
      <c r="J1784" t="s">
        <v>316</v>
      </c>
      <c r="K1784" s="3" t="s">
        <v>21</v>
      </c>
      <c r="L1784">
        <v>0</v>
      </c>
      <c r="M1784">
        <v>7698010</v>
      </c>
      <c r="N1784" t="s">
        <v>3948</v>
      </c>
      <c r="O1784" s="2">
        <v>126</v>
      </c>
      <c r="Q1784" s="9" t="s">
        <v>16</v>
      </c>
      <c r="R1784" s="18">
        <v>1990</v>
      </c>
      <c r="S1784" s="26" t="s">
        <v>12952</v>
      </c>
      <c r="T1784" s="25" t="str">
        <f>LEFT(S1784,3)</f>
        <v>Jan</v>
      </c>
      <c r="U1784" s="9" t="s">
        <v>21</v>
      </c>
      <c r="V1784" s="18">
        <v>6.6</v>
      </c>
      <c r="W1784" s="9">
        <v>2800</v>
      </c>
      <c r="X1784" s="9" t="s">
        <v>836</v>
      </c>
      <c r="Y1784" s="9" t="s">
        <v>6023</v>
      </c>
      <c r="Z1784" s="9" t="s">
        <v>316</v>
      </c>
      <c r="AA1784" s="19" t="s">
        <v>21</v>
      </c>
      <c r="AB1784" s="9">
        <v>0</v>
      </c>
      <c r="AC1784" s="9">
        <v>7698010</v>
      </c>
      <c r="AD1784" s="9" t="s">
        <v>3948</v>
      </c>
      <c r="AE1784" s="20">
        <v>126</v>
      </c>
    </row>
    <row r="1785" spans="1:31" x14ac:dyDescent="0.35">
      <c r="A1785" t="s">
        <v>6024</v>
      </c>
      <c r="B1785" t="s">
        <v>15</v>
      </c>
      <c r="C1785" t="s">
        <v>40</v>
      </c>
      <c r="D1785" s="2">
        <v>1990</v>
      </c>
      <c r="E1785" t="s">
        <v>6025</v>
      </c>
      <c r="F1785" s="2">
        <v>7.4</v>
      </c>
      <c r="G1785">
        <v>9400</v>
      </c>
      <c r="H1785" t="s">
        <v>5435</v>
      </c>
      <c r="I1785" t="s">
        <v>5435</v>
      </c>
      <c r="J1785" t="s">
        <v>5436</v>
      </c>
      <c r="K1785" s="3" t="s">
        <v>21</v>
      </c>
      <c r="L1785">
        <v>700000</v>
      </c>
      <c r="M1785">
        <v>357400</v>
      </c>
      <c r="N1785" t="s">
        <v>1984</v>
      </c>
      <c r="O1785" s="2">
        <v>107</v>
      </c>
      <c r="Q1785" s="10" t="s">
        <v>40</v>
      </c>
      <c r="R1785" s="21">
        <v>1990</v>
      </c>
      <c r="S1785" s="27" t="s">
        <v>12974</v>
      </c>
      <c r="T1785" s="25" t="str">
        <f>LEFT(S1785,3)</f>
        <v>Sep</v>
      </c>
      <c r="U1785" s="10" t="s">
        <v>21</v>
      </c>
      <c r="V1785" s="21">
        <v>7.4</v>
      </c>
      <c r="W1785" s="10">
        <v>9400</v>
      </c>
      <c r="X1785" s="10" t="s">
        <v>5435</v>
      </c>
      <c r="Y1785" s="10" t="s">
        <v>5435</v>
      </c>
      <c r="Z1785" s="10" t="s">
        <v>5436</v>
      </c>
      <c r="AA1785" s="22" t="s">
        <v>21</v>
      </c>
      <c r="AB1785" s="10">
        <v>700000</v>
      </c>
      <c r="AC1785" s="10">
        <v>357400</v>
      </c>
      <c r="AD1785" s="10" t="s">
        <v>1984</v>
      </c>
      <c r="AE1785" s="23">
        <v>107</v>
      </c>
    </row>
    <row r="1786" spans="1:31" x14ac:dyDescent="0.35">
      <c r="A1786" t="s">
        <v>6026</v>
      </c>
      <c r="B1786" t="s">
        <v>15</v>
      </c>
      <c r="C1786" t="s">
        <v>40</v>
      </c>
      <c r="D1786" s="2">
        <v>1990</v>
      </c>
      <c r="E1786" t="s">
        <v>5312</v>
      </c>
      <c r="F1786" s="2">
        <v>6</v>
      </c>
      <c r="G1786">
        <v>4200</v>
      </c>
      <c r="H1786" t="s">
        <v>186</v>
      </c>
      <c r="I1786" t="s">
        <v>3931</v>
      </c>
      <c r="J1786" t="s">
        <v>387</v>
      </c>
      <c r="K1786" s="3" t="s">
        <v>29</v>
      </c>
      <c r="L1786">
        <v>0</v>
      </c>
      <c r="M1786">
        <v>13236513</v>
      </c>
      <c r="N1786" t="s">
        <v>43</v>
      </c>
      <c r="O1786" s="2">
        <v>90</v>
      </c>
      <c r="Q1786" s="9" t="s">
        <v>40</v>
      </c>
      <c r="R1786" s="18">
        <v>1990</v>
      </c>
      <c r="S1786" s="26" t="s">
        <v>12895</v>
      </c>
      <c r="T1786" s="25" t="str">
        <f>LEFT(S1786,3)</f>
        <v>Apr</v>
      </c>
      <c r="U1786" s="9" t="s">
        <v>29</v>
      </c>
      <c r="V1786" s="18">
        <v>6</v>
      </c>
      <c r="W1786" s="9">
        <v>4200</v>
      </c>
      <c r="X1786" s="9" t="s">
        <v>186</v>
      </c>
      <c r="Y1786" s="9" t="s">
        <v>3931</v>
      </c>
      <c r="Z1786" s="9" t="s">
        <v>387</v>
      </c>
      <c r="AA1786" s="19" t="s">
        <v>29</v>
      </c>
      <c r="AB1786" s="9">
        <v>0</v>
      </c>
      <c r="AC1786" s="9">
        <v>13236513</v>
      </c>
      <c r="AD1786" s="9" t="s">
        <v>43</v>
      </c>
      <c r="AE1786" s="20">
        <v>90</v>
      </c>
    </row>
    <row r="1787" spans="1:31" x14ac:dyDescent="0.35">
      <c r="A1787" t="s">
        <v>6027</v>
      </c>
      <c r="B1787" t="s">
        <v>15</v>
      </c>
      <c r="C1787" t="s">
        <v>40</v>
      </c>
      <c r="D1787" s="2">
        <v>1990</v>
      </c>
      <c r="E1787" t="s">
        <v>5656</v>
      </c>
      <c r="F1787" s="2">
        <v>6.7</v>
      </c>
      <c r="G1787">
        <v>4500</v>
      </c>
      <c r="H1787" t="s">
        <v>6028</v>
      </c>
      <c r="I1787" t="s">
        <v>6029</v>
      </c>
      <c r="J1787" t="s">
        <v>105</v>
      </c>
      <c r="K1787" s="3" t="s">
        <v>29</v>
      </c>
      <c r="L1787">
        <v>12000000</v>
      </c>
      <c r="M1787">
        <v>3417056</v>
      </c>
      <c r="N1787" t="s">
        <v>6030</v>
      </c>
      <c r="O1787" s="2">
        <v>88</v>
      </c>
      <c r="Q1787" s="10" t="s">
        <v>40</v>
      </c>
      <c r="R1787" s="21">
        <v>1990</v>
      </c>
      <c r="S1787" s="27" t="s">
        <v>12921</v>
      </c>
      <c r="T1787" s="25" t="str">
        <f>LEFT(S1787,3)</f>
        <v>Mar</v>
      </c>
      <c r="U1787" s="10" t="s">
        <v>29</v>
      </c>
      <c r="V1787" s="21">
        <v>6.7</v>
      </c>
      <c r="W1787" s="10">
        <v>4500</v>
      </c>
      <c r="X1787" s="10" t="s">
        <v>6028</v>
      </c>
      <c r="Y1787" s="10" t="s">
        <v>6029</v>
      </c>
      <c r="Z1787" s="10" t="s">
        <v>105</v>
      </c>
      <c r="AA1787" s="22" t="s">
        <v>29</v>
      </c>
      <c r="AB1787" s="10">
        <v>12000000</v>
      </c>
      <c r="AC1787" s="10">
        <v>3417056</v>
      </c>
      <c r="AD1787" s="10" t="s">
        <v>6030</v>
      </c>
      <c r="AE1787" s="23">
        <v>88</v>
      </c>
    </row>
    <row r="1788" spans="1:31" x14ac:dyDescent="0.35">
      <c r="A1788" t="s">
        <v>6031</v>
      </c>
      <c r="B1788" t="s">
        <v>1998</v>
      </c>
      <c r="C1788" t="s">
        <v>40</v>
      </c>
      <c r="D1788" s="2">
        <v>1990</v>
      </c>
      <c r="E1788" t="s">
        <v>5445</v>
      </c>
      <c r="F1788" s="2">
        <v>5.8</v>
      </c>
      <c r="G1788">
        <v>2600</v>
      </c>
      <c r="H1788" t="s">
        <v>2479</v>
      </c>
      <c r="I1788" t="s">
        <v>6032</v>
      </c>
      <c r="J1788" t="s">
        <v>1127</v>
      </c>
      <c r="K1788" s="3" t="s">
        <v>21</v>
      </c>
      <c r="L1788">
        <v>6700000</v>
      </c>
      <c r="M1788">
        <v>1171762</v>
      </c>
      <c r="N1788" t="s">
        <v>2351</v>
      </c>
      <c r="O1788" s="2">
        <v>101</v>
      </c>
      <c r="Q1788" s="9" t="s">
        <v>40</v>
      </c>
      <c r="R1788" s="18">
        <v>1990</v>
      </c>
      <c r="S1788" s="26" t="s">
        <v>12908</v>
      </c>
      <c r="T1788" s="25" t="str">
        <f>LEFT(S1788,3)</f>
        <v>Sep</v>
      </c>
      <c r="U1788" s="9" t="s">
        <v>29</v>
      </c>
      <c r="V1788" s="18">
        <v>5.8</v>
      </c>
      <c r="W1788" s="9">
        <v>2600</v>
      </c>
      <c r="X1788" s="9" t="s">
        <v>2479</v>
      </c>
      <c r="Y1788" s="9" t="s">
        <v>6032</v>
      </c>
      <c r="Z1788" s="9" t="s">
        <v>1127</v>
      </c>
      <c r="AA1788" s="19" t="s">
        <v>21</v>
      </c>
      <c r="AB1788" s="9">
        <v>6700000</v>
      </c>
      <c r="AC1788" s="9">
        <v>1171762</v>
      </c>
      <c r="AD1788" s="9" t="s">
        <v>2351</v>
      </c>
      <c r="AE1788" s="20">
        <v>101</v>
      </c>
    </row>
    <row r="1789" spans="1:31" x14ac:dyDescent="0.35">
      <c r="A1789" t="s">
        <v>6033</v>
      </c>
      <c r="B1789" t="s">
        <v>15</v>
      </c>
      <c r="C1789" t="s">
        <v>16</v>
      </c>
      <c r="D1789" s="2">
        <v>1990</v>
      </c>
      <c r="E1789" t="s">
        <v>5706</v>
      </c>
      <c r="F1789" s="2">
        <v>5.5</v>
      </c>
      <c r="G1789">
        <v>3600</v>
      </c>
      <c r="H1789" t="s">
        <v>6034</v>
      </c>
      <c r="I1789" t="s">
        <v>6035</v>
      </c>
      <c r="J1789" t="s">
        <v>1352</v>
      </c>
      <c r="K1789" s="3" t="s">
        <v>29</v>
      </c>
      <c r="L1789">
        <v>11500000</v>
      </c>
      <c r="M1789">
        <v>334748</v>
      </c>
      <c r="N1789" t="s">
        <v>4570</v>
      </c>
      <c r="O1789" s="2">
        <v>85</v>
      </c>
      <c r="Q1789" s="10" t="s">
        <v>16</v>
      </c>
      <c r="R1789" s="21">
        <v>1990</v>
      </c>
      <c r="S1789" s="27" t="s">
        <v>12933</v>
      </c>
      <c r="T1789" s="25" t="str">
        <f>LEFT(S1789,3)</f>
        <v>Nov</v>
      </c>
      <c r="U1789" s="10" t="s">
        <v>29</v>
      </c>
      <c r="V1789" s="21">
        <v>5.5</v>
      </c>
      <c r="W1789" s="10">
        <v>3600</v>
      </c>
      <c r="X1789" s="10" t="s">
        <v>6034</v>
      </c>
      <c r="Y1789" s="10" t="s">
        <v>6035</v>
      </c>
      <c r="Z1789" s="10" t="s">
        <v>1352</v>
      </c>
      <c r="AA1789" s="22" t="s">
        <v>29</v>
      </c>
      <c r="AB1789" s="10">
        <v>11500000</v>
      </c>
      <c r="AC1789" s="10">
        <v>334748</v>
      </c>
      <c r="AD1789" s="10" t="s">
        <v>4570</v>
      </c>
      <c r="AE1789" s="23">
        <v>85</v>
      </c>
    </row>
    <row r="1790" spans="1:31" x14ac:dyDescent="0.35">
      <c r="A1790" t="s">
        <v>6036</v>
      </c>
      <c r="B1790" t="s">
        <v>1998</v>
      </c>
      <c r="C1790" t="s">
        <v>40</v>
      </c>
      <c r="D1790" s="2">
        <v>1990</v>
      </c>
      <c r="E1790" t="s">
        <v>5168</v>
      </c>
      <c r="F1790" s="2">
        <v>6</v>
      </c>
      <c r="G1790">
        <v>7700</v>
      </c>
      <c r="H1790" t="s">
        <v>2573</v>
      </c>
      <c r="I1790" t="s">
        <v>2573</v>
      </c>
      <c r="J1790" t="s">
        <v>6037</v>
      </c>
      <c r="K1790" s="3" t="s">
        <v>21</v>
      </c>
      <c r="L1790">
        <v>0</v>
      </c>
      <c r="M1790">
        <v>10959015</v>
      </c>
      <c r="N1790" t="s">
        <v>569</v>
      </c>
      <c r="O1790" s="2">
        <v>89</v>
      </c>
      <c r="Q1790" s="9" t="s">
        <v>40</v>
      </c>
      <c r="R1790" s="18">
        <v>1990</v>
      </c>
      <c r="S1790" s="26" t="s">
        <v>12877</v>
      </c>
      <c r="T1790" s="25" t="str">
        <f>LEFT(S1790,3)</f>
        <v>Mar</v>
      </c>
      <c r="U1790" s="9" t="s">
        <v>29</v>
      </c>
      <c r="V1790" s="18">
        <v>6</v>
      </c>
      <c r="W1790" s="9">
        <v>7700</v>
      </c>
      <c r="X1790" s="9" t="s">
        <v>2573</v>
      </c>
      <c r="Y1790" s="9" t="s">
        <v>2573</v>
      </c>
      <c r="Z1790" s="9" t="s">
        <v>6037</v>
      </c>
      <c r="AA1790" s="19" t="s">
        <v>21</v>
      </c>
      <c r="AB1790" s="9">
        <v>0</v>
      </c>
      <c r="AC1790" s="9">
        <v>10959015</v>
      </c>
      <c r="AD1790" s="9" t="s">
        <v>569</v>
      </c>
      <c r="AE1790" s="20">
        <v>89</v>
      </c>
    </row>
    <row r="1791" spans="1:31" x14ac:dyDescent="0.35">
      <c r="A1791" t="s">
        <v>6038</v>
      </c>
      <c r="B1791" t="s">
        <v>15</v>
      </c>
      <c r="C1791" t="s">
        <v>103</v>
      </c>
      <c r="D1791" s="2">
        <v>1990</v>
      </c>
      <c r="E1791" t="s">
        <v>5176</v>
      </c>
      <c r="F1791" s="2">
        <v>6.6</v>
      </c>
      <c r="G1791">
        <v>5600</v>
      </c>
      <c r="H1791" t="s">
        <v>403</v>
      </c>
      <c r="I1791" t="s">
        <v>6039</v>
      </c>
      <c r="J1791" t="s">
        <v>1023</v>
      </c>
      <c r="K1791" s="3" t="s">
        <v>29</v>
      </c>
      <c r="L1791">
        <v>0</v>
      </c>
      <c r="M1791">
        <v>11207891</v>
      </c>
      <c r="N1791" t="s">
        <v>6040</v>
      </c>
      <c r="O1791" s="2">
        <v>132</v>
      </c>
      <c r="Q1791" s="10" t="s">
        <v>103</v>
      </c>
      <c r="R1791" s="21">
        <v>1990</v>
      </c>
      <c r="S1791" s="27" t="s">
        <v>12879</v>
      </c>
      <c r="T1791" s="25" t="str">
        <f>LEFT(S1791,3)</f>
        <v>Apr</v>
      </c>
      <c r="U1791" s="10" t="s">
        <v>29</v>
      </c>
      <c r="V1791" s="21">
        <v>6.6</v>
      </c>
      <c r="W1791" s="10">
        <v>5600</v>
      </c>
      <c r="X1791" s="10" t="s">
        <v>403</v>
      </c>
      <c r="Y1791" s="10" t="s">
        <v>6039</v>
      </c>
      <c r="Z1791" s="10" t="s">
        <v>1023</v>
      </c>
      <c r="AA1791" s="22" t="s">
        <v>29</v>
      </c>
      <c r="AB1791" s="10">
        <v>0</v>
      </c>
      <c r="AC1791" s="10">
        <v>11207891</v>
      </c>
      <c r="AD1791" s="10" t="s">
        <v>6040</v>
      </c>
      <c r="AE1791" s="23">
        <v>132</v>
      </c>
    </row>
    <row r="1792" spans="1:31" x14ac:dyDescent="0.35">
      <c r="A1792" t="s">
        <v>6041</v>
      </c>
      <c r="B1792" t="s">
        <v>15</v>
      </c>
      <c r="C1792" t="s">
        <v>62</v>
      </c>
      <c r="D1792" s="2">
        <v>1990</v>
      </c>
      <c r="E1792" t="s">
        <v>6042</v>
      </c>
      <c r="F1792" s="2">
        <v>7.5</v>
      </c>
      <c r="G1792">
        <v>6900</v>
      </c>
      <c r="H1792" t="s">
        <v>5473</v>
      </c>
      <c r="I1792" t="s">
        <v>6043</v>
      </c>
      <c r="J1792" t="s">
        <v>6044</v>
      </c>
      <c r="K1792" s="3" t="s">
        <v>1876</v>
      </c>
      <c r="L1792">
        <v>0</v>
      </c>
      <c r="M1792">
        <v>1055995</v>
      </c>
      <c r="N1792" t="s">
        <v>6045</v>
      </c>
      <c r="O1792" s="2">
        <v>158</v>
      </c>
      <c r="Q1792" s="9" t="s">
        <v>62</v>
      </c>
      <c r="R1792" s="18">
        <v>1990</v>
      </c>
      <c r="S1792" s="26" t="s">
        <v>12975</v>
      </c>
      <c r="T1792" s="25" t="str">
        <f>LEFT(S1792,3)</f>
        <v>Sep</v>
      </c>
      <c r="U1792" s="9" t="s">
        <v>247</v>
      </c>
      <c r="V1792" s="18">
        <v>7.5</v>
      </c>
      <c r="W1792" s="9">
        <v>6900</v>
      </c>
      <c r="X1792" s="9" t="s">
        <v>5473</v>
      </c>
      <c r="Y1792" s="9" t="s">
        <v>6043</v>
      </c>
      <c r="Z1792" s="9" t="s">
        <v>6044</v>
      </c>
      <c r="AA1792" s="19" t="s">
        <v>1876</v>
      </c>
      <c r="AB1792" s="9">
        <v>0</v>
      </c>
      <c r="AC1792" s="9">
        <v>1055995</v>
      </c>
      <c r="AD1792" s="9" t="s">
        <v>6045</v>
      </c>
      <c r="AE1792" s="20">
        <v>158</v>
      </c>
    </row>
    <row r="1793" spans="1:31" x14ac:dyDescent="0.35">
      <c r="A1793" t="s">
        <v>6046</v>
      </c>
      <c r="B1793" t="s">
        <v>1998</v>
      </c>
      <c r="C1793" t="s">
        <v>16</v>
      </c>
      <c r="D1793" s="2">
        <v>1990</v>
      </c>
      <c r="E1793" t="s">
        <v>4754</v>
      </c>
      <c r="F1793" s="2">
        <v>6.4</v>
      </c>
      <c r="G1793">
        <v>7300</v>
      </c>
      <c r="H1793" t="s">
        <v>900</v>
      </c>
      <c r="I1793" t="s">
        <v>6047</v>
      </c>
      <c r="J1793" t="s">
        <v>121</v>
      </c>
      <c r="K1793" s="3" t="s">
        <v>29</v>
      </c>
      <c r="L1793">
        <v>23000000</v>
      </c>
      <c r="M1793">
        <v>5820015</v>
      </c>
      <c r="N1793" t="s">
        <v>117</v>
      </c>
      <c r="O1793" s="2">
        <v>104</v>
      </c>
      <c r="Q1793" s="10" t="s">
        <v>16</v>
      </c>
      <c r="R1793" s="21">
        <v>1990</v>
      </c>
      <c r="S1793" s="27" t="s">
        <v>12825</v>
      </c>
      <c r="T1793" s="25" t="str">
        <f>LEFT(S1793,3)</f>
        <v>Feb</v>
      </c>
      <c r="U1793" s="10" t="s">
        <v>29</v>
      </c>
      <c r="V1793" s="21">
        <v>6.4</v>
      </c>
      <c r="W1793" s="10">
        <v>7300</v>
      </c>
      <c r="X1793" s="10" t="s">
        <v>900</v>
      </c>
      <c r="Y1793" s="10" t="s">
        <v>6047</v>
      </c>
      <c r="Z1793" s="10" t="s">
        <v>121</v>
      </c>
      <c r="AA1793" s="22" t="s">
        <v>29</v>
      </c>
      <c r="AB1793" s="10">
        <v>23000000</v>
      </c>
      <c r="AC1793" s="10">
        <v>5820015</v>
      </c>
      <c r="AD1793" s="10" t="s">
        <v>117</v>
      </c>
      <c r="AE1793" s="23">
        <v>104</v>
      </c>
    </row>
    <row r="1794" spans="1:31" x14ac:dyDescent="0.35">
      <c r="A1794" t="s">
        <v>6048</v>
      </c>
      <c r="B1794" t="s">
        <v>15</v>
      </c>
      <c r="C1794" t="s">
        <v>33</v>
      </c>
      <c r="D1794" s="2">
        <v>1990</v>
      </c>
      <c r="E1794" t="s">
        <v>6049</v>
      </c>
      <c r="F1794" s="2">
        <v>6.2</v>
      </c>
      <c r="G1794">
        <v>5100</v>
      </c>
      <c r="H1794" t="s">
        <v>6050</v>
      </c>
      <c r="I1794" t="s">
        <v>2169</v>
      </c>
      <c r="J1794" t="s">
        <v>1951</v>
      </c>
      <c r="K1794" s="3" t="s">
        <v>29</v>
      </c>
      <c r="L1794">
        <v>0</v>
      </c>
      <c r="M1794">
        <v>6488114</v>
      </c>
      <c r="N1794" t="s">
        <v>43</v>
      </c>
      <c r="O1794" s="2">
        <v>108</v>
      </c>
      <c r="Q1794" s="9" t="s">
        <v>33</v>
      </c>
      <c r="R1794" s="18">
        <v>1990</v>
      </c>
      <c r="S1794" s="26" t="s">
        <v>12976</v>
      </c>
      <c r="T1794" s="25" t="str">
        <f>LEFT(S1794,3)</f>
        <v>Feb</v>
      </c>
      <c r="U1794" s="9" t="s">
        <v>29</v>
      </c>
      <c r="V1794" s="18">
        <v>6.2</v>
      </c>
      <c r="W1794" s="9">
        <v>5100</v>
      </c>
      <c r="X1794" s="9" t="s">
        <v>6050</v>
      </c>
      <c r="Y1794" s="9" t="s">
        <v>2169</v>
      </c>
      <c r="Z1794" s="9" t="s">
        <v>1951</v>
      </c>
      <c r="AA1794" s="19" t="s">
        <v>29</v>
      </c>
      <c r="AB1794" s="9">
        <v>0</v>
      </c>
      <c r="AC1794" s="9">
        <v>6488114</v>
      </c>
      <c r="AD1794" s="9" t="s">
        <v>43</v>
      </c>
      <c r="AE1794" s="20">
        <v>108</v>
      </c>
    </row>
    <row r="1795" spans="1:31" x14ac:dyDescent="0.35">
      <c r="A1795" t="s">
        <v>6051</v>
      </c>
      <c r="B1795" t="s">
        <v>1998</v>
      </c>
      <c r="C1795" t="s">
        <v>40</v>
      </c>
      <c r="D1795" s="2">
        <v>1990</v>
      </c>
      <c r="E1795" t="s">
        <v>4503</v>
      </c>
      <c r="F1795" s="2">
        <v>6.7</v>
      </c>
      <c r="G1795">
        <v>2400</v>
      </c>
      <c r="H1795" t="s">
        <v>1476</v>
      </c>
      <c r="I1795" t="s">
        <v>5538</v>
      </c>
      <c r="J1795" t="s">
        <v>1201</v>
      </c>
      <c r="K1795" s="3" t="s">
        <v>29</v>
      </c>
      <c r="L1795">
        <v>0</v>
      </c>
      <c r="M1795">
        <v>6070725</v>
      </c>
      <c r="N1795" t="s">
        <v>1185</v>
      </c>
      <c r="O1795" s="2">
        <v>115</v>
      </c>
      <c r="Q1795" s="10" t="s">
        <v>40</v>
      </c>
      <c r="R1795" s="21">
        <v>1990</v>
      </c>
      <c r="S1795" s="27" t="s">
        <v>12784</v>
      </c>
      <c r="T1795" s="25" t="str">
        <f>LEFT(S1795,3)</f>
        <v>Feb</v>
      </c>
      <c r="U1795" s="10" t="s">
        <v>29</v>
      </c>
      <c r="V1795" s="21">
        <v>6.7</v>
      </c>
      <c r="W1795" s="10">
        <v>2400</v>
      </c>
      <c r="X1795" s="10" t="s">
        <v>1476</v>
      </c>
      <c r="Y1795" s="10" t="s">
        <v>5538</v>
      </c>
      <c r="Z1795" s="10" t="s">
        <v>1201</v>
      </c>
      <c r="AA1795" s="22" t="s">
        <v>29</v>
      </c>
      <c r="AB1795" s="10">
        <v>0</v>
      </c>
      <c r="AC1795" s="10">
        <v>6070725</v>
      </c>
      <c r="AD1795" s="10" t="s">
        <v>1185</v>
      </c>
      <c r="AE1795" s="23">
        <v>115</v>
      </c>
    </row>
    <row r="1796" spans="1:31" x14ac:dyDescent="0.35">
      <c r="A1796" t="s">
        <v>6052</v>
      </c>
      <c r="B1796" t="s">
        <v>32</v>
      </c>
      <c r="C1796" t="s">
        <v>33</v>
      </c>
      <c r="D1796" s="2">
        <v>1990</v>
      </c>
      <c r="E1796" t="s">
        <v>5771</v>
      </c>
      <c r="F1796" s="2">
        <v>5.2</v>
      </c>
      <c r="G1796">
        <v>3400</v>
      </c>
      <c r="H1796" t="s">
        <v>6053</v>
      </c>
      <c r="I1796" t="s">
        <v>6054</v>
      </c>
      <c r="J1796" t="s">
        <v>6055</v>
      </c>
      <c r="K1796" s="3" t="s">
        <v>29</v>
      </c>
      <c r="L1796">
        <v>0</v>
      </c>
      <c r="M1796">
        <v>8533973</v>
      </c>
      <c r="N1796" t="s">
        <v>5617</v>
      </c>
      <c r="O1796" s="2">
        <v>91</v>
      </c>
      <c r="Q1796" s="9" t="s">
        <v>33</v>
      </c>
      <c r="R1796" s="18">
        <v>1990</v>
      </c>
      <c r="S1796" s="26" t="s">
        <v>12946</v>
      </c>
      <c r="T1796" s="25" t="str">
        <f>LEFT(S1796,3)</f>
        <v>Jan</v>
      </c>
      <c r="U1796" s="9" t="s">
        <v>29</v>
      </c>
      <c r="V1796" s="18">
        <v>5.2</v>
      </c>
      <c r="W1796" s="9">
        <v>3400</v>
      </c>
      <c r="X1796" s="9" t="s">
        <v>6053</v>
      </c>
      <c r="Y1796" s="9" t="s">
        <v>6054</v>
      </c>
      <c r="Z1796" s="9" t="s">
        <v>6055</v>
      </c>
      <c r="AA1796" s="19" t="s">
        <v>29</v>
      </c>
      <c r="AB1796" s="9">
        <v>0</v>
      </c>
      <c r="AC1796" s="9">
        <v>8533973</v>
      </c>
      <c r="AD1796" s="9" t="s">
        <v>5617</v>
      </c>
      <c r="AE1796" s="20">
        <v>91</v>
      </c>
    </row>
    <row r="1797" spans="1:31" x14ac:dyDescent="0.35">
      <c r="A1797" t="s">
        <v>6056</v>
      </c>
      <c r="B1797" t="s">
        <v>32</v>
      </c>
      <c r="C1797" t="s">
        <v>40</v>
      </c>
      <c r="D1797" s="2">
        <v>1990</v>
      </c>
      <c r="E1797" t="s">
        <v>6057</v>
      </c>
      <c r="F1797" s="2">
        <v>4.4000000000000004</v>
      </c>
      <c r="G1797">
        <v>7500</v>
      </c>
      <c r="H1797" t="s">
        <v>129</v>
      </c>
      <c r="I1797" t="s">
        <v>6058</v>
      </c>
      <c r="J1797" t="s">
        <v>4290</v>
      </c>
      <c r="K1797" s="3" t="s">
        <v>29</v>
      </c>
      <c r="L1797">
        <v>0</v>
      </c>
      <c r="M1797">
        <v>25421633</v>
      </c>
      <c r="N1797" t="s">
        <v>60</v>
      </c>
      <c r="O1797" s="2">
        <v>83</v>
      </c>
      <c r="Q1797" s="10" t="s">
        <v>40</v>
      </c>
      <c r="R1797" s="21">
        <v>1990</v>
      </c>
      <c r="S1797" s="27" t="s">
        <v>12977</v>
      </c>
      <c r="T1797" s="25" t="str">
        <f>LEFT(S1797,3)</f>
        <v>Jun</v>
      </c>
      <c r="U1797" s="10" t="s">
        <v>29</v>
      </c>
      <c r="V1797" s="21">
        <v>4.4000000000000004</v>
      </c>
      <c r="W1797" s="10">
        <v>7500</v>
      </c>
      <c r="X1797" s="10" t="s">
        <v>129</v>
      </c>
      <c r="Y1797" s="10" t="s">
        <v>6058</v>
      </c>
      <c r="Z1797" s="10" t="s">
        <v>4290</v>
      </c>
      <c r="AA1797" s="22" t="s">
        <v>29</v>
      </c>
      <c r="AB1797" s="10">
        <v>0</v>
      </c>
      <c r="AC1797" s="10">
        <v>25421633</v>
      </c>
      <c r="AD1797" s="10" t="s">
        <v>60</v>
      </c>
      <c r="AE1797" s="23">
        <v>83</v>
      </c>
    </row>
    <row r="1798" spans="1:31" x14ac:dyDescent="0.35">
      <c r="A1798" t="s">
        <v>6059</v>
      </c>
      <c r="B1798" t="s">
        <v>1998</v>
      </c>
      <c r="C1798" t="s">
        <v>40</v>
      </c>
      <c r="D1798" s="2">
        <v>1990</v>
      </c>
      <c r="E1798" t="s">
        <v>5913</v>
      </c>
      <c r="F1798" s="2">
        <v>6.2</v>
      </c>
      <c r="G1798">
        <v>1100</v>
      </c>
      <c r="H1798" t="s">
        <v>6060</v>
      </c>
      <c r="I1798" t="s">
        <v>6061</v>
      </c>
      <c r="J1798" t="s">
        <v>6062</v>
      </c>
      <c r="K1798" s="3" t="s">
        <v>29</v>
      </c>
      <c r="L1798">
        <v>0</v>
      </c>
      <c r="M1798">
        <v>1382259</v>
      </c>
      <c r="N1798" t="s">
        <v>2025</v>
      </c>
      <c r="O1798" s="2">
        <v>82</v>
      </c>
      <c r="Q1798" s="9" t="s">
        <v>40</v>
      </c>
      <c r="R1798" s="18">
        <v>1990</v>
      </c>
      <c r="S1798" s="26" t="s">
        <v>12963</v>
      </c>
      <c r="T1798" s="25" t="str">
        <f>LEFT(S1798,3)</f>
        <v>Feb</v>
      </c>
      <c r="U1798" s="9" t="s">
        <v>29</v>
      </c>
      <c r="V1798" s="18">
        <v>6.2</v>
      </c>
      <c r="W1798" s="9">
        <v>1100</v>
      </c>
      <c r="X1798" s="9" t="s">
        <v>6060</v>
      </c>
      <c r="Y1798" s="9" t="s">
        <v>6061</v>
      </c>
      <c r="Z1798" s="9" t="s">
        <v>6062</v>
      </c>
      <c r="AA1798" s="19" t="s">
        <v>29</v>
      </c>
      <c r="AB1798" s="9">
        <v>0</v>
      </c>
      <c r="AC1798" s="9">
        <v>1382259</v>
      </c>
      <c r="AD1798" s="9" t="s">
        <v>2025</v>
      </c>
      <c r="AE1798" s="20">
        <v>82</v>
      </c>
    </row>
    <row r="1799" spans="1:31" x14ac:dyDescent="0.35">
      <c r="A1799" t="s">
        <v>6063</v>
      </c>
      <c r="B1799" t="s">
        <v>15</v>
      </c>
      <c r="C1799" t="s">
        <v>16</v>
      </c>
      <c r="D1799" s="2">
        <v>1990</v>
      </c>
      <c r="E1799" t="s">
        <v>6064</v>
      </c>
      <c r="F1799" s="2">
        <v>6.9</v>
      </c>
      <c r="G1799">
        <v>3700</v>
      </c>
      <c r="H1799" t="s">
        <v>6065</v>
      </c>
      <c r="I1799" t="s">
        <v>6066</v>
      </c>
      <c r="J1799" t="s">
        <v>6067</v>
      </c>
      <c r="K1799" s="3" t="s">
        <v>21</v>
      </c>
      <c r="L1799">
        <v>0</v>
      </c>
      <c r="M1799">
        <v>1232210</v>
      </c>
      <c r="N1799" t="s">
        <v>2351</v>
      </c>
      <c r="O1799" s="2">
        <v>108</v>
      </c>
      <c r="Q1799" s="10" t="s">
        <v>16</v>
      </c>
      <c r="R1799" s="21">
        <v>1990</v>
      </c>
      <c r="S1799" s="27">
        <v>33239</v>
      </c>
      <c r="T1799" s="25" t="str">
        <f>LEFT(S1799,3)</f>
        <v>332</v>
      </c>
      <c r="U1799" s="10" t="s">
        <v>29</v>
      </c>
      <c r="V1799" s="21">
        <v>6.9</v>
      </c>
      <c r="W1799" s="10">
        <v>3700</v>
      </c>
      <c r="X1799" s="10" t="s">
        <v>6065</v>
      </c>
      <c r="Y1799" s="10" t="s">
        <v>6066</v>
      </c>
      <c r="Z1799" s="10" t="s">
        <v>6067</v>
      </c>
      <c r="AA1799" s="22" t="s">
        <v>21</v>
      </c>
      <c r="AB1799" s="10">
        <v>0</v>
      </c>
      <c r="AC1799" s="10">
        <v>1232210</v>
      </c>
      <c r="AD1799" s="10" t="s">
        <v>2351</v>
      </c>
      <c r="AE1799" s="23">
        <v>108</v>
      </c>
    </row>
    <row r="1800" spans="1:31" x14ac:dyDescent="0.35">
      <c r="A1800" t="s">
        <v>6068</v>
      </c>
      <c r="B1800" t="s">
        <v>1998</v>
      </c>
      <c r="C1800" t="s">
        <v>16</v>
      </c>
      <c r="D1800" s="2">
        <v>1990</v>
      </c>
      <c r="E1800" t="s">
        <v>6069</v>
      </c>
      <c r="F1800" s="2">
        <v>7.7</v>
      </c>
      <c r="G1800">
        <v>3700</v>
      </c>
      <c r="H1800" t="s">
        <v>4504</v>
      </c>
      <c r="I1800" t="s">
        <v>6070</v>
      </c>
      <c r="J1800" t="s">
        <v>304</v>
      </c>
      <c r="K1800" s="3" t="s">
        <v>305</v>
      </c>
      <c r="L1800">
        <v>0</v>
      </c>
      <c r="M1800">
        <v>1745470</v>
      </c>
      <c r="N1800" t="s">
        <v>5896</v>
      </c>
      <c r="O1800" s="2">
        <v>118</v>
      </c>
      <c r="Q1800" s="9" t="s">
        <v>16</v>
      </c>
      <c r="R1800" s="18">
        <v>1990</v>
      </c>
      <c r="S1800" s="26" t="s">
        <v>12978</v>
      </c>
      <c r="T1800" s="25" t="str">
        <f>LEFT(S1800,3)</f>
        <v>May</v>
      </c>
      <c r="U1800" s="9" t="s">
        <v>29</v>
      </c>
      <c r="V1800" s="18">
        <v>7.7</v>
      </c>
      <c r="W1800" s="9">
        <v>3700</v>
      </c>
      <c r="X1800" s="9" t="s">
        <v>4504</v>
      </c>
      <c r="Y1800" s="9" t="s">
        <v>6070</v>
      </c>
      <c r="Z1800" s="9" t="s">
        <v>304</v>
      </c>
      <c r="AA1800" s="19" t="s">
        <v>305</v>
      </c>
      <c r="AB1800" s="9">
        <v>0</v>
      </c>
      <c r="AC1800" s="9">
        <v>1745470</v>
      </c>
      <c r="AD1800" s="9" t="s">
        <v>5896</v>
      </c>
      <c r="AE1800" s="20">
        <v>118</v>
      </c>
    </row>
    <row r="1801" spans="1:31" x14ac:dyDescent="0.35">
      <c r="A1801" t="s">
        <v>6071</v>
      </c>
      <c r="B1801" t="s">
        <v>32</v>
      </c>
      <c r="C1801" t="s">
        <v>24</v>
      </c>
      <c r="D1801" s="2">
        <v>1990</v>
      </c>
      <c r="E1801" t="s">
        <v>5176</v>
      </c>
      <c r="F1801" s="2">
        <v>5.3</v>
      </c>
      <c r="G1801">
        <v>3300</v>
      </c>
      <c r="H1801" t="s">
        <v>6072</v>
      </c>
      <c r="I1801" t="s">
        <v>6072</v>
      </c>
      <c r="J1801" t="s">
        <v>6073</v>
      </c>
      <c r="K1801" s="3" t="s">
        <v>29</v>
      </c>
      <c r="L1801">
        <v>3000000</v>
      </c>
      <c r="M1801">
        <v>15369573</v>
      </c>
      <c r="N1801" t="s">
        <v>5783</v>
      </c>
      <c r="O1801" s="2">
        <v>100</v>
      </c>
      <c r="Q1801" s="10" t="s">
        <v>24</v>
      </c>
      <c r="R1801" s="21">
        <v>1990</v>
      </c>
      <c r="S1801" s="27" t="s">
        <v>12879</v>
      </c>
      <c r="T1801" s="25" t="str">
        <f>LEFT(S1801,3)</f>
        <v>Apr</v>
      </c>
      <c r="U1801" s="10" t="s">
        <v>29</v>
      </c>
      <c r="V1801" s="21">
        <v>5.3</v>
      </c>
      <c r="W1801" s="10">
        <v>3300</v>
      </c>
      <c r="X1801" s="10" t="s">
        <v>6072</v>
      </c>
      <c r="Y1801" s="10" t="s">
        <v>6072</v>
      </c>
      <c r="Z1801" s="10" t="s">
        <v>6073</v>
      </c>
      <c r="AA1801" s="22" t="s">
        <v>29</v>
      </c>
      <c r="AB1801" s="10">
        <v>3000000</v>
      </c>
      <c r="AC1801" s="10">
        <v>15369573</v>
      </c>
      <c r="AD1801" s="10" t="s">
        <v>5783</v>
      </c>
      <c r="AE1801" s="23">
        <v>100</v>
      </c>
    </row>
    <row r="1802" spans="1:31" x14ac:dyDescent="0.35">
      <c r="A1802" t="s">
        <v>6074</v>
      </c>
      <c r="B1802" t="s">
        <v>15</v>
      </c>
      <c r="C1802" t="s">
        <v>40</v>
      </c>
      <c r="D1802" s="2">
        <v>1990</v>
      </c>
      <c r="E1802" t="s">
        <v>5913</v>
      </c>
      <c r="F1802" s="2">
        <v>5.5</v>
      </c>
      <c r="G1802">
        <v>2200</v>
      </c>
      <c r="H1802" t="s">
        <v>4486</v>
      </c>
      <c r="I1802" t="s">
        <v>4486</v>
      </c>
      <c r="J1802" t="s">
        <v>6075</v>
      </c>
      <c r="K1802" s="3" t="s">
        <v>29</v>
      </c>
      <c r="L1802">
        <v>5000000</v>
      </c>
      <c r="M1802">
        <v>485772</v>
      </c>
      <c r="N1802" t="s">
        <v>6076</v>
      </c>
      <c r="O1802" s="2">
        <v>90</v>
      </c>
      <c r="Q1802" s="9" t="s">
        <v>40</v>
      </c>
      <c r="R1802" s="18">
        <v>1990</v>
      </c>
      <c r="S1802" s="26" t="s">
        <v>12963</v>
      </c>
      <c r="T1802" s="25" t="str">
        <f>LEFT(S1802,3)</f>
        <v>Feb</v>
      </c>
      <c r="U1802" s="9" t="s">
        <v>29</v>
      </c>
      <c r="V1802" s="18">
        <v>5.5</v>
      </c>
      <c r="W1802" s="9">
        <v>2200</v>
      </c>
      <c r="X1802" s="9" t="s">
        <v>4486</v>
      </c>
      <c r="Y1802" s="9" t="s">
        <v>4486</v>
      </c>
      <c r="Z1802" s="9" t="s">
        <v>6075</v>
      </c>
      <c r="AA1802" s="19" t="s">
        <v>29</v>
      </c>
      <c r="AB1802" s="9">
        <v>5000000</v>
      </c>
      <c r="AC1802" s="9">
        <v>485772</v>
      </c>
      <c r="AD1802" s="9" t="s">
        <v>6076</v>
      </c>
      <c r="AE1802" s="20">
        <v>90</v>
      </c>
    </row>
    <row r="1803" spans="1:31" x14ac:dyDescent="0.35">
      <c r="A1803" t="s">
        <v>6077</v>
      </c>
      <c r="B1803" t="s">
        <v>15</v>
      </c>
      <c r="C1803" t="s">
        <v>40</v>
      </c>
      <c r="D1803" s="2">
        <v>1990</v>
      </c>
      <c r="E1803" t="s">
        <v>5701</v>
      </c>
      <c r="F1803" s="2">
        <v>5.6</v>
      </c>
      <c r="G1803">
        <v>3500</v>
      </c>
      <c r="H1803" t="s">
        <v>572</v>
      </c>
      <c r="I1803" t="s">
        <v>572</v>
      </c>
      <c r="J1803" t="s">
        <v>572</v>
      </c>
      <c r="K1803" s="3" t="s">
        <v>29</v>
      </c>
      <c r="L1803">
        <v>0</v>
      </c>
      <c r="M1803">
        <v>19740070</v>
      </c>
      <c r="N1803" t="s">
        <v>2091</v>
      </c>
      <c r="O1803" s="2">
        <v>94</v>
      </c>
      <c r="Q1803" s="10" t="s">
        <v>40</v>
      </c>
      <c r="R1803" s="21">
        <v>1990</v>
      </c>
      <c r="S1803" s="27" t="s">
        <v>12931</v>
      </c>
      <c r="T1803" s="25" t="str">
        <f>LEFT(S1803,3)</f>
        <v>Jun</v>
      </c>
      <c r="U1803" s="10" t="s">
        <v>29</v>
      </c>
      <c r="V1803" s="21">
        <v>5.6</v>
      </c>
      <c r="W1803" s="10">
        <v>3500</v>
      </c>
      <c r="X1803" s="10" t="s">
        <v>572</v>
      </c>
      <c r="Y1803" s="10" t="s">
        <v>572</v>
      </c>
      <c r="Z1803" s="10" t="s">
        <v>572</v>
      </c>
      <c r="AA1803" s="22" t="s">
        <v>29</v>
      </c>
      <c r="AB1803" s="10">
        <v>0</v>
      </c>
      <c r="AC1803" s="10">
        <v>19740070</v>
      </c>
      <c r="AD1803" s="10" t="s">
        <v>2091</v>
      </c>
      <c r="AE1803" s="23">
        <v>94</v>
      </c>
    </row>
    <row r="1804" spans="1:31" x14ac:dyDescent="0.35">
      <c r="A1804" t="s">
        <v>6078</v>
      </c>
      <c r="B1804" t="s">
        <v>15</v>
      </c>
      <c r="C1804" t="s">
        <v>51</v>
      </c>
      <c r="D1804" s="2">
        <v>1990</v>
      </c>
      <c r="E1804" t="s">
        <v>5855</v>
      </c>
      <c r="F1804" s="2">
        <v>4.7</v>
      </c>
      <c r="G1804">
        <v>1400</v>
      </c>
      <c r="H1804" t="s">
        <v>6079</v>
      </c>
      <c r="I1804" t="s">
        <v>6079</v>
      </c>
      <c r="J1804" t="s">
        <v>6079</v>
      </c>
      <c r="K1804" s="3" t="s">
        <v>29</v>
      </c>
      <c r="L1804">
        <v>0</v>
      </c>
      <c r="M1804">
        <v>2218579</v>
      </c>
      <c r="N1804" t="s">
        <v>6080</v>
      </c>
      <c r="O1804" s="2">
        <v>95</v>
      </c>
      <c r="Q1804" s="9" t="s">
        <v>51</v>
      </c>
      <c r="R1804" s="18">
        <v>1990</v>
      </c>
      <c r="S1804" s="26" t="s">
        <v>12957</v>
      </c>
      <c r="T1804" s="25" t="str">
        <f>LEFT(S1804,3)</f>
        <v>May</v>
      </c>
      <c r="U1804" s="9" t="s">
        <v>29</v>
      </c>
      <c r="V1804" s="18">
        <v>4.7</v>
      </c>
      <c r="W1804" s="9">
        <v>1400</v>
      </c>
      <c r="X1804" s="9" t="s">
        <v>6079</v>
      </c>
      <c r="Y1804" s="9" t="s">
        <v>6079</v>
      </c>
      <c r="Z1804" s="9" t="s">
        <v>6079</v>
      </c>
      <c r="AA1804" s="19" t="s">
        <v>29</v>
      </c>
      <c r="AB1804" s="9">
        <v>0</v>
      </c>
      <c r="AC1804" s="9">
        <v>2218579</v>
      </c>
      <c r="AD1804" s="9" t="s">
        <v>6080</v>
      </c>
      <c r="AE1804" s="20">
        <v>95</v>
      </c>
    </row>
    <row r="1805" spans="1:31" x14ac:dyDescent="0.35">
      <c r="A1805" t="s">
        <v>6081</v>
      </c>
      <c r="B1805" t="s">
        <v>15</v>
      </c>
      <c r="C1805" t="s">
        <v>40</v>
      </c>
      <c r="D1805" s="2">
        <v>1990</v>
      </c>
      <c r="E1805" t="s">
        <v>6049</v>
      </c>
      <c r="F1805" s="2">
        <v>5.6</v>
      </c>
      <c r="G1805">
        <v>3300</v>
      </c>
      <c r="H1805" t="s">
        <v>6082</v>
      </c>
      <c r="I1805" t="s">
        <v>6082</v>
      </c>
      <c r="J1805" t="s">
        <v>3371</v>
      </c>
      <c r="K1805" s="3" t="s">
        <v>29</v>
      </c>
      <c r="L1805">
        <v>0</v>
      </c>
      <c r="M1805">
        <v>4134992</v>
      </c>
      <c r="N1805" t="s">
        <v>2025</v>
      </c>
      <c r="O1805" s="2">
        <v>100</v>
      </c>
      <c r="Q1805" s="10" t="s">
        <v>40</v>
      </c>
      <c r="R1805" s="21">
        <v>1990</v>
      </c>
      <c r="S1805" s="27" t="s">
        <v>12976</v>
      </c>
      <c r="T1805" s="25" t="str">
        <f>LEFT(S1805,3)</f>
        <v>Feb</v>
      </c>
      <c r="U1805" s="10" t="s">
        <v>29</v>
      </c>
      <c r="V1805" s="21">
        <v>5.6</v>
      </c>
      <c r="W1805" s="10">
        <v>3300</v>
      </c>
      <c r="X1805" s="10" t="s">
        <v>6082</v>
      </c>
      <c r="Y1805" s="10" t="s">
        <v>6082</v>
      </c>
      <c r="Z1805" s="10" t="s">
        <v>3371</v>
      </c>
      <c r="AA1805" s="22" t="s">
        <v>29</v>
      </c>
      <c r="AB1805" s="10">
        <v>0</v>
      </c>
      <c r="AC1805" s="10">
        <v>4134992</v>
      </c>
      <c r="AD1805" s="10" t="s">
        <v>2025</v>
      </c>
      <c r="AE1805" s="23">
        <v>100</v>
      </c>
    </row>
    <row r="1806" spans="1:31" x14ac:dyDescent="0.35">
      <c r="A1806" t="s">
        <v>6083</v>
      </c>
      <c r="B1806" t="s">
        <v>336</v>
      </c>
      <c r="C1806" t="s">
        <v>24</v>
      </c>
      <c r="D1806" s="2">
        <v>1990</v>
      </c>
      <c r="E1806" t="s">
        <v>6084</v>
      </c>
      <c r="F1806" s="2">
        <v>7.6</v>
      </c>
      <c r="G1806">
        <v>6200</v>
      </c>
      <c r="H1806" t="s">
        <v>6085</v>
      </c>
      <c r="I1806" t="s">
        <v>6086</v>
      </c>
      <c r="J1806" t="s">
        <v>6087</v>
      </c>
      <c r="K1806" s="3" t="s">
        <v>451</v>
      </c>
      <c r="L1806">
        <v>0</v>
      </c>
      <c r="M1806">
        <v>1730856</v>
      </c>
      <c r="N1806" t="s">
        <v>550</v>
      </c>
      <c r="O1806" s="2">
        <v>105</v>
      </c>
      <c r="Q1806" s="9" t="s">
        <v>24</v>
      </c>
      <c r="R1806" s="18">
        <v>1990</v>
      </c>
      <c r="S1806" s="26">
        <v>33451</v>
      </c>
      <c r="T1806" s="25" t="str">
        <f>LEFT(S1806,3)</f>
        <v>334</v>
      </c>
      <c r="U1806" s="9" t="s">
        <v>29</v>
      </c>
      <c r="V1806" s="18">
        <v>7.6</v>
      </c>
      <c r="W1806" s="9">
        <v>6200</v>
      </c>
      <c r="X1806" s="9" t="s">
        <v>6085</v>
      </c>
      <c r="Y1806" s="9" t="s">
        <v>6086</v>
      </c>
      <c r="Z1806" s="9" t="s">
        <v>6087</v>
      </c>
      <c r="AA1806" s="19" t="s">
        <v>451</v>
      </c>
      <c r="AB1806" s="9">
        <v>0</v>
      </c>
      <c r="AC1806" s="9">
        <v>1730856</v>
      </c>
      <c r="AD1806" s="9" t="s">
        <v>550</v>
      </c>
      <c r="AE1806" s="20">
        <v>105</v>
      </c>
    </row>
    <row r="1807" spans="1:31" x14ac:dyDescent="0.35">
      <c r="A1807" t="s">
        <v>6088</v>
      </c>
      <c r="B1807" t="s">
        <v>1998</v>
      </c>
      <c r="C1807" t="s">
        <v>62</v>
      </c>
      <c r="D1807" s="2">
        <v>1990</v>
      </c>
      <c r="E1807" t="s">
        <v>5659</v>
      </c>
      <c r="F1807" s="2">
        <v>6.9</v>
      </c>
      <c r="G1807">
        <v>3700</v>
      </c>
      <c r="H1807" t="s">
        <v>94</v>
      </c>
      <c r="I1807" t="s">
        <v>6089</v>
      </c>
      <c r="J1807" t="s">
        <v>6090</v>
      </c>
      <c r="K1807" s="3" t="s">
        <v>451</v>
      </c>
      <c r="L1807">
        <v>0</v>
      </c>
      <c r="M1807">
        <v>2231274</v>
      </c>
      <c r="N1807" t="s">
        <v>6091</v>
      </c>
      <c r="O1807" s="2">
        <v>138</v>
      </c>
      <c r="Q1807" s="10" t="s">
        <v>62</v>
      </c>
      <c r="R1807" s="21">
        <v>1990</v>
      </c>
      <c r="S1807" s="27" t="s">
        <v>12922</v>
      </c>
      <c r="T1807" s="25" t="str">
        <f>LEFT(S1807,3)</f>
        <v>Nov</v>
      </c>
      <c r="U1807" s="10" t="s">
        <v>29</v>
      </c>
      <c r="V1807" s="21">
        <v>6.9</v>
      </c>
      <c r="W1807" s="10">
        <v>3700</v>
      </c>
      <c r="X1807" s="10" t="s">
        <v>94</v>
      </c>
      <c r="Y1807" s="10" t="s">
        <v>6089</v>
      </c>
      <c r="Z1807" s="10" t="s">
        <v>6090</v>
      </c>
      <c r="AA1807" s="22" t="s">
        <v>451</v>
      </c>
      <c r="AB1807" s="10">
        <v>0</v>
      </c>
      <c r="AC1807" s="10">
        <v>2231274</v>
      </c>
      <c r="AD1807" s="10" t="s">
        <v>6091</v>
      </c>
      <c r="AE1807" s="23">
        <v>138</v>
      </c>
    </row>
    <row r="1808" spans="1:31" x14ac:dyDescent="0.35">
      <c r="A1808" t="s">
        <v>6092</v>
      </c>
      <c r="B1808" t="s">
        <v>15</v>
      </c>
      <c r="C1808" t="s">
        <v>33</v>
      </c>
      <c r="D1808" s="2">
        <v>1990</v>
      </c>
      <c r="E1808" t="s">
        <v>5456</v>
      </c>
      <c r="F1808" s="2">
        <v>5.7</v>
      </c>
      <c r="G1808">
        <v>712</v>
      </c>
      <c r="H1808" t="s">
        <v>6093</v>
      </c>
      <c r="I1808" t="s">
        <v>6094</v>
      </c>
      <c r="J1808" t="s">
        <v>6095</v>
      </c>
      <c r="K1808" s="3" t="s">
        <v>29</v>
      </c>
      <c r="L1808">
        <v>0</v>
      </c>
      <c r="M1808">
        <v>1510053</v>
      </c>
      <c r="O1808" s="2">
        <v>85</v>
      </c>
      <c r="Q1808" s="9" t="s">
        <v>33</v>
      </c>
      <c r="R1808" s="18">
        <v>1990</v>
      </c>
      <c r="S1808" s="26" t="s">
        <v>12909</v>
      </c>
      <c r="T1808" s="25" t="str">
        <f>LEFT(S1808,3)</f>
        <v>Jan</v>
      </c>
      <c r="U1808" s="9" t="s">
        <v>29</v>
      </c>
      <c r="V1808" s="18">
        <v>5.7</v>
      </c>
      <c r="W1808" s="9">
        <v>712</v>
      </c>
      <c r="X1808" s="9" t="s">
        <v>6093</v>
      </c>
      <c r="Y1808" s="9" t="s">
        <v>6094</v>
      </c>
      <c r="Z1808" s="9" t="s">
        <v>6095</v>
      </c>
      <c r="AA1808" s="19" t="s">
        <v>29</v>
      </c>
      <c r="AB1808" s="9">
        <v>0</v>
      </c>
      <c r="AC1808" s="9">
        <v>1510053</v>
      </c>
      <c r="AD1808" s="9"/>
      <c r="AE1808" s="20">
        <v>85</v>
      </c>
    </row>
    <row r="1809" spans="1:31" x14ac:dyDescent="0.35">
      <c r="A1809" t="s">
        <v>6096</v>
      </c>
      <c r="B1809" t="s">
        <v>1998</v>
      </c>
      <c r="C1809" t="s">
        <v>16</v>
      </c>
      <c r="D1809" s="2">
        <v>1990</v>
      </c>
      <c r="E1809" t="s">
        <v>6049</v>
      </c>
      <c r="F1809" s="2">
        <v>6.2</v>
      </c>
      <c r="G1809">
        <v>2400</v>
      </c>
      <c r="H1809" t="s">
        <v>6097</v>
      </c>
      <c r="I1809" t="s">
        <v>6098</v>
      </c>
      <c r="J1809" t="s">
        <v>1369</v>
      </c>
      <c r="K1809" s="3" t="s">
        <v>29</v>
      </c>
      <c r="L1809">
        <v>0</v>
      </c>
      <c r="M1809">
        <v>20240128</v>
      </c>
      <c r="N1809" t="s">
        <v>1989</v>
      </c>
      <c r="O1809" s="2">
        <v>109</v>
      </c>
      <c r="Q1809" s="10" t="s">
        <v>16</v>
      </c>
      <c r="R1809" s="21">
        <v>1990</v>
      </c>
      <c r="S1809" s="27" t="s">
        <v>12976</v>
      </c>
      <c r="T1809" s="25" t="str">
        <f>LEFT(S1809,3)</f>
        <v>Feb</v>
      </c>
      <c r="U1809" s="10" t="s">
        <v>29</v>
      </c>
      <c r="V1809" s="21">
        <v>6.2</v>
      </c>
      <c r="W1809" s="10">
        <v>2400</v>
      </c>
      <c r="X1809" s="10" t="s">
        <v>6097</v>
      </c>
      <c r="Y1809" s="10" t="s">
        <v>6098</v>
      </c>
      <c r="Z1809" s="10" t="s">
        <v>1369</v>
      </c>
      <c r="AA1809" s="22" t="s">
        <v>29</v>
      </c>
      <c r="AB1809" s="10">
        <v>0</v>
      </c>
      <c r="AC1809" s="10">
        <v>20240128</v>
      </c>
      <c r="AD1809" s="10" t="s">
        <v>1989</v>
      </c>
      <c r="AE1809" s="23">
        <v>109</v>
      </c>
    </row>
    <row r="1810" spans="1:31" x14ac:dyDescent="0.35">
      <c r="A1810" t="s">
        <v>6099</v>
      </c>
      <c r="B1810" t="s">
        <v>1998</v>
      </c>
      <c r="C1810" t="s">
        <v>16</v>
      </c>
      <c r="D1810" s="2">
        <v>1990</v>
      </c>
      <c r="E1810" t="s">
        <v>5342</v>
      </c>
      <c r="F1810" s="2">
        <v>3.9</v>
      </c>
      <c r="G1810">
        <v>1500</v>
      </c>
      <c r="H1810" t="s">
        <v>6100</v>
      </c>
      <c r="I1810" t="s">
        <v>1700</v>
      </c>
      <c r="J1810" t="s">
        <v>6101</v>
      </c>
      <c r="K1810" s="3" t="s">
        <v>29</v>
      </c>
      <c r="L1810">
        <v>0</v>
      </c>
      <c r="M1810">
        <v>1823154</v>
      </c>
      <c r="N1810" t="s">
        <v>5425</v>
      </c>
      <c r="O1810" s="2">
        <v>97</v>
      </c>
      <c r="Q1810" s="9" t="s">
        <v>16</v>
      </c>
      <c r="R1810" s="18">
        <v>1990</v>
      </c>
      <c r="S1810" s="26" t="s">
        <v>12899</v>
      </c>
      <c r="T1810" s="25" t="str">
        <f>LEFT(S1810,3)</f>
        <v>Mar</v>
      </c>
      <c r="U1810" s="9" t="s">
        <v>29</v>
      </c>
      <c r="V1810" s="18">
        <v>3.9</v>
      </c>
      <c r="W1810" s="9">
        <v>1500</v>
      </c>
      <c r="X1810" s="9" t="s">
        <v>6100</v>
      </c>
      <c r="Y1810" s="9" t="s">
        <v>1700</v>
      </c>
      <c r="Z1810" s="9" t="s">
        <v>6101</v>
      </c>
      <c r="AA1810" s="19" t="s">
        <v>29</v>
      </c>
      <c r="AB1810" s="9">
        <v>0</v>
      </c>
      <c r="AC1810" s="9">
        <v>1823154</v>
      </c>
      <c r="AD1810" s="9" t="s">
        <v>5425</v>
      </c>
      <c r="AE1810" s="20">
        <v>97</v>
      </c>
    </row>
    <row r="1811" spans="1:31" x14ac:dyDescent="0.35">
      <c r="A1811" t="s">
        <v>6102</v>
      </c>
      <c r="B1811" t="s">
        <v>15</v>
      </c>
      <c r="C1811" t="s">
        <v>33</v>
      </c>
      <c r="D1811" s="2">
        <v>1990</v>
      </c>
      <c r="E1811" t="s">
        <v>4754</v>
      </c>
      <c r="F1811" s="2">
        <v>4.9000000000000004</v>
      </c>
      <c r="G1811">
        <v>4500</v>
      </c>
      <c r="H1811" t="s">
        <v>515</v>
      </c>
      <c r="I1811" t="s">
        <v>4101</v>
      </c>
      <c r="J1811" t="s">
        <v>72</v>
      </c>
      <c r="K1811" s="3" t="s">
        <v>29</v>
      </c>
      <c r="L1811">
        <v>15000000</v>
      </c>
      <c r="M1811">
        <v>5585154</v>
      </c>
      <c r="N1811" t="s">
        <v>2099</v>
      </c>
      <c r="O1811" s="2">
        <v>94</v>
      </c>
      <c r="Q1811" s="10" t="s">
        <v>33</v>
      </c>
      <c r="R1811" s="21">
        <v>1990</v>
      </c>
      <c r="S1811" s="27" t="s">
        <v>12825</v>
      </c>
      <c r="T1811" s="25" t="str">
        <f>LEFT(S1811,3)</f>
        <v>Feb</v>
      </c>
      <c r="U1811" s="10" t="s">
        <v>29</v>
      </c>
      <c r="V1811" s="21">
        <v>4.9000000000000004</v>
      </c>
      <c r="W1811" s="10">
        <v>4500</v>
      </c>
      <c r="X1811" s="10" t="s">
        <v>515</v>
      </c>
      <c r="Y1811" s="10" t="s">
        <v>4101</v>
      </c>
      <c r="Z1811" s="10" t="s">
        <v>72</v>
      </c>
      <c r="AA1811" s="22" t="s">
        <v>29</v>
      </c>
      <c r="AB1811" s="10">
        <v>15000000</v>
      </c>
      <c r="AC1811" s="10">
        <v>5585154</v>
      </c>
      <c r="AD1811" s="10" t="s">
        <v>2099</v>
      </c>
      <c r="AE1811" s="23">
        <v>94</v>
      </c>
    </row>
    <row r="1812" spans="1:31" x14ac:dyDescent="0.35">
      <c r="A1812" t="s">
        <v>6103</v>
      </c>
      <c r="B1812" t="s">
        <v>32</v>
      </c>
      <c r="C1812" t="s">
        <v>40</v>
      </c>
      <c r="D1812" s="2">
        <v>1990</v>
      </c>
      <c r="E1812" t="s">
        <v>6104</v>
      </c>
      <c r="F1812" s="2">
        <v>7.2</v>
      </c>
      <c r="G1812">
        <v>4000</v>
      </c>
      <c r="H1812" t="s">
        <v>2416</v>
      </c>
      <c r="I1812" t="s">
        <v>2416</v>
      </c>
      <c r="J1812" t="s">
        <v>6105</v>
      </c>
      <c r="K1812" s="3" t="s">
        <v>451</v>
      </c>
      <c r="L1812">
        <v>0</v>
      </c>
      <c r="M1812">
        <v>20554</v>
      </c>
      <c r="N1812" t="s">
        <v>4317</v>
      </c>
      <c r="O1812" s="2">
        <v>108</v>
      </c>
      <c r="Q1812" s="9" t="s">
        <v>40</v>
      </c>
      <c r="R1812" s="18">
        <v>1990</v>
      </c>
      <c r="S1812" s="26" t="s">
        <v>12979</v>
      </c>
      <c r="T1812" s="25" t="str">
        <f>LEFT(S1812,3)</f>
        <v>Apr</v>
      </c>
      <c r="U1812" s="9" t="s">
        <v>451</v>
      </c>
      <c r="V1812" s="18">
        <v>7.2</v>
      </c>
      <c r="W1812" s="9">
        <v>4000</v>
      </c>
      <c r="X1812" s="9" t="s">
        <v>2416</v>
      </c>
      <c r="Y1812" s="9" t="s">
        <v>2416</v>
      </c>
      <c r="Z1812" s="9" t="s">
        <v>6105</v>
      </c>
      <c r="AA1812" s="19" t="s">
        <v>451</v>
      </c>
      <c r="AB1812" s="9">
        <v>0</v>
      </c>
      <c r="AC1812" s="9">
        <v>20554</v>
      </c>
      <c r="AD1812" s="9" t="s">
        <v>4317</v>
      </c>
      <c r="AE1812" s="20">
        <v>108</v>
      </c>
    </row>
    <row r="1813" spans="1:31" x14ac:dyDescent="0.35">
      <c r="A1813" t="s">
        <v>6106</v>
      </c>
      <c r="B1813" t="s">
        <v>32</v>
      </c>
      <c r="C1813" t="s">
        <v>16</v>
      </c>
      <c r="D1813" s="2">
        <v>1990</v>
      </c>
      <c r="E1813" t="s">
        <v>5836</v>
      </c>
      <c r="F1813" s="2">
        <v>7.2</v>
      </c>
      <c r="G1813">
        <v>2200</v>
      </c>
      <c r="H1813" t="s">
        <v>1960</v>
      </c>
      <c r="I1813" t="s">
        <v>1960</v>
      </c>
      <c r="J1813" t="s">
        <v>2616</v>
      </c>
      <c r="K1813" s="3" t="s">
        <v>29</v>
      </c>
      <c r="L1813">
        <v>0</v>
      </c>
      <c r="M1813">
        <v>1161135</v>
      </c>
      <c r="N1813" t="s">
        <v>6107</v>
      </c>
      <c r="O1813" s="2">
        <v>102</v>
      </c>
      <c r="Q1813" s="10" t="s">
        <v>16</v>
      </c>
      <c r="R1813" s="21">
        <v>1990</v>
      </c>
      <c r="S1813" s="27" t="s">
        <v>12955</v>
      </c>
      <c r="T1813" s="25" t="str">
        <f>LEFT(S1813,3)</f>
        <v>Oct</v>
      </c>
      <c r="U1813" s="10" t="s">
        <v>29</v>
      </c>
      <c r="V1813" s="21">
        <v>7.2</v>
      </c>
      <c r="W1813" s="10">
        <v>2200</v>
      </c>
      <c r="X1813" s="10" t="s">
        <v>1960</v>
      </c>
      <c r="Y1813" s="10" t="s">
        <v>1960</v>
      </c>
      <c r="Z1813" s="10" t="s">
        <v>2616</v>
      </c>
      <c r="AA1813" s="22" t="s">
        <v>29</v>
      </c>
      <c r="AB1813" s="10">
        <v>0</v>
      </c>
      <c r="AC1813" s="10">
        <v>1161135</v>
      </c>
      <c r="AD1813" s="10" t="s">
        <v>6107</v>
      </c>
      <c r="AE1813" s="23">
        <v>102</v>
      </c>
    </row>
    <row r="1814" spans="1:31" x14ac:dyDescent="0.35">
      <c r="A1814" t="s">
        <v>6108</v>
      </c>
      <c r="B1814" t="s">
        <v>15</v>
      </c>
      <c r="C1814" t="s">
        <v>40</v>
      </c>
      <c r="D1814" s="2">
        <v>1990</v>
      </c>
      <c r="E1814" t="s">
        <v>4503</v>
      </c>
      <c r="F1814" s="2">
        <v>6</v>
      </c>
      <c r="G1814">
        <v>1500</v>
      </c>
      <c r="H1814" t="s">
        <v>526</v>
      </c>
      <c r="I1814" t="s">
        <v>6109</v>
      </c>
      <c r="J1814" t="s">
        <v>6110</v>
      </c>
      <c r="K1814" s="3" t="s">
        <v>29</v>
      </c>
      <c r="L1814">
        <v>15000000</v>
      </c>
      <c r="M1814">
        <v>1106475</v>
      </c>
      <c r="N1814" t="s">
        <v>2091</v>
      </c>
      <c r="O1814" s="2">
        <v>107</v>
      </c>
      <c r="Q1814" s="9" t="s">
        <v>40</v>
      </c>
      <c r="R1814" s="18">
        <v>1990</v>
      </c>
      <c r="S1814" s="26" t="s">
        <v>12784</v>
      </c>
      <c r="T1814" s="25" t="str">
        <f>LEFT(S1814,3)</f>
        <v>Feb</v>
      </c>
      <c r="U1814" s="9" t="s">
        <v>29</v>
      </c>
      <c r="V1814" s="18">
        <v>6</v>
      </c>
      <c r="W1814" s="9">
        <v>1500</v>
      </c>
      <c r="X1814" s="9" t="s">
        <v>526</v>
      </c>
      <c r="Y1814" s="9" t="s">
        <v>6109</v>
      </c>
      <c r="Z1814" s="9" t="s">
        <v>6110</v>
      </c>
      <c r="AA1814" s="19" t="s">
        <v>29</v>
      </c>
      <c r="AB1814" s="9">
        <v>15000000</v>
      </c>
      <c r="AC1814" s="9">
        <v>1106475</v>
      </c>
      <c r="AD1814" s="9" t="s">
        <v>2091</v>
      </c>
      <c r="AE1814" s="20">
        <v>107</v>
      </c>
    </row>
    <row r="1815" spans="1:31" x14ac:dyDescent="0.35">
      <c r="A1815" t="s">
        <v>6111</v>
      </c>
      <c r="B1815" t="s">
        <v>15</v>
      </c>
      <c r="C1815" t="s">
        <v>40</v>
      </c>
      <c r="D1815" s="2">
        <v>1990</v>
      </c>
      <c r="E1815" t="s">
        <v>5692</v>
      </c>
      <c r="F1815" s="2">
        <v>5.7</v>
      </c>
      <c r="G1815">
        <v>1200</v>
      </c>
      <c r="H1815" t="s">
        <v>397</v>
      </c>
      <c r="I1815" t="s">
        <v>397</v>
      </c>
      <c r="J1815" t="s">
        <v>1489</v>
      </c>
      <c r="K1815" s="3" t="s">
        <v>29</v>
      </c>
      <c r="L1815">
        <v>0</v>
      </c>
      <c r="M1815">
        <v>1436308</v>
      </c>
      <c r="N1815" t="s">
        <v>6112</v>
      </c>
      <c r="O1815" s="2">
        <v>97</v>
      </c>
      <c r="Q1815" s="10" t="s">
        <v>40</v>
      </c>
      <c r="R1815" s="21">
        <v>1990</v>
      </c>
      <c r="S1815" s="27" t="s">
        <v>12929</v>
      </c>
      <c r="T1815" s="25" t="str">
        <f>LEFT(S1815,3)</f>
        <v>Mar</v>
      </c>
      <c r="U1815" s="10" t="s">
        <v>29</v>
      </c>
      <c r="V1815" s="21">
        <v>5.7</v>
      </c>
      <c r="W1815" s="10">
        <v>1200</v>
      </c>
      <c r="X1815" s="10" t="s">
        <v>397</v>
      </c>
      <c r="Y1815" s="10" t="s">
        <v>397</v>
      </c>
      <c r="Z1815" s="10" t="s">
        <v>1489</v>
      </c>
      <c r="AA1815" s="22" t="s">
        <v>29</v>
      </c>
      <c r="AB1815" s="10">
        <v>0</v>
      </c>
      <c r="AC1815" s="10">
        <v>1436308</v>
      </c>
      <c r="AD1815" s="10" t="s">
        <v>6112</v>
      </c>
      <c r="AE1815" s="23">
        <v>97</v>
      </c>
    </row>
    <row r="1816" spans="1:31" x14ac:dyDescent="0.35">
      <c r="A1816" t="s">
        <v>6113</v>
      </c>
      <c r="B1816" t="s">
        <v>446</v>
      </c>
      <c r="C1816" t="s">
        <v>33</v>
      </c>
      <c r="D1816" s="2">
        <v>1990</v>
      </c>
      <c r="E1816" t="s">
        <v>6114</v>
      </c>
      <c r="F1816" s="2">
        <v>6.8</v>
      </c>
      <c r="G1816">
        <v>6300</v>
      </c>
      <c r="H1816" t="s">
        <v>5462</v>
      </c>
      <c r="I1816" t="s">
        <v>5462</v>
      </c>
      <c r="J1816" t="s">
        <v>5462</v>
      </c>
      <c r="K1816" s="3" t="s">
        <v>2107</v>
      </c>
      <c r="L1816">
        <v>0</v>
      </c>
      <c r="N1816" t="s">
        <v>6115</v>
      </c>
      <c r="O1816" s="2">
        <v>96</v>
      </c>
      <c r="Q1816" s="9" t="s">
        <v>33</v>
      </c>
      <c r="R1816" s="18">
        <v>1990</v>
      </c>
      <c r="S1816" s="26" t="s">
        <v>12980</v>
      </c>
      <c r="T1816" s="25" t="str">
        <f>LEFT(S1816,3)</f>
        <v>Nov</v>
      </c>
      <c r="U1816" s="9" t="s">
        <v>29</v>
      </c>
      <c r="V1816" s="18">
        <v>6.8</v>
      </c>
      <c r="W1816" s="9">
        <v>6300</v>
      </c>
      <c r="X1816" s="9" t="s">
        <v>5462</v>
      </c>
      <c r="Y1816" s="9" t="s">
        <v>5462</v>
      </c>
      <c r="Z1816" s="9" t="s">
        <v>5462</v>
      </c>
      <c r="AA1816" s="19" t="s">
        <v>2107</v>
      </c>
      <c r="AB1816" s="9">
        <v>0</v>
      </c>
      <c r="AC1816" s="9"/>
      <c r="AD1816" s="9" t="s">
        <v>6115</v>
      </c>
      <c r="AE1816" s="20">
        <v>96</v>
      </c>
    </row>
    <row r="1817" spans="1:31" x14ac:dyDescent="0.35">
      <c r="A1817" t="s">
        <v>6116</v>
      </c>
      <c r="B1817" t="s">
        <v>15</v>
      </c>
      <c r="C1817" t="s">
        <v>33</v>
      </c>
      <c r="D1817" s="2">
        <v>1990</v>
      </c>
      <c r="E1817" t="s">
        <v>5771</v>
      </c>
      <c r="F1817" s="2">
        <v>5.7</v>
      </c>
      <c r="G1817">
        <v>1800</v>
      </c>
      <c r="H1817" t="s">
        <v>1236</v>
      </c>
      <c r="I1817" t="s">
        <v>6117</v>
      </c>
      <c r="J1817" t="s">
        <v>2840</v>
      </c>
      <c r="K1817" s="3" t="s">
        <v>29</v>
      </c>
      <c r="L1817">
        <v>10000000</v>
      </c>
      <c r="M1817">
        <v>2346150</v>
      </c>
      <c r="N1817" t="s">
        <v>6118</v>
      </c>
      <c r="O1817" s="2">
        <v>96</v>
      </c>
      <c r="Q1817" s="10" t="s">
        <v>33</v>
      </c>
      <c r="R1817" s="21">
        <v>1990</v>
      </c>
      <c r="S1817" s="27" t="s">
        <v>12946</v>
      </c>
      <c r="T1817" s="25" t="str">
        <f>LEFT(S1817,3)</f>
        <v>Jan</v>
      </c>
      <c r="U1817" s="10" t="s">
        <v>29</v>
      </c>
      <c r="V1817" s="21">
        <v>5.7</v>
      </c>
      <c r="W1817" s="10">
        <v>1800</v>
      </c>
      <c r="X1817" s="10" t="s">
        <v>1236</v>
      </c>
      <c r="Y1817" s="10" t="s">
        <v>6117</v>
      </c>
      <c r="Z1817" s="10" t="s">
        <v>2840</v>
      </c>
      <c r="AA1817" s="22" t="s">
        <v>29</v>
      </c>
      <c r="AB1817" s="10">
        <v>10000000</v>
      </c>
      <c r="AC1817" s="10">
        <v>2346150</v>
      </c>
      <c r="AD1817" s="10" t="s">
        <v>6118</v>
      </c>
      <c r="AE1817" s="23">
        <v>96</v>
      </c>
    </row>
    <row r="1818" spans="1:31" x14ac:dyDescent="0.35">
      <c r="A1818" t="s">
        <v>6119</v>
      </c>
      <c r="B1818" t="s">
        <v>1998</v>
      </c>
      <c r="C1818" t="s">
        <v>40</v>
      </c>
      <c r="D1818" s="2">
        <v>1990</v>
      </c>
      <c r="E1818" t="s">
        <v>5324</v>
      </c>
      <c r="F1818" s="2">
        <v>6.4</v>
      </c>
      <c r="G1818">
        <v>2200</v>
      </c>
      <c r="H1818" t="s">
        <v>6120</v>
      </c>
      <c r="I1818" t="s">
        <v>6121</v>
      </c>
      <c r="J1818" t="s">
        <v>6110</v>
      </c>
      <c r="K1818" s="3" t="s">
        <v>29</v>
      </c>
      <c r="L1818">
        <v>0</v>
      </c>
      <c r="M1818">
        <v>4010647</v>
      </c>
      <c r="N1818" t="s">
        <v>3525</v>
      </c>
      <c r="O1818" s="2">
        <v>97</v>
      </c>
      <c r="Q1818" s="9" t="s">
        <v>40</v>
      </c>
      <c r="R1818" s="18">
        <v>1990</v>
      </c>
      <c r="S1818" s="26" t="s">
        <v>12896</v>
      </c>
      <c r="T1818" s="25" t="str">
        <f>LEFT(S1818,3)</f>
        <v>May</v>
      </c>
      <c r="U1818" s="9" t="s">
        <v>29</v>
      </c>
      <c r="V1818" s="18">
        <v>6.4</v>
      </c>
      <c r="W1818" s="9">
        <v>2200</v>
      </c>
      <c r="X1818" s="9" t="s">
        <v>6120</v>
      </c>
      <c r="Y1818" s="9" t="s">
        <v>6121</v>
      </c>
      <c r="Z1818" s="9" t="s">
        <v>6110</v>
      </c>
      <c r="AA1818" s="19" t="s">
        <v>29</v>
      </c>
      <c r="AB1818" s="9">
        <v>0</v>
      </c>
      <c r="AC1818" s="9">
        <v>4010647</v>
      </c>
      <c r="AD1818" s="9" t="s">
        <v>3525</v>
      </c>
      <c r="AE1818" s="20">
        <v>97</v>
      </c>
    </row>
    <row r="1819" spans="1:31" x14ac:dyDescent="0.35">
      <c r="A1819" t="s">
        <v>6122</v>
      </c>
      <c r="B1819" t="s">
        <v>15</v>
      </c>
      <c r="C1819" t="s">
        <v>33</v>
      </c>
      <c r="D1819" s="2">
        <v>1990</v>
      </c>
      <c r="E1819" t="s">
        <v>6123</v>
      </c>
      <c r="F1819" s="2">
        <v>4</v>
      </c>
      <c r="G1819">
        <v>4600</v>
      </c>
      <c r="H1819" t="s">
        <v>5547</v>
      </c>
      <c r="I1819" t="s">
        <v>3813</v>
      </c>
      <c r="J1819" t="s">
        <v>2849</v>
      </c>
      <c r="K1819" s="3" t="s">
        <v>29</v>
      </c>
      <c r="L1819">
        <v>0</v>
      </c>
      <c r="M1819">
        <v>358047</v>
      </c>
      <c r="N1819" t="s">
        <v>2215</v>
      </c>
      <c r="O1819" s="2">
        <v>99</v>
      </c>
      <c r="Q1819" s="10" t="s">
        <v>33</v>
      </c>
      <c r="R1819" s="21">
        <v>1990</v>
      </c>
      <c r="S1819" s="27" t="s">
        <v>12981</v>
      </c>
      <c r="T1819" s="25" t="str">
        <f>LEFT(S1819,3)</f>
        <v>Mar</v>
      </c>
      <c r="U1819" s="10" t="s">
        <v>29</v>
      </c>
      <c r="V1819" s="21">
        <v>4</v>
      </c>
      <c r="W1819" s="10">
        <v>4600</v>
      </c>
      <c r="X1819" s="10" t="s">
        <v>5547</v>
      </c>
      <c r="Y1819" s="10" t="s">
        <v>3813</v>
      </c>
      <c r="Z1819" s="10" t="s">
        <v>2849</v>
      </c>
      <c r="AA1819" s="22" t="s">
        <v>29</v>
      </c>
      <c r="AB1819" s="10">
        <v>0</v>
      </c>
      <c r="AC1819" s="10">
        <v>358047</v>
      </c>
      <c r="AD1819" s="10" t="s">
        <v>2215</v>
      </c>
      <c r="AE1819" s="23">
        <v>99</v>
      </c>
    </row>
    <row r="1820" spans="1:31" x14ac:dyDescent="0.35">
      <c r="A1820" t="s">
        <v>6124</v>
      </c>
      <c r="B1820" t="s">
        <v>15</v>
      </c>
      <c r="C1820" t="s">
        <v>150</v>
      </c>
      <c r="D1820" s="2">
        <v>1990</v>
      </c>
      <c r="E1820" t="s">
        <v>6125</v>
      </c>
      <c r="F1820" s="2">
        <v>4.8</v>
      </c>
      <c r="G1820">
        <v>2000</v>
      </c>
      <c r="H1820" t="s">
        <v>4030</v>
      </c>
      <c r="I1820" t="s">
        <v>4031</v>
      </c>
      <c r="J1820" t="s">
        <v>6126</v>
      </c>
      <c r="K1820" s="3" t="s">
        <v>194</v>
      </c>
      <c r="L1820">
        <v>6500000</v>
      </c>
      <c r="M1820">
        <v>2032973</v>
      </c>
      <c r="N1820" t="s">
        <v>4663</v>
      </c>
      <c r="O1820" s="2">
        <v>93</v>
      </c>
      <c r="Q1820" s="9" t="s">
        <v>150</v>
      </c>
      <c r="R1820" s="18">
        <v>1990</v>
      </c>
      <c r="S1820" s="26" t="s">
        <v>12982</v>
      </c>
      <c r="T1820" s="25" t="str">
        <f>LEFT(S1820,3)</f>
        <v>Feb</v>
      </c>
      <c r="U1820" s="9" t="s">
        <v>29</v>
      </c>
      <c r="V1820" s="18">
        <v>4.8</v>
      </c>
      <c r="W1820" s="9">
        <v>2000</v>
      </c>
      <c r="X1820" s="9" t="s">
        <v>4030</v>
      </c>
      <c r="Y1820" s="9" t="s">
        <v>4031</v>
      </c>
      <c r="Z1820" s="9" t="s">
        <v>6126</v>
      </c>
      <c r="AA1820" s="19" t="s">
        <v>194</v>
      </c>
      <c r="AB1820" s="9">
        <v>6500000</v>
      </c>
      <c r="AC1820" s="9">
        <v>2032973</v>
      </c>
      <c r="AD1820" s="9" t="s">
        <v>4663</v>
      </c>
      <c r="AE1820" s="20">
        <v>93</v>
      </c>
    </row>
    <row r="1821" spans="1:31" x14ac:dyDescent="0.35">
      <c r="A1821" t="s">
        <v>6127</v>
      </c>
      <c r="B1821" t="s">
        <v>15</v>
      </c>
      <c r="C1821" t="s">
        <v>16</v>
      </c>
      <c r="D1821" s="2">
        <v>1990</v>
      </c>
      <c r="E1821" t="s">
        <v>6064</v>
      </c>
      <c r="F1821" s="2">
        <v>6.7</v>
      </c>
      <c r="G1821">
        <v>2600</v>
      </c>
      <c r="H1821" t="s">
        <v>114</v>
      </c>
      <c r="I1821" t="s">
        <v>114</v>
      </c>
      <c r="J1821" t="s">
        <v>1496</v>
      </c>
      <c r="K1821" s="3" t="s">
        <v>29</v>
      </c>
      <c r="L1821">
        <v>17500000</v>
      </c>
      <c r="M1821">
        <v>947306</v>
      </c>
      <c r="N1821" t="s">
        <v>179</v>
      </c>
      <c r="O1821" s="2">
        <v>138</v>
      </c>
      <c r="Q1821" s="10" t="s">
        <v>16</v>
      </c>
      <c r="R1821" s="21">
        <v>1990</v>
      </c>
      <c r="S1821" s="27">
        <v>33239</v>
      </c>
      <c r="T1821" s="25" t="str">
        <f>LEFT(S1821,3)</f>
        <v>332</v>
      </c>
      <c r="U1821" s="10" t="s">
        <v>29</v>
      </c>
      <c r="V1821" s="21">
        <v>6.7</v>
      </c>
      <c r="W1821" s="10">
        <v>2600</v>
      </c>
      <c r="X1821" s="10" t="s">
        <v>114</v>
      </c>
      <c r="Y1821" s="10" t="s">
        <v>114</v>
      </c>
      <c r="Z1821" s="10" t="s">
        <v>1496</v>
      </c>
      <c r="AA1821" s="22" t="s">
        <v>29</v>
      </c>
      <c r="AB1821" s="10">
        <v>17500000</v>
      </c>
      <c r="AC1821" s="10">
        <v>947306</v>
      </c>
      <c r="AD1821" s="10" t="s">
        <v>179</v>
      </c>
      <c r="AE1821" s="23">
        <v>138</v>
      </c>
    </row>
    <row r="1822" spans="1:31" x14ac:dyDescent="0.35">
      <c r="A1822" t="s">
        <v>6128</v>
      </c>
      <c r="B1822" t="s">
        <v>2706</v>
      </c>
      <c r="C1822" t="s">
        <v>16</v>
      </c>
      <c r="D1822" s="2">
        <v>1990</v>
      </c>
      <c r="E1822" t="s">
        <v>6129</v>
      </c>
      <c r="F1822" s="2">
        <v>6.4</v>
      </c>
      <c r="G1822">
        <v>840</v>
      </c>
      <c r="H1822" t="s">
        <v>3461</v>
      </c>
      <c r="J1822" t="s">
        <v>6130</v>
      </c>
      <c r="K1822" s="3" t="s">
        <v>21</v>
      </c>
      <c r="L1822">
        <v>0</v>
      </c>
      <c r="M1822">
        <v>5006</v>
      </c>
      <c r="N1822" t="s">
        <v>6131</v>
      </c>
      <c r="O1822" s="2">
        <v>92</v>
      </c>
      <c r="Q1822" s="9" t="s">
        <v>16</v>
      </c>
      <c r="R1822" s="18">
        <v>1990</v>
      </c>
      <c r="S1822" s="26">
        <v>1990</v>
      </c>
      <c r="T1822" s="25" t="str">
        <f>LEFT(S1822,3)</f>
        <v>199</v>
      </c>
      <c r="U1822" s="9" t="s">
        <v>29</v>
      </c>
      <c r="V1822" s="18">
        <v>6.4</v>
      </c>
      <c r="W1822" s="9">
        <v>840</v>
      </c>
      <c r="X1822" s="9" t="s">
        <v>3461</v>
      </c>
      <c r="Y1822" s="9"/>
      <c r="Z1822" s="9" t="s">
        <v>6130</v>
      </c>
      <c r="AA1822" s="19" t="s">
        <v>21</v>
      </c>
      <c r="AB1822" s="9">
        <v>0</v>
      </c>
      <c r="AC1822" s="9">
        <v>5006</v>
      </c>
      <c r="AD1822" s="9" t="s">
        <v>6131</v>
      </c>
      <c r="AE1822" s="20">
        <v>92</v>
      </c>
    </row>
    <row r="1823" spans="1:31" x14ac:dyDescent="0.35">
      <c r="A1823" t="s">
        <v>6132</v>
      </c>
      <c r="B1823" t="s">
        <v>32</v>
      </c>
      <c r="C1823" t="s">
        <v>16</v>
      </c>
      <c r="D1823" s="2">
        <v>1990</v>
      </c>
      <c r="E1823" t="s">
        <v>5342</v>
      </c>
      <c r="F1823" s="2">
        <v>3.5</v>
      </c>
      <c r="G1823">
        <v>979</v>
      </c>
      <c r="H1823" t="s">
        <v>2232</v>
      </c>
      <c r="I1823" t="s">
        <v>2232</v>
      </c>
      <c r="J1823" t="s">
        <v>6133</v>
      </c>
      <c r="K1823" s="3" t="s">
        <v>29</v>
      </c>
      <c r="L1823">
        <v>0</v>
      </c>
      <c r="M1823">
        <v>4263112</v>
      </c>
      <c r="N1823" t="s">
        <v>1684</v>
      </c>
      <c r="O1823" s="2">
        <v>104</v>
      </c>
      <c r="Q1823" s="10" t="s">
        <v>16</v>
      </c>
      <c r="R1823" s="21">
        <v>1990</v>
      </c>
      <c r="S1823" s="27" t="s">
        <v>12899</v>
      </c>
      <c r="T1823" s="25" t="str">
        <f>LEFT(S1823,3)</f>
        <v>Mar</v>
      </c>
      <c r="U1823" s="10" t="s">
        <v>29</v>
      </c>
      <c r="V1823" s="21">
        <v>3.5</v>
      </c>
      <c r="W1823" s="10">
        <v>979</v>
      </c>
      <c r="X1823" s="10" t="s">
        <v>2232</v>
      </c>
      <c r="Y1823" s="10" t="s">
        <v>2232</v>
      </c>
      <c r="Z1823" s="10" t="s">
        <v>6133</v>
      </c>
      <c r="AA1823" s="22" t="s">
        <v>29</v>
      </c>
      <c r="AB1823" s="10">
        <v>0</v>
      </c>
      <c r="AC1823" s="10">
        <v>4263112</v>
      </c>
      <c r="AD1823" s="10" t="s">
        <v>1684</v>
      </c>
      <c r="AE1823" s="23">
        <v>104</v>
      </c>
    </row>
    <row r="1824" spans="1:31" x14ac:dyDescent="0.35">
      <c r="A1824" t="s">
        <v>6134</v>
      </c>
      <c r="B1824" t="s">
        <v>1998</v>
      </c>
      <c r="C1824" t="s">
        <v>40</v>
      </c>
      <c r="D1824" s="2">
        <v>1990</v>
      </c>
      <c r="E1824" t="s">
        <v>5640</v>
      </c>
      <c r="F1824" s="2">
        <v>5.7</v>
      </c>
      <c r="G1824">
        <v>1200</v>
      </c>
      <c r="H1824" t="s">
        <v>3686</v>
      </c>
      <c r="I1824" t="s">
        <v>6135</v>
      </c>
      <c r="J1824" t="s">
        <v>267</v>
      </c>
      <c r="K1824" s="3" t="s">
        <v>247</v>
      </c>
      <c r="L1824">
        <v>0</v>
      </c>
      <c r="N1824" t="s">
        <v>6136</v>
      </c>
      <c r="O1824" s="2">
        <v>90</v>
      </c>
      <c r="Q1824" s="9" t="s">
        <v>40</v>
      </c>
      <c r="R1824" s="18">
        <v>1990</v>
      </c>
      <c r="S1824" s="26" t="s">
        <v>12918</v>
      </c>
      <c r="T1824" s="25" t="str">
        <f>LEFT(S1824,3)</f>
        <v>Aug</v>
      </c>
      <c r="U1824" s="9" t="s">
        <v>29</v>
      </c>
      <c r="V1824" s="18">
        <v>5.7</v>
      </c>
      <c r="W1824" s="9">
        <v>1200</v>
      </c>
      <c r="X1824" s="9" t="s">
        <v>3686</v>
      </c>
      <c r="Y1824" s="9" t="s">
        <v>6135</v>
      </c>
      <c r="Z1824" s="9" t="s">
        <v>267</v>
      </c>
      <c r="AA1824" s="19" t="s">
        <v>247</v>
      </c>
      <c r="AB1824" s="9">
        <v>0</v>
      </c>
      <c r="AC1824" s="9"/>
      <c r="AD1824" s="9" t="s">
        <v>6136</v>
      </c>
      <c r="AE1824" s="20">
        <v>90</v>
      </c>
    </row>
    <row r="1825" spans="1:31" x14ac:dyDescent="0.35">
      <c r="A1825" t="s">
        <v>6137</v>
      </c>
      <c r="B1825" t="s">
        <v>15</v>
      </c>
      <c r="C1825" t="s">
        <v>40</v>
      </c>
      <c r="D1825" s="2">
        <v>1990</v>
      </c>
      <c r="E1825" t="s">
        <v>6138</v>
      </c>
      <c r="F1825" s="2">
        <v>7.3</v>
      </c>
      <c r="G1825">
        <v>2900</v>
      </c>
      <c r="H1825" t="s">
        <v>633</v>
      </c>
      <c r="I1825" t="s">
        <v>633</v>
      </c>
      <c r="J1825" t="s">
        <v>6139</v>
      </c>
      <c r="K1825" s="3" t="s">
        <v>451</v>
      </c>
      <c r="L1825">
        <v>0</v>
      </c>
      <c r="M1825">
        <v>1576702</v>
      </c>
      <c r="N1825" t="s">
        <v>4063</v>
      </c>
      <c r="O1825" s="2">
        <v>107</v>
      </c>
      <c r="Q1825" s="10" t="s">
        <v>40</v>
      </c>
      <c r="R1825" s="21">
        <v>1990</v>
      </c>
      <c r="S1825" s="27">
        <v>33055</v>
      </c>
      <c r="T1825" s="25" t="str">
        <f>LEFT(S1825,3)</f>
        <v>330</v>
      </c>
      <c r="U1825" s="10" t="s">
        <v>29</v>
      </c>
      <c r="V1825" s="21">
        <v>7.3</v>
      </c>
      <c r="W1825" s="10">
        <v>2900</v>
      </c>
      <c r="X1825" s="10" t="s">
        <v>633</v>
      </c>
      <c r="Y1825" s="10" t="s">
        <v>633</v>
      </c>
      <c r="Z1825" s="10" t="s">
        <v>6139</v>
      </c>
      <c r="AA1825" s="22" t="s">
        <v>451</v>
      </c>
      <c r="AB1825" s="10">
        <v>0</v>
      </c>
      <c r="AC1825" s="10">
        <v>1576702</v>
      </c>
      <c r="AD1825" s="10" t="s">
        <v>4063</v>
      </c>
      <c r="AE1825" s="23">
        <v>107</v>
      </c>
    </row>
    <row r="1826" spans="1:31" x14ac:dyDescent="0.35">
      <c r="A1826" t="s">
        <v>6140</v>
      </c>
      <c r="B1826" t="s">
        <v>15</v>
      </c>
      <c r="C1826" t="s">
        <v>33</v>
      </c>
      <c r="D1826" s="2">
        <v>1990</v>
      </c>
      <c r="E1826" t="s">
        <v>5692</v>
      </c>
      <c r="F1826" s="2">
        <v>5.8</v>
      </c>
      <c r="G1826">
        <v>1200</v>
      </c>
      <c r="H1826" t="s">
        <v>1805</v>
      </c>
      <c r="I1826" t="s">
        <v>6141</v>
      </c>
      <c r="J1826" t="s">
        <v>4385</v>
      </c>
      <c r="K1826" s="3" t="s">
        <v>29</v>
      </c>
      <c r="L1826">
        <v>12000000</v>
      </c>
      <c r="M1826">
        <v>1531489</v>
      </c>
      <c r="N1826" t="s">
        <v>49</v>
      </c>
      <c r="O1826" s="2">
        <v>106</v>
      </c>
      <c r="Q1826" s="9" t="s">
        <v>33</v>
      </c>
      <c r="R1826" s="18">
        <v>1990</v>
      </c>
      <c r="S1826" s="26" t="s">
        <v>12929</v>
      </c>
      <c r="T1826" s="25" t="str">
        <f>LEFT(S1826,3)</f>
        <v>Mar</v>
      </c>
      <c r="U1826" s="9" t="s">
        <v>29</v>
      </c>
      <c r="V1826" s="18">
        <v>5.8</v>
      </c>
      <c r="W1826" s="9">
        <v>1200</v>
      </c>
      <c r="X1826" s="9" t="s">
        <v>1805</v>
      </c>
      <c r="Y1826" s="9" t="s">
        <v>6141</v>
      </c>
      <c r="Z1826" s="9" t="s">
        <v>4385</v>
      </c>
      <c r="AA1826" s="19" t="s">
        <v>29</v>
      </c>
      <c r="AB1826" s="9">
        <v>12000000</v>
      </c>
      <c r="AC1826" s="9">
        <v>1531489</v>
      </c>
      <c r="AD1826" s="9" t="s">
        <v>49</v>
      </c>
      <c r="AE1826" s="20">
        <v>106</v>
      </c>
    </row>
    <row r="1827" spans="1:31" x14ac:dyDescent="0.35">
      <c r="A1827" t="s">
        <v>6142</v>
      </c>
      <c r="B1827" t="s">
        <v>32</v>
      </c>
      <c r="C1827" t="s">
        <v>16</v>
      </c>
      <c r="D1827" s="2">
        <v>1990</v>
      </c>
      <c r="E1827" t="s">
        <v>6143</v>
      </c>
      <c r="F1827" s="2">
        <v>7.7</v>
      </c>
      <c r="G1827">
        <v>995</v>
      </c>
      <c r="H1827" t="s">
        <v>6144</v>
      </c>
      <c r="I1827" t="s">
        <v>6145</v>
      </c>
      <c r="J1827" t="s">
        <v>6146</v>
      </c>
      <c r="K1827" s="3" t="s">
        <v>194</v>
      </c>
      <c r="L1827">
        <v>0</v>
      </c>
      <c r="N1827" t="s">
        <v>6147</v>
      </c>
      <c r="O1827" s="2">
        <v>101</v>
      </c>
      <c r="Q1827" s="10" t="s">
        <v>16</v>
      </c>
      <c r="R1827" s="21">
        <v>1990</v>
      </c>
      <c r="S1827" s="27">
        <v>1990</v>
      </c>
      <c r="T1827" s="25" t="str">
        <f>LEFT(S1827,3)</f>
        <v>199</v>
      </c>
      <c r="U1827" s="10" t="s">
        <v>194</v>
      </c>
      <c r="V1827" s="21">
        <v>7.7</v>
      </c>
      <c r="W1827" s="10">
        <v>995</v>
      </c>
      <c r="X1827" s="10" t="s">
        <v>6144</v>
      </c>
      <c r="Y1827" s="10" t="s">
        <v>6145</v>
      </c>
      <c r="Z1827" s="10" t="s">
        <v>6146</v>
      </c>
      <c r="AA1827" s="22" t="s">
        <v>194</v>
      </c>
      <c r="AB1827" s="10">
        <v>0</v>
      </c>
      <c r="AC1827" s="10"/>
      <c r="AD1827" s="10" t="s">
        <v>6147</v>
      </c>
      <c r="AE1827" s="23">
        <v>101</v>
      </c>
    </row>
    <row r="1828" spans="1:31" x14ac:dyDescent="0.35">
      <c r="A1828" t="s">
        <v>6148</v>
      </c>
      <c r="B1828" t="s">
        <v>1998</v>
      </c>
      <c r="C1828" t="s">
        <v>40</v>
      </c>
      <c r="D1828" s="2">
        <v>1990</v>
      </c>
      <c r="E1828" t="s">
        <v>5168</v>
      </c>
      <c r="F1828" s="2">
        <v>6</v>
      </c>
      <c r="G1828">
        <v>2900</v>
      </c>
      <c r="H1828" t="s">
        <v>4495</v>
      </c>
      <c r="I1828" t="s">
        <v>6149</v>
      </c>
      <c r="J1828" t="s">
        <v>6150</v>
      </c>
      <c r="K1828" s="3" t="s">
        <v>29</v>
      </c>
      <c r="L1828">
        <v>0</v>
      </c>
      <c r="M1828">
        <v>11359129</v>
      </c>
      <c r="N1828" t="s">
        <v>4206</v>
      </c>
      <c r="O1828" s="2">
        <v>103</v>
      </c>
      <c r="Q1828" s="9" t="s">
        <v>40</v>
      </c>
      <c r="R1828" s="18">
        <v>1990</v>
      </c>
      <c r="S1828" s="26" t="s">
        <v>12877</v>
      </c>
      <c r="T1828" s="25" t="str">
        <f>LEFT(S1828,3)</f>
        <v>Mar</v>
      </c>
      <c r="U1828" s="9" t="s">
        <v>29</v>
      </c>
      <c r="V1828" s="18">
        <v>6</v>
      </c>
      <c r="W1828" s="9">
        <v>2900</v>
      </c>
      <c r="X1828" s="9" t="s">
        <v>4495</v>
      </c>
      <c r="Y1828" s="9" t="s">
        <v>6149</v>
      </c>
      <c r="Z1828" s="9" t="s">
        <v>6150</v>
      </c>
      <c r="AA1828" s="19" t="s">
        <v>29</v>
      </c>
      <c r="AB1828" s="9">
        <v>0</v>
      </c>
      <c r="AC1828" s="9">
        <v>11359129</v>
      </c>
      <c r="AD1828" s="9" t="s">
        <v>4206</v>
      </c>
      <c r="AE1828" s="20">
        <v>103</v>
      </c>
    </row>
    <row r="1829" spans="1:31" x14ac:dyDescent="0.35">
      <c r="A1829" t="s">
        <v>6151</v>
      </c>
      <c r="B1829" t="s">
        <v>1998</v>
      </c>
      <c r="C1829" t="s">
        <v>40</v>
      </c>
      <c r="D1829" s="2">
        <v>1990</v>
      </c>
      <c r="E1829" t="s">
        <v>5445</v>
      </c>
      <c r="F1829" s="2">
        <v>4.9000000000000004</v>
      </c>
      <c r="G1829">
        <v>1300</v>
      </c>
      <c r="H1829" t="s">
        <v>2145</v>
      </c>
      <c r="I1829" t="s">
        <v>6152</v>
      </c>
      <c r="J1829" t="s">
        <v>131</v>
      </c>
      <c r="K1829" s="3" t="s">
        <v>29</v>
      </c>
      <c r="L1829">
        <v>0</v>
      </c>
      <c r="M1829">
        <v>8141292</v>
      </c>
      <c r="N1829" t="s">
        <v>6153</v>
      </c>
      <c r="O1829" s="2">
        <v>101</v>
      </c>
      <c r="Q1829" s="10" t="s">
        <v>40</v>
      </c>
      <c r="R1829" s="21">
        <v>1990</v>
      </c>
      <c r="S1829" s="27" t="s">
        <v>12908</v>
      </c>
      <c r="T1829" s="25" t="str">
        <f>LEFT(S1829,3)</f>
        <v>Sep</v>
      </c>
      <c r="U1829" s="10" t="s">
        <v>29</v>
      </c>
      <c r="V1829" s="21">
        <v>4.9000000000000004</v>
      </c>
      <c r="W1829" s="10">
        <v>1300</v>
      </c>
      <c r="X1829" s="10" t="s">
        <v>2145</v>
      </c>
      <c r="Y1829" s="10" t="s">
        <v>6152</v>
      </c>
      <c r="Z1829" s="10" t="s">
        <v>131</v>
      </c>
      <c r="AA1829" s="22" t="s">
        <v>29</v>
      </c>
      <c r="AB1829" s="10">
        <v>0</v>
      </c>
      <c r="AC1829" s="10">
        <v>8141292</v>
      </c>
      <c r="AD1829" s="10" t="s">
        <v>6153</v>
      </c>
      <c r="AE1829" s="23">
        <v>101</v>
      </c>
    </row>
    <row r="1830" spans="1:31" x14ac:dyDescent="0.35">
      <c r="A1830" t="s">
        <v>6154</v>
      </c>
      <c r="B1830" t="s">
        <v>1998</v>
      </c>
      <c r="C1830" t="s">
        <v>16</v>
      </c>
      <c r="D1830" s="2">
        <v>1990</v>
      </c>
      <c r="E1830" t="s">
        <v>5706</v>
      </c>
      <c r="F1830" s="2">
        <v>4.5</v>
      </c>
      <c r="G1830">
        <v>1800</v>
      </c>
      <c r="H1830" t="s">
        <v>2199</v>
      </c>
      <c r="I1830" t="s">
        <v>2199</v>
      </c>
      <c r="J1830" t="s">
        <v>2199</v>
      </c>
      <c r="K1830" s="3" t="s">
        <v>29</v>
      </c>
      <c r="L1830">
        <v>7500000</v>
      </c>
      <c r="M1830">
        <v>4562778</v>
      </c>
      <c r="N1830" t="s">
        <v>6155</v>
      </c>
      <c r="O1830" s="2">
        <v>90</v>
      </c>
      <c r="Q1830" s="9" t="s">
        <v>16</v>
      </c>
      <c r="R1830" s="18">
        <v>1990</v>
      </c>
      <c r="S1830" s="26" t="s">
        <v>12933</v>
      </c>
      <c r="T1830" s="25" t="str">
        <f>LEFT(S1830,3)</f>
        <v>Nov</v>
      </c>
      <c r="U1830" s="9" t="s">
        <v>29</v>
      </c>
      <c r="V1830" s="18">
        <v>4.5</v>
      </c>
      <c r="W1830" s="9">
        <v>1800</v>
      </c>
      <c r="X1830" s="9" t="s">
        <v>2199</v>
      </c>
      <c r="Y1830" s="9" t="s">
        <v>2199</v>
      </c>
      <c r="Z1830" s="9" t="s">
        <v>2199</v>
      </c>
      <c r="AA1830" s="19" t="s">
        <v>29</v>
      </c>
      <c r="AB1830" s="9">
        <v>7500000</v>
      </c>
      <c r="AC1830" s="9">
        <v>4562778</v>
      </c>
      <c r="AD1830" s="9" t="s">
        <v>6155</v>
      </c>
      <c r="AE1830" s="20">
        <v>90</v>
      </c>
    </row>
    <row r="1831" spans="1:31" x14ac:dyDescent="0.35">
      <c r="A1831" t="s">
        <v>6156</v>
      </c>
      <c r="B1831" t="s">
        <v>1998</v>
      </c>
      <c r="C1831" t="s">
        <v>40</v>
      </c>
      <c r="D1831" s="2">
        <v>1990</v>
      </c>
      <c r="E1831" t="s">
        <v>5692</v>
      </c>
      <c r="F1831" s="2">
        <v>6.7</v>
      </c>
      <c r="G1831">
        <v>2300</v>
      </c>
      <c r="H1831" t="s">
        <v>3971</v>
      </c>
      <c r="I1831" t="s">
        <v>6157</v>
      </c>
      <c r="J1831" t="s">
        <v>3937</v>
      </c>
      <c r="K1831" s="3" t="s">
        <v>29</v>
      </c>
      <c r="L1831">
        <v>0</v>
      </c>
      <c r="M1831">
        <v>715983</v>
      </c>
      <c r="N1831" t="s">
        <v>4530</v>
      </c>
      <c r="O1831" s="2">
        <v>99</v>
      </c>
      <c r="Q1831" s="10" t="s">
        <v>40</v>
      </c>
      <c r="R1831" s="21">
        <v>1990</v>
      </c>
      <c r="S1831" s="27" t="s">
        <v>12929</v>
      </c>
      <c r="T1831" s="25" t="str">
        <f>LEFT(S1831,3)</f>
        <v>Mar</v>
      </c>
      <c r="U1831" s="10" t="s">
        <v>29</v>
      </c>
      <c r="V1831" s="21">
        <v>6.7</v>
      </c>
      <c r="W1831" s="10">
        <v>2300</v>
      </c>
      <c r="X1831" s="10" t="s">
        <v>3971</v>
      </c>
      <c r="Y1831" s="10" t="s">
        <v>6157</v>
      </c>
      <c r="Z1831" s="10" t="s">
        <v>3937</v>
      </c>
      <c r="AA1831" s="22" t="s">
        <v>29</v>
      </c>
      <c r="AB1831" s="10">
        <v>0</v>
      </c>
      <c r="AC1831" s="10">
        <v>715983</v>
      </c>
      <c r="AD1831" s="10" t="s">
        <v>4530</v>
      </c>
      <c r="AE1831" s="23">
        <v>99</v>
      </c>
    </row>
    <row r="1832" spans="1:31" x14ac:dyDescent="0.35">
      <c r="A1832" t="s">
        <v>6158</v>
      </c>
      <c r="B1832" t="s">
        <v>1998</v>
      </c>
      <c r="C1832" t="s">
        <v>40</v>
      </c>
      <c r="D1832" s="2">
        <v>1990</v>
      </c>
      <c r="E1832" t="s">
        <v>5711</v>
      </c>
      <c r="F1832" s="2">
        <v>5.4</v>
      </c>
      <c r="G1832">
        <v>2500</v>
      </c>
      <c r="H1832" t="s">
        <v>1187</v>
      </c>
      <c r="I1832" t="s">
        <v>6159</v>
      </c>
      <c r="J1832" t="s">
        <v>6160</v>
      </c>
      <c r="K1832" s="3" t="s">
        <v>29</v>
      </c>
      <c r="L1832">
        <v>16000000</v>
      </c>
      <c r="M1832">
        <v>17854933</v>
      </c>
      <c r="N1832" t="s">
        <v>5108</v>
      </c>
      <c r="O1832" s="2">
        <v>87</v>
      </c>
      <c r="Q1832" s="9" t="s">
        <v>40</v>
      </c>
      <c r="R1832" s="18">
        <v>1990</v>
      </c>
      <c r="S1832" s="26" t="s">
        <v>12934</v>
      </c>
      <c r="T1832" s="25" t="str">
        <f>LEFT(S1832,3)</f>
        <v>Oct</v>
      </c>
      <c r="U1832" s="9" t="s">
        <v>29</v>
      </c>
      <c r="V1832" s="18">
        <v>5.4</v>
      </c>
      <c r="W1832" s="9">
        <v>2500</v>
      </c>
      <c r="X1832" s="9" t="s">
        <v>1187</v>
      </c>
      <c r="Y1832" s="9" t="s">
        <v>6159</v>
      </c>
      <c r="Z1832" s="9" t="s">
        <v>6160</v>
      </c>
      <c r="AA1832" s="19" t="s">
        <v>29</v>
      </c>
      <c r="AB1832" s="9">
        <v>16000000</v>
      </c>
      <c r="AC1832" s="9">
        <v>17854933</v>
      </c>
      <c r="AD1832" s="9" t="s">
        <v>5108</v>
      </c>
      <c r="AE1832" s="20">
        <v>87</v>
      </c>
    </row>
    <row r="1833" spans="1:31" x14ac:dyDescent="0.35">
      <c r="A1833" t="s">
        <v>6161</v>
      </c>
      <c r="B1833" t="s">
        <v>15</v>
      </c>
      <c r="C1833" t="s">
        <v>16</v>
      </c>
      <c r="D1833" s="2">
        <v>1990</v>
      </c>
      <c r="E1833" t="s">
        <v>5312</v>
      </c>
      <c r="F1833" s="2">
        <v>5.4</v>
      </c>
      <c r="G1833">
        <v>703</v>
      </c>
      <c r="H1833" t="s">
        <v>5031</v>
      </c>
      <c r="I1833" t="s">
        <v>4827</v>
      </c>
      <c r="J1833" t="s">
        <v>3886</v>
      </c>
      <c r="K1833" s="3" t="s">
        <v>29</v>
      </c>
      <c r="L1833">
        <v>0</v>
      </c>
      <c r="M1833">
        <v>1224605</v>
      </c>
      <c r="N1833" t="s">
        <v>179</v>
      </c>
      <c r="O1833" s="2">
        <v>103</v>
      </c>
      <c r="Q1833" s="10" t="s">
        <v>16</v>
      </c>
      <c r="R1833" s="21">
        <v>1990</v>
      </c>
      <c r="S1833" s="27" t="s">
        <v>12895</v>
      </c>
      <c r="T1833" s="25" t="str">
        <f>LEFT(S1833,3)</f>
        <v>Apr</v>
      </c>
      <c r="U1833" s="10" t="s">
        <v>29</v>
      </c>
      <c r="V1833" s="21">
        <v>5.4</v>
      </c>
      <c r="W1833" s="10">
        <v>703</v>
      </c>
      <c r="X1833" s="10" t="s">
        <v>5031</v>
      </c>
      <c r="Y1833" s="10" t="s">
        <v>4827</v>
      </c>
      <c r="Z1833" s="10" t="s">
        <v>3886</v>
      </c>
      <c r="AA1833" s="22" t="s">
        <v>29</v>
      </c>
      <c r="AB1833" s="10">
        <v>0</v>
      </c>
      <c r="AC1833" s="10">
        <v>1224605</v>
      </c>
      <c r="AD1833" s="10" t="s">
        <v>179</v>
      </c>
      <c r="AE1833" s="23">
        <v>103</v>
      </c>
    </row>
    <row r="1834" spans="1:31" x14ac:dyDescent="0.35">
      <c r="A1834" t="s">
        <v>6162</v>
      </c>
      <c r="B1834" t="s">
        <v>15</v>
      </c>
      <c r="C1834" t="s">
        <v>16</v>
      </c>
      <c r="D1834" s="2">
        <v>1990</v>
      </c>
      <c r="E1834" t="s">
        <v>5692</v>
      </c>
      <c r="F1834" s="2">
        <v>4.3</v>
      </c>
      <c r="G1834">
        <v>406</v>
      </c>
      <c r="H1834" t="s">
        <v>6163</v>
      </c>
      <c r="I1834" t="s">
        <v>6164</v>
      </c>
      <c r="J1834" t="s">
        <v>1068</v>
      </c>
      <c r="K1834" s="3" t="s">
        <v>29</v>
      </c>
      <c r="L1834">
        <v>0</v>
      </c>
      <c r="M1834">
        <v>2415312</v>
      </c>
      <c r="N1834" t="s">
        <v>6165</v>
      </c>
      <c r="O1834" s="2">
        <v>84</v>
      </c>
      <c r="Q1834" s="9" t="s">
        <v>16</v>
      </c>
      <c r="R1834" s="18">
        <v>1990</v>
      </c>
      <c r="S1834" s="26" t="s">
        <v>12929</v>
      </c>
      <c r="T1834" s="25" t="str">
        <f>LEFT(S1834,3)</f>
        <v>Mar</v>
      </c>
      <c r="U1834" s="9" t="s">
        <v>29</v>
      </c>
      <c r="V1834" s="18">
        <v>4.3</v>
      </c>
      <c r="W1834" s="9">
        <v>406</v>
      </c>
      <c r="X1834" s="9" t="s">
        <v>6163</v>
      </c>
      <c r="Y1834" s="9" t="s">
        <v>6164</v>
      </c>
      <c r="Z1834" s="9" t="s">
        <v>1068</v>
      </c>
      <c r="AA1834" s="19" t="s">
        <v>29</v>
      </c>
      <c r="AB1834" s="9">
        <v>0</v>
      </c>
      <c r="AC1834" s="9">
        <v>2415312</v>
      </c>
      <c r="AD1834" s="9" t="s">
        <v>6165</v>
      </c>
      <c r="AE1834" s="20">
        <v>84</v>
      </c>
    </row>
    <row r="1835" spans="1:31" x14ac:dyDescent="0.35">
      <c r="A1835" t="s">
        <v>6166</v>
      </c>
      <c r="B1835" t="s">
        <v>15</v>
      </c>
      <c r="C1835" t="s">
        <v>51</v>
      </c>
      <c r="D1835" s="2">
        <v>1990</v>
      </c>
      <c r="E1835" t="s">
        <v>4754</v>
      </c>
      <c r="F1835" s="2">
        <v>4.4000000000000004</v>
      </c>
      <c r="G1835">
        <v>694</v>
      </c>
      <c r="H1835" t="s">
        <v>4906</v>
      </c>
      <c r="I1835" t="s">
        <v>6019</v>
      </c>
      <c r="J1835" t="s">
        <v>6167</v>
      </c>
      <c r="K1835" s="3" t="s">
        <v>29</v>
      </c>
      <c r="L1835">
        <v>0</v>
      </c>
      <c r="M1835">
        <v>1547867</v>
      </c>
      <c r="N1835" t="s">
        <v>6165</v>
      </c>
      <c r="O1835" s="2">
        <v>82</v>
      </c>
      <c r="Q1835" s="10" t="s">
        <v>51</v>
      </c>
      <c r="R1835" s="21">
        <v>1990</v>
      </c>
      <c r="S1835" s="27" t="s">
        <v>12825</v>
      </c>
      <c r="T1835" s="25" t="str">
        <f>LEFT(S1835,3)</f>
        <v>Feb</v>
      </c>
      <c r="U1835" s="10" t="s">
        <v>29</v>
      </c>
      <c r="V1835" s="21">
        <v>4.4000000000000004</v>
      </c>
      <c r="W1835" s="10">
        <v>694</v>
      </c>
      <c r="X1835" s="10" t="s">
        <v>4906</v>
      </c>
      <c r="Y1835" s="10" t="s">
        <v>6019</v>
      </c>
      <c r="Z1835" s="10" t="s">
        <v>6167</v>
      </c>
      <c r="AA1835" s="22" t="s">
        <v>29</v>
      </c>
      <c r="AB1835" s="10">
        <v>0</v>
      </c>
      <c r="AC1835" s="10">
        <v>1547867</v>
      </c>
      <c r="AD1835" s="10" t="s">
        <v>6165</v>
      </c>
      <c r="AE1835" s="23">
        <v>82</v>
      </c>
    </row>
    <row r="1836" spans="1:31" x14ac:dyDescent="0.35">
      <c r="A1836" t="s">
        <v>6168</v>
      </c>
      <c r="B1836" t="s">
        <v>15</v>
      </c>
      <c r="C1836" t="s">
        <v>16</v>
      </c>
      <c r="D1836" s="2">
        <v>1990</v>
      </c>
      <c r="E1836" t="s">
        <v>5656</v>
      </c>
      <c r="F1836" s="2">
        <v>5.6</v>
      </c>
      <c r="G1836">
        <v>1400</v>
      </c>
      <c r="H1836" t="s">
        <v>1318</v>
      </c>
      <c r="I1836" t="s">
        <v>6169</v>
      </c>
      <c r="J1836" t="s">
        <v>1240</v>
      </c>
      <c r="K1836" s="3" t="s">
        <v>29</v>
      </c>
      <c r="L1836">
        <v>0</v>
      </c>
      <c r="M1836">
        <v>1305887</v>
      </c>
      <c r="N1836" t="s">
        <v>6170</v>
      </c>
      <c r="O1836" s="2">
        <v>91</v>
      </c>
      <c r="Q1836" s="9" t="s">
        <v>16</v>
      </c>
      <c r="R1836" s="18">
        <v>1990</v>
      </c>
      <c r="S1836" s="26" t="s">
        <v>12921</v>
      </c>
      <c r="T1836" s="25" t="str">
        <f>LEFT(S1836,3)</f>
        <v>Mar</v>
      </c>
      <c r="U1836" s="9" t="s">
        <v>29</v>
      </c>
      <c r="V1836" s="18">
        <v>5.6</v>
      </c>
      <c r="W1836" s="9">
        <v>1400</v>
      </c>
      <c r="X1836" s="9" t="s">
        <v>1318</v>
      </c>
      <c r="Y1836" s="9" t="s">
        <v>6169</v>
      </c>
      <c r="Z1836" s="9" t="s">
        <v>1240</v>
      </c>
      <c r="AA1836" s="19" t="s">
        <v>29</v>
      </c>
      <c r="AB1836" s="9">
        <v>0</v>
      </c>
      <c r="AC1836" s="9">
        <v>1305887</v>
      </c>
      <c r="AD1836" s="9" t="s">
        <v>6170</v>
      </c>
      <c r="AE1836" s="20">
        <v>91</v>
      </c>
    </row>
    <row r="1837" spans="1:31" x14ac:dyDescent="0.35">
      <c r="A1837" t="s">
        <v>6171</v>
      </c>
      <c r="B1837" t="s">
        <v>1998</v>
      </c>
      <c r="C1837" t="s">
        <v>40</v>
      </c>
      <c r="D1837" s="2">
        <v>1990</v>
      </c>
      <c r="E1837" t="s">
        <v>5706</v>
      </c>
      <c r="F1837" s="2">
        <v>6.2</v>
      </c>
      <c r="G1837">
        <v>1700</v>
      </c>
      <c r="H1837" t="s">
        <v>6172</v>
      </c>
      <c r="I1837" t="s">
        <v>6173</v>
      </c>
      <c r="J1837" t="s">
        <v>1148</v>
      </c>
      <c r="K1837" s="3" t="s">
        <v>29</v>
      </c>
      <c r="L1837">
        <v>11000000</v>
      </c>
      <c r="M1837">
        <v>1794001</v>
      </c>
      <c r="N1837" t="s">
        <v>6174</v>
      </c>
      <c r="O1837" s="2">
        <v>107</v>
      </c>
      <c r="Q1837" s="10" t="s">
        <v>40</v>
      </c>
      <c r="R1837" s="21">
        <v>1990</v>
      </c>
      <c r="S1837" s="27" t="s">
        <v>12933</v>
      </c>
      <c r="T1837" s="25" t="str">
        <f>LEFT(S1837,3)</f>
        <v>Nov</v>
      </c>
      <c r="U1837" s="10" t="s">
        <v>29</v>
      </c>
      <c r="V1837" s="21">
        <v>6.2</v>
      </c>
      <c r="W1837" s="10">
        <v>1700</v>
      </c>
      <c r="X1837" s="10" t="s">
        <v>6172</v>
      </c>
      <c r="Y1837" s="10" t="s">
        <v>6173</v>
      </c>
      <c r="Z1837" s="10" t="s">
        <v>1148</v>
      </c>
      <c r="AA1837" s="22" t="s">
        <v>29</v>
      </c>
      <c r="AB1837" s="10">
        <v>11000000</v>
      </c>
      <c r="AC1837" s="10">
        <v>1794001</v>
      </c>
      <c r="AD1837" s="10" t="s">
        <v>6174</v>
      </c>
      <c r="AE1837" s="23">
        <v>107</v>
      </c>
    </row>
    <row r="1838" spans="1:31" x14ac:dyDescent="0.35">
      <c r="A1838" t="s">
        <v>2421</v>
      </c>
      <c r="B1838" t="s">
        <v>15</v>
      </c>
      <c r="C1838" t="s">
        <v>103</v>
      </c>
      <c r="D1838" s="2">
        <v>1990</v>
      </c>
      <c r="E1838" t="s">
        <v>5153</v>
      </c>
      <c r="F1838" s="2">
        <v>5.7</v>
      </c>
      <c r="G1838">
        <v>1200</v>
      </c>
      <c r="H1838" t="s">
        <v>6175</v>
      </c>
      <c r="I1838" t="s">
        <v>6176</v>
      </c>
      <c r="J1838" t="s">
        <v>5041</v>
      </c>
      <c r="K1838" s="3" t="s">
        <v>29</v>
      </c>
      <c r="L1838">
        <v>9000000</v>
      </c>
      <c r="M1838">
        <v>2544504</v>
      </c>
      <c r="N1838" t="s">
        <v>22</v>
      </c>
      <c r="O1838" s="2">
        <v>109</v>
      </c>
      <c r="Q1838" s="9" t="s">
        <v>103</v>
      </c>
      <c r="R1838" s="18">
        <v>1990</v>
      </c>
      <c r="S1838" s="26" t="s">
        <v>12874</v>
      </c>
      <c r="T1838" s="25" t="str">
        <f>LEFT(S1838,3)</f>
        <v>Apr</v>
      </c>
      <c r="U1838" s="9" t="s">
        <v>29</v>
      </c>
      <c r="V1838" s="18">
        <v>5.7</v>
      </c>
      <c r="W1838" s="9">
        <v>1200</v>
      </c>
      <c r="X1838" s="9" t="s">
        <v>6175</v>
      </c>
      <c r="Y1838" s="9" t="s">
        <v>6176</v>
      </c>
      <c r="Z1838" s="9" t="s">
        <v>5041</v>
      </c>
      <c r="AA1838" s="19" t="s">
        <v>29</v>
      </c>
      <c r="AB1838" s="9">
        <v>9000000</v>
      </c>
      <c r="AC1838" s="9">
        <v>2544504</v>
      </c>
      <c r="AD1838" s="9" t="s">
        <v>22</v>
      </c>
      <c r="AE1838" s="20">
        <v>109</v>
      </c>
    </row>
    <row r="1839" spans="1:31" x14ac:dyDescent="0.35">
      <c r="A1839" t="s">
        <v>6177</v>
      </c>
      <c r="C1839" t="s">
        <v>16</v>
      </c>
      <c r="D1839" s="2">
        <v>1990</v>
      </c>
      <c r="E1839" t="s">
        <v>6178</v>
      </c>
      <c r="F1839" s="2">
        <v>7</v>
      </c>
      <c r="G1839">
        <v>930</v>
      </c>
      <c r="H1839" t="s">
        <v>6179</v>
      </c>
      <c r="I1839" t="s">
        <v>6179</v>
      </c>
      <c r="J1839" t="s">
        <v>6180</v>
      </c>
      <c r="K1839" s="3" t="s">
        <v>451</v>
      </c>
      <c r="L1839">
        <v>0</v>
      </c>
      <c r="N1839" t="s">
        <v>6181</v>
      </c>
      <c r="O1839" s="2">
        <v>94</v>
      </c>
      <c r="Q1839" s="10" t="s">
        <v>16</v>
      </c>
      <c r="R1839" s="21">
        <v>1990</v>
      </c>
      <c r="S1839" s="27" t="s">
        <v>12900</v>
      </c>
      <c r="T1839" s="25" t="str">
        <f>LEFT(S1839,3)</f>
        <v>Nov</v>
      </c>
      <c r="U1839" s="10" t="s">
        <v>451</v>
      </c>
      <c r="V1839" s="21">
        <v>7</v>
      </c>
      <c r="W1839" s="10">
        <v>930</v>
      </c>
      <c r="X1839" s="10" t="s">
        <v>6179</v>
      </c>
      <c r="Y1839" s="10" t="s">
        <v>6179</v>
      </c>
      <c r="Z1839" s="10" t="s">
        <v>6180</v>
      </c>
      <c r="AA1839" s="22" t="s">
        <v>451</v>
      </c>
      <c r="AB1839" s="10">
        <v>0</v>
      </c>
      <c r="AC1839" s="10"/>
      <c r="AD1839" s="10" t="s">
        <v>6181</v>
      </c>
      <c r="AE1839" s="23">
        <v>94</v>
      </c>
    </row>
    <row r="1840" spans="1:31" x14ac:dyDescent="0.35">
      <c r="A1840" t="s">
        <v>6182</v>
      </c>
      <c r="B1840" t="s">
        <v>1998</v>
      </c>
      <c r="C1840" t="s">
        <v>33</v>
      </c>
      <c r="D1840" s="2">
        <v>1990</v>
      </c>
      <c r="E1840" t="s">
        <v>5813</v>
      </c>
      <c r="F1840" s="2">
        <v>7</v>
      </c>
      <c r="G1840">
        <v>958</v>
      </c>
      <c r="H1840" t="s">
        <v>6183</v>
      </c>
      <c r="I1840" t="s">
        <v>6183</v>
      </c>
      <c r="J1840" t="s">
        <v>6184</v>
      </c>
      <c r="K1840" s="3" t="s">
        <v>2107</v>
      </c>
      <c r="L1840">
        <v>42000000</v>
      </c>
      <c r="N1840" t="s">
        <v>6185</v>
      </c>
      <c r="O1840" s="2">
        <v>125</v>
      </c>
      <c r="Q1840" s="9" t="s">
        <v>33</v>
      </c>
      <c r="R1840" s="18">
        <v>1990</v>
      </c>
      <c r="S1840" s="26" t="s">
        <v>12953</v>
      </c>
      <c r="T1840" s="25" t="str">
        <f>LEFT(S1840,3)</f>
        <v>Feb</v>
      </c>
      <c r="U1840" s="9" t="s">
        <v>29</v>
      </c>
      <c r="V1840" s="18">
        <v>7</v>
      </c>
      <c r="W1840" s="9">
        <v>958</v>
      </c>
      <c r="X1840" s="9" t="s">
        <v>6183</v>
      </c>
      <c r="Y1840" s="9" t="s">
        <v>6183</v>
      </c>
      <c r="Z1840" s="9" t="s">
        <v>6184</v>
      </c>
      <c r="AA1840" s="19" t="s">
        <v>2107</v>
      </c>
      <c r="AB1840" s="9">
        <v>42000000</v>
      </c>
      <c r="AC1840" s="9"/>
      <c r="AD1840" s="9" t="s">
        <v>6185</v>
      </c>
      <c r="AE1840" s="20">
        <v>125</v>
      </c>
    </row>
    <row r="1841" spans="1:31" x14ac:dyDescent="0.35">
      <c r="A1841" t="s">
        <v>6186</v>
      </c>
      <c r="B1841" t="s">
        <v>15</v>
      </c>
      <c r="C1841" t="s">
        <v>103</v>
      </c>
      <c r="D1841" s="2">
        <v>1990</v>
      </c>
      <c r="E1841" t="s">
        <v>6187</v>
      </c>
      <c r="F1841" s="2">
        <v>5.8</v>
      </c>
      <c r="G1841">
        <v>1000</v>
      </c>
      <c r="H1841" t="s">
        <v>4222</v>
      </c>
      <c r="I1841" t="s">
        <v>6188</v>
      </c>
      <c r="J1841" t="s">
        <v>6189</v>
      </c>
      <c r="K1841" s="3" t="s">
        <v>21</v>
      </c>
      <c r="L1841">
        <v>0</v>
      </c>
      <c r="M1841">
        <v>59227</v>
      </c>
      <c r="N1841" t="s">
        <v>4700</v>
      </c>
      <c r="O1841" s="2">
        <v>93</v>
      </c>
      <c r="Q1841" s="10" t="s">
        <v>103</v>
      </c>
      <c r="R1841" s="21">
        <v>1990</v>
      </c>
      <c r="S1841" s="27" t="s">
        <v>12918</v>
      </c>
      <c r="T1841" s="25" t="str">
        <f>LEFT(S1841,3)</f>
        <v>Aug</v>
      </c>
      <c r="U1841" s="10" t="s">
        <v>21</v>
      </c>
      <c r="V1841" s="21">
        <v>5.8</v>
      </c>
      <c r="W1841" s="10">
        <v>1000</v>
      </c>
      <c r="X1841" s="10" t="s">
        <v>4222</v>
      </c>
      <c r="Y1841" s="10" t="s">
        <v>6188</v>
      </c>
      <c r="Z1841" s="10" t="s">
        <v>6189</v>
      </c>
      <c r="AA1841" s="22" t="s">
        <v>21</v>
      </c>
      <c r="AB1841" s="10">
        <v>0</v>
      </c>
      <c r="AC1841" s="10">
        <v>59227</v>
      </c>
      <c r="AD1841" s="10" t="s">
        <v>4700</v>
      </c>
      <c r="AE1841" s="23">
        <v>93</v>
      </c>
    </row>
    <row r="1842" spans="1:31" x14ac:dyDescent="0.35">
      <c r="A1842" t="s">
        <v>6190</v>
      </c>
      <c r="B1842" t="s">
        <v>32</v>
      </c>
      <c r="C1842" t="s">
        <v>16</v>
      </c>
      <c r="D1842" s="2">
        <v>1990</v>
      </c>
      <c r="E1842" t="s">
        <v>6191</v>
      </c>
      <c r="F1842" s="2">
        <v>7.6</v>
      </c>
      <c r="G1842">
        <v>3000</v>
      </c>
      <c r="H1842" t="s">
        <v>6192</v>
      </c>
      <c r="I1842" t="s">
        <v>6192</v>
      </c>
      <c r="J1842" t="s">
        <v>2490</v>
      </c>
      <c r="K1842" s="3" t="s">
        <v>29</v>
      </c>
      <c r="L1842">
        <v>0</v>
      </c>
      <c r="M1842">
        <v>774048</v>
      </c>
      <c r="N1842" t="s">
        <v>6193</v>
      </c>
      <c r="O1842" s="2">
        <v>112</v>
      </c>
      <c r="Q1842" s="9" t="s">
        <v>16</v>
      </c>
      <c r="R1842" s="18">
        <v>1990</v>
      </c>
      <c r="S1842" s="26" t="s">
        <v>12983</v>
      </c>
      <c r="T1842" s="25" t="str">
        <f>LEFT(S1842,3)</f>
        <v>Dec</v>
      </c>
      <c r="U1842" s="9" t="s">
        <v>29</v>
      </c>
      <c r="V1842" s="18">
        <v>7.6</v>
      </c>
      <c r="W1842" s="9">
        <v>3000</v>
      </c>
      <c r="X1842" s="9" t="s">
        <v>6192</v>
      </c>
      <c r="Y1842" s="9" t="s">
        <v>6192</v>
      </c>
      <c r="Z1842" s="9" t="s">
        <v>2490</v>
      </c>
      <c r="AA1842" s="19" t="s">
        <v>29</v>
      </c>
      <c r="AB1842" s="9">
        <v>0</v>
      </c>
      <c r="AC1842" s="9">
        <v>774048</v>
      </c>
      <c r="AD1842" s="9" t="s">
        <v>6193</v>
      </c>
      <c r="AE1842" s="20">
        <v>112</v>
      </c>
    </row>
    <row r="1843" spans="1:31" x14ac:dyDescent="0.35">
      <c r="A1843" t="s">
        <v>6194</v>
      </c>
      <c r="B1843" t="s">
        <v>1998</v>
      </c>
      <c r="C1843" t="s">
        <v>40</v>
      </c>
      <c r="D1843" s="2">
        <v>1990</v>
      </c>
      <c r="E1843" t="s">
        <v>5972</v>
      </c>
      <c r="F1843" s="2">
        <v>7.3</v>
      </c>
      <c r="G1843">
        <v>2500</v>
      </c>
      <c r="H1843" t="s">
        <v>6195</v>
      </c>
      <c r="I1843" t="s">
        <v>6195</v>
      </c>
      <c r="J1843" t="s">
        <v>6196</v>
      </c>
      <c r="K1843" s="3" t="s">
        <v>136</v>
      </c>
      <c r="L1843">
        <v>0</v>
      </c>
      <c r="M1843">
        <v>2293625</v>
      </c>
      <c r="N1843" t="s">
        <v>6197</v>
      </c>
      <c r="O1843" s="2">
        <v>92</v>
      </c>
      <c r="Q1843" s="10" t="s">
        <v>40</v>
      </c>
      <c r="R1843" s="21">
        <v>1990</v>
      </c>
      <c r="S1843" s="27">
        <v>33298</v>
      </c>
      <c r="T1843" s="25" t="str">
        <f>LEFT(S1843,3)</f>
        <v>332</v>
      </c>
      <c r="U1843" s="10" t="s">
        <v>29</v>
      </c>
      <c r="V1843" s="21">
        <v>7.3</v>
      </c>
      <c r="W1843" s="10">
        <v>2500</v>
      </c>
      <c r="X1843" s="10" t="s">
        <v>6195</v>
      </c>
      <c r="Y1843" s="10" t="s">
        <v>6195</v>
      </c>
      <c r="Z1843" s="10" t="s">
        <v>6196</v>
      </c>
      <c r="AA1843" s="22" t="s">
        <v>136</v>
      </c>
      <c r="AB1843" s="10">
        <v>0</v>
      </c>
      <c r="AC1843" s="10">
        <v>2293625</v>
      </c>
      <c r="AD1843" s="10" t="s">
        <v>6197</v>
      </c>
      <c r="AE1843" s="23">
        <v>92</v>
      </c>
    </row>
    <row r="1844" spans="1:31" x14ac:dyDescent="0.35">
      <c r="A1844" t="s">
        <v>6198</v>
      </c>
      <c r="B1844" t="s">
        <v>446</v>
      </c>
      <c r="C1844" t="s">
        <v>40</v>
      </c>
      <c r="D1844" s="2">
        <v>1990</v>
      </c>
      <c r="E1844" t="s">
        <v>6199</v>
      </c>
      <c r="F1844" s="2">
        <v>6.5</v>
      </c>
      <c r="G1844">
        <v>1300</v>
      </c>
      <c r="H1844" t="s">
        <v>6200</v>
      </c>
      <c r="I1844" t="s">
        <v>6201</v>
      </c>
      <c r="J1844" t="s">
        <v>6202</v>
      </c>
      <c r="K1844" s="3" t="s">
        <v>194</v>
      </c>
      <c r="L1844">
        <v>0</v>
      </c>
      <c r="N1844" t="s">
        <v>6203</v>
      </c>
      <c r="O1844" s="2">
        <v>90</v>
      </c>
      <c r="Q1844" s="9" t="s">
        <v>40</v>
      </c>
      <c r="R1844" s="18">
        <v>1990</v>
      </c>
      <c r="S1844" s="26" t="s">
        <v>12984</v>
      </c>
      <c r="T1844" s="25" t="str">
        <f>LEFT(S1844,3)</f>
        <v>Sep</v>
      </c>
      <c r="U1844" s="9" t="s">
        <v>194</v>
      </c>
      <c r="V1844" s="18">
        <v>6.5</v>
      </c>
      <c r="W1844" s="9">
        <v>1300</v>
      </c>
      <c r="X1844" s="9" t="s">
        <v>6200</v>
      </c>
      <c r="Y1844" s="9" t="s">
        <v>6201</v>
      </c>
      <c r="Z1844" s="9" t="s">
        <v>6202</v>
      </c>
      <c r="AA1844" s="19" t="s">
        <v>194</v>
      </c>
      <c r="AB1844" s="9">
        <v>0</v>
      </c>
      <c r="AC1844" s="9"/>
      <c r="AD1844" s="9" t="s">
        <v>6203</v>
      </c>
      <c r="AE1844" s="20">
        <v>90</v>
      </c>
    </row>
    <row r="1845" spans="1:31" x14ac:dyDescent="0.35">
      <c r="A1845" t="s">
        <v>6204</v>
      </c>
      <c r="B1845" t="s">
        <v>15</v>
      </c>
      <c r="C1845" t="s">
        <v>33</v>
      </c>
      <c r="D1845" s="2">
        <v>1991</v>
      </c>
      <c r="E1845" t="s">
        <v>6205</v>
      </c>
      <c r="F1845" s="2">
        <v>8.5</v>
      </c>
      <c r="G1845">
        <v>1000000</v>
      </c>
      <c r="H1845" t="s">
        <v>1996</v>
      </c>
      <c r="I1845" t="s">
        <v>1996</v>
      </c>
      <c r="J1845" t="s">
        <v>997</v>
      </c>
      <c r="K1845" s="3" t="s">
        <v>29</v>
      </c>
      <c r="L1845">
        <v>102000000</v>
      </c>
      <c r="M1845">
        <v>520881154</v>
      </c>
      <c r="N1845" t="s">
        <v>4149</v>
      </c>
      <c r="O1845" s="2">
        <v>137</v>
      </c>
      <c r="Q1845" s="10" t="s">
        <v>33</v>
      </c>
      <c r="R1845" s="21">
        <v>1991</v>
      </c>
      <c r="S1845" s="27" t="s">
        <v>12985</v>
      </c>
      <c r="T1845" s="25" t="str">
        <f>LEFT(S1845,3)</f>
        <v>Jul</v>
      </c>
      <c r="U1845" s="10" t="s">
        <v>29</v>
      </c>
      <c r="V1845" s="21">
        <v>8.5</v>
      </c>
      <c r="W1845" s="10">
        <v>1000000</v>
      </c>
      <c r="X1845" s="10" t="s">
        <v>1996</v>
      </c>
      <c r="Y1845" s="10" t="s">
        <v>1996</v>
      </c>
      <c r="Z1845" s="10" t="s">
        <v>997</v>
      </c>
      <c r="AA1845" s="22" t="s">
        <v>29</v>
      </c>
      <c r="AB1845" s="10">
        <v>102000000</v>
      </c>
      <c r="AC1845" s="10">
        <v>520881154</v>
      </c>
      <c r="AD1845" s="10" t="s">
        <v>4149</v>
      </c>
      <c r="AE1845" s="23">
        <v>137</v>
      </c>
    </row>
    <row r="1846" spans="1:31" x14ac:dyDescent="0.35">
      <c r="A1846" t="s">
        <v>6206</v>
      </c>
      <c r="B1846" t="s">
        <v>15</v>
      </c>
      <c r="C1846" t="s">
        <v>33</v>
      </c>
      <c r="D1846" s="2">
        <v>1991</v>
      </c>
      <c r="E1846" t="s">
        <v>6207</v>
      </c>
      <c r="F1846" s="2">
        <v>7.3</v>
      </c>
      <c r="G1846">
        <v>166000</v>
      </c>
      <c r="H1846" t="s">
        <v>3885</v>
      </c>
      <c r="I1846" t="s">
        <v>6208</v>
      </c>
      <c r="J1846" t="s">
        <v>2038</v>
      </c>
      <c r="K1846" s="3" t="s">
        <v>29</v>
      </c>
      <c r="L1846">
        <v>24000000</v>
      </c>
      <c r="M1846">
        <v>83531958</v>
      </c>
      <c r="N1846" t="s">
        <v>6209</v>
      </c>
      <c r="O1846" s="2">
        <v>122</v>
      </c>
      <c r="Q1846" s="9" t="s">
        <v>33</v>
      </c>
      <c r="R1846" s="18">
        <v>1991</v>
      </c>
      <c r="S1846" s="26" t="s">
        <v>12986</v>
      </c>
      <c r="T1846" s="25" t="str">
        <f>LEFT(S1846,3)</f>
        <v>Jul</v>
      </c>
      <c r="U1846" s="9" t="s">
        <v>29</v>
      </c>
      <c r="V1846" s="18">
        <v>7.3</v>
      </c>
      <c r="W1846" s="9">
        <v>166000</v>
      </c>
      <c r="X1846" s="9" t="s">
        <v>3885</v>
      </c>
      <c r="Y1846" s="9" t="s">
        <v>6208</v>
      </c>
      <c r="Z1846" s="9" t="s">
        <v>2038</v>
      </c>
      <c r="AA1846" s="19" t="s">
        <v>29</v>
      </c>
      <c r="AB1846" s="9">
        <v>24000000</v>
      </c>
      <c r="AC1846" s="9">
        <v>83531958</v>
      </c>
      <c r="AD1846" s="9" t="s">
        <v>6209</v>
      </c>
      <c r="AE1846" s="20">
        <v>122</v>
      </c>
    </row>
    <row r="1847" spans="1:31" x14ac:dyDescent="0.35">
      <c r="A1847" t="s">
        <v>6210</v>
      </c>
      <c r="B1847" t="s">
        <v>15</v>
      </c>
      <c r="C1847" t="s">
        <v>103</v>
      </c>
      <c r="D1847" s="2">
        <v>1991</v>
      </c>
      <c r="E1847" t="s">
        <v>6211</v>
      </c>
      <c r="F1847" s="2">
        <v>8.6</v>
      </c>
      <c r="G1847">
        <v>1300000</v>
      </c>
      <c r="H1847" t="s">
        <v>291</v>
      </c>
      <c r="I1847" t="s">
        <v>3264</v>
      </c>
      <c r="J1847" t="s">
        <v>4360</v>
      </c>
      <c r="K1847" s="3" t="s">
        <v>29</v>
      </c>
      <c r="L1847">
        <v>19000000</v>
      </c>
      <c r="M1847">
        <v>272742922</v>
      </c>
      <c r="N1847" t="s">
        <v>6212</v>
      </c>
      <c r="O1847" s="2">
        <v>118</v>
      </c>
      <c r="Q1847" s="10" t="s">
        <v>103</v>
      </c>
      <c r="R1847" s="21">
        <v>1991</v>
      </c>
      <c r="S1847" s="27" t="s">
        <v>12987</v>
      </c>
      <c r="T1847" s="25" t="str">
        <f>LEFT(S1847,3)</f>
        <v>Feb</v>
      </c>
      <c r="U1847" s="10" t="s">
        <v>29</v>
      </c>
      <c r="V1847" s="21">
        <v>8.6</v>
      </c>
      <c r="W1847" s="10">
        <v>1300000</v>
      </c>
      <c r="X1847" s="10" t="s">
        <v>291</v>
      </c>
      <c r="Y1847" s="10" t="s">
        <v>3264</v>
      </c>
      <c r="Z1847" s="10" t="s">
        <v>4360</v>
      </c>
      <c r="AA1847" s="22" t="s">
        <v>29</v>
      </c>
      <c r="AB1847" s="10">
        <v>19000000</v>
      </c>
      <c r="AC1847" s="10">
        <v>272742922</v>
      </c>
      <c r="AD1847" s="10" t="s">
        <v>6212</v>
      </c>
      <c r="AE1847" s="23">
        <v>118</v>
      </c>
    </row>
    <row r="1848" spans="1:31" x14ac:dyDescent="0.35">
      <c r="A1848" t="s">
        <v>6213</v>
      </c>
      <c r="B1848" t="s">
        <v>32</v>
      </c>
      <c r="C1848" t="s">
        <v>24</v>
      </c>
      <c r="D1848" s="2">
        <v>1991</v>
      </c>
      <c r="E1848" t="s">
        <v>6214</v>
      </c>
      <c r="F1848" s="2">
        <v>6.8</v>
      </c>
      <c r="G1848">
        <v>240000</v>
      </c>
      <c r="H1848" t="s">
        <v>494</v>
      </c>
      <c r="I1848" t="s">
        <v>6215</v>
      </c>
      <c r="J1848" t="s">
        <v>1050</v>
      </c>
      <c r="K1848" s="3" t="s">
        <v>29</v>
      </c>
      <c r="L1848">
        <v>70000000</v>
      </c>
      <c r="M1848">
        <v>300854823</v>
      </c>
      <c r="N1848" t="s">
        <v>1545</v>
      </c>
      <c r="O1848" s="2">
        <v>142</v>
      </c>
      <c r="Q1848" s="9" t="s">
        <v>24</v>
      </c>
      <c r="R1848" s="18">
        <v>1991</v>
      </c>
      <c r="S1848" s="26" t="s">
        <v>12988</v>
      </c>
      <c r="T1848" s="25" t="str">
        <f>LEFT(S1848,3)</f>
        <v>Dec</v>
      </c>
      <c r="U1848" s="9" t="s">
        <v>29</v>
      </c>
      <c r="V1848" s="18">
        <v>6.8</v>
      </c>
      <c r="W1848" s="9">
        <v>240000</v>
      </c>
      <c r="X1848" s="9" t="s">
        <v>494</v>
      </c>
      <c r="Y1848" s="9" t="s">
        <v>6215</v>
      </c>
      <c r="Z1848" s="9" t="s">
        <v>1050</v>
      </c>
      <c r="AA1848" s="19" t="s">
        <v>29</v>
      </c>
      <c r="AB1848" s="9">
        <v>70000000</v>
      </c>
      <c r="AC1848" s="9">
        <v>300854823</v>
      </c>
      <c r="AD1848" s="9" t="s">
        <v>1545</v>
      </c>
      <c r="AE1848" s="20">
        <v>142</v>
      </c>
    </row>
    <row r="1849" spans="1:31" x14ac:dyDescent="0.35">
      <c r="A1849" t="s">
        <v>6216</v>
      </c>
      <c r="B1849" t="s">
        <v>15</v>
      </c>
      <c r="C1849" t="s">
        <v>103</v>
      </c>
      <c r="D1849" s="2">
        <v>1991</v>
      </c>
      <c r="E1849" t="s">
        <v>6207</v>
      </c>
      <c r="F1849" s="2">
        <v>7.8</v>
      </c>
      <c r="G1849">
        <v>130000</v>
      </c>
      <c r="H1849" t="s">
        <v>6217</v>
      </c>
      <c r="I1849" t="s">
        <v>6217</v>
      </c>
      <c r="J1849" t="s">
        <v>6218</v>
      </c>
      <c r="K1849" s="3" t="s">
        <v>29</v>
      </c>
      <c r="L1849">
        <v>6500000</v>
      </c>
      <c r="M1849">
        <v>57529070</v>
      </c>
      <c r="N1849" t="s">
        <v>30</v>
      </c>
      <c r="O1849" s="2">
        <v>112</v>
      </c>
      <c r="Q1849" s="10" t="s">
        <v>103</v>
      </c>
      <c r="R1849" s="21">
        <v>1991</v>
      </c>
      <c r="S1849" s="27" t="s">
        <v>12986</v>
      </c>
      <c r="T1849" s="25" t="str">
        <f>LEFT(S1849,3)</f>
        <v>Jul</v>
      </c>
      <c r="U1849" s="10" t="s">
        <v>29</v>
      </c>
      <c r="V1849" s="21">
        <v>7.8</v>
      </c>
      <c r="W1849" s="10">
        <v>130000</v>
      </c>
      <c r="X1849" s="10" t="s">
        <v>6217</v>
      </c>
      <c r="Y1849" s="10" t="s">
        <v>6217</v>
      </c>
      <c r="Z1849" s="10" t="s">
        <v>6218</v>
      </c>
      <c r="AA1849" s="22" t="s">
        <v>29</v>
      </c>
      <c r="AB1849" s="10">
        <v>6500000</v>
      </c>
      <c r="AC1849" s="10">
        <v>57529070</v>
      </c>
      <c r="AD1849" s="10" t="s">
        <v>30</v>
      </c>
      <c r="AE1849" s="23">
        <v>112</v>
      </c>
    </row>
    <row r="1850" spans="1:31" x14ac:dyDescent="0.35">
      <c r="A1850" t="s">
        <v>6219</v>
      </c>
      <c r="B1850" t="s">
        <v>15</v>
      </c>
      <c r="C1850" t="s">
        <v>103</v>
      </c>
      <c r="D1850" s="2">
        <v>1991</v>
      </c>
      <c r="E1850" t="s">
        <v>6220</v>
      </c>
      <c r="F1850" s="2">
        <v>7.3</v>
      </c>
      <c r="G1850">
        <v>180000</v>
      </c>
      <c r="H1850" t="s">
        <v>64</v>
      </c>
      <c r="I1850" t="s">
        <v>6221</v>
      </c>
      <c r="J1850" t="s">
        <v>66</v>
      </c>
      <c r="K1850" s="3" t="s">
        <v>29</v>
      </c>
      <c r="L1850">
        <v>35000000</v>
      </c>
      <c r="M1850">
        <v>182291969</v>
      </c>
      <c r="N1850" t="s">
        <v>1545</v>
      </c>
      <c r="O1850" s="2">
        <v>128</v>
      </c>
      <c r="Q1850" s="9" t="s">
        <v>103</v>
      </c>
      <c r="R1850" s="18">
        <v>1991</v>
      </c>
      <c r="S1850" s="26" t="s">
        <v>12989</v>
      </c>
      <c r="T1850" s="25" t="str">
        <f>LEFT(S1850,3)</f>
        <v>Nov</v>
      </c>
      <c r="U1850" s="9" t="s">
        <v>29</v>
      </c>
      <c r="V1850" s="18">
        <v>7.3</v>
      </c>
      <c r="W1850" s="9">
        <v>180000</v>
      </c>
      <c r="X1850" s="9" t="s">
        <v>64</v>
      </c>
      <c r="Y1850" s="9" t="s">
        <v>6221</v>
      </c>
      <c r="Z1850" s="9" t="s">
        <v>66</v>
      </c>
      <c r="AA1850" s="19" t="s">
        <v>29</v>
      </c>
      <c r="AB1850" s="9">
        <v>35000000</v>
      </c>
      <c r="AC1850" s="9">
        <v>182291969</v>
      </c>
      <c r="AD1850" s="9" t="s">
        <v>1545</v>
      </c>
      <c r="AE1850" s="20">
        <v>128</v>
      </c>
    </row>
    <row r="1851" spans="1:31" x14ac:dyDescent="0.35">
      <c r="A1851" t="s">
        <v>6222</v>
      </c>
      <c r="B1851" t="s">
        <v>1998</v>
      </c>
      <c r="C1851" t="s">
        <v>40</v>
      </c>
      <c r="D1851" s="2">
        <v>1991</v>
      </c>
      <c r="E1851" t="s">
        <v>6223</v>
      </c>
      <c r="F1851" s="2">
        <v>5.9</v>
      </c>
      <c r="G1851">
        <v>12000</v>
      </c>
      <c r="H1851" t="s">
        <v>6224</v>
      </c>
      <c r="I1851" t="s">
        <v>1308</v>
      </c>
      <c r="J1851" t="s">
        <v>6225</v>
      </c>
      <c r="K1851" s="3" t="s">
        <v>29</v>
      </c>
      <c r="L1851">
        <v>0</v>
      </c>
      <c r="M1851">
        <v>11336986</v>
      </c>
      <c r="N1851" t="s">
        <v>3914</v>
      </c>
      <c r="O1851" s="2">
        <v>83</v>
      </c>
      <c r="Q1851" s="10" t="s">
        <v>40</v>
      </c>
      <c r="R1851" s="21">
        <v>1991</v>
      </c>
      <c r="S1851" s="27" t="s">
        <v>12990</v>
      </c>
      <c r="T1851" s="25" t="str">
        <f>LEFT(S1851,3)</f>
        <v>Mar</v>
      </c>
      <c r="U1851" s="10" t="s">
        <v>29</v>
      </c>
      <c r="V1851" s="21">
        <v>5.9</v>
      </c>
      <c r="W1851" s="10">
        <v>12000</v>
      </c>
      <c r="X1851" s="10" t="s">
        <v>6224</v>
      </c>
      <c r="Y1851" s="10" t="s">
        <v>1308</v>
      </c>
      <c r="Z1851" s="10" t="s">
        <v>6225</v>
      </c>
      <c r="AA1851" s="22" t="s">
        <v>29</v>
      </c>
      <c r="AB1851" s="10">
        <v>0</v>
      </c>
      <c r="AC1851" s="10">
        <v>11336986</v>
      </c>
      <c r="AD1851" s="10" t="s">
        <v>3914</v>
      </c>
      <c r="AE1851" s="23">
        <v>83</v>
      </c>
    </row>
    <row r="1852" spans="1:31" x14ac:dyDescent="0.35">
      <c r="A1852" t="s">
        <v>6226</v>
      </c>
      <c r="B1852" t="s">
        <v>1998</v>
      </c>
      <c r="C1852" t="s">
        <v>40</v>
      </c>
      <c r="D1852" s="2">
        <v>1991</v>
      </c>
      <c r="E1852" t="s">
        <v>6227</v>
      </c>
      <c r="F1852" s="2">
        <v>6.9</v>
      </c>
      <c r="G1852">
        <v>140000</v>
      </c>
      <c r="H1852" t="s">
        <v>6228</v>
      </c>
      <c r="I1852" t="s">
        <v>6229</v>
      </c>
      <c r="J1852" t="s">
        <v>4308</v>
      </c>
      <c r="K1852" s="3" t="s">
        <v>29</v>
      </c>
      <c r="L1852">
        <v>30000000</v>
      </c>
      <c r="M1852">
        <v>191502426</v>
      </c>
      <c r="N1852" t="s">
        <v>49</v>
      </c>
      <c r="O1852" s="2">
        <v>99</v>
      </c>
      <c r="Q1852" s="9" t="s">
        <v>40</v>
      </c>
      <c r="R1852" s="18">
        <v>1991</v>
      </c>
      <c r="S1852" s="26" t="s">
        <v>12991</v>
      </c>
      <c r="T1852" s="25" t="str">
        <f>LEFT(S1852,3)</f>
        <v>Nov</v>
      </c>
      <c r="U1852" s="9" t="s">
        <v>29</v>
      </c>
      <c r="V1852" s="18">
        <v>6.9</v>
      </c>
      <c r="W1852" s="9">
        <v>140000</v>
      </c>
      <c r="X1852" s="9" t="s">
        <v>6228</v>
      </c>
      <c r="Y1852" s="9" t="s">
        <v>6229</v>
      </c>
      <c r="Z1852" s="9" t="s">
        <v>4308</v>
      </c>
      <c r="AA1852" s="19" t="s">
        <v>29</v>
      </c>
      <c r="AB1852" s="9">
        <v>30000000</v>
      </c>
      <c r="AC1852" s="9">
        <v>191502426</v>
      </c>
      <c r="AD1852" s="9" t="s">
        <v>49</v>
      </c>
      <c r="AE1852" s="20">
        <v>99</v>
      </c>
    </row>
    <row r="1853" spans="1:31" x14ac:dyDescent="0.35">
      <c r="A1853" t="s">
        <v>6230</v>
      </c>
      <c r="B1853" t="s">
        <v>15</v>
      </c>
      <c r="C1853" t="s">
        <v>24</v>
      </c>
      <c r="D1853" s="2">
        <v>1991</v>
      </c>
      <c r="E1853" t="s">
        <v>5932</v>
      </c>
      <c r="F1853" s="2">
        <v>7.5</v>
      </c>
      <c r="G1853">
        <v>142000</v>
      </c>
      <c r="H1853" t="s">
        <v>989</v>
      </c>
      <c r="I1853" t="s">
        <v>6231</v>
      </c>
      <c r="J1853" t="s">
        <v>3088</v>
      </c>
      <c r="K1853" s="3" t="s">
        <v>29</v>
      </c>
      <c r="L1853">
        <v>16500000</v>
      </c>
      <c r="M1853">
        <v>45456285</v>
      </c>
      <c r="N1853" t="s">
        <v>5763</v>
      </c>
      <c r="O1853" s="2">
        <v>130</v>
      </c>
      <c r="Q1853" s="10" t="s">
        <v>24</v>
      </c>
      <c r="R1853" s="21">
        <v>1991</v>
      </c>
      <c r="S1853" s="27" t="s">
        <v>12967</v>
      </c>
      <c r="T1853" s="25" t="str">
        <f>LEFT(S1853,3)</f>
        <v>May</v>
      </c>
      <c r="U1853" s="10" t="s">
        <v>29</v>
      </c>
      <c r="V1853" s="21">
        <v>7.5</v>
      </c>
      <c r="W1853" s="10">
        <v>142000</v>
      </c>
      <c r="X1853" s="10" t="s">
        <v>989</v>
      </c>
      <c r="Y1853" s="10" t="s">
        <v>6231</v>
      </c>
      <c r="Z1853" s="10" t="s">
        <v>3088</v>
      </c>
      <c r="AA1853" s="22" t="s">
        <v>29</v>
      </c>
      <c r="AB1853" s="10">
        <v>16500000</v>
      </c>
      <c r="AC1853" s="10">
        <v>45456285</v>
      </c>
      <c r="AD1853" s="10" t="s">
        <v>5763</v>
      </c>
      <c r="AE1853" s="23">
        <v>130</v>
      </c>
    </row>
    <row r="1854" spans="1:31" x14ac:dyDescent="0.35">
      <c r="A1854" t="s">
        <v>6232</v>
      </c>
      <c r="C1854" t="s">
        <v>16</v>
      </c>
      <c r="D1854" s="2">
        <v>1991</v>
      </c>
      <c r="E1854" t="s">
        <v>6233</v>
      </c>
      <c r="F1854" s="2">
        <v>7.6</v>
      </c>
      <c r="G1854">
        <v>118000</v>
      </c>
      <c r="H1854" t="s">
        <v>6234</v>
      </c>
      <c r="I1854" t="s">
        <v>6235</v>
      </c>
      <c r="J1854" t="s">
        <v>6236</v>
      </c>
      <c r="K1854" s="3" t="s">
        <v>1193</v>
      </c>
      <c r="L1854">
        <v>2000000</v>
      </c>
      <c r="M1854">
        <v>33616692</v>
      </c>
      <c r="N1854" t="s">
        <v>6237</v>
      </c>
      <c r="O1854" s="2">
        <v>106</v>
      </c>
      <c r="Q1854" s="9" t="s">
        <v>16</v>
      </c>
      <c r="R1854" s="18">
        <v>1991</v>
      </c>
      <c r="S1854" s="26" t="s">
        <v>12992</v>
      </c>
      <c r="T1854" s="25" t="str">
        <f>LEFT(S1854,3)</f>
        <v>Jun</v>
      </c>
      <c r="U1854" s="9" t="s">
        <v>1193</v>
      </c>
      <c r="V1854" s="18">
        <v>7.6</v>
      </c>
      <c r="W1854" s="9">
        <v>118000</v>
      </c>
      <c r="X1854" s="9" t="s">
        <v>6234</v>
      </c>
      <c r="Y1854" s="9" t="s">
        <v>6235</v>
      </c>
      <c r="Z1854" s="9" t="s">
        <v>6236</v>
      </c>
      <c r="AA1854" s="19" t="s">
        <v>1193</v>
      </c>
      <c r="AB1854" s="9">
        <v>2000000</v>
      </c>
      <c r="AC1854" s="9">
        <v>33616692</v>
      </c>
      <c r="AD1854" s="9" t="s">
        <v>6237</v>
      </c>
      <c r="AE1854" s="20">
        <v>106</v>
      </c>
    </row>
    <row r="1855" spans="1:31" x14ac:dyDescent="0.35">
      <c r="A1855" t="s">
        <v>6238</v>
      </c>
      <c r="B1855" t="s">
        <v>1998</v>
      </c>
      <c r="C1855" t="s">
        <v>33</v>
      </c>
      <c r="D1855" s="2">
        <v>1991</v>
      </c>
      <c r="E1855" t="s">
        <v>6239</v>
      </c>
      <c r="F1855" s="2">
        <v>6.9</v>
      </c>
      <c r="G1855">
        <v>182000</v>
      </c>
      <c r="H1855" t="s">
        <v>2037</v>
      </c>
      <c r="I1855" t="s">
        <v>4998</v>
      </c>
      <c r="J1855" t="s">
        <v>2828</v>
      </c>
      <c r="K1855" s="3" t="s">
        <v>29</v>
      </c>
      <c r="L1855">
        <v>48000000</v>
      </c>
      <c r="M1855">
        <v>390493908</v>
      </c>
      <c r="N1855" t="s">
        <v>22</v>
      </c>
      <c r="O1855" s="2">
        <v>143</v>
      </c>
      <c r="Q1855" s="10" t="s">
        <v>33</v>
      </c>
      <c r="R1855" s="21">
        <v>1991</v>
      </c>
      <c r="S1855" s="27" t="s">
        <v>12993</v>
      </c>
      <c r="T1855" s="25" t="str">
        <f>LEFT(S1855,3)</f>
        <v>Jun</v>
      </c>
      <c r="U1855" s="10" t="s">
        <v>29</v>
      </c>
      <c r="V1855" s="21">
        <v>6.9</v>
      </c>
      <c r="W1855" s="10">
        <v>182000</v>
      </c>
      <c r="X1855" s="10" t="s">
        <v>2037</v>
      </c>
      <c r="Y1855" s="10" t="s">
        <v>4998</v>
      </c>
      <c r="Z1855" s="10" t="s">
        <v>2828</v>
      </c>
      <c r="AA1855" s="22" t="s">
        <v>29</v>
      </c>
      <c r="AB1855" s="10">
        <v>48000000</v>
      </c>
      <c r="AC1855" s="10">
        <v>390493908</v>
      </c>
      <c r="AD1855" s="10" t="s">
        <v>22</v>
      </c>
      <c r="AE1855" s="23">
        <v>143</v>
      </c>
    </row>
    <row r="1856" spans="1:31" x14ac:dyDescent="0.35">
      <c r="A1856" t="s">
        <v>6240</v>
      </c>
      <c r="B1856" t="s">
        <v>15</v>
      </c>
      <c r="C1856" t="s">
        <v>62</v>
      </c>
      <c r="D1856" s="2">
        <v>1991</v>
      </c>
      <c r="E1856" t="s">
        <v>6241</v>
      </c>
      <c r="F1856" s="2">
        <v>7.2</v>
      </c>
      <c r="G1856">
        <v>86000</v>
      </c>
      <c r="H1856" t="s">
        <v>790</v>
      </c>
      <c r="I1856" t="s">
        <v>6242</v>
      </c>
      <c r="J1856" t="s">
        <v>2074</v>
      </c>
      <c r="K1856" s="3" t="s">
        <v>29</v>
      </c>
      <c r="L1856">
        <v>38000000</v>
      </c>
      <c r="M1856">
        <v>34416893</v>
      </c>
      <c r="N1856" t="s">
        <v>6243</v>
      </c>
      <c r="O1856" s="2">
        <v>140</v>
      </c>
      <c r="Q1856" s="9" t="s">
        <v>62</v>
      </c>
      <c r="R1856" s="18">
        <v>1991</v>
      </c>
      <c r="S1856" s="26" t="s">
        <v>12994</v>
      </c>
      <c r="T1856" s="25" t="str">
        <f>LEFT(S1856,3)</f>
        <v>Mar</v>
      </c>
      <c r="U1856" s="9" t="s">
        <v>29</v>
      </c>
      <c r="V1856" s="18">
        <v>7.2</v>
      </c>
      <c r="W1856" s="9">
        <v>86000</v>
      </c>
      <c r="X1856" s="9" t="s">
        <v>790</v>
      </c>
      <c r="Y1856" s="9" t="s">
        <v>6242</v>
      </c>
      <c r="Z1856" s="9" t="s">
        <v>2074</v>
      </c>
      <c r="AA1856" s="19" t="s">
        <v>29</v>
      </c>
      <c r="AB1856" s="9">
        <v>38000000</v>
      </c>
      <c r="AC1856" s="9">
        <v>34416893</v>
      </c>
      <c r="AD1856" s="9" t="s">
        <v>6243</v>
      </c>
      <c r="AE1856" s="20">
        <v>140</v>
      </c>
    </row>
    <row r="1857" spans="1:31" x14ac:dyDescent="0.35">
      <c r="A1857" t="s">
        <v>6244</v>
      </c>
      <c r="B1857" t="s">
        <v>336</v>
      </c>
      <c r="C1857" t="s">
        <v>389</v>
      </c>
      <c r="D1857" s="2">
        <v>1991</v>
      </c>
      <c r="E1857" t="s">
        <v>6227</v>
      </c>
      <c r="F1857" s="2">
        <v>8</v>
      </c>
      <c r="G1857">
        <v>424000</v>
      </c>
      <c r="H1857" t="s">
        <v>6245</v>
      </c>
      <c r="I1857" t="s">
        <v>6246</v>
      </c>
      <c r="J1857" t="s">
        <v>6247</v>
      </c>
      <c r="K1857" s="3" t="s">
        <v>29</v>
      </c>
      <c r="L1857">
        <v>25000000</v>
      </c>
      <c r="M1857">
        <v>424967620</v>
      </c>
      <c r="N1857" t="s">
        <v>1723</v>
      </c>
      <c r="O1857" s="2">
        <v>84</v>
      </c>
      <c r="Q1857" s="10" t="s">
        <v>389</v>
      </c>
      <c r="R1857" s="21">
        <v>1991</v>
      </c>
      <c r="S1857" s="27" t="s">
        <v>12991</v>
      </c>
      <c r="T1857" s="25" t="str">
        <f>LEFT(S1857,3)</f>
        <v>Nov</v>
      </c>
      <c r="U1857" s="10" t="s">
        <v>29</v>
      </c>
      <c r="V1857" s="21">
        <v>8</v>
      </c>
      <c r="W1857" s="10">
        <v>424000</v>
      </c>
      <c r="X1857" s="10" t="s">
        <v>6245</v>
      </c>
      <c r="Y1857" s="10" t="s">
        <v>6246</v>
      </c>
      <c r="Z1857" s="10" t="s">
        <v>6247</v>
      </c>
      <c r="AA1857" s="22" t="s">
        <v>29</v>
      </c>
      <c r="AB1857" s="10">
        <v>25000000</v>
      </c>
      <c r="AC1857" s="10">
        <v>424967620</v>
      </c>
      <c r="AD1857" s="10" t="s">
        <v>1723</v>
      </c>
      <c r="AE1857" s="23">
        <v>84</v>
      </c>
    </row>
    <row r="1858" spans="1:31" x14ac:dyDescent="0.35">
      <c r="A1858" t="s">
        <v>6248</v>
      </c>
      <c r="B1858" t="s">
        <v>1998</v>
      </c>
      <c r="C1858" t="s">
        <v>16</v>
      </c>
      <c r="D1858" s="2">
        <v>1991</v>
      </c>
      <c r="E1858" t="s">
        <v>6249</v>
      </c>
      <c r="F1858" s="2">
        <v>7.7</v>
      </c>
      <c r="G1858">
        <v>69000</v>
      </c>
      <c r="H1858" t="s">
        <v>6250</v>
      </c>
      <c r="I1858" t="s">
        <v>6251</v>
      </c>
      <c r="J1858" t="s">
        <v>6252</v>
      </c>
      <c r="K1858" s="3" t="s">
        <v>29</v>
      </c>
      <c r="L1858">
        <v>11000000</v>
      </c>
      <c r="M1858">
        <v>119418501</v>
      </c>
      <c r="N1858" t="s">
        <v>60</v>
      </c>
      <c r="O1858" s="2">
        <v>130</v>
      </c>
      <c r="Q1858" s="9" t="s">
        <v>16</v>
      </c>
      <c r="R1858" s="18">
        <v>1991</v>
      </c>
      <c r="S1858" s="26" t="s">
        <v>12995</v>
      </c>
      <c r="T1858" s="25" t="str">
        <f>LEFT(S1858,3)</f>
        <v>Jan</v>
      </c>
      <c r="U1858" s="9" t="s">
        <v>29</v>
      </c>
      <c r="V1858" s="18">
        <v>7.7</v>
      </c>
      <c r="W1858" s="9">
        <v>69000</v>
      </c>
      <c r="X1858" s="9" t="s">
        <v>6250</v>
      </c>
      <c r="Y1858" s="9" t="s">
        <v>6251</v>
      </c>
      <c r="Z1858" s="9" t="s">
        <v>6252</v>
      </c>
      <c r="AA1858" s="19" t="s">
        <v>29</v>
      </c>
      <c r="AB1858" s="9">
        <v>11000000</v>
      </c>
      <c r="AC1858" s="9">
        <v>119418501</v>
      </c>
      <c r="AD1858" s="9" t="s">
        <v>60</v>
      </c>
      <c r="AE1858" s="20">
        <v>130</v>
      </c>
    </row>
    <row r="1859" spans="1:31" x14ac:dyDescent="0.35">
      <c r="A1859" t="s">
        <v>6253</v>
      </c>
      <c r="B1859" t="s">
        <v>15</v>
      </c>
      <c r="C1859" t="s">
        <v>16</v>
      </c>
      <c r="D1859" s="2">
        <v>1991</v>
      </c>
      <c r="E1859" t="s">
        <v>6191</v>
      </c>
      <c r="F1859" s="2">
        <v>8</v>
      </c>
      <c r="G1859">
        <v>146000</v>
      </c>
      <c r="H1859" t="s">
        <v>790</v>
      </c>
      <c r="I1859" t="s">
        <v>6254</v>
      </c>
      <c r="J1859" t="s">
        <v>2828</v>
      </c>
      <c r="K1859" s="3" t="s">
        <v>29</v>
      </c>
      <c r="L1859">
        <v>40000000</v>
      </c>
      <c r="M1859">
        <v>205405498</v>
      </c>
      <c r="N1859" t="s">
        <v>22</v>
      </c>
      <c r="O1859" s="2">
        <v>189</v>
      </c>
      <c r="Q1859" s="10" t="s">
        <v>16</v>
      </c>
      <c r="R1859" s="21">
        <v>1991</v>
      </c>
      <c r="S1859" s="27" t="s">
        <v>12983</v>
      </c>
      <c r="T1859" s="25" t="str">
        <f>LEFT(S1859,3)</f>
        <v>Dec</v>
      </c>
      <c r="U1859" s="10" t="s">
        <v>29</v>
      </c>
      <c r="V1859" s="21">
        <v>8</v>
      </c>
      <c r="W1859" s="10">
        <v>146000</v>
      </c>
      <c r="X1859" s="10" t="s">
        <v>790</v>
      </c>
      <c r="Y1859" s="10" t="s">
        <v>6254</v>
      </c>
      <c r="Z1859" s="10" t="s">
        <v>2828</v>
      </c>
      <c r="AA1859" s="22" t="s">
        <v>29</v>
      </c>
      <c r="AB1859" s="10">
        <v>40000000</v>
      </c>
      <c r="AC1859" s="10">
        <v>205405498</v>
      </c>
      <c r="AD1859" s="10" t="s">
        <v>22</v>
      </c>
      <c r="AE1859" s="23">
        <v>189</v>
      </c>
    </row>
    <row r="1860" spans="1:31" x14ac:dyDescent="0.35">
      <c r="A1860" t="s">
        <v>6255</v>
      </c>
      <c r="B1860" t="s">
        <v>32</v>
      </c>
      <c r="C1860" t="s">
        <v>33</v>
      </c>
      <c r="D1860" s="2">
        <v>1991</v>
      </c>
      <c r="E1860" t="s">
        <v>6256</v>
      </c>
      <c r="F1860" s="2">
        <v>6.5</v>
      </c>
      <c r="G1860">
        <v>55000</v>
      </c>
      <c r="H1860" t="s">
        <v>5095</v>
      </c>
      <c r="I1860" t="s">
        <v>6257</v>
      </c>
      <c r="J1860" t="s">
        <v>6258</v>
      </c>
      <c r="K1860" s="3" t="s">
        <v>29</v>
      </c>
      <c r="L1860">
        <v>35000000</v>
      </c>
      <c r="M1860">
        <v>46704056</v>
      </c>
      <c r="N1860" t="s">
        <v>1723</v>
      </c>
      <c r="O1860" s="2">
        <v>108</v>
      </c>
      <c r="Q1860" s="9" t="s">
        <v>33</v>
      </c>
      <c r="R1860" s="18">
        <v>1991</v>
      </c>
      <c r="S1860" s="26" t="s">
        <v>12996</v>
      </c>
      <c r="T1860" s="25" t="str">
        <f>LEFT(S1860,3)</f>
        <v>Jun</v>
      </c>
      <c r="U1860" s="9" t="s">
        <v>29</v>
      </c>
      <c r="V1860" s="18">
        <v>6.5</v>
      </c>
      <c r="W1860" s="9">
        <v>55000</v>
      </c>
      <c r="X1860" s="9" t="s">
        <v>5095</v>
      </c>
      <c r="Y1860" s="9" t="s">
        <v>6257</v>
      </c>
      <c r="Z1860" s="9" t="s">
        <v>6258</v>
      </c>
      <c r="AA1860" s="19" t="s">
        <v>29</v>
      </c>
      <c r="AB1860" s="9">
        <v>35000000</v>
      </c>
      <c r="AC1860" s="9">
        <v>46704056</v>
      </c>
      <c r="AD1860" s="9" t="s">
        <v>1723</v>
      </c>
      <c r="AE1860" s="20">
        <v>108</v>
      </c>
    </row>
    <row r="1861" spans="1:31" x14ac:dyDescent="0.35">
      <c r="A1861" t="s">
        <v>6259</v>
      </c>
      <c r="B1861" t="s">
        <v>32</v>
      </c>
      <c r="C1861" t="s">
        <v>40</v>
      </c>
      <c r="D1861" s="2">
        <v>1991</v>
      </c>
      <c r="E1861" t="s">
        <v>6260</v>
      </c>
      <c r="F1861" s="2">
        <v>6.9</v>
      </c>
      <c r="G1861">
        <v>75000</v>
      </c>
      <c r="H1861" t="s">
        <v>212</v>
      </c>
      <c r="I1861" t="s">
        <v>6261</v>
      </c>
      <c r="J1861" t="s">
        <v>6262</v>
      </c>
      <c r="K1861" s="3" t="s">
        <v>29</v>
      </c>
      <c r="L1861">
        <v>17000000</v>
      </c>
      <c r="M1861">
        <v>59489799</v>
      </c>
      <c r="N1861" t="s">
        <v>30</v>
      </c>
      <c r="O1861" s="2">
        <v>102</v>
      </c>
      <c r="Q1861" s="10" t="s">
        <v>40</v>
      </c>
      <c r="R1861" s="21">
        <v>1991</v>
      </c>
      <c r="S1861" s="27" t="s">
        <v>12997</v>
      </c>
      <c r="T1861" s="25" t="str">
        <f>LEFT(S1861,3)</f>
        <v>Nov</v>
      </c>
      <c r="U1861" s="10" t="s">
        <v>29</v>
      </c>
      <c r="V1861" s="21">
        <v>6.9</v>
      </c>
      <c r="W1861" s="10">
        <v>75000</v>
      </c>
      <c r="X1861" s="10" t="s">
        <v>212</v>
      </c>
      <c r="Y1861" s="10" t="s">
        <v>6261</v>
      </c>
      <c r="Z1861" s="10" t="s">
        <v>6262</v>
      </c>
      <c r="AA1861" s="22" t="s">
        <v>29</v>
      </c>
      <c r="AB1861" s="10">
        <v>17000000</v>
      </c>
      <c r="AC1861" s="10">
        <v>59489799</v>
      </c>
      <c r="AD1861" s="10" t="s">
        <v>30</v>
      </c>
      <c r="AE1861" s="23">
        <v>102</v>
      </c>
    </row>
    <row r="1862" spans="1:31" x14ac:dyDescent="0.35">
      <c r="A1862" t="s">
        <v>6263</v>
      </c>
      <c r="B1862" t="s">
        <v>15</v>
      </c>
      <c r="C1862" t="s">
        <v>33</v>
      </c>
      <c r="D1862" s="2">
        <v>1991</v>
      </c>
      <c r="E1862" t="s">
        <v>5932</v>
      </c>
      <c r="F1862" s="2">
        <v>6.7</v>
      </c>
      <c r="G1862">
        <v>74000</v>
      </c>
      <c r="H1862" t="s">
        <v>1133</v>
      </c>
      <c r="I1862" t="s">
        <v>3250</v>
      </c>
      <c r="J1862" t="s">
        <v>506</v>
      </c>
      <c r="K1862" s="3" t="s">
        <v>29</v>
      </c>
      <c r="L1862">
        <v>40000000</v>
      </c>
      <c r="M1862">
        <v>152368585</v>
      </c>
      <c r="N1862" t="s">
        <v>4206</v>
      </c>
      <c r="O1862" s="2">
        <v>137</v>
      </c>
      <c r="Q1862" s="9" t="s">
        <v>33</v>
      </c>
      <c r="R1862" s="18">
        <v>1991</v>
      </c>
      <c r="S1862" s="26" t="s">
        <v>12967</v>
      </c>
      <c r="T1862" s="25" t="str">
        <f>LEFT(S1862,3)</f>
        <v>May</v>
      </c>
      <c r="U1862" s="9" t="s">
        <v>29</v>
      </c>
      <c r="V1862" s="18">
        <v>6.7</v>
      </c>
      <c r="W1862" s="9">
        <v>74000</v>
      </c>
      <c r="X1862" s="9" t="s">
        <v>1133</v>
      </c>
      <c r="Y1862" s="9" t="s">
        <v>3250</v>
      </c>
      <c r="Z1862" s="9" t="s">
        <v>506</v>
      </c>
      <c r="AA1862" s="19" t="s">
        <v>29</v>
      </c>
      <c r="AB1862" s="9">
        <v>40000000</v>
      </c>
      <c r="AC1862" s="9">
        <v>152368585</v>
      </c>
      <c r="AD1862" s="9" t="s">
        <v>4206</v>
      </c>
      <c r="AE1862" s="20">
        <v>137</v>
      </c>
    </row>
    <row r="1863" spans="1:31" x14ac:dyDescent="0.35">
      <c r="A1863" t="s">
        <v>6264</v>
      </c>
      <c r="B1863" t="s">
        <v>32</v>
      </c>
      <c r="C1863" t="s">
        <v>24</v>
      </c>
      <c r="D1863" s="2">
        <v>1991</v>
      </c>
      <c r="E1863" t="s">
        <v>6265</v>
      </c>
      <c r="F1863" s="2">
        <v>6.3</v>
      </c>
      <c r="G1863">
        <v>72000</v>
      </c>
      <c r="H1863" t="s">
        <v>6266</v>
      </c>
      <c r="I1863" t="s">
        <v>5074</v>
      </c>
      <c r="J1863" t="s">
        <v>5075</v>
      </c>
      <c r="K1863" s="3" t="s">
        <v>29</v>
      </c>
      <c r="L1863">
        <v>20000000</v>
      </c>
      <c r="M1863">
        <v>38039850</v>
      </c>
      <c r="N1863" t="s">
        <v>6267</v>
      </c>
      <c r="O1863" s="2">
        <v>93</v>
      </c>
      <c r="Q1863" s="10" t="s">
        <v>24</v>
      </c>
      <c r="R1863" s="21">
        <v>1991</v>
      </c>
      <c r="S1863" s="27" t="s">
        <v>12998</v>
      </c>
      <c r="T1863" s="25" t="str">
        <f>LEFT(S1863,3)</f>
        <v>Jul</v>
      </c>
      <c r="U1863" s="10" t="s">
        <v>29</v>
      </c>
      <c r="V1863" s="21">
        <v>6.3</v>
      </c>
      <c r="W1863" s="10">
        <v>72000</v>
      </c>
      <c r="X1863" s="10" t="s">
        <v>6266</v>
      </c>
      <c r="Y1863" s="10" t="s">
        <v>5074</v>
      </c>
      <c r="Z1863" s="10" t="s">
        <v>5075</v>
      </c>
      <c r="AA1863" s="22" t="s">
        <v>29</v>
      </c>
      <c r="AB1863" s="10">
        <v>20000000</v>
      </c>
      <c r="AC1863" s="10">
        <v>38039850</v>
      </c>
      <c r="AD1863" s="10" t="s">
        <v>6267</v>
      </c>
      <c r="AE1863" s="23">
        <v>93</v>
      </c>
    </row>
    <row r="1864" spans="1:31" x14ac:dyDescent="0.35">
      <c r="A1864" t="s">
        <v>6268</v>
      </c>
      <c r="B1864" t="s">
        <v>32</v>
      </c>
      <c r="C1864" t="s">
        <v>40</v>
      </c>
      <c r="D1864" s="2">
        <v>1991</v>
      </c>
      <c r="E1864" t="s">
        <v>6191</v>
      </c>
      <c r="F1864" s="2">
        <v>6.5</v>
      </c>
      <c r="G1864">
        <v>71000</v>
      </c>
      <c r="H1864" t="s">
        <v>2350</v>
      </c>
      <c r="I1864" t="s">
        <v>6269</v>
      </c>
      <c r="J1864" t="s">
        <v>850</v>
      </c>
      <c r="K1864" s="3" t="s">
        <v>29</v>
      </c>
      <c r="L1864">
        <v>0</v>
      </c>
      <c r="M1864">
        <v>89325780</v>
      </c>
      <c r="N1864" t="s">
        <v>2091</v>
      </c>
      <c r="O1864" s="2">
        <v>105</v>
      </c>
      <c r="Q1864" s="9" t="s">
        <v>40</v>
      </c>
      <c r="R1864" s="18">
        <v>1991</v>
      </c>
      <c r="S1864" s="26" t="s">
        <v>12983</v>
      </c>
      <c r="T1864" s="25" t="str">
        <f>LEFT(S1864,3)</f>
        <v>Dec</v>
      </c>
      <c r="U1864" s="9" t="s">
        <v>29</v>
      </c>
      <c r="V1864" s="18">
        <v>6.5</v>
      </c>
      <c r="W1864" s="9">
        <v>71000</v>
      </c>
      <c r="X1864" s="9" t="s">
        <v>2350</v>
      </c>
      <c r="Y1864" s="9" t="s">
        <v>6269</v>
      </c>
      <c r="Z1864" s="9" t="s">
        <v>850</v>
      </c>
      <c r="AA1864" s="19" t="s">
        <v>29</v>
      </c>
      <c r="AB1864" s="9">
        <v>0</v>
      </c>
      <c r="AC1864" s="9">
        <v>89325780</v>
      </c>
      <c r="AD1864" s="9" t="s">
        <v>2091</v>
      </c>
      <c r="AE1864" s="20">
        <v>105</v>
      </c>
    </row>
    <row r="1865" spans="1:31" x14ac:dyDescent="0.35">
      <c r="A1865" t="s">
        <v>6270</v>
      </c>
      <c r="B1865" t="s">
        <v>1998</v>
      </c>
      <c r="C1865" t="s">
        <v>40</v>
      </c>
      <c r="D1865" s="2">
        <v>1991</v>
      </c>
      <c r="E1865" t="s">
        <v>6271</v>
      </c>
      <c r="F1865" s="2">
        <v>6.8</v>
      </c>
      <c r="G1865">
        <v>51000</v>
      </c>
      <c r="H1865" t="s">
        <v>5666</v>
      </c>
      <c r="I1865" t="s">
        <v>1134</v>
      </c>
      <c r="J1865" t="s">
        <v>4917</v>
      </c>
      <c r="K1865" s="3" t="s">
        <v>29</v>
      </c>
      <c r="L1865">
        <v>27000000</v>
      </c>
      <c r="M1865">
        <v>179033791</v>
      </c>
      <c r="N1865" t="s">
        <v>5108</v>
      </c>
      <c r="O1865" s="2">
        <v>113</v>
      </c>
      <c r="Q1865" s="10" t="s">
        <v>40</v>
      </c>
      <c r="R1865" s="21">
        <v>1991</v>
      </c>
      <c r="S1865" s="27" t="s">
        <v>12999</v>
      </c>
      <c r="T1865" s="25" t="str">
        <f>LEFT(S1865,3)</f>
        <v>Jun</v>
      </c>
      <c r="U1865" s="10" t="s">
        <v>29</v>
      </c>
      <c r="V1865" s="21">
        <v>6.8</v>
      </c>
      <c r="W1865" s="10">
        <v>51000</v>
      </c>
      <c r="X1865" s="10" t="s">
        <v>5666</v>
      </c>
      <c r="Y1865" s="10" t="s">
        <v>1134</v>
      </c>
      <c r="Z1865" s="10" t="s">
        <v>4917</v>
      </c>
      <c r="AA1865" s="22" t="s">
        <v>29</v>
      </c>
      <c r="AB1865" s="10">
        <v>27000000</v>
      </c>
      <c r="AC1865" s="10">
        <v>179033791</v>
      </c>
      <c r="AD1865" s="10" t="s">
        <v>5108</v>
      </c>
      <c r="AE1865" s="23">
        <v>113</v>
      </c>
    </row>
    <row r="1866" spans="1:31" x14ac:dyDescent="0.35">
      <c r="A1866" t="s">
        <v>6272</v>
      </c>
      <c r="B1866" t="s">
        <v>1998</v>
      </c>
      <c r="C1866" t="s">
        <v>40</v>
      </c>
      <c r="D1866" s="2">
        <v>1991</v>
      </c>
      <c r="E1866" t="s">
        <v>6271</v>
      </c>
      <c r="F1866" s="2">
        <v>6.3</v>
      </c>
      <c r="G1866">
        <v>29000</v>
      </c>
      <c r="H1866" t="s">
        <v>3351</v>
      </c>
      <c r="I1866" t="s">
        <v>6273</v>
      </c>
      <c r="J1866" t="s">
        <v>6095</v>
      </c>
      <c r="K1866" s="3" t="s">
        <v>29</v>
      </c>
      <c r="L1866">
        <v>0</v>
      </c>
      <c r="M1866">
        <v>25196249</v>
      </c>
      <c r="N1866" t="s">
        <v>4142</v>
      </c>
      <c r="O1866" s="2">
        <v>102</v>
      </c>
      <c r="Q1866" s="9" t="s">
        <v>40</v>
      </c>
      <c r="R1866" s="18">
        <v>1991</v>
      </c>
      <c r="S1866" s="26" t="s">
        <v>12999</v>
      </c>
      <c r="T1866" s="25" t="str">
        <f>LEFT(S1866,3)</f>
        <v>Jun</v>
      </c>
      <c r="U1866" s="9" t="s">
        <v>29</v>
      </c>
      <c r="V1866" s="18">
        <v>6.3</v>
      </c>
      <c r="W1866" s="9">
        <v>29000</v>
      </c>
      <c r="X1866" s="9" t="s">
        <v>3351</v>
      </c>
      <c r="Y1866" s="9" t="s">
        <v>6273</v>
      </c>
      <c r="Z1866" s="9" t="s">
        <v>6095</v>
      </c>
      <c r="AA1866" s="19" t="s">
        <v>29</v>
      </c>
      <c r="AB1866" s="9">
        <v>0</v>
      </c>
      <c r="AC1866" s="9">
        <v>25196249</v>
      </c>
      <c r="AD1866" s="9" t="s">
        <v>4142</v>
      </c>
      <c r="AE1866" s="20">
        <v>102</v>
      </c>
    </row>
    <row r="1867" spans="1:31" x14ac:dyDescent="0.35">
      <c r="A1867" t="s">
        <v>6274</v>
      </c>
      <c r="B1867" t="s">
        <v>15</v>
      </c>
      <c r="C1867" t="s">
        <v>40</v>
      </c>
      <c r="D1867" s="2">
        <v>1991</v>
      </c>
      <c r="E1867" t="s">
        <v>6275</v>
      </c>
      <c r="F1867" s="2">
        <v>7.5</v>
      </c>
      <c r="G1867">
        <v>81000</v>
      </c>
      <c r="H1867" t="s">
        <v>566</v>
      </c>
      <c r="I1867" t="s">
        <v>6276</v>
      </c>
      <c r="J1867" t="s">
        <v>661</v>
      </c>
      <c r="K1867" s="3" t="s">
        <v>29</v>
      </c>
      <c r="L1867">
        <v>24000000</v>
      </c>
      <c r="M1867">
        <v>41895491</v>
      </c>
      <c r="N1867" t="s">
        <v>2099</v>
      </c>
      <c r="O1867" s="2">
        <v>137</v>
      </c>
      <c r="Q1867" s="10" t="s">
        <v>40</v>
      </c>
      <c r="R1867" s="21">
        <v>1991</v>
      </c>
      <c r="S1867" s="27" t="s">
        <v>13000</v>
      </c>
      <c r="T1867" s="25" t="str">
        <f>LEFT(S1867,3)</f>
        <v>Sep</v>
      </c>
      <c r="U1867" s="10" t="s">
        <v>29</v>
      </c>
      <c r="V1867" s="21">
        <v>7.5</v>
      </c>
      <c r="W1867" s="10">
        <v>81000</v>
      </c>
      <c r="X1867" s="10" t="s">
        <v>566</v>
      </c>
      <c r="Y1867" s="10" t="s">
        <v>6276</v>
      </c>
      <c r="Z1867" s="10" t="s">
        <v>661</v>
      </c>
      <c r="AA1867" s="22" t="s">
        <v>29</v>
      </c>
      <c r="AB1867" s="10">
        <v>24000000</v>
      </c>
      <c r="AC1867" s="10">
        <v>41895491</v>
      </c>
      <c r="AD1867" s="10" t="s">
        <v>2099</v>
      </c>
      <c r="AE1867" s="23">
        <v>137</v>
      </c>
    </row>
    <row r="1868" spans="1:31" x14ac:dyDescent="0.35">
      <c r="A1868" t="s">
        <v>6277</v>
      </c>
      <c r="B1868" t="s">
        <v>15</v>
      </c>
      <c r="C1868" t="s">
        <v>40</v>
      </c>
      <c r="D1868" s="2">
        <v>1991</v>
      </c>
      <c r="E1868" t="s">
        <v>6278</v>
      </c>
      <c r="F1868" s="2">
        <v>5.6</v>
      </c>
      <c r="G1868">
        <v>2200</v>
      </c>
      <c r="H1868" t="s">
        <v>6279</v>
      </c>
      <c r="I1868" t="s">
        <v>6280</v>
      </c>
      <c r="J1868" t="s">
        <v>6281</v>
      </c>
      <c r="K1868" s="3" t="s">
        <v>490</v>
      </c>
      <c r="L1868">
        <v>0</v>
      </c>
      <c r="N1868" t="s">
        <v>553</v>
      </c>
      <c r="O1868" s="2">
        <v>99</v>
      </c>
      <c r="Q1868" s="9" t="s">
        <v>40</v>
      </c>
      <c r="R1868" s="18">
        <v>1991</v>
      </c>
      <c r="S1868" s="26" t="s">
        <v>13001</v>
      </c>
      <c r="T1868" s="25" t="str">
        <f>LEFT(S1868,3)</f>
        <v>Nov</v>
      </c>
      <c r="U1868" s="9" t="s">
        <v>490</v>
      </c>
      <c r="V1868" s="18">
        <v>5.6</v>
      </c>
      <c r="W1868" s="9">
        <v>2200</v>
      </c>
      <c r="X1868" s="9" t="s">
        <v>6279</v>
      </c>
      <c r="Y1868" s="9" t="s">
        <v>6280</v>
      </c>
      <c r="Z1868" s="9" t="s">
        <v>6281</v>
      </c>
      <c r="AA1868" s="19" t="s">
        <v>490</v>
      </c>
      <c r="AB1868" s="9">
        <v>0</v>
      </c>
      <c r="AC1868" s="9"/>
      <c r="AD1868" s="9" t="s">
        <v>553</v>
      </c>
      <c r="AE1868" s="20">
        <v>99</v>
      </c>
    </row>
    <row r="1869" spans="1:31" x14ac:dyDescent="0.35">
      <c r="A1869" t="s">
        <v>6282</v>
      </c>
      <c r="B1869" t="s">
        <v>15</v>
      </c>
      <c r="C1869" t="s">
        <v>16</v>
      </c>
      <c r="D1869" s="2">
        <v>1991</v>
      </c>
      <c r="E1869" t="s">
        <v>5813</v>
      </c>
      <c r="F1869" s="2">
        <v>6.3</v>
      </c>
      <c r="G1869">
        <v>52000</v>
      </c>
      <c r="H1869" t="s">
        <v>2168</v>
      </c>
      <c r="I1869" t="s">
        <v>6283</v>
      </c>
      <c r="J1869" t="s">
        <v>6284</v>
      </c>
      <c r="K1869" s="3" t="s">
        <v>29</v>
      </c>
      <c r="L1869">
        <v>19000000</v>
      </c>
      <c r="M1869">
        <v>174999005</v>
      </c>
      <c r="N1869" t="s">
        <v>179</v>
      </c>
      <c r="O1869" s="2">
        <v>99</v>
      </c>
      <c r="Q1869" s="10" t="s">
        <v>16</v>
      </c>
      <c r="R1869" s="21">
        <v>1991</v>
      </c>
      <c r="S1869" s="27" t="s">
        <v>12953</v>
      </c>
      <c r="T1869" s="25" t="str">
        <f>LEFT(S1869,3)</f>
        <v>Feb</v>
      </c>
      <c r="U1869" s="10" t="s">
        <v>29</v>
      </c>
      <c r="V1869" s="21">
        <v>6.3</v>
      </c>
      <c r="W1869" s="10">
        <v>52000</v>
      </c>
      <c r="X1869" s="10" t="s">
        <v>2168</v>
      </c>
      <c r="Y1869" s="10" t="s">
        <v>6283</v>
      </c>
      <c r="Z1869" s="10" t="s">
        <v>6284</v>
      </c>
      <c r="AA1869" s="22" t="s">
        <v>29</v>
      </c>
      <c r="AB1869" s="10">
        <v>19000000</v>
      </c>
      <c r="AC1869" s="10">
        <v>174999005</v>
      </c>
      <c r="AD1869" s="10" t="s">
        <v>179</v>
      </c>
      <c r="AE1869" s="23">
        <v>99</v>
      </c>
    </row>
    <row r="1870" spans="1:31" x14ac:dyDescent="0.35">
      <c r="A1870" t="s">
        <v>6285</v>
      </c>
      <c r="B1870" t="s">
        <v>2706</v>
      </c>
      <c r="C1870" t="s">
        <v>16</v>
      </c>
      <c r="D1870" s="2">
        <v>1991</v>
      </c>
      <c r="E1870" t="s">
        <v>6286</v>
      </c>
      <c r="F1870" s="2">
        <v>7.6</v>
      </c>
      <c r="G1870">
        <v>7500</v>
      </c>
      <c r="H1870" t="s">
        <v>975</v>
      </c>
      <c r="I1870" t="s">
        <v>3203</v>
      </c>
      <c r="J1870" t="s">
        <v>3447</v>
      </c>
      <c r="K1870" s="3" t="s">
        <v>451</v>
      </c>
      <c r="L1870">
        <v>0</v>
      </c>
      <c r="M1870">
        <v>403056</v>
      </c>
      <c r="N1870" t="s">
        <v>6287</v>
      </c>
      <c r="O1870" s="2">
        <v>238</v>
      </c>
      <c r="Q1870" s="9" t="s">
        <v>16</v>
      </c>
      <c r="R1870" s="18">
        <v>1991</v>
      </c>
      <c r="S1870" s="26" t="s">
        <v>13002</v>
      </c>
      <c r="T1870" s="25" t="str">
        <f>LEFT(S1870,3)</f>
        <v>Sep</v>
      </c>
      <c r="U1870" s="9" t="s">
        <v>451</v>
      </c>
      <c r="V1870" s="18">
        <v>7.6</v>
      </c>
      <c r="W1870" s="9">
        <v>7500</v>
      </c>
      <c r="X1870" s="9" t="s">
        <v>975</v>
      </c>
      <c r="Y1870" s="9" t="s">
        <v>3203</v>
      </c>
      <c r="Z1870" s="9" t="s">
        <v>3447</v>
      </c>
      <c r="AA1870" s="19" t="s">
        <v>451</v>
      </c>
      <c r="AB1870" s="9">
        <v>0</v>
      </c>
      <c r="AC1870" s="9">
        <v>403056</v>
      </c>
      <c r="AD1870" s="9" t="s">
        <v>6287</v>
      </c>
      <c r="AE1870" s="20">
        <v>238</v>
      </c>
    </row>
    <row r="1871" spans="1:31" x14ac:dyDescent="0.35">
      <c r="A1871" t="s">
        <v>6288</v>
      </c>
      <c r="B1871" t="s">
        <v>1998</v>
      </c>
      <c r="C1871" t="s">
        <v>24</v>
      </c>
      <c r="D1871" s="2">
        <v>1991</v>
      </c>
      <c r="E1871" t="s">
        <v>6289</v>
      </c>
      <c r="F1871" s="2">
        <v>5.2</v>
      </c>
      <c r="G1871">
        <v>19000</v>
      </c>
      <c r="H1871" t="s">
        <v>6290</v>
      </c>
      <c r="I1871" t="s">
        <v>27</v>
      </c>
      <c r="J1871" t="s">
        <v>6291</v>
      </c>
      <c r="K1871" s="3" t="s">
        <v>29</v>
      </c>
      <c r="L1871">
        <v>11000000</v>
      </c>
      <c r="M1871">
        <v>2807854</v>
      </c>
      <c r="N1871" t="s">
        <v>30</v>
      </c>
      <c r="O1871" s="2">
        <v>102</v>
      </c>
      <c r="Q1871" s="10" t="s">
        <v>24</v>
      </c>
      <c r="R1871" s="21">
        <v>1991</v>
      </c>
      <c r="S1871" s="27" t="s">
        <v>13003</v>
      </c>
      <c r="T1871" s="25" t="str">
        <f>LEFT(S1871,3)</f>
        <v>Aug</v>
      </c>
      <c r="U1871" s="10" t="s">
        <v>29</v>
      </c>
      <c r="V1871" s="21">
        <v>5.2</v>
      </c>
      <c r="W1871" s="10">
        <v>19000</v>
      </c>
      <c r="X1871" s="10" t="s">
        <v>6290</v>
      </c>
      <c r="Y1871" s="10" t="s">
        <v>27</v>
      </c>
      <c r="Z1871" s="10" t="s">
        <v>6291</v>
      </c>
      <c r="AA1871" s="22" t="s">
        <v>29</v>
      </c>
      <c r="AB1871" s="10">
        <v>11000000</v>
      </c>
      <c r="AC1871" s="10">
        <v>2807854</v>
      </c>
      <c r="AD1871" s="10" t="s">
        <v>30</v>
      </c>
      <c r="AE1871" s="23">
        <v>102</v>
      </c>
    </row>
    <row r="1872" spans="1:31" x14ac:dyDescent="0.35">
      <c r="A1872" t="s">
        <v>6292</v>
      </c>
      <c r="B1872" t="s">
        <v>15</v>
      </c>
      <c r="C1872" t="s">
        <v>33</v>
      </c>
      <c r="D1872" s="2">
        <v>1991</v>
      </c>
      <c r="E1872" t="s">
        <v>6293</v>
      </c>
      <c r="F1872" s="2">
        <v>7</v>
      </c>
      <c r="G1872">
        <v>95000</v>
      </c>
      <c r="H1872" t="s">
        <v>1558</v>
      </c>
      <c r="I1872" t="s">
        <v>3882</v>
      </c>
      <c r="J1872" t="s">
        <v>4458</v>
      </c>
      <c r="K1872" s="3" t="s">
        <v>29</v>
      </c>
      <c r="L1872">
        <v>43000000</v>
      </c>
      <c r="M1872">
        <v>59509925</v>
      </c>
      <c r="N1872" t="s">
        <v>6294</v>
      </c>
      <c r="O1872" s="2">
        <v>105</v>
      </c>
      <c r="Q1872" s="9" t="s">
        <v>33</v>
      </c>
      <c r="R1872" s="18">
        <v>1991</v>
      </c>
      <c r="S1872" s="26" t="s">
        <v>13004</v>
      </c>
      <c r="T1872" s="25" t="str">
        <f>LEFT(S1872,3)</f>
        <v>Dec</v>
      </c>
      <c r="U1872" s="9" t="s">
        <v>29</v>
      </c>
      <c r="V1872" s="18">
        <v>7</v>
      </c>
      <c r="W1872" s="9">
        <v>95000</v>
      </c>
      <c r="X1872" s="9" t="s">
        <v>1558</v>
      </c>
      <c r="Y1872" s="9" t="s">
        <v>3882</v>
      </c>
      <c r="Z1872" s="9" t="s">
        <v>4458</v>
      </c>
      <c r="AA1872" s="19" t="s">
        <v>29</v>
      </c>
      <c r="AB1872" s="9">
        <v>43000000</v>
      </c>
      <c r="AC1872" s="9">
        <v>59509925</v>
      </c>
      <c r="AD1872" s="9" t="s">
        <v>6294</v>
      </c>
      <c r="AE1872" s="20">
        <v>105</v>
      </c>
    </row>
    <row r="1873" spans="1:31" x14ac:dyDescent="0.35">
      <c r="A1873" t="s">
        <v>6295</v>
      </c>
      <c r="B1873" t="s">
        <v>32</v>
      </c>
      <c r="C1873" t="s">
        <v>33</v>
      </c>
      <c r="D1873" s="2">
        <v>1991</v>
      </c>
      <c r="E1873" t="s">
        <v>6296</v>
      </c>
      <c r="F1873" s="2">
        <v>7.2</v>
      </c>
      <c r="G1873">
        <v>72000</v>
      </c>
      <c r="H1873" t="s">
        <v>1025</v>
      </c>
      <c r="I1873" t="s">
        <v>1026</v>
      </c>
      <c r="J1873" t="s">
        <v>1027</v>
      </c>
      <c r="K1873" s="3" t="s">
        <v>29</v>
      </c>
      <c r="L1873">
        <v>30000000</v>
      </c>
      <c r="M1873">
        <v>96888996</v>
      </c>
      <c r="N1873" t="s">
        <v>43</v>
      </c>
      <c r="O1873" s="2">
        <v>110</v>
      </c>
      <c r="Q1873" s="10" t="s">
        <v>33</v>
      </c>
      <c r="R1873" s="21">
        <v>1991</v>
      </c>
      <c r="S1873" s="27" t="s">
        <v>13005</v>
      </c>
      <c r="T1873" s="25" t="str">
        <f>LEFT(S1873,3)</f>
        <v>Dec</v>
      </c>
      <c r="U1873" s="10" t="s">
        <v>29</v>
      </c>
      <c r="V1873" s="21">
        <v>7.2</v>
      </c>
      <c r="W1873" s="10">
        <v>72000</v>
      </c>
      <c r="X1873" s="10" t="s">
        <v>1025</v>
      </c>
      <c r="Y1873" s="10" t="s">
        <v>1026</v>
      </c>
      <c r="Z1873" s="10" t="s">
        <v>1027</v>
      </c>
      <c r="AA1873" s="22" t="s">
        <v>29</v>
      </c>
      <c r="AB1873" s="10">
        <v>30000000</v>
      </c>
      <c r="AC1873" s="10">
        <v>96888996</v>
      </c>
      <c r="AD1873" s="10" t="s">
        <v>43</v>
      </c>
      <c r="AE1873" s="23">
        <v>110</v>
      </c>
    </row>
    <row r="1874" spans="1:31" x14ac:dyDescent="0.35">
      <c r="A1874" t="s">
        <v>6297</v>
      </c>
      <c r="B1874" t="s">
        <v>15</v>
      </c>
      <c r="C1874" t="s">
        <v>16</v>
      </c>
      <c r="D1874" s="2">
        <v>1991</v>
      </c>
      <c r="E1874" t="s">
        <v>6298</v>
      </c>
      <c r="F1874" s="2">
        <v>7</v>
      </c>
      <c r="G1874">
        <v>53000</v>
      </c>
      <c r="H1874" t="s">
        <v>5224</v>
      </c>
      <c r="I1874" t="s">
        <v>5224</v>
      </c>
      <c r="J1874" t="s">
        <v>4473</v>
      </c>
      <c r="K1874" s="3" t="s">
        <v>29</v>
      </c>
      <c r="L1874">
        <v>2500000</v>
      </c>
      <c r="M1874">
        <v>6401336</v>
      </c>
      <c r="N1874" t="s">
        <v>2025</v>
      </c>
      <c r="O1874" s="2">
        <v>104</v>
      </c>
      <c r="Q1874" s="9" t="s">
        <v>16</v>
      </c>
      <c r="R1874" s="18">
        <v>1991</v>
      </c>
      <c r="S1874" s="26" t="s">
        <v>13006</v>
      </c>
      <c r="T1874" s="25" t="str">
        <f>LEFT(S1874,3)</f>
        <v>Jul</v>
      </c>
      <c r="U1874" s="9" t="s">
        <v>2107</v>
      </c>
      <c r="V1874" s="18">
        <v>7</v>
      </c>
      <c r="W1874" s="9">
        <v>53000</v>
      </c>
      <c r="X1874" s="9" t="s">
        <v>5224</v>
      </c>
      <c r="Y1874" s="9" t="s">
        <v>5224</v>
      </c>
      <c r="Z1874" s="9" t="s">
        <v>4473</v>
      </c>
      <c r="AA1874" s="19" t="s">
        <v>29</v>
      </c>
      <c r="AB1874" s="9">
        <v>2500000</v>
      </c>
      <c r="AC1874" s="9">
        <v>6401336</v>
      </c>
      <c r="AD1874" s="9" t="s">
        <v>2025</v>
      </c>
      <c r="AE1874" s="20">
        <v>104</v>
      </c>
    </row>
    <row r="1875" spans="1:31" x14ac:dyDescent="0.35">
      <c r="A1875" t="s">
        <v>6299</v>
      </c>
      <c r="B1875" t="s">
        <v>1998</v>
      </c>
      <c r="C1875" t="s">
        <v>40</v>
      </c>
      <c r="D1875" s="2">
        <v>1991</v>
      </c>
      <c r="E1875" t="s">
        <v>5932</v>
      </c>
      <c r="F1875" s="2">
        <v>5.9</v>
      </c>
      <c r="G1875">
        <v>27000</v>
      </c>
      <c r="H1875" t="s">
        <v>6300</v>
      </c>
      <c r="I1875" t="s">
        <v>6301</v>
      </c>
      <c r="J1875" t="s">
        <v>1528</v>
      </c>
      <c r="K1875" s="3" t="s">
        <v>29</v>
      </c>
      <c r="L1875">
        <v>6788000</v>
      </c>
      <c r="M1875">
        <v>13878411</v>
      </c>
      <c r="N1875" t="s">
        <v>218</v>
      </c>
      <c r="O1875" s="2">
        <v>103</v>
      </c>
      <c r="Q1875" s="10" t="s">
        <v>40</v>
      </c>
      <c r="R1875" s="21">
        <v>1991</v>
      </c>
      <c r="S1875" s="27" t="s">
        <v>12967</v>
      </c>
      <c r="T1875" s="25" t="str">
        <f>LEFT(S1875,3)</f>
        <v>May</v>
      </c>
      <c r="U1875" s="10" t="s">
        <v>29</v>
      </c>
      <c r="V1875" s="21">
        <v>5.9</v>
      </c>
      <c r="W1875" s="10">
        <v>27000</v>
      </c>
      <c r="X1875" s="10" t="s">
        <v>6300</v>
      </c>
      <c r="Y1875" s="10" t="s">
        <v>6301</v>
      </c>
      <c r="Z1875" s="10" t="s">
        <v>1528</v>
      </c>
      <c r="AA1875" s="22" t="s">
        <v>29</v>
      </c>
      <c r="AB1875" s="10">
        <v>6788000</v>
      </c>
      <c r="AC1875" s="10">
        <v>13878411</v>
      </c>
      <c r="AD1875" s="10" t="s">
        <v>218</v>
      </c>
      <c r="AE1875" s="23">
        <v>103</v>
      </c>
    </row>
    <row r="1876" spans="1:31" x14ac:dyDescent="0.35">
      <c r="A1876" t="s">
        <v>6302</v>
      </c>
      <c r="B1876" t="s">
        <v>1998</v>
      </c>
      <c r="C1876" t="s">
        <v>33</v>
      </c>
      <c r="D1876" s="2">
        <v>1991</v>
      </c>
      <c r="E1876" t="s">
        <v>6303</v>
      </c>
      <c r="F1876" s="2">
        <v>6.8</v>
      </c>
      <c r="G1876">
        <v>102000</v>
      </c>
      <c r="H1876" t="s">
        <v>41</v>
      </c>
      <c r="I1876" t="s">
        <v>41</v>
      </c>
      <c r="J1876" t="s">
        <v>3258</v>
      </c>
      <c r="K1876" s="3" t="s">
        <v>29</v>
      </c>
      <c r="L1876">
        <v>26000000</v>
      </c>
      <c r="M1876">
        <v>181096164</v>
      </c>
      <c r="N1876" t="s">
        <v>179</v>
      </c>
      <c r="O1876" s="2">
        <v>84</v>
      </c>
      <c r="Q1876" s="9" t="s">
        <v>33</v>
      </c>
      <c r="R1876" s="18">
        <v>1991</v>
      </c>
      <c r="S1876" s="26" t="s">
        <v>13007</v>
      </c>
      <c r="T1876" s="25" t="str">
        <f>LEFT(S1876,3)</f>
        <v>Jul</v>
      </c>
      <c r="U1876" s="9" t="s">
        <v>29</v>
      </c>
      <c r="V1876" s="18">
        <v>6.8</v>
      </c>
      <c r="W1876" s="9">
        <v>102000</v>
      </c>
      <c r="X1876" s="9" t="s">
        <v>41</v>
      </c>
      <c r="Y1876" s="9" t="s">
        <v>41</v>
      </c>
      <c r="Z1876" s="9" t="s">
        <v>3258</v>
      </c>
      <c r="AA1876" s="19" t="s">
        <v>29</v>
      </c>
      <c r="AB1876" s="9">
        <v>26000000</v>
      </c>
      <c r="AC1876" s="9">
        <v>181096164</v>
      </c>
      <c r="AD1876" s="9" t="s">
        <v>179</v>
      </c>
      <c r="AE1876" s="20">
        <v>84</v>
      </c>
    </row>
    <row r="1877" spans="1:31" x14ac:dyDescent="0.35">
      <c r="A1877" t="s">
        <v>6304</v>
      </c>
      <c r="B1877" t="s">
        <v>15</v>
      </c>
      <c r="C1877" t="s">
        <v>33</v>
      </c>
      <c r="D1877" s="2">
        <v>1991</v>
      </c>
      <c r="E1877" t="s">
        <v>5932</v>
      </c>
      <c r="F1877" s="2">
        <v>5.8</v>
      </c>
      <c r="G1877">
        <v>54000</v>
      </c>
      <c r="H1877" t="s">
        <v>4486</v>
      </c>
      <c r="I1877" t="s">
        <v>4458</v>
      </c>
      <c r="J1877" t="s">
        <v>4458</v>
      </c>
      <c r="K1877" s="3" t="s">
        <v>29</v>
      </c>
      <c r="L1877">
        <v>65000000</v>
      </c>
      <c r="M1877">
        <v>17218080</v>
      </c>
      <c r="N1877" t="s">
        <v>2099</v>
      </c>
      <c r="O1877" s="2">
        <v>100</v>
      </c>
      <c r="Q1877" s="10" t="s">
        <v>33</v>
      </c>
      <c r="R1877" s="21">
        <v>1991</v>
      </c>
      <c r="S1877" s="27" t="s">
        <v>12967</v>
      </c>
      <c r="T1877" s="25" t="str">
        <f>LEFT(S1877,3)</f>
        <v>May</v>
      </c>
      <c r="U1877" s="10" t="s">
        <v>29</v>
      </c>
      <c r="V1877" s="21">
        <v>5.8</v>
      </c>
      <c r="W1877" s="10">
        <v>54000</v>
      </c>
      <c r="X1877" s="10" t="s">
        <v>4486</v>
      </c>
      <c r="Y1877" s="10" t="s">
        <v>4458</v>
      </c>
      <c r="Z1877" s="10" t="s">
        <v>4458</v>
      </c>
      <c r="AA1877" s="22" t="s">
        <v>29</v>
      </c>
      <c r="AB1877" s="10">
        <v>65000000</v>
      </c>
      <c r="AC1877" s="10">
        <v>17218080</v>
      </c>
      <c r="AD1877" s="10" t="s">
        <v>2099</v>
      </c>
      <c r="AE1877" s="23">
        <v>100</v>
      </c>
    </row>
    <row r="1878" spans="1:31" x14ac:dyDescent="0.35">
      <c r="A1878" t="s">
        <v>6305</v>
      </c>
      <c r="B1878" t="s">
        <v>15</v>
      </c>
      <c r="C1878" t="s">
        <v>16</v>
      </c>
      <c r="D1878" s="2">
        <v>1991</v>
      </c>
      <c r="E1878" t="s">
        <v>6306</v>
      </c>
      <c r="F1878" s="2">
        <v>6.7</v>
      </c>
      <c r="G1878">
        <v>17000</v>
      </c>
      <c r="H1878" t="s">
        <v>1599</v>
      </c>
      <c r="I1878" t="s">
        <v>1824</v>
      </c>
      <c r="J1878" t="s">
        <v>1599</v>
      </c>
      <c r="K1878" s="3" t="s">
        <v>29</v>
      </c>
      <c r="L1878">
        <v>30000000</v>
      </c>
      <c r="M1878">
        <v>74787599</v>
      </c>
      <c r="N1878" t="s">
        <v>30</v>
      </c>
      <c r="O1878" s="2">
        <v>132</v>
      </c>
      <c r="Q1878" s="9" t="s">
        <v>16</v>
      </c>
      <c r="R1878" s="18">
        <v>1991</v>
      </c>
      <c r="S1878" s="26" t="s">
        <v>13008</v>
      </c>
      <c r="T1878" s="25" t="str">
        <f>LEFT(S1878,3)</f>
        <v>Dec</v>
      </c>
      <c r="U1878" s="9" t="s">
        <v>29</v>
      </c>
      <c r="V1878" s="18">
        <v>6.7</v>
      </c>
      <c r="W1878" s="9">
        <v>17000</v>
      </c>
      <c r="X1878" s="9" t="s">
        <v>1599</v>
      </c>
      <c r="Y1878" s="9" t="s">
        <v>1824</v>
      </c>
      <c r="Z1878" s="9" t="s">
        <v>1599</v>
      </c>
      <c r="AA1878" s="19" t="s">
        <v>29</v>
      </c>
      <c r="AB1878" s="9">
        <v>30000000</v>
      </c>
      <c r="AC1878" s="9">
        <v>74787599</v>
      </c>
      <c r="AD1878" s="9" t="s">
        <v>30</v>
      </c>
      <c r="AE1878" s="20">
        <v>132</v>
      </c>
    </row>
    <row r="1879" spans="1:31" x14ac:dyDescent="0.35">
      <c r="A1879" t="s">
        <v>6307</v>
      </c>
      <c r="B1879" t="s">
        <v>15</v>
      </c>
      <c r="C1879" t="s">
        <v>40</v>
      </c>
      <c r="D1879" s="2">
        <v>1991</v>
      </c>
      <c r="E1879" t="s">
        <v>6308</v>
      </c>
      <c r="F1879" s="2">
        <v>7.7</v>
      </c>
      <c r="G1879">
        <v>116000</v>
      </c>
      <c r="H1879" t="s">
        <v>2093</v>
      </c>
      <c r="I1879" t="s">
        <v>2093</v>
      </c>
      <c r="J1879" t="s">
        <v>6309</v>
      </c>
      <c r="K1879" s="3" t="s">
        <v>21</v>
      </c>
      <c r="L1879">
        <v>9000000</v>
      </c>
      <c r="M1879">
        <v>6153939</v>
      </c>
      <c r="N1879" t="s">
        <v>3879</v>
      </c>
      <c r="O1879" s="2">
        <v>116</v>
      </c>
      <c r="Q1879" s="10" t="s">
        <v>40</v>
      </c>
      <c r="R1879" s="21">
        <v>1991</v>
      </c>
      <c r="S1879" s="27" t="s">
        <v>13009</v>
      </c>
      <c r="T1879" s="25" t="str">
        <f>LEFT(S1879,3)</f>
        <v>Aug</v>
      </c>
      <c r="U1879" s="10" t="s">
        <v>29</v>
      </c>
      <c r="V1879" s="21">
        <v>7.7</v>
      </c>
      <c r="W1879" s="10">
        <v>116000</v>
      </c>
      <c r="X1879" s="10" t="s">
        <v>2093</v>
      </c>
      <c r="Y1879" s="10" t="s">
        <v>2093</v>
      </c>
      <c r="Z1879" s="10" t="s">
        <v>6309</v>
      </c>
      <c r="AA1879" s="22" t="s">
        <v>21</v>
      </c>
      <c r="AB1879" s="10">
        <v>9000000</v>
      </c>
      <c r="AC1879" s="10">
        <v>6153939</v>
      </c>
      <c r="AD1879" s="10" t="s">
        <v>3879</v>
      </c>
      <c r="AE1879" s="23">
        <v>116</v>
      </c>
    </row>
    <row r="1880" spans="1:31" x14ac:dyDescent="0.35">
      <c r="A1880" t="s">
        <v>6310</v>
      </c>
      <c r="B1880" t="s">
        <v>1998</v>
      </c>
      <c r="C1880" t="s">
        <v>40</v>
      </c>
      <c r="D1880" s="2">
        <v>1991</v>
      </c>
      <c r="E1880" t="s">
        <v>5993</v>
      </c>
      <c r="F1880" s="2">
        <v>5.0999999999999996</v>
      </c>
      <c r="G1880">
        <v>23000</v>
      </c>
      <c r="H1880" t="s">
        <v>58</v>
      </c>
      <c r="I1880" t="s">
        <v>6311</v>
      </c>
      <c r="J1880" t="s">
        <v>48</v>
      </c>
      <c r="K1880" s="3" t="s">
        <v>29</v>
      </c>
      <c r="L1880">
        <v>40000000</v>
      </c>
      <c r="M1880">
        <v>8479793</v>
      </c>
      <c r="N1880" t="s">
        <v>4015</v>
      </c>
      <c r="O1880" s="2">
        <v>94</v>
      </c>
      <c r="Q1880" s="9" t="s">
        <v>40</v>
      </c>
      <c r="R1880" s="18">
        <v>1991</v>
      </c>
      <c r="S1880" s="26" t="s">
        <v>12970</v>
      </c>
      <c r="T1880" s="25" t="str">
        <f>LEFT(S1880,3)</f>
        <v>Feb</v>
      </c>
      <c r="U1880" s="9" t="s">
        <v>29</v>
      </c>
      <c r="V1880" s="18">
        <v>5.0999999999999996</v>
      </c>
      <c r="W1880" s="9">
        <v>23000</v>
      </c>
      <c r="X1880" s="9" t="s">
        <v>58</v>
      </c>
      <c r="Y1880" s="9" t="s">
        <v>6311</v>
      </c>
      <c r="Z1880" s="9" t="s">
        <v>48</v>
      </c>
      <c r="AA1880" s="19" t="s">
        <v>29</v>
      </c>
      <c r="AB1880" s="9">
        <v>40000000</v>
      </c>
      <c r="AC1880" s="9">
        <v>8479793</v>
      </c>
      <c r="AD1880" s="9" t="s">
        <v>4015</v>
      </c>
      <c r="AE1880" s="20">
        <v>94</v>
      </c>
    </row>
    <row r="1881" spans="1:31" x14ac:dyDescent="0.35">
      <c r="A1881" t="s">
        <v>6312</v>
      </c>
      <c r="B1881" t="s">
        <v>32</v>
      </c>
      <c r="C1881" t="s">
        <v>40</v>
      </c>
      <c r="D1881" s="2">
        <v>1991</v>
      </c>
      <c r="E1881" t="s">
        <v>6313</v>
      </c>
      <c r="F1881" s="2">
        <v>7</v>
      </c>
      <c r="G1881">
        <v>65000</v>
      </c>
      <c r="H1881" t="s">
        <v>2220</v>
      </c>
      <c r="I1881" t="s">
        <v>6314</v>
      </c>
      <c r="J1881" t="s">
        <v>545</v>
      </c>
      <c r="K1881" s="3" t="s">
        <v>29</v>
      </c>
      <c r="L1881">
        <v>35000000</v>
      </c>
      <c r="M1881">
        <v>63707829</v>
      </c>
      <c r="N1881" t="s">
        <v>2091</v>
      </c>
      <c r="O1881" s="2">
        <v>99</v>
      </c>
      <c r="Q1881" s="10" t="s">
        <v>40</v>
      </c>
      <c r="R1881" s="21">
        <v>1991</v>
      </c>
      <c r="S1881" s="27" t="s">
        <v>13010</v>
      </c>
      <c r="T1881" s="25" t="str">
        <f>LEFT(S1881,3)</f>
        <v>May</v>
      </c>
      <c r="U1881" s="10" t="s">
        <v>29</v>
      </c>
      <c r="V1881" s="21">
        <v>7</v>
      </c>
      <c r="W1881" s="10">
        <v>65000</v>
      </c>
      <c r="X1881" s="10" t="s">
        <v>2220</v>
      </c>
      <c r="Y1881" s="10" t="s">
        <v>6314</v>
      </c>
      <c r="Z1881" s="10" t="s">
        <v>545</v>
      </c>
      <c r="AA1881" s="22" t="s">
        <v>29</v>
      </c>
      <c r="AB1881" s="10">
        <v>35000000</v>
      </c>
      <c r="AC1881" s="10">
        <v>63707829</v>
      </c>
      <c r="AD1881" s="10" t="s">
        <v>2091</v>
      </c>
      <c r="AE1881" s="23">
        <v>99</v>
      </c>
    </row>
    <row r="1882" spans="1:31" x14ac:dyDescent="0.35">
      <c r="A1882" t="s">
        <v>6315</v>
      </c>
      <c r="B1882" t="s">
        <v>15</v>
      </c>
      <c r="C1882" t="s">
        <v>16</v>
      </c>
      <c r="D1882" s="2">
        <v>1991</v>
      </c>
      <c r="E1882" t="s">
        <v>6316</v>
      </c>
      <c r="F1882" s="2">
        <v>7</v>
      </c>
      <c r="G1882">
        <v>48000</v>
      </c>
      <c r="H1882" t="s">
        <v>580</v>
      </c>
      <c r="I1882" t="s">
        <v>6317</v>
      </c>
      <c r="J1882" t="s">
        <v>1798</v>
      </c>
      <c r="K1882" s="3" t="s">
        <v>194</v>
      </c>
      <c r="L1882">
        <v>16000000</v>
      </c>
      <c r="M1882">
        <v>2641357</v>
      </c>
      <c r="N1882" t="s">
        <v>1785</v>
      </c>
      <c r="O1882" s="2">
        <v>115</v>
      </c>
      <c r="Q1882" s="9" t="s">
        <v>16</v>
      </c>
      <c r="R1882" s="18">
        <v>1991</v>
      </c>
      <c r="S1882" s="26" t="s">
        <v>13011</v>
      </c>
      <c r="T1882" s="25" t="str">
        <f>LEFT(S1882,3)</f>
        <v>Apr</v>
      </c>
      <c r="U1882" s="9" t="s">
        <v>21</v>
      </c>
      <c r="V1882" s="18">
        <v>7</v>
      </c>
      <c r="W1882" s="9">
        <v>48000</v>
      </c>
      <c r="X1882" s="9" t="s">
        <v>580</v>
      </c>
      <c r="Y1882" s="9" t="s">
        <v>6317</v>
      </c>
      <c r="Z1882" s="9" t="s">
        <v>1798</v>
      </c>
      <c r="AA1882" s="19" t="s">
        <v>194</v>
      </c>
      <c r="AB1882" s="9">
        <v>16000000</v>
      </c>
      <c r="AC1882" s="9">
        <v>2641357</v>
      </c>
      <c r="AD1882" s="9" t="s">
        <v>1785</v>
      </c>
      <c r="AE1882" s="20">
        <v>115</v>
      </c>
    </row>
    <row r="1883" spans="1:31" x14ac:dyDescent="0.35">
      <c r="A1883" t="s">
        <v>6318</v>
      </c>
      <c r="B1883" t="s">
        <v>32</v>
      </c>
      <c r="C1883" t="s">
        <v>33</v>
      </c>
      <c r="D1883" s="2">
        <v>1991</v>
      </c>
      <c r="E1883" t="s">
        <v>6319</v>
      </c>
      <c r="F1883" s="2">
        <v>6</v>
      </c>
      <c r="G1883">
        <v>53000</v>
      </c>
      <c r="H1883" t="s">
        <v>458</v>
      </c>
      <c r="I1883" t="s">
        <v>5677</v>
      </c>
      <c r="J1883" t="s">
        <v>6320</v>
      </c>
      <c r="K1883" s="3" t="s">
        <v>29</v>
      </c>
      <c r="L1883">
        <v>25000000</v>
      </c>
      <c r="M1883">
        <v>78656813</v>
      </c>
      <c r="N1883" t="s">
        <v>553</v>
      </c>
      <c r="O1883" s="2">
        <v>88</v>
      </c>
      <c r="Q1883" s="10" t="s">
        <v>33</v>
      </c>
      <c r="R1883" s="21">
        <v>1991</v>
      </c>
      <c r="S1883" s="27" t="s">
        <v>13012</v>
      </c>
      <c r="T1883" s="25" t="str">
        <f>LEFT(S1883,3)</f>
        <v>Mar</v>
      </c>
      <c r="U1883" s="10" t="s">
        <v>29</v>
      </c>
      <c r="V1883" s="21">
        <v>6</v>
      </c>
      <c r="W1883" s="10">
        <v>53000</v>
      </c>
      <c r="X1883" s="10" t="s">
        <v>458</v>
      </c>
      <c r="Y1883" s="10" t="s">
        <v>5677</v>
      </c>
      <c r="Z1883" s="10" t="s">
        <v>6320</v>
      </c>
      <c r="AA1883" s="22" t="s">
        <v>29</v>
      </c>
      <c r="AB1883" s="10">
        <v>25000000</v>
      </c>
      <c r="AC1883" s="10">
        <v>78656813</v>
      </c>
      <c r="AD1883" s="10" t="s">
        <v>553</v>
      </c>
      <c r="AE1883" s="23">
        <v>88</v>
      </c>
    </row>
    <row r="1884" spans="1:31" x14ac:dyDescent="0.35">
      <c r="A1884" t="s">
        <v>6321</v>
      </c>
      <c r="B1884" t="s">
        <v>1998</v>
      </c>
      <c r="C1884" t="s">
        <v>40</v>
      </c>
      <c r="D1884" s="2">
        <v>1991</v>
      </c>
      <c r="E1884" t="s">
        <v>6322</v>
      </c>
      <c r="F1884" s="2">
        <v>6.9</v>
      </c>
      <c r="G1884">
        <v>108000</v>
      </c>
      <c r="H1884" t="s">
        <v>4518</v>
      </c>
      <c r="I1884" t="s">
        <v>41</v>
      </c>
      <c r="J1884" t="s">
        <v>193</v>
      </c>
      <c r="K1884" s="3" t="s">
        <v>29</v>
      </c>
      <c r="L1884">
        <v>23000000</v>
      </c>
      <c r="M1884">
        <v>86930411</v>
      </c>
      <c r="N1884" t="s">
        <v>43</v>
      </c>
      <c r="O1884" s="2">
        <v>85</v>
      </c>
      <c r="Q1884" s="9" t="s">
        <v>40</v>
      </c>
      <c r="R1884" s="18">
        <v>1991</v>
      </c>
      <c r="S1884" s="26" t="s">
        <v>13013</v>
      </c>
      <c r="T1884" s="25" t="str">
        <f>LEFT(S1884,3)</f>
        <v>Jun</v>
      </c>
      <c r="U1884" s="9" t="s">
        <v>29</v>
      </c>
      <c r="V1884" s="18">
        <v>6.9</v>
      </c>
      <c r="W1884" s="9">
        <v>108000</v>
      </c>
      <c r="X1884" s="9" t="s">
        <v>4518</v>
      </c>
      <c r="Y1884" s="9" t="s">
        <v>41</v>
      </c>
      <c r="Z1884" s="9" t="s">
        <v>193</v>
      </c>
      <c r="AA1884" s="19" t="s">
        <v>29</v>
      </c>
      <c r="AB1884" s="9">
        <v>23000000</v>
      </c>
      <c r="AC1884" s="9">
        <v>86930411</v>
      </c>
      <c r="AD1884" s="9" t="s">
        <v>43</v>
      </c>
      <c r="AE1884" s="20">
        <v>85</v>
      </c>
    </row>
    <row r="1885" spans="1:31" x14ac:dyDescent="0.35">
      <c r="A1885" t="s">
        <v>6323</v>
      </c>
      <c r="B1885" t="s">
        <v>15</v>
      </c>
      <c r="C1885" t="s">
        <v>33</v>
      </c>
      <c r="D1885" s="2">
        <v>1991</v>
      </c>
      <c r="E1885" t="s">
        <v>6324</v>
      </c>
      <c r="F1885" s="2">
        <v>5.6</v>
      </c>
      <c r="G1885">
        <v>39000</v>
      </c>
      <c r="H1885" t="s">
        <v>4429</v>
      </c>
      <c r="I1885" t="s">
        <v>4429</v>
      </c>
      <c r="J1885" t="s">
        <v>4538</v>
      </c>
      <c r="K1885" s="3" t="s">
        <v>29</v>
      </c>
      <c r="L1885">
        <v>15000000</v>
      </c>
      <c r="M1885">
        <v>30102717</v>
      </c>
      <c r="N1885" t="s">
        <v>6325</v>
      </c>
      <c r="O1885" s="2">
        <v>110</v>
      </c>
      <c r="Q1885" s="10" t="s">
        <v>33</v>
      </c>
      <c r="R1885" s="21">
        <v>1991</v>
      </c>
      <c r="S1885" s="27" t="s">
        <v>13014</v>
      </c>
      <c r="T1885" s="25" t="str">
        <f>LEFT(S1885,3)</f>
        <v>Aug</v>
      </c>
      <c r="U1885" s="10" t="s">
        <v>29</v>
      </c>
      <c r="V1885" s="21">
        <v>5.6</v>
      </c>
      <c r="W1885" s="10">
        <v>39000</v>
      </c>
      <c r="X1885" s="10" t="s">
        <v>4429</v>
      </c>
      <c r="Y1885" s="10" t="s">
        <v>4429</v>
      </c>
      <c r="Z1885" s="10" t="s">
        <v>4538</v>
      </c>
      <c r="AA1885" s="22" t="s">
        <v>29</v>
      </c>
      <c r="AB1885" s="10">
        <v>15000000</v>
      </c>
      <c r="AC1885" s="10">
        <v>30102717</v>
      </c>
      <c r="AD1885" s="10" t="s">
        <v>6325</v>
      </c>
      <c r="AE1885" s="23">
        <v>110</v>
      </c>
    </row>
    <row r="1886" spans="1:31" x14ac:dyDescent="0.35">
      <c r="A1886" t="s">
        <v>6326</v>
      </c>
      <c r="B1886" t="s">
        <v>15</v>
      </c>
      <c r="C1886" t="s">
        <v>40</v>
      </c>
      <c r="D1886" s="2">
        <v>1991</v>
      </c>
      <c r="E1886" t="s">
        <v>6327</v>
      </c>
      <c r="F1886" s="2">
        <v>7.6</v>
      </c>
      <c r="G1886">
        <v>34000</v>
      </c>
      <c r="H1886" t="s">
        <v>114</v>
      </c>
      <c r="I1886" t="s">
        <v>6328</v>
      </c>
      <c r="J1886" t="s">
        <v>6329</v>
      </c>
      <c r="K1886" s="3" t="s">
        <v>3155</v>
      </c>
      <c r="L1886">
        <v>12000000</v>
      </c>
      <c r="M1886">
        <v>14919570</v>
      </c>
      <c r="N1886" t="s">
        <v>6330</v>
      </c>
      <c r="O1886" s="2">
        <v>118</v>
      </c>
      <c r="Q1886" s="9" t="s">
        <v>40</v>
      </c>
      <c r="R1886" s="18">
        <v>1991</v>
      </c>
      <c r="S1886" s="26" t="s">
        <v>13015</v>
      </c>
      <c r="T1886" s="25" t="str">
        <f>LEFT(S1886,3)</f>
        <v>Sep</v>
      </c>
      <c r="U1886" s="9" t="s">
        <v>29</v>
      </c>
      <c r="V1886" s="18">
        <v>7.6</v>
      </c>
      <c r="W1886" s="9">
        <v>34000</v>
      </c>
      <c r="X1886" s="9" t="s">
        <v>114</v>
      </c>
      <c r="Y1886" s="9" t="s">
        <v>6328</v>
      </c>
      <c r="Z1886" s="9" t="s">
        <v>6329</v>
      </c>
      <c r="AA1886" s="19" t="s">
        <v>3155</v>
      </c>
      <c r="AB1886" s="9">
        <v>12000000</v>
      </c>
      <c r="AC1886" s="9">
        <v>14919570</v>
      </c>
      <c r="AD1886" s="9" t="s">
        <v>6330</v>
      </c>
      <c r="AE1886" s="20">
        <v>118</v>
      </c>
    </row>
    <row r="1887" spans="1:31" x14ac:dyDescent="0.35">
      <c r="A1887" t="s">
        <v>6331</v>
      </c>
      <c r="B1887" t="s">
        <v>1998</v>
      </c>
      <c r="C1887" t="s">
        <v>16</v>
      </c>
      <c r="D1887" s="2">
        <v>1991</v>
      </c>
      <c r="E1887" t="s">
        <v>6332</v>
      </c>
      <c r="F1887" s="2">
        <v>7.3</v>
      </c>
      <c r="G1887">
        <v>16000</v>
      </c>
      <c r="H1887" t="s">
        <v>1280</v>
      </c>
      <c r="I1887" t="s">
        <v>6333</v>
      </c>
      <c r="J1887" t="s">
        <v>2156</v>
      </c>
      <c r="K1887" s="3" t="s">
        <v>29</v>
      </c>
      <c r="L1887">
        <v>0</v>
      </c>
      <c r="M1887">
        <v>2853801</v>
      </c>
      <c r="N1887" t="s">
        <v>117</v>
      </c>
      <c r="O1887" s="2">
        <v>99</v>
      </c>
      <c r="Q1887" s="10" t="s">
        <v>16</v>
      </c>
      <c r="R1887" s="21">
        <v>1991</v>
      </c>
      <c r="S1887" s="27" t="s">
        <v>13016</v>
      </c>
      <c r="T1887" s="25" t="str">
        <f>LEFT(S1887,3)</f>
        <v>Oct</v>
      </c>
      <c r="U1887" s="10" t="s">
        <v>29</v>
      </c>
      <c r="V1887" s="21">
        <v>7.3</v>
      </c>
      <c r="W1887" s="10">
        <v>16000</v>
      </c>
      <c r="X1887" s="10" t="s">
        <v>1280</v>
      </c>
      <c r="Y1887" s="10" t="s">
        <v>6333</v>
      </c>
      <c r="Z1887" s="10" t="s">
        <v>2156</v>
      </c>
      <c r="AA1887" s="22" t="s">
        <v>29</v>
      </c>
      <c r="AB1887" s="10">
        <v>0</v>
      </c>
      <c r="AC1887" s="10">
        <v>2853801</v>
      </c>
      <c r="AD1887" s="10" t="s">
        <v>117</v>
      </c>
      <c r="AE1887" s="23">
        <v>99</v>
      </c>
    </row>
    <row r="1888" spans="1:31" x14ac:dyDescent="0.35">
      <c r="A1888" t="s">
        <v>6334</v>
      </c>
      <c r="B1888" t="s">
        <v>15</v>
      </c>
      <c r="C1888" t="s">
        <v>16</v>
      </c>
      <c r="D1888" s="2">
        <v>1991</v>
      </c>
      <c r="E1888" t="s">
        <v>6227</v>
      </c>
      <c r="F1888" s="2">
        <v>7.8</v>
      </c>
      <c r="G1888">
        <v>44000</v>
      </c>
      <c r="H1888" t="s">
        <v>6335</v>
      </c>
      <c r="I1888" t="s">
        <v>6335</v>
      </c>
      <c r="J1888" t="s">
        <v>6336</v>
      </c>
      <c r="K1888" s="3" t="s">
        <v>451</v>
      </c>
      <c r="L1888">
        <v>0</v>
      </c>
      <c r="M1888">
        <v>2175939</v>
      </c>
      <c r="N1888" t="s">
        <v>6337</v>
      </c>
      <c r="O1888" s="2">
        <v>98</v>
      </c>
      <c r="Q1888" s="9" t="s">
        <v>16</v>
      </c>
      <c r="R1888" s="18">
        <v>1991</v>
      </c>
      <c r="S1888" s="26" t="s">
        <v>12991</v>
      </c>
      <c r="T1888" s="25" t="str">
        <f>LEFT(S1888,3)</f>
        <v>Nov</v>
      </c>
      <c r="U1888" s="9" t="s">
        <v>29</v>
      </c>
      <c r="V1888" s="18">
        <v>7.8</v>
      </c>
      <c r="W1888" s="9">
        <v>44000</v>
      </c>
      <c r="X1888" s="9" t="s">
        <v>6335</v>
      </c>
      <c r="Y1888" s="9" t="s">
        <v>6335</v>
      </c>
      <c r="Z1888" s="9" t="s">
        <v>6336</v>
      </c>
      <c r="AA1888" s="19" t="s">
        <v>451</v>
      </c>
      <c r="AB1888" s="9">
        <v>0</v>
      </c>
      <c r="AC1888" s="9">
        <v>2175939</v>
      </c>
      <c r="AD1888" s="9" t="s">
        <v>6337</v>
      </c>
      <c r="AE1888" s="20">
        <v>98</v>
      </c>
    </row>
    <row r="1889" spans="1:31" x14ac:dyDescent="0.35">
      <c r="A1889" t="s">
        <v>6338</v>
      </c>
      <c r="B1889" t="s">
        <v>15</v>
      </c>
      <c r="C1889" t="s">
        <v>33</v>
      </c>
      <c r="D1889" s="2">
        <v>1991</v>
      </c>
      <c r="E1889" t="s">
        <v>6123</v>
      </c>
      <c r="F1889" s="2">
        <v>6.7</v>
      </c>
      <c r="G1889">
        <v>33000</v>
      </c>
      <c r="H1889" t="s">
        <v>3111</v>
      </c>
      <c r="I1889" t="s">
        <v>6339</v>
      </c>
      <c r="J1889" t="s">
        <v>6340</v>
      </c>
      <c r="K1889" s="3" t="s">
        <v>29</v>
      </c>
      <c r="L1889">
        <v>8000000</v>
      </c>
      <c r="M1889">
        <v>47624353</v>
      </c>
      <c r="N1889" t="s">
        <v>22</v>
      </c>
      <c r="O1889" s="2">
        <v>97</v>
      </c>
      <c r="Q1889" s="10" t="s">
        <v>33</v>
      </c>
      <c r="R1889" s="21">
        <v>1991</v>
      </c>
      <c r="S1889" s="27" t="s">
        <v>12981</v>
      </c>
      <c r="T1889" s="25" t="str">
        <f>LEFT(S1889,3)</f>
        <v>Mar</v>
      </c>
      <c r="U1889" s="10" t="s">
        <v>29</v>
      </c>
      <c r="V1889" s="21">
        <v>6.7</v>
      </c>
      <c r="W1889" s="10">
        <v>33000</v>
      </c>
      <c r="X1889" s="10" t="s">
        <v>3111</v>
      </c>
      <c r="Y1889" s="10" t="s">
        <v>6339</v>
      </c>
      <c r="Z1889" s="10" t="s">
        <v>6340</v>
      </c>
      <c r="AA1889" s="22" t="s">
        <v>29</v>
      </c>
      <c r="AB1889" s="10">
        <v>8000000</v>
      </c>
      <c r="AC1889" s="10">
        <v>47624353</v>
      </c>
      <c r="AD1889" s="10" t="s">
        <v>22</v>
      </c>
      <c r="AE1889" s="23">
        <v>97</v>
      </c>
    </row>
    <row r="1890" spans="1:31" x14ac:dyDescent="0.35">
      <c r="A1890" t="s">
        <v>6341</v>
      </c>
      <c r="B1890" t="s">
        <v>15</v>
      </c>
      <c r="C1890" t="s">
        <v>33</v>
      </c>
      <c r="D1890" s="2">
        <v>1991</v>
      </c>
      <c r="E1890" t="s">
        <v>6342</v>
      </c>
      <c r="F1890" s="2">
        <v>6.6</v>
      </c>
      <c r="G1890">
        <v>20000</v>
      </c>
      <c r="H1890" t="s">
        <v>2034</v>
      </c>
      <c r="I1890" t="s">
        <v>6343</v>
      </c>
      <c r="J1890" t="s">
        <v>2562</v>
      </c>
      <c r="K1890" s="3" t="s">
        <v>29</v>
      </c>
      <c r="L1890">
        <v>10000000</v>
      </c>
      <c r="M1890">
        <v>15073942</v>
      </c>
      <c r="N1890" t="s">
        <v>2099</v>
      </c>
      <c r="O1890" s="2">
        <v>111</v>
      </c>
      <c r="Q1890" s="9" t="s">
        <v>33</v>
      </c>
      <c r="R1890" s="18">
        <v>1991</v>
      </c>
      <c r="S1890" s="26" t="s">
        <v>13017</v>
      </c>
      <c r="T1890" s="25" t="str">
        <f>LEFT(S1890,3)</f>
        <v>Apr</v>
      </c>
      <c r="U1890" s="9" t="s">
        <v>29</v>
      </c>
      <c r="V1890" s="18">
        <v>6.6</v>
      </c>
      <c r="W1890" s="9">
        <v>20000</v>
      </c>
      <c r="X1890" s="9" t="s">
        <v>2034</v>
      </c>
      <c r="Y1890" s="9" t="s">
        <v>6343</v>
      </c>
      <c r="Z1890" s="9" t="s">
        <v>2562</v>
      </c>
      <c r="AA1890" s="19" t="s">
        <v>29</v>
      </c>
      <c r="AB1890" s="9">
        <v>10000000</v>
      </c>
      <c r="AC1890" s="9">
        <v>15073942</v>
      </c>
      <c r="AD1890" s="9" t="s">
        <v>2099</v>
      </c>
      <c r="AE1890" s="20">
        <v>111</v>
      </c>
    </row>
    <row r="1891" spans="1:31" x14ac:dyDescent="0.35">
      <c r="A1891" t="s">
        <v>6344</v>
      </c>
      <c r="B1891" t="s">
        <v>15</v>
      </c>
      <c r="C1891" t="s">
        <v>40</v>
      </c>
      <c r="D1891" s="2">
        <v>1991</v>
      </c>
      <c r="E1891" t="s">
        <v>6345</v>
      </c>
      <c r="F1891" s="2">
        <v>6.4</v>
      </c>
      <c r="G1891">
        <v>32000</v>
      </c>
      <c r="H1891" t="s">
        <v>694</v>
      </c>
      <c r="I1891" t="s">
        <v>694</v>
      </c>
      <c r="J1891" t="s">
        <v>6346</v>
      </c>
      <c r="K1891" s="3" t="s">
        <v>29</v>
      </c>
      <c r="L1891">
        <v>6000000</v>
      </c>
      <c r="M1891">
        <v>31347154</v>
      </c>
      <c r="N1891" t="s">
        <v>60</v>
      </c>
      <c r="O1891" s="2">
        <v>102</v>
      </c>
      <c r="Q1891" s="10" t="s">
        <v>40</v>
      </c>
      <c r="R1891" s="21">
        <v>1991</v>
      </c>
      <c r="S1891" s="27" t="s">
        <v>13018</v>
      </c>
      <c r="T1891" s="25" t="str">
        <f>LEFT(S1891,3)</f>
        <v>Nov</v>
      </c>
      <c r="U1891" s="10" t="s">
        <v>29</v>
      </c>
      <c r="V1891" s="21">
        <v>6.4</v>
      </c>
      <c r="W1891" s="10">
        <v>32000</v>
      </c>
      <c r="X1891" s="10" t="s">
        <v>694</v>
      </c>
      <c r="Y1891" s="10" t="s">
        <v>694</v>
      </c>
      <c r="Z1891" s="10" t="s">
        <v>6346</v>
      </c>
      <c r="AA1891" s="22" t="s">
        <v>29</v>
      </c>
      <c r="AB1891" s="10">
        <v>6000000</v>
      </c>
      <c r="AC1891" s="10">
        <v>31347154</v>
      </c>
      <c r="AD1891" s="10" t="s">
        <v>60</v>
      </c>
      <c r="AE1891" s="23">
        <v>102</v>
      </c>
    </row>
    <row r="1892" spans="1:31" x14ac:dyDescent="0.35">
      <c r="A1892" t="s">
        <v>6347</v>
      </c>
      <c r="B1892" t="s">
        <v>1998</v>
      </c>
      <c r="C1892" t="s">
        <v>16</v>
      </c>
      <c r="D1892" s="2">
        <v>1991</v>
      </c>
      <c r="E1892" t="s">
        <v>6348</v>
      </c>
      <c r="F1892" s="2">
        <v>6.7</v>
      </c>
      <c r="G1892">
        <v>30000</v>
      </c>
      <c r="H1892" t="s">
        <v>473</v>
      </c>
      <c r="I1892" t="s">
        <v>6349</v>
      </c>
      <c r="J1892" t="s">
        <v>496</v>
      </c>
      <c r="K1892" s="3" t="s">
        <v>29</v>
      </c>
      <c r="L1892">
        <v>25000000</v>
      </c>
      <c r="M1892">
        <v>43001500</v>
      </c>
      <c r="N1892" t="s">
        <v>43</v>
      </c>
      <c r="O1892" s="2">
        <v>108</v>
      </c>
      <c r="Q1892" s="9" t="s">
        <v>16</v>
      </c>
      <c r="R1892" s="18">
        <v>1991</v>
      </c>
      <c r="S1892" s="26" t="s">
        <v>13019</v>
      </c>
      <c r="T1892" s="25" t="str">
        <f>LEFT(S1892,3)</f>
        <v>Jul</v>
      </c>
      <c r="U1892" s="9" t="s">
        <v>29</v>
      </c>
      <c r="V1892" s="18">
        <v>6.7</v>
      </c>
      <c r="W1892" s="9">
        <v>30000</v>
      </c>
      <c r="X1892" s="9" t="s">
        <v>473</v>
      </c>
      <c r="Y1892" s="9" t="s">
        <v>6349</v>
      </c>
      <c r="Z1892" s="9" t="s">
        <v>496</v>
      </c>
      <c r="AA1892" s="19" t="s">
        <v>29</v>
      </c>
      <c r="AB1892" s="9">
        <v>25000000</v>
      </c>
      <c r="AC1892" s="9">
        <v>43001500</v>
      </c>
      <c r="AD1892" s="9" t="s">
        <v>43</v>
      </c>
      <c r="AE1892" s="20">
        <v>108</v>
      </c>
    </row>
    <row r="1893" spans="1:31" x14ac:dyDescent="0.35">
      <c r="A1893" t="s">
        <v>6350</v>
      </c>
      <c r="B1893" t="s">
        <v>15</v>
      </c>
      <c r="C1893" t="s">
        <v>62</v>
      </c>
      <c r="D1893" s="2">
        <v>1991</v>
      </c>
      <c r="E1893" t="s">
        <v>6191</v>
      </c>
      <c r="F1893" s="2">
        <v>6.8</v>
      </c>
      <c r="G1893">
        <v>27000</v>
      </c>
      <c r="H1893" t="s">
        <v>1126</v>
      </c>
      <c r="I1893" t="s">
        <v>1908</v>
      </c>
      <c r="J1893" t="s">
        <v>599</v>
      </c>
      <c r="K1893" s="3" t="s">
        <v>29</v>
      </c>
      <c r="L1893">
        <v>30000000</v>
      </c>
      <c r="M1893">
        <v>49114016</v>
      </c>
      <c r="N1893" t="s">
        <v>2099</v>
      </c>
      <c r="O1893" s="2">
        <v>136</v>
      </c>
      <c r="Q1893" s="10" t="s">
        <v>62</v>
      </c>
      <c r="R1893" s="21">
        <v>1991</v>
      </c>
      <c r="S1893" s="27" t="s">
        <v>12983</v>
      </c>
      <c r="T1893" s="25" t="str">
        <f>LEFT(S1893,3)</f>
        <v>Dec</v>
      </c>
      <c r="U1893" s="10" t="s">
        <v>29</v>
      </c>
      <c r="V1893" s="21">
        <v>6.8</v>
      </c>
      <c r="W1893" s="10">
        <v>27000</v>
      </c>
      <c r="X1893" s="10" t="s">
        <v>1126</v>
      </c>
      <c r="Y1893" s="10" t="s">
        <v>1908</v>
      </c>
      <c r="Z1893" s="10" t="s">
        <v>599</v>
      </c>
      <c r="AA1893" s="22" t="s">
        <v>29</v>
      </c>
      <c r="AB1893" s="10">
        <v>30000000</v>
      </c>
      <c r="AC1893" s="10">
        <v>49114016</v>
      </c>
      <c r="AD1893" s="10" t="s">
        <v>2099</v>
      </c>
      <c r="AE1893" s="23">
        <v>136</v>
      </c>
    </row>
    <row r="1894" spans="1:31" x14ac:dyDescent="0.35">
      <c r="A1894" t="s">
        <v>6351</v>
      </c>
      <c r="B1894" t="s">
        <v>1998</v>
      </c>
      <c r="C1894" t="s">
        <v>40</v>
      </c>
      <c r="D1894" s="2">
        <v>1991</v>
      </c>
      <c r="E1894" t="s">
        <v>6289</v>
      </c>
      <c r="F1894" s="2">
        <v>6.2</v>
      </c>
      <c r="G1894">
        <v>34000</v>
      </c>
      <c r="H1894" t="s">
        <v>5267</v>
      </c>
      <c r="I1894" t="s">
        <v>6352</v>
      </c>
      <c r="J1894" t="s">
        <v>2565</v>
      </c>
      <c r="K1894" s="3" t="s">
        <v>29</v>
      </c>
      <c r="L1894">
        <v>20000000</v>
      </c>
      <c r="M1894">
        <v>54830779</v>
      </c>
      <c r="N1894" t="s">
        <v>22</v>
      </c>
      <c r="O1894" s="2">
        <v>104</v>
      </c>
      <c r="Q1894" s="9" t="s">
        <v>40</v>
      </c>
      <c r="R1894" s="18">
        <v>1991</v>
      </c>
      <c r="S1894" s="26" t="s">
        <v>13003</v>
      </c>
      <c r="T1894" s="25" t="str">
        <f>LEFT(S1894,3)</f>
        <v>Aug</v>
      </c>
      <c r="U1894" s="9" t="s">
        <v>29</v>
      </c>
      <c r="V1894" s="18">
        <v>6.2</v>
      </c>
      <c r="W1894" s="9">
        <v>34000</v>
      </c>
      <c r="X1894" s="9" t="s">
        <v>5267</v>
      </c>
      <c r="Y1894" s="9" t="s">
        <v>6352</v>
      </c>
      <c r="Z1894" s="9" t="s">
        <v>2565</v>
      </c>
      <c r="AA1894" s="19" t="s">
        <v>29</v>
      </c>
      <c r="AB1894" s="9">
        <v>20000000</v>
      </c>
      <c r="AC1894" s="9">
        <v>54830779</v>
      </c>
      <c r="AD1894" s="9" t="s">
        <v>22</v>
      </c>
      <c r="AE1894" s="20">
        <v>104</v>
      </c>
    </row>
    <row r="1895" spans="1:31" x14ac:dyDescent="0.35">
      <c r="A1895" t="s">
        <v>6353</v>
      </c>
      <c r="B1895" t="s">
        <v>15</v>
      </c>
      <c r="C1895" t="s">
        <v>40</v>
      </c>
      <c r="D1895" s="2">
        <v>1991</v>
      </c>
      <c r="E1895" t="s">
        <v>6354</v>
      </c>
      <c r="F1895" s="2">
        <v>7.6</v>
      </c>
      <c r="G1895">
        <v>82000</v>
      </c>
      <c r="H1895" t="s">
        <v>6355</v>
      </c>
      <c r="I1895" t="s">
        <v>6356</v>
      </c>
      <c r="J1895" t="s">
        <v>6357</v>
      </c>
      <c r="K1895" s="3" t="s">
        <v>451</v>
      </c>
      <c r="L1895">
        <v>0</v>
      </c>
      <c r="M1895">
        <v>1794187</v>
      </c>
      <c r="N1895" t="s">
        <v>6358</v>
      </c>
      <c r="O1895" s="2">
        <v>99</v>
      </c>
      <c r="Q1895" s="10" t="s">
        <v>40</v>
      </c>
      <c r="R1895" s="21">
        <v>1991</v>
      </c>
      <c r="S1895" s="27" t="s">
        <v>13020</v>
      </c>
      <c r="T1895" s="25" t="str">
        <f>LEFT(S1895,3)</f>
        <v>Apr</v>
      </c>
      <c r="U1895" s="10" t="s">
        <v>29</v>
      </c>
      <c r="V1895" s="21">
        <v>7.6</v>
      </c>
      <c r="W1895" s="10">
        <v>82000</v>
      </c>
      <c r="X1895" s="10" t="s">
        <v>6355</v>
      </c>
      <c r="Y1895" s="10" t="s">
        <v>6356</v>
      </c>
      <c r="Z1895" s="10" t="s">
        <v>6357</v>
      </c>
      <c r="AA1895" s="22" t="s">
        <v>451</v>
      </c>
      <c r="AB1895" s="10">
        <v>0</v>
      </c>
      <c r="AC1895" s="10">
        <v>1794187</v>
      </c>
      <c r="AD1895" s="10" t="s">
        <v>6358</v>
      </c>
      <c r="AE1895" s="23">
        <v>99</v>
      </c>
    </row>
    <row r="1896" spans="1:31" x14ac:dyDescent="0.35">
      <c r="A1896" t="s">
        <v>6359</v>
      </c>
      <c r="B1896" t="s">
        <v>15</v>
      </c>
      <c r="C1896" t="s">
        <v>40</v>
      </c>
      <c r="D1896" s="2">
        <v>1991</v>
      </c>
      <c r="E1896" t="s">
        <v>6360</v>
      </c>
      <c r="F1896" s="2">
        <v>7.7</v>
      </c>
      <c r="G1896">
        <v>57000</v>
      </c>
      <c r="H1896" t="s">
        <v>2187</v>
      </c>
      <c r="I1896" t="s">
        <v>2187</v>
      </c>
      <c r="J1896" t="s">
        <v>4488</v>
      </c>
      <c r="K1896" s="3" t="s">
        <v>451</v>
      </c>
      <c r="L1896">
        <v>3500000</v>
      </c>
      <c r="M1896">
        <v>2023808</v>
      </c>
      <c r="N1896" t="s">
        <v>6361</v>
      </c>
      <c r="O1896" s="2">
        <v>129</v>
      </c>
      <c r="Q1896" s="9" t="s">
        <v>40</v>
      </c>
      <c r="R1896" s="18">
        <v>1991</v>
      </c>
      <c r="S1896" s="26" t="s">
        <v>13021</v>
      </c>
      <c r="T1896" s="25" t="str">
        <f>LEFT(S1896,3)</f>
        <v>Dec</v>
      </c>
      <c r="U1896" s="9" t="s">
        <v>5816</v>
      </c>
      <c r="V1896" s="18">
        <v>7.7</v>
      </c>
      <c r="W1896" s="9">
        <v>57000</v>
      </c>
      <c r="X1896" s="9" t="s">
        <v>2187</v>
      </c>
      <c r="Y1896" s="9" t="s">
        <v>2187</v>
      </c>
      <c r="Z1896" s="9" t="s">
        <v>4488</v>
      </c>
      <c r="AA1896" s="19" t="s">
        <v>451</v>
      </c>
      <c r="AB1896" s="9">
        <v>3500000</v>
      </c>
      <c r="AC1896" s="9">
        <v>2023808</v>
      </c>
      <c r="AD1896" s="9" t="s">
        <v>6361</v>
      </c>
      <c r="AE1896" s="20">
        <v>129</v>
      </c>
    </row>
    <row r="1897" spans="1:31" x14ac:dyDescent="0.35">
      <c r="A1897" t="s">
        <v>6362</v>
      </c>
      <c r="B1897" t="s">
        <v>15</v>
      </c>
      <c r="C1897" t="s">
        <v>51</v>
      </c>
      <c r="D1897" s="2">
        <v>1991</v>
      </c>
      <c r="E1897" t="s">
        <v>6363</v>
      </c>
      <c r="F1897" s="2">
        <v>5.0999999999999996</v>
      </c>
      <c r="G1897">
        <v>37000</v>
      </c>
      <c r="H1897" t="s">
        <v>6364</v>
      </c>
      <c r="I1897" t="s">
        <v>4511</v>
      </c>
      <c r="J1897" t="s">
        <v>6365</v>
      </c>
      <c r="K1897" s="3" t="s">
        <v>21</v>
      </c>
      <c r="L1897">
        <v>13000000</v>
      </c>
      <c r="M1897">
        <v>20560255</v>
      </c>
      <c r="N1897" t="s">
        <v>60</v>
      </c>
      <c r="O1897" s="2">
        <v>90</v>
      </c>
      <c r="Q1897" s="10" t="s">
        <v>51</v>
      </c>
      <c r="R1897" s="21">
        <v>1991</v>
      </c>
      <c r="S1897" s="27" t="s">
        <v>13022</v>
      </c>
      <c r="T1897" s="25" t="str">
        <f>LEFT(S1897,3)</f>
        <v>Aug</v>
      </c>
      <c r="U1897" s="10" t="s">
        <v>29</v>
      </c>
      <c r="V1897" s="21">
        <v>5.0999999999999996</v>
      </c>
      <c r="W1897" s="10">
        <v>37000</v>
      </c>
      <c r="X1897" s="10" t="s">
        <v>6364</v>
      </c>
      <c r="Y1897" s="10" t="s">
        <v>4511</v>
      </c>
      <c r="Z1897" s="10" t="s">
        <v>6365</v>
      </c>
      <c r="AA1897" s="22" t="s">
        <v>21</v>
      </c>
      <c r="AB1897" s="10">
        <v>13000000</v>
      </c>
      <c r="AC1897" s="10">
        <v>20560255</v>
      </c>
      <c r="AD1897" s="10" t="s">
        <v>60</v>
      </c>
      <c r="AE1897" s="23">
        <v>90</v>
      </c>
    </row>
    <row r="1898" spans="1:31" x14ac:dyDescent="0.35">
      <c r="A1898" t="s">
        <v>6366</v>
      </c>
      <c r="B1898" t="s">
        <v>15</v>
      </c>
      <c r="C1898" t="s">
        <v>150</v>
      </c>
      <c r="D1898" s="2">
        <v>1991</v>
      </c>
      <c r="E1898" t="s">
        <v>6327</v>
      </c>
      <c r="F1898" s="2">
        <v>4.9000000000000004</v>
      </c>
      <c r="G1898">
        <v>43000</v>
      </c>
      <c r="H1898" t="s">
        <v>6367</v>
      </c>
      <c r="I1898" t="s">
        <v>694</v>
      </c>
      <c r="J1898" t="s">
        <v>2661</v>
      </c>
      <c r="K1898" s="3" t="s">
        <v>29</v>
      </c>
      <c r="L1898">
        <v>11000000</v>
      </c>
      <c r="M1898">
        <v>34872033</v>
      </c>
      <c r="N1898" t="s">
        <v>2025</v>
      </c>
      <c r="O1898" s="2">
        <v>89</v>
      </c>
      <c r="Q1898" s="9" t="s">
        <v>150</v>
      </c>
      <c r="R1898" s="18">
        <v>1991</v>
      </c>
      <c r="S1898" s="26" t="s">
        <v>13015</v>
      </c>
      <c r="T1898" s="25" t="str">
        <f>LEFT(S1898,3)</f>
        <v>Sep</v>
      </c>
      <c r="U1898" s="9" t="s">
        <v>29</v>
      </c>
      <c r="V1898" s="18">
        <v>4.9000000000000004</v>
      </c>
      <c r="W1898" s="9">
        <v>43000</v>
      </c>
      <c r="X1898" s="9" t="s">
        <v>6367</v>
      </c>
      <c r="Y1898" s="9" t="s">
        <v>694</v>
      </c>
      <c r="Z1898" s="9" t="s">
        <v>2661</v>
      </c>
      <c r="AA1898" s="19" t="s">
        <v>29</v>
      </c>
      <c r="AB1898" s="9">
        <v>11000000</v>
      </c>
      <c r="AC1898" s="9">
        <v>34872033</v>
      </c>
      <c r="AD1898" s="9" t="s">
        <v>2025</v>
      </c>
      <c r="AE1898" s="20">
        <v>89</v>
      </c>
    </row>
    <row r="1899" spans="1:31" x14ac:dyDescent="0.35">
      <c r="A1899" t="s">
        <v>6368</v>
      </c>
      <c r="B1899" t="s">
        <v>32</v>
      </c>
      <c r="C1899" t="s">
        <v>40</v>
      </c>
      <c r="D1899" s="2">
        <v>1991</v>
      </c>
      <c r="E1899" t="s">
        <v>6342</v>
      </c>
      <c r="F1899" s="2">
        <v>6.5</v>
      </c>
      <c r="G1899">
        <v>30000</v>
      </c>
      <c r="H1899" t="s">
        <v>57</v>
      </c>
      <c r="I1899" t="s">
        <v>6369</v>
      </c>
      <c r="J1899" t="s">
        <v>760</v>
      </c>
      <c r="K1899" s="3" t="s">
        <v>29</v>
      </c>
      <c r="L1899">
        <v>35000000</v>
      </c>
      <c r="M1899">
        <v>23562716</v>
      </c>
      <c r="N1899" t="s">
        <v>6370</v>
      </c>
      <c r="O1899" s="2">
        <v>109</v>
      </c>
      <c r="Q1899" s="10" t="s">
        <v>40</v>
      </c>
      <c r="R1899" s="21">
        <v>1991</v>
      </c>
      <c r="S1899" s="27" t="s">
        <v>13017</v>
      </c>
      <c r="T1899" s="25" t="str">
        <f>LEFT(S1899,3)</f>
        <v>Apr</v>
      </c>
      <c r="U1899" s="10" t="s">
        <v>29</v>
      </c>
      <c r="V1899" s="21">
        <v>6.5</v>
      </c>
      <c r="W1899" s="10">
        <v>30000</v>
      </c>
      <c r="X1899" s="10" t="s">
        <v>57</v>
      </c>
      <c r="Y1899" s="10" t="s">
        <v>6369</v>
      </c>
      <c r="Z1899" s="10" t="s">
        <v>760</v>
      </c>
      <c r="AA1899" s="22" t="s">
        <v>29</v>
      </c>
      <c r="AB1899" s="10">
        <v>35000000</v>
      </c>
      <c r="AC1899" s="10">
        <v>23562716</v>
      </c>
      <c r="AD1899" s="10" t="s">
        <v>6370</v>
      </c>
      <c r="AE1899" s="23">
        <v>109</v>
      </c>
    </row>
    <row r="1900" spans="1:31" x14ac:dyDescent="0.35">
      <c r="A1900" t="s">
        <v>6371</v>
      </c>
      <c r="B1900" t="s">
        <v>15</v>
      </c>
      <c r="C1900" t="s">
        <v>16</v>
      </c>
      <c r="D1900" s="2">
        <v>1991</v>
      </c>
      <c r="E1900" t="s">
        <v>6372</v>
      </c>
      <c r="F1900" s="2">
        <v>7.6</v>
      </c>
      <c r="G1900">
        <v>13000</v>
      </c>
      <c r="H1900" t="s">
        <v>3446</v>
      </c>
      <c r="I1900" t="s">
        <v>3446</v>
      </c>
      <c r="J1900" t="s">
        <v>6373</v>
      </c>
      <c r="K1900" s="3" t="s">
        <v>451</v>
      </c>
      <c r="L1900">
        <v>28000000</v>
      </c>
      <c r="M1900">
        <v>29679</v>
      </c>
      <c r="N1900" t="s">
        <v>2507</v>
      </c>
      <c r="O1900" s="2">
        <v>125</v>
      </c>
      <c r="Q1900" s="9" t="s">
        <v>16</v>
      </c>
      <c r="R1900" s="18">
        <v>1991</v>
      </c>
      <c r="S1900" s="26" t="s">
        <v>13023</v>
      </c>
      <c r="T1900" s="25" t="str">
        <f>LEFT(S1900,3)</f>
        <v>Jul</v>
      </c>
      <c r="U1900" s="9" t="s">
        <v>29</v>
      </c>
      <c r="V1900" s="18">
        <v>7.6</v>
      </c>
      <c r="W1900" s="9">
        <v>13000</v>
      </c>
      <c r="X1900" s="9" t="s">
        <v>3446</v>
      </c>
      <c r="Y1900" s="9" t="s">
        <v>3446</v>
      </c>
      <c r="Z1900" s="9" t="s">
        <v>6373</v>
      </c>
      <c r="AA1900" s="19" t="s">
        <v>451</v>
      </c>
      <c r="AB1900" s="9">
        <v>28000000</v>
      </c>
      <c r="AC1900" s="9">
        <v>29679</v>
      </c>
      <c r="AD1900" s="9" t="s">
        <v>2507</v>
      </c>
      <c r="AE1900" s="20">
        <v>125</v>
      </c>
    </row>
    <row r="1901" spans="1:31" x14ac:dyDescent="0.35">
      <c r="A1901" t="s">
        <v>6374</v>
      </c>
      <c r="B1901" t="s">
        <v>15</v>
      </c>
      <c r="C1901" t="s">
        <v>33</v>
      </c>
      <c r="D1901" s="2">
        <v>1991</v>
      </c>
      <c r="E1901" t="s">
        <v>6345</v>
      </c>
      <c r="F1901" s="2">
        <v>4.2</v>
      </c>
      <c r="G1901">
        <v>44000</v>
      </c>
      <c r="H1901" t="s">
        <v>2332</v>
      </c>
      <c r="I1901" t="s">
        <v>3250</v>
      </c>
      <c r="J1901" t="s">
        <v>2218</v>
      </c>
      <c r="K1901" s="3" t="s">
        <v>21</v>
      </c>
      <c r="L1901">
        <v>30000000</v>
      </c>
      <c r="M1901">
        <v>15556340</v>
      </c>
      <c r="N1901" t="s">
        <v>6375</v>
      </c>
      <c r="O1901" s="2">
        <v>91</v>
      </c>
      <c r="Q1901" s="10" t="s">
        <v>33</v>
      </c>
      <c r="R1901" s="21">
        <v>1991</v>
      </c>
      <c r="S1901" s="27" t="s">
        <v>13018</v>
      </c>
      <c r="T1901" s="25" t="str">
        <f>LEFT(S1901,3)</f>
        <v>Nov</v>
      </c>
      <c r="U1901" s="10" t="s">
        <v>29</v>
      </c>
      <c r="V1901" s="21">
        <v>4.2</v>
      </c>
      <c r="W1901" s="10">
        <v>44000</v>
      </c>
      <c r="X1901" s="10" t="s">
        <v>2332</v>
      </c>
      <c r="Y1901" s="10" t="s">
        <v>3250</v>
      </c>
      <c r="Z1901" s="10" t="s">
        <v>2218</v>
      </c>
      <c r="AA1901" s="22" t="s">
        <v>21</v>
      </c>
      <c r="AB1901" s="10">
        <v>30000000</v>
      </c>
      <c r="AC1901" s="10">
        <v>15556340</v>
      </c>
      <c r="AD1901" s="10" t="s">
        <v>6375</v>
      </c>
      <c r="AE1901" s="23">
        <v>91</v>
      </c>
    </row>
    <row r="1902" spans="1:31" x14ac:dyDescent="0.35">
      <c r="A1902" t="s">
        <v>6376</v>
      </c>
      <c r="B1902" t="s">
        <v>15</v>
      </c>
      <c r="C1902" t="s">
        <v>33</v>
      </c>
      <c r="D1902" s="2">
        <v>1991</v>
      </c>
      <c r="E1902" t="s">
        <v>6313</v>
      </c>
      <c r="F1902" s="2">
        <v>6</v>
      </c>
      <c r="G1902">
        <v>7300</v>
      </c>
      <c r="H1902" t="s">
        <v>4764</v>
      </c>
      <c r="I1902" t="s">
        <v>6377</v>
      </c>
      <c r="J1902" t="s">
        <v>6378</v>
      </c>
      <c r="K1902" s="3" t="s">
        <v>29</v>
      </c>
      <c r="L1902">
        <v>17000000</v>
      </c>
      <c r="M1902">
        <v>9151887</v>
      </c>
      <c r="N1902" t="s">
        <v>6325</v>
      </c>
      <c r="O1902" s="2">
        <v>92</v>
      </c>
      <c r="Q1902" s="9" t="s">
        <v>33</v>
      </c>
      <c r="R1902" s="18">
        <v>1991</v>
      </c>
      <c r="S1902" s="26" t="s">
        <v>13010</v>
      </c>
      <c r="T1902" s="25" t="str">
        <f>LEFT(S1902,3)</f>
        <v>May</v>
      </c>
      <c r="U1902" s="9" t="s">
        <v>29</v>
      </c>
      <c r="V1902" s="18">
        <v>6</v>
      </c>
      <c r="W1902" s="9">
        <v>7300</v>
      </c>
      <c r="X1902" s="9" t="s">
        <v>4764</v>
      </c>
      <c r="Y1902" s="9" t="s">
        <v>6377</v>
      </c>
      <c r="Z1902" s="9" t="s">
        <v>6378</v>
      </c>
      <c r="AA1902" s="19" t="s">
        <v>29</v>
      </c>
      <c r="AB1902" s="9">
        <v>17000000</v>
      </c>
      <c r="AC1902" s="9">
        <v>9151887</v>
      </c>
      <c r="AD1902" s="9" t="s">
        <v>6325</v>
      </c>
      <c r="AE1902" s="20">
        <v>92</v>
      </c>
    </row>
    <row r="1903" spans="1:31" x14ac:dyDescent="0.35">
      <c r="A1903" t="s">
        <v>6379</v>
      </c>
      <c r="B1903" t="s">
        <v>336</v>
      </c>
      <c r="C1903" t="s">
        <v>16</v>
      </c>
      <c r="D1903" s="2">
        <v>1991</v>
      </c>
      <c r="E1903" t="s">
        <v>5932</v>
      </c>
      <c r="F1903" s="2">
        <v>7.2</v>
      </c>
      <c r="G1903">
        <v>5000</v>
      </c>
      <c r="H1903" t="s">
        <v>575</v>
      </c>
      <c r="I1903" t="s">
        <v>6380</v>
      </c>
      <c r="J1903" t="s">
        <v>6381</v>
      </c>
      <c r="K1903" s="3" t="s">
        <v>29</v>
      </c>
      <c r="L1903">
        <v>0</v>
      </c>
      <c r="M1903">
        <v>7294835</v>
      </c>
      <c r="N1903" t="s">
        <v>1723</v>
      </c>
      <c r="O1903" s="2">
        <v>88</v>
      </c>
      <c r="Q1903" s="10" t="s">
        <v>16</v>
      </c>
      <c r="R1903" s="21">
        <v>1991</v>
      </c>
      <c r="S1903" s="27" t="s">
        <v>12967</v>
      </c>
      <c r="T1903" s="25" t="str">
        <f>LEFT(S1903,3)</f>
        <v>May</v>
      </c>
      <c r="U1903" s="10" t="s">
        <v>29</v>
      </c>
      <c r="V1903" s="21">
        <v>7.2</v>
      </c>
      <c r="W1903" s="10">
        <v>5000</v>
      </c>
      <c r="X1903" s="10" t="s">
        <v>575</v>
      </c>
      <c r="Y1903" s="10" t="s">
        <v>6380</v>
      </c>
      <c r="Z1903" s="10" t="s">
        <v>6381</v>
      </c>
      <c r="AA1903" s="22" t="s">
        <v>29</v>
      </c>
      <c r="AB1903" s="10">
        <v>0</v>
      </c>
      <c r="AC1903" s="10">
        <v>7294835</v>
      </c>
      <c r="AD1903" s="10" t="s">
        <v>1723</v>
      </c>
      <c r="AE1903" s="23">
        <v>88</v>
      </c>
    </row>
    <row r="1904" spans="1:31" x14ac:dyDescent="0.35">
      <c r="A1904" t="s">
        <v>6382</v>
      </c>
      <c r="B1904" t="s">
        <v>15</v>
      </c>
      <c r="C1904" t="s">
        <v>33</v>
      </c>
      <c r="D1904" s="2">
        <v>1991</v>
      </c>
      <c r="E1904" t="s">
        <v>6383</v>
      </c>
      <c r="F1904" s="2">
        <v>6.1</v>
      </c>
      <c r="G1904">
        <v>17000</v>
      </c>
      <c r="H1904" t="s">
        <v>2129</v>
      </c>
      <c r="I1904" t="s">
        <v>6384</v>
      </c>
      <c r="J1904" t="s">
        <v>3896</v>
      </c>
      <c r="K1904" s="3" t="s">
        <v>29</v>
      </c>
      <c r="L1904">
        <v>8000000</v>
      </c>
      <c r="M1904">
        <v>2275557</v>
      </c>
      <c r="N1904" t="s">
        <v>6385</v>
      </c>
      <c r="O1904" s="2">
        <v>79</v>
      </c>
      <c r="Q1904" s="9" t="s">
        <v>33</v>
      </c>
      <c r="R1904" s="18">
        <v>1991</v>
      </c>
      <c r="S1904" s="26" t="s">
        <v>13024</v>
      </c>
      <c r="T1904" s="25" t="str">
        <f>LEFT(S1904,3)</f>
        <v>Aug</v>
      </c>
      <c r="U1904" s="9" t="s">
        <v>29</v>
      </c>
      <c r="V1904" s="18">
        <v>6.1</v>
      </c>
      <c r="W1904" s="9">
        <v>17000</v>
      </c>
      <c r="X1904" s="9" t="s">
        <v>2129</v>
      </c>
      <c r="Y1904" s="9" t="s">
        <v>6384</v>
      </c>
      <c r="Z1904" s="9" t="s">
        <v>3896</v>
      </c>
      <c r="AA1904" s="19" t="s">
        <v>29</v>
      </c>
      <c r="AB1904" s="9">
        <v>8000000</v>
      </c>
      <c r="AC1904" s="9">
        <v>2275557</v>
      </c>
      <c r="AD1904" s="9" t="s">
        <v>6385</v>
      </c>
      <c r="AE1904" s="20">
        <v>79</v>
      </c>
    </row>
    <row r="1905" spans="1:31" x14ac:dyDescent="0.35">
      <c r="A1905" t="s">
        <v>6386</v>
      </c>
      <c r="B1905" t="s">
        <v>15</v>
      </c>
      <c r="C1905" t="s">
        <v>16</v>
      </c>
      <c r="D1905" s="2">
        <v>1991</v>
      </c>
      <c r="E1905" t="s">
        <v>6271</v>
      </c>
      <c r="F1905" s="2">
        <v>6.6</v>
      </c>
      <c r="G1905">
        <v>17000</v>
      </c>
      <c r="H1905" t="s">
        <v>3427</v>
      </c>
      <c r="I1905" t="s">
        <v>3427</v>
      </c>
      <c r="J1905" t="s">
        <v>6340</v>
      </c>
      <c r="K1905" s="3" t="s">
        <v>29</v>
      </c>
      <c r="L1905">
        <v>14000000</v>
      </c>
      <c r="M1905">
        <v>43882682</v>
      </c>
      <c r="N1905" t="s">
        <v>60</v>
      </c>
      <c r="O1905" s="2">
        <v>132</v>
      </c>
      <c r="Q1905" s="10" t="s">
        <v>16</v>
      </c>
      <c r="R1905" s="21">
        <v>1991</v>
      </c>
      <c r="S1905" s="27" t="s">
        <v>12999</v>
      </c>
      <c r="T1905" s="25" t="str">
        <f>LEFT(S1905,3)</f>
        <v>Jun</v>
      </c>
      <c r="U1905" s="10" t="s">
        <v>29</v>
      </c>
      <c r="V1905" s="21">
        <v>6.6</v>
      </c>
      <c r="W1905" s="10">
        <v>17000</v>
      </c>
      <c r="X1905" s="10" t="s">
        <v>3427</v>
      </c>
      <c r="Y1905" s="10" t="s">
        <v>3427</v>
      </c>
      <c r="Z1905" s="10" t="s">
        <v>6340</v>
      </c>
      <c r="AA1905" s="22" t="s">
        <v>29</v>
      </c>
      <c r="AB1905" s="10">
        <v>14000000</v>
      </c>
      <c r="AC1905" s="10">
        <v>43882682</v>
      </c>
      <c r="AD1905" s="10" t="s">
        <v>60</v>
      </c>
      <c r="AE1905" s="23">
        <v>132</v>
      </c>
    </row>
    <row r="1906" spans="1:31" x14ac:dyDescent="0.35">
      <c r="A1906" t="s">
        <v>6387</v>
      </c>
      <c r="B1906" t="s">
        <v>15</v>
      </c>
      <c r="C1906" t="s">
        <v>33</v>
      </c>
      <c r="D1906" s="2">
        <v>1991</v>
      </c>
      <c r="E1906" t="s">
        <v>6383</v>
      </c>
      <c r="F1906" s="2">
        <v>6.1</v>
      </c>
      <c r="G1906">
        <v>19000</v>
      </c>
      <c r="H1906" t="s">
        <v>2813</v>
      </c>
      <c r="I1906" t="s">
        <v>6388</v>
      </c>
      <c r="J1906" t="s">
        <v>2786</v>
      </c>
      <c r="K1906" s="3" t="s">
        <v>29</v>
      </c>
      <c r="L1906">
        <v>23000000</v>
      </c>
      <c r="M1906">
        <v>7434726</v>
      </c>
      <c r="N1906" t="s">
        <v>6389</v>
      </c>
      <c r="O1906" s="2">
        <v>98</v>
      </c>
      <c r="Q1906" s="9" t="s">
        <v>33</v>
      </c>
      <c r="R1906" s="18">
        <v>1991</v>
      </c>
      <c r="S1906" s="26" t="s">
        <v>13024</v>
      </c>
      <c r="T1906" s="25" t="str">
        <f>LEFT(S1906,3)</f>
        <v>Aug</v>
      </c>
      <c r="U1906" s="9" t="s">
        <v>29</v>
      </c>
      <c r="V1906" s="18">
        <v>6.1</v>
      </c>
      <c r="W1906" s="9">
        <v>19000</v>
      </c>
      <c r="X1906" s="9" t="s">
        <v>2813</v>
      </c>
      <c r="Y1906" s="9" t="s">
        <v>6388</v>
      </c>
      <c r="Z1906" s="9" t="s">
        <v>2786</v>
      </c>
      <c r="AA1906" s="19" t="s">
        <v>29</v>
      </c>
      <c r="AB1906" s="9">
        <v>23000000</v>
      </c>
      <c r="AC1906" s="9">
        <v>7434726</v>
      </c>
      <c r="AD1906" s="9" t="s">
        <v>6389</v>
      </c>
      <c r="AE1906" s="20">
        <v>98</v>
      </c>
    </row>
    <row r="1907" spans="1:31" x14ac:dyDescent="0.35">
      <c r="A1907" t="s">
        <v>6390</v>
      </c>
      <c r="B1907" t="s">
        <v>1998</v>
      </c>
      <c r="C1907" t="s">
        <v>16</v>
      </c>
      <c r="D1907" s="2">
        <v>1991</v>
      </c>
      <c r="E1907" t="s">
        <v>5157</v>
      </c>
      <c r="F1907" s="2">
        <v>6.4</v>
      </c>
      <c r="G1907">
        <v>13000</v>
      </c>
      <c r="H1907" t="s">
        <v>3207</v>
      </c>
      <c r="I1907" t="s">
        <v>6391</v>
      </c>
      <c r="J1907" t="s">
        <v>902</v>
      </c>
      <c r="K1907" s="3" t="s">
        <v>29</v>
      </c>
      <c r="L1907">
        <v>0</v>
      </c>
      <c r="M1907">
        <v>14789113</v>
      </c>
      <c r="N1907" t="s">
        <v>5763</v>
      </c>
      <c r="O1907" s="2">
        <v>116</v>
      </c>
      <c r="Q1907" s="10" t="s">
        <v>16</v>
      </c>
      <c r="R1907" s="21">
        <v>1991</v>
      </c>
      <c r="S1907" s="27" t="s">
        <v>12875</v>
      </c>
      <c r="T1907" s="25" t="str">
        <f>LEFT(S1907,3)</f>
        <v>Jan</v>
      </c>
      <c r="U1907" s="10" t="s">
        <v>29</v>
      </c>
      <c r="V1907" s="21">
        <v>6.4</v>
      </c>
      <c r="W1907" s="10">
        <v>13000</v>
      </c>
      <c r="X1907" s="10" t="s">
        <v>3207</v>
      </c>
      <c r="Y1907" s="10" t="s">
        <v>6391</v>
      </c>
      <c r="Z1907" s="10" t="s">
        <v>902</v>
      </c>
      <c r="AA1907" s="22" t="s">
        <v>29</v>
      </c>
      <c r="AB1907" s="10">
        <v>0</v>
      </c>
      <c r="AC1907" s="10">
        <v>14789113</v>
      </c>
      <c r="AD1907" s="10" t="s">
        <v>5763</v>
      </c>
      <c r="AE1907" s="23">
        <v>116</v>
      </c>
    </row>
    <row r="1908" spans="1:31" x14ac:dyDescent="0.35">
      <c r="A1908" t="s">
        <v>6392</v>
      </c>
      <c r="B1908" t="s">
        <v>32</v>
      </c>
      <c r="C1908" t="s">
        <v>40</v>
      </c>
      <c r="D1908" s="2">
        <v>1991</v>
      </c>
      <c r="E1908" t="s">
        <v>6393</v>
      </c>
      <c r="F1908" s="2">
        <v>7.2</v>
      </c>
      <c r="G1908">
        <v>18000</v>
      </c>
      <c r="H1908" t="s">
        <v>894</v>
      </c>
      <c r="I1908" t="s">
        <v>894</v>
      </c>
      <c r="J1908" t="s">
        <v>894</v>
      </c>
      <c r="K1908" s="3" t="s">
        <v>29</v>
      </c>
      <c r="L1908">
        <v>0</v>
      </c>
      <c r="M1908">
        <v>16371128</v>
      </c>
      <c r="N1908" t="s">
        <v>6294</v>
      </c>
      <c r="O1908" s="2">
        <v>112</v>
      </c>
      <c r="Q1908" s="9" t="s">
        <v>40</v>
      </c>
      <c r="R1908" s="18">
        <v>1991</v>
      </c>
      <c r="S1908" s="26" t="s">
        <v>13025</v>
      </c>
      <c r="T1908" s="25" t="str">
        <f>LEFT(S1908,3)</f>
        <v>Apr</v>
      </c>
      <c r="U1908" s="9" t="s">
        <v>29</v>
      </c>
      <c r="V1908" s="18">
        <v>7.2</v>
      </c>
      <c r="W1908" s="9">
        <v>18000</v>
      </c>
      <c r="X1908" s="9" t="s">
        <v>894</v>
      </c>
      <c r="Y1908" s="9" t="s">
        <v>894</v>
      </c>
      <c r="Z1908" s="9" t="s">
        <v>894</v>
      </c>
      <c r="AA1908" s="19" t="s">
        <v>29</v>
      </c>
      <c r="AB1908" s="9">
        <v>0</v>
      </c>
      <c r="AC1908" s="9">
        <v>16371128</v>
      </c>
      <c r="AD1908" s="9" t="s">
        <v>6294</v>
      </c>
      <c r="AE1908" s="20">
        <v>112</v>
      </c>
    </row>
    <row r="1909" spans="1:31" x14ac:dyDescent="0.35">
      <c r="A1909" t="s">
        <v>6394</v>
      </c>
      <c r="B1909" t="s">
        <v>1998</v>
      </c>
      <c r="C1909" t="s">
        <v>33</v>
      </c>
      <c r="D1909" s="2">
        <v>1991</v>
      </c>
      <c r="E1909" t="s">
        <v>5810</v>
      </c>
      <c r="F1909" s="2">
        <v>5.8</v>
      </c>
      <c r="G1909">
        <v>6600</v>
      </c>
      <c r="H1909" t="s">
        <v>995</v>
      </c>
      <c r="I1909" t="s">
        <v>6395</v>
      </c>
      <c r="J1909" t="s">
        <v>2616</v>
      </c>
      <c r="K1909" s="3" t="s">
        <v>29</v>
      </c>
      <c r="L1909">
        <v>35000000</v>
      </c>
      <c r="M1909">
        <v>14587732</v>
      </c>
      <c r="N1909" t="s">
        <v>43</v>
      </c>
      <c r="O1909" s="2">
        <v>115</v>
      </c>
      <c r="Q1909" s="10" t="s">
        <v>33</v>
      </c>
      <c r="R1909" s="21">
        <v>1991</v>
      </c>
      <c r="S1909" s="27" t="s">
        <v>12952</v>
      </c>
      <c r="T1909" s="25" t="str">
        <f>LEFT(S1909,3)</f>
        <v>Jan</v>
      </c>
      <c r="U1909" s="10" t="s">
        <v>29</v>
      </c>
      <c r="V1909" s="21">
        <v>5.8</v>
      </c>
      <c r="W1909" s="10">
        <v>6600</v>
      </c>
      <c r="X1909" s="10" t="s">
        <v>995</v>
      </c>
      <c r="Y1909" s="10" t="s">
        <v>6395</v>
      </c>
      <c r="Z1909" s="10" t="s">
        <v>2616</v>
      </c>
      <c r="AA1909" s="22" t="s">
        <v>29</v>
      </c>
      <c r="AB1909" s="10">
        <v>35000000</v>
      </c>
      <c r="AC1909" s="10">
        <v>14587732</v>
      </c>
      <c r="AD1909" s="10" t="s">
        <v>43</v>
      </c>
      <c r="AE1909" s="23">
        <v>115</v>
      </c>
    </row>
    <row r="1910" spans="1:31" x14ac:dyDescent="0.35">
      <c r="A1910" t="s">
        <v>6396</v>
      </c>
      <c r="B1910" t="s">
        <v>1998</v>
      </c>
      <c r="C1910" t="s">
        <v>40</v>
      </c>
      <c r="D1910" s="2">
        <v>1991</v>
      </c>
      <c r="E1910" t="s">
        <v>6205</v>
      </c>
      <c r="F1910" s="2">
        <v>4.9000000000000004</v>
      </c>
      <c r="G1910">
        <v>21000</v>
      </c>
      <c r="H1910" t="s">
        <v>6397</v>
      </c>
      <c r="I1910" t="s">
        <v>5775</v>
      </c>
      <c r="J1910" t="s">
        <v>382</v>
      </c>
      <c r="K1910" s="3" t="s">
        <v>29</v>
      </c>
      <c r="L1910">
        <v>15000000</v>
      </c>
      <c r="M1910">
        <v>32704700</v>
      </c>
      <c r="N1910" t="s">
        <v>60</v>
      </c>
      <c r="O1910" s="2">
        <v>90</v>
      </c>
      <c r="Q1910" s="9" t="s">
        <v>40</v>
      </c>
      <c r="R1910" s="18">
        <v>1991</v>
      </c>
      <c r="S1910" s="26" t="s">
        <v>12985</v>
      </c>
      <c r="T1910" s="25" t="str">
        <f>LEFT(S1910,3)</f>
        <v>Jul</v>
      </c>
      <c r="U1910" s="9" t="s">
        <v>29</v>
      </c>
      <c r="V1910" s="18">
        <v>4.9000000000000004</v>
      </c>
      <c r="W1910" s="9">
        <v>21000</v>
      </c>
      <c r="X1910" s="9" t="s">
        <v>6397</v>
      </c>
      <c r="Y1910" s="9" t="s">
        <v>5775</v>
      </c>
      <c r="Z1910" s="9" t="s">
        <v>382</v>
      </c>
      <c r="AA1910" s="19" t="s">
        <v>29</v>
      </c>
      <c r="AB1910" s="9">
        <v>15000000</v>
      </c>
      <c r="AC1910" s="9">
        <v>32704700</v>
      </c>
      <c r="AD1910" s="9" t="s">
        <v>60</v>
      </c>
      <c r="AE1910" s="20">
        <v>90</v>
      </c>
    </row>
    <row r="1911" spans="1:31" x14ac:dyDescent="0.35">
      <c r="A1911" t="s">
        <v>6398</v>
      </c>
      <c r="B1911" t="s">
        <v>15</v>
      </c>
      <c r="C1911" t="s">
        <v>33</v>
      </c>
      <c r="D1911" s="2">
        <v>1991</v>
      </c>
      <c r="E1911" t="s">
        <v>6123</v>
      </c>
      <c r="F1911" s="2">
        <v>6.4</v>
      </c>
      <c r="G1911">
        <v>19000</v>
      </c>
      <c r="H1911" t="s">
        <v>913</v>
      </c>
      <c r="I1911" t="s">
        <v>6399</v>
      </c>
      <c r="J1911" t="s">
        <v>2565</v>
      </c>
      <c r="K1911" s="3" t="s">
        <v>29</v>
      </c>
      <c r="L1911">
        <v>24000000</v>
      </c>
      <c r="M1911">
        <v>65595485</v>
      </c>
      <c r="N1911" t="s">
        <v>60</v>
      </c>
      <c r="O1911" s="2">
        <v>111</v>
      </c>
      <c r="Q1911" s="10" t="s">
        <v>33</v>
      </c>
      <c r="R1911" s="21">
        <v>1991</v>
      </c>
      <c r="S1911" s="27" t="s">
        <v>12981</v>
      </c>
      <c r="T1911" s="25" t="str">
        <f>LEFT(S1911,3)</f>
        <v>Mar</v>
      </c>
      <c r="U1911" s="10" t="s">
        <v>29</v>
      </c>
      <c r="V1911" s="21">
        <v>6.4</v>
      </c>
      <c r="W1911" s="10">
        <v>19000</v>
      </c>
      <c r="X1911" s="10" t="s">
        <v>913</v>
      </c>
      <c r="Y1911" s="10" t="s">
        <v>6399</v>
      </c>
      <c r="Z1911" s="10" t="s">
        <v>2565</v>
      </c>
      <c r="AA1911" s="22" t="s">
        <v>29</v>
      </c>
      <c r="AB1911" s="10">
        <v>24000000</v>
      </c>
      <c r="AC1911" s="10">
        <v>65595485</v>
      </c>
      <c r="AD1911" s="10" t="s">
        <v>60</v>
      </c>
      <c r="AE1911" s="23">
        <v>111</v>
      </c>
    </row>
    <row r="1912" spans="1:31" x14ac:dyDescent="0.35">
      <c r="A1912" t="s">
        <v>6400</v>
      </c>
      <c r="B1912" t="s">
        <v>15</v>
      </c>
      <c r="C1912" t="s">
        <v>33</v>
      </c>
      <c r="D1912" s="2">
        <v>1991</v>
      </c>
      <c r="E1912" t="s">
        <v>6332</v>
      </c>
      <c r="F1912" s="2">
        <v>6.2</v>
      </c>
      <c r="G1912">
        <v>17000</v>
      </c>
      <c r="H1912" t="s">
        <v>2332</v>
      </c>
      <c r="I1912" t="s">
        <v>2689</v>
      </c>
      <c r="J1912" t="s">
        <v>4124</v>
      </c>
      <c r="K1912" s="3" t="s">
        <v>29</v>
      </c>
      <c r="L1912">
        <v>0</v>
      </c>
      <c r="M1912">
        <v>21756163</v>
      </c>
      <c r="N1912" t="s">
        <v>4142</v>
      </c>
      <c r="O1912" s="2">
        <v>102</v>
      </c>
      <c r="Q1912" s="9" t="s">
        <v>33</v>
      </c>
      <c r="R1912" s="18">
        <v>1991</v>
      </c>
      <c r="S1912" s="26" t="s">
        <v>13016</v>
      </c>
      <c r="T1912" s="25" t="str">
        <f>LEFT(S1912,3)</f>
        <v>Oct</v>
      </c>
      <c r="U1912" s="9" t="s">
        <v>29</v>
      </c>
      <c r="V1912" s="18">
        <v>6.2</v>
      </c>
      <c r="W1912" s="9">
        <v>17000</v>
      </c>
      <c r="X1912" s="9" t="s">
        <v>2332</v>
      </c>
      <c r="Y1912" s="9" t="s">
        <v>2689</v>
      </c>
      <c r="Z1912" s="9" t="s">
        <v>4124</v>
      </c>
      <c r="AA1912" s="19" t="s">
        <v>29</v>
      </c>
      <c r="AB1912" s="9">
        <v>0</v>
      </c>
      <c r="AC1912" s="9">
        <v>21756163</v>
      </c>
      <c r="AD1912" s="9" t="s">
        <v>4142</v>
      </c>
      <c r="AE1912" s="20">
        <v>102</v>
      </c>
    </row>
    <row r="1913" spans="1:31" x14ac:dyDescent="0.35">
      <c r="A1913" t="s">
        <v>6401</v>
      </c>
      <c r="B1913" t="s">
        <v>1998</v>
      </c>
      <c r="C1913" t="s">
        <v>40</v>
      </c>
      <c r="D1913" s="2">
        <v>1991</v>
      </c>
      <c r="E1913" t="s">
        <v>5813</v>
      </c>
      <c r="F1913" s="2">
        <v>6.7</v>
      </c>
      <c r="G1913">
        <v>30000</v>
      </c>
      <c r="H1913" t="s">
        <v>5377</v>
      </c>
      <c r="I1913" t="s">
        <v>850</v>
      </c>
      <c r="J1913" t="s">
        <v>850</v>
      </c>
      <c r="K1913" s="3" t="s">
        <v>29</v>
      </c>
      <c r="L1913">
        <v>0</v>
      </c>
      <c r="M1913">
        <v>28862081</v>
      </c>
      <c r="N1913" t="s">
        <v>4149</v>
      </c>
      <c r="O1913" s="2">
        <v>95</v>
      </c>
      <c r="Q1913" s="10" t="s">
        <v>40</v>
      </c>
      <c r="R1913" s="21">
        <v>1991</v>
      </c>
      <c r="S1913" s="27" t="s">
        <v>12953</v>
      </c>
      <c r="T1913" s="25" t="str">
        <f>LEFT(S1913,3)</f>
        <v>Feb</v>
      </c>
      <c r="U1913" s="10" t="s">
        <v>29</v>
      </c>
      <c r="V1913" s="21">
        <v>6.7</v>
      </c>
      <c r="W1913" s="10">
        <v>30000</v>
      </c>
      <c r="X1913" s="10" t="s">
        <v>5377</v>
      </c>
      <c r="Y1913" s="10" t="s">
        <v>850</v>
      </c>
      <c r="Z1913" s="10" t="s">
        <v>850</v>
      </c>
      <c r="AA1913" s="22" t="s">
        <v>29</v>
      </c>
      <c r="AB1913" s="10">
        <v>0</v>
      </c>
      <c r="AC1913" s="10">
        <v>28862081</v>
      </c>
      <c r="AD1913" s="10" t="s">
        <v>4149</v>
      </c>
      <c r="AE1913" s="23">
        <v>95</v>
      </c>
    </row>
    <row r="1914" spans="1:31" x14ac:dyDescent="0.35">
      <c r="A1914" t="s">
        <v>6402</v>
      </c>
      <c r="B1914" t="s">
        <v>15</v>
      </c>
      <c r="C1914" t="s">
        <v>33</v>
      </c>
      <c r="D1914" s="2">
        <v>1991</v>
      </c>
      <c r="E1914" t="s">
        <v>6403</v>
      </c>
      <c r="F1914" s="2">
        <v>6.8</v>
      </c>
      <c r="G1914">
        <v>8200</v>
      </c>
      <c r="H1914" t="s">
        <v>6404</v>
      </c>
      <c r="I1914" t="s">
        <v>6405</v>
      </c>
      <c r="J1914" t="s">
        <v>3857</v>
      </c>
      <c r="K1914" s="3" t="s">
        <v>29</v>
      </c>
      <c r="L1914">
        <v>17000000</v>
      </c>
      <c r="M1914">
        <v>7241350</v>
      </c>
      <c r="N1914" t="s">
        <v>117</v>
      </c>
      <c r="O1914" s="2">
        <v>120</v>
      </c>
      <c r="Q1914" s="9" t="s">
        <v>33</v>
      </c>
      <c r="R1914" s="18">
        <v>1991</v>
      </c>
      <c r="S1914" s="26" t="s">
        <v>13026</v>
      </c>
      <c r="T1914" s="25" t="str">
        <f>LEFT(S1914,3)</f>
        <v>Jan</v>
      </c>
      <c r="U1914" s="9" t="s">
        <v>29</v>
      </c>
      <c r="V1914" s="18">
        <v>6.8</v>
      </c>
      <c r="W1914" s="9">
        <v>8200</v>
      </c>
      <c r="X1914" s="9" t="s">
        <v>6404</v>
      </c>
      <c r="Y1914" s="9" t="s">
        <v>6405</v>
      </c>
      <c r="Z1914" s="9" t="s">
        <v>3857</v>
      </c>
      <c r="AA1914" s="19" t="s">
        <v>29</v>
      </c>
      <c r="AB1914" s="9">
        <v>17000000</v>
      </c>
      <c r="AC1914" s="9">
        <v>7241350</v>
      </c>
      <c r="AD1914" s="9" t="s">
        <v>117</v>
      </c>
      <c r="AE1914" s="20">
        <v>120</v>
      </c>
    </row>
    <row r="1915" spans="1:31" x14ac:dyDescent="0.35">
      <c r="A1915" t="s">
        <v>6406</v>
      </c>
      <c r="B1915" t="s">
        <v>15</v>
      </c>
      <c r="C1915" t="s">
        <v>103</v>
      </c>
      <c r="D1915" s="2">
        <v>1991</v>
      </c>
      <c r="E1915" t="s">
        <v>6363</v>
      </c>
      <c r="F1915" s="2">
        <v>6.9</v>
      </c>
      <c r="G1915">
        <v>27000</v>
      </c>
      <c r="H1915" t="s">
        <v>5252</v>
      </c>
      <c r="I1915" t="s">
        <v>6407</v>
      </c>
      <c r="J1915" t="s">
        <v>5252</v>
      </c>
      <c r="K1915" s="3" t="s">
        <v>29</v>
      </c>
      <c r="L1915">
        <v>15000000</v>
      </c>
      <c r="M1915">
        <v>38016380</v>
      </c>
      <c r="N1915" t="s">
        <v>43</v>
      </c>
      <c r="O1915" s="2">
        <v>107</v>
      </c>
      <c r="Q1915" s="10" t="s">
        <v>103</v>
      </c>
      <c r="R1915" s="21">
        <v>1991</v>
      </c>
      <c r="S1915" s="27" t="s">
        <v>13022</v>
      </c>
      <c r="T1915" s="25" t="str">
        <f>LEFT(S1915,3)</f>
        <v>Aug</v>
      </c>
      <c r="U1915" s="10" t="s">
        <v>29</v>
      </c>
      <c r="V1915" s="21">
        <v>6.9</v>
      </c>
      <c r="W1915" s="10">
        <v>27000</v>
      </c>
      <c r="X1915" s="10" t="s">
        <v>5252</v>
      </c>
      <c r="Y1915" s="10" t="s">
        <v>6407</v>
      </c>
      <c r="Z1915" s="10" t="s">
        <v>5252</v>
      </c>
      <c r="AA1915" s="22" t="s">
        <v>29</v>
      </c>
      <c r="AB1915" s="10">
        <v>15000000</v>
      </c>
      <c r="AC1915" s="10">
        <v>38016380</v>
      </c>
      <c r="AD1915" s="10" t="s">
        <v>43</v>
      </c>
      <c r="AE1915" s="23">
        <v>107</v>
      </c>
    </row>
    <row r="1916" spans="1:31" x14ac:dyDescent="0.35">
      <c r="A1916" t="s">
        <v>6408</v>
      </c>
      <c r="B1916" t="s">
        <v>15</v>
      </c>
      <c r="C1916" t="s">
        <v>33</v>
      </c>
      <c r="D1916" s="2">
        <v>1991</v>
      </c>
      <c r="E1916" t="s">
        <v>6409</v>
      </c>
      <c r="F1916" s="2">
        <v>6.1</v>
      </c>
      <c r="G1916">
        <v>22000</v>
      </c>
      <c r="H1916" t="s">
        <v>4187</v>
      </c>
      <c r="I1916" t="s">
        <v>2310</v>
      </c>
      <c r="J1916" t="s">
        <v>4620</v>
      </c>
      <c r="K1916" s="3" t="s">
        <v>29</v>
      </c>
      <c r="L1916">
        <v>14000000</v>
      </c>
      <c r="M1916">
        <v>39673161</v>
      </c>
      <c r="N1916" t="s">
        <v>6410</v>
      </c>
      <c r="O1916" s="2">
        <v>91</v>
      </c>
      <c r="Q1916" s="9" t="s">
        <v>33</v>
      </c>
      <c r="R1916" s="18">
        <v>1991</v>
      </c>
      <c r="S1916" s="26" t="s">
        <v>12972</v>
      </c>
      <c r="T1916" s="25" t="str">
        <f>LEFT(S1916,3)</f>
        <v>Apr</v>
      </c>
      <c r="U1916" s="9" t="s">
        <v>29</v>
      </c>
      <c r="V1916" s="18">
        <v>6.1</v>
      </c>
      <c r="W1916" s="9">
        <v>22000</v>
      </c>
      <c r="X1916" s="9" t="s">
        <v>4187</v>
      </c>
      <c r="Y1916" s="9" t="s">
        <v>2310</v>
      </c>
      <c r="Z1916" s="9" t="s">
        <v>4620</v>
      </c>
      <c r="AA1916" s="19" t="s">
        <v>29</v>
      </c>
      <c r="AB1916" s="9">
        <v>14000000</v>
      </c>
      <c r="AC1916" s="9">
        <v>39673161</v>
      </c>
      <c r="AD1916" s="9" t="s">
        <v>6410</v>
      </c>
      <c r="AE1916" s="20">
        <v>91</v>
      </c>
    </row>
    <row r="1917" spans="1:31" x14ac:dyDescent="0.35">
      <c r="A1917" t="s">
        <v>6411</v>
      </c>
      <c r="B1917" t="s">
        <v>32</v>
      </c>
      <c r="C1917" t="s">
        <v>389</v>
      </c>
      <c r="D1917" s="2">
        <v>1991</v>
      </c>
      <c r="E1917" t="s">
        <v>6412</v>
      </c>
      <c r="F1917" s="2">
        <v>7.6</v>
      </c>
      <c r="G1917">
        <v>29000</v>
      </c>
      <c r="H1917" t="s">
        <v>6413</v>
      </c>
      <c r="I1917" t="s">
        <v>6414</v>
      </c>
      <c r="J1917" t="s">
        <v>6415</v>
      </c>
      <c r="K1917" s="3" t="s">
        <v>2107</v>
      </c>
      <c r="L1917">
        <v>0</v>
      </c>
      <c r="M1917">
        <v>545825</v>
      </c>
      <c r="N1917" t="s">
        <v>6416</v>
      </c>
      <c r="O1917" s="2">
        <v>118</v>
      </c>
      <c r="Q1917" s="10" t="s">
        <v>389</v>
      </c>
      <c r="R1917" s="21">
        <v>1991</v>
      </c>
      <c r="S1917" s="27" t="s">
        <v>13027</v>
      </c>
      <c r="T1917" s="25" t="str">
        <f>LEFT(S1917,3)</f>
        <v>Feb</v>
      </c>
      <c r="U1917" s="10" t="s">
        <v>29</v>
      </c>
      <c r="V1917" s="21">
        <v>7.6</v>
      </c>
      <c r="W1917" s="10">
        <v>29000</v>
      </c>
      <c r="X1917" s="10" t="s">
        <v>6413</v>
      </c>
      <c r="Y1917" s="10" t="s">
        <v>6414</v>
      </c>
      <c r="Z1917" s="10" t="s">
        <v>6415</v>
      </c>
      <c r="AA1917" s="22" t="s">
        <v>2107</v>
      </c>
      <c r="AB1917" s="10">
        <v>0</v>
      </c>
      <c r="AC1917" s="10">
        <v>545825</v>
      </c>
      <c r="AD1917" s="10" t="s">
        <v>6416</v>
      </c>
      <c r="AE1917" s="23">
        <v>118</v>
      </c>
    </row>
    <row r="1918" spans="1:31" x14ac:dyDescent="0.35">
      <c r="A1918" t="s">
        <v>6417</v>
      </c>
      <c r="B1918" t="s">
        <v>15</v>
      </c>
      <c r="C1918" t="s">
        <v>16</v>
      </c>
      <c r="D1918" s="2">
        <v>1991</v>
      </c>
      <c r="E1918" t="s">
        <v>6418</v>
      </c>
      <c r="F1918" s="2">
        <v>7</v>
      </c>
      <c r="G1918">
        <v>8600</v>
      </c>
      <c r="H1918" t="s">
        <v>986</v>
      </c>
      <c r="I1918" t="s">
        <v>986</v>
      </c>
      <c r="J1918" t="s">
        <v>6419</v>
      </c>
      <c r="K1918" s="3" t="s">
        <v>29</v>
      </c>
      <c r="L1918">
        <v>7000000</v>
      </c>
      <c r="M1918">
        <v>191125</v>
      </c>
      <c r="N1918" t="s">
        <v>30</v>
      </c>
      <c r="O1918" s="2">
        <v>127</v>
      </c>
      <c r="Q1918" s="9" t="s">
        <v>16</v>
      </c>
      <c r="R1918" s="18">
        <v>1991</v>
      </c>
      <c r="S1918" s="26" t="s">
        <v>12974</v>
      </c>
      <c r="T1918" s="25" t="str">
        <f>LEFT(S1918,3)</f>
        <v>Sep</v>
      </c>
      <c r="U1918" s="9" t="s">
        <v>29</v>
      </c>
      <c r="V1918" s="18">
        <v>7</v>
      </c>
      <c r="W1918" s="9">
        <v>8600</v>
      </c>
      <c r="X1918" s="9" t="s">
        <v>986</v>
      </c>
      <c r="Y1918" s="9" t="s">
        <v>986</v>
      </c>
      <c r="Z1918" s="9" t="s">
        <v>6419</v>
      </c>
      <c r="AA1918" s="19" t="s">
        <v>29</v>
      </c>
      <c r="AB1918" s="9">
        <v>7000000</v>
      </c>
      <c r="AC1918" s="9">
        <v>191125</v>
      </c>
      <c r="AD1918" s="9" t="s">
        <v>30</v>
      </c>
      <c r="AE1918" s="20">
        <v>127</v>
      </c>
    </row>
    <row r="1919" spans="1:31" x14ac:dyDescent="0.35">
      <c r="A1919" t="s">
        <v>6420</v>
      </c>
      <c r="B1919" t="s">
        <v>336</v>
      </c>
      <c r="C1919" t="s">
        <v>389</v>
      </c>
      <c r="D1919" s="2">
        <v>1991</v>
      </c>
      <c r="E1919" t="s">
        <v>6227</v>
      </c>
      <c r="F1919" s="2">
        <v>6.5</v>
      </c>
      <c r="G1919">
        <v>24000</v>
      </c>
      <c r="H1919" t="s">
        <v>6421</v>
      </c>
      <c r="I1919" t="s">
        <v>6422</v>
      </c>
      <c r="J1919" t="s">
        <v>6423</v>
      </c>
      <c r="K1919" s="3" t="s">
        <v>29</v>
      </c>
      <c r="L1919">
        <v>0</v>
      </c>
      <c r="M1919">
        <v>40766041</v>
      </c>
      <c r="N1919" t="s">
        <v>60</v>
      </c>
      <c r="O1919" s="2">
        <v>75</v>
      </c>
      <c r="Q1919" s="10" t="s">
        <v>389</v>
      </c>
      <c r="R1919" s="21">
        <v>1991</v>
      </c>
      <c r="S1919" s="27" t="s">
        <v>12991</v>
      </c>
      <c r="T1919" s="25" t="str">
        <f>LEFT(S1919,3)</f>
        <v>Nov</v>
      </c>
      <c r="U1919" s="10" t="s">
        <v>29</v>
      </c>
      <c r="V1919" s="21">
        <v>6.5</v>
      </c>
      <c r="W1919" s="10">
        <v>24000</v>
      </c>
      <c r="X1919" s="10" t="s">
        <v>6421</v>
      </c>
      <c r="Y1919" s="10" t="s">
        <v>6422</v>
      </c>
      <c r="Z1919" s="10" t="s">
        <v>6423</v>
      </c>
      <c r="AA1919" s="22" t="s">
        <v>29</v>
      </c>
      <c r="AB1919" s="10">
        <v>0</v>
      </c>
      <c r="AC1919" s="10">
        <v>40766041</v>
      </c>
      <c r="AD1919" s="10" t="s">
        <v>60</v>
      </c>
      <c r="AE1919" s="23">
        <v>75</v>
      </c>
    </row>
    <row r="1920" spans="1:31" x14ac:dyDescent="0.35">
      <c r="A1920" t="s">
        <v>6424</v>
      </c>
      <c r="B1920" t="s">
        <v>1998</v>
      </c>
      <c r="C1920" t="s">
        <v>40</v>
      </c>
      <c r="D1920" s="2">
        <v>1991</v>
      </c>
      <c r="E1920" t="s">
        <v>6425</v>
      </c>
      <c r="F1920" s="2">
        <v>5.9</v>
      </c>
      <c r="G1920">
        <v>9800</v>
      </c>
      <c r="H1920" t="s">
        <v>278</v>
      </c>
      <c r="I1920" t="s">
        <v>278</v>
      </c>
      <c r="J1920" t="s">
        <v>278</v>
      </c>
      <c r="K1920" s="3" t="s">
        <v>29</v>
      </c>
      <c r="L1920">
        <v>13000000</v>
      </c>
      <c r="M1920">
        <v>4102526</v>
      </c>
      <c r="N1920" t="s">
        <v>362</v>
      </c>
      <c r="O1920" s="2">
        <v>92</v>
      </c>
      <c r="Q1920" s="9" t="s">
        <v>40</v>
      </c>
      <c r="R1920" s="18">
        <v>1991</v>
      </c>
      <c r="S1920" s="26" t="s">
        <v>13028</v>
      </c>
      <c r="T1920" s="25" t="str">
        <f>LEFT(S1920,3)</f>
        <v>Jul</v>
      </c>
      <c r="U1920" s="9" t="s">
        <v>29</v>
      </c>
      <c r="V1920" s="18">
        <v>5.9</v>
      </c>
      <c r="W1920" s="9">
        <v>9800</v>
      </c>
      <c r="X1920" s="9" t="s">
        <v>278</v>
      </c>
      <c r="Y1920" s="9" t="s">
        <v>278</v>
      </c>
      <c r="Z1920" s="9" t="s">
        <v>278</v>
      </c>
      <c r="AA1920" s="19" t="s">
        <v>29</v>
      </c>
      <c r="AB1920" s="9">
        <v>13000000</v>
      </c>
      <c r="AC1920" s="9">
        <v>4102526</v>
      </c>
      <c r="AD1920" s="9" t="s">
        <v>362</v>
      </c>
      <c r="AE1920" s="20">
        <v>92</v>
      </c>
    </row>
    <row r="1921" spans="1:31" x14ac:dyDescent="0.35">
      <c r="A1921" t="s">
        <v>6426</v>
      </c>
      <c r="B1921" t="s">
        <v>15</v>
      </c>
      <c r="C1921" t="s">
        <v>40</v>
      </c>
      <c r="D1921" s="2">
        <v>1991</v>
      </c>
      <c r="E1921" t="s">
        <v>6427</v>
      </c>
      <c r="F1921" s="2">
        <v>6.7</v>
      </c>
      <c r="G1921">
        <v>30000</v>
      </c>
      <c r="H1921" t="s">
        <v>1230</v>
      </c>
      <c r="I1921" t="s">
        <v>6428</v>
      </c>
      <c r="J1921" t="s">
        <v>135</v>
      </c>
      <c r="K1921" s="3" t="s">
        <v>29</v>
      </c>
      <c r="L1921">
        <v>29000000</v>
      </c>
      <c r="M1921">
        <v>22773535</v>
      </c>
      <c r="N1921" t="s">
        <v>43</v>
      </c>
      <c r="O1921" s="2">
        <v>118</v>
      </c>
      <c r="Q1921" s="10" t="s">
        <v>40</v>
      </c>
      <c r="R1921" s="21">
        <v>1991</v>
      </c>
      <c r="S1921" s="27" t="s">
        <v>13029</v>
      </c>
      <c r="T1921" s="25" t="str">
        <f>LEFT(S1921,3)</f>
        <v>Oct</v>
      </c>
      <c r="U1921" s="10" t="s">
        <v>29</v>
      </c>
      <c r="V1921" s="21">
        <v>6.7</v>
      </c>
      <c r="W1921" s="10">
        <v>30000</v>
      </c>
      <c r="X1921" s="10" t="s">
        <v>1230</v>
      </c>
      <c r="Y1921" s="10" t="s">
        <v>6428</v>
      </c>
      <c r="Z1921" s="10" t="s">
        <v>135</v>
      </c>
      <c r="AA1921" s="22" t="s">
        <v>29</v>
      </c>
      <c r="AB1921" s="10">
        <v>29000000</v>
      </c>
      <c r="AC1921" s="10">
        <v>22773535</v>
      </c>
      <c r="AD1921" s="10" t="s">
        <v>43</v>
      </c>
      <c r="AE1921" s="23">
        <v>118</v>
      </c>
    </row>
    <row r="1922" spans="1:31" x14ac:dyDescent="0.35">
      <c r="A1922" t="s">
        <v>6429</v>
      </c>
      <c r="B1922" t="s">
        <v>15</v>
      </c>
      <c r="C1922" t="s">
        <v>103</v>
      </c>
      <c r="D1922" s="2">
        <v>1991</v>
      </c>
      <c r="E1922" t="s">
        <v>6403</v>
      </c>
      <c r="F1922" s="2">
        <v>6.9</v>
      </c>
      <c r="G1922">
        <v>15000</v>
      </c>
      <c r="H1922" t="s">
        <v>495</v>
      </c>
      <c r="I1922" t="s">
        <v>495</v>
      </c>
      <c r="J1922" t="s">
        <v>2616</v>
      </c>
      <c r="K1922" s="3" t="s">
        <v>29</v>
      </c>
      <c r="L1922">
        <v>0</v>
      </c>
      <c r="M1922">
        <v>40991329</v>
      </c>
      <c r="N1922" t="s">
        <v>179</v>
      </c>
      <c r="O1922" s="2">
        <v>134</v>
      </c>
      <c r="Q1922" s="9" t="s">
        <v>103</v>
      </c>
      <c r="R1922" s="18">
        <v>1991</v>
      </c>
      <c r="S1922" s="26" t="s">
        <v>13026</v>
      </c>
      <c r="T1922" s="25" t="str">
        <f>LEFT(S1922,3)</f>
        <v>Jan</v>
      </c>
      <c r="U1922" s="9" t="s">
        <v>29</v>
      </c>
      <c r="V1922" s="18">
        <v>6.9</v>
      </c>
      <c r="W1922" s="9">
        <v>15000</v>
      </c>
      <c r="X1922" s="9" t="s">
        <v>495</v>
      </c>
      <c r="Y1922" s="9" t="s">
        <v>495</v>
      </c>
      <c r="Z1922" s="9" t="s">
        <v>2616</v>
      </c>
      <c r="AA1922" s="19" t="s">
        <v>29</v>
      </c>
      <c r="AB1922" s="9">
        <v>0</v>
      </c>
      <c r="AC1922" s="9">
        <v>40991329</v>
      </c>
      <c r="AD1922" s="9" t="s">
        <v>179</v>
      </c>
      <c r="AE1922" s="20">
        <v>134</v>
      </c>
    </row>
    <row r="1923" spans="1:31" x14ac:dyDescent="0.35">
      <c r="A1923" t="s">
        <v>6430</v>
      </c>
      <c r="B1923" t="s">
        <v>15</v>
      </c>
      <c r="C1923" t="s">
        <v>16</v>
      </c>
      <c r="D1923" s="2">
        <v>1991</v>
      </c>
      <c r="E1923" t="s">
        <v>6227</v>
      </c>
      <c r="F1923" s="2">
        <v>6.3</v>
      </c>
      <c r="G1923">
        <v>3100</v>
      </c>
      <c r="H1923" t="s">
        <v>6431</v>
      </c>
      <c r="I1923" t="s">
        <v>6431</v>
      </c>
      <c r="J1923" t="s">
        <v>6432</v>
      </c>
      <c r="K1923" s="3" t="s">
        <v>21</v>
      </c>
      <c r="L1923">
        <v>0</v>
      </c>
      <c r="M1923">
        <v>135893</v>
      </c>
      <c r="N1923" t="s">
        <v>3085</v>
      </c>
      <c r="O1923" s="2">
        <v>108</v>
      </c>
      <c r="Q1923" s="10" t="s">
        <v>16</v>
      </c>
      <c r="R1923" s="21">
        <v>1991</v>
      </c>
      <c r="S1923" s="27" t="s">
        <v>12991</v>
      </c>
      <c r="T1923" s="25" t="str">
        <f>LEFT(S1923,3)</f>
        <v>Nov</v>
      </c>
      <c r="U1923" s="10" t="s">
        <v>29</v>
      </c>
      <c r="V1923" s="21">
        <v>6.3</v>
      </c>
      <c r="W1923" s="10">
        <v>3100</v>
      </c>
      <c r="X1923" s="10" t="s">
        <v>6431</v>
      </c>
      <c r="Y1923" s="10" t="s">
        <v>6431</v>
      </c>
      <c r="Z1923" s="10" t="s">
        <v>6432</v>
      </c>
      <c r="AA1923" s="22" t="s">
        <v>21</v>
      </c>
      <c r="AB1923" s="10">
        <v>0</v>
      </c>
      <c r="AC1923" s="10">
        <v>135893</v>
      </c>
      <c r="AD1923" s="10" t="s">
        <v>3085</v>
      </c>
      <c r="AE1923" s="23">
        <v>108</v>
      </c>
    </row>
    <row r="1924" spans="1:31" x14ac:dyDescent="0.35">
      <c r="A1924" t="s">
        <v>6433</v>
      </c>
      <c r="B1924" t="s">
        <v>15</v>
      </c>
      <c r="C1924" t="s">
        <v>103</v>
      </c>
      <c r="D1924" s="2">
        <v>1991</v>
      </c>
      <c r="E1924" t="s">
        <v>6434</v>
      </c>
      <c r="F1924" s="2">
        <v>7</v>
      </c>
      <c r="G1924">
        <v>6500</v>
      </c>
      <c r="H1924" t="s">
        <v>686</v>
      </c>
      <c r="I1924" t="s">
        <v>686</v>
      </c>
      <c r="J1924" t="s">
        <v>6435</v>
      </c>
      <c r="K1924" s="3" t="s">
        <v>29</v>
      </c>
      <c r="L1924">
        <v>0</v>
      </c>
      <c r="M1924">
        <v>2971661</v>
      </c>
      <c r="N1924" t="s">
        <v>6436</v>
      </c>
      <c r="O1924" s="2">
        <v>102</v>
      </c>
      <c r="Q1924" s="9" t="s">
        <v>103</v>
      </c>
      <c r="R1924" s="18">
        <v>1991</v>
      </c>
      <c r="S1924" s="26" t="s">
        <v>13030</v>
      </c>
      <c r="T1924" s="25" t="str">
        <f>LEFT(S1924,3)</f>
        <v>Aug</v>
      </c>
      <c r="U1924" s="9" t="s">
        <v>451</v>
      </c>
      <c r="V1924" s="18">
        <v>7</v>
      </c>
      <c r="W1924" s="9">
        <v>6500</v>
      </c>
      <c r="X1924" s="9" t="s">
        <v>686</v>
      </c>
      <c r="Y1924" s="9" t="s">
        <v>686</v>
      </c>
      <c r="Z1924" s="9" t="s">
        <v>6435</v>
      </c>
      <c r="AA1924" s="19" t="s">
        <v>29</v>
      </c>
      <c r="AB1924" s="9">
        <v>0</v>
      </c>
      <c r="AC1924" s="9">
        <v>2971661</v>
      </c>
      <c r="AD1924" s="9" t="s">
        <v>6436</v>
      </c>
      <c r="AE1924" s="20">
        <v>102</v>
      </c>
    </row>
    <row r="1925" spans="1:31" x14ac:dyDescent="0.35">
      <c r="A1925" t="s">
        <v>6437</v>
      </c>
      <c r="B1925" t="s">
        <v>1998</v>
      </c>
      <c r="C1925" t="s">
        <v>40</v>
      </c>
      <c r="D1925" s="2">
        <v>1991</v>
      </c>
      <c r="E1925" t="s">
        <v>6069</v>
      </c>
      <c r="F1925" s="2">
        <v>6.6</v>
      </c>
      <c r="G1925">
        <v>15000</v>
      </c>
      <c r="H1925" t="s">
        <v>4342</v>
      </c>
      <c r="I1925" t="s">
        <v>5112</v>
      </c>
      <c r="J1925" t="s">
        <v>902</v>
      </c>
      <c r="K1925" s="3" t="s">
        <v>29</v>
      </c>
      <c r="L1925">
        <v>25000000</v>
      </c>
      <c r="M1925">
        <v>36489888</v>
      </c>
      <c r="N1925" t="s">
        <v>43</v>
      </c>
      <c r="O1925" s="2">
        <v>97</v>
      </c>
      <c r="Q1925" s="10" t="s">
        <v>40</v>
      </c>
      <c r="R1925" s="21">
        <v>1991</v>
      </c>
      <c r="S1925" s="27" t="s">
        <v>12978</v>
      </c>
      <c r="T1925" s="25" t="str">
        <f>LEFT(S1925,3)</f>
        <v>May</v>
      </c>
      <c r="U1925" s="10" t="s">
        <v>29</v>
      </c>
      <c r="V1925" s="21">
        <v>6.6</v>
      </c>
      <c r="W1925" s="10">
        <v>15000</v>
      </c>
      <c r="X1925" s="10" t="s">
        <v>4342</v>
      </c>
      <c r="Y1925" s="10" t="s">
        <v>5112</v>
      </c>
      <c r="Z1925" s="10" t="s">
        <v>902</v>
      </c>
      <c r="AA1925" s="22" t="s">
        <v>29</v>
      </c>
      <c r="AB1925" s="10">
        <v>25000000</v>
      </c>
      <c r="AC1925" s="10">
        <v>36489888</v>
      </c>
      <c r="AD1925" s="10" t="s">
        <v>43</v>
      </c>
      <c r="AE1925" s="23">
        <v>97</v>
      </c>
    </row>
    <row r="1926" spans="1:31" x14ac:dyDescent="0.35">
      <c r="A1926" t="s">
        <v>6438</v>
      </c>
      <c r="B1926" t="s">
        <v>32</v>
      </c>
      <c r="C1926" t="s">
        <v>40</v>
      </c>
      <c r="D1926" s="2">
        <v>1991</v>
      </c>
      <c r="E1926" t="s">
        <v>6017</v>
      </c>
      <c r="F1926" s="2">
        <v>5.9</v>
      </c>
      <c r="G1926">
        <v>21000</v>
      </c>
      <c r="H1926" t="s">
        <v>1308</v>
      </c>
      <c r="I1926" t="s">
        <v>1308</v>
      </c>
      <c r="J1926" t="s">
        <v>4193</v>
      </c>
      <c r="K1926" s="3" t="s">
        <v>29</v>
      </c>
      <c r="L1926">
        <v>25000000</v>
      </c>
      <c r="M1926">
        <v>33691313</v>
      </c>
      <c r="N1926" t="s">
        <v>22</v>
      </c>
      <c r="O1926" s="2">
        <v>101</v>
      </c>
      <c r="Q1926" s="9" t="s">
        <v>40</v>
      </c>
      <c r="R1926" s="18">
        <v>1991</v>
      </c>
      <c r="S1926" s="26" t="s">
        <v>12973</v>
      </c>
      <c r="T1926" s="25" t="str">
        <f>LEFT(S1926,3)</f>
        <v>Oct</v>
      </c>
      <c r="U1926" s="9" t="s">
        <v>29</v>
      </c>
      <c r="V1926" s="18">
        <v>5.9</v>
      </c>
      <c r="W1926" s="9">
        <v>21000</v>
      </c>
      <c r="X1926" s="9" t="s">
        <v>1308</v>
      </c>
      <c r="Y1926" s="9" t="s">
        <v>1308</v>
      </c>
      <c r="Z1926" s="9" t="s">
        <v>4193</v>
      </c>
      <c r="AA1926" s="19" t="s">
        <v>29</v>
      </c>
      <c r="AB1926" s="9">
        <v>25000000</v>
      </c>
      <c r="AC1926" s="9">
        <v>33691313</v>
      </c>
      <c r="AD1926" s="9" t="s">
        <v>22</v>
      </c>
      <c r="AE1926" s="20">
        <v>101</v>
      </c>
    </row>
    <row r="1927" spans="1:31" x14ac:dyDescent="0.35">
      <c r="A1927" t="s">
        <v>6439</v>
      </c>
      <c r="B1927" t="s">
        <v>15</v>
      </c>
      <c r="C1927" t="s">
        <v>16</v>
      </c>
      <c r="D1927" s="2">
        <v>1991</v>
      </c>
      <c r="E1927" t="s">
        <v>6332</v>
      </c>
      <c r="F1927" s="2">
        <v>6.3</v>
      </c>
      <c r="G1927">
        <v>5000</v>
      </c>
      <c r="H1927" t="s">
        <v>5289</v>
      </c>
      <c r="I1927" t="s">
        <v>5289</v>
      </c>
      <c r="J1927" t="s">
        <v>6440</v>
      </c>
      <c r="K1927" s="3" t="s">
        <v>29</v>
      </c>
      <c r="L1927">
        <v>0</v>
      </c>
      <c r="M1927">
        <v>1277404</v>
      </c>
      <c r="N1927" t="s">
        <v>2025</v>
      </c>
      <c r="O1927" s="2">
        <v>100</v>
      </c>
      <c r="Q1927" s="10" t="s">
        <v>16</v>
      </c>
      <c r="R1927" s="21">
        <v>1991</v>
      </c>
      <c r="S1927" s="27" t="s">
        <v>13016</v>
      </c>
      <c r="T1927" s="25" t="str">
        <f>LEFT(S1927,3)</f>
        <v>Oct</v>
      </c>
      <c r="U1927" s="10" t="s">
        <v>29</v>
      </c>
      <c r="V1927" s="21">
        <v>6.3</v>
      </c>
      <c r="W1927" s="10">
        <v>5000</v>
      </c>
      <c r="X1927" s="10" t="s">
        <v>5289</v>
      </c>
      <c r="Y1927" s="10" t="s">
        <v>5289</v>
      </c>
      <c r="Z1927" s="10" t="s">
        <v>6440</v>
      </c>
      <c r="AA1927" s="22" t="s">
        <v>29</v>
      </c>
      <c r="AB1927" s="10">
        <v>0</v>
      </c>
      <c r="AC1927" s="10">
        <v>1277404</v>
      </c>
      <c r="AD1927" s="10" t="s">
        <v>2025</v>
      </c>
      <c r="AE1927" s="23">
        <v>100</v>
      </c>
    </row>
    <row r="1928" spans="1:31" x14ac:dyDescent="0.35">
      <c r="A1928" t="s">
        <v>6441</v>
      </c>
      <c r="B1928" t="s">
        <v>32</v>
      </c>
      <c r="C1928" t="s">
        <v>40</v>
      </c>
      <c r="D1928" s="2">
        <v>1991</v>
      </c>
      <c r="E1928" t="s">
        <v>6313</v>
      </c>
      <c r="F1928" s="2">
        <v>4.4000000000000004</v>
      </c>
      <c r="G1928">
        <v>5800</v>
      </c>
      <c r="H1928" t="s">
        <v>2177</v>
      </c>
      <c r="I1928" t="s">
        <v>3891</v>
      </c>
      <c r="J1928" t="s">
        <v>6442</v>
      </c>
      <c r="K1928" s="3" t="s">
        <v>29</v>
      </c>
      <c r="L1928">
        <v>13000000</v>
      </c>
      <c r="M1928">
        <v>3752428</v>
      </c>
      <c r="N1928" t="s">
        <v>3525</v>
      </c>
      <c r="O1928" s="2">
        <v>95</v>
      </c>
      <c r="Q1928" s="9" t="s">
        <v>40</v>
      </c>
      <c r="R1928" s="18">
        <v>1991</v>
      </c>
      <c r="S1928" s="26" t="s">
        <v>13010</v>
      </c>
      <c r="T1928" s="25" t="str">
        <f>LEFT(S1928,3)</f>
        <v>May</v>
      </c>
      <c r="U1928" s="9" t="s">
        <v>29</v>
      </c>
      <c r="V1928" s="18">
        <v>4.4000000000000004</v>
      </c>
      <c r="W1928" s="9">
        <v>5800</v>
      </c>
      <c r="X1928" s="9" t="s">
        <v>2177</v>
      </c>
      <c r="Y1928" s="9" t="s">
        <v>3891</v>
      </c>
      <c r="Z1928" s="9" t="s">
        <v>6442</v>
      </c>
      <c r="AA1928" s="19" t="s">
        <v>29</v>
      </c>
      <c r="AB1928" s="9">
        <v>13000000</v>
      </c>
      <c r="AC1928" s="9">
        <v>3752428</v>
      </c>
      <c r="AD1928" s="9" t="s">
        <v>3525</v>
      </c>
      <c r="AE1928" s="20">
        <v>95</v>
      </c>
    </row>
    <row r="1929" spans="1:31" x14ac:dyDescent="0.35">
      <c r="A1929" t="s">
        <v>6443</v>
      </c>
      <c r="B1929" t="s">
        <v>336</v>
      </c>
      <c r="C1929" t="s">
        <v>389</v>
      </c>
      <c r="D1929" s="2">
        <v>1991</v>
      </c>
      <c r="E1929" t="s">
        <v>6354</v>
      </c>
      <c r="F1929" s="2">
        <v>6.1</v>
      </c>
      <c r="G1929">
        <v>8800</v>
      </c>
      <c r="H1929" t="s">
        <v>1055</v>
      </c>
      <c r="I1929" t="s">
        <v>1055</v>
      </c>
      <c r="J1929" t="s">
        <v>6444</v>
      </c>
      <c r="K1929" s="3" t="s">
        <v>3155</v>
      </c>
      <c r="L1929">
        <v>18000000</v>
      </c>
      <c r="M1929">
        <v>11657385</v>
      </c>
      <c r="N1929" t="s">
        <v>1082</v>
      </c>
      <c r="O1929" s="2">
        <v>77</v>
      </c>
      <c r="Q1929" s="10" t="s">
        <v>389</v>
      </c>
      <c r="R1929" s="21">
        <v>1991</v>
      </c>
      <c r="S1929" s="27" t="s">
        <v>13020</v>
      </c>
      <c r="T1929" s="25" t="str">
        <f>LEFT(S1929,3)</f>
        <v>Apr</v>
      </c>
      <c r="U1929" s="10" t="s">
        <v>29</v>
      </c>
      <c r="V1929" s="21">
        <v>6.1</v>
      </c>
      <c r="W1929" s="10">
        <v>8800</v>
      </c>
      <c r="X1929" s="10" t="s">
        <v>1055</v>
      </c>
      <c r="Y1929" s="10" t="s">
        <v>1055</v>
      </c>
      <c r="Z1929" s="10" t="s">
        <v>6444</v>
      </c>
      <c r="AA1929" s="22" t="s">
        <v>3155</v>
      </c>
      <c r="AB1929" s="10">
        <v>18000000</v>
      </c>
      <c r="AC1929" s="10">
        <v>11657385</v>
      </c>
      <c r="AD1929" s="10" t="s">
        <v>1082</v>
      </c>
      <c r="AE1929" s="23">
        <v>77</v>
      </c>
    </row>
    <row r="1930" spans="1:31" x14ac:dyDescent="0.35">
      <c r="A1930" t="s">
        <v>6445</v>
      </c>
      <c r="B1930" t="s">
        <v>1998</v>
      </c>
      <c r="C1930" t="s">
        <v>40</v>
      </c>
      <c r="D1930" s="2">
        <v>1991</v>
      </c>
      <c r="E1930" t="s">
        <v>6275</v>
      </c>
      <c r="F1930" s="2">
        <v>6.2</v>
      </c>
      <c r="G1930">
        <v>11000</v>
      </c>
      <c r="H1930" t="s">
        <v>1563</v>
      </c>
      <c r="I1930" t="s">
        <v>2437</v>
      </c>
      <c r="J1930" t="s">
        <v>6446</v>
      </c>
      <c r="K1930" s="3" t="s">
        <v>29</v>
      </c>
      <c r="L1930">
        <v>13500000</v>
      </c>
      <c r="M1930">
        <v>26255594</v>
      </c>
      <c r="N1930" t="s">
        <v>43</v>
      </c>
      <c r="O1930" s="2">
        <v>108</v>
      </c>
      <c r="Q1930" s="9" t="s">
        <v>40</v>
      </c>
      <c r="R1930" s="18">
        <v>1991</v>
      </c>
      <c r="S1930" s="26" t="s">
        <v>13000</v>
      </c>
      <c r="T1930" s="25" t="str">
        <f>LEFT(S1930,3)</f>
        <v>Sep</v>
      </c>
      <c r="U1930" s="9" t="s">
        <v>29</v>
      </c>
      <c r="V1930" s="18">
        <v>6.2</v>
      </c>
      <c r="W1930" s="9">
        <v>11000</v>
      </c>
      <c r="X1930" s="9" t="s">
        <v>1563</v>
      </c>
      <c r="Y1930" s="9" t="s">
        <v>2437</v>
      </c>
      <c r="Z1930" s="9" t="s">
        <v>6446</v>
      </c>
      <c r="AA1930" s="19" t="s">
        <v>29</v>
      </c>
      <c r="AB1930" s="9">
        <v>13500000</v>
      </c>
      <c r="AC1930" s="9">
        <v>26255594</v>
      </c>
      <c r="AD1930" s="9" t="s">
        <v>43</v>
      </c>
      <c r="AE1930" s="20">
        <v>108</v>
      </c>
    </row>
    <row r="1931" spans="1:31" x14ac:dyDescent="0.35">
      <c r="A1931" t="s">
        <v>6447</v>
      </c>
      <c r="B1931" t="s">
        <v>32</v>
      </c>
      <c r="C1931" t="s">
        <v>40</v>
      </c>
      <c r="D1931" s="2">
        <v>1991</v>
      </c>
      <c r="E1931" t="s">
        <v>6448</v>
      </c>
      <c r="F1931" s="2">
        <v>2.9</v>
      </c>
      <c r="G1931">
        <v>9100</v>
      </c>
      <c r="H1931" t="s">
        <v>6449</v>
      </c>
      <c r="I1931" t="s">
        <v>6450</v>
      </c>
      <c r="J1931" t="s">
        <v>6451</v>
      </c>
      <c r="K1931" s="3" t="s">
        <v>29</v>
      </c>
      <c r="L1931">
        <v>6000000</v>
      </c>
      <c r="M1931">
        <v>1193062</v>
      </c>
      <c r="N1931" t="s">
        <v>3977</v>
      </c>
      <c r="O1931" s="2">
        <v>91</v>
      </c>
      <c r="Q1931" s="10" t="s">
        <v>40</v>
      </c>
      <c r="R1931" s="21">
        <v>1991</v>
      </c>
      <c r="S1931" s="27" t="s">
        <v>13031</v>
      </c>
      <c r="T1931" s="25" t="str">
        <f>LEFT(S1931,3)</f>
        <v>Oct</v>
      </c>
      <c r="U1931" s="10" t="s">
        <v>29</v>
      </c>
      <c r="V1931" s="21">
        <v>2.9</v>
      </c>
      <c r="W1931" s="10">
        <v>9100</v>
      </c>
      <c r="X1931" s="10" t="s">
        <v>6449</v>
      </c>
      <c r="Y1931" s="10" t="s">
        <v>6450</v>
      </c>
      <c r="Z1931" s="10" t="s">
        <v>6451</v>
      </c>
      <c r="AA1931" s="22" t="s">
        <v>29</v>
      </c>
      <c r="AB1931" s="10">
        <v>6000000</v>
      </c>
      <c r="AC1931" s="10">
        <v>1193062</v>
      </c>
      <c r="AD1931" s="10" t="s">
        <v>3977</v>
      </c>
      <c r="AE1931" s="23">
        <v>91</v>
      </c>
    </row>
    <row r="1932" spans="1:31" x14ac:dyDescent="0.35">
      <c r="A1932" t="s">
        <v>6452</v>
      </c>
      <c r="B1932" t="s">
        <v>15</v>
      </c>
      <c r="C1932" t="s">
        <v>16</v>
      </c>
      <c r="D1932" s="2">
        <v>1991</v>
      </c>
      <c r="E1932" t="s">
        <v>6453</v>
      </c>
      <c r="F1932" s="2">
        <v>4</v>
      </c>
      <c r="G1932">
        <v>1500</v>
      </c>
      <c r="H1932" t="s">
        <v>4585</v>
      </c>
      <c r="I1932" t="s">
        <v>4585</v>
      </c>
      <c r="J1932" t="s">
        <v>6454</v>
      </c>
      <c r="K1932" s="3" t="s">
        <v>29</v>
      </c>
      <c r="L1932">
        <v>0</v>
      </c>
      <c r="M1932">
        <v>573904</v>
      </c>
      <c r="N1932" t="s">
        <v>4663</v>
      </c>
      <c r="O1932" s="2">
        <v>111</v>
      </c>
      <c r="Q1932" s="9" t="s">
        <v>16</v>
      </c>
      <c r="R1932" s="18">
        <v>1991</v>
      </c>
      <c r="S1932" s="26" t="s">
        <v>13032</v>
      </c>
      <c r="T1932" s="25" t="str">
        <f>LEFT(S1932,3)</f>
        <v>May</v>
      </c>
      <c r="U1932" s="9" t="s">
        <v>29</v>
      </c>
      <c r="V1932" s="18">
        <v>4</v>
      </c>
      <c r="W1932" s="9">
        <v>1500</v>
      </c>
      <c r="X1932" s="9" t="s">
        <v>4585</v>
      </c>
      <c r="Y1932" s="9" t="s">
        <v>4585</v>
      </c>
      <c r="Z1932" s="9" t="s">
        <v>6454</v>
      </c>
      <c r="AA1932" s="19" t="s">
        <v>29</v>
      </c>
      <c r="AB1932" s="9">
        <v>0</v>
      </c>
      <c r="AC1932" s="9">
        <v>573904</v>
      </c>
      <c r="AD1932" s="9" t="s">
        <v>4663</v>
      </c>
      <c r="AE1932" s="20">
        <v>111</v>
      </c>
    </row>
    <row r="1933" spans="1:31" x14ac:dyDescent="0.35">
      <c r="A1933" t="s">
        <v>6455</v>
      </c>
      <c r="B1933" t="s">
        <v>15</v>
      </c>
      <c r="C1933" t="s">
        <v>40</v>
      </c>
      <c r="D1933" s="2">
        <v>1991</v>
      </c>
      <c r="E1933" t="s">
        <v>6456</v>
      </c>
      <c r="F1933" s="2">
        <v>5.8</v>
      </c>
      <c r="G1933">
        <v>9100</v>
      </c>
      <c r="H1933" t="s">
        <v>713</v>
      </c>
      <c r="I1933" t="s">
        <v>713</v>
      </c>
      <c r="J1933" t="s">
        <v>4287</v>
      </c>
      <c r="K1933" s="3" t="s">
        <v>29</v>
      </c>
      <c r="L1933">
        <v>14000000</v>
      </c>
      <c r="M1933">
        <v>15545943</v>
      </c>
      <c r="N1933" t="s">
        <v>5245</v>
      </c>
      <c r="O1933" s="2">
        <v>103</v>
      </c>
      <c r="Q1933" s="10" t="s">
        <v>40</v>
      </c>
      <c r="R1933" s="21">
        <v>1991</v>
      </c>
      <c r="S1933" s="27" t="s">
        <v>13033</v>
      </c>
      <c r="T1933" s="25" t="str">
        <f>LEFT(S1933,3)</f>
        <v>May</v>
      </c>
      <c r="U1933" s="10" t="s">
        <v>29</v>
      </c>
      <c r="V1933" s="21">
        <v>5.8</v>
      </c>
      <c r="W1933" s="10">
        <v>9100</v>
      </c>
      <c r="X1933" s="10" t="s">
        <v>713</v>
      </c>
      <c r="Y1933" s="10" t="s">
        <v>713</v>
      </c>
      <c r="Z1933" s="10" t="s">
        <v>4287</v>
      </c>
      <c r="AA1933" s="22" t="s">
        <v>29</v>
      </c>
      <c r="AB1933" s="10">
        <v>14000000</v>
      </c>
      <c r="AC1933" s="10">
        <v>15545943</v>
      </c>
      <c r="AD1933" s="10" t="s">
        <v>5245</v>
      </c>
      <c r="AE1933" s="23">
        <v>103</v>
      </c>
    </row>
    <row r="1934" spans="1:31" x14ac:dyDescent="0.35">
      <c r="A1934" t="s">
        <v>6457</v>
      </c>
      <c r="B1934" t="s">
        <v>32</v>
      </c>
      <c r="C1934" t="s">
        <v>24</v>
      </c>
      <c r="D1934" s="2">
        <v>1991</v>
      </c>
      <c r="E1934" t="s">
        <v>5810</v>
      </c>
      <c r="F1934" s="2">
        <v>6.7</v>
      </c>
      <c r="G1934">
        <v>20000</v>
      </c>
      <c r="H1934" t="s">
        <v>26</v>
      </c>
      <c r="I1934" t="s">
        <v>6458</v>
      </c>
      <c r="J1934" t="s">
        <v>2642</v>
      </c>
      <c r="K1934" s="3" t="s">
        <v>29</v>
      </c>
      <c r="L1934">
        <v>14000000</v>
      </c>
      <c r="M1934">
        <v>34793160</v>
      </c>
      <c r="N1934" t="s">
        <v>1723</v>
      </c>
      <c r="O1934" s="2">
        <v>107</v>
      </c>
      <c r="Q1934" s="9" t="s">
        <v>24</v>
      </c>
      <c r="R1934" s="18">
        <v>1991</v>
      </c>
      <c r="S1934" s="26" t="s">
        <v>12952</v>
      </c>
      <c r="T1934" s="25" t="str">
        <f>LEFT(S1934,3)</f>
        <v>Jan</v>
      </c>
      <c r="U1934" s="9" t="s">
        <v>29</v>
      </c>
      <c r="V1934" s="18">
        <v>6.7</v>
      </c>
      <c r="W1934" s="9">
        <v>20000</v>
      </c>
      <c r="X1934" s="9" t="s">
        <v>26</v>
      </c>
      <c r="Y1934" s="9" t="s">
        <v>6458</v>
      </c>
      <c r="Z1934" s="9" t="s">
        <v>2642</v>
      </c>
      <c r="AA1934" s="19" t="s">
        <v>29</v>
      </c>
      <c r="AB1934" s="9">
        <v>14000000</v>
      </c>
      <c r="AC1934" s="9">
        <v>34793160</v>
      </c>
      <c r="AD1934" s="9" t="s">
        <v>1723</v>
      </c>
      <c r="AE1934" s="20">
        <v>107</v>
      </c>
    </row>
    <row r="1935" spans="1:31" x14ac:dyDescent="0.35">
      <c r="A1935" t="s">
        <v>6459</v>
      </c>
      <c r="B1935" t="s">
        <v>15</v>
      </c>
      <c r="C1935" t="s">
        <v>33</v>
      </c>
      <c r="D1935" s="2">
        <v>1991</v>
      </c>
      <c r="E1935" t="s">
        <v>6306</v>
      </c>
      <c r="F1935" s="2">
        <v>6.8</v>
      </c>
      <c r="G1935">
        <v>9500</v>
      </c>
      <c r="H1935" t="s">
        <v>1330</v>
      </c>
      <c r="I1935" t="s">
        <v>6460</v>
      </c>
      <c r="J1935" t="s">
        <v>164</v>
      </c>
      <c r="K1935" s="3" t="s">
        <v>5816</v>
      </c>
      <c r="L1935">
        <v>23000000</v>
      </c>
      <c r="M1935">
        <v>829625</v>
      </c>
      <c r="N1935" t="s">
        <v>6461</v>
      </c>
      <c r="O1935" s="2">
        <v>158</v>
      </c>
      <c r="Q1935" s="10" t="s">
        <v>33</v>
      </c>
      <c r="R1935" s="21">
        <v>1991</v>
      </c>
      <c r="S1935" s="27" t="s">
        <v>13008</v>
      </c>
      <c r="T1935" s="25" t="str">
        <f>LEFT(S1935,3)</f>
        <v>Dec</v>
      </c>
      <c r="U1935" s="10" t="s">
        <v>29</v>
      </c>
      <c r="V1935" s="21">
        <v>6.8</v>
      </c>
      <c r="W1935" s="10">
        <v>9500</v>
      </c>
      <c r="X1935" s="10" t="s">
        <v>1330</v>
      </c>
      <c r="Y1935" s="10" t="s">
        <v>6460</v>
      </c>
      <c r="Z1935" s="10" t="s">
        <v>164</v>
      </c>
      <c r="AA1935" s="22" t="s">
        <v>5816</v>
      </c>
      <c r="AB1935" s="10">
        <v>23000000</v>
      </c>
      <c r="AC1935" s="10">
        <v>829625</v>
      </c>
      <c r="AD1935" s="10" t="s">
        <v>6461</v>
      </c>
      <c r="AE1935" s="23">
        <v>158</v>
      </c>
    </row>
    <row r="1936" spans="1:31" x14ac:dyDescent="0.35">
      <c r="A1936" t="s">
        <v>6462</v>
      </c>
      <c r="B1936" t="s">
        <v>1998</v>
      </c>
      <c r="C1936" t="s">
        <v>40</v>
      </c>
      <c r="D1936" s="2">
        <v>1991</v>
      </c>
      <c r="E1936" t="s">
        <v>5932</v>
      </c>
      <c r="F1936" s="2">
        <v>6.4</v>
      </c>
      <c r="G1936">
        <v>10000</v>
      </c>
      <c r="H1936" t="s">
        <v>2050</v>
      </c>
      <c r="I1936" t="s">
        <v>2050</v>
      </c>
      <c r="J1936" t="s">
        <v>1856</v>
      </c>
      <c r="K1936" s="3" t="s">
        <v>29</v>
      </c>
      <c r="L1936">
        <v>0</v>
      </c>
      <c r="M1936">
        <v>25092802</v>
      </c>
      <c r="N1936" t="s">
        <v>179</v>
      </c>
      <c r="O1936" s="2">
        <v>104</v>
      </c>
      <c r="Q1936" s="9" t="s">
        <v>40</v>
      </c>
      <c r="R1936" s="18">
        <v>1991</v>
      </c>
      <c r="S1936" s="26" t="s">
        <v>12967</v>
      </c>
      <c r="T1936" s="25" t="str">
        <f>LEFT(S1936,3)</f>
        <v>May</v>
      </c>
      <c r="U1936" s="9" t="s">
        <v>29</v>
      </c>
      <c r="V1936" s="18">
        <v>6.4</v>
      </c>
      <c r="W1936" s="9">
        <v>10000</v>
      </c>
      <c r="X1936" s="9" t="s">
        <v>2050</v>
      </c>
      <c r="Y1936" s="9" t="s">
        <v>2050</v>
      </c>
      <c r="Z1936" s="9" t="s">
        <v>1856</v>
      </c>
      <c r="AA1936" s="19" t="s">
        <v>29</v>
      </c>
      <c r="AB1936" s="9">
        <v>0</v>
      </c>
      <c r="AC1936" s="9">
        <v>25092802</v>
      </c>
      <c r="AD1936" s="9" t="s">
        <v>179</v>
      </c>
      <c r="AE1936" s="20">
        <v>104</v>
      </c>
    </row>
    <row r="1937" spans="1:31" x14ac:dyDescent="0.35">
      <c r="A1937" t="s">
        <v>6463</v>
      </c>
      <c r="B1937" t="s">
        <v>1998</v>
      </c>
      <c r="C1937" t="s">
        <v>40</v>
      </c>
      <c r="D1937" s="2">
        <v>1991</v>
      </c>
      <c r="E1937" t="s">
        <v>6265</v>
      </c>
      <c r="F1937" s="2">
        <v>6.5</v>
      </c>
      <c r="G1937">
        <v>12000</v>
      </c>
      <c r="H1937" t="s">
        <v>3243</v>
      </c>
      <c r="I1937" t="s">
        <v>1308</v>
      </c>
      <c r="J1937" t="s">
        <v>6464</v>
      </c>
      <c r="K1937" s="3" t="s">
        <v>29</v>
      </c>
      <c r="L1937">
        <v>17000000</v>
      </c>
      <c r="M1937">
        <v>4603929</v>
      </c>
      <c r="N1937" t="s">
        <v>179</v>
      </c>
      <c r="O1937" s="2">
        <v>107</v>
      </c>
      <c r="Q1937" s="10" t="s">
        <v>40</v>
      </c>
      <c r="R1937" s="21">
        <v>1991</v>
      </c>
      <c r="S1937" s="27" t="s">
        <v>12998</v>
      </c>
      <c r="T1937" s="25" t="str">
        <f>LEFT(S1937,3)</f>
        <v>Jul</v>
      </c>
      <c r="U1937" s="10" t="s">
        <v>29</v>
      </c>
      <c r="V1937" s="21">
        <v>6.5</v>
      </c>
      <c r="W1937" s="10">
        <v>12000</v>
      </c>
      <c r="X1937" s="10" t="s">
        <v>3243</v>
      </c>
      <c r="Y1937" s="10" t="s">
        <v>1308</v>
      </c>
      <c r="Z1937" s="10" t="s">
        <v>6464</v>
      </c>
      <c r="AA1937" s="22" t="s">
        <v>29</v>
      </c>
      <c r="AB1937" s="10">
        <v>17000000</v>
      </c>
      <c r="AC1937" s="10">
        <v>4603929</v>
      </c>
      <c r="AD1937" s="10" t="s">
        <v>179</v>
      </c>
      <c r="AE1937" s="23">
        <v>107</v>
      </c>
    </row>
    <row r="1938" spans="1:31" x14ac:dyDescent="0.35">
      <c r="A1938" t="s">
        <v>6465</v>
      </c>
      <c r="B1938" t="s">
        <v>15</v>
      </c>
      <c r="C1938" t="s">
        <v>103</v>
      </c>
      <c r="D1938" s="2">
        <v>1991</v>
      </c>
      <c r="E1938" t="s">
        <v>6427</v>
      </c>
      <c r="F1938" s="2">
        <v>6.5</v>
      </c>
      <c r="G1938">
        <v>8900</v>
      </c>
      <c r="H1938" t="s">
        <v>538</v>
      </c>
      <c r="I1938" t="s">
        <v>6466</v>
      </c>
      <c r="J1938" t="s">
        <v>1489</v>
      </c>
      <c r="K1938" s="3" t="s">
        <v>29</v>
      </c>
      <c r="L1938">
        <v>22000000</v>
      </c>
      <c r="M1938">
        <v>11511031</v>
      </c>
      <c r="N1938" t="s">
        <v>6467</v>
      </c>
      <c r="O1938" s="2">
        <v>98</v>
      </c>
      <c r="Q1938" s="9" t="s">
        <v>103</v>
      </c>
      <c r="R1938" s="18">
        <v>1991</v>
      </c>
      <c r="S1938" s="26" t="s">
        <v>13029</v>
      </c>
      <c r="T1938" s="25" t="str">
        <f>LEFT(S1938,3)</f>
        <v>Oct</v>
      </c>
      <c r="U1938" s="9" t="s">
        <v>29</v>
      </c>
      <c r="V1938" s="18">
        <v>6.5</v>
      </c>
      <c r="W1938" s="9">
        <v>8900</v>
      </c>
      <c r="X1938" s="9" t="s">
        <v>538</v>
      </c>
      <c r="Y1938" s="9" t="s">
        <v>6466</v>
      </c>
      <c r="Z1938" s="9" t="s">
        <v>1489</v>
      </c>
      <c r="AA1938" s="19" t="s">
        <v>29</v>
      </c>
      <c r="AB1938" s="9">
        <v>22000000</v>
      </c>
      <c r="AC1938" s="9">
        <v>11511031</v>
      </c>
      <c r="AD1938" s="9" t="s">
        <v>6467</v>
      </c>
      <c r="AE1938" s="20">
        <v>98</v>
      </c>
    </row>
    <row r="1939" spans="1:31" x14ac:dyDescent="0.35">
      <c r="A1939" t="s">
        <v>6468</v>
      </c>
      <c r="B1939" t="s">
        <v>32</v>
      </c>
      <c r="C1939" t="s">
        <v>16</v>
      </c>
      <c r="D1939" s="2">
        <v>1991</v>
      </c>
      <c r="E1939" t="s">
        <v>6469</v>
      </c>
      <c r="F1939" s="2">
        <v>8.1</v>
      </c>
      <c r="G1939">
        <v>30000</v>
      </c>
      <c r="H1939" t="s">
        <v>5987</v>
      </c>
      <c r="I1939" t="s">
        <v>6470</v>
      </c>
      <c r="J1939" t="s">
        <v>5989</v>
      </c>
      <c r="K1939" s="3" t="s">
        <v>5990</v>
      </c>
      <c r="L1939">
        <v>0</v>
      </c>
      <c r="M1939">
        <v>2603061</v>
      </c>
      <c r="N1939" t="s">
        <v>6471</v>
      </c>
      <c r="O1939" s="2">
        <v>125</v>
      </c>
      <c r="Q1939" s="10" t="s">
        <v>16</v>
      </c>
      <c r="R1939" s="21">
        <v>1991</v>
      </c>
      <c r="S1939" s="27" t="s">
        <v>13034</v>
      </c>
      <c r="T1939" s="25" t="str">
        <f>LEFT(S1939,3)</f>
        <v>Dec</v>
      </c>
      <c r="U1939" s="10" t="s">
        <v>305</v>
      </c>
      <c r="V1939" s="21">
        <v>8.1</v>
      </c>
      <c r="W1939" s="10">
        <v>30000</v>
      </c>
      <c r="X1939" s="10" t="s">
        <v>5987</v>
      </c>
      <c r="Y1939" s="10" t="s">
        <v>6470</v>
      </c>
      <c r="Z1939" s="10" t="s">
        <v>5989</v>
      </c>
      <c r="AA1939" s="22" t="s">
        <v>5990</v>
      </c>
      <c r="AB1939" s="10">
        <v>0</v>
      </c>
      <c r="AC1939" s="10">
        <v>2603061</v>
      </c>
      <c r="AD1939" s="10" t="s">
        <v>6471</v>
      </c>
      <c r="AE1939" s="23">
        <v>125</v>
      </c>
    </row>
    <row r="1940" spans="1:31" x14ac:dyDescent="0.35">
      <c r="A1940" t="s">
        <v>6472</v>
      </c>
      <c r="B1940" t="s">
        <v>32</v>
      </c>
      <c r="C1940" t="s">
        <v>33</v>
      </c>
      <c r="D1940" s="2">
        <v>1991</v>
      </c>
      <c r="E1940" t="s">
        <v>6332</v>
      </c>
      <c r="F1940" s="2">
        <v>4.5</v>
      </c>
      <c r="G1940">
        <v>9600</v>
      </c>
      <c r="H1940" t="s">
        <v>6473</v>
      </c>
      <c r="I1940" t="s">
        <v>6474</v>
      </c>
      <c r="J1940" t="s">
        <v>5371</v>
      </c>
      <c r="K1940" s="3" t="s">
        <v>29</v>
      </c>
      <c r="L1940">
        <v>0</v>
      </c>
      <c r="M1940">
        <v>6948859</v>
      </c>
      <c r="N1940" t="s">
        <v>2025</v>
      </c>
      <c r="O1940" s="2">
        <v>90</v>
      </c>
      <c r="Q1940" s="9" t="s">
        <v>33</v>
      </c>
      <c r="R1940" s="18">
        <v>1991</v>
      </c>
      <c r="S1940" s="26" t="s">
        <v>13016</v>
      </c>
      <c r="T1940" s="25" t="str">
        <f>LEFT(S1940,3)</f>
        <v>Oct</v>
      </c>
      <c r="U1940" s="9" t="s">
        <v>29</v>
      </c>
      <c r="V1940" s="18">
        <v>4.5</v>
      </c>
      <c r="W1940" s="9">
        <v>9600</v>
      </c>
      <c r="X1940" s="9" t="s">
        <v>6473</v>
      </c>
      <c r="Y1940" s="9" t="s">
        <v>6474</v>
      </c>
      <c r="Z1940" s="9" t="s">
        <v>5371</v>
      </c>
      <c r="AA1940" s="19" t="s">
        <v>29</v>
      </c>
      <c r="AB1940" s="9">
        <v>0</v>
      </c>
      <c r="AC1940" s="9">
        <v>6948859</v>
      </c>
      <c r="AD1940" s="9" t="s">
        <v>2025</v>
      </c>
      <c r="AE1940" s="20">
        <v>90</v>
      </c>
    </row>
    <row r="1941" spans="1:31" x14ac:dyDescent="0.35">
      <c r="A1941" t="s">
        <v>6475</v>
      </c>
      <c r="B1941" t="s">
        <v>15</v>
      </c>
      <c r="C1941" t="s">
        <v>40</v>
      </c>
      <c r="D1941" s="2">
        <v>1991</v>
      </c>
      <c r="E1941" t="s">
        <v>5913</v>
      </c>
      <c r="F1941" s="2">
        <v>5.8</v>
      </c>
      <c r="G1941">
        <v>4200</v>
      </c>
      <c r="H1941" t="s">
        <v>6476</v>
      </c>
      <c r="I1941" t="s">
        <v>6477</v>
      </c>
      <c r="J1941" t="s">
        <v>6478</v>
      </c>
      <c r="K1941" s="3" t="s">
        <v>29</v>
      </c>
      <c r="L1941">
        <v>0</v>
      </c>
      <c r="M1941">
        <v>4205000</v>
      </c>
      <c r="N1941" t="s">
        <v>6479</v>
      </c>
      <c r="O1941" s="2">
        <v>91</v>
      </c>
      <c r="Q1941" s="10" t="s">
        <v>40</v>
      </c>
      <c r="R1941" s="21">
        <v>1991</v>
      </c>
      <c r="S1941" s="27" t="s">
        <v>12963</v>
      </c>
      <c r="T1941" s="25" t="str">
        <f>LEFT(S1941,3)</f>
        <v>Feb</v>
      </c>
      <c r="U1941" s="10" t="s">
        <v>29</v>
      </c>
      <c r="V1941" s="21">
        <v>5.8</v>
      </c>
      <c r="W1941" s="10">
        <v>4200</v>
      </c>
      <c r="X1941" s="10" t="s">
        <v>6476</v>
      </c>
      <c r="Y1941" s="10" t="s">
        <v>6477</v>
      </c>
      <c r="Z1941" s="10" t="s">
        <v>6478</v>
      </c>
      <c r="AA1941" s="22" t="s">
        <v>29</v>
      </c>
      <c r="AB1941" s="10">
        <v>0</v>
      </c>
      <c r="AC1941" s="10">
        <v>4205000</v>
      </c>
      <c r="AD1941" s="10" t="s">
        <v>6479</v>
      </c>
      <c r="AE1941" s="23">
        <v>91</v>
      </c>
    </row>
    <row r="1942" spans="1:31" x14ac:dyDescent="0.35">
      <c r="A1942" t="s">
        <v>6480</v>
      </c>
      <c r="B1942" t="s">
        <v>15</v>
      </c>
      <c r="C1942" t="s">
        <v>103</v>
      </c>
      <c r="D1942" s="2">
        <v>1991</v>
      </c>
      <c r="E1942" t="s">
        <v>6425</v>
      </c>
      <c r="F1942" s="2">
        <v>6</v>
      </c>
      <c r="G1942">
        <v>8600</v>
      </c>
      <c r="H1942" t="s">
        <v>6481</v>
      </c>
      <c r="I1942" t="s">
        <v>6482</v>
      </c>
      <c r="J1942" t="s">
        <v>5290</v>
      </c>
      <c r="K1942" s="3" t="s">
        <v>29</v>
      </c>
      <c r="L1942">
        <v>23000000</v>
      </c>
      <c r="M1942">
        <v>20246790</v>
      </c>
      <c r="N1942" t="s">
        <v>60</v>
      </c>
      <c r="O1942" s="2">
        <v>104</v>
      </c>
      <c r="Q1942" s="9" t="s">
        <v>103</v>
      </c>
      <c r="R1942" s="18">
        <v>1991</v>
      </c>
      <c r="S1942" s="26" t="s">
        <v>13028</v>
      </c>
      <c r="T1942" s="25" t="str">
        <f>LEFT(S1942,3)</f>
        <v>Jul</v>
      </c>
      <c r="U1942" s="9" t="s">
        <v>29</v>
      </c>
      <c r="V1942" s="18">
        <v>6</v>
      </c>
      <c r="W1942" s="9">
        <v>8600</v>
      </c>
      <c r="X1942" s="9" t="s">
        <v>6481</v>
      </c>
      <c r="Y1942" s="9" t="s">
        <v>6482</v>
      </c>
      <c r="Z1942" s="9" t="s">
        <v>5290</v>
      </c>
      <c r="AA1942" s="19" t="s">
        <v>29</v>
      </c>
      <c r="AB1942" s="9">
        <v>23000000</v>
      </c>
      <c r="AC1942" s="9">
        <v>20246790</v>
      </c>
      <c r="AD1942" s="9" t="s">
        <v>60</v>
      </c>
      <c r="AE1942" s="20">
        <v>104</v>
      </c>
    </row>
    <row r="1943" spans="1:31" x14ac:dyDescent="0.35">
      <c r="A1943" t="s">
        <v>6483</v>
      </c>
      <c r="B1943" t="s">
        <v>1998</v>
      </c>
      <c r="C1943" t="s">
        <v>33</v>
      </c>
      <c r="D1943" s="2">
        <v>1991</v>
      </c>
      <c r="E1943" t="s">
        <v>6484</v>
      </c>
      <c r="F1943" s="2">
        <v>7.3</v>
      </c>
      <c r="G1943">
        <v>19000</v>
      </c>
      <c r="H1943" t="s">
        <v>2751</v>
      </c>
      <c r="I1943" t="s">
        <v>2751</v>
      </c>
      <c r="J1943" t="s">
        <v>2751</v>
      </c>
      <c r="K1943" s="3" t="s">
        <v>490</v>
      </c>
      <c r="L1943">
        <v>0</v>
      </c>
      <c r="M1943">
        <v>10405394</v>
      </c>
      <c r="N1943" t="s">
        <v>553</v>
      </c>
      <c r="O1943" s="2">
        <v>80</v>
      </c>
      <c r="Q1943" s="10" t="s">
        <v>33</v>
      </c>
      <c r="R1943" s="21">
        <v>1991</v>
      </c>
      <c r="S1943" s="27" t="s">
        <v>13035</v>
      </c>
      <c r="T1943" s="25" t="str">
        <f>LEFT(S1943,3)</f>
        <v>Jul</v>
      </c>
      <c r="U1943" s="10" t="s">
        <v>29</v>
      </c>
      <c r="V1943" s="21">
        <v>7.3</v>
      </c>
      <c r="W1943" s="10">
        <v>19000</v>
      </c>
      <c r="X1943" s="10" t="s">
        <v>2751</v>
      </c>
      <c r="Y1943" s="10" t="s">
        <v>2751</v>
      </c>
      <c r="Z1943" s="10" t="s">
        <v>2751</v>
      </c>
      <c r="AA1943" s="22" t="s">
        <v>490</v>
      </c>
      <c r="AB1943" s="10">
        <v>0</v>
      </c>
      <c r="AC1943" s="10">
        <v>10405394</v>
      </c>
      <c r="AD1943" s="10" t="s">
        <v>553</v>
      </c>
      <c r="AE1943" s="23">
        <v>80</v>
      </c>
    </row>
    <row r="1944" spans="1:31" x14ac:dyDescent="0.35">
      <c r="A1944" t="s">
        <v>6485</v>
      </c>
      <c r="B1944" t="s">
        <v>1998</v>
      </c>
      <c r="C1944" t="s">
        <v>33</v>
      </c>
      <c r="D1944" s="2">
        <v>1991</v>
      </c>
      <c r="E1944" t="s">
        <v>6486</v>
      </c>
      <c r="F1944" s="2">
        <v>5.8</v>
      </c>
      <c r="G1944">
        <v>6600</v>
      </c>
      <c r="H1944" t="s">
        <v>3986</v>
      </c>
      <c r="I1944" t="s">
        <v>2689</v>
      </c>
      <c r="J1944" t="s">
        <v>6487</v>
      </c>
      <c r="K1944" s="3" t="s">
        <v>29</v>
      </c>
      <c r="L1944">
        <v>0</v>
      </c>
      <c r="M1944">
        <v>7788597</v>
      </c>
      <c r="N1944" t="s">
        <v>22</v>
      </c>
      <c r="O1944" s="2">
        <v>88</v>
      </c>
      <c r="Q1944" s="9" t="s">
        <v>33</v>
      </c>
      <c r="R1944" s="18">
        <v>1991</v>
      </c>
      <c r="S1944" s="26" t="s">
        <v>13036</v>
      </c>
      <c r="T1944" s="25" t="str">
        <f>LEFT(S1944,3)</f>
        <v>Mar</v>
      </c>
      <c r="U1944" s="9" t="s">
        <v>29</v>
      </c>
      <c r="V1944" s="18">
        <v>5.8</v>
      </c>
      <c r="W1944" s="9">
        <v>6600</v>
      </c>
      <c r="X1944" s="9" t="s">
        <v>3986</v>
      </c>
      <c r="Y1944" s="9" t="s">
        <v>2689</v>
      </c>
      <c r="Z1944" s="9" t="s">
        <v>6487</v>
      </c>
      <c r="AA1944" s="19" t="s">
        <v>29</v>
      </c>
      <c r="AB1944" s="9">
        <v>0</v>
      </c>
      <c r="AC1944" s="9">
        <v>7788597</v>
      </c>
      <c r="AD1944" s="9" t="s">
        <v>22</v>
      </c>
      <c r="AE1944" s="20">
        <v>88</v>
      </c>
    </row>
    <row r="1945" spans="1:31" x14ac:dyDescent="0.35">
      <c r="A1945" t="s">
        <v>6488</v>
      </c>
      <c r="B1945" t="s">
        <v>1998</v>
      </c>
      <c r="C1945" t="s">
        <v>40</v>
      </c>
      <c r="D1945" s="2">
        <v>1991</v>
      </c>
      <c r="E1945" t="s">
        <v>6017</v>
      </c>
      <c r="F1945" s="2">
        <v>5.4</v>
      </c>
      <c r="G1945">
        <v>6800</v>
      </c>
      <c r="H1945" t="s">
        <v>6489</v>
      </c>
      <c r="I1945" t="s">
        <v>6490</v>
      </c>
      <c r="J1945" t="s">
        <v>2596</v>
      </c>
      <c r="K1945" s="3" t="s">
        <v>29</v>
      </c>
      <c r="L1945">
        <v>0</v>
      </c>
      <c r="M1945">
        <v>9689816</v>
      </c>
      <c r="N1945" t="s">
        <v>43</v>
      </c>
      <c r="O1945" s="2">
        <v>107</v>
      </c>
      <c r="Q1945" s="10" t="s">
        <v>40</v>
      </c>
      <c r="R1945" s="21">
        <v>1991</v>
      </c>
      <c r="S1945" s="27" t="s">
        <v>12973</v>
      </c>
      <c r="T1945" s="25" t="str">
        <f>LEFT(S1945,3)</f>
        <v>Oct</v>
      </c>
      <c r="U1945" s="10" t="s">
        <v>29</v>
      </c>
      <c r="V1945" s="21">
        <v>5.4</v>
      </c>
      <c r="W1945" s="10">
        <v>6800</v>
      </c>
      <c r="X1945" s="10" t="s">
        <v>6489</v>
      </c>
      <c r="Y1945" s="10" t="s">
        <v>6490</v>
      </c>
      <c r="Z1945" s="10" t="s">
        <v>2596</v>
      </c>
      <c r="AA1945" s="22" t="s">
        <v>29</v>
      </c>
      <c r="AB1945" s="10">
        <v>0</v>
      </c>
      <c r="AC1945" s="10">
        <v>9689816</v>
      </c>
      <c r="AD1945" s="10" t="s">
        <v>43</v>
      </c>
      <c r="AE1945" s="23">
        <v>107</v>
      </c>
    </row>
    <row r="1946" spans="1:31" x14ac:dyDescent="0.35">
      <c r="A1946" t="s">
        <v>6491</v>
      </c>
      <c r="B1946" t="s">
        <v>15</v>
      </c>
      <c r="C1946" t="s">
        <v>16</v>
      </c>
      <c r="D1946" s="2">
        <v>1991</v>
      </c>
      <c r="E1946" t="s">
        <v>6256</v>
      </c>
      <c r="F1946" s="2">
        <v>6.1</v>
      </c>
      <c r="G1946">
        <v>15000</v>
      </c>
      <c r="H1946" t="s">
        <v>827</v>
      </c>
      <c r="I1946" t="s">
        <v>6492</v>
      </c>
      <c r="J1946" t="s">
        <v>6284</v>
      </c>
      <c r="K1946" s="3" t="s">
        <v>29</v>
      </c>
      <c r="L1946">
        <v>18000000</v>
      </c>
      <c r="M1946">
        <v>82264675</v>
      </c>
      <c r="N1946" t="s">
        <v>6493</v>
      </c>
      <c r="O1946" s="2">
        <v>111</v>
      </c>
      <c r="Q1946" s="9" t="s">
        <v>16</v>
      </c>
      <c r="R1946" s="18">
        <v>1991</v>
      </c>
      <c r="S1946" s="26" t="s">
        <v>12996</v>
      </c>
      <c r="T1946" s="25" t="str">
        <f>LEFT(S1946,3)</f>
        <v>Jun</v>
      </c>
      <c r="U1946" s="9" t="s">
        <v>29</v>
      </c>
      <c r="V1946" s="18">
        <v>6.1</v>
      </c>
      <c r="W1946" s="9">
        <v>15000</v>
      </c>
      <c r="X1946" s="9" t="s">
        <v>827</v>
      </c>
      <c r="Y1946" s="9" t="s">
        <v>6492</v>
      </c>
      <c r="Z1946" s="9" t="s">
        <v>6284</v>
      </c>
      <c r="AA1946" s="19" t="s">
        <v>29</v>
      </c>
      <c r="AB1946" s="9">
        <v>18000000</v>
      </c>
      <c r="AC1946" s="9">
        <v>82264675</v>
      </c>
      <c r="AD1946" s="9" t="s">
        <v>6493</v>
      </c>
      <c r="AE1946" s="20">
        <v>111</v>
      </c>
    </row>
    <row r="1947" spans="1:31" x14ac:dyDescent="0.35">
      <c r="A1947" t="s">
        <v>6494</v>
      </c>
      <c r="B1947" t="s">
        <v>15</v>
      </c>
      <c r="C1947" t="s">
        <v>40</v>
      </c>
      <c r="D1947" s="2">
        <v>1991</v>
      </c>
      <c r="E1947" t="s">
        <v>6332</v>
      </c>
      <c r="F1947" s="2">
        <v>7.4</v>
      </c>
      <c r="G1947">
        <v>8700</v>
      </c>
      <c r="H1947" t="s">
        <v>5630</v>
      </c>
      <c r="I1947" t="s">
        <v>6495</v>
      </c>
      <c r="J1947" t="s">
        <v>4473</v>
      </c>
      <c r="K1947" s="3" t="s">
        <v>29</v>
      </c>
      <c r="L1947">
        <v>0</v>
      </c>
      <c r="M1947">
        <v>394631</v>
      </c>
      <c r="N1947" t="s">
        <v>22</v>
      </c>
      <c r="O1947" s="2">
        <v>94</v>
      </c>
      <c r="Q1947" s="10" t="s">
        <v>40</v>
      </c>
      <c r="R1947" s="21">
        <v>1991</v>
      </c>
      <c r="S1947" s="27" t="s">
        <v>13016</v>
      </c>
      <c r="T1947" s="25" t="str">
        <f>LEFT(S1947,3)</f>
        <v>Oct</v>
      </c>
      <c r="U1947" s="10" t="s">
        <v>29</v>
      </c>
      <c r="V1947" s="21">
        <v>7.4</v>
      </c>
      <c r="W1947" s="10">
        <v>8700</v>
      </c>
      <c r="X1947" s="10" t="s">
        <v>5630</v>
      </c>
      <c r="Y1947" s="10" t="s">
        <v>6495</v>
      </c>
      <c r="Z1947" s="10" t="s">
        <v>4473</v>
      </c>
      <c r="AA1947" s="22" t="s">
        <v>29</v>
      </c>
      <c r="AB1947" s="10">
        <v>0</v>
      </c>
      <c r="AC1947" s="10">
        <v>394631</v>
      </c>
      <c r="AD1947" s="10" t="s">
        <v>22</v>
      </c>
      <c r="AE1947" s="23">
        <v>94</v>
      </c>
    </row>
    <row r="1948" spans="1:31" x14ac:dyDescent="0.35">
      <c r="A1948" t="s">
        <v>6496</v>
      </c>
      <c r="B1948" t="s">
        <v>508</v>
      </c>
      <c r="C1948" t="s">
        <v>16</v>
      </c>
      <c r="D1948" s="2">
        <v>1991</v>
      </c>
      <c r="E1948" t="s">
        <v>6448</v>
      </c>
      <c r="F1948" s="2">
        <v>5.6</v>
      </c>
      <c r="G1948">
        <v>3500</v>
      </c>
      <c r="H1948" t="s">
        <v>162</v>
      </c>
      <c r="I1948" t="s">
        <v>6497</v>
      </c>
      <c r="J1948" t="s">
        <v>5041</v>
      </c>
      <c r="K1948" s="3" t="s">
        <v>29</v>
      </c>
      <c r="L1948">
        <v>0</v>
      </c>
      <c r="M1948">
        <v>1008404</v>
      </c>
      <c r="N1948" t="s">
        <v>6498</v>
      </c>
      <c r="O1948" s="2">
        <v>85</v>
      </c>
      <c r="Q1948" s="9" t="s">
        <v>16</v>
      </c>
      <c r="R1948" s="18">
        <v>1991</v>
      </c>
      <c r="S1948" s="26" t="s">
        <v>13031</v>
      </c>
      <c r="T1948" s="25" t="str">
        <f>LEFT(S1948,3)</f>
        <v>Oct</v>
      </c>
      <c r="U1948" s="9" t="s">
        <v>29</v>
      </c>
      <c r="V1948" s="18">
        <v>5.6</v>
      </c>
      <c r="W1948" s="9">
        <v>3500</v>
      </c>
      <c r="X1948" s="9" t="s">
        <v>162</v>
      </c>
      <c r="Y1948" s="9" t="s">
        <v>6497</v>
      </c>
      <c r="Z1948" s="9" t="s">
        <v>5041</v>
      </c>
      <c r="AA1948" s="19" t="s">
        <v>29</v>
      </c>
      <c r="AB1948" s="9">
        <v>0</v>
      </c>
      <c r="AC1948" s="9">
        <v>1008404</v>
      </c>
      <c r="AD1948" s="9" t="s">
        <v>6498</v>
      </c>
      <c r="AE1948" s="20">
        <v>85</v>
      </c>
    </row>
    <row r="1949" spans="1:31" x14ac:dyDescent="0.35">
      <c r="A1949" t="s">
        <v>6499</v>
      </c>
      <c r="B1949" t="s">
        <v>15</v>
      </c>
      <c r="C1949" t="s">
        <v>40</v>
      </c>
      <c r="D1949" s="2">
        <v>1991</v>
      </c>
      <c r="E1949" t="s">
        <v>6500</v>
      </c>
      <c r="F1949" s="2">
        <v>7</v>
      </c>
      <c r="G1949">
        <v>1600</v>
      </c>
      <c r="H1949" t="s">
        <v>6501</v>
      </c>
      <c r="I1949" t="s">
        <v>6501</v>
      </c>
      <c r="J1949" t="s">
        <v>6502</v>
      </c>
      <c r="K1949" s="3" t="s">
        <v>3155</v>
      </c>
      <c r="L1949">
        <v>0</v>
      </c>
      <c r="M1949">
        <v>4313473</v>
      </c>
      <c r="N1949" t="s">
        <v>4069</v>
      </c>
      <c r="O1949" s="2">
        <v>104</v>
      </c>
      <c r="Q1949" s="10" t="s">
        <v>40</v>
      </c>
      <c r="R1949" s="21">
        <v>1991</v>
      </c>
      <c r="S1949" s="27">
        <v>33635</v>
      </c>
      <c r="T1949" s="25" t="str">
        <f>LEFT(S1949,3)</f>
        <v>336</v>
      </c>
      <c r="U1949" s="10" t="s">
        <v>29</v>
      </c>
      <c r="V1949" s="21">
        <v>7</v>
      </c>
      <c r="W1949" s="10">
        <v>1600</v>
      </c>
      <c r="X1949" s="10" t="s">
        <v>6501</v>
      </c>
      <c r="Y1949" s="10" t="s">
        <v>6501</v>
      </c>
      <c r="Z1949" s="10" t="s">
        <v>6502</v>
      </c>
      <c r="AA1949" s="22" t="s">
        <v>3155</v>
      </c>
      <c r="AB1949" s="10">
        <v>0</v>
      </c>
      <c r="AC1949" s="10">
        <v>4313473</v>
      </c>
      <c r="AD1949" s="10" t="s">
        <v>4069</v>
      </c>
      <c r="AE1949" s="23">
        <v>104</v>
      </c>
    </row>
    <row r="1950" spans="1:31" x14ac:dyDescent="0.35">
      <c r="A1950" t="s">
        <v>6503</v>
      </c>
      <c r="B1950" t="s">
        <v>15</v>
      </c>
      <c r="C1950" t="s">
        <v>40</v>
      </c>
      <c r="D1950" s="2">
        <v>1991</v>
      </c>
      <c r="E1950" t="s">
        <v>6448</v>
      </c>
      <c r="F1950" s="2">
        <v>6.2</v>
      </c>
      <c r="G1950">
        <v>8200</v>
      </c>
      <c r="H1950" t="s">
        <v>1287</v>
      </c>
      <c r="I1950" t="s">
        <v>6504</v>
      </c>
      <c r="J1950" t="s">
        <v>3519</v>
      </c>
      <c r="K1950" s="3" t="s">
        <v>29</v>
      </c>
      <c r="L1950">
        <v>0</v>
      </c>
      <c r="M1950">
        <v>25682090</v>
      </c>
      <c r="N1950" t="s">
        <v>22</v>
      </c>
      <c r="O1950" s="2">
        <v>103</v>
      </c>
      <c r="Q1950" s="9" t="s">
        <v>40</v>
      </c>
      <c r="R1950" s="18">
        <v>1991</v>
      </c>
      <c r="S1950" s="26" t="s">
        <v>13031</v>
      </c>
      <c r="T1950" s="25" t="str">
        <f>LEFT(S1950,3)</f>
        <v>Oct</v>
      </c>
      <c r="U1950" s="9" t="s">
        <v>29</v>
      </c>
      <c r="V1950" s="18">
        <v>6.2</v>
      </c>
      <c r="W1950" s="9">
        <v>8200</v>
      </c>
      <c r="X1950" s="9" t="s">
        <v>1287</v>
      </c>
      <c r="Y1950" s="9" t="s">
        <v>6504</v>
      </c>
      <c r="Z1950" s="9" t="s">
        <v>3519</v>
      </c>
      <c r="AA1950" s="19" t="s">
        <v>29</v>
      </c>
      <c r="AB1950" s="9">
        <v>0</v>
      </c>
      <c r="AC1950" s="9">
        <v>25682090</v>
      </c>
      <c r="AD1950" s="9" t="s">
        <v>22</v>
      </c>
      <c r="AE1950" s="20">
        <v>103</v>
      </c>
    </row>
    <row r="1951" spans="1:31" x14ac:dyDescent="0.35">
      <c r="A1951" t="s">
        <v>6505</v>
      </c>
      <c r="B1951" t="s">
        <v>32</v>
      </c>
      <c r="C1951" t="s">
        <v>40</v>
      </c>
      <c r="D1951" s="2">
        <v>1991</v>
      </c>
      <c r="E1951" t="s">
        <v>6324</v>
      </c>
      <c r="F1951" s="2">
        <v>5.9</v>
      </c>
      <c r="G1951">
        <v>8000</v>
      </c>
      <c r="H1951" t="s">
        <v>4014</v>
      </c>
      <c r="I1951" t="s">
        <v>6506</v>
      </c>
      <c r="J1951" t="s">
        <v>1856</v>
      </c>
      <c r="K1951" s="3" t="s">
        <v>29</v>
      </c>
      <c r="L1951">
        <v>18000000</v>
      </c>
      <c r="M1951">
        <v>5546827</v>
      </c>
      <c r="N1951" t="s">
        <v>117</v>
      </c>
      <c r="O1951" s="2">
        <v>96</v>
      </c>
      <c r="Q1951" s="10" t="s">
        <v>40</v>
      </c>
      <c r="R1951" s="21">
        <v>1991</v>
      </c>
      <c r="S1951" s="27" t="s">
        <v>13014</v>
      </c>
      <c r="T1951" s="25" t="str">
        <f>LEFT(S1951,3)</f>
        <v>Aug</v>
      </c>
      <c r="U1951" s="10" t="s">
        <v>29</v>
      </c>
      <c r="V1951" s="21">
        <v>5.9</v>
      </c>
      <c r="W1951" s="10">
        <v>8000</v>
      </c>
      <c r="X1951" s="10" t="s">
        <v>4014</v>
      </c>
      <c r="Y1951" s="10" t="s">
        <v>6506</v>
      </c>
      <c r="Z1951" s="10" t="s">
        <v>1856</v>
      </c>
      <c r="AA1951" s="22" t="s">
        <v>29</v>
      </c>
      <c r="AB1951" s="10">
        <v>18000000</v>
      </c>
      <c r="AC1951" s="10">
        <v>5546827</v>
      </c>
      <c r="AD1951" s="10" t="s">
        <v>117</v>
      </c>
      <c r="AE1951" s="23">
        <v>96</v>
      </c>
    </row>
    <row r="1952" spans="1:31" x14ac:dyDescent="0.35">
      <c r="A1952" t="s">
        <v>6507</v>
      </c>
      <c r="B1952" t="s">
        <v>15</v>
      </c>
      <c r="C1952" t="s">
        <v>16</v>
      </c>
      <c r="D1952" s="2">
        <v>1991</v>
      </c>
      <c r="E1952" t="s">
        <v>6508</v>
      </c>
      <c r="F1952" s="2">
        <v>7.2</v>
      </c>
      <c r="G1952">
        <v>5800</v>
      </c>
      <c r="H1952" t="s">
        <v>4380</v>
      </c>
      <c r="I1952" t="s">
        <v>4380</v>
      </c>
      <c r="J1952" t="s">
        <v>4381</v>
      </c>
      <c r="K1952" s="3" t="s">
        <v>247</v>
      </c>
      <c r="L1952">
        <v>0</v>
      </c>
      <c r="M1952">
        <v>2415396</v>
      </c>
      <c r="N1952" t="s">
        <v>535</v>
      </c>
      <c r="O1952" s="2">
        <v>99</v>
      </c>
      <c r="Q1952" s="9" t="s">
        <v>16</v>
      </c>
      <c r="R1952" s="18">
        <v>1991</v>
      </c>
      <c r="S1952" s="26" t="s">
        <v>13037</v>
      </c>
      <c r="T1952" s="25" t="str">
        <f>LEFT(S1952,3)</f>
        <v>Nov</v>
      </c>
      <c r="U1952" s="9" t="s">
        <v>29</v>
      </c>
      <c r="V1952" s="18">
        <v>7.2</v>
      </c>
      <c r="W1952" s="9">
        <v>5800</v>
      </c>
      <c r="X1952" s="9" t="s">
        <v>4380</v>
      </c>
      <c r="Y1952" s="9" t="s">
        <v>4380</v>
      </c>
      <c r="Z1952" s="9" t="s">
        <v>4381</v>
      </c>
      <c r="AA1952" s="19" t="s">
        <v>247</v>
      </c>
      <c r="AB1952" s="9">
        <v>0</v>
      </c>
      <c r="AC1952" s="9">
        <v>2415396</v>
      </c>
      <c r="AD1952" s="9" t="s">
        <v>535</v>
      </c>
      <c r="AE1952" s="20">
        <v>99</v>
      </c>
    </row>
    <row r="1953" spans="1:31" x14ac:dyDescent="0.35">
      <c r="A1953" t="s">
        <v>6509</v>
      </c>
      <c r="B1953" t="s">
        <v>15</v>
      </c>
      <c r="C1953" t="s">
        <v>51</v>
      </c>
      <c r="D1953" s="2">
        <v>1991</v>
      </c>
      <c r="E1953" t="s">
        <v>5739</v>
      </c>
      <c r="F1953" s="2">
        <v>6</v>
      </c>
      <c r="G1953">
        <v>4400</v>
      </c>
      <c r="H1953" t="s">
        <v>2708</v>
      </c>
      <c r="I1953" t="s">
        <v>6019</v>
      </c>
      <c r="J1953" t="s">
        <v>4633</v>
      </c>
      <c r="K1953" s="3" t="s">
        <v>29</v>
      </c>
      <c r="L1953">
        <v>2000000</v>
      </c>
      <c r="N1953" t="s">
        <v>2248</v>
      </c>
      <c r="O1953" s="2">
        <v>97</v>
      </c>
      <c r="Q1953" s="10" t="s">
        <v>51</v>
      </c>
      <c r="R1953" s="21">
        <v>1991</v>
      </c>
      <c r="S1953" s="27">
        <v>33329</v>
      </c>
      <c r="T1953" s="25" t="str">
        <f>LEFT(S1953,3)</f>
        <v>333</v>
      </c>
      <c r="U1953" s="10" t="s">
        <v>29</v>
      </c>
      <c r="V1953" s="21">
        <v>6</v>
      </c>
      <c r="W1953" s="10">
        <v>4400</v>
      </c>
      <c r="X1953" s="10" t="s">
        <v>2708</v>
      </c>
      <c r="Y1953" s="10" t="s">
        <v>6019</v>
      </c>
      <c r="Z1953" s="10" t="s">
        <v>4633</v>
      </c>
      <c r="AA1953" s="22" t="s">
        <v>29</v>
      </c>
      <c r="AB1953" s="10">
        <v>2000000</v>
      </c>
      <c r="AC1953" s="10"/>
      <c r="AD1953" s="10" t="s">
        <v>2248</v>
      </c>
      <c r="AE1953" s="23">
        <v>97</v>
      </c>
    </row>
    <row r="1954" spans="1:31" x14ac:dyDescent="0.35">
      <c r="A1954" t="s">
        <v>6510</v>
      </c>
      <c r="B1954" t="s">
        <v>15</v>
      </c>
      <c r="C1954" t="s">
        <v>40</v>
      </c>
      <c r="D1954" s="2">
        <v>1991</v>
      </c>
      <c r="E1954" t="s">
        <v>6191</v>
      </c>
      <c r="F1954" s="2">
        <v>7.1</v>
      </c>
      <c r="G1954">
        <v>14000</v>
      </c>
      <c r="H1954" t="s">
        <v>3472</v>
      </c>
      <c r="I1954" t="s">
        <v>3472</v>
      </c>
      <c r="J1954" t="s">
        <v>5196</v>
      </c>
      <c r="K1954" s="3" t="s">
        <v>1110</v>
      </c>
      <c r="L1954">
        <v>0</v>
      </c>
      <c r="M1954">
        <v>1710057</v>
      </c>
      <c r="N1954" t="s">
        <v>6511</v>
      </c>
      <c r="O1954" s="2">
        <v>112</v>
      </c>
      <c r="Q1954" s="9" t="s">
        <v>40</v>
      </c>
      <c r="R1954" s="18">
        <v>1991</v>
      </c>
      <c r="S1954" s="26" t="s">
        <v>12983</v>
      </c>
      <c r="T1954" s="25" t="str">
        <f>LEFT(S1954,3)</f>
        <v>Dec</v>
      </c>
      <c r="U1954" s="9" t="s">
        <v>29</v>
      </c>
      <c r="V1954" s="18">
        <v>7.1</v>
      </c>
      <c r="W1954" s="9">
        <v>14000</v>
      </c>
      <c r="X1954" s="9" t="s">
        <v>3472</v>
      </c>
      <c r="Y1954" s="9" t="s">
        <v>3472</v>
      </c>
      <c r="Z1954" s="9" t="s">
        <v>5196</v>
      </c>
      <c r="AA1954" s="19" t="s">
        <v>1110</v>
      </c>
      <c r="AB1954" s="9">
        <v>0</v>
      </c>
      <c r="AC1954" s="9">
        <v>1710057</v>
      </c>
      <c r="AD1954" s="9" t="s">
        <v>6511</v>
      </c>
      <c r="AE1954" s="20">
        <v>112</v>
      </c>
    </row>
    <row r="1955" spans="1:31" x14ac:dyDescent="0.35">
      <c r="A1955" t="s">
        <v>6512</v>
      </c>
      <c r="B1955" t="s">
        <v>32</v>
      </c>
      <c r="C1955" t="s">
        <v>16</v>
      </c>
      <c r="D1955" s="2">
        <v>1991</v>
      </c>
      <c r="E1955" t="s">
        <v>6345</v>
      </c>
      <c r="F1955" s="2">
        <v>6.6</v>
      </c>
      <c r="G1955">
        <v>14000</v>
      </c>
      <c r="H1955" t="s">
        <v>4360</v>
      </c>
      <c r="I1955" t="s">
        <v>6407</v>
      </c>
      <c r="J1955" t="s">
        <v>4360</v>
      </c>
      <c r="K1955" s="3" t="s">
        <v>29</v>
      </c>
      <c r="L1955">
        <v>10000000</v>
      </c>
      <c r="M1955">
        <v>25010896</v>
      </c>
      <c r="N1955" t="s">
        <v>49</v>
      </c>
      <c r="O1955" s="2">
        <v>99</v>
      </c>
      <c r="Q1955" s="10" t="s">
        <v>16</v>
      </c>
      <c r="R1955" s="21">
        <v>1991</v>
      </c>
      <c r="S1955" s="27" t="s">
        <v>13018</v>
      </c>
      <c r="T1955" s="25" t="str">
        <f>LEFT(S1955,3)</f>
        <v>Nov</v>
      </c>
      <c r="U1955" s="10" t="s">
        <v>29</v>
      </c>
      <c r="V1955" s="21">
        <v>6.6</v>
      </c>
      <c r="W1955" s="10">
        <v>14000</v>
      </c>
      <c r="X1955" s="10" t="s">
        <v>4360</v>
      </c>
      <c r="Y1955" s="10" t="s">
        <v>6407</v>
      </c>
      <c r="Z1955" s="10" t="s">
        <v>4360</v>
      </c>
      <c r="AA1955" s="22" t="s">
        <v>29</v>
      </c>
      <c r="AB1955" s="10">
        <v>10000000</v>
      </c>
      <c r="AC1955" s="10">
        <v>25010896</v>
      </c>
      <c r="AD1955" s="10" t="s">
        <v>49</v>
      </c>
      <c r="AE1955" s="23">
        <v>99</v>
      </c>
    </row>
    <row r="1956" spans="1:31" x14ac:dyDescent="0.35">
      <c r="A1956" t="s">
        <v>6513</v>
      </c>
      <c r="B1956" t="s">
        <v>1998</v>
      </c>
      <c r="C1956" t="s">
        <v>40</v>
      </c>
      <c r="D1956" s="2">
        <v>1991</v>
      </c>
      <c r="E1956" t="s">
        <v>6514</v>
      </c>
      <c r="F1956" s="2">
        <v>6.7</v>
      </c>
      <c r="G1956">
        <v>16000</v>
      </c>
      <c r="H1956" t="s">
        <v>288</v>
      </c>
      <c r="I1956" t="s">
        <v>288</v>
      </c>
      <c r="J1956" t="s">
        <v>288</v>
      </c>
      <c r="K1956" s="3" t="s">
        <v>29</v>
      </c>
      <c r="L1956">
        <v>14000000</v>
      </c>
      <c r="M1956">
        <v>2735731</v>
      </c>
      <c r="N1956" t="s">
        <v>289</v>
      </c>
      <c r="O1956" s="2">
        <v>85</v>
      </c>
      <c r="Q1956" s="9" t="s">
        <v>40</v>
      </c>
      <c r="R1956" s="18">
        <v>1991</v>
      </c>
      <c r="S1956" s="26" t="s">
        <v>13038</v>
      </c>
      <c r="T1956" s="25" t="str">
        <f>LEFT(S1956,3)</f>
        <v>Mar</v>
      </c>
      <c r="U1956" s="9" t="s">
        <v>29</v>
      </c>
      <c r="V1956" s="18">
        <v>6.7</v>
      </c>
      <c r="W1956" s="9">
        <v>16000</v>
      </c>
      <c r="X1956" s="9" t="s">
        <v>288</v>
      </c>
      <c r="Y1956" s="9" t="s">
        <v>288</v>
      </c>
      <c r="Z1956" s="9" t="s">
        <v>288</v>
      </c>
      <c r="AA1956" s="19" t="s">
        <v>29</v>
      </c>
      <c r="AB1956" s="9">
        <v>14000000</v>
      </c>
      <c r="AC1956" s="9">
        <v>2735731</v>
      </c>
      <c r="AD1956" s="9" t="s">
        <v>289</v>
      </c>
      <c r="AE1956" s="20">
        <v>85</v>
      </c>
    </row>
    <row r="1957" spans="1:31" x14ac:dyDescent="0.35">
      <c r="A1957" t="s">
        <v>6515</v>
      </c>
      <c r="B1957" t="s">
        <v>15</v>
      </c>
      <c r="C1957" t="s">
        <v>40</v>
      </c>
      <c r="D1957" s="2">
        <v>1991</v>
      </c>
      <c r="E1957" t="s">
        <v>6516</v>
      </c>
      <c r="F1957" s="2">
        <v>5.6</v>
      </c>
      <c r="G1957">
        <v>4700</v>
      </c>
      <c r="H1957" t="s">
        <v>4972</v>
      </c>
      <c r="I1957" t="s">
        <v>4972</v>
      </c>
      <c r="J1957" t="s">
        <v>4972</v>
      </c>
      <c r="K1957" s="3" t="s">
        <v>29</v>
      </c>
      <c r="L1957">
        <v>1400000</v>
      </c>
      <c r="M1957">
        <v>115103</v>
      </c>
      <c r="N1957" t="s">
        <v>6517</v>
      </c>
      <c r="O1957" s="2">
        <v>87</v>
      </c>
      <c r="Q1957" s="10" t="s">
        <v>40</v>
      </c>
      <c r="R1957" s="21">
        <v>1991</v>
      </c>
      <c r="S1957" s="27" t="s">
        <v>13039</v>
      </c>
      <c r="T1957" s="25" t="str">
        <f>LEFT(S1957,3)</f>
        <v>Mar</v>
      </c>
      <c r="U1957" s="10" t="s">
        <v>29</v>
      </c>
      <c r="V1957" s="21">
        <v>5.6</v>
      </c>
      <c r="W1957" s="10">
        <v>4700</v>
      </c>
      <c r="X1957" s="10" t="s">
        <v>4972</v>
      </c>
      <c r="Y1957" s="10" t="s">
        <v>4972</v>
      </c>
      <c r="Z1957" s="10" t="s">
        <v>4972</v>
      </c>
      <c r="AA1957" s="22" t="s">
        <v>29</v>
      </c>
      <c r="AB1957" s="10">
        <v>1400000</v>
      </c>
      <c r="AC1957" s="10">
        <v>115103</v>
      </c>
      <c r="AD1957" s="10" t="s">
        <v>6517</v>
      </c>
      <c r="AE1957" s="23">
        <v>87</v>
      </c>
    </row>
    <row r="1958" spans="1:31" x14ac:dyDescent="0.35">
      <c r="A1958" t="s">
        <v>6518</v>
      </c>
      <c r="B1958" t="s">
        <v>15</v>
      </c>
      <c r="C1958" t="s">
        <v>24</v>
      </c>
      <c r="D1958" s="2">
        <v>1991</v>
      </c>
      <c r="E1958" t="s">
        <v>6332</v>
      </c>
      <c r="F1958" s="2">
        <v>7.1</v>
      </c>
      <c r="G1958">
        <v>6600</v>
      </c>
      <c r="H1958" t="s">
        <v>244</v>
      </c>
      <c r="I1958" t="s">
        <v>6519</v>
      </c>
      <c r="J1958" t="s">
        <v>5496</v>
      </c>
      <c r="K1958" s="3" t="s">
        <v>194</v>
      </c>
      <c r="L1958">
        <v>0</v>
      </c>
      <c r="M1958">
        <v>8211952</v>
      </c>
      <c r="N1958" t="s">
        <v>3186</v>
      </c>
      <c r="O1958" s="2">
        <v>101</v>
      </c>
      <c r="Q1958" s="9" t="s">
        <v>24</v>
      </c>
      <c r="R1958" s="18">
        <v>1991</v>
      </c>
      <c r="S1958" s="26" t="s">
        <v>13016</v>
      </c>
      <c r="T1958" s="25" t="str">
        <f>LEFT(S1958,3)</f>
        <v>Oct</v>
      </c>
      <c r="U1958" s="9" t="s">
        <v>29</v>
      </c>
      <c r="V1958" s="18">
        <v>7.1</v>
      </c>
      <c r="W1958" s="9">
        <v>6600</v>
      </c>
      <c r="X1958" s="9" t="s">
        <v>244</v>
      </c>
      <c r="Y1958" s="9" t="s">
        <v>6519</v>
      </c>
      <c r="Z1958" s="9" t="s">
        <v>5496</v>
      </c>
      <c r="AA1958" s="19" t="s">
        <v>194</v>
      </c>
      <c r="AB1958" s="9">
        <v>0</v>
      </c>
      <c r="AC1958" s="9">
        <v>8211952</v>
      </c>
      <c r="AD1958" s="9" t="s">
        <v>3186</v>
      </c>
      <c r="AE1958" s="20">
        <v>101</v>
      </c>
    </row>
    <row r="1959" spans="1:31" x14ac:dyDescent="0.35">
      <c r="A1959" t="s">
        <v>6520</v>
      </c>
      <c r="B1959" t="s">
        <v>15</v>
      </c>
      <c r="C1959" t="s">
        <v>103</v>
      </c>
      <c r="D1959" s="2">
        <v>1991</v>
      </c>
      <c r="E1959" t="s">
        <v>6345</v>
      </c>
      <c r="F1959" s="2">
        <v>5.9</v>
      </c>
      <c r="G1959">
        <v>11000</v>
      </c>
      <c r="H1959" t="s">
        <v>1239</v>
      </c>
      <c r="I1959" t="s">
        <v>690</v>
      </c>
      <c r="J1959" t="s">
        <v>1050</v>
      </c>
      <c r="K1959" s="3" t="s">
        <v>29</v>
      </c>
      <c r="L1959">
        <v>48000000</v>
      </c>
      <c r="M1959">
        <v>15565363</v>
      </c>
      <c r="N1959" t="s">
        <v>2091</v>
      </c>
      <c r="O1959" s="2">
        <v>106</v>
      </c>
      <c r="Q1959" s="10" t="s">
        <v>103</v>
      </c>
      <c r="R1959" s="21">
        <v>1991</v>
      </c>
      <c r="S1959" s="27" t="s">
        <v>13018</v>
      </c>
      <c r="T1959" s="25" t="str">
        <f>LEFT(S1959,3)</f>
        <v>Nov</v>
      </c>
      <c r="U1959" s="10" t="s">
        <v>29</v>
      </c>
      <c r="V1959" s="21">
        <v>5.9</v>
      </c>
      <c r="W1959" s="10">
        <v>11000</v>
      </c>
      <c r="X1959" s="10" t="s">
        <v>1239</v>
      </c>
      <c r="Y1959" s="10" t="s">
        <v>690</v>
      </c>
      <c r="Z1959" s="10" t="s">
        <v>1050</v>
      </c>
      <c r="AA1959" s="22" t="s">
        <v>29</v>
      </c>
      <c r="AB1959" s="10">
        <v>48000000</v>
      </c>
      <c r="AC1959" s="10">
        <v>15565363</v>
      </c>
      <c r="AD1959" s="10" t="s">
        <v>2091</v>
      </c>
      <c r="AE1959" s="23">
        <v>106</v>
      </c>
    </row>
    <row r="1960" spans="1:31" x14ac:dyDescent="0.35">
      <c r="A1960" t="s">
        <v>6521</v>
      </c>
      <c r="B1960" t="s">
        <v>15</v>
      </c>
      <c r="C1960" t="s">
        <v>16</v>
      </c>
      <c r="D1960" s="2">
        <v>1991</v>
      </c>
      <c r="E1960" t="s">
        <v>6522</v>
      </c>
      <c r="F1960" s="2">
        <v>7.6</v>
      </c>
      <c r="G1960">
        <v>20000</v>
      </c>
      <c r="H1960" t="s">
        <v>6523</v>
      </c>
      <c r="I1960" t="s">
        <v>6523</v>
      </c>
      <c r="J1960" t="s">
        <v>6524</v>
      </c>
      <c r="K1960" s="3" t="s">
        <v>3810</v>
      </c>
      <c r="L1960">
        <v>0</v>
      </c>
      <c r="M1960">
        <v>1015007</v>
      </c>
      <c r="N1960" t="s">
        <v>6525</v>
      </c>
      <c r="O1960" s="2">
        <v>112</v>
      </c>
      <c r="Q1960" s="9" t="s">
        <v>16</v>
      </c>
      <c r="R1960" s="18">
        <v>1991</v>
      </c>
      <c r="S1960" s="26" t="s">
        <v>13040</v>
      </c>
      <c r="T1960" s="25" t="str">
        <f>LEFT(S1960,3)</f>
        <v>Jun</v>
      </c>
      <c r="U1960" s="9" t="s">
        <v>5816</v>
      </c>
      <c r="V1960" s="18">
        <v>7.6</v>
      </c>
      <c r="W1960" s="9">
        <v>20000</v>
      </c>
      <c r="X1960" s="9" t="s">
        <v>6523</v>
      </c>
      <c r="Y1960" s="9" t="s">
        <v>6523</v>
      </c>
      <c r="Z1960" s="9" t="s">
        <v>6524</v>
      </c>
      <c r="AA1960" s="19" t="s">
        <v>3810</v>
      </c>
      <c r="AB1960" s="9">
        <v>0</v>
      </c>
      <c r="AC1960" s="9">
        <v>1015007</v>
      </c>
      <c r="AD1960" s="9" t="s">
        <v>6525</v>
      </c>
      <c r="AE1960" s="20">
        <v>112</v>
      </c>
    </row>
    <row r="1961" spans="1:31" x14ac:dyDescent="0.35">
      <c r="A1961" t="s">
        <v>6526</v>
      </c>
      <c r="B1961" t="s">
        <v>1998</v>
      </c>
      <c r="C1961" t="s">
        <v>16</v>
      </c>
      <c r="D1961" s="2">
        <v>1991</v>
      </c>
      <c r="E1961" t="s">
        <v>6527</v>
      </c>
      <c r="F1961" s="2">
        <v>7</v>
      </c>
      <c r="G1961">
        <v>5200</v>
      </c>
      <c r="H1961" t="s">
        <v>3465</v>
      </c>
      <c r="I1961" t="s">
        <v>6528</v>
      </c>
      <c r="J1961" t="s">
        <v>164</v>
      </c>
      <c r="K1961" s="3" t="s">
        <v>29</v>
      </c>
      <c r="L1961">
        <v>0</v>
      </c>
      <c r="M1961">
        <v>38120905</v>
      </c>
      <c r="N1961" t="s">
        <v>2091</v>
      </c>
      <c r="O1961" s="2">
        <v>122</v>
      </c>
      <c r="Q1961" s="10" t="s">
        <v>16</v>
      </c>
      <c r="R1961" s="21">
        <v>1991</v>
      </c>
      <c r="S1961" s="27" t="s">
        <v>13041</v>
      </c>
      <c r="T1961" s="25" t="str">
        <f>LEFT(S1961,3)</f>
        <v>Aug</v>
      </c>
      <c r="U1961" s="10" t="s">
        <v>29</v>
      </c>
      <c r="V1961" s="21">
        <v>7</v>
      </c>
      <c r="W1961" s="10">
        <v>5200</v>
      </c>
      <c r="X1961" s="10" t="s">
        <v>3465</v>
      </c>
      <c r="Y1961" s="10" t="s">
        <v>6528</v>
      </c>
      <c r="Z1961" s="10" t="s">
        <v>164</v>
      </c>
      <c r="AA1961" s="22" t="s">
        <v>29</v>
      </c>
      <c r="AB1961" s="10">
        <v>0</v>
      </c>
      <c r="AC1961" s="10">
        <v>38120905</v>
      </c>
      <c r="AD1961" s="10" t="s">
        <v>2091</v>
      </c>
      <c r="AE1961" s="23">
        <v>122</v>
      </c>
    </row>
    <row r="1962" spans="1:31" x14ac:dyDescent="0.35">
      <c r="A1962" t="s">
        <v>6529</v>
      </c>
      <c r="B1962" t="s">
        <v>1998</v>
      </c>
      <c r="C1962" t="s">
        <v>16</v>
      </c>
      <c r="D1962" s="2">
        <v>1991</v>
      </c>
      <c r="E1962" t="s">
        <v>6220</v>
      </c>
      <c r="F1962" s="2">
        <v>6.9</v>
      </c>
      <c r="G1962">
        <v>9600</v>
      </c>
      <c r="H1962" t="s">
        <v>5105</v>
      </c>
      <c r="I1962" t="s">
        <v>6399</v>
      </c>
      <c r="J1962" t="s">
        <v>4567</v>
      </c>
      <c r="K1962" s="3" t="s">
        <v>451</v>
      </c>
      <c r="L1962">
        <v>11000000</v>
      </c>
      <c r="M1962">
        <v>1059071</v>
      </c>
      <c r="N1962" t="s">
        <v>6530</v>
      </c>
      <c r="O1962" s="2">
        <v>98</v>
      </c>
      <c r="Q1962" s="9" t="s">
        <v>16</v>
      </c>
      <c r="R1962" s="18">
        <v>1991</v>
      </c>
      <c r="S1962" s="26" t="s">
        <v>12989</v>
      </c>
      <c r="T1962" s="25" t="str">
        <f>LEFT(S1962,3)</f>
        <v>Nov</v>
      </c>
      <c r="U1962" s="9" t="s">
        <v>29</v>
      </c>
      <c r="V1962" s="18">
        <v>6.9</v>
      </c>
      <c r="W1962" s="9">
        <v>9600</v>
      </c>
      <c r="X1962" s="9" t="s">
        <v>5105</v>
      </c>
      <c r="Y1962" s="9" t="s">
        <v>6399</v>
      </c>
      <c r="Z1962" s="9" t="s">
        <v>4567</v>
      </c>
      <c r="AA1962" s="19" t="s">
        <v>451</v>
      </c>
      <c r="AB1962" s="9">
        <v>11000000</v>
      </c>
      <c r="AC1962" s="9">
        <v>1059071</v>
      </c>
      <c r="AD1962" s="9" t="s">
        <v>6530</v>
      </c>
      <c r="AE1962" s="20">
        <v>98</v>
      </c>
    </row>
    <row r="1963" spans="1:31" x14ac:dyDescent="0.35">
      <c r="A1963" t="s">
        <v>6531</v>
      </c>
      <c r="B1963" t="s">
        <v>15</v>
      </c>
      <c r="C1963" t="s">
        <v>40</v>
      </c>
      <c r="D1963" s="2">
        <v>1991</v>
      </c>
      <c r="E1963" t="s">
        <v>6532</v>
      </c>
      <c r="F1963" s="2">
        <v>5.8</v>
      </c>
      <c r="G1963">
        <v>3800</v>
      </c>
      <c r="H1963" t="s">
        <v>6533</v>
      </c>
      <c r="I1963" t="s">
        <v>6533</v>
      </c>
      <c r="J1963" t="s">
        <v>6534</v>
      </c>
      <c r="K1963" s="3" t="s">
        <v>1267</v>
      </c>
      <c r="L1963">
        <v>500000</v>
      </c>
      <c r="M1963">
        <v>90091</v>
      </c>
      <c r="N1963" t="s">
        <v>6535</v>
      </c>
      <c r="O1963" s="2">
        <v>97</v>
      </c>
      <c r="Q1963" s="10" t="s">
        <v>40</v>
      </c>
      <c r="R1963" s="21">
        <v>1991</v>
      </c>
      <c r="S1963" s="27" t="s">
        <v>13042</v>
      </c>
      <c r="T1963" s="25" t="str">
        <f>LEFT(S1963,3)</f>
        <v>Apr</v>
      </c>
      <c r="U1963" s="10" t="s">
        <v>451</v>
      </c>
      <c r="V1963" s="21">
        <v>5.8</v>
      </c>
      <c r="W1963" s="10">
        <v>3800</v>
      </c>
      <c r="X1963" s="10" t="s">
        <v>6533</v>
      </c>
      <c r="Y1963" s="10" t="s">
        <v>6533</v>
      </c>
      <c r="Z1963" s="10" t="s">
        <v>6534</v>
      </c>
      <c r="AA1963" s="22" t="s">
        <v>1267</v>
      </c>
      <c r="AB1963" s="10">
        <v>500000</v>
      </c>
      <c r="AC1963" s="10">
        <v>90091</v>
      </c>
      <c r="AD1963" s="10" t="s">
        <v>6535</v>
      </c>
      <c r="AE1963" s="23">
        <v>97</v>
      </c>
    </row>
    <row r="1964" spans="1:31" x14ac:dyDescent="0.35">
      <c r="A1964" t="s">
        <v>6536</v>
      </c>
      <c r="B1964" t="s">
        <v>1998</v>
      </c>
      <c r="C1964" t="s">
        <v>40</v>
      </c>
      <c r="D1964" s="2">
        <v>1991</v>
      </c>
      <c r="E1964" t="s">
        <v>6527</v>
      </c>
      <c r="F1964" s="2">
        <v>6</v>
      </c>
      <c r="G1964">
        <v>2700</v>
      </c>
      <c r="H1964" t="s">
        <v>6537</v>
      </c>
      <c r="I1964" t="s">
        <v>6538</v>
      </c>
      <c r="J1964" t="s">
        <v>2642</v>
      </c>
      <c r="K1964" s="3" t="s">
        <v>29</v>
      </c>
      <c r="L1964">
        <v>10000000</v>
      </c>
      <c r="M1964">
        <v>6166819</v>
      </c>
      <c r="N1964" t="s">
        <v>49</v>
      </c>
      <c r="O1964" s="2">
        <v>97</v>
      </c>
      <c r="Q1964" s="9" t="s">
        <v>40</v>
      </c>
      <c r="R1964" s="18">
        <v>1991</v>
      </c>
      <c r="S1964" s="26" t="s">
        <v>13041</v>
      </c>
      <c r="T1964" s="25" t="str">
        <f>LEFT(S1964,3)</f>
        <v>Aug</v>
      </c>
      <c r="U1964" s="9" t="s">
        <v>29</v>
      </c>
      <c r="V1964" s="18">
        <v>6</v>
      </c>
      <c r="W1964" s="9">
        <v>2700</v>
      </c>
      <c r="X1964" s="9" t="s">
        <v>6537</v>
      </c>
      <c r="Y1964" s="9" t="s">
        <v>6538</v>
      </c>
      <c r="Z1964" s="9" t="s">
        <v>2642</v>
      </c>
      <c r="AA1964" s="19" t="s">
        <v>29</v>
      </c>
      <c r="AB1964" s="9">
        <v>10000000</v>
      </c>
      <c r="AC1964" s="9">
        <v>6166819</v>
      </c>
      <c r="AD1964" s="9" t="s">
        <v>49</v>
      </c>
      <c r="AE1964" s="20">
        <v>97</v>
      </c>
    </row>
    <row r="1965" spans="1:31" x14ac:dyDescent="0.35">
      <c r="A1965" t="s">
        <v>6539</v>
      </c>
      <c r="B1965" t="s">
        <v>32</v>
      </c>
      <c r="C1965" t="s">
        <v>40</v>
      </c>
      <c r="D1965" s="2">
        <v>1991</v>
      </c>
      <c r="E1965" t="s">
        <v>6427</v>
      </c>
      <c r="F1965" s="2">
        <v>5.8</v>
      </c>
      <c r="G1965">
        <v>11000</v>
      </c>
      <c r="H1965" t="s">
        <v>4035</v>
      </c>
      <c r="I1965" t="s">
        <v>4035</v>
      </c>
      <c r="J1965" t="s">
        <v>4036</v>
      </c>
      <c r="K1965" s="3" t="s">
        <v>29</v>
      </c>
      <c r="L1965">
        <v>0</v>
      </c>
      <c r="M1965">
        <v>14143280</v>
      </c>
      <c r="N1965" t="s">
        <v>2091</v>
      </c>
      <c r="O1965" s="2">
        <v>91</v>
      </c>
      <c r="Q1965" s="10" t="s">
        <v>40</v>
      </c>
      <c r="R1965" s="21">
        <v>1991</v>
      </c>
      <c r="S1965" s="27" t="s">
        <v>13029</v>
      </c>
      <c r="T1965" s="25" t="str">
        <f>LEFT(S1965,3)</f>
        <v>Oct</v>
      </c>
      <c r="U1965" s="10" t="s">
        <v>29</v>
      </c>
      <c r="V1965" s="21">
        <v>5.8</v>
      </c>
      <c r="W1965" s="10">
        <v>11000</v>
      </c>
      <c r="X1965" s="10" t="s">
        <v>4035</v>
      </c>
      <c r="Y1965" s="10" t="s">
        <v>4035</v>
      </c>
      <c r="Z1965" s="10" t="s">
        <v>4036</v>
      </c>
      <c r="AA1965" s="22" t="s">
        <v>29</v>
      </c>
      <c r="AB1965" s="10">
        <v>0</v>
      </c>
      <c r="AC1965" s="10">
        <v>14143280</v>
      </c>
      <c r="AD1965" s="10" t="s">
        <v>2091</v>
      </c>
      <c r="AE1965" s="23">
        <v>91</v>
      </c>
    </row>
    <row r="1966" spans="1:31" x14ac:dyDescent="0.35">
      <c r="A1966" t="s">
        <v>6540</v>
      </c>
      <c r="B1966" t="s">
        <v>15</v>
      </c>
      <c r="C1966" t="s">
        <v>16</v>
      </c>
      <c r="D1966" s="2">
        <v>1991</v>
      </c>
      <c r="E1966" t="s">
        <v>6223</v>
      </c>
      <c r="F1966" s="2">
        <v>7.6</v>
      </c>
      <c r="G1966">
        <v>3900</v>
      </c>
      <c r="H1966" t="s">
        <v>4303</v>
      </c>
      <c r="I1966" t="s">
        <v>4303</v>
      </c>
      <c r="J1966" t="s">
        <v>4303</v>
      </c>
      <c r="K1966" s="3" t="s">
        <v>29</v>
      </c>
      <c r="L1966">
        <v>0</v>
      </c>
      <c r="M1966">
        <v>8750400</v>
      </c>
      <c r="N1966" t="s">
        <v>179</v>
      </c>
      <c r="O1966" s="2">
        <v>121</v>
      </c>
      <c r="Q1966" s="9" t="s">
        <v>16</v>
      </c>
      <c r="R1966" s="18">
        <v>1991</v>
      </c>
      <c r="S1966" s="26" t="s">
        <v>12990</v>
      </c>
      <c r="T1966" s="25" t="str">
        <f>LEFT(S1966,3)</f>
        <v>Mar</v>
      </c>
      <c r="U1966" s="9" t="s">
        <v>29</v>
      </c>
      <c r="V1966" s="18">
        <v>7.6</v>
      </c>
      <c r="W1966" s="9">
        <v>3900</v>
      </c>
      <c r="X1966" s="9" t="s">
        <v>4303</v>
      </c>
      <c r="Y1966" s="9" t="s">
        <v>4303</v>
      </c>
      <c r="Z1966" s="9" t="s">
        <v>4303</v>
      </c>
      <c r="AA1966" s="19" t="s">
        <v>29</v>
      </c>
      <c r="AB1966" s="9">
        <v>0</v>
      </c>
      <c r="AC1966" s="9">
        <v>8750400</v>
      </c>
      <c r="AD1966" s="9" t="s">
        <v>179</v>
      </c>
      <c r="AE1966" s="20">
        <v>121</v>
      </c>
    </row>
    <row r="1967" spans="1:31" x14ac:dyDescent="0.35">
      <c r="A1967" t="s">
        <v>6541</v>
      </c>
      <c r="B1967" t="s">
        <v>15</v>
      </c>
      <c r="C1967" t="s">
        <v>16</v>
      </c>
      <c r="D1967" s="2">
        <v>1991</v>
      </c>
      <c r="E1967" t="s">
        <v>6542</v>
      </c>
      <c r="F1967" s="2">
        <v>6.7</v>
      </c>
      <c r="G1967">
        <v>4800</v>
      </c>
      <c r="H1967" t="s">
        <v>4842</v>
      </c>
      <c r="I1967" t="s">
        <v>6543</v>
      </c>
      <c r="J1967" t="s">
        <v>4124</v>
      </c>
      <c r="K1967" s="3" t="s">
        <v>29</v>
      </c>
      <c r="L1967">
        <v>0</v>
      </c>
      <c r="M1967">
        <v>7308786</v>
      </c>
      <c r="N1967" t="s">
        <v>6544</v>
      </c>
      <c r="O1967" s="2">
        <v>118</v>
      </c>
      <c r="Q1967" s="10" t="s">
        <v>16</v>
      </c>
      <c r="R1967" s="21">
        <v>1991</v>
      </c>
      <c r="S1967" s="27" t="s">
        <v>13043</v>
      </c>
      <c r="T1967" s="25" t="str">
        <f>LEFT(S1967,3)</f>
        <v>Feb</v>
      </c>
      <c r="U1967" s="10" t="s">
        <v>29</v>
      </c>
      <c r="V1967" s="21">
        <v>6.7</v>
      </c>
      <c r="W1967" s="10">
        <v>4800</v>
      </c>
      <c r="X1967" s="10" t="s">
        <v>4842</v>
      </c>
      <c r="Y1967" s="10" t="s">
        <v>6543</v>
      </c>
      <c r="Z1967" s="10" t="s">
        <v>4124</v>
      </c>
      <c r="AA1967" s="22" t="s">
        <v>29</v>
      </c>
      <c r="AB1967" s="10">
        <v>0</v>
      </c>
      <c r="AC1967" s="10">
        <v>7308786</v>
      </c>
      <c r="AD1967" s="10" t="s">
        <v>6544</v>
      </c>
      <c r="AE1967" s="23">
        <v>118</v>
      </c>
    </row>
    <row r="1968" spans="1:31" x14ac:dyDescent="0.35">
      <c r="A1968" t="s">
        <v>6545</v>
      </c>
      <c r="B1968" t="s">
        <v>15</v>
      </c>
      <c r="C1968" t="s">
        <v>40</v>
      </c>
      <c r="D1968" s="2">
        <v>1991</v>
      </c>
      <c r="E1968" t="s">
        <v>6393</v>
      </c>
      <c r="F1968" s="2">
        <v>5.8</v>
      </c>
      <c r="G1968">
        <v>5300</v>
      </c>
      <c r="H1968" t="s">
        <v>6546</v>
      </c>
      <c r="I1968" t="s">
        <v>207</v>
      </c>
      <c r="J1968" t="s">
        <v>4059</v>
      </c>
      <c r="K1968" s="3" t="s">
        <v>29</v>
      </c>
      <c r="L1968">
        <v>26000000</v>
      </c>
      <c r="M1968">
        <v>12454768</v>
      </c>
      <c r="N1968" t="s">
        <v>5720</v>
      </c>
      <c r="O1968" s="2">
        <v>115</v>
      </c>
      <c r="Q1968" s="9" t="s">
        <v>40</v>
      </c>
      <c r="R1968" s="18">
        <v>1991</v>
      </c>
      <c r="S1968" s="26" t="s">
        <v>13025</v>
      </c>
      <c r="T1968" s="25" t="str">
        <f>LEFT(S1968,3)</f>
        <v>Apr</v>
      </c>
      <c r="U1968" s="9" t="s">
        <v>29</v>
      </c>
      <c r="V1968" s="18">
        <v>5.8</v>
      </c>
      <c r="W1968" s="9">
        <v>5300</v>
      </c>
      <c r="X1968" s="9" t="s">
        <v>6546</v>
      </c>
      <c r="Y1968" s="9" t="s">
        <v>207</v>
      </c>
      <c r="Z1968" s="9" t="s">
        <v>4059</v>
      </c>
      <c r="AA1968" s="19" t="s">
        <v>29</v>
      </c>
      <c r="AB1968" s="9">
        <v>26000000</v>
      </c>
      <c r="AC1968" s="9">
        <v>12454768</v>
      </c>
      <c r="AD1968" s="9" t="s">
        <v>5720</v>
      </c>
      <c r="AE1968" s="20">
        <v>115</v>
      </c>
    </row>
    <row r="1969" spans="1:31" x14ac:dyDescent="0.35">
      <c r="A1969" t="s">
        <v>6547</v>
      </c>
      <c r="B1969" t="s">
        <v>1998</v>
      </c>
      <c r="C1969" t="s">
        <v>40</v>
      </c>
      <c r="D1969" s="2">
        <v>1991</v>
      </c>
      <c r="E1969" t="s">
        <v>6548</v>
      </c>
      <c r="F1969" s="2">
        <v>5.6</v>
      </c>
      <c r="G1969">
        <v>6100</v>
      </c>
      <c r="H1969" t="s">
        <v>4874</v>
      </c>
      <c r="I1969" t="s">
        <v>6549</v>
      </c>
      <c r="J1969" t="s">
        <v>2045</v>
      </c>
      <c r="K1969" s="3" t="s">
        <v>29</v>
      </c>
      <c r="L1969">
        <v>0</v>
      </c>
      <c r="M1969">
        <v>9804775</v>
      </c>
      <c r="N1969" t="s">
        <v>43</v>
      </c>
      <c r="O1969" s="2">
        <v>115</v>
      </c>
      <c r="Q1969" s="10" t="s">
        <v>40</v>
      </c>
      <c r="R1969" s="21">
        <v>1991</v>
      </c>
      <c r="S1969" s="27" t="s">
        <v>13044</v>
      </c>
      <c r="T1969" s="25" t="str">
        <f>LEFT(S1969,3)</f>
        <v>Feb</v>
      </c>
      <c r="U1969" s="10" t="s">
        <v>29</v>
      </c>
      <c r="V1969" s="21">
        <v>5.6</v>
      </c>
      <c r="W1969" s="10">
        <v>6100</v>
      </c>
      <c r="X1969" s="10" t="s">
        <v>4874</v>
      </c>
      <c r="Y1969" s="10" t="s">
        <v>6549</v>
      </c>
      <c r="Z1969" s="10" t="s">
        <v>2045</v>
      </c>
      <c r="AA1969" s="22" t="s">
        <v>29</v>
      </c>
      <c r="AB1969" s="10">
        <v>0</v>
      </c>
      <c r="AC1969" s="10">
        <v>9804775</v>
      </c>
      <c r="AD1969" s="10" t="s">
        <v>43</v>
      </c>
      <c r="AE1969" s="23">
        <v>115</v>
      </c>
    </row>
    <row r="1970" spans="1:31" x14ac:dyDescent="0.35">
      <c r="A1970" t="s">
        <v>6550</v>
      </c>
      <c r="B1970" t="s">
        <v>2706</v>
      </c>
      <c r="C1970" t="s">
        <v>16</v>
      </c>
      <c r="D1970" s="2">
        <v>1991</v>
      </c>
      <c r="E1970" t="s">
        <v>6551</v>
      </c>
      <c r="F1970" s="2">
        <v>6.4</v>
      </c>
      <c r="G1970">
        <v>4100</v>
      </c>
      <c r="H1970" t="s">
        <v>6552</v>
      </c>
      <c r="I1970" t="s">
        <v>6553</v>
      </c>
      <c r="J1970" t="s">
        <v>6554</v>
      </c>
      <c r="K1970" s="3" t="s">
        <v>29</v>
      </c>
      <c r="L1970">
        <v>250000</v>
      </c>
      <c r="M1970">
        <v>787280</v>
      </c>
      <c r="N1970" t="s">
        <v>6555</v>
      </c>
      <c r="O1970" s="2">
        <v>85</v>
      </c>
      <c r="Q1970" s="9" t="s">
        <v>16</v>
      </c>
      <c r="R1970" s="18">
        <v>1991</v>
      </c>
      <c r="S1970" s="26" t="s">
        <v>13041</v>
      </c>
      <c r="T1970" s="25" t="str">
        <f>LEFT(S1970,3)</f>
        <v>Aug</v>
      </c>
      <c r="U1970" s="9" t="s">
        <v>1092</v>
      </c>
      <c r="V1970" s="18">
        <v>6.4</v>
      </c>
      <c r="W1970" s="9">
        <v>4100</v>
      </c>
      <c r="X1970" s="9" t="s">
        <v>6552</v>
      </c>
      <c r="Y1970" s="9" t="s">
        <v>6553</v>
      </c>
      <c r="Z1970" s="9" t="s">
        <v>6554</v>
      </c>
      <c r="AA1970" s="19" t="s">
        <v>29</v>
      </c>
      <c r="AB1970" s="9">
        <v>250000</v>
      </c>
      <c r="AC1970" s="9">
        <v>787280</v>
      </c>
      <c r="AD1970" s="9" t="s">
        <v>6555</v>
      </c>
      <c r="AE1970" s="20">
        <v>85</v>
      </c>
    </row>
    <row r="1971" spans="1:31" x14ac:dyDescent="0.35">
      <c r="A1971" t="s">
        <v>6556</v>
      </c>
      <c r="B1971" t="s">
        <v>32</v>
      </c>
      <c r="C1971" t="s">
        <v>40</v>
      </c>
      <c r="D1971" s="2">
        <v>1991</v>
      </c>
      <c r="E1971" t="s">
        <v>5993</v>
      </c>
      <c r="F1971" s="2">
        <v>5.3</v>
      </c>
      <c r="G1971">
        <v>15000</v>
      </c>
      <c r="H1971" t="s">
        <v>1208</v>
      </c>
      <c r="I1971" t="s">
        <v>6557</v>
      </c>
      <c r="J1971" t="s">
        <v>6558</v>
      </c>
      <c r="K1971" s="3" t="s">
        <v>29</v>
      </c>
      <c r="L1971">
        <v>23000000</v>
      </c>
      <c r="M1971">
        <v>52487045</v>
      </c>
      <c r="N1971" t="s">
        <v>60</v>
      </c>
      <c r="O1971" s="2">
        <v>97</v>
      </c>
      <c r="Q1971" s="10" t="s">
        <v>40</v>
      </c>
      <c r="R1971" s="21">
        <v>1991</v>
      </c>
      <c r="S1971" s="27" t="s">
        <v>12970</v>
      </c>
      <c r="T1971" s="25" t="str">
        <f>LEFT(S1971,3)</f>
        <v>Feb</v>
      </c>
      <c r="U1971" s="10" t="s">
        <v>29</v>
      </c>
      <c r="V1971" s="21">
        <v>5.3</v>
      </c>
      <c r="W1971" s="10">
        <v>15000</v>
      </c>
      <c r="X1971" s="10" t="s">
        <v>1208</v>
      </c>
      <c r="Y1971" s="10" t="s">
        <v>6557</v>
      </c>
      <c r="Z1971" s="10" t="s">
        <v>6558</v>
      </c>
      <c r="AA1971" s="22" t="s">
        <v>29</v>
      </c>
      <c r="AB1971" s="10">
        <v>23000000</v>
      </c>
      <c r="AC1971" s="10">
        <v>52487045</v>
      </c>
      <c r="AD1971" s="10" t="s">
        <v>60</v>
      </c>
      <c r="AE1971" s="23">
        <v>97</v>
      </c>
    </row>
    <row r="1972" spans="1:31" x14ac:dyDescent="0.35">
      <c r="A1972" t="s">
        <v>6559</v>
      </c>
      <c r="B1972" t="s">
        <v>32</v>
      </c>
      <c r="C1972" t="s">
        <v>16</v>
      </c>
      <c r="D1972" s="2">
        <v>1991</v>
      </c>
      <c r="E1972" t="s">
        <v>6560</v>
      </c>
      <c r="F1972" s="2">
        <v>7.4</v>
      </c>
      <c r="G1972">
        <v>6200</v>
      </c>
      <c r="H1972" t="s">
        <v>262</v>
      </c>
      <c r="I1972" t="s">
        <v>6561</v>
      </c>
      <c r="J1972" t="s">
        <v>6562</v>
      </c>
      <c r="K1972" s="3" t="s">
        <v>21</v>
      </c>
      <c r="L1972">
        <v>0</v>
      </c>
      <c r="M1972">
        <v>13200170</v>
      </c>
      <c r="N1972" t="s">
        <v>6563</v>
      </c>
      <c r="O1972" s="2">
        <v>95</v>
      </c>
      <c r="Q1972" s="9" t="s">
        <v>16</v>
      </c>
      <c r="R1972" s="18">
        <v>1991</v>
      </c>
      <c r="S1972" s="26" t="s">
        <v>13045</v>
      </c>
      <c r="T1972" s="25" t="str">
        <f>LEFT(S1972,3)</f>
        <v>Dec</v>
      </c>
      <c r="U1972" s="9" t="s">
        <v>1092</v>
      </c>
      <c r="V1972" s="18">
        <v>7.4</v>
      </c>
      <c r="W1972" s="9">
        <v>6200</v>
      </c>
      <c r="X1972" s="9" t="s">
        <v>262</v>
      </c>
      <c r="Y1972" s="9" t="s">
        <v>6561</v>
      </c>
      <c r="Z1972" s="9" t="s">
        <v>6562</v>
      </c>
      <c r="AA1972" s="19" t="s">
        <v>21</v>
      </c>
      <c r="AB1972" s="9">
        <v>0</v>
      </c>
      <c r="AC1972" s="9">
        <v>13200170</v>
      </c>
      <c r="AD1972" s="9" t="s">
        <v>6563</v>
      </c>
      <c r="AE1972" s="20">
        <v>95</v>
      </c>
    </row>
    <row r="1973" spans="1:31" x14ac:dyDescent="0.35">
      <c r="A1973" t="s">
        <v>6564</v>
      </c>
      <c r="B1973" t="s">
        <v>15</v>
      </c>
      <c r="C1973" t="s">
        <v>40</v>
      </c>
      <c r="D1973" s="2">
        <v>1991</v>
      </c>
      <c r="E1973" t="s">
        <v>6565</v>
      </c>
      <c r="F1973" s="2">
        <v>7.5</v>
      </c>
      <c r="G1973">
        <v>14000</v>
      </c>
      <c r="H1973" t="s">
        <v>6566</v>
      </c>
      <c r="I1973" t="s">
        <v>6567</v>
      </c>
      <c r="J1973" t="s">
        <v>6568</v>
      </c>
      <c r="K1973" s="3" t="s">
        <v>305</v>
      </c>
      <c r="L1973">
        <v>0</v>
      </c>
      <c r="M1973">
        <v>4532791</v>
      </c>
      <c r="N1973" t="s">
        <v>6569</v>
      </c>
      <c r="O1973" s="2">
        <v>96</v>
      </c>
      <c r="Q1973" s="10" t="s">
        <v>40</v>
      </c>
      <c r="R1973" s="21">
        <v>1991</v>
      </c>
      <c r="S1973" s="27" t="s">
        <v>13046</v>
      </c>
      <c r="T1973" s="25" t="str">
        <f>LEFT(S1973,3)</f>
        <v>Jan</v>
      </c>
      <c r="U1973" s="10" t="s">
        <v>305</v>
      </c>
      <c r="V1973" s="21">
        <v>7.5</v>
      </c>
      <c r="W1973" s="10">
        <v>14000</v>
      </c>
      <c r="X1973" s="10" t="s">
        <v>6566</v>
      </c>
      <c r="Y1973" s="10" t="s">
        <v>6567</v>
      </c>
      <c r="Z1973" s="10" t="s">
        <v>6568</v>
      </c>
      <c r="AA1973" s="22" t="s">
        <v>305</v>
      </c>
      <c r="AB1973" s="10">
        <v>0</v>
      </c>
      <c r="AC1973" s="10">
        <v>4532791</v>
      </c>
      <c r="AD1973" s="10" t="s">
        <v>6569</v>
      </c>
      <c r="AE1973" s="23">
        <v>96</v>
      </c>
    </row>
    <row r="1974" spans="1:31" x14ac:dyDescent="0.35">
      <c r="A1974" t="s">
        <v>6570</v>
      </c>
      <c r="B1974" t="s">
        <v>15</v>
      </c>
      <c r="C1974" t="s">
        <v>40</v>
      </c>
      <c r="D1974" s="2">
        <v>1991</v>
      </c>
      <c r="E1974" t="s">
        <v>6571</v>
      </c>
      <c r="F1974" s="2">
        <v>5.3</v>
      </c>
      <c r="G1974">
        <v>6100</v>
      </c>
      <c r="H1974" t="s">
        <v>6572</v>
      </c>
      <c r="I1974" t="s">
        <v>5785</v>
      </c>
      <c r="J1974" t="s">
        <v>5786</v>
      </c>
      <c r="K1974" s="3" t="s">
        <v>29</v>
      </c>
      <c r="L1974">
        <v>5000000</v>
      </c>
      <c r="M1974">
        <v>19438638</v>
      </c>
      <c r="N1974" t="s">
        <v>5787</v>
      </c>
      <c r="O1974" s="2">
        <v>94</v>
      </c>
      <c r="Q1974" s="9" t="s">
        <v>40</v>
      </c>
      <c r="R1974" s="18">
        <v>1991</v>
      </c>
      <c r="S1974" s="26" t="s">
        <v>13047</v>
      </c>
      <c r="T1974" s="25" t="str">
        <f>LEFT(S1974,3)</f>
        <v>Oct</v>
      </c>
      <c r="U1974" s="9" t="s">
        <v>29</v>
      </c>
      <c r="V1974" s="18">
        <v>5.3</v>
      </c>
      <c r="W1974" s="9">
        <v>6100</v>
      </c>
      <c r="X1974" s="9" t="s">
        <v>6572</v>
      </c>
      <c r="Y1974" s="9" t="s">
        <v>5785</v>
      </c>
      <c r="Z1974" s="9" t="s">
        <v>5786</v>
      </c>
      <c r="AA1974" s="19" t="s">
        <v>29</v>
      </c>
      <c r="AB1974" s="9">
        <v>5000000</v>
      </c>
      <c r="AC1974" s="9">
        <v>19438638</v>
      </c>
      <c r="AD1974" s="9" t="s">
        <v>5787</v>
      </c>
      <c r="AE1974" s="20">
        <v>94</v>
      </c>
    </row>
    <row r="1975" spans="1:31" x14ac:dyDescent="0.35">
      <c r="A1975" t="s">
        <v>6573</v>
      </c>
      <c r="B1975" t="s">
        <v>1998</v>
      </c>
      <c r="C1975" t="s">
        <v>103</v>
      </c>
      <c r="D1975" s="2">
        <v>1991</v>
      </c>
      <c r="E1975" t="s">
        <v>6275</v>
      </c>
      <c r="F1975" s="2">
        <v>6.2</v>
      </c>
      <c r="G1975">
        <v>6700</v>
      </c>
      <c r="H1975" t="s">
        <v>5485</v>
      </c>
      <c r="I1975" t="s">
        <v>2477</v>
      </c>
      <c r="J1975" t="s">
        <v>208</v>
      </c>
      <c r="K1975" s="3" t="s">
        <v>29</v>
      </c>
      <c r="L1975">
        <v>0</v>
      </c>
      <c r="M1975">
        <v>28738096</v>
      </c>
      <c r="N1975" t="s">
        <v>2091</v>
      </c>
      <c r="O1975" s="2">
        <v>104</v>
      </c>
      <c r="Q1975" s="10" t="s">
        <v>103</v>
      </c>
      <c r="R1975" s="21">
        <v>1991</v>
      </c>
      <c r="S1975" s="27" t="s">
        <v>13000</v>
      </c>
      <c r="T1975" s="25" t="str">
        <f>LEFT(S1975,3)</f>
        <v>Sep</v>
      </c>
      <c r="U1975" s="10" t="s">
        <v>29</v>
      </c>
      <c r="V1975" s="21">
        <v>6.2</v>
      </c>
      <c r="W1975" s="10">
        <v>6700</v>
      </c>
      <c r="X1975" s="10" t="s">
        <v>5485</v>
      </c>
      <c r="Y1975" s="10" t="s">
        <v>2477</v>
      </c>
      <c r="Z1975" s="10" t="s">
        <v>208</v>
      </c>
      <c r="AA1975" s="22" t="s">
        <v>29</v>
      </c>
      <c r="AB1975" s="10">
        <v>0</v>
      </c>
      <c r="AC1975" s="10">
        <v>28738096</v>
      </c>
      <c r="AD1975" s="10" t="s">
        <v>2091</v>
      </c>
      <c r="AE1975" s="23">
        <v>104</v>
      </c>
    </row>
    <row r="1976" spans="1:31" x14ac:dyDescent="0.35">
      <c r="A1976" t="s">
        <v>6574</v>
      </c>
      <c r="B1976" t="s">
        <v>15</v>
      </c>
      <c r="C1976" t="s">
        <v>33</v>
      </c>
      <c r="D1976" s="2">
        <v>1991</v>
      </c>
      <c r="E1976" t="s">
        <v>6486</v>
      </c>
      <c r="F1976" s="2">
        <v>6</v>
      </c>
      <c r="G1976">
        <v>3800</v>
      </c>
      <c r="H1976" t="s">
        <v>5213</v>
      </c>
      <c r="I1976" t="s">
        <v>6575</v>
      </c>
      <c r="J1976" t="s">
        <v>6576</v>
      </c>
      <c r="K1976" s="3" t="s">
        <v>29</v>
      </c>
      <c r="L1976">
        <v>10000000</v>
      </c>
      <c r="M1976">
        <v>14061361</v>
      </c>
      <c r="N1976" t="s">
        <v>43</v>
      </c>
      <c r="O1976" s="2">
        <v>83</v>
      </c>
      <c r="Q1976" s="9" t="s">
        <v>33</v>
      </c>
      <c r="R1976" s="18">
        <v>1991</v>
      </c>
      <c r="S1976" s="26" t="s">
        <v>13036</v>
      </c>
      <c r="T1976" s="25" t="str">
        <f>LEFT(S1976,3)</f>
        <v>Mar</v>
      </c>
      <c r="U1976" s="9" t="s">
        <v>29</v>
      </c>
      <c r="V1976" s="18">
        <v>6</v>
      </c>
      <c r="W1976" s="9">
        <v>3800</v>
      </c>
      <c r="X1976" s="9" t="s">
        <v>5213</v>
      </c>
      <c r="Y1976" s="9" t="s">
        <v>6575</v>
      </c>
      <c r="Z1976" s="9" t="s">
        <v>6576</v>
      </c>
      <c r="AA1976" s="19" t="s">
        <v>29</v>
      </c>
      <c r="AB1976" s="9">
        <v>10000000</v>
      </c>
      <c r="AC1976" s="9">
        <v>14061361</v>
      </c>
      <c r="AD1976" s="9" t="s">
        <v>43</v>
      </c>
      <c r="AE1976" s="20">
        <v>83</v>
      </c>
    </row>
    <row r="1977" spans="1:31" x14ac:dyDescent="0.35">
      <c r="A1977" t="s">
        <v>6577</v>
      </c>
      <c r="B1977" t="s">
        <v>15</v>
      </c>
      <c r="C1977" t="s">
        <v>16</v>
      </c>
      <c r="D1977" s="2">
        <v>1991</v>
      </c>
      <c r="E1977" t="s">
        <v>6486</v>
      </c>
      <c r="F1977" s="2">
        <v>6.4</v>
      </c>
      <c r="G1977">
        <v>7000</v>
      </c>
      <c r="H1977" t="s">
        <v>232</v>
      </c>
      <c r="I1977" t="s">
        <v>6578</v>
      </c>
      <c r="J1977" t="s">
        <v>72</v>
      </c>
      <c r="K1977" s="3" t="s">
        <v>29</v>
      </c>
      <c r="L1977">
        <v>0</v>
      </c>
      <c r="M1977">
        <v>28277918</v>
      </c>
      <c r="N1977" t="s">
        <v>2981</v>
      </c>
      <c r="O1977" s="2">
        <v>110</v>
      </c>
      <c r="Q1977" s="10" t="s">
        <v>16</v>
      </c>
      <c r="R1977" s="21">
        <v>1991</v>
      </c>
      <c r="S1977" s="27" t="s">
        <v>13036</v>
      </c>
      <c r="T1977" s="25" t="str">
        <f>LEFT(S1977,3)</f>
        <v>Mar</v>
      </c>
      <c r="U1977" s="10" t="s">
        <v>29</v>
      </c>
      <c r="V1977" s="21">
        <v>6.4</v>
      </c>
      <c r="W1977" s="10">
        <v>7000</v>
      </c>
      <c r="X1977" s="10" t="s">
        <v>232</v>
      </c>
      <c r="Y1977" s="10" t="s">
        <v>6578</v>
      </c>
      <c r="Z1977" s="10" t="s">
        <v>72</v>
      </c>
      <c r="AA1977" s="22" t="s">
        <v>29</v>
      </c>
      <c r="AB1977" s="10">
        <v>0</v>
      </c>
      <c r="AC1977" s="10">
        <v>28277918</v>
      </c>
      <c r="AD1977" s="10" t="s">
        <v>2981</v>
      </c>
      <c r="AE1977" s="23">
        <v>110</v>
      </c>
    </row>
    <row r="1978" spans="1:31" x14ac:dyDescent="0.35">
      <c r="A1978" t="s">
        <v>6579</v>
      </c>
      <c r="B1978" t="s">
        <v>15</v>
      </c>
      <c r="C1978" t="s">
        <v>103</v>
      </c>
      <c r="D1978" s="2">
        <v>1991</v>
      </c>
      <c r="E1978" t="s">
        <v>6125</v>
      </c>
      <c r="F1978" s="2">
        <v>6.5</v>
      </c>
      <c r="G1978">
        <v>3800</v>
      </c>
      <c r="H1978" t="s">
        <v>6580</v>
      </c>
      <c r="I1978" t="s">
        <v>6580</v>
      </c>
      <c r="J1978" t="s">
        <v>5709</v>
      </c>
      <c r="K1978" s="3" t="s">
        <v>21</v>
      </c>
      <c r="L1978">
        <v>6000000</v>
      </c>
      <c r="M1978">
        <v>221295</v>
      </c>
      <c r="N1978" t="s">
        <v>6581</v>
      </c>
      <c r="O1978" s="2">
        <v>99</v>
      </c>
      <c r="Q1978" s="9" t="s">
        <v>103</v>
      </c>
      <c r="R1978" s="18">
        <v>1991</v>
      </c>
      <c r="S1978" s="26" t="s">
        <v>12982</v>
      </c>
      <c r="T1978" s="25" t="str">
        <f>LEFT(S1978,3)</f>
        <v>Feb</v>
      </c>
      <c r="U1978" s="9" t="s">
        <v>29</v>
      </c>
      <c r="V1978" s="18">
        <v>6.5</v>
      </c>
      <c r="W1978" s="9">
        <v>3800</v>
      </c>
      <c r="X1978" s="9" t="s">
        <v>6580</v>
      </c>
      <c r="Y1978" s="9" t="s">
        <v>6580</v>
      </c>
      <c r="Z1978" s="9" t="s">
        <v>5709</v>
      </c>
      <c r="AA1978" s="19" t="s">
        <v>21</v>
      </c>
      <c r="AB1978" s="9">
        <v>6000000</v>
      </c>
      <c r="AC1978" s="9">
        <v>221295</v>
      </c>
      <c r="AD1978" s="9" t="s">
        <v>6581</v>
      </c>
      <c r="AE1978" s="20">
        <v>99</v>
      </c>
    </row>
    <row r="1979" spans="1:31" x14ac:dyDescent="0.35">
      <c r="A1979" t="s">
        <v>6582</v>
      </c>
      <c r="B1979" t="s">
        <v>15</v>
      </c>
      <c r="C1979" t="s">
        <v>16</v>
      </c>
      <c r="D1979" s="2">
        <v>1991</v>
      </c>
      <c r="E1979" t="s">
        <v>6583</v>
      </c>
      <c r="F1979" s="2">
        <v>6.8</v>
      </c>
      <c r="G1979">
        <v>2500</v>
      </c>
      <c r="H1979" t="s">
        <v>3461</v>
      </c>
      <c r="I1979" t="s">
        <v>6584</v>
      </c>
      <c r="J1979" t="s">
        <v>6585</v>
      </c>
      <c r="K1979" s="3" t="s">
        <v>21</v>
      </c>
      <c r="L1979">
        <v>0</v>
      </c>
      <c r="M1979">
        <v>706131</v>
      </c>
      <c r="N1979" t="s">
        <v>4069</v>
      </c>
      <c r="O1979" s="2">
        <v>87</v>
      </c>
      <c r="Q1979" s="10" t="s">
        <v>16</v>
      </c>
      <c r="R1979" s="21">
        <v>1991</v>
      </c>
      <c r="S1979" s="27" t="s">
        <v>13031</v>
      </c>
      <c r="T1979" s="25" t="str">
        <f>LEFT(S1979,3)</f>
        <v>Oct</v>
      </c>
      <c r="U1979" s="10" t="s">
        <v>21</v>
      </c>
      <c r="V1979" s="21">
        <v>6.8</v>
      </c>
      <c r="W1979" s="10">
        <v>2500</v>
      </c>
      <c r="X1979" s="10" t="s">
        <v>3461</v>
      </c>
      <c r="Y1979" s="10" t="s">
        <v>6584</v>
      </c>
      <c r="Z1979" s="10" t="s">
        <v>6585</v>
      </c>
      <c r="AA1979" s="22" t="s">
        <v>21</v>
      </c>
      <c r="AB1979" s="10">
        <v>0</v>
      </c>
      <c r="AC1979" s="10">
        <v>706131</v>
      </c>
      <c r="AD1979" s="10" t="s">
        <v>4069</v>
      </c>
      <c r="AE1979" s="23">
        <v>87</v>
      </c>
    </row>
    <row r="1980" spans="1:31" x14ac:dyDescent="0.35">
      <c r="A1980" t="s">
        <v>6586</v>
      </c>
      <c r="B1980" t="s">
        <v>336</v>
      </c>
      <c r="C1980" t="s">
        <v>389</v>
      </c>
      <c r="D1980" s="2">
        <v>1991</v>
      </c>
      <c r="E1980" t="s">
        <v>6587</v>
      </c>
      <c r="F1980" s="2">
        <v>6.8</v>
      </c>
      <c r="G1980">
        <v>2600</v>
      </c>
      <c r="H1980" t="s">
        <v>6588</v>
      </c>
      <c r="I1980" t="s">
        <v>6589</v>
      </c>
      <c r="J1980" t="s">
        <v>6590</v>
      </c>
      <c r="K1980" s="3" t="s">
        <v>21</v>
      </c>
      <c r="L1980">
        <v>10000000</v>
      </c>
      <c r="M1980">
        <v>2105078</v>
      </c>
      <c r="N1980" t="s">
        <v>6591</v>
      </c>
      <c r="O1980" s="2">
        <v>82</v>
      </c>
      <c r="Q1980" s="9" t="s">
        <v>389</v>
      </c>
      <c r="R1980" s="18">
        <v>1991</v>
      </c>
      <c r="S1980" s="26" t="s">
        <v>13048</v>
      </c>
      <c r="T1980" s="25" t="str">
        <f>LEFT(S1980,3)</f>
        <v>Jun</v>
      </c>
      <c r="U1980" s="9" t="s">
        <v>29</v>
      </c>
      <c r="V1980" s="18">
        <v>6.8</v>
      </c>
      <c r="W1980" s="9">
        <v>2600</v>
      </c>
      <c r="X1980" s="9" t="s">
        <v>6588</v>
      </c>
      <c r="Y1980" s="9" t="s">
        <v>6589</v>
      </c>
      <c r="Z1980" s="9" t="s">
        <v>6590</v>
      </c>
      <c r="AA1980" s="19" t="s">
        <v>21</v>
      </c>
      <c r="AB1980" s="9">
        <v>10000000</v>
      </c>
      <c r="AC1980" s="9">
        <v>2105078</v>
      </c>
      <c r="AD1980" s="9" t="s">
        <v>6591</v>
      </c>
      <c r="AE1980" s="20">
        <v>82</v>
      </c>
    </row>
    <row r="1981" spans="1:31" x14ac:dyDescent="0.35">
      <c r="A1981" t="s">
        <v>6592</v>
      </c>
      <c r="B1981" t="s">
        <v>15</v>
      </c>
      <c r="C1981" t="s">
        <v>16</v>
      </c>
      <c r="D1981" s="2">
        <v>1991</v>
      </c>
      <c r="E1981" t="s">
        <v>6418</v>
      </c>
      <c r="F1981" s="2">
        <v>6.6</v>
      </c>
      <c r="G1981">
        <v>4700</v>
      </c>
      <c r="H1981" t="s">
        <v>1532</v>
      </c>
      <c r="I1981" t="s">
        <v>6593</v>
      </c>
      <c r="J1981" t="s">
        <v>6594</v>
      </c>
      <c r="K1981" s="3" t="s">
        <v>29</v>
      </c>
      <c r="L1981">
        <v>7500000</v>
      </c>
      <c r="M1981">
        <v>6266621</v>
      </c>
      <c r="N1981" t="s">
        <v>4149</v>
      </c>
      <c r="O1981" s="2">
        <v>112</v>
      </c>
      <c r="Q1981" s="10" t="s">
        <v>16</v>
      </c>
      <c r="R1981" s="21">
        <v>1991</v>
      </c>
      <c r="S1981" s="27" t="s">
        <v>12974</v>
      </c>
      <c r="T1981" s="25" t="str">
        <f>LEFT(S1981,3)</f>
        <v>Sep</v>
      </c>
      <c r="U1981" s="10" t="s">
        <v>29</v>
      </c>
      <c r="V1981" s="21">
        <v>6.6</v>
      </c>
      <c r="W1981" s="10">
        <v>4700</v>
      </c>
      <c r="X1981" s="10" t="s">
        <v>1532</v>
      </c>
      <c r="Y1981" s="10" t="s">
        <v>6593</v>
      </c>
      <c r="Z1981" s="10" t="s">
        <v>6594</v>
      </c>
      <c r="AA1981" s="22" t="s">
        <v>29</v>
      </c>
      <c r="AB1981" s="10">
        <v>7500000</v>
      </c>
      <c r="AC1981" s="10">
        <v>6266621</v>
      </c>
      <c r="AD1981" s="10" t="s">
        <v>4149</v>
      </c>
      <c r="AE1981" s="23">
        <v>112</v>
      </c>
    </row>
    <row r="1982" spans="1:31" x14ac:dyDescent="0.35">
      <c r="A1982" t="s">
        <v>6595</v>
      </c>
      <c r="B1982" t="s">
        <v>32</v>
      </c>
      <c r="C1982" t="s">
        <v>40</v>
      </c>
      <c r="D1982" s="2">
        <v>1991</v>
      </c>
      <c r="E1982" t="s">
        <v>6453</v>
      </c>
      <c r="F1982" s="2">
        <v>6.5</v>
      </c>
      <c r="G1982">
        <v>1800</v>
      </c>
      <c r="H1982" t="s">
        <v>4963</v>
      </c>
      <c r="I1982" t="s">
        <v>6596</v>
      </c>
      <c r="J1982" t="s">
        <v>2651</v>
      </c>
      <c r="K1982" s="3" t="s">
        <v>29</v>
      </c>
      <c r="L1982">
        <v>0</v>
      </c>
      <c r="M1982">
        <v>271327</v>
      </c>
      <c r="N1982" t="s">
        <v>2025</v>
      </c>
      <c r="O1982" s="2">
        <v>96</v>
      </c>
      <c r="Q1982" s="9" t="s">
        <v>40</v>
      </c>
      <c r="R1982" s="18">
        <v>1991</v>
      </c>
      <c r="S1982" s="26" t="s">
        <v>13032</v>
      </c>
      <c r="T1982" s="25" t="str">
        <f>LEFT(S1982,3)</f>
        <v>May</v>
      </c>
      <c r="U1982" s="9" t="s">
        <v>29</v>
      </c>
      <c r="V1982" s="18">
        <v>6.5</v>
      </c>
      <c r="W1982" s="9">
        <v>1800</v>
      </c>
      <c r="X1982" s="9" t="s">
        <v>4963</v>
      </c>
      <c r="Y1982" s="9" t="s">
        <v>6596</v>
      </c>
      <c r="Z1982" s="9" t="s">
        <v>2651</v>
      </c>
      <c r="AA1982" s="19" t="s">
        <v>29</v>
      </c>
      <c r="AB1982" s="9">
        <v>0</v>
      </c>
      <c r="AC1982" s="9">
        <v>271327</v>
      </c>
      <c r="AD1982" s="9" t="s">
        <v>2025</v>
      </c>
      <c r="AE1982" s="20">
        <v>96</v>
      </c>
    </row>
    <row r="1983" spans="1:31" x14ac:dyDescent="0.35">
      <c r="A1983" t="s">
        <v>6597</v>
      </c>
      <c r="B1983" t="s">
        <v>15</v>
      </c>
      <c r="C1983" t="s">
        <v>24</v>
      </c>
      <c r="D1983" s="2">
        <v>1991</v>
      </c>
      <c r="E1983" t="s">
        <v>6598</v>
      </c>
      <c r="F1983" s="2">
        <v>6.2</v>
      </c>
      <c r="G1983">
        <v>6500</v>
      </c>
      <c r="H1983" t="s">
        <v>1823</v>
      </c>
      <c r="I1983" t="s">
        <v>6599</v>
      </c>
      <c r="J1983" t="s">
        <v>4258</v>
      </c>
      <c r="K1983" s="3" t="s">
        <v>21</v>
      </c>
      <c r="L1983">
        <v>0</v>
      </c>
      <c r="M1983">
        <v>3106559</v>
      </c>
      <c r="N1983" t="s">
        <v>43</v>
      </c>
      <c r="O1983" s="2">
        <v>104</v>
      </c>
      <c r="Q1983" s="10" t="s">
        <v>24</v>
      </c>
      <c r="R1983" s="21">
        <v>1991</v>
      </c>
      <c r="S1983" s="27" t="s">
        <v>13049</v>
      </c>
      <c r="T1983" s="25" t="str">
        <f>LEFT(S1983,3)</f>
        <v>May</v>
      </c>
      <c r="U1983" s="10" t="s">
        <v>29</v>
      </c>
      <c r="V1983" s="21">
        <v>6.2</v>
      </c>
      <c r="W1983" s="10">
        <v>6500</v>
      </c>
      <c r="X1983" s="10" t="s">
        <v>1823</v>
      </c>
      <c r="Y1983" s="10" t="s">
        <v>6599</v>
      </c>
      <c r="Z1983" s="10" t="s">
        <v>4258</v>
      </c>
      <c r="AA1983" s="22" t="s">
        <v>21</v>
      </c>
      <c r="AB1983" s="10">
        <v>0</v>
      </c>
      <c r="AC1983" s="10">
        <v>3106559</v>
      </c>
      <c r="AD1983" s="10" t="s">
        <v>43</v>
      </c>
      <c r="AE1983" s="23">
        <v>104</v>
      </c>
    </row>
    <row r="1984" spans="1:31" x14ac:dyDescent="0.35">
      <c r="A1984" t="s">
        <v>6600</v>
      </c>
      <c r="B1984" t="s">
        <v>15</v>
      </c>
      <c r="C1984" t="s">
        <v>16</v>
      </c>
      <c r="D1984" s="2">
        <v>1991</v>
      </c>
      <c r="E1984" t="s">
        <v>6601</v>
      </c>
      <c r="F1984" s="2">
        <v>6.9</v>
      </c>
      <c r="G1984">
        <v>6100</v>
      </c>
      <c r="H1984" t="s">
        <v>4384</v>
      </c>
      <c r="I1984" t="s">
        <v>5253</v>
      </c>
      <c r="J1984" t="s">
        <v>6602</v>
      </c>
      <c r="K1984" s="3" t="s">
        <v>21</v>
      </c>
      <c r="L1984">
        <v>0</v>
      </c>
      <c r="M1984">
        <v>1750301</v>
      </c>
      <c r="N1984" t="s">
        <v>5155</v>
      </c>
      <c r="O1984" s="2">
        <v>124</v>
      </c>
      <c r="Q1984" s="9" t="s">
        <v>16</v>
      </c>
      <c r="R1984" s="18">
        <v>1991</v>
      </c>
      <c r="S1984" s="26" t="s">
        <v>13022</v>
      </c>
      <c r="T1984" s="25" t="str">
        <f>LEFT(S1984,3)</f>
        <v>Aug</v>
      </c>
      <c r="U1984" s="9" t="s">
        <v>21</v>
      </c>
      <c r="V1984" s="18">
        <v>6.9</v>
      </c>
      <c r="W1984" s="9">
        <v>6100</v>
      </c>
      <c r="X1984" s="9" t="s">
        <v>4384</v>
      </c>
      <c r="Y1984" s="9" t="s">
        <v>5253</v>
      </c>
      <c r="Z1984" s="9" t="s">
        <v>6602</v>
      </c>
      <c r="AA1984" s="19" t="s">
        <v>21</v>
      </c>
      <c r="AB1984" s="9">
        <v>0</v>
      </c>
      <c r="AC1984" s="9">
        <v>1750301</v>
      </c>
      <c r="AD1984" s="9" t="s">
        <v>5155</v>
      </c>
      <c r="AE1984" s="20">
        <v>124</v>
      </c>
    </row>
    <row r="1985" spans="1:31" x14ac:dyDescent="0.35">
      <c r="A1985" t="s">
        <v>6603</v>
      </c>
      <c r="B1985" t="s">
        <v>32</v>
      </c>
      <c r="C1985" t="s">
        <v>40</v>
      </c>
      <c r="D1985" s="2">
        <v>1991</v>
      </c>
      <c r="E1985" t="s">
        <v>6324</v>
      </c>
      <c r="F1985" s="2">
        <v>5.8</v>
      </c>
      <c r="G1985">
        <v>6700</v>
      </c>
      <c r="H1985" t="s">
        <v>3637</v>
      </c>
      <c r="I1985" t="s">
        <v>886</v>
      </c>
      <c r="J1985" t="s">
        <v>4323</v>
      </c>
      <c r="K1985" s="3" t="s">
        <v>29</v>
      </c>
      <c r="L1985">
        <v>17010000</v>
      </c>
      <c r="M1985">
        <v>24941969</v>
      </c>
      <c r="N1985" t="s">
        <v>6604</v>
      </c>
      <c r="O1985" s="2">
        <v>96</v>
      </c>
      <c r="Q1985" s="10" t="s">
        <v>40</v>
      </c>
      <c r="R1985" s="21">
        <v>1991</v>
      </c>
      <c r="S1985" s="27" t="s">
        <v>13014</v>
      </c>
      <c r="T1985" s="25" t="str">
        <f>LEFT(S1985,3)</f>
        <v>Aug</v>
      </c>
      <c r="U1985" s="10" t="s">
        <v>29</v>
      </c>
      <c r="V1985" s="21">
        <v>5.8</v>
      </c>
      <c r="W1985" s="10">
        <v>6700</v>
      </c>
      <c r="X1985" s="10" t="s">
        <v>3637</v>
      </c>
      <c r="Y1985" s="10" t="s">
        <v>886</v>
      </c>
      <c r="Z1985" s="10" t="s">
        <v>4323</v>
      </c>
      <c r="AA1985" s="22" t="s">
        <v>29</v>
      </c>
      <c r="AB1985" s="10">
        <v>17010000</v>
      </c>
      <c r="AC1985" s="10">
        <v>24941969</v>
      </c>
      <c r="AD1985" s="10" t="s">
        <v>6604</v>
      </c>
      <c r="AE1985" s="23">
        <v>96</v>
      </c>
    </row>
    <row r="1986" spans="1:31" x14ac:dyDescent="0.35">
      <c r="A1986" t="s">
        <v>6605</v>
      </c>
      <c r="B1986" t="s">
        <v>1998</v>
      </c>
      <c r="C1986" t="s">
        <v>33</v>
      </c>
      <c r="D1986" s="2">
        <v>1991</v>
      </c>
      <c r="E1986" t="s">
        <v>6456</v>
      </c>
      <c r="F1986" s="2">
        <v>5.9</v>
      </c>
      <c r="G1986">
        <v>9000</v>
      </c>
      <c r="H1986" t="s">
        <v>1574</v>
      </c>
      <c r="I1986" t="s">
        <v>3507</v>
      </c>
      <c r="J1986" t="s">
        <v>3508</v>
      </c>
      <c r="K1986" s="3" t="s">
        <v>29</v>
      </c>
      <c r="L1986">
        <v>16400000</v>
      </c>
      <c r="M1986">
        <v>21082165</v>
      </c>
      <c r="N1986" t="s">
        <v>49</v>
      </c>
      <c r="O1986" s="2">
        <v>108</v>
      </c>
      <c r="Q1986" s="9" t="s">
        <v>33</v>
      </c>
      <c r="R1986" s="18">
        <v>1991</v>
      </c>
      <c r="S1986" s="26" t="s">
        <v>13033</v>
      </c>
      <c r="T1986" s="25" t="str">
        <f>LEFT(S1986,3)</f>
        <v>May</v>
      </c>
      <c r="U1986" s="9" t="s">
        <v>29</v>
      </c>
      <c r="V1986" s="18">
        <v>5.9</v>
      </c>
      <c r="W1986" s="9">
        <v>9000</v>
      </c>
      <c r="X1986" s="9" t="s">
        <v>1574</v>
      </c>
      <c r="Y1986" s="9" t="s">
        <v>3507</v>
      </c>
      <c r="Z1986" s="9" t="s">
        <v>3508</v>
      </c>
      <c r="AA1986" s="19" t="s">
        <v>29</v>
      </c>
      <c r="AB1986" s="9">
        <v>16400000</v>
      </c>
      <c r="AC1986" s="9">
        <v>21082165</v>
      </c>
      <c r="AD1986" s="9" t="s">
        <v>49</v>
      </c>
      <c r="AE1986" s="20">
        <v>108</v>
      </c>
    </row>
    <row r="1987" spans="1:31" x14ac:dyDescent="0.35">
      <c r="A1987" t="s">
        <v>6606</v>
      </c>
      <c r="B1987" t="s">
        <v>15</v>
      </c>
      <c r="C1987" t="s">
        <v>40</v>
      </c>
      <c r="D1987" s="2">
        <v>1991</v>
      </c>
      <c r="E1987" t="s">
        <v>6607</v>
      </c>
      <c r="F1987" s="2">
        <v>6.7</v>
      </c>
      <c r="G1987">
        <v>3300</v>
      </c>
      <c r="H1987" t="s">
        <v>6608</v>
      </c>
      <c r="I1987" t="s">
        <v>6608</v>
      </c>
      <c r="J1987" t="s">
        <v>6609</v>
      </c>
      <c r="K1987" s="3" t="s">
        <v>194</v>
      </c>
      <c r="L1987">
        <v>0</v>
      </c>
      <c r="M1987">
        <v>396573</v>
      </c>
      <c r="N1987" t="s">
        <v>6610</v>
      </c>
      <c r="O1987" s="2">
        <v>102</v>
      </c>
      <c r="Q1987" s="10" t="s">
        <v>40</v>
      </c>
      <c r="R1987" s="21">
        <v>1991</v>
      </c>
      <c r="S1987" s="27">
        <v>33786</v>
      </c>
      <c r="T1987" s="25" t="str">
        <f>LEFT(S1987,3)</f>
        <v>337</v>
      </c>
      <c r="U1987" s="10" t="s">
        <v>29</v>
      </c>
      <c r="V1987" s="21">
        <v>6.7</v>
      </c>
      <c r="W1987" s="10">
        <v>3300</v>
      </c>
      <c r="X1987" s="10" t="s">
        <v>6608</v>
      </c>
      <c r="Y1987" s="10" t="s">
        <v>6608</v>
      </c>
      <c r="Z1987" s="10" t="s">
        <v>6609</v>
      </c>
      <c r="AA1987" s="22" t="s">
        <v>194</v>
      </c>
      <c r="AB1987" s="10">
        <v>0</v>
      </c>
      <c r="AC1987" s="10">
        <v>396573</v>
      </c>
      <c r="AD1987" s="10" t="s">
        <v>6610</v>
      </c>
      <c r="AE1987" s="23">
        <v>102</v>
      </c>
    </row>
    <row r="1988" spans="1:31" x14ac:dyDescent="0.35">
      <c r="A1988" t="s">
        <v>6611</v>
      </c>
      <c r="B1988" t="s">
        <v>15</v>
      </c>
      <c r="C1988" t="s">
        <v>4883</v>
      </c>
      <c r="D1988" s="2">
        <v>1991</v>
      </c>
      <c r="E1988" t="s">
        <v>6612</v>
      </c>
      <c r="F1988" s="2">
        <v>5.7</v>
      </c>
      <c r="G1988">
        <v>8400</v>
      </c>
      <c r="H1988" t="s">
        <v>397</v>
      </c>
      <c r="I1988" t="s">
        <v>6613</v>
      </c>
      <c r="J1988" t="s">
        <v>2596</v>
      </c>
      <c r="K1988" s="3" t="s">
        <v>29</v>
      </c>
      <c r="L1988">
        <v>8000000</v>
      </c>
      <c r="M1988">
        <v>18784957</v>
      </c>
      <c r="N1988" t="s">
        <v>30</v>
      </c>
      <c r="O1988" s="2">
        <v>103</v>
      </c>
      <c r="Q1988" s="9" t="s">
        <v>4883</v>
      </c>
      <c r="R1988" s="18">
        <v>1991</v>
      </c>
      <c r="S1988" s="26" t="s">
        <v>13050</v>
      </c>
      <c r="T1988" s="25" t="str">
        <f>LEFT(S1988,3)</f>
        <v>Apr</v>
      </c>
      <c r="U1988" s="9" t="s">
        <v>29</v>
      </c>
      <c r="V1988" s="18">
        <v>5.7</v>
      </c>
      <c r="W1988" s="9">
        <v>8400</v>
      </c>
      <c r="X1988" s="9" t="s">
        <v>397</v>
      </c>
      <c r="Y1988" s="9" t="s">
        <v>6613</v>
      </c>
      <c r="Z1988" s="9" t="s">
        <v>2596</v>
      </c>
      <c r="AA1988" s="19" t="s">
        <v>29</v>
      </c>
      <c r="AB1988" s="9">
        <v>8000000</v>
      </c>
      <c r="AC1988" s="9">
        <v>18784957</v>
      </c>
      <c r="AD1988" s="9" t="s">
        <v>30</v>
      </c>
      <c r="AE1988" s="20">
        <v>103</v>
      </c>
    </row>
    <row r="1989" spans="1:31" x14ac:dyDescent="0.35">
      <c r="A1989" t="s">
        <v>6614</v>
      </c>
      <c r="B1989" t="s">
        <v>15</v>
      </c>
      <c r="C1989" t="s">
        <v>40</v>
      </c>
      <c r="D1989" s="2">
        <v>1991</v>
      </c>
      <c r="E1989" t="s">
        <v>6425</v>
      </c>
      <c r="F1989" s="2">
        <v>5.4</v>
      </c>
      <c r="G1989">
        <v>3700</v>
      </c>
      <c r="H1989" t="s">
        <v>6615</v>
      </c>
      <c r="I1989" t="s">
        <v>6616</v>
      </c>
      <c r="J1989" t="s">
        <v>892</v>
      </c>
      <c r="K1989" s="3" t="s">
        <v>29</v>
      </c>
      <c r="L1989">
        <v>17000000</v>
      </c>
      <c r="M1989">
        <v>2865916</v>
      </c>
      <c r="N1989" t="s">
        <v>2099</v>
      </c>
      <c r="O1989" s="2">
        <v>98</v>
      </c>
      <c r="Q1989" s="10" t="s">
        <v>40</v>
      </c>
      <c r="R1989" s="21">
        <v>1991</v>
      </c>
      <c r="S1989" s="27" t="s">
        <v>13028</v>
      </c>
      <c r="T1989" s="25" t="str">
        <f>LEFT(S1989,3)</f>
        <v>Jul</v>
      </c>
      <c r="U1989" s="10" t="s">
        <v>29</v>
      </c>
      <c r="V1989" s="21">
        <v>5.4</v>
      </c>
      <c r="W1989" s="10">
        <v>3700</v>
      </c>
      <c r="X1989" s="10" t="s">
        <v>6615</v>
      </c>
      <c r="Y1989" s="10" t="s">
        <v>6616</v>
      </c>
      <c r="Z1989" s="10" t="s">
        <v>892</v>
      </c>
      <c r="AA1989" s="22" t="s">
        <v>29</v>
      </c>
      <c r="AB1989" s="10">
        <v>17000000</v>
      </c>
      <c r="AC1989" s="10">
        <v>2865916</v>
      </c>
      <c r="AD1989" s="10" t="s">
        <v>2099</v>
      </c>
      <c r="AE1989" s="23">
        <v>98</v>
      </c>
    </row>
    <row r="1990" spans="1:31" x14ac:dyDescent="0.35">
      <c r="A1990" t="s">
        <v>6617</v>
      </c>
      <c r="B1990" t="s">
        <v>15</v>
      </c>
      <c r="C1990" t="s">
        <v>40</v>
      </c>
      <c r="D1990" s="2">
        <v>1991</v>
      </c>
      <c r="E1990" t="s">
        <v>6260</v>
      </c>
      <c r="F1990" s="2">
        <v>6.4</v>
      </c>
      <c r="G1990">
        <v>5300</v>
      </c>
      <c r="H1990" t="s">
        <v>603</v>
      </c>
      <c r="I1990" t="s">
        <v>3284</v>
      </c>
      <c r="J1990" t="s">
        <v>1369</v>
      </c>
      <c r="K1990" s="3" t="s">
        <v>29</v>
      </c>
      <c r="L1990">
        <v>40000000</v>
      </c>
      <c r="M1990">
        <v>23202444</v>
      </c>
      <c r="N1990" t="s">
        <v>4591</v>
      </c>
      <c r="O1990" s="2">
        <v>138</v>
      </c>
      <c r="Q1990" s="9" t="s">
        <v>40</v>
      </c>
      <c r="R1990" s="18">
        <v>1991</v>
      </c>
      <c r="S1990" s="26" t="s">
        <v>12997</v>
      </c>
      <c r="T1990" s="25" t="str">
        <f>LEFT(S1990,3)</f>
        <v>Nov</v>
      </c>
      <c r="U1990" s="9" t="s">
        <v>29</v>
      </c>
      <c r="V1990" s="18">
        <v>6.4</v>
      </c>
      <c r="W1990" s="9">
        <v>5300</v>
      </c>
      <c r="X1990" s="9" t="s">
        <v>603</v>
      </c>
      <c r="Y1990" s="9" t="s">
        <v>3284</v>
      </c>
      <c r="Z1990" s="9" t="s">
        <v>1369</v>
      </c>
      <c r="AA1990" s="19" t="s">
        <v>29</v>
      </c>
      <c r="AB1990" s="9">
        <v>40000000</v>
      </c>
      <c r="AC1990" s="9">
        <v>23202444</v>
      </c>
      <c r="AD1990" s="9" t="s">
        <v>4591</v>
      </c>
      <c r="AE1990" s="20">
        <v>138</v>
      </c>
    </row>
    <row r="1991" spans="1:31" x14ac:dyDescent="0.35">
      <c r="A1991" t="s">
        <v>6618</v>
      </c>
      <c r="B1991" t="s">
        <v>1998</v>
      </c>
      <c r="C1991" t="s">
        <v>33</v>
      </c>
      <c r="D1991" s="2">
        <v>1991</v>
      </c>
      <c r="E1991" t="s">
        <v>6363</v>
      </c>
      <c r="F1991" s="2">
        <v>4.0999999999999996</v>
      </c>
      <c r="G1991">
        <v>3000</v>
      </c>
      <c r="H1991" t="s">
        <v>6619</v>
      </c>
      <c r="I1991" t="s">
        <v>6620</v>
      </c>
      <c r="J1991" t="s">
        <v>1068</v>
      </c>
      <c r="K1991" s="3" t="s">
        <v>29</v>
      </c>
      <c r="L1991">
        <v>6000000</v>
      </c>
      <c r="M1991">
        <v>869325</v>
      </c>
      <c r="N1991" t="s">
        <v>6621</v>
      </c>
      <c r="O1991" s="2">
        <v>107</v>
      </c>
      <c r="Q1991" s="10" t="s">
        <v>33</v>
      </c>
      <c r="R1991" s="21">
        <v>1991</v>
      </c>
      <c r="S1991" s="27" t="s">
        <v>13022</v>
      </c>
      <c r="T1991" s="25" t="str">
        <f>LEFT(S1991,3)</f>
        <v>Aug</v>
      </c>
      <c r="U1991" s="10" t="s">
        <v>29</v>
      </c>
      <c r="V1991" s="21">
        <v>4.0999999999999996</v>
      </c>
      <c r="W1991" s="10">
        <v>3000</v>
      </c>
      <c r="X1991" s="10" t="s">
        <v>6619</v>
      </c>
      <c r="Y1991" s="10" t="s">
        <v>6620</v>
      </c>
      <c r="Z1991" s="10" t="s">
        <v>1068</v>
      </c>
      <c r="AA1991" s="22" t="s">
        <v>29</v>
      </c>
      <c r="AB1991" s="10">
        <v>6000000</v>
      </c>
      <c r="AC1991" s="10">
        <v>869325</v>
      </c>
      <c r="AD1991" s="10" t="s">
        <v>6621</v>
      </c>
      <c r="AE1991" s="23">
        <v>107</v>
      </c>
    </row>
    <row r="1992" spans="1:31" x14ac:dyDescent="0.35">
      <c r="A1992" t="s">
        <v>6622</v>
      </c>
      <c r="B1992" t="s">
        <v>15</v>
      </c>
      <c r="C1992" t="s">
        <v>33</v>
      </c>
      <c r="D1992" s="2">
        <v>1991</v>
      </c>
      <c r="E1992" t="s">
        <v>6418</v>
      </c>
      <c r="F1992" s="2">
        <v>4.8</v>
      </c>
      <c r="G1992">
        <v>1700</v>
      </c>
      <c r="H1992" t="s">
        <v>1322</v>
      </c>
      <c r="I1992" t="s">
        <v>1322</v>
      </c>
      <c r="J1992" t="s">
        <v>1522</v>
      </c>
      <c r="K1992" s="3" t="s">
        <v>29</v>
      </c>
      <c r="L1992">
        <v>0</v>
      </c>
      <c r="M1992">
        <v>456127</v>
      </c>
      <c r="N1992" t="s">
        <v>6623</v>
      </c>
      <c r="O1992" s="2">
        <v>102</v>
      </c>
      <c r="Q1992" s="9" t="s">
        <v>33</v>
      </c>
      <c r="R1992" s="18">
        <v>1991</v>
      </c>
      <c r="S1992" s="26" t="s">
        <v>12974</v>
      </c>
      <c r="T1992" s="25" t="str">
        <f>LEFT(S1992,3)</f>
        <v>Sep</v>
      </c>
      <c r="U1992" s="9" t="s">
        <v>29</v>
      </c>
      <c r="V1992" s="18">
        <v>4.8</v>
      </c>
      <c r="W1992" s="9">
        <v>1700</v>
      </c>
      <c r="X1992" s="9" t="s">
        <v>1322</v>
      </c>
      <c r="Y1992" s="9" t="s">
        <v>1322</v>
      </c>
      <c r="Z1992" s="9" t="s">
        <v>1522</v>
      </c>
      <c r="AA1992" s="19" t="s">
        <v>29</v>
      </c>
      <c r="AB1992" s="9">
        <v>0</v>
      </c>
      <c r="AC1992" s="9">
        <v>456127</v>
      </c>
      <c r="AD1992" s="9" t="s">
        <v>6623</v>
      </c>
      <c r="AE1992" s="20">
        <v>102</v>
      </c>
    </row>
    <row r="1993" spans="1:31" x14ac:dyDescent="0.35">
      <c r="A1993" t="s">
        <v>6624</v>
      </c>
      <c r="B1993" t="s">
        <v>15</v>
      </c>
      <c r="C1993" t="s">
        <v>33</v>
      </c>
      <c r="D1993" s="2">
        <v>1991</v>
      </c>
      <c r="E1993" t="s">
        <v>5810</v>
      </c>
      <c r="F1993" s="2">
        <v>4.9000000000000004</v>
      </c>
      <c r="G1993">
        <v>2100</v>
      </c>
      <c r="H1993" t="s">
        <v>3538</v>
      </c>
      <c r="I1993" t="s">
        <v>3538</v>
      </c>
      <c r="J1993" t="s">
        <v>3431</v>
      </c>
      <c r="K1993" s="3" t="s">
        <v>29</v>
      </c>
      <c r="L1993">
        <v>13000000</v>
      </c>
      <c r="M1993">
        <v>5451119</v>
      </c>
      <c r="N1993" t="s">
        <v>6267</v>
      </c>
      <c r="O1993" s="2">
        <v>99</v>
      </c>
      <c r="Q1993" s="10" t="s">
        <v>33</v>
      </c>
      <c r="R1993" s="21">
        <v>1991</v>
      </c>
      <c r="S1993" s="27" t="s">
        <v>12952</v>
      </c>
      <c r="T1993" s="25" t="str">
        <f>LEFT(S1993,3)</f>
        <v>Jan</v>
      </c>
      <c r="U1993" s="10" t="s">
        <v>29</v>
      </c>
      <c r="V1993" s="21">
        <v>4.9000000000000004</v>
      </c>
      <c r="W1993" s="10">
        <v>2100</v>
      </c>
      <c r="X1993" s="10" t="s">
        <v>3538</v>
      </c>
      <c r="Y1993" s="10" t="s">
        <v>3538</v>
      </c>
      <c r="Z1993" s="10" t="s">
        <v>3431</v>
      </c>
      <c r="AA1993" s="22" t="s">
        <v>29</v>
      </c>
      <c r="AB1993" s="10">
        <v>13000000</v>
      </c>
      <c r="AC1993" s="10">
        <v>5451119</v>
      </c>
      <c r="AD1993" s="10" t="s">
        <v>6267</v>
      </c>
      <c r="AE1993" s="23">
        <v>99</v>
      </c>
    </row>
    <row r="1994" spans="1:31" x14ac:dyDescent="0.35">
      <c r="A1994" t="s">
        <v>6625</v>
      </c>
      <c r="B1994" t="s">
        <v>15</v>
      </c>
      <c r="C1994" t="s">
        <v>40</v>
      </c>
      <c r="D1994" s="2">
        <v>1991</v>
      </c>
      <c r="E1994" t="s">
        <v>6626</v>
      </c>
      <c r="F1994" s="2">
        <v>5.9</v>
      </c>
      <c r="G1994">
        <v>2000</v>
      </c>
      <c r="H1994" t="s">
        <v>6627</v>
      </c>
      <c r="I1994" t="s">
        <v>6628</v>
      </c>
      <c r="J1994" t="s">
        <v>4838</v>
      </c>
      <c r="K1994" s="3" t="s">
        <v>21</v>
      </c>
      <c r="L1994">
        <v>8000000</v>
      </c>
      <c r="M1994">
        <v>10438504</v>
      </c>
      <c r="N1994" t="s">
        <v>4700</v>
      </c>
      <c r="O1994" s="2">
        <v>115</v>
      </c>
      <c r="Q1994" s="9" t="s">
        <v>40</v>
      </c>
      <c r="R1994" s="18">
        <v>1991</v>
      </c>
      <c r="S1994" s="26" t="s">
        <v>13051</v>
      </c>
      <c r="T1994" s="25" t="str">
        <f>LEFT(S1994,3)</f>
        <v>May</v>
      </c>
      <c r="U1994" s="9" t="s">
        <v>29</v>
      </c>
      <c r="V1994" s="18">
        <v>5.9</v>
      </c>
      <c r="W1994" s="9">
        <v>2000</v>
      </c>
      <c r="X1994" s="9" t="s">
        <v>6627</v>
      </c>
      <c r="Y1994" s="9" t="s">
        <v>6628</v>
      </c>
      <c r="Z1994" s="9" t="s">
        <v>4838</v>
      </c>
      <c r="AA1994" s="19" t="s">
        <v>21</v>
      </c>
      <c r="AB1994" s="9">
        <v>8000000</v>
      </c>
      <c r="AC1994" s="9">
        <v>10438504</v>
      </c>
      <c r="AD1994" s="9" t="s">
        <v>4700</v>
      </c>
      <c r="AE1994" s="20">
        <v>115</v>
      </c>
    </row>
    <row r="1995" spans="1:31" x14ac:dyDescent="0.35">
      <c r="A1995" t="s">
        <v>6629</v>
      </c>
      <c r="B1995" t="s">
        <v>32</v>
      </c>
      <c r="C1995" t="s">
        <v>16</v>
      </c>
      <c r="D1995" s="2">
        <v>1991</v>
      </c>
      <c r="E1995" t="s">
        <v>6191</v>
      </c>
      <c r="F1995" s="2">
        <v>7.2</v>
      </c>
      <c r="G1995">
        <v>6400</v>
      </c>
      <c r="H1995" t="s">
        <v>2627</v>
      </c>
      <c r="I1995" t="s">
        <v>6630</v>
      </c>
      <c r="J1995" t="s">
        <v>6631</v>
      </c>
      <c r="K1995" s="3" t="s">
        <v>2107</v>
      </c>
      <c r="L1995">
        <v>0</v>
      </c>
      <c r="M1995">
        <v>516431</v>
      </c>
      <c r="N1995" t="s">
        <v>6632</v>
      </c>
      <c r="O1995" s="2">
        <v>98</v>
      </c>
      <c r="Q1995" s="10" t="s">
        <v>16</v>
      </c>
      <c r="R1995" s="21">
        <v>1991</v>
      </c>
      <c r="S1995" s="27" t="s">
        <v>12983</v>
      </c>
      <c r="T1995" s="25" t="str">
        <f>LEFT(S1995,3)</f>
        <v>Dec</v>
      </c>
      <c r="U1995" s="10" t="s">
        <v>29</v>
      </c>
      <c r="V1995" s="21">
        <v>7.2</v>
      </c>
      <c r="W1995" s="10">
        <v>6400</v>
      </c>
      <c r="X1995" s="10" t="s">
        <v>2627</v>
      </c>
      <c r="Y1995" s="10" t="s">
        <v>6630</v>
      </c>
      <c r="Z1995" s="10" t="s">
        <v>6631</v>
      </c>
      <c r="AA1995" s="22" t="s">
        <v>2107</v>
      </c>
      <c r="AB1995" s="10">
        <v>0</v>
      </c>
      <c r="AC1995" s="10">
        <v>516431</v>
      </c>
      <c r="AD1995" s="10" t="s">
        <v>6632</v>
      </c>
      <c r="AE1995" s="23">
        <v>98</v>
      </c>
    </row>
    <row r="1996" spans="1:31" x14ac:dyDescent="0.35">
      <c r="A1996" t="s">
        <v>6633</v>
      </c>
      <c r="B1996" t="s">
        <v>15</v>
      </c>
      <c r="C1996" t="s">
        <v>33</v>
      </c>
      <c r="D1996" s="2">
        <v>1991</v>
      </c>
      <c r="E1996" t="s">
        <v>6239</v>
      </c>
      <c r="F1996" s="2">
        <v>4.5</v>
      </c>
      <c r="G1996">
        <v>5400</v>
      </c>
      <c r="H1996" t="s">
        <v>1165</v>
      </c>
      <c r="I1996" t="s">
        <v>5213</v>
      </c>
      <c r="J1996" t="s">
        <v>6634</v>
      </c>
      <c r="K1996" s="3" t="s">
        <v>29</v>
      </c>
      <c r="L1996">
        <v>0</v>
      </c>
      <c r="M1996">
        <v>1250712</v>
      </c>
      <c r="N1996" t="s">
        <v>383</v>
      </c>
      <c r="O1996" s="2">
        <v>90</v>
      </c>
      <c r="Q1996" s="9" t="s">
        <v>33</v>
      </c>
      <c r="R1996" s="18">
        <v>1991</v>
      </c>
      <c r="S1996" s="26" t="s">
        <v>12993</v>
      </c>
      <c r="T1996" s="25" t="str">
        <f>LEFT(S1996,3)</f>
        <v>Jun</v>
      </c>
      <c r="U1996" s="9" t="s">
        <v>29</v>
      </c>
      <c r="V1996" s="18">
        <v>4.5</v>
      </c>
      <c r="W1996" s="9">
        <v>5400</v>
      </c>
      <c r="X1996" s="9" t="s">
        <v>1165</v>
      </c>
      <c r="Y1996" s="9" t="s">
        <v>5213</v>
      </c>
      <c r="Z1996" s="9" t="s">
        <v>6634</v>
      </c>
      <c r="AA1996" s="19" t="s">
        <v>29</v>
      </c>
      <c r="AB1996" s="9">
        <v>0</v>
      </c>
      <c r="AC1996" s="9">
        <v>1250712</v>
      </c>
      <c r="AD1996" s="9" t="s">
        <v>383</v>
      </c>
      <c r="AE1996" s="20">
        <v>90</v>
      </c>
    </row>
    <row r="1997" spans="1:31" x14ac:dyDescent="0.35">
      <c r="A1997" t="s">
        <v>6635</v>
      </c>
      <c r="B1997" t="s">
        <v>15</v>
      </c>
      <c r="C1997" t="s">
        <v>33</v>
      </c>
      <c r="D1997" s="2">
        <v>1991</v>
      </c>
      <c r="E1997" t="s">
        <v>6425</v>
      </c>
      <c r="F1997" s="2">
        <v>5</v>
      </c>
      <c r="G1997">
        <v>4800</v>
      </c>
      <c r="H1997" t="s">
        <v>1840</v>
      </c>
      <c r="I1997" t="s">
        <v>6636</v>
      </c>
      <c r="J1997" t="s">
        <v>2173</v>
      </c>
      <c r="K1997" s="3" t="s">
        <v>29</v>
      </c>
      <c r="L1997">
        <v>0</v>
      </c>
      <c r="M1997">
        <v>11128309</v>
      </c>
      <c r="N1997" t="s">
        <v>5720</v>
      </c>
      <c r="O1997" s="2">
        <v>89</v>
      </c>
      <c r="Q1997" s="10" t="s">
        <v>33</v>
      </c>
      <c r="R1997" s="21">
        <v>1991</v>
      </c>
      <c r="S1997" s="27" t="s">
        <v>13028</v>
      </c>
      <c r="T1997" s="25" t="str">
        <f>LEFT(S1997,3)</f>
        <v>Jul</v>
      </c>
      <c r="U1997" s="10" t="s">
        <v>29</v>
      </c>
      <c r="V1997" s="21">
        <v>5</v>
      </c>
      <c r="W1997" s="10">
        <v>4800</v>
      </c>
      <c r="X1997" s="10" t="s">
        <v>1840</v>
      </c>
      <c r="Y1997" s="10" t="s">
        <v>6636</v>
      </c>
      <c r="Z1997" s="10" t="s">
        <v>2173</v>
      </c>
      <c r="AA1997" s="22" t="s">
        <v>29</v>
      </c>
      <c r="AB1997" s="10">
        <v>0</v>
      </c>
      <c r="AC1997" s="10">
        <v>11128309</v>
      </c>
      <c r="AD1997" s="10" t="s">
        <v>5720</v>
      </c>
      <c r="AE1997" s="23">
        <v>89</v>
      </c>
    </row>
    <row r="1998" spans="1:31" x14ac:dyDescent="0.35">
      <c r="A1998" t="s">
        <v>6637</v>
      </c>
      <c r="B1998" t="s">
        <v>15</v>
      </c>
      <c r="C1998" t="s">
        <v>40</v>
      </c>
      <c r="D1998" s="2">
        <v>1991</v>
      </c>
      <c r="E1998" t="s">
        <v>6332</v>
      </c>
      <c r="F1998" s="2">
        <v>5.6</v>
      </c>
      <c r="G1998">
        <v>5400</v>
      </c>
      <c r="H1998" t="s">
        <v>2604</v>
      </c>
      <c r="I1998" t="s">
        <v>6638</v>
      </c>
      <c r="J1998" t="s">
        <v>6639</v>
      </c>
      <c r="K1998" s="3" t="s">
        <v>29</v>
      </c>
      <c r="L1998">
        <v>22000000</v>
      </c>
      <c r="M1998">
        <v>11000863</v>
      </c>
      <c r="N1998" t="s">
        <v>6209</v>
      </c>
      <c r="O1998" s="2">
        <v>95</v>
      </c>
      <c r="Q1998" s="9" t="s">
        <v>40</v>
      </c>
      <c r="R1998" s="18">
        <v>1991</v>
      </c>
      <c r="S1998" s="26" t="s">
        <v>13016</v>
      </c>
      <c r="T1998" s="25" t="str">
        <f>LEFT(S1998,3)</f>
        <v>Oct</v>
      </c>
      <c r="U1998" s="9" t="s">
        <v>29</v>
      </c>
      <c r="V1998" s="18">
        <v>5.6</v>
      </c>
      <c r="W1998" s="9">
        <v>5400</v>
      </c>
      <c r="X1998" s="9" t="s">
        <v>2604</v>
      </c>
      <c r="Y1998" s="9" t="s">
        <v>6638</v>
      </c>
      <c r="Z1998" s="9" t="s">
        <v>6639</v>
      </c>
      <c r="AA1998" s="19" t="s">
        <v>29</v>
      </c>
      <c r="AB1998" s="9">
        <v>22000000</v>
      </c>
      <c r="AC1998" s="9">
        <v>11000863</v>
      </c>
      <c r="AD1998" s="9" t="s">
        <v>6209</v>
      </c>
      <c r="AE1998" s="20">
        <v>95</v>
      </c>
    </row>
    <row r="1999" spans="1:31" x14ac:dyDescent="0.35">
      <c r="A1999" t="s">
        <v>6640</v>
      </c>
      <c r="B1999" t="s">
        <v>15</v>
      </c>
      <c r="C1999" t="s">
        <v>16</v>
      </c>
      <c r="D1999" s="2">
        <v>1991</v>
      </c>
      <c r="E1999" t="s">
        <v>6514</v>
      </c>
      <c r="F1999" s="2">
        <v>7.2</v>
      </c>
      <c r="G1999">
        <v>6300</v>
      </c>
      <c r="H1999" t="s">
        <v>6641</v>
      </c>
      <c r="I1999" t="s">
        <v>6641</v>
      </c>
      <c r="J1999" t="s">
        <v>6642</v>
      </c>
      <c r="K1999" s="3" t="s">
        <v>247</v>
      </c>
      <c r="L1999">
        <v>0</v>
      </c>
      <c r="M1999">
        <v>524668</v>
      </c>
      <c r="N1999" t="s">
        <v>6643</v>
      </c>
      <c r="O1999" s="2">
        <v>86</v>
      </c>
      <c r="Q1999" s="10" t="s">
        <v>16</v>
      </c>
      <c r="R1999" s="21">
        <v>1991</v>
      </c>
      <c r="S1999" s="27" t="s">
        <v>13038</v>
      </c>
      <c r="T1999" s="25" t="str">
        <f>LEFT(S1999,3)</f>
        <v>Mar</v>
      </c>
      <c r="U1999" s="10" t="s">
        <v>29</v>
      </c>
      <c r="V1999" s="21">
        <v>7.2</v>
      </c>
      <c r="W1999" s="10">
        <v>6300</v>
      </c>
      <c r="X1999" s="10" t="s">
        <v>6641</v>
      </c>
      <c r="Y1999" s="10" t="s">
        <v>6641</v>
      </c>
      <c r="Z1999" s="10" t="s">
        <v>6642</v>
      </c>
      <c r="AA1999" s="22" t="s">
        <v>247</v>
      </c>
      <c r="AB1999" s="10">
        <v>0</v>
      </c>
      <c r="AC1999" s="10">
        <v>524668</v>
      </c>
      <c r="AD1999" s="10" t="s">
        <v>6643</v>
      </c>
      <c r="AE1999" s="23">
        <v>86</v>
      </c>
    </row>
    <row r="2000" spans="1:31" x14ac:dyDescent="0.35">
      <c r="A2000" t="s">
        <v>6644</v>
      </c>
      <c r="B2000" t="s">
        <v>15</v>
      </c>
      <c r="C2000" t="s">
        <v>16</v>
      </c>
      <c r="D2000" s="2">
        <v>1991</v>
      </c>
      <c r="E2000" t="s">
        <v>6296</v>
      </c>
      <c r="F2000" s="2">
        <v>6.8</v>
      </c>
      <c r="G2000">
        <v>3100</v>
      </c>
      <c r="H2000" t="s">
        <v>2766</v>
      </c>
      <c r="I2000" t="s">
        <v>6645</v>
      </c>
      <c r="J2000" t="s">
        <v>1489</v>
      </c>
      <c r="K2000" s="3" t="s">
        <v>29</v>
      </c>
      <c r="L2000">
        <v>36000000</v>
      </c>
      <c r="M2000">
        <v>1345903</v>
      </c>
      <c r="N2000" t="s">
        <v>3278</v>
      </c>
      <c r="O2000" s="2">
        <v>189</v>
      </c>
      <c r="Q2000" s="9" t="s">
        <v>16</v>
      </c>
      <c r="R2000" s="18">
        <v>1991</v>
      </c>
      <c r="S2000" s="26" t="s">
        <v>13005</v>
      </c>
      <c r="T2000" s="25" t="str">
        <f>LEFT(S2000,3)</f>
        <v>Dec</v>
      </c>
      <c r="U2000" s="9" t="s">
        <v>29</v>
      </c>
      <c r="V2000" s="18">
        <v>6.8</v>
      </c>
      <c r="W2000" s="9">
        <v>3100</v>
      </c>
      <c r="X2000" s="9" t="s">
        <v>2766</v>
      </c>
      <c r="Y2000" s="9" t="s">
        <v>6645</v>
      </c>
      <c r="Z2000" s="9" t="s">
        <v>1489</v>
      </c>
      <c r="AA2000" s="19" t="s">
        <v>29</v>
      </c>
      <c r="AB2000" s="9">
        <v>36000000</v>
      </c>
      <c r="AC2000" s="9">
        <v>1345903</v>
      </c>
      <c r="AD2000" s="9" t="s">
        <v>3278</v>
      </c>
      <c r="AE2000" s="20">
        <v>189</v>
      </c>
    </row>
    <row r="2001" spans="1:31" x14ac:dyDescent="0.35">
      <c r="A2001" t="s">
        <v>6646</v>
      </c>
      <c r="B2001" t="s">
        <v>15</v>
      </c>
      <c r="C2001" t="s">
        <v>16</v>
      </c>
      <c r="D2001" s="2">
        <v>1991</v>
      </c>
      <c r="E2001" t="s">
        <v>6486</v>
      </c>
      <c r="F2001" s="2">
        <v>6.3</v>
      </c>
      <c r="G2001">
        <v>5000</v>
      </c>
      <c r="H2001" t="s">
        <v>848</v>
      </c>
      <c r="I2001" t="s">
        <v>4534</v>
      </c>
      <c r="J2001" t="s">
        <v>2624</v>
      </c>
      <c r="K2001" s="3" t="s">
        <v>29</v>
      </c>
      <c r="L2001">
        <v>20000000</v>
      </c>
      <c r="M2001">
        <v>418807</v>
      </c>
      <c r="N2001" t="s">
        <v>43</v>
      </c>
      <c r="O2001" s="2">
        <v>111</v>
      </c>
      <c r="Q2001" s="10" t="s">
        <v>16</v>
      </c>
      <c r="R2001" s="21">
        <v>1991</v>
      </c>
      <c r="S2001" s="27" t="s">
        <v>13036</v>
      </c>
      <c r="T2001" s="25" t="str">
        <f>LEFT(S2001,3)</f>
        <v>Mar</v>
      </c>
      <c r="U2001" s="10" t="s">
        <v>29</v>
      </c>
      <c r="V2001" s="21">
        <v>6.3</v>
      </c>
      <c r="W2001" s="10">
        <v>5000</v>
      </c>
      <c r="X2001" s="10" t="s">
        <v>848</v>
      </c>
      <c r="Y2001" s="10" t="s">
        <v>4534</v>
      </c>
      <c r="Z2001" s="10" t="s">
        <v>2624</v>
      </c>
      <c r="AA2001" s="22" t="s">
        <v>29</v>
      </c>
      <c r="AB2001" s="10">
        <v>20000000</v>
      </c>
      <c r="AC2001" s="10">
        <v>418807</v>
      </c>
      <c r="AD2001" s="10" t="s">
        <v>43</v>
      </c>
      <c r="AE2001" s="23">
        <v>111</v>
      </c>
    </row>
    <row r="2002" spans="1:31" x14ac:dyDescent="0.35">
      <c r="A2002" t="s">
        <v>6647</v>
      </c>
      <c r="B2002" t="s">
        <v>1998</v>
      </c>
      <c r="C2002" t="s">
        <v>62</v>
      </c>
      <c r="D2002" s="2">
        <v>1991</v>
      </c>
      <c r="E2002" t="s">
        <v>6648</v>
      </c>
      <c r="F2002" s="2">
        <v>6.9</v>
      </c>
      <c r="G2002">
        <v>4800</v>
      </c>
      <c r="H2002" t="s">
        <v>6649</v>
      </c>
      <c r="I2002" t="s">
        <v>6650</v>
      </c>
      <c r="J2002" t="s">
        <v>2195</v>
      </c>
      <c r="K2002" s="3" t="s">
        <v>29</v>
      </c>
      <c r="L2002">
        <v>0</v>
      </c>
      <c r="M2002">
        <v>4076211</v>
      </c>
      <c r="N2002" t="s">
        <v>6651</v>
      </c>
      <c r="O2002" s="2">
        <v>107</v>
      </c>
      <c r="Q2002" s="9" t="s">
        <v>62</v>
      </c>
      <c r="R2002" s="18">
        <v>1991</v>
      </c>
      <c r="S2002" s="26">
        <v>33359</v>
      </c>
      <c r="T2002" s="25" t="str">
        <f>LEFT(S2002,3)</f>
        <v>333</v>
      </c>
      <c r="U2002" s="9" t="s">
        <v>29</v>
      </c>
      <c r="V2002" s="18">
        <v>6.9</v>
      </c>
      <c r="W2002" s="9">
        <v>4800</v>
      </c>
      <c r="X2002" s="9" t="s">
        <v>6649</v>
      </c>
      <c r="Y2002" s="9" t="s">
        <v>6650</v>
      </c>
      <c r="Z2002" s="9" t="s">
        <v>2195</v>
      </c>
      <c r="AA2002" s="19" t="s">
        <v>29</v>
      </c>
      <c r="AB2002" s="9">
        <v>0</v>
      </c>
      <c r="AC2002" s="9">
        <v>4076211</v>
      </c>
      <c r="AD2002" s="9" t="s">
        <v>6651</v>
      </c>
      <c r="AE2002" s="20">
        <v>107</v>
      </c>
    </row>
    <row r="2003" spans="1:31" x14ac:dyDescent="0.35">
      <c r="A2003" t="s">
        <v>6652</v>
      </c>
      <c r="B2003" t="s">
        <v>15</v>
      </c>
      <c r="C2003" t="s">
        <v>103</v>
      </c>
      <c r="D2003" s="2">
        <v>1991</v>
      </c>
      <c r="E2003" t="s">
        <v>6342</v>
      </c>
      <c r="F2003" s="2">
        <v>5.7</v>
      </c>
      <c r="G2003">
        <v>5100</v>
      </c>
      <c r="H2003" t="s">
        <v>3899</v>
      </c>
      <c r="I2003" t="s">
        <v>1212</v>
      </c>
      <c r="J2003" t="s">
        <v>1216</v>
      </c>
      <c r="K2003" s="3" t="s">
        <v>21</v>
      </c>
      <c r="L2003">
        <v>15000000</v>
      </c>
      <c r="M2003">
        <v>15429177</v>
      </c>
      <c r="N2003" t="s">
        <v>60</v>
      </c>
      <c r="O2003" s="2">
        <v>94</v>
      </c>
      <c r="Q2003" s="10" t="s">
        <v>103</v>
      </c>
      <c r="R2003" s="21">
        <v>1991</v>
      </c>
      <c r="S2003" s="27" t="s">
        <v>13017</v>
      </c>
      <c r="T2003" s="25" t="str">
        <f>LEFT(S2003,3)</f>
        <v>Apr</v>
      </c>
      <c r="U2003" s="10" t="s">
        <v>29</v>
      </c>
      <c r="V2003" s="21">
        <v>5.7</v>
      </c>
      <c r="W2003" s="10">
        <v>5100</v>
      </c>
      <c r="X2003" s="10" t="s">
        <v>3899</v>
      </c>
      <c r="Y2003" s="10" t="s">
        <v>1212</v>
      </c>
      <c r="Z2003" s="10" t="s">
        <v>1216</v>
      </c>
      <c r="AA2003" s="22" t="s">
        <v>21</v>
      </c>
      <c r="AB2003" s="10">
        <v>15000000</v>
      </c>
      <c r="AC2003" s="10">
        <v>15429177</v>
      </c>
      <c r="AD2003" s="10" t="s">
        <v>60</v>
      </c>
      <c r="AE2003" s="23">
        <v>94</v>
      </c>
    </row>
    <row r="2004" spans="1:31" x14ac:dyDescent="0.35">
      <c r="A2004" t="s">
        <v>6653</v>
      </c>
      <c r="B2004" t="s">
        <v>1998</v>
      </c>
      <c r="C2004" t="s">
        <v>16</v>
      </c>
      <c r="D2004" s="2">
        <v>1991</v>
      </c>
      <c r="E2004" t="s">
        <v>6486</v>
      </c>
      <c r="F2004" s="2">
        <v>6.5</v>
      </c>
      <c r="G2004">
        <v>8000</v>
      </c>
      <c r="H2004" t="s">
        <v>6654</v>
      </c>
      <c r="I2004" t="s">
        <v>6654</v>
      </c>
      <c r="J2004" t="s">
        <v>66</v>
      </c>
      <c r="K2004" s="3" t="s">
        <v>29</v>
      </c>
      <c r="L2004">
        <v>0</v>
      </c>
      <c r="M2004">
        <v>9480198</v>
      </c>
      <c r="N2004" t="s">
        <v>22</v>
      </c>
      <c r="O2004" s="2">
        <v>105</v>
      </c>
      <c r="Q2004" s="9" t="s">
        <v>16</v>
      </c>
      <c r="R2004" s="18">
        <v>1991</v>
      </c>
      <c r="S2004" s="26" t="s">
        <v>13036</v>
      </c>
      <c r="T2004" s="25" t="str">
        <f>LEFT(S2004,3)</f>
        <v>Mar</v>
      </c>
      <c r="U2004" s="9" t="s">
        <v>29</v>
      </c>
      <c r="V2004" s="18">
        <v>6.5</v>
      </c>
      <c r="W2004" s="9">
        <v>8000</v>
      </c>
      <c r="X2004" s="9" t="s">
        <v>6654</v>
      </c>
      <c r="Y2004" s="9" t="s">
        <v>6654</v>
      </c>
      <c r="Z2004" s="9" t="s">
        <v>66</v>
      </c>
      <c r="AA2004" s="19" t="s">
        <v>29</v>
      </c>
      <c r="AB2004" s="9">
        <v>0</v>
      </c>
      <c r="AC2004" s="9">
        <v>9480198</v>
      </c>
      <c r="AD2004" s="9" t="s">
        <v>22</v>
      </c>
      <c r="AE2004" s="20">
        <v>105</v>
      </c>
    </row>
    <row r="2005" spans="1:31" x14ac:dyDescent="0.35">
      <c r="A2005" t="s">
        <v>6655</v>
      </c>
      <c r="B2005" t="s">
        <v>15</v>
      </c>
      <c r="C2005" t="s">
        <v>51</v>
      </c>
      <c r="D2005" s="2">
        <v>1991</v>
      </c>
      <c r="E2005" t="s">
        <v>6319</v>
      </c>
      <c r="F2005" s="2">
        <v>5.2</v>
      </c>
      <c r="G2005">
        <v>2700</v>
      </c>
      <c r="H2005" t="s">
        <v>1147</v>
      </c>
      <c r="I2005" t="s">
        <v>6656</v>
      </c>
      <c r="J2005" t="s">
        <v>6657</v>
      </c>
      <c r="K2005" s="3" t="s">
        <v>29</v>
      </c>
      <c r="L2005">
        <v>0</v>
      </c>
      <c r="M2005">
        <v>2368</v>
      </c>
      <c r="N2005" t="s">
        <v>4587</v>
      </c>
      <c r="O2005" s="2">
        <v>105</v>
      </c>
      <c r="Q2005" s="10" t="s">
        <v>51</v>
      </c>
      <c r="R2005" s="21">
        <v>1991</v>
      </c>
      <c r="S2005" s="27" t="s">
        <v>13012</v>
      </c>
      <c r="T2005" s="25" t="str">
        <f>LEFT(S2005,3)</f>
        <v>Mar</v>
      </c>
      <c r="U2005" s="10" t="s">
        <v>29</v>
      </c>
      <c r="V2005" s="21">
        <v>5.2</v>
      </c>
      <c r="W2005" s="10">
        <v>2700</v>
      </c>
      <c r="X2005" s="10" t="s">
        <v>1147</v>
      </c>
      <c r="Y2005" s="10" t="s">
        <v>6656</v>
      </c>
      <c r="Z2005" s="10" t="s">
        <v>6657</v>
      </c>
      <c r="AA2005" s="22" t="s">
        <v>29</v>
      </c>
      <c r="AB2005" s="10">
        <v>0</v>
      </c>
      <c r="AC2005" s="10">
        <v>2368</v>
      </c>
      <c r="AD2005" s="10" t="s">
        <v>4587</v>
      </c>
      <c r="AE2005" s="23">
        <v>105</v>
      </c>
    </row>
    <row r="2006" spans="1:31" x14ac:dyDescent="0.35">
      <c r="A2006" t="s">
        <v>6658</v>
      </c>
      <c r="B2006" t="s">
        <v>32</v>
      </c>
      <c r="C2006" t="s">
        <v>16</v>
      </c>
      <c r="D2006" s="2">
        <v>1991</v>
      </c>
      <c r="E2006" t="s">
        <v>6125</v>
      </c>
      <c r="F2006" s="2">
        <v>6.4</v>
      </c>
      <c r="G2006">
        <v>2100</v>
      </c>
      <c r="H2006" t="s">
        <v>5010</v>
      </c>
      <c r="I2006" t="s">
        <v>2194</v>
      </c>
      <c r="J2006" t="s">
        <v>3491</v>
      </c>
      <c r="K2006" s="3" t="s">
        <v>21</v>
      </c>
      <c r="L2006">
        <v>0</v>
      </c>
      <c r="M2006">
        <v>1403033</v>
      </c>
      <c r="N2006" t="s">
        <v>5824</v>
      </c>
      <c r="O2006" s="2">
        <v>116</v>
      </c>
      <c r="Q2006" s="9" t="s">
        <v>16</v>
      </c>
      <c r="R2006" s="18">
        <v>1991</v>
      </c>
      <c r="S2006" s="26" t="s">
        <v>12982</v>
      </c>
      <c r="T2006" s="25" t="str">
        <f>LEFT(S2006,3)</f>
        <v>Feb</v>
      </c>
      <c r="U2006" s="9" t="s">
        <v>29</v>
      </c>
      <c r="V2006" s="18">
        <v>6.4</v>
      </c>
      <c r="W2006" s="9">
        <v>2100</v>
      </c>
      <c r="X2006" s="9" t="s">
        <v>5010</v>
      </c>
      <c r="Y2006" s="9" t="s">
        <v>2194</v>
      </c>
      <c r="Z2006" s="9" t="s">
        <v>3491</v>
      </c>
      <c r="AA2006" s="19" t="s">
        <v>21</v>
      </c>
      <c r="AB2006" s="9">
        <v>0</v>
      </c>
      <c r="AC2006" s="9">
        <v>1403033</v>
      </c>
      <c r="AD2006" s="9" t="s">
        <v>5824</v>
      </c>
      <c r="AE2006" s="20">
        <v>116</v>
      </c>
    </row>
    <row r="2007" spans="1:31" x14ac:dyDescent="0.35">
      <c r="A2007" t="s">
        <v>6659</v>
      </c>
      <c r="B2007" t="s">
        <v>446</v>
      </c>
      <c r="C2007" t="s">
        <v>62</v>
      </c>
      <c r="D2007" s="2">
        <v>1991</v>
      </c>
      <c r="E2007" t="s">
        <v>6660</v>
      </c>
      <c r="F2007" s="2">
        <v>7.5</v>
      </c>
      <c r="G2007">
        <v>6800</v>
      </c>
      <c r="H2007" t="s">
        <v>6661</v>
      </c>
      <c r="I2007" t="s">
        <v>6662</v>
      </c>
      <c r="J2007" t="s">
        <v>1374</v>
      </c>
      <c r="K2007" s="3" t="s">
        <v>451</v>
      </c>
      <c r="L2007">
        <v>0</v>
      </c>
      <c r="M2007">
        <v>3089497</v>
      </c>
      <c r="N2007" t="s">
        <v>6663</v>
      </c>
      <c r="O2007" s="2">
        <v>115</v>
      </c>
      <c r="Q2007" s="10" t="s">
        <v>62</v>
      </c>
      <c r="R2007" s="21">
        <v>1991</v>
      </c>
      <c r="S2007" s="27" t="s">
        <v>13034</v>
      </c>
      <c r="T2007" s="25" t="str">
        <f>LEFT(S2007,3)</f>
        <v>Dec</v>
      </c>
      <c r="U2007" s="10" t="s">
        <v>451</v>
      </c>
      <c r="V2007" s="21">
        <v>7.5</v>
      </c>
      <c r="W2007" s="10">
        <v>6800</v>
      </c>
      <c r="X2007" s="10" t="s">
        <v>6661</v>
      </c>
      <c r="Y2007" s="10" t="s">
        <v>6662</v>
      </c>
      <c r="Z2007" s="10" t="s">
        <v>1374</v>
      </c>
      <c r="AA2007" s="22" t="s">
        <v>451</v>
      </c>
      <c r="AB2007" s="10">
        <v>0</v>
      </c>
      <c r="AC2007" s="10">
        <v>3089497</v>
      </c>
      <c r="AD2007" s="10" t="s">
        <v>6663</v>
      </c>
      <c r="AE2007" s="23">
        <v>115</v>
      </c>
    </row>
    <row r="2008" spans="1:31" x14ac:dyDescent="0.35">
      <c r="A2008" t="s">
        <v>6664</v>
      </c>
      <c r="B2008" t="s">
        <v>15</v>
      </c>
      <c r="C2008" t="s">
        <v>33</v>
      </c>
      <c r="D2008" s="2">
        <v>1991</v>
      </c>
      <c r="E2008" t="s">
        <v>6017</v>
      </c>
      <c r="F2008" s="2">
        <v>5.4</v>
      </c>
      <c r="G2008">
        <v>3700</v>
      </c>
      <c r="H2008" t="s">
        <v>4887</v>
      </c>
      <c r="I2008" t="s">
        <v>3212</v>
      </c>
      <c r="J2008" t="s">
        <v>326</v>
      </c>
      <c r="K2008" s="3" t="s">
        <v>29</v>
      </c>
      <c r="L2008">
        <v>0</v>
      </c>
      <c r="M2008">
        <v>4654288</v>
      </c>
      <c r="N2008" t="s">
        <v>3112</v>
      </c>
      <c r="O2008" s="2">
        <v>95</v>
      </c>
      <c r="Q2008" s="9" t="s">
        <v>33</v>
      </c>
      <c r="R2008" s="18">
        <v>1991</v>
      </c>
      <c r="S2008" s="26" t="s">
        <v>12973</v>
      </c>
      <c r="T2008" s="25" t="str">
        <f>LEFT(S2008,3)</f>
        <v>Oct</v>
      </c>
      <c r="U2008" s="9" t="s">
        <v>29</v>
      </c>
      <c r="V2008" s="18">
        <v>5.4</v>
      </c>
      <c r="W2008" s="9">
        <v>3700</v>
      </c>
      <c r="X2008" s="9" t="s">
        <v>4887</v>
      </c>
      <c r="Y2008" s="9" t="s">
        <v>3212</v>
      </c>
      <c r="Z2008" s="9" t="s">
        <v>326</v>
      </c>
      <c r="AA2008" s="19" t="s">
        <v>29</v>
      </c>
      <c r="AB2008" s="9">
        <v>0</v>
      </c>
      <c r="AC2008" s="9">
        <v>4654288</v>
      </c>
      <c r="AD2008" s="9" t="s">
        <v>3112</v>
      </c>
      <c r="AE2008" s="20">
        <v>95</v>
      </c>
    </row>
    <row r="2009" spans="1:31" x14ac:dyDescent="0.35">
      <c r="A2009" t="s">
        <v>6665</v>
      </c>
      <c r="B2009" t="s">
        <v>32</v>
      </c>
      <c r="C2009" t="s">
        <v>24</v>
      </c>
      <c r="D2009" s="2">
        <v>1991</v>
      </c>
      <c r="E2009" t="s">
        <v>6324</v>
      </c>
      <c r="F2009" s="2">
        <v>4.9000000000000004</v>
      </c>
      <c r="G2009">
        <v>2700</v>
      </c>
      <c r="H2009" t="s">
        <v>654</v>
      </c>
      <c r="I2009" t="s">
        <v>6666</v>
      </c>
      <c r="J2009" t="s">
        <v>6667</v>
      </c>
      <c r="K2009" s="3" t="s">
        <v>29</v>
      </c>
      <c r="L2009">
        <v>10000000</v>
      </c>
      <c r="M2009">
        <v>8667684</v>
      </c>
      <c r="N2009" t="s">
        <v>2099</v>
      </c>
      <c r="O2009" s="2">
        <v>89</v>
      </c>
      <c r="Q2009" s="10" t="s">
        <v>24</v>
      </c>
      <c r="R2009" s="21">
        <v>1991</v>
      </c>
      <c r="S2009" s="27" t="s">
        <v>13014</v>
      </c>
      <c r="T2009" s="25" t="str">
        <f>LEFT(S2009,3)</f>
        <v>Aug</v>
      </c>
      <c r="U2009" s="10" t="s">
        <v>29</v>
      </c>
      <c r="V2009" s="21">
        <v>4.9000000000000004</v>
      </c>
      <c r="W2009" s="10">
        <v>2700</v>
      </c>
      <c r="X2009" s="10" t="s">
        <v>654</v>
      </c>
      <c r="Y2009" s="10" t="s">
        <v>6666</v>
      </c>
      <c r="Z2009" s="10" t="s">
        <v>6667</v>
      </c>
      <c r="AA2009" s="22" t="s">
        <v>29</v>
      </c>
      <c r="AB2009" s="10">
        <v>10000000</v>
      </c>
      <c r="AC2009" s="10">
        <v>8667684</v>
      </c>
      <c r="AD2009" s="10" t="s">
        <v>2099</v>
      </c>
      <c r="AE2009" s="23">
        <v>89</v>
      </c>
    </row>
    <row r="2010" spans="1:31" x14ac:dyDescent="0.35">
      <c r="A2010" t="s">
        <v>6668</v>
      </c>
      <c r="B2010" t="s">
        <v>15</v>
      </c>
      <c r="C2010" t="s">
        <v>40</v>
      </c>
      <c r="D2010" s="2">
        <v>1991</v>
      </c>
      <c r="E2010" t="s">
        <v>5913</v>
      </c>
      <c r="F2010" s="2">
        <v>5.9</v>
      </c>
      <c r="G2010">
        <v>1500</v>
      </c>
      <c r="H2010" t="s">
        <v>817</v>
      </c>
      <c r="I2010" t="s">
        <v>6669</v>
      </c>
      <c r="J2010" t="s">
        <v>2045</v>
      </c>
      <c r="K2010" s="3" t="s">
        <v>29</v>
      </c>
      <c r="L2010">
        <v>0</v>
      </c>
      <c r="M2010">
        <v>612781</v>
      </c>
      <c r="N2010" t="s">
        <v>4149</v>
      </c>
      <c r="O2010" s="2">
        <v>100</v>
      </c>
      <c r="Q2010" s="9" t="s">
        <v>40</v>
      </c>
      <c r="R2010" s="18">
        <v>1991</v>
      </c>
      <c r="S2010" s="26" t="s">
        <v>12963</v>
      </c>
      <c r="T2010" s="25" t="str">
        <f>LEFT(S2010,3)</f>
        <v>Feb</v>
      </c>
      <c r="U2010" s="9" t="s">
        <v>29</v>
      </c>
      <c r="V2010" s="18">
        <v>5.9</v>
      </c>
      <c r="W2010" s="9">
        <v>1500</v>
      </c>
      <c r="X2010" s="9" t="s">
        <v>817</v>
      </c>
      <c r="Y2010" s="9" t="s">
        <v>6669</v>
      </c>
      <c r="Z2010" s="9" t="s">
        <v>2045</v>
      </c>
      <c r="AA2010" s="19" t="s">
        <v>29</v>
      </c>
      <c r="AB2010" s="9">
        <v>0</v>
      </c>
      <c r="AC2010" s="9">
        <v>612781</v>
      </c>
      <c r="AD2010" s="9" t="s">
        <v>4149</v>
      </c>
      <c r="AE2010" s="20">
        <v>100</v>
      </c>
    </row>
    <row r="2011" spans="1:31" x14ac:dyDescent="0.35">
      <c r="A2011" t="s">
        <v>6670</v>
      </c>
      <c r="B2011" t="s">
        <v>15</v>
      </c>
      <c r="C2011" t="s">
        <v>51</v>
      </c>
      <c r="D2011" s="2">
        <v>1991</v>
      </c>
      <c r="E2011" t="s">
        <v>6289</v>
      </c>
      <c r="F2011" s="2">
        <v>5.6</v>
      </c>
      <c r="G2011">
        <v>4100</v>
      </c>
      <c r="H2011" t="s">
        <v>3383</v>
      </c>
      <c r="I2011" t="s">
        <v>6671</v>
      </c>
      <c r="J2011" t="s">
        <v>6672</v>
      </c>
      <c r="K2011" s="3" t="s">
        <v>29</v>
      </c>
      <c r="L2011">
        <v>10000000</v>
      </c>
      <c r="M2011">
        <v>9188150</v>
      </c>
      <c r="N2011" t="s">
        <v>43</v>
      </c>
      <c r="O2011" s="2">
        <v>88</v>
      </c>
      <c r="Q2011" s="10" t="s">
        <v>51</v>
      </c>
      <c r="R2011" s="21">
        <v>1991</v>
      </c>
      <c r="S2011" s="27" t="s">
        <v>13003</v>
      </c>
      <c r="T2011" s="25" t="str">
        <f>LEFT(S2011,3)</f>
        <v>Aug</v>
      </c>
      <c r="U2011" s="10" t="s">
        <v>29</v>
      </c>
      <c r="V2011" s="21">
        <v>5.6</v>
      </c>
      <c r="W2011" s="10">
        <v>4100</v>
      </c>
      <c r="X2011" s="10" t="s">
        <v>3383</v>
      </c>
      <c r="Y2011" s="10" t="s">
        <v>6671</v>
      </c>
      <c r="Z2011" s="10" t="s">
        <v>6672</v>
      </c>
      <c r="AA2011" s="22" t="s">
        <v>29</v>
      </c>
      <c r="AB2011" s="10">
        <v>10000000</v>
      </c>
      <c r="AC2011" s="10">
        <v>9188150</v>
      </c>
      <c r="AD2011" s="10" t="s">
        <v>43</v>
      </c>
      <c r="AE2011" s="23">
        <v>88</v>
      </c>
    </row>
    <row r="2012" spans="1:31" x14ac:dyDescent="0.35">
      <c r="A2012" t="s">
        <v>6673</v>
      </c>
      <c r="B2012" t="s">
        <v>15</v>
      </c>
      <c r="C2012" t="s">
        <v>33</v>
      </c>
      <c r="D2012" s="2">
        <v>1991</v>
      </c>
      <c r="E2012" t="s">
        <v>6626</v>
      </c>
      <c r="F2012" s="2">
        <v>5.9</v>
      </c>
      <c r="G2012">
        <v>3900</v>
      </c>
      <c r="H2012" t="s">
        <v>808</v>
      </c>
      <c r="I2012" t="s">
        <v>808</v>
      </c>
      <c r="J2012" t="s">
        <v>1564</v>
      </c>
      <c r="K2012" s="3" t="s">
        <v>29</v>
      </c>
      <c r="L2012">
        <v>4000000</v>
      </c>
      <c r="M2012">
        <v>11276846</v>
      </c>
      <c r="N2012" t="s">
        <v>5720</v>
      </c>
      <c r="O2012" s="2">
        <v>114</v>
      </c>
      <c r="Q2012" s="9" t="s">
        <v>33</v>
      </c>
      <c r="R2012" s="18">
        <v>1991</v>
      </c>
      <c r="S2012" s="26" t="s">
        <v>13051</v>
      </c>
      <c r="T2012" s="25" t="str">
        <f>LEFT(S2012,3)</f>
        <v>May</v>
      </c>
      <c r="U2012" s="9" t="s">
        <v>29</v>
      </c>
      <c r="V2012" s="18">
        <v>5.9</v>
      </c>
      <c r="W2012" s="9">
        <v>3900</v>
      </c>
      <c r="X2012" s="9" t="s">
        <v>808</v>
      </c>
      <c r="Y2012" s="9" t="s">
        <v>808</v>
      </c>
      <c r="Z2012" s="9" t="s">
        <v>1564</v>
      </c>
      <c r="AA2012" s="19" t="s">
        <v>29</v>
      </c>
      <c r="AB2012" s="9">
        <v>4000000</v>
      </c>
      <c r="AC2012" s="9">
        <v>11276846</v>
      </c>
      <c r="AD2012" s="9" t="s">
        <v>5720</v>
      </c>
      <c r="AE2012" s="20">
        <v>114</v>
      </c>
    </row>
    <row r="2013" spans="1:31" x14ac:dyDescent="0.35">
      <c r="A2013" t="s">
        <v>6674</v>
      </c>
      <c r="B2013" t="s">
        <v>15</v>
      </c>
      <c r="C2013" t="s">
        <v>33</v>
      </c>
      <c r="D2013" s="2">
        <v>1991</v>
      </c>
      <c r="E2013" t="s">
        <v>6345</v>
      </c>
      <c r="F2013" s="2">
        <v>5.6</v>
      </c>
      <c r="G2013">
        <v>2500</v>
      </c>
      <c r="H2013" t="s">
        <v>1318</v>
      </c>
      <c r="I2013" t="s">
        <v>6675</v>
      </c>
      <c r="J2013" t="s">
        <v>3892</v>
      </c>
      <c r="K2013" s="3" t="s">
        <v>29</v>
      </c>
      <c r="L2013">
        <v>0</v>
      </c>
      <c r="M2013">
        <v>1182273</v>
      </c>
      <c r="N2013" t="s">
        <v>6676</v>
      </c>
      <c r="O2013" s="2">
        <v>111</v>
      </c>
      <c r="Q2013" s="10" t="s">
        <v>33</v>
      </c>
      <c r="R2013" s="21">
        <v>1991</v>
      </c>
      <c r="S2013" s="27" t="s">
        <v>13018</v>
      </c>
      <c r="T2013" s="25" t="str">
        <f>LEFT(S2013,3)</f>
        <v>Nov</v>
      </c>
      <c r="U2013" s="10" t="s">
        <v>29</v>
      </c>
      <c r="V2013" s="21">
        <v>5.6</v>
      </c>
      <c r="W2013" s="10">
        <v>2500</v>
      </c>
      <c r="X2013" s="10" t="s">
        <v>1318</v>
      </c>
      <c r="Y2013" s="10" t="s">
        <v>6675</v>
      </c>
      <c r="Z2013" s="10" t="s">
        <v>3892</v>
      </c>
      <c r="AA2013" s="22" t="s">
        <v>29</v>
      </c>
      <c r="AB2013" s="10">
        <v>0</v>
      </c>
      <c r="AC2013" s="10">
        <v>1182273</v>
      </c>
      <c r="AD2013" s="10" t="s">
        <v>6676</v>
      </c>
      <c r="AE2013" s="23">
        <v>111</v>
      </c>
    </row>
    <row r="2014" spans="1:31" x14ac:dyDescent="0.35">
      <c r="A2014" t="s">
        <v>6677</v>
      </c>
      <c r="B2014" t="s">
        <v>1998</v>
      </c>
      <c r="C2014" t="s">
        <v>40</v>
      </c>
      <c r="D2014" s="2">
        <v>1991</v>
      </c>
      <c r="E2014" t="s">
        <v>6678</v>
      </c>
      <c r="F2014" s="2">
        <v>5.5</v>
      </c>
      <c r="G2014">
        <v>1900</v>
      </c>
      <c r="H2014" t="s">
        <v>6679</v>
      </c>
      <c r="I2014" t="s">
        <v>6680</v>
      </c>
      <c r="J2014" t="s">
        <v>6681</v>
      </c>
      <c r="K2014" s="3" t="s">
        <v>29</v>
      </c>
      <c r="L2014">
        <v>0</v>
      </c>
      <c r="M2014">
        <v>7683267</v>
      </c>
      <c r="N2014" t="s">
        <v>6682</v>
      </c>
      <c r="O2014" s="2">
        <v>83</v>
      </c>
      <c r="Q2014" s="9" t="s">
        <v>40</v>
      </c>
      <c r="R2014" s="18">
        <v>1991</v>
      </c>
      <c r="S2014" s="26" t="s">
        <v>13052</v>
      </c>
      <c r="T2014" s="25" t="str">
        <f>LEFT(S2014,3)</f>
        <v>Nov</v>
      </c>
      <c r="U2014" s="9" t="s">
        <v>29</v>
      </c>
      <c r="V2014" s="18">
        <v>5.5</v>
      </c>
      <c r="W2014" s="9">
        <v>1900</v>
      </c>
      <c r="X2014" s="9" t="s">
        <v>6679</v>
      </c>
      <c r="Y2014" s="9" t="s">
        <v>6680</v>
      </c>
      <c r="Z2014" s="9" t="s">
        <v>6681</v>
      </c>
      <c r="AA2014" s="19" t="s">
        <v>29</v>
      </c>
      <c r="AB2014" s="9">
        <v>0</v>
      </c>
      <c r="AC2014" s="9">
        <v>7683267</v>
      </c>
      <c r="AD2014" s="9" t="s">
        <v>6682</v>
      </c>
      <c r="AE2014" s="20">
        <v>83</v>
      </c>
    </row>
    <row r="2015" spans="1:31" x14ac:dyDescent="0.35">
      <c r="A2015" t="s">
        <v>6683</v>
      </c>
      <c r="B2015" t="s">
        <v>32</v>
      </c>
      <c r="C2015" t="s">
        <v>40</v>
      </c>
      <c r="D2015" s="2">
        <v>1991</v>
      </c>
      <c r="E2015" t="s">
        <v>4396</v>
      </c>
      <c r="F2015" s="2">
        <v>6.2</v>
      </c>
      <c r="G2015">
        <v>1700</v>
      </c>
      <c r="H2015" t="s">
        <v>6684</v>
      </c>
      <c r="I2015" t="s">
        <v>6685</v>
      </c>
      <c r="J2015" t="s">
        <v>3055</v>
      </c>
      <c r="K2015" s="3" t="s">
        <v>247</v>
      </c>
      <c r="L2015">
        <v>0</v>
      </c>
      <c r="M2015">
        <v>179469</v>
      </c>
      <c r="N2015" t="s">
        <v>6686</v>
      </c>
      <c r="O2015" s="2">
        <v>85</v>
      </c>
      <c r="Q2015" s="10" t="s">
        <v>40</v>
      </c>
      <c r="R2015" s="21">
        <v>1991</v>
      </c>
      <c r="S2015" s="27" t="s">
        <v>12766</v>
      </c>
      <c r="T2015" s="25" t="str">
        <f>LEFT(S2015,3)</f>
        <v>Nov</v>
      </c>
      <c r="U2015" s="10" t="s">
        <v>29</v>
      </c>
      <c r="V2015" s="21">
        <v>6.2</v>
      </c>
      <c r="W2015" s="10">
        <v>1700</v>
      </c>
      <c r="X2015" s="10" t="s">
        <v>6684</v>
      </c>
      <c r="Y2015" s="10" t="s">
        <v>6685</v>
      </c>
      <c r="Z2015" s="10" t="s">
        <v>3055</v>
      </c>
      <c r="AA2015" s="22" t="s">
        <v>247</v>
      </c>
      <c r="AB2015" s="10">
        <v>0</v>
      </c>
      <c r="AC2015" s="10">
        <v>179469</v>
      </c>
      <c r="AD2015" s="10" t="s">
        <v>6686</v>
      </c>
      <c r="AE2015" s="23">
        <v>85</v>
      </c>
    </row>
    <row r="2016" spans="1:31" x14ac:dyDescent="0.35">
      <c r="A2016" t="s">
        <v>6687</v>
      </c>
      <c r="B2016" t="s">
        <v>336</v>
      </c>
      <c r="C2016" t="s">
        <v>40</v>
      </c>
      <c r="D2016" s="2">
        <v>1991</v>
      </c>
      <c r="E2016" t="s">
        <v>6678</v>
      </c>
      <c r="F2016" s="2">
        <v>6</v>
      </c>
      <c r="G2016">
        <v>4600</v>
      </c>
      <c r="H2016" t="s">
        <v>1921</v>
      </c>
      <c r="I2016" t="s">
        <v>2162</v>
      </c>
      <c r="J2016" t="s">
        <v>6688</v>
      </c>
      <c r="K2016" s="3" t="s">
        <v>29</v>
      </c>
      <c r="L2016">
        <v>0</v>
      </c>
      <c r="M2016">
        <v>14812144</v>
      </c>
      <c r="N2016" t="s">
        <v>43</v>
      </c>
      <c r="O2016" s="2">
        <v>92</v>
      </c>
      <c r="Q2016" s="9" t="s">
        <v>40</v>
      </c>
      <c r="R2016" s="18">
        <v>1991</v>
      </c>
      <c r="S2016" s="26" t="s">
        <v>13052</v>
      </c>
      <c r="T2016" s="25" t="str">
        <f>LEFT(S2016,3)</f>
        <v>Nov</v>
      </c>
      <c r="U2016" s="9" t="s">
        <v>29</v>
      </c>
      <c r="V2016" s="18">
        <v>6</v>
      </c>
      <c r="W2016" s="9">
        <v>4600</v>
      </c>
      <c r="X2016" s="9" t="s">
        <v>1921</v>
      </c>
      <c r="Y2016" s="9" t="s">
        <v>2162</v>
      </c>
      <c r="Z2016" s="9" t="s">
        <v>6688</v>
      </c>
      <c r="AA2016" s="19" t="s">
        <v>29</v>
      </c>
      <c r="AB2016" s="9">
        <v>0</v>
      </c>
      <c r="AC2016" s="9">
        <v>14812144</v>
      </c>
      <c r="AD2016" s="9" t="s">
        <v>43</v>
      </c>
      <c r="AE2016" s="20">
        <v>92</v>
      </c>
    </row>
    <row r="2017" spans="1:31" x14ac:dyDescent="0.35">
      <c r="A2017" t="s">
        <v>6689</v>
      </c>
      <c r="B2017" t="s">
        <v>15</v>
      </c>
      <c r="C2017" t="s">
        <v>40</v>
      </c>
      <c r="D2017" s="2">
        <v>1991</v>
      </c>
      <c r="E2017" t="s">
        <v>6345</v>
      </c>
      <c r="F2017" s="2">
        <v>7.3</v>
      </c>
      <c r="G2017">
        <v>2700</v>
      </c>
      <c r="H2017" t="s">
        <v>3518</v>
      </c>
      <c r="I2017" t="s">
        <v>6690</v>
      </c>
      <c r="J2017" t="s">
        <v>6691</v>
      </c>
      <c r="K2017" s="3" t="s">
        <v>2107</v>
      </c>
      <c r="L2017">
        <v>0</v>
      </c>
      <c r="M2017">
        <v>2120564</v>
      </c>
      <c r="N2017" t="s">
        <v>5281</v>
      </c>
      <c r="O2017" s="2">
        <v>101</v>
      </c>
      <c r="Q2017" s="10" t="s">
        <v>40</v>
      </c>
      <c r="R2017" s="21">
        <v>1991</v>
      </c>
      <c r="S2017" s="27" t="s">
        <v>13018</v>
      </c>
      <c r="T2017" s="25" t="str">
        <f>LEFT(S2017,3)</f>
        <v>Nov</v>
      </c>
      <c r="U2017" s="10" t="s">
        <v>29</v>
      </c>
      <c r="V2017" s="21">
        <v>7.3</v>
      </c>
      <c r="W2017" s="10">
        <v>2700</v>
      </c>
      <c r="X2017" s="10" t="s">
        <v>3518</v>
      </c>
      <c r="Y2017" s="10" t="s">
        <v>6690</v>
      </c>
      <c r="Z2017" s="10" t="s">
        <v>6691</v>
      </c>
      <c r="AA2017" s="22" t="s">
        <v>2107</v>
      </c>
      <c r="AB2017" s="10">
        <v>0</v>
      </c>
      <c r="AC2017" s="10">
        <v>2120564</v>
      </c>
      <c r="AD2017" s="10" t="s">
        <v>5281</v>
      </c>
      <c r="AE2017" s="23">
        <v>101</v>
      </c>
    </row>
    <row r="2018" spans="1:31" x14ac:dyDescent="0.35">
      <c r="A2018" t="s">
        <v>6692</v>
      </c>
      <c r="B2018" t="s">
        <v>1998</v>
      </c>
      <c r="C2018" t="s">
        <v>16</v>
      </c>
      <c r="D2018" s="2">
        <v>1991</v>
      </c>
      <c r="E2018" t="s">
        <v>6332</v>
      </c>
      <c r="F2018" s="2">
        <v>5.3</v>
      </c>
      <c r="G2018">
        <v>1800</v>
      </c>
      <c r="H2018" t="s">
        <v>6693</v>
      </c>
      <c r="I2018" t="s">
        <v>1686</v>
      </c>
      <c r="J2018" t="s">
        <v>159</v>
      </c>
      <c r="K2018" s="3" t="s">
        <v>29</v>
      </c>
      <c r="L2018">
        <v>0</v>
      </c>
      <c r="M2018">
        <v>3547684</v>
      </c>
      <c r="N2018" t="s">
        <v>6694</v>
      </c>
      <c r="O2018" s="2">
        <v>89</v>
      </c>
      <c r="Q2018" s="9" t="s">
        <v>16</v>
      </c>
      <c r="R2018" s="18">
        <v>1991</v>
      </c>
      <c r="S2018" s="26" t="s">
        <v>13016</v>
      </c>
      <c r="T2018" s="25" t="str">
        <f>LEFT(S2018,3)</f>
        <v>Oct</v>
      </c>
      <c r="U2018" s="9" t="s">
        <v>29</v>
      </c>
      <c r="V2018" s="18">
        <v>5.3</v>
      </c>
      <c r="W2018" s="9">
        <v>1800</v>
      </c>
      <c r="X2018" s="9" t="s">
        <v>6693</v>
      </c>
      <c r="Y2018" s="9" t="s">
        <v>1686</v>
      </c>
      <c r="Z2018" s="9" t="s">
        <v>159</v>
      </c>
      <c r="AA2018" s="19" t="s">
        <v>29</v>
      </c>
      <c r="AB2018" s="9">
        <v>0</v>
      </c>
      <c r="AC2018" s="9">
        <v>3547684</v>
      </c>
      <c r="AD2018" s="9" t="s">
        <v>6694</v>
      </c>
      <c r="AE2018" s="20">
        <v>89</v>
      </c>
    </row>
    <row r="2019" spans="1:31" x14ac:dyDescent="0.35">
      <c r="A2019" t="s">
        <v>6695</v>
      </c>
      <c r="B2019" t="s">
        <v>961</v>
      </c>
      <c r="C2019" t="s">
        <v>16</v>
      </c>
      <c r="D2019" s="2">
        <v>1991</v>
      </c>
      <c r="E2019" t="s">
        <v>6696</v>
      </c>
      <c r="F2019" s="2">
        <v>6.6</v>
      </c>
      <c r="G2019">
        <v>2300</v>
      </c>
      <c r="H2019" t="s">
        <v>6697</v>
      </c>
      <c r="I2019" t="s">
        <v>6697</v>
      </c>
      <c r="J2019" t="s">
        <v>6698</v>
      </c>
      <c r="K2019" s="3" t="s">
        <v>29</v>
      </c>
      <c r="L2019">
        <v>0</v>
      </c>
      <c r="M2019">
        <v>1689723</v>
      </c>
      <c r="N2019" t="s">
        <v>6699</v>
      </c>
      <c r="O2019" s="2">
        <v>113</v>
      </c>
      <c r="Q2019" s="10" t="s">
        <v>16</v>
      </c>
      <c r="R2019" s="21">
        <v>1991</v>
      </c>
      <c r="S2019" s="27" t="s">
        <v>13053</v>
      </c>
      <c r="T2019" s="25" t="str">
        <f>LEFT(S2019,3)</f>
        <v>Dec</v>
      </c>
      <c r="U2019" s="10" t="s">
        <v>29</v>
      </c>
      <c r="V2019" s="21">
        <v>6.6</v>
      </c>
      <c r="W2019" s="10">
        <v>2300</v>
      </c>
      <c r="X2019" s="10" t="s">
        <v>6697</v>
      </c>
      <c r="Y2019" s="10" t="s">
        <v>6697</v>
      </c>
      <c r="Z2019" s="10" t="s">
        <v>6698</v>
      </c>
      <c r="AA2019" s="22" t="s">
        <v>29</v>
      </c>
      <c r="AB2019" s="10">
        <v>0</v>
      </c>
      <c r="AC2019" s="10">
        <v>1689723</v>
      </c>
      <c r="AD2019" s="10" t="s">
        <v>6699</v>
      </c>
      <c r="AE2019" s="23">
        <v>113</v>
      </c>
    </row>
    <row r="2020" spans="1:31" x14ac:dyDescent="0.35">
      <c r="A2020" t="s">
        <v>6700</v>
      </c>
      <c r="B2020" t="s">
        <v>15</v>
      </c>
      <c r="C2020" t="s">
        <v>40</v>
      </c>
      <c r="D2020" s="2">
        <v>1991</v>
      </c>
      <c r="E2020" t="s">
        <v>5913</v>
      </c>
      <c r="F2020" s="2">
        <v>6.5</v>
      </c>
      <c r="G2020">
        <v>4100</v>
      </c>
      <c r="H2020" t="s">
        <v>2877</v>
      </c>
      <c r="I2020" t="s">
        <v>6701</v>
      </c>
      <c r="J2020" t="s">
        <v>344</v>
      </c>
      <c r="K2020" s="3" t="s">
        <v>29</v>
      </c>
      <c r="L2020">
        <v>16000000</v>
      </c>
      <c r="M2020">
        <v>14851083</v>
      </c>
      <c r="N2020" t="s">
        <v>4152</v>
      </c>
      <c r="O2020" s="2">
        <v>115</v>
      </c>
      <c r="Q2020" s="9" t="s">
        <v>40</v>
      </c>
      <c r="R2020" s="18">
        <v>1991</v>
      </c>
      <c r="S2020" s="26" t="s">
        <v>12963</v>
      </c>
      <c r="T2020" s="25" t="str">
        <f>LEFT(S2020,3)</f>
        <v>Feb</v>
      </c>
      <c r="U2020" s="9" t="s">
        <v>29</v>
      </c>
      <c r="V2020" s="18">
        <v>6.5</v>
      </c>
      <c r="W2020" s="9">
        <v>4100</v>
      </c>
      <c r="X2020" s="9" t="s">
        <v>2877</v>
      </c>
      <c r="Y2020" s="9" t="s">
        <v>6701</v>
      </c>
      <c r="Z2020" s="9" t="s">
        <v>344</v>
      </c>
      <c r="AA2020" s="19" t="s">
        <v>29</v>
      </c>
      <c r="AB2020" s="9">
        <v>16000000</v>
      </c>
      <c r="AC2020" s="9">
        <v>14851083</v>
      </c>
      <c r="AD2020" s="9" t="s">
        <v>4152</v>
      </c>
      <c r="AE2020" s="20">
        <v>115</v>
      </c>
    </row>
    <row r="2021" spans="1:31" x14ac:dyDescent="0.35">
      <c r="A2021" t="s">
        <v>6702</v>
      </c>
      <c r="B2021" t="s">
        <v>446</v>
      </c>
      <c r="C2021" t="s">
        <v>40</v>
      </c>
      <c r="D2021" s="2">
        <v>1991</v>
      </c>
      <c r="E2021" t="s">
        <v>6703</v>
      </c>
      <c r="F2021" s="2">
        <v>6.9</v>
      </c>
      <c r="G2021">
        <v>3500</v>
      </c>
      <c r="H2021" t="s">
        <v>6234</v>
      </c>
      <c r="I2021" t="s">
        <v>6234</v>
      </c>
      <c r="J2021" t="s">
        <v>6704</v>
      </c>
      <c r="K2021" s="3" t="s">
        <v>1193</v>
      </c>
      <c r="L2021">
        <v>0</v>
      </c>
      <c r="M2021">
        <v>9915</v>
      </c>
      <c r="N2021" t="s">
        <v>6705</v>
      </c>
      <c r="O2021" s="2">
        <v>94</v>
      </c>
      <c r="Q2021" s="10" t="s">
        <v>40</v>
      </c>
      <c r="R2021" s="21">
        <v>1991</v>
      </c>
      <c r="S2021" s="27" t="s">
        <v>13045</v>
      </c>
      <c r="T2021" s="25" t="str">
        <f>LEFT(S2021,3)</f>
        <v>Dec</v>
      </c>
      <c r="U2021" s="10" t="s">
        <v>1193</v>
      </c>
      <c r="V2021" s="21">
        <v>6.9</v>
      </c>
      <c r="W2021" s="10">
        <v>3500</v>
      </c>
      <c r="X2021" s="10" t="s">
        <v>6234</v>
      </c>
      <c r="Y2021" s="10" t="s">
        <v>6234</v>
      </c>
      <c r="Z2021" s="10" t="s">
        <v>6704</v>
      </c>
      <c r="AA2021" s="22" t="s">
        <v>1193</v>
      </c>
      <c r="AB2021" s="10">
        <v>0</v>
      </c>
      <c r="AC2021" s="10">
        <v>9915</v>
      </c>
      <c r="AD2021" s="10" t="s">
        <v>6705</v>
      </c>
      <c r="AE2021" s="23">
        <v>94</v>
      </c>
    </row>
    <row r="2022" spans="1:31" x14ac:dyDescent="0.35">
      <c r="A2022" t="s">
        <v>6706</v>
      </c>
      <c r="B2022" t="s">
        <v>15</v>
      </c>
      <c r="C2022" t="s">
        <v>33</v>
      </c>
      <c r="D2022" s="2">
        <v>1991</v>
      </c>
      <c r="E2022" t="s">
        <v>6427</v>
      </c>
      <c r="F2022" s="2">
        <v>5.0999999999999996</v>
      </c>
      <c r="G2022">
        <v>1100</v>
      </c>
      <c r="H2022" t="s">
        <v>1146</v>
      </c>
      <c r="I2022" t="s">
        <v>1146</v>
      </c>
      <c r="J2022" t="s">
        <v>1323</v>
      </c>
      <c r="K2022" s="3" t="s">
        <v>29</v>
      </c>
      <c r="L2022">
        <v>19000000</v>
      </c>
      <c r="M2022">
        <v>939277</v>
      </c>
      <c r="N2022" t="s">
        <v>6267</v>
      </c>
      <c r="O2022" s="2">
        <v>96</v>
      </c>
      <c r="Q2022" s="9" t="s">
        <v>33</v>
      </c>
      <c r="R2022" s="18">
        <v>1991</v>
      </c>
      <c r="S2022" s="26" t="s">
        <v>13029</v>
      </c>
      <c r="T2022" s="25" t="str">
        <f>LEFT(S2022,3)</f>
        <v>Oct</v>
      </c>
      <c r="U2022" s="9" t="s">
        <v>29</v>
      </c>
      <c r="V2022" s="18">
        <v>5.0999999999999996</v>
      </c>
      <c r="W2022" s="9">
        <v>1100</v>
      </c>
      <c r="X2022" s="9" t="s">
        <v>1146</v>
      </c>
      <c r="Y2022" s="9" t="s">
        <v>1146</v>
      </c>
      <c r="Z2022" s="9" t="s">
        <v>1323</v>
      </c>
      <c r="AA2022" s="19" t="s">
        <v>29</v>
      </c>
      <c r="AB2022" s="9">
        <v>19000000</v>
      </c>
      <c r="AC2022" s="9">
        <v>939277</v>
      </c>
      <c r="AD2022" s="9" t="s">
        <v>6267</v>
      </c>
      <c r="AE2022" s="20">
        <v>96</v>
      </c>
    </row>
    <row r="2023" spans="1:31" x14ac:dyDescent="0.35">
      <c r="A2023" t="s">
        <v>6707</v>
      </c>
      <c r="B2023" t="s">
        <v>15</v>
      </c>
      <c r="C2023" t="s">
        <v>33</v>
      </c>
      <c r="D2023" s="2">
        <v>1991</v>
      </c>
      <c r="E2023" t="s">
        <v>5913</v>
      </c>
      <c r="F2023" s="2">
        <v>6.2</v>
      </c>
      <c r="G2023">
        <v>2600</v>
      </c>
      <c r="H2023" t="s">
        <v>4850</v>
      </c>
      <c r="I2023" t="s">
        <v>5098</v>
      </c>
      <c r="J2023" t="s">
        <v>3937</v>
      </c>
      <c r="K2023" s="3" t="s">
        <v>29</v>
      </c>
      <c r="L2023">
        <v>16000000</v>
      </c>
      <c r="M2023">
        <v>4409328</v>
      </c>
      <c r="N2023" t="s">
        <v>5720</v>
      </c>
      <c r="O2023" s="2">
        <v>91</v>
      </c>
      <c r="Q2023" s="10" t="s">
        <v>33</v>
      </c>
      <c r="R2023" s="21">
        <v>1991</v>
      </c>
      <c r="S2023" s="27" t="s">
        <v>12963</v>
      </c>
      <c r="T2023" s="25" t="str">
        <f>LEFT(S2023,3)</f>
        <v>Feb</v>
      </c>
      <c r="U2023" s="10" t="s">
        <v>29</v>
      </c>
      <c r="V2023" s="21">
        <v>6.2</v>
      </c>
      <c r="W2023" s="10">
        <v>2600</v>
      </c>
      <c r="X2023" s="10" t="s">
        <v>4850</v>
      </c>
      <c r="Y2023" s="10" t="s">
        <v>5098</v>
      </c>
      <c r="Z2023" s="10" t="s">
        <v>3937</v>
      </c>
      <c r="AA2023" s="22" t="s">
        <v>29</v>
      </c>
      <c r="AB2023" s="10">
        <v>16000000</v>
      </c>
      <c r="AC2023" s="10">
        <v>4409328</v>
      </c>
      <c r="AD2023" s="10" t="s">
        <v>5720</v>
      </c>
      <c r="AE2023" s="23">
        <v>91</v>
      </c>
    </row>
    <row r="2024" spans="1:31" x14ac:dyDescent="0.35">
      <c r="A2024" t="s">
        <v>1028</v>
      </c>
      <c r="B2024" t="s">
        <v>1998</v>
      </c>
      <c r="C2024" t="s">
        <v>16</v>
      </c>
      <c r="D2024" s="2">
        <v>1991</v>
      </c>
      <c r="E2024" t="s">
        <v>6332</v>
      </c>
      <c r="F2024" s="2">
        <v>6.7</v>
      </c>
      <c r="G2024">
        <v>2700</v>
      </c>
      <c r="H2024" t="s">
        <v>2477</v>
      </c>
      <c r="I2024" t="s">
        <v>2477</v>
      </c>
      <c r="J2024" t="s">
        <v>4046</v>
      </c>
      <c r="K2024" s="3" t="s">
        <v>29</v>
      </c>
      <c r="L2024">
        <v>0</v>
      </c>
      <c r="M2024">
        <v>18634643</v>
      </c>
      <c r="N2024" t="s">
        <v>6708</v>
      </c>
      <c r="O2024" s="2">
        <v>111</v>
      </c>
      <c r="Q2024" s="9" t="s">
        <v>16</v>
      </c>
      <c r="R2024" s="18">
        <v>1991</v>
      </c>
      <c r="S2024" s="26" t="s">
        <v>13016</v>
      </c>
      <c r="T2024" s="25" t="str">
        <f>LEFT(S2024,3)</f>
        <v>Oct</v>
      </c>
      <c r="U2024" s="9" t="s">
        <v>29</v>
      </c>
      <c r="V2024" s="18">
        <v>6.7</v>
      </c>
      <c r="W2024" s="9">
        <v>2700</v>
      </c>
      <c r="X2024" s="9" t="s">
        <v>2477</v>
      </c>
      <c r="Y2024" s="9" t="s">
        <v>2477</v>
      </c>
      <c r="Z2024" s="9" t="s">
        <v>4046</v>
      </c>
      <c r="AA2024" s="19" t="s">
        <v>29</v>
      </c>
      <c r="AB2024" s="9">
        <v>0</v>
      </c>
      <c r="AC2024" s="9">
        <v>18634643</v>
      </c>
      <c r="AD2024" s="9" t="s">
        <v>6708</v>
      </c>
      <c r="AE2024" s="20">
        <v>111</v>
      </c>
    </row>
    <row r="2025" spans="1:31" x14ac:dyDescent="0.35">
      <c r="A2025" t="s">
        <v>6709</v>
      </c>
      <c r="B2025" t="s">
        <v>1998</v>
      </c>
      <c r="C2025" t="s">
        <v>16</v>
      </c>
      <c r="D2025" s="2">
        <v>1991</v>
      </c>
      <c r="E2025" t="s">
        <v>6306</v>
      </c>
      <c r="F2025" s="2">
        <v>6.6</v>
      </c>
      <c r="G2025">
        <v>3600</v>
      </c>
      <c r="H2025" t="s">
        <v>6710</v>
      </c>
      <c r="I2025" t="s">
        <v>6711</v>
      </c>
      <c r="J2025" t="s">
        <v>3229</v>
      </c>
      <c r="K2025" s="3" t="s">
        <v>451</v>
      </c>
      <c r="L2025">
        <v>0</v>
      </c>
      <c r="M2025">
        <v>1942423</v>
      </c>
      <c r="N2025" t="s">
        <v>6712</v>
      </c>
      <c r="O2025" s="2">
        <v>143</v>
      </c>
      <c r="Q2025" s="10" t="s">
        <v>16</v>
      </c>
      <c r="R2025" s="21">
        <v>1991</v>
      </c>
      <c r="S2025" s="27" t="s">
        <v>13008</v>
      </c>
      <c r="T2025" s="25" t="str">
        <f>LEFT(S2025,3)</f>
        <v>Dec</v>
      </c>
      <c r="U2025" s="10" t="s">
        <v>29</v>
      </c>
      <c r="V2025" s="21">
        <v>6.6</v>
      </c>
      <c r="W2025" s="10">
        <v>3600</v>
      </c>
      <c r="X2025" s="10" t="s">
        <v>6710</v>
      </c>
      <c r="Y2025" s="10" t="s">
        <v>6711</v>
      </c>
      <c r="Z2025" s="10" t="s">
        <v>3229</v>
      </c>
      <c r="AA2025" s="22" t="s">
        <v>451</v>
      </c>
      <c r="AB2025" s="10">
        <v>0</v>
      </c>
      <c r="AC2025" s="10">
        <v>1942423</v>
      </c>
      <c r="AD2025" s="10" t="s">
        <v>6712</v>
      </c>
      <c r="AE2025" s="23">
        <v>143</v>
      </c>
    </row>
    <row r="2026" spans="1:31" x14ac:dyDescent="0.35">
      <c r="A2026" t="s">
        <v>6713</v>
      </c>
      <c r="B2026" t="s">
        <v>1998</v>
      </c>
      <c r="C2026" t="s">
        <v>33</v>
      </c>
      <c r="D2026" s="2">
        <v>1991</v>
      </c>
      <c r="E2026" t="s">
        <v>6714</v>
      </c>
      <c r="F2026" s="2">
        <v>5.6</v>
      </c>
      <c r="G2026">
        <v>2600</v>
      </c>
      <c r="H2026" t="s">
        <v>1025</v>
      </c>
      <c r="I2026" t="s">
        <v>1025</v>
      </c>
      <c r="J2026" t="s">
        <v>72</v>
      </c>
      <c r="K2026" s="3" t="s">
        <v>29</v>
      </c>
      <c r="L2026">
        <v>18000000</v>
      </c>
      <c r="M2026">
        <v>1501785</v>
      </c>
      <c r="N2026" t="s">
        <v>5763</v>
      </c>
      <c r="O2026" s="2">
        <v>98</v>
      </c>
      <c r="Q2026" s="9" t="s">
        <v>33</v>
      </c>
      <c r="R2026" s="18">
        <v>1991</v>
      </c>
      <c r="S2026" s="26" t="s">
        <v>13054</v>
      </c>
      <c r="T2026" s="25" t="str">
        <f>LEFT(S2026,3)</f>
        <v>Sep</v>
      </c>
      <c r="U2026" s="9" t="s">
        <v>29</v>
      </c>
      <c r="V2026" s="18">
        <v>5.6</v>
      </c>
      <c r="W2026" s="9">
        <v>2600</v>
      </c>
      <c r="X2026" s="9" t="s">
        <v>1025</v>
      </c>
      <c r="Y2026" s="9" t="s">
        <v>1025</v>
      </c>
      <c r="Z2026" s="9" t="s">
        <v>72</v>
      </c>
      <c r="AA2026" s="19" t="s">
        <v>29</v>
      </c>
      <c r="AB2026" s="9">
        <v>18000000</v>
      </c>
      <c r="AC2026" s="9">
        <v>1501785</v>
      </c>
      <c r="AD2026" s="9" t="s">
        <v>5763</v>
      </c>
      <c r="AE2026" s="20">
        <v>98</v>
      </c>
    </row>
    <row r="2027" spans="1:31" x14ac:dyDescent="0.35">
      <c r="A2027" t="s">
        <v>6715</v>
      </c>
      <c r="B2027" t="s">
        <v>32</v>
      </c>
      <c r="C2027" t="s">
        <v>16</v>
      </c>
      <c r="D2027" s="2">
        <v>1991</v>
      </c>
      <c r="E2027" t="s">
        <v>6716</v>
      </c>
      <c r="F2027" s="2">
        <v>6</v>
      </c>
      <c r="G2027">
        <v>796</v>
      </c>
      <c r="H2027" t="s">
        <v>3582</v>
      </c>
      <c r="I2027" t="s">
        <v>3682</v>
      </c>
      <c r="J2027" t="s">
        <v>4677</v>
      </c>
      <c r="K2027" s="3" t="s">
        <v>29</v>
      </c>
      <c r="L2027">
        <v>0</v>
      </c>
      <c r="M2027">
        <v>336396</v>
      </c>
      <c r="N2027" t="s">
        <v>43</v>
      </c>
      <c r="O2027" s="2">
        <v>91</v>
      </c>
      <c r="Q2027" s="10" t="s">
        <v>16</v>
      </c>
      <c r="R2027" s="21">
        <v>1991</v>
      </c>
      <c r="S2027" s="27" t="s">
        <v>13013</v>
      </c>
      <c r="T2027" s="25" t="str">
        <f>LEFT(S2027,3)</f>
        <v>Jun</v>
      </c>
      <c r="U2027" s="10" t="s">
        <v>21</v>
      </c>
      <c r="V2027" s="21">
        <v>6</v>
      </c>
      <c r="W2027" s="10">
        <v>796</v>
      </c>
      <c r="X2027" s="10" t="s">
        <v>3582</v>
      </c>
      <c r="Y2027" s="10" t="s">
        <v>3682</v>
      </c>
      <c r="Z2027" s="10" t="s">
        <v>4677</v>
      </c>
      <c r="AA2027" s="22" t="s">
        <v>29</v>
      </c>
      <c r="AB2027" s="10">
        <v>0</v>
      </c>
      <c r="AC2027" s="10">
        <v>336396</v>
      </c>
      <c r="AD2027" s="10" t="s">
        <v>43</v>
      </c>
      <c r="AE2027" s="23">
        <v>91</v>
      </c>
    </row>
    <row r="2028" spans="1:31" x14ac:dyDescent="0.35">
      <c r="A2028" t="s">
        <v>6717</v>
      </c>
      <c r="B2028" t="s">
        <v>15</v>
      </c>
      <c r="C2028" t="s">
        <v>103</v>
      </c>
      <c r="D2028" s="2">
        <v>1991</v>
      </c>
      <c r="E2028" t="s">
        <v>6718</v>
      </c>
      <c r="F2028" s="2">
        <v>7.3</v>
      </c>
      <c r="G2028">
        <v>2300</v>
      </c>
      <c r="H2028" t="s">
        <v>1846</v>
      </c>
      <c r="I2028" t="s">
        <v>1846</v>
      </c>
      <c r="J2028" t="s">
        <v>6719</v>
      </c>
      <c r="K2028" s="3" t="s">
        <v>29</v>
      </c>
      <c r="L2028">
        <v>3000000</v>
      </c>
      <c r="M2028">
        <v>1345015</v>
      </c>
      <c r="N2028" t="s">
        <v>6720</v>
      </c>
      <c r="O2028" s="2">
        <v>129</v>
      </c>
      <c r="Q2028" s="9" t="s">
        <v>103</v>
      </c>
      <c r="R2028" s="18">
        <v>1991</v>
      </c>
      <c r="S2028" s="26" t="s">
        <v>12989</v>
      </c>
      <c r="T2028" s="25" t="str">
        <f>LEFT(S2028,3)</f>
        <v>Nov</v>
      </c>
      <c r="U2028" s="9" t="s">
        <v>21</v>
      </c>
      <c r="V2028" s="18">
        <v>7.3</v>
      </c>
      <c r="W2028" s="9">
        <v>2300</v>
      </c>
      <c r="X2028" s="9" t="s">
        <v>1846</v>
      </c>
      <c r="Y2028" s="9" t="s">
        <v>1846</v>
      </c>
      <c r="Z2028" s="9" t="s">
        <v>6719</v>
      </c>
      <c r="AA2028" s="19" t="s">
        <v>29</v>
      </c>
      <c r="AB2028" s="9">
        <v>3000000</v>
      </c>
      <c r="AC2028" s="9">
        <v>1345015</v>
      </c>
      <c r="AD2028" s="9" t="s">
        <v>6720</v>
      </c>
      <c r="AE2028" s="20">
        <v>129</v>
      </c>
    </row>
    <row r="2029" spans="1:31" x14ac:dyDescent="0.35">
      <c r="A2029" t="s">
        <v>6721</v>
      </c>
      <c r="B2029" t="s">
        <v>15</v>
      </c>
      <c r="C2029" t="s">
        <v>40</v>
      </c>
      <c r="D2029" s="2">
        <v>1991</v>
      </c>
      <c r="E2029" t="s">
        <v>6722</v>
      </c>
      <c r="F2029" s="2">
        <v>7.1</v>
      </c>
      <c r="G2029">
        <v>4300</v>
      </c>
      <c r="H2029" t="s">
        <v>6065</v>
      </c>
      <c r="I2029" t="s">
        <v>6723</v>
      </c>
      <c r="J2029" t="s">
        <v>6724</v>
      </c>
      <c r="K2029" s="3" t="s">
        <v>21</v>
      </c>
      <c r="L2029">
        <v>0</v>
      </c>
      <c r="M2029">
        <v>295444</v>
      </c>
      <c r="N2029" t="s">
        <v>6725</v>
      </c>
      <c r="O2029" s="2">
        <v>95</v>
      </c>
      <c r="Q2029" s="10" t="s">
        <v>40</v>
      </c>
      <c r="R2029" s="21">
        <v>1991</v>
      </c>
      <c r="S2029" s="27" t="s">
        <v>13055</v>
      </c>
      <c r="T2029" s="25" t="str">
        <f>LEFT(S2029,3)</f>
        <v>Feb</v>
      </c>
      <c r="U2029" s="10" t="s">
        <v>29</v>
      </c>
      <c r="V2029" s="21">
        <v>7.1</v>
      </c>
      <c r="W2029" s="10">
        <v>4300</v>
      </c>
      <c r="X2029" s="10" t="s">
        <v>6065</v>
      </c>
      <c r="Y2029" s="10" t="s">
        <v>6723</v>
      </c>
      <c r="Z2029" s="10" t="s">
        <v>6724</v>
      </c>
      <c r="AA2029" s="22" t="s">
        <v>21</v>
      </c>
      <c r="AB2029" s="10">
        <v>0</v>
      </c>
      <c r="AC2029" s="10">
        <v>295444</v>
      </c>
      <c r="AD2029" s="10" t="s">
        <v>6725</v>
      </c>
      <c r="AE2029" s="23">
        <v>95</v>
      </c>
    </row>
    <row r="2030" spans="1:31" x14ac:dyDescent="0.35">
      <c r="A2030" t="s">
        <v>6726</v>
      </c>
      <c r="B2030" t="s">
        <v>15</v>
      </c>
      <c r="C2030" t="s">
        <v>40</v>
      </c>
      <c r="D2030" s="2">
        <v>1991</v>
      </c>
      <c r="E2030" t="s">
        <v>6409</v>
      </c>
      <c r="F2030" s="2">
        <v>5.7</v>
      </c>
      <c r="G2030">
        <v>2000</v>
      </c>
      <c r="H2030" t="s">
        <v>6727</v>
      </c>
      <c r="I2030" t="s">
        <v>6727</v>
      </c>
      <c r="J2030" t="s">
        <v>4332</v>
      </c>
      <c r="K2030" s="3" t="s">
        <v>21</v>
      </c>
      <c r="L2030">
        <v>0</v>
      </c>
      <c r="M2030">
        <v>5136759</v>
      </c>
      <c r="N2030" t="s">
        <v>4978</v>
      </c>
      <c r="O2030" s="2">
        <v>103</v>
      </c>
      <c r="Q2030" s="9" t="s">
        <v>40</v>
      </c>
      <c r="R2030" s="18">
        <v>1991</v>
      </c>
      <c r="S2030" s="26" t="s">
        <v>12972</v>
      </c>
      <c r="T2030" s="25" t="str">
        <f>LEFT(S2030,3)</f>
        <v>Apr</v>
      </c>
      <c r="U2030" s="9" t="s">
        <v>29</v>
      </c>
      <c r="V2030" s="18">
        <v>5.7</v>
      </c>
      <c r="W2030" s="9">
        <v>2000</v>
      </c>
      <c r="X2030" s="9" t="s">
        <v>6727</v>
      </c>
      <c r="Y2030" s="9" t="s">
        <v>6727</v>
      </c>
      <c r="Z2030" s="9" t="s">
        <v>4332</v>
      </c>
      <c r="AA2030" s="19" t="s">
        <v>21</v>
      </c>
      <c r="AB2030" s="9">
        <v>0</v>
      </c>
      <c r="AC2030" s="9">
        <v>5136759</v>
      </c>
      <c r="AD2030" s="9" t="s">
        <v>4978</v>
      </c>
      <c r="AE2030" s="20">
        <v>103</v>
      </c>
    </row>
    <row r="2031" spans="1:31" x14ac:dyDescent="0.35">
      <c r="A2031" t="s">
        <v>6728</v>
      </c>
      <c r="B2031" t="s">
        <v>15</v>
      </c>
      <c r="C2031" t="s">
        <v>4883</v>
      </c>
      <c r="D2031" s="2">
        <v>1991</v>
      </c>
      <c r="E2031" t="s">
        <v>6729</v>
      </c>
      <c r="F2031" s="2">
        <v>5.9</v>
      </c>
      <c r="G2031">
        <v>1500</v>
      </c>
      <c r="H2031" t="s">
        <v>4948</v>
      </c>
      <c r="I2031" t="s">
        <v>4948</v>
      </c>
      <c r="J2031" t="s">
        <v>6730</v>
      </c>
      <c r="K2031" s="3" t="s">
        <v>29</v>
      </c>
      <c r="L2031">
        <v>6900000</v>
      </c>
      <c r="M2031">
        <v>133645</v>
      </c>
      <c r="N2031" t="s">
        <v>6731</v>
      </c>
      <c r="O2031" s="2">
        <v>112</v>
      </c>
      <c r="Q2031" s="10" t="s">
        <v>4883</v>
      </c>
      <c r="R2031" s="21">
        <v>1991</v>
      </c>
      <c r="S2031" s="27">
        <v>33543</v>
      </c>
      <c r="T2031" s="25" t="str">
        <f>LEFT(S2031,3)</f>
        <v>335</v>
      </c>
      <c r="U2031" s="10" t="s">
        <v>29</v>
      </c>
      <c r="V2031" s="21">
        <v>5.9</v>
      </c>
      <c r="W2031" s="10">
        <v>1500</v>
      </c>
      <c r="X2031" s="10" t="s">
        <v>4948</v>
      </c>
      <c r="Y2031" s="10" t="s">
        <v>4948</v>
      </c>
      <c r="Z2031" s="10" t="s">
        <v>6730</v>
      </c>
      <c r="AA2031" s="22" t="s">
        <v>29</v>
      </c>
      <c r="AB2031" s="10">
        <v>6900000</v>
      </c>
      <c r="AC2031" s="10">
        <v>133645</v>
      </c>
      <c r="AD2031" s="10" t="s">
        <v>6731</v>
      </c>
      <c r="AE2031" s="23">
        <v>112</v>
      </c>
    </row>
    <row r="2032" spans="1:31" x14ac:dyDescent="0.35">
      <c r="A2032" t="s">
        <v>6732</v>
      </c>
      <c r="B2032" t="s">
        <v>1998</v>
      </c>
      <c r="C2032" t="s">
        <v>16</v>
      </c>
      <c r="D2032" s="2">
        <v>1991</v>
      </c>
      <c r="E2032" t="s">
        <v>6733</v>
      </c>
      <c r="F2032" s="2">
        <v>6.7</v>
      </c>
      <c r="G2032">
        <v>3100</v>
      </c>
      <c r="H2032" t="s">
        <v>5693</v>
      </c>
      <c r="I2032" t="s">
        <v>6734</v>
      </c>
      <c r="J2032" t="s">
        <v>1514</v>
      </c>
      <c r="K2032" s="3" t="s">
        <v>5816</v>
      </c>
      <c r="L2032">
        <v>0</v>
      </c>
      <c r="M2032">
        <v>516517</v>
      </c>
      <c r="N2032" t="s">
        <v>5695</v>
      </c>
      <c r="O2032" s="2">
        <v>117</v>
      </c>
      <c r="Q2032" s="9" t="s">
        <v>16</v>
      </c>
      <c r="R2032" s="18">
        <v>1991</v>
      </c>
      <c r="S2032" s="26" t="s">
        <v>13056</v>
      </c>
      <c r="T2032" s="25" t="str">
        <f>LEFT(S2032,3)</f>
        <v>Jan</v>
      </c>
      <c r="U2032" s="9" t="s">
        <v>29</v>
      </c>
      <c r="V2032" s="18">
        <v>6.7</v>
      </c>
      <c r="W2032" s="9">
        <v>3100</v>
      </c>
      <c r="X2032" s="9" t="s">
        <v>5693</v>
      </c>
      <c r="Y2032" s="9" t="s">
        <v>6734</v>
      </c>
      <c r="Z2032" s="9" t="s">
        <v>1514</v>
      </c>
      <c r="AA2032" s="19" t="s">
        <v>5816</v>
      </c>
      <c r="AB2032" s="9">
        <v>0</v>
      </c>
      <c r="AC2032" s="9">
        <v>516517</v>
      </c>
      <c r="AD2032" s="9" t="s">
        <v>5695</v>
      </c>
      <c r="AE2032" s="20">
        <v>117</v>
      </c>
    </row>
    <row r="2033" spans="1:31" x14ac:dyDescent="0.35">
      <c r="A2033" t="s">
        <v>6735</v>
      </c>
      <c r="B2033" t="s">
        <v>15</v>
      </c>
      <c r="C2033" t="s">
        <v>16</v>
      </c>
      <c r="D2033" s="2">
        <v>1991</v>
      </c>
      <c r="E2033" t="s">
        <v>6736</v>
      </c>
      <c r="F2033" s="2">
        <v>7.1</v>
      </c>
      <c r="G2033">
        <v>2700</v>
      </c>
      <c r="H2033" t="s">
        <v>6737</v>
      </c>
      <c r="I2033" t="s">
        <v>6737</v>
      </c>
      <c r="J2033" t="s">
        <v>6738</v>
      </c>
      <c r="K2033" s="3" t="s">
        <v>29</v>
      </c>
      <c r="L2033">
        <v>4000000</v>
      </c>
      <c r="M2033">
        <v>259012</v>
      </c>
      <c r="N2033" t="s">
        <v>4877</v>
      </c>
      <c r="O2033" s="2">
        <v>89</v>
      </c>
      <c r="Q2033" s="10" t="s">
        <v>16</v>
      </c>
      <c r="R2033" s="21">
        <v>1991</v>
      </c>
      <c r="S2033" s="27" t="s">
        <v>13057</v>
      </c>
      <c r="T2033" s="25" t="str">
        <f>LEFT(S2033,3)</f>
        <v>Mar</v>
      </c>
      <c r="U2033" s="10" t="s">
        <v>29</v>
      </c>
      <c r="V2033" s="21">
        <v>7.1</v>
      </c>
      <c r="W2033" s="10">
        <v>2700</v>
      </c>
      <c r="X2033" s="10" t="s">
        <v>6737</v>
      </c>
      <c r="Y2033" s="10" t="s">
        <v>6737</v>
      </c>
      <c r="Z2033" s="10" t="s">
        <v>6738</v>
      </c>
      <c r="AA2033" s="22" t="s">
        <v>29</v>
      </c>
      <c r="AB2033" s="10">
        <v>4000000</v>
      </c>
      <c r="AC2033" s="10">
        <v>259012</v>
      </c>
      <c r="AD2033" s="10" t="s">
        <v>4877</v>
      </c>
      <c r="AE2033" s="23">
        <v>89</v>
      </c>
    </row>
    <row r="2034" spans="1:31" x14ac:dyDescent="0.35">
      <c r="A2034" t="s">
        <v>6739</v>
      </c>
      <c r="B2034" t="s">
        <v>15</v>
      </c>
      <c r="C2034" t="s">
        <v>33</v>
      </c>
      <c r="D2034" s="2">
        <v>1991</v>
      </c>
      <c r="E2034" t="s">
        <v>6740</v>
      </c>
      <c r="F2034" s="2">
        <v>5.4</v>
      </c>
      <c r="G2034">
        <v>1600</v>
      </c>
      <c r="H2034" t="s">
        <v>6741</v>
      </c>
      <c r="I2034" t="s">
        <v>6741</v>
      </c>
      <c r="J2034" t="s">
        <v>4258</v>
      </c>
      <c r="K2034" s="3" t="s">
        <v>29</v>
      </c>
      <c r="L2034">
        <v>6000000</v>
      </c>
      <c r="N2034" t="s">
        <v>6742</v>
      </c>
      <c r="O2034" s="2">
        <v>96</v>
      </c>
      <c r="Q2034" s="9" t="s">
        <v>33</v>
      </c>
      <c r="R2034" s="18">
        <v>1991</v>
      </c>
      <c r="S2034" s="26" t="s">
        <v>13058</v>
      </c>
      <c r="T2034" s="25" t="str">
        <f>LEFT(S2034,3)</f>
        <v>May</v>
      </c>
      <c r="U2034" s="9" t="s">
        <v>919</v>
      </c>
      <c r="V2034" s="18">
        <v>5.4</v>
      </c>
      <c r="W2034" s="9">
        <v>1600</v>
      </c>
      <c r="X2034" s="9" t="s">
        <v>6741</v>
      </c>
      <c r="Y2034" s="9" t="s">
        <v>6741</v>
      </c>
      <c r="Z2034" s="9" t="s">
        <v>4258</v>
      </c>
      <c r="AA2034" s="19" t="s">
        <v>29</v>
      </c>
      <c r="AB2034" s="9">
        <v>6000000</v>
      </c>
      <c r="AC2034" s="9"/>
      <c r="AD2034" s="9" t="s">
        <v>6742</v>
      </c>
      <c r="AE2034" s="20">
        <v>96</v>
      </c>
    </row>
    <row r="2035" spans="1:31" x14ac:dyDescent="0.35">
      <c r="A2035" t="s">
        <v>6743</v>
      </c>
      <c r="B2035" t="s">
        <v>15</v>
      </c>
      <c r="C2035" t="s">
        <v>16</v>
      </c>
      <c r="D2035" s="2">
        <v>1991</v>
      </c>
      <c r="E2035" t="s">
        <v>6714</v>
      </c>
      <c r="F2035" s="2">
        <v>6</v>
      </c>
      <c r="G2035">
        <v>945</v>
      </c>
      <c r="H2035" t="s">
        <v>5065</v>
      </c>
      <c r="I2035" t="s">
        <v>6744</v>
      </c>
      <c r="J2035" t="s">
        <v>6745</v>
      </c>
      <c r="K2035" s="3" t="s">
        <v>29</v>
      </c>
      <c r="L2035">
        <v>0</v>
      </c>
      <c r="M2035">
        <v>30964</v>
      </c>
      <c r="N2035" t="s">
        <v>2239</v>
      </c>
      <c r="O2035" s="2">
        <v>113</v>
      </c>
      <c r="Q2035" s="10" t="s">
        <v>16</v>
      </c>
      <c r="R2035" s="21">
        <v>1991</v>
      </c>
      <c r="S2035" s="27" t="s">
        <v>13054</v>
      </c>
      <c r="T2035" s="25" t="str">
        <f>LEFT(S2035,3)</f>
        <v>Sep</v>
      </c>
      <c r="U2035" s="10" t="s">
        <v>29</v>
      </c>
      <c r="V2035" s="21">
        <v>6</v>
      </c>
      <c r="W2035" s="10">
        <v>945</v>
      </c>
      <c r="X2035" s="10" t="s">
        <v>5065</v>
      </c>
      <c r="Y2035" s="10" t="s">
        <v>6744</v>
      </c>
      <c r="Z2035" s="10" t="s">
        <v>6745</v>
      </c>
      <c r="AA2035" s="22" t="s">
        <v>29</v>
      </c>
      <c r="AB2035" s="10">
        <v>0</v>
      </c>
      <c r="AC2035" s="10">
        <v>30964</v>
      </c>
      <c r="AD2035" s="10" t="s">
        <v>2239</v>
      </c>
      <c r="AE2035" s="23">
        <v>113</v>
      </c>
    </row>
    <row r="2036" spans="1:31" x14ac:dyDescent="0.35">
      <c r="A2036" t="s">
        <v>6746</v>
      </c>
      <c r="B2036" t="s">
        <v>15</v>
      </c>
      <c r="C2036" t="s">
        <v>16</v>
      </c>
      <c r="D2036" s="2">
        <v>1991</v>
      </c>
      <c r="E2036" t="s">
        <v>6223</v>
      </c>
      <c r="F2036" s="2">
        <v>4.5999999999999996</v>
      </c>
      <c r="G2036">
        <v>1100</v>
      </c>
      <c r="H2036" t="s">
        <v>6747</v>
      </c>
      <c r="I2036" t="s">
        <v>6748</v>
      </c>
      <c r="J2036" t="s">
        <v>2544</v>
      </c>
      <c r="K2036" s="3" t="s">
        <v>29</v>
      </c>
      <c r="L2036">
        <v>0</v>
      </c>
      <c r="M2036">
        <v>1159578</v>
      </c>
      <c r="N2036" t="s">
        <v>6749</v>
      </c>
      <c r="O2036" s="2">
        <v>83</v>
      </c>
      <c r="Q2036" s="9" t="s">
        <v>16</v>
      </c>
      <c r="R2036" s="18">
        <v>1991</v>
      </c>
      <c r="S2036" s="26" t="s">
        <v>12990</v>
      </c>
      <c r="T2036" s="25" t="str">
        <f>LEFT(S2036,3)</f>
        <v>Mar</v>
      </c>
      <c r="U2036" s="9" t="s">
        <v>29</v>
      </c>
      <c r="V2036" s="18">
        <v>4.5999999999999996</v>
      </c>
      <c r="W2036" s="9">
        <v>1100</v>
      </c>
      <c r="X2036" s="9" t="s">
        <v>6747</v>
      </c>
      <c r="Y2036" s="9" t="s">
        <v>6748</v>
      </c>
      <c r="Z2036" s="9" t="s">
        <v>2544</v>
      </c>
      <c r="AA2036" s="19" t="s">
        <v>29</v>
      </c>
      <c r="AB2036" s="9">
        <v>0</v>
      </c>
      <c r="AC2036" s="9">
        <v>1159578</v>
      </c>
      <c r="AD2036" s="9" t="s">
        <v>6749</v>
      </c>
      <c r="AE2036" s="20">
        <v>83</v>
      </c>
    </row>
    <row r="2037" spans="1:31" x14ac:dyDescent="0.35">
      <c r="A2037" t="s">
        <v>6750</v>
      </c>
      <c r="B2037" t="s">
        <v>15</v>
      </c>
      <c r="C2037" t="s">
        <v>62</v>
      </c>
      <c r="D2037" s="2">
        <v>1991</v>
      </c>
      <c r="E2037" t="s">
        <v>4256</v>
      </c>
      <c r="F2037" s="2">
        <v>7.2</v>
      </c>
      <c r="G2037">
        <v>2800</v>
      </c>
      <c r="H2037" t="s">
        <v>6751</v>
      </c>
      <c r="I2037" t="s">
        <v>6751</v>
      </c>
      <c r="J2037" t="s">
        <v>6752</v>
      </c>
      <c r="K2037" s="3" t="s">
        <v>451</v>
      </c>
      <c r="L2037">
        <v>0</v>
      </c>
      <c r="M2037">
        <v>193205</v>
      </c>
      <c r="N2037" t="s">
        <v>6753</v>
      </c>
      <c r="O2037" s="2">
        <v>158</v>
      </c>
      <c r="Q2037" s="10" t="s">
        <v>62</v>
      </c>
      <c r="R2037" s="21">
        <v>1991</v>
      </c>
      <c r="S2037" s="27" t="s">
        <v>12755</v>
      </c>
      <c r="T2037" s="25" t="str">
        <f>LEFT(S2037,3)</f>
        <v>Oct</v>
      </c>
      <c r="U2037" s="10" t="s">
        <v>29</v>
      </c>
      <c r="V2037" s="21">
        <v>7.2</v>
      </c>
      <c r="W2037" s="10">
        <v>2800</v>
      </c>
      <c r="X2037" s="10" t="s">
        <v>6751</v>
      </c>
      <c r="Y2037" s="10" t="s">
        <v>6751</v>
      </c>
      <c r="Z2037" s="10" t="s">
        <v>6752</v>
      </c>
      <c r="AA2037" s="22" t="s">
        <v>451</v>
      </c>
      <c r="AB2037" s="10">
        <v>0</v>
      </c>
      <c r="AC2037" s="10">
        <v>193205</v>
      </c>
      <c r="AD2037" s="10" t="s">
        <v>6753</v>
      </c>
      <c r="AE2037" s="23">
        <v>158</v>
      </c>
    </row>
    <row r="2038" spans="1:31" x14ac:dyDescent="0.35">
      <c r="A2038" t="s">
        <v>6754</v>
      </c>
      <c r="B2038" t="s">
        <v>32</v>
      </c>
      <c r="C2038" t="s">
        <v>16</v>
      </c>
      <c r="D2038" s="2">
        <v>1991</v>
      </c>
      <c r="E2038" t="s">
        <v>6418</v>
      </c>
      <c r="F2038" s="2">
        <v>6.4</v>
      </c>
      <c r="G2038">
        <v>1700</v>
      </c>
      <c r="H2038" t="s">
        <v>178</v>
      </c>
      <c r="I2038" t="s">
        <v>6755</v>
      </c>
      <c r="J2038" t="s">
        <v>6745</v>
      </c>
      <c r="K2038" s="3" t="s">
        <v>29</v>
      </c>
      <c r="L2038">
        <v>14000000</v>
      </c>
      <c r="M2038">
        <v>8906823</v>
      </c>
      <c r="N2038" t="s">
        <v>5108</v>
      </c>
      <c r="O2038" s="2">
        <v>99</v>
      </c>
      <c r="Q2038" s="9" t="s">
        <v>16</v>
      </c>
      <c r="R2038" s="18">
        <v>1991</v>
      </c>
      <c r="S2038" s="26" t="s">
        <v>12974</v>
      </c>
      <c r="T2038" s="25" t="str">
        <f>LEFT(S2038,3)</f>
        <v>Sep</v>
      </c>
      <c r="U2038" s="9" t="s">
        <v>29</v>
      </c>
      <c r="V2038" s="18">
        <v>6.4</v>
      </c>
      <c r="W2038" s="9">
        <v>1700</v>
      </c>
      <c r="X2038" s="9" t="s">
        <v>178</v>
      </c>
      <c r="Y2038" s="9" t="s">
        <v>6755</v>
      </c>
      <c r="Z2038" s="9" t="s">
        <v>6745</v>
      </c>
      <c r="AA2038" s="19" t="s">
        <v>29</v>
      </c>
      <c r="AB2038" s="9">
        <v>14000000</v>
      </c>
      <c r="AC2038" s="9">
        <v>8906823</v>
      </c>
      <c r="AD2038" s="9" t="s">
        <v>5108</v>
      </c>
      <c r="AE2038" s="20">
        <v>99</v>
      </c>
    </row>
    <row r="2039" spans="1:31" x14ac:dyDescent="0.35">
      <c r="A2039" t="s">
        <v>6756</v>
      </c>
      <c r="B2039" t="s">
        <v>15</v>
      </c>
      <c r="C2039" t="s">
        <v>33</v>
      </c>
      <c r="D2039" s="2">
        <v>1991</v>
      </c>
      <c r="E2039" t="s">
        <v>6757</v>
      </c>
      <c r="F2039" s="2">
        <v>7</v>
      </c>
      <c r="G2039">
        <v>2800</v>
      </c>
      <c r="H2039" t="s">
        <v>6758</v>
      </c>
      <c r="I2039" t="s">
        <v>6759</v>
      </c>
      <c r="J2039" t="s">
        <v>5196</v>
      </c>
      <c r="K2039" s="3" t="s">
        <v>1110</v>
      </c>
      <c r="L2039">
        <v>0</v>
      </c>
      <c r="M2039">
        <v>1407309</v>
      </c>
      <c r="N2039" t="s">
        <v>6760</v>
      </c>
      <c r="O2039" s="2">
        <v>103</v>
      </c>
      <c r="Q2039" s="10" t="s">
        <v>33</v>
      </c>
      <c r="R2039" s="21">
        <v>1991</v>
      </c>
      <c r="S2039" s="27" t="s">
        <v>12972</v>
      </c>
      <c r="T2039" s="25" t="str">
        <f>LEFT(S2039,3)</f>
        <v>Apr</v>
      </c>
      <c r="U2039" s="10" t="s">
        <v>1110</v>
      </c>
      <c r="V2039" s="21">
        <v>7</v>
      </c>
      <c r="W2039" s="10">
        <v>2800</v>
      </c>
      <c r="X2039" s="10" t="s">
        <v>6758</v>
      </c>
      <c r="Y2039" s="10" t="s">
        <v>6759</v>
      </c>
      <c r="Z2039" s="10" t="s">
        <v>5196</v>
      </c>
      <c r="AA2039" s="22" t="s">
        <v>1110</v>
      </c>
      <c r="AB2039" s="10">
        <v>0</v>
      </c>
      <c r="AC2039" s="10">
        <v>1407309</v>
      </c>
      <c r="AD2039" s="10" t="s">
        <v>6760</v>
      </c>
      <c r="AE2039" s="23">
        <v>103</v>
      </c>
    </row>
    <row r="2040" spans="1:31" x14ac:dyDescent="0.35">
      <c r="A2040" t="s">
        <v>6761</v>
      </c>
      <c r="B2040" t="s">
        <v>15</v>
      </c>
      <c r="C2040" t="s">
        <v>40</v>
      </c>
      <c r="D2040" s="2">
        <v>1991</v>
      </c>
      <c r="E2040" t="s">
        <v>6762</v>
      </c>
      <c r="F2040" s="2">
        <v>7.2</v>
      </c>
      <c r="G2040">
        <v>10000</v>
      </c>
      <c r="H2040" t="s">
        <v>6763</v>
      </c>
      <c r="I2040" t="s">
        <v>6763</v>
      </c>
      <c r="J2040" t="s">
        <v>6763</v>
      </c>
      <c r="K2040" s="3" t="s">
        <v>305</v>
      </c>
      <c r="L2040">
        <v>0</v>
      </c>
      <c r="M2040">
        <v>626057</v>
      </c>
      <c r="N2040" t="s">
        <v>4939</v>
      </c>
      <c r="O2040" s="2">
        <v>102</v>
      </c>
      <c r="Q2040" s="9" t="s">
        <v>40</v>
      </c>
      <c r="R2040" s="18">
        <v>1991</v>
      </c>
      <c r="S2040" s="26" t="s">
        <v>13059</v>
      </c>
      <c r="T2040" s="25" t="str">
        <f>LEFT(S2040,3)</f>
        <v>Oct</v>
      </c>
      <c r="U2040" s="9" t="s">
        <v>305</v>
      </c>
      <c r="V2040" s="18">
        <v>7.2</v>
      </c>
      <c r="W2040" s="9">
        <v>10000</v>
      </c>
      <c r="X2040" s="9" t="s">
        <v>6763</v>
      </c>
      <c r="Y2040" s="9" t="s">
        <v>6763</v>
      </c>
      <c r="Z2040" s="9" t="s">
        <v>6763</v>
      </c>
      <c r="AA2040" s="19" t="s">
        <v>305</v>
      </c>
      <c r="AB2040" s="9">
        <v>0</v>
      </c>
      <c r="AC2040" s="9">
        <v>626057</v>
      </c>
      <c r="AD2040" s="9" t="s">
        <v>4939</v>
      </c>
      <c r="AE2040" s="20">
        <v>102</v>
      </c>
    </row>
    <row r="2041" spans="1:31" x14ac:dyDescent="0.35">
      <c r="A2041" t="s">
        <v>6764</v>
      </c>
      <c r="B2041" t="s">
        <v>32</v>
      </c>
      <c r="C2041" t="s">
        <v>40</v>
      </c>
      <c r="D2041" s="2">
        <v>1991</v>
      </c>
      <c r="E2041" t="s">
        <v>6427</v>
      </c>
      <c r="F2041" s="2">
        <v>6.4</v>
      </c>
      <c r="G2041">
        <v>1100</v>
      </c>
      <c r="H2041" t="s">
        <v>1739</v>
      </c>
      <c r="I2041" t="s">
        <v>5973</v>
      </c>
      <c r="J2041" t="s">
        <v>6765</v>
      </c>
      <c r="K2041" s="3" t="s">
        <v>29</v>
      </c>
      <c r="L2041">
        <v>0</v>
      </c>
      <c r="M2041">
        <v>246000</v>
      </c>
      <c r="N2041" t="s">
        <v>43</v>
      </c>
      <c r="O2041" s="2">
        <v>106</v>
      </c>
      <c r="Q2041" s="10" t="s">
        <v>40</v>
      </c>
      <c r="R2041" s="21">
        <v>1991</v>
      </c>
      <c r="S2041" s="27" t="s">
        <v>13029</v>
      </c>
      <c r="T2041" s="25" t="str">
        <f>LEFT(S2041,3)</f>
        <v>Oct</v>
      </c>
      <c r="U2041" s="10" t="s">
        <v>29</v>
      </c>
      <c r="V2041" s="21">
        <v>6.4</v>
      </c>
      <c r="W2041" s="10">
        <v>1100</v>
      </c>
      <c r="X2041" s="10" t="s">
        <v>1739</v>
      </c>
      <c r="Y2041" s="10" t="s">
        <v>5973</v>
      </c>
      <c r="Z2041" s="10" t="s">
        <v>6765</v>
      </c>
      <c r="AA2041" s="22" t="s">
        <v>29</v>
      </c>
      <c r="AB2041" s="10">
        <v>0</v>
      </c>
      <c r="AC2041" s="10">
        <v>246000</v>
      </c>
      <c r="AD2041" s="10" t="s">
        <v>43</v>
      </c>
      <c r="AE2041" s="23">
        <v>106</v>
      </c>
    </row>
    <row r="2042" spans="1:31" x14ac:dyDescent="0.35">
      <c r="A2042" t="s">
        <v>6766</v>
      </c>
      <c r="B2042" t="s">
        <v>1998</v>
      </c>
      <c r="C2042" t="s">
        <v>62</v>
      </c>
      <c r="D2042" s="2">
        <v>1991</v>
      </c>
      <c r="E2042" t="s">
        <v>6306</v>
      </c>
      <c r="F2042" s="2">
        <v>7.1</v>
      </c>
      <c r="G2042">
        <v>2000</v>
      </c>
      <c r="H2042" t="s">
        <v>2703</v>
      </c>
      <c r="I2042" t="s">
        <v>2703</v>
      </c>
      <c r="J2042" t="s">
        <v>4254</v>
      </c>
      <c r="K2042" s="3" t="s">
        <v>305</v>
      </c>
      <c r="L2042">
        <v>0</v>
      </c>
      <c r="M2042">
        <v>93292</v>
      </c>
      <c r="N2042" t="s">
        <v>6767</v>
      </c>
      <c r="O2042" s="2">
        <v>137</v>
      </c>
      <c r="Q2042" s="9" t="s">
        <v>62</v>
      </c>
      <c r="R2042" s="18">
        <v>1991</v>
      </c>
      <c r="S2042" s="26" t="s">
        <v>13008</v>
      </c>
      <c r="T2042" s="25" t="str">
        <f>LEFT(S2042,3)</f>
        <v>Dec</v>
      </c>
      <c r="U2042" s="9" t="s">
        <v>29</v>
      </c>
      <c r="V2042" s="18">
        <v>7.1</v>
      </c>
      <c r="W2042" s="9">
        <v>2000</v>
      </c>
      <c r="X2042" s="9" t="s">
        <v>2703</v>
      </c>
      <c r="Y2042" s="9" t="s">
        <v>2703</v>
      </c>
      <c r="Z2042" s="9" t="s">
        <v>4254</v>
      </c>
      <c r="AA2042" s="19" t="s">
        <v>305</v>
      </c>
      <c r="AB2042" s="9">
        <v>0</v>
      </c>
      <c r="AC2042" s="9">
        <v>93292</v>
      </c>
      <c r="AD2042" s="9" t="s">
        <v>6767</v>
      </c>
      <c r="AE2042" s="20">
        <v>137</v>
      </c>
    </row>
    <row r="2043" spans="1:31" x14ac:dyDescent="0.35">
      <c r="A2043" t="s">
        <v>6768</v>
      </c>
      <c r="C2043" t="s">
        <v>40</v>
      </c>
      <c r="D2043" s="2">
        <v>1991</v>
      </c>
      <c r="E2043" t="s">
        <v>6769</v>
      </c>
      <c r="F2043" s="2">
        <v>6.1</v>
      </c>
      <c r="G2043">
        <v>2600</v>
      </c>
      <c r="H2043" t="s">
        <v>2554</v>
      </c>
      <c r="I2043" t="s">
        <v>2554</v>
      </c>
      <c r="J2043" t="s">
        <v>1374</v>
      </c>
      <c r="K2043" s="3" t="s">
        <v>451</v>
      </c>
      <c r="L2043">
        <v>0</v>
      </c>
      <c r="N2043" t="s">
        <v>6663</v>
      </c>
      <c r="O2043" s="2">
        <v>105</v>
      </c>
      <c r="Q2043" s="10" t="s">
        <v>40</v>
      </c>
      <c r="R2043" s="21">
        <v>1991</v>
      </c>
      <c r="S2043" s="27" t="s">
        <v>13047</v>
      </c>
      <c r="T2043" s="25" t="str">
        <f>LEFT(S2043,3)</f>
        <v>Oct</v>
      </c>
      <c r="U2043" s="10" t="s">
        <v>451</v>
      </c>
      <c r="V2043" s="21">
        <v>6.1</v>
      </c>
      <c r="W2043" s="10">
        <v>2600</v>
      </c>
      <c r="X2043" s="10" t="s">
        <v>2554</v>
      </c>
      <c r="Y2043" s="10" t="s">
        <v>2554</v>
      </c>
      <c r="Z2043" s="10" t="s">
        <v>1374</v>
      </c>
      <c r="AA2043" s="22" t="s">
        <v>451</v>
      </c>
      <c r="AB2043" s="10">
        <v>0</v>
      </c>
      <c r="AC2043" s="10"/>
      <c r="AD2043" s="10" t="s">
        <v>6663</v>
      </c>
      <c r="AE2043" s="23">
        <v>105</v>
      </c>
    </row>
    <row r="2044" spans="1:31" x14ac:dyDescent="0.35">
      <c r="A2044" t="s">
        <v>6770</v>
      </c>
      <c r="B2044" t="s">
        <v>15</v>
      </c>
      <c r="C2044" t="s">
        <v>4883</v>
      </c>
      <c r="D2044" s="2">
        <v>1991</v>
      </c>
      <c r="E2044" t="s">
        <v>6383</v>
      </c>
      <c r="F2044" s="2">
        <v>5.6</v>
      </c>
      <c r="G2044">
        <v>815</v>
      </c>
      <c r="H2044" t="s">
        <v>5015</v>
      </c>
      <c r="I2044" t="s">
        <v>3628</v>
      </c>
      <c r="J2044" t="s">
        <v>1148</v>
      </c>
      <c r="K2044" s="3" t="s">
        <v>29</v>
      </c>
      <c r="L2044">
        <v>0</v>
      </c>
      <c r="M2044">
        <v>6413375</v>
      </c>
      <c r="N2044" t="s">
        <v>6771</v>
      </c>
      <c r="O2044" s="2">
        <v>104</v>
      </c>
      <c r="Q2044" s="9" t="s">
        <v>4883</v>
      </c>
      <c r="R2044" s="18">
        <v>1991</v>
      </c>
      <c r="S2044" s="26" t="s">
        <v>13024</v>
      </c>
      <c r="T2044" s="25" t="str">
        <f>LEFT(S2044,3)</f>
        <v>Aug</v>
      </c>
      <c r="U2044" s="9" t="s">
        <v>29</v>
      </c>
      <c r="V2044" s="18">
        <v>5.6</v>
      </c>
      <c r="W2044" s="9">
        <v>815</v>
      </c>
      <c r="X2044" s="9" t="s">
        <v>5015</v>
      </c>
      <c r="Y2044" s="9" t="s">
        <v>3628</v>
      </c>
      <c r="Z2044" s="9" t="s">
        <v>1148</v>
      </c>
      <c r="AA2044" s="19" t="s">
        <v>29</v>
      </c>
      <c r="AB2044" s="9">
        <v>0</v>
      </c>
      <c r="AC2044" s="9">
        <v>6413375</v>
      </c>
      <c r="AD2044" s="9" t="s">
        <v>6771</v>
      </c>
      <c r="AE2044" s="20">
        <v>104</v>
      </c>
    </row>
    <row r="2045" spans="1:31" x14ac:dyDescent="0.35">
      <c r="A2045" t="s">
        <v>6772</v>
      </c>
      <c r="B2045" t="s">
        <v>15</v>
      </c>
      <c r="C2045" t="s">
        <v>103</v>
      </c>
      <c r="D2045" s="2">
        <v>1992</v>
      </c>
      <c r="E2045" t="s">
        <v>6773</v>
      </c>
      <c r="F2045" s="2">
        <v>8.3000000000000007</v>
      </c>
      <c r="G2045">
        <v>943000</v>
      </c>
      <c r="H2045" t="s">
        <v>6774</v>
      </c>
      <c r="I2045" t="s">
        <v>6774</v>
      </c>
      <c r="J2045" t="s">
        <v>6775</v>
      </c>
      <c r="K2045" s="3" t="s">
        <v>29</v>
      </c>
      <c r="L2045">
        <v>1200000</v>
      </c>
      <c r="M2045">
        <v>2913644</v>
      </c>
      <c r="N2045" t="s">
        <v>6776</v>
      </c>
      <c r="O2045" s="2">
        <v>99</v>
      </c>
      <c r="Q2045" s="10" t="s">
        <v>103</v>
      </c>
      <c r="R2045" s="21">
        <v>1992</v>
      </c>
      <c r="S2045" s="27" t="s">
        <v>13060</v>
      </c>
      <c r="T2045" s="25" t="str">
        <f>LEFT(S2045,3)</f>
        <v>Sep</v>
      </c>
      <c r="U2045" s="10" t="s">
        <v>451</v>
      </c>
      <c r="V2045" s="21">
        <v>8.3000000000000007</v>
      </c>
      <c r="W2045" s="10">
        <v>943000</v>
      </c>
      <c r="X2045" s="10" t="s">
        <v>6774</v>
      </c>
      <c r="Y2045" s="10" t="s">
        <v>6774</v>
      </c>
      <c r="Z2045" s="10" t="s">
        <v>6775</v>
      </c>
      <c r="AA2045" s="22" t="s">
        <v>29</v>
      </c>
      <c r="AB2045" s="10">
        <v>1200000</v>
      </c>
      <c r="AC2045" s="10">
        <v>2913644</v>
      </c>
      <c r="AD2045" s="10" t="s">
        <v>6776</v>
      </c>
      <c r="AE2045" s="23">
        <v>99</v>
      </c>
    </row>
    <row r="2046" spans="1:31" x14ac:dyDescent="0.35">
      <c r="A2046" t="s">
        <v>6777</v>
      </c>
      <c r="B2046" t="s">
        <v>15</v>
      </c>
      <c r="C2046" t="s">
        <v>16</v>
      </c>
      <c r="D2046" s="2">
        <v>1992</v>
      </c>
      <c r="E2046" t="s">
        <v>6514</v>
      </c>
      <c r="F2046" s="2">
        <v>7</v>
      </c>
      <c r="G2046">
        <v>186000</v>
      </c>
      <c r="H2046" t="s">
        <v>2645</v>
      </c>
      <c r="I2046" t="s">
        <v>2729</v>
      </c>
      <c r="J2046" t="s">
        <v>1818</v>
      </c>
      <c r="K2046" s="3" t="s">
        <v>29</v>
      </c>
      <c r="L2046">
        <v>49000000</v>
      </c>
      <c r="M2046">
        <v>352927224</v>
      </c>
      <c r="N2046" t="s">
        <v>4149</v>
      </c>
      <c r="O2046" s="2">
        <v>127</v>
      </c>
      <c r="Q2046" s="9" t="s">
        <v>16</v>
      </c>
      <c r="R2046" s="18">
        <v>1992</v>
      </c>
      <c r="S2046" s="26" t="s">
        <v>13038</v>
      </c>
      <c r="T2046" s="25" t="str">
        <f>LEFT(S2046,3)</f>
        <v>Mar</v>
      </c>
      <c r="U2046" s="9" t="s">
        <v>29</v>
      </c>
      <c r="V2046" s="18">
        <v>7</v>
      </c>
      <c r="W2046" s="9">
        <v>186000</v>
      </c>
      <c r="X2046" s="9" t="s">
        <v>2645</v>
      </c>
      <c r="Y2046" s="9" t="s">
        <v>2729</v>
      </c>
      <c r="Z2046" s="9" t="s">
        <v>1818</v>
      </c>
      <c r="AA2046" s="19" t="s">
        <v>29</v>
      </c>
      <c r="AB2046" s="9">
        <v>49000000</v>
      </c>
      <c r="AC2046" s="9">
        <v>352927224</v>
      </c>
      <c r="AD2046" s="9" t="s">
        <v>4149</v>
      </c>
      <c r="AE2046" s="20">
        <v>127</v>
      </c>
    </row>
    <row r="2047" spans="1:31" x14ac:dyDescent="0.35">
      <c r="A2047" t="s">
        <v>6778</v>
      </c>
      <c r="B2047" t="s">
        <v>15</v>
      </c>
      <c r="C2047" t="s">
        <v>51</v>
      </c>
      <c r="D2047" s="2">
        <v>1992</v>
      </c>
      <c r="E2047" t="s">
        <v>6779</v>
      </c>
      <c r="F2047" s="2">
        <v>6.6</v>
      </c>
      <c r="G2047">
        <v>74000</v>
      </c>
      <c r="H2047" t="s">
        <v>4935</v>
      </c>
      <c r="I2047" t="s">
        <v>3901</v>
      </c>
      <c r="J2047" t="s">
        <v>6780</v>
      </c>
      <c r="K2047" s="3" t="s">
        <v>29</v>
      </c>
      <c r="L2047">
        <v>6000000</v>
      </c>
      <c r="M2047">
        <v>25795897</v>
      </c>
      <c r="N2047" t="s">
        <v>6781</v>
      </c>
      <c r="O2047" s="2">
        <v>99</v>
      </c>
      <c r="Q2047" s="10" t="s">
        <v>51</v>
      </c>
      <c r="R2047" s="21">
        <v>1992</v>
      </c>
      <c r="S2047" s="27" t="s">
        <v>13061</v>
      </c>
      <c r="T2047" s="25" t="str">
        <f>LEFT(S2047,3)</f>
        <v>Oct</v>
      </c>
      <c r="U2047" s="10" t="s">
        <v>29</v>
      </c>
      <c r="V2047" s="21">
        <v>6.6</v>
      </c>
      <c r="W2047" s="10">
        <v>74000</v>
      </c>
      <c r="X2047" s="10" t="s">
        <v>4935</v>
      </c>
      <c r="Y2047" s="10" t="s">
        <v>3901</v>
      </c>
      <c r="Z2047" s="10" t="s">
        <v>6780</v>
      </c>
      <c r="AA2047" s="22" t="s">
        <v>29</v>
      </c>
      <c r="AB2047" s="10">
        <v>6000000</v>
      </c>
      <c r="AC2047" s="10">
        <v>25795897</v>
      </c>
      <c r="AD2047" s="10" t="s">
        <v>6781</v>
      </c>
      <c r="AE2047" s="23">
        <v>99</v>
      </c>
    </row>
    <row r="2048" spans="1:31" x14ac:dyDescent="0.35">
      <c r="A2048" t="s">
        <v>6782</v>
      </c>
      <c r="B2048" t="s">
        <v>15</v>
      </c>
      <c r="C2048" t="s">
        <v>40</v>
      </c>
      <c r="D2048" s="2">
        <v>1992</v>
      </c>
      <c r="E2048" t="s">
        <v>6516</v>
      </c>
      <c r="F2048" s="2">
        <v>7.6</v>
      </c>
      <c r="G2048">
        <v>112000</v>
      </c>
      <c r="H2048" t="s">
        <v>2573</v>
      </c>
      <c r="I2048" t="s">
        <v>3400</v>
      </c>
      <c r="J2048" t="s">
        <v>6639</v>
      </c>
      <c r="K2048" s="3" t="s">
        <v>29</v>
      </c>
      <c r="L2048">
        <v>11000000</v>
      </c>
      <c r="M2048">
        <v>64088552</v>
      </c>
      <c r="N2048" t="s">
        <v>179</v>
      </c>
      <c r="O2048" s="2">
        <v>120</v>
      </c>
      <c r="Q2048" s="9" t="s">
        <v>40</v>
      </c>
      <c r="R2048" s="18">
        <v>1992</v>
      </c>
      <c r="S2048" s="26" t="s">
        <v>13039</v>
      </c>
      <c r="T2048" s="25" t="str">
        <f>LEFT(S2048,3)</f>
        <v>Mar</v>
      </c>
      <c r="U2048" s="9" t="s">
        <v>29</v>
      </c>
      <c r="V2048" s="18">
        <v>7.6</v>
      </c>
      <c r="W2048" s="9">
        <v>112000</v>
      </c>
      <c r="X2048" s="9" t="s">
        <v>2573</v>
      </c>
      <c r="Y2048" s="9" t="s">
        <v>3400</v>
      </c>
      <c r="Z2048" s="9" t="s">
        <v>6639</v>
      </c>
      <c r="AA2048" s="19" t="s">
        <v>29</v>
      </c>
      <c r="AB2048" s="9">
        <v>11000000</v>
      </c>
      <c r="AC2048" s="9">
        <v>64088552</v>
      </c>
      <c r="AD2048" s="9" t="s">
        <v>179</v>
      </c>
      <c r="AE2048" s="20">
        <v>120</v>
      </c>
    </row>
    <row r="2049" spans="1:31" x14ac:dyDescent="0.35">
      <c r="A2049" t="s">
        <v>6783</v>
      </c>
      <c r="B2049" t="s">
        <v>15</v>
      </c>
      <c r="C2049" t="s">
        <v>33</v>
      </c>
      <c r="D2049" s="2">
        <v>1992</v>
      </c>
      <c r="E2049" t="s">
        <v>6784</v>
      </c>
      <c r="F2049" s="2">
        <v>7.7</v>
      </c>
      <c r="G2049">
        <v>156000</v>
      </c>
      <c r="H2049" t="s">
        <v>556</v>
      </c>
      <c r="I2049" t="s">
        <v>6785</v>
      </c>
      <c r="J2049" t="s">
        <v>4575</v>
      </c>
      <c r="K2049" s="3" t="s">
        <v>29</v>
      </c>
      <c r="L2049">
        <v>40000000</v>
      </c>
      <c r="M2049">
        <v>75505856</v>
      </c>
      <c r="N2049" t="s">
        <v>4530</v>
      </c>
      <c r="O2049" s="2">
        <v>112</v>
      </c>
      <c r="Q2049" s="10" t="s">
        <v>33</v>
      </c>
      <c r="R2049" s="21">
        <v>1992</v>
      </c>
      <c r="S2049" s="27" t="s">
        <v>13062</v>
      </c>
      <c r="T2049" s="25" t="str">
        <f>LEFT(S2049,3)</f>
        <v>Sep</v>
      </c>
      <c r="U2049" s="10" t="s">
        <v>29</v>
      </c>
      <c r="V2049" s="21">
        <v>7.7</v>
      </c>
      <c r="W2049" s="10">
        <v>156000</v>
      </c>
      <c r="X2049" s="10" t="s">
        <v>556</v>
      </c>
      <c r="Y2049" s="10" t="s">
        <v>6785</v>
      </c>
      <c r="Z2049" s="10" t="s">
        <v>4575</v>
      </c>
      <c r="AA2049" s="22" t="s">
        <v>29</v>
      </c>
      <c r="AB2049" s="10">
        <v>40000000</v>
      </c>
      <c r="AC2049" s="10">
        <v>75505856</v>
      </c>
      <c r="AD2049" s="10" t="s">
        <v>4530</v>
      </c>
      <c r="AE2049" s="23">
        <v>112</v>
      </c>
    </row>
    <row r="2050" spans="1:31" x14ac:dyDescent="0.35">
      <c r="A2050" t="s">
        <v>6786</v>
      </c>
      <c r="B2050" t="s">
        <v>15</v>
      </c>
      <c r="C2050" t="s">
        <v>51</v>
      </c>
      <c r="D2050" s="2">
        <v>1992</v>
      </c>
      <c r="E2050" t="s">
        <v>6787</v>
      </c>
      <c r="F2050" s="2">
        <v>7.4</v>
      </c>
      <c r="G2050">
        <v>199000</v>
      </c>
      <c r="H2050" t="s">
        <v>738</v>
      </c>
      <c r="I2050" t="s">
        <v>6788</v>
      </c>
      <c r="J2050" t="s">
        <v>3362</v>
      </c>
      <c r="K2050" s="3" t="s">
        <v>21</v>
      </c>
      <c r="L2050">
        <v>40000000</v>
      </c>
      <c r="M2050">
        <v>215862692</v>
      </c>
      <c r="N2050" t="s">
        <v>6789</v>
      </c>
      <c r="O2050" s="2">
        <v>128</v>
      </c>
      <c r="Q2050" s="9" t="s">
        <v>51</v>
      </c>
      <c r="R2050" s="18">
        <v>1992</v>
      </c>
      <c r="S2050" s="26" t="s">
        <v>13063</v>
      </c>
      <c r="T2050" s="25" t="str">
        <f>LEFT(S2050,3)</f>
        <v>Nov</v>
      </c>
      <c r="U2050" s="9" t="s">
        <v>29</v>
      </c>
      <c r="V2050" s="18">
        <v>7.4</v>
      </c>
      <c r="W2050" s="9">
        <v>199000</v>
      </c>
      <c r="X2050" s="9" t="s">
        <v>738</v>
      </c>
      <c r="Y2050" s="9" t="s">
        <v>6788</v>
      </c>
      <c r="Z2050" s="9" t="s">
        <v>3362</v>
      </c>
      <c r="AA2050" s="19" t="s">
        <v>21</v>
      </c>
      <c r="AB2050" s="9">
        <v>40000000</v>
      </c>
      <c r="AC2050" s="9">
        <v>215862692</v>
      </c>
      <c r="AD2050" s="9" t="s">
        <v>6789</v>
      </c>
      <c r="AE2050" s="20">
        <v>128</v>
      </c>
    </row>
    <row r="2051" spans="1:31" x14ac:dyDescent="0.35">
      <c r="A2051" t="s">
        <v>6790</v>
      </c>
      <c r="B2051" t="s">
        <v>15</v>
      </c>
      <c r="C2051" t="s">
        <v>16</v>
      </c>
      <c r="D2051" s="2">
        <v>1992</v>
      </c>
      <c r="E2051" t="s">
        <v>6791</v>
      </c>
      <c r="F2051" s="2">
        <v>8.1999999999999993</v>
      </c>
      <c r="G2051">
        <v>385000</v>
      </c>
      <c r="H2051" t="s">
        <v>84</v>
      </c>
      <c r="I2051" t="s">
        <v>5203</v>
      </c>
      <c r="J2051" t="s">
        <v>84</v>
      </c>
      <c r="K2051" s="3" t="s">
        <v>29</v>
      </c>
      <c r="L2051">
        <v>14400000</v>
      </c>
      <c r="M2051">
        <v>159157447</v>
      </c>
      <c r="N2051" t="s">
        <v>22</v>
      </c>
      <c r="O2051" s="2">
        <v>130</v>
      </c>
      <c r="Q2051" s="10" t="s">
        <v>16</v>
      </c>
      <c r="R2051" s="21">
        <v>1992</v>
      </c>
      <c r="S2051" s="27" t="s">
        <v>13064</v>
      </c>
      <c r="T2051" s="25" t="str">
        <f>LEFT(S2051,3)</f>
        <v>Aug</v>
      </c>
      <c r="U2051" s="10" t="s">
        <v>29</v>
      </c>
      <c r="V2051" s="21">
        <v>8.1999999999999993</v>
      </c>
      <c r="W2051" s="10">
        <v>385000</v>
      </c>
      <c r="X2051" s="10" t="s">
        <v>84</v>
      </c>
      <c r="Y2051" s="10" t="s">
        <v>5203</v>
      </c>
      <c r="Z2051" s="10" t="s">
        <v>84</v>
      </c>
      <c r="AA2051" s="22" t="s">
        <v>29</v>
      </c>
      <c r="AB2051" s="10">
        <v>14400000</v>
      </c>
      <c r="AC2051" s="10">
        <v>159157447</v>
      </c>
      <c r="AD2051" s="10" t="s">
        <v>22</v>
      </c>
      <c r="AE2051" s="23">
        <v>130</v>
      </c>
    </row>
    <row r="2052" spans="1:31" x14ac:dyDescent="0.35">
      <c r="A2052" t="s">
        <v>6792</v>
      </c>
      <c r="B2052" t="s">
        <v>15</v>
      </c>
      <c r="C2052" t="s">
        <v>16</v>
      </c>
      <c r="D2052" s="2">
        <v>1992</v>
      </c>
      <c r="E2052" t="s">
        <v>6793</v>
      </c>
      <c r="F2052" s="2">
        <v>7.7</v>
      </c>
      <c r="G2052">
        <v>242000</v>
      </c>
      <c r="H2052" t="s">
        <v>2067</v>
      </c>
      <c r="I2052" t="s">
        <v>6794</v>
      </c>
      <c r="J2052" t="s">
        <v>1477</v>
      </c>
      <c r="K2052" s="3" t="s">
        <v>29</v>
      </c>
      <c r="L2052">
        <v>41000000</v>
      </c>
      <c r="M2052">
        <v>243240178</v>
      </c>
      <c r="N2052" t="s">
        <v>30</v>
      </c>
      <c r="O2052" s="2">
        <v>138</v>
      </c>
      <c r="Q2052" s="9" t="s">
        <v>16</v>
      </c>
      <c r="R2052" s="18">
        <v>1992</v>
      </c>
      <c r="S2052" s="26" t="s">
        <v>13065</v>
      </c>
      <c r="T2052" s="25" t="str">
        <f>LEFT(S2052,3)</f>
        <v>Dec</v>
      </c>
      <c r="U2052" s="9" t="s">
        <v>29</v>
      </c>
      <c r="V2052" s="18">
        <v>7.7</v>
      </c>
      <c r="W2052" s="9">
        <v>242000</v>
      </c>
      <c r="X2052" s="9" t="s">
        <v>2067</v>
      </c>
      <c r="Y2052" s="9" t="s">
        <v>6794</v>
      </c>
      <c r="Z2052" s="9" t="s">
        <v>1477</v>
      </c>
      <c r="AA2052" s="19" t="s">
        <v>29</v>
      </c>
      <c r="AB2052" s="9">
        <v>41000000</v>
      </c>
      <c r="AC2052" s="9">
        <v>243240178</v>
      </c>
      <c r="AD2052" s="9" t="s">
        <v>30</v>
      </c>
      <c r="AE2052" s="20">
        <v>138</v>
      </c>
    </row>
    <row r="2053" spans="1:31" x14ac:dyDescent="0.35">
      <c r="A2053" t="s">
        <v>6795</v>
      </c>
      <c r="B2053" t="s">
        <v>32</v>
      </c>
      <c r="C2053" t="s">
        <v>40</v>
      </c>
      <c r="D2053" s="2">
        <v>1992</v>
      </c>
      <c r="E2053" t="s">
        <v>6796</v>
      </c>
      <c r="F2053" s="2">
        <v>7.3</v>
      </c>
      <c r="G2053">
        <v>97000</v>
      </c>
      <c r="H2053" t="s">
        <v>3534</v>
      </c>
      <c r="I2053" t="s">
        <v>6797</v>
      </c>
      <c r="J2053" t="s">
        <v>2090</v>
      </c>
      <c r="K2053" s="3" t="s">
        <v>29</v>
      </c>
      <c r="L2053">
        <v>40000000</v>
      </c>
      <c r="M2053">
        <v>132440069</v>
      </c>
      <c r="N2053" t="s">
        <v>30</v>
      </c>
      <c r="O2053" s="2">
        <v>128</v>
      </c>
      <c r="Q2053" s="10" t="s">
        <v>40</v>
      </c>
      <c r="R2053" s="21">
        <v>1992</v>
      </c>
      <c r="S2053" s="27" t="s">
        <v>13066</v>
      </c>
      <c r="T2053" s="25" t="str">
        <f>LEFT(S2053,3)</f>
        <v>Jul</v>
      </c>
      <c r="U2053" s="10" t="s">
        <v>29</v>
      </c>
      <c r="V2053" s="21">
        <v>7.3</v>
      </c>
      <c r="W2053" s="10">
        <v>97000</v>
      </c>
      <c r="X2053" s="10" t="s">
        <v>3534</v>
      </c>
      <c r="Y2053" s="10" t="s">
        <v>6797</v>
      </c>
      <c r="Z2053" s="10" t="s">
        <v>2090</v>
      </c>
      <c r="AA2053" s="22" t="s">
        <v>29</v>
      </c>
      <c r="AB2053" s="10">
        <v>40000000</v>
      </c>
      <c r="AC2053" s="10">
        <v>132440069</v>
      </c>
      <c r="AD2053" s="10" t="s">
        <v>30</v>
      </c>
      <c r="AE2053" s="23">
        <v>128</v>
      </c>
    </row>
    <row r="2054" spans="1:31" x14ac:dyDescent="0.35">
      <c r="A2054" t="s">
        <v>6798</v>
      </c>
      <c r="B2054" t="s">
        <v>15</v>
      </c>
      <c r="C2054" t="s">
        <v>33</v>
      </c>
      <c r="D2054" s="2">
        <v>1992</v>
      </c>
      <c r="E2054" t="s">
        <v>6799</v>
      </c>
      <c r="F2054" s="2">
        <v>6.3</v>
      </c>
      <c r="G2054">
        <v>124000</v>
      </c>
      <c r="H2054" t="s">
        <v>5377</v>
      </c>
      <c r="I2054" t="s">
        <v>495</v>
      </c>
      <c r="J2054" t="s">
        <v>2828</v>
      </c>
      <c r="K2054" s="3" t="s">
        <v>29</v>
      </c>
      <c r="L2054">
        <v>25000000</v>
      </c>
      <c r="M2054">
        <v>411006740</v>
      </c>
      <c r="N2054" t="s">
        <v>6800</v>
      </c>
      <c r="O2054" s="2">
        <v>129</v>
      </c>
      <c r="Q2054" s="9" t="s">
        <v>33</v>
      </c>
      <c r="R2054" s="18">
        <v>1992</v>
      </c>
      <c r="S2054" s="26" t="s">
        <v>13067</v>
      </c>
      <c r="T2054" s="25" t="str">
        <f>LEFT(S2054,3)</f>
        <v>Nov</v>
      </c>
      <c r="U2054" s="9" t="s">
        <v>29</v>
      </c>
      <c r="V2054" s="18">
        <v>6.3</v>
      </c>
      <c r="W2054" s="9">
        <v>124000</v>
      </c>
      <c r="X2054" s="9" t="s">
        <v>5377</v>
      </c>
      <c r="Y2054" s="9" t="s">
        <v>495</v>
      </c>
      <c r="Z2054" s="9" t="s">
        <v>2828</v>
      </c>
      <c r="AA2054" s="19" t="s">
        <v>29</v>
      </c>
      <c r="AB2054" s="9">
        <v>25000000</v>
      </c>
      <c r="AC2054" s="9">
        <v>411006740</v>
      </c>
      <c r="AD2054" s="9" t="s">
        <v>6800</v>
      </c>
      <c r="AE2054" s="20">
        <v>129</v>
      </c>
    </row>
    <row r="2055" spans="1:31" x14ac:dyDescent="0.35">
      <c r="A2055" t="s">
        <v>6801</v>
      </c>
      <c r="B2055" t="s">
        <v>15</v>
      </c>
      <c r="C2055" t="s">
        <v>16</v>
      </c>
      <c r="D2055" s="2">
        <v>1992</v>
      </c>
      <c r="E2055" t="s">
        <v>6802</v>
      </c>
      <c r="F2055" s="2">
        <v>8</v>
      </c>
      <c r="G2055">
        <v>274000</v>
      </c>
      <c r="H2055" t="s">
        <v>2033</v>
      </c>
      <c r="I2055" t="s">
        <v>6803</v>
      </c>
      <c r="J2055" t="s">
        <v>135</v>
      </c>
      <c r="K2055" s="3" t="s">
        <v>29</v>
      </c>
      <c r="L2055">
        <v>31000000</v>
      </c>
      <c r="M2055">
        <v>134095253</v>
      </c>
      <c r="N2055" t="s">
        <v>60</v>
      </c>
      <c r="O2055" s="2">
        <v>156</v>
      </c>
      <c r="Q2055" s="10" t="s">
        <v>16</v>
      </c>
      <c r="R2055" s="21">
        <v>1992</v>
      </c>
      <c r="S2055" s="27" t="s">
        <v>13068</v>
      </c>
      <c r="T2055" s="25" t="str">
        <f>LEFT(S2055,3)</f>
        <v>Jan</v>
      </c>
      <c r="U2055" s="10" t="s">
        <v>29</v>
      </c>
      <c r="V2055" s="21">
        <v>8</v>
      </c>
      <c r="W2055" s="10">
        <v>274000</v>
      </c>
      <c r="X2055" s="10" t="s">
        <v>2033</v>
      </c>
      <c r="Y2055" s="10" t="s">
        <v>6803</v>
      </c>
      <c r="Z2055" s="10" t="s">
        <v>135</v>
      </c>
      <c r="AA2055" s="22" t="s">
        <v>29</v>
      </c>
      <c r="AB2055" s="10">
        <v>31000000</v>
      </c>
      <c r="AC2055" s="10">
        <v>134095253</v>
      </c>
      <c r="AD2055" s="10" t="s">
        <v>60</v>
      </c>
      <c r="AE2055" s="23">
        <v>156</v>
      </c>
    </row>
    <row r="2056" spans="1:31" x14ac:dyDescent="0.35">
      <c r="A2056" t="s">
        <v>6804</v>
      </c>
      <c r="B2056" t="s">
        <v>1998</v>
      </c>
      <c r="C2056" t="s">
        <v>33</v>
      </c>
      <c r="D2056" s="2">
        <v>1992</v>
      </c>
      <c r="E2056" t="s">
        <v>6805</v>
      </c>
      <c r="F2056" s="2">
        <v>7</v>
      </c>
      <c r="G2056">
        <v>280000</v>
      </c>
      <c r="H2056" t="s">
        <v>2668</v>
      </c>
      <c r="I2056" t="s">
        <v>5072</v>
      </c>
      <c r="J2056" t="s">
        <v>1564</v>
      </c>
      <c r="K2056" s="3" t="s">
        <v>29</v>
      </c>
      <c r="L2056">
        <v>80000000</v>
      </c>
      <c r="M2056">
        <v>266892996</v>
      </c>
      <c r="N2056" t="s">
        <v>22</v>
      </c>
      <c r="O2056" s="2">
        <v>126</v>
      </c>
      <c r="Q2056" s="9" t="s">
        <v>33</v>
      </c>
      <c r="R2056" s="18">
        <v>1992</v>
      </c>
      <c r="S2056" s="26" t="s">
        <v>13069</v>
      </c>
      <c r="T2056" s="25" t="str">
        <f>LEFT(S2056,3)</f>
        <v>Jun</v>
      </c>
      <c r="U2056" s="9" t="s">
        <v>29</v>
      </c>
      <c r="V2056" s="18">
        <v>7</v>
      </c>
      <c r="W2056" s="9">
        <v>280000</v>
      </c>
      <c r="X2056" s="9" t="s">
        <v>2668</v>
      </c>
      <c r="Y2056" s="9" t="s">
        <v>5072</v>
      </c>
      <c r="Z2056" s="9" t="s">
        <v>1564</v>
      </c>
      <c r="AA2056" s="19" t="s">
        <v>29</v>
      </c>
      <c r="AB2056" s="9">
        <v>80000000</v>
      </c>
      <c r="AC2056" s="9">
        <v>266892996</v>
      </c>
      <c r="AD2056" s="9" t="s">
        <v>22</v>
      </c>
      <c r="AE2056" s="20">
        <v>126</v>
      </c>
    </row>
    <row r="2057" spans="1:31" x14ac:dyDescent="0.35">
      <c r="A2057" t="s">
        <v>6806</v>
      </c>
      <c r="B2057" t="s">
        <v>32</v>
      </c>
      <c r="C2057" t="s">
        <v>40</v>
      </c>
      <c r="D2057" s="2">
        <v>1992</v>
      </c>
      <c r="E2057" t="s">
        <v>6807</v>
      </c>
      <c r="F2057" s="2">
        <v>6.6</v>
      </c>
      <c r="G2057">
        <v>62000</v>
      </c>
      <c r="H2057" t="s">
        <v>3351</v>
      </c>
      <c r="I2057" t="s">
        <v>6808</v>
      </c>
      <c r="J2057" t="s">
        <v>2576</v>
      </c>
      <c r="K2057" s="3" t="s">
        <v>29</v>
      </c>
      <c r="L2057">
        <v>10000000</v>
      </c>
      <c r="M2057">
        <v>50752337</v>
      </c>
      <c r="N2057" t="s">
        <v>6809</v>
      </c>
      <c r="O2057" s="2">
        <v>104</v>
      </c>
      <c r="Q2057" s="10" t="s">
        <v>40</v>
      </c>
      <c r="R2057" s="21">
        <v>1992</v>
      </c>
      <c r="S2057" s="27" t="s">
        <v>13070</v>
      </c>
      <c r="T2057" s="25" t="str">
        <f>LEFT(S2057,3)</f>
        <v>Oct</v>
      </c>
      <c r="U2057" s="10" t="s">
        <v>29</v>
      </c>
      <c r="V2057" s="21">
        <v>6.6</v>
      </c>
      <c r="W2057" s="10">
        <v>62000</v>
      </c>
      <c r="X2057" s="10" t="s">
        <v>3351</v>
      </c>
      <c r="Y2057" s="10" t="s">
        <v>6808</v>
      </c>
      <c r="Z2057" s="10" t="s">
        <v>2576</v>
      </c>
      <c r="AA2057" s="22" t="s">
        <v>29</v>
      </c>
      <c r="AB2057" s="10">
        <v>10000000</v>
      </c>
      <c r="AC2057" s="10">
        <v>50752337</v>
      </c>
      <c r="AD2057" s="10" t="s">
        <v>6809</v>
      </c>
      <c r="AE2057" s="23">
        <v>104</v>
      </c>
    </row>
    <row r="2058" spans="1:31" x14ac:dyDescent="0.35">
      <c r="A2058" t="s">
        <v>6810</v>
      </c>
      <c r="B2058" t="s">
        <v>336</v>
      </c>
      <c r="C2058" t="s">
        <v>389</v>
      </c>
      <c r="D2058" s="2">
        <v>1992</v>
      </c>
      <c r="E2058" t="s">
        <v>6799</v>
      </c>
      <c r="F2058" s="2">
        <v>8</v>
      </c>
      <c r="G2058">
        <v>382000</v>
      </c>
      <c r="H2058" t="s">
        <v>5085</v>
      </c>
      <c r="I2058" t="s">
        <v>5085</v>
      </c>
      <c r="J2058" t="s">
        <v>6811</v>
      </c>
      <c r="K2058" s="3" t="s">
        <v>29</v>
      </c>
      <c r="L2058">
        <v>28000000</v>
      </c>
      <c r="M2058">
        <v>504050219</v>
      </c>
      <c r="N2058" t="s">
        <v>1723</v>
      </c>
      <c r="O2058" s="2">
        <v>90</v>
      </c>
      <c r="Q2058" s="9" t="s">
        <v>389</v>
      </c>
      <c r="R2058" s="18">
        <v>1992</v>
      </c>
      <c r="S2058" s="26" t="s">
        <v>13067</v>
      </c>
      <c r="T2058" s="25" t="str">
        <f>LEFT(S2058,3)</f>
        <v>Nov</v>
      </c>
      <c r="U2058" s="9" t="s">
        <v>29</v>
      </c>
      <c r="V2058" s="18">
        <v>8</v>
      </c>
      <c r="W2058" s="9">
        <v>382000</v>
      </c>
      <c r="X2058" s="9" t="s">
        <v>5085</v>
      </c>
      <c r="Y2058" s="9" t="s">
        <v>5085</v>
      </c>
      <c r="Z2058" s="9" t="s">
        <v>6811</v>
      </c>
      <c r="AA2058" s="19" t="s">
        <v>29</v>
      </c>
      <c r="AB2058" s="9">
        <v>28000000</v>
      </c>
      <c r="AC2058" s="9">
        <v>504050219</v>
      </c>
      <c r="AD2058" s="9" t="s">
        <v>1723</v>
      </c>
      <c r="AE2058" s="20">
        <v>90</v>
      </c>
    </row>
    <row r="2059" spans="1:31" x14ac:dyDescent="0.35">
      <c r="A2059" t="s">
        <v>6812</v>
      </c>
      <c r="B2059" t="s">
        <v>32</v>
      </c>
      <c r="C2059" t="s">
        <v>40</v>
      </c>
      <c r="D2059" s="2">
        <v>1992</v>
      </c>
      <c r="E2059" t="s">
        <v>6813</v>
      </c>
      <c r="F2059" s="2">
        <v>6.4</v>
      </c>
      <c r="G2059">
        <v>91000</v>
      </c>
      <c r="H2059" t="s">
        <v>3867</v>
      </c>
      <c r="I2059" t="s">
        <v>6814</v>
      </c>
      <c r="J2059" t="s">
        <v>3536</v>
      </c>
      <c r="K2059" s="3" t="s">
        <v>29</v>
      </c>
      <c r="L2059">
        <v>31000000</v>
      </c>
      <c r="M2059">
        <v>231605150</v>
      </c>
      <c r="N2059" t="s">
        <v>2091</v>
      </c>
      <c r="O2059" s="2">
        <v>100</v>
      </c>
      <c r="Q2059" s="10" t="s">
        <v>40</v>
      </c>
      <c r="R2059" s="21">
        <v>1992</v>
      </c>
      <c r="S2059" s="27" t="s">
        <v>13071</v>
      </c>
      <c r="T2059" s="25" t="str">
        <f>LEFT(S2059,3)</f>
        <v>May</v>
      </c>
      <c r="U2059" s="10" t="s">
        <v>29</v>
      </c>
      <c r="V2059" s="21">
        <v>6.4</v>
      </c>
      <c r="W2059" s="10">
        <v>91000</v>
      </c>
      <c r="X2059" s="10" t="s">
        <v>3867</v>
      </c>
      <c r="Y2059" s="10" t="s">
        <v>6814</v>
      </c>
      <c r="Z2059" s="10" t="s">
        <v>3536</v>
      </c>
      <c r="AA2059" s="22" t="s">
        <v>29</v>
      </c>
      <c r="AB2059" s="10">
        <v>31000000</v>
      </c>
      <c r="AC2059" s="10">
        <v>231605150</v>
      </c>
      <c r="AD2059" s="10" t="s">
        <v>2091</v>
      </c>
      <c r="AE2059" s="23">
        <v>100</v>
      </c>
    </row>
    <row r="2060" spans="1:31" x14ac:dyDescent="0.35">
      <c r="A2060" t="s">
        <v>6815</v>
      </c>
      <c r="B2060" t="s">
        <v>15</v>
      </c>
      <c r="C2060" t="s">
        <v>33</v>
      </c>
      <c r="D2060" s="2">
        <v>1992</v>
      </c>
      <c r="E2060" t="s">
        <v>6816</v>
      </c>
      <c r="F2060" s="2">
        <v>6.5</v>
      </c>
      <c r="G2060">
        <v>284000</v>
      </c>
      <c r="H2060" t="s">
        <v>6817</v>
      </c>
      <c r="I2060" t="s">
        <v>1568</v>
      </c>
      <c r="J2060" t="s">
        <v>3235</v>
      </c>
      <c r="K2060" s="3" t="s">
        <v>29</v>
      </c>
      <c r="L2060">
        <v>50000000</v>
      </c>
      <c r="M2060">
        <v>159814498</v>
      </c>
      <c r="N2060" t="s">
        <v>179</v>
      </c>
      <c r="O2060" s="2">
        <v>114</v>
      </c>
      <c r="Q2060" s="9" t="s">
        <v>33</v>
      </c>
      <c r="R2060" s="18">
        <v>1992</v>
      </c>
      <c r="S2060" s="26" t="s">
        <v>13072</v>
      </c>
      <c r="T2060" s="25" t="str">
        <f>LEFT(S2060,3)</f>
        <v>May</v>
      </c>
      <c r="U2060" s="9" t="s">
        <v>29</v>
      </c>
      <c r="V2060" s="18">
        <v>6.5</v>
      </c>
      <c r="W2060" s="9">
        <v>284000</v>
      </c>
      <c r="X2060" s="9" t="s">
        <v>6817</v>
      </c>
      <c r="Y2060" s="9" t="s">
        <v>1568</v>
      </c>
      <c r="Z2060" s="9" t="s">
        <v>3235</v>
      </c>
      <c r="AA2060" s="19" t="s">
        <v>29</v>
      </c>
      <c r="AB2060" s="9">
        <v>50000000</v>
      </c>
      <c r="AC2060" s="9">
        <v>159814498</v>
      </c>
      <c r="AD2060" s="9" t="s">
        <v>179</v>
      </c>
      <c r="AE2060" s="20">
        <v>114</v>
      </c>
    </row>
    <row r="2061" spans="1:31" x14ac:dyDescent="0.35">
      <c r="A2061" t="s">
        <v>6818</v>
      </c>
      <c r="B2061" t="s">
        <v>1998</v>
      </c>
      <c r="C2061" t="s">
        <v>40</v>
      </c>
      <c r="D2061" s="2">
        <v>1992</v>
      </c>
      <c r="E2061" t="s">
        <v>6819</v>
      </c>
      <c r="F2061" s="2">
        <v>6.6</v>
      </c>
      <c r="G2061">
        <v>108000</v>
      </c>
      <c r="H2061" t="s">
        <v>2054</v>
      </c>
      <c r="I2061" t="s">
        <v>442</v>
      </c>
      <c r="J2061" t="s">
        <v>746</v>
      </c>
      <c r="K2061" s="3" t="s">
        <v>29</v>
      </c>
      <c r="L2061">
        <v>55000000</v>
      </c>
      <c r="M2061">
        <v>149022650</v>
      </c>
      <c r="N2061" t="s">
        <v>60</v>
      </c>
      <c r="O2061" s="2">
        <v>104</v>
      </c>
      <c r="Q2061" s="10" t="s">
        <v>40</v>
      </c>
      <c r="R2061" s="21">
        <v>1992</v>
      </c>
      <c r="S2061" s="27" t="s">
        <v>13073</v>
      </c>
      <c r="T2061" s="25" t="str">
        <f>LEFT(S2061,3)</f>
        <v>Jul</v>
      </c>
      <c r="U2061" s="10" t="s">
        <v>29</v>
      </c>
      <c r="V2061" s="21">
        <v>6.6</v>
      </c>
      <c r="W2061" s="10">
        <v>108000</v>
      </c>
      <c r="X2061" s="10" t="s">
        <v>2054</v>
      </c>
      <c r="Y2061" s="10" t="s">
        <v>442</v>
      </c>
      <c r="Z2061" s="10" t="s">
        <v>746</v>
      </c>
      <c r="AA2061" s="22" t="s">
        <v>29</v>
      </c>
      <c r="AB2061" s="10">
        <v>55000000</v>
      </c>
      <c r="AC2061" s="10">
        <v>149022650</v>
      </c>
      <c r="AD2061" s="10" t="s">
        <v>60</v>
      </c>
      <c r="AE2061" s="23">
        <v>104</v>
      </c>
    </row>
    <row r="2062" spans="1:31" x14ac:dyDescent="0.35">
      <c r="A2062" t="s">
        <v>6820</v>
      </c>
      <c r="B2062" t="s">
        <v>1998</v>
      </c>
      <c r="C2062" t="s">
        <v>24</v>
      </c>
      <c r="D2062" s="2">
        <v>1992</v>
      </c>
      <c r="E2062" t="s">
        <v>6816</v>
      </c>
      <c r="F2062" s="2">
        <v>6.6</v>
      </c>
      <c r="G2062">
        <v>60000</v>
      </c>
      <c r="H2062" t="s">
        <v>1133</v>
      </c>
      <c r="I2062" t="s">
        <v>6821</v>
      </c>
      <c r="J2062" t="s">
        <v>1477</v>
      </c>
      <c r="K2062" s="3" t="s">
        <v>29</v>
      </c>
      <c r="L2062">
        <v>60000000</v>
      </c>
      <c r="M2062">
        <v>137783840</v>
      </c>
      <c r="N2062" t="s">
        <v>4206</v>
      </c>
      <c r="O2062" s="2">
        <v>140</v>
      </c>
      <c r="Q2062" s="9" t="s">
        <v>24</v>
      </c>
      <c r="R2062" s="18">
        <v>1992</v>
      </c>
      <c r="S2062" s="26" t="s">
        <v>13072</v>
      </c>
      <c r="T2062" s="25" t="str">
        <f>LEFT(S2062,3)</f>
        <v>May</v>
      </c>
      <c r="U2062" s="9" t="s">
        <v>29</v>
      </c>
      <c r="V2062" s="18">
        <v>6.6</v>
      </c>
      <c r="W2062" s="9">
        <v>60000</v>
      </c>
      <c r="X2062" s="9" t="s">
        <v>1133</v>
      </c>
      <c r="Y2062" s="9" t="s">
        <v>6821</v>
      </c>
      <c r="Z2062" s="9" t="s">
        <v>1477</v>
      </c>
      <c r="AA2062" s="19" t="s">
        <v>29</v>
      </c>
      <c r="AB2062" s="9">
        <v>60000000</v>
      </c>
      <c r="AC2062" s="9">
        <v>137783840</v>
      </c>
      <c r="AD2062" s="9" t="s">
        <v>4206</v>
      </c>
      <c r="AE2062" s="20">
        <v>140</v>
      </c>
    </row>
    <row r="2063" spans="1:31" x14ac:dyDescent="0.35">
      <c r="A2063" t="s">
        <v>6822</v>
      </c>
      <c r="B2063" t="s">
        <v>15</v>
      </c>
      <c r="C2063" t="s">
        <v>103</v>
      </c>
      <c r="D2063" s="2">
        <v>1992</v>
      </c>
      <c r="E2063" t="s">
        <v>6823</v>
      </c>
      <c r="F2063" s="2">
        <v>7.3</v>
      </c>
      <c r="G2063">
        <v>52000</v>
      </c>
      <c r="H2063" t="s">
        <v>2242</v>
      </c>
      <c r="I2063" t="s">
        <v>2242</v>
      </c>
      <c r="J2063" t="s">
        <v>6824</v>
      </c>
      <c r="K2063" s="3" t="s">
        <v>21</v>
      </c>
      <c r="L2063">
        <v>0</v>
      </c>
      <c r="M2063">
        <v>62548947</v>
      </c>
      <c r="N2063" t="s">
        <v>4700</v>
      </c>
      <c r="O2063" s="2">
        <v>112</v>
      </c>
      <c r="Q2063" s="10" t="s">
        <v>103</v>
      </c>
      <c r="R2063" s="21">
        <v>1992</v>
      </c>
      <c r="S2063" s="27" t="s">
        <v>13074</v>
      </c>
      <c r="T2063" s="25" t="str">
        <f>LEFT(S2063,3)</f>
        <v>Feb</v>
      </c>
      <c r="U2063" s="10" t="s">
        <v>29</v>
      </c>
      <c r="V2063" s="21">
        <v>7.3</v>
      </c>
      <c r="W2063" s="10">
        <v>52000</v>
      </c>
      <c r="X2063" s="10" t="s">
        <v>2242</v>
      </c>
      <c r="Y2063" s="10" t="s">
        <v>2242</v>
      </c>
      <c r="Z2063" s="10" t="s">
        <v>6824</v>
      </c>
      <c r="AA2063" s="22" t="s">
        <v>21</v>
      </c>
      <c r="AB2063" s="10">
        <v>0</v>
      </c>
      <c r="AC2063" s="10">
        <v>62548947</v>
      </c>
      <c r="AD2063" s="10" t="s">
        <v>4700</v>
      </c>
      <c r="AE2063" s="23">
        <v>112</v>
      </c>
    </row>
    <row r="2064" spans="1:31" x14ac:dyDescent="0.35">
      <c r="A2064" t="s">
        <v>6825</v>
      </c>
      <c r="B2064" t="s">
        <v>32</v>
      </c>
      <c r="C2064" t="s">
        <v>16</v>
      </c>
      <c r="D2064" s="2">
        <v>1992</v>
      </c>
      <c r="E2064" t="s">
        <v>6826</v>
      </c>
      <c r="F2064" s="2">
        <v>7.4</v>
      </c>
      <c r="G2064">
        <v>30000</v>
      </c>
      <c r="H2064" t="s">
        <v>836</v>
      </c>
      <c r="I2064" t="s">
        <v>2194</v>
      </c>
      <c r="J2064" t="s">
        <v>3055</v>
      </c>
      <c r="K2064" s="3" t="s">
        <v>21</v>
      </c>
      <c r="L2064">
        <v>0</v>
      </c>
      <c r="M2064">
        <v>26341736</v>
      </c>
      <c r="N2064" t="s">
        <v>838</v>
      </c>
      <c r="O2064" s="2">
        <v>142</v>
      </c>
      <c r="Q2064" s="9" t="s">
        <v>16</v>
      </c>
      <c r="R2064" s="18">
        <v>1992</v>
      </c>
      <c r="S2064" s="26" t="s">
        <v>13075</v>
      </c>
      <c r="T2064" s="25" t="str">
        <f>LEFT(S2064,3)</f>
        <v>Feb</v>
      </c>
      <c r="U2064" s="9" t="s">
        <v>29</v>
      </c>
      <c r="V2064" s="18">
        <v>7.4</v>
      </c>
      <c r="W2064" s="9">
        <v>30000</v>
      </c>
      <c r="X2064" s="9" t="s">
        <v>836</v>
      </c>
      <c r="Y2064" s="9" t="s">
        <v>2194</v>
      </c>
      <c r="Z2064" s="9" t="s">
        <v>3055</v>
      </c>
      <c r="AA2064" s="19" t="s">
        <v>21</v>
      </c>
      <c r="AB2064" s="9">
        <v>0</v>
      </c>
      <c r="AC2064" s="9">
        <v>26341736</v>
      </c>
      <c r="AD2064" s="9" t="s">
        <v>838</v>
      </c>
      <c r="AE2064" s="20">
        <v>142</v>
      </c>
    </row>
    <row r="2065" spans="1:31" x14ac:dyDescent="0.35">
      <c r="A2065" t="s">
        <v>6827</v>
      </c>
      <c r="B2065" t="s">
        <v>15</v>
      </c>
      <c r="C2065" t="s">
        <v>33</v>
      </c>
      <c r="D2065" s="2">
        <v>1992</v>
      </c>
      <c r="E2065" t="s">
        <v>6828</v>
      </c>
      <c r="F2065" s="2">
        <v>6.5</v>
      </c>
      <c r="G2065">
        <v>80000</v>
      </c>
      <c r="H2065" t="s">
        <v>2919</v>
      </c>
      <c r="I2065" t="s">
        <v>5657</v>
      </c>
      <c r="J2065" t="s">
        <v>4620</v>
      </c>
      <c r="K2065" s="3" t="s">
        <v>451</v>
      </c>
      <c r="L2065">
        <v>35000000</v>
      </c>
      <c r="M2065">
        <v>156563139</v>
      </c>
      <c r="N2065" t="s">
        <v>22</v>
      </c>
      <c r="O2065" s="2">
        <v>103</v>
      </c>
      <c r="Q2065" s="10" t="s">
        <v>33</v>
      </c>
      <c r="R2065" s="21">
        <v>1992</v>
      </c>
      <c r="S2065" s="27" t="s">
        <v>13076</v>
      </c>
      <c r="T2065" s="25" t="str">
        <f>LEFT(S2065,3)</f>
        <v>Oct</v>
      </c>
      <c r="U2065" s="10" t="s">
        <v>29</v>
      </c>
      <c r="V2065" s="21">
        <v>6.5</v>
      </c>
      <c r="W2065" s="10">
        <v>80000</v>
      </c>
      <c r="X2065" s="10" t="s">
        <v>2919</v>
      </c>
      <c r="Y2065" s="10" t="s">
        <v>5657</v>
      </c>
      <c r="Z2065" s="10" t="s">
        <v>4620</v>
      </c>
      <c r="AA2065" s="22" t="s">
        <v>451</v>
      </c>
      <c r="AB2065" s="10">
        <v>35000000</v>
      </c>
      <c r="AC2065" s="10">
        <v>156563139</v>
      </c>
      <c r="AD2065" s="10" t="s">
        <v>22</v>
      </c>
      <c r="AE2065" s="23">
        <v>103</v>
      </c>
    </row>
    <row r="2066" spans="1:31" x14ac:dyDescent="0.35">
      <c r="A2066" t="s">
        <v>6829</v>
      </c>
      <c r="B2066" t="s">
        <v>15</v>
      </c>
      <c r="C2066" t="s">
        <v>33</v>
      </c>
      <c r="D2066" s="2">
        <v>1992</v>
      </c>
      <c r="E2066" t="s">
        <v>5559</v>
      </c>
      <c r="F2066" s="2">
        <v>6.9</v>
      </c>
      <c r="G2066">
        <v>9500</v>
      </c>
      <c r="H2066" t="s">
        <v>6627</v>
      </c>
      <c r="I2066" t="s">
        <v>5289</v>
      </c>
      <c r="J2066" t="s">
        <v>4726</v>
      </c>
      <c r="K2066" s="3" t="s">
        <v>29</v>
      </c>
      <c r="L2066">
        <v>8000000</v>
      </c>
      <c r="M2066">
        <v>16639799</v>
      </c>
      <c r="N2066" t="s">
        <v>6830</v>
      </c>
      <c r="O2066" s="2">
        <v>107</v>
      </c>
      <c r="Q2066" s="9" t="s">
        <v>33</v>
      </c>
      <c r="R2066" s="18">
        <v>1992</v>
      </c>
      <c r="S2066" s="26" t="s">
        <v>12915</v>
      </c>
      <c r="T2066" s="25" t="str">
        <f>LEFT(S2066,3)</f>
        <v>Apr</v>
      </c>
      <c r="U2066" s="9" t="s">
        <v>29</v>
      </c>
      <c r="V2066" s="18">
        <v>6.9</v>
      </c>
      <c r="W2066" s="9">
        <v>9500</v>
      </c>
      <c r="X2066" s="9" t="s">
        <v>6627</v>
      </c>
      <c r="Y2066" s="9" t="s">
        <v>5289</v>
      </c>
      <c r="Z2066" s="9" t="s">
        <v>4726</v>
      </c>
      <c r="AA2066" s="19" t="s">
        <v>29</v>
      </c>
      <c r="AB2066" s="9">
        <v>8000000</v>
      </c>
      <c r="AC2066" s="9">
        <v>16639799</v>
      </c>
      <c r="AD2066" s="9" t="s">
        <v>6830</v>
      </c>
      <c r="AE2066" s="20">
        <v>107</v>
      </c>
    </row>
    <row r="2067" spans="1:31" x14ac:dyDescent="0.35">
      <c r="A2067" t="s">
        <v>6831</v>
      </c>
      <c r="B2067" t="s">
        <v>15</v>
      </c>
      <c r="C2067" t="s">
        <v>16</v>
      </c>
      <c r="D2067" s="2">
        <v>1992</v>
      </c>
      <c r="E2067" t="s">
        <v>6832</v>
      </c>
      <c r="F2067" s="2">
        <v>6.4</v>
      </c>
      <c r="G2067">
        <v>34000</v>
      </c>
      <c r="H2067" t="s">
        <v>4053</v>
      </c>
      <c r="I2067" t="s">
        <v>6833</v>
      </c>
      <c r="J2067" t="s">
        <v>6834</v>
      </c>
      <c r="K2067" s="3" t="s">
        <v>29</v>
      </c>
      <c r="L2067">
        <v>16000000</v>
      </c>
      <c r="M2067">
        <v>48017402</v>
      </c>
      <c r="N2067" t="s">
        <v>30</v>
      </c>
      <c r="O2067" s="2">
        <v>107</v>
      </c>
      <c r="Q2067" s="10" t="s">
        <v>16</v>
      </c>
      <c r="R2067" s="21">
        <v>1992</v>
      </c>
      <c r="S2067" s="27" t="s">
        <v>13077</v>
      </c>
      <c r="T2067" s="25" t="str">
        <f>LEFT(S2067,3)</f>
        <v>Aug</v>
      </c>
      <c r="U2067" s="10" t="s">
        <v>29</v>
      </c>
      <c r="V2067" s="21">
        <v>6.4</v>
      </c>
      <c r="W2067" s="10">
        <v>34000</v>
      </c>
      <c r="X2067" s="10" t="s">
        <v>4053</v>
      </c>
      <c r="Y2067" s="10" t="s">
        <v>6833</v>
      </c>
      <c r="Z2067" s="10" t="s">
        <v>6834</v>
      </c>
      <c r="AA2067" s="22" t="s">
        <v>29</v>
      </c>
      <c r="AB2067" s="10">
        <v>16000000</v>
      </c>
      <c r="AC2067" s="10">
        <v>48017402</v>
      </c>
      <c r="AD2067" s="10" t="s">
        <v>30</v>
      </c>
      <c r="AE2067" s="23">
        <v>107</v>
      </c>
    </row>
    <row r="2068" spans="1:31" x14ac:dyDescent="0.35">
      <c r="A2068" t="s">
        <v>6835</v>
      </c>
      <c r="B2068" t="s">
        <v>1998</v>
      </c>
      <c r="C2068" t="s">
        <v>389</v>
      </c>
      <c r="D2068" s="2">
        <v>1992</v>
      </c>
      <c r="E2068" t="s">
        <v>6836</v>
      </c>
      <c r="F2068" s="2">
        <v>4.9000000000000004</v>
      </c>
      <c r="G2068">
        <v>22000</v>
      </c>
      <c r="H2068" t="s">
        <v>852</v>
      </c>
      <c r="I2068" t="s">
        <v>5841</v>
      </c>
      <c r="J2068" t="s">
        <v>3077</v>
      </c>
      <c r="K2068" s="3" t="s">
        <v>29</v>
      </c>
      <c r="L2068">
        <v>30000000</v>
      </c>
      <c r="M2068">
        <v>14110589</v>
      </c>
      <c r="N2068" t="s">
        <v>6837</v>
      </c>
      <c r="O2068" s="2">
        <v>102</v>
      </c>
      <c r="Q2068" s="9" t="s">
        <v>389</v>
      </c>
      <c r="R2068" s="18">
        <v>1992</v>
      </c>
      <c r="S2068" s="26" t="s">
        <v>13078</v>
      </c>
      <c r="T2068" s="25" t="str">
        <f>LEFT(S2068,3)</f>
        <v>Jul</v>
      </c>
      <c r="U2068" s="9" t="s">
        <v>29</v>
      </c>
      <c r="V2068" s="18">
        <v>4.9000000000000004</v>
      </c>
      <c r="W2068" s="9">
        <v>22000</v>
      </c>
      <c r="X2068" s="9" t="s">
        <v>852</v>
      </c>
      <c r="Y2068" s="9" t="s">
        <v>5841</v>
      </c>
      <c r="Z2068" s="9" t="s">
        <v>3077</v>
      </c>
      <c r="AA2068" s="19" t="s">
        <v>29</v>
      </c>
      <c r="AB2068" s="9">
        <v>30000000</v>
      </c>
      <c r="AC2068" s="9">
        <v>14110589</v>
      </c>
      <c r="AD2068" s="9" t="s">
        <v>6837</v>
      </c>
      <c r="AE2068" s="20">
        <v>102</v>
      </c>
    </row>
    <row r="2069" spans="1:31" x14ac:dyDescent="0.35">
      <c r="A2069" t="s">
        <v>6838</v>
      </c>
      <c r="B2069" t="s">
        <v>15</v>
      </c>
      <c r="C2069" t="s">
        <v>103</v>
      </c>
      <c r="D2069" s="2">
        <v>1992</v>
      </c>
      <c r="E2069" t="s">
        <v>6807</v>
      </c>
      <c r="F2069" s="2">
        <v>7.7</v>
      </c>
      <c r="G2069">
        <v>98000</v>
      </c>
      <c r="H2069" t="s">
        <v>2276</v>
      </c>
      <c r="I2069" t="s">
        <v>686</v>
      </c>
      <c r="J2069" t="s">
        <v>135</v>
      </c>
      <c r="K2069" s="3" t="s">
        <v>29</v>
      </c>
      <c r="L2069">
        <v>12500000</v>
      </c>
      <c r="M2069">
        <v>10725228</v>
      </c>
      <c r="N2069" t="s">
        <v>2025</v>
      </c>
      <c r="O2069" s="2">
        <v>100</v>
      </c>
      <c r="Q2069" s="10" t="s">
        <v>103</v>
      </c>
      <c r="R2069" s="21">
        <v>1992</v>
      </c>
      <c r="S2069" s="27" t="s">
        <v>13070</v>
      </c>
      <c r="T2069" s="25" t="str">
        <f>LEFT(S2069,3)</f>
        <v>Oct</v>
      </c>
      <c r="U2069" s="10" t="s">
        <v>29</v>
      </c>
      <c r="V2069" s="21">
        <v>7.7</v>
      </c>
      <c r="W2069" s="10">
        <v>98000</v>
      </c>
      <c r="X2069" s="10" t="s">
        <v>2276</v>
      </c>
      <c r="Y2069" s="10" t="s">
        <v>686</v>
      </c>
      <c r="Z2069" s="10" t="s">
        <v>135</v>
      </c>
      <c r="AA2069" s="22" t="s">
        <v>29</v>
      </c>
      <c r="AB2069" s="10">
        <v>12500000</v>
      </c>
      <c r="AC2069" s="10">
        <v>10725228</v>
      </c>
      <c r="AD2069" s="10" t="s">
        <v>2025</v>
      </c>
      <c r="AE2069" s="23">
        <v>100</v>
      </c>
    </row>
    <row r="2070" spans="1:31" x14ac:dyDescent="0.35">
      <c r="A2070" t="s">
        <v>6839</v>
      </c>
      <c r="B2070" t="s">
        <v>1998</v>
      </c>
      <c r="C2070" t="s">
        <v>40</v>
      </c>
      <c r="D2070" s="2">
        <v>1992</v>
      </c>
      <c r="E2070" t="s">
        <v>6840</v>
      </c>
      <c r="F2070" s="2">
        <v>7</v>
      </c>
      <c r="G2070">
        <v>148000</v>
      </c>
      <c r="H2070" t="s">
        <v>6841</v>
      </c>
      <c r="I2070" t="s">
        <v>6842</v>
      </c>
      <c r="J2070" t="s">
        <v>6842</v>
      </c>
      <c r="K2070" s="3" t="s">
        <v>29</v>
      </c>
      <c r="L2070">
        <v>20000000</v>
      </c>
      <c r="M2070">
        <v>183097323</v>
      </c>
      <c r="N2070" t="s">
        <v>43</v>
      </c>
      <c r="O2070" s="2">
        <v>94</v>
      </c>
      <c r="Q2070" s="9" t="s">
        <v>40</v>
      </c>
      <c r="R2070" s="18">
        <v>1992</v>
      </c>
      <c r="S2070" s="26" t="s">
        <v>13079</v>
      </c>
      <c r="T2070" s="25" t="str">
        <f>LEFT(S2070,3)</f>
        <v>Feb</v>
      </c>
      <c r="U2070" s="9" t="s">
        <v>29</v>
      </c>
      <c r="V2070" s="18">
        <v>7</v>
      </c>
      <c r="W2070" s="9">
        <v>148000</v>
      </c>
      <c r="X2070" s="9" t="s">
        <v>6841</v>
      </c>
      <c r="Y2070" s="9" t="s">
        <v>6842</v>
      </c>
      <c r="Z2070" s="9" t="s">
        <v>6842</v>
      </c>
      <c r="AA2070" s="19" t="s">
        <v>29</v>
      </c>
      <c r="AB2070" s="9">
        <v>20000000</v>
      </c>
      <c r="AC2070" s="9">
        <v>183097323</v>
      </c>
      <c r="AD2070" s="9" t="s">
        <v>43</v>
      </c>
      <c r="AE2070" s="20">
        <v>94</v>
      </c>
    </row>
    <row r="2071" spans="1:31" x14ac:dyDescent="0.35">
      <c r="A2071" t="s">
        <v>6843</v>
      </c>
      <c r="B2071" t="s">
        <v>15</v>
      </c>
      <c r="C2071" t="s">
        <v>40</v>
      </c>
      <c r="D2071" s="2">
        <v>1992</v>
      </c>
      <c r="E2071" t="s">
        <v>6823</v>
      </c>
      <c r="F2071" s="2">
        <v>7.5</v>
      </c>
      <c r="G2071">
        <v>166000</v>
      </c>
      <c r="H2071" t="s">
        <v>510</v>
      </c>
      <c r="I2071" t="s">
        <v>510</v>
      </c>
      <c r="J2071" t="s">
        <v>511</v>
      </c>
      <c r="K2071" s="3" t="s">
        <v>29</v>
      </c>
      <c r="L2071">
        <v>11000000</v>
      </c>
      <c r="M2071">
        <v>11502976</v>
      </c>
      <c r="N2071" t="s">
        <v>592</v>
      </c>
      <c r="O2071" s="2">
        <v>81</v>
      </c>
      <c r="Q2071" s="10" t="s">
        <v>40</v>
      </c>
      <c r="R2071" s="21">
        <v>1992</v>
      </c>
      <c r="S2071" s="27" t="s">
        <v>13074</v>
      </c>
      <c r="T2071" s="25" t="str">
        <f>LEFT(S2071,3)</f>
        <v>Feb</v>
      </c>
      <c r="U2071" s="10" t="s">
        <v>29</v>
      </c>
      <c r="V2071" s="21">
        <v>7.5</v>
      </c>
      <c r="W2071" s="10">
        <v>166000</v>
      </c>
      <c r="X2071" s="10" t="s">
        <v>510</v>
      </c>
      <c r="Y2071" s="10" t="s">
        <v>510</v>
      </c>
      <c r="Z2071" s="10" t="s">
        <v>511</v>
      </c>
      <c r="AA2071" s="22" t="s">
        <v>29</v>
      </c>
      <c r="AB2071" s="10">
        <v>11000000</v>
      </c>
      <c r="AC2071" s="10">
        <v>11502976</v>
      </c>
      <c r="AD2071" s="10" t="s">
        <v>592</v>
      </c>
      <c r="AE2071" s="23">
        <v>81</v>
      </c>
    </row>
    <row r="2072" spans="1:31" x14ac:dyDescent="0.35">
      <c r="A2072" t="s">
        <v>6844</v>
      </c>
      <c r="B2072" t="s">
        <v>32</v>
      </c>
      <c r="C2072" t="s">
        <v>16</v>
      </c>
      <c r="D2072" s="2">
        <v>1992</v>
      </c>
      <c r="E2072" t="s">
        <v>4256</v>
      </c>
      <c r="F2072" s="2">
        <v>7.2</v>
      </c>
      <c r="G2072">
        <v>55000</v>
      </c>
      <c r="H2072" t="s">
        <v>99</v>
      </c>
      <c r="I2072" t="s">
        <v>6845</v>
      </c>
      <c r="J2072" t="s">
        <v>3540</v>
      </c>
      <c r="K2072" s="3" t="s">
        <v>29</v>
      </c>
      <c r="L2072">
        <v>12000000</v>
      </c>
      <c r="M2072">
        <v>43440294</v>
      </c>
      <c r="N2072" t="s">
        <v>5327</v>
      </c>
      <c r="O2072" s="2">
        <v>123</v>
      </c>
      <c r="Q2072" s="9" t="s">
        <v>16</v>
      </c>
      <c r="R2072" s="18">
        <v>1992</v>
      </c>
      <c r="S2072" s="26" t="s">
        <v>12755</v>
      </c>
      <c r="T2072" s="25" t="str">
        <f>LEFT(S2072,3)</f>
        <v>Oct</v>
      </c>
      <c r="U2072" s="9" t="s">
        <v>29</v>
      </c>
      <c r="V2072" s="18">
        <v>7.2</v>
      </c>
      <c r="W2072" s="9">
        <v>55000</v>
      </c>
      <c r="X2072" s="9" t="s">
        <v>99</v>
      </c>
      <c r="Y2072" s="9" t="s">
        <v>6845</v>
      </c>
      <c r="Z2072" s="9" t="s">
        <v>3540</v>
      </c>
      <c r="AA2072" s="19" t="s">
        <v>29</v>
      </c>
      <c r="AB2072" s="9">
        <v>12000000</v>
      </c>
      <c r="AC2072" s="9">
        <v>43440294</v>
      </c>
      <c r="AD2072" s="9" t="s">
        <v>5327</v>
      </c>
      <c r="AE2072" s="20">
        <v>123</v>
      </c>
    </row>
    <row r="2073" spans="1:31" x14ac:dyDescent="0.35">
      <c r="A2073" t="s">
        <v>6846</v>
      </c>
      <c r="B2073" t="s">
        <v>15</v>
      </c>
      <c r="C2073" t="s">
        <v>16</v>
      </c>
      <c r="D2073" s="2">
        <v>1992</v>
      </c>
      <c r="E2073" t="s">
        <v>6847</v>
      </c>
      <c r="F2073" s="2">
        <v>7.3</v>
      </c>
      <c r="G2073">
        <v>89000</v>
      </c>
      <c r="H2073" t="s">
        <v>2000</v>
      </c>
      <c r="I2073" t="s">
        <v>2000</v>
      </c>
      <c r="J2073" t="s">
        <v>6848</v>
      </c>
      <c r="K2073" s="3" t="s">
        <v>451</v>
      </c>
      <c r="L2073">
        <v>10000000</v>
      </c>
      <c r="M2073">
        <v>4184990</v>
      </c>
      <c r="N2073" t="s">
        <v>2025</v>
      </c>
      <c r="O2073" s="2">
        <v>134</v>
      </c>
      <c r="Q2073" s="10" t="s">
        <v>16</v>
      </c>
      <c r="R2073" s="21">
        <v>1992</v>
      </c>
      <c r="S2073" s="27" t="s">
        <v>13080</v>
      </c>
      <c r="T2073" s="25" t="str">
        <f>LEFT(S2073,3)</f>
        <v>Aug</v>
      </c>
      <c r="U2073" s="10" t="s">
        <v>29</v>
      </c>
      <c r="V2073" s="21">
        <v>7.3</v>
      </c>
      <c r="W2073" s="10">
        <v>89000</v>
      </c>
      <c r="X2073" s="10" t="s">
        <v>2000</v>
      </c>
      <c r="Y2073" s="10" t="s">
        <v>2000</v>
      </c>
      <c r="Z2073" s="10" t="s">
        <v>6848</v>
      </c>
      <c r="AA2073" s="22" t="s">
        <v>451</v>
      </c>
      <c r="AB2073" s="10">
        <v>10000000</v>
      </c>
      <c r="AC2073" s="10">
        <v>4184990</v>
      </c>
      <c r="AD2073" s="10" t="s">
        <v>2025</v>
      </c>
      <c r="AE2073" s="23">
        <v>134</v>
      </c>
    </row>
    <row r="2074" spans="1:31" x14ac:dyDescent="0.35">
      <c r="A2074" t="s">
        <v>6849</v>
      </c>
      <c r="B2074" t="s">
        <v>1998</v>
      </c>
      <c r="C2074" t="s">
        <v>16</v>
      </c>
      <c r="D2074" s="2">
        <v>1992</v>
      </c>
      <c r="E2074" t="s">
        <v>6807</v>
      </c>
      <c r="F2074" s="2">
        <v>7.5</v>
      </c>
      <c r="G2074">
        <v>41000</v>
      </c>
      <c r="H2074" t="s">
        <v>4957</v>
      </c>
      <c r="I2074" t="s">
        <v>1209</v>
      </c>
      <c r="J2074" t="s">
        <v>4332</v>
      </c>
      <c r="K2074" s="3" t="s">
        <v>29</v>
      </c>
      <c r="L2074">
        <v>0</v>
      </c>
      <c r="M2074">
        <v>5471088</v>
      </c>
      <c r="N2074" t="s">
        <v>117</v>
      </c>
      <c r="O2074" s="2">
        <v>115</v>
      </c>
      <c r="Q2074" s="9" t="s">
        <v>16</v>
      </c>
      <c r="R2074" s="18">
        <v>1992</v>
      </c>
      <c r="S2074" s="26" t="s">
        <v>13070</v>
      </c>
      <c r="T2074" s="25" t="str">
        <f>LEFT(S2074,3)</f>
        <v>Oct</v>
      </c>
      <c r="U2074" s="9" t="s">
        <v>29</v>
      </c>
      <c r="V2074" s="18">
        <v>7.5</v>
      </c>
      <c r="W2074" s="9">
        <v>41000</v>
      </c>
      <c r="X2074" s="9" t="s">
        <v>4957</v>
      </c>
      <c r="Y2074" s="9" t="s">
        <v>1209</v>
      </c>
      <c r="Z2074" s="9" t="s">
        <v>4332</v>
      </c>
      <c r="AA2074" s="19" t="s">
        <v>29</v>
      </c>
      <c r="AB2074" s="9">
        <v>0</v>
      </c>
      <c r="AC2074" s="9">
        <v>5471088</v>
      </c>
      <c r="AD2074" s="9" t="s">
        <v>117</v>
      </c>
      <c r="AE2074" s="20">
        <v>115</v>
      </c>
    </row>
    <row r="2075" spans="1:31" x14ac:dyDescent="0.35">
      <c r="A2075" t="s">
        <v>6850</v>
      </c>
      <c r="B2075" t="s">
        <v>32</v>
      </c>
      <c r="C2075" t="s">
        <v>40</v>
      </c>
      <c r="D2075" s="2">
        <v>1992</v>
      </c>
      <c r="E2075" t="s">
        <v>6354</v>
      </c>
      <c r="F2075" s="2">
        <v>5.7</v>
      </c>
      <c r="G2075">
        <v>68000</v>
      </c>
      <c r="H2075" t="s">
        <v>6397</v>
      </c>
      <c r="I2075" t="s">
        <v>1308</v>
      </c>
      <c r="J2075" t="s">
        <v>3145</v>
      </c>
      <c r="K2075" s="3" t="s">
        <v>29</v>
      </c>
      <c r="L2075">
        <v>0</v>
      </c>
      <c r="M2075">
        <v>147214049</v>
      </c>
      <c r="N2075" t="s">
        <v>60</v>
      </c>
      <c r="O2075" s="2">
        <v>87</v>
      </c>
      <c r="Q2075" s="10" t="s">
        <v>40</v>
      </c>
      <c r="R2075" s="21">
        <v>1992</v>
      </c>
      <c r="S2075" s="27" t="s">
        <v>13020</v>
      </c>
      <c r="T2075" s="25" t="str">
        <f>LEFT(S2075,3)</f>
        <v>Apr</v>
      </c>
      <c r="U2075" s="10" t="s">
        <v>29</v>
      </c>
      <c r="V2075" s="21">
        <v>5.7</v>
      </c>
      <c r="W2075" s="10">
        <v>68000</v>
      </c>
      <c r="X2075" s="10" t="s">
        <v>6397</v>
      </c>
      <c r="Y2075" s="10" t="s">
        <v>1308</v>
      </c>
      <c r="Z2075" s="10" t="s">
        <v>3145</v>
      </c>
      <c r="AA2075" s="22" t="s">
        <v>29</v>
      </c>
      <c r="AB2075" s="10">
        <v>0</v>
      </c>
      <c r="AC2075" s="10">
        <v>147214049</v>
      </c>
      <c r="AD2075" s="10" t="s">
        <v>60</v>
      </c>
      <c r="AE2075" s="23">
        <v>87</v>
      </c>
    </row>
    <row r="2076" spans="1:31" x14ac:dyDescent="0.35">
      <c r="A2076" t="s">
        <v>6851</v>
      </c>
      <c r="B2076" t="s">
        <v>15</v>
      </c>
      <c r="C2076" t="s">
        <v>33</v>
      </c>
      <c r="D2076" s="2">
        <v>1992</v>
      </c>
      <c r="E2076" t="s">
        <v>6836</v>
      </c>
      <c r="F2076" s="2">
        <v>6</v>
      </c>
      <c r="G2076">
        <v>85000</v>
      </c>
      <c r="H2076" t="s">
        <v>6852</v>
      </c>
      <c r="I2076" t="s">
        <v>6853</v>
      </c>
      <c r="J2076" t="s">
        <v>4538</v>
      </c>
      <c r="K2076" s="3" t="s">
        <v>29</v>
      </c>
      <c r="L2076">
        <v>23000000</v>
      </c>
      <c r="M2076">
        <v>36299898</v>
      </c>
      <c r="N2076" t="s">
        <v>6854</v>
      </c>
      <c r="O2076" s="2">
        <v>102</v>
      </c>
      <c r="Q2076" s="9" t="s">
        <v>33</v>
      </c>
      <c r="R2076" s="18">
        <v>1992</v>
      </c>
      <c r="S2076" s="26" t="s">
        <v>13078</v>
      </c>
      <c r="T2076" s="25" t="str">
        <f>LEFT(S2076,3)</f>
        <v>Jul</v>
      </c>
      <c r="U2076" s="9" t="s">
        <v>29</v>
      </c>
      <c r="V2076" s="18">
        <v>6</v>
      </c>
      <c r="W2076" s="9">
        <v>85000</v>
      </c>
      <c r="X2076" s="9" t="s">
        <v>6852</v>
      </c>
      <c r="Y2076" s="9" t="s">
        <v>6853</v>
      </c>
      <c r="Z2076" s="9" t="s">
        <v>4538</v>
      </c>
      <c r="AA2076" s="19" t="s">
        <v>29</v>
      </c>
      <c r="AB2076" s="9">
        <v>23000000</v>
      </c>
      <c r="AC2076" s="9">
        <v>36299898</v>
      </c>
      <c r="AD2076" s="9" t="s">
        <v>6854</v>
      </c>
      <c r="AE2076" s="20">
        <v>102</v>
      </c>
    </row>
    <row r="2077" spans="1:31" x14ac:dyDescent="0.35">
      <c r="A2077" t="s">
        <v>6855</v>
      </c>
      <c r="B2077" t="s">
        <v>1998</v>
      </c>
      <c r="C2077" t="s">
        <v>33</v>
      </c>
      <c r="D2077" s="2">
        <v>1992</v>
      </c>
      <c r="E2077" t="s">
        <v>6819</v>
      </c>
      <c r="F2077" s="2">
        <v>5.7</v>
      </c>
      <c r="G2077">
        <v>41000</v>
      </c>
      <c r="H2077" t="s">
        <v>6856</v>
      </c>
      <c r="I2077" t="s">
        <v>6857</v>
      </c>
      <c r="J2077" t="s">
        <v>6442</v>
      </c>
      <c r="K2077" s="3" t="s">
        <v>29</v>
      </c>
      <c r="L2077">
        <v>7000000</v>
      </c>
      <c r="M2077">
        <v>16624456</v>
      </c>
      <c r="N2077" t="s">
        <v>179</v>
      </c>
      <c r="O2077" s="2">
        <v>86</v>
      </c>
      <c r="Q2077" s="10" t="s">
        <v>33</v>
      </c>
      <c r="R2077" s="21">
        <v>1992</v>
      </c>
      <c r="S2077" s="27" t="s">
        <v>13073</v>
      </c>
      <c r="T2077" s="25" t="str">
        <f>LEFT(S2077,3)</f>
        <v>Jul</v>
      </c>
      <c r="U2077" s="10" t="s">
        <v>29</v>
      </c>
      <c r="V2077" s="21">
        <v>5.7</v>
      </c>
      <c r="W2077" s="10">
        <v>41000</v>
      </c>
      <c r="X2077" s="10" t="s">
        <v>6856</v>
      </c>
      <c r="Y2077" s="10" t="s">
        <v>6857</v>
      </c>
      <c r="Z2077" s="10" t="s">
        <v>6442</v>
      </c>
      <c r="AA2077" s="22" t="s">
        <v>29</v>
      </c>
      <c r="AB2077" s="10">
        <v>7000000</v>
      </c>
      <c r="AC2077" s="10">
        <v>16624456</v>
      </c>
      <c r="AD2077" s="10" t="s">
        <v>179</v>
      </c>
      <c r="AE2077" s="23">
        <v>86</v>
      </c>
    </row>
    <row r="2078" spans="1:31" x14ac:dyDescent="0.35">
      <c r="A2078" t="s">
        <v>6858</v>
      </c>
      <c r="B2078" t="s">
        <v>15</v>
      </c>
      <c r="C2078" t="s">
        <v>150</v>
      </c>
      <c r="D2078" s="2">
        <v>1992</v>
      </c>
      <c r="E2078" t="s">
        <v>6859</v>
      </c>
      <c r="F2078" s="2">
        <v>5.3</v>
      </c>
      <c r="G2078">
        <v>21000</v>
      </c>
      <c r="H2078" t="s">
        <v>4007</v>
      </c>
      <c r="I2078" t="s">
        <v>19</v>
      </c>
      <c r="J2078" t="s">
        <v>6291</v>
      </c>
      <c r="K2078" s="3" t="s">
        <v>29</v>
      </c>
      <c r="L2078">
        <v>15000000</v>
      </c>
      <c r="M2078">
        <v>30524763</v>
      </c>
      <c r="N2078" t="s">
        <v>30</v>
      </c>
      <c r="O2078" s="2">
        <v>91</v>
      </c>
      <c r="Q2078" s="9" t="s">
        <v>150</v>
      </c>
      <c r="R2078" s="18">
        <v>1992</v>
      </c>
      <c r="S2078" s="26" t="s">
        <v>13081</v>
      </c>
      <c r="T2078" s="25" t="str">
        <f>LEFT(S2078,3)</f>
        <v>Apr</v>
      </c>
      <c r="U2078" s="9" t="s">
        <v>29</v>
      </c>
      <c r="V2078" s="18">
        <v>5.3</v>
      </c>
      <c r="W2078" s="9">
        <v>21000</v>
      </c>
      <c r="X2078" s="9" t="s">
        <v>4007</v>
      </c>
      <c r="Y2078" s="9" t="s">
        <v>19</v>
      </c>
      <c r="Z2078" s="9" t="s">
        <v>6291</v>
      </c>
      <c r="AA2078" s="19" t="s">
        <v>29</v>
      </c>
      <c r="AB2078" s="9">
        <v>15000000</v>
      </c>
      <c r="AC2078" s="9">
        <v>30524763</v>
      </c>
      <c r="AD2078" s="9" t="s">
        <v>30</v>
      </c>
      <c r="AE2078" s="20">
        <v>91</v>
      </c>
    </row>
    <row r="2079" spans="1:31" x14ac:dyDescent="0.35">
      <c r="A2079" t="s">
        <v>6860</v>
      </c>
      <c r="B2079" t="s">
        <v>1998</v>
      </c>
      <c r="C2079" t="s">
        <v>62</v>
      </c>
      <c r="D2079" s="2">
        <v>1992</v>
      </c>
      <c r="E2079" t="s">
        <v>6802</v>
      </c>
      <c r="F2079" s="2">
        <v>7.5</v>
      </c>
      <c r="G2079">
        <v>55000</v>
      </c>
      <c r="H2079" t="s">
        <v>1043</v>
      </c>
      <c r="I2079" t="s">
        <v>6861</v>
      </c>
      <c r="J2079" t="s">
        <v>4911</v>
      </c>
      <c r="K2079" s="3" t="s">
        <v>21</v>
      </c>
      <c r="L2079">
        <v>31000000</v>
      </c>
      <c r="M2079">
        <v>9493259</v>
      </c>
      <c r="N2079" t="s">
        <v>4149</v>
      </c>
      <c r="O2079" s="2">
        <v>143</v>
      </c>
      <c r="Q2079" s="10" t="s">
        <v>62</v>
      </c>
      <c r="R2079" s="21">
        <v>1992</v>
      </c>
      <c r="S2079" s="27" t="s">
        <v>13068</v>
      </c>
      <c r="T2079" s="25" t="str">
        <f>LEFT(S2079,3)</f>
        <v>Jan</v>
      </c>
      <c r="U2079" s="10" t="s">
        <v>29</v>
      </c>
      <c r="V2079" s="21">
        <v>7.5</v>
      </c>
      <c r="W2079" s="10">
        <v>55000</v>
      </c>
      <c r="X2079" s="10" t="s">
        <v>1043</v>
      </c>
      <c r="Y2079" s="10" t="s">
        <v>6861</v>
      </c>
      <c r="Z2079" s="10" t="s">
        <v>4911</v>
      </c>
      <c r="AA2079" s="22" t="s">
        <v>21</v>
      </c>
      <c r="AB2079" s="10">
        <v>31000000</v>
      </c>
      <c r="AC2079" s="10">
        <v>9493259</v>
      </c>
      <c r="AD2079" s="10" t="s">
        <v>4149</v>
      </c>
      <c r="AE2079" s="23">
        <v>143</v>
      </c>
    </row>
    <row r="2080" spans="1:31" x14ac:dyDescent="0.35">
      <c r="A2080" t="s">
        <v>6862</v>
      </c>
      <c r="B2080" t="s">
        <v>15</v>
      </c>
      <c r="C2080" t="s">
        <v>62</v>
      </c>
      <c r="D2080" s="2">
        <v>1992</v>
      </c>
      <c r="E2080" t="s">
        <v>4256</v>
      </c>
      <c r="F2080" s="2">
        <v>6.9</v>
      </c>
      <c r="G2080">
        <v>20000</v>
      </c>
      <c r="H2080" t="s">
        <v>664</v>
      </c>
      <c r="I2080" t="s">
        <v>6863</v>
      </c>
      <c r="J2080" t="s">
        <v>6864</v>
      </c>
      <c r="K2080" s="3" t="s">
        <v>451</v>
      </c>
      <c r="L2080">
        <v>0</v>
      </c>
      <c r="M2080">
        <v>5013090</v>
      </c>
      <c r="N2080" t="s">
        <v>2507</v>
      </c>
      <c r="O2080" s="2">
        <v>115</v>
      </c>
      <c r="Q2080" s="9" t="s">
        <v>62</v>
      </c>
      <c r="R2080" s="18">
        <v>1992</v>
      </c>
      <c r="S2080" s="26" t="s">
        <v>12755</v>
      </c>
      <c r="T2080" s="25" t="str">
        <f>LEFT(S2080,3)</f>
        <v>Oct</v>
      </c>
      <c r="U2080" s="9" t="s">
        <v>29</v>
      </c>
      <c r="V2080" s="18">
        <v>6.9</v>
      </c>
      <c r="W2080" s="9">
        <v>20000</v>
      </c>
      <c r="X2080" s="9" t="s">
        <v>664</v>
      </c>
      <c r="Y2080" s="9" t="s">
        <v>6863</v>
      </c>
      <c r="Z2080" s="9" t="s">
        <v>6864</v>
      </c>
      <c r="AA2080" s="19" t="s">
        <v>451</v>
      </c>
      <c r="AB2080" s="9">
        <v>0</v>
      </c>
      <c r="AC2080" s="9">
        <v>5013090</v>
      </c>
      <c r="AD2080" s="9" t="s">
        <v>2507</v>
      </c>
      <c r="AE2080" s="20">
        <v>115</v>
      </c>
    </row>
    <row r="2081" spans="1:31" x14ac:dyDescent="0.35">
      <c r="A2081" t="s">
        <v>6865</v>
      </c>
      <c r="B2081" t="s">
        <v>32</v>
      </c>
      <c r="C2081" t="s">
        <v>24</v>
      </c>
      <c r="D2081" s="2">
        <v>1992</v>
      </c>
      <c r="E2081" t="s">
        <v>6866</v>
      </c>
      <c r="F2081" s="2">
        <v>6.8</v>
      </c>
      <c r="G2081">
        <v>318000</v>
      </c>
      <c r="H2081" t="s">
        <v>2050</v>
      </c>
      <c r="I2081" t="s">
        <v>1308</v>
      </c>
      <c r="J2081" t="s">
        <v>5660</v>
      </c>
      <c r="K2081" s="3" t="s">
        <v>29</v>
      </c>
      <c r="L2081">
        <v>28000000</v>
      </c>
      <c r="M2081">
        <v>358994850</v>
      </c>
      <c r="N2081" t="s">
        <v>179</v>
      </c>
      <c r="O2081" s="2">
        <v>120</v>
      </c>
      <c r="Q2081" s="10" t="s">
        <v>24</v>
      </c>
      <c r="R2081" s="21">
        <v>1992</v>
      </c>
      <c r="S2081" s="27" t="s">
        <v>13082</v>
      </c>
      <c r="T2081" s="25" t="str">
        <f>LEFT(S2081,3)</f>
        <v>Nov</v>
      </c>
      <c r="U2081" s="10" t="s">
        <v>29</v>
      </c>
      <c r="V2081" s="21">
        <v>6.8</v>
      </c>
      <c r="W2081" s="10">
        <v>318000</v>
      </c>
      <c r="X2081" s="10" t="s">
        <v>2050</v>
      </c>
      <c r="Y2081" s="10" t="s">
        <v>1308</v>
      </c>
      <c r="Z2081" s="10" t="s">
        <v>5660</v>
      </c>
      <c r="AA2081" s="22" t="s">
        <v>29</v>
      </c>
      <c r="AB2081" s="10">
        <v>28000000</v>
      </c>
      <c r="AC2081" s="10">
        <v>358994850</v>
      </c>
      <c r="AD2081" s="10" t="s">
        <v>179</v>
      </c>
      <c r="AE2081" s="23">
        <v>120</v>
      </c>
    </row>
    <row r="2082" spans="1:31" x14ac:dyDescent="0.35">
      <c r="A2082" t="s">
        <v>6867</v>
      </c>
      <c r="B2082" t="s">
        <v>15</v>
      </c>
      <c r="C2082" t="s">
        <v>16</v>
      </c>
      <c r="D2082" s="2">
        <v>1992</v>
      </c>
      <c r="E2082" t="s">
        <v>6868</v>
      </c>
      <c r="F2082" s="2">
        <v>6.6</v>
      </c>
      <c r="G2082">
        <v>40000</v>
      </c>
      <c r="H2082" t="s">
        <v>1662</v>
      </c>
      <c r="I2082" t="s">
        <v>6869</v>
      </c>
      <c r="J2082" t="s">
        <v>5631</v>
      </c>
      <c r="K2082" s="3" t="s">
        <v>29</v>
      </c>
      <c r="L2082">
        <v>11700000</v>
      </c>
      <c r="M2082">
        <v>88036683</v>
      </c>
      <c r="N2082" t="s">
        <v>5720</v>
      </c>
      <c r="O2082" s="2">
        <v>110</v>
      </c>
      <c r="Q2082" s="9" t="s">
        <v>16</v>
      </c>
      <c r="R2082" s="18">
        <v>1992</v>
      </c>
      <c r="S2082" s="26" t="s">
        <v>13083</v>
      </c>
      <c r="T2082" s="25" t="str">
        <f>LEFT(S2082,3)</f>
        <v>Jan</v>
      </c>
      <c r="U2082" s="9" t="s">
        <v>29</v>
      </c>
      <c r="V2082" s="18">
        <v>6.6</v>
      </c>
      <c r="W2082" s="9">
        <v>40000</v>
      </c>
      <c r="X2082" s="9" t="s">
        <v>1662</v>
      </c>
      <c r="Y2082" s="9" t="s">
        <v>6869</v>
      </c>
      <c r="Z2082" s="9" t="s">
        <v>5631</v>
      </c>
      <c r="AA2082" s="19" t="s">
        <v>29</v>
      </c>
      <c r="AB2082" s="9">
        <v>11700000</v>
      </c>
      <c r="AC2082" s="9">
        <v>88036683</v>
      </c>
      <c r="AD2082" s="9" t="s">
        <v>5720</v>
      </c>
      <c r="AE2082" s="20">
        <v>110</v>
      </c>
    </row>
    <row r="2083" spans="1:31" x14ac:dyDescent="0.35">
      <c r="A2083" t="s">
        <v>6870</v>
      </c>
      <c r="B2083" t="s">
        <v>32</v>
      </c>
      <c r="C2083" t="s">
        <v>16</v>
      </c>
      <c r="D2083" s="2">
        <v>1992</v>
      </c>
      <c r="E2083" t="s">
        <v>6859</v>
      </c>
      <c r="F2083" s="2">
        <v>6.9</v>
      </c>
      <c r="G2083">
        <v>19000</v>
      </c>
      <c r="H2083" t="s">
        <v>6871</v>
      </c>
      <c r="I2083" t="s">
        <v>6872</v>
      </c>
      <c r="J2083" t="s">
        <v>3906</v>
      </c>
      <c r="K2083" s="3" t="s">
        <v>29</v>
      </c>
      <c r="L2083">
        <v>15000000</v>
      </c>
      <c r="M2083">
        <v>2819485</v>
      </c>
      <c r="N2083" t="s">
        <v>6873</v>
      </c>
      <c r="O2083" s="2">
        <v>121</v>
      </c>
      <c r="Q2083" s="10" t="s">
        <v>16</v>
      </c>
      <c r="R2083" s="21">
        <v>1992</v>
      </c>
      <c r="S2083" s="27" t="s">
        <v>13081</v>
      </c>
      <c r="T2083" s="25" t="str">
        <f>LEFT(S2083,3)</f>
        <v>Apr</v>
      </c>
      <c r="U2083" s="10" t="s">
        <v>29</v>
      </c>
      <c r="V2083" s="21">
        <v>6.9</v>
      </c>
      <c r="W2083" s="10">
        <v>19000</v>
      </c>
      <c r="X2083" s="10" t="s">
        <v>6871</v>
      </c>
      <c r="Y2083" s="10" t="s">
        <v>6872</v>
      </c>
      <c r="Z2083" s="10" t="s">
        <v>3906</v>
      </c>
      <c r="AA2083" s="22" t="s">
        <v>29</v>
      </c>
      <c r="AB2083" s="10">
        <v>15000000</v>
      </c>
      <c r="AC2083" s="10">
        <v>2819485</v>
      </c>
      <c r="AD2083" s="10" t="s">
        <v>6873</v>
      </c>
      <c r="AE2083" s="23">
        <v>121</v>
      </c>
    </row>
    <row r="2084" spans="1:31" x14ac:dyDescent="0.35">
      <c r="A2084" t="s">
        <v>6874</v>
      </c>
      <c r="B2084" t="s">
        <v>1998</v>
      </c>
      <c r="C2084" t="s">
        <v>62</v>
      </c>
      <c r="D2084" s="2">
        <v>1992</v>
      </c>
      <c r="E2084" t="s">
        <v>6875</v>
      </c>
      <c r="F2084" s="2">
        <v>7.7</v>
      </c>
      <c r="G2084">
        <v>89000</v>
      </c>
      <c r="H2084" t="s">
        <v>3427</v>
      </c>
      <c r="I2084" t="s">
        <v>6876</v>
      </c>
      <c r="J2084" t="s">
        <v>4124</v>
      </c>
      <c r="K2084" s="3" t="s">
        <v>2107</v>
      </c>
      <c r="L2084">
        <v>33000000</v>
      </c>
      <c r="M2084">
        <v>48169910</v>
      </c>
      <c r="N2084" t="s">
        <v>6877</v>
      </c>
      <c r="O2084" s="2">
        <v>202</v>
      </c>
      <c r="Q2084" s="9" t="s">
        <v>62</v>
      </c>
      <c r="R2084" s="18">
        <v>1992</v>
      </c>
      <c r="S2084" s="26" t="s">
        <v>13084</v>
      </c>
      <c r="T2084" s="25" t="str">
        <f>LEFT(S2084,3)</f>
        <v>Nov</v>
      </c>
      <c r="U2084" s="9" t="s">
        <v>29</v>
      </c>
      <c r="V2084" s="18">
        <v>7.7</v>
      </c>
      <c r="W2084" s="9">
        <v>89000</v>
      </c>
      <c r="X2084" s="9" t="s">
        <v>3427</v>
      </c>
      <c r="Y2084" s="9" t="s">
        <v>6876</v>
      </c>
      <c r="Z2084" s="9" t="s">
        <v>4124</v>
      </c>
      <c r="AA2084" s="19" t="s">
        <v>2107</v>
      </c>
      <c r="AB2084" s="9">
        <v>33000000</v>
      </c>
      <c r="AC2084" s="9">
        <v>48169910</v>
      </c>
      <c r="AD2084" s="9" t="s">
        <v>6877</v>
      </c>
      <c r="AE2084" s="20">
        <v>202</v>
      </c>
    </row>
    <row r="2085" spans="1:31" x14ac:dyDescent="0.35">
      <c r="A2085" t="s">
        <v>6878</v>
      </c>
      <c r="B2085" t="s">
        <v>15</v>
      </c>
      <c r="C2085" t="s">
        <v>33</v>
      </c>
      <c r="D2085" s="2">
        <v>1992</v>
      </c>
      <c r="E2085" t="s">
        <v>6879</v>
      </c>
      <c r="F2085" s="2">
        <v>6.9</v>
      </c>
      <c r="G2085">
        <v>106000</v>
      </c>
      <c r="H2085" t="s">
        <v>5209</v>
      </c>
      <c r="I2085" t="s">
        <v>5685</v>
      </c>
      <c r="J2085" t="s">
        <v>496</v>
      </c>
      <c r="K2085" s="3" t="s">
        <v>29</v>
      </c>
      <c r="L2085">
        <v>45000000</v>
      </c>
      <c r="M2085">
        <v>178051587</v>
      </c>
      <c r="N2085" t="s">
        <v>6880</v>
      </c>
      <c r="O2085" s="2">
        <v>117</v>
      </c>
      <c r="Q2085" s="10" t="s">
        <v>33</v>
      </c>
      <c r="R2085" s="21">
        <v>1992</v>
      </c>
      <c r="S2085" s="27" t="s">
        <v>13085</v>
      </c>
      <c r="T2085" s="25" t="str">
        <f>LEFT(S2085,3)</f>
        <v>Jun</v>
      </c>
      <c r="U2085" s="10" t="s">
        <v>29</v>
      </c>
      <c r="V2085" s="21">
        <v>6.9</v>
      </c>
      <c r="W2085" s="10">
        <v>106000</v>
      </c>
      <c r="X2085" s="10" t="s">
        <v>5209</v>
      </c>
      <c r="Y2085" s="10" t="s">
        <v>5685</v>
      </c>
      <c r="Z2085" s="10" t="s">
        <v>496</v>
      </c>
      <c r="AA2085" s="22" t="s">
        <v>29</v>
      </c>
      <c r="AB2085" s="10">
        <v>45000000</v>
      </c>
      <c r="AC2085" s="10">
        <v>178051587</v>
      </c>
      <c r="AD2085" s="10" t="s">
        <v>6880</v>
      </c>
      <c r="AE2085" s="23">
        <v>117</v>
      </c>
    </row>
    <row r="2086" spans="1:31" x14ac:dyDescent="0.35">
      <c r="A2086" t="s">
        <v>6881</v>
      </c>
      <c r="B2086" t="s">
        <v>15</v>
      </c>
      <c r="C2086" t="s">
        <v>40</v>
      </c>
      <c r="D2086" s="2">
        <v>1992</v>
      </c>
      <c r="E2086" t="s">
        <v>6722</v>
      </c>
      <c r="F2086" s="2">
        <v>7.5</v>
      </c>
      <c r="G2086">
        <v>93000</v>
      </c>
      <c r="H2086" t="s">
        <v>6882</v>
      </c>
      <c r="I2086" t="s">
        <v>6883</v>
      </c>
      <c r="J2086" t="s">
        <v>6884</v>
      </c>
      <c r="K2086" s="3" t="s">
        <v>1876</v>
      </c>
      <c r="L2086">
        <v>3000000</v>
      </c>
      <c r="M2086">
        <v>242623</v>
      </c>
      <c r="N2086" t="s">
        <v>6885</v>
      </c>
      <c r="O2086" s="2">
        <v>104</v>
      </c>
      <c r="Q2086" s="9" t="s">
        <v>40</v>
      </c>
      <c r="R2086" s="18">
        <v>1992</v>
      </c>
      <c r="S2086" s="26" t="s">
        <v>13055</v>
      </c>
      <c r="T2086" s="25" t="str">
        <f>LEFT(S2086,3)</f>
        <v>Feb</v>
      </c>
      <c r="U2086" s="9" t="s">
        <v>29</v>
      </c>
      <c r="V2086" s="18">
        <v>7.5</v>
      </c>
      <c r="W2086" s="9">
        <v>93000</v>
      </c>
      <c r="X2086" s="9" t="s">
        <v>6882</v>
      </c>
      <c r="Y2086" s="9" t="s">
        <v>6883</v>
      </c>
      <c r="Z2086" s="9" t="s">
        <v>6884</v>
      </c>
      <c r="AA2086" s="19" t="s">
        <v>1876</v>
      </c>
      <c r="AB2086" s="9">
        <v>3000000</v>
      </c>
      <c r="AC2086" s="9">
        <v>242623</v>
      </c>
      <c r="AD2086" s="9" t="s">
        <v>6885</v>
      </c>
      <c r="AE2086" s="20">
        <v>104</v>
      </c>
    </row>
    <row r="2087" spans="1:31" x14ac:dyDescent="0.35">
      <c r="A2087" t="s">
        <v>6886</v>
      </c>
      <c r="B2087" t="s">
        <v>15</v>
      </c>
      <c r="C2087" t="s">
        <v>16</v>
      </c>
      <c r="D2087" s="2">
        <v>1992</v>
      </c>
      <c r="E2087" t="s">
        <v>6453</v>
      </c>
      <c r="F2087" s="2">
        <v>5.4</v>
      </c>
      <c r="G2087">
        <v>18000</v>
      </c>
      <c r="H2087" t="s">
        <v>6093</v>
      </c>
      <c r="I2087" t="s">
        <v>6887</v>
      </c>
      <c r="J2087" t="s">
        <v>2130</v>
      </c>
      <c r="K2087" s="3" t="s">
        <v>29</v>
      </c>
      <c r="L2087">
        <v>3000000</v>
      </c>
      <c r="M2087">
        <v>1829804</v>
      </c>
      <c r="N2087" t="s">
        <v>2025</v>
      </c>
      <c r="O2087" s="2">
        <v>93</v>
      </c>
      <c r="Q2087" s="10" t="s">
        <v>16</v>
      </c>
      <c r="R2087" s="21">
        <v>1992</v>
      </c>
      <c r="S2087" s="27" t="s">
        <v>13032</v>
      </c>
      <c r="T2087" s="25" t="str">
        <f>LEFT(S2087,3)</f>
        <v>May</v>
      </c>
      <c r="U2087" s="10" t="s">
        <v>29</v>
      </c>
      <c r="V2087" s="21">
        <v>5.4</v>
      </c>
      <c r="W2087" s="10">
        <v>18000</v>
      </c>
      <c r="X2087" s="10" t="s">
        <v>6093</v>
      </c>
      <c r="Y2087" s="10" t="s">
        <v>6887</v>
      </c>
      <c r="Z2087" s="10" t="s">
        <v>2130</v>
      </c>
      <c r="AA2087" s="22" t="s">
        <v>29</v>
      </c>
      <c r="AB2087" s="10">
        <v>3000000</v>
      </c>
      <c r="AC2087" s="10">
        <v>1829804</v>
      </c>
      <c r="AD2087" s="10" t="s">
        <v>2025</v>
      </c>
      <c r="AE2087" s="23">
        <v>93</v>
      </c>
    </row>
    <row r="2088" spans="1:31" x14ac:dyDescent="0.35">
      <c r="A2088" t="s">
        <v>6888</v>
      </c>
      <c r="B2088" t="s">
        <v>1998</v>
      </c>
      <c r="C2088" t="s">
        <v>40</v>
      </c>
      <c r="D2088" s="2">
        <v>1992</v>
      </c>
      <c r="E2088" t="s">
        <v>6889</v>
      </c>
      <c r="F2088" s="2">
        <v>7.1</v>
      </c>
      <c r="G2088">
        <v>54000</v>
      </c>
      <c r="H2088" t="s">
        <v>2282</v>
      </c>
      <c r="I2088" t="s">
        <v>2282</v>
      </c>
      <c r="J2088" t="s">
        <v>99</v>
      </c>
      <c r="K2088" s="3" t="s">
        <v>29</v>
      </c>
      <c r="L2088">
        <v>23000000</v>
      </c>
      <c r="M2088">
        <v>105232691</v>
      </c>
      <c r="N2088" t="s">
        <v>6890</v>
      </c>
      <c r="O2088" s="2">
        <v>126</v>
      </c>
      <c r="Q2088" s="9" t="s">
        <v>40</v>
      </c>
      <c r="R2088" s="18">
        <v>1992</v>
      </c>
      <c r="S2088" s="26" t="s">
        <v>13086</v>
      </c>
      <c r="T2088" s="25" t="str">
        <f>LEFT(S2088,3)</f>
        <v>Sep</v>
      </c>
      <c r="U2088" s="9" t="s">
        <v>29</v>
      </c>
      <c r="V2088" s="18">
        <v>7.1</v>
      </c>
      <c r="W2088" s="9">
        <v>54000</v>
      </c>
      <c r="X2088" s="9" t="s">
        <v>2282</v>
      </c>
      <c r="Y2088" s="9" t="s">
        <v>2282</v>
      </c>
      <c r="Z2088" s="9" t="s">
        <v>99</v>
      </c>
      <c r="AA2088" s="19" t="s">
        <v>29</v>
      </c>
      <c r="AB2088" s="9">
        <v>23000000</v>
      </c>
      <c r="AC2088" s="9">
        <v>105232691</v>
      </c>
      <c r="AD2088" s="9" t="s">
        <v>6890</v>
      </c>
      <c r="AE2088" s="20">
        <v>126</v>
      </c>
    </row>
    <row r="2089" spans="1:31" x14ac:dyDescent="0.35">
      <c r="A2089" t="s">
        <v>6891</v>
      </c>
      <c r="B2089" t="s">
        <v>15</v>
      </c>
      <c r="C2089" t="s">
        <v>51</v>
      </c>
      <c r="D2089" s="2">
        <v>1992</v>
      </c>
      <c r="E2089" t="s">
        <v>6892</v>
      </c>
      <c r="F2089" s="2">
        <v>5.4</v>
      </c>
      <c r="G2089">
        <v>34000</v>
      </c>
      <c r="H2089" t="s">
        <v>6893</v>
      </c>
      <c r="I2089" t="s">
        <v>19</v>
      </c>
      <c r="J2089" t="s">
        <v>6672</v>
      </c>
      <c r="K2089" s="3" t="s">
        <v>21</v>
      </c>
      <c r="L2089">
        <v>10000000</v>
      </c>
      <c r="M2089">
        <v>32100816</v>
      </c>
      <c r="N2089" t="s">
        <v>5293</v>
      </c>
      <c r="O2089" s="2">
        <v>108</v>
      </c>
      <c r="Q2089" s="10" t="s">
        <v>51</v>
      </c>
      <c r="R2089" s="21">
        <v>1992</v>
      </c>
      <c r="S2089" s="27" t="s">
        <v>13087</v>
      </c>
      <c r="T2089" s="25" t="str">
        <f>LEFT(S2089,3)</f>
        <v>Mar</v>
      </c>
      <c r="U2089" s="10" t="s">
        <v>29</v>
      </c>
      <c r="V2089" s="21">
        <v>5.4</v>
      </c>
      <c r="W2089" s="10">
        <v>34000</v>
      </c>
      <c r="X2089" s="10" t="s">
        <v>6893</v>
      </c>
      <c r="Y2089" s="10" t="s">
        <v>19</v>
      </c>
      <c r="Z2089" s="10" t="s">
        <v>6672</v>
      </c>
      <c r="AA2089" s="22" t="s">
        <v>21</v>
      </c>
      <c r="AB2089" s="10">
        <v>10000000</v>
      </c>
      <c r="AC2089" s="10">
        <v>32100816</v>
      </c>
      <c r="AD2089" s="10" t="s">
        <v>5293</v>
      </c>
      <c r="AE2089" s="23">
        <v>108</v>
      </c>
    </row>
    <row r="2090" spans="1:31" x14ac:dyDescent="0.35">
      <c r="A2090" t="s">
        <v>6894</v>
      </c>
      <c r="B2090" t="s">
        <v>15</v>
      </c>
      <c r="C2090" t="s">
        <v>40</v>
      </c>
      <c r="D2090" s="2">
        <v>1992</v>
      </c>
      <c r="E2090" t="s">
        <v>6453</v>
      </c>
      <c r="F2090" s="2">
        <v>7.5</v>
      </c>
      <c r="G2090">
        <v>56000</v>
      </c>
      <c r="H2090" t="s">
        <v>94</v>
      </c>
      <c r="I2090" t="s">
        <v>5289</v>
      </c>
      <c r="J2090" t="s">
        <v>5295</v>
      </c>
      <c r="K2090" s="3" t="s">
        <v>29</v>
      </c>
      <c r="L2090">
        <v>8000000</v>
      </c>
      <c r="M2090">
        <v>21706101</v>
      </c>
      <c r="N2090" t="s">
        <v>4978</v>
      </c>
      <c r="O2090" s="2">
        <v>124</v>
      </c>
      <c r="Q2090" s="9" t="s">
        <v>40</v>
      </c>
      <c r="R2090" s="18">
        <v>1992</v>
      </c>
      <c r="S2090" s="26" t="s">
        <v>13032</v>
      </c>
      <c r="T2090" s="25" t="str">
        <f>LEFT(S2090,3)</f>
        <v>May</v>
      </c>
      <c r="U2090" s="9" t="s">
        <v>29</v>
      </c>
      <c r="V2090" s="18">
        <v>7.5</v>
      </c>
      <c r="W2090" s="9">
        <v>56000</v>
      </c>
      <c r="X2090" s="9" t="s">
        <v>94</v>
      </c>
      <c r="Y2090" s="9" t="s">
        <v>5289</v>
      </c>
      <c r="Z2090" s="9" t="s">
        <v>5295</v>
      </c>
      <c r="AA2090" s="19" t="s">
        <v>29</v>
      </c>
      <c r="AB2090" s="9">
        <v>8000000</v>
      </c>
      <c r="AC2090" s="9">
        <v>21706101</v>
      </c>
      <c r="AD2090" s="9" t="s">
        <v>4978</v>
      </c>
      <c r="AE2090" s="20">
        <v>124</v>
      </c>
    </row>
    <row r="2091" spans="1:31" x14ac:dyDescent="0.35">
      <c r="A2091" t="s">
        <v>6895</v>
      </c>
      <c r="B2091" t="s">
        <v>32</v>
      </c>
      <c r="C2091" t="s">
        <v>40</v>
      </c>
      <c r="D2091" s="2">
        <v>1992</v>
      </c>
      <c r="E2091" t="s">
        <v>6816</v>
      </c>
      <c r="F2091" s="2">
        <v>5.8</v>
      </c>
      <c r="G2091">
        <v>38000</v>
      </c>
      <c r="H2091" t="s">
        <v>6896</v>
      </c>
      <c r="I2091" t="s">
        <v>6897</v>
      </c>
      <c r="J2091" t="s">
        <v>2562</v>
      </c>
      <c r="K2091" s="3" t="s">
        <v>29</v>
      </c>
      <c r="L2091">
        <v>7000000</v>
      </c>
      <c r="M2091">
        <v>40693477</v>
      </c>
      <c r="N2091" t="s">
        <v>6898</v>
      </c>
      <c r="O2091" s="2">
        <v>88</v>
      </c>
      <c r="Q2091" s="10" t="s">
        <v>40</v>
      </c>
      <c r="R2091" s="21">
        <v>1992</v>
      </c>
      <c r="S2091" s="27" t="s">
        <v>13072</v>
      </c>
      <c r="T2091" s="25" t="str">
        <f>LEFT(S2091,3)</f>
        <v>May</v>
      </c>
      <c r="U2091" s="10" t="s">
        <v>29</v>
      </c>
      <c r="V2091" s="21">
        <v>5.8</v>
      </c>
      <c r="W2091" s="10">
        <v>38000</v>
      </c>
      <c r="X2091" s="10" t="s">
        <v>6896</v>
      </c>
      <c r="Y2091" s="10" t="s">
        <v>6897</v>
      </c>
      <c r="Z2091" s="10" t="s">
        <v>2562</v>
      </c>
      <c r="AA2091" s="22" t="s">
        <v>29</v>
      </c>
      <c r="AB2091" s="10">
        <v>7000000</v>
      </c>
      <c r="AC2091" s="10">
        <v>40693477</v>
      </c>
      <c r="AD2091" s="10" t="s">
        <v>6898</v>
      </c>
      <c r="AE2091" s="23">
        <v>88</v>
      </c>
    </row>
    <row r="2092" spans="1:31" x14ac:dyDescent="0.35">
      <c r="A2092" t="s">
        <v>6899</v>
      </c>
      <c r="B2092" t="s">
        <v>15</v>
      </c>
      <c r="C2092" t="s">
        <v>40</v>
      </c>
      <c r="D2092" s="2">
        <v>1992</v>
      </c>
      <c r="E2092" t="s">
        <v>6900</v>
      </c>
      <c r="F2092" s="2">
        <v>6.8</v>
      </c>
      <c r="G2092">
        <v>78000</v>
      </c>
      <c r="H2092" t="s">
        <v>1746</v>
      </c>
      <c r="I2092" t="s">
        <v>1746</v>
      </c>
      <c r="J2092" t="s">
        <v>6340</v>
      </c>
      <c r="K2092" s="3" t="s">
        <v>29</v>
      </c>
      <c r="L2092">
        <v>0</v>
      </c>
      <c r="M2092">
        <v>90753806</v>
      </c>
      <c r="N2092" t="s">
        <v>179</v>
      </c>
      <c r="O2092" s="2">
        <v>115</v>
      </c>
      <c r="Q2092" s="9" t="s">
        <v>40</v>
      </c>
      <c r="R2092" s="18">
        <v>1992</v>
      </c>
      <c r="S2092" s="26" t="s">
        <v>13088</v>
      </c>
      <c r="T2092" s="25" t="str">
        <f>LEFT(S2092,3)</f>
        <v>Mar</v>
      </c>
      <c r="U2092" s="9" t="s">
        <v>29</v>
      </c>
      <c r="V2092" s="18">
        <v>6.8</v>
      </c>
      <c r="W2092" s="9">
        <v>78000</v>
      </c>
      <c r="X2092" s="9" t="s">
        <v>1746</v>
      </c>
      <c r="Y2092" s="9" t="s">
        <v>1746</v>
      </c>
      <c r="Z2092" s="9" t="s">
        <v>6340</v>
      </c>
      <c r="AA2092" s="19" t="s">
        <v>29</v>
      </c>
      <c r="AB2092" s="9">
        <v>0</v>
      </c>
      <c r="AC2092" s="9">
        <v>90753806</v>
      </c>
      <c r="AD2092" s="9" t="s">
        <v>179</v>
      </c>
      <c r="AE2092" s="20">
        <v>115</v>
      </c>
    </row>
    <row r="2093" spans="1:31" x14ac:dyDescent="0.35">
      <c r="A2093" t="s">
        <v>6901</v>
      </c>
      <c r="B2093" t="s">
        <v>15</v>
      </c>
      <c r="C2093" t="s">
        <v>33</v>
      </c>
      <c r="D2093" s="2">
        <v>1992</v>
      </c>
      <c r="E2093" t="s">
        <v>6902</v>
      </c>
      <c r="F2093" s="2">
        <v>6.7</v>
      </c>
      <c r="G2093">
        <v>160000</v>
      </c>
      <c r="H2093" t="s">
        <v>1152</v>
      </c>
      <c r="I2093" t="s">
        <v>1521</v>
      </c>
      <c r="J2093" t="s">
        <v>534</v>
      </c>
      <c r="K2093" s="3" t="s">
        <v>29</v>
      </c>
      <c r="L2093">
        <v>35000000</v>
      </c>
      <c r="M2093">
        <v>321731527</v>
      </c>
      <c r="N2093" t="s">
        <v>22</v>
      </c>
      <c r="O2093" s="2">
        <v>118</v>
      </c>
      <c r="Q2093" s="10" t="s">
        <v>33</v>
      </c>
      <c r="R2093" s="21">
        <v>1992</v>
      </c>
      <c r="S2093" s="27" t="s">
        <v>13089</v>
      </c>
      <c r="T2093" s="25" t="str">
        <f>LEFT(S2093,3)</f>
        <v>May</v>
      </c>
      <c r="U2093" s="10" t="s">
        <v>29</v>
      </c>
      <c r="V2093" s="21">
        <v>6.7</v>
      </c>
      <c r="W2093" s="10">
        <v>160000</v>
      </c>
      <c r="X2093" s="10" t="s">
        <v>1152</v>
      </c>
      <c r="Y2093" s="10" t="s">
        <v>1521</v>
      </c>
      <c r="Z2093" s="10" t="s">
        <v>534</v>
      </c>
      <c r="AA2093" s="22" t="s">
        <v>29</v>
      </c>
      <c r="AB2093" s="10">
        <v>35000000</v>
      </c>
      <c r="AC2093" s="10">
        <v>321731527</v>
      </c>
      <c r="AD2093" s="10" t="s">
        <v>22</v>
      </c>
      <c r="AE2093" s="23">
        <v>118</v>
      </c>
    </row>
    <row r="2094" spans="1:31" x14ac:dyDescent="0.35">
      <c r="A2094" t="s">
        <v>6903</v>
      </c>
      <c r="B2094" t="s">
        <v>15</v>
      </c>
      <c r="C2094" t="s">
        <v>62</v>
      </c>
      <c r="D2094" s="2">
        <v>1992</v>
      </c>
      <c r="E2094" t="s">
        <v>6516</v>
      </c>
      <c r="F2094" s="2">
        <v>7.2</v>
      </c>
      <c r="G2094">
        <v>8600</v>
      </c>
      <c r="H2094" t="s">
        <v>4677</v>
      </c>
      <c r="I2094" t="s">
        <v>216</v>
      </c>
      <c r="J2094" t="s">
        <v>4677</v>
      </c>
      <c r="K2094" s="3" t="s">
        <v>29</v>
      </c>
      <c r="L2094">
        <v>16000000</v>
      </c>
      <c r="M2094">
        <v>13086430</v>
      </c>
      <c r="N2094" t="s">
        <v>6604</v>
      </c>
      <c r="O2094" s="2">
        <v>125</v>
      </c>
      <c r="Q2094" s="9" t="s">
        <v>62</v>
      </c>
      <c r="R2094" s="18">
        <v>1992</v>
      </c>
      <c r="S2094" s="26" t="s">
        <v>13039</v>
      </c>
      <c r="T2094" s="25" t="str">
        <f>LEFT(S2094,3)</f>
        <v>Mar</v>
      </c>
      <c r="U2094" s="9" t="s">
        <v>29</v>
      </c>
      <c r="V2094" s="18">
        <v>7.2</v>
      </c>
      <c r="W2094" s="9">
        <v>8600</v>
      </c>
      <c r="X2094" s="9" t="s">
        <v>4677</v>
      </c>
      <c r="Y2094" s="9" t="s">
        <v>216</v>
      </c>
      <c r="Z2094" s="9" t="s">
        <v>4677</v>
      </c>
      <c r="AA2094" s="19" t="s">
        <v>29</v>
      </c>
      <c r="AB2094" s="9">
        <v>16000000</v>
      </c>
      <c r="AC2094" s="9">
        <v>13086430</v>
      </c>
      <c r="AD2094" s="9" t="s">
        <v>6604</v>
      </c>
      <c r="AE2094" s="20">
        <v>125</v>
      </c>
    </row>
    <row r="2095" spans="1:31" x14ac:dyDescent="0.35">
      <c r="A2095" t="s">
        <v>6904</v>
      </c>
      <c r="B2095" t="s">
        <v>15</v>
      </c>
      <c r="C2095" t="s">
        <v>33</v>
      </c>
      <c r="D2095" s="2">
        <v>1992</v>
      </c>
      <c r="E2095" t="s">
        <v>6826</v>
      </c>
      <c r="F2095" s="2">
        <v>6.9</v>
      </c>
      <c r="G2095">
        <v>64000</v>
      </c>
      <c r="H2095" t="s">
        <v>6905</v>
      </c>
      <c r="I2095" t="s">
        <v>6905</v>
      </c>
      <c r="J2095" t="s">
        <v>6906</v>
      </c>
      <c r="K2095" s="3" t="s">
        <v>1193</v>
      </c>
      <c r="L2095">
        <v>7000</v>
      </c>
      <c r="M2095">
        <v>2040920</v>
      </c>
      <c r="N2095" t="s">
        <v>30</v>
      </c>
      <c r="O2095" s="2">
        <v>81</v>
      </c>
      <c r="Q2095" s="10" t="s">
        <v>33</v>
      </c>
      <c r="R2095" s="21">
        <v>1992</v>
      </c>
      <c r="S2095" s="27" t="s">
        <v>13075</v>
      </c>
      <c r="T2095" s="25" t="str">
        <f>LEFT(S2095,3)</f>
        <v>Feb</v>
      </c>
      <c r="U2095" s="10" t="s">
        <v>29</v>
      </c>
      <c r="V2095" s="21">
        <v>6.9</v>
      </c>
      <c r="W2095" s="10">
        <v>64000</v>
      </c>
      <c r="X2095" s="10" t="s">
        <v>6905</v>
      </c>
      <c r="Y2095" s="10" t="s">
        <v>6905</v>
      </c>
      <c r="Z2095" s="10" t="s">
        <v>6906</v>
      </c>
      <c r="AA2095" s="22" t="s">
        <v>1193</v>
      </c>
      <c r="AB2095" s="10">
        <v>7000</v>
      </c>
      <c r="AC2095" s="10">
        <v>2040920</v>
      </c>
      <c r="AD2095" s="10" t="s">
        <v>30</v>
      </c>
      <c r="AE2095" s="23">
        <v>81</v>
      </c>
    </row>
    <row r="2096" spans="1:31" x14ac:dyDescent="0.35">
      <c r="A2096" t="s">
        <v>6907</v>
      </c>
      <c r="B2096" t="s">
        <v>15</v>
      </c>
      <c r="C2096" t="s">
        <v>16</v>
      </c>
      <c r="D2096" s="2">
        <v>1992</v>
      </c>
      <c r="E2096" t="s">
        <v>6908</v>
      </c>
      <c r="F2096" s="2">
        <v>7.2</v>
      </c>
      <c r="G2096">
        <v>37000</v>
      </c>
      <c r="H2096" t="s">
        <v>3484</v>
      </c>
      <c r="I2096" t="s">
        <v>6909</v>
      </c>
      <c r="J2096" t="s">
        <v>6910</v>
      </c>
      <c r="K2096" s="3" t="s">
        <v>451</v>
      </c>
      <c r="L2096">
        <v>5000000</v>
      </c>
      <c r="M2096">
        <v>1862805</v>
      </c>
      <c r="N2096" t="s">
        <v>6511</v>
      </c>
      <c r="O2096" s="2">
        <v>139</v>
      </c>
      <c r="Q2096" s="9" t="s">
        <v>16</v>
      </c>
      <c r="R2096" s="18">
        <v>1992</v>
      </c>
      <c r="S2096" s="26" t="s">
        <v>13090</v>
      </c>
      <c r="T2096" s="25" t="str">
        <f>LEFT(S2096,3)</f>
        <v>Mar</v>
      </c>
      <c r="U2096" s="9" t="s">
        <v>29</v>
      </c>
      <c r="V2096" s="18">
        <v>7.2</v>
      </c>
      <c r="W2096" s="9">
        <v>37000</v>
      </c>
      <c r="X2096" s="9" t="s">
        <v>3484</v>
      </c>
      <c r="Y2096" s="9" t="s">
        <v>6909</v>
      </c>
      <c r="Z2096" s="9" t="s">
        <v>6910</v>
      </c>
      <c r="AA2096" s="19" t="s">
        <v>451</v>
      </c>
      <c r="AB2096" s="9">
        <v>5000000</v>
      </c>
      <c r="AC2096" s="9">
        <v>1862805</v>
      </c>
      <c r="AD2096" s="9" t="s">
        <v>6511</v>
      </c>
      <c r="AE2096" s="20">
        <v>139</v>
      </c>
    </row>
    <row r="2097" spans="1:31" x14ac:dyDescent="0.35">
      <c r="A2097" t="s">
        <v>6911</v>
      </c>
      <c r="B2097" t="s">
        <v>15</v>
      </c>
      <c r="C2097" t="s">
        <v>150</v>
      </c>
      <c r="D2097" s="2">
        <v>1992</v>
      </c>
      <c r="E2097" t="s">
        <v>6847</v>
      </c>
      <c r="F2097" s="2">
        <v>4.9000000000000004</v>
      </c>
      <c r="G2097">
        <v>20000</v>
      </c>
      <c r="H2097" t="s">
        <v>4285</v>
      </c>
      <c r="I2097" t="s">
        <v>6912</v>
      </c>
      <c r="J2097" t="s">
        <v>6913</v>
      </c>
      <c r="K2097" s="3" t="s">
        <v>29</v>
      </c>
      <c r="L2097">
        <v>8000000</v>
      </c>
      <c r="M2097">
        <v>17092453</v>
      </c>
      <c r="N2097" t="s">
        <v>43</v>
      </c>
      <c r="O2097" s="2">
        <v>100</v>
      </c>
      <c r="Q2097" s="10" t="s">
        <v>150</v>
      </c>
      <c r="R2097" s="21">
        <v>1992</v>
      </c>
      <c r="S2097" s="27" t="s">
        <v>13080</v>
      </c>
      <c r="T2097" s="25" t="str">
        <f>LEFT(S2097,3)</f>
        <v>Aug</v>
      </c>
      <c r="U2097" s="10" t="s">
        <v>29</v>
      </c>
      <c r="V2097" s="21">
        <v>4.9000000000000004</v>
      </c>
      <c r="W2097" s="10">
        <v>20000</v>
      </c>
      <c r="X2097" s="10" t="s">
        <v>4285</v>
      </c>
      <c r="Y2097" s="10" t="s">
        <v>6912</v>
      </c>
      <c r="Z2097" s="10" t="s">
        <v>6913</v>
      </c>
      <c r="AA2097" s="22" t="s">
        <v>29</v>
      </c>
      <c r="AB2097" s="10">
        <v>8000000</v>
      </c>
      <c r="AC2097" s="10">
        <v>17092453</v>
      </c>
      <c r="AD2097" s="10" t="s">
        <v>43</v>
      </c>
      <c r="AE2097" s="23">
        <v>100</v>
      </c>
    </row>
    <row r="2098" spans="1:31" x14ac:dyDescent="0.35">
      <c r="A2098" t="s">
        <v>6914</v>
      </c>
      <c r="B2098" t="s">
        <v>508</v>
      </c>
      <c r="C2098" t="s">
        <v>103</v>
      </c>
      <c r="D2098" s="2">
        <v>1992</v>
      </c>
      <c r="E2098" t="s">
        <v>6915</v>
      </c>
      <c r="F2098" s="2">
        <v>7.1</v>
      </c>
      <c r="G2098">
        <v>40000</v>
      </c>
      <c r="H2098" t="s">
        <v>4355</v>
      </c>
      <c r="I2098" t="s">
        <v>6916</v>
      </c>
      <c r="J2098" t="s">
        <v>6775</v>
      </c>
      <c r="K2098" s="3" t="s">
        <v>29</v>
      </c>
      <c r="L2098">
        <v>1000000</v>
      </c>
      <c r="M2098">
        <v>2038916</v>
      </c>
      <c r="N2098" t="s">
        <v>6917</v>
      </c>
      <c r="O2098" s="2">
        <v>96</v>
      </c>
      <c r="Q2098" s="9" t="s">
        <v>103</v>
      </c>
      <c r="R2098" s="18">
        <v>1992</v>
      </c>
      <c r="S2098" s="26" t="s">
        <v>13091</v>
      </c>
      <c r="T2098" s="25" t="str">
        <f>LEFT(S2098,3)</f>
        <v>Dec</v>
      </c>
      <c r="U2098" s="9" t="s">
        <v>2986</v>
      </c>
      <c r="V2098" s="18">
        <v>7.1</v>
      </c>
      <c r="W2098" s="9">
        <v>40000</v>
      </c>
      <c r="X2098" s="9" t="s">
        <v>4355</v>
      </c>
      <c r="Y2098" s="9" t="s">
        <v>6916</v>
      </c>
      <c r="Z2098" s="9" t="s">
        <v>6775</v>
      </c>
      <c r="AA2098" s="19" t="s">
        <v>29</v>
      </c>
      <c r="AB2098" s="9">
        <v>1000000</v>
      </c>
      <c r="AC2098" s="9">
        <v>2038916</v>
      </c>
      <c r="AD2098" s="9" t="s">
        <v>6917</v>
      </c>
      <c r="AE2098" s="20">
        <v>96</v>
      </c>
    </row>
    <row r="2099" spans="1:31" x14ac:dyDescent="0.35">
      <c r="A2099" t="s">
        <v>6918</v>
      </c>
      <c r="B2099" t="s">
        <v>1998</v>
      </c>
      <c r="C2099" t="s">
        <v>40</v>
      </c>
      <c r="D2099" s="2">
        <v>1992</v>
      </c>
      <c r="E2099" t="s">
        <v>6919</v>
      </c>
      <c r="F2099" s="2">
        <v>6.7</v>
      </c>
      <c r="G2099">
        <v>28000</v>
      </c>
      <c r="H2099" t="s">
        <v>985</v>
      </c>
      <c r="I2099" t="s">
        <v>985</v>
      </c>
      <c r="J2099" t="s">
        <v>6834</v>
      </c>
      <c r="K2099" s="3" t="s">
        <v>29</v>
      </c>
      <c r="L2099">
        <v>0</v>
      </c>
      <c r="M2099">
        <v>18471850</v>
      </c>
      <c r="N2099" t="s">
        <v>22</v>
      </c>
      <c r="O2099" s="2">
        <v>99</v>
      </c>
      <c r="Q2099" s="10" t="s">
        <v>40</v>
      </c>
      <c r="R2099" s="21">
        <v>1992</v>
      </c>
      <c r="S2099" s="27" t="s">
        <v>13092</v>
      </c>
      <c r="T2099" s="25" t="str">
        <f>LEFT(S2099,3)</f>
        <v>Sep</v>
      </c>
      <c r="U2099" s="10" t="s">
        <v>29</v>
      </c>
      <c r="V2099" s="21">
        <v>6.7</v>
      </c>
      <c r="W2099" s="10">
        <v>28000</v>
      </c>
      <c r="X2099" s="10" t="s">
        <v>985</v>
      </c>
      <c r="Y2099" s="10" t="s">
        <v>985</v>
      </c>
      <c r="Z2099" s="10" t="s">
        <v>6834</v>
      </c>
      <c r="AA2099" s="22" t="s">
        <v>29</v>
      </c>
      <c r="AB2099" s="10">
        <v>0</v>
      </c>
      <c r="AC2099" s="10">
        <v>18471850</v>
      </c>
      <c r="AD2099" s="10" t="s">
        <v>22</v>
      </c>
      <c r="AE2099" s="23">
        <v>99</v>
      </c>
    </row>
    <row r="2100" spans="1:31" x14ac:dyDescent="0.35">
      <c r="A2100" t="s">
        <v>6920</v>
      </c>
      <c r="B2100" t="s">
        <v>336</v>
      </c>
      <c r="C2100" t="s">
        <v>389</v>
      </c>
      <c r="D2100" s="2">
        <v>1992</v>
      </c>
      <c r="E2100" t="s">
        <v>6859</v>
      </c>
      <c r="F2100" s="2">
        <v>6.5</v>
      </c>
      <c r="G2100">
        <v>28000</v>
      </c>
      <c r="H2100" t="s">
        <v>6921</v>
      </c>
      <c r="I2100" t="s">
        <v>4582</v>
      </c>
      <c r="J2100" t="s">
        <v>6922</v>
      </c>
      <c r="K2100" s="3" t="s">
        <v>247</v>
      </c>
      <c r="L2100">
        <v>24000000</v>
      </c>
      <c r="M2100">
        <v>32710894</v>
      </c>
      <c r="N2100" t="s">
        <v>6923</v>
      </c>
      <c r="O2100" s="2">
        <v>76</v>
      </c>
      <c r="Q2100" s="9" t="s">
        <v>389</v>
      </c>
      <c r="R2100" s="18">
        <v>1992</v>
      </c>
      <c r="S2100" s="26" t="s">
        <v>13081</v>
      </c>
      <c r="T2100" s="25" t="str">
        <f>LEFT(S2100,3)</f>
        <v>Apr</v>
      </c>
      <c r="U2100" s="9" t="s">
        <v>29</v>
      </c>
      <c r="V2100" s="18">
        <v>6.5</v>
      </c>
      <c r="W2100" s="9">
        <v>28000</v>
      </c>
      <c r="X2100" s="9" t="s">
        <v>6921</v>
      </c>
      <c r="Y2100" s="9" t="s">
        <v>4582</v>
      </c>
      <c r="Z2100" s="9" t="s">
        <v>6922</v>
      </c>
      <c r="AA2100" s="19" t="s">
        <v>247</v>
      </c>
      <c r="AB2100" s="9">
        <v>24000000</v>
      </c>
      <c r="AC2100" s="9">
        <v>32710894</v>
      </c>
      <c r="AD2100" s="9" t="s">
        <v>6923</v>
      </c>
      <c r="AE2100" s="20">
        <v>76</v>
      </c>
    </row>
    <row r="2101" spans="1:31" x14ac:dyDescent="0.35">
      <c r="A2101" t="s">
        <v>6924</v>
      </c>
      <c r="B2101" t="s">
        <v>32</v>
      </c>
      <c r="C2101" t="s">
        <v>40</v>
      </c>
      <c r="D2101" s="2">
        <v>1992</v>
      </c>
      <c r="E2101" t="s">
        <v>6925</v>
      </c>
      <c r="F2101" s="2">
        <v>6.1</v>
      </c>
      <c r="G2101">
        <v>23000</v>
      </c>
      <c r="H2101" t="s">
        <v>2220</v>
      </c>
      <c r="I2101" t="s">
        <v>6926</v>
      </c>
      <c r="J2101" t="s">
        <v>850</v>
      </c>
      <c r="K2101" s="3" t="s">
        <v>29</v>
      </c>
      <c r="L2101">
        <v>26000000</v>
      </c>
      <c r="M2101">
        <v>94900635</v>
      </c>
      <c r="N2101" t="s">
        <v>4877</v>
      </c>
      <c r="O2101" s="2">
        <v>102</v>
      </c>
      <c r="Q2101" s="10" t="s">
        <v>40</v>
      </c>
      <c r="R2101" s="21">
        <v>1992</v>
      </c>
      <c r="S2101" s="27" t="s">
        <v>13093</v>
      </c>
      <c r="T2101" s="25" t="str">
        <f>LEFT(S2101,3)</f>
        <v>Jun</v>
      </c>
      <c r="U2101" s="10" t="s">
        <v>29</v>
      </c>
      <c r="V2101" s="21">
        <v>6.1</v>
      </c>
      <c r="W2101" s="10">
        <v>23000</v>
      </c>
      <c r="X2101" s="10" t="s">
        <v>2220</v>
      </c>
      <c r="Y2101" s="10" t="s">
        <v>6926</v>
      </c>
      <c r="Z2101" s="10" t="s">
        <v>850</v>
      </c>
      <c r="AA2101" s="22" t="s">
        <v>29</v>
      </c>
      <c r="AB2101" s="10">
        <v>26000000</v>
      </c>
      <c r="AC2101" s="10">
        <v>94900635</v>
      </c>
      <c r="AD2101" s="10" t="s">
        <v>4877</v>
      </c>
      <c r="AE2101" s="23">
        <v>102</v>
      </c>
    </row>
    <row r="2102" spans="1:31" x14ac:dyDescent="0.35">
      <c r="A2102" t="s">
        <v>6927</v>
      </c>
      <c r="B2102" t="s">
        <v>1998</v>
      </c>
      <c r="C2102" t="s">
        <v>16</v>
      </c>
      <c r="D2102" s="2">
        <v>1992</v>
      </c>
      <c r="E2102" t="s">
        <v>6919</v>
      </c>
      <c r="F2102" s="2">
        <v>6.9</v>
      </c>
      <c r="G2102">
        <v>23000</v>
      </c>
      <c r="H2102" t="s">
        <v>1770</v>
      </c>
      <c r="I2102" t="s">
        <v>4075</v>
      </c>
      <c r="J2102" t="s">
        <v>6928</v>
      </c>
      <c r="K2102" s="3" t="s">
        <v>29</v>
      </c>
      <c r="L2102">
        <v>18000000</v>
      </c>
      <c r="M2102">
        <v>14715067</v>
      </c>
      <c r="N2102" t="s">
        <v>43</v>
      </c>
      <c r="O2102" s="2">
        <v>106</v>
      </c>
      <c r="Q2102" s="9" t="s">
        <v>16</v>
      </c>
      <c r="R2102" s="18">
        <v>1992</v>
      </c>
      <c r="S2102" s="26" t="s">
        <v>13092</v>
      </c>
      <c r="T2102" s="25" t="str">
        <f>LEFT(S2102,3)</f>
        <v>Sep</v>
      </c>
      <c r="U2102" s="9" t="s">
        <v>29</v>
      </c>
      <c r="V2102" s="18">
        <v>6.9</v>
      </c>
      <c r="W2102" s="9">
        <v>23000</v>
      </c>
      <c r="X2102" s="9" t="s">
        <v>1770</v>
      </c>
      <c r="Y2102" s="9" t="s">
        <v>4075</v>
      </c>
      <c r="Z2102" s="9" t="s">
        <v>6928</v>
      </c>
      <c r="AA2102" s="19" t="s">
        <v>29</v>
      </c>
      <c r="AB2102" s="9">
        <v>18000000</v>
      </c>
      <c r="AC2102" s="9">
        <v>14715067</v>
      </c>
      <c r="AD2102" s="9" t="s">
        <v>43</v>
      </c>
      <c r="AE2102" s="20">
        <v>106</v>
      </c>
    </row>
    <row r="2103" spans="1:31" x14ac:dyDescent="0.35">
      <c r="A2103" t="s">
        <v>6929</v>
      </c>
      <c r="B2103" t="s">
        <v>15</v>
      </c>
      <c r="C2103" t="s">
        <v>62</v>
      </c>
      <c r="D2103" s="2">
        <v>1992</v>
      </c>
      <c r="E2103" t="s">
        <v>6930</v>
      </c>
      <c r="F2103" s="2">
        <v>6.6</v>
      </c>
      <c r="G2103">
        <v>22000</v>
      </c>
      <c r="H2103" t="s">
        <v>3519</v>
      </c>
      <c r="I2103" t="s">
        <v>686</v>
      </c>
      <c r="J2103" t="s">
        <v>20</v>
      </c>
      <c r="K2103" s="3" t="s">
        <v>29</v>
      </c>
      <c r="L2103">
        <v>35000000</v>
      </c>
      <c r="M2103">
        <v>29302121</v>
      </c>
      <c r="N2103" t="s">
        <v>179</v>
      </c>
      <c r="O2103" s="2">
        <v>140</v>
      </c>
      <c r="Q2103" s="10" t="s">
        <v>62</v>
      </c>
      <c r="R2103" s="21">
        <v>1992</v>
      </c>
      <c r="S2103" s="27" t="s">
        <v>13045</v>
      </c>
      <c r="T2103" s="25" t="str">
        <f>LEFT(S2103,3)</f>
        <v>Dec</v>
      </c>
      <c r="U2103" s="10" t="s">
        <v>29</v>
      </c>
      <c r="V2103" s="21">
        <v>6.6</v>
      </c>
      <c r="W2103" s="10">
        <v>22000</v>
      </c>
      <c r="X2103" s="10" t="s">
        <v>3519</v>
      </c>
      <c r="Y2103" s="10" t="s">
        <v>686</v>
      </c>
      <c r="Z2103" s="10" t="s">
        <v>20</v>
      </c>
      <c r="AA2103" s="22" t="s">
        <v>29</v>
      </c>
      <c r="AB2103" s="10">
        <v>35000000</v>
      </c>
      <c r="AC2103" s="10">
        <v>29302121</v>
      </c>
      <c r="AD2103" s="10" t="s">
        <v>179</v>
      </c>
      <c r="AE2103" s="23">
        <v>140</v>
      </c>
    </row>
    <row r="2104" spans="1:31" x14ac:dyDescent="0.35">
      <c r="A2104" t="s">
        <v>6931</v>
      </c>
      <c r="B2104" t="s">
        <v>15</v>
      </c>
      <c r="C2104" t="s">
        <v>33</v>
      </c>
      <c r="D2104" s="2">
        <v>1992</v>
      </c>
      <c r="E2104" t="s">
        <v>6403</v>
      </c>
      <c r="F2104" s="2">
        <v>7.1</v>
      </c>
      <c r="G2104">
        <v>25000</v>
      </c>
      <c r="H2104" t="s">
        <v>6932</v>
      </c>
      <c r="I2104" t="s">
        <v>6932</v>
      </c>
      <c r="J2104" t="s">
        <v>6933</v>
      </c>
      <c r="K2104" s="3" t="s">
        <v>29</v>
      </c>
      <c r="L2104">
        <v>5000000</v>
      </c>
      <c r="M2104">
        <v>20146880</v>
      </c>
      <c r="N2104" t="s">
        <v>6682</v>
      </c>
      <c r="O2104" s="2">
        <v>95</v>
      </c>
      <c r="Q2104" s="9" t="s">
        <v>33</v>
      </c>
      <c r="R2104" s="18">
        <v>1992</v>
      </c>
      <c r="S2104" s="26" t="s">
        <v>13026</v>
      </c>
      <c r="T2104" s="25" t="str">
        <f>LEFT(S2104,3)</f>
        <v>Jan</v>
      </c>
      <c r="U2104" s="9" t="s">
        <v>29</v>
      </c>
      <c r="V2104" s="18">
        <v>7.1</v>
      </c>
      <c r="W2104" s="9">
        <v>25000</v>
      </c>
      <c r="X2104" s="9" t="s">
        <v>6932</v>
      </c>
      <c r="Y2104" s="9" t="s">
        <v>6932</v>
      </c>
      <c r="Z2104" s="9" t="s">
        <v>6933</v>
      </c>
      <c r="AA2104" s="19" t="s">
        <v>29</v>
      </c>
      <c r="AB2104" s="9">
        <v>5000000</v>
      </c>
      <c r="AC2104" s="9">
        <v>20146880</v>
      </c>
      <c r="AD2104" s="9" t="s">
        <v>6682</v>
      </c>
      <c r="AE2104" s="20">
        <v>95</v>
      </c>
    </row>
    <row r="2105" spans="1:31" x14ac:dyDescent="0.35">
      <c r="A2105" t="s">
        <v>6934</v>
      </c>
      <c r="B2105" t="s">
        <v>15</v>
      </c>
      <c r="C2105" t="s">
        <v>16</v>
      </c>
      <c r="D2105" s="2">
        <v>1992</v>
      </c>
      <c r="E2105" t="s">
        <v>6935</v>
      </c>
      <c r="F2105" s="2">
        <v>6.8</v>
      </c>
      <c r="G2105">
        <v>17000</v>
      </c>
      <c r="H2105" t="s">
        <v>633</v>
      </c>
      <c r="I2105" t="s">
        <v>2962</v>
      </c>
      <c r="J2105" t="s">
        <v>4567</v>
      </c>
      <c r="K2105" s="3" t="s">
        <v>21</v>
      </c>
      <c r="L2105">
        <v>0</v>
      </c>
      <c r="M2105">
        <v>7532911</v>
      </c>
      <c r="N2105" t="s">
        <v>4063</v>
      </c>
      <c r="O2105" s="2">
        <v>111</v>
      </c>
      <c r="Q2105" s="10" t="s">
        <v>16</v>
      </c>
      <c r="R2105" s="21">
        <v>1992</v>
      </c>
      <c r="S2105" s="27" t="s">
        <v>13094</v>
      </c>
      <c r="T2105" s="25" t="str">
        <f>LEFT(S2105,3)</f>
        <v>Jan</v>
      </c>
      <c r="U2105" s="10" t="s">
        <v>29</v>
      </c>
      <c r="V2105" s="21">
        <v>6.8</v>
      </c>
      <c r="W2105" s="10">
        <v>17000</v>
      </c>
      <c r="X2105" s="10" t="s">
        <v>633</v>
      </c>
      <c r="Y2105" s="10" t="s">
        <v>2962</v>
      </c>
      <c r="Z2105" s="10" t="s">
        <v>4567</v>
      </c>
      <c r="AA2105" s="22" t="s">
        <v>21</v>
      </c>
      <c r="AB2105" s="10">
        <v>0</v>
      </c>
      <c r="AC2105" s="10">
        <v>7532911</v>
      </c>
      <c r="AD2105" s="10" t="s">
        <v>4063</v>
      </c>
      <c r="AE2105" s="23">
        <v>111</v>
      </c>
    </row>
    <row r="2106" spans="1:31" x14ac:dyDescent="0.35">
      <c r="A2106" t="s">
        <v>1979</v>
      </c>
      <c r="B2106" t="s">
        <v>32</v>
      </c>
      <c r="C2106" t="s">
        <v>16</v>
      </c>
      <c r="D2106" s="2">
        <v>1992</v>
      </c>
      <c r="E2106" t="s">
        <v>6936</v>
      </c>
      <c r="F2106" s="2">
        <v>6.3</v>
      </c>
      <c r="G2106">
        <v>45000</v>
      </c>
      <c r="H2106" t="s">
        <v>575</v>
      </c>
      <c r="I2106" t="s">
        <v>6349</v>
      </c>
      <c r="J2106" t="s">
        <v>534</v>
      </c>
      <c r="K2106" s="3" t="s">
        <v>29</v>
      </c>
      <c r="L2106">
        <v>0</v>
      </c>
      <c r="M2106">
        <v>127956187</v>
      </c>
      <c r="N2106" t="s">
        <v>22</v>
      </c>
      <c r="O2106" s="2">
        <v>102</v>
      </c>
      <c r="Q2106" s="9" t="s">
        <v>16</v>
      </c>
      <c r="R2106" s="18">
        <v>1992</v>
      </c>
      <c r="S2106" s="26" t="s">
        <v>13095</v>
      </c>
      <c r="T2106" s="25" t="str">
        <f>LEFT(S2106,3)</f>
        <v>Dec</v>
      </c>
      <c r="U2106" s="9" t="s">
        <v>29</v>
      </c>
      <c r="V2106" s="18">
        <v>6.3</v>
      </c>
      <c r="W2106" s="9">
        <v>45000</v>
      </c>
      <c r="X2106" s="9" t="s">
        <v>575</v>
      </c>
      <c r="Y2106" s="9" t="s">
        <v>6349</v>
      </c>
      <c r="Z2106" s="9" t="s">
        <v>534</v>
      </c>
      <c r="AA2106" s="19" t="s">
        <v>29</v>
      </c>
      <c r="AB2106" s="9">
        <v>0</v>
      </c>
      <c r="AC2106" s="9">
        <v>127956187</v>
      </c>
      <c r="AD2106" s="9" t="s">
        <v>22</v>
      </c>
      <c r="AE2106" s="20">
        <v>102</v>
      </c>
    </row>
    <row r="2107" spans="1:31" x14ac:dyDescent="0.35">
      <c r="A2107" t="s">
        <v>6937</v>
      </c>
      <c r="B2107" t="s">
        <v>508</v>
      </c>
      <c r="C2107" t="s">
        <v>40</v>
      </c>
      <c r="D2107" s="2">
        <v>1992</v>
      </c>
      <c r="E2107" t="s">
        <v>6938</v>
      </c>
      <c r="F2107" s="2">
        <v>7.5</v>
      </c>
      <c r="G2107">
        <v>37000</v>
      </c>
      <c r="H2107" t="s">
        <v>6939</v>
      </c>
      <c r="I2107" t="s">
        <v>6939</v>
      </c>
      <c r="J2107" t="s">
        <v>6940</v>
      </c>
      <c r="K2107" s="3" t="s">
        <v>6941</v>
      </c>
      <c r="L2107">
        <v>0</v>
      </c>
      <c r="M2107">
        <v>205569</v>
      </c>
      <c r="N2107" t="s">
        <v>6942</v>
      </c>
      <c r="O2107" s="2">
        <v>95</v>
      </c>
      <c r="Q2107" s="10" t="s">
        <v>40</v>
      </c>
      <c r="R2107" s="21">
        <v>1992</v>
      </c>
      <c r="S2107" s="27" t="s">
        <v>13096</v>
      </c>
      <c r="T2107" s="25" t="str">
        <f>LEFT(S2107,3)</f>
        <v>Jan</v>
      </c>
      <c r="U2107" s="10" t="s">
        <v>29</v>
      </c>
      <c r="V2107" s="21">
        <v>7.5</v>
      </c>
      <c r="W2107" s="10">
        <v>37000</v>
      </c>
      <c r="X2107" s="10" t="s">
        <v>6939</v>
      </c>
      <c r="Y2107" s="10" t="s">
        <v>6939</v>
      </c>
      <c r="Z2107" s="10" t="s">
        <v>6940</v>
      </c>
      <c r="AA2107" s="22" t="s">
        <v>6941</v>
      </c>
      <c r="AB2107" s="10">
        <v>0</v>
      </c>
      <c r="AC2107" s="10">
        <v>205569</v>
      </c>
      <c r="AD2107" s="10" t="s">
        <v>6942</v>
      </c>
      <c r="AE2107" s="23">
        <v>95</v>
      </c>
    </row>
    <row r="2108" spans="1:31" x14ac:dyDescent="0.35">
      <c r="A2108" t="s">
        <v>6943</v>
      </c>
      <c r="B2108" t="s">
        <v>32</v>
      </c>
      <c r="C2108" t="s">
        <v>33</v>
      </c>
      <c r="D2108" s="2">
        <v>1992</v>
      </c>
      <c r="E2108" t="s">
        <v>6791</v>
      </c>
      <c r="F2108" s="2">
        <v>5.3</v>
      </c>
      <c r="G2108">
        <v>21000</v>
      </c>
      <c r="H2108" t="s">
        <v>6944</v>
      </c>
      <c r="I2108" t="s">
        <v>6945</v>
      </c>
      <c r="J2108" t="s">
        <v>6946</v>
      </c>
      <c r="K2108" s="3" t="s">
        <v>29</v>
      </c>
      <c r="L2108">
        <v>6500000</v>
      </c>
      <c r="M2108">
        <v>29000301</v>
      </c>
      <c r="N2108" t="s">
        <v>2091</v>
      </c>
      <c r="O2108" s="2">
        <v>84</v>
      </c>
      <c r="Q2108" s="9" t="s">
        <v>33</v>
      </c>
      <c r="R2108" s="18">
        <v>1992</v>
      </c>
      <c r="S2108" s="26" t="s">
        <v>13064</v>
      </c>
      <c r="T2108" s="25" t="str">
        <f>LEFT(S2108,3)</f>
        <v>Aug</v>
      </c>
      <c r="U2108" s="9" t="s">
        <v>29</v>
      </c>
      <c r="V2108" s="18">
        <v>5.3</v>
      </c>
      <c r="W2108" s="9">
        <v>21000</v>
      </c>
      <c r="X2108" s="9" t="s">
        <v>6944</v>
      </c>
      <c r="Y2108" s="9" t="s">
        <v>6945</v>
      </c>
      <c r="Z2108" s="9" t="s">
        <v>6946</v>
      </c>
      <c r="AA2108" s="19" t="s">
        <v>29</v>
      </c>
      <c r="AB2108" s="9">
        <v>6500000</v>
      </c>
      <c r="AC2108" s="9">
        <v>29000301</v>
      </c>
      <c r="AD2108" s="9" t="s">
        <v>2091</v>
      </c>
      <c r="AE2108" s="20">
        <v>84</v>
      </c>
    </row>
    <row r="2109" spans="1:31" x14ac:dyDescent="0.35">
      <c r="A2109" t="s">
        <v>6947</v>
      </c>
      <c r="B2109" t="s">
        <v>15</v>
      </c>
      <c r="C2109" t="s">
        <v>51</v>
      </c>
      <c r="D2109" s="2">
        <v>1992</v>
      </c>
      <c r="E2109" t="s">
        <v>6889</v>
      </c>
      <c r="F2109" s="2">
        <v>5.5</v>
      </c>
      <c r="G2109">
        <v>28000</v>
      </c>
      <c r="H2109" t="s">
        <v>4708</v>
      </c>
      <c r="I2109" t="s">
        <v>4647</v>
      </c>
      <c r="J2109" t="s">
        <v>6948</v>
      </c>
      <c r="K2109" s="3" t="s">
        <v>29</v>
      </c>
      <c r="L2109">
        <v>5000000</v>
      </c>
      <c r="M2109">
        <v>12534961</v>
      </c>
      <c r="N2109" t="s">
        <v>6949</v>
      </c>
      <c r="O2109" s="2">
        <v>97</v>
      </c>
      <c r="Q2109" s="10" t="s">
        <v>51</v>
      </c>
      <c r="R2109" s="21">
        <v>1992</v>
      </c>
      <c r="S2109" s="27" t="s">
        <v>13086</v>
      </c>
      <c r="T2109" s="25" t="str">
        <f>LEFT(S2109,3)</f>
        <v>Sep</v>
      </c>
      <c r="U2109" s="10" t="s">
        <v>29</v>
      </c>
      <c r="V2109" s="21">
        <v>5.5</v>
      </c>
      <c r="W2109" s="10">
        <v>28000</v>
      </c>
      <c r="X2109" s="10" t="s">
        <v>4708</v>
      </c>
      <c r="Y2109" s="10" t="s">
        <v>4647</v>
      </c>
      <c r="Z2109" s="10" t="s">
        <v>6948</v>
      </c>
      <c r="AA2109" s="22" t="s">
        <v>29</v>
      </c>
      <c r="AB2109" s="10">
        <v>5000000</v>
      </c>
      <c r="AC2109" s="10">
        <v>12534961</v>
      </c>
      <c r="AD2109" s="10" t="s">
        <v>6949</v>
      </c>
      <c r="AE2109" s="23">
        <v>97</v>
      </c>
    </row>
    <row r="2110" spans="1:31" x14ac:dyDescent="0.35">
      <c r="A2110" t="s">
        <v>6950</v>
      </c>
      <c r="B2110" t="s">
        <v>15</v>
      </c>
      <c r="C2110" t="s">
        <v>16</v>
      </c>
      <c r="D2110" s="2">
        <v>1992</v>
      </c>
      <c r="E2110" t="s">
        <v>6938</v>
      </c>
      <c r="F2110" s="2">
        <v>4.5</v>
      </c>
      <c r="G2110">
        <v>14000</v>
      </c>
      <c r="H2110" t="s">
        <v>5325</v>
      </c>
      <c r="I2110" t="s">
        <v>6951</v>
      </c>
      <c r="J2110" t="s">
        <v>4145</v>
      </c>
      <c r="K2110" s="3" t="s">
        <v>5816</v>
      </c>
      <c r="L2110">
        <v>30000000</v>
      </c>
      <c r="M2110">
        <v>13273595</v>
      </c>
      <c r="N2110" t="s">
        <v>2042</v>
      </c>
      <c r="O2110" s="2">
        <v>99</v>
      </c>
      <c r="Q2110" s="9" t="s">
        <v>16</v>
      </c>
      <c r="R2110" s="18">
        <v>1992</v>
      </c>
      <c r="S2110" s="26" t="s">
        <v>13096</v>
      </c>
      <c r="T2110" s="25" t="str">
        <f>LEFT(S2110,3)</f>
        <v>Jan</v>
      </c>
      <c r="U2110" s="9" t="s">
        <v>29</v>
      </c>
      <c r="V2110" s="18">
        <v>4.5</v>
      </c>
      <c r="W2110" s="9">
        <v>14000</v>
      </c>
      <c r="X2110" s="9" t="s">
        <v>5325</v>
      </c>
      <c r="Y2110" s="9" t="s">
        <v>6951</v>
      </c>
      <c r="Z2110" s="9" t="s">
        <v>4145</v>
      </c>
      <c r="AA2110" s="19" t="s">
        <v>5816</v>
      </c>
      <c r="AB2110" s="9">
        <v>30000000</v>
      </c>
      <c r="AC2110" s="9">
        <v>13273595</v>
      </c>
      <c r="AD2110" s="9" t="s">
        <v>2042</v>
      </c>
      <c r="AE2110" s="20">
        <v>99</v>
      </c>
    </row>
    <row r="2111" spans="1:31" x14ac:dyDescent="0.35">
      <c r="A2111" t="s">
        <v>6952</v>
      </c>
      <c r="B2111" t="s">
        <v>32</v>
      </c>
      <c r="C2111" t="s">
        <v>24</v>
      </c>
      <c r="D2111" s="2">
        <v>1992</v>
      </c>
      <c r="E2111" t="s">
        <v>6953</v>
      </c>
      <c r="F2111" s="2">
        <v>4.9000000000000004</v>
      </c>
      <c r="G2111">
        <v>42000</v>
      </c>
      <c r="H2111" t="s">
        <v>26</v>
      </c>
      <c r="I2111" t="s">
        <v>2708</v>
      </c>
      <c r="J2111" t="s">
        <v>3274</v>
      </c>
      <c r="K2111" s="3" t="s">
        <v>29</v>
      </c>
      <c r="L2111">
        <v>40000000</v>
      </c>
      <c r="M2111">
        <v>58662452</v>
      </c>
      <c r="N2111" t="s">
        <v>6873</v>
      </c>
      <c r="O2111" s="2">
        <v>89</v>
      </c>
      <c r="Q2111" s="10" t="s">
        <v>24</v>
      </c>
      <c r="R2111" s="21">
        <v>1992</v>
      </c>
      <c r="S2111" s="27" t="s">
        <v>13097</v>
      </c>
      <c r="T2111" s="25" t="str">
        <f>LEFT(S2111,3)</f>
        <v>Jul</v>
      </c>
      <c r="U2111" s="10" t="s">
        <v>29</v>
      </c>
      <c r="V2111" s="21">
        <v>4.9000000000000004</v>
      </c>
      <c r="W2111" s="10">
        <v>42000</v>
      </c>
      <c r="X2111" s="10" t="s">
        <v>26</v>
      </c>
      <c r="Y2111" s="10" t="s">
        <v>2708</v>
      </c>
      <c r="Z2111" s="10" t="s">
        <v>3274</v>
      </c>
      <c r="AA2111" s="22" t="s">
        <v>29</v>
      </c>
      <c r="AB2111" s="10">
        <v>40000000</v>
      </c>
      <c r="AC2111" s="10">
        <v>58662452</v>
      </c>
      <c r="AD2111" s="10" t="s">
        <v>6873</v>
      </c>
      <c r="AE2111" s="23">
        <v>89</v>
      </c>
    </row>
    <row r="2112" spans="1:31" x14ac:dyDescent="0.35">
      <c r="A2112" t="s">
        <v>6954</v>
      </c>
      <c r="B2112" t="s">
        <v>1998</v>
      </c>
      <c r="C2112" t="s">
        <v>24</v>
      </c>
      <c r="D2112" s="2">
        <v>1992</v>
      </c>
      <c r="E2112" t="s">
        <v>6919</v>
      </c>
      <c r="F2112" s="2">
        <v>5.8</v>
      </c>
      <c r="G2112">
        <v>21000</v>
      </c>
      <c r="H2112" t="s">
        <v>2162</v>
      </c>
      <c r="I2112" t="s">
        <v>6955</v>
      </c>
      <c r="J2112" t="s">
        <v>506</v>
      </c>
      <c r="K2112" s="3" t="s">
        <v>29</v>
      </c>
      <c r="L2112">
        <v>24000000</v>
      </c>
      <c r="M2112">
        <v>22518097</v>
      </c>
      <c r="N2112" t="s">
        <v>2091</v>
      </c>
      <c r="O2112" s="2">
        <v>100</v>
      </c>
      <c r="Q2112" s="9" t="s">
        <v>24</v>
      </c>
      <c r="R2112" s="18">
        <v>1992</v>
      </c>
      <c r="S2112" s="26" t="s">
        <v>13092</v>
      </c>
      <c r="T2112" s="25" t="str">
        <f>LEFT(S2112,3)</f>
        <v>Sep</v>
      </c>
      <c r="U2112" s="9" t="s">
        <v>29</v>
      </c>
      <c r="V2112" s="18">
        <v>5.8</v>
      </c>
      <c r="W2112" s="9">
        <v>21000</v>
      </c>
      <c r="X2112" s="9" t="s">
        <v>2162</v>
      </c>
      <c r="Y2112" s="9" t="s">
        <v>6955</v>
      </c>
      <c r="Z2112" s="9" t="s">
        <v>506</v>
      </c>
      <c r="AA2112" s="19" t="s">
        <v>29</v>
      </c>
      <c r="AB2112" s="9">
        <v>24000000</v>
      </c>
      <c r="AC2112" s="9">
        <v>22518097</v>
      </c>
      <c r="AD2112" s="9" t="s">
        <v>2091</v>
      </c>
      <c r="AE2112" s="20">
        <v>100</v>
      </c>
    </row>
    <row r="2113" spans="1:31" x14ac:dyDescent="0.35">
      <c r="A2113" t="s">
        <v>6956</v>
      </c>
      <c r="B2113" t="s">
        <v>32</v>
      </c>
      <c r="C2113" t="s">
        <v>40</v>
      </c>
      <c r="D2113" s="2">
        <v>1992</v>
      </c>
      <c r="E2113" t="s">
        <v>6900</v>
      </c>
      <c r="F2113" s="2">
        <v>6.9</v>
      </c>
      <c r="G2113">
        <v>19000</v>
      </c>
      <c r="H2113" t="s">
        <v>433</v>
      </c>
      <c r="I2113" t="s">
        <v>6957</v>
      </c>
      <c r="J2113" t="s">
        <v>6958</v>
      </c>
      <c r="K2113" s="3" t="s">
        <v>29</v>
      </c>
      <c r="L2113">
        <v>0</v>
      </c>
      <c r="M2113">
        <v>25105517</v>
      </c>
      <c r="N2113" t="s">
        <v>117</v>
      </c>
      <c r="O2113" s="2">
        <v>101</v>
      </c>
      <c r="Q2113" s="10" t="s">
        <v>40</v>
      </c>
      <c r="R2113" s="21">
        <v>1992</v>
      </c>
      <c r="S2113" s="27" t="s">
        <v>13088</v>
      </c>
      <c r="T2113" s="25" t="str">
        <f>LEFT(S2113,3)</f>
        <v>Mar</v>
      </c>
      <c r="U2113" s="10" t="s">
        <v>29</v>
      </c>
      <c r="V2113" s="21">
        <v>6.9</v>
      </c>
      <c r="W2113" s="10">
        <v>19000</v>
      </c>
      <c r="X2113" s="10" t="s">
        <v>433</v>
      </c>
      <c r="Y2113" s="10" t="s">
        <v>6957</v>
      </c>
      <c r="Z2113" s="10" t="s">
        <v>6958</v>
      </c>
      <c r="AA2113" s="22" t="s">
        <v>29</v>
      </c>
      <c r="AB2113" s="10">
        <v>0</v>
      </c>
      <c r="AC2113" s="10">
        <v>25105517</v>
      </c>
      <c r="AD2113" s="10" t="s">
        <v>117</v>
      </c>
      <c r="AE2113" s="23">
        <v>101</v>
      </c>
    </row>
    <row r="2114" spans="1:31" x14ac:dyDescent="0.35">
      <c r="A2114" t="s">
        <v>6959</v>
      </c>
      <c r="B2114" t="s">
        <v>15</v>
      </c>
      <c r="C2114" t="s">
        <v>33</v>
      </c>
      <c r="D2114" s="2">
        <v>1992</v>
      </c>
      <c r="E2114" t="s">
        <v>4396</v>
      </c>
      <c r="F2114" s="2">
        <v>5.9</v>
      </c>
      <c r="G2114">
        <v>46000</v>
      </c>
      <c r="H2114" t="s">
        <v>6679</v>
      </c>
      <c r="I2114" t="s">
        <v>2177</v>
      </c>
      <c r="J2114" t="s">
        <v>6340</v>
      </c>
      <c r="K2114" s="3" t="s">
        <v>29</v>
      </c>
      <c r="L2114">
        <v>15000000</v>
      </c>
      <c r="M2114">
        <v>44065653</v>
      </c>
      <c r="N2114" t="s">
        <v>22</v>
      </c>
      <c r="O2114" s="2">
        <v>84</v>
      </c>
      <c r="Q2114" s="9" t="s">
        <v>33</v>
      </c>
      <c r="R2114" s="18">
        <v>1992</v>
      </c>
      <c r="S2114" s="26" t="s">
        <v>12766</v>
      </c>
      <c r="T2114" s="25" t="str">
        <f>LEFT(S2114,3)</f>
        <v>Nov</v>
      </c>
      <c r="U2114" s="9" t="s">
        <v>29</v>
      </c>
      <c r="V2114" s="18">
        <v>5.9</v>
      </c>
      <c r="W2114" s="9">
        <v>46000</v>
      </c>
      <c r="X2114" s="9" t="s">
        <v>6679</v>
      </c>
      <c r="Y2114" s="9" t="s">
        <v>2177</v>
      </c>
      <c r="Z2114" s="9" t="s">
        <v>6340</v>
      </c>
      <c r="AA2114" s="19" t="s">
        <v>29</v>
      </c>
      <c r="AB2114" s="9">
        <v>15000000</v>
      </c>
      <c r="AC2114" s="9">
        <v>44065653</v>
      </c>
      <c r="AD2114" s="9" t="s">
        <v>22</v>
      </c>
      <c r="AE2114" s="20">
        <v>84</v>
      </c>
    </row>
    <row r="2115" spans="1:31" x14ac:dyDescent="0.35">
      <c r="A2115" t="s">
        <v>6960</v>
      </c>
      <c r="B2115" t="s">
        <v>15</v>
      </c>
      <c r="C2115" t="s">
        <v>40</v>
      </c>
      <c r="D2115" s="2">
        <v>1992</v>
      </c>
      <c r="E2115" t="s">
        <v>6961</v>
      </c>
      <c r="F2115" s="2">
        <v>6.4</v>
      </c>
      <c r="G2115">
        <v>13000</v>
      </c>
      <c r="H2115" t="s">
        <v>4410</v>
      </c>
      <c r="I2115" t="s">
        <v>6962</v>
      </c>
      <c r="J2115" t="s">
        <v>6963</v>
      </c>
      <c r="K2115" s="3" t="s">
        <v>1110</v>
      </c>
      <c r="L2115">
        <v>0</v>
      </c>
      <c r="N2115" t="s">
        <v>6964</v>
      </c>
      <c r="O2115" s="2">
        <v>95</v>
      </c>
      <c r="Q2115" s="10" t="s">
        <v>40</v>
      </c>
      <c r="R2115" s="21">
        <v>1992</v>
      </c>
      <c r="S2115" s="27" t="s">
        <v>13098</v>
      </c>
      <c r="T2115" s="25" t="str">
        <f>LEFT(S2115,3)</f>
        <v>Feb</v>
      </c>
      <c r="U2115" s="10" t="s">
        <v>29</v>
      </c>
      <c r="V2115" s="21">
        <v>6.4</v>
      </c>
      <c r="W2115" s="10">
        <v>13000</v>
      </c>
      <c r="X2115" s="10" t="s">
        <v>4410</v>
      </c>
      <c r="Y2115" s="10" t="s">
        <v>6962</v>
      </c>
      <c r="Z2115" s="10" t="s">
        <v>6963</v>
      </c>
      <c r="AA2115" s="22" t="s">
        <v>1110</v>
      </c>
      <c r="AB2115" s="10">
        <v>0</v>
      </c>
      <c r="AC2115" s="10"/>
      <c r="AD2115" s="10" t="s">
        <v>6964</v>
      </c>
      <c r="AE2115" s="23">
        <v>95</v>
      </c>
    </row>
    <row r="2116" spans="1:31" x14ac:dyDescent="0.35">
      <c r="A2116" t="s">
        <v>6965</v>
      </c>
      <c r="B2116" t="s">
        <v>15</v>
      </c>
      <c r="C2116" t="s">
        <v>51</v>
      </c>
      <c r="D2116" s="2">
        <v>1992</v>
      </c>
      <c r="E2116" t="s">
        <v>6966</v>
      </c>
      <c r="F2116" s="2">
        <v>4.3</v>
      </c>
      <c r="G2116">
        <v>7900</v>
      </c>
      <c r="H2116" t="s">
        <v>6967</v>
      </c>
      <c r="I2116" t="s">
        <v>6968</v>
      </c>
      <c r="J2116" t="s">
        <v>6969</v>
      </c>
      <c r="K2116" s="3" t="s">
        <v>29</v>
      </c>
      <c r="L2116">
        <v>900000</v>
      </c>
      <c r="M2116">
        <v>6980986</v>
      </c>
      <c r="N2116" t="s">
        <v>6949</v>
      </c>
      <c r="O2116" s="2">
        <v>92</v>
      </c>
      <c r="Q2116" s="9" t="s">
        <v>51</v>
      </c>
      <c r="R2116" s="18">
        <v>1992</v>
      </c>
      <c r="S2116" s="26" t="s">
        <v>13099</v>
      </c>
      <c r="T2116" s="25" t="str">
        <f>LEFT(S2116,3)</f>
        <v>Jan</v>
      </c>
      <c r="U2116" s="9" t="s">
        <v>29</v>
      </c>
      <c r="V2116" s="18">
        <v>4.3</v>
      </c>
      <c r="W2116" s="9">
        <v>7900</v>
      </c>
      <c r="X2116" s="9" t="s">
        <v>6967</v>
      </c>
      <c r="Y2116" s="9" t="s">
        <v>6968</v>
      </c>
      <c r="Z2116" s="9" t="s">
        <v>6969</v>
      </c>
      <c r="AA2116" s="19" t="s">
        <v>29</v>
      </c>
      <c r="AB2116" s="9">
        <v>900000</v>
      </c>
      <c r="AC2116" s="9">
        <v>6980986</v>
      </c>
      <c r="AD2116" s="9" t="s">
        <v>6949</v>
      </c>
      <c r="AE2116" s="20">
        <v>92</v>
      </c>
    </row>
    <row r="2117" spans="1:31" x14ac:dyDescent="0.35">
      <c r="A2117" t="s">
        <v>6970</v>
      </c>
      <c r="B2117" t="s">
        <v>1998</v>
      </c>
      <c r="C2117" t="s">
        <v>40</v>
      </c>
      <c r="D2117" s="2">
        <v>1992</v>
      </c>
      <c r="E2117" t="s">
        <v>6900</v>
      </c>
      <c r="F2117" s="2">
        <v>5.5</v>
      </c>
      <c r="G2117">
        <v>9100</v>
      </c>
      <c r="H2117" t="s">
        <v>1146</v>
      </c>
      <c r="I2117" t="s">
        <v>6971</v>
      </c>
      <c r="J2117" t="s">
        <v>1653</v>
      </c>
      <c r="K2117" s="3" t="s">
        <v>29</v>
      </c>
      <c r="L2117">
        <v>0</v>
      </c>
      <c r="M2117">
        <v>14796494</v>
      </c>
      <c r="N2117" t="s">
        <v>6970</v>
      </c>
      <c r="O2117" s="2">
        <v>90</v>
      </c>
      <c r="Q2117" s="10" t="s">
        <v>40</v>
      </c>
      <c r="R2117" s="21">
        <v>1992</v>
      </c>
      <c r="S2117" s="27" t="s">
        <v>13088</v>
      </c>
      <c r="T2117" s="25" t="str">
        <f>LEFT(S2117,3)</f>
        <v>Mar</v>
      </c>
      <c r="U2117" s="10" t="s">
        <v>29</v>
      </c>
      <c r="V2117" s="21">
        <v>5.5</v>
      </c>
      <c r="W2117" s="10">
        <v>9100</v>
      </c>
      <c r="X2117" s="10" t="s">
        <v>1146</v>
      </c>
      <c r="Y2117" s="10" t="s">
        <v>6971</v>
      </c>
      <c r="Z2117" s="10" t="s">
        <v>1653</v>
      </c>
      <c r="AA2117" s="22" t="s">
        <v>29</v>
      </c>
      <c r="AB2117" s="10">
        <v>0</v>
      </c>
      <c r="AC2117" s="10">
        <v>14796494</v>
      </c>
      <c r="AD2117" s="10" t="s">
        <v>6970</v>
      </c>
      <c r="AE2117" s="23">
        <v>90</v>
      </c>
    </row>
    <row r="2118" spans="1:31" x14ac:dyDescent="0.35">
      <c r="A2118" t="s">
        <v>6972</v>
      </c>
      <c r="B2118" t="s">
        <v>1998</v>
      </c>
      <c r="C2118" t="s">
        <v>16</v>
      </c>
      <c r="D2118" s="2">
        <v>1992</v>
      </c>
      <c r="E2118" t="s">
        <v>6973</v>
      </c>
      <c r="F2118" s="2">
        <v>7</v>
      </c>
      <c r="G2118">
        <v>13000</v>
      </c>
      <c r="H2118" t="s">
        <v>1152</v>
      </c>
      <c r="I2118" t="s">
        <v>6974</v>
      </c>
      <c r="J2118" t="s">
        <v>5470</v>
      </c>
      <c r="K2118" s="3" t="s">
        <v>29</v>
      </c>
      <c r="L2118">
        <v>35000000</v>
      </c>
      <c r="M2118">
        <v>4651977</v>
      </c>
      <c r="N2118" t="s">
        <v>30</v>
      </c>
      <c r="O2118" s="2">
        <v>114</v>
      </c>
      <c r="Q2118" s="9" t="s">
        <v>16</v>
      </c>
      <c r="R2118" s="18">
        <v>1992</v>
      </c>
      <c r="S2118" s="26" t="s">
        <v>13100</v>
      </c>
      <c r="T2118" s="25" t="str">
        <f>LEFT(S2118,3)</f>
        <v>Feb</v>
      </c>
      <c r="U2118" s="9" t="s">
        <v>29</v>
      </c>
      <c r="V2118" s="18">
        <v>7</v>
      </c>
      <c r="W2118" s="9">
        <v>13000</v>
      </c>
      <c r="X2118" s="9" t="s">
        <v>1152</v>
      </c>
      <c r="Y2118" s="9" t="s">
        <v>6974</v>
      </c>
      <c r="Z2118" s="9" t="s">
        <v>5470</v>
      </c>
      <c r="AA2118" s="19" t="s">
        <v>29</v>
      </c>
      <c r="AB2118" s="9">
        <v>35000000</v>
      </c>
      <c r="AC2118" s="9">
        <v>4651977</v>
      </c>
      <c r="AD2118" s="9" t="s">
        <v>30</v>
      </c>
      <c r="AE2118" s="20">
        <v>114</v>
      </c>
    </row>
    <row r="2119" spans="1:31" x14ac:dyDescent="0.35">
      <c r="A2119" t="s">
        <v>6975</v>
      </c>
      <c r="B2119" t="s">
        <v>32</v>
      </c>
      <c r="C2119" t="s">
        <v>40</v>
      </c>
      <c r="D2119" s="2">
        <v>1992</v>
      </c>
      <c r="E2119" t="s">
        <v>6722</v>
      </c>
      <c r="F2119" s="2">
        <v>7.2</v>
      </c>
      <c r="G2119">
        <v>26000</v>
      </c>
      <c r="H2119" t="s">
        <v>6976</v>
      </c>
      <c r="I2119" t="s">
        <v>6976</v>
      </c>
      <c r="J2119" t="s">
        <v>6977</v>
      </c>
      <c r="K2119" s="3" t="s">
        <v>247</v>
      </c>
      <c r="L2119">
        <v>0</v>
      </c>
      <c r="M2119">
        <v>11749595</v>
      </c>
      <c r="N2119" t="s">
        <v>6978</v>
      </c>
      <c r="O2119" s="2">
        <v>94</v>
      </c>
      <c r="Q2119" s="10" t="s">
        <v>40</v>
      </c>
      <c r="R2119" s="21">
        <v>1992</v>
      </c>
      <c r="S2119" s="27" t="s">
        <v>13055</v>
      </c>
      <c r="T2119" s="25" t="str">
        <f>LEFT(S2119,3)</f>
        <v>Feb</v>
      </c>
      <c r="U2119" s="10" t="s">
        <v>29</v>
      </c>
      <c r="V2119" s="21">
        <v>7.2</v>
      </c>
      <c r="W2119" s="10">
        <v>26000</v>
      </c>
      <c r="X2119" s="10" t="s">
        <v>6976</v>
      </c>
      <c r="Y2119" s="10" t="s">
        <v>6976</v>
      </c>
      <c r="Z2119" s="10" t="s">
        <v>6977</v>
      </c>
      <c r="AA2119" s="22" t="s">
        <v>247</v>
      </c>
      <c r="AB2119" s="10">
        <v>0</v>
      </c>
      <c r="AC2119" s="10">
        <v>11749595</v>
      </c>
      <c r="AD2119" s="10" t="s">
        <v>6978</v>
      </c>
      <c r="AE2119" s="23">
        <v>94</v>
      </c>
    </row>
    <row r="2120" spans="1:31" x14ac:dyDescent="0.35">
      <c r="A2120" t="s">
        <v>6979</v>
      </c>
      <c r="B2120" t="s">
        <v>15</v>
      </c>
      <c r="C2120" t="s">
        <v>103</v>
      </c>
      <c r="D2120" s="2">
        <v>1992</v>
      </c>
      <c r="E2120" t="s">
        <v>6791</v>
      </c>
      <c r="F2120" s="2">
        <v>6.1</v>
      </c>
      <c r="G2120">
        <v>15000</v>
      </c>
      <c r="H2120" t="s">
        <v>104</v>
      </c>
      <c r="I2120" t="s">
        <v>104</v>
      </c>
      <c r="J2120" t="s">
        <v>3524</v>
      </c>
      <c r="K2120" s="3" t="s">
        <v>29</v>
      </c>
      <c r="L2120">
        <v>12000000</v>
      </c>
      <c r="M2120">
        <v>37170057</v>
      </c>
      <c r="N2120" t="s">
        <v>6118</v>
      </c>
      <c r="O2120" s="2">
        <v>92</v>
      </c>
      <c r="Q2120" s="9" t="s">
        <v>103</v>
      </c>
      <c r="R2120" s="18">
        <v>1992</v>
      </c>
      <c r="S2120" s="26" t="s">
        <v>13064</v>
      </c>
      <c r="T2120" s="25" t="str">
        <f>LEFT(S2120,3)</f>
        <v>Aug</v>
      </c>
      <c r="U2120" s="9" t="s">
        <v>29</v>
      </c>
      <c r="V2120" s="18">
        <v>6.1</v>
      </c>
      <c r="W2120" s="9">
        <v>15000</v>
      </c>
      <c r="X2120" s="9" t="s">
        <v>104</v>
      </c>
      <c r="Y2120" s="9" t="s">
        <v>104</v>
      </c>
      <c r="Z2120" s="9" t="s">
        <v>3524</v>
      </c>
      <c r="AA2120" s="19" t="s">
        <v>29</v>
      </c>
      <c r="AB2120" s="9">
        <v>12000000</v>
      </c>
      <c r="AC2120" s="9">
        <v>37170057</v>
      </c>
      <c r="AD2120" s="9" t="s">
        <v>6118</v>
      </c>
      <c r="AE2120" s="20">
        <v>92</v>
      </c>
    </row>
    <row r="2121" spans="1:31" x14ac:dyDescent="0.35">
      <c r="A2121" t="s">
        <v>6980</v>
      </c>
      <c r="B2121" t="s">
        <v>1998</v>
      </c>
      <c r="C2121" t="s">
        <v>62</v>
      </c>
      <c r="D2121" s="2">
        <v>1992</v>
      </c>
      <c r="E2121" t="s">
        <v>6981</v>
      </c>
      <c r="F2121" s="2">
        <v>7.2</v>
      </c>
      <c r="G2121">
        <v>15000</v>
      </c>
      <c r="H2121" t="s">
        <v>6982</v>
      </c>
      <c r="I2121" t="s">
        <v>6983</v>
      </c>
      <c r="J2121" t="s">
        <v>6130</v>
      </c>
      <c r="K2121" s="3" t="s">
        <v>21</v>
      </c>
      <c r="L2121">
        <v>4000000</v>
      </c>
      <c r="M2121">
        <v>5378172</v>
      </c>
      <c r="N2121" t="s">
        <v>6984</v>
      </c>
      <c r="O2121" s="2">
        <v>94</v>
      </c>
      <c r="Q2121" s="10" t="s">
        <v>62</v>
      </c>
      <c r="R2121" s="21">
        <v>1992</v>
      </c>
      <c r="S2121" s="27" t="s">
        <v>13101</v>
      </c>
      <c r="T2121" s="25" t="str">
        <f>LEFT(S2121,3)</f>
        <v>Jun</v>
      </c>
      <c r="U2121" s="10" t="s">
        <v>29</v>
      </c>
      <c r="V2121" s="21">
        <v>7.2</v>
      </c>
      <c r="W2121" s="10">
        <v>15000</v>
      </c>
      <c r="X2121" s="10" t="s">
        <v>6982</v>
      </c>
      <c r="Y2121" s="10" t="s">
        <v>6983</v>
      </c>
      <c r="Z2121" s="10" t="s">
        <v>6130</v>
      </c>
      <c r="AA2121" s="22" t="s">
        <v>21</v>
      </c>
      <c r="AB2121" s="10">
        <v>4000000</v>
      </c>
      <c r="AC2121" s="10">
        <v>5378172</v>
      </c>
      <c r="AD2121" s="10" t="s">
        <v>6984</v>
      </c>
      <c r="AE2121" s="23">
        <v>94</v>
      </c>
    </row>
    <row r="2122" spans="1:31" x14ac:dyDescent="0.35">
      <c r="A2122" t="s">
        <v>6985</v>
      </c>
      <c r="B2122" t="s">
        <v>15</v>
      </c>
      <c r="C2122" t="s">
        <v>33</v>
      </c>
      <c r="D2122" s="2">
        <v>1992</v>
      </c>
      <c r="E2122" t="s">
        <v>6892</v>
      </c>
      <c r="F2122" s="2">
        <v>6.5</v>
      </c>
      <c r="G2122">
        <v>8500</v>
      </c>
      <c r="H2122" t="s">
        <v>4835</v>
      </c>
      <c r="I2122" t="s">
        <v>2704</v>
      </c>
      <c r="J2122" t="s">
        <v>6986</v>
      </c>
      <c r="K2122" s="3" t="s">
        <v>29</v>
      </c>
      <c r="L2122">
        <v>20000000</v>
      </c>
      <c r="M2122">
        <v>9223441</v>
      </c>
      <c r="N2122" t="s">
        <v>30</v>
      </c>
      <c r="O2122" s="2">
        <v>101</v>
      </c>
      <c r="Q2122" s="9" t="s">
        <v>33</v>
      </c>
      <c r="R2122" s="18">
        <v>1992</v>
      </c>
      <c r="S2122" s="26" t="s">
        <v>13087</v>
      </c>
      <c r="T2122" s="25" t="str">
        <f>LEFT(S2122,3)</f>
        <v>Mar</v>
      </c>
      <c r="U2122" s="9" t="s">
        <v>29</v>
      </c>
      <c r="V2122" s="18">
        <v>6.5</v>
      </c>
      <c r="W2122" s="9">
        <v>8500</v>
      </c>
      <c r="X2122" s="9" t="s">
        <v>4835</v>
      </c>
      <c r="Y2122" s="9" t="s">
        <v>2704</v>
      </c>
      <c r="Z2122" s="9" t="s">
        <v>6986</v>
      </c>
      <c r="AA2122" s="19" t="s">
        <v>29</v>
      </c>
      <c r="AB2122" s="9">
        <v>20000000</v>
      </c>
      <c r="AC2122" s="9">
        <v>9223441</v>
      </c>
      <c r="AD2122" s="9" t="s">
        <v>30</v>
      </c>
      <c r="AE2122" s="20">
        <v>101</v>
      </c>
    </row>
    <row r="2123" spans="1:31" x14ac:dyDescent="0.35">
      <c r="A2123" t="s">
        <v>6987</v>
      </c>
      <c r="B2123" t="s">
        <v>15</v>
      </c>
      <c r="C2123" t="s">
        <v>33</v>
      </c>
      <c r="D2123" s="2">
        <v>1992</v>
      </c>
      <c r="E2123" t="s">
        <v>6598</v>
      </c>
      <c r="F2123" s="2">
        <v>6.2</v>
      </c>
      <c r="G2123">
        <v>13000</v>
      </c>
      <c r="H2123" t="s">
        <v>6988</v>
      </c>
      <c r="I2123" t="s">
        <v>6989</v>
      </c>
      <c r="J2123" t="s">
        <v>1760</v>
      </c>
      <c r="K2123" s="3" t="s">
        <v>21</v>
      </c>
      <c r="L2123">
        <v>7000000</v>
      </c>
      <c r="M2123">
        <v>5430822</v>
      </c>
      <c r="N2123" t="s">
        <v>6990</v>
      </c>
      <c r="O2123" s="2">
        <v>90</v>
      </c>
      <c r="Q2123" s="10" t="s">
        <v>33</v>
      </c>
      <c r="R2123" s="21">
        <v>1992</v>
      </c>
      <c r="S2123" s="27" t="s">
        <v>13049</v>
      </c>
      <c r="T2123" s="25" t="str">
        <f>LEFT(S2123,3)</f>
        <v>May</v>
      </c>
      <c r="U2123" s="10" t="s">
        <v>29</v>
      </c>
      <c r="V2123" s="21">
        <v>6.2</v>
      </c>
      <c r="W2123" s="10">
        <v>13000</v>
      </c>
      <c r="X2123" s="10" t="s">
        <v>6988</v>
      </c>
      <c r="Y2123" s="10" t="s">
        <v>6989</v>
      </c>
      <c r="Z2123" s="10" t="s">
        <v>1760</v>
      </c>
      <c r="AA2123" s="22" t="s">
        <v>21</v>
      </c>
      <c r="AB2123" s="10">
        <v>7000000</v>
      </c>
      <c r="AC2123" s="10">
        <v>5430822</v>
      </c>
      <c r="AD2123" s="10" t="s">
        <v>6990</v>
      </c>
      <c r="AE2123" s="23">
        <v>90</v>
      </c>
    </row>
    <row r="2124" spans="1:31" x14ac:dyDescent="0.35">
      <c r="A2124" t="s">
        <v>6991</v>
      </c>
      <c r="B2124" t="s">
        <v>336</v>
      </c>
      <c r="C2124" t="s">
        <v>389</v>
      </c>
      <c r="D2124" s="2">
        <v>1992</v>
      </c>
      <c r="E2124" t="s">
        <v>6992</v>
      </c>
      <c r="F2124" s="2">
        <v>5.4</v>
      </c>
      <c r="G2124">
        <v>10000</v>
      </c>
      <c r="H2124" t="s">
        <v>6993</v>
      </c>
      <c r="I2124" t="s">
        <v>5950</v>
      </c>
      <c r="J2124" t="s">
        <v>6994</v>
      </c>
      <c r="K2124" s="3" t="s">
        <v>29</v>
      </c>
      <c r="L2124">
        <v>8000000</v>
      </c>
      <c r="M2124">
        <v>3560469</v>
      </c>
      <c r="N2124" t="s">
        <v>6995</v>
      </c>
      <c r="O2124" s="2">
        <v>84</v>
      </c>
      <c r="Q2124" s="9" t="s">
        <v>389</v>
      </c>
      <c r="R2124" s="18">
        <v>1992</v>
      </c>
      <c r="S2124" s="26" t="s">
        <v>13102</v>
      </c>
      <c r="T2124" s="25" t="str">
        <f>LEFT(S2124,3)</f>
        <v>Jul</v>
      </c>
      <c r="U2124" s="9" t="s">
        <v>29</v>
      </c>
      <c r="V2124" s="18">
        <v>5.4</v>
      </c>
      <c r="W2124" s="9">
        <v>10000</v>
      </c>
      <c r="X2124" s="9" t="s">
        <v>6993</v>
      </c>
      <c r="Y2124" s="9" t="s">
        <v>5950</v>
      </c>
      <c r="Z2124" s="9" t="s">
        <v>6994</v>
      </c>
      <c r="AA2124" s="19" t="s">
        <v>29</v>
      </c>
      <c r="AB2124" s="9">
        <v>8000000</v>
      </c>
      <c r="AC2124" s="9">
        <v>3560469</v>
      </c>
      <c r="AD2124" s="9" t="s">
        <v>6995</v>
      </c>
      <c r="AE2124" s="20">
        <v>84</v>
      </c>
    </row>
    <row r="2125" spans="1:31" x14ac:dyDescent="0.35">
      <c r="A2125" t="s">
        <v>6996</v>
      </c>
      <c r="B2125" t="s">
        <v>1998</v>
      </c>
      <c r="C2125" t="s">
        <v>24</v>
      </c>
      <c r="D2125" s="2">
        <v>1992</v>
      </c>
      <c r="E2125" t="s">
        <v>6997</v>
      </c>
      <c r="F2125" s="2">
        <v>5.0999999999999996</v>
      </c>
      <c r="G2125">
        <v>31000</v>
      </c>
      <c r="H2125" t="s">
        <v>1126</v>
      </c>
      <c r="I2125" t="s">
        <v>1288</v>
      </c>
      <c r="J2125" t="s">
        <v>96</v>
      </c>
      <c r="K2125" s="3" t="s">
        <v>29</v>
      </c>
      <c r="L2125">
        <v>43000000</v>
      </c>
      <c r="M2125">
        <v>23278931</v>
      </c>
      <c r="N2125" t="s">
        <v>6530</v>
      </c>
      <c r="O2125" s="2">
        <v>118</v>
      </c>
      <c r="Q2125" s="10" t="s">
        <v>24</v>
      </c>
      <c r="R2125" s="21">
        <v>1992</v>
      </c>
      <c r="S2125" s="27" t="s">
        <v>13103</v>
      </c>
      <c r="T2125" s="25" t="str">
        <f>LEFT(S2125,3)</f>
        <v>Dec</v>
      </c>
      <c r="U2125" s="10" t="s">
        <v>29</v>
      </c>
      <c r="V2125" s="21">
        <v>5.0999999999999996</v>
      </c>
      <c r="W2125" s="10">
        <v>31000</v>
      </c>
      <c r="X2125" s="10" t="s">
        <v>1126</v>
      </c>
      <c r="Y2125" s="10" t="s">
        <v>1288</v>
      </c>
      <c r="Z2125" s="10" t="s">
        <v>96</v>
      </c>
      <c r="AA2125" s="22" t="s">
        <v>29</v>
      </c>
      <c r="AB2125" s="10">
        <v>43000000</v>
      </c>
      <c r="AC2125" s="10">
        <v>23278931</v>
      </c>
      <c r="AD2125" s="10" t="s">
        <v>6530</v>
      </c>
      <c r="AE2125" s="23">
        <v>118</v>
      </c>
    </row>
    <row r="2126" spans="1:31" x14ac:dyDescent="0.35">
      <c r="A2126" t="s">
        <v>6998</v>
      </c>
      <c r="B2126" t="s">
        <v>15</v>
      </c>
      <c r="C2126" t="s">
        <v>103</v>
      </c>
      <c r="D2126" s="2">
        <v>1992</v>
      </c>
      <c r="E2126" t="s">
        <v>6999</v>
      </c>
      <c r="F2126" s="2">
        <v>6.8</v>
      </c>
      <c r="G2126">
        <v>38000</v>
      </c>
      <c r="H2126" t="s">
        <v>7000</v>
      </c>
      <c r="I2126" t="s">
        <v>7000</v>
      </c>
      <c r="J2126" t="s">
        <v>7001</v>
      </c>
      <c r="K2126" s="3" t="s">
        <v>247</v>
      </c>
      <c r="L2126">
        <v>0</v>
      </c>
      <c r="M2126">
        <v>175340</v>
      </c>
      <c r="N2126" t="s">
        <v>7002</v>
      </c>
      <c r="O2126" s="2">
        <v>94</v>
      </c>
      <c r="Q2126" s="9" t="s">
        <v>103</v>
      </c>
      <c r="R2126" s="18">
        <v>1992</v>
      </c>
      <c r="S2126" s="26" t="s">
        <v>13104</v>
      </c>
      <c r="T2126" s="25" t="str">
        <f>LEFT(S2126,3)</f>
        <v>Nov</v>
      </c>
      <c r="U2126" s="9" t="s">
        <v>247</v>
      </c>
      <c r="V2126" s="18">
        <v>6.8</v>
      </c>
      <c r="W2126" s="9">
        <v>38000</v>
      </c>
      <c r="X2126" s="9" t="s">
        <v>7000</v>
      </c>
      <c r="Y2126" s="9" t="s">
        <v>7000</v>
      </c>
      <c r="Z2126" s="9" t="s">
        <v>7001</v>
      </c>
      <c r="AA2126" s="19" t="s">
        <v>247</v>
      </c>
      <c r="AB2126" s="9">
        <v>0</v>
      </c>
      <c r="AC2126" s="9">
        <v>175340</v>
      </c>
      <c r="AD2126" s="9" t="s">
        <v>7002</v>
      </c>
      <c r="AE2126" s="20">
        <v>94</v>
      </c>
    </row>
    <row r="2127" spans="1:31" x14ac:dyDescent="0.35">
      <c r="A2127" t="s">
        <v>7003</v>
      </c>
      <c r="B2127" t="s">
        <v>1998</v>
      </c>
      <c r="C2127" t="s">
        <v>24</v>
      </c>
      <c r="D2127" s="2">
        <v>1992</v>
      </c>
      <c r="E2127" t="s">
        <v>6828</v>
      </c>
      <c r="F2127" s="2">
        <v>6.5</v>
      </c>
      <c r="G2127">
        <v>29000</v>
      </c>
      <c r="H2127" t="s">
        <v>989</v>
      </c>
      <c r="I2127" t="s">
        <v>7004</v>
      </c>
      <c r="J2127" t="s">
        <v>1374</v>
      </c>
      <c r="K2127" s="3" t="s">
        <v>21</v>
      </c>
      <c r="L2127">
        <v>47000000</v>
      </c>
      <c r="M2127">
        <v>7191399</v>
      </c>
      <c r="N2127" t="s">
        <v>550</v>
      </c>
      <c r="O2127" s="2">
        <v>154</v>
      </c>
      <c r="Q2127" s="10" t="s">
        <v>24</v>
      </c>
      <c r="R2127" s="21">
        <v>1992</v>
      </c>
      <c r="S2127" s="27" t="s">
        <v>13076</v>
      </c>
      <c r="T2127" s="25" t="str">
        <f>LEFT(S2127,3)</f>
        <v>Oct</v>
      </c>
      <c r="U2127" s="10" t="s">
        <v>29</v>
      </c>
      <c r="V2127" s="21">
        <v>6.5</v>
      </c>
      <c r="W2127" s="10">
        <v>29000</v>
      </c>
      <c r="X2127" s="10" t="s">
        <v>989</v>
      </c>
      <c r="Y2127" s="10" t="s">
        <v>7004</v>
      </c>
      <c r="Z2127" s="10" t="s">
        <v>1374</v>
      </c>
      <c r="AA2127" s="22" t="s">
        <v>21</v>
      </c>
      <c r="AB2127" s="10">
        <v>47000000</v>
      </c>
      <c r="AC2127" s="10">
        <v>7191399</v>
      </c>
      <c r="AD2127" s="10" t="s">
        <v>550</v>
      </c>
      <c r="AE2127" s="23">
        <v>154</v>
      </c>
    </row>
    <row r="2128" spans="1:31" x14ac:dyDescent="0.35">
      <c r="A2128" t="s">
        <v>7005</v>
      </c>
      <c r="B2128" t="s">
        <v>32</v>
      </c>
      <c r="C2128" t="s">
        <v>16</v>
      </c>
      <c r="D2128" s="2">
        <v>1992</v>
      </c>
      <c r="E2128" t="s">
        <v>7006</v>
      </c>
      <c r="F2128" s="2">
        <v>7</v>
      </c>
      <c r="G2128">
        <v>4100</v>
      </c>
      <c r="H2128" t="s">
        <v>2936</v>
      </c>
      <c r="I2128" t="s">
        <v>7007</v>
      </c>
      <c r="J2128" t="s">
        <v>7008</v>
      </c>
      <c r="K2128" s="3" t="s">
        <v>29</v>
      </c>
      <c r="L2128">
        <v>10000000</v>
      </c>
      <c r="M2128">
        <v>15164458</v>
      </c>
      <c r="N2128" t="s">
        <v>22</v>
      </c>
      <c r="O2128" s="2">
        <v>112</v>
      </c>
      <c r="Q2128" s="9" t="s">
        <v>16</v>
      </c>
      <c r="R2128" s="18">
        <v>1992</v>
      </c>
      <c r="S2128" s="26" t="s">
        <v>13105</v>
      </c>
      <c r="T2128" s="25" t="str">
        <f>LEFT(S2128,3)</f>
        <v>Oct</v>
      </c>
      <c r="U2128" s="9" t="s">
        <v>29</v>
      </c>
      <c r="V2128" s="18">
        <v>7</v>
      </c>
      <c r="W2128" s="9">
        <v>4100</v>
      </c>
      <c r="X2128" s="9" t="s">
        <v>2936</v>
      </c>
      <c r="Y2128" s="9" t="s">
        <v>7007</v>
      </c>
      <c r="Z2128" s="9" t="s">
        <v>7008</v>
      </c>
      <c r="AA2128" s="19" t="s">
        <v>29</v>
      </c>
      <c r="AB2128" s="9">
        <v>10000000</v>
      </c>
      <c r="AC2128" s="9">
        <v>15164458</v>
      </c>
      <c r="AD2128" s="9" t="s">
        <v>22</v>
      </c>
      <c r="AE2128" s="20">
        <v>112</v>
      </c>
    </row>
    <row r="2129" spans="1:31" x14ac:dyDescent="0.35">
      <c r="A2129" t="s">
        <v>7009</v>
      </c>
      <c r="B2129" t="s">
        <v>15</v>
      </c>
      <c r="C2129" t="s">
        <v>40</v>
      </c>
      <c r="D2129" s="2">
        <v>1992</v>
      </c>
      <c r="E2129" t="s">
        <v>6796</v>
      </c>
      <c r="F2129" s="2">
        <v>5.5</v>
      </c>
      <c r="G2129">
        <v>27000</v>
      </c>
      <c r="H2129" t="s">
        <v>5785</v>
      </c>
      <c r="I2129" t="s">
        <v>7010</v>
      </c>
      <c r="J2129" t="s">
        <v>1484</v>
      </c>
      <c r="K2129" s="3" t="s">
        <v>29</v>
      </c>
      <c r="L2129">
        <v>42000000</v>
      </c>
      <c r="M2129">
        <v>131052444</v>
      </c>
      <c r="N2129" t="s">
        <v>43</v>
      </c>
      <c r="O2129" s="2">
        <v>117</v>
      </c>
      <c r="Q2129" s="10" t="s">
        <v>40</v>
      </c>
      <c r="R2129" s="21">
        <v>1992</v>
      </c>
      <c r="S2129" s="27" t="s">
        <v>13066</v>
      </c>
      <c r="T2129" s="25" t="str">
        <f>LEFT(S2129,3)</f>
        <v>Jul</v>
      </c>
      <c r="U2129" s="10" t="s">
        <v>29</v>
      </c>
      <c r="V2129" s="21">
        <v>5.5</v>
      </c>
      <c r="W2129" s="10">
        <v>27000</v>
      </c>
      <c r="X2129" s="10" t="s">
        <v>5785</v>
      </c>
      <c r="Y2129" s="10" t="s">
        <v>7010</v>
      </c>
      <c r="Z2129" s="10" t="s">
        <v>1484</v>
      </c>
      <c r="AA2129" s="22" t="s">
        <v>29</v>
      </c>
      <c r="AB2129" s="10">
        <v>42000000</v>
      </c>
      <c r="AC2129" s="10">
        <v>131052444</v>
      </c>
      <c r="AD2129" s="10" t="s">
        <v>43</v>
      </c>
      <c r="AE2129" s="23">
        <v>117</v>
      </c>
    </row>
    <row r="2130" spans="1:31" x14ac:dyDescent="0.35">
      <c r="A2130" t="s">
        <v>7011</v>
      </c>
      <c r="B2130" t="s">
        <v>1998</v>
      </c>
      <c r="C2130" t="s">
        <v>16</v>
      </c>
      <c r="D2130" s="2">
        <v>1992</v>
      </c>
      <c r="E2130" t="s">
        <v>6900</v>
      </c>
      <c r="F2130" s="2">
        <v>7.2</v>
      </c>
      <c r="G2130">
        <v>9500</v>
      </c>
      <c r="H2130" t="s">
        <v>768</v>
      </c>
      <c r="I2130" t="s">
        <v>7012</v>
      </c>
      <c r="J2130" t="s">
        <v>4032</v>
      </c>
      <c r="K2130" s="3" t="s">
        <v>247</v>
      </c>
      <c r="L2130">
        <v>18000000</v>
      </c>
      <c r="M2130">
        <v>2827107</v>
      </c>
      <c r="N2130" t="s">
        <v>7013</v>
      </c>
      <c r="O2130" s="2">
        <v>127</v>
      </c>
      <c r="Q2130" s="9" t="s">
        <v>16</v>
      </c>
      <c r="R2130" s="18">
        <v>1992</v>
      </c>
      <c r="S2130" s="26" t="s">
        <v>13088</v>
      </c>
      <c r="T2130" s="25" t="str">
        <f>LEFT(S2130,3)</f>
        <v>Mar</v>
      </c>
      <c r="U2130" s="9" t="s">
        <v>29</v>
      </c>
      <c r="V2130" s="18">
        <v>7.2</v>
      </c>
      <c r="W2130" s="9">
        <v>9500</v>
      </c>
      <c r="X2130" s="9" t="s">
        <v>768</v>
      </c>
      <c r="Y2130" s="9" t="s">
        <v>7012</v>
      </c>
      <c r="Z2130" s="9" t="s">
        <v>4032</v>
      </c>
      <c r="AA2130" s="19" t="s">
        <v>247</v>
      </c>
      <c r="AB2130" s="9">
        <v>18000000</v>
      </c>
      <c r="AC2130" s="9">
        <v>2827107</v>
      </c>
      <c r="AD2130" s="9" t="s">
        <v>7013</v>
      </c>
      <c r="AE2130" s="20">
        <v>127</v>
      </c>
    </row>
    <row r="2131" spans="1:31" x14ac:dyDescent="0.35">
      <c r="A2131" t="s">
        <v>7014</v>
      </c>
      <c r="B2131" t="s">
        <v>15</v>
      </c>
      <c r="C2131" t="s">
        <v>40</v>
      </c>
      <c r="D2131" s="2">
        <v>1992</v>
      </c>
      <c r="E2131" t="s">
        <v>7006</v>
      </c>
      <c r="F2131" s="2">
        <v>5.2</v>
      </c>
      <c r="G2131">
        <v>5900</v>
      </c>
      <c r="H2131" t="s">
        <v>7015</v>
      </c>
      <c r="I2131" t="s">
        <v>7015</v>
      </c>
      <c r="J2131" t="s">
        <v>7016</v>
      </c>
      <c r="K2131" s="3" t="s">
        <v>29</v>
      </c>
      <c r="L2131">
        <v>0</v>
      </c>
      <c r="M2131">
        <v>8403433</v>
      </c>
      <c r="N2131" t="s">
        <v>7017</v>
      </c>
      <c r="O2131" s="2">
        <v>95</v>
      </c>
      <c r="Q2131" s="10" t="s">
        <v>40</v>
      </c>
      <c r="R2131" s="21">
        <v>1992</v>
      </c>
      <c r="S2131" s="27" t="s">
        <v>13105</v>
      </c>
      <c r="T2131" s="25" t="str">
        <f>LEFT(S2131,3)</f>
        <v>Oct</v>
      </c>
      <c r="U2131" s="10" t="s">
        <v>29</v>
      </c>
      <c r="V2131" s="21">
        <v>5.2</v>
      </c>
      <c r="W2131" s="10">
        <v>5900</v>
      </c>
      <c r="X2131" s="10" t="s">
        <v>7015</v>
      </c>
      <c r="Y2131" s="10" t="s">
        <v>7015</v>
      </c>
      <c r="Z2131" s="10" t="s">
        <v>7016</v>
      </c>
      <c r="AA2131" s="22" t="s">
        <v>29</v>
      </c>
      <c r="AB2131" s="10">
        <v>0</v>
      </c>
      <c r="AC2131" s="10">
        <v>8403433</v>
      </c>
      <c r="AD2131" s="10" t="s">
        <v>7017</v>
      </c>
      <c r="AE2131" s="23">
        <v>95</v>
      </c>
    </row>
    <row r="2132" spans="1:31" x14ac:dyDescent="0.35">
      <c r="A2132" t="s">
        <v>7018</v>
      </c>
      <c r="B2132" t="s">
        <v>32</v>
      </c>
      <c r="C2132" t="s">
        <v>33</v>
      </c>
      <c r="D2132" s="2">
        <v>1992</v>
      </c>
      <c r="E2132" t="s">
        <v>7019</v>
      </c>
      <c r="F2132" s="2">
        <v>5.0999999999999996</v>
      </c>
      <c r="G2132">
        <v>8000</v>
      </c>
      <c r="H2132" t="s">
        <v>4887</v>
      </c>
      <c r="I2132" t="s">
        <v>7020</v>
      </c>
      <c r="J2132" t="s">
        <v>326</v>
      </c>
      <c r="K2132" s="3" t="s">
        <v>29</v>
      </c>
      <c r="L2132">
        <v>0</v>
      </c>
      <c r="M2132">
        <v>17180393</v>
      </c>
      <c r="N2132" t="s">
        <v>7021</v>
      </c>
      <c r="O2132" s="2">
        <v>101</v>
      </c>
      <c r="Q2132" s="9" t="s">
        <v>33</v>
      </c>
      <c r="R2132" s="18">
        <v>1992</v>
      </c>
      <c r="S2132" s="26" t="s">
        <v>13106</v>
      </c>
      <c r="T2132" s="25" t="str">
        <f>LEFT(S2132,3)</f>
        <v>Apr</v>
      </c>
      <c r="U2132" s="9" t="s">
        <v>29</v>
      </c>
      <c r="V2132" s="18">
        <v>5.0999999999999996</v>
      </c>
      <c r="W2132" s="9">
        <v>8000</v>
      </c>
      <c r="X2132" s="9" t="s">
        <v>4887</v>
      </c>
      <c r="Y2132" s="9" t="s">
        <v>7020</v>
      </c>
      <c r="Z2132" s="9" t="s">
        <v>326</v>
      </c>
      <c r="AA2132" s="19" t="s">
        <v>29</v>
      </c>
      <c r="AB2132" s="9">
        <v>0</v>
      </c>
      <c r="AC2132" s="9">
        <v>17180393</v>
      </c>
      <c r="AD2132" s="9" t="s">
        <v>7021</v>
      </c>
      <c r="AE2132" s="20">
        <v>101</v>
      </c>
    </row>
    <row r="2133" spans="1:31" x14ac:dyDescent="0.35">
      <c r="A2133" t="s">
        <v>7022</v>
      </c>
      <c r="B2133" t="s">
        <v>1998</v>
      </c>
      <c r="C2133" t="s">
        <v>24</v>
      </c>
      <c r="D2133" s="2">
        <v>1992</v>
      </c>
      <c r="E2133" t="s">
        <v>7023</v>
      </c>
      <c r="F2133" s="2">
        <v>6</v>
      </c>
      <c r="G2133">
        <v>22000</v>
      </c>
      <c r="H2133" t="s">
        <v>2911</v>
      </c>
      <c r="I2133" t="s">
        <v>5082</v>
      </c>
      <c r="J2133" t="s">
        <v>568</v>
      </c>
      <c r="K2133" s="3" t="s">
        <v>29</v>
      </c>
      <c r="L2133">
        <v>40000000</v>
      </c>
      <c r="M2133">
        <v>45500797</v>
      </c>
      <c r="N2133" t="s">
        <v>5720</v>
      </c>
      <c r="O2133" s="2">
        <v>106</v>
      </c>
      <c r="Q2133" s="10" t="s">
        <v>24</v>
      </c>
      <c r="R2133" s="21">
        <v>1992</v>
      </c>
      <c r="S2133" s="27" t="s">
        <v>13107</v>
      </c>
      <c r="T2133" s="25" t="str">
        <f>LEFT(S2133,3)</f>
        <v>Feb</v>
      </c>
      <c r="U2133" s="10" t="s">
        <v>29</v>
      </c>
      <c r="V2133" s="21">
        <v>6</v>
      </c>
      <c r="W2133" s="10">
        <v>22000</v>
      </c>
      <c r="X2133" s="10" t="s">
        <v>2911</v>
      </c>
      <c r="Y2133" s="10" t="s">
        <v>5082</v>
      </c>
      <c r="Z2133" s="10" t="s">
        <v>568</v>
      </c>
      <c r="AA2133" s="22" t="s">
        <v>29</v>
      </c>
      <c r="AB2133" s="10">
        <v>40000000</v>
      </c>
      <c r="AC2133" s="10">
        <v>45500797</v>
      </c>
      <c r="AD2133" s="10" t="s">
        <v>5720</v>
      </c>
      <c r="AE2133" s="23">
        <v>106</v>
      </c>
    </row>
    <row r="2134" spans="1:31" x14ac:dyDescent="0.35">
      <c r="A2134" t="s">
        <v>7024</v>
      </c>
      <c r="B2134" t="s">
        <v>1998</v>
      </c>
      <c r="C2134" t="s">
        <v>40</v>
      </c>
      <c r="D2134" s="2">
        <v>1992</v>
      </c>
      <c r="E2134" t="s">
        <v>6847</v>
      </c>
      <c r="F2134" s="2">
        <v>5.8</v>
      </c>
      <c r="G2134">
        <v>17000</v>
      </c>
      <c r="H2134" t="s">
        <v>2487</v>
      </c>
      <c r="I2134" t="s">
        <v>2487</v>
      </c>
      <c r="J2134" t="s">
        <v>558</v>
      </c>
      <c r="K2134" s="3" t="s">
        <v>29</v>
      </c>
      <c r="L2134">
        <v>25000000</v>
      </c>
      <c r="M2134">
        <v>35208854</v>
      </c>
      <c r="N2134" t="s">
        <v>5108</v>
      </c>
      <c r="O2134" s="2">
        <v>96</v>
      </c>
      <c r="Q2134" s="9" t="s">
        <v>40</v>
      </c>
      <c r="R2134" s="18">
        <v>1992</v>
      </c>
      <c r="S2134" s="26" t="s">
        <v>13080</v>
      </c>
      <c r="T2134" s="25" t="str">
        <f>LEFT(S2134,3)</f>
        <v>Aug</v>
      </c>
      <c r="U2134" s="9" t="s">
        <v>29</v>
      </c>
      <c r="V2134" s="18">
        <v>5.8</v>
      </c>
      <c r="W2134" s="9">
        <v>17000</v>
      </c>
      <c r="X2134" s="9" t="s">
        <v>2487</v>
      </c>
      <c r="Y2134" s="9" t="s">
        <v>2487</v>
      </c>
      <c r="Z2134" s="9" t="s">
        <v>558</v>
      </c>
      <c r="AA2134" s="19" t="s">
        <v>29</v>
      </c>
      <c r="AB2134" s="9">
        <v>25000000</v>
      </c>
      <c r="AC2134" s="9">
        <v>35208854</v>
      </c>
      <c r="AD2134" s="9" t="s">
        <v>5108</v>
      </c>
      <c r="AE2134" s="20">
        <v>96</v>
      </c>
    </row>
    <row r="2135" spans="1:31" x14ac:dyDescent="0.35">
      <c r="A2135" t="s">
        <v>7025</v>
      </c>
      <c r="B2135" t="s">
        <v>15</v>
      </c>
      <c r="C2135" t="s">
        <v>103</v>
      </c>
      <c r="D2135" s="2">
        <v>1992</v>
      </c>
      <c r="E2135" t="s">
        <v>6354</v>
      </c>
      <c r="F2135" s="2">
        <v>6.8</v>
      </c>
      <c r="G2135">
        <v>15000</v>
      </c>
      <c r="H2135" t="s">
        <v>232</v>
      </c>
      <c r="I2135" t="s">
        <v>3422</v>
      </c>
      <c r="J2135" t="s">
        <v>2074</v>
      </c>
      <c r="K2135" s="3" t="s">
        <v>29</v>
      </c>
      <c r="L2135">
        <v>15000000</v>
      </c>
      <c r="M2135">
        <v>22660758</v>
      </c>
      <c r="N2135" t="s">
        <v>2099</v>
      </c>
      <c r="O2135" s="2">
        <v>119</v>
      </c>
      <c r="Q2135" s="10" t="s">
        <v>103</v>
      </c>
      <c r="R2135" s="21">
        <v>1992</v>
      </c>
      <c r="S2135" s="27" t="s">
        <v>13020</v>
      </c>
      <c r="T2135" s="25" t="str">
        <f>LEFT(S2135,3)</f>
        <v>Apr</v>
      </c>
      <c r="U2135" s="10" t="s">
        <v>29</v>
      </c>
      <c r="V2135" s="21">
        <v>6.8</v>
      </c>
      <c r="W2135" s="10">
        <v>15000</v>
      </c>
      <c r="X2135" s="10" t="s">
        <v>232</v>
      </c>
      <c r="Y2135" s="10" t="s">
        <v>3422</v>
      </c>
      <c r="Z2135" s="10" t="s">
        <v>2074</v>
      </c>
      <c r="AA2135" s="22" t="s">
        <v>29</v>
      </c>
      <c r="AB2135" s="10">
        <v>15000000</v>
      </c>
      <c r="AC2135" s="10">
        <v>22660758</v>
      </c>
      <c r="AD2135" s="10" t="s">
        <v>2099</v>
      </c>
      <c r="AE2135" s="23">
        <v>119</v>
      </c>
    </row>
    <row r="2136" spans="1:31" x14ac:dyDescent="0.35">
      <c r="A2136" t="s">
        <v>7026</v>
      </c>
      <c r="B2136" t="s">
        <v>1998</v>
      </c>
      <c r="C2136" t="s">
        <v>33</v>
      </c>
      <c r="D2136" s="2">
        <v>1992</v>
      </c>
      <c r="E2136" t="s">
        <v>6973</v>
      </c>
      <c r="F2136" s="2">
        <v>4.3</v>
      </c>
      <c r="G2136">
        <v>39000</v>
      </c>
      <c r="H2136" t="s">
        <v>926</v>
      </c>
      <c r="I2136" t="s">
        <v>7027</v>
      </c>
      <c r="J2136" t="s">
        <v>760</v>
      </c>
      <c r="K2136" s="3" t="s">
        <v>29</v>
      </c>
      <c r="L2136">
        <v>45000000</v>
      </c>
      <c r="M2136">
        <v>70611210</v>
      </c>
      <c r="N2136" t="s">
        <v>7028</v>
      </c>
      <c r="O2136" s="2">
        <v>87</v>
      </c>
      <c r="Q2136" s="9" t="s">
        <v>33</v>
      </c>
      <c r="R2136" s="18">
        <v>1992</v>
      </c>
      <c r="S2136" s="26" t="s">
        <v>13100</v>
      </c>
      <c r="T2136" s="25" t="str">
        <f>LEFT(S2136,3)</f>
        <v>Feb</v>
      </c>
      <c r="U2136" s="9" t="s">
        <v>29</v>
      </c>
      <c r="V2136" s="18">
        <v>4.3</v>
      </c>
      <c r="W2136" s="9">
        <v>39000</v>
      </c>
      <c r="X2136" s="9" t="s">
        <v>926</v>
      </c>
      <c r="Y2136" s="9" t="s">
        <v>7027</v>
      </c>
      <c r="Z2136" s="9" t="s">
        <v>760</v>
      </c>
      <c r="AA2136" s="19" t="s">
        <v>29</v>
      </c>
      <c r="AB2136" s="9">
        <v>45000000</v>
      </c>
      <c r="AC2136" s="9">
        <v>70611210</v>
      </c>
      <c r="AD2136" s="9" t="s">
        <v>7028</v>
      </c>
      <c r="AE2136" s="20">
        <v>87</v>
      </c>
    </row>
    <row r="2137" spans="1:31" x14ac:dyDescent="0.35">
      <c r="A2137" t="s">
        <v>7029</v>
      </c>
      <c r="B2137" t="s">
        <v>15</v>
      </c>
      <c r="C2137" t="s">
        <v>33</v>
      </c>
      <c r="D2137" s="2">
        <v>1992</v>
      </c>
      <c r="E2137" t="s">
        <v>6784</v>
      </c>
      <c r="F2137" s="2">
        <v>6.2</v>
      </c>
      <c r="G2137">
        <v>9500</v>
      </c>
      <c r="H2137" t="s">
        <v>57</v>
      </c>
      <c r="I2137" t="s">
        <v>7030</v>
      </c>
      <c r="J2137" t="s">
        <v>5740</v>
      </c>
      <c r="K2137" s="3" t="s">
        <v>29</v>
      </c>
      <c r="L2137">
        <v>20000000</v>
      </c>
      <c r="M2137">
        <v>4943279</v>
      </c>
      <c r="N2137" t="s">
        <v>22</v>
      </c>
      <c r="O2137" s="2">
        <v>112</v>
      </c>
      <c r="Q2137" s="10" t="s">
        <v>33</v>
      </c>
      <c r="R2137" s="21">
        <v>1992</v>
      </c>
      <c r="S2137" s="27" t="s">
        <v>13062</v>
      </c>
      <c r="T2137" s="25" t="str">
        <f>LEFT(S2137,3)</f>
        <v>Sep</v>
      </c>
      <c r="U2137" s="10" t="s">
        <v>29</v>
      </c>
      <c r="V2137" s="21">
        <v>6.2</v>
      </c>
      <c r="W2137" s="10">
        <v>9500</v>
      </c>
      <c r="X2137" s="10" t="s">
        <v>57</v>
      </c>
      <c r="Y2137" s="10" t="s">
        <v>7030</v>
      </c>
      <c r="Z2137" s="10" t="s">
        <v>5740</v>
      </c>
      <c r="AA2137" s="22" t="s">
        <v>29</v>
      </c>
      <c r="AB2137" s="10">
        <v>20000000</v>
      </c>
      <c r="AC2137" s="10">
        <v>4943279</v>
      </c>
      <c r="AD2137" s="10" t="s">
        <v>22</v>
      </c>
      <c r="AE2137" s="23">
        <v>112</v>
      </c>
    </row>
    <row r="2138" spans="1:31" x14ac:dyDescent="0.35">
      <c r="A2138" t="s">
        <v>7031</v>
      </c>
      <c r="B2138" t="s">
        <v>15</v>
      </c>
      <c r="C2138" t="s">
        <v>103</v>
      </c>
      <c r="D2138" s="2">
        <v>1992</v>
      </c>
      <c r="E2138" t="s">
        <v>7032</v>
      </c>
      <c r="F2138" s="2">
        <v>6.3</v>
      </c>
      <c r="G2138">
        <v>15000</v>
      </c>
      <c r="H2138" t="s">
        <v>1862</v>
      </c>
      <c r="I2138" t="s">
        <v>7033</v>
      </c>
      <c r="J2138" t="s">
        <v>506</v>
      </c>
      <c r="K2138" s="3" t="s">
        <v>2107</v>
      </c>
      <c r="L2138">
        <v>0</v>
      </c>
      <c r="M2138">
        <v>57138719</v>
      </c>
      <c r="N2138" t="s">
        <v>6209</v>
      </c>
      <c r="O2138" s="2">
        <v>111</v>
      </c>
      <c r="Q2138" s="9" t="s">
        <v>103</v>
      </c>
      <c r="R2138" s="18">
        <v>1992</v>
      </c>
      <c r="S2138" s="26" t="s">
        <v>13108</v>
      </c>
      <c r="T2138" s="25" t="str">
        <f>LEFT(S2138,3)</f>
        <v>Jun</v>
      </c>
      <c r="U2138" s="9" t="s">
        <v>29</v>
      </c>
      <c r="V2138" s="18">
        <v>6.3</v>
      </c>
      <c r="W2138" s="9">
        <v>15000</v>
      </c>
      <c r="X2138" s="9" t="s">
        <v>1862</v>
      </c>
      <c r="Y2138" s="9" t="s">
        <v>7033</v>
      </c>
      <c r="Z2138" s="9" t="s">
        <v>506</v>
      </c>
      <c r="AA2138" s="19" t="s">
        <v>2107</v>
      </c>
      <c r="AB2138" s="9">
        <v>0</v>
      </c>
      <c r="AC2138" s="9">
        <v>57138719</v>
      </c>
      <c r="AD2138" s="9" t="s">
        <v>6209</v>
      </c>
      <c r="AE2138" s="20">
        <v>111</v>
      </c>
    </row>
    <row r="2139" spans="1:31" x14ac:dyDescent="0.35">
      <c r="A2139" t="s">
        <v>7034</v>
      </c>
      <c r="B2139" t="s">
        <v>1998</v>
      </c>
      <c r="C2139" t="s">
        <v>62</v>
      </c>
      <c r="D2139" s="2">
        <v>1992</v>
      </c>
      <c r="E2139" t="s">
        <v>6966</v>
      </c>
      <c r="F2139" s="2">
        <v>7.3</v>
      </c>
      <c r="G2139">
        <v>21000</v>
      </c>
      <c r="H2139" t="s">
        <v>532</v>
      </c>
      <c r="I2139" t="s">
        <v>532</v>
      </c>
      <c r="J2139" t="s">
        <v>1023</v>
      </c>
      <c r="K2139" s="3" t="s">
        <v>29</v>
      </c>
      <c r="L2139">
        <v>30000000</v>
      </c>
      <c r="M2139">
        <v>7286388</v>
      </c>
      <c r="N2139" t="s">
        <v>60</v>
      </c>
      <c r="O2139" s="2">
        <v>129</v>
      </c>
      <c r="Q2139" s="10" t="s">
        <v>62</v>
      </c>
      <c r="R2139" s="21">
        <v>1992</v>
      </c>
      <c r="S2139" s="27" t="s">
        <v>13099</v>
      </c>
      <c r="T2139" s="25" t="str">
        <f>LEFT(S2139,3)</f>
        <v>Jan</v>
      </c>
      <c r="U2139" s="10" t="s">
        <v>29</v>
      </c>
      <c r="V2139" s="21">
        <v>7.3</v>
      </c>
      <c r="W2139" s="10">
        <v>21000</v>
      </c>
      <c r="X2139" s="10" t="s">
        <v>532</v>
      </c>
      <c r="Y2139" s="10" t="s">
        <v>532</v>
      </c>
      <c r="Z2139" s="10" t="s">
        <v>1023</v>
      </c>
      <c r="AA2139" s="22" t="s">
        <v>29</v>
      </c>
      <c r="AB2139" s="10">
        <v>30000000</v>
      </c>
      <c r="AC2139" s="10">
        <v>7286388</v>
      </c>
      <c r="AD2139" s="10" t="s">
        <v>60</v>
      </c>
      <c r="AE2139" s="23">
        <v>129</v>
      </c>
    </row>
    <row r="2140" spans="1:31" x14ac:dyDescent="0.35">
      <c r="A2140" t="s">
        <v>7035</v>
      </c>
      <c r="B2140" t="s">
        <v>15</v>
      </c>
      <c r="C2140" t="s">
        <v>16</v>
      </c>
      <c r="D2140" s="2">
        <v>1992</v>
      </c>
      <c r="E2140" t="s">
        <v>7023</v>
      </c>
      <c r="F2140" s="2">
        <v>5.9</v>
      </c>
      <c r="G2140">
        <v>14000</v>
      </c>
      <c r="H2140" t="s">
        <v>4100</v>
      </c>
      <c r="I2140" t="s">
        <v>7036</v>
      </c>
      <c r="J2140" t="s">
        <v>183</v>
      </c>
      <c r="K2140" s="3" t="s">
        <v>29</v>
      </c>
      <c r="L2140">
        <v>32000000</v>
      </c>
      <c r="M2140">
        <v>28590665</v>
      </c>
      <c r="N2140" t="s">
        <v>22</v>
      </c>
      <c r="O2140" s="2">
        <v>124</v>
      </c>
      <c r="Q2140" s="9" t="s">
        <v>16</v>
      </c>
      <c r="R2140" s="18">
        <v>1992</v>
      </c>
      <c r="S2140" s="26" t="s">
        <v>13107</v>
      </c>
      <c r="T2140" s="25" t="str">
        <f>LEFT(S2140,3)</f>
        <v>Feb</v>
      </c>
      <c r="U2140" s="9" t="s">
        <v>29</v>
      </c>
      <c r="V2140" s="18">
        <v>5.9</v>
      </c>
      <c r="W2140" s="9">
        <v>14000</v>
      </c>
      <c r="X2140" s="9" t="s">
        <v>4100</v>
      </c>
      <c r="Y2140" s="9" t="s">
        <v>7036</v>
      </c>
      <c r="Z2140" s="9" t="s">
        <v>183</v>
      </c>
      <c r="AA2140" s="19" t="s">
        <v>29</v>
      </c>
      <c r="AB2140" s="9">
        <v>32000000</v>
      </c>
      <c r="AC2140" s="9">
        <v>28590665</v>
      </c>
      <c r="AD2140" s="9" t="s">
        <v>22</v>
      </c>
      <c r="AE2140" s="20">
        <v>124</v>
      </c>
    </row>
    <row r="2141" spans="1:31" x14ac:dyDescent="0.35">
      <c r="A2141" t="s">
        <v>7037</v>
      </c>
      <c r="B2141" t="s">
        <v>15</v>
      </c>
      <c r="C2141" t="s">
        <v>103</v>
      </c>
      <c r="D2141" s="2">
        <v>1992</v>
      </c>
      <c r="E2141" t="s">
        <v>6453</v>
      </c>
      <c r="F2141" s="2">
        <v>7.1</v>
      </c>
      <c r="G2141">
        <v>11000</v>
      </c>
      <c r="H2141" t="s">
        <v>7038</v>
      </c>
      <c r="I2141" t="s">
        <v>7039</v>
      </c>
      <c r="J2141" t="s">
        <v>4389</v>
      </c>
      <c r="K2141" s="3" t="s">
        <v>29</v>
      </c>
      <c r="L2141">
        <v>0</v>
      </c>
      <c r="M2141">
        <v>1543112</v>
      </c>
      <c r="N2141" t="s">
        <v>6517</v>
      </c>
      <c r="O2141" s="2">
        <v>105</v>
      </c>
      <c r="Q2141" s="10" t="s">
        <v>103</v>
      </c>
      <c r="R2141" s="21">
        <v>1992</v>
      </c>
      <c r="S2141" s="27" t="s">
        <v>13032</v>
      </c>
      <c r="T2141" s="25" t="str">
        <f>LEFT(S2141,3)</f>
        <v>May</v>
      </c>
      <c r="U2141" s="10" t="s">
        <v>29</v>
      </c>
      <c r="V2141" s="21">
        <v>7.1</v>
      </c>
      <c r="W2141" s="10">
        <v>11000</v>
      </c>
      <c r="X2141" s="10" t="s">
        <v>7038</v>
      </c>
      <c r="Y2141" s="10" t="s">
        <v>7039</v>
      </c>
      <c r="Z2141" s="10" t="s">
        <v>4389</v>
      </c>
      <c r="AA2141" s="22" t="s">
        <v>29</v>
      </c>
      <c r="AB2141" s="10">
        <v>0</v>
      </c>
      <c r="AC2141" s="10">
        <v>1543112</v>
      </c>
      <c r="AD2141" s="10" t="s">
        <v>6517</v>
      </c>
      <c r="AE2141" s="23">
        <v>105</v>
      </c>
    </row>
    <row r="2142" spans="1:31" x14ac:dyDescent="0.35">
      <c r="A2142" t="s">
        <v>7040</v>
      </c>
      <c r="B2142" t="s">
        <v>32</v>
      </c>
      <c r="C2142" t="s">
        <v>24</v>
      </c>
      <c r="D2142" s="2">
        <v>1992</v>
      </c>
      <c r="E2142" t="s">
        <v>6832</v>
      </c>
      <c r="F2142" s="2">
        <v>6.2</v>
      </c>
      <c r="G2142">
        <v>11000</v>
      </c>
      <c r="H2142" t="s">
        <v>706</v>
      </c>
      <c r="I2142" t="s">
        <v>7041</v>
      </c>
      <c r="J2142" t="s">
        <v>382</v>
      </c>
      <c r="K2142" s="3" t="s">
        <v>29</v>
      </c>
      <c r="L2142">
        <v>25000000</v>
      </c>
      <c r="M2142">
        <v>10736401</v>
      </c>
      <c r="N2142" t="s">
        <v>4530</v>
      </c>
      <c r="O2142" s="2">
        <v>88</v>
      </c>
      <c r="Q2142" s="9" t="s">
        <v>24</v>
      </c>
      <c r="R2142" s="18">
        <v>1992</v>
      </c>
      <c r="S2142" s="26" t="s">
        <v>13077</v>
      </c>
      <c r="T2142" s="25" t="str">
        <f>LEFT(S2142,3)</f>
        <v>Aug</v>
      </c>
      <c r="U2142" s="9" t="s">
        <v>29</v>
      </c>
      <c r="V2142" s="18">
        <v>6.2</v>
      </c>
      <c r="W2142" s="9">
        <v>11000</v>
      </c>
      <c r="X2142" s="9" t="s">
        <v>706</v>
      </c>
      <c r="Y2142" s="9" t="s">
        <v>7041</v>
      </c>
      <c r="Z2142" s="9" t="s">
        <v>382</v>
      </c>
      <c r="AA2142" s="19" t="s">
        <v>29</v>
      </c>
      <c r="AB2142" s="9">
        <v>25000000</v>
      </c>
      <c r="AC2142" s="9">
        <v>10736401</v>
      </c>
      <c r="AD2142" s="9" t="s">
        <v>4530</v>
      </c>
      <c r="AE2142" s="20">
        <v>88</v>
      </c>
    </row>
    <row r="2143" spans="1:31" x14ac:dyDescent="0.35">
      <c r="A2143" t="s">
        <v>7042</v>
      </c>
      <c r="B2143" t="s">
        <v>15</v>
      </c>
      <c r="C2143" t="s">
        <v>103</v>
      </c>
      <c r="D2143" s="2">
        <v>1992</v>
      </c>
      <c r="E2143" t="s">
        <v>6779</v>
      </c>
      <c r="F2143" s="2">
        <v>5.7</v>
      </c>
      <c r="G2143">
        <v>7000</v>
      </c>
      <c r="H2143" t="s">
        <v>931</v>
      </c>
      <c r="I2143" t="s">
        <v>4951</v>
      </c>
      <c r="J2143" t="s">
        <v>1727</v>
      </c>
      <c r="K2143" s="3" t="s">
        <v>29</v>
      </c>
      <c r="L2143">
        <v>18000000</v>
      </c>
      <c r="M2143">
        <v>21591728</v>
      </c>
      <c r="N2143" t="s">
        <v>5720</v>
      </c>
      <c r="O2143" s="2">
        <v>99</v>
      </c>
      <c r="Q2143" s="10" t="s">
        <v>103</v>
      </c>
      <c r="R2143" s="21">
        <v>1992</v>
      </c>
      <c r="S2143" s="27" t="s">
        <v>13061</v>
      </c>
      <c r="T2143" s="25" t="str">
        <f>LEFT(S2143,3)</f>
        <v>Oct</v>
      </c>
      <c r="U2143" s="10" t="s">
        <v>29</v>
      </c>
      <c r="V2143" s="21">
        <v>5.7</v>
      </c>
      <c r="W2143" s="10">
        <v>7000</v>
      </c>
      <c r="X2143" s="10" t="s">
        <v>931</v>
      </c>
      <c r="Y2143" s="10" t="s">
        <v>4951</v>
      </c>
      <c r="Z2143" s="10" t="s">
        <v>1727</v>
      </c>
      <c r="AA2143" s="22" t="s">
        <v>29</v>
      </c>
      <c r="AB2143" s="10">
        <v>18000000</v>
      </c>
      <c r="AC2143" s="10">
        <v>21591728</v>
      </c>
      <c r="AD2143" s="10" t="s">
        <v>5720</v>
      </c>
      <c r="AE2143" s="23">
        <v>99</v>
      </c>
    </row>
    <row r="2144" spans="1:31" x14ac:dyDescent="0.35">
      <c r="A2144" t="s">
        <v>7043</v>
      </c>
      <c r="B2144" t="s">
        <v>15</v>
      </c>
      <c r="C2144" t="s">
        <v>33</v>
      </c>
      <c r="D2144" s="2">
        <v>1992</v>
      </c>
      <c r="E2144" t="s">
        <v>7044</v>
      </c>
      <c r="F2144" s="2">
        <v>5.9</v>
      </c>
      <c r="G2144">
        <v>28000</v>
      </c>
      <c r="H2144" t="s">
        <v>2708</v>
      </c>
      <c r="I2144" t="s">
        <v>7045</v>
      </c>
      <c r="J2144" t="s">
        <v>2218</v>
      </c>
      <c r="K2144" s="3" t="s">
        <v>247</v>
      </c>
      <c r="L2144">
        <v>8000000</v>
      </c>
      <c r="M2144">
        <v>6739141</v>
      </c>
      <c r="N2144" t="s">
        <v>5182</v>
      </c>
      <c r="O2144" s="2">
        <v>95</v>
      </c>
      <c r="Q2144" s="9" t="s">
        <v>33</v>
      </c>
      <c r="R2144" s="18">
        <v>1992</v>
      </c>
      <c r="S2144" s="26" t="s">
        <v>13109</v>
      </c>
      <c r="T2144" s="25" t="str">
        <f>LEFT(S2144,3)</f>
        <v>Sep</v>
      </c>
      <c r="U2144" s="9" t="s">
        <v>29</v>
      </c>
      <c r="V2144" s="18">
        <v>5.9</v>
      </c>
      <c r="W2144" s="9">
        <v>28000</v>
      </c>
      <c r="X2144" s="9" t="s">
        <v>2708</v>
      </c>
      <c r="Y2144" s="9" t="s">
        <v>7045</v>
      </c>
      <c r="Z2144" s="9" t="s">
        <v>2218</v>
      </c>
      <c r="AA2144" s="19" t="s">
        <v>247</v>
      </c>
      <c r="AB2144" s="9">
        <v>8000000</v>
      </c>
      <c r="AC2144" s="9">
        <v>6739141</v>
      </c>
      <c r="AD2144" s="9" t="s">
        <v>5182</v>
      </c>
      <c r="AE2144" s="20">
        <v>95</v>
      </c>
    </row>
    <row r="2145" spans="1:31" x14ac:dyDescent="0.35">
      <c r="A2145" t="s">
        <v>7046</v>
      </c>
      <c r="B2145" t="s">
        <v>32</v>
      </c>
      <c r="C2145" t="s">
        <v>40</v>
      </c>
      <c r="D2145" s="2">
        <v>1992</v>
      </c>
      <c r="E2145" t="s">
        <v>6892</v>
      </c>
      <c r="F2145" s="2">
        <v>5.9</v>
      </c>
      <c r="G2145">
        <v>4100</v>
      </c>
      <c r="H2145" t="s">
        <v>7047</v>
      </c>
      <c r="I2145" t="s">
        <v>7048</v>
      </c>
      <c r="J2145" t="s">
        <v>1856</v>
      </c>
      <c r="K2145" s="3" t="s">
        <v>29</v>
      </c>
      <c r="L2145">
        <v>18000000</v>
      </c>
      <c r="M2145">
        <v>8669847</v>
      </c>
      <c r="N2145" t="s">
        <v>7049</v>
      </c>
      <c r="O2145" s="2">
        <v>94</v>
      </c>
      <c r="Q2145" s="10" t="s">
        <v>40</v>
      </c>
      <c r="R2145" s="21">
        <v>1992</v>
      </c>
      <c r="S2145" s="27" t="s">
        <v>13087</v>
      </c>
      <c r="T2145" s="25" t="str">
        <f>LEFT(S2145,3)</f>
        <v>Mar</v>
      </c>
      <c r="U2145" s="10" t="s">
        <v>29</v>
      </c>
      <c r="V2145" s="21">
        <v>5.9</v>
      </c>
      <c r="W2145" s="10">
        <v>4100</v>
      </c>
      <c r="X2145" s="10" t="s">
        <v>7047</v>
      </c>
      <c r="Y2145" s="10" t="s">
        <v>7048</v>
      </c>
      <c r="Z2145" s="10" t="s">
        <v>1856</v>
      </c>
      <c r="AA2145" s="22" t="s">
        <v>29</v>
      </c>
      <c r="AB2145" s="10">
        <v>18000000</v>
      </c>
      <c r="AC2145" s="10">
        <v>8669847</v>
      </c>
      <c r="AD2145" s="10" t="s">
        <v>7049</v>
      </c>
      <c r="AE2145" s="23">
        <v>94</v>
      </c>
    </row>
    <row r="2146" spans="1:31" x14ac:dyDescent="0.35">
      <c r="A2146" t="s">
        <v>7050</v>
      </c>
      <c r="B2146" t="s">
        <v>32</v>
      </c>
      <c r="C2146" t="s">
        <v>24</v>
      </c>
      <c r="D2146" s="2">
        <v>1992</v>
      </c>
      <c r="E2146" t="s">
        <v>7051</v>
      </c>
      <c r="F2146" s="2">
        <v>5.4</v>
      </c>
      <c r="G2146">
        <v>4400</v>
      </c>
      <c r="H2146" t="s">
        <v>4642</v>
      </c>
      <c r="I2146" t="s">
        <v>5074</v>
      </c>
      <c r="J2146" t="s">
        <v>2314</v>
      </c>
      <c r="K2146" s="3" t="s">
        <v>29</v>
      </c>
      <c r="L2146">
        <v>14000000</v>
      </c>
      <c r="M2146">
        <v>2034470</v>
      </c>
      <c r="N2146" t="s">
        <v>4142</v>
      </c>
      <c r="O2146" s="2">
        <v>88</v>
      </c>
      <c r="Q2146" s="9" t="s">
        <v>24</v>
      </c>
      <c r="R2146" s="18">
        <v>1992</v>
      </c>
      <c r="S2146" s="26" t="s">
        <v>13110</v>
      </c>
      <c r="T2146" s="25" t="str">
        <f>LEFT(S2146,3)</f>
        <v>Jul</v>
      </c>
      <c r="U2146" s="9" t="s">
        <v>29</v>
      </c>
      <c r="V2146" s="18">
        <v>5.4</v>
      </c>
      <c r="W2146" s="9">
        <v>4400</v>
      </c>
      <c r="X2146" s="9" t="s">
        <v>4642</v>
      </c>
      <c r="Y2146" s="9" t="s">
        <v>5074</v>
      </c>
      <c r="Z2146" s="9" t="s">
        <v>2314</v>
      </c>
      <c r="AA2146" s="19" t="s">
        <v>29</v>
      </c>
      <c r="AB2146" s="9">
        <v>14000000</v>
      </c>
      <c r="AC2146" s="9">
        <v>2034470</v>
      </c>
      <c r="AD2146" s="9" t="s">
        <v>4142</v>
      </c>
      <c r="AE2146" s="20">
        <v>88</v>
      </c>
    </row>
    <row r="2147" spans="1:31" x14ac:dyDescent="0.35">
      <c r="A2147" t="s">
        <v>7052</v>
      </c>
      <c r="B2147" t="s">
        <v>15</v>
      </c>
      <c r="C2147" t="s">
        <v>33</v>
      </c>
      <c r="D2147" s="2">
        <v>1992</v>
      </c>
      <c r="E2147" t="s">
        <v>7053</v>
      </c>
      <c r="F2147" s="2">
        <v>6.9</v>
      </c>
      <c r="G2147">
        <v>20000</v>
      </c>
      <c r="H2147" t="s">
        <v>7054</v>
      </c>
      <c r="I2147" t="s">
        <v>7055</v>
      </c>
      <c r="J2147" t="s">
        <v>2751</v>
      </c>
      <c r="K2147" s="3" t="s">
        <v>490</v>
      </c>
      <c r="L2147">
        <v>900000</v>
      </c>
      <c r="M2147">
        <v>16270600</v>
      </c>
      <c r="N2147" t="s">
        <v>553</v>
      </c>
      <c r="O2147" s="2">
        <v>91</v>
      </c>
      <c r="Q2147" s="10" t="s">
        <v>33</v>
      </c>
      <c r="R2147" s="21">
        <v>1992</v>
      </c>
      <c r="S2147" s="27" t="s">
        <v>13111</v>
      </c>
      <c r="T2147" s="25" t="str">
        <f>LEFT(S2147,3)</f>
        <v>Jul</v>
      </c>
      <c r="U2147" s="10" t="s">
        <v>490</v>
      </c>
      <c r="V2147" s="21">
        <v>6.9</v>
      </c>
      <c r="W2147" s="10">
        <v>20000</v>
      </c>
      <c r="X2147" s="10" t="s">
        <v>7054</v>
      </c>
      <c r="Y2147" s="10" t="s">
        <v>7055</v>
      </c>
      <c r="Z2147" s="10" t="s">
        <v>2751</v>
      </c>
      <c r="AA2147" s="22" t="s">
        <v>490</v>
      </c>
      <c r="AB2147" s="10">
        <v>900000</v>
      </c>
      <c r="AC2147" s="10">
        <v>16270600</v>
      </c>
      <c r="AD2147" s="10" t="s">
        <v>553</v>
      </c>
      <c r="AE2147" s="23">
        <v>91</v>
      </c>
    </row>
    <row r="2148" spans="1:31" x14ac:dyDescent="0.35">
      <c r="A2148" t="s">
        <v>7056</v>
      </c>
      <c r="B2148" t="s">
        <v>15</v>
      </c>
      <c r="C2148" t="s">
        <v>103</v>
      </c>
      <c r="D2148" s="2">
        <v>1992</v>
      </c>
      <c r="E2148" t="s">
        <v>4396</v>
      </c>
      <c r="F2148" s="2">
        <v>6.3</v>
      </c>
      <c r="G2148">
        <v>16000</v>
      </c>
      <c r="H2148" t="s">
        <v>2155</v>
      </c>
      <c r="I2148" t="s">
        <v>2155</v>
      </c>
      <c r="J2148" t="s">
        <v>7057</v>
      </c>
      <c r="K2148" s="3" t="s">
        <v>194</v>
      </c>
      <c r="L2148">
        <v>20000000</v>
      </c>
      <c r="M2148">
        <v>11390479</v>
      </c>
      <c r="N2148" t="s">
        <v>43</v>
      </c>
      <c r="O2148" s="2">
        <v>124</v>
      </c>
      <c r="Q2148" s="9" t="s">
        <v>103</v>
      </c>
      <c r="R2148" s="18">
        <v>1992</v>
      </c>
      <c r="S2148" s="26" t="s">
        <v>12766</v>
      </c>
      <c r="T2148" s="25" t="str">
        <f>LEFT(S2148,3)</f>
        <v>Nov</v>
      </c>
      <c r="U2148" s="9" t="s">
        <v>29</v>
      </c>
      <c r="V2148" s="18">
        <v>6.3</v>
      </c>
      <c r="W2148" s="9">
        <v>16000</v>
      </c>
      <c r="X2148" s="9" t="s">
        <v>2155</v>
      </c>
      <c r="Y2148" s="9" t="s">
        <v>2155</v>
      </c>
      <c r="Z2148" s="9" t="s">
        <v>7057</v>
      </c>
      <c r="AA2148" s="19" t="s">
        <v>194</v>
      </c>
      <c r="AB2148" s="9">
        <v>20000000</v>
      </c>
      <c r="AC2148" s="9">
        <v>11390479</v>
      </c>
      <c r="AD2148" s="9" t="s">
        <v>43</v>
      </c>
      <c r="AE2148" s="20">
        <v>124</v>
      </c>
    </row>
    <row r="2149" spans="1:31" x14ac:dyDescent="0.35">
      <c r="A2149" t="s">
        <v>7058</v>
      </c>
      <c r="B2149" t="s">
        <v>1998</v>
      </c>
      <c r="C2149" t="s">
        <v>389</v>
      </c>
      <c r="D2149" s="2">
        <v>1992</v>
      </c>
      <c r="E2149" t="s">
        <v>6819</v>
      </c>
      <c r="F2149" s="2">
        <v>5.8</v>
      </c>
      <c r="G2149">
        <v>4900</v>
      </c>
      <c r="H2149" t="s">
        <v>7059</v>
      </c>
      <c r="I2149" t="s">
        <v>7060</v>
      </c>
      <c r="J2149" t="s">
        <v>7061</v>
      </c>
      <c r="K2149" s="3" t="s">
        <v>29</v>
      </c>
      <c r="L2149">
        <v>0</v>
      </c>
      <c r="M2149">
        <v>8442162</v>
      </c>
      <c r="N2149" t="s">
        <v>3799</v>
      </c>
      <c r="O2149" s="2">
        <v>72</v>
      </c>
      <c r="Q2149" s="10" t="s">
        <v>389</v>
      </c>
      <c r="R2149" s="21">
        <v>1992</v>
      </c>
      <c r="S2149" s="27" t="s">
        <v>13073</v>
      </c>
      <c r="T2149" s="25" t="str">
        <f>LEFT(S2149,3)</f>
        <v>Jul</v>
      </c>
      <c r="U2149" s="10" t="s">
        <v>29</v>
      </c>
      <c r="V2149" s="21">
        <v>5.8</v>
      </c>
      <c r="W2149" s="10">
        <v>4900</v>
      </c>
      <c r="X2149" s="10" t="s">
        <v>7059</v>
      </c>
      <c r="Y2149" s="10" t="s">
        <v>7060</v>
      </c>
      <c r="Z2149" s="10" t="s">
        <v>7061</v>
      </c>
      <c r="AA2149" s="22" t="s">
        <v>29</v>
      </c>
      <c r="AB2149" s="10">
        <v>0</v>
      </c>
      <c r="AC2149" s="10">
        <v>8442162</v>
      </c>
      <c r="AD2149" s="10" t="s">
        <v>3799</v>
      </c>
      <c r="AE2149" s="23">
        <v>72</v>
      </c>
    </row>
    <row r="2150" spans="1:31" x14ac:dyDescent="0.35">
      <c r="A2150" t="s">
        <v>7062</v>
      </c>
      <c r="B2150" t="s">
        <v>1998</v>
      </c>
      <c r="C2150" t="s">
        <v>40</v>
      </c>
      <c r="D2150" s="2">
        <v>1992</v>
      </c>
      <c r="E2150" t="s">
        <v>6125</v>
      </c>
      <c r="F2150" s="2">
        <v>6</v>
      </c>
      <c r="G2150">
        <v>23000</v>
      </c>
      <c r="H2150" t="s">
        <v>125</v>
      </c>
      <c r="I2150" t="s">
        <v>7063</v>
      </c>
      <c r="J2150" t="s">
        <v>48</v>
      </c>
      <c r="K2150" s="3" t="s">
        <v>29</v>
      </c>
      <c r="L2150">
        <v>40000000</v>
      </c>
      <c r="M2150">
        <v>14358033</v>
      </c>
      <c r="N2150" t="s">
        <v>22</v>
      </c>
      <c r="O2150" s="2">
        <v>99</v>
      </c>
      <c r="Q2150" s="9" t="s">
        <v>40</v>
      </c>
      <c r="R2150" s="18">
        <v>1992</v>
      </c>
      <c r="S2150" s="26" t="s">
        <v>12982</v>
      </c>
      <c r="T2150" s="25" t="str">
        <f>LEFT(S2150,3)</f>
        <v>Feb</v>
      </c>
      <c r="U2150" s="9" t="s">
        <v>29</v>
      </c>
      <c r="V2150" s="18">
        <v>6</v>
      </c>
      <c r="W2150" s="9">
        <v>23000</v>
      </c>
      <c r="X2150" s="9" t="s">
        <v>125</v>
      </c>
      <c r="Y2150" s="9" t="s">
        <v>7063</v>
      </c>
      <c r="Z2150" s="9" t="s">
        <v>48</v>
      </c>
      <c r="AA2150" s="19" t="s">
        <v>29</v>
      </c>
      <c r="AB2150" s="9">
        <v>40000000</v>
      </c>
      <c r="AC2150" s="9">
        <v>14358033</v>
      </c>
      <c r="AD2150" s="9" t="s">
        <v>22</v>
      </c>
      <c r="AE2150" s="20">
        <v>99</v>
      </c>
    </row>
    <row r="2151" spans="1:31" x14ac:dyDescent="0.35">
      <c r="A2151" t="s">
        <v>7064</v>
      </c>
      <c r="B2151" t="s">
        <v>15</v>
      </c>
      <c r="C2151" t="s">
        <v>40</v>
      </c>
      <c r="D2151" s="2">
        <v>1992</v>
      </c>
      <c r="E2151" t="s">
        <v>6930</v>
      </c>
      <c r="F2151" s="2">
        <v>7</v>
      </c>
      <c r="G2151">
        <v>11000</v>
      </c>
      <c r="H2151" t="s">
        <v>5252</v>
      </c>
      <c r="I2151" t="s">
        <v>7065</v>
      </c>
      <c r="J2151" t="s">
        <v>7066</v>
      </c>
      <c r="K2151" s="3" t="s">
        <v>21</v>
      </c>
      <c r="L2151">
        <v>5000000</v>
      </c>
      <c r="M2151">
        <v>4058564</v>
      </c>
      <c r="N2151" t="s">
        <v>5935</v>
      </c>
      <c r="O2151" s="2">
        <v>101</v>
      </c>
      <c r="Q2151" s="10" t="s">
        <v>40</v>
      </c>
      <c r="R2151" s="21">
        <v>1992</v>
      </c>
      <c r="S2151" s="27" t="s">
        <v>13045</v>
      </c>
      <c r="T2151" s="25" t="str">
        <f>LEFT(S2151,3)</f>
        <v>Dec</v>
      </c>
      <c r="U2151" s="10" t="s">
        <v>29</v>
      </c>
      <c r="V2151" s="21">
        <v>7</v>
      </c>
      <c r="W2151" s="10">
        <v>11000</v>
      </c>
      <c r="X2151" s="10" t="s">
        <v>5252</v>
      </c>
      <c r="Y2151" s="10" t="s">
        <v>7065</v>
      </c>
      <c r="Z2151" s="10" t="s">
        <v>7066</v>
      </c>
      <c r="AA2151" s="22" t="s">
        <v>21</v>
      </c>
      <c r="AB2151" s="10">
        <v>5000000</v>
      </c>
      <c r="AC2151" s="10">
        <v>4058564</v>
      </c>
      <c r="AD2151" s="10" t="s">
        <v>5935</v>
      </c>
      <c r="AE2151" s="23">
        <v>101</v>
      </c>
    </row>
    <row r="2152" spans="1:31" x14ac:dyDescent="0.35">
      <c r="A2152" t="s">
        <v>7067</v>
      </c>
      <c r="B2152" t="s">
        <v>15</v>
      </c>
      <c r="C2152" t="s">
        <v>33</v>
      </c>
      <c r="D2152" s="2">
        <v>1992</v>
      </c>
      <c r="E2152" t="s">
        <v>6403</v>
      </c>
      <c r="F2152" s="2">
        <v>5.4</v>
      </c>
      <c r="G2152">
        <v>15000</v>
      </c>
      <c r="H2152" t="s">
        <v>2791</v>
      </c>
      <c r="I2152" t="s">
        <v>7068</v>
      </c>
      <c r="J2152" t="s">
        <v>2576</v>
      </c>
      <c r="K2152" s="3" t="s">
        <v>29</v>
      </c>
      <c r="L2152">
        <v>30000000</v>
      </c>
      <c r="M2152">
        <v>17129026</v>
      </c>
      <c r="N2152" t="s">
        <v>4530</v>
      </c>
      <c r="O2152" s="2">
        <v>110</v>
      </c>
      <c r="Q2152" s="9" t="s">
        <v>33</v>
      </c>
      <c r="R2152" s="18">
        <v>1992</v>
      </c>
      <c r="S2152" s="26" t="s">
        <v>13026</v>
      </c>
      <c r="T2152" s="25" t="str">
        <f>LEFT(S2152,3)</f>
        <v>Jan</v>
      </c>
      <c r="U2152" s="9" t="s">
        <v>29</v>
      </c>
      <c r="V2152" s="18">
        <v>5.4</v>
      </c>
      <c r="W2152" s="9">
        <v>15000</v>
      </c>
      <c r="X2152" s="9" t="s">
        <v>2791</v>
      </c>
      <c r="Y2152" s="9" t="s">
        <v>7068</v>
      </c>
      <c r="Z2152" s="9" t="s">
        <v>2576</v>
      </c>
      <c r="AA2152" s="19" t="s">
        <v>29</v>
      </c>
      <c r="AB2152" s="9">
        <v>30000000</v>
      </c>
      <c r="AC2152" s="9">
        <v>17129026</v>
      </c>
      <c r="AD2152" s="9" t="s">
        <v>4530</v>
      </c>
      <c r="AE2152" s="20">
        <v>110</v>
      </c>
    </row>
    <row r="2153" spans="1:31" x14ac:dyDescent="0.35">
      <c r="A2153" t="s">
        <v>7069</v>
      </c>
      <c r="B2153" t="s">
        <v>15</v>
      </c>
      <c r="C2153" t="s">
        <v>16</v>
      </c>
      <c r="D2153" s="2">
        <v>1992</v>
      </c>
      <c r="E2153" t="s">
        <v>5412</v>
      </c>
      <c r="F2153" s="2">
        <v>7.1</v>
      </c>
      <c r="G2153">
        <v>17000</v>
      </c>
      <c r="H2153" t="s">
        <v>7070</v>
      </c>
      <c r="I2153" t="s">
        <v>7071</v>
      </c>
      <c r="J2153" t="s">
        <v>7072</v>
      </c>
      <c r="K2153" s="3" t="s">
        <v>1193</v>
      </c>
      <c r="L2153">
        <v>2000000</v>
      </c>
      <c r="M2153">
        <v>21744201</v>
      </c>
      <c r="N2153" t="s">
        <v>7073</v>
      </c>
      <c r="O2153" s="2">
        <v>105</v>
      </c>
      <c r="Q2153" s="10" t="s">
        <v>16</v>
      </c>
      <c r="R2153" s="21">
        <v>1992</v>
      </c>
      <c r="S2153" s="27" t="s">
        <v>12905</v>
      </c>
      <c r="T2153" s="25" t="str">
        <f>LEFT(S2153,3)</f>
        <v>May</v>
      </c>
      <c r="U2153" s="10" t="s">
        <v>29</v>
      </c>
      <c r="V2153" s="21">
        <v>7.1</v>
      </c>
      <c r="W2153" s="10">
        <v>17000</v>
      </c>
      <c r="X2153" s="10" t="s">
        <v>7070</v>
      </c>
      <c r="Y2153" s="10" t="s">
        <v>7071</v>
      </c>
      <c r="Z2153" s="10" t="s">
        <v>7072</v>
      </c>
      <c r="AA2153" s="22" t="s">
        <v>1193</v>
      </c>
      <c r="AB2153" s="10">
        <v>2000000</v>
      </c>
      <c r="AC2153" s="10">
        <v>21744201</v>
      </c>
      <c r="AD2153" s="10" t="s">
        <v>7073</v>
      </c>
      <c r="AE2153" s="23">
        <v>105</v>
      </c>
    </row>
    <row r="2154" spans="1:31" x14ac:dyDescent="0.35">
      <c r="A2154" t="s">
        <v>7074</v>
      </c>
      <c r="B2154" t="s">
        <v>1998</v>
      </c>
      <c r="C2154" t="s">
        <v>40</v>
      </c>
      <c r="D2154" s="2">
        <v>1992</v>
      </c>
      <c r="E2154" t="s">
        <v>6997</v>
      </c>
      <c r="F2154" s="2">
        <v>6.1</v>
      </c>
      <c r="G2154">
        <v>13000</v>
      </c>
      <c r="H2154" t="s">
        <v>2432</v>
      </c>
      <c r="I2154" t="s">
        <v>7075</v>
      </c>
      <c r="J2154" t="s">
        <v>850</v>
      </c>
      <c r="K2154" s="3" t="s">
        <v>29</v>
      </c>
      <c r="L2154">
        <v>0</v>
      </c>
      <c r="M2154">
        <v>23369283</v>
      </c>
      <c r="N2154" t="s">
        <v>43</v>
      </c>
      <c r="O2154" s="2">
        <v>108</v>
      </c>
      <c r="Q2154" s="9" t="s">
        <v>40</v>
      </c>
      <c r="R2154" s="18">
        <v>1992</v>
      </c>
      <c r="S2154" s="26" t="s">
        <v>13103</v>
      </c>
      <c r="T2154" s="25" t="str">
        <f>LEFT(S2154,3)</f>
        <v>Dec</v>
      </c>
      <c r="U2154" s="9" t="s">
        <v>29</v>
      </c>
      <c r="V2154" s="18">
        <v>6.1</v>
      </c>
      <c r="W2154" s="9">
        <v>13000</v>
      </c>
      <c r="X2154" s="9" t="s">
        <v>2432</v>
      </c>
      <c r="Y2154" s="9" t="s">
        <v>7075</v>
      </c>
      <c r="Z2154" s="9" t="s">
        <v>850</v>
      </c>
      <c r="AA2154" s="19" t="s">
        <v>29</v>
      </c>
      <c r="AB2154" s="9">
        <v>0</v>
      </c>
      <c r="AC2154" s="9">
        <v>23369283</v>
      </c>
      <c r="AD2154" s="9" t="s">
        <v>43</v>
      </c>
      <c r="AE2154" s="20">
        <v>108</v>
      </c>
    </row>
    <row r="2155" spans="1:31" x14ac:dyDescent="0.35">
      <c r="A2155" t="s">
        <v>7076</v>
      </c>
      <c r="B2155" t="s">
        <v>1998</v>
      </c>
      <c r="C2155" t="s">
        <v>40</v>
      </c>
      <c r="D2155" s="2">
        <v>1992</v>
      </c>
      <c r="E2155" t="s">
        <v>6514</v>
      </c>
      <c r="F2155" s="2">
        <v>7.5</v>
      </c>
      <c r="G2155">
        <v>11000</v>
      </c>
      <c r="H2155" t="s">
        <v>2584</v>
      </c>
      <c r="I2155" t="s">
        <v>3613</v>
      </c>
      <c r="J2155" t="s">
        <v>105</v>
      </c>
      <c r="K2155" s="3" t="s">
        <v>29</v>
      </c>
      <c r="L2155">
        <v>12000000</v>
      </c>
      <c r="M2155">
        <v>2280148</v>
      </c>
      <c r="N2155" t="s">
        <v>2091</v>
      </c>
      <c r="O2155" s="2">
        <v>101</v>
      </c>
      <c r="Q2155" s="10" t="s">
        <v>40</v>
      </c>
      <c r="R2155" s="21">
        <v>1992</v>
      </c>
      <c r="S2155" s="27" t="s">
        <v>13038</v>
      </c>
      <c r="T2155" s="25" t="str">
        <f>LEFT(S2155,3)</f>
        <v>Mar</v>
      </c>
      <c r="U2155" s="10" t="s">
        <v>29</v>
      </c>
      <c r="V2155" s="21">
        <v>7.5</v>
      </c>
      <c r="W2155" s="10">
        <v>11000</v>
      </c>
      <c r="X2155" s="10" t="s">
        <v>2584</v>
      </c>
      <c r="Y2155" s="10" t="s">
        <v>3613</v>
      </c>
      <c r="Z2155" s="10" t="s">
        <v>105</v>
      </c>
      <c r="AA2155" s="22" t="s">
        <v>29</v>
      </c>
      <c r="AB2155" s="10">
        <v>12000000</v>
      </c>
      <c r="AC2155" s="10">
        <v>2280148</v>
      </c>
      <c r="AD2155" s="10" t="s">
        <v>2091</v>
      </c>
      <c r="AE2155" s="23">
        <v>101</v>
      </c>
    </row>
    <row r="2156" spans="1:31" x14ac:dyDescent="0.35">
      <c r="A2156" t="s">
        <v>7077</v>
      </c>
      <c r="B2156" t="s">
        <v>1998</v>
      </c>
      <c r="C2156" t="s">
        <v>40</v>
      </c>
      <c r="D2156" s="2">
        <v>1992</v>
      </c>
      <c r="E2156" t="s">
        <v>6879</v>
      </c>
      <c r="F2156" s="2">
        <v>6.1</v>
      </c>
      <c r="G2156">
        <v>7100</v>
      </c>
      <c r="H2156" t="s">
        <v>7078</v>
      </c>
      <c r="I2156" t="s">
        <v>3936</v>
      </c>
      <c r="J2156" t="s">
        <v>5786</v>
      </c>
      <c r="K2156" s="3" t="s">
        <v>29</v>
      </c>
      <c r="L2156">
        <v>7500000</v>
      </c>
      <c r="M2156">
        <v>13272113</v>
      </c>
      <c r="N2156" t="s">
        <v>22</v>
      </c>
      <c r="O2156" s="2">
        <v>98</v>
      </c>
      <c r="Q2156" s="9" t="s">
        <v>40</v>
      </c>
      <c r="R2156" s="18">
        <v>1992</v>
      </c>
      <c r="S2156" s="26" t="s">
        <v>13085</v>
      </c>
      <c r="T2156" s="25" t="str">
        <f>LEFT(S2156,3)</f>
        <v>Jun</v>
      </c>
      <c r="U2156" s="9" t="s">
        <v>29</v>
      </c>
      <c r="V2156" s="18">
        <v>6.1</v>
      </c>
      <c r="W2156" s="9">
        <v>7100</v>
      </c>
      <c r="X2156" s="9" t="s">
        <v>7078</v>
      </c>
      <c r="Y2156" s="9" t="s">
        <v>3936</v>
      </c>
      <c r="Z2156" s="9" t="s">
        <v>5786</v>
      </c>
      <c r="AA2156" s="19" t="s">
        <v>29</v>
      </c>
      <c r="AB2156" s="9">
        <v>7500000</v>
      </c>
      <c r="AC2156" s="9">
        <v>13272113</v>
      </c>
      <c r="AD2156" s="9" t="s">
        <v>22</v>
      </c>
      <c r="AE2156" s="20">
        <v>98</v>
      </c>
    </row>
    <row r="2157" spans="1:31" x14ac:dyDescent="0.35">
      <c r="A2157" t="s">
        <v>7079</v>
      </c>
      <c r="B2157" t="s">
        <v>15</v>
      </c>
      <c r="C2157" t="s">
        <v>16</v>
      </c>
      <c r="D2157" s="2">
        <v>1992</v>
      </c>
      <c r="E2157" t="s">
        <v>6832</v>
      </c>
      <c r="F2157" s="2">
        <v>7</v>
      </c>
      <c r="G2157">
        <v>7000</v>
      </c>
      <c r="H2157" t="s">
        <v>269</v>
      </c>
      <c r="I2157" t="s">
        <v>7080</v>
      </c>
      <c r="J2157" t="s">
        <v>1538</v>
      </c>
      <c r="K2157" s="3" t="s">
        <v>29</v>
      </c>
      <c r="L2157">
        <v>17000000</v>
      </c>
      <c r="M2157">
        <v>4836637</v>
      </c>
      <c r="N2157" t="s">
        <v>117</v>
      </c>
      <c r="O2157" s="2">
        <v>98</v>
      </c>
      <c r="Q2157" s="10" t="s">
        <v>16</v>
      </c>
      <c r="R2157" s="21">
        <v>1992</v>
      </c>
      <c r="S2157" s="27" t="s">
        <v>13077</v>
      </c>
      <c r="T2157" s="25" t="str">
        <f>LEFT(S2157,3)</f>
        <v>Aug</v>
      </c>
      <c r="U2157" s="10" t="s">
        <v>29</v>
      </c>
      <c r="V2157" s="21">
        <v>7</v>
      </c>
      <c r="W2157" s="10">
        <v>7000</v>
      </c>
      <c r="X2157" s="10" t="s">
        <v>269</v>
      </c>
      <c r="Y2157" s="10" t="s">
        <v>7080</v>
      </c>
      <c r="Z2157" s="10" t="s">
        <v>1538</v>
      </c>
      <c r="AA2157" s="22" t="s">
        <v>29</v>
      </c>
      <c r="AB2157" s="10">
        <v>17000000</v>
      </c>
      <c r="AC2157" s="10">
        <v>4836637</v>
      </c>
      <c r="AD2157" s="10" t="s">
        <v>117</v>
      </c>
      <c r="AE2157" s="23">
        <v>98</v>
      </c>
    </row>
    <row r="2158" spans="1:31" x14ac:dyDescent="0.35">
      <c r="A2158" t="s">
        <v>7081</v>
      </c>
      <c r="B2158" t="s">
        <v>1998</v>
      </c>
      <c r="C2158" t="s">
        <v>16</v>
      </c>
      <c r="D2158" s="2">
        <v>1992</v>
      </c>
      <c r="E2158" t="s">
        <v>7082</v>
      </c>
      <c r="F2158" s="2">
        <v>7.1</v>
      </c>
      <c r="G2158">
        <v>9500</v>
      </c>
      <c r="H2158" t="s">
        <v>7083</v>
      </c>
      <c r="I2158" t="s">
        <v>7084</v>
      </c>
      <c r="J2158" t="s">
        <v>1560</v>
      </c>
      <c r="K2158" s="3" t="s">
        <v>451</v>
      </c>
      <c r="L2158">
        <v>0</v>
      </c>
      <c r="M2158">
        <v>5603158</v>
      </c>
      <c r="N2158" t="s">
        <v>7085</v>
      </c>
      <c r="O2158" s="2">
        <v>160</v>
      </c>
      <c r="Q2158" s="9" t="s">
        <v>16</v>
      </c>
      <c r="R2158" s="18">
        <v>1992</v>
      </c>
      <c r="S2158" s="26" t="s">
        <v>13112</v>
      </c>
      <c r="T2158" s="25" t="str">
        <f>LEFT(S2158,3)</f>
        <v>Dec</v>
      </c>
      <c r="U2158" s="9" t="s">
        <v>29</v>
      </c>
      <c r="V2158" s="18">
        <v>7.1</v>
      </c>
      <c r="W2158" s="9">
        <v>9500</v>
      </c>
      <c r="X2158" s="9" t="s">
        <v>7083</v>
      </c>
      <c r="Y2158" s="9" t="s">
        <v>7084</v>
      </c>
      <c r="Z2158" s="9" t="s">
        <v>1560</v>
      </c>
      <c r="AA2158" s="19" t="s">
        <v>451</v>
      </c>
      <c r="AB2158" s="9">
        <v>0</v>
      </c>
      <c r="AC2158" s="9">
        <v>5603158</v>
      </c>
      <c r="AD2158" s="9" t="s">
        <v>7085</v>
      </c>
      <c r="AE2158" s="20">
        <v>160</v>
      </c>
    </row>
    <row r="2159" spans="1:31" x14ac:dyDescent="0.35">
      <c r="A2159" t="s">
        <v>7086</v>
      </c>
      <c r="B2159" t="s">
        <v>15</v>
      </c>
      <c r="C2159" t="s">
        <v>33</v>
      </c>
      <c r="D2159" s="2">
        <v>1992</v>
      </c>
      <c r="E2159" t="s">
        <v>7087</v>
      </c>
      <c r="F2159" s="2">
        <v>5.4</v>
      </c>
      <c r="G2159">
        <v>5300</v>
      </c>
      <c r="H2159" t="s">
        <v>1165</v>
      </c>
      <c r="I2159" t="s">
        <v>7088</v>
      </c>
      <c r="J2159" t="s">
        <v>7089</v>
      </c>
      <c r="K2159" s="3" t="s">
        <v>3810</v>
      </c>
      <c r="L2159">
        <v>0</v>
      </c>
      <c r="M2159">
        <v>2001124</v>
      </c>
      <c r="N2159" t="s">
        <v>7090</v>
      </c>
      <c r="O2159" s="2">
        <v>95</v>
      </c>
      <c r="Q2159" s="10" t="s">
        <v>33</v>
      </c>
      <c r="R2159" s="21">
        <v>1992</v>
      </c>
      <c r="S2159" s="27" t="s">
        <v>13113</v>
      </c>
      <c r="T2159" s="25" t="str">
        <f>LEFT(S2159,3)</f>
        <v>Dec</v>
      </c>
      <c r="U2159" s="10" t="s">
        <v>2107</v>
      </c>
      <c r="V2159" s="21">
        <v>5.4</v>
      </c>
      <c r="W2159" s="10">
        <v>5300</v>
      </c>
      <c r="X2159" s="10" t="s">
        <v>1165</v>
      </c>
      <c r="Y2159" s="10" t="s">
        <v>7088</v>
      </c>
      <c r="Z2159" s="10" t="s">
        <v>7089</v>
      </c>
      <c r="AA2159" s="22" t="s">
        <v>3810</v>
      </c>
      <c r="AB2159" s="10">
        <v>0</v>
      </c>
      <c r="AC2159" s="10">
        <v>2001124</v>
      </c>
      <c r="AD2159" s="10" t="s">
        <v>7090</v>
      </c>
      <c r="AE2159" s="23">
        <v>95</v>
      </c>
    </row>
    <row r="2160" spans="1:31" x14ac:dyDescent="0.35">
      <c r="A2160" t="s">
        <v>7091</v>
      </c>
      <c r="B2160" t="s">
        <v>1998</v>
      </c>
      <c r="C2160" t="s">
        <v>33</v>
      </c>
      <c r="D2160" s="2">
        <v>1992</v>
      </c>
      <c r="E2160" t="s">
        <v>6868</v>
      </c>
      <c r="F2160" s="2">
        <v>5.9</v>
      </c>
      <c r="G2160">
        <v>10000</v>
      </c>
      <c r="H2160" t="s">
        <v>2160</v>
      </c>
      <c r="I2160" t="s">
        <v>2160</v>
      </c>
      <c r="J2160" t="s">
        <v>5290</v>
      </c>
      <c r="K2160" s="3" t="s">
        <v>29</v>
      </c>
      <c r="L2160">
        <v>10000000</v>
      </c>
      <c r="M2160">
        <v>21142815</v>
      </c>
      <c r="N2160" t="s">
        <v>7092</v>
      </c>
      <c r="O2160" s="2">
        <v>102</v>
      </c>
      <c r="Q2160" s="9" t="s">
        <v>33</v>
      </c>
      <c r="R2160" s="18">
        <v>1992</v>
      </c>
      <c r="S2160" s="26" t="s">
        <v>13083</v>
      </c>
      <c r="T2160" s="25" t="str">
        <f>LEFT(S2160,3)</f>
        <v>Jan</v>
      </c>
      <c r="U2160" s="9" t="s">
        <v>29</v>
      </c>
      <c r="V2160" s="18">
        <v>5.9</v>
      </c>
      <c r="W2160" s="9">
        <v>10000</v>
      </c>
      <c r="X2160" s="9" t="s">
        <v>2160</v>
      </c>
      <c r="Y2160" s="9" t="s">
        <v>2160</v>
      </c>
      <c r="Z2160" s="9" t="s">
        <v>5290</v>
      </c>
      <c r="AA2160" s="19" t="s">
        <v>29</v>
      </c>
      <c r="AB2160" s="9">
        <v>10000000</v>
      </c>
      <c r="AC2160" s="9">
        <v>21142815</v>
      </c>
      <c r="AD2160" s="9" t="s">
        <v>7092</v>
      </c>
      <c r="AE2160" s="20">
        <v>102</v>
      </c>
    </row>
    <row r="2161" spans="1:31" x14ac:dyDescent="0.35">
      <c r="A2161" t="s">
        <v>7093</v>
      </c>
      <c r="B2161" t="s">
        <v>15</v>
      </c>
      <c r="C2161" t="s">
        <v>16</v>
      </c>
      <c r="D2161" s="2">
        <v>1992</v>
      </c>
      <c r="E2161" t="s">
        <v>6733</v>
      </c>
      <c r="F2161" s="2">
        <v>6.4</v>
      </c>
      <c r="G2161">
        <v>9400</v>
      </c>
      <c r="H2161" t="s">
        <v>671</v>
      </c>
      <c r="I2161" t="s">
        <v>3087</v>
      </c>
      <c r="J2161" t="s">
        <v>1818</v>
      </c>
      <c r="K2161" s="3" t="s">
        <v>29</v>
      </c>
      <c r="L2161">
        <v>0</v>
      </c>
      <c r="M2161">
        <v>43838238</v>
      </c>
      <c r="N2161" t="s">
        <v>179</v>
      </c>
      <c r="O2161" s="2">
        <v>132</v>
      </c>
      <c r="Q2161" s="10" t="s">
        <v>16</v>
      </c>
      <c r="R2161" s="21">
        <v>1992</v>
      </c>
      <c r="S2161" s="27" t="s">
        <v>13056</v>
      </c>
      <c r="T2161" s="25" t="str">
        <f>LEFT(S2161,3)</f>
        <v>Jan</v>
      </c>
      <c r="U2161" s="10" t="s">
        <v>29</v>
      </c>
      <c r="V2161" s="21">
        <v>6.4</v>
      </c>
      <c r="W2161" s="10">
        <v>9400</v>
      </c>
      <c r="X2161" s="10" t="s">
        <v>671</v>
      </c>
      <c r="Y2161" s="10" t="s">
        <v>3087</v>
      </c>
      <c r="Z2161" s="10" t="s">
        <v>1818</v>
      </c>
      <c r="AA2161" s="22" t="s">
        <v>29</v>
      </c>
      <c r="AB2161" s="10">
        <v>0</v>
      </c>
      <c r="AC2161" s="10">
        <v>43838238</v>
      </c>
      <c r="AD2161" s="10" t="s">
        <v>179</v>
      </c>
      <c r="AE2161" s="23">
        <v>132</v>
      </c>
    </row>
    <row r="2162" spans="1:31" x14ac:dyDescent="0.35">
      <c r="A2162" t="s">
        <v>7094</v>
      </c>
      <c r="B2162" t="s">
        <v>15</v>
      </c>
      <c r="C2162" t="s">
        <v>33</v>
      </c>
      <c r="D2162" s="2">
        <v>1992</v>
      </c>
      <c r="E2162" t="s">
        <v>7051</v>
      </c>
      <c r="F2162" s="2">
        <v>5.5</v>
      </c>
      <c r="G2162">
        <v>7200</v>
      </c>
      <c r="H2162" t="s">
        <v>4551</v>
      </c>
      <c r="I2162" t="s">
        <v>7095</v>
      </c>
      <c r="J2162" t="s">
        <v>7095</v>
      </c>
      <c r="K2162" s="3" t="s">
        <v>29</v>
      </c>
      <c r="L2162">
        <v>10000000</v>
      </c>
      <c r="M2162">
        <v>40227006</v>
      </c>
      <c r="N2162" t="s">
        <v>30</v>
      </c>
      <c r="O2162" s="2">
        <v>89</v>
      </c>
      <c r="Q2162" s="9" t="s">
        <v>33</v>
      </c>
      <c r="R2162" s="18">
        <v>1992</v>
      </c>
      <c r="S2162" s="26" t="s">
        <v>13110</v>
      </c>
      <c r="T2162" s="25" t="str">
        <f>LEFT(S2162,3)</f>
        <v>Jul</v>
      </c>
      <c r="U2162" s="9" t="s">
        <v>29</v>
      </c>
      <c r="V2162" s="18">
        <v>5.5</v>
      </c>
      <c r="W2162" s="9">
        <v>7200</v>
      </c>
      <c r="X2162" s="9" t="s">
        <v>4551</v>
      </c>
      <c r="Y2162" s="9" t="s">
        <v>7095</v>
      </c>
      <c r="Z2162" s="9" t="s">
        <v>7095</v>
      </c>
      <c r="AA2162" s="19" t="s">
        <v>29</v>
      </c>
      <c r="AB2162" s="9">
        <v>10000000</v>
      </c>
      <c r="AC2162" s="9">
        <v>40227006</v>
      </c>
      <c r="AD2162" s="9" t="s">
        <v>30</v>
      </c>
      <c r="AE2162" s="20">
        <v>89</v>
      </c>
    </row>
    <row r="2163" spans="1:31" x14ac:dyDescent="0.35">
      <c r="A2163" t="s">
        <v>7096</v>
      </c>
      <c r="B2163" t="s">
        <v>15</v>
      </c>
      <c r="C2163" t="s">
        <v>40</v>
      </c>
      <c r="D2163" s="2">
        <v>1992</v>
      </c>
      <c r="E2163" t="s">
        <v>6919</v>
      </c>
      <c r="F2163" s="2">
        <v>7.5</v>
      </c>
      <c r="G2163">
        <v>28000</v>
      </c>
      <c r="H2163" t="s">
        <v>288</v>
      </c>
      <c r="I2163" t="s">
        <v>288</v>
      </c>
      <c r="J2163" t="s">
        <v>288</v>
      </c>
      <c r="K2163" s="3" t="s">
        <v>29</v>
      </c>
      <c r="L2163">
        <v>20000000</v>
      </c>
      <c r="M2163">
        <v>10555619</v>
      </c>
      <c r="N2163" t="s">
        <v>289</v>
      </c>
      <c r="O2163" s="2">
        <v>108</v>
      </c>
      <c r="Q2163" s="10" t="s">
        <v>40</v>
      </c>
      <c r="R2163" s="21">
        <v>1992</v>
      </c>
      <c r="S2163" s="27" t="s">
        <v>13092</v>
      </c>
      <c r="T2163" s="25" t="str">
        <f>LEFT(S2163,3)</f>
        <v>Sep</v>
      </c>
      <c r="U2163" s="10" t="s">
        <v>29</v>
      </c>
      <c r="V2163" s="21">
        <v>7.5</v>
      </c>
      <c r="W2163" s="10">
        <v>28000</v>
      </c>
      <c r="X2163" s="10" t="s">
        <v>288</v>
      </c>
      <c r="Y2163" s="10" t="s">
        <v>288</v>
      </c>
      <c r="Z2163" s="10" t="s">
        <v>288</v>
      </c>
      <c r="AA2163" s="22" t="s">
        <v>29</v>
      </c>
      <c r="AB2163" s="10">
        <v>20000000</v>
      </c>
      <c r="AC2163" s="10">
        <v>10555619</v>
      </c>
      <c r="AD2163" s="10" t="s">
        <v>289</v>
      </c>
      <c r="AE2163" s="23">
        <v>108</v>
      </c>
    </row>
    <row r="2164" spans="1:31" x14ac:dyDescent="0.35">
      <c r="A2164" t="s">
        <v>7097</v>
      </c>
      <c r="B2164" t="s">
        <v>15</v>
      </c>
      <c r="C2164" t="s">
        <v>33</v>
      </c>
      <c r="D2164" s="2">
        <v>1992</v>
      </c>
      <c r="E2164" t="s">
        <v>6930</v>
      </c>
      <c r="F2164" s="2">
        <v>6.3</v>
      </c>
      <c r="G2164">
        <v>10000</v>
      </c>
      <c r="H2164" t="s">
        <v>76</v>
      </c>
      <c r="I2164" t="s">
        <v>7098</v>
      </c>
      <c r="J2164" t="s">
        <v>4389</v>
      </c>
      <c r="K2164" s="3" t="s">
        <v>29</v>
      </c>
      <c r="L2164">
        <v>14000000</v>
      </c>
      <c r="M2164">
        <v>13249535</v>
      </c>
      <c r="N2164" t="s">
        <v>60</v>
      </c>
      <c r="O2164" s="2">
        <v>101</v>
      </c>
      <c r="Q2164" s="9" t="s">
        <v>33</v>
      </c>
      <c r="R2164" s="18">
        <v>1992</v>
      </c>
      <c r="S2164" s="26" t="s">
        <v>13045</v>
      </c>
      <c r="T2164" s="25" t="str">
        <f>LEFT(S2164,3)</f>
        <v>Dec</v>
      </c>
      <c r="U2164" s="9" t="s">
        <v>29</v>
      </c>
      <c r="V2164" s="18">
        <v>6.3</v>
      </c>
      <c r="W2164" s="9">
        <v>10000</v>
      </c>
      <c r="X2164" s="9" t="s">
        <v>76</v>
      </c>
      <c r="Y2164" s="9" t="s">
        <v>7098</v>
      </c>
      <c r="Z2164" s="9" t="s">
        <v>4389</v>
      </c>
      <c r="AA2164" s="19" t="s">
        <v>29</v>
      </c>
      <c r="AB2164" s="9">
        <v>14000000</v>
      </c>
      <c r="AC2164" s="9">
        <v>13249535</v>
      </c>
      <c r="AD2164" s="9" t="s">
        <v>60</v>
      </c>
      <c r="AE2164" s="20">
        <v>101</v>
      </c>
    </row>
    <row r="2165" spans="1:31" x14ac:dyDescent="0.35">
      <c r="A2165" t="s">
        <v>7099</v>
      </c>
      <c r="B2165" t="s">
        <v>1998</v>
      </c>
      <c r="C2165" t="s">
        <v>40</v>
      </c>
      <c r="D2165" s="2">
        <v>1992</v>
      </c>
      <c r="E2165" t="s">
        <v>6787</v>
      </c>
      <c r="F2165" s="2">
        <v>5.7</v>
      </c>
      <c r="G2165">
        <v>13000</v>
      </c>
      <c r="H2165" t="s">
        <v>3400</v>
      </c>
      <c r="I2165" t="s">
        <v>3400</v>
      </c>
      <c r="J2165" t="s">
        <v>7100</v>
      </c>
      <c r="K2165" s="3" t="s">
        <v>29</v>
      </c>
      <c r="L2165">
        <v>0</v>
      </c>
      <c r="M2165">
        <v>754935</v>
      </c>
      <c r="N2165" t="s">
        <v>7101</v>
      </c>
      <c r="O2165" s="2">
        <v>92</v>
      </c>
      <c r="Q2165" s="10" t="s">
        <v>40</v>
      </c>
      <c r="R2165" s="21">
        <v>1992</v>
      </c>
      <c r="S2165" s="27" t="s">
        <v>13063</v>
      </c>
      <c r="T2165" s="25" t="str">
        <f>LEFT(S2165,3)</f>
        <v>Nov</v>
      </c>
      <c r="U2165" s="10" t="s">
        <v>29</v>
      </c>
      <c r="V2165" s="21">
        <v>5.7</v>
      </c>
      <c r="W2165" s="10">
        <v>13000</v>
      </c>
      <c r="X2165" s="10" t="s">
        <v>3400</v>
      </c>
      <c r="Y2165" s="10" t="s">
        <v>3400</v>
      </c>
      <c r="Z2165" s="10" t="s">
        <v>7100</v>
      </c>
      <c r="AA2165" s="22" t="s">
        <v>29</v>
      </c>
      <c r="AB2165" s="10">
        <v>0</v>
      </c>
      <c r="AC2165" s="10">
        <v>754935</v>
      </c>
      <c r="AD2165" s="10" t="s">
        <v>7101</v>
      </c>
      <c r="AE2165" s="23">
        <v>92</v>
      </c>
    </row>
    <row r="2166" spans="1:31" x14ac:dyDescent="0.35">
      <c r="A2166" t="s">
        <v>7102</v>
      </c>
      <c r="B2166" t="s">
        <v>15</v>
      </c>
      <c r="C2166" t="s">
        <v>33</v>
      </c>
      <c r="D2166" s="2">
        <v>1992</v>
      </c>
      <c r="E2166" t="s">
        <v>5329</v>
      </c>
      <c r="F2166" s="2">
        <v>6.3</v>
      </c>
      <c r="G2166">
        <v>8600</v>
      </c>
      <c r="H2166" t="s">
        <v>4608</v>
      </c>
      <c r="I2166" t="s">
        <v>7103</v>
      </c>
      <c r="J2166" t="s">
        <v>7104</v>
      </c>
      <c r="K2166" s="3" t="s">
        <v>29</v>
      </c>
      <c r="L2166">
        <v>10000000</v>
      </c>
      <c r="M2166">
        <v>14356479</v>
      </c>
      <c r="N2166" t="s">
        <v>179</v>
      </c>
      <c r="O2166" s="2">
        <v>95</v>
      </c>
      <c r="Q2166" s="9" t="s">
        <v>33</v>
      </c>
      <c r="R2166" s="18">
        <v>1992</v>
      </c>
      <c r="S2166" s="26" t="s">
        <v>12897</v>
      </c>
      <c r="T2166" s="25" t="str">
        <f>LEFT(S2166,3)</f>
        <v>Aug</v>
      </c>
      <c r="U2166" s="9" t="s">
        <v>29</v>
      </c>
      <c r="V2166" s="18">
        <v>6.3</v>
      </c>
      <c r="W2166" s="9">
        <v>8600</v>
      </c>
      <c r="X2166" s="9" t="s">
        <v>4608</v>
      </c>
      <c r="Y2166" s="9" t="s">
        <v>7103</v>
      </c>
      <c r="Z2166" s="9" t="s">
        <v>7104</v>
      </c>
      <c r="AA2166" s="19" t="s">
        <v>29</v>
      </c>
      <c r="AB2166" s="9">
        <v>10000000</v>
      </c>
      <c r="AC2166" s="9">
        <v>14356479</v>
      </c>
      <c r="AD2166" s="9" t="s">
        <v>179</v>
      </c>
      <c r="AE2166" s="20">
        <v>95</v>
      </c>
    </row>
    <row r="2167" spans="1:31" x14ac:dyDescent="0.35">
      <c r="A2167" t="s">
        <v>7105</v>
      </c>
      <c r="B2167" t="s">
        <v>1998</v>
      </c>
      <c r="C2167" t="s">
        <v>33</v>
      </c>
      <c r="D2167" s="2">
        <v>1992</v>
      </c>
      <c r="E2167" t="s">
        <v>6889</v>
      </c>
      <c r="F2167" s="2">
        <v>6.4</v>
      </c>
      <c r="G2167">
        <v>2600</v>
      </c>
      <c r="H2167" t="s">
        <v>1721</v>
      </c>
      <c r="I2167" t="s">
        <v>7106</v>
      </c>
      <c r="J2167" t="s">
        <v>2238</v>
      </c>
      <c r="K2167" s="3" t="s">
        <v>29</v>
      </c>
      <c r="L2167">
        <v>29000000</v>
      </c>
      <c r="M2167">
        <v>5519569</v>
      </c>
      <c r="N2167" t="s">
        <v>6789</v>
      </c>
      <c r="O2167" s="2">
        <v>126</v>
      </c>
      <c r="Q2167" s="10" t="s">
        <v>33</v>
      </c>
      <c r="R2167" s="21">
        <v>1992</v>
      </c>
      <c r="S2167" s="27" t="s">
        <v>13086</v>
      </c>
      <c r="T2167" s="25" t="str">
        <f>LEFT(S2167,3)</f>
        <v>Sep</v>
      </c>
      <c r="U2167" s="10" t="s">
        <v>29</v>
      </c>
      <c r="V2167" s="21">
        <v>6.4</v>
      </c>
      <c r="W2167" s="10">
        <v>2600</v>
      </c>
      <c r="X2167" s="10" t="s">
        <v>1721</v>
      </c>
      <c r="Y2167" s="10" t="s">
        <v>7106</v>
      </c>
      <c r="Z2167" s="10" t="s">
        <v>2238</v>
      </c>
      <c r="AA2167" s="22" t="s">
        <v>29</v>
      </c>
      <c r="AB2167" s="10">
        <v>29000000</v>
      </c>
      <c r="AC2167" s="10">
        <v>5519569</v>
      </c>
      <c r="AD2167" s="10" t="s">
        <v>6789</v>
      </c>
      <c r="AE2167" s="23">
        <v>126</v>
      </c>
    </row>
    <row r="2168" spans="1:31" x14ac:dyDescent="0.35">
      <c r="A2168" t="s">
        <v>7107</v>
      </c>
      <c r="B2168" t="s">
        <v>1998</v>
      </c>
      <c r="C2168" t="s">
        <v>40</v>
      </c>
      <c r="D2168" s="2">
        <v>1992</v>
      </c>
      <c r="E2168" t="s">
        <v>6807</v>
      </c>
      <c r="F2168" s="2">
        <v>6.5</v>
      </c>
      <c r="G2168">
        <v>22000</v>
      </c>
      <c r="H2168" t="s">
        <v>2204</v>
      </c>
      <c r="I2168" t="s">
        <v>7108</v>
      </c>
      <c r="J2168" t="s">
        <v>1050</v>
      </c>
      <c r="K2168" s="3" t="s">
        <v>29</v>
      </c>
      <c r="L2168">
        <v>42000000</v>
      </c>
      <c r="M2168">
        <v>19507345</v>
      </c>
      <c r="N2168" t="s">
        <v>30</v>
      </c>
      <c r="O2168" s="2">
        <v>119</v>
      </c>
      <c r="Q2168" s="9" t="s">
        <v>40</v>
      </c>
      <c r="R2168" s="18">
        <v>1992</v>
      </c>
      <c r="S2168" s="26" t="s">
        <v>13070</v>
      </c>
      <c r="T2168" s="25" t="str">
        <f>LEFT(S2168,3)</f>
        <v>Oct</v>
      </c>
      <c r="U2168" s="9" t="s">
        <v>29</v>
      </c>
      <c r="V2168" s="18">
        <v>6.5</v>
      </c>
      <c r="W2168" s="9">
        <v>22000</v>
      </c>
      <c r="X2168" s="9" t="s">
        <v>2204</v>
      </c>
      <c r="Y2168" s="9" t="s">
        <v>7108</v>
      </c>
      <c r="Z2168" s="9" t="s">
        <v>1050</v>
      </c>
      <c r="AA2168" s="19" t="s">
        <v>29</v>
      </c>
      <c r="AB2168" s="9">
        <v>42000000</v>
      </c>
      <c r="AC2168" s="9">
        <v>19507345</v>
      </c>
      <c r="AD2168" s="9" t="s">
        <v>30</v>
      </c>
      <c r="AE2168" s="20">
        <v>119</v>
      </c>
    </row>
    <row r="2169" spans="1:31" x14ac:dyDescent="0.35">
      <c r="A2169" t="s">
        <v>7109</v>
      </c>
      <c r="B2169" t="s">
        <v>15</v>
      </c>
      <c r="C2169" t="s">
        <v>103</v>
      </c>
      <c r="D2169" s="2">
        <v>1992</v>
      </c>
      <c r="E2169" t="s">
        <v>6919</v>
      </c>
      <c r="F2169" s="2">
        <v>6.8</v>
      </c>
      <c r="G2169">
        <v>5400</v>
      </c>
      <c r="H2169" t="s">
        <v>7110</v>
      </c>
      <c r="I2169" t="s">
        <v>7110</v>
      </c>
      <c r="J2169" t="s">
        <v>7111</v>
      </c>
      <c r="K2169" s="3" t="s">
        <v>29</v>
      </c>
      <c r="L2169">
        <v>4000000</v>
      </c>
      <c r="M2169">
        <v>1373196</v>
      </c>
      <c r="N2169" t="s">
        <v>7112</v>
      </c>
      <c r="O2169" s="2">
        <v>98</v>
      </c>
      <c r="Q2169" s="10" t="s">
        <v>103</v>
      </c>
      <c r="R2169" s="21">
        <v>1992</v>
      </c>
      <c r="S2169" s="27" t="s">
        <v>13092</v>
      </c>
      <c r="T2169" s="25" t="str">
        <f>LEFT(S2169,3)</f>
        <v>Sep</v>
      </c>
      <c r="U2169" s="10" t="s">
        <v>29</v>
      </c>
      <c r="V2169" s="21">
        <v>6.8</v>
      </c>
      <c r="W2169" s="10">
        <v>5400</v>
      </c>
      <c r="X2169" s="10" t="s">
        <v>7110</v>
      </c>
      <c r="Y2169" s="10" t="s">
        <v>7110</v>
      </c>
      <c r="Z2169" s="10" t="s">
        <v>7111</v>
      </c>
      <c r="AA2169" s="22" t="s">
        <v>29</v>
      </c>
      <c r="AB2169" s="10">
        <v>4000000</v>
      </c>
      <c r="AC2169" s="10">
        <v>1373196</v>
      </c>
      <c r="AD2169" s="10" t="s">
        <v>7112</v>
      </c>
      <c r="AE2169" s="23">
        <v>98</v>
      </c>
    </row>
    <row r="2170" spans="1:31" x14ac:dyDescent="0.35">
      <c r="A2170" t="s">
        <v>7113</v>
      </c>
      <c r="B2170" t="s">
        <v>336</v>
      </c>
      <c r="C2170" t="s">
        <v>40</v>
      </c>
      <c r="D2170" s="2">
        <v>1992</v>
      </c>
      <c r="E2170" t="s">
        <v>6793</v>
      </c>
      <c r="F2170" s="2">
        <v>7.7</v>
      </c>
      <c r="G2170">
        <v>51000</v>
      </c>
      <c r="H2170" t="s">
        <v>7114</v>
      </c>
      <c r="I2170" t="s">
        <v>4375</v>
      </c>
      <c r="J2170" t="s">
        <v>105</v>
      </c>
      <c r="K2170" s="3" t="s">
        <v>29</v>
      </c>
      <c r="L2170">
        <v>12000000</v>
      </c>
      <c r="M2170">
        <v>32574382</v>
      </c>
      <c r="N2170" t="s">
        <v>1723</v>
      </c>
      <c r="O2170" s="2">
        <v>85</v>
      </c>
      <c r="Q2170" s="9" t="s">
        <v>40</v>
      </c>
      <c r="R2170" s="18">
        <v>1992</v>
      </c>
      <c r="S2170" s="26" t="s">
        <v>13065</v>
      </c>
      <c r="T2170" s="25" t="str">
        <f>LEFT(S2170,3)</f>
        <v>Dec</v>
      </c>
      <c r="U2170" s="9" t="s">
        <v>29</v>
      </c>
      <c r="V2170" s="18">
        <v>7.7</v>
      </c>
      <c r="W2170" s="9">
        <v>51000</v>
      </c>
      <c r="X2170" s="9" t="s">
        <v>7114</v>
      </c>
      <c r="Y2170" s="9" t="s">
        <v>4375</v>
      </c>
      <c r="Z2170" s="9" t="s">
        <v>105</v>
      </c>
      <c r="AA2170" s="19" t="s">
        <v>29</v>
      </c>
      <c r="AB2170" s="9">
        <v>12000000</v>
      </c>
      <c r="AC2170" s="9">
        <v>32574382</v>
      </c>
      <c r="AD2170" s="9" t="s">
        <v>1723</v>
      </c>
      <c r="AE2170" s="20">
        <v>85</v>
      </c>
    </row>
    <row r="2171" spans="1:31" x14ac:dyDescent="0.35">
      <c r="A2171" t="s">
        <v>7115</v>
      </c>
      <c r="C2171" t="s">
        <v>16</v>
      </c>
      <c r="D2171" s="2">
        <v>1992</v>
      </c>
      <c r="E2171" t="s">
        <v>7116</v>
      </c>
      <c r="F2171" s="2">
        <v>7.6</v>
      </c>
      <c r="G2171">
        <v>9300</v>
      </c>
      <c r="H2171" t="s">
        <v>7117</v>
      </c>
      <c r="I2171" t="s">
        <v>7117</v>
      </c>
      <c r="J2171" t="s">
        <v>7118</v>
      </c>
      <c r="K2171" s="3" t="s">
        <v>451</v>
      </c>
      <c r="L2171">
        <v>0</v>
      </c>
      <c r="M2171">
        <v>1605437</v>
      </c>
      <c r="N2171" t="s">
        <v>6663</v>
      </c>
      <c r="O2171" s="2">
        <v>105</v>
      </c>
      <c r="Q2171" s="10" t="s">
        <v>16</v>
      </c>
      <c r="R2171" s="21">
        <v>1992</v>
      </c>
      <c r="S2171" s="27" t="s">
        <v>13114</v>
      </c>
      <c r="T2171" s="25" t="str">
        <f>LEFT(S2171,3)</f>
        <v>Jun</v>
      </c>
      <c r="U2171" s="10" t="s">
        <v>29</v>
      </c>
      <c r="V2171" s="21">
        <v>7.6</v>
      </c>
      <c r="W2171" s="10">
        <v>9300</v>
      </c>
      <c r="X2171" s="10" t="s">
        <v>7117</v>
      </c>
      <c r="Y2171" s="10" t="s">
        <v>7117</v>
      </c>
      <c r="Z2171" s="10" t="s">
        <v>7118</v>
      </c>
      <c r="AA2171" s="22" t="s">
        <v>451</v>
      </c>
      <c r="AB2171" s="10">
        <v>0</v>
      </c>
      <c r="AC2171" s="10">
        <v>1605437</v>
      </c>
      <c r="AD2171" s="10" t="s">
        <v>6663</v>
      </c>
      <c r="AE2171" s="23">
        <v>105</v>
      </c>
    </row>
    <row r="2172" spans="1:31" x14ac:dyDescent="0.35">
      <c r="A2172" t="s">
        <v>7119</v>
      </c>
      <c r="B2172" t="s">
        <v>508</v>
      </c>
      <c r="C2172" t="s">
        <v>16</v>
      </c>
      <c r="D2172" s="2">
        <v>1992</v>
      </c>
      <c r="E2172" t="s">
        <v>7019</v>
      </c>
      <c r="F2172" s="2">
        <v>6</v>
      </c>
      <c r="G2172">
        <v>3000</v>
      </c>
      <c r="H2172" t="s">
        <v>7120</v>
      </c>
      <c r="I2172" t="s">
        <v>7120</v>
      </c>
      <c r="J2172" t="s">
        <v>7121</v>
      </c>
      <c r="K2172" s="3" t="s">
        <v>2107</v>
      </c>
      <c r="L2172">
        <v>0</v>
      </c>
      <c r="M2172">
        <v>277845</v>
      </c>
      <c r="N2172" t="s">
        <v>7122</v>
      </c>
      <c r="O2172" s="2">
        <v>112</v>
      </c>
      <c r="Q2172" s="9" t="s">
        <v>16</v>
      </c>
      <c r="R2172" s="18">
        <v>1992</v>
      </c>
      <c r="S2172" s="26" t="s">
        <v>13106</v>
      </c>
      <c r="T2172" s="25" t="str">
        <f>LEFT(S2172,3)</f>
        <v>Apr</v>
      </c>
      <c r="U2172" s="9" t="s">
        <v>29</v>
      </c>
      <c r="V2172" s="18">
        <v>6</v>
      </c>
      <c r="W2172" s="9">
        <v>3000</v>
      </c>
      <c r="X2172" s="9" t="s">
        <v>7120</v>
      </c>
      <c r="Y2172" s="9" t="s">
        <v>7120</v>
      </c>
      <c r="Z2172" s="9" t="s">
        <v>7121</v>
      </c>
      <c r="AA2172" s="19" t="s">
        <v>2107</v>
      </c>
      <c r="AB2172" s="9">
        <v>0</v>
      </c>
      <c r="AC2172" s="9">
        <v>277845</v>
      </c>
      <c r="AD2172" s="9" t="s">
        <v>7122</v>
      </c>
      <c r="AE2172" s="20">
        <v>112</v>
      </c>
    </row>
    <row r="2173" spans="1:31" x14ac:dyDescent="0.35">
      <c r="A2173" t="s">
        <v>7123</v>
      </c>
      <c r="B2173" t="s">
        <v>1998</v>
      </c>
      <c r="C2173" t="s">
        <v>40</v>
      </c>
      <c r="D2173" s="2">
        <v>1992</v>
      </c>
      <c r="E2173" t="s">
        <v>6807</v>
      </c>
      <c r="F2173" s="2">
        <v>6</v>
      </c>
      <c r="G2173">
        <v>10000</v>
      </c>
      <c r="H2173" t="s">
        <v>1296</v>
      </c>
      <c r="I2173" t="s">
        <v>7124</v>
      </c>
      <c r="J2173" t="s">
        <v>1718</v>
      </c>
      <c r="K2173" s="3" t="s">
        <v>29</v>
      </c>
      <c r="L2173">
        <v>40000000</v>
      </c>
      <c r="M2173">
        <v>20883046</v>
      </c>
      <c r="N2173" t="s">
        <v>7125</v>
      </c>
      <c r="O2173" s="2">
        <v>108</v>
      </c>
      <c r="Q2173" s="10" t="s">
        <v>40</v>
      </c>
      <c r="R2173" s="21">
        <v>1992</v>
      </c>
      <c r="S2173" s="27" t="s">
        <v>13070</v>
      </c>
      <c r="T2173" s="25" t="str">
        <f>LEFT(S2173,3)</f>
        <v>Oct</v>
      </c>
      <c r="U2173" s="10" t="s">
        <v>29</v>
      </c>
      <c r="V2173" s="21">
        <v>6</v>
      </c>
      <c r="W2173" s="10">
        <v>10000</v>
      </c>
      <c r="X2173" s="10" t="s">
        <v>1296</v>
      </c>
      <c r="Y2173" s="10" t="s">
        <v>7124</v>
      </c>
      <c r="Z2173" s="10" t="s">
        <v>1718</v>
      </c>
      <c r="AA2173" s="22" t="s">
        <v>29</v>
      </c>
      <c r="AB2173" s="10">
        <v>40000000</v>
      </c>
      <c r="AC2173" s="10">
        <v>20883046</v>
      </c>
      <c r="AD2173" s="10" t="s">
        <v>7125</v>
      </c>
      <c r="AE2173" s="23">
        <v>108</v>
      </c>
    </row>
    <row r="2174" spans="1:31" x14ac:dyDescent="0.35">
      <c r="A2174" t="s">
        <v>7126</v>
      </c>
      <c r="B2174" t="s">
        <v>15</v>
      </c>
      <c r="C2174" t="s">
        <v>776</v>
      </c>
      <c r="D2174" s="2">
        <v>1992</v>
      </c>
      <c r="E2174" t="s">
        <v>6249</v>
      </c>
      <c r="F2174" s="2">
        <v>4.2</v>
      </c>
      <c r="G2174">
        <v>874</v>
      </c>
      <c r="H2174" t="s">
        <v>3324</v>
      </c>
      <c r="I2174" t="s">
        <v>5808</v>
      </c>
      <c r="J2174" t="s">
        <v>7127</v>
      </c>
      <c r="K2174" s="3" t="s">
        <v>21</v>
      </c>
      <c r="L2174">
        <v>0</v>
      </c>
      <c r="M2174">
        <v>2287928</v>
      </c>
      <c r="N2174" t="s">
        <v>5824</v>
      </c>
      <c r="O2174" s="2">
        <v>90</v>
      </c>
      <c r="Q2174" s="9" t="s">
        <v>776</v>
      </c>
      <c r="R2174" s="18">
        <v>1992</v>
      </c>
      <c r="S2174" s="26" t="s">
        <v>12995</v>
      </c>
      <c r="T2174" s="25" t="str">
        <f>LEFT(S2174,3)</f>
        <v>Jan</v>
      </c>
      <c r="U2174" s="9" t="s">
        <v>29</v>
      </c>
      <c r="V2174" s="18">
        <v>4.2</v>
      </c>
      <c r="W2174" s="9">
        <v>874</v>
      </c>
      <c r="X2174" s="9" t="s">
        <v>3324</v>
      </c>
      <c r="Y2174" s="9" t="s">
        <v>5808</v>
      </c>
      <c r="Z2174" s="9" t="s">
        <v>7127</v>
      </c>
      <c r="AA2174" s="19" t="s">
        <v>21</v>
      </c>
      <c r="AB2174" s="9">
        <v>0</v>
      </c>
      <c r="AC2174" s="9">
        <v>2287928</v>
      </c>
      <c r="AD2174" s="9" t="s">
        <v>5824</v>
      </c>
      <c r="AE2174" s="20">
        <v>90</v>
      </c>
    </row>
    <row r="2175" spans="1:31" x14ac:dyDescent="0.35">
      <c r="A2175" t="s">
        <v>7128</v>
      </c>
      <c r="B2175" t="s">
        <v>15</v>
      </c>
      <c r="C2175" t="s">
        <v>33</v>
      </c>
      <c r="D2175" s="2">
        <v>1992</v>
      </c>
      <c r="E2175" t="s">
        <v>7129</v>
      </c>
      <c r="F2175" s="2">
        <v>6</v>
      </c>
      <c r="G2175">
        <v>2200</v>
      </c>
      <c r="H2175" t="s">
        <v>7130</v>
      </c>
      <c r="I2175" t="s">
        <v>7131</v>
      </c>
      <c r="J2175" t="s">
        <v>7132</v>
      </c>
      <c r="K2175" s="3" t="s">
        <v>490</v>
      </c>
      <c r="L2175">
        <v>0</v>
      </c>
      <c r="N2175" t="s">
        <v>7133</v>
      </c>
      <c r="O2175" s="2">
        <v>89</v>
      </c>
      <c r="Q2175" s="10" t="s">
        <v>33</v>
      </c>
      <c r="R2175" s="21">
        <v>1992</v>
      </c>
      <c r="S2175" s="27" t="s">
        <v>13115</v>
      </c>
      <c r="T2175" s="25" t="str">
        <f>LEFT(S2175,3)</f>
        <v>Aug</v>
      </c>
      <c r="U2175" s="10" t="s">
        <v>29</v>
      </c>
      <c r="V2175" s="21">
        <v>6</v>
      </c>
      <c r="W2175" s="10">
        <v>2200</v>
      </c>
      <c r="X2175" s="10" t="s">
        <v>7130</v>
      </c>
      <c r="Y2175" s="10" t="s">
        <v>7131</v>
      </c>
      <c r="Z2175" s="10" t="s">
        <v>7132</v>
      </c>
      <c r="AA2175" s="22" t="s">
        <v>490</v>
      </c>
      <c r="AB2175" s="10">
        <v>0</v>
      </c>
      <c r="AC2175" s="10"/>
      <c r="AD2175" s="10" t="s">
        <v>7133</v>
      </c>
      <c r="AE2175" s="23">
        <v>89</v>
      </c>
    </row>
    <row r="2176" spans="1:31" x14ac:dyDescent="0.35">
      <c r="A2176" t="s">
        <v>7134</v>
      </c>
      <c r="B2176" t="s">
        <v>15</v>
      </c>
      <c r="C2176" t="s">
        <v>103</v>
      </c>
      <c r="D2176" s="2">
        <v>1992</v>
      </c>
      <c r="E2176" t="s">
        <v>6453</v>
      </c>
      <c r="F2176" s="2">
        <v>5.8</v>
      </c>
      <c r="G2176">
        <v>1800</v>
      </c>
      <c r="H2176" t="s">
        <v>7135</v>
      </c>
      <c r="I2176" t="s">
        <v>7136</v>
      </c>
      <c r="J2176" t="s">
        <v>208</v>
      </c>
      <c r="K2176" s="3" t="s">
        <v>29</v>
      </c>
      <c r="L2176">
        <v>14000000</v>
      </c>
      <c r="M2176">
        <v>3052738</v>
      </c>
      <c r="N2176" t="s">
        <v>2397</v>
      </c>
      <c r="O2176" s="2">
        <v>100</v>
      </c>
      <c r="Q2176" s="9" t="s">
        <v>103</v>
      </c>
      <c r="R2176" s="18">
        <v>1992</v>
      </c>
      <c r="S2176" s="26" t="s">
        <v>13032</v>
      </c>
      <c r="T2176" s="25" t="str">
        <f>LEFT(S2176,3)</f>
        <v>May</v>
      </c>
      <c r="U2176" s="9" t="s">
        <v>29</v>
      </c>
      <c r="V2176" s="18">
        <v>5.8</v>
      </c>
      <c r="W2176" s="9">
        <v>1800</v>
      </c>
      <c r="X2176" s="9" t="s">
        <v>7135</v>
      </c>
      <c r="Y2176" s="9" t="s">
        <v>7136</v>
      </c>
      <c r="Z2176" s="9" t="s">
        <v>208</v>
      </c>
      <c r="AA2176" s="19" t="s">
        <v>29</v>
      </c>
      <c r="AB2176" s="9">
        <v>14000000</v>
      </c>
      <c r="AC2176" s="9">
        <v>3052738</v>
      </c>
      <c r="AD2176" s="9" t="s">
        <v>2397</v>
      </c>
      <c r="AE2176" s="20">
        <v>100</v>
      </c>
    </row>
    <row r="2177" spans="1:31" x14ac:dyDescent="0.35">
      <c r="A2177" t="s">
        <v>7137</v>
      </c>
      <c r="B2177" t="s">
        <v>15</v>
      </c>
      <c r="C2177" t="s">
        <v>16</v>
      </c>
      <c r="D2177" s="2">
        <v>1992</v>
      </c>
      <c r="E2177" t="s">
        <v>4256</v>
      </c>
      <c r="F2177" s="2">
        <v>6.6</v>
      </c>
      <c r="G2177">
        <v>2100</v>
      </c>
      <c r="H2177" t="s">
        <v>2894</v>
      </c>
      <c r="I2177" t="s">
        <v>7138</v>
      </c>
      <c r="J2177" t="s">
        <v>4567</v>
      </c>
      <c r="K2177" s="3" t="s">
        <v>21</v>
      </c>
      <c r="L2177">
        <v>10000000</v>
      </c>
      <c r="M2177">
        <v>1100218</v>
      </c>
      <c r="N2177" t="s">
        <v>4069</v>
      </c>
      <c r="O2177" s="2">
        <v>95</v>
      </c>
      <c r="Q2177" s="10" t="s">
        <v>16</v>
      </c>
      <c r="R2177" s="21">
        <v>1992</v>
      </c>
      <c r="S2177" s="27" t="s">
        <v>12755</v>
      </c>
      <c r="T2177" s="25" t="str">
        <f>LEFT(S2177,3)</f>
        <v>Oct</v>
      </c>
      <c r="U2177" s="10" t="s">
        <v>29</v>
      </c>
      <c r="V2177" s="21">
        <v>6.6</v>
      </c>
      <c r="W2177" s="10">
        <v>2100</v>
      </c>
      <c r="X2177" s="10" t="s">
        <v>2894</v>
      </c>
      <c r="Y2177" s="10" t="s">
        <v>7138</v>
      </c>
      <c r="Z2177" s="10" t="s">
        <v>4567</v>
      </c>
      <c r="AA2177" s="22" t="s">
        <v>21</v>
      </c>
      <c r="AB2177" s="10">
        <v>10000000</v>
      </c>
      <c r="AC2177" s="10">
        <v>1100218</v>
      </c>
      <c r="AD2177" s="10" t="s">
        <v>4069</v>
      </c>
      <c r="AE2177" s="23">
        <v>95</v>
      </c>
    </row>
    <row r="2178" spans="1:31" x14ac:dyDescent="0.35">
      <c r="A2178" t="s">
        <v>7139</v>
      </c>
      <c r="B2178" t="s">
        <v>15</v>
      </c>
      <c r="C2178" t="s">
        <v>40</v>
      </c>
      <c r="D2178" s="2">
        <v>1992</v>
      </c>
      <c r="E2178" t="s">
        <v>7140</v>
      </c>
      <c r="F2178" s="2">
        <v>5.9</v>
      </c>
      <c r="G2178">
        <v>15000</v>
      </c>
      <c r="H2178" t="s">
        <v>2573</v>
      </c>
      <c r="I2178" t="s">
        <v>7141</v>
      </c>
      <c r="J2178" t="s">
        <v>1484</v>
      </c>
      <c r="K2178" s="3" t="s">
        <v>29</v>
      </c>
      <c r="L2178">
        <v>50000000</v>
      </c>
      <c r="M2178">
        <v>46666502</v>
      </c>
      <c r="N2178" t="s">
        <v>5720</v>
      </c>
      <c r="O2178" s="2">
        <v>112</v>
      </c>
      <c r="Q2178" s="9" t="s">
        <v>40</v>
      </c>
      <c r="R2178" s="18">
        <v>1992</v>
      </c>
      <c r="S2178" s="26" t="s">
        <v>13116</v>
      </c>
      <c r="T2178" s="25" t="str">
        <f>LEFT(S2178,3)</f>
        <v>Dec</v>
      </c>
      <c r="U2178" s="9" t="s">
        <v>29</v>
      </c>
      <c r="V2178" s="18">
        <v>5.9</v>
      </c>
      <c r="W2178" s="9">
        <v>15000</v>
      </c>
      <c r="X2178" s="9" t="s">
        <v>2573</v>
      </c>
      <c r="Y2178" s="9" t="s">
        <v>7141</v>
      </c>
      <c r="Z2178" s="9" t="s">
        <v>1484</v>
      </c>
      <c r="AA2178" s="19" t="s">
        <v>29</v>
      </c>
      <c r="AB2178" s="9">
        <v>50000000</v>
      </c>
      <c r="AC2178" s="9">
        <v>46666502</v>
      </c>
      <c r="AD2178" s="9" t="s">
        <v>5720</v>
      </c>
      <c r="AE2178" s="20">
        <v>112</v>
      </c>
    </row>
    <row r="2179" spans="1:31" x14ac:dyDescent="0.35">
      <c r="A2179" t="s">
        <v>7142</v>
      </c>
      <c r="B2179" t="s">
        <v>15</v>
      </c>
      <c r="C2179" t="s">
        <v>33</v>
      </c>
      <c r="D2179" s="2">
        <v>1992</v>
      </c>
      <c r="E2179" t="s">
        <v>7143</v>
      </c>
      <c r="F2179" s="2">
        <v>6</v>
      </c>
      <c r="G2179">
        <v>7300</v>
      </c>
      <c r="H2179" t="s">
        <v>2126</v>
      </c>
      <c r="I2179" t="s">
        <v>5797</v>
      </c>
      <c r="J2179" t="s">
        <v>4543</v>
      </c>
      <c r="K2179" s="3" t="s">
        <v>29</v>
      </c>
      <c r="L2179">
        <v>22000000</v>
      </c>
      <c r="M2179">
        <v>9011574</v>
      </c>
      <c r="N2179" t="s">
        <v>4530</v>
      </c>
      <c r="O2179" s="2">
        <v>101</v>
      </c>
      <c r="Q2179" s="10" t="s">
        <v>33</v>
      </c>
      <c r="R2179" s="21">
        <v>1992</v>
      </c>
      <c r="S2179" s="27" t="s">
        <v>13011</v>
      </c>
      <c r="T2179" s="25" t="str">
        <f>LEFT(S2179,3)</f>
        <v>Apr</v>
      </c>
      <c r="U2179" s="10" t="s">
        <v>29</v>
      </c>
      <c r="V2179" s="21">
        <v>6</v>
      </c>
      <c r="W2179" s="10">
        <v>7300</v>
      </c>
      <c r="X2179" s="10" t="s">
        <v>2126</v>
      </c>
      <c r="Y2179" s="10" t="s">
        <v>5797</v>
      </c>
      <c r="Z2179" s="10" t="s">
        <v>4543</v>
      </c>
      <c r="AA2179" s="22" t="s">
        <v>29</v>
      </c>
      <c r="AB2179" s="10">
        <v>22000000</v>
      </c>
      <c r="AC2179" s="10">
        <v>9011574</v>
      </c>
      <c r="AD2179" s="10" t="s">
        <v>4530</v>
      </c>
      <c r="AE2179" s="23">
        <v>101</v>
      </c>
    </row>
    <row r="2180" spans="1:31" x14ac:dyDescent="0.35">
      <c r="A2180" t="s">
        <v>7144</v>
      </c>
      <c r="B2180" t="s">
        <v>15</v>
      </c>
      <c r="C2180" t="s">
        <v>40</v>
      </c>
      <c r="D2180" s="2">
        <v>1992</v>
      </c>
      <c r="E2180" t="s">
        <v>7145</v>
      </c>
      <c r="F2180" s="2">
        <v>7.1</v>
      </c>
      <c r="G2180">
        <v>9700</v>
      </c>
      <c r="H2180" t="s">
        <v>7146</v>
      </c>
      <c r="I2180" t="s">
        <v>7147</v>
      </c>
      <c r="J2180" t="s">
        <v>7148</v>
      </c>
      <c r="K2180" s="3" t="s">
        <v>1110</v>
      </c>
      <c r="L2180">
        <v>0</v>
      </c>
      <c r="M2180">
        <v>5418216</v>
      </c>
      <c r="N2180" t="s">
        <v>7149</v>
      </c>
      <c r="O2180" s="2">
        <v>109</v>
      </c>
      <c r="Q2180" s="9" t="s">
        <v>40</v>
      </c>
      <c r="R2180" s="18">
        <v>1992</v>
      </c>
      <c r="S2180" s="26" t="s">
        <v>13117</v>
      </c>
      <c r="T2180" s="25" t="str">
        <f>LEFT(S2180,3)</f>
        <v>Feb</v>
      </c>
      <c r="U2180" s="9" t="s">
        <v>29</v>
      </c>
      <c r="V2180" s="18">
        <v>7.1</v>
      </c>
      <c r="W2180" s="9">
        <v>9700</v>
      </c>
      <c r="X2180" s="9" t="s">
        <v>7146</v>
      </c>
      <c r="Y2180" s="9" t="s">
        <v>7147</v>
      </c>
      <c r="Z2180" s="9" t="s">
        <v>7148</v>
      </c>
      <c r="AA2180" s="19" t="s">
        <v>1110</v>
      </c>
      <c r="AB2180" s="9">
        <v>0</v>
      </c>
      <c r="AC2180" s="9">
        <v>5418216</v>
      </c>
      <c r="AD2180" s="9" t="s">
        <v>7149</v>
      </c>
      <c r="AE2180" s="20">
        <v>109</v>
      </c>
    </row>
    <row r="2181" spans="1:31" x14ac:dyDescent="0.35">
      <c r="A2181" t="s">
        <v>7150</v>
      </c>
      <c r="B2181" t="s">
        <v>15</v>
      </c>
      <c r="C2181" t="s">
        <v>103</v>
      </c>
      <c r="D2181" s="2">
        <v>1992</v>
      </c>
      <c r="E2181" t="s">
        <v>7151</v>
      </c>
      <c r="F2181" s="2">
        <v>6.7</v>
      </c>
      <c r="G2181">
        <v>1600</v>
      </c>
      <c r="H2181" t="s">
        <v>7152</v>
      </c>
      <c r="I2181" t="s">
        <v>7152</v>
      </c>
      <c r="J2181" t="s">
        <v>7153</v>
      </c>
      <c r="K2181" s="3" t="s">
        <v>29</v>
      </c>
      <c r="L2181">
        <v>250000</v>
      </c>
      <c r="N2181" t="s">
        <v>2781</v>
      </c>
      <c r="O2181" s="2">
        <v>93</v>
      </c>
      <c r="Q2181" s="10" t="s">
        <v>103</v>
      </c>
      <c r="R2181" s="21">
        <v>1992</v>
      </c>
      <c r="S2181" s="27" t="s">
        <v>13062</v>
      </c>
      <c r="T2181" s="25" t="str">
        <f>LEFT(S2181,3)</f>
        <v>Sep</v>
      </c>
      <c r="U2181" s="10" t="s">
        <v>21</v>
      </c>
      <c r="V2181" s="21">
        <v>6.7</v>
      </c>
      <c r="W2181" s="10">
        <v>1600</v>
      </c>
      <c r="X2181" s="10" t="s">
        <v>7152</v>
      </c>
      <c r="Y2181" s="10" t="s">
        <v>7152</v>
      </c>
      <c r="Z2181" s="10" t="s">
        <v>7153</v>
      </c>
      <c r="AA2181" s="22" t="s">
        <v>29</v>
      </c>
      <c r="AB2181" s="10">
        <v>250000</v>
      </c>
      <c r="AC2181" s="10"/>
      <c r="AD2181" s="10" t="s">
        <v>2781</v>
      </c>
      <c r="AE2181" s="23">
        <v>93</v>
      </c>
    </row>
    <row r="2182" spans="1:31" x14ac:dyDescent="0.35">
      <c r="A2182" t="s">
        <v>7154</v>
      </c>
      <c r="B2182" t="s">
        <v>15</v>
      </c>
      <c r="C2182" t="s">
        <v>103</v>
      </c>
      <c r="D2182" s="2">
        <v>1992</v>
      </c>
      <c r="E2182" t="s">
        <v>6935</v>
      </c>
      <c r="F2182" s="2">
        <v>6.1</v>
      </c>
      <c r="G2182">
        <v>8100</v>
      </c>
      <c r="H2182" t="s">
        <v>5354</v>
      </c>
      <c r="I2182" t="s">
        <v>6951</v>
      </c>
      <c r="J2182" t="s">
        <v>2218</v>
      </c>
      <c r="K2182" s="3" t="s">
        <v>29</v>
      </c>
      <c r="L2182">
        <v>9000000</v>
      </c>
      <c r="M2182">
        <v>923418</v>
      </c>
      <c r="N2182" t="s">
        <v>3948</v>
      </c>
      <c r="O2182" s="2">
        <v>116</v>
      </c>
      <c r="Q2182" s="9" t="s">
        <v>103</v>
      </c>
      <c r="R2182" s="18">
        <v>1992</v>
      </c>
      <c r="S2182" s="26" t="s">
        <v>13094</v>
      </c>
      <c r="T2182" s="25" t="str">
        <f>LEFT(S2182,3)</f>
        <v>Jan</v>
      </c>
      <c r="U2182" s="9" t="s">
        <v>29</v>
      </c>
      <c r="V2182" s="18">
        <v>6.1</v>
      </c>
      <c r="W2182" s="9">
        <v>8100</v>
      </c>
      <c r="X2182" s="9" t="s">
        <v>5354</v>
      </c>
      <c r="Y2182" s="9" t="s">
        <v>6951</v>
      </c>
      <c r="Z2182" s="9" t="s">
        <v>2218</v>
      </c>
      <c r="AA2182" s="19" t="s">
        <v>29</v>
      </c>
      <c r="AB2182" s="9">
        <v>9000000</v>
      </c>
      <c r="AC2182" s="9">
        <v>923418</v>
      </c>
      <c r="AD2182" s="9" t="s">
        <v>3948</v>
      </c>
      <c r="AE2182" s="20">
        <v>116</v>
      </c>
    </row>
    <row r="2183" spans="1:31" x14ac:dyDescent="0.35">
      <c r="A2183" t="s">
        <v>7155</v>
      </c>
      <c r="B2183" t="s">
        <v>15</v>
      </c>
      <c r="C2183" t="s">
        <v>103</v>
      </c>
      <c r="D2183" s="2">
        <v>1992</v>
      </c>
      <c r="E2183" t="s">
        <v>7156</v>
      </c>
      <c r="F2183" s="2">
        <v>6.8</v>
      </c>
      <c r="G2183">
        <v>6300</v>
      </c>
      <c r="H2183" t="s">
        <v>182</v>
      </c>
      <c r="I2183" t="s">
        <v>182</v>
      </c>
      <c r="J2183" t="s">
        <v>4543</v>
      </c>
      <c r="K2183" s="3" t="s">
        <v>29</v>
      </c>
      <c r="L2183">
        <v>5000000</v>
      </c>
      <c r="M2183">
        <v>1055987</v>
      </c>
      <c r="N2183" t="s">
        <v>4149</v>
      </c>
      <c r="O2183" s="2">
        <v>103</v>
      </c>
      <c r="Q2183" s="10" t="s">
        <v>103</v>
      </c>
      <c r="R2183" s="21">
        <v>1992</v>
      </c>
      <c r="S2183" s="27" t="s">
        <v>13039</v>
      </c>
      <c r="T2183" s="25" t="str">
        <f>LEFT(S2183,3)</f>
        <v>Mar</v>
      </c>
      <c r="U2183" s="10" t="s">
        <v>21</v>
      </c>
      <c r="V2183" s="21">
        <v>6.8</v>
      </c>
      <c r="W2183" s="10">
        <v>6300</v>
      </c>
      <c r="X2183" s="10" t="s">
        <v>182</v>
      </c>
      <c r="Y2183" s="10" t="s">
        <v>182</v>
      </c>
      <c r="Z2183" s="10" t="s">
        <v>4543</v>
      </c>
      <c r="AA2183" s="22" t="s">
        <v>29</v>
      </c>
      <c r="AB2183" s="10">
        <v>5000000</v>
      </c>
      <c r="AC2183" s="10">
        <v>1055987</v>
      </c>
      <c r="AD2183" s="10" t="s">
        <v>4149</v>
      </c>
      <c r="AE2183" s="23">
        <v>103</v>
      </c>
    </row>
    <row r="2184" spans="1:31" x14ac:dyDescent="0.35">
      <c r="A2184" t="s">
        <v>7157</v>
      </c>
      <c r="B2184" t="s">
        <v>15</v>
      </c>
      <c r="C2184" t="s">
        <v>16</v>
      </c>
      <c r="D2184" s="2">
        <v>1992</v>
      </c>
      <c r="E2184" t="s">
        <v>7143</v>
      </c>
      <c r="F2184" s="2">
        <v>7.2</v>
      </c>
      <c r="G2184">
        <v>8500</v>
      </c>
      <c r="H2184" t="s">
        <v>1498</v>
      </c>
      <c r="I2184" t="s">
        <v>2237</v>
      </c>
      <c r="J2184" t="s">
        <v>6745</v>
      </c>
      <c r="K2184" s="3" t="s">
        <v>29</v>
      </c>
      <c r="L2184">
        <v>5000000</v>
      </c>
      <c r="M2184">
        <v>1526697</v>
      </c>
      <c r="N2184" t="s">
        <v>2239</v>
      </c>
      <c r="O2184" s="2">
        <v>108</v>
      </c>
      <c r="Q2184" s="9" t="s">
        <v>16</v>
      </c>
      <c r="R2184" s="18">
        <v>1992</v>
      </c>
      <c r="S2184" s="26" t="s">
        <v>13011</v>
      </c>
      <c r="T2184" s="25" t="str">
        <f>LEFT(S2184,3)</f>
        <v>Apr</v>
      </c>
      <c r="U2184" s="9" t="s">
        <v>29</v>
      </c>
      <c r="V2184" s="18">
        <v>7.2</v>
      </c>
      <c r="W2184" s="9">
        <v>8500</v>
      </c>
      <c r="X2184" s="9" t="s">
        <v>1498</v>
      </c>
      <c r="Y2184" s="9" t="s">
        <v>2237</v>
      </c>
      <c r="Z2184" s="9" t="s">
        <v>6745</v>
      </c>
      <c r="AA2184" s="19" t="s">
        <v>29</v>
      </c>
      <c r="AB2184" s="9">
        <v>5000000</v>
      </c>
      <c r="AC2184" s="9">
        <v>1526697</v>
      </c>
      <c r="AD2184" s="9" t="s">
        <v>2239</v>
      </c>
      <c r="AE2184" s="20">
        <v>108</v>
      </c>
    </row>
    <row r="2185" spans="1:31" x14ac:dyDescent="0.35">
      <c r="A2185" t="s">
        <v>7158</v>
      </c>
      <c r="B2185" t="s">
        <v>15</v>
      </c>
      <c r="C2185" t="s">
        <v>40</v>
      </c>
      <c r="D2185" s="2">
        <v>1992</v>
      </c>
      <c r="E2185" t="s">
        <v>7159</v>
      </c>
      <c r="F2185" s="2">
        <v>7</v>
      </c>
      <c r="G2185">
        <v>13000</v>
      </c>
      <c r="H2185" t="s">
        <v>5295</v>
      </c>
      <c r="I2185" t="s">
        <v>5295</v>
      </c>
      <c r="J2185" t="s">
        <v>5295</v>
      </c>
      <c r="K2185" s="3" t="s">
        <v>29</v>
      </c>
      <c r="L2185">
        <v>0</v>
      </c>
      <c r="M2185">
        <v>4479470</v>
      </c>
      <c r="N2185" t="s">
        <v>3743</v>
      </c>
      <c r="O2185" s="2">
        <v>102</v>
      </c>
      <c r="Q2185" s="10" t="s">
        <v>40</v>
      </c>
      <c r="R2185" s="21">
        <v>1992</v>
      </c>
      <c r="S2185" s="27" t="s">
        <v>13118</v>
      </c>
      <c r="T2185" s="25" t="str">
        <f>LEFT(S2185,3)</f>
        <v>Sep</v>
      </c>
      <c r="U2185" s="10" t="s">
        <v>29</v>
      </c>
      <c r="V2185" s="21">
        <v>7</v>
      </c>
      <c r="W2185" s="10">
        <v>13000</v>
      </c>
      <c r="X2185" s="10" t="s">
        <v>5295</v>
      </c>
      <c r="Y2185" s="10" t="s">
        <v>5295</v>
      </c>
      <c r="Z2185" s="10" t="s">
        <v>5295</v>
      </c>
      <c r="AA2185" s="22" t="s">
        <v>29</v>
      </c>
      <c r="AB2185" s="10">
        <v>0</v>
      </c>
      <c r="AC2185" s="10">
        <v>4479470</v>
      </c>
      <c r="AD2185" s="10" t="s">
        <v>3743</v>
      </c>
      <c r="AE2185" s="23">
        <v>102</v>
      </c>
    </row>
    <row r="2186" spans="1:31" x14ac:dyDescent="0.35">
      <c r="A2186" t="s">
        <v>7160</v>
      </c>
      <c r="B2186" t="s">
        <v>1998</v>
      </c>
      <c r="C2186" t="s">
        <v>16</v>
      </c>
      <c r="D2186" s="2">
        <v>1992</v>
      </c>
      <c r="E2186" t="s">
        <v>6784</v>
      </c>
      <c r="F2186" s="2">
        <v>6.3</v>
      </c>
      <c r="G2186">
        <v>1900</v>
      </c>
      <c r="H2186" t="s">
        <v>7161</v>
      </c>
      <c r="I2186" t="s">
        <v>7162</v>
      </c>
      <c r="J2186" t="s">
        <v>3536</v>
      </c>
      <c r="K2186" s="3" t="s">
        <v>90</v>
      </c>
      <c r="L2186">
        <v>0</v>
      </c>
      <c r="M2186">
        <v>7306242</v>
      </c>
      <c r="N2186" t="s">
        <v>5935</v>
      </c>
      <c r="O2186" s="2">
        <v>117</v>
      </c>
      <c r="Q2186" s="9" t="s">
        <v>16</v>
      </c>
      <c r="R2186" s="18">
        <v>1992</v>
      </c>
      <c r="S2186" s="26" t="s">
        <v>13062</v>
      </c>
      <c r="T2186" s="25" t="str">
        <f>LEFT(S2186,3)</f>
        <v>Sep</v>
      </c>
      <c r="U2186" s="9" t="s">
        <v>29</v>
      </c>
      <c r="V2186" s="18">
        <v>6.3</v>
      </c>
      <c r="W2186" s="9">
        <v>1900</v>
      </c>
      <c r="X2186" s="9" t="s">
        <v>7161</v>
      </c>
      <c r="Y2186" s="9" t="s">
        <v>7162</v>
      </c>
      <c r="Z2186" s="9" t="s">
        <v>3536</v>
      </c>
      <c r="AA2186" s="19" t="s">
        <v>90</v>
      </c>
      <c r="AB2186" s="9">
        <v>0</v>
      </c>
      <c r="AC2186" s="9">
        <v>7306242</v>
      </c>
      <c r="AD2186" s="9" t="s">
        <v>5935</v>
      </c>
      <c r="AE2186" s="20">
        <v>117</v>
      </c>
    </row>
    <row r="2187" spans="1:31" x14ac:dyDescent="0.35">
      <c r="A2187" t="s">
        <v>7163</v>
      </c>
      <c r="B2187" t="s">
        <v>2706</v>
      </c>
      <c r="C2187" t="s">
        <v>16</v>
      </c>
      <c r="D2187" s="2">
        <v>1992</v>
      </c>
      <c r="E2187" t="s">
        <v>7164</v>
      </c>
      <c r="F2187" s="2">
        <v>7.5</v>
      </c>
      <c r="G2187">
        <v>4300</v>
      </c>
      <c r="H2187" t="s">
        <v>7165</v>
      </c>
      <c r="I2187" t="s">
        <v>7166</v>
      </c>
      <c r="J2187" t="s">
        <v>7167</v>
      </c>
      <c r="K2187" s="3" t="s">
        <v>1419</v>
      </c>
      <c r="L2187">
        <v>0</v>
      </c>
      <c r="N2187" t="s">
        <v>7168</v>
      </c>
      <c r="O2187" s="2">
        <v>92</v>
      </c>
      <c r="Q2187" s="10" t="s">
        <v>16</v>
      </c>
      <c r="R2187" s="21">
        <v>1992</v>
      </c>
      <c r="S2187" s="27" t="s">
        <v>13119</v>
      </c>
      <c r="T2187" s="25" t="str">
        <f>LEFT(S2187,3)</f>
        <v>May</v>
      </c>
      <c r="U2187" s="10" t="s">
        <v>29</v>
      </c>
      <c r="V2187" s="21">
        <v>7.5</v>
      </c>
      <c r="W2187" s="10">
        <v>4300</v>
      </c>
      <c r="X2187" s="10" t="s">
        <v>7165</v>
      </c>
      <c r="Y2187" s="10" t="s">
        <v>7166</v>
      </c>
      <c r="Z2187" s="10" t="s">
        <v>7167</v>
      </c>
      <c r="AA2187" s="22" t="s">
        <v>1419</v>
      </c>
      <c r="AB2187" s="10">
        <v>0</v>
      </c>
      <c r="AC2187" s="10"/>
      <c r="AD2187" s="10" t="s">
        <v>7168</v>
      </c>
      <c r="AE2187" s="23">
        <v>92</v>
      </c>
    </row>
    <row r="2188" spans="1:31" x14ac:dyDescent="0.35">
      <c r="A2188" t="s">
        <v>7169</v>
      </c>
      <c r="B2188" t="s">
        <v>15</v>
      </c>
      <c r="C2188" t="s">
        <v>40</v>
      </c>
      <c r="D2188" s="2">
        <v>1992</v>
      </c>
      <c r="E2188" t="s">
        <v>7170</v>
      </c>
      <c r="F2188" s="2">
        <v>7.1</v>
      </c>
      <c r="G2188">
        <v>3400</v>
      </c>
      <c r="H2188" t="s">
        <v>7171</v>
      </c>
      <c r="I2188" t="s">
        <v>7172</v>
      </c>
      <c r="J2188" t="s">
        <v>7173</v>
      </c>
      <c r="K2188" s="3" t="s">
        <v>29</v>
      </c>
      <c r="L2188">
        <v>0</v>
      </c>
      <c r="M2188">
        <v>256249</v>
      </c>
      <c r="N2188" t="s">
        <v>3186</v>
      </c>
      <c r="O2188" s="2">
        <v>93</v>
      </c>
      <c r="Q2188" s="9" t="s">
        <v>40</v>
      </c>
      <c r="R2188" s="18">
        <v>1992</v>
      </c>
      <c r="S2188" s="26" t="s">
        <v>13120</v>
      </c>
      <c r="T2188" s="25" t="str">
        <f>LEFT(S2188,3)</f>
        <v>Aug</v>
      </c>
      <c r="U2188" s="9" t="s">
        <v>5816</v>
      </c>
      <c r="V2188" s="18">
        <v>7.1</v>
      </c>
      <c r="W2188" s="9">
        <v>3400</v>
      </c>
      <c r="X2188" s="9" t="s">
        <v>7171</v>
      </c>
      <c r="Y2188" s="9" t="s">
        <v>7172</v>
      </c>
      <c r="Z2188" s="9" t="s">
        <v>7173</v>
      </c>
      <c r="AA2188" s="19" t="s">
        <v>29</v>
      </c>
      <c r="AB2188" s="9">
        <v>0</v>
      </c>
      <c r="AC2188" s="9">
        <v>256249</v>
      </c>
      <c r="AD2188" s="9" t="s">
        <v>3186</v>
      </c>
      <c r="AE2188" s="20">
        <v>93</v>
      </c>
    </row>
    <row r="2189" spans="1:31" x14ac:dyDescent="0.35">
      <c r="A2189" t="s">
        <v>7174</v>
      </c>
      <c r="B2189" t="s">
        <v>1998</v>
      </c>
      <c r="C2189" t="s">
        <v>103</v>
      </c>
      <c r="D2189" s="2">
        <v>1992</v>
      </c>
      <c r="E2189" t="s">
        <v>6953</v>
      </c>
      <c r="F2189" s="2">
        <v>5.6</v>
      </c>
      <c r="G2189">
        <v>3600</v>
      </c>
      <c r="H2189" t="s">
        <v>403</v>
      </c>
      <c r="I2189" t="s">
        <v>2021</v>
      </c>
      <c r="J2189" t="s">
        <v>4046</v>
      </c>
      <c r="K2189" s="3" t="s">
        <v>29</v>
      </c>
      <c r="L2189">
        <v>18000000</v>
      </c>
      <c r="M2189">
        <v>12282994</v>
      </c>
      <c r="N2189" t="s">
        <v>5720</v>
      </c>
      <c r="O2189" s="2">
        <v>110</v>
      </c>
      <c r="Q2189" s="10" t="s">
        <v>103</v>
      </c>
      <c r="R2189" s="21">
        <v>1992</v>
      </c>
      <c r="S2189" s="27" t="s">
        <v>13097</v>
      </c>
      <c r="T2189" s="25" t="str">
        <f>LEFT(S2189,3)</f>
        <v>Jul</v>
      </c>
      <c r="U2189" s="10" t="s">
        <v>29</v>
      </c>
      <c r="V2189" s="21">
        <v>5.6</v>
      </c>
      <c r="W2189" s="10">
        <v>3600</v>
      </c>
      <c r="X2189" s="10" t="s">
        <v>403</v>
      </c>
      <c r="Y2189" s="10" t="s">
        <v>2021</v>
      </c>
      <c r="Z2189" s="10" t="s">
        <v>4046</v>
      </c>
      <c r="AA2189" s="22" t="s">
        <v>29</v>
      </c>
      <c r="AB2189" s="10">
        <v>18000000</v>
      </c>
      <c r="AC2189" s="10">
        <v>12282994</v>
      </c>
      <c r="AD2189" s="10" t="s">
        <v>5720</v>
      </c>
      <c r="AE2189" s="23">
        <v>110</v>
      </c>
    </row>
    <row r="2190" spans="1:31" x14ac:dyDescent="0.35">
      <c r="A2190" t="s">
        <v>7175</v>
      </c>
      <c r="B2190" t="s">
        <v>15</v>
      </c>
      <c r="C2190" t="s">
        <v>103</v>
      </c>
      <c r="D2190" s="2">
        <v>1992</v>
      </c>
      <c r="E2190" t="s">
        <v>6889</v>
      </c>
      <c r="F2190" s="2">
        <v>6.6</v>
      </c>
      <c r="G2190">
        <v>3200</v>
      </c>
      <c r="H2190" t="s">
        <v>5230</v>
      </c>
      <c r="I2190" t="s">
        <v>7176</v>
      </c>
      <c r="J2190" t="s">
        <v>7177</v>
      </c>
      <c r="K2190" s="3" t="s">
        <v>29</v>
      </c>
      <c r="L2190">
        <v>3000000</v>
      </c>
      <c r="M2190">
        <v>390152</v>
      </c>
      <c r="N2190" t="s">
        <v>3818</v>
      </c>
      <c r="O2190" s="2">
        <v>105</v>
      </c>
      <c r="Q2190" s="9" t="s">
        <v>103</v>
      </c>
      <c r="R2190" s="18">
        <v>1992</v>
      </c>
      <c r="S2190" s="26" t="s">
        <v>13086</v>
      </c>
      <c r="T2190" s="25" t="str">
        <f>LEFT(S2190,3)</f>
        <v>Sep</v>
      </c>
      <c r="U2190" s="9" t="s">
        <v>29</v>
      </c>
      <c r="V2190" s="18">
        <v>6.6</v>
      </c>
      <c r="W2190" s="9">
        <v>3200</v>
      </c>
      <c r="X2190" s="9" t="s">
        <v>5230</v>
      </c>
      <c r="Y2190" s="9" t="s">
        <v>7176</v>
      </c>
      <c r="Z2190" s="9" t="s">
        <v>7177</v>
      </c>
      <c r="AA2190" s="19" t="s">
        <v>29</v>
      </c>
      <c r="AB2190" s="9">
        <v>3000000</v>
      </c>
      <c r="AC2190" s="9">
        <v>390152</v>
      </c>
      <c r="AD2190" s="9" t="s">
        <v>3818</v>
      </c>
      <c r="AE2190" s="20">
        <v>105</v>
      </c>
    </row>
    <row r="2191" spans="1:31" x14ac:dyDescent="0.35">
      <c r="A2191" t="s">
        <v>7178</v>
      </c>
      <c r="B2191" t="s">
        <v>15</v>
      </c>
      <c r="C2191" t="s">
        <v>16</v>
      </c>
      <c r="D2191" s="2">
        <v>1992</v>
      </c>
      <c r="E2191" t="s">
        <v>6793</v>
      </c>
      <c r="F2191" s="2">
        <v>7.4</v>
      </c>
      <c r="G2191">
        <v>5200</v>
      </c>
      <c r="H2191" t="s">
        <v>1846</v>
      </c>
      <c r="I2191" t="s">
        <v>1846</v>
      </c>
      <c r="J2191" t="s">
        <v>7179</v>
      </c>
      <c r="K2191" s="3" t="s">
        <v>29</v>
      </c>
      <c r="L2191">
        <v>3330000</v>
      </c>
      <c r="M2191">
        <v>4814619</v>
      </c>
      <c r="N2191" t="s">
        <v>7180</v>
      </c>
      <c r="O2191" s="2">
        <v>135</v>
      </c>
      <c r="Q2191" s="10" t="s">
        <v>16</v>
      </c>
      <c r="R2191" s="21">
        <v>1992</v>
      </c>
      <c r="S2191" s="27" t="s">
        <v>13065</v>
      </c>
      <c r="T2191" s="25" t="str">
        <f>LEFT(S2191,3)</f>
        <v>Dec</v>
      </c>
      <c r="U2191" s="10" t="s">
        <v>29</v>
      </c>
      <c r="V2191" s="21">
        <v>7.4</v>
      </c>
      <c r="W2191" s="10">
        <v>5200</v>
      </c>
      <c r="X2191" s="10" t="s">
        <v>1846</v>
      </c>
      <c r="Y2191" s="10" t="s">
        <v>1846</v>
      </c>
      <c r="Z2191" s="10" t="s">
        <v>7179</v>
      </c>
      <c r="AA2191" s="22" t="s">
        <v>29</v>
      </c>
      <c r="AB2191" s="10">
        <v>3330000</v>
      </c>
      <c r="AC2191" s="10">
        <v>4814619</v>
      </c>
      <c r="AD2191" s="10" t="s">
        <v>7180</v>
      </c>
      <c r="AE2191" s="23">
        <v>135</v>
      </c>
    </row>
    <row r="2192" spans="1:31" x14ac:dyDescent="0.35">
      <c r="A2192" t="s">
        <v>7181</v>
      </c>
      <c r="B2192" t="s">
        <v>1998</v>
      </c>
      <c r="C2192" t="s">
        <v>16</v>
      </c>
      <c r="D2192" s="2">
        <v>1992</v>
      </c>
      <c r="E2192" t="s">
        <v>7182</v>
      </c>
      <c r="F2192" s="2">
        <v>6.6</v>
      </c>
      <c r="G2192">
        <v>2600</v>
      </c>
      <c r="H2192" t="s">
        <v>2388</v>
      </c>
      <c r="I2192" t="s">
        <v>7183</v>
      </c>
      <c r="J2192" t="s">
        <v>1471</v>
      </c>
      <c r="K2192" s="3" t="s">
        <v>451</v>
      </c>
      <c r="L2192">
        <v>0</v>
      </c>
      <c r="M2192">
        <v>20194</v>
      </c>
      <c r="N2192" t="s">
        <v>7013</v>
      </c>
      <c r="O2192" s="2">
        <v>89</v>
      </c>
      <c r="Q2192" s="9" t="s">
        <v>16</v>
      </c>
      <c r="R2192" s="18">
        <v>1992</v>
      </c>
      <c r="S2192" s="26" t="s">
        <v>13121</v>
      </c>
      <c r="T2192" s="25" t="str">
        <f>LEFT(S2192,3)</f>
        <v>Aug</v>
      </c>
      <c r="U2192" s="9" t="s">
        <v>29</v>
      </c>
      <c r="V2192" s="18">
        <v>6.6</v>
      </c>
      <c r="W2192" s="9">
        <v>2600</v>
      </c>
      <c r="X2192" s="9" t="s">
        <v>2388</v>
      </c>
      <c r="Y2192" s="9" t="s">
        <v>7183</v>
      </c>
      <c r="Z2192" s="9" t="s">
        <v>1471</v>
      </c>
      <c r="AA2192" s="19" t="s">
        <v>451</v>
      </c>
      <c r="AB2192" s="9">
        <v>0</v>
      </c>
      <c r="AC2192" s="9">
        <v>20194</v>
      </c>
      <c r="AD2192" s="9" t="s">
        <v>7013</v>
      </c>
      <c r="AE2192" s="20">
        <v>89</v>
      </c>
    </row>
    <row r="2193" spans="1:31" x14ac:dyDescent="0.35">
      <c r="A2193" t="s">
        <v>7184</v>
      </c>
      <c r="B2193" t="s">
        <v>15</v>
      </c>
      <c r="C2193" t="s">
        <v>16</v>
      </c>
      <c r="D2193" s="2">
        <v>1992</v>
      </c>
      <c r="E2193" t="s">
        <v>6836</v>
      </c>
      <c r="F2193" s="2">
        <v>6.6</v>
      </c>
      <c r="G2193">
        <v>3700</v>
      </c>
      <c r="H2193" t="s">
        <v>7185</v>
      </c>
      <c r="I2193" t="s">
        <v>7185</v>
      </c>
      <c r="J2193" t="s">
        <v>2544</v>
      </c>
      <c r="K2193" s="3" t="s">
        <v>29</v>
      </c>
      <c r="L2193">
        <v>0</v>
      </c>
      <c r="M2193">
        <v>1342613</v>
      </c>
      <c r="N2193" t="s">
        <v>7186</v>
      </c>
      <c r="O2193" s="2">
        <v>101</v>
      </c>
      <c r="Q2193" s="10" t="s">
        <v>16</v>
      </c>
      <c r="R2193" s="21">
        <v>1992</v>
      </c>
      <c r="S2193" s="27" t="s">
        <v>13078</v>
      </c>
      <c r="T2193" s="25" t="str">
        <f>LEFT(S2193,3)</f>
        <v>Jul</v>
      </c>
      <c r="U2193" s="10" t="s">
        <v>29</v>
      </c>
      <c r="V2193" s="21">
        <v>6.6</v>
      </c>
      <c r="W2193" s="10">
        <v>3700</v>
      </c>
      <c r="X2193" s="10" t="s">
        <v>7185</v>
      </c>
      <c r="Y2193" s="10" t="s">
        <v>7185</v>
      </c>
      <c r="Z2193" s="10" t="s">
        <v>2544</v>
      </c>
      <c r="AA2193" s="22" t="s">
        <v>29</v>
      </c>
      <c r="AB2193" s="10">
        <v>0</v>
      </c>
      <c r="AC2193" s="10">
        <v>1342613</v>
      </c>
      <c r="AD2193" s="10" t="s">
        <v>7186</v>
      </c>
      <c r="AE2193" s="23">
        <v>101</v>
      </c>
    </row>
    <row r="2194" spans="1:31" x14ac:dyDescent="0.35">
      <c r="A2194" t="s">
        <v>7187</v>
      </c>
      <c r="B2194" t="s">
        <v>15</v>
      </c>
      <c r="C2194" t="s">
        <v>103</v>
      </c>
      <c r="D2194" s="2">
        <v>1992</v>
      </c>
      <c r="E2194" t="s">
        <v>7164</v>
      </c>
      <c r="F2194" s="2">
        <v>6.7</v>
      </c>
      <c r="G2194">
        <v>3200</v>
      </c>
      <c r="H2194" t="s">
        <v>7188</v>
      </c>
      <c r="I2194" t="s">
        <v>7189</v>
      </c>
      <c r="J2194" t="s">
        <v>661</v>
      </c>
      <c r="K2194" s="3" t="s">
        <v>29</v>
      </c>
      <c r="L2194">
        <v>10000000</v>
      </c>
      <c r="M2194">
        <v>384048</v>
      </c>
      <c r="N2194" t="s">
        <v>4978</v>
      </c>
      <c r="O2194" s="2">
        <v>113</v>
      </c>
      <c r="Q2194" s="9" t="s">
        <v>103</v>
      </c>
      <c r="R2194" s="18">
        <v>1992</v>
      </c>
      <c r="S2194" s="26" t="s">
        <v>13119</v>
      </c>
      <c r="T2194" s="25" t="str">
        <f>LEFT(S2194,3)</f>
        <v>May</v>
      </c>
      <c r="U2194" s="9" t="s">
        <v>29</v>
      </c>
      <c r="V2194" s="18">
        <v>6.7</v>
      </c>
      <c r="W2194" s="9">
        <v>3200</v>
      </c>
      <c r="X2194" s="9" t="s">
        <v>7188</v>
      </c>
      <c r="Y2194" s="9" t="s">
        <v>7189</v>
      </c>
      <c r="Z2194" s="9" t="s">
        <v>661</v>
      </c>
      <c r="AA2194" s="19" t="s">
        <v>29</v>
      </c>
      <c r="AB2194" s="9">
        <v>10000000</v>
      </c>
      <c r="AC2194" s="9">
        <v>384048</v>
      </c>
      <c r="AD2194" s="9" t="s">
        <v>4978</v>
      </c>
      <c r="AE2194" s="20">
        <v>113</v>
      </c>
    </row>
    <row r="2195" spans="1:31" x14ac:dyDescent="0.35">
      <c r="A2195" t="s">
        <v>7190</v>
      </c>
      <c r="B2195" t="s">
        <v>32</v>
      </c>
      <c r="C2195" t="s">
        <v>62</v>
      </c>
      <c r="D2195" s="2">
        <v>1992</v>
      </c>
      <c r="E2195" t="s">
        <v>7191</v>
      </c>
      <c r="F2195" s="2">
        <v>5.9</v>
      </c>
      <c r="G2195">
        <v>9300</v>
      </c>
      <c r="H2195" t="s">
        <v>1246</v>
      </c>
      <c r="I2195" t="s">
        <v>3422</v>
      </c>
      <c r="J2195" t="s">
        <v>6558</v>
      </c>
      <c r="K2195" s="3" t="s">
        <v>29</v>
      </c>
      <c r="L2195">
        <v>0</v>
      </c>
      <c r="M2195">
        <v>19930973</v>
      </c>
      <c r="N2195" t="s">
        <v>60</v>
      </c>
      <c r="O2195" s="2">
        <v>115</v>
      </c>
      <c r="Q2195" s="10" t="s">
        <v>62</v>
      </c>
      <c r="R2195" s="21">
        <v>1992</v>
      </c>
      <c r="S2195" s="27" t="s">
        <v>13122</v>
      </c>
      <c r="T2195" s="25" t="str">
        <f>LEFT(S2195,3)</f>
        <v>Apr</v>
      </c>
      <c r="U2195" s="10" t="s">
        <v>29</v>
      </c>
      <c r="V2195" s="21">
        <v>5.9</v>
      </c>
      <c r="W2195" s="10">
        <v>9300</v>
      </c>
      <c r="X2195" s="10" t="s">
        <v>1246</v>
      </c>
      <c r="Y2195" s="10" t="s">
        <v>3422</v>
      </c>
      <c r="Z2195" s="10" t="s">
        <v>6558</v>
      </c>
      <c r="AA2195" s="22" t="s">
        <v>29</v>
      </c>
      <c r="AB2195" s="10">
        <v>0</v>
      </c>
      <c r="AC2195" s="10">
        <v>19930973</v>
      </c>
      <c r="AD2195" s="10" t="s">
        <v>60</v>
      </c>
      <c r="AE2195" s="23">
        <v>115</v>
      </c>
    </row>
    <row r="2196" spans="1:31" x14ac:dyDescent="0.35">
      <c r="A2196" t="s">
        <v>7192</v>
      </c>
      <c r="C2196" t="s">
        <v>16</v>
      </c>
      <c r="D2196" s="2">
        <v>1992</v>
      </c>
      <c r="E2196" t="s">
        <v>7193</v>
      </c>
      <c r="F2196" s="2">
        <v>6.6</v>
      </c>
      <c r="G2196">
        <v>745</v>
      </c>
      <c r="H2196" t="s">
        <v>7194</v>
      </c>
      <c r="I2196" t="s">
        <v>7194</v>
      </c>
      <c r="J2196" t="s">
        <v>7195</v>
      </c>
      <c r="K2196" s="3" t="s">
        <v>451</v>
      </c>
      <c r="L2196">
        <v>0</v>
      </c>
      <c r="N2196" t="s">
        <v>7196</v>
      </c>
      <c r="O2196" s="2">
        <v>139</v>
      </c>
      <c r="Q2196" s="9" t="s">
        <v>16</v>
      </c>
      <c r="R2196" s="18">
        <v>1992</v>
      </c>
      <c r="S2196" s="26" t="s">
        <v>13123</v>
      </c>
      <c r="T2196" s="25" t="str">
        <f>LEFT(S2196,3)</f>
        <v>Oct</v>
      </c>
      <c r="U2196" s="9" t="s">
        <v>29</v>
      </c>
      <c r="V2196" s="18">
        <v>6.6</v>
      </c>
      <c r="W2196" s="9">
        <v>745</v>
      </c>
      <c r="X2196" s="9" t="s">
        <v>7194</v>
      </c>
      <c r="Y2196" s="9" t="s">
        <v>7194</v>
      </c>
      <c r="Z2196" s="9" t="s">
        <v>7195</v>
      </c>
      <c r="AA2196" s="19" t="s">
        <v>451</v>
      </c>
      <c r="AB2196" s="9">
        <v>0</v>
      </c>
      <c r="AC2196" s="9"/>
      <c r="AD2196" s="9" t="s">
        <v>7196</v>
      </c>
      <c r="AE2196" s="20">
        <v>139</v>
      </c>
    </row>
    <row r="2197" spans="1:31" x14ac:dyDescent="0.35">
      <c r="A2197" t="s">
        <v>7197</v>
      </c>
      <c r="B2197" t="s">
        <v>1998</v>
      </c>
      <c r="C2197" t="s">
        <v>24</v>
      </c>
      <c r="D2197" s="2">
        <v>1992</v>
      </c>
      <c r="E2197" t="s">
        <v>5329</v>
      </c>
      <c r="F2197" s="2">
        <v>4.5</v>
      </c>
      <c r="G2197">
        <v>2800</v>
      </c>
      <c r="H2197" t="s">
        <v>584</v>
      </c>
      <c r="I2197" t="s">
        <v>4260</v>
      </c>
      <c r="J2197" t="s">
        <v>5877</v>
      </c>
      <c r="K2197" s="3" t="s">
        <v>21</v>
      </c>
      <c r="L2197">
        <v>40000000</v>
      </c>
      <c r="M2197">
        <v>8251071</v>
      </c>
      <c r="N2197" t="s">
        <v>7198</v>
      </c>
      <c r="O2197" s="2">
        <v>120</v>
      </c>
      <c r="Q2197" s="10" t="s">
        <v>24</v>
      </c>
      <c r="R2197" s="21">
        <v>1992</v>
      </c>
      <c r="S2197" s="27" t="s">
        <v>12897</v>
      </c>
      <c r="T2197" s="25" t="str">
        <f>LEFT(S2197,3)</f>
        <v>Aug</v>
      </c>
      <c r="U2197" s="10" t="s">
        <v>29</v>
      </c>
      <c r="V2197" s="21">
        <v>4.5</v>
      </c>
      <c r="W2197" s="10">
        <v>2800</v>
      </c>
      <c r="X2197" s="10" t="s">
        <v>584</v>
      </c>
      <c r="Y2197" s="10" t="s">
        <v>4260</v>
      </c>
      <c r="Z2197" s="10" t="s">
        <v>5877</v>
      </c>
      <c r="AA2197" s="22" t="s">
        <v>21</v>
      </c>
      <c r="AB2197" s="10">
        <v>40000000</v>
      </c>
      <c r="AC2197" s="10">
        <v>8251071</v>
      </c>
      <c r="AD2197" s="10" t="s">
        <v>7198</v>
      </c>
      <c r="AE2197" s="23">
        <v>120</v>
      </c>
    </row>
    <row r="2198" spans="1:31" x14ac:dyDescent="0.35">
      <c r="A2198" t="s">
        <v>7199</v>
      </c>
      <c r="B2198" t="s">
        <v>2706</v>
      </c>
      <c r="C2198" t="s">
        <v>16</v>
      </c>
      <c r="D2198" s="2">
        <v>1992</v>
      </c>
      <c r="E2198" t="s">
        <v>7200</v>
      </c>
      <c r="F2198" s="2">
        <v>5.0999999999999996</v>
      </c>
      <c r="G2198">
        <v>950</v>
      </c>
      <c r="H2198" t="s">
        <v>7201</v>
      </c>
      <c r="I2198" t="s">
        <v>7201</v>
      </c>
      <c r="J2198" t="s">
        <v>7202</v>
      </c>
      <c r="K2198" s="3" t="s">
        <v>29</v>
      </c>
      <c r="L2198">
        <v>130000</v>
      </c>
      <c r="N2198" t="s">
        <v>7203</v>
      </c>
      <c r="O2198" s="2">
        <v>107</v>
      </c>
      <c r="Q2198" s="9" t="s">
        <v>16</v>
      </c>
      <c r="R2198" s="18">
        <v>1992</v>
      </c>
      <c r="S2198" s="26" t="s">
        <v>13124</v>
      </c>
      <c r="T2198" s="25" t="str">
        <f>LEFT(S2198,3)</f>
        <v>Oct</v>
      </c>
      <c r="U2198" s="9" t="s">
        <v>247</v>
      </c>
      <c r="V2198" s="18">
        <v>5.0999999999999996</v>
      </c>
      <c r="W2198" s="9">
        <v>950</v>
      </c>
      <c r="X2198" s="9" t="s">
        <v>7201</v>
      </c>
      <c r="Y2198" s="9" t="s">
        <v>7201</v>
      </c>
      <c r="Z2198" s="9" t="s">
        <v>7202</v>
      </c>
      <c r="AA2198" s="19" t="s">
        <v>29</v>
      </c>
      <c r="AB2198" s="9">
        <v>130000</v>
      </c>
      <c r="AC2198" s="9"/>
      <c r="AD2198" s="9" t="s">
        <v>7203</v>
      </c>
      <c r="AE2198" s="20">
        <v>107</v>
      </c>
    </row>
    <row r="2199" spans="1:31" x14ac:dyDescent="0.35">
      <c r="A2199" t="s">
        <v>7204</v>
      </c>
      <c r="B2199" t="s">
        <v>1998</v>
      </c>
      <c r="C2199" t="s">
        <v>40</v>
      </c>
      <c r="D2199" s="2">
        <v>1992</v>
      </c>
      <c r="E2199" t="s">
        <v>6836</v>
      </c>
      <c r="F2199" s="2">
        <v>5.6</v>
      </c>
      <c r="G2199">
        <v>7700</v>
      </c>
      <c r="H2199" t="s">
        <v>5408</v>
      </c>
      <c r="I2199" t="s">
        <v>5409</v>
      </c>
      <c r="J2199" t="s">
        <v>7205</v>
      </c>
      <c r="K2199" s="3" t="s">
        <v>29</v>
      </c>
      <c r="L2199">
        <v>0</v>
      </c>
      <c r="M2199">
        <v>22697691</v>
      </c>
      <c r="N2199" t="s">
        <v>7206</v>
      </c>
      <c r="O2199" s="2">
        <v>105</v>
      </c>
      <c r="Q2199" s="10" t="s">
        <v>40</v>
      </c>
      <c r="R2199" s="21">
        <v>1992</v>
      </c>
      <c r="S2199" s="27" t="s">
        <v>13078</v>
      </c>
      <c r="T2199" s="25" t="str">
        <f>LEFT(S2199,3)</f>
        <v>Jul</v>
      </c>
      <c r="U2199" s="10" t="s">
        <v>29</v>
      </c>
      <c r="V2199" s="21">
        <v>5.6</v>
      </c>
      <c r="W2199" s="10">
        <v>7700</v>
      </c>
      <c r="X2199" s="10" t="s">
        <v>5408</v>
      </c>
      <c r="Y2199" s="10" t="s">
        <v>5409</v>
      </c>
      <c r="Z2199" s="10" t="s">
        <v>7205</v>
      </c>
      <c r="AA2199" s="22" t="s">
        <v>29</v>
      </c>
      <c r="AB2199" s="10">
        <v>0</v>
      </c>
      <c r="AC2199" s="10">
        <v>22697691</v>
      </c>
      <c r="AD2199" s="10" t="s">
        <v>7206</v>
      </c>
      <c r="AE2199" s="23">
        <v>105</v>
      </c>
    </row>
    <row r="2200" spans="1:31" x14ac:dyDescent="0.35">
      <c r="A2200" t="s">
        <v>7207</v>
      </c>
      <c r="B2200" t="s">
        <v>446</v>
      </c>
      <c r="C2200" t="s">
        <v>62</v>
      </c>
      <c r="D2200" s="2">
        <v>1992</v>
      </c>
      <c r="E2200" t="s">
        <v>6836</v>
      </c>
      <c r="F2200" s="2">
        <v>7.8</v>
      </c>
      <c r="G2200">
        <v>3000</v>
      </c>
      <c r="H2200" t="s">
        <v>4155</v>
      </c>
      <c r="I2200" t="s">
        <v>1090</v>
      </c>
      <c r="J2200" t="s">
        <v>7208</v>
      </c>
      <c r="K2200" s="3" t="s">
        <v>1092</v>
      </c>
      <c r="L2200">
        <v>0</v>
      </c>
      <c r="M2200">
        <v>1253106</v>
      </c>
      <c r="N2200" t="s">
        <v>7209</v>
      </c>
      <c r="O2200" s="2">
        <v>182</v>
      </c>
      <c r="Q2200" s="9" t="s">
        <v>62</v>
      </c>
      <c r="R2200" s="18">
        <v>1992</v>
      </c>
      <c r="S2200" s="26" t="s">
        <v>13078</v>
      </c>
      <c r="T2200" s="25" t="str">
        <f>LEFT(S2200,3)</f>
        <v>Jul</v>
      </c>
      <c r="U2200" s="9" t="s">
        <v>29</v>
      </c>
      <c r="V2200" s="18">
        <v>7.8</v>
      </c>
      <c r="W2200" s="9">
        <v>3000</v>
      </c>
      <c r="X2200" s="9" t="s">
        <v>4155</v>
      </c>
      <c r="Y2200" s="9" t="s">
        <v>1090</v>
      </c>
      <c r="Z2200" s="9" t="s">
        <v>7208</v>
      </c>
      <c r="AA2200" s="19" t="s">
        <v>1092</v>
      </c>
      <c r="AB2200" s="9">
        <v>0</v>
      </c>
      <c r="AC2200" s="9">
        <v>1253106</v>
      </c>
      <c r="AD2200" s="9" t="s">
        <v>7209</v>
      </c>
      <c r="AE2200" s="20">
        <v>182</v>
      </c>
    </row>
    <row r="2201" spans="1:31" x14ac:dyDescent="0.35">
      <c r="A2201" t="s">
        <v>7210</v>
      </c>
      <c r="B2201" t="s">
        <v>15</v>
      </c>
      <c r="C2201" t="s">
        <v>103</v>
      </c>
      <c r="D2201" s="2">
        <v>1992</v>
      </c>
      <c r="E2201" t="s">
        <v>6779</v>
      </c>
      <c r="F2201" s="2">
        <v>6.5</v>
      </c>
      <c r="G2201">
        <v>3500</v>
      </c>
      <c r="H2201" t="s">
        <v>4138</v>
      </c>
      <c r="I2201" t="s">
        <v>4138</v>
      </c>
      <c r="J2201" t="s">
        <v>6639</v>
      </c>
      <c r="K2201" s="3" t="s">
        <v>29</v>
      </c>
      <c r="L2201">
        <v>15000000</v>
      </c>
      <c r="M2201">
        <v>3067917</v>
      </c>
      <c r="N2201" t="s">
        <v>60</v>
      </c>
      <c r="O2201" s="2">
        <v>99</v>
      </c>
      <c r="Q2201" s="10" t="s">
        <v>103</v>
      </c>
      <c r="R2201" s="21">
        <v>1992</v>
      </c>
      <c r="S2201" s="27" t="s">
        <v>13061</v>
      </c>
      <c r="T2201" s="25" t="str">
        <f>LEFT(S2201,3)</f>
        <v>Oct</v>
      </c>
      <c r="U2201" s="10" t="s">
        <v>29</v>
      </c>
      <c r="V2201" s="21">
        <v>6.5</v>
      </c>
      <c r="W2201" s="10">
        <v>3500</v>
      </c>
      <c r="X2201" s="10" t="s">
        <v>4138</v>
      </c>
      <c r="Y2201" s="10" t="s">
        <v>4138</v>
      </c>
      <c r="Z2201" s="10" t="s">
        <v>6639</v>
      </c>
      <c r="AA2201" s="22" t="s">
        <v>29</v>
      </c>
      <c r="AB2201" s="10">
        <v>15000000</v>
      </c>
      <c r="AC2201" s="10">
        <v>3067917</v>
      </c>
      <c r="AD2201" s="10" t="s">
        <v>60</v>
      </c>
      <c r="AE2201" s="23">
        <v>99</v>
      </c>
    </row>
    <row r="2202" spans="1:31" x14ac:dyDescent="0.35">
      <c r="A2202" t="s">
        <v>7211</v>
      </c>
      <c r="B2202" t="s">
        <v>15</v>
      </c>
      <c r="C2202" t="s">
        <v>40</v>
      </c>
      <c r="D2202" s="2">
        <v>1992</v>
      </c>
      <c r="E2202" t="s">
        <v>6516</v>
      </c>
      <c r="F2202" s="2">
        <v>6.1</v>
      </c>
      <c r="G2202">
        <v>3100</v>
      </c>
      <c r="H2202" t="s">
        <v>3255</v>
      </c>
      <c r="I2202" t="s">
        <v>7212</v>
      </c>
      <c r="J2202" t="s">
        <v>7213</v>
      </c>
      <c r="K2202" s="3" t="s">
        <v>29</v>
      </c>
      <c r="L2202">
        <v>18000000</v>
      </c>
      <c r="M2202">
        <v>6375979</v>
      </c>
      <c r="N2202" t="s">
        <v>49</v>
      </c>
      <c r="O2202" s="2">
        <v>100</v>
      </c>
      <c r="Q2202" s="9" t="s">
        <v>40</v>
      </c>
      <c r="R2202" s="18">
        <v>1992</v>
      </c>
      <c r="S2202" s="26" t="s">
        <v>13039</v>
      </c>
      <c r="T2202" s="25" t="str">
        <f>LEFT(S2202,3)</f>
        <v>Mar</v>
      </c>
      <c r="U2202" s="9" t="s">
        <v>29</v>
      </c>
      <c r="V2202" s="18">
        <v>6.1</v>
      </c>
      <c r="W2202" s="9">
        <v>3100</v>
      </c>
      <c r="X2202" s="9" t="s">
        <v>3255</v>
      </c>
      <c r="Y2202" s="9" t="s">
        <v>7212</v>
      </c>
      <c r="Z2202" s="9" t="s">
        <v>7213</v>
      </c>
      <c r="AA2202" s="19" t="s">
        <v>29</v>
      </c>
      <c r="AB2202" s="9">
        <v>18000000</v>
      </c>
      <c r="AC2202" s="9">
        <v>6375979</v>
      </c>
      <c r="AD2202" s="9" t="s">
        <v>49</v>
      </c>
      <c r="AE2202" s="20">
        <v>100</v>
      </c>
    </row>
    <row r="2203" spans="1:31" x14ac:dyDescent="0.35">
      <c r="A2203" t="s">
        <v>7214</v>
      </c>
      <c r="B2203" t="s">
        <v>15</v>
      </c>
      <c r="C2203" t="s">
        <v>16</v>
      </c>
      <c r="D2203" s="2">
        <v>1992</v>
      </c>
      <c r="E2203" t="s">
        <v>6125</v>
      </c>
      <c r="F2203" s="2">
        <v>6.4</v>
      </c>
      <c r="G2203">
        <v>5200</v>
      </c>
      <c r="H2203" t="s">
        <v>7215</v>
      </c>
      <c r="I2203" t="s">
        <v>7216</v>
      </c>
      <c r="J2203" t="s">
        <v>1226</v>
      </c>
      <c r="K2203" s="3" t="s">
        <v>451</v>
      </c>
      <c r="L2203">
        <v>15500000</v>
      </c>
      <c r="M2203">
        <v>6742168</v>
      </c>
      <c r="N2203" t="s">
        <v>7013</v>
      </c>
      <c r="O2203" s="2">
        <v>104</v>
      </c>
      <c r="Q2203" s="10" t="s">
        <v>16</v>
      </c>
      <c r="R2203" s="21">
        <v>1992</v>
      </c>
      <c r="S2203" s="27" t="s">
        <v>12982</v>
      </c>
      <c r="T2203" s="25" t="str">
        <f>LEFT(S2203,3)</f>
        <v>Feb</v>
      </c>
      <c r="U2203" s="10" t="s">
        <v>29</v>
      </c>
      <c r="V2203" s="21">
        <v>6.4</v>
      </c>
      <c r="W2203" s="10">
        <v>5200</v>
      </c>
      <c r="X2203" s="10" t="s">
        <v>7215</v>
      </c>
      <c r="Y2203" s="10" t="s">
        <v>7216</v>
      </c>
      <c r="Z2203" s="10" t="s">
        <v>1226</v>
      </c>
      <c r="AA2203" s="22" t="s">
        <v>451</v>
      </c>
      <c r="AB2203" s="10">
        <v>15500000</v>
      </c>
      <c r="AC2203" s="10">
        <v>6742168</v>
      </c>
      <c r="AD2203" s="10" t="s">
        <v>7013</v>
      </c>
      <c r="AE2203" s="23">
        <v>104</v>
      </c>
    </row>
    <row r="2204" spans="1:31" x14ac:dyDescent="0.35">
      <c r="A2204" t="s">
        <v>7217</v>
      </c>
      <c r="B2204" t="s">
        <v>32</v>
      </c>
      <c r="C2204" t="s">
        <v>24</v>
      </c>
      <c r="D2204" s="2">
        <v>1992</v>
      </c>
      <c r="E2204" t="s">
        <v>7218</v>
      </c>
      <c r="F2204" s="2">
        <v>7</v>
      </c>
      <c r="G2204">
        <v>2800</v>
      </c>
      <c r="H2204" t="s">
        <v>262</v>
      </c>
      <c r="I2204" t="s">
        <v>5169</v>
      </c>
      <c r="J2204" t="s">
        <v>3077</v>
      </c>
      <c r="K2204" s="3" t="s">
        <v>3155</v>
      </c>
      <c r="L2204">
        <v>0</v>
      </c>
      <c r="M2204">
        <v>4790801</v>
      </c>
      <c r="N2204" t="s">
        <v>1984</v>
      </c>
      <c r="O2204" s="2">
        <v>97</v>
      </c>
      <c r="Q2204" s="9" t="s">
        <v>24</v>
      </c>
      <c r="R2204" s="18">
        <v>1992</v>
      </c>
      <c r="S2204" s="26" t="s">
        <v>13125</v>
      </c>
      <c r="T2204" s="25" t="str">
        <f>LEFT(S2204,3)</f>
        <v>Sep</v>
      </c>
      <c r="U2204" s="9" t="s">
        <v>29</v>
      </c>
      <c r="V2204" s="18">
        <v>7</v>
      </c>
      <c r="W2204" s="9">
        <v>2800</v>
      </c>
      <c r="X2204" s="9" t="s">
        <v>262</v>
      </c>
      <c r="Y2204" s="9" t="s">
        <v>5169</v>
      </c>
      <c r="Z2204" s="9" t="s">
        <v>3077</v>
      </c>
      <c r="AA2204" s="19" t="s">
        <v>3155</v>
      </c>
      <c r="AB2204" s="9">
        <v>0</v>
      </c>
      <c r="AC2204" s="9">
        <v>4790801</v>
      </c>
      <c r="AD2204" s="9" t="s">
        <v>1984</v>
      </c>
      <c r="AE2204" s="20">
        <v>97</v>
      </c>
    </row>
    <row r="2205" spans="1:31" x14ac:dyDescent="0.35">
      <c r="A2205" t="s">
        <v>7219</v>
      </c>
      <c r="B2205" t="s">
        <v>1998</v>
      </c>
      <c r="C2205" t="s">
        <v>16</v>
      </c>
      <c r="D2205" s="2">
        <v>1992</v>
      </c>
      <c r="E2205" t="s">
        <v>7220</v>
      </c>
      <c r="F2205" s="2">
        <v>6.3</v>
      </c>
      <c r="G2205">
        <v>1100</v>
      </c>
      <c r="H2205" t="s">
        <v>7221</v>
      </c>
      <c r="I2205" t="s">
        <v>5170</v>
      </c>
      <c r="J2205" t="s">
        <v>757</v>
      </c>
      <c r="K2205" s="3" t="s">
        <v>29</v>
      </c>
      <c r="L2205">
        <v>0</v>
      </c>
      <c r="M2205">
        <v>4906900</v>
      </c>
      <c r="N2205" t="s">
        <v>7222</v>
      </c>
      <c r="O2205" s="2">
        <v>117</v>
      </c>
      <c r="Q2205" s="10" t="s">
        <v>16</v>
      </c>
      <c r="R2205" s="21">
        <v>1992</v>
      </c>
      <c r="S2205" s="27" t="s">
        <v>13042</v>
      </c>
      <c r="T2205" s="25" t="str">
        <f>LEFT(S2205,3)</f>
        <v>Apr</v>
      </c>
      <c r="U2205" s="10" t="s">
        <v>29</v>
      </c>
      <c r="V2205" s="21">
        <v>6.3</v>
      </c>
      <c r="W2205" s="10">
        <v>1100</v>
      </c>
      <c r="X2205" s="10" t="s">
        <v>7221</v>
      </c>
      <c r="Y2205" s="10" t="s">
        <v>5170</v>
      </c>
      <c r="Z2205" s="10" t="s">
        <v>757</v>
      </c>
      <c r="AA2205" s="22" t="s">
        <v>29</v>
      </c>
      <c r="AB2205" s="10">
        <v>0</v>
      </c>
      <c r="AC2205" s="10">
        <v>4906900</v>
      </c>
      <c r="AD2205" s="10" t="s">
        <v>7222</v>
      </c>
      <c r="AE2205" s="23">
        <v>117</v>
      </c>
    </row>
    <row r="2206" spans="1:31" x14ac:dyDescent="0.35">
      <c r="A2206" t="s">
        <v>7223</v>
      </c>
      <c r="B2206" t="s">
        <v>1998</v>
      </c>
      <c r="C2206" t="s">
        <v>16</v>
      </c>
      <c r="D2206" s="2">
        <v>1992</v>
      </c>
      <c r="E2206" t="s">
        <v>7191</v>
      </c>
      <c r="F2206" s="2">
        <v>6.5</v>
      </c>
      <c r="G2206">
        <v>4900</v>
      </c>
      <c r="H2206" t="s">
        <v>2154</v>
      </c>
      <c r="I2206" t="s">
        <v>7224</v>
      </c>
      <c r="J2206" t="s">
        <v>2038</v>
      </c>
      <c r="K2206" s="3" t="s">
        <v>451</v>
      </c>
      <c r="L2206">
        <v>27000000</v>
      </c>
      <c r="M2206">
        <v>14683921</v>
      </c>
      <c r="N2206" t="s">
        <v>5327</v>
      </c>
      <c r="O2206" s="2">
        <v>132</v>
      </c>
      <c r="Q2206" s="9" t="s">
        <v>16</v>
      </c>
      <c r="R2206" s="18">
        <v>1992</v>
      </c>
      <c r="S2206" s="26" t="s">
        <v>13122</v>
      </c>
      <c r="T2206" s="25" t="str">
        <f>LEFT(S2206,3)</f>
        <v>Apr</v>
      </c>
      <c r="U2206" s="9" t="s">
        <v>29</v>
      </c>
      <c r="V2206" s="18">
        <v>6.5</v>
      </c>
      <c r="W2206" s="9">
        <v>4900</v>
      </c>
      <c r="X2206" s="9" t="s">
        <v>2154</v>
      </c>
      <c r="Y2206" s="9" t="s">
        <v>7224</v>
      </c>
      <c r="Z2206" s="9" t="s">
        <v>2038</v>
      </c>
      <c r="AA2206" s="19" t="s">
        <v>451</v>
      </c>
      <c r="AB2206" s="9">
        <v>27000000</v>
      </c>
      <c r="AC2206" s="9">
        <v>14683921</v>
      </c>
      <c r="AD2206" s="9" t="s">
        <v>5327</v>
      </c>
      <c r="AE2206" s="20">
        <v>132</v>
      </c>
    </row>
    <row r="2207" spans="1:31" x14ac:dyDescent="0.35">
      <c r="A2207" t="s">
        <v>7225</v>
      </c>
      <c r="B2207" t="s">
        <v>32</v>
      </c>
      <c r="C2207" t="s">
        <v>40</v>
      </c>
      <c r="D2207" s="2">
        <v>1992</v>
      </c>
      <c r="E2207" t="s">
        <v>6354</v>
      </c>
      <c r="F2207" s="2">
        <v>5.8</v>
      </c>
      <c r="G2207">
        <v>3500</v>
      </c>
      <c r="H2207" t="s">
        <v>7226</v>
      </c>
      <c r="I2207" t="s">
        <v>2388</v>
      </c>
      <c r="J2207" t="s">
        <v>7227</v>
      </c>
      <c r="K2207" s="3" t="s">
        <v>29</v>
      </c>
      <c r="L2207">
        <v>0</v>
      </c>
      <c r="M2207">
        <v>21202099</v>
      </c>
      <c r="N2207" t="s">
        <v>5720</v>
      </c>
      <c r="O2207" s="2">
        <v>91</v>
      </c>
      <c r="Q2207" s="10" t="s">
        <v>40</v>
      </c>
      <c r="R2207" s="21">
        <v>1992</v>
      </c>
      <c r="S2207" s="27" t="s">
        <v>13020</v>
      </c>
      <c r="T2207" s="25" t="str">
        <f>LEFT(S2207,3)</f>
        <v>Apr</v>
      </c>
      <c r="U2207" s="10" t="s">
        <v>29</v>
      </c>
      <c r="V2207" s="21">
        <v>5.8</v>
      </c>
      <c r="W2207" s="10">
        <v>3500</v>
      </c>
      <c r="X2207" s="10" t="s">
        <v>7226</v>
      </c>
      <c r="Y2207" s="10" t="s">
        <v>2388</v>
      </c>
      <c r="Z2207" s="10" t="s">
        <v>7227</v>
      </c>
      <c r="AA2207" s="22" t="s">
        <v>29</v>
      </c>
      <c r="AB2207" s="10">
        <v>0</v>
      </c>
      <c r="AC2207" s="10">
        <v>21202099</v>
      </c>
      <c r="AD2207" s="10" t="s">
        <v>5720</v>
      </c>
      <c r="AE2207" s="23">
        <v>91</v>
      </c>
    </row>
    <row r="2208" spans="1:31" x14ac:dyDescent="0.35">
      <c r="A2208" t="s">
        <v>7228</v>
      </c>
      <c r="B2208" t="s">
        <v>446</v>
      </c>
      <c r="C2208" t="s">
        <v>103</v>
      </c>
      <c r="D2208" s="2">
        <v>1992</v>
      </c>
      <c r="E2208" t="s">
        <v>7229</v>
      </c>
      <c r="F2208" s="2">
        <v>7.6</v>
      </c>
      <c r="G2208">
        <v>4000</v>
      </c>
      <c r="H2208" t="s">
        <v>7230</v>
      </c>
      <c r="I2208" t="s">
        <v>7230</v>
      </c>
      <c r="J2208" t="s">
        <v>7231</v>
      </c>
      <c r="K2208" s="3" t="s">
        <v>3005</v>
      </c>
      <c r="L2208">
        <v>0</v>
      </c>
      <c r="M2208">
        <v>28791</v>
      </c>
      <c r="N2208" t="s">
        <v>7232</v>
      </c>
      <c r="O2208" s="2">
        <v>106</v>
      </c>
      <c r="Q2208" s="9" t="s">
        <v>103</v>
      </c>
      <c r="R2208" s="18">
        <v>1992</v>
      </c>
      <c r="S2208" s="26" t="s">
        <v>13126</v>
      </c>
      <c r="T2208" s="25" t="str">
        <f>LEFT(S2208,3)</f>
        <v>Aug</v>
      </c>
      <c r="U2208" s="9" t="s">
        <v>1419</v>
      </c>
      <c r="V2208" s="18">
        <v>7.6</v>
      </c>
      <c r="W2208" s="9">
        <v>4000</v>
      </c>
      <c r="X2208" s="9" t="s">
        <v>7230</v>
      </c>
      <c r="Y2208" s="9" t="s">
        <v>7230</v>
      </c>
      <c r="Z2208" s="9" t="s">
        <v>7231</v>
      </c>
      <c r="AA2208" s="19" t="s">
        <v>3005</v>
      </c>
      <c r="AB2208" s="9">
        <v>0</v>
      </c>
      <c r="AC2208" s="9">
        <v>28791</v>
      </c>
      <c r="AD2208" s="9" t="s">
        <v>7232</v>
      </c>
      <c r="AE2208" s="20">
        <v>106</v>
      </c>
    </row>
    <row r="2209" spans="1:31" x14ac:dyDescent="0.35">
      <c r="A2209" t="s">
        <v>7233</v>
      </c>
      <c r="B2209" t="s">
        <v>1998</v>
      </c>
      <c r="C2209" t="s">
        <v>16</v>
      </c>
      <c r="D2209" s="2">
        <v>1992</v>
      </c>
      <c r="E2209" t="s">
        <v>6722</v>
      </c>
      <c r="F2209" s="2">
        <v>6.6</v>
      </c>
      <c r="G2209">
        <v>3800</v>
      </c>
      <c r="H2209" t="s">
        <v>1862</v>
      </c>
      <c r="I2209" t="s">
        <v>7234</v>
      </c>
      <c r="J2209" t="s">
        <v>1013</v>
      </c>
      <c r="K2209" s="3" t="s">
        <v>29</v>
      </c>
      <c r="L2209">
        <v>18000000</v>
      </c>
      <c r="M2209">
        <v>1014726</v>
      </c>
      <c r="N2209" t="s">
        <v>49</v>
      </c>
      <c r="O2209" s="2">
        <v>105</v>
      </c>
      <c r="Q2209" s="10" t="s">
        <v>16</v>
      </c>
      <c r="R2209" s="21">
        <v>1992</v>
      </c>
      <c r="S2209" s="27" t="s">
        <v>13055</v>
      </c>
      <c r="T2209" s="25" t="str">
        <f>LEFT(S2209,3)</f>
        <v>Feb</v>
      </c>
      <c r="U2209" s="10" t="s">
        <v>29</v>
      </c>
      <c r="V2209" s="21">
        <v>6.6</v>
      </c>
      <c r="W2209" s="10">
        <v>3800</v>
      </c>
      <c r="X2209" s="10" t="s">
        <v>1862</v>
      </c>
      <c r="Y2209" s="10" t="s">
        <v>7234</v>
      </c>
      <c r="Z2209" s="10" t="s">
        <v>1013</v>
      </c>
      <c r="AA2209" s="22" t="s">
        <v>29</v>
      </c>
      <c r="AB2209" s="10">
        <v>18000000</v>
      </c>
      <c r="AC2209" s="10">
        <v>1014726</v>
      </c>
      <c r="AD2209" s="10" t="s">
        <v>49</v>
      </c>
      <c r="AE2209" s="23">
        <v>105</v>
      </c>
    </row>
    <row r="2210" spans="1:31" x14ac:dyDescent="0.35">
      <c r="A2210" t="s">
        <v>7235</v>
      </c>
      <c r="B2210" t="s">
        <v>15</v>
      </c>
      <c r="C2210" t="s">
        <v>40</v>
      </c>
      <c r="D2210" s="2">
        <v>1992</v>
      </c>
      <c r="E2210" t="s">
        <v>6784</v>
      </c>
      <c r="F2210" s="2">
        <v>5.9</v>
      </c>
      <c r="G2210">
        <v>4500</v>
      </c>
      <c r="H2210" t="s">
        <v>4917</v>
      </c>
      <c r="I2210" t="s">
        <v>4917</v>
      </c>
      <c r="J2210" t="s">
        <v>4917</v>
      </c>
      <c r="K2210" s="3" t="s">
        <v>29</v>
      </c>
      <c r="L2210">
        <v>43000000</v>
      </c>
      <c r="M2210">
        <v>13351357</v>
      </c>
      <c r="N2210" t="s">
        <v>5108</v>
      </c>
      <c r="O2210" s="2">
        <v>119</v>
      </c>
      <c r="Q2210" s="9" t="s">
        <v>40</v>
      </c>
      <c r="R2210" s="18">
        <v>1992</v>
      </c>
      <c r="S2210" s="26" t="s">
        <v>13062</v>
      </c>
      <c r="T2210" s="25" t="str">
        <f>LEFT(S2210,3)</f>
        <v>Sep</v>
      </c>
      <c r="U2210" s="9" t="s">
        <v>29</v>
      </c>
      <c r="V2210" s="18">
        <v>5.9</v>
      </c>
      <c r="W2210" s="9">
        <v>4500</v>
      </c>
      <c r="X2210" s="9" t="s">
        <v>4917</v>
      </c>
      <c r="Y2210" s="9" t="s">
        <v>4917</v>
      </c>
      <c r="Z2210" s="9" t="s">
        <v>4917</v>
      </c>
      <c r="AA2210" s="19" t="s">
        <v>29</v>
      </c>
      <c r="AB2210" s="9">
        <v>43000000</v>
      </c>
      <c r="AC2210" s="9">
        <v>13351357</v>
      </c>
      <c r="AD2210" s="9" t="s">
        <v>5108</v>
      </c>
      <c r="AE2210" s="20">
        <v>119</v>
      </c>
    </row>
    <row r="2211" spans="1:31" x14ac:dyDescent="0.35">
      <c r="A2211" t="s">
        <v>7236</v>
      </c>
      <c r="B2211" t="s">
        <v>1998</v>
      </c>
      <c r="C2211" t="s">
        <v>33</v>
      </c>
      <c r="D2211" s="2">
        <v>1992</v>
      </c>
      <c r="E2211" t="s">
        <v>7237</v>
      </c>
      <c r="F2211" s="2">
        <v>6.5</v>
      </c>
      <c r="G2211">
        <v>11000</v>
      </c>
      <c r="H2211" t="s">
        <v>7238</v>
      </c>
      <c r="I2211" t="s">
        <v>7239</v>
      </c>
      <c r="J2211" t="s">
        <v>2751</v>
      </c>
      <c r="K2211" s="3" t="s">
        <v>490</v>
      </c>
      <c r="L2211">
        <v>10000000</v>
      </c>
      <c r="M2211">
        <v>8359717</v>
      </c>
      <c r="N2211" t="s">
        <v>2752</v>
      </c>
      <c r="O2211" s="2">
        <v>104</v>
      </c>
      <c r="Q2211" s="10" t="s">
        <v>33</v>
      </c>
      <c r="R2211" s="21">
        <v>1992</v>
      </c>
      <c r="S2211" s="27" t="s">
        <v>13127</v>
      </c>
      <c r="T2211" s="25" t="str">
        <f>LEFT(S2211,3)</f>
        <v>Apr</v>
      </c>
      <c r="U2211" s="10" t="s">
        <v>29</v>
      </c>
      <c r="V2211" s="21">
        <v>6.5</v>
      </c>
      <c r="W2211" s="10">
        <v>11000</v>
      </c>
      <c r="X2211" s="10" t="s">
        <v>7238</v>
      </c>
      <c r="Y2211" s="10" t="s">
        <v>7239</v>
      </c>
      <c r="Z2211" s="10" t="s">
        <v>2751</v>
      </c>
      <c r="AA2211" s="22" t="s">
        <v>490</v>
      </c>
      <c r="AB2211" s="10">
        <v>10000000</v>
      </c>
      <c r="AC2211" s="10">
        <v>8359717</v>
      </c>
      <c r="AD2211" s="10" t="s">
        <v>2752</v>
      </c>
      <c r="AE2211" s="23">
        <v>104</v>
      </c>
    </row>
    <row r="2212" spans="1:31" x14ac:dyDescent="0.35">
      <c r="A2212" t="s">
        <v>7240</v>
      </c>
      <c r="B2212" t="s">
        <v>15</v>
      </c>
      <c r="C2212" t="s">
        <v>33</v>
      </c>
      <c r="D2212" s="2">
        <v>1992</v>
      </c>
      <c r="E2212" t="s">
        <v>6925</v>
      </c>
      <c r="F2212" s="2">
        <v>3.7</v>
      </c>
      <c r="G2212">
        <v>2700</v>
      </c>
      <c r="H2212" t="s">
        <v>584</v>
      </c>
      <c r="I2212" t="s">
        <v>3355</v>
      </c>
      <c r="J2212" t="s">
        <v>3356</v>
      </c>
      <c r="K2212" s="3" t="s">
        <v>21</v>
      </c>
      <c r="L2212">
        <v>0</v>
      </c>
      <c r="M2212">
        <v>2517600</v>
      </c>
      <c r="N2212" t="s">
        <v>4149</v>
      </c>
      <c r="O2212" s="2">
        <v>98</v>
      </c>
      <c r="Q2212" s="9" t="s">
        <v>33</v>
      </c>
      <c r="R2212" s="18">
        <v>1992</v>
      </c>
      <c r="S2212" s="26" t="s">
        <v>13093</v>
      </c>
      <c r="T2212" s="25" t="str">
        <f>LEFT(S2212,3)</f>
        <v>Jun</v>
      </c>
      <c r="U2212" s="9" t="s">
        <v>29</v>
      </c>
      <c r="V2212" s="18">
        <v>3.7</v>
      </c>
      <c r="W2212" s="9">
        <v>2700</v>
      </c>
      <c r="X2212" s="9" t="s">
        <v>584</v>
      </c>
      <c r="Y2212" s="9" t="s">
        <v>3355</v>
      </c>
      <c r="Z2212" s="9" t="s">
        <v>3356</v>
      </c>
      <c r="AA2212" s="19" t="s">
        <v>21</v>
      </c>
      <c r="AB2212" s="9">
        <v>0</v>
      </c>
      <c r="AC2212" s="9">
        <v>2517600</v>
      </c>
      <c r="AD2212" s="9" t="s">
        <v>4149</v>
      </c>
      <c r="AE2212" s="20">
        <v>98</v>
      </c>
    </row>
    <row r="2213" spans="1:31" x14ac:dyDescent="0.35">
      <c r="A2213" t="s">
        <v>7241</v>
      </c>
      <c r="B2213" t="s">
        <v>2706</v>
      </c>
      <c r="C2213" t="s">
        <v>40</v>
      </c>
      <c r="D2213" s="2">
        <v>1992</v>
      </c>
      <c r="E2213" t="s">
        <v>5329</v>
      </c>
      <c r="F2213" s="2">
        <v>6.5</v>
      </c>
      <c r="G2213">
        <v>2900</v>
      </c>
      <c r="H2213" t="s">
        <v>7242</v>
      </c>
      <c r="I2213" t="s">
        <v>7242</v>
      </c>
      <c r="J2213" t="s">
        <v>7243</v>
      </c>
      <c r="K2213" s="3" t="s">
        <v>29</v>
      </c>
      <c r="L2213">
        <v>22769</v>
      </c>
      <c r="M2213">
        <v>692585</v>
      </c>
      <c r="N2213" t="s">
        <v>7244</v>
      </c>
      <c r="O2213" s="2">
        <v>81</v>
      </c>
      <c r="Q2213" s="10" t="s">
        <v>40</v>
      </c>
      <c r="R2213" s="21">
        <v>1992</v>
      </c>
      <c r="S2213" s="27" t="s">
        <v>12897</v>
      </c>
      <c r="T2213" s="25" t="str">
        <f>LEFT(S2213,3)</f>
        <v>Aug</v>
      </c>
      <c r="U2213" s="10" t="s">
        <v>29</v>
      </c>
      <c r="V2213" s="21">
        <v>6.5</v>
      </c>
      <c r="W2213" s="10">
        <v>2900</v>
      </c>
      <c r="X2213" s="10" t="s">
        <v>7242</v>
      </c>
      <c r="Y2213" s="10" t="s">
        <v>7242</v>
      </c>
      <c r="Z2213" s="10" t="s">
        <v>7243</v>
      </c>
      <c r="AA2213" s="22" t="s">
        <v>29</v>
      </c>
      <c r="AB2213" s="10">
        <v>22769</v>
      </c>
      <c r="AC2213" s="10">
        <v>692585</v>
      </c>
      <c r="AD2213" s="10" t="s">
        <v>7244</v>
      </c>
      <c r="AE2213" s="23">
        <v>81</v>
      </c>
    </row>
    <row r="2214" spans="1:31" x14ac:dyDescent="0.35">
      <c r="A2214" t="s">
        <v>7245</v>
      </c>
      <c r="B2214" t="s">
        <v>15</v>
      </c>
      <c r="C2214" t="s">
        <v>103</v>
      </c>
      <c r="D2214" s="2">
        <v>1992</v>
      </c>
      <c r="E2214" t="s">
        <v>7246</v>
      </c>
      <c r="F2214" s="2">
        <v>7.2</v>
      </c>
      <c r="G2214">
        <v>4100</v>
      </c>
      <c r="H2214" t="s">
        <v>5435</v>
      </c>
      <c r="I2214" t="s">
        <v>5435</v>
      </c>
      <c r="J2214" t="s">
        <v>7247</v>
      </c>
      <c r="K2214" s="3" t="s">
        <v>305</v>
      </c>
      <c r="L2214">
        <v>3000000</v>
      </c>
      <c r="M2214">
        <v>143010</v>
      </c>
      <c r="N2214" t="s">
        <v>2781</v>
      </c>
      <c r="O2214" s="2">
        <v>105</v>
      </c>
      <c r="Q2214" s="9" t="s">
        <v>103</v>
      </c>
      <c r="R2214" s="18">
        <v>1992</v>
      </c>
      <c r="S2214" s="26" t="s">
        <v>12766</v>
      </c>
      <c r="T2214" s="25" t="str">
        <f>LEFT(S2214,3)</f>
        <v>Nov</v>
      </c>
      <c r="U2214" s="9" t="s">
        <v>21</v>
      </c>
      <c r="V2214" s="18">
        <v>7.2</v>
      </c>
      <c r="W2214" s="9">
        <v>4100</v>
      </c>
      <c r="X2214" s="9" t="s">
        <v>5435</v>
      </c>
      <c r="Y2214" s="9" t="s">
        <v>5435</v>
      </c>
      <c r="Z2214" s="9" t="s">
        <v>7247</v>
      </c>
      <c r="AA2214" s="19" t="s">
        <v>305</v>
      </c>
      <c r="AB2214" s="9">
        <v>3000000</v>
      </c>
      <c r="AC2214" s="9">
        <v>143010</v>
      </c>
      <c r="AD2214" s="9" t="s">
        <v>2781</v>
      </c>
      <c r="AE2214" s="20">
        <v>105</v>
      </c>
    </row>
    <row r="2215" spans="1:31" x14ac:dyDescent="0.35">
      <c r="A2215" t="s">
        <v>7248</v>
      </c>
      <c r="B2215" t="s">
        <v>15</v>
      </c>
      <c r="C2215" t="s">
        <v>103</v>
      </c>
      <c r="D2215" s="2">
        <v>1992</v>
      </c>
      <c r="E2215" t="s">
        <v>7249</v>
      </c>
      <c r="F2215" s="2">
        <v>5.5</v>
      </c>
      <c r="G2215">
        <v>2200</v>
      </c>
      <c r="H2215" t="s">
        <v>7250</v>
      </c>
      <c r="I2215" t="s">
        <v>7251</v>
      </c>
      <c r="J2215" t="s">
        <v>2130</v>
      </c>
      <c r="K2215" s="3" t="s">
        <v>29</v>
      </c>
      <c r="L2215">
        <v>800000</v>
      </c>
      <c r="M2215">
        <v>114516</v>
      </c>
      <c r="N2215" t="s">
        <v>7252</v>
      </c>
      <c r="O2215" s="2">
        <v>97</v>
      </c>
      <c r="Q2215" s="10" t="s">
        <v>103</v>
      </c>
      <c r="R2215" s="21">
        <v>1992</v>
      </c>
      <c r="S2215" s="27" t="s">
        <v>13128</v>
      </c>
      <c r="T2215" s="25" t="str">
        <f>LEFT(S2215,3)</f>
        <v>Sep</v>
      </c>
      <c r="U2215" s="10" t="s">
        <v>247</v>
      </c>
      <c r="V2215" s="21">
        <v>5.5</v>
      </c>
      <c r="W2215" s="10">
        <v>2200</v>
      </c>
      <c r="X2215" s="10" t="s">
        <v>7250</v>
      </c>
      <c r="Y2215" s="10" t="s">
        <v>7251</v>
      </c>
      <c r="Z2215" s="10" t="s">
        <v>2130</v>
      </c>
      <c r="AA2215" s="22" t="s">
        <v>29</v>
      </c>
      <c r="AB2215" s="10">
        <v>800000</v>
      </c>
      <c r="AC2215" s="10">
        <v>114516</v>
      </c>
      <c r="AD2215" s="10" t="s">
        <v>7252</v>
      </c>
      <c r="AE2215" s="23">
        <v>97</v>
      </c>
    </row>
    <row r="2216" spans="1:31" x14ac:dyDescent="0.35">
      <c r="A2216" t="s">
        <v>7253</v>
      </c>
      <c r="B2216" t="s">
        <v>1998</v>
      </c>
      <c r="C2216" t="s">
        <v>40</v>
      </c>
      <c r="D2216" s="2">
        <v>1992</v>
      </c>
      <c r="E2216" t="s">
        <v>6598</v>
      </c>
      <c r="F2216" s="2">
        <v>5.7</v>
      </c>
      <c r="G2216">
        <v>2500</v>
      </c>
      <c r="H2216" t="s">
        <v>1004</v>
      </c>
      <c r="I2216" t="s">
        <v>4320</v>
      </c>
      <c r="J2216" t="s">
        <v>1718</v>
      </c>
      <c r="K2216" s="3" t="s">
        <v>29</v>
      </c>
      <c r="L2216">
        <v>15000000</v>
      </c>
      <c r="M2216">
        <v>6132924</v>
      </c>
      <c r="N2216" t="s">
        <v>7101</v>
      </c>
      <c r="O2216" s="2">
        <v>107</v>
      </c>
      <c r="Q2216" s="9" t="s">
        <v>40</v>
      </c>
      <c r="R2216" s="18">
        <v>1992</v>
      </c>
      <c r="S2216" s="26" t="s">
        <v>13049</v>
      </c>
      <c r="T2216" s="25" t="str">
        <f>LEFT(S2216,3)</f>
        <v>May</v>
      </c>
      <c r="U2216" s="9" t="s">
        <v>29</v>
      </c>
      <c r="V2216" s="18">
        <v>5.7</v>
      </c>
      <c r="W2216" s="9">
        <v>2500</v>
      </c>
      <c r="X2216" s="9" t="s">
        <v>1004</v>
      </c>
      <c r="Y2216" s="9" t="s">
        <v>4320</v>
      </c>
      <c r="Z2216" s="9" t="s">
        <v>1718</v>
      </c>
      <c r="AA2216" s="19" t="s">
        <v>29</v>
      </c>
      <c r="AB2216" s="9">
        <v>15000000</v>
      </c>
      <c r="AC2216" s="9">
        <v>6132924</v>
      </c>
      <c r="AD2216" s="9" t="s">
        <v>7101</v>
      </c>
      <c r="AE2216" s="20">
        <v>107</v>
      </c>
    </row>
    <row r="2217" spans="1:31" x14ac:dyDescent="0.35">
      <c r="A2217" t="s">
        <v>7254</v>
      </c>
      <c r="B2217" t="s">
        <v>446</v>
      </c>
      <c r="C2217" t="s">
        <v>40</v>
      </c>
      <c r="D2217" s="2">
        <v>1992</v>
      </c>
      <c r="E2217" t="s">
        <v>7255</v>
      </c>
      <c r="F2217" s="2">
        <v>7.5</v>
      </c>
      <c r="G2217">
        <v>6700</v>
      </c>
      <c r="H2217" t="s">
        <v>7256</v>
      </c>
      <c r="I2217" t="s">
        <v>7256</v>
      </c>
      <c r="J2217" t="s">
        <v>7257</v>
      </c>
      <c r="K2217" s="3" t="s">
        <v>194</v>
      </c>
      <c r="L2217">
        <v>0</v>
      </c>
      <c r="M2217">
        <v>611703</v>
      </c>
      <c r="N2217" t="s">
        <v>7258</v>
      </c>
      <c r="O2217" s="2">
        <v>107</v>
      </c>
      <c r="Q2217" s="10" t="s">
        <v>40</v>
      </c>
      <c r="R2217" s="21">
        <v>1992</v>
      </c>
      <c r="S2217" s="27" t="s">
        <v>13129</v>
      </c>
      <c r="T2217" s="25" t="str">
        <f>LEFT(S2217,3)</f>
        <v>Apr</v>
      </c>
      <c r="U2217" s="10" t="s">
        <v>29</v>
      </c>
      <c r="V2217" s="21">
        <v>7.5</v>
      </c>
      <c r="W2217" s="10">
        <v>6700</v>
      </c>
      <c r="X2217" s="10" t="s">
        <v>7256</v>
      </c>
      <c r="Y2217" s="10" t="s">
        <v>7256</v>
      </c>
      <c r="Z2217" s="10" t="s">
        <v>7257</v>
      </c>
      <c r="AA2217" s="22" t="s">
        <v>194</v>
      </c>
      <c r="AB2217" s="10">
        <v>0</v>
      </c>
      <c r="AC2217" s="10">
        <v>611703</v>
      </c>
      <c r="AD2217" s="10" t="s">
        <v>7258</v>
      </c>
      <c r="AE2217" s="23">
        <v>107</v>
      </c>
    </row>
    <row r="2218" spans="1:31" x14ac:dyDescent="0.35">
      <c r="A2218" t="s">
        <v>7259</v>
      </c>
      <c r="B2218" t="s">
        <v>15</v>
      </c>
      <c r="C2218" t="s">
        <v>40</v>
      </c>
      <c r="D2218" s="2">
        <v>1992</v>
      </c>
      <c r="E2218" t="s">
        <v>7006</v>
      </c>
      <c r="F2218" s="2">
        <v>5.8</v>
      </c>
      <c r="G2218">
        <v>4600</v>
      </c>
      <c r="H2218" t="s">
        <v>6654</v>
      </c>
      <c r="I2218" t="s">
        <v>7260</v>
      </c>
      <c r="J2218" t="s">
        <v>66</v>
      </c>
      <c r="K2218" s="3" t="s">
        <v>29</v>
      </c>
      <c r="L2218">
        <v>20000000</v>
      </c>
      <c r="M2218">
        <v>6202756</v>
      </c>
      <c r="N2218" t="s">
        <v>7261</v>
      </c>
      <c r="O2218" s="2">
        <v>105</v>
      </c>
      <c r="Q2218" s="9" t="s">
        <v>40</v>
      </c>
      <c r="R2218" s="18">
        <v>1992</v>
      </c>
      <c r="S2218" s="26" t="s">
        <v>13105</v>
      </c>
      <c r="T2218" s="25" t="str">
        <f>LEFT(S2218,3)</f>
        <v>Oct</v>
      </c>
      <c r="U2218" s="9" t="s">
        <v>29</v>
      </c>
      <c r="V2218" s="18">
        <v>5.8</v>
      </c>
      <c r="W2218" s="9">
        <v>4600</v>
      </c>
      <c r="X2218" s="9" t="s">
        <v>6654</v>
      </c>
      <c r="Y2218" s="9" t="s">
        <v>7260</v>
      </c>
      <c r="Z2218" s="9" t="s">
        <v>66</v>
      </c>
      <c r="AA2218" s="19" t="s">
        <v>29</v>
      </c>
      <c r="AB2218" s="9">
        <v>20000000</v>
      </c>
      <c r="AC2218" s="9">
        <v>6202756</v>
      </c>
      <c r="AD2218" s="9" t="s">
        <v>7261</v>
      </c>
      <c r="AE2218" s="20">
        <v>105</v>
      </c>
    </row>
    <row r="2219" spans="1:31" x14ac:dyDescent="0.35">
      <c r="A2219" t="s">
        <v>7262</v>
      </c>
      <c r="B2219" t="s">
        <v>15</v>
      </c>
      <c r="C2219" t="s">
        <v>16</v>
      </c>
      <c r="D2219" s="2">
        <v>1992</v>
      </c>
      <c r="E2219" t="s">
        <v>6791</v>
      </c>
      <c r="F2219" s="2">
        <v>5.6</v>
      </c>
      <c r="G2219">
        <v>2000</v>
      </c>
      <c r="H2219" t="s">
        <v>1836</v>
      </c>
      <c r="I2219" t="s">
        <v>1836</v>
      </c>
      <c r="J2219" t="s">
        <v>5631</v>
      </c>
      <c r="K2219" s="3" t="s">
        <v>29</v>
      </c>
      <c r="L2219">
        <v>18000000</v>
      </c>
      <c r="M2219">
        <v>11124511</v>
      </c>
      <c r="N2219" t="s">
        <v>43</v>
      </c>
      <c r="O2219" s="2">
        <v>103</v>
      </c>
      <c r="Q2219" s="10" t="s">
        <v>16</v>
      </c>
      <c r="R2219" s="21">
        <v>1992</v>
      </c>
      <c r="S2219" s="27" t="s">
        <v>13064</v>
      </c>
      <c r="T2219" s="25" t="str">
        <f>LEFT(S2219,3)</f>
        <v>Aug</v>
      </c>
      <c r="U2219" s="10" t="s">
        <v>29</v>
      </c>
      <c r="V2219" s="21">
        <v>5.6</v>
      </c>
      <c r="W2219" s="10">
        <v>2000</v>
      </c>
      <c r="X2219" s="10" t="s">
        <v>1836</v>
      </c>
      <c r="Y2219" s="10" t="s">
        <v>1836</v>
      </c>
      <c r="Z2219" s="10" t="s">
        <v>5631</v>
      </c>
      <c r="AA2219" s="22" t="s">
        <v>29</v>
      </c>
      <c r="AB2219" s="10">
        <v>18000000</v>
      </c>
      <c r="AC2219" s="10">
        <v>11124511</v>
      </c>
      <c r="AD2219" s="10" t="s">
        <v>43</v>
      </c>
      <c r="AE2219" s="23">
        <v>103</v>
      </c>
    </row>
    <row r="2220" spans="1:31" x14ac:dyDescent="0.35">
      <c r="A2220" t="s">
        <v>7263</v>
      </c>
      <c r="B2220" t="s">
        <v>15</v>
      </c>
      <c r="C2220" t="s">
        <v>16</v>
      </c>
      <c r="D2220" s="2">
        <v>1992</v>
      </c>
      <c r="E2220" t="s">
        <v>7006</v>
      </c>
      <c r="F2220" s="2">
        <v>6.3</v>
      </c>
      <c r="G2220">
        <v>1200</v>
      </c>
      <c r="H2220" t="s">
        <v>7264</v>
      </c>
      <c r="I2220" t="s">
        <v>7264</v>
      </c>
      <c r="J2220" t="s">
        <v>7265</v>
      </c>
      <c r="K2220" s="3" t="s">
        <v>29</v>
      </c>
      <c r="L2220">
        <v>0</v>
      </c>
      <c r="M2220">
        <v>1557771</v>
      </c>
      <c r="N2220" t="s">
        <v>5125</v>
      </c>
      <c r="O2220" s="2">
        <v>100</v>
      </c>
      <c r="Q2220" s="9" t="s">
        <v>16</v>
      </c>
      <c r="R2220" s="18">
        <v>1992</v>
      </c>
      <c r="S2220" s="26" t="s">
        <v>13105</v>
      </c>
      <c r="T2220" s="25" t="str">
        <f>LEFT(S2220,3)</f>
        <v>Oct</v>
      </c>
      <c r="U2220" s="9" t="s">
        <v>29</v>
      </c>
      <c r="V2220" s="18">
        <v>6.3</v>
      </c>
      <c r="W2220" s="9">
        <v>1200</v>
      </c>
      <c r="X2220" s="9" t="s">
        <v>7264</v>
      </c>
      <c r="Y2220" s="9" t="s">
        <v>7264</v>
      </c>
      <c r="Z2220" s="9" t="s">
        <v>7265</v>
      </c>
      <c r="AA2220" s="19" t="s">
        <v>29</v>
      </c>
      <c r="AB2220" s="9">
        <v>0</v>
      </c>
      <c r="AC2220" s="9">
        <v>1557771</v>
      </c>
      <c r="AD2220" s="9" t="s">
        <v>5125</v>
      </c>
      <c r="AE2220" s="20">
        <v>100</v>
      </c>
    </row>
    <row r="2221" spans="1:31" x14ac:dyDescent="0.35">
      <c r="A2221" t="s">
        <v>7266</v>
      </c>
      <c r="B2221" t="s">
        <v>446</v>
      </c>
      <c r="C2221" t="s">
        <v>40</v>
      </c>
      <c r="D2221" s="2">
        <v>1992</v>
      </c>
      <c r="E2221" t="s">
        <v>7267</v>
      </c>
      <c r="F2221" s="2">
        <v>7.4</v>
      </c>
      <c r="G2221">
        <v>1000</v>
      </c>
      <c r="H2221" t="s">
        <v>7268</v>
      </c>
      <c r="I2221" t="s">
        <v>7269</v>
      </c>
      <c r="J2221" t="s">
        <v>7270</v>
      </c>
      <c r="K2221" s="3" t="s">
        <v>1267</v>
      </c>
      <c r="L2221">
        <v>0</v>
      </c>
      <c r="M2221">
        <v>24672</v>
      </c>
      <c r="N2221" t="s">
        <v>7271</v>
      </c>
      <c r="O2221" s="2">
        <v>110</v>
      </c>
      <c r="Q2221" s="10" t="s">
        <v>40</v>
      </c>
      <c r="R2221" s="21">
        <v>1992</v>
      </c>
      <c r="S2221" s="27" t="s">
        <v>13130</v>
      </c>
      <c r="T2221" s="25" t="str">
        <f>LEFT(S2221,3)</f>
        <v>Apr</v>
      </c>
      <c r="U2221" s="10" t="s">
        <v>29</v>
      </c>
      <c r="V2221" s="21">
        <v>7.4</v>
      </c>
      <c r="W2221" s="10">
        <v>1000</v>
      </c>
      <c r="X2221" s="10" t="s">
        <v>7268</v>
      </c>
      <c r="Y2221" s="10" t="s">
        <v>7269</v>
      </c>
      <c r="Z2221" s="10" t="s">
        <v>7270</v>
      </c>
      <c r="AA2221" s="22" t="s">
        <v>1267</v>
      </c>
      <c r="AB2221" s="10">
        <v>0</v>
      </c>
      <c r="AC2221" s="10">
        <v>24672</v>
      </c>
      <c r="AD2221" s="10" t="s">
        <v>7271</v>
      </c>
      <c r="AE2221" s="23">
        <v>110</v>
      </c>
    </row>
    <row r="2222" spans="1:31" x14ac:dyDescent="0.35">
      <c r="A2222" t="s">
        <v>7272</v>
      </c>
      <c r="B2222" t="s">
        <v>446</v>
      </c>
      <c r="C2222" t="s">
        <v>16</v>
      </c>
      <c r="D2222" s="2">
        <v>1992</v>
      </c>
      <c r="E2222" t="s">
        <v>7273</v>
      </c>
      <c r="F2222" s="2">
        <v>7.3</v>
      </c>
      <c r="G2222">
        <v>4400</v>
      </c>
      <c r="H2222" t="s">
        <v>2416</v>
      </c>
      <c r="I2222" t="s">
        <v>2416</v>
      </c>
      <c r="J2222" t="s">
        <v>7274</v>
      </c>
      <c r="K2222" s="3" t="s">
        <v>451</v>
      </c>
      <c r="L2222">
        <v>0</v>
      </c>
      <c r="M2222">
        <v>52431</v>
      </c>
      <c r="N2222" t="s">
        <v>4317</v>
      </c>
      <c r="O2222" s="2">
        <v>114</v>
      </c>
      <c r="Q2222" s="9" t="s">
        <v>16</v>
      </c>
      <c r="R2222" s="18">
        <v>1992</v>
      </c>
      <c r="S2222" s="26" t="s">
        <v>13131</v>
      </c>
      <c r="T2222" s="25" t="str">
        <f>LEFT(S2222,3)</f>
        <v>Jan</v>
      </c>
      <c r="U2222" s="9" t="s">
        <v>451</v>
      </c>
      <c r="V2222" s="18">
        <v>7.3</v>
      </c>
      <c r="W2222" s="9">
        <v>4400</v>
      </c>
      <c r="X2222" s="9" t="s">
        <v>2416</v>
      </c>
      <c r="Y2222" s="9" t="s">
        <v>2416</v>
      </c>
      <c r="Z2222" s="9" t="s">
        <v>7274</v>
      </c>
      <c r="AA2222" s="19" t="s">
        <v>451</v>
      </c>
      <c r="AB2222" s="9">
        <v>0</v>
      </c>
      <c r="AC2222" s="9">
        <v>52431</v>
      </c>
      <c r="AD2222" s="9" t="s">
        <v>4317</v>
      </c>
      <c r="AE2222" s="20">
        <v>114</v>
      </c>
    </row>
    <row r="2223" spans="1:31" x14ac:dyDescent="0.35">
      <c r="A2223" t="s">
        <v>7275</v>
      </c>
      <c r="B2223" t="s">
        <v>1998</v>
      </c>
      <c r="C2223" t="s">
        <v>40</v>
      </c>
      <c r="D2223" s="2">
        <v>1992</v>
      </c>
      <c r="E2223" t="s">
        <v>6953</v>
      </c>
      <c r="F2223" s="2">
        <v>4.7</v>
      </c>
      <c r="G2223">
        <v>3000</v>
      </c>
      <c r="H2223" t="s">
        <v>685</v>
      </c>
      <c r="I2223" t="s">
        <v>7276</v>
      </c>
      <c r="J2223" t="s">
        <v>20</v>
      </c>
      <c r="K2223" s="3" t="s">
        <v>29</v>
      </c>
      <c r="L2223">
        <v>30000000</v>
      </c>
      <c r="M2223">
        <v>4096030</v>
      </c>
      <c r="N2223" t="s">
        <v>7277</v>
      </c>
      <c r="O2223" s="2">
        <v>100</v>
      </c>
      <c r="Q2223" s="10" t="s">
        <v>40</v>
      </c>
      <c r="R2223" s="21">
        <v>1992</v>
      </c>
      <c r="S2223" s="27" t="s">
        <v>13097</v>
      </c>
      <c r="T2223" s="25" t="str">
        <f>LEFT(S2223,3)</f>
        <v>Jul</v>
      </c>
      <c r="U2223" s="10" t="s">
        <v>29</v>
      </c>
      <c r="V2223" s="21">
        <v>4.7</v>
      </c>
      <c r="W2223" s="10">
        <v>3000</v>
      </c>
      <c r="X2223" s="10" t="s">
        <v>685</v>
      </c>
      <c r="Y2223" s="10" t="s">
        <v>7276</v>
      </c>
      <c r="Z2223" s="10" t="s">
        <v>20</v>
      </c>
      <c r="AA2223" s="22" t="s">
        <v>29</v>
      </c>
      <c r="AB2223" s="10">
        <v>30000000</v>
      </c>
      <c r="AC2223" s="10">
        <v>4096030</v>
      </c>
      <c r="AD2223" s="10" t="s">
        <v>7277</v>
      </c>
      <c r="AE2223" s="23">
        <v>100</v>
      </c>
    </row>
    <row r="2224" spans="1:31" x14ac:dyDescent="0.35">
      <c r="A2224" t="s">
        <v>7278</v>
      </c>
      <c r="B2224" t="s">
        <v>15</v>
      </c>
      <c r="C2224" t="s">
        <v>103</v>
      </c>
      <c r="D2224" s="2">
        <v>1992</v>
      </c>
      <c r="E2224" t="s">
        <v>7279</v>
      </c>
      <c r="F2224" s="2">
        <v>6.8</v>
      </c>
      <c r="G2224">
        <v>950</v>
      </c>
      <c r="H2224" t="s">
        <v>7280</v>
      </c>
      <c r="I2224" t="s">
        <v>7280</v>
      </c>
      <c r="J2224" t="s">
        <v>7281</v>
      </c>
      <c r="K2224" s="3" t="s">
        <v>29</v>
      </c>
      <c r="L2224">
        <v>38000</v>
      </c>
      <c r="N2224" t="s">
        <v>6682</v>
      </c>
      <c r="O2224" s="2">
        <v>100</v>
      </c>
      <c r="Q2224" s="9" t="s">
        <v>103</v>
      </c>
      <c r="R2224" s="18">
        <v>1992</v>
      </c>
      <c r="S2224" s="26" t="s">
        <v>13132</v>
      </c>
      <c r="T2224" s="25" t="str">
        <f>LEFT(S2224,3)</f>
        <v>Aug</v>
      </c>
      <c r="U2224" s="9" t="s">
        <v>21</v>
      </c>
      <c r="V2224" s="18">
        <v>6.8</v>
      </c>
      <c r="W2224" s="9">
        <v>950</v>
      </c>
      <c r="X2224" s="9" t="s">
        <v>7280</v>
      </c>
      <c r="Y2224" s="9" t="s">
        <v>7280</v>
      </c>
      <c r="Z2224" s="9" t="s">
        <v>7281</v>
      </c>
      <c r="AA2224" s="19" t="s">
        <v>29</v>
      </c>
      <c r="AB2224" s="9">
        <v>38000</v>
      </c>
      <c r="AC2224" s="9"/>
      <c r="AD2224" s="9" t="s">
        <v>6682</v>
      </c>
      <c r="AE2224" s="20">
        <v>100</v>
      </c>
    </row>
    <row r="2225" spans="1:31" x14ac:dyDescent="0.35">
      <c r="A2225" t="s">
        <v>7282</v>
      </c>
      <c r="B2225" t="s">
        <v>32</v>
      </c>
      <c r="C2225" t="s">
        <v>40</v>
      </c>
      <c r="D2225" s="2">
        <v>1992</v>
      </c>
      <c r="E2225" t="s">
        <v>7191</v>
      </c>
      <c r="F2225" s="2">
        <v>7.1</v>
      </c>
      <c r="G2225">
        <v>4100</v>
      </c>
      <c r="H2225" t="s">
        <v>5774</v>
      </c>
      <c r="I2225" t="s">
        <v>7283</v>
      </c>
      <c r="J2225" t="s">
        <v>6309</v>
      </c>
      <c r="K2225" s="3" t="s">
        <v>29</v>
      </c>
      <c r="L2225">
        <v>0</v>
      </c>
      <c r="M2225">
        <v>918239</v>
      </c>
      <c r="N2225" t="s">
        <v>43</v>
      </c>
      <c r="O2225" s="2">
        <v>80</v>
      </c>
      <c r="Q2225" s="10" t="s">
        <v>40</v>
      </c>
      <c r="R2225" s="21">
        <v>1992</v>
      </c>
      <c r="S2225" s="27" t="s">
        <v>13122</v>
      </c>
      <c r="T2225" s="25" t="str">
        <f>LEFT(S2225,3)</f>
        <v>Apr</v>
      </c>
      <c r="U2225" s="10" t="s">
        <v>29</v>
      </c>
      <c r="V2225" s="21">
        <v>7.1</v>
      </c>
      <c r="W2225" s="10">
        <v>4100</v>
      </c>
      <c r="X2225" s="10" t="s">
        <v>5774</v>
      </c>
      <c r="Y2225" s="10" t="s">
        <v>7283</v>
      </c>
      <c r="Z2225" s="10" t="s">
        <v>6309</v>
      </c>
      <c r="AA2225" s="22" t="s">
        <v>29</v>
      </c>
      <c r="AB2225" s="10">
        <v>0</v>
      </c>
      <c r="AC2225" s="10">
        <v>918239</v>
      </c>
      <c r="AD2225" s="10" t="s">
        <v>43</v>
      </c>
      <c r="AE2225" s="23">
        <v>80</v>
      </c>
    </row>
    <row r="2226" spans="1:31" x14ac:dyDescent="0.35">
      <c r="A2226" t="s">
        <v>7284</v>
      </c>
      <c r="B2226" t="s">
        <v>32</v>
      </c>
      <c r="C2226" t="s">
        <v>40</v>
      </c>
      <c r="D2226" s="2">
        <v>1992</v>
      </c>
      <c r="E2226" t="s">
        <v>7159</v>
      </c>
      <c r="F2226" s="2">
        <v>5.3</v>
      </c>
      <c r="G2226">
        <v>1600</v>
      </c>
      <c r="H2226" t="s">
        <v>886</v>
      </c>
      <c r="I2226" t="s">
        <v>7285</v>
      </c>
      <c r="J2226" t="s">
        <v>1510</v>
      </c>
      <c r="K2226" s="3" t="s">
        <v>29</v>
      </c>
      <c r="L2226">
        <v>0</v>
      </c>
      <c r="M2226">
        <v>1659542</v>
      </c>
      <c r="N2226" t="s">
        <v>2981</v>
      </c>
      <c r="O2226" s="2">
        <v>93</v>
      </c>
      <c r="Q2226" s="9" t="s">
        <v>40</v>
      </c>
      <c r="R2226" s="18">
        <v>1992</v>
      </c>
      <c r="S2226" s="26" t="s">
        <v>13118</v>
      </c>
      <c r="T2226" s="25" t="str">
        <f>LEFT(S2226,3)</f>
        <v>Sep</v>
      </c>
      <c r="U2226" s="9" t="s">
        <v>29</v>
      </c>
      <c r="V2226" s="18">
        <v>5.3</v>
      </c>
      <c r="W2226" s="9">
        <v>1600</v>
      </c>
      <c r="X2226" s="9" t="s">
        <v>886</v>
      </c>
      <c r="Y2226" s="9" t="s">
        <v>7285</v>
      </c>
      <c r="Z2226" s="9" t="s">
        <v>1510</v>
      </c>
      <c r="AA2226" s="19" t="s">
        <v>29</v>
      </c>
      <c r="AB2226" s="9">
        <v>0</v>
      </c>
      <c r="AC2226" s="9">
        <v>1659542</v>
      </c>
      <c r="AD2226" s="9" t="s">
        <v>2981</v>
      </c>
      <c r="AE2226" s="20">
        <v>93</v>
      </c>
    </row>
    <row r="2227" spans="1:31" x14ac:dyDescent="0.35">
      <c r="A2227" t="s">
        <v>7286</v>
      </c>
      <c r="B2227" t="s">
        <v>15</v>
      </c>
      <c r="C2227" t="s">
        <v>33</v>
      </c>
      <c r="D2227" s="2">
        <v>1992</v>
      </c>
      <c r="E2227" t="s">
        <v>7287</v>
      </c>
      <c r="F2227" s="2">
        <v>6.4</v>
      </c>
      <c r="G2227">
        <v>4200</v>
      </c>
      <c r="H2227" t="s">
        <v>7288</v>
      </c>
      <c r="I2227" t="s">
        <v>7288</v>
      </c>
      <c r="J2227" t="s">
        <v>7289</v>
      </c>
      <c r="K2227" s="3" t="s">
        <v>2107</v>
      </c>
      <c r="L2227">
        <v>0</v>
      </c>
      <c r="N2227" t="s">
        <v>7290</v>
      </c>
      <c r="O2227" s="2">
        <v>83</v>
      </c>
      <c r="Q2227" s="10" t="s">
        <v>33</v>
      </c>
      <c r="R2227" s="21">
        <v>1992</v>
      </c>
      <c r="S2227" s="27" t="s">
        <v>13133</v>
      </c>
      <c r="T2227" s="25" t="str">
        <f>LEFT(S2227,3)</f>
        <v>Aug</v>
      </c>
      <c r="U2227" s="10" t="s">
        <v>29</v>
      </c>
      <c r="V2227" s="21">
        <v>6.4</v>
      </c>
      <c r="W2227" s="10">
        <v>4200</v>
      </c>
      <c r="X2227" s="10" t="s">
        <v>7288</v>
      </c>
      <c r="Y2227" s="10" t="s">
        <v>7288</v>
      </c>
      <c r="Z2227" s="10" t="s">
        <v>7289</v>
      </c>
      <c r="AA2227" s="22" t="s">
        <v>2107</v>
      </c>
      <c r="AB2227" s="10">
        <v>0</v>
      </c>
      <c r="AC2227" s="10"/>
      <c r="AD2227" s="10" t="s">
        <v>7290</v>
      </c>
      <c r="AE2227" s="23">
        <v>83</v>
      </c>
    </row>
    <row r="2228" spans="1:31" x14ac:dyDescent="0.35">
      <c r="A2228" t="s">
        <v>7291</v>
      </c>
      <c r="B2228" t="s">
        <v>15</v>
      </c>
      <c r="C2228" t="s">
        <v>103</v>
      </c>
      <c r="D2228" s="2">
        <v>1992</v>
      </c>
      <c r="E2228" t="s">
        <v>7292</v>
      </c>
      <c r="F2228" s="2">
        <v>5.2</v>
      </c>
      <c r="G2228">
        <v>1500</v>
      </c>
      <c r="H2228" t="s">
        <v>7293</v>
      </c>
      <c r="I2228" t="s">
        <v>7294</v>
      </c>
      <c r="J2228" t="s">
        <v>4193</v>
      </c>
      <c r="K2228" s="3" t="s">
        <v>29</v>
      </c>
      <c r="L2228">
        <v>0</v>
      </c>
      <c r="M2228">
        <v>3206714</v>
      </c>
      <c r="N2228" t="s">
        <v>1989</v>
      </c>
      <c r="O2228" s="2">
        <v>105</v>
      </c>
      <c r="Q2228" s="9" t="s">
        <v>103</v>
      </c>
      <c r="R2228" s="18">
        <v>1992</v>
      </c>
      <c r="S2228" s="26" t="s">
        <v>13134</v>
      </c>
      <c r="T2228" s="25" t="str">
        <f>LEFT(S2228,3)</f>
        <v>Nov</v>
      </c>
      <c r="U2228" s="9" t="s">
        <v>29</v>
      </c>
      <c r="V2228" s="18">
        <v>5.2</v>
      </c>
      <c r="W2228" s="9">
        <v>1500</v>
      </c>
      <c r="X2228" s="9" t="s">
        <v>7293</v>
      </c>
      <c r="Y2228" s="9" t="s">
        <v>7294</v>
      </c>
      <c r="Z2228" s="9" t="s">
        <v>4193</v>
      </c>
      <c r="AA2228" s="19" t="s">
        <v>29</v>
      </c>
      <c r="AB2228" s="9">
        <v>0</v>
      </c>
      <c r="AC2228" s="9">
        <v>3206714</v>
      </c>
      <c r="AD2228" s="9" t="s">
        <v>1989</v>
      </c>
      <c r="AE2228" s="20">
        <v>105</v>
      </c>
    </row>
    <row r="2229" spans="1:31" x14ac:dyDescent="0.35">
      <c r="A2229" t="s">
        <v>7295</v>
      </c>
      <c r="B2229" t="s">
        <v>15</v>
      </c>
      <c r="C2229" t="s">
        <v>16</v>
      </c>
      <c r="D2229" s="2">
        <v>1992</v>
      </c>
      <c r="E2229" t="s">
        <v>7296</v>
      </c>
      <c r="F2229" s="2">
        <v>5.8</v>
      </c>
      <c r="G2229">
        <v>1100</v>
      </c>
      <c r="H2229" t="s">
        <v>7297</v>
      </c>
      <c r="I2229" t="s">
        <v>7298</v>
      </c>
      <c r="J2229" t="s">
        <v>2734</v>
      </c>
      <c r="K2229" s="3" t="s">
        <v>29</v>
      </c>
      <c r="L2229">
        <v>0</v>
      </c>
      <c r="M2229">
        <v>422503</v>
      </c>
      <c r="N2229" t="s">
        <v>5182</v>
      </c>
      <c r="O2229" s="2">
        <v>113</v>
      </c>
      <c r="Q2229" s="10" t="s">
        <v>16</v>
      </c>
      <c r="R2229" s="21">
        <v>1992</v>
      </c>
      <c r="S2229" s="27" t="s">
        <v>13135</v>
      </c>
      <c r="T2229" s="25" t="str">
        <f>LEFT(S2229,3)</f>
        <v>Sep</v>
      </c>
      <c r="U2229" s="10" t="s">
        <v>451</v>
      </c>
      <c r="V2229" s="21">
        <v>5.8</v>
      </c>
      <c r="W2229" s="10">
        <v>1100</v>
      </c>
      <c r="X2229" s="10" t="s">
        <v>7297</v>
      </c>
      <c r="Y2229" s="10" t="s">
        <v>7298</v>
      </c>
      <c r="Z2229" s="10" t="s">
        <v>2734</v>
      </c>
      <c r="AA2229" s="22" t="s">
        <v>29</v>
      </c>
      <c r="AB2229" s="10">
        <v>0</v>
      </c>
      <c r="AC2229" s="10">
        <v>422503</v>
      </c>
      <c r="AD2229" s="10" t="s">
        <v>5182</v>
      </c>
      <c r="AE2229" s="23">
        <v>113</v>
      </c>
    </row>
    <row r="2230" spans="1:31" x14ac:dyDescent="0.35">
      <c r="A2230" t="s">
        <v>7299</v>
      </c>
      <c r="B2230" t="s">
        <v>1998</v>
      </c>
      <c r="C2230" t="s">
        <v>33</v>
      </c>
      <c r="D2230" s="2">
        <v>1992</v>
      </c>
      <c r="E2230" t="s">
        <v>7300</v>
      </c>
      <c r="F2230" s="2">
        <v>5.2</v>
      </c>
      <c r="G2230">
        <v>683</v>
      </c>
      <c r="H2230" t="s">
        <v>7301</v>
      </c>
      <c r="I2230" t="s">
        <v>7302</v>
      </c>
      <c r="J2230" t="s">
        <v>2849</v>
      </c>
      <c r="K2230" s="3" t="s">
        <v>29</v>
      </c>
      <c r="L2230">
        <v>0</v>
      </c>
      <c r="N2230" t="s">
        <v>3112</v>
      </c>
      <c r="O2230" s="2">
        <v>99</v>
      </c>
      <c r="Q2230" s="9" t="s">
        <v>33</v>
      </c>
      <c r="R2230" s="18">
        <v>1992</v>
      </c>
      <c r="S2230" s="26" t="s">
        <v>13136</v>
      </c>
      <c r="T2230" s="25" t="str">
        <f>LEFT(S2230,3)</f>
        <v>Dec</v>
      </c>
      <c r="U2230" s="9" t="s">
        <v>29</v>
      </c>
      <c r="V2230" s="18">
        <v>5.2</v>
      </c>
      <c r="W2230" s="9">
        <v>683</v>
      </c>
      <c r="X2230" s="9" t="s">
        <v>7301</v>
      </c>
      <c r="Y2230" s="9" t="s">
        <v>7302</v>
      </c>
      <c r="Z2230" s="9" t="s">
        <v>2849</v>
      </c>
      <c r="AA2230" s="19" t="s">
        <v>29</v>
      </c>
      <c r="AB2230" s="9">
        <v>0</v>
      </c>
      <c r="AC2230" s="9"/>
      <c r="AD2230" s="9" t="s">
        <v>3112</v>
      </c>
      <c r="AE2230" s="20">
        <v>99</v>
      </c>
    </row>
    <row r="2231" spans="1:31" x14ac:dyDescent="0.35">
      <c r="A2231" t="s">
        <v>7303</v>
      </c>
      <c r="B2231" t="s">
        <v>15</v>
      </c>
      <c r="C2231" t="s">
        <v>24</v>
      </c>
      <c r="D2231" s="2">
        <v>1992</v>
      </c>
      <c r="E2231" t="s">
        <v>7304</v>
      </c>
      <c r="F2231" s="2">
        <v>7.1</v>
      </c>
      <c r="G2231">
        <v>3100</v>
      </c>
      <c r="H2231" t="s">
        <v>7305</v>
      </c>
      <c r="I2231" t="s">
        <v>7306</v>
      </c>
      <c r="J2231" t="s">
        <v>7307</v>
      </c>
      <c r="K2231" s="3" t="s">
        <v>247</v>
      </c>
      <c r="L2231">
        <v>0</v>
      </c>
      <c r="M2231">
        <v>2806881</v>
      </c>
      <c r="N2231" t="s">
        <v>6686</v>
      </c>
      <c r="O2231" s="2">
        <v>109</v>
      </c>
      <c r="Q2231" s="10" t="s">
        <v>24</v>
      </c>
      <c r="R2231" s="21">
        <v>1992</v>
      </c>
      <c r="S2231" s="27" t="s">
        <v>13137</v>
      </c>
      <c r="T2231" s="25" t="str">
        <f>LEFT(S2231,3)</f>
        <v>May</v>
      </c>
      <c r="U2231" s="10" t="s">
        <v>29</v>
      </c>
      <c r="V2231" s="21">
        <v>7.1</v>
      </c>
      <c r="W2231" s="10">
        <v>3100</v>
      </c>
      <c r="X2231" s="10" t="s">
        <v>7305</v>
      </c>
      <c r="Y2231" s="10" t="s">
        <v>7306</v>
      </c>
      <c r="Z2231" s="10" t="s">
        <v>7307</v>
      </c>
      <c r="AA2231" s="22" t="s">
        <v>247</v>
      </c>
      <c r="AB2231" s="10">
        <v>0</v>
      </c>
      <c r="AC2231" s="10">
        <v>2806881</v>
      </c>
      <c r="AD2231" s="10" t="s">
        <v>6686</v>
      </c>
      <c r="AE2231" s="23">
        <v>109</v>
      </c>
    </row>
    <row r="2232" spans="1:31" x14ac:dyDescent="0.35">
      <c r="A2232" t="s">
        <v>7308</v>
      </c>
      <c r="B2232" t="s">
        <v>1998</v>
      </c>
      <c r="C2232" t="s">
        <v>4883</v>
      </c>
      <c r="D2232" s="2">
        <v>1992</v>
      </c>
      <c r="E2232" t="s">
        <v>7309</v>
      </c>
      <c r="F2232" s="2">
        <v>5</v>
      </c>
      <c r="G2232">
        <v>2100</v>
      </c>
      <c r="H2232" t="s">
        <v>1199</v>
      </c>
      <c r="I2232" t="s">
        <v>2330</v>
      </c>
      <c r="J2232" t="s">
        <v>7310</v>
      </c>
      <c r="K2232" s="3" t="s">
        <v>29</v>
      </c>
      <c r="L2232">
        <v>24000000</v>
      </c>
      <c r="M2232">
        <v>608866</v>
      </c>
      <c r="N2232" t="s">
        <v>7311</v>
      </c>
      <c r="O2232" s="2">
        <v>90</v>
      </c>
      <c r="Q2232" s="9" t="s">
        <v>4883</v>
      </c>
      <c r="R2232" s="18">
        <v>1992</v>
      </c>
      <c r="S2232" s="26" t="s">
        <v>13138</v>
      </c>
      <c r="T2232" s="25" t="str">
        <f>LEFT(S2232,3)</f>
        <v>Oct</v>
      </c>
      <c r="U2232" s="9" t="s">
        <v>29</v>
      </c>
      <c r="V2232" s="18">
        <v>5</v>
      </c>
      <c r="W2232" s="9">
        <v>2100</v>
      </c>
      <c r="X2232" s="9" t="s">
        <v>1199</v>
      </c>
      <c r="Y2232" s="9" t="s">
        <v>2330</v>
      </c>
      <c r="Z2232" s="9" t="s">
        <v>7310</v>
      </c>
      <c r="AA2232" s="19" t="s">
        <v>29</v>
      </c>
      <c r="AB2232" s="9">
        <v>24000000</v>
      </c>
      <c r="AC2232" s="9">
        <v>608866</v>
      </c>
      <c r="AD2232" s="9" t="s">
        <v>7311</v>
      </c>
      <c r="AE2232" s="20">
        <v>90</v>
      </c>
    </row>
    <row r="2233" spans="1:31" x14ac:dyDescent="0.35">
      <c r="A2233" t="s">
        <v>7312</v>
      </c>
      <c r="B2233" t="s">
        <v>15</v>
      </c>
      <c r="C2233" t="s">
        <v>16</v>
      </c>
      <c r="D2233" s="2">
        <v>1992</v>
      </c>
      <c r="E2233" t="s">
        <v>7313</v>
      </c>
      <c r="F2233" s="2">
        <v>6.8</v>
      </c>
      <c r="G2233">
        <v>2600</v>
      </c>
      <c r="H2233" t="s">
        <v>3284</v>
      </c>
      <c r="I2233" t="s">
        <v>3284</v>
      </c>
      <c r="J2233" t="s">
        <v>3913</v>
      </c>
      <c r="K2233" s="3" t="s">
        <v>29</v>
      </c>
      <c r="L2233">
        <v>2700000</v>
      </c>
      <c r="M2233">
        <v>1723319</v>
      </c>
      <c r="N2233" t="s">
        <v>4930</v>
      </c>
      <c r="O2233" s="2">
        <v>106</v>
      </c>
      <c r="Q2233" s="10" t="s">
        <v>16</v>
      </c>
      <c r="R2233" s="21">
        <v>1992</v>
      </c>
      <c r="S2233" s="27" t="s">
        <v>13139</v>
      </c>
      <c r="T2233" s="25" t="str">
        <f>LEFT(S2233,3)</f>
        <v>May</v>
      </c>
      <c r="U2233" s="10" t="s">
        <v>29</v>
      </c>
      <c r="V2233" s="21">
        <v>6.8</v>
      </c>
      <c r="W2233" s="10">
        <v>2600</v>
      </c>
      <c r="X2233" s="10" t="s">
        <v>3284</v>
      </c>
      <c r="Y2233" s="10" t="s">
        <v>3284</v>
      </c>
      <c r="Z2233" s="10" t="s">
        <v>3913</v>
      </c>
      <c r="AA2233" s="22" t="s">
        <v>29</v>
      </c>
      <c r="AB2233" s="10">
        <v>2700000</v>
      </c>
      <c r="AC2233" s="10">
        <v>1723319</v>
      </c>
      <c r="AD2233" s="10" t="s">
        <v>4930</v>
      </c>
      <c r="AE2233" s="23">
        <v>106</v>
      </c>
    </row>
    <row r="2234" spans="1:31" x14ac:dyDescent="0.35">
      <c r="A2234" t="s">
        <v>7314</v>
      </c>
      <c r="B2234" t="s">
        <v>1998</v>
      </c>
      <c r="C2234" t="s">
        <v>33</v>
      </c>
      <c r="D2234" s="2">
        <v>1992</v>
      </c>
      <c r="E2234" t="s">
        <v>7143</v>
      </c>
      <c r="F2234" s="2">
        <v>5.8</v>
      </c>
      <c r="G2234">
        <v>1500</v>
      </c>
      <c r="H2234" t="s">
        <v>699</v>
      </c>
      <c r="I2234" t="s">
        <v>3666</v>
      </c>
      <c r="J2234" t="s">
        <v>7315</v>
      </c>
      <c r="K2234" s="3" t="s">
        <v>29</v>
      </c>
      <c r="L2234">
        <v>0</v>
      </c>
      <c r="M2234">
        <v>2791515</v>
      </c>
      <c r="N2234" t="s">
        <v>5108</v>
      </c>
      <c r="O2234" s="2">
        <v>91</v>
      </c>
      <c r="Q2234" s="9" t="s">
        <v>33</v>
      </c>
      <c r="R2234" s="18">
        <v>1992</v>
      </c>
      <c r="S2234" s="26" t="s">
        <v>13011</v>
      </c>
      <c r="T2234" s="25" t="str">
        <f>LEFT(S2234,3)</f>
        <v>Apr</v>
      </c>
      <c r="U2234" s="9" t="s">
        <v>29</v>
      </c>
      <c r="V2234" s="18">
        <v>5.8</v>
      </c>
      <c r="W2234" s="9">
        <v>1500</v>
      </c>
      <c r="X2234" s="9" t="s">
        <v>699</v>
      </c>
      <c r="Y2234" s="9" t="s">
        <v>3666</v>
      </c>
      <c r="Z2234" s="9" t="s">
        <v>7315</v>
      </c>
      <c r="AA2234" s="19" t="s">
        <v>29</v>
      </c>
      <c r="AB2234" s="9">
        <v>0</v>
      </c>
      <c r="AC2234" s="9">
        <v>2791515</v>
      </c>
      <c r="AD2234" s="9" t="s">
        <v>5108</v>
      </c>
      <c r="AE2234" s="20">
        <v>91</v>
      </c>
    </row>
    <row r="2235" spans="1:31" x14ac:dyDescent="0.35">
      <c r="A2235" t="s">
        <v>7316</v>
      </c>
      <c r="B2235" t="s">
        <v>1998</v>
      </c>
      <c r="C2235" t="s">
        <v>16</v>
      </c>
      <c r="D2235" s="2">
        <v>1992</v>
      </c>
      <c r="E2235" t="s">
        <v>6973</v>
      </c>
      <c r="F2235" s="2">
        <v>6.1</v>
      </c>
      <c r="G2235">
        <v>1100</v>
      </c>
      <c r="H2235" t="s">
        <v>1584</v>
      </c>
      <c r="I2235" t="s">
        <v>7317</v>
      </c>
      <c r="J2235" t="s">
        <v>7318</v>
      </c>
      <c r="K2235" s="3" t="s">
        <v>29</v>
      </c>
      <c r="L2235">
        <v>0</v>
      </c>
      <c r="M2235">
        <v>2922094</v>
      </c>
      <c r="N2235" t="s">
        <v>179</v>
      </c>
      <c r="O2235" s="2">
        <v>105</v>
      </c>
      <c r="Q2235" s="10" t="s">
        <v>16</v>
      </c>
      <c r="R2235" s="21">
        <v>1992</v>
      </c>
      <c r="S2235" s="27" t="s">
        <v>13100</v>
      </c>
      <c r="T2235" s="25" t="str">
        <f>LEFT(S2235,3)</f>
        <v>Feb</v>
      </c>
      <c r="U2235" s="10" t="s">
        <v>29</v>
      </c>
      <c r="V2235" s="21">
        <v>6.1</v>
      </c>
      <c r="W2235" s="10">
        <v>1100</v>
      </c>
      <c r="X2235" s="10" t="s">
        <v>1584</v>
      </c>
      <c r="Y2235" s="10" t="s">
        <v>7317</v>
      </c>
      <c r="Z2235" s="10" t="s">
        <v>7318</v>
      </c>
      <c r="AA2235" s="22" t="s">
        <v>29</v>
      </c>
      <c r="AB2235" s="10">
        <v>0</v>
      </c>
      <c r="AC2235" s="10">
        <v>2922094</v>
      </c>
      <c r="AD2235" s="10" t="s">
        <v>179</v>
      </c>
      <c r="AE2235" s="23">
        <v>105</v>
      </c>
    </row>
    <row r="2236" spans="1:31" x14ac:dyDescent="0.35">
      <c r="A2236" t="s">
        <v>7319</v>
      </c>
      <c r="B2236" t="s">
        <v>15</v>
      </c>
      <c r="C2236" t="s">
        <v>40</v>
      </c>
      <c r="D2236" s="2">
        <v>1992</v>
      </c>
      <c r="E2236" t="s">
        <v>7051</v>
      </c>
      <c r="F2236" s="2">
        <v>5.4</v>
      </c>
      <c r="G2236">
        <v>2100</v>
      </c>
      <c r="H2236" t="s">
        <v>7320</v>
      </c>
      <c r="I2236" t="s">
        <v>7320</v>
      </c>
      <c r="J2236" t="s">
        <v>7321</v>
      </c>
      <c r="K2236" s="3" t="s">
        <v>29</v>
      </c>
      <c r="L2236">
        <v>0</v>
      </c>
      <c r="M2236">
        <v>1102469</v>
      </c>
      <c r="N2236" t="s">
        <v>7322</v>
      </c>
      <c r="O2236" s="2">
        <v>110</v>
      </c>
      <c r="Q2236" s="9" t="s">
        <v>40</v>
      </c>
      <c r="R2236" s="18">
        <v>1992</v>
      </c>
      <c r="S2236" s="26" t="s">
        <v>13110</v>
      </c>
      <c r="T2236" s="25" t="str">
        <f>LEFT(S2236,3)</f>
        <v>Jul</v>
      </c>
      <c r="U2236" s="9" t="s">
        <v>29</v>
      </c>
      <c r="V2236" s="18">
        <v>5.4</v>
      </c>
      <c r="W2236" s="9">
        <v>2100</v>
      </c>
      <c r="X2236" s="9" t="s">
        <v>7320</v>
      </c>
      <c r="Y2236" s="9" t="s">
        <v>7320</v>
      </c>
      <c r="Z2236" s="9" t="s">
        <v>7321</v>
      </c>
      <c r="AA2236" s="19" t="s">
        <v>29</v>
      </c>
      <c r="AB2236" s="9">
        <v>0</v>
      </c>
      <c r="AC2236" s="9">
        <v>1102469</v>
      </c>
      <c r="AD2236" s="9" t="s">
        <v>7322</v>
      </c>
      <c r="AE2236" s="20">
        <v>110</v>
      </c>
    </row>
    <row r="2237" spans="1:31" x14ac:dyDescent="0.35">
      <c r="A2237" t="s">
        <v>7323</v>
      </c>
      <c r="B2237" t="s">
        <v>1998</v>
      </c>
      <c r="C2237" t="s">
        <v>40</v>
      </c>
      <c r="D2237" s="2">
        <v>1992</v>
      </c>
      <c r="E2237" t="s">
        <v>7143</v>
      </c>
      <c r="F2237" s="2">
        <v>5.8</v>
      </c>
      <c r="G2237">
        <v>1200</v>
      </c>
      <c r="H2237" t="s">
        <v>943</v>
      </c>
      <c r="I2237" t="s">
        <v>943</v>
      </c>
      <c r="J2237" t="s">
        <v>3371</v>
      </c>
      <c r="K2237" s="3" t="s">
        <v>29</v>
      </c>
      <c r="L2237">
        <v>0</v>
      </c>
      <c r="M2237">
        <v>4030793</v>
      </c>
      <c r="N2237" t="s">
        <v>5720</v>
      </c>
      <c r="O2237" s="2">
        <v>96</v>
      </c>
      <c r="Q2237" s="10" t="s">
        <v>40</v>
      </c>
      <c r="R2237" s="21">
        <v>1992</v>
      </c>
      <c r="S2237" s="27" t="s">
        <v>13011</v>
      </c>
      <c r="T2237" s="25" t="str">
        <f>LEFT(S2237,3)</f>
        <v>Apr</v>
      </c>
      <c r="U2237" s="10" t="s">
        <v>29</v>
      </c>
      <c r="V2237" s="21">
        <v>5.8</v>
      </c>
      <c r="W2237" s="10">
        <v>1200</v>
      </c>
      <c r="X2237" s="10" t="s">
        <v>943</v>
      </c>
      <c r="Y2237" s="10" t="s">
        <v>943</v>
      </c>
      <c r="Z2237" s="10" t="s">
        <v>3371</v>
      </c>
      <c r="AA2237" s="22" t="s">
        <v>29</v>
      </c>
      <c r="AB2237" s="10">
        <v>0</v>
      </c>
      <c r="AC2237" s="10">
        <v>4030793</v>
      </c>
      <c r="AD2237" s="10" t="s">
        <v>5720</v>
      </c>
      <c r="AE2237" s="23">
        <v>96</v>
      </c>
    </row>
    <row r="2238" spans="1:31" x14ac:dyDescent="0.35">
      <c r="A2238" t="s">
        <v>7324</v>
      </c>
      <c r="B2238" t="s">
        <v>1998</v>
      </c>
      <c r="C2238" t="s">
        <v>40</v>
      </c>
      <c r="D2238" s="2">
        <v>1992</v>
      </c>
      <c r="E2238" t="s">
        <v>6892</v>
      </c>
      <c r="F2238" s="2">
        <v>5.5</v>
      </c>
      <c r="G2238">
        <v>2500</v>
      </c>
      <c r="H2238" t="s">
        <v>7325</v>
      </c>
      <c r="I2238" t="s">
        <v>7325</v>
      </c>
      <c r="J2238" t="s">
        <v>7326</v>
      </c>
      <c r="K2238" s="3" t="s">
        <v>21</v>
      </c>
      <c r="L2238">
        <v>0</v>
      </c>
      <c r="M2238">
        <v>3104545</v>
      </c>
      <c r="N2238" t="s">
        <v>7327</v>
      </c>
      <c r="O2238" s="2">
        <v>78</v>
      </c>
      <c r="Q2238" s="9" t="s">
        <v>40</v>
      </c>
      <c r="R2238" s="18">
        <v>1992</v>
      </c>
      <c r="S2238" s="26" t="s">
        <v>13087</v>
      </c>
      <c r="T2238" s="25" t="str">
        <f>LEFT(S2238,3)</f>
        <v>Mar</v>
      </c>
      <c r="U2238" s="9" t="s">
        <v>29</v>
      </c>
      <c r="V2238" s="18">
        <v>5.5</v>
      </c>
      <c r="W2238" s="9">
        <v>2500</v>
      </c>
      <c r="X2238" s="9" t="s">
        <v>7325</v>
      </c>
      <c r="Y2238" s="9" t="s">
        <v>7325</v>
      </c>
      <c r="Z2238" s="9" t="s">
        <v>7326</v>
      </c>
      <c r="AA2238" s="19" t="s">
        <v>21</v>
      </c>
      <c r="AB2238" s="9">
        <v>0</v>
      </c>
      <c r="AC2238" s="9">
        <v>3104545</v>
      </c>
      <c r="AD2238" s="9" t="s">
        <v>7327</v>
      </c>
      <c r="AE2238" s="20">
        <v>78</v>
      </c>
    </row>
    <row r="2239" spans="1:31" x14ac:dyDescent="0.35">
      <c r="A2239" t="s">
        <v>7328</v>
      </c>
      <c r="B2239" t="s">
        <v>15</v>
      </c>
      <c r="C2239" t="s">
        <v>40</v>
      </c>
      <c r="D2239" s="2">
        <v>1992</v>
      </c>
      <c r="E2239" t="s">
        <v>7329</v>
      </c>
      <c r="F2239" s="2">
        <v>6.6</v>
      </c>
      <c r="G2239">
        <v>1300</v>
      </c>
      <c r="H2239" t="s">
        <v>3348</v>
      </c>
      <c r="I2239" t="s">
        <v>7330</v>
      </c>
      <c r="J2239" t="s">
        <v>4248</v>
      </c>
      <c r="K2239" s="3" t="s">
        <v>29</v>
      </c>
      <c r="L2239">
        <v>0</v>
      </c>
      <c r="M2239">
        <v>1514114</v>
      </c>
      <c r="N2239" t="s">
        <v>7331</v>
      </c>
      <c r="O2239" s="2">
        <v>110</v>
      </c>
      <c r="Q2239" s="10" t="s">
        <v>40</v>
      </c>
      <c r="R2239" s="21">
        <v>1992</v>
      </c>
      <c r="S2239" s="27" t="s">
        <v>13140</v>
      </c>
      <c r="T2239" s="25" t="str">
        <f>LEFT(S2239,3)</f>
        <v>Apr</v>
      </c>
      <c r="U2239" s="10" t="s">
        <v>29</v>
      </c>
      <c r="V2239" s="21">
        <v>6.6</v>
      </c>
      <c r="W2239" s="10">
        <v>1300</v>
      </c>
      <c r="X2239" s="10" t="s">
        <v>3348</v>
      </c>
      <c r="Y2239" s="10" t="s">
        <v>7330</v>
      </c>
      <c r="Z2239" s="10" t="s">
        <v>4248</v>
      </c>
      <c r="AA2239" s="22" t="s">
        <v>29</v>
      </c>
      <c r="AB2239" s="10">
        <v>0</v>
      </c>
      <c r="AC2239" s="10">
        <v>1514114</v>
      </c>
      <c r="AD2239" s="10" t="s">
        <v>7331</v>
      </c>
      <c r="AE2239" s="23">
        <v>110</v>
      </c>
    </row>
    <row r="2240" spans="1:31" x14ac:dyDescent="0.35">
      <c r="A2240" t="s">
        <v>7332</v>
      </c>
      <c r="B2240" t="s">
        <v>15</v>
      </c>
      <c r="C2240" t="s">
        <v>40</v>
      </c>
      <c r="D2240" s="2">
        <v>1992</v>
      </c>
      <c r="E2240" t="s">
        <v>7182</v>
      </c>
      <c r="F2240" s="2">
        <v>6.4</v>
      </c>
      <c r="G2240">
        <v>4500</v>
      </c>
      <c r="H2240" t="s">
        <v>7333</v>
      </c>
      <c r="I2240" t="s">
        <v>7333</v>
      </c>
      <c r="J2240" t="s">
        <v>7334</v>
      </c>
      <c r="K2240" s="3" t="s">
        <v>1092</v>
      </c>
      <c r="L2240">
        <v>0</v>
      </c>
      <c r="M2240">
        <v>9481984</v>
      </c>
      <c r="N2240" t="s">
        <v>7335</v>
      </c>
      <c r="O2240" s="2">
        <v>127</v>
      </c>
      <c r="Q2240" s="9" t="s">
        <v>40</v>
      </c>
      <c r="R2240" s="18">
        <v>1992</v>
      </c>
      <c r="S2240" s="26" t="s">
        <v>13121</v>
      </c>
      <c r="T2240" s="25" t="str">
        <f>LEFT(S2240,3)</f>
        <v>Aug</v>
      </c>
      <c r="U2240" s="9" t="s">
        <v>29</v>
      </c>
      <c r="V2240" s="18">
        <v>6.4</v>
      </c>
      <c r="W2240" s="9">
        <v>4500</v>
      </c>
      <c r="X2240" s="9" t="s">
        <v>7333</v>
      </c>
      <c r="Y2240" s="9" t="s">
        <v>7333</v>
      </c>
      <c r="Z2240" s="9" t="s">
        <v>7334</v>
      </c>
      <c r="AA2240" s="19" t="s">
        <v>1092</v>
      </c>
      <c r="AB2240" s="9">
        <v>0</v>
      </c>
      <c r="AC2240" s="9">
        <v>9481984</v>
      </c>
      <c r="AD2240" s="9" t="s">
        <v>7335</v>
      </c>
      <c r="AE2240" s="20">
        <v>127</v>
      </c>
    </row>
    <row r="2241" spans="1:31" x14ac:dyDescent="0.35">
      <c r="A2241" t="s">
        <v>7336</v>
      </c>
      <c r="B2241" t="s">
        <v>32</v>
      </c>
      <c r="C2241" t="s">
        <v>62</v>
      </c>
      <c r="D2241" s="2">
        <v>1992</v>
      </c>
      <c r="E2241" t="s">
        <v>5412</v>
      </c>
      <c r="F2241" s="2">
        <v>7.4</v>
      </c>
      <c r="G2241">
        <v>3000</v>
      </c>
      <c r="H2241" t="s">
        <v>5044</v>
      </c>
      <c r="I2241" t="s">
        <v>5044</v>
      </c>
      <c r="J2241" t="s">
        <v>7337</v>
      </c>
      <c r="K2241" s="3" t="s">
        <v>21</v>
      </c>
      <c r="L2241">
        <v>0</v>
      </c>
      <c r="M2241">
        <v>22765</v>
      </c>
      <c r="N2241" t="s">
        <v>3463</v>
      </c>
      <c r="O2241" s="2">
        <v>85</v>
      </c>
      <c r="Q2241" s="10" t="s">
        <v>62</v>
      </c>
      <c r="R2241" s="21">
        <v>1992</v>
      </c>
      <c r="S2241" s="27" t="s">
        <v>12905</v>
      </c>
      <c r="T2241" s="25" t="str">
        <f>LEFT(S2241,3)</f>
        <v>May</v>
      </c>
      <c r="U2241" s="10" t="s">
        <v>29</v>
      </c>
      <c r="V2241" s="21">
        <v>7.4</v>
      </c>
      <c r="W2241" s="10">
        <v>3000</v>
      </c>
      <c r="X2241" s="10" t="s">
        <v>5044</v>
      </c>
      <c r="Y2241" s="10" t="s">
        <v>5044</v>
      </c>
      <c r="Z2241" s="10" t="s">
        <v>7337</v>
      </c>
      <c r="AA2241" s="22" t="s">
        <v>21</v>
      </c>
      <c r="AB2241" s="10">
        <v>0</v>
      </c>
      <c r="AC2241" s="10">
        <v>22765</v>
      </c>
      <c r="AD2241" s="10" t="s">
        <v>3463</v>
      </c>
      <c r="AE2241" s="23">
        <v>85</v>
      </c>
    </row>
    <row r="2242" spans="1:31" x14ac:dyDescent="0.35">
      <c r="A2242" t="s">
        <v>7338</v>
      </c>
      <c r="B2242" t="s">
        <v>15</v>
      </c>
      <c r="C2242" t="s">
        <v>33</v>
      </c>
      <c r="D2242" s="2">
        <v>1992</v>
      </c>
      <c r="E2242" t="s">
        <v>7339</v>
      </c>
      <c r="F2242" s="2">
        <v>6.8</v>
      </c>
      <c r="G2242">
        <v>6600</v>
      </c>
      <c r="H2242" t="s">
        <v>7340</v>
      </c>
      <c r="I2242" t="s">
        <v>7341</v>
      </c>
      <c r="J2242" t="s">
        <v>7342</v>
      </c>
      <c r="K2242" s="3" t="s">
        <v>490</v>
      </c>
      <c r="L2242">
        <v>0</v>
      </c>
      <c r="N2242" t="s">
        <v>553</v>
      </c>
      <c r="O2242" s="2">
        <v>109</v>
      </c>
      <c r="Q2242" s="9" t="s">
        <v>33</v>
      </c>
      <c r="R2242" s="18">
        <v>1992</v>
      </c>
      <c r="S2242" s="26" t="s">
        <v>13141</v>
      </c>
      <c r="T2242" s="25" t="str">
        <f>LEFT(S2242,3)</f>
        <v>Feb</v>
      </c>
      <c r="U2242" s="9" t="s">
        <v>490</v>
      </c>
      <c r="V2242" s="18">
        <v>6.8</v>
      </c>
      <c r="W2242" s="9">
        <v>6600</v>
      </c>
      <c r="X2242" s="9" t="s">
        <v>7340</v>
      </c>
      <c r="Y2242" s="9" t="s">
        <v>7341</v>
      </c>
      <c r="Z2242" s="9" t="s">
        <v>7342</v>
      </c>
      <c r="AA2242" s="19" t="s">
        <v>490</v>
      </c>
      <c r="AB2242" s="9">
        <v>0</v>
      </c>
      <c r="AC2242" s="9"/>
      <c r="AD2242" s="9" t="s">
        <v>553</v>
      </c>
      <c r="AE2242" s="20">
        <v>109</v>
      </c>
    </row>
    <row r="2243" spans="1:31" x14ac:dyDescent="0.35">
      <c r="A2243" t="s">
        <v>7343</v>
      </c>
      <c r="B2243" t="s">
        <v>1998</v>
      </c>
      <c r="C2243" t="s">
        <v>24</v>
      </c>
      <c r="D2243" s="2">
        <v>1992</v>
      </c>
      <c r="E2243" t="s">
        <v>7344</v>
      </c>
      <c r="F2243" s="2">
        <v>5.7</v>
      </c>
      <c r="G2243">
        <v>876</v>
      </c>
      <c r="H2243" t="s">
        <v>7345</v>
      </c>
      <c r="I2243" t="s">
        <v>7345</v>
      </c>
      <c r="J2243" t="s">
        <v>3969</v>
      </c>
      <c r="K2243" s="3" t="s">
        <v>451</v>
      </c>
      <c r="L2243">
        <v>0</v>
      </c>
      <c r="M2243">
        <v>1434174</v>
      </c>
      <c r="N2243" t="s">
        <v>7346</v>
      </c>
      <c r="O2243" s="2">
        <v>112</v>
      </c>
      <c r="Q2243" s="10" t="s">
        <v>24</v>
      </c>
      <c r="R2243" s="21">
        <v>1992</v>
      </c>
      <c r="S2243" s="27" t="s">
        <v>13142</v>
      </c>
      <c r="T2243" s="25" t="str">
        <f>LEFT(S2243,3)</f>
        <v>Mar</v>
      </c>
      <c r="U2243" s="10" t="s">
        <v>29</v>
      </c>
      <c r="V2243" s="21">
        <v>5.7</v>
      </c>
      <c r="W2243" s="10">
        <v>876</v>
      </c>
      <c r="X2243" s="10" t="s">
        <v>7345</v>
      </c>
      <c r="Y2243" s="10" t="s">
        <v>7345</v>
      </c>
      <c r="Z2243" s="10" t="s">
        <v>3969</v>
      </c>
      <c r="AA2243" s="22" t="s">
        <v>451</v>
      </c>
      <c r="AB2243" s="10">
        <v>0</v>
      </c>
      <c r="AC2243" s="10">
        <v>1434174</v>
      </c>
      <c r="AD2243" s="10" t="s">
        <v>7346</v>
      </c>
      <c r="AE2243" s="23">
        <v>112</v>
      </c>
    </row>
    <row r="2244" spans="1:31" x14ac:dyDescent="0.35">
      <c r="A2244" t="s">
        <v>7347</v>
      </c>
      <c r="B2244" t="s">
        <v>1998</v>
      </c>
      <c r="C2244" t="s">
        <v>40</v>
      </c>
      <c r="D2244" s="2">
        <v>1992</v>
      </c>
      <c r="E2244" t="s">
        <v>5329</v>
      </c>
      <c r="F2244" s="2">
        <v>5.0999999999999996</v>
      </c>
      <c r="G2244">
        <v>1600</v>
      </c>
      <c r="H2244" t="s">
        <v>5808</v>
      </c>
      <c r="I2244" t="s">
        <v>7348</v>
      </c>
      <c r="J2244" t="s">
        <v>7315</v>
      </c>
      <c r="K2244" s="3" t="s">
        <v>29</v>
      </c>
      <c r="L2244">
        <v>13000000</v>
      </c>
      <c r="M2244">
        <v>3721911</v>
      </c>
      <c r="N2244" t="s">
        <v>7349</v>
      </c>
      <c r="O2244" s="2">
        <v>89</v>
      </c>
      <c r="Q2244" s="9" t="s">
        <v>40</v>
      </c>
      <c r="R2244" s="18">
        <v>1992</v>
      </c>
      <c r="S2244" s="26" t="s">
        <v>12897</v>
      </c>
      <c r="T2244" s="25" t="str">
        <f>LEFT(S2244,3)</f>
        <v>Aug</v>
      </c>
      <c r="U2244" s="9" t="s">
        <v>29</v>
      </c>
      <c r="V2244" s="18">
        <v>5.0999999999999996</v>
      </c>
      <c r="W2244" s="9">
        <v>1600</v>
      </c>
      <c r="X2244" s="9" t="s">
        <v>5808</v>
      </c>
      <c r="Y2244" s="9" t="s">
        <v>7348</v>
      </c>
      <c r="Z2244" s="9" t="s">
        <v>7315</v>
      </c>
      <c r="AA2244" s="19" t="s">
        <v>29</v>
      </c>
      <c r="AB2244" s="9">
        <v>13000000</v>
      </c>
      <c r="AC2244" s="9">
        <v>3721911</v>
      </c>
      <c r="AD2244" s="9" t="s">
        <v>7349</v>
      </c>
      <c r="AE2244" s="20">
        <v>89</v>
      </c>
    </row>
    <row r="2245" spans="1:31" x14ac:dyDescent="0.35">
      <c r="A2245" t="s">
        <v>7350</v>
      </c>
      <c r="B2245" t="s">
        <v>15</v>
      </c>
      <c r="C2245" t="s">
        <v>33</v>
      </c>
      <c r="D2245" s="2">
        <v>1993</v>
      </c>
      <c r="E2245" t="s">
        <v>7351</v>
      </c>
      <c r="F2245" s="2">
        <v>7.8</v>
      </c>
      <c r="G2245">
        <v>132000</v>
      </c>
      <c r="H2245" t="s">
        <v>1796</v>
      </c>
      <c r="I2245" t="s">
        <v>5128</v>
      </c>
      <c r="J2245" t="s">
        <v>506</v>
      </c>
      <c r="K2245" s="3" t="s">
        <v>29</v>
      </c>
      <c r="L2245">
        <v>25000000</v>
      </c>
      <c r="M2245">
        <v>56505065</v>
      </c>
      <c r="N2245" t="s">
        <v>5720</v>
      </c>
      <c r="O2245" s="2">
        <v>130</v>
      </c>
      <c r="Q2245" s="10" t="s">
        <v>33</v>
      </c>
      <c r="R2245" s="21">
        <v>1993</v>
      </c>
      <c r="S2245" s="27" t="s">
        <v>13143</v>
      </c>
      <c r="T2245" s="25" t="str">
        <f>LEFT(S2245,3)</f>
        <v>Dec</v>
      </c>
      <c r="U2245" s="10" t="s">
        <v>29</v>
      </c>
      <c r="V2245" s="21">
        <v>7.8</v>
      </c>
      <c r="W2245" s="10">
        <v>132000</v>
      </c>
      <c r="X2245" s="10" t="s">
        <v>1796</v>
      </c>
      <c r="Y2245" s="10" t="s">
        <v>5128</v>
      </c>
      <c r="Z2245" s="10" t="s">
        <v>506</v>
      </c>
      <c r="AA2245" s="22" t="s">
        <v>29</v>
      </c>
      <c r="AB2245" s="10">
        <v>25000000</v>
      </c>
      <c r="AC2245" s="10">
        <v>56505065</v>
      </c>
      <c r="AD2245" s="10" t="s">
        <v>5720</v>
      </c>
      <c r="AE2245" s="23">
        <v>130</v>
      </c>
    </row>
    <row r="2246" spans="1:31" x14ac:dyDescent="0.35">
      <c r="A2246" t="s">
        <v>7352</v>
      </c>
      <c r="B2246" t="s">
        <v>32</v>
      </c>
      <c r="C2246" t="s">
        <v>40</v>
      </c>
      <c r="D2246" s="2">
        <v>1993</v>
      </c>
      <c r="E2246" t="s">
        <v>7353</v>
      </c>
      <c r="F2246" s="2">
        <v>7.8</v>
      </c>
      <c r="G2246">
        <v>82000</v>
      </c>
      <c r="H2246" t="s">
        <v>6974</v>
      </c>
      <c r="I2246" t="s">
        <v>6974</v>
      </c>
      <c r="J2246" t="s">
        <v>7354</v>
      </c>
      <c r="K2246" s="3" t="s">
        <v>29</v>
      </c>
      <c r="L2246">
        <v>0</v>
      </c>
      <c r="M2246">
        <v>34348443</v>
      </c>
      <c r="N2246" t="s">
        <v>179</v>
      </c>
      <c r="O2246" s="2">
        <v>101</v>
      </c>
      <c r="Q2246" s="9" t="s">
        <v>40</v>
      </c>
      <c r="R2246" s="18">
        <v>1993</v>
      </c>
      <c r="S2246" s="26" t="s">
        <v>13144</v>
      </c>
      <c r="T2246" s="25" t="str">
        <f>LEFT(S2246,3)</f>
        <v>Apr</v>
      </c>
      <c r="U2246" s="9" t="s">
        <v>29</v>
      </c>
      <c r="V2246" s="18">
        <v>7.8</v>
      </c>
      <c r="W2246" s="9">
        <v>82000</v>
      </c>
      <c r="X2246" s="9" t="s">
        <v>6974</v>
      </c>
      <c r="Y2246" s="9" t="s">
        <v>6974</v>
      </c>
      <c r="Z2246" s="9" t="s">
        <v>7354</v>
      </c>
      <c r="AA2246" s="19" t="s">
        <v>29</v>
      </c>
      <c r="AB2246" s="9">
        <v>0</v>
      </c>
      <c r="AC2246" s="9">
        <v>34348443</v>
      </c>
      <c r="AD2246" s="9" t="s">
        <v>179</v>
      </c>
      <c r="AE2246" s="20">
        <v>101</v>
      </c>
    </row>
    <row r="2247" spans="1:31" x14ac:dyDescent="0.35">
      <c r="A2247" t="s">
        <v>7355</v>
      </c>
      <c r="B2247" t="s">
        <v>1998</v>
      </c>
      <c r="C2247" t="s">
        <v>33</v>
      </c>
      <c r="D2247" s="2">
        <v>1993</v>
      </c>
      <c r="E2247" t="s">
        <v>7356</v>
      </c>
      <c r="F2247" s="2">
        <v>8.1</v>
      </c>
      <c r="G2247">
        <v>894000</v>
      </c>
      <c r="H2247" t="s">
        <v>494</v>
      </c>
      <c r="I2247" t="s">
        <v>756</v>
      </c>
      <c r="J2247" t="s">
        <v>672</v>
      </c>
      <c r="K2247" s="3" t="s">
        <v>29</v>
      </c>
      <c r="L2247">
        <v>63000000</v>
      </c>
      <c r="M2247">
        <v>1033928303</v>
      </c>
      <c r="N2247" t="s">
        <v>60</v>
      </c>
      <c r="O2247" s="2">
        <v>127</v>
      </c>
      <c r="Q2247" s="10" t="s">
        <v>33</v>
      </c>
      <c r="R2247" s="21">
        <v>1993</v>
      </c>
      <c r="S2247" s="27" t="s">
        <v>13145</v>
      </c>
      <c r="T2247" s="25" t="str">
        <f>LEFT(S2247,3)</f>
        <v>Jun</v>
      </c>
      <c r="U2247" s="10" t="s">
        <v>29</v>
      </c>
      <c r="V2247" s="21">
        <v>8.1</v>
      </c>
      <c r="W2247" s="10">
        <v>894000</v>
      </c>
      <c r="X2247" s="10" t="s">
        <v>494</v>
      </c>
      <c r="Y2247" s="10" t="s">
        <v>756</v>
      </c>
      <c r="Z2247" s="10" t="s">
        <v>672</v>
      </c>
      <c r="AA2247" s="22" t="s">
        <v>29</v>
      </c>
      <c r="AB2247" s="10">
        <v>63000000</v>
      </c>
      <c r="AC2247" s="10">
        <v>1033928303</v>
      </c>
      <c r="AD2247" s="10" t="s">
        <v>60</v>
      </c>
      <c r="AE2247" s="23">
        <v>127</v>
      </c>
    </row>
    <row r="2248" spans="1:31" x14ac:dyDescent="0.35">
      <c r="A2248" t="s">
        <v>7357</v>
      </c>
      <c r="B2248" t="s">
        <v>15</v>
      </c>
      <c r="C2248" t="s">
        <v>40</v>
      </c>
      <c r="D2248" s="2">
        <v>1993</v>
      </c>
      <c r="E2248" t="s">
        <v>7358</v>
      </c>
      <c r="F2248" s="2">
        <v>7.6</v>
      </c>
      <c r="G2248">
        <v>171000</v>
      </c>
      <c r="H2248" t="s">
        <v>5750</v>
      </c>
      <c r="I2248" t="s">
        <v>5750</v>
      </c>
      <c r="J2248" t="s">
        <v>7359</v>
      </c>
      <c r="K2248" s="3" t="s">
        <v>29</v>
      </c>
      <c r="L2248">
        <v>6900000</v>
      </c>
      <c r="M2248">
        <v>7993039</v>
      </c>
      <c r="N2248" t="s">
        <v>7360</v>
      </c>
      <c r="O2248" s="2">
        <v>102</v>
      </c>
      <c r="Q2248" s="9" t="s">
        <v>40</v>
      </c>
      <c r="R2248" s="18">
        <v>1993</v>
      </c>
      <c r="S2248" s="26" t="s">
        <v>13146</v>
      </c>
      <c r="T2248" s="25" t="str">
        <f>LEFT(S2248,3)</f>
        <v>Sep</v>
      </c>
      <c r="U2248" s="9" t="s">
        <v>29</v>
      </c>
      <c r="V2248" s="18">
        <v>7.6</v>
      </c>
      <c r="W2248" s="9">
        <v>171000</v>
      </c>
      <c r="X2248" s="9" t="s">
        <v>5750</v>
      </c>
      <c r="Y2248" s="9" t="s">
        <v>5750</v>
      </c>
      <c r="Z2248" s="9" t="s">
        <v>7359</v>
      </c>
      <c r="AA2248" s="19" t="s">
        <v>29</v>
      </c>
      <c r="AB2248" s="9">
        <v>6900000</v>
      </c>
      <c r="AC2248" s="9">
        <v>7993039</v>
      </c>
      <c r="AD2248" s="9" t="s">
        <v>7360</v>
      </c>
      <c r="AE2248" s="20">
        <v>102</v>
      </c>
    </row>
    <row r="2249" spans="1:31" x14ac:dyDescent="0.35">
      <c r="A2249" t="s">
        <v>7361</v>
      </c>
      <c r="B2249" t="s">
        <v>15</v>
      </c>
      <c r="C2249" t="s">
        <v>62</v>
      </c>
      <c r="D2249" s="2">
        <v>1993</v>
      </c>
      <c r="E2249" t="s">
        <v>6961</v>
      </c>
      <c r="F2249" s="2">
        <v>8.9</v>
      </c>
      <c r="G2249">
        <v>1200000</v>
      </c>
      <c r="H2249" t="s">
        <v>494</v>
      </c>
      <c r="I2249" t="s">
        <v>7362</v>
      </c>
      <c r="J2249" t="s">
        <v>5709</v>
      </c>
      <c r="K2249" s="3" t="s">
        <v>29</v>
      </c>
      <c r="L2249">
        <v>22000000</v>
      </c>
      <c r="M2249">
        <v>322161245</v>
      </c>
      <c r="N2249" t="s">
        <v>60</v>
      </c>
      <c r="O2249" s="2">
        <v>195</v>
      </c>
      <c r="Q2249" s="10" t="s">
        <v>62</v>
      </c>
      <c r="R2249" s="21">
        <v>1993</v>
      </c>
      <c r="S2249" s="27" t="s">
        <v>13098</v>
      </c>
      <c r="T2249" s="25" t="str">
        <f>LEFT(S2249,3)</f>
        <v>Feb</v>
      </c>
      <c r="U2249" s="10" t="s">
        <v>29</v>
      </c>
      <c r="V2249" s="21">
        <v>8.9</v>
      </c>
      <c r="W2249" s="10">
        <v>1200000</v>
      </c>
      <c r="X2249" s="10" t="s">
        <v>494</v>
      </c>
      <c r="Y2249" s="10" t="s">
        <v>7362</v>
      </c>
      <c r="Z2249" s="10" t="s">
        <v>5709</v>
      </c>
      <c r="AA2249" s="22" t="s">
        <v>29</v>
      </c>
      <c r="AB2249" s="10">
        <v>22000000</v>
      </c>
      <c r="AC2249" s="10">
        <v>322161245</v>
      </c>
      <c r="AD2249" s="10" t="s">
        <v>60</v>
      </c>
      <c r="AE2249" s="23">
        <v>195</v>
      </c>
    </row>
    <row r="2250" spans="1:31" x14ac:dyDescent="0.35">
      <c r="A2250" t="s">
        <v>7363</v>
      </c>
      <c r="B2250" t="s">
        <v>15</v>
      </c>
      <c r="C2250" t="s">
        <v>103</v>
      </c>
      <c r="D2250" s="2">
        <v>1993</v>
      </c>
      <c r="E2250" t="s">
        <v>7364</v>
      </c>
      <c r="F2250" s="2">
        <v>7.9</v>
      </c>
      <c r="G2250">
        <v>212000</v>
      </c>
      <c r="H2250" t="s">
        <v>1558</v>
      </c>
      <c r="I2250" t="s">
        <v>6774</v>
      </c>
      <c r="J2250" t="s">
        <v>5290</v>
      </c>
      <c r="K2250" s="3" t="s">
        <v>29</v>
      </c>
      <c r="L2250">
        <v>13000000</v>
      </c>
      <c r="M2250">
        <v>13088850</v>
      </c>
      <c r="N2250" t="s">
        <v>4530</v>
      </c>
      <c r="O2250" s="2">
        <v>119</v>
      </c>
      <c r="Q2250" s="9" t="s">
        <v>103</v>
      </c>
      <c r="R2250" s="18">
        <v>1993</v>
      </c>
      <c r="S2250" s="26" t="s">
        <v>13147</v>
      </c>
      <c r="T2250" s="25" t="str">
        <f>LEFT(S2250,3)</f>
        <v>Sep</v>
      </c>
      <c r="U2250" s="9" t="s">
        <v>29</v>
      </c>
      <c r="V2250" s="18">
        <v>7.9</v>
      </c>
      <c r="W2250" s="9">
        <v>212000</v>
      </c>
      <c r="X2250" s="9" t="s">
        <v>1558</v>
      </c>
      <c r="Y2250" s="9" t="s">
        <v>6774</v>
      </c>
      <c r="Z2250" s="9" t="s">
        <v>5290</v>
      </c>
      <c r="AA2250" s="19" t="s">
        <v>29</v>
      </c>
      <c r="AB2250" s="9">
        <v>13000000</v>
      </c>
      <c r="AC2250" s="9">
        <v>13088850</v>
      </c>
      <c r="AD2250" s="9" t="s">
        <v>4530</v>
      </c>
      <c r="AE2250" s="20">
        <v>119</v>
      </c>
    </row>
    <row r="2251" spans="1:31" x14ac:dyDescent="0.35">
      <c r="A2251" t="s">
        <v>7365</v>
      </c>
      <c r="B2251" t="s">
        <v>446</v>
      </c>
      <c r="C2251" t="s">
        <v>40</v>
      </c>
      <c r="D2251" s="2">
        <v>1993</v>
      </c>
      <c r="E2251" t="s">
        <v>6961</v>
      </c>
      <c r="F2251" s="2">
        <v>7.8</v>
      </c>
      <c r="G2251">
        <v>36000</v>
      </c>
      <c r="H2251" t="s">
        <v>4862</v>
      </c>
      <c r="I2251" t="s">
        <v>4862</v>
      </c>
      <c r="J2251" t="s">
        <v>7366</v>
      </c>
      <c r="K2251" s="3" t="s">
        <v>21</v>
      </c>
      <c r="L2251">
        <v>0</v>
      </c>
      <c r="M2251">
        <v>1769305</v>
      </c>
      <c r="N2251" t="s">
        <v>7367</v>
      </c>
      <c r="O2251" s="2">
        <v>132</v>
      </c>
      <c r="Q2251" s="10" t="s">
        <v>40</v>
      </c>
      <c r="R2251" s="21">
        <v>1993</v>
      </c>
      <c r="S2251" s="27" t="s">
        <v>13098</v>
      </c>
      <c r="T2251" s="25" t="str">
        <f>LEFT(S2251,3)</f>
        <v>Feb</v>
      </c>
      <c r="U2251" s="10" t="s">
        <v>29</v>
      </c>
      <c r="V2251" s="21">
        <v>7.8</v>
      </c>
      <c r="W2251" s="10">
        <v>36000</v>
      </c>
      <c r="X2251" s="10" t="s">
        <v>4862</v>
      </c>
      <c r="Y2251" s="10" t="s">
        <v>4862</v>
      </c>
      <c r="Z2251" s="10" t="s">
        <v>7366</v>
      </c>
      <c r="AA2251" s="22" t="s">
        <v>21</v>
      </c>
      <c r="AB2251" s="10">
        <v>0</v>
      </c>
      <c r="AC2251" s="10">
        <v>1769305</v>
      </c>
      <c r="AD2251" s="10" t="s">
        <v>7367</v>
      </c>
      <c r="AE2251" s="23">
        <v>132</v>
      </c>
    </row>
    <row r="2252" spans="1:31" x14ac:dyDescent="0.35">
      <c r="A2252" t="s">
        <v>7368</v>
      </c>
      <c r="B2252" t="s">
        <v>1998</v>
      </c>
      <c r="C2252" t="s">
        <v>24</v>
      </c>
      <c r="D2252" s="2">
        <v>1993</v>
      </c>
      <c r="E2252" t="s">
        <v>7369</v>
      </c>
      <c r="F2252" s="2">
        <v>6.7</v>
      </c>
      <c r="G2252">
        <v>119000</v>
      </c>
      <c r="H2252" t="s">
        <v>278</v>
      </c>
      <c r="I2252" t="s">
        <v>7370</v>
      </c>
      <c r="J2252" t="s">
        <v>3852</v>
      </c>
      <c r="K2252" s="3" t="s">
        <v>451</v>
      </c>
      <c r="L2252">
        <v>20000000</v>
      </c>
      <c r="M2252">
        <v>35739755</v>
      </c>
      <c r="N2252" t="s">
        <v>362</v>
      </c>
      <c r="O2252" s="2">
        <v>104</v>
      </c>
      <c r="Q2252" s="9" t="s">
        <v>24</v>
      </c>
      <c r="R2252" s="18">
        <v>1993</v>
      </c>
      <c r="S2252" s="26" t="s">
        <v>13148</v>
      </c>
      <c r="T2252" s="25" t="str">
        <f>LEFT(S2252,3)</f>
        <v>Jul</v>
      </c>
      <c r="U2252" s="9" t="s">
        <v>29</v>
      </c>
      <c r="V2252" s="18">
        <v>6.7</v>
      </c>
      <c r="W2252" s="9">
        <v>119000</v>
      </c>
      <c r="X2252" s="9" t="s">
        <v>278</v>
      </c>
      <c r="Y2252" s="9" t="s">
        <v>7370</v>
      </c>
      <c r="Z2252" s="9" t="s">
        <v>3852</v>
      </c>
      <c r="AA2252" s="19" t="s">
        <v>451</v>
      </c>
      <c r="AB2252" s="9">
        <v>20000000</v>
      </c>
      <c r="AC2252" s="9">
        <v>35739755</v>
      </c>
      <c r="AD2252" s="9" t="s">
        <v>362</v>
      </c>
      <c r="AE2252" s="20">
        <v>104</v>
      </c>
    </row>
    <row r="2253" spans="1:31" x14ac:dyDescent="0.35">
      <c r="A2253" t="s">
        <v>7371</v>
      </c>
      <c r="B2253" t="s">
        <v>15</v>
      </c>
      <c r="C2253" t="s">
        <v>103</v>
      </c>
      <c r="D2253" s="2">
        <v>1993</v>
      </c>
      <c r="E2253" t="s">
        <v>7372</v>
      </c>
      <c r="F2253" s="2">
        <v>7.8</v>
      </c>
      <c r="G2253">
        <v>132000</v>
      </c>
      <c r="H2253" t="s">
        <v>66</v>
      </c>
      <c r="I2253" t="s">
        <v>7373</v>
      </c>
      <c r="J2253" t="s">
        <v>66</v>
      </c>
      <c r="K2253" s="3" t="s">
        <v>29</v>
      </c>
      <c r="L2253">
        <v>22000000</v>
      </c>
      <c r="M2253">
        <v>17287898</v>
      </c>
      <c r="N2253" t="s">
        <v>7374</v>
      </c>
      <c r="O2253" s="2">
        <v>121</v>
      </c>
      <c r="Q2253" s="10" t="s">
        <v>103</v>
      </c>
      <c r="R2253" s="21">
        <v>1993</v>
      </c>
      <c r="S2253" s="27" t="s">
        <v>13149</v>
      </c>
      <c r="T2253" s="25" t="str">
        <f>LEFT(S2253,3)</f>
        <v>Oct</v>
      </c>
      <c r="U2253" s="10" t="s">
        <v>29</v>
      </c>
      <c r="V2253" s="21">
        <v>7.8</v>
      </c>
      <c r="W2253" s="10">
        <v>132000</v>
      </c>
      <c r="X2253" s="10" t="s">
        <v>66</v>
      </c>
      <c r="Y2253" s="10" t="s">
        <v>7373</v>
      </c>
      <c r="Z2253" s="10" t="s">
        <v>66</v>
      </c>
      <c r="AA2253" s="22" t="s">
        <v>29</v>
      </c>
      <c r="AB2253" s="10">
        <v>22000000</v>
      </c>
      <c r="AC2253" s="10">
        <v>17287898</v>
      </c>
      <c r="AD2253" s="10" t="s">
        <v>7374</v>
      </c>
      <c r="AE2253" s="23">
        <v>121</v>
      </c>
    </row>
    <row r="2254" spans="1:31" x14ac:dyDescent="0.35">
      <c r="A2254" t="s">
        <v>7375</v>
      </c>
      <c r="B2254" t="s">
        <v>1998</v>
      </c>
      <c r="C2254" t="s">
        <v>16</v>
      </c>
      <c r="D2254" s="2">
        <v>1993</v>
      </c>
      <c r="E2254" t="s">
        <v>7376</v>
      </c>
      <c r="F2254" s="2">
        <v>7.7</v>
      </c>
      <c r="G2254">
        <v>221000</v>
      </c>
      <c r="H2254" t="s">
        <v>2877</v>
      </c>
      <c r="I2254" t="s">
        <v>7377</v>
      </c>
      <c r="J2254" t="s">
        <v>5682</v>
      </c>
      <c r="K2254" s="3" t="s">
        <v>29</v>
      </c>
      <c r="L2254">
        <v>11000000</v>
      </c>
      <c r="M2254">
        <v>10032765</v>
      </c>
      <c r="N2254" t="s">
        <v>43</v>
      </c>
      <c r="O2254" s="2">
        <v>118</v>
      </c>
      <c r="Q2254" s="9" t="s">
        <v>16</v>
      </c>
      <c r="R2254" s="18">
        <v>1993</v>
      </c>
      <c r="S2254" s="26" t="s">
        <v>13150</v>
      </c>
      <c r="T2254" s="25" t="str">
        <f>LEFT(S2254,3)</f>
        <v>Mar</v>
      </c>
      <c r="U2254" s="9" t="s">
        <v>29</v>
      </c>
      <c r="V2254" s="18">
        <v>7.7</v>
      </c>
      <c r="W2254" s="9">
        <v>221000</v>
      </c>
      <c r="X2254" s="9" t="s">
        <v>2877</v>
      </c>
      <c r="Y2254" s="9" t="s">
        <v>7377</v>
      </c>
      <c r="Z2254" s="9" t="s">
        <v>5682</v>
      </c>
      <c r="AA2254" s="19" t="s">
        <v>29</v>
      </c>
      <c r="AB2254" s="9">
        <v>11000000</v>
      </c>
      <c r="AC2254" s="9">
        <v>10032765</v>
      </c>
      <c r="AD2254" s="9" t="s">
        <v>43</v>
      </c>
      <c r="AE2254" s="20">
        <v>118</v>
      </c>
    </row>
    <row r="2255" spans="1:31" x14ac:dyDescent="0.35">
      <c r="A2255" t="s">
        <v>7378</v>
      </c>
      <c r="B2255" t="s">
        <v>32</v>
      </c>
      <c r="C2255" t="s">
        <v>40</v>
      </c>
      <c r="D2255" s="2">
        <v>1993</v>
      </c>
      <c r="E2255" t="s">
        <v>7379</v>
      </c>
      <c r="F2255" s="2">
        <v>6.9</v>
      </c>
      <c r="G2255">
        <v>106000</v>
      </c>
      <c r="H2255" t="s">
        <v>6871</v>
      </c>
      <c r="I2255" t="s">
        <v>7380</v>
      </c>
      <c r="J2255" t="s">
        <v>1369</v>
      </c>
      <c r="K2255" s="3" t="s">
        <v>29</v>
      </c>
      <c r="L2255">
        <v>28000000</v>
      </c>
      <c r="M2255">
        <v>44947705</v>
      </c>
      <c r="N2255" t="s">
        <v>1723</v>
      </c>
      <c r="O2255" s="2">
        <v>96</v>
      </c>
      <c r="Q2255" s="10" t="s">
        <v>40</v>
      </c>
      <c r="R2255" s="21">
        <v>1993</v>
      </c>
      <c r="S2255" s="27" t="s">
        <v>13151</v>
      </c>
      <c r="T2255" s="25" t="str">
        <f>LEFT(S2255,3)</f>
        <v>Jul</v>
      </c>
      <c r="U2255" s="10" t="s">
        <v>29</v>
      </c>
      <c r="V2255" s="21">
        <v>6.9</v>
      </c>
      <c r="W2255" s="10">
        <v>106000</v>
      </c>
      <c r="X2255" s="10" t="s">
        <v>6871</v>
      </c>
      <c r="Y2255" s="10" t="s">
        <v>7380</v>
      </c>
      <c r="Z2255" s="10" t="s">
        <v>1369</v>
      </c>
      <c r="AA2255" s="22" t="s">
        <v>29</v>
      </c>
      <c r="AB2255" s="10">
        <v>28000000</v>
      </c>
      <c r="AC2255" s="10">
        <v>44947705</v>
      </c>
      <c r="AD2255" s="10" t="s">
        <v>1723</v>
      </c>
      <c r="AE2255" s="23">
        <v>96</v>
      </c>
    </row>
    <row r="2256" spans="1:31" x14ac:dyDescent="0.35">
      <c r="A2256" t="s">
        <v>7381</v>
      </c>
      <c r="B2256" t="s">
        <v>15</v>
      </c>
      <c r="C2256" t="s">
        <v>103</v>
      </c>
      <c r="D2256" s="2">
        <v>1993</v>
      </c>
      <c r="E2256" t="s">
        <v>7382</v>
      </c>
      <c r="F2256" s="2">
        <v>7.9</v>
      </c>
      <c r="G2256">
        <v>206000</v>
      </c>
      <c r="H2256" t="s">
        <v>104</v>
      </c>
      <c r="I2256" t="s">
        <v>6039</v>
      </c>
      <c r="J2256" t="s">
        <v>135</v>
      </c>
      <c r="K2256" s="3" t="s">
        <v>29</v>
      </c>
      <c r="L2256">
        <v>30000000</v>
      </c>
      <c r="M2256">
        <v>63848322</v>
      </c>
      <c r="N2256" t="s">
        <v>60</v>
      </c>
      <c r="O2256" s="2">
        <v>144</v>
      </c>
      <c r="Q2256" s="9" t="s">
        <v>103</v>
      </c>
      <c r="R2256" s="18">
        <v>1993</v>
      </c>
      <c r="S2256" s="26" t="s">
        <v>13152</v>
      </c>
      <c r="T2256" s="25" t="str">
        <f>LEFT(S2256,3)</f>
        <v>Nov</v>
      </c>
      <c r="U2256" s="9" t="s">
        <v>29</v>
      </c>
      <c r="V2256" s="18">
        <v>7.9</v>
      </c>
      <c r="W2256" s="9">
        <v>206000</v>
      </c>
      <c r="X2256" s="9" t="s">
        <v>104</v>
      </c>
      <c r="Y2256" s="9" t="s">
        <v>6039</v>
      </c>
      <c r="Z2256" s="9" t="s">
        <v>135</v>
      </c>
      <c r="AA2256" s="19" t="s">
        <v>29</v>
      </c>
      <c r="AB2256" s="9">
        <v>30000000</v>
      </c>
      <c r="AC2256" s="9">
        <v>63848322</v>
      </c>
      <c r="AD2256" s="9" t="s">
        <v>60</v>
      </c>
      <c r="AE2256" s="20">
        <v>144</v>
      </c>
    </row>
    <row r="2257" spans="1:31" x14ac:dyDescent="0.35">
      <c r="A2257" t="s">
        <v>7383</v>
      </c>
      <c r="B2257" t="s">
        <v>1998</v>
      </c>
      <c r="C2257" t="s">
        <v>40</v>
      </c>
      <c r="D2257" s="2">
        <v>1993</v>
      </c>
      <c r="E2257" t="s">
        <v>7384</v>
      </c>
      <c r="F2257" s="2">
        <v>7</v>
      </c>
      <c r="G2257">
        <v>252000</v>
      </c>
      <c r="H2257" t="s">
        <v>2050</v>
      </c>
      <c r="I2257" t="s">
        <v>7385</v>
      </c>
      <c r="J2257" t="s">
        <v>96</v>
      </c>
      <c r="K2257" s="3" t="s">
        <v>29</v>
      </c>
      <c r="L2257">
        <v>25000000</v>
      </c>
      <c r="M2257">
        <v>441286195</v>
      </c>
      <c r="N2257" t="s">
        <v>179</v>
      </c>
      <c r="O2257" s="2">
        <v>125</v>
      </c>
      <c r="Q2257" s="10" t="s">
        <v>40</v>
      </c>
      <c r="R2257" s="21">
        <v>1993</v>
      </c>
      <c r="S2257" s="27" t="s">
        <v>13153</v>
      </c>
      <c r="T2257" s="25" t="str">
        <f>LEFT(S2257,3)</f>
        <v>Nov</v>
      </c>
      <c r="U2257" s="10" t="s">
        <v>29</v>
      </c>
      <c r="V2257" s="21">
        <v>7</v>
      </c>
      <c r="W2257" s="10">
        <v>252000</v>
      </c>
      <c r="X2257" s="10" t="s">
        <v>2050</v>
      </c>
      <c r="Y2257" s="10" t="s">
        <v>7385</v>
      </c>
      <c r="Z2257" s="10" t="s">
        <v>96</v>
      </c>
      <c r="AA2257" s="22" t="s">
        <v>29</v>
      </c>
      <c r="AB2257" s="10">
        <v>25000000</v>
      </c>
      <c r="AC2257" s="10">
        <v>441286195</v>
      </c>
      <c r="AD2257" s="10" t="s">
        <v>179</v>
      </c>
      <c r="AE2257" s="23">
        <v>125</v>
      </c>
    </row>
    <row r="2258" spans="1:31" x14ac:dyDescent="0.35">
      <c r="A2258" t="s">
        <v>7386</v>
      </c>
      <c r="B2258" t="s">
        <v>1998</v>
      </c>
      <c r="C2258" t="s">
        <v>33</v>
      </c>
      <c r="D2258" s="2">
        <v>1993</v>
      </c>
      <c r="E2258" t="s">
        <v>7182</v>
      </c>
      <c r="F2258" s="2">
        <v>7.8</v>
      </c>
      <c r="G2258">
        <v>275000</v>
      </c>
      <c r="H2258" t="s">
        <v>2919</v>
      </c>
      <c r="I2258" t="s">
        <v>7387</v>
      </c>
      <c r="J2258" t="s">
        <v>496</v>
      </c>
      <c r="K2258" s="3" t="s">
        <v>29</v>
      </c>
      <c r="L2258">
        <v>44000000</v>
      </c>
      <c r="M2258">
        <v>368875760</v>
      </c>
      <c r="N2258" t="s">
        <v>22</v>
      </c>
      <c r="O2258" s="2">
        <v>130</v>
      </c>
      <c r="Q2258" s="9" t="s">
        <v>33</v>
      </c>
      <c r="R2258" s="18">
        <v>1993</v>
      </c>
      <c r="S2258" s="26" t="s">
        <v>13121</v>
      </c>
      <c r="T2258" s="25" t="str">
        <f>LEFT(S2258,3)</f>
        <v>Aug</v>
      </c>
      <c r="U2258" s="9" t="s">
        <v>29</v>
      </c>
      <c r="V2258" s="18">
        <v>7.8</v>
      </c>
      <c r="W2258" s="9">
        <v>275000</v>
      </c>
      <c r="X2258" s="9" t="s">
        <v>2919</v>
      </c>
      <c r="Y2258" s="9" t="s">
        <v>7387</v>
      </c>
      <c r="Z2258" s="9" t="s">
        <v>496</v>
      </c>
      <c r="AA2258" s="19" t="s">
        <v>29</v>
      </c>
      <c r="AB2258" s="9">
        <v>44000000</v>
      </c>
      <c r="AC2258" s="9">
        <v>368875760</v>
      </c>
      <c r="AD2258" s="9" t="s">
        <v>22</v>
      </c>
      <c r="AE2258" s="20">
        <v>130</v>
      </c>
    </row>
    <row r="2259" spans="1:31" x14ac:dyDescent="0.35">
      <c r="A2259" t="s">
        <v>7388</v>
      </c>
      <c r="B2259" t="s">
        <v>15</v>
      </c>
      <c r="C2259" t="s">
        <v>33</v>
      </c>
      <c r="D2259" s="2">
        <v>1993</v>
      </c>
      <c r="E2259" t="s">
        <v>7389</v>
      </c>
      <c r="F2259" s="2">
        <v>6.7</v>
      </c>
      <c r="G2259">
        <v>163000</v>
      </c>
      <c r="H2259" t="s">
        <v>7390</v>
      </c>
      <c r="I2259" t="s">
        <v>7391</v>
      </c>
      <c r="J2259" t="s">
        <v>760</v>
      </c>
      <c r="K2259" s="3" t="s">
        <v>29</v>
      </c>
      <c r="L2259">
        <v>57000000</v>
      </c>
      <c r="M2259">
        <v>58055768</v>
      </c>
      <c r="N2259" t="s">
        <v>22</v>
      </c>
      <c r="O2259" s="2">
        <v>115</v>
      </c>
      <c r="Q2259" s="10" t="s">
        <v>33</v>
      </c>
      <c r="R2259" s="21">
        <v>1993</v>
      </c>
      <c r="S2259" s="27" t="s">
        <v>13154</v>
      </c>
      <c r="T2259" s="25" t="str">
        <f>LEFT(S2259,3)</f>
        <v>Oct</v>
      </c>
      <c r="U2259" s="10" t="s">
        <v>29</v>
      </c>
      <c r="V2259" s="21">
        <v>6.7</v>
      </c>
      <c r="W2259" s="10">
        <v>163000</v>
      </c>
      <c r="X2259" s="10" t="s">
        <v>7390</v>
      </c>
      <c r="Y2259" s="10" t="s">
        <v>7391</v>
      </c>
      <c r="Z2259" s="10" t="s">
        <v>760</v>
      </c>
      <c r="AA2259" s="22" t="s">
        <v>29</v>
      </c>
      <c r="AB2259" s="10">
        <v>57000000</v>
      </c>
      <c r="AC2259" s="10">
        <v>58055768</v>
      </c>
      <c r="AD2259" s="10" t="s">
        <v>22</v>
      </c>
      <c r="AE2259" s="23">
        <v>115</v>
      </c>
    </row>
    <row r="2260" spans="1:31" x14ac:dyDescent="0.35">
      <c r="A2260" t="s">
        <v>7392</v>
      </c>
      <c r="B2260" t="s">
        <v>32</v>
      </c>
      <c r="C2260" t="s">
        <v>40</v>
      </c>
      <c r="D2260" s="2">
        <v>1993</v>
      </c>
      <c r="E2260" t="s">
        <v>7393</v>
      </c>
      <c r="F2260" s="2">
        <v>5.6</v>
      </c>
      <c r="G2260">
        <v>58000</v>
      </c>
      <c r="H2260" t="s">
        <v>2085</v>
      </c>
      <c r="I2260" t="s">
        <v>7394</v>
      </c>
      <c r="J2260" t="s">
        <v>413</v>
      </c>
      <c r="K2260" s="3" t="s">
        <v>29</v>
      </c>
      <c r="L2260">
        <v>0</v>
      </c>
      <c r="M2260">
        <v>117270765</v>
      </c>
      <c r="N2260" t="s">
        <v>22</v>
      </c>
      <c r="O2260" s="2">
        <v>94</v>
      </c>
      <c r="Q2260" s="9" t="s">
        <v>40</v>
      </c>
      <c r="R2260" s="18">
        <v>1993</v>
      </c>
      <c r="S2260" s="26" t="s">
        <v>13155</v>
      </c>
      <c r="T2260" s="25" t="str">
        <f>LEFT(S2260,3)</f>
        <v>Jun</v>
      </c>
      <c r="U2260" s="9" t="s">
        <v>29</v>
      </c>
      <c r="V2260" s="18">
        <v>5.6</v>
      </c>
      <c r="W2260" s="9">
        <v>58000</v>
      </c>
      <c r="X2260" s="9" t="s">
        <v>2085</v>
      </c>
      <c r="Y2260" s="9" t="s">
        <v>7394</v>
      </c>
      <c r="Z2260" s="9" t="s">
        <v>413</v>
      </c>
      <c r="AA2260" s="19" t="s">
        <v>29</v>
      </c>
      <c r="AB2260" s="9">
        <v>0</v>
      </c>
      <c r="AC2260" s="9">
        <v>117270765</v>
      </c>
      <c r="AD2260" s="9" t="s">
        <v>22</v>
      </c>
      <c r="AE2260" s="20">
        <v>94</v>
      </c>
    </row>
    <row r="2261" spans="1:31" x14ac:dyDescent="0.35">
      <c r="A2261" t="s">
        <v>7395</v>
      </c>
      <c r="B2261" t="s">
        <v>15</v>
      </c>
      <c r="C2261" t="s">
        <v>33</v>
      </c>
      <c r="D2261" s="2">
        <v>1993</v>
      </c>
      <c r="E2261" t="s">
        <v>6826</v>
      </c>
      <c r="F2261" s="2">
        <v>7.6</v>
      </c>
      <c r="G2261">
        <v>177000</v>
      </c>
      <c r="H2261" t="s">
        <v>827</v>
      </c>
      <c r="I2261" t="s">
        <v>7396</v>
      </c>
      <c r="J2261" t="s">
        <v>1818</v>
      </c>
      <c r="K2261" s="3" t="s">
        <v>29</v>
      </c>
      <c r="L2261">
        <v>25000000</v>
      </c>
      <c r="M2261">
        <v>40903593</v>
      </c>
      <c r="N2261" t="s">
        <v>7013</v>
      </c>
      <c r="O2261" s="2">
        <v>113</v>
      </c>
      <c r="Q2261" s="10" t="s">
        <v>33</v>
      </c>
      <c r="R2261" s="21">
        <v>1993</v>
      </c>
      <c r="S2261" s="27" t="s">
        <v>13075</v>
      </c>
      <c r="T2261" s="25" t="str">
        <f>LEFT(S2261,3)</f>
        <v>Feb</v>
      </c>
      <c r="U2261" s="10" t="s">
        <v>29</v>
      </c>
      <c r="V2261" s="21">
        <v>7.6</v>
      </c>
      <c r="W2261" s="10">
        <v>177000</v>
      </c>
      <c r="X2261" s="10" t="s">
        <v>827</v>
      </c>
      <c r="Y2261" s="10" t="s">
        <v>7396</v>
      </c>
      <c r="Z2261" s="10" t="s">
        <v>1818</v>
      </c>
      <c r="AA2261" s="22" t="s">
        <v>29</v>
      </c>
      <c r="AB2261" s="10">
        <v>25000000</v>
      </c>
      <c r="AC2261" s="10">
        <v>40903593</v>
      </c>
      <c r="AD2261" s="10" t="s">
        <v>7013</v>
      </c>
      <c r="AE2261" s="23">
        <v>113</v>
      </c>
    </row>
    <row r="2262" spans="1:31" x14ac:dyDescent="0.35">
      <c r="A2262" t="s">
        <v>7397</v>
      </c>
      <c r="B2262" t="s">
        <v>1998</v>
      </c>
      <c r="C2262" t="s">
        <v>103</v>
      </c>
      <c r="D2262" s="2">
        <v>1993</v>
      </c>
      <c r="E2262" t="s">
        <v>7398</v>
      </c>
      <c r="F2262" s="2">
        <v>6.6</v>
      </c>
      <c r="G2262">
        <v>81000</v>
      </c>
      <c r="H2262" t="s">
        <v>931</v>
      </c>
      <c r="I2262" t="s">
        <v>7399</v>
      </c>
      <c r="J2262" t="s">
        <v>6284</v>
      </c>
      <c r="K2262" s="3" t="s">
        <v>29</v>
      </c>
      <c r="L2262">
        <v>45000000</v>
      </c>
      <c r="M2262">
        <v>195268056</v>
      </c>
      <c r="N2262" t="s">
        <v>22</v>
      </c>
      <c r="O2262" s="2">
        <v>141</v>
      </c>
      <c r="Q2262" s="9" t="s">
        <v>103</v>
      </c>
      <c r="R2262" s="18">
        <v>1993</v>
      </c>
      <c r="S2262" s="26" t="s">
        <v>13156</v>
      </c>
      <c r="T2262" s="25" t="str">
        <f>LEFT(S2262,3)</f>
        <v>Dec</v>
      </c>
      <c r="U2262" s="9" t="s">
        <v>29</v>
      </c>
      <c r="V2262" s="18">
        <v>6.6</v>
      </c>
      <c r="W2262" s="9">
        <v>81000</v>
      </c>
      <c r="X2262" s="9" t="s">
        <v>931</v>
      </c>
      <c r="Y2262" s="9" t="s">
        <v>7399</v>
      </c>
      <c r="Z2262" s="9" t="s">
        <v>6284</v>
      </c>
      <c r="AA2262" s="19" t="s">
        <v>29</v>
      </c>
      <c r="AB2262" s="9">
        <v>45000000</v>
      </c>
      <c r="AC2262" s="9">
        <v>195268056</v>
      </c>
      <c r="AD2262" s="9" t="s">
        <v>22</v>
      </c>
      <c r="AE2262" s="20">
        <v>141</v>
      </c>
    </row>
    <row r="2263" spans="1:31" x14ac:dyDescent="0.35">
      <c r="A2263" t="s">
        <v>7400</v>
      </c>
      <c r="B2263" t="s">
        <v>15</v>
      </c>
      <c r="C2263" t="s">
        <v>16</v>
      </c>
      <c r="D2263" s="2">
        <v>1993</v>
      </c>
      <c r="E2263" t="s">
        <v>7401</v>
      </c>
      <c r="F2263" s="2">
        <v>6.8</v>
      </c>
      <c r="G2263">
        <v>124000</v>
      </c>
      <c r="H2263" t="s">
        <v>619</v>
      </c>
      <c r="I2263" t="s">
        <v>7399</v>
      </c>
      <c r="J2263" t="s">
        <v>1477</v>
      </c>
      <c r="K2263" s="3" t="s">
        <v>29</v>
      </c>
      <c r="L2263">
        <v>42000000</v>
      </c>
      <c r="M2263">
        <v>270248367</v>
      </c>
      <c r="N2263" t="s">
        <v>5182</v>
      </c>
      <c r="O2263" s="2">
        <v>154</v>
      </c>
      <c r="Q2263" s="10" t="s">
        <v>16</v>
      </c>
      <c r="R2263" s="21">
        <v>1993</v>
      </c>
      <c r="S2263" s="27" t="s">
        <v>13157</v>
      </c>
      <c r="T2263" s="25" t="str">
        <f>LEFT(S2263,3)</f>
        <v>Jun</v>
      </c>
      <c r="U2263" s="10" t="s">
        <v>29</v>
      </c>
      <c r="V2263" s="21">
        <v>6.8</v>
      </c>
      <c r="W2263" s="10">
        <v>124000</v>
      </c>
      <c r="X2263" s="10" t="s">
        <v>619</v>
      </c>
      <c r="Y2263" s="10" t="s">
        <v>7399</v>
      </c>
      <c r="Z2263" s="10" t="s">
        <v>1477</v>
      </c>
      <c r="AA2263" s="22" t="s">
        <v>29</v>
      </c>
      <c r="AB2263" s="10">
        <v>42000000</v>
      </c>
      <c r="AC2263" s="10">
        <v>270248367</v>
      </c>
      <c r="AD2263" s="10" t="s">
        <v>5182</v>
      </c>
      <c r="AE2263" s="23">
        <v>154</v>
      </c>
    </row>
    <row r="2264" spans="1:31" x14ac:dyDescent="0.35">
      <c r="A2264" t="s">
        <v>7402</v>
      </c>
      <c r="B2264" t="s">
        <v>1998</v>
      </c>
      <c r="C2264" t="s">
        <v>33</v>
      </c>
      <c r="D2264" s="2">
        <v>1993</v>
      </c>
      <c r="E2264" t="s">
        <v>7403</v>
      </c>
      <c r="F2264" s="2">
        <v>6.4</v>
      </c>
      <c r="G2264">
        <v>141000</v>
      </c>
      <c r="H2264" t="s">
        <v>2911</v>
      </c>
      <c r="I2264" t="s">
        <v>7404</v>
      </c>
      <c r="J2264" t="s">
        <v>997</v>
      </c>
      <c r="K2264" s="3" t="s">
        <v>29</v>
      </c>
      <c r="L2264">
        <v>85000000</v>
      </c>
      <c r="M2264">
        <v>137298489</v>
      </c>
      <c r="N2264" t="s">
        <v>30</v>
      </c>
      <c r="O2264" s="2">
        <v>130</v>
      </c>
      <c r="Q2264" s="9" t="s">
        <v>33</v>
      </c>
      <c r="R2264" s="18">
        <v>1993</v>
      </c>
      <c r="S2264" s="26" t="s">
        <v>13158</v>
      </c>
      <c r="T2264" s="25" t="str">
        <f>LEFT(S2264,3)</f>
        <v>Jun</v>
      </c>
      <c r="U2264" s="9" t="s">
        <v>29</v>
      </c>
      <c r="V2264" s="18">
        <v>6.4</v>
      </c>
      <c r="W2264" s="9">
        <v>141000</v>
      </c>
      <c r="X2264" s="9" t="s">
        <v>2911</v>
      </c>
      <c r="Y2264" s="9" t="s">
        <v>7404</v>
      </c>
      <c r="Z2264" s="9" t="s">
        <v>997</v>
      </c>
      <c r="AA2264" s="19" t="s">
        <v>29</v>
      </c>
      <c r="AB2264" s="9">
        <v>85000000</v>
      </c>
      <c r="AC2264" s="9">
        <v>137298489</v>
      </c>
      <c r="AD2264" s="9" t="s">
        <v>30</v>
      </c>
      <c r="AE2264" s="20">
        <v>130</v>
      </c>
    </row>
    <row r="2265" spans="1:31" x14ac:dyDescent="0.35">
      <c r="A2265" t="s">
        <v>7405</v>
      </c>
      <c r="B2265" t="s">
        <v>32</v>
      </c>
      <c r="C2265" t="s">
        <v>40</v>
      </c>
      <c r="D2265" s="2">
        <v>1993</v>
      </c>
      <c r="E2265" t="s">
        <v>7406</v>
      </c>
      <c r="F2265" s="2">
        <v>5.6</v>
      </c>
      <c r="G2265">
        <v>50000</v>
      </c>
      <c r="H2265" t="s">
        <v>6627</v>
      </c>
      <c r="I2265" t="s">
        <v>3594</v>
      </c>
      <c r="J2265" t="s">
        <v>3536</v>
      </c>
      <c r="K2265" s="3" t="s">
        <v>29</v>
      </c>
      <c r="L2265">
        <v>38000000</v>
      </c>
      <c r="M2265">
        <v>57319029</v>
      </c>
      <c r="N2265" t="s">
        <v>2091</v>
      </c>
      <c r="O2265" s="2">
        <v>107</v>
      </c>
      <c r="Q2265" s="10" t="s">
        <v>40</v>
      </c>
      <c r="R2265" s="21">
        <v>1993</v>
      </c>
      <c r="S2265" s="27" t="s">
        <v>13159</v>
      </c>
      <c r="T2265" s="25" t="str">
        <f>LEFT(S2265,3)</f>
        <v>Dec</v>
      </c>
      <c r="U2265" s="10" t="s">
        <v>29</v>
      </c>
      <c r="V2265" s="21">
        <v>5.6</v>
      </c>
      <c r="W2265" s="10">
        <v>50000</v>
      </c>
      <c r="X2265" s="10" t="s">
        <v>6627</v>
      </c>
      <c r="Y2265" s="10" t="s">
        <v>3594</v>
      </c>
      <c r="Z2265" s="10" t="s">
        <v>3536</v>
      </c>
      <c r="AA2265" s="22" t="s">
        <v>29</v>
      </c>
      <c r="AB2265" s="10">
        <v>38000000</v>
      </c>
      <c r="AC2265" s="10">
        <v>57319029</v>
      </c>
      <c r="AD2265" s="10" t="s">
        <v>2091</v>
      </c>
      <c r="AE2265" s="23">
        <v>107</v>
      </c>
    </row>
    <row r="2266" spans="1:31" x14ac:dyDescent="0.35">
      <c r="A2266" t="s">
        <v>7407</v>
      </c>
      <c r="B2266" t="s">
        <v>32</v>
      </c>
      <c r="C2266" t="s">
        <v>40</v>
      </c>
      <c r="D2266" s="2">
        <v>1993</v>
      </c>
      <c r="E2266" t="s">
        <v>6722</v>
      </c>
      <c r="F2266" s="2">
        <v>8</v>
      </c>
      <c r="G2266">
        <v>589000</v>
      </c>
      <c r="H2266" t="s">
        <v>46</v>
      </c>
      <c r="I2266" t="s">
        <v>7408</v>
      </c>
      <c r="J2266" t="s">
        <v>545</v>
      </c>
      <c r="K2266" s="3" t="s">
        <v>29</v>
      </c>
      <c r="L2266">
        <v>14600000</v>
      </c>
      <c r="M2266">
        <v>71074049</v>
      </c>
      <c r="N2266" t="s">
        <v>30</v>
      </c>
      <c r="O2266" s="2">
        <v>101</v>
      </c>
      <c r="Q2266" s="9" t="s">
        <v>40</v>
      </c>
      <c r="R2266" s="18">
        <v>1993</v>
      </c>
      <c r="S2266" s="26" t="s">
        <v>13055</v>
      </c>
      <c r="T2266" s="25" t="str">
        <f>LEFT(S2266,3)</f>
        <v>Feb</v>
      </c>
      <c r="U2266" s="9" t="s">
        <v>29</v>
      </c>
      <c r="V2266" s="18">
        <v>8</v>
      </c>
      <c r="W2266" s="9">
        <v>589000</v>
      </c>
      <c r="X2266" s="9" t="s">
        <v>46</v>
      </c>
      <c r="Y2266" s="9" t="s">
        <v>7408</v>
      </c>
      <c r="Z2266" s="9" t="s">
        <v>545</v>
      </c>
      <c r="AA2266" s="19" t="s">
        <v>29</v>
      </c>
      <c r="AB2266" s="9">
        <v>14600000</v>
      </c>
      <c r="AC2266" s="9">
        <v>71074049</v>
      </c>
      <c r="AD2266" s="9" t="s">
        <v>30</v>
      </c>
      <c r="AE2266" s="20">
        <v>101</v>
      </c>
    </row>
    <row r="2267" spans="1:31" x14ac:dyDescent="0.35">
      <c r="A2267" t="s">
        <v>7409</v>
      </c>
      <c r="B2267" t="s">
        <v>1998</v>
      </c>
      <c r="C2267" t="s">
        <v>16</v>
      </c>
      <c r="D2267" s="2">
        <v>1993</v>
      </c>
      <c r="E2267" t="s">
        <v>7410</v>
      </c>
      <c r="F2267" s="2">
        <v>7.7</v>
      </c>
      <c r="G2267">
        <v>229000</v>
      </c>
      <c r="H2267" t="s">
        <v>291</v>
      </c>
      <c r="I2267" t="s">
        <v>2426</v>
      </c>
      <c r="J2267" t="s">
        <v>2090</v>
      </c>
      <c r="K2267" s="3" t="s">
        <v>29</v>
      </c>
      <c r="L2267">
        <v>26000000</v>
      </c>
      <c r="M2267">
        <v>206678440</v>
      </c>
      <c r="N2267" t="s">
        <v>2099</v>
      </c>
      <c r="O2267" s="2">
        <v>125</v>
      </c>
      <c r="Q2267" s="10" t="s">
        <v>16</v>
      </c>
      <c r="R2267" s="21">
        <v>1993</v>
      </c>
      <c r="S2267" s="27" t="s">
        <v>13160</v>
      </c>
      <c r="T2267" s="25" t="str">
        <f>LEFT(S2267,3)</f>
        <v>Jan</v>
      </c>
      <c r="U2267" s="10" t="s">
        <v>29</v>
      </c>
      <c r="V2267" s="21">
        <v>7.7</v>
      </c>
      <c r="W2267" s="10">
        <v>229000</v>
      </c>
      <c r="X2267" s="10" t="s">
        <v>291</v>
      </c>
      <c r="Y2267" s="10" t="s">
        <v>2426</v>
      </c>
      <c r="Z2267" s="10" t="s">
        <v>2090</v>
      </c>
      <c r="AA2267" s="22" t="s">
        <v>29</v>
      </c>
      <c r="AB2267" s="10">
        <v>26000000</v>
      </c>
      <c r="AC2267" s="10">
        <v>206678440</v>
      </c>
      <c r="AD2267" s="10" t="s">
        <v>2099</v>
      </c>
      <c r="AE2267" s="23">
        <v>125</v>
      </c>
    </row>
    <row r="2268" spans="1:31" x14ac:dyDescent="0.35">
      <c r="A2268" t="s">
        <v>7411</v>
      </c>
      <c r="B2268" t="s">
        <v>32</v>
      </c>
      <c r="C2268" t="s">
        <v>24</v>
      </c>
      <c r="D2268" s="2">
        <v>1993</v>
      </c>
      <c r="E2268" t="s">
        <v>5412</v>
      </c>
      <c r="F2268" s="2">
        <v>4.0999999999999996</v>
      </c>
      <c r="G2268">
        <v>50000</v>
      </c>
      <c r="H2268" t="s">
        <v>4884</v>
      </c>
      <c r="I2268" t="s">
        <v>6538</v>
      </c>
      <c r="J2268" t="s">
        <v>3371</v>
      </c>
      <c r="K2268" s="3" t="s">
        <v>21</v>
      </c>
      <c r="L2268">
        <v>48000000</v>
      </c>
      <c r="M2268">
        <v>20915465</v>
      </c>
      <c r="N2268" t="s">
        <v>5327</v>
      </c>
      <c r="O2268" s="2">
        <v>104</v>
      </c>
      <c r="Q2268" s="9" t="s">
        <v>24</v>
      </c>
      <c r="R2268" s="18">
        <v>1993</v>
      </c>
      <c r="S2268" s="26" t="s">
        <v>12905</v>
      </c>
      <c r="T2268" s="25" t="str">
        <f>LEFT(S2268,3)</f>
        <v>May</v>
      </c>
      <c r="U2268" s="9" t="s">
        <v>29</v>
      </c>
      <c r="V2268" s="18">
        <v>4.0999999999999996</v>
      </c>
      <c r="W2268" s="9">
        <v>50000</v>
      </c>
      <c r="X2268" s="9" t="s">
        <v>4884</v>
      </c>
      <c r="Y2268" s="9" t="s">
        <v>6538</v>
      </c>
      <c r="Z2268" s="9" t="s">
        <v>3371</v>
      </c>
      <c r="AA2268" s="19" t="s">
        <v>21</v>
      </c>
      <c r="AB2268" s="9">
        <v>48000000</v>
      </c>
      <c r="AC2268" s="9">
        <v>20915465</v>
      </c>
      <c r="AD2268" s="9" t="s">
        <v>5327</v>
      </c>
      <c r="AE2268" s="20">
        <v>104</v>
      </c>
    </row>
    <row r="2269" spans="1:31" x14ac:dyDescent="0.35">
      <c r="A2269" t="s">
        <v>7412</v>
      </c>
      <c r="B2269" t="s">
        <v>32</v>
      </c>
      <c r="C2269" t="s">
        <v>40</v>
      </c>
      <c r="D2269" s="2">
        <v>1993</v>
      </c>
      <c r="E2269" t="s">
        <v>7393</v>
      </c>
      <c r="F2269" s="2">
        <v>6.8</v>
      </c>
      <c r="G2269">
        <v>165000</v>
      </c>
      <c r="H2269" t="s">
        <v>1584</v>
      </c>
      <c r="I2269" t="s">
        <v>7413</v>
      </c>
      <c r="J2269" t="s">
        <v>2090</v>
      </c>
      <c r="K2269" s="3" t="s">
        <v>29</v>
      </c>
      <c r="L2269">
        <v>21000000</v>
      </c>
      <c r="M2269">
        <v>227927165</v>
      </c>
      <c r="N2269" t="s">
        <v>2099</v>
      </c>
      <c r="O2269" s="2">
        <v>105</v>
      </c>
      <c r="Q2269" s="10" t="s">
        <v>40</v>
      </c>
      <c r="R2269" s="21">
        <v>1993</v>
      </c>
      <c r="S2269" s="27" t="s">
        <v>13155</v>
      </c>
      <c r="T2269" s="25" t="str">
        <f>LEFT(S2269,3)</f>
        <v>Jun</v>
      </c>
      <c r="U2269" s="10" t="s">
        <v>29</v>
      </c>
      <c r="V2269" s="21">
        <v>6.8</v>
      </c>
      <c r="W2269" s="10">
        <v>165000</v>
      </c>
      <c r="X2269" s="10" t="s">
        <v>1584</v>
      </c>
      <c r="Y2269" s="10" t="s">
        <v>7413</v>
      </c>
      <c r="Z2269" s="10" t="s">
        <v>2090</v>
      </c>
      <c r="AA2269" s="22" t="s">
        <v>29</v>
      </c>
      <c r="AB2269" s="10">
        <v>21000000</v>
      </c>
      <c r="AC2269" s="10">
        <v>227927165</v>
      </c>
      <c r="AD2269" s="10" t="s">
        <v>2099</v>
      </c>
      <c r="AE2269" s="23">
        <v>105</v>
      </c>
    </row>
    <row r="2270" spans="1:31" x14ac:dyDescent="0.35">
      <c r="A2270" t="s">
        <v>7414</v>
      </c>
      <c r="B2270" t="s">
        <v>15</v>
      </c>
      <c r="C2270" t="s">
        <v>33</v>
      </c>
      <c r="D2270" s="2">
        <v>1993</v>
      </c>
      <c r="E2270" t="s">
        <v>5412</v>
      </c>
      <c r="F2270" s="2">
        <v>6.4</v>
      </c>
      <c r="G2270">
        <v>122000</v>
      </c>
      <c r="H2270" t="s">
        <v>3785</v>
      </c>
      <c r="I2270" t="s">
        <v>7415</v>
      </c>
      <c r="J2270" t="s">
        <v>760</v>
      </c>
      <c r="K2270" s="3" t="s">
        <v>29</v>
      </c>
      <c r="L2270">
        <v>70000000</v>
      </c>
      <c r="M2270">
        <v>255000211</v>
      </c>
      <c r="N2270" t="s">
        <v>4149</v>
      </c>
      <c r="O2270" s="2">
        <v>113</v>
      </c>
      <c r="Q2270" s="9" t="s">
        <v>33</v>
      </c>
      <c r="R2270" s="18">
        <v>1993</v>
      </c>
      <c r="S2270" s="26" t="s">
        <v>12905</v>
      </c>
      <c r="T2270" s="25" t="str">
        <f>LEFT(S2270,3)</f>
        <v>May</v>
      </c>
      <c r="U2270" s="9" t="s">
        <v>29</v>
      </c>
      <c r="V2270" s="18">
        <v>6.4</v>
      </c>
      <c r="W2270" s="9">
        <v>122000</v>
      </c>
      <c r="X2270" s="9" t="s">
        <v>3785</v>
      </c>
      <c r="Y2270" s="9" t="s">
        <v>7415</v>
      </c>
      <c r="Z2270" s="9" t="s">
        <v>760</v>
      </c>
      <c r="AA2270" s="19" t="s">
        <v>29</v>
      </c>
      <c r="AB2270" s="9">
        <v>70000000</v>
      </c>
      <c r="AC2270" s="9">
        <v>255000211</v>
      </c>
      <c r="AD2270" s="9" t="s">
        <v>4149</v>
      </c>
      <c r="AE2270" s="20">
        <v>113</v>
      </c>
    </row>
    <row r="2271" spans="1:31" x14ac:dyDescent="0.35">
      <c r="A2271" t="s">
        <v>7416</v>
      </c>
      <c r="B2271" t="s">
        <v>15</v>
      </c>
      <c r="C2271" t="s">
        <v>16</v>
      </c>
      <c r="D2271" s="2">
        <v>1993</v>
      </c>
      <c r="E2271" t="s">
        <v>7417</v>
      </c>
      <c r="F2271" s="2">
        <v>7.6</v>
      </c>
      <c r="G2271">
        <v>81000</v>
      </c>
      <c r="H2271" t="s">
        <v>5473</v>
      </c>
      <c r="I2271" t="s">
        <v>5473</v>
      </c>
      <c r="J2271" t="s">
        <v>5482</v>
      </c>
      <c r="K2271" s="3" t="s">
        <v>1876</v>
      </c>
      <c r="L2271">
        <v>7000000</v>
      </c>
      <c r="M2271">
        <v>40185556</v>
      </c>
      <c r="N2271" t="s">
        <v>7418</v>
      </c>
      <c r="O2271" s="2">
        <v>121</v>
      </c>
      <c r="Q2271" s="10" t="s">
        <v>16</v>
      </c>
      <c r="R2271" s="21">
        <v>1993</v>
      </c>
      <c r="S2271" s="27" t="s">
        <v>13161</v>
      </c>
      <c r="T2271" s="25" t="str">
        <f>LEFT(S2271,3)</f>
        <v>Feb</v>
      </c>
      <c r="U2271" s="10" t="s">
        <v>29</v>
      </c>
      <c r="V2271" s="21">
        <v>7.6</v>
      </c>
      <c r="W2271" s="10">
        <v>81000</v>
      </c>
      <c r="X2271" s="10" t="s">
        <v>5473</v>
      </c>
      <c r="Y2271" s="10" t="s">
        <v>5473</v>
      </c>
      <c r="Z2271" s="10" t="s">
        <v>5482</v>
      </c>
      <c r="AA2271" s="22" t="s">
        <v>1876</v>
      </c>
      <c r="AB2271" s="10">
        <v>7000000</v>
      </c>
      <c r="AC2271" s="10">
        <v>40185556</v>
      </c>
      <c r="AD2271" s="10" t="s">
        <v>7418</v>
      </c>
      <c r="AE2271" s="23">
        <v>121</v>
      </c>
    </row>
    <row r="2272" spans="1:31" x14ac:dyDescent="0.35">
      <c r="A2272" t="s">
        <v>7419</v>
      </c>
      <c r="B2272" t="s">
        <v>32</v>
      </c>
      <c r="C2272" t="s">
        <v>389</v>
      </c>
      <c r="D2272" s="2">
        <v>1993</v>
      </c>
      <c r="E2272" t="s">
        <v>7309</v>
      </c>
      <c r="F2272" s="2">
        <v>8</v>
      </c>
      <c r="G2272">
        <v>306000</v>
      </c>
      <c r="H2272" t="s">
        <v>7420</v>
      </c>
      <c r="I2272" t="s">
        <v>2668</v>
      </c>
      <c r="J2272" t="s">
        <v>7421</v>
      </c>
      <c r="K2272" s="3" t="s">
        <v>29</v>
      </c>
      <c r="L2272">
        <v>18000000</v>
      </c>
      <c r="M2272">
        <v>91491247</v>
      </c>
      <c r="N2272" t="s">
        <v>2091</v>
      </c>
      <c r="O2272" s="2">
        <v>76</v>
      </c>
      <c r="Q2272" s="9" t="s">
        <v>389</v>
      </c>
      <c r="R2272" s="18">
        <v>1993</v>
      </c>
      <c r="S2272" s="26" t="s">
        <v>13138</v>
      </c>
      <c r="T2272" s="25" t="str">
        <f>LEFT(S2272,3)</f>
        <v>Oct</v>
      </c>
      <c r="U2272" s="9" t="s">
        <v>29</v>
      </c>
      <c r="V2272" s="18">
        <v>8</v>
      </c>
      <c r="W2272" s="9">
        <v>306000</v>
      </c>
      <c r="X2272" s="9" t="s">
        <v>7420</v>
      </c>
      <c r="Y2272" s="9" t="s">
        <v>2668</v>
      </c>
      <c r="Z2272" s="9" t="s">
        <v>7421</v>
      </c>
      <c r="AA2272" s="19" t="s">
        <v>29</v>
      </c>
      <c r="AB2272" s="9">
        <v>18000000</v>
      </c>
      <c r="AC2272" s="9">
        <v>91491247</v>
      </c>
      <c r="AD2272" s="9" t="s">
        <v>2091</v>
      </c>
      <c r="AE2272" s="20">
        <v>76</v>
      </c>
    </row>
    <row r="2273" spans="1:31" x14ac:dyDescent="0.35">
      <c r="A2273" t="s">
        <v>7422</v>
      </c>
      <c r="B2273" t="s">
        <v>32</v>
      </c>
      <c r="C2273" t="s">
        <v>40</v>
      </c>
      <c r="D2273" s="2">
        <v>1993</v>
      </c>
      <c r="E2273" t="s">
        <v>7423</v>
      </c>
      <c r="F2273" s="2">
        <v>6.1</v>
      </c>
      <c r="G2273">
        <v>26000</v>
      </c>
      <c r="H2273" t="s">
        <v>7424</v>
      </c>
      <c r="I2273" t="s">
        <v>7425</v>
      </c>
      <c r="J2273" t="s">
        <v>7426</v>
      </c>
      <c r="K2273" s="3" t="s">
        <v>29</v>
      </c>
      <c r="L2273">
        <v>10000000</v>
      </c>
      <c r="M2273">
        <v>56500758</v>
      </c>
      <c r="N2273" t="s">
        <v>179</v>
      </c>
      <c r="O2273" s="2">
        <v>103</v>
      </c>
      <c r="Q2273" s="10" t="s">
        <v>40</v>
      </c>
      <c r="R2273" s="21">
        <v>1993</v>
      </c>
      <c r="S2273" s="27" t="s">
        <v>13162</v>
      </c>
      <c r="T2273" s="25" t="str">
        <f>LEFT(S2273,3)</f>
        <v>Jul</v>
      </c>
      <c r="U2273" s="10" t="s">
        <v>29</v>
      </c>
      <c r="V2273" s="21">
        <v>6.1</v>
      </c>
      <c r="W2273" s="10">
        <v>26000</v>
      </c>
      <c r="X2273" s="10" t="s">
        <v>7424</v>
      </c>
      <c r="Y2273" s="10" t="s">
        <v>7425</v>
      </c>
      <c r="Z2273" s="10" t="s">
        <v>7426</v>
      </c>
      <c r="AA2273" s="22" t="s">
        <v>29</v>
      </c>
      <c r="AB2273" s="10">
        <v>10000000</v>
      </c>
      <c r="AC2273" s="10">
        <v>56500758</v>
      </c>
      <c r="AD2273" s="10" t="s">
        <v>179</v>
      </c>
      <c r="AE2273" s="23">
        <v>103</v>
      </c>
    </row>
    <row r="2274" spans="1:31" x14ac:dyDescent="0.35">
      <c r="A2274" t="s">
        <v>7427</v>
      </c>
      <c r="B2274" t="s">
        <v>15</v>
      </c>
      <c r="C2274" t="s">
        <v>103</v>
      </c>
      <c r="D2274" s="2">
        <v>1993</v>
      </c>
      <c r="E2274" t="s">
        <v>7019</v>
      </c>
      <c r="F2274" s="2">
        <v>8</v>
      </c>
      <c r="G2274">
        <v>29000</v>
      </c>
      <c r="H2274" t="s">
        <v>1008</v>
      </c>
      <c r="I2274" t="s">
        <v>7428</v>
      </c>
      <c r="J2274" t="s">
        <v>7429</v>
      </c>
      <c r="K2274" s="3" t="s">
        <v>29</v>
      </c>
      <c r="L2274">
        <v>35000000</v>
      </c>
      <c r="M2274">
        <v>4496583</v>
      </c>
      <c r="N2274" t="s">
        <v>5720</v>
      </c>
      <c r="O2274" s="2">
        <v>180</v>
      </c>
      <c r="Q2274" s="9" t="s">
        <v>103</v>
      </c>
      <c r="R2274" s="18">
        <v>1993</v>
      </c>
      <c r="S2274" s="26" t="s">
        <v>13106</v>
      </c>
      <c r="T2274" s="25" t="str">
        <f>LEFT(S2274,3)</f>
        <v>Apr</v>
      </c>
      <c r="U2274" s="9" t="s">
        <v>29</v>
      </c>
      <c r="V2274" s="18">
        <v>8</v>
      </c>
      <c r="W2274" s="9">
        <v>29000</v>
      </c>
      <c r="X2274" s="9" t="s">
        <v>1008</v>
      </c>
      <c r="Y2274" s="9" t="s">
        <v>7428</v>
      </c>
      <c r="Z2274" s="9" t="s">
        <v>7429</v>
      </c>
      <c r="AA2274" s="19" t="s">
        <v>29</v>
      </c>
      <c r="AB2274" s="9">
        <v>35000000</v>
      </c>
      <c r="AC2274" s="9">
        <v>4496583</v>
      </c>
      <c r="AD2274" s="9" t="s">
        <v>5720</v>
      </c>
      <c r="AE2274" s="20">
        <v>180</v>
      </c>
    </row>
    <row r="2275" spans="1:31" x14ac:dyDescent="0.35">
      <c r="A2275" t="s">
        <v>7430</v>
      </c>
      <c r="B2275" t="s">
        <v>15</v>
      </c>
      <c r="C2275" t="s">
        <v>62</v>
      </c>
      <c r="D2275" s="2">
        <v>1993</v>
      </c>
      <c r="E2275" t="s">
        <v>7145</v>
      </c>
      <c r="F2275" s="2">
        <v>8.1</v>
      </c>
      <c r="G2275">
        <v>163000</v>
      </c>
      <c r="H2275" t="s">
        <v>5169</v>
      </c>
      <c r="I2275" t="s">
        <v>7431</v>
      </c>
      <c r="J2275" t="s">
        <v>4575</v>
      </c>
      <c r="K2275" s="3" t="s">
        <v>3155</v>
      </c>
      <c r="L2275">
        <v>13000000</v>
      </c>
      <c r="M2275">
        <v>65796862</v>
      </c>
      <c r="N2275" t="s">
        <v>7432</v>
      </c>
      <c r="O2275" s="2">
        <v>133</v>
      </c>
      <c r="Q2275" s="10" t="s">
        <v>62</v>
      </c>
      <c r="R2275" s="21">
        <v>1993</v>
      </c>
      <c r="S2275" s="27" t="s">
        <v>13117</v>
      </c>
      <c r="T2275" s="25" t="str">
        <f>LEFT(S2275,3)</f>
        <v>Feb</v>
      </c>
      <c r="U2275" s="10" t="s">
        <v>29</v>
      </c>
      <c r="V2275" s="21">
        <v>8.1</v>
      </c>
      <c r="W2275" s="10">
        <v>163000</v>
      </c>
      <c r="X2275" s="10" t="s">
        <v>5169</v>
      </c>
      <c r="Y2275" s="10" t="s">
        <v>7431</v>
      </c>
      <c r="Z2275" s="10" t="s">
        <v>4575</v>
      </c>
      <c r="AA2275" s="22" t="s">
        <v>3155</v>
      </c>
      <c r="AB2275" s="10">
        <v>13000000</v>
      </c>
      <c r="AC2275" s="10">
        <v>65796862</v>
      </c>
      <c r="AD2275" s="10" t="s">
        <v>7432</v>
      </c>
      <c r="AE2275" s="23">
        <v>133</v>
      </c>
    </row>
    <row r="2276" spans="1:31" x14ac:dyDescent="0.35">
      <c r="A2276" t="s">
        <v>7433</v>
      </c>
      <c r="B2276" t="s">
        <v>15</v>
      </c>
      <c r="C2276" t="s">
        <v>62</v>
      </c>
      <c r="D2276" s="2">
        <v>1993</v>
      </c>
      <c r="E2276" t="s">
        <v>6938</v>
      </c>
      <c r="F2276" s="2">
        <v>7.1</v>
      </c>
      <c r="G2276">
        <v>53000</v>
      </c>
      <c r="H2276" t="s">
        <v>5719</v>
      </c>
      <c r="I2276" t="s">
        <v>7434</v>
      </c>
      <c r="J2276" t="s">
        <v>2642</v>
      </c>
      <c r="K2276" s="3" t="s">
        <v>29</v>
      </c>
      <c r="L2276">
        <v>32000000</v>
      </c>
      <c r="M2276">
        <v>36733909</v>
      </c>
      <c r="N2276" t="s">
        <v>7435</v>
      </c>
      <c r="O2276" s="2">
        <v>120</v>
      </c>
      <c r="Q2276" s="9" t="s">
        <v>62</v>
      </c>
      <c r="R2276" s="18">
        <v>1993</v>
      </c>
      <c r="S2276" s="26" t="s">
        <v>13096</v>
      </c>
      <c r="T2276" s="25" t="str">
        <f>LEFT(S2276,3)</f>
        <v>Jan</v>
      </c>
      <c r="U2276" s="9" t="s">
        <v>29</v>
      </c>
      <c r="V2276" s="18">
        <v>7.1</v>
      </c>
      <c r="W2276" s="9">
        <v>53000</v>
      </c>
      <c r="X2276" s="9" t="s">
        <v>5719</v>
      </c>
      <c r="Y2276" s="9" t="s">
        <v>7434</v>
      </c>
      <c r="Z2276" s="9" t="s">
        <v>2642</v>
      </c>
      <c r="AA2276" s="19" t="s">
        <v>29</v>
      </c>
      <c r="AB2276" s="9">
        <v>32000000</v>
      </c>
      <c r="AC2276" s="9">
        <v>36733909</v>
      </c>
      <c r="AD2276" s="9" t="s">
        <v>7435</v>
      </c>
      <c r="AE2276" s="20">
        <v>120</v>
      </c>
    </row>
    <row r="2277" spans="1:31" x14ac:dyDescent="0.35">
      <c r="A2277" t="s">
        <v>7436</v>
      </c>
      <c r="B2277" t="s">
        <v>1998</v>
      </c>
      <c r="C2277" t="s">
        <v>40</v>
      </c>
      <c r="D2277" s="2">
        <v>1993</v>
      </c>
      <c r="E2277" t="s">
        <v>7437</v>
      </c>
      <c r="F2277" s="2">
        <v>6.8</v>
      </c>
      <c r="G2277">
        <v>84000</v>
      </c>
      <c r="H2277" t="s">
        <v>6228</v>
      </c>
      <c r="I2277" t="s">
        <v>6229</v>
      </c>
      <c r="J2277" t="s">
        <v>4308</v>
      </c>
      <c r="K2277" s="3" t="s">
        <v>29</v>
      </c>
      <c r="L2277">
        <v>47000000</v>
      </c>
      <c r="M2277">
        <v>48919043</v>
      </c>
      <c r="N2277" t="s">
        <v>43</v>
      </c>
      <c r="O2277" s="2">
        <v>94</v>
      </c>
      <c r="Q2277" s="10" t="s">
        <v>40</v>
      </c>
      <c r="R2277" s="21">
        <v>1993</v>
      </c>
      <c r="S2277" s="27" t="s">
        <v>13163</v>
      </c>
      <c r="T2277" s="25" t="str">
        <f>LEFT(S2277,3)</f>
        <v>Nov</v>
      </c>
      <c r="U2277" s="10" t="s">
        <v>29</v>
      </c>
      <c r="V2277" s="21">
        <v>6.8</v>
      </c>
      <c r="W2277" s="10">
        <v>84000</v>
      </c>
      <c r="X2277" s="10" t="s">
        <v>6228</v>
      </c>
      <c r="Y2277" s="10" t="s">
        <v>6229</v>
      </c>
      <c r="Z2277" s="10" t="s">
        <v>4308</v>
      </c>
      <c r="AA2277" s="22" t="s">
        <v>29</v>
      </c>
      <c r="AB2277" s="10">
        <v>47000000</v>
      </c>
      <c r="AC2277" s="10">
        <v>48919043</v>
      </c>
      <c r="AD2277" s="10" t="s">
        <v>43</v>
      </c>
      <c r="AE2277" s="23">
        <v>94</v>
      </c>
    </row>
    <row r="2278" spans="1:31" x14ac:dyDescent="0.35">
      <c r="A2278" t="s">
        <v>7438</v>
      </c>
      <c r="B2278" t="s">
        <v>15</v>
      </c>
      <c r="C2278" t="s">
        <v>16</v>
      </c>
      <c r="D2278" s="2">
        <v>1993</v>
      </c>
      <c r="E2278" t="s">
        <v>7353</v>
      </c>
      <c r="F2278" s="2">
        <v>6</v>
      </c>
      <c r="G2278">
        <v>66000</v>
      </c>
      <c r="H2278" t="s">
        <v>1505</v>
      </c>
      <c r="I2278" t="s">
        <v>7439</v>
      </c>
      <c r="J2278" t="s">
        <v>99</v>
      </c>
      <c r="K2278" s="3" t="s">
        <v>29</v>
      </c>
      <c r="L2278">
        <v>38000000</v>
      </c>
      <c r="M2278">
        <v>266614059</v>
      </c>
      <c r="N2278" t="s">
        <v>43</v>
      </c>
      <c r="O2278" s="2">
        <v>117</v>
      </c>
      <c r="Q2278" s="9" t="s">
        <v>16</v>
      </c>
      <c r="R2278" s="18">
        <v>1993</v>
      </c>
      <c r="S2278" s="26" t="s">
        <v>13144</v>
      </c>
      <c r="T2278" s="25" t="str">
        <f>LEFT(S2278,3)</f>
        <v>Apr</v>
      </c>
      <c r="U2278" s="9" t="s">
        <v>29</v>
      </c>
      <c r="V2278" s="18">
        <v>6</v>
      </c>
      <c r="W2278" s="9">
        <v>66000</v>
      </c>
      <c r="X2278" s="9" t="s">
        <v>1505</v>
      </c>
      <c r="Y2278" s="9" t="s">
        <v>7439</v>
      </c>
      <c r="Z2278" s="9" t="s">
        <v>99</v>
      </c>
      <c r="AA2278" s="19" t="s">
        <v>29</v>
      </c>
      <c r="AB2278" s="9">
        <v>38000000</v>
      </c>
      <c r="AC2278" s="9">
        <v>266614059</v>
      </c>
      <c r="AD2278" s="9" t="s">
        <v>43</v>
      </c>
      <c r="AE2278" s="20">
        <v>117</v>
      </c>
    </row>
    <row r="2279" spans="1:31" x14ac:dyDescent="0.35">
      <c r="A2279" t="s">
        <v>7440</v>
      </c>
      <c r="B2279" t="s">
        <v>15</v>
      </c>
      <c r="C2279" t="s">
        <v>33</v>
      </c>
      <c r="D2279" s="2">
        <v>1993</v>
      </c>
      <c r="E2279" t="s">
        <v>7441</v>
      </c>
      <c r="F2279" s="2">
        <v>7.2</v>
      </c>
      <c r="G2279">
        <v>96000</v>
      </c>
      <c r="H2279" t="s">
        <v>538</v>
      </c>
      <c r="I2279" t="s">
        <v>7442</v>
      </c>
      <c r="J2279" t="s">
        <v>84</v>
      </c>
      <c r="K2279" s="3" t="s">
        <v>29</v>
      </c>
      <c r="L2279">
        <v>40000000</v>
      </c>
      <c r="M2279">
        <v>176997168</v>
      </c>
      <c r="N2279" t="s">
        <v>30</v>
      </c>
      <c r="O2279" s="2">
        <v>128</v>
      </c>
      <c r="Q2279" s="10" t="s">
        <v>33</v>
      </c>
      <c r="R2279" s="21">
        <v>1993</v>
      </c>
      <c r="S2279" s="27" t="s">
        <v>13164</v>
      </c>
      <c r="T2279" s="25" t="str">
        <f>LEFT(S2279,3)</f>
        <v>Jul</v>
      </c>
      <c r="U2279" s="10" t="s">
        <v>29</v>
      </c>
      <c r="V2279" s="21">
        <v>7.2</v>
      </c>
      <c r="W2279" s="10">
        <v>96000</v>
      </c>
      <c r="X2279" s="10" t="s">
        <v>538</v>
      </c>
      <c r="Y2279" s="10" t="s">
        <v>7442</v>
      </c>
      <c r="Z2279" s="10" t="s">
        <v>84</v>
      </c>
      <c r="AA2279" s="22" t="s">
        <v>29</v>
      </c>
      <c r="AB2279" s="10">
        <v>40000000</v>
      </c>
      <c r="AC2279" s="10">
        <v>176997168</v>
      </c>
      <c r="AD2279" s="10" t="s">
        <v>30</v>
      </c>
      <c r="AE2279" s="23">
        <v>128</v>
      </c>
    </row>
    <row r="2280" spans="1:31" x14ac:dyDescent="0.35">
      <c r="A2280" t="s">
        <v>7443</v>
      </c>
      <c r="B2280" t="s">
        <v>32</v>
      </c>
      <c r="C2280" t="s">
        <v>16</v>
      </c>
      <c r="D2280" s="2">
        <v>1993</v>
      </c>
      <c r="E2280" t="s">
        <v>7372</v>
      </c>
      <c r="F2280" s="2">
        <v>7.2</v>
      </c>
      <c r="G2280">
        <v>56000</v>
      </c>
      <c r="H2280" t="s">
        <v>64</v>
      </c>
      <c r="I2280" t="s">
        <v>7444</v>
      </c>
      <c r="J2280" t="s">
        <v>4575</v>
      </c>
      <c r="K2280" s="3" t="s">
        <v>29</v>
      </c>
      <c r="L2280">
        <v>34000000</v>
      </c>
      <c r="M2280">
        <v>32255440</v>
      </c>
      <c r="N2280" t="s">
        <v>30</v>
      </c>
      <c r="O2280" s="2">
        <v>139</v>
      </c>
      <c r="Q2280" s="9" t="s">
        <v>16</v>
      </c>
      <c r="R2280" s="18">
        <v>1993</v>
      </c>
      <c r="S2280" s="26" t="s">
        <v>13149</v>
      </c>
      <c r="T2280" s="25" t="str">
        <f>LEFT(S2280,3)</f>
        <v>Oct</v>
      </c>
      <c r="U2280" s="9" t="s">
        <v>29</v>
      </c>
      <c r="V2280" s="18">
        <v>7.2</v>
      </c>
      <c r="W2280" s="9">
        <v>56000</v>
      </c>
      <c r="X2280" s="9" t="s">
        <v>64</v>
      </c>
      <c r="Y2280" s="9" t="s">
        <v>7444</v>
      </c>
      <c r="Z2280" s="9" t="s">
        <v>4575</v>
      </c>
      <c r="AA2280" s="19" t="s">
        <v>29</v>
      </c>
      <c r="AB2280" s="9">
        <v>34000000</v>
      </c>
      <c r="AC2280" s="9">
        <v>32255440</v>
      </c>
      <c r="AD2280" s="9" t="s">
        <v>30</v>
      </c>
      <c r="AE2280" s="20">
        <v>139</v>
      </c>
    </row>
    <row r="2281" spans="1:31" x14ac:dyDescent="0.35">
      <c r="A2281" t="s">
        <v>7445</v>
      </c>
      <c r="B2281" t="s">
        <v>15</v>
      </c>
      <c r="C2281" t="s">
        <v>103</v>
      </c>
      <c r="D2281" s="2">
        <v>1993</v>
      </c>
      <c r="E2281" t="s">
        <v>7446</v>
      </c>
      <c r="F2281" s="2">
        <v>7.5</v>
      </c>
      <c r="G2281">
        <v>54000</v>
      </c>
      <c r="H2281" t="s">
        <v>7447</v>
      </c>
      <c r="I2281" t="s">
        <v>7448</v>
      </c>
      <c r="J2281" t="s">
        <v>7449</v>
      </c>
      <c r="K2281" s="3" t="s">
        <v>29</v>
      </c>
      <c r="L2281">
        <v>3500000</v>
      </c>
      <c r="M2281">
        <v>27912072</v>
      </c>
      <c r="N2281" t="s">
        <v>2025</v>
      </c>
      <c r="O2281" s="2">
        <v>97</v>
      </c>
      <c r="Q2281" s="10" t="s">
        <v>103</v>
      </c>
      <c r="R2281" s="21">
        <v>1993</v>
      </c>
      <c r="S2281" s="27" t="s">
        <v>13165</v>
      </c>
      <c r="T2281" s="25" t="str">
        <f>LEFT(S2281,3)</f>
        <v>May</v>
      </c>
      <c r="U2281" s="10" t="s">
        <v>29</v>
      </c>
      <c r="V2281" s="21">
        <v>7.5</v>
      </c>
      <c r="W2281" s="10">
        <v>54000</v>
      </c>
      <c r="X2281" s="10" t="s">
        <v>7447</v>
      </c>
      <c r="Y2281" s="10" t="s">
        <v>7448</v>
      </c>
      <c r="Z2281" s="10" t="s">
        <v>7449</v>
      </c>
      <c r="AA2281" s="22" t="s">
        <v>29</v>
      </c>
      <c r="AB2281" s="10">
        <v>3500000</v>
      </c>
      <c r="AC2281" s="10">
        <v>27912072</v>
      </c>
      <c r="AD2281" s="10" t="s">
        <v>2025</v>
      </c>
      <c r="AE2281" s="23">
        <v>97</v>
      </c>
    </row>
    <row r="2282" spans="1:31" x14ac:dyDescent="0.35">
      <c r="A2282" t="s">
        <v>7450</v>
      </c>
      <c r="B2282" t="s">
        <v>32</v>
      </c>
      <c r="C2282" t="s">
        <v>16</v>
      </c>
      <c r="D2282" s="2">
        <v>1993</v>
      </c>
      <c r="E2282" t="s">
        <v>7389</v>
      </c>
      <c r="F2282" s="2">
        <v>7.6</v>
      </c>
      <c r="G2282">
        <v>27000</v>
      </c>
      <c r="H2282" t="s">
        <v>167</v>
      </c>
      <c r="I2282" t="s">
        <v>7451</v>
      </c>
      <c r="J2282" t="s">
        <v>1489</v>
      </c>
      <c r="K2282" s="3" t="s">
        <v>29</v>
      </c>
      <c r="L2282">
        <v>25000000</v>
      </c>
      <c r="M2282">
        <v>10769960</v>
      </c>
      <c r="N2282" t="s">
        <v>7452</v>
      </c>
      <c r="O2282" s="2">
        <v>271</v>
      </c>
      <c r="Q2282" s="9" t="s">
        <v>16</v>
      </c>
      <c r="R2282" s="18">
        <v>1993</v>
      </c>
      <c r="S2282" s="26" t="s">
        <v>13154</v>
      </c>
      <c r="T2282" s="25" t="str">
        <f>LEFT(S2282,3)</f>
        <v>Oct</v>
      </c>
      <c r="U2282" s="9" t="s">
        <v>29</v>
      </c>
      <c r="V2282" s="18">
        <v>7.6</v>
      </c>
      <c r="W2282" s="9">
        <v>27000</v>
      </c>
      <c r="X2282" s="9" t="s">
        <v>167</v>
      </c>
      <c r="Y2282" s="9" t="s">
        <v>7451</v>
      </c>
      <c r="Z2282" s="9" t="s">
        <v>1489</v>
      </c>
      <c r="AA2282" s="19" t="s">
        <v>29</v>
      </c>
      <c r="AB2282" s="9">
        <v>25000000</v>
      </c>
      <c r="AC2282" s="9">
        <v>10769960</v>
      </c>
      <c r="AD2282" s="9" t="s">
        <v>7452</v>
      </c>
      <c r="AE2282" s="20">
        <v>271</v>
      </c>
    </row>
    <row r="2283" spans="1:31" x14ac:dyDescent="0.35">
      <c r="A2283" t="s">
        <v>7453</v>
      </c>
      <c r="B2283" t="s">
        <v>32</v>
      </c>
      <c r="C2283" t="s">
        <v>33</v>
      </c>
      <c r="D2283" s="2">
        <v>1993</v>
      </c>
      <c r="E2283" t="s">
        <v>7382</v>
      </c>
      <c r="F2283" s="2">
        <v>6.4</v>
      </c>
      <c r="G2283">
        <v>52000</v>
      </c>
      <c r="H2283" t="s">
        <v>3351</v>
      </c>
      <c r="I2283" t="s">
        <v>7454</v>
      </c>
      <c r="J2283" t="s">
        <v>3258</v>
      </c>
      <c r="K2283" s="3" t="s">
        <v>7455</v>
      </c>
      <c r="L2283">
        <v>30000000</v>
      </c>
      <c r="M2283">
        <v>53898845</v>
      </c>
      <c r="N2283" t="s">
        <v>1723</v>
      </c>
      <c r="O2283" s="2">
        <v>105</v>
      </c>
      <c r="Q2283" s="10" t="s">
        <v>33</v>
      </c>
      <c r="R2283" s="21">
        <v>1993</v>
      </c>
      <c r="S2283" s="27" t="s">
        <v>13152</v>
      </c>
      <c r="T2283" s="25" t="str">
        <f>LEFT(S2283,3)</f>
        <v>Nov</v>
      </c>
      <c r="U2283" s="10" t="s">
        <v>29</v>
      </c>
      <c r="V2283" s="21">
        <v>6.4</v>
      </c>
      <c r="W2283" s="10">
        <v>52000</v>
      </c>
      <c r="X2283" s="10" t="s">
        <v>3351</v>
      </c>
      <c r="Y2283" s="10" t="s">
        <v>7454</v>
      </c>
      <c r="Z2283" s="10" t="s">
        <v>3258</v>
      </c>
      <c r="AA2283" s="22" t="s">
        <v>7455</v>
      </c>
      <c r="AB2283" s="10">
        <v>30000000</v>
      </c>
      <c r="AC2283" s="10">
        <v>53898845</v>
      </c>
      <c r="AD2283" s="10" t="s">
        <v>1723</v>
      </c>
      <c r="AE2283" s="23">
        <v>105</v>
      </c>
    </row>
    <row r="2284" spans="1:31" x14ac:dyDescent="0.35">
      <c r="A2284" t="s">
        <v>7456</v>
      </c>
      <c r="B2284" t="s">
        <v>336</v>
      </c>
      <c r="C2284" t="s">
        <v>24</v>
      </c>
      <c r="D2284" s="2">
        <v>1993</v>
      </c>
      <c r="E2284" t="s">
        <v>6722</v>
      </c>
      <c r="F2284" s="2">
        <v>6.9</v>
      </c>
      <c r="G2284">
        <v>43000</v>
      </c>
      <c r="H2284" t="s">
        <v>7457</v>
      </c>
      <c r="I2284" t="s">
        <v>7458</v>
      </c>
      <c r="J2284" t="s">
        <v>2565</v>
      </c>
      <c r="K2284" s="3" t="s">
        <v>29</v>
      </c>
      <c r="L2284">
        <v>0</v>
      </c>
      <c r="M2284">
        <v>41833324</v>
      </c>
      <c r="N2284" t="s">
        <v>6873</v>
      </c>
      <c r="O2284" s="2">
        <v>84</v>
      </c>
      <c r="Q2284" s="9" t="s">
        <v>24</v>
      </c>
      <c r="R2284" s="18">
        <v>1993</v>
      </c>
      <c r="S2284" s="26" t="s">
        <v>13055</v>
      </c>
      <c r="T2284" s="25" t="str">
        <f>LEFT(S2284,3)</f>
        <v>Feb</v>
      </c>
      <c r="U2284" s="9" t="s">
        <v>29</v>
      </c>
      <c r="V2284" s="18">
        <v>6.9</v>
      </c>
      <c r="W2284" s="9">
        <v>43000</v>
      </c>
      <c r="X2284" s="9" t="s">
        <v>7457</v>
      </c>
      <c r="Y2284" s="9" t="s">
        <v>7458</v>
      </c>
      <c r="Z2284" s="9" t="s">
        <v>2565</v>
      </c>
      <c r="AA2284" s="19" t="s">
        <v>29</v>
      </c>
      <c r="AB2284" s="9">
        <v>0</v>
      </c>
      <c r="AC2284" s="9">
        <v>41833324</v>
      </c>
      <c r="AD2284" s="9" t="s">
        <v>6873</v>
      </c>
      <c r="AE2284" s="20">
        <v>84</v>
      </c>
    </row>
    <row r="2285" spans="1:31" x14ac:dyDescent="0.35">
      <c r="A2285" t="s">
        <v>7459</v>
      </c>
      <c r="B2285" t="s">
        <v>336</v>
      </c>
      <c r="C2285" t="s">
        <v>16</v>
      </c>
      <c r="D2285" s="2">
        <v>1993</v>
      </c>
      <c r="E2285" t="s">
        <v>7460</v>
      </c>
      <c r="F2285" s="2">
        <v>7.3</v>
      </c>
      <c r="G2285">
        <v>38000</v>
      </c>
      <c r="H2285" t="s">
        <v>5920</v>
      </c>
      <c r="I2285" t="s">
        <v>7461</v>
      </c>
      <c r="J2285" t="s">
        <v>7462</v>
      </c>
      <c r="K2285" s="3" t="s">
        <v>21</v>
      </c>
      <c r="L2285">
        <v>18000000</v>
      </c>
      <c r="M2285">
        <v>31181347</v>
      </c>
      <c r="N2285" t="s">
        <v>22</v>
      </c>
      <c r="O2285" s="2">
        <v>101</v>
      </c>
      <c r="Q2285" s="10" t="s">
        <v>16</v>
      </c>
      <c r="R2285" s="21">
        <v>1993</v>
      </c>
      <c r="S2285" s="27" t="s">
        <v>13166</v>
      </c>
      <c r="T2285" s="25" t="str">
        <f>LEFT(S2285,3)</f>
        <v>Aug</v>
      </c>
      <c r="U2285" s="10" t="s">
        <v>29</v>
      </c>
      <c r="V2285" s="21">
        <v>7.3</v>
      </c>
      <c r="W2285" s="10">
        <v>38000</v>
      </c>
      <c r="X2285" s="10" t="s">
        <v>5920</v>
      </c>
      <c r="Y2285" s="10" t="s">
        <v>7461</v>
      </c>
      <c r="Z2285" s="10" t="s">
        <v>7462</v>
      </c>
      <c r="AA2285" s="22" t="s">
        <v>21</v>
      </c>
      <c r="AB2285" s="10">
        <v>18000000</v>
      </c>
      <c r="AC2285" s="10">
        <v>31181347</v>
      </c>
      <c r="AD2285" s="10" t="s">
        <v>22</v>
      </c>
      <c r="AE2285" s="23">
        <v>101</v>
      </c>
    </row>
    <row r="2286" spans="1:31" x14ac:dyDescent="0.35">
      <c r="A2286" t="s">
        <v>7463</v>
      </c>
      <c r="B2286" t="s">
        <v>32</v>
      </c>
      <c r="C2286" t="s">
        <v>24</v>
      </c>
      <c r="D2286" s="2">
        <v>1993</v>
      </c>
      <c r="E2286" t="s">
        <v>7379</v>
      </c>
      <c r="F2286" s="2">
        <v>6</v>
      </c>
      <c r="G2286">
        <v>71000</v>
      </c>
      <c r="H2286" t="s">
        <v>2813</v>
      </c>
      <c r="I2286" t="s">
        <v>7464</v>
      </c>
      <c r="J2286" t="s">
        <v>7465</v>
      </c>
      <c r="K2286" s="3" t="s">
        <v>29</v>
      </c>
      <c r="L2286">
        <v>20000000</v>
      </c>
      <c r="M2286">
        <v>153698625</v>
      </c>
      <c r="N2286" t="s">
        <v>7466</v>
      </c>
      <c r="O2286" s="2">
        <v>112</v>
      </c>
      <c r="Q2286" s="9" t="s">
        <v>24</v>
      </c>
      <c r="R2286" s="18">
        <v>1993</v>
      </c>
      <c r="S2286" s="26" t="s">
        <v>13151</v>
      </c>
      <c r="T2286" s="25" t="str">
        <f>LEFT(S2286,3)</f>
        <v>Jul</v>
      </c>
      <c r="U2286" s="9" t="s">
        <v>29</v>
      </c>
      <c r="V2286" s="18">
        <v>6</v>
      </c>
      <c r="W2286" s="9">
        <v>71000</v>
      </c>
      <c r="X2286" s="9" t="s">
        <v>2813</v>
      </c>
      <c r="Y2286" s="9" t="s">
        <v>7464</v>
      </c>
      <c r="Z2286" s="9" t="s">
        <v>7465</v>
      </c>
      <c r="AA2286" s="19" t="s">
        <v>29</v>
      </c>
      <c r="AB2286" s="9">
        <v>20000000</v>
      </c>
      <c r="AC2286" s="9">
        <v>153698625</v>
      </c>
      <c r="AD2286" s="9" t="s">
        <v>7466</v>
      </c>
      <c r="AE2286" s="20">
        <v>112</v>
      </c>
    </row>
    <row r="2287" spans="1:31" x14ac:dyDescent="0.35">
      <c r="A2287" t="s">
        <v>7467</v>
      </c>
      <c r="B2287" t="s">
        <v>1998</v>
      </c>
      <c r="C2287" t="s">
        <v>33</v>
      </c>
      <c r="D2287" s="2">
        <v>1993</v>
      </c>
      <c r="E2287" t="s">
        <v>7468</v>
      </c>
      <c r="F2287" s="2">
        <v>4.0999999999999996</v>
      </c>
      <c r="G2287">
        <v>47000</v>
      </c>
      <c r="H2287" t="s">
        <v>2689</v>
      </c>
      <c r="I2287" t="s">
        <v>3865</v>
      </c>
      <c r="J2287" t="s">
        <v>7247</v>
      </c>
      <c r="K2287" s="3" t="s">
        <v>29</v>
      </c>
      <c r="L2287">
        <v>22000000</v>
      </c>
      <c r="M2287">
        <v>10696210</v>
      </c>
      <c r="N2287" t="s">
        <v>49</v>
      </c>
      <c r="O2287" s="2">
        <v>104</v>
      </c>
      <c r="Q2287" s="10" t="s">
        <v>33</v>
      </c>
      <c r="R2287" s="21">
        <v>1993</v>
      </c>
      <c r="S2287" s="27" t="s">
        <v>13167</v>
      </c>
      <c r="T2287" s="25" t="str">
        <f>LEFT(S2287,3)</f>
        <v>Nov</v>
      </c>
      <c r="U2287" s="10" t="s">
        <v>29</v>
      </c>
      <c r="V2287" s="21">
        <v>4.0999999999999996</v>
      </c>
      <c r="W2287" s="10">
        <v>47000</v>
      </c>
      <c r="X2287" s="10" t="s">
        <v>2689</v>
      </c>
      <c r="Y2287" s="10" t="s">
        <v>3865</v>
      </c>
      <c r="Z2287" s="10" t="s">
        <v>7247</v>
      </c>
      <c r="AA2287" s="22" t="s">
        <v>29</v>
      </c>
      <c r="AB2287" s="10">
        <v>22000000</v>
      </c>
      <c r="AC2287" s="10">
        <v>10696210</v>
      </c>
      <c r="AD2287" s="10" t="s">
        <v>49</v>
      </c>
      <c r="AE2287" s="23">
        <v>104</v>
      </c>
    </row>
    <row r="2288" spans="1:31" x14ac:dyDescent="0.35">
      <c r="A2288" t="s">
        <v>7469</v>
      </c>
      <c r="B2288" t="s">
        <v>32</v>
      </c>
      <c r="C2288" t="s">
        <v>16</v>
      </c>
      <c r="D2288" s="2">
        <v>1993</v>
      </c>
      <c r="E2288" t="s">
        <v>7437</v>
      </c>
      <c r="F2288" s="2">
        <v>7.8</v>
      </c>
      <c r="G2288">
        <v>69000</v>
      </c>
      <c r="H2288" t="s">
        <v>836</v>
      </c>
      <c r="I2288" t="s">
        <v>7470</v>
      </c>
      <c r="J2288" t="s">
        <v>3055</v>
      </c>
      <c r="K2288" s="3" t="s">
        <v>29</v>
      </c>
      <c r="L2288">
        <v>15000000</v>
      </c>
      <c r="M2288">
        <v>23237911</v>
      </c>
      <c r="N2288" t="s">
        <v>30</v>
      </c>
      <c r="O2288" s="2">
        <v>134</v>
      </c>
      <c r="Q2288" s="9" t="s">
        <v>16</v>
      </c>
      <c r="R2288" s="18">
        <v>1993</v>
      </c>
      <c r="S2288" s="26" t="s">
        <v>13163</v>
      </c>
      <c r="T2288" s="25" t="str">
        <f>LEFT(S2288,3)</f>
        <v>Nov</v>
      </c>
      <c r="U2288" s="9" t="s">
        <v>29</v>
      </c>
      <c r="V2288" s="18">
        <v>7.8</v>
      </c>
      <c r="W2288" s="9">
        <v>69000</v>
      </c>
      <c r="X2288" s="9" t="s">
        <v>836</v>
      </c>
      <c r="Y2288" s="9" t="s">
        <v>7470</v>
      </c>
      <c r="Z2288" s="9" t="s">
        <v>3055</v>
      </c>
      <c r="AA2288" s="19" t="s">
        <v>29</v>
      </c>
      <c r="AB2288" s="9">
        <v>15000000</v>
      </c>
      <c r="AC2288" s="9">
        <v>23237911</v>
      </c>
      <c r="AD2288" s="9" t="s">
        <v>30</v>
      </c>
      <c r="AE2288" s="20">
        <v>134</v>
      </c>
    </row>
    <row r="2289" spans="1:31" x14ac:dyDescent="0.35">
      <c r="A2289" t="s">
        <v>7471</v>
      </c>
      <c r="B2289" t="s">
        <v>15</v>
      </c>
      <c r="C2289" t="s">
        <v>33</v>
      </c>
      <c r="D2289" s="2">
        <v>1993</v>
      </c>
      <c r="E2289" t="s">
        <v>7472</v>
      </c>
      <c r="F2289" s="2">
        <v>6.2</v>
      </c>
      <c r="G2289">
        <v>46000</v>
      </c>
      <c r="H2289" t="s">
        <v>7473</v>
      </c>
      <c r="I2289" t="s">
        <v>5885</v>
      </c>
      <c r="J2289" t="s">
        <v>4538</v>
      </c>
      <c r="K2289" s="3" t="s">
        <v>29</v>
      </c>
      <c r="L2289">
        <v>18000000</v>
      </c>
      <c r="M2289">
        <v>74189677</v>
      </c>
      <c r="N2289" t="s">
        <v>60</v>
      </c>
      <c r="O2289" s="2">
        <v>97</v>
      </c>
      <c r="Q2289" s="10" t="s">
        <v>33</v>
      </c>
      <c r="R2289" s="21">
        <v>1993</v>
      </c>
      <c r="S2289" s="27" t="s">
        <v>13132</v>
      </c>
      <c r="T2289" s="25" t="str">
        <f>LEFT(S2289,3)</f>
        <v>Aug</v>
      </c>
      <c r="U2289" s="10" t="s">
        <v>29</v>
      </c>
      <c r="V2289" s="21">
        <v>6.2</v>
      </c>
      <c r="W2289" s="10">
        <v>46000</v>
      </c>
      <c r="X2289" s="10" t="s">
        <v>7473</v>
      </c>
      <c r="Y2289" s="10" t="s">
        <v>5885</v>
      </c>
      <c r="Z2289" s="10" t="s">
        <v>4538</v>
      </c>
      <c r="AA2289" s="22" t="s">
        <v>29</v>
      </c>
      <c r="AB2289" s="10">
        <v>18000000</v>
      </c>
      <c r="AC2289" s="10">
        <v>74189677</v>
      </c>
      <c r="AD2289" s="10" t="s">
        <v>60</v>
      </c>
      <c r="AE2289" s="23">
        <v>97</v>
      </c>
    </row>
    <row r="2290" spans="1:31" x14ac:dyDescent="0.35">
      <c r="A2290" t="s">
        <v>7474</v>
      </c>
      <c r="B2290" t="s">
        <v>1998</v>
      </c>
      <c r="C2290" t="s">
        <v>62</v>
      </c>
      <c r="D2290" s="2">
        <v>1993</v>
      </c>
      <c r="E2290" t="s">
        <v>7475</v>
      </c>
      <c r="F2290" s="2">
        <v>6.5</v>
      </c>
      <c r="G2290">
        <v>23000</v>
      </c>
      <c r="H2290" t="s">
        <v>1921</v>
      </c>
      <c r="I2290" t="s">
        <v>7476</v>
      </c>
      <c r="J2290" t="s">
        <v>6958</v>
      </c>
      <c r="K2290" s="3" t="s">
        <v>29</v>
      </c>
      <c r="L2290">
        <v>15000000</v>
      </c>
      <c r="M2290">
        <v>19885552</v>
      </c>
      <c r="N2290" t="s">
        <v>43</v>
      </c>
      <c r="O2290" s="2">
        <v>109</v>
      </c>
      <c r="Q2290" s="9" t="s">
        <v>62</v>
      </c>
      <c r="R2290" s="18">
        <v>1993</v>
      </c>
      <c r="S2290" s="26" t="s">
        <v>13168</v>
      </c>
      <c r="T2290" s="25" t="str">
        <f>LEFT(S2290,3)</f>
        <v>Mar</v>
      </c>
      <c r="U2290" s="9" t="s">
        <v>29</v>
      </c>
      <c r="V2290" s="18">
        <v>6.5</v>
      </c>
      <c r="W2290" s="9">
        <v>23000</v>
      </c>
      <c r="X2290" s="9" t="s">
        <v>1921</v>
      </c>
      <c r="Y2290" s="9" t="s">
        <v>7476</v>
      </c>
      <c r="Z2290" s="9" t="s">
        <v>6958</v>
      </c>
      <c r="AA2290" s="19" t="s">
        <v>29</v>
      </c>
      <c r="AB2290" s="9">
        <v>15000000</v>
      </c>
      <c r="AC2290" s="9">
        <v>19885552</v>
      </c>
      <c r="AD2290" s="9" t="s">
        <v>43</v>
      </c>
      <c r="AE2290" s="20">
        <v>109</v>
      </c>
    </row>
    <row r="2291" spans="1:31" x14ac:dyDescent="0.35">
      <c r="A2291" t="s">
        <v>7477</v>
      </c>
      <c r="B2291" t="s">
        <v>32</v>
      </c>
      <c r="C2291" t="s">
        <v>24</v>
      </c>
      <c r="D2291" s="2">
        <v>1993</v>
      </c>
      <c r="E2291" t="s">
        <v>7372</v>
      </c>
      <c r="F2291" s="2">
        <v>7</v>
      </c>
      <c r="G2291">
        <v>96000</v>
      </c>
      <c r="H2291" t="s">
        <v>6944</v>
      </c>
      <c r="I2291" t="s">
        <v>7478</v>
      </c>
      <c r="J2291" t="s">
        <v>1856</v>
      </c>
      <c r="K2291" s="3" t="s">
        <v>29</v>
      </c>
      <c r="L2291">
        <v>14000000</v>
      </c>
      <c r="M2291">
        <v>154856263</v>
      </c>
      <c r="N2291" t="s">
        <v>1723</v>
      </c>
      <c r="O2291" s="2">
        <v>98</v>
      </c>
      <c r="Q2291" s="10" t="s">
        <v>24</v>
      </c>
      <c r="R2291" s="21">
        <v>1993</v>
      </c>
      <c r="S2291" s="27" t="s">
        <v>13149</v>
      </c>
      <c r="T2291" s="25" t="str">
        <f>LEFT(S2291,3)</f>
        <v>Oct</v>
      </c>
      <c r="U2291" s="10" t="s">
        <v>29</v>
      </c>
      <c r="V2291" s="21">
        <v>7</v>
      </c>
      <c r="W2291" s="10">
        <v>96000</v>
      </c>
      <c r="X2291" s="10" t="s">
        <v>6944</v>
      </c>
      <c r="Y2291" s="10" t="s">
        <v>7478</v>
      </c>
      <c r="Z2291" s="10" t="s">
        <v>1856</v>
      </c>
      <c r="AA2291" s="22" t="s">
        <v>29</v>
      </c>
      <c r="AB2291" s="10">
        <v>14000000</v>
      </c>
      <c r="AC2291" s="10">
        <v>154856263</v>
      </c>
      <c r="AD2291" s="10" t="s">
        <v>1723</v>
      </c>
      <c r="AE2291" s="23">
        <v>98</v>
      </c>
    </row>
    <row r="2292" spans="1:31" x14ac:dyDescent="0.35">
      <c r="A2292" t="s">
        <v>7479</v>
      </c>
      <c r="B2292" t="s">
        <v>1998</v>
      </c>
      <c r="C2292" t="s">
        <v>40</v>
      </c>
      <c r="D2292" s="2">
        <v>1993</v>
      </c>
      <c r="E2292" t="s">
        <v>7164</v>
      </c>
      <c r="F2292" s="2">
        <v>6.8</v>
      </c>
      <c r="G2292">
        <v>50000</v>
      </c>
      <c r="H2292" t="s">
        <v>543</v>
      </c>
      <c r="I2292" t="s">
        <v>4466</v>
      </c>
      <c r="J2292" t="s">
        <v>1727</v>
      </c>
      <c r="K2292" s="3" t="s">
        <v>29</v>
      </c>
      <c r="L2292">
        <v>28000000</v>
      </c>
      <c r="M2292">
        <v>63270710</v>
      </c>
      <c r="N2292" t="s">
        <v>22</v>
      </c>
      <c r="O2292" s="2">
        <v>110</v>
      </c>
      <c r="Q2292" s="9" t="s">
        <v>40</v>
      </c>
      <c r="R2292" s="18">
        <v>1993</v>
      </c>
      <c r="S2292" s="26" t="s">
        <v>13119</v>
      </c>
      <c r="T2292" s="25" t="str">
        <f>LEFT(S2292,3)</f>
        <v>May</v>
      </c>
      <c r="U2292" s="9" t="s">
        <v>29</v>
      </c>
      <c r="V2292" s="18">
        <v>6.8</v>
      </c>
      <c r="W2292" s="9">
        <v>50000</v>
      </c>
      <c r="X2292" s="9" t="s">
        <v>543</v>
      </c>
      <c r="Y2292" s="9" t="s">
        <v>4466</v>
      </c>
      <c r="Z2292" s="9" t="s">
        <v>1727</v>
      </c>
      <c r="AA2292" s="19" t="s">
        <v>29</v>
      </c>
      <c r="AB2292" s="9">
        <v>28000000</v>
      </c>
      <c r="AC2292" s="9">
        <v>63270710</v>
      </c>
      <c r="AD2292" s="9" t="s">
        <v>22</v>
      </c>
      <c r="AE2292" s="20">
        <v>110</v>
      </c>
    </row>
    <row r="2293" spans="1:31" x14ac:dyDescent="0.35">
      <c r="A2293" t="s">
        <v>7480</v>
      </c>
      <c r="B2293" t="s">
        <v>15</v>
      </c>
      <c r="C2293" t="s">
        <v>103</v>
      </c>
      <c r="D2293" s="2">
        <v>1993</v>
      </c>
      <c r="E2293" t="s">
        <v>7044</v>
      </c>
      <c r="F2293" s="2">
        <v>6.7</v>
      </c>
      <c r="G2293">
        <v>52000</v>
      </c>
      <c r="H2293" t="s">
        <v>7481</v>
      </c>
      <c r="I2293" t="s">
        <v>7482</v>
      </c>
      <c r="J2293" t="s">
        <v>6534</v>
      </c>
      <c r="K2293" s="3" t="s">
        <v>29</v>
      </c>
      <c r="L2293">
        <v>9000000</v>
      </c>
      <c r="M2293">
        <v>2395231</v>
      </c>
      <c r="N2293" t="s">
        <v>218</v>
      </c>
      <c r="O2293" s="2">
        <v>117</v>
      </c>
      <c r="Q2293" s="10" t="s">
        <v>103</v>
      </c>
      <c r="R2293" s="21">
        <v>1993</v>
      </c>
      <c r="S2293" s="27" t="s">
        <v>13109</v>
      </c>
      <c r="T2293" s="25" t="str">
        <f>LEFT(S2293,3)</f>
        <v>Sep</v>
      </c>
      <c r="U2293" s="10" t="s">
        <v>29</v>
      </c>
      <c r="V2293" s="21">
        <v>6.7</v>
      </c>
      <c r="W2293" s="10">
        <v>52000</v>
      </c>
      <c r="X2293" s="10" t="s">
        <v>7481</v>
      </c>
      <c r="Y2293" s="10" t="s">
        <v>7482</v>
      </c>
      <c r="Z2293" s="10" t="s">
        <v>6534</v>
      </c>
      <c r="AA2293" s="22" t="s">
        <v>29</v>
      </c>
      <c r="AB2293" s="10">
        <v>9000000</v>
      </c>
      <c r="AC2293" s="10">
        <v>2395231</v>
      </c>
      <c r="AD2293" s="10" t="s">
        <v>218</v>
      </c>
      <c r="AE2293" s="23">
        <v>117</v>
      </c>
    </row>
    <row r="2294" spans="1:31" x14ac:dyDescent="0.35">
      <c r="A2294" t="s">
        <v>7483</v>
      </c>
      <c r="B2294" t="s">
        <v>32</v>
      </c>
      <c r="C2294" t="s">
        <v>40</v>
      </c>
      <c r="D2294" s="2">
        <v>1993</v>
      </c>
      <c r="E2294" t="s">
        <v>7484</v>
      </c>
      <c r="F2294" s="2">
        <v>7.2</v>
      </c>
      <c r="G2294">
        <v>56000</v>
      </c>
      <c r="H2294" t="s">
        <v>5135</v>
      </c>
      <c r="I2294" t="s">
        <v>7485</v>
      </c>
      <c r="J2294" t="s">
        <v>5682</v>
      </c>
      <c r="K2294" s="3" t="s">
        <v>29</v>
      </c>
      <c r="L2294">
        <v>0</v>
      </c>
      <c r="M2294">
        <v>23261580</v>
      </c>
      <c r="N2294" t="s">
        <v>117</v>
      </c>
      <c r="O2294" s="2">
        <v>98</v>
      </c>
      <c r="Q2294" s="9" t="s">
        <v>40</v>
      </c>
      <c r="R2294" s="18">
        <v>1993</v>
      </c>
      <c r="S2294" s="26" t="s">
        <v>13169</v>
      </c>
      <c r="T2294" s="25" t="str">
        <f>LEFT(S2294,3)</f>
        <v>Apr</v>
      </c>
      <c r="U2294" s="9" t="s">
        <v>29</v>
      </c>
      <c r="V2294" s="18">
        <v>7.2</v>
      </c>
      <c r="W2294" s="9">
        <v>56000</v>
      </c>
      <c r="X2294" s="9" t="s">
        <v>5135</v>
      </c>
      <c r="Y2294" s="9" t="s">
        <v>7485</v>
      </c>
      <c r="Z2294" s="9" t="s">
        <v>5682</v>
      </c>
      <c r="AA2294" s="19" t="s">
        <v>29</v>
      </c>
      <c r="AB2294" s="9">
        <v>0</v>
      </c>
      <c r="AC2294" s="9">
        <v>23261580</v>
      </c>
      <c r="AD2294" s="9" t="s">
        <v>117</v>
      </c>
      <c r="AE2294" s="20">
        <v>98</v>
      </c>
    </row>
    <row r="2295" spans="1:31" x14ac:dyDescent="0.35">
      <c r="A2295" t="s">
        <v>7486</v>
      </c>
      <c r="B2295" t="s">
        <v>15</v>
      </c>
      <c r="C2295" t="s">
        <v>16</v>
      </c>
      <c r="D2295" s="2">
        <v>1993</v>
      </c>
      <c r="E2295" t="s">
        <v>7487</v>
      </c>
      <c r="F2295" s="2">
        <v>5</v>
      </c>
      <c r="G2295">
        <v>30000</v>
      </c>
      <c r="H2295" t="s">
        <v>5209</v>
      </c>
      <c r="I2295" t="s">
        <v>1212</v>
      </c>
      <c r="J2295" t="s">
        <v>6657</v>
      </c>
      <c r="K2295" s="3" t="s">
        <v>29</v>
      </c>
      <c r="L2295">
        <v>40000000</v>
      </c>
      <c r="M2295">
        <v>116300000</v>
      </c>
      <c r="N2295" t="s">
        <v>43</v>
      </c>
      <c r="O2295" s="2">
        <v>107</v>
      </c>
      <c r="Q2295" s="10" t="s">
        <v>16</v>
      </c>
      <c r="R2295" s="21">
        <v>1993</v>
      </c>
      <c r="S2295" s="27" t="s">
        <v>13170</v>
      </c>
      <c r="T2295" s="25" t="str">
        <f>LEFT(S2295,3)</f>
        <v>May</v>
      </c>
      <c r="U2295" s="10" t="s">
        <v>29</v>
      </c>
      <c r="V2295" s="21">
        <v>5</v>
      </c>
      <c r="W2295" s="10">
        <v>30000</v>
      </c>
      <c r="X2295" s="10" t="s">
        <v>5209</v>
      </c>
      <c r="Y2295" s="10" t="s">
        <v>1212</v>
      </c>
      <c r="Z2295" s="10" t="s">
        <v>6657</v>
      </c>
      <c r="AA2295" s="22" t="s">
        <v>29</v>
      </c>
      <c r="AB2295" s="10">
        <v>40000000</v>
      </c>
      <c r="AC2295" s="10">
        <v>116300000</v>
      </c>
      <c r="AD2295" s="10" t="s">
        <v>43</v>
      </c>
      <c r="AE2295" s="23">
        <v>107</v>
      </c>
    </row>
    <row r="2296" spans="1:31" x14ac:dyDescent="0.35">
      <c r="A2296" t="s">
        <v>7488</v>
      </c>
      <c r="B2296" t="s">
        <v>32</v>
      </c>
      <c r="C2296" t="s">
        <v>62</v>
      </c>
      <c r="D2296" s="2">
        <v>1993</v>
      </c>
      <c r="E2296" t="s">
        <v>7489</v>
      </c>
      <c r="F2296" s="2">
        <v>7.5</v>
      </c>
      <c r="G2296">
        <v>59000</v>
      </c>
      <c r="H2296" t="s">
        <v>3305</v>
      </c>
      <c r="I2296" t="s">
        <v>3306</v>
      </c>
      <c r="J2296" t="s">
        <v>2562</v>
      </c>
      <c r="K2296" s="3" t="s">
        <v>29</v>
      </c>
      <c r="L2296">
        <v>0</v>
      </c>
      <c r="M2296">
        <v>22881563</v>
      </c>
      <c r="N2296" t="s">
        <v>2099</v>
      </c>
      <c r="O2296" s="2">
        <v>114</v>
      </c>
      <c r="Q2296" s="9" t="s">
        <v>62</v>
      </c>
      <c r="R2296" s="18">
        <v>1993</v>
      </c>
      <c r="S2296" s="26" t="s">
        <v>13171</v>
      </c>
      <c r="T2296" s="25" t="str">
        <f>LEFT(S2296,3)</f>
        <v>Oct</v>
      </c>
      <c r="U2296" s="9" t="s">
        <v>29</v>
      </c>
      <c r="V2296" s="18">
        <v>7.5</v>
      </c>
      <c r="W2296" s="9">
        <v>59000</v>
      </c>
      <c r="X2296" s="9" t="s">
        <v>3305</v>
      </c>
      <c r="Y2296" s="9" t="s">
        <v>3306</v>
      </c>
      <c r="Z2296" s="9" t="s">
        <v>2562</v>
      </c>
      <c r="AA2296" s="19" t="s">
        <v>29</v>
      </c>
      <c r="AB2296" s="9">
        <v>0</v>
      </c>
      <c r="AC2296" s="9">
        <v>22881563</v>
      </c>
      <c r="AD2296" s="9" t="s">
        <v>2099</v>
      </c>
      <c r="AE2296" s="20">
        <v>114</v>
      </c>
    </row>
    <row r="2297" spans="1:31" x14ac:dyDescent="0.35">
      <c r="A2297" t="s">
        <v>7490</v>
      </c>
      <c r="B2297" t="s">
        <v>32</v>
      </c>
      <c r="C2297" t="s">
        <v>40</v>
      </c>
      <c r="D2297" s="2">
        <v>1993</v>
      </c>
      <c r="E2297" t="s">
        <v>7491</v>
      </c>
      <c r="F2297" s="2">
        <v>5.3</v>
      </c>
      <c r="G2297">
        <v>52000</v>
      </c>
      <c r="H2297" t="s">
        <v>2250</v>
      </c>
      <c r="I2297" t="s">
        <v>7492</v>
      </c>
      <c r="J2297" t="s">
        <v>58</v>
      </c>
      <c r="K2297" s="3" t="s">
        <v>29</v>
      </c>
      <c r="L2297">
        <v>33000000</v>
      </c>
      <c r="M2297">
        <v>21274717</v>
      </c>
      <c r="N2297" t="s">
        <v>43</v>
      </c>
      <c r="O2297" s="2">
        <v>88</v>
      </c>
      <c r="Q2297" s="10" t="s">
        <v>40</v>
      </c>
      <c r="R2297" s="21">
        <v>1993</v>
      </c>
      <c r="S2297" s="27" t="s">
        <v>13172</v>
      </c>
      <c r="T2297" s="25" t="str">
        <f>LEFT(S2297,3)</f>
        <v>Jul</v>
      </c>
      <c r="U2297" s="10" t="s">
        <v>29</v>
      </c>
      <c r="V2297" s="21">
        <v>5.3</v>
      </c>
      <c r="W2297" s="10">
        <v>52000</v>
      </c>
      <c r="X2297" s="10" t="s">
        <v>2250</v>
      </c>
      <c r="Y2297" s="10" t="s">
        <v>7492</v>
      </c>
      <c r="Z2297" s="10" t="s">
        <v>58</v>
      </c>
      <c r="AA2297" s="22" t="s">
        <v>29</v>
      </c>
      <c r="AB2297" s="10">
        <v>33000000</v>
      </c>
      <c r="AC2297" s="10">
        <v>21274717</v>
      </c>
      <c r="AD2297" s="10" t="s">
        <v>43</v>
      </c>
      <c r="AE2297" s="23">
        <v>88</v>
      </c>
    </row>
    <row r="2298" spans="1:31" x14ac:dyDescent="0.35">
      <c r="A2298" t="s">
        <v>7493</v>
      </c>
      <c r="B2298" t="s">
        <v>1998</v>
      </c>
      <c r="C2298" t="s">
        <v>40</v>
      </c>
      <c r="D2298" s="2">
        <v>1993</v>
      </c>
      <c r="E2298" t="s">
        <v>6992</v>
      </c>
      <c r="F2298" s="2">
        <v>6.5</v>
      </c>
      <c r="G2298">
        <v>36000</v>
      </c>
      <c r="H2298" t="s">
        <v>5481</v>
      </c>
      <c r="I2298" t="s">
        <v>7494</v>
      </c>
      <c r="J2298" t="s">
        <v>6842</v>
      </c>
      <c r="K2298" s="3" t="s">
        <v>29</v>
      </c>
      <c r="L2298">
        <v>20000000</v>
      </c>
      <c r="M2298">
        <v>11585483</v>
      </c>
      <c r="N2298" t="s">
        <v>2099</v>
      </c>
      <c r="O2298" s="2">
        <v>93</v>
      </c>
      <c r="Q2298" s="9" t="s">
        <v>40</v>
      </c>
      <c r="R2298" s="18">
        <v>1993</v>
      </c>
      <c r="S2298" s="26" t="s">
        <v>13102</v>
      </c>
      <c r="T2298" s="25" t="str">
        <f>LEFT(S2298,3)</f>
        <v>Jul</v>
      </c>
      <c r="U2298" s="9" t="s">
        <v>29</v>
      </c>
      <c r="V2298" s="18">
        <v>6.5</v>
      </c>
      <c r="W2298" s="9">
        <v>36000</v>
      </c>
      <c r="X2298" s="9" t="s">
        <v>5481</v>
      </c>
      <c r="Y2298" s="9" t="s">
        <v>7494</v>
      </c>
      <c r="Z2298" s="9" t="s">
        <v>6842</v>
      </c>
      <c r="AA2298" s="19" t="s">
        <v>29</v>
      </c>
      <c r="AB2298" s="9">
        <v>20000000</v>
      </c>
      <c r="AC2298" s="9">
        <v>11585483</v>
      </c>
      <c r="AD2298" s="9" t="s">
        <v>2099</v>
      </c>
      <c r="AE2298" s="20">
        <v>93</v>
      </c>
    </row>
    <row r="2299" spans="1:31" x14ac:dyDescent="0.35">
      <c r="A2299" t="s">
        <v>7495</v>
      </c>
      <c r="B2299" t="s">
        <v>1998</v>
      </c>
      <c r="C2299" t="s">
        <v>33</v>
      </c>
      <c r="D2299" s="2">
        <v>1993</v>
      </c>
      <c r="E2299" t="s">
        <v>7487</v>
      </c>
      <c r="F2299" s="2">
        <v>6.6</v>
      </c>
      <c r="G2299">
        <v>86000</v>
      </c>
      <c r="H2299" t="s">
        <v>41</v>
      </c>
      <c r="I2299" t="s">
        <v>41</v>
      </c>
      <c r="J2299" t="s">
        <v>3258</v>
      </c>
      <c r="K2299" s="3" t="s">
        <v>29</v>
      </c>
      <c r="L2299">
        <v>25000000</v>
      </c>
      <c r="M2299">
        <v>133752825</v>
      </c>
      <c r="N2299" t="s">
        <v>179</v>
      </c>
      <c r="O2299" s="2">
        <v>86</v>
      </c>
      <c r="Q2299" s="10" t="s">
        <v>33</v>
      </c>
      <c r="R2299" s="21">
        <v>1993</v>
      </c>
      <c r="S2299" s="27" t="s">
        <v>13170</v>
      </c>
      <c r="T2299" s="25" t="str">
        <f>LEFT(S2299,3)</f>
        <v>May</v>
      </c>
      <c r="U2299" s="10" t="s">
        <v>29</v>
      </c>
      <c r="V2299" s="21">
        <v>6.6</v>
      </c>
      <c r="W2299" s="10">
        <v>86000</v>
      </c>
      <c r="X2299" s="10" t="s">
        <v>41</v>
      </c>
      <c r="Y2299" s="10" t="s">
        <v>41</v>
      </c>
      <c r="Z2299" s="10" t="s">
        <v>3258</v>
      </c>
      <c r="AA2299" s="22" t="s">
        <v>29</v>
      </c>
      <c r="AB2299" s="10">
        <v>25000000</v>
      </c>
      <c r="AC2299" s="10">
        <v>133752825</v>
      </c>
      <c r="AD2299" s="10" t="s">
        <v>179</v>
      </c>
      <c r="AE2299" s="23">
        <v>86</v>
      </c>
    </row>
    <row r="2300" spans="1:31" x14ac:dyDescent="0.35">
      <c r="A2300" t="s">
        <v>7496</v>
      </c>
      <c r="B2300" t="s">
        <v>1998</v>
      </c>
      <c r="C2300" t="s">
        <v>40</v>
      </c>
      <c r="D2300" s="2">
        <v>1993</v>
      </c>
      <c r="E2300" t="s">
        <v>7497</v>
      </c>
      <c r="F2300" s="2">
        <v>7.3</v>
      </c>
      <c r="G2300">
        <v>46000</v>
      </c>
      <c r="H2300" t="s">
        <v>5252</v>
      </c>
      <c r="I2300" t="s">
        <v>5253</v>
      </c>
      <c r="J2300" t="s">
        <v>5252</v>
      </c>
      <c r="K2300" s="3" t="s">
        <v>21</v>
      </c>
      <c r="L2300">
        <v>11000000</v>
      </c>
      <c r="M2300">
        <v>22549338</v>
      </c>
      <c r="N2300" t="s">
        <v>5254</v>
      </c>
      <c r="O2300" s="2">
        <v>111</v>
      </c>
      <c r="Q2300" s="9" t="s">
        <v>40</v>
      </c>
      <c r="R2300" s="18">
        <v>1993</v>
      </c>
      <c r="S2300" s="26" t="s">
        <v>13173</v>
      </c>
      <c r="T2300" s="25" t="str">
        <f>LEFT(S2300,3)</f>
        <v>Jul</v>
      </c>
      <c r="U2300" s="9" t="s">
        <v>29</v>
      </c>
      <c r="V2300" s="18">
        <v>7.3</v>
      </c>
      <c r="W2300" s="9">
        <v>46000</v>
      </c>
      <c r="X2300" s="9" t="s">
        <v>5252</v>
      </c>
      <c r="Y2300" s="9" t="s">
        <v>5253</v>
      </c>
      <c r="Z2300" s="9" t="s">
        <v>5252</v>
      </c>
      <c r="AA2300" s="19" t="s">
        <v>21</v>
      </c>
      <c r="AB2300" s="9">
        <v>11000000</v>
      </c>
      <c r="AC2300" s="9">
        <v>22549338</v>
      </c>
      <c r="AD2300" s="9" t="s">
        <v>5254</v>
      </c>
      <c r="AE2300" s="20">
        <v>111</v>
      </c>
    </row>
    <row r="2301" spans="1:31" x14ac:dyDescent="0.35">
      <c r="A2301" t="s">
        <v>7498</v>
      </c>
      <c r="B2301" t="s">
        <v>15</v>
      </c>
      <c r="C2301" t="s">
        <v>16</v>
      </c>
      <c r="D2301" s="2">
        <v>1993</v>
      </c>
      <c r="E2301" t="s">
        <v>7255</v>
      </c>
      <c r="F2301" s="2">
        <v>5.8</v>
      </c>
      <c r="G2301">
        <v>17000</v>
      </c>
      <c r="H2301" t="s">
        <v>7499</v>
      </c>
      <c r="I2301" t="s">
        <v>7499</v>
      </c>
      <c r="J2301" t="s">
        <v>3852</v>
      </c>
      <c r="K2301" s="3" t="s">
        <v>29</v>
      </c>
      <c r="L2301">
        <v>6000000</v>
      </c>
      <c r="M2301">
        <v>13609396</v>
      </c>
      <c r="N2301" t="s">
        <v>4530</v>
      </c>
      <c r="O2301" s="2">
        <v>89</v>
      </c>
      <c r="Q2301" s="10" t="s">
        <v>16</v>
      </c>
      <c r="R2301" s="21">
        <v>1993</v>
      </c>
      <c r="S2301" s="27" t="s">
        <v>13129</v>
      </c>
      <c r="T2301" s="25" t="str">
        <f>LEFT(S2301,3)</f>
        <v>Apr</v>
      </c>
      <c r="U2301" s="10" t="s">
        <v>29</v>
      </c>
      <c r="V2301" s="21">
        <v>5.8</v>
      </c>
      <c r="W2301" s="10">
        <v>17000</v>
      </c>
      <c r="X2301" s="10" t="s">
        <v>7499</v>
      </c>
      <c r="Y2301" s="10" t="s">
        <v>7499</v>
      </c>
      <c r="Z2301" s="10" t="s">
        <v>3852</v>
      </c>
      <c r="AA2301" s="22" t="s">
        <v>29</v>
      </c>
      <c r="AB2301" s="10">
        <v>6000000</v>
      </c>
      <c r="AC2301" s="10">
        <v>13609396</v>
      </c>
      <c r="AD2301" s="10" t="s">
        <v>4530</v>
      </c>
      <c r="AE2301" s="23">
        <v>89</v>
      </c>
    </row>
    <row r="2302" spans="1:31" x14ac:dyDescent="0.35">
      <c r="A2302" t="s">
        <v>7500</v>
      </c>
      <c r="B2302" t="s">
        <v>1998</v>
      </c>
      <c r="C2302" t="s">
        <v>33</v>
      </c>
      <c r="D2302" s="2">
        <v>1993</v>
      </c>
      <c r="E2302" t="s">
        <v>7501</v>
      </c>
      <c r="F2302" s="2">
        <v>6.2</v>
      </c>
      <c r="G2302">
        <v>45000</v>
      </c>
      <c r="H2302" t="s">
        <v>2412</v>
      </c>
      <c r="I2302" t="s">
        <v>7502</v>
      </c>
      <c r="J2302" t="s">
        <v>2576</v>
      </c>
      <c r="K2302" s="3" t="s">
        <v>29</v>
      </c>
      <c r="L2302">
        <v>13000000</v>
      </c>
      <c r="M2302">
        <v>27979399</v>
      </c>
      <c r="N2302" t="s">
        <v>2025</v>
      </c>
      <c r="O2302" s="2">
        <v>84</v>
      </c>
      <c r="Q2302" s="9" t="s">
        <v>33</v>
      </c>
      <c r="R2302" s="18">
        <v>1993</v>
      </c>
      <c r="S2302" s="26" t="s">
        <v>13174</v>
      </c>
      <c r="T2302" s="25" t="str">
        <f>LEFT(S2302,3)</f>
        <v>Feb</v>
      </c>
      <c r="U2302" s="9" t="s">
        <v>29</v>
      </c>
      <c r="V2302" s="18">
        <v>6.2</v>
      </c>
      <c r="W2302" s="9">
        <v>45000</v>
      </c>
      <c r="X2302" s="9" t="s">
        <v>2412</v>
      </c>
      <c r="Y2302" s="9" t="s">
        <v>7502</v>
      </c>
      <c r="Z2302" s="9" t="s">
        <v>2576</v>
      </c>
      <c r="AA2302" s="19" t="s">
        <v>29</v>
      </c>
      <c r="AB2302" s="9">
        <v>13000000</v>
      </c>
      <c r="AC2302" s="9">
        <v>27979399</v>
      </c>
      <c r="AD2302" s="9" t="s">
        <v>2025</v>
      </c>
      <c r="AE2302" s="20">
        <v>84</v>
      </c>
    </row>
    <row r="2303" spans="1:31" x14ac:dyDescent="0.35">
      <c r="A2303" t="s">
        <v>7503</v>
      </c>
      <c r="B2303" t="s">
        <v>15</v>
      </c>
      <c r="C2303" t="s">
        <v>62</v>
      </c>
      <c r="D2303" s="2">
        <v>1993</v>
      </c>
      <c r="E2303" t="s">
        <v>7504</v>
      </c>
      <c r="F2303" s="2">
        <v>7.3</v>
      </c>
      <c r="G2303">
        <v>49000</v>
      </c>
      <c r="H2303" t="s">
        <v>5267</v>
      </c>
      <c r="I2303" t="s">
        <v>7505</v>
      </c>
      <c r="J2303" t="s">
        <v>66</v>
      </c>
      <c r="K2303" s="3" t="s">
        <v>29</v>
      </c>
      <c r="L2303">
        <v>0</v>
      </c>
      <c r="M2303">
        <v>4104962</v>
      </c>
      <c r="N2303" t="s">
        <v>7506</v>
      </c>
      <c r="O2303" s="2">
        <v>115</v>
      </c>
      <c r="Q2303" s="10" t="s">
        <v>62</v>
      </c>
      <c r="R2303" s="21">
        <v>1993</v>
      </c>
      <c r="S2303" s="27" t="s">
        <v>13175</v>
      </c>
      <c r="T2303" s="25" t="str">
        <f>LEFT(S2303,3)</f>
        <v>Apr</v>
      </c>
      <c r="U2303" s="10" t="s">
        <v>29</v>
      </c>
      <c r="V2303" s="21">
        <v>7.3</v>
      </c>
      <c r="W2303" s="10">
        <v>49000</v>
      </c>
      <c r="X2303" s="10" t="s">
        <v>5267</v>
      </c>
      <c r="Y2303" s="10" t="s">
        <v>7505</v>
      </c>
      <c r="Z2303" s="10" t="s">
        <v>66</v>
      </c>
      <c r="AA2303" s="22" t="s">
        <v>29</v>
      </c>
      <c r="AB2303" s="10">
        <v>0</v>
      </c>
      <c r="AC2303" s="10">
        <v>4104962</v>
      </c>
      <c r="AD2303" s="10" t="s">
        <v>7506</v>
      </c>
      <c r="AE2303" s="23">
        <v>115</v>
      </c>
    </row>
    <row r="2304" spans="1:31" x14ac:dyDescent="0.35">
      <c r="A2304" t="s">
        <v>7507</v>
      </c>
      <c r="B2304" t="s">
        <v>15</v>
      </c>
      <c r="C2304" t="s">
        <v>16</v>
      </c>
      <c r="D2304" s="2">
        <v>1993</v>
      </c>
      <c r="E2304" t="s">
        <v>7508</v>
      </c>
      <c r="F2304" s="2">
        <v>7.9</v>
      </c>
      <c r="G2304">
        <v>93000</v>
      </c>
      <c r="H2304" t="s">
        <v>6335</v>
      </c>
      <c r="I2304" t="s">
        <v>6335</v>
      </c>
      <c r="J2304" t="s">
        <v>6373</v>
      </c>
      <c r="K2304" s="3" t="s">
        <v>451</v>
      </c>
      <c r="L2304">
        <v>0</v>
      </c>
      <c r="M2304">
        <v>1341154</v>
      </c>
      <c r="N2304" t="s">
        <v>6712</v>
      </c>
      <c r="O2304" s="2">
        <v>94</v>
      </c>
      <c r="Q2304" s="9" t="s">
        <v>16</v>
      </c>
      <c r="R2304" s="18">
        <v>1993</v>
      </c>
      <c r="S2304" s="26" t="s">
        <v>13176</v>
      </c>
      <c r="T2304" s="25" t="str">
        <f>LEFT(S2304,3)</f>
        <v>Sep</v>
      </c>
      <c r="U2304" s="9" t="s">
        <v>451</v>
      </c>
      <c r="V2304" s="18">
        <v>7.9</v>
      </c>
      <c r="W2304" s="9">
        <v>93000</v>
      </c>
      <c r="X2304" s="9" t="s">
        <v>6335</v>
      </c>
      <c r="Y2304" s="9" t="s">
        <v>6335</v>
      </c>
      <c r="Z2304" s="9" t="s">
        <v>6373</v>
      </c>
      <c r="AA2304" s="19" t="s">
        <v>451</v>
      </c>
      <c r="AB2304" s="9">
        <v>0</v>
      </c>
      <c r="AC2304" s="9">
        <v>1341154</v>
      </c>
      <c r="AD2304" s="9" t="s">
        <v>6712</v>
      </c>
      <c r="AE2304" s="20">
        <v>94</v>
      </c>
    </row>
    <row r="2305" spans="1:31" x14ac:dyDescent="0.35">
      <c r="A2305" t="s">
        <v>7509</v>
      </c>
      <c r="B2305" t="s">
        <v>1998</v>
      </c>
      <c r="C2305" t="s">
        <v>40</v>
      </c>
      <c r="D2305" s="2">
        <v>1993</v>
      </c>
      <c r="E2305" t="s">
        <v>7351</v>
      </c>
      <c r="F2305" s="2">
        <v>7</v>
      </c>
      <c r="G2305">
        <v>45000</v>
      </c>
      <c r="H2305" t="s">
        <v>4495</v>
      </c>
      <c r="I2305" t="s">
        <v>7510</v>
      </c>
      <c r="J2305" t="s">
        <v>887</v>
      </c>
      <c r="K2305" s="3" t="s">
        <v>29</v>
      </c>
      <c r="L2305">
        <v>0</v>
      </c>
      <c r="M2305">
        <v>70172621</v>
      </c>
      <c r="N2305" t="s">
        <v>7511</v>
      </c>
      <c r="O2305" s="2">
        <v>103</v>
      </c>
      <c r="Q2305" s="10" t="s">
        <v>40</v>
      </c>
      <c r="R2305" s="21">
        <v>1993</v>
      </c>
      <c r="S2305" s="27" t="s">
        <v>13143</v>
      </c>
      <c r="T2305" s="25" t="str">
        <f>LEFT(S2305,3)</f>
        <v>Dec</v>
      </c>
      <c r="U2305" s="10" t="s">
        <v>29</v>
      </c>
      <c r="V2305" s="21">
        <v>7</v>
      </c>
      <c r="W2305" s="10">
        <v>45000</v>
      </c>
      <c r="X2305" s="10" t="s">
        <v>4495</v>
      </c>
      <c r="Y2305" s="10" t="s">
        <v>7510</v>
      </c>
      <c r="Z2305" s="10" t="s">
        <v>887</v>
      </c>
      <c r="AA2305" s="22" t="s">
        <v>29</v>
      </c>
      <c r="AB2305" s="10">
        <v>0</v>
      </c>
      <c r="AC2305" s="10">
        <v>70172621</v>
      </c>
      <c r="AD2305" s="10" t="s">
        <v>7511</v>
      </c>
      <c r="AE2305" s="23">
        <v>103</v>
      </c>
    </row>
    <row r="2306" spans="1:31" x14ac:dyDescent="0.35">
      <c r="A2306" t="s">
        <v>7512</v>
      </c>
      <c r="B2306" t="s">
        <v>1998</v>
      </c>
      <c r="C2306" t="s">
        <v>103</v>
      </c>
      <c r="D2306" s="2">
        <v>1993</v>
      </c>
      <c r="E2306" t="s">
        <v>7384</v>
      </c>
      <c r="F2306" s="2">
        <v>7.5</v>
      </c>
      <c r="G2306">
        <v>76000</v>
      </c>
      <c r="H2306" t="s">
        <v>84</v>
      </c>
      <c r="I2306" t="s">
        <v>7513</v>
      </c>
      <c r="J2306" t="s">
        <v>2828</v>
      </c>
      <c r="K2306" s="3" t="s">
        <v>29</v>
      </c>
      <c r="L2306">
        <v>30000000</v>
      </c>
      <c r="M2306">
        <v>135130999</v>
      </c>
      <c r="N2306" t="s">
        <v>22</v>
      </c>
      <c r="O2306" s="2">
        <v>138</v>
      </c>
      <c r="Q2306" s="9" t="s">
        <v>103</v>
      </c>
      <c r="R2306" s="18">
        <v>1993</v>
      </c>
      <c r="S2306" s="26" t="s">
        <v>13153</v>
      </c>
      <c r="T2306" s="25" t="str">
        <f>LEFT(S2306,3)</f>
        <v>Nov</v>
      </c>
      <c r="U2306" s="9" t="s">
        <v>29</v>
      </c>
      <c r="V2306" s="18">
        <v>7.5</v>
      </c>
      <c r="W2306" s="9">
        <v>76000</v>
      </c>
      <c r="X2306" s="9" t="s">
        <v>84</v>
      </c>
      <c r="Y2306" s="9" t="s">
        <v>7513</v>
      </c>
      <c r="Z2306" s="9" t="s">
        <v>2828</v>
      </c>
      <c r="AA2306" s="19" t="s">
        <v>29</v>
      </c>
      <c r="AB2306" s="9">
        <v>30000000</v>
      </c>
      <c r="AC2306" s="9">
        <v>135130999</v>
      </c>
      <c r="AD2306" s="9" t="s">
        <v>22</v>
      </c>
      <c r="AE2306" s="20">
        <v>138</v>
      </c>
    </row>
    <row r="2307" spans="1:31" x14ac:dyDescent="0.35">
      <c r="A2307" t="s">
        <v>7514</v>
      </c>
      <c r="B2307" t="s">
        <v>15</v>
      </c>
      <c r="C2307" t="s">
        <v>40</v>
      </c>
      <c r="D2307" s="2">
        <v>1993</v>
      </c>
      <c r="E2307" t="s">
        <v>6802</v>
      </c>
      <c r="F2307" s="2">
        <v>4.8</v>
      </c>
      <c r="G2307">
        <v>25000</v>
      </c>
      <c r="H2307" t="s">
        <v>7515</v>
      </c>
      <c r="I2307" t="s">
        <v>7515</v>
      </c>
      <c r="J2307" t="s">
        <v>7516</v>
      </c>
      <c r="K2307" s="3" t="s">
        <v>29</v>
      </c>
      <c r="L2307">
        <v>900000</v>
      </c>
      <c r="M2307">
        <v>8556940</v>
      </c>
      <c r="N2307" t="s">
        <v>7517</v>
      </c>
      <c r="O2307" s="2">
        <v>92</v>
      </c>
      <c r="Q2307" s="10" t="s">
        <v>40</v>
      </c>
      <c r="R2307" s="21">
        <v>1993</v>
      </c>
      <c r="S2307" s="27" t="s">
        <v>13068</v>
      </c>
      <c r="T2307" s="25" t="str">
        <f>LEFT(S2307,3)</f>
        <v>Jan</v>
      </c>
      <c r="U2307" s="10" t="s">
        <v>29</v>
      </c>
      <c r="V2307" s="21">
        <v>4.8</v>
      </c>
      <c r="W2307" s="10">
        <v>25000</v>
      </c>
      <c r="X2307" s="10" t="s">
        <v>7515</v>
      </c>
      <c r="Y2307" s="10" t="s">
        <v>7515</v>
      </c>
      <c r="Z2307" s="10" t="s">
        <v>7516</v>
      </c>
      <c r="AA2307" s="22" t="s">
        <v>29</v>
      </c>
      <c r="AB2307" s="10">
        <v>900000</v>
      </c>
      <c r="AC2307" s="10">
        <v>8556940</v>
      </c>
      <c r="AD2307" s="10" t="s">
        <v>7517</v>
      </c>
      <c r="AE2307" s="23">
        <v>92</v>
      </c>
    </row>
    <row r="2308" spans="1:31" x14ac:dyDescent="0.35">
      <c r="A2308" t="s">
        <v>7518</v>
      </c>
      <c r="B2308" t="s">
        <v>15</v>
      </c>
      <c r="C2308" t="s">
        <v>103</v>
      </c>
      <c r="D2308" s="2">
        <v>1993</v>
      </c>
      <c r="E2308" t="s">
        <v>7372</v>
      </c>
      <c r="F2308" s="2">
        <v>6.4</v>
      </c>
      <c r="G2308">
        <v>24000</v>
      </c>
      <c r="H2308" t="s">
        <v>595</v>
      </c>
      <c r="I2308" t="s">
        <v>6794</v>
      </c>
      <c r="J2308" t="s">
        <v>4463</v>
      </c>
      <c r="K2308" s="3" t="s">
        <v>194</v>
      </c>
      <c r="L2308">
        <v>20000000</v>
      </c>
      <c r="M2308">
        <v>46405336</v>
      </c>
      <c r="N2308" t="s">
        <v>5108</v>
      </c>
      <c r="O2308" s="2">
        <v>107</v>
      </c>
      <c r="Q2308" s="9" t="s">
        <v>103</v>
      </c>
      <c r="R2308" s="18">
        <v>1993</v>
      </c>
      <c r="S2308" s="26" t="s">
        <v>13149</v>
      </c>
      <c r="T2308" s="25" t="str">
        <f>LEFT(S2308,3)</f>
        <v>Oct</v>
      </c>
      <c r="U2308" s="9" t="s">
        <v>29</v>
      </c>
      <c r="V2308" s="18">
        <v>6.4</v>
      </c>
      <c r="W2308" s="9">
        <v>24000</v>
      </c>
      <c r="X2308" s="9" t="s">
        <v>595</v>
      </c>
      <c r="Y2308" s="9" t="s">
        <v>6794</v>
      </c>
      <c r="Z2308" s="9" t="s">
        <v>4463</v>
      </c>
      <c r="AA2308" s="19" t="s">
        <v>194</v>
      </c>
      <c r="AB2308" s="9">
        <v>20000000</v>
      </c>
      <c r="AC2308" s="9">
        <v>46405336</v>
      </c>
      <c r="AD2308" s="9" t="s">
        <v>5108</v>
      </c>
      <c r="AE2308" s="20">
        <v>107</v>
      </c>
    </row>
    <row r="2309" spans="1:31" x14ac:dyDescent="0.35">
      <c r="A2309" t="s">
        <v>7519</v>
      </c>
      <c r="B2309" t="s">
        <v>15</v>
      </c>
      <c r="C2309" t="s">
        <v>62</v>
      </c>
      <c r="D2309" s="2">
        <v>1993</v>
      </c>
      <c r="E2309" t="s">
        <v>7393</v>
      </c>
      <c r="F2309" s="2">
        <v>7.3</v>
      </c>
      <c r="G2309">
        <v>18000</v>
      </c>
      <c r="H2309" t="s">
        <v>3441</v>
      </c>
      <c r="I2309" t="s">
        <v>7520</v>
      </c>
      <c r="J2309" t="s">
        <v>7521</v>
      </c>
      <c r="K2309" s="3" t="s">
        <v>29</v>
      </c>
      <c r="L2309">
        <v>15000000</v>
      </c>
      <c r="M2309">
        <v>39100956</v>
      </c>
      <c r="N2309" t="s">
        <v>2091</v>
      </c>
      <c r="O2309" s="2">
        <v>118</v>
      </c>
      <c r="Q2309" s="10" t="s">
        <v>62</v>
      </c>
      <c r="R2309" s="21">
        <v>1993</v>
      </c>
      <c r="S2309" s="27" t="s">
        <v>13155</v>
      </c>
      <c r="T2309" s="25" t="str">
        <f>LEFT(S2309,3)</f>
        <v>Jun</v>
      </c>
      <c r="U2309" s="10" t="s">
        <v>29</v>
      </c>
      <c r="V2309" s="21">
        <v>7.3</v>
      </c>
      <c r="W2309" s="10">
        <v>18000</v>
      </c>
      <c r="X2309" s="10" t="s">
        <v>3441</v>
      </c>
      <c r="Y2309" s="10" t="s">
        <v>7520</v>
      </c>
      <c r="Z2309" s="10" t="s">
        <v>7521</v>
      </c>
      <c r="AA2309" s="22" t="s">
        <v>29</v>
      </c>
      <c r="AB2309" s="10">
        <v>15000000</v>
      </c>
      <c r="AC2309" s="10">
        <v>39100956</v>
      </c>
      <c r="AD2309" s="10" t="s">
        <v>2091</v>
      </c>
      <c r="AE2309" s="23">
        <v>118</v>
      </c>
    </row>
    <row r="2310" spans="1:31" x14ac:dyDescent="0.35">
      <c r="A2310" t="s">
        <v>7522</v>
      </c>
      <c r="B2310" t="s">
        <v>15</v>
      </c>
      <c r="C2310" t="s">
        <v>40</v>
      </c>
      <c r="D2310" s="2">
        <v>1993</v>
      </c>
      <c r="E2310" t="s">
        <v>7523</v>
      </c>
      <c r="F2310" s="2">
        <v>7.7</v>
      </c>
      <c r="G2310">
        <v>43000</v>
      </c>
      <c r="H2310" t="s">
        <v>94</v>
      </c>
      <c r="I2310" t="s">
        <v>7524</v>
      </c>
      <c r="J2310" t="s">
        <v>7310</v>
      </c>
      <c r="K2310" s="3" t="s">
        <v>29</v>
      </c>
      <c r="L2310">
        <v>0</v>
      </c>
      <c r="M2310">
        <v>6110979</v>
      </c>
      <c r="N2310" t="s">
        <v>7525</v>
      </c>
      <c r="O2310" s="2">
        <v>188</v>
      </c>
      <c r="Q2310" s="9" t="s">
        <v>40</v>
      </c>
      <c r="R2310" s="18">
        <v>1993</v>
      </c>
      <c r="S2310" s="26" t="s">
        <v>13149</v>
      </c>
      <c r="T2310" s="25" t="str">
        <f>LEFT(S2310,3)</f>
        <v>Oct</v>
      </c>
      <c r="U2310" s="9" t="s">
        <v>305</v>
      </c>
      <c r="V2310" s="18">
        <v>7.7</v>
      </c>
      <c r="W2310" s="9">
        <v>43000</v>
      </c>
      <c r="X2310" s="9" t="s">
        <v>94</v>
      </c>
      <c r="Y2310" s="9" t="s">
        <v>7524</v>
      </c>
      <c r="Z2310" s="9" t="s">
        <v>7310</v>
      </c>
      <c r="AA2310" s="19" t="s">
        <v>29</v>
      </c>
      <c r="AB2310" s="9">
        <v>0</v>
      </c>
      <c r="AC2310" s="9">
        <v>6110979</v>
      </c>
      <c r="AD2310" s="9" t="s">
        <v>7525</v>
      </c>
      <c r="AE2310" s="20">
        <v>188</v>
      </c>
    </row>
    <row r="2311" spans="1:31" x14ac:dyDescent="0.35">
      <c r="A2311" t="s">
        <v>7526</v>
      </c>
      <c r="B2311" t="s">
        <v>1998</v>
      </c>
      <c r="C2311" t="s">
        <v>40</v>
      </c>
      <c r="D2311" s="2">
        <v>1993</v>
      </c>
      <c r="E2311" t="s">
        <v>7497</v>
      </c>
      <c r="F2311" s="2">
        <v>5.8</v>
      </c>
      <c r="G2311">
        <v>18000</v>
      </c>
      <c r="H2311" t="s">
        <v>817</v>
      </c>
      <c r="I2311" t="s">
        <v>7527</v>
      </c>
      <c r="J2311" t="s">
        <v>7528</v>
      </c>
      <c r="K2311" s="3" t="s">
        <v>29</v>
      </c>
      <c r="L2311">
        <v>0</v>
      </c>
      <c r="M2311">
        <v>36448400</v>
      </c>
      <c r="N2311" t="s">
        <v>5720</v>
      </c>
      <c r="O2311" s="2">
        <v>95</v>
      </c>
      <c r="Q2311" s="10" t="s">
        <v>40</v>
      </c>
      <c r="R2311" s="21">
        <v>1993</v>
      </c>
      <c r="S2311" s="27" t="s">
        <v>13173</v>
      </c>
      <c r="T2311" s="25" t="str">
        <f>LEFT(S2311,3)</f>
        <v>Jul</v>
      </c>
      <c r="U2311" s="10" t="s">
        <v>29</v>
      </c>
      <c r="V2311" s="21">
        <v>5.8</v>
      </c>
      <c r="W2311" s="10">
        <v>18000</v>
      </c>
      <c r="X2311" s="10" t="s">
        <v>817</v>
      </c>
      <c r="Y2311" s="10" t="s">
        <v>7527</v>
      </c>
      <c r="Z2311" s="10" t="s">
        <v>7528</v>
      </c>
      <c r="AA2311" s="22" t="s">
        <v>29</v>
      </c>
      <c r="AB2311" s="10">
        <v>0</v>
      </c>
      <c r="AC2311" s="10">
        <v>36448400</v>
      </c>
      <c r="AD2311" s="10" t="s">
        <v>5720</v>
      </c>
      <c r="AE2311" s="23">
        <v>95</v>
      </c>
    </row>
    <row r="2312" spans="1:31" x14ac:dyDescent="0.35">
      <c r="A2312" t="s">
        <v>7529</v>
      </c>
      <c r="B2312" t="s">
        <v>15</v>
      </c>
      <c r="C2312" t="s">
        <v>33</v>
      </c>
      <c r="D2312" s="2">
        <v>1993</v>
      </c>
      <c r="E2312" t="s">
        <v>7218</v>
      </c>
      <c r="F2312" s="2">
        <v>5.9</v>
      </c>
      <c r="G2312">
        <v>41000</v>
      </c>
      <c r="H2312" t="s">
        <v>4835</v>
      </c>
      <c r="I2312" t="s">
        <v>4835</v>
      </c>
      <c r="J2312" t="s">
        <v>4458</v>
      </c>
      <c r="K2312" s="3" t="s">
        <v>29</v>
      </c>
      <c r="L2312">
        <v>30000000</v>
      </c>
      <c r="M2312">
        <v>24107867</v>
      </c>
      <c r="N2312" t="s">
        <v>30</v>
      </c>
      <c r="O2312" s="2">
        <v>102</v>
      </c>
      <c r="Q2312" s="9" t="s">
        <v>33</v>
      </c>
      <c r="R2312" s="18">
        <v>1993</v>
      </c>
      <c r="S2312" s="26" t="s">
        <v>13125</v>
      </c>
      <c r="T2312" s="25" t="str">
        <f>LEFT(S2312,3)</f>
        <v>Sep</v>
      </c>
      <c r="U2312" s="9" t="s">
        <v>29</v>
      </c>
      <c r="V2312" s="18">
        <v>5.9</v>
      </c>
      <c r="W2312" s="9">
        <v>41000</v>
      </c>
      <c r="X2312" s="9" t="s">
        <v>4835</v>
      </c>
      <c r="Y2312" s="9" t="s">
        <v>4835</v>
      </c>
      <c r="Z2312" s="9" t="s">
        <v>4458</v>
      </c>
      <c r="AA2312" s="19" t="s">
        <v>29</v>
      </c>
      <c r="AB2312" s="9">
        <v>30000000</v>
      </c>
      <c r="AC2312" s="9">
        <v>24107867</v>
      </c>
      <c r="AD2312" s="9" t="s">
        <v>30</v>
      </c>
      <c r="AE2312" s="20">
        <v>102</v>
      </c>
    </row>
    <row r="2313" spans="1:31" x14ac:dyDescent="0.35">
      <c r="A2313" t="s">
        <v>7530</v>
      </c>
      <c r="C2313" t="s">
        <v>51</v>
      </c>
      <c r="D2313" s="2">
        <v>1993</v>
      </c>
      <c r="E2313" t="s">
        <v>7531</v>
      </c>
      <c r="F2313" s="2">
        <v>5.9</v>
      </c>
      <c r="G2313">
        <v>14000</v>
      </c>
      <c r="H2313" t="s">
        <v>7532</v>
      </c>
      <c r="I2313" t="s">
        <v>7533</v>
      </c>
      <c r="J2313" t="s">
        <v>7534</v>
      </c>
      <c r="K2313" s="3" t="s">
        <v>29</v>
      </c>
      <c r="L2313">
        <v>2000000</v>
      </c>
      <c r="M2313">
        <v>54207</v>
      </c>
      <c r="N2313" t="s">
        <v>6115</v>
      </c>
      <c r="O2313" s="2">
        <v>97</v>
      </c>
      <c r="Q2313" s="10" t="s">
        <v>51</v>
      </c>
      <c r="R2313" s="21">
        <v>1993</v>
      </c>
      <c r="S2313" s="27" t="s">
        <v>13117</v>
      </c>
      <c r="T2313" s="25" t="str">
        <f>LEFT(S2313,3)</f>
        <v>Feb</v>
      </c>
      <c r="U2313" s="10" t="s">
        <v>2597</v>
      </c>
      <c r="V2313" s="21">
        <v>5.9</v>
      </c>
      <c r="W2313" s="10">
        <v>14000</v>
      </c>
      <c r="X2313" s="10" t="s">
        <v>7532</v>
      </c>
      <c r="Y2313" s="10" t="s">
        <v>7533</v>
      </c>
      <c r="Z2313" s="10" t="s">
        <v>7534</v>
      </c>
      <c r="AA2313" s="22" t="s">
        <v>29</v>
      </c>
      <c r="AB2313" s="10">
        <v>2000000</v>
      </c>
      <c r="AC2313" s="10">
        <v>54207</v>
      </c>
      <c r="AD2313" s="10" t="s">
        <v>6115</v>
      </c>
      <c r="AE2313" s="23">
        <v>97</v>
      </c>
    </row>
    <row r="2314" spans="1:31" x14ac:dyDescent="0.35">
      <c r="A2314" t="s">
        <v>7535</v>
      </c>
      <c r="B2314" t="s">
        <v>32</v>
      </c>
      <c r="C2314" t="s">
        <v>62</v>
      </c>
      <c r="D2314" s="2">
        <v>1993</v>
      </c>
      <c r="E2314" t="s">
        <v>7536</v>
      </c>
      <c r="F2314" s="2">
        <v>7.4</v>
      </c>
      <c r="G2314">
        <v>37000</v>
      </c>
      <c r="H2314" t="s">
        <v>7537</v>
      </c>
      <c r="I2314" t="s">
        <v>7538</v>
      </c>
      <c r="J2314" t="s">
        <v>6435</v>
      </c>
      <c r="K2314" s="3" t="s">
        <v>29</v>
      </c>
      <c r="L2314">
        <v>12000000</v>
      </c>
      <c r="M2314">
        <v>7266383</v>
      </c>
      <c r="N2314" t="s">
        <v>2674</v>
      </c>
      <c r="O2314" s="2">
        <v>109</v>
      </c>
      <c r="Q2314" s="9" t="s">
        <v>62</v>
      </c>
      <c r="R2314" s="18">
        <v>1993</v>
      </c>
      <c r="S2314" s="26" t="s">
        <v>13177</v>
      </c>
      <c r="T2314" s="25" t="str">
        <f>LEFT(S2314,3)</f>
        <v>Aug</v>
      </c>
      <c r="U2314" s="9" t="s">
        <v>29</v>
      </c>
      <c r="V2314" s="18">
        <v>7.4</v>
      </c>
      <c r="W2314" s="9">
        <v>37000</v>
      </c>
      <c r="X2314" s="9" t="s">
        <v>7537</v>
      </c>
      <c r="Y2314" s="9" t="s">
        <v>7538</v>
      </c>
      <c r="Z2314" s="9" t="s">
        <v>6435</v>
      </c>
      <c r="AA2314" s="19" t="s">
        <v>29</v>
      </c>
      <c r="AB2314" s="9">
        <v>12000000</v>
      </c>
      <c r="AC2314" s="9">
        <v>7266383</v>
      </c>
      <c r="AD2314" s="9" t="s">
        <v>2674</v>
      </c>
      <c r="AE2314" s="20">
        <v>109</v>
      </c>
    </row>
    <row r="2315" spans="1:31" x14ac:dyDescent="0.35">
      <c r="A2315" t="s">
        <v>7539</v>
      </c>
      <c r="C2315" t="s">
        <v>150</v>
      </c>
      <c r="D2315" s="2">
        <v>1993</v>
      </c>
      <c r="E2315" t="s">
        <v>7460</v>
      </c>
      <c r="F2315" s="2">
        <v>4.2</v>
      </c>
      <c r="G2315">
        <v>29000</v>
      </c>
      <c r="H2315" t="s">
        <v>7540</v>
      </c>
      <c r="I2315" t="s">
        <v>7541</v>
      </c>
      <c r="J2315" t="s">
        <v>7542</v>
      </c>
      <c r="K2315" s="3" t="s">
        <v>29</v>
      </c>
      <c r="L2315">
        <v>3000000</v>
      </c>
      <c r="M2315">
        <v>15935068</v>
      </c>
      <c r="N2315" t="s">
        <v>2025</v>
      </c>
      <c r="O2315" s="2">
        <v>87</v>
      </c>
      <c r="Q2315" s="10" t="s">
        <v>150</v>
      </c>
      <c r="R2315" s="21">
        <v>1993</v>
      </c>
      <c r="S2315" s="27" t="s">
        <v>13166</v>
      </c>
      <c r="T2315" s="25" t="str">
        <f>LEFT(S2315,3)</f>
        <v>Aug</v>
      </c>
      <c r="U2315" s="10" t="s">
        <v>29</v>
      </c>
      <c r="V2315" s="21">
        <v>4.2</v>
      </c>
      <c r="W2315" s="10">
        <v>29000</v>
      </c>
      <c r="X2315" s="10" t="s">
        <v>7540</v>
      </c>
      <c r="Y2315" s="10" t="s">
        <v>7541</v>
      </c>
      <c r="Z2315" s="10" t="s">
        <v>7542</v>
      </c>
      <c r="AA2315" s="22" t="s">
        <v>29</v>
      </c>
      <c r="AB2315" s="10">
        <v>3000000</v>
      </c>
      <c r="AC2315" s="10">
        <v>15935068</v>
      </c>
      <c r="AD2315" s="10" t="s">
        <v>2025</v>
      </c>
      <c r="AE2315" s="23">
        <v>87</v>
      </c>
    </row>
    <row r="2316" spans="1:31" x14ac:dyDescent="0.35">
      <c r="A2316" t="s">
        <v>7543</v>
      </c>
      <c r="B2316" t="s">
        <v>32</v>
      </c>
      <c r="C2316" t="s">
        <v>40</v>
      </c>
      <c r="D2316" s="2">
        <v>1993</v>
      </c>
      <c r="E2316" t="s">
        <v>6966</v>
      </c>
      <c r="F2316" s="2">
        <v>6.9</v>
      </c>
      <c r="G2316">
        <v>10000</v>
      </c>
      <c r="H2316" t="s">
        <v>649</v>
      </c>
      <c r="I2316" t="s">
        <v>4653</v>
      </c>
      <c r="J2316" t="s">
        <v>6558</v>
      </c>
      <c r="K2316" s="3" t="s">
        <v>29</v>
      </c>
      <c r="L2316">
        <v>13000000</v>
      </c>
      <c r="M2316">
        <v>9532895</v>
      </c>
      <c r="N2316" t="s">
        <v>60</v>
      </c>
      <c r="O2316" s="2">
        <v>99</v>
      </c>
      <c r="Q2316" s="9" t="s">
        <v>40</v>
      </c>
      <c r="R2316" s="18">
        <v>1993</v>
      </c>
      <c r="S2316" s="26" t="s">
        <v>13099</v>
      </c>
      <c r="T2316" s="25" t="str">
        <f>LEFT(S2316,3)</f>
        <v>Jan</v>
      </c>
      <c r="U2316" s="9" t="s">
        <v>29</v>
      </c>
      <c r="V2316" s="18">
        <v>6.9</v>
      </c>
      <c r="W2316" s="9">
        <v>10000</v>
      </c>
      <c r="X2316" s="9" t="s">
        <v>649</v>
      </c>
      <c r="Y2316" s="9" t="s">
        <v>4653</v>
      </c>
      <c r="Z2316" s="9" t="s">
        <v>6558</v>
      </c>
      <c r="AA2316" s="19" t="s">
        <v>29</v>
      </c>
      <c r="AB2316" s="9">
        <v>13000000</v>
      </c>
      <c r="AC2316" s="9">
        <v>9532895</v>
      </c>
      <c r="AD2316" s="9" t="s">
        <v>60</v>
      </c>
      <c r="AE2316" s="20">
        <v>99</v>
      </c>
    </row>
    <row r="2317" spans="1:31" x14ac:dyDescent="0.35">
      <c r="A2317" t="s">
        <v>7544</v>
      </c>
      <c r="B2317" t="s">
        <v>15</v>
      </c>
      <c r="C2317" t="s">
        <v>16</v>
      </c>
      <c r="D2317" s="2">
        <v>1993</v>
      </c>
      <c r="E2317" t="s">
        <v>7358</v>
      </c>
      <c r="F2317" s="2">
        <v>6.4</v>
      </c>
      <c r="G2317">
        <v>37000</v>
      </c>
      <c r="H2317" t="s">
        <v>2168</v>
      </c>
      <c r="I2317" t="s">
        <v>5895</v>
      </c>
      <c r="J2317" t="s">
        <v>5660</v>
      </c>
      <c r="K2317" s="3" t="s">
        <v>29</v>
      </c>
      <c r="L2317">
        <v>17000000</v>
      </c>
      <c r="M2317">
        <v>60613008</v>
      </c>
      <c r="N2317" t="s">
        <v>179</v>
      </c>
      <c r="O2317" s="2">
        <v>87</v>
      </c>
      <c r="Q2317" s="10" t="s">
        <v>16</v>
      </c>
      <c r="R2317" s="21">
        <v>1993</v>
      </c>
      <c r="S2317" s="27" t="s">
        <v>13146</v>
      </c>
      <c r="T2317" s="25" t="str">
        <f>LEFT(S2317,3)</f>
        <v>Sep</v>
      </c>
      <c r="U2317" s="10" t="s">
        <v>29</v>
      </c>
      <c r="V2317" s="21">
        <v>6.4</v>
      </c>
      <c r="W2317" s="10">
        <v>37000</v>
      </c>
      <c r="X2317" s="10" t="s">
        <v>2168</v>
      </c>
      <c r="Y2317" s="10" t="s">
        <v>5895</v>
      </c>
      <c r="Z2317" s="10" t="s">
        <v>5660</v>
      </c>
      <c r="AA2317" s="22" t="s">
        <v>29</v>
      </c>
      <c r="AB2317" s="10">
        <v>17000000</v>
      </c>
      <c r="AC2317" s="10">
        <v>60613008</v>
      </c>
      <c r="AD2317" s="10" t="s">
        <v>179</v>
      </c>
      <c r="AE2317" s="23">
        <v>87</v>
      </c>
    </row>
    <row r="2318" spans="1:31" x14ac:dyDescent="0.35">
      <c r="A2318" t="s">
        <v>7545</v>
      </c>
      <c r="B2318" t="s">
        <v>32</v>
      </c>
      <c r="C2318" t="s">
        <v>40</v>
      </c>
      <c r="D2318" s="2">
        <v>1993</v>
      </c>
      <c r="E2318" t="s">
        <v>7546</v>
      </c>
      <c r="F2318" s="2">
        <v>5</v>
      </c>
      <c r="G2318">
        <v>18000</v>
      </c>
      <c r="H2318" t="s">
        <v>6841</v>
      </c>
      <c r="I2318" t="s">
        <v>7547</v>
      </c>
      <c r="J2318" t="s">
        <v>7548</v>
      </c>
      <c r="K2318" s="3" t="s">
        <v>29</v>
      </c>
      <c r="L2318">
        <v>25000000</v>
      </c>
      <c r="M2318">
        <v>57405220</v>
      </c>
      <c r="N2318" t="s">
        <v>179</v>
      </c>
      <c r="O2318" s="2">
        <v>92</v>
      </c>
      <c r="Q2318" s="9" t="s">
        <v>40</v>
      </c>
      <c r="R2318" s="18">
        <v>1993</v>
      </c>
      <c r="S2318" s="26" t="s">
        <v>13178</v>
      </c>
      <c r="T2318" s="25" t="str">
        <f>LEFT(S2318,3)</f>
        <v>Oct</v>
      </c>
      <c r="U2318" s="9" t="s">
        <v>29</v>
      </c>
      <c r="V2318" s="18">
        <v>5</v>
      </c>
      <c r="W2318" s="9">
        <v>18000</v>
      </c>
      <c r="X2318" s="9" t="s">
        <v>6841</v>
      </c>
      <c r="Y2318" s="9" t="s">
        <v>7547</v>
      </c>
      <c r="Z2318" s="9" t="s">
        <v>7548</v>
      </c>
      <c r="AA2318" s="19" t="s">
        <v>29</v>
      </c>
      <c r="AB2318" s="9">
        <v>25000000</v>
      </c>
      <c r="AC2318" s="9">
        <v>57405220</v>
      </c>
      <c r="AD2318" s="9" t="s">
        <v>179</v>
      </c>
      <c r="AE2318" s="20">
        <v>92</v>
      </c>
    </row>
    <row r="2319" spans="1:31" x14ac:dyDescent="0.35">
      <c r="A2319" t="s">
        <v>7549</v>
      </c>
      <c r="B2319" t="s">
        <v>32</v>
      </c>
      <c r="C2319" t="s">
        <v>40</v>
      </c>
      <c r="D2319" s="2">
        <v>1993</v>
      </c>
      <c r="E2319" t="s">
        <v>7398</v>
      </c>
      <c r="F2319" s="2">
        <v>4.9000000000000004</v>
      </c>
      <c r="G2319">
        <v>26000</v>
      </c>
      <c r="H2319" t="s">
        <v>2604</v>
      </c>
      <c r="I2319" t="s">
        <v>1308</v>
      </c>
      <c r="J2319" t="s">
        <v>3145</v>
      </c>
      <c r="K2319" s="3" t="s">
        <v>29</v>
      </c>
      <c r="L2319">
        <v>15000000</v>
      </c>
      <c r="M2319">
        <v>118243066</v>
      </c>
      <c r="N2319" t="s">
        <v>7028</v>
      </c>
      <c r="O2319" s="2">
        <v>89</v>
      </c>
      <c r="Q2319" s="10" t="s">
        <v>40</v>
      </c>
      <c r="R2319" s="21">
        <v>1993</v>
      </c>
      <c r="S2319" s="27" t="s">
        <v>13156</v>
      </c>
      <c r="T2319" s="25" t="str">
        <f>LEFT(S2319,3)</f>
        <v>Dec</v>
      </c>
      <c r="U2319" s="10" t="s">
        <v>29</v>
      </c>
      <c r="V2319" s="21">
        <v>4.9000000000000004</v>
      </c>
      <c r="W2319" s="10">
        <v>26000</v>
      </c>
      <c r="X2319" s="10" t="s">
        <v>2604</v>
      </c>
      <c r="Y2319" s="10" t="s">
        <v>1308</v>
      </c>
      <c r="Z2319" s="10" t="s">
        <v>3145</v>
      </c>
      <c r="AA2319" s="22" t="s">
        <v>29</v>
      </c>
      <c r="AB2319" s="10">
        <v>15000000</v>
      </c>
      <c r="AC2319" s="10">
        <v>118243066</v>
      </c>
      <c r="AD2319" s="10" t="s">
        <v>7028</v>
      </c>
      <c r="AE2319" s="23">
        <v>89</v>
      </c>
    </row>
    <row r="2320" spans="1:31" x14ac:dyDescent="0.35">
      <c r="A2320" t="s">
        <v>7550</v>
      </c>
      <c r="B2320" t="s">
        <v>15</v>
      </c>
      <c r="C2320" t="s">
        <v>103</v>
      </c>
      <c r="D2320" s="2">
        <v>1993</v>
      </c>
      <c r="E2320" t="s">
        <v>7551</v>
      </c>
      <c r="F2320" s="2">
        <v>6.5</v>
      </c>
      <c r="G2320">
        <v>20000</v>
      </c>
      <c r="H2320" t="s">
        <v>7552</v>
      </c>
      <c r="I2320" t="s">
        <v>7552</v>
      </c>
      <c r="J2320" t="s">
        <v>3913</v>
      </c>
      <c r="K2320" s="3" t="s">
        <v>451</v>
      </c>
      <c r="L2320">
        <v>1500000</v>
      </c>
      <c r="M2320">
        <v>418961</v>
      </c>
      <c r="N2320" t="s">
        <v>7553</v>
      </c>
      <c r="O2320" s="2">
        <v>96</v>
      </c>
      <c r="Q2320" s="9" t="s">
        <v>103</v>
      </c>
      <c r="R2320" s="18">
        <v>1993</v>
      </c>
      <c r="S2320" s="26">
        <v>34578</v>
      </c>
      <c r="T2320" s="25" t="str">
        <f>LEFT(S2320,3)</f>
        <v>345</v>
      </c>
      <c r="U2320" s="9" t="s">
        <v>29</v>
      </c>
      <c r="V2320" s="18">
        <v>6.5</v>
      </c>
      <c r="W2320" s="9">
        <v>20000</v>
      </c>
      <c r="X2320" s="9" t="s">
        <v>7552</v>
      </c>
      <c r="Y2320" s="9" t="s">
        <v>7552</v>
      </c>
      <c r="Z2320" s="9" t="s">
        <v>3913</v>
      </c>
      <c r="AA2320" s="19" t="s">
        <v>451</v>
      </c>
      <c r="AB2320" s="9">
        <v>1500000</v>
      </c>
      <c r="AC2320" s="9">
        <v>418961</v>
      </c>
      <c r="AD2320" s="9" t="s">
        <v>7553</v>
      </c>
      <c r="AE2320" s="20">
        <v>96</v>
      </c>
    </row>
    <row r="2321" spans="1:31" x14ac:dyDescent="0.35">
      <c r="A2321" t="s">
        <v>7554</v>
      </c>
      <c r="B2321" t="s">
        <v>15</v>
      </c>
      <c r="C2321" t="s">
        <v>150</v>
      </c>
      <c r="D2321" s="2">
        <v>1993</v>
      </c>
      <c r="E2321" t="s">
        <v>7555</v>
      </c>
      <c r="F2321" s="2">
        <v>6.7</v>
      </c>
      <c r="G2321">
        <v>28000</v>
      </c>
      <c r="H2321" t="s">
        <v>7556</v>
      </c>
      <c r="I2321" t="s">
        <v>7556</v>
      </c>
      <c r="J2321" t="s">
        <v>7557</v>
      </c>
      <c r="K2321" s="3" t="s">
        <v>1193</v>
      </c>
      <c r="L2321">
        <v>2000000</v>
      </c>
      <c r="M2321">
        <v>621392</v>
      </c>
      <c r="N2321" t="s">
        <v>7558</v>
      </c>
      <c r="O2321" s="2">
        <v>94</v>
      </c>
      <c r="Q2321" s="10" t="s">
        <v>150</v>
      </c>
      <c r="R2321" s="21">
        <v>1993</v>
      </c>
      <c r="S2321" s="27">
        <v>34455</v>
      </c>
      <c r="T2321" s="25" t="str">
        <f>LEFT(S2321,3)</f>
        <v>344</v>
      </c>
      <c r="U2321" s="10" t="s">
        <v>29</v>
      </c>
      <c r="V2321" s="21">
        <v>6.7</v>
      </c>
      <c r="W2321" s="10">
        <v>28000</v>
      </c>
      <c r="X2321" s="10" t="s">
        <v>7556</v>
      </c>
      <c r="Y2321" s="10" t="s">
        <v>7556</v>
      </c>
      <c r="Z2321" s="10" t="s">
        <v>7557</v>
      </c>
      <c r="AA2321" s="22" t="s">
        <v>1193</v>
      </c>
      <c r="AB2321" s="10">
        <v>2000000</v>
      </c>
      <c r="AC2321" s="10">
        <v>621392</v>
      </c>
      <c r="AD2321" s="10" t="s">
        <v>7558</v>
      </c>
      <c r="AE2321" s="23">
        <v>94</v>
      </c>
    </row>
    <row r="2322" spans="1:31" x14ac:dyDescent="0.35">
      <c r="A2322" t="s">
        <v>7559</v>
      </c>
      <c r="B2322" t="s">
        <v>1998</v>
      </c>
      <c r="C2322" t="s">
        <v>16</v>
      </c>
      <c r="D2322" s="2">
        <v>1993</v>
      </c>
      <c r="E2322" t="s">
        <v>7406</v>
      </c>
      <c r="F2322" s="2">
        <v>6.5</v>
      </c>
      <c r="G2322">
        <v>9900</v>
      </c>
      <c r="H2322" t="s">
        <v>76</v>
      </c>
      <c r="I2322" t="s">
        <v>995</v>
      </c>
      <c r="J2322" t="s">
        <v>3857</v>
      </c>
      <c r="K2322" s="3" t="s">
        <v>29</v>
      </c>
      <c r="L2322">
        <v>35000000</v>
      </c>
      <c r="M2322">
        <v>18635620</v>
      </c>
      <c r="N2322" t="s">
        <v>30</v>
      </c>
      <c r="O2322" s="2">
        <v>115</v>
      </c>
      <c r="Q2322" s="9" t="s">
        <v>16</v>
      </c>
      <c r="R2322" s="18">
        <v>1993</v>
      </c>
      <c r="S2322" s="26" t="s">
        <v>13159</v>
      </c>
      <c r="T2322" s="25" t="str">
        <f>LEFT(S2322,3)</f>
        <v>Dec</v>
      </c>
      <c r="U2322" s="9" t="s">
        <v>29</v>
      </c>
      <c r="V2322" s="18">
        <v>6.5</v>
      </c>
      <c r="W2322" s="9">
        <v>9900</v>
      </c>
      <c r="X2322" s="9" t="s">
        <v>76</v>
      </c>
      <c r="Y2322" s="9" t="s">
        <v>995</v>
      </c>
      <c r="Z2322" s="9" t="s">
        <v>3857</v>
      </c>
      <c r="AA2322" s="19" t="s">
        <v>29</v>
      </c>
      <c r="AB2322" s="9">
        <v>35000000</v>
      </c>
      <c r="AC2322" s="9">
        <v>18635620</v>
      </c>
      <c r="AD2322" s="9" t="s">
        <v>30</v>
      </c>
      <c r="AE2322" s="20">
        <v>115</v>
      </c>
    </row>
    <row r="2323" spans="1:31" x14ac:dyDescent="0.35">
      <c r="A2323" t="s">
        <v>7560</v>
      </c>
      <c r="B2323" t="s">
        <v>1998</v>
      </c>
      <c r="C2323" t="s">
        <v>40</v>
      </c>
      <c r="D2323" s="2">
        <v>1993</v>
      </c>
      <c r="E2323" t="s">
        <v>7406</v>
      </c>
      <c r="F2323" s="2">
        <v>6.2</v>
      </c>
      <c r="G2323">
        <v>79000</v>
      </c>
      <c r="H2323" t="s">
        <v>7561</v>
      </c>
      <c r="I2323" t="s">
        <v>6842</v>
      </c>
      <c r="J2323" t="s">
        <v>6842</v>
      </c>
      <c r="K2323" s="3" t="s">
        <v>29</v>
      </c>
      <c r="L2323">
        <v>40000000</v>
      </c>
      <c r="M2323">
        <v>48198019</v>
      </c>
      <c r="N2323" t="s">
        <v>43</v>
      </c>
      <c r="O2323" s="2">
        <v>95</v>
      </c>
      <c r="Q2323" s="10" t="s">
        <v>40</v>
      </c>
      <c r="R2323" s="21">
        <v>1993</v>
      </c>
      <c r="S2323" s="27" t="s">
        <v>13159</v>
      </c>
      <c r="T2323" s="25" t="str">
        <f>LEFT(S2323,3)</f>
        <v>Dec</v>
      </c>
      <c r="U2323" s="10" t="s">
        <v>29</v>
      </c>
      <c r="V2323" s="21">
        <v>6.2</v>
      </c>
      <c r="W2323" s="10">
        <v>79000</v>
      </c>
      <c r="X2323" s="10" t="s">
        <v>7561</v>
      </c>
      <c r="Y2323" s="10" t="s">
        <v>6842</v>
      </c>
      <c r="Z2323" s="10" t="s">
        <v>6842</v>
      </c>
      <c r="AA2323" s="22" t="s">
        <v>29</v>
      </c>
      <c r="AB2323" s="10">
        <v>40000000</v>
      </c>
      <c r="AC2323" s="10">
        <v>48198019</v>
      </c>
      <c r="AD2323" s="10" t="s">
        <v>43</v>
      </c>
      <c r="AE2323" s="23">
        <v>95</v>
      </c>
    </row>
    <row r="2324" spans="1:31" x14ac:dyDescent="0.35">
      <c r="A2324" t="s">
        <v>7562</v>
      </c>
      <c r="B2324" t="s">
        <v>15</v>
      </c>
      <c r="C2324" t="s">
        <v>33</v>
      </c>
      <c r="D2324" s="2">
        <v>1993</v>
      </c>
      <c r="E2324" t="s">
        <v>7563</v>
      </c>
      <c r="F2324" s="2">
        <v>6.1</v>
      </c>
      <c r="G2324">
        <v>26000</v>
      </c>
      <c r="H2324" t="s">
        <v>913</v>
      </c>
      <c r="I2324" t="s">
        <v>2906</v>
      </c>
      <c r="J2324" t="s">
        <v>6834</v>
      </c>
      <c r="K2324" s="3" t="s">
        <v>29</v>
      </c>
      <c r="L2324">
        <v>0</v>
      </c>
      <c r="M2324">
        <v>30038362</v>
      </c>
      <c r="N2324" t="s">
        <v>22</v>
      </c>
      <c r="O2324" s="2">
        <v>109</v>
      </c>
      <c r="Q2324" s="9" t="s">
        <v>33</v>
      </c>
      <c r="R2324" s="18">
        <v>1993</v>
      </c>
      <c r="S2324" s="26" t="s">
        <v>13179</v>
      </c>
      <c r="T2324" s="25" t="str">
        <f>LEFT(S2324,3)</f>
        <v>Mar</v>
      </c>
      <c r="U2324" s="9" t="s">
        <v>29</v>
      </c>
      <c r="V2324" s="18">
        <v>6.1</v>
      </c>
      <c r="W2324" s="9">
        <v>26000</v>
      </c>
      <c r="X2324" s="9" t="s">
        <v>913</v>
      </c>
      <c r="Y2324" s="9" t="s">
        <v>2906</v>
      </c>
      <c r="Z2324" s="9" t="s">
        <v>6834</v>
      </c>
      <c r="AA2324" s="19" t="s">
        <v>29</v>
      </c>
      <c r="AB2324" s="9">
        <v>0</v>
      </c>
      <c r="AC2324" s="9">
        <v>30038362</v>
      </c>
      <c r="AD2324" s="9" t="s">
        <v>22</v>
      </c>
      <c r="AE2324" s="20">
        <v>109</v>
      </c>
    </row>
    <row r="2325" spans="1:31" x14ac:dyDescent="0.35">
      <c r="A2325" t="s">
        <v>7564</v>
      </c>
      <c r="B2325" t="s">
        <v>15</v>
      </c>
      <c r="C2325" t="s">
        <v>16</v>
      </c>
      <c r="D2325" s="2">
        <v>1993</v>
      </c>
      <c r="E2325" t="s">
        <v>7044</v>
      </c>
      <c r="F2325" s="2">
        <v>4.7</v>
      </c>
      <c r="G2325">
        <v>12000</v>
      </c>
      <c r="H2325" t="s">
        <v>7565</v>
      </c>
      <c r="I2325" t="s">
        <v>7566</v>
      </c>
      <c r="J2325" t="s">
        <v>5158</v>
      </c>
      <c r="K2325" s="3" t="s">
        <v>29</v>
      </c>
      <c r="L2325">
        <v>0</v>
      </c>
      <c r="M2325">
        <v>1796389</v>
      </c>
      <c r="N2325" t="s">
        <v>7567</v>
      </c>
      <c r="O2325" s="2">
        <v>107</v>
      </c>
      <c r="Q2325" s="10" t="s">
        <v>16</v>
      </c>
      <c r="R2325" s="21">
        <v>1993</v>
      </c>
      <c r="S2325" s="27" t="s">
        <v>13109</v>
      </c>
      <c r="T2325" s="25" t="str">
        <f>LEFT(S2325,3)</f>
        <v>Sep</v>
      </c>
      <c r="U2325" s="10" t="s">
        <v>29</v>
      </c>
      <c r="V2325" s="21">
        <v>4.7</v>
      </c>
      <c r="W2325" s="10">
        <v>12000</v>
      </c>
      <c r="X2325" s="10" t="s">
        <v>7565</v>
      </c>
      <c r="Y2325" s="10" t="s">
        <v>7566</v>
      </c>
      <c r="Z2325" s="10" t="s">
        <v>5158</v>
      </c>
      <c r="AA2325" s="22" t="s">
        <v>29</v>
      </c>
      <c r="AB2325" s="10">
        <v>0</v>
      </c>
      <c r="AC2325" s="10">
        <v>1796389</v>
      </c>
      <c r="AD2325" s="10" t="s">
        <v>7567</v>
      </c>
      <c r="AE2325" s="23">
        <v>107</v>
      </c>
    </row>
    <row r="2326" spans="1:31" x14ac:dyDescent="0.35">
      <c r="A2326" t="s">
        <v>7568</v>
      </c>
      <c r="B2326" t="s">
        <v>15</v>
      </c>
      <c r="C2326" t="s">
        <v>103</v>
      </c>
      <c r="D2326" s="2">
        <v>1993</v>
      </c>
      <c r="E2326" t="s">
        <v>6961</v>
      </c>
      <c r="F2326" s="2">
        <v>6.6</v>
      </c>
      <c r="G2326">
        <v>13000</v>
      </c>
      <c r="H2326" t="s">
        <v>813</v>
      </c>
      <c r="I2326" t="s">
        <v>7569</v>
      </c>
      <c r="J2326" t="s">
        <v>3362</v>
      </c>
      <c r="K2326" s="3" t="s">
        <v>21</v>
      </c>
      <c r="L2326">
        <v>11500000</v>
      </c>
      <c r="M2326">
        <v>3275585</v>
      </c>
      <c r="N2326" t="s">
        <v>7570</v>
      </c>
      <c r="O2326" s="2">
        <v>110</v>
      </c>
      <c r="Q2326" s="9" t="s">
        <v>103</v>
      </c>
      <c r="R2326" s="18">
        <v>1993</v>
      </c>
      <c r="S2326" s="26" t="s">
        <v>13098</v>
      </c>
      <c r="T2326" s="25" t="str">
        <f>LEFT(S2326,3)</f>
        <v>Feb</v>
      </c>
      <c r="U2326" s="9" t="s">
        <v>29</v>
      </c>
      <c r="V2326" s="18">
        <v>6.6</v>
      </c>
      <c r="W2326" s="9">
        <v>13000</v>
      </c>
      <c r="X2326" s="9" t="s">
        <v>813</v>
      </c>
      <c r="Y2326" s="9" t="s">
        <v>7569</v>
      </c>
      <c r="Z2326" s="9" t="s">
        <v>3362</v>
      </c>
      <c r="AA2326" s="19" t="s">
        <v>21</v>
      </c>
      <c r="AB2326" s="9">
        <v>11500000</v>
      </c>
      <c r="AC2326" s="9">
        <v>3275585</v>
      </c>
      <c r="AD2326" s="9" t="s">
        <v>7570</v>
      </c>
      <c r="AE2326" s="20">
        <v>110</v>
      </c>
    </row>
    <row r="2327" spans="1:31" x14ac:dyDescent="0.35">
      <c r="A2327" t="s">
        <v>7571</v>
      </c>
      <c r="B2327" t="s">
        <v>15</v>
      </c>
      <c r="C2327" t="s">
        <v>33</v>
      </c>
      <c r="D2327" s="2">
        <v>1993</v>
      </c>
      <c r="E2327" t="s">
        <v>6992</v>
      </c>
      <c r="F2327" s="2">
        <v>6.3</v>
      </c>
      <c r="G2327">
        <v>43000</v>
      </c>
      <c r="H2327" t="s">
        <v>1513</v>
      </c>
      <c r="I2327" t="s">
        <v>756</v>
      </c>
      <c r="J2327" t="s">
        <v>568</v>
      </c>
      <c r="K2327" s="3" t="s">
        <v>29</v>
      </c>
      <c r="L2327">
        <v>35000000</v>
      </c>
      <c r="M2327">
        <v>107198790</v>
      </c>
      <c r="N2327" t="s">
        <v>179</v>
      </c>
      <c r="O2327" s="2">
        <v>129</v>
      </c>
      <c r="Q2327" s="10" t="s">
        <v>33</v>
      </c>
      <c r="R2327" s="21">
        <v>1993</v>
      </c>
      <c r="S2327" s="27" t="s">
        <v>13102</v>
      </c>
      <c r="T2327" s="25" t="str">
        <f>LEFT(S2327,3)</f>
        <v>Jul</v>
      </c>
      <c r="U2327" s="10" t="s">
        <v>29</v>
      </c>
      <c r="V2327" s="21">
        <v>6.3</v>
      </c>
      <c r="W2327" s="10">
        <v>43000</v>
      </c>
      <c r="X2327" s="10" t="s">
        <v>1513</v>
      </c>
      <c r="Y2327" s="10" t="s">
        <v>756</v>
      </c>
      <c r="Z2327" s="10" t="s">
        <v>568</v>
      </c>
      <c r="AA2327" s="22" t="s">
        <v>29</v>
      </c>
      <c r="AB2327" s="10">
        <v>35000000</v>
      </c>
      <c r="AC2327" s="10">
        <v>107198790</v>
      </c>
      <c r="AD2327" s="10" t="s">
        <v>179</v>
      </c>
      <c r="AE2327" s="23">
        <v>129</v>
      </c>
    </row>
    <row r="2328" spans="1:31" x14ac:dyDescent="0.35">
      <c r="A2328" t="s">
        <v>7572</v>
      </c>
      <c r="B2328" t="s">
        <v>32</v>
      </c>
      <c r="C2328" t="s">
        <v>40</v>
      </c>
      <c r="D2328" s="2">
        <v>1993</v>
      </c>
      <c r="E2328" t="s">
        <v>7372</v>
      </c>
      <c r="F2328" s="2">
        <v>6.2</v>
      </c>
      <c r="G2328">
        <v>13000</v>
      </c>
      <c r="H2328" t="s">
        <v>6228</v>
      </c>
      <c r="I2328" t="s">
        <v>2717</v>
      </c>
      <c r="J2328" t="s">
        <v>2565</v>
      </c>
      <c r="K2328" s="3" t="s">
        <v>29</v>
      </c>
      <c r="L2328">
        <v>30000000</v>
      </c>
      <c r="M2328">
        <v>11146270</v>
      </c>
      <c r="N2328" t="s">
        <v>60</v>
      </c>
      <c r="O2328" s="2">
        <v>96</v>
      </c>
      <c r="Q2328" s="9" t="s">
        <v>40</v>
      </c>
      <c r="R2328" s="18">
        <v>1993</v>
      </c>
      <c r="S2328" s="26" t="s">
        <v>13149</v>
      </c>
      <c r="T2328" s="25" t="str">
        <f>LEFT(S2328,3)</f>
        <v>Oct</v>
      </c>
      <c r="U2328" s="9" t="s">
        <v>29</v>
      </c>
      <c r="V2328" s="18">
        <v>6.2</v>
      </c>
      <c r="W2328" s="9">
        <v>13000</v>
      </c>
      <c r="X2328" s="9" t="s">
        <v>6228</v>
      </c>
      <c r="Y2328" s="9" t="s">
        <v>2717</v>
      </c>
      <c r="Z2328" s="9" t="s">
        <v>2565</v>
      </c>
      <c r="AA2328" s="19" t="s">
        <v>29</v>
      </c>
      <c r="AB2328" s="9">
        <v>30000000</v>
      </c>
      <c r="AC2328" s="9">
        <v>11146270</v>
      </c>
      <c r="AD2328" s="9" t="s">
        <v>60</v>
      </c>
      <c r="AE2328" s="20">
        <v>96</v>
      </c>
    </row>
    <row r="2329" spans="1:31" x14ac:dyDescent="0.35">
      <c r="A2329" t="s">
        <v>7573</v>
      </c>
      <c r="B2329" t="s">
        <v>32</v>
      </c>
      <c r="C2329" t="s">
        <v>33</v>
      </c>
      <c r="D2329" s="2">
        <v>1993</v>
      </c>
      <c r="E2329" t="s">
        <v>7563</v>
      </c>
      <c r="F2329" s="2">
        <v>4.8</v>
      </c>
      <c r="G2329">
        <v>32000</v>
      </c>
      <c r="H2329" t="s">
        <v>1030</v>
      </c>
      <c r="I2329" t="s">
        <v>5677</v>
      </c>
      <c r="J2329" t="s">
        <v>6609</v>
      </c>
      <c r="K2329" s="3" t="s">
        <v>29</v>
      </c>
      <c r="L2329">
        <v>21000000</v>
      </c>
      <c r="M2329">
        <v>42273609</v>
      </c>
      <c r="N2329" t="s">
        <v>553</v>
      </c>
      <c r="O2329" s="2">
        <v>96</v>
      </c>
      <c r="Q2329" s="10" t="s">
        <v>33</v>
      </c>
      <c r="R2329" s="21">
        <v>1993</v>
      </c>
      <c r="S2329" s="27" t="s">
        <v>13179</v>
      </c>
      <c r="T2329" s="25" t="str">
        <f>LEFT(S2329,3)</f>
        <v>Mar</v>
      </c>
      <c r="U2329" s="10" t="s">
        <v>29</v>
      </c>
      <c r="V2329" s="21">
        <v>4.8</v>
      </c>
      <c r="W2329" s="10">
        <v>32000</v>
      </c>
      <c r="X2329" s="10" t="s">
        <v>1030</v>
      </c>
      <c r="Y2329" s="10" t="s">
        <v>5677</v>
      </c>
      <c r="Z2329" s="10" t="s">
        <v>6609</v>
      </c>
      <c r="AA2329" s="22" t="s">
        <v>29</v>
      </c>
      <c r="AB2329" s="10">
        <v>21000000</v>
      </c>
      <c r="AC2329" s="10">
        <v>42273609</v>
      </c>
      <c r="AD2329" s="10" t="s">
        <v>553</v>
      </c>
      <c r="AE2329" s="23">
        <v>96</v>
      </c>
    </row>
    <row r="2330" spans="1:31" x14ac:dyDescent="0.35">
      <c r="A2330" t="s">
        <v>7574</v>
      </c>
      <c r="B2330" t="s">
        <v>15</v>
      </c>
      <c r="C2330" t="s">
        <v>51</v>
      </c>
      <c r="D2330" s="2">
        <v>1993</v>
      </c>
      <c r="E2330" t="s">
        <v>7575</v>
      </c>
      <c r="F2330" s="2">
        <v>6</v>
      </c>
      <c r="G2330">
        <v>17000</v>
      </c>
      <c r="H2330" t="s">
        <v>4355</v>
      </c>
      <c r="I2330" t="s">
        <v>3020</v>
      </c>
      <c r="J2330" t="s">
        <v>6381</v>
      </c>
      <c r="K2330" s="3" t="s">
        <v>29</v>
      </c>
      <c r="L2330">
        <v>13000000</v>
      </c>
      <c r="M2330">
        <v>428868</v>
      </c>
      <c r="N2330" t="s">
        <v>7576</v>
      </c>
      <c r="O2330" s="2">
        <v>87</v>
      </c>
      <c r="Q2330" s="9" t="s">
        <v>51</v>
      </c>
      <c r="R2330" s="18">
        <v>1993</v>
      </c>
      <c r="S2330" s="26" t="s">
        <v>13180</v>
      </c>
      <c r="T2330" s="25" t="str">
        <f>LEFT(S2330,3)</f>
        <v>Feb</v>
      </c>
      <c r="U2330" s="9" t="s">
        <v>29</v>
      </c>
      <c r="V2330" s="18">
        <v>6</v>
      </c>
      <c r="W2330" s="9">
        <v>17000</v>
      </c>
      <c r="X2330" s="9" t="s">
        <v>4355</v>
      </c>
      <c r="Y2330" s="9" t="s">
        <v>3020</v>
      </c>
      <c r="Z2330" s="9" t="s">
        <v>6381</v>
      </c>
      <c r="AA2330" s="19" t="s">
        <v>29</v>
      </c>
      <c r="AB2330" s="9">
        <v>13000000</v>
      </c>
      <c r="AC2330" s="9">
        <v>428868</v>
      </c>
      <c r="AD2330" s="9" t="s">
        <v>7576</v>
      </c>
      <c r="AE2330" s="20">
        <v>87</v>
      </c>
    </row>
    <row r="2331" spans="1:31" x14ac:dyDescent="0.35">
      <c r="A2331" t="s">
        <v>7577</v>
      </c>
      <c r="B2331" t="s">
        <v>446</v>
      </c>
      <c r="C2331" t="s">
        <v>16</v>
      </c>
      <c r="D2331" s="2">
        <v>1993</v>
      </c>
      <c r="E2331" t="s">
        <v>7578</v>
      </c>
      <c r="F2331" s="2">
        <v>7.5</v>
      </c>
      <c r="G2331">
        <v>32000</v>
      </c>
      <c r="H2331" t="s">
        <v>7579</v>
      </c>
      <c r="I2331" t="s">
        <v>7580</v>
      </c>
      <c r="J2331" t="s">
        <v>7581</v>
      </c>
      <c r="K2331" s="3" t="s">
        <v>5816</v>
      </c>
      <c r="L2331">
        <v>0</v>
      </c>
      <c r="M2331">
        <v>152972</v>
      </c>
      <c r="N2331" t="s">
        <v>7582</v>
      </c>
      <c r="O2331" s="2">
        <v>134</v>
      </c>
      <c r="Q2331" s="10" t="s">
        <v>16</v>
      </c>
      <c r="R2331" s="21">
        <v>1993</v>
      </c>
      <c r="S2331" s="27" t="s">
        <v>13181</v>
      </c>
      <c r="T2331" s="25" t="str">
        <f>LEFT(S2331,3)</f>
        <v>Jan</v>
      </c>
      <c r="U2331" s="10" t="s">
        <v>5816</v>
      </c>
      <c r="V2331" s="21">
        <v>7.5</v>
      </c>
      <c r="W2331" s="10">
        <v>32000</v>
      </c>
      <c r="X2331" s="10" t="s">
        <v>7579</v>
      </c>
      <c r="Y2331" s="10" t="s">
        <v>7580</v>
      </c>
      <c r="Z2331" s="10" t="s">
        <v>7581</v>
      </c>
      <c r="AA2331" s="22" t="s">
        <v>5816</v>
      </c>
      <c r="AB2331" s="10">
        <v>0</v>
      </c>
      <c r="AC2331" s="10">
        <v>152972</v>
      </c>
      <c r="AD2331" s="10" t="s">
        <v>7582</v>
      </c>
      <c r="AE2331" s="23">
        <v>134</v>
      </c>
    </row>
    <row r="2332" spans="1:31" x14ac:dyDescent="0.35">
      <c r="A2332" t="s">
        <v>7583</v>
      </c>
      <c r="B2332" t="s">
        <v>32</v>
      </c>
      <c r="C2332" t="s">
        <v>24</v>
      </c>
      <c r="D2332" s="2">
        <v>1993</v>
      </c>
      <c r="E2332" t="s">
        <v>7218</v>
      </c>
      <c r="F2332" s="2">
        <v>6.3</v>
      </c>
      <c r="G2332">
        <v>6500</v>
      </c>
      <c r="H2332" t="s">
        <v>7584</v>
      </c>
      <c r="I2332" t="s">
        <v>7585</v>
      </c>
      <c r="J2332" t="s">
        <v>7586</v>
      </c>
      <c r="K2332" s="3" t="s">
        <v>29</v>
      </c>
      <c r="L2332">
        <v>2600000</v>
      </c>
      <c r="M2332">
        <v>2850263</v>
      </c>
      <c r="N2332" t="s">
        <v>7587</v>
      </c>
      <c r="O2332" s="2">
        <v>91</v>
      </c>
      <c r="Q2332" s="9" t="s">
        <v>24</v>
      </c>
      <c r="R2332" s="18">
        <v>1993</v>
      </c>
      <c r="S2332" s="26" t="s">
        <v>13125</v>
      </c>
      <c r="T2332" s="25" t="str">
        <f>LEFT(S2332,3)</f>
        <v>Sep</v>
      </c>
      <c r="U2332" s="9" t="s">
        <v>29</v>
      </c>
      <c r="V2332" s="18">
        <v>6.3</v>
      </c>
      <c r="W2332" s="9">
        <v>6500</v>
      </c>
      <c r="X2332" s="9" t="s">
        <v>7584</v>
      </c>
      <c r="Y2332" s="9" t="s">
        <v>7585</v>
      </c>
      <c r="Z2332" s="9" t="s">
        <v>7586</v>
      </c>
      <c r="AA2332" s="19" t="s">
        <v>29</v>
      </c>
      <c r="AB2332" s="9">
        <v>2600000</v>
      </c>
      <c r="AC2332" s="9">
        <v>2850263</v>
      </c>
      <c r="AD2332" s="9" t="s">
        <v>7587</v>
      </c>
      <c r="AE2332" s="20">
        <v>91</v>
      </c>
    </row>
    <row r="2333" spans="1:31" x14ac:dyDescent="0.35">
      <c r="A2333" t="s">
        <v>7588</v>
      </c>
      <c r="B2333" t="s">
        <v>1998</v>
      </c>
      <c r="C2333" t="s">
        <v>40</v>
      </c>
      <c r="D2333" s="2">
        <v>1993</v>
      </c>
      <c r="E2333" t="s">
        <v>7589</v>
      </c>
      <c r="F2333" s="2">
        <v>6.4</v>
      </c>
      <c r="G2333">
        <v>7400</v>
      </c>
      <c r="H2333" t="s">
        <v>2584</v>
      </c>
      <c r="I2333" t="s">
        <v>7590</v>
      </c>
      <c r="J2333" t="s">
        <v>4473</v>
      </c>
      <c r="K2333" s="3" t="s">
        <v>29</v>
      </c>
      <c r="L2333">
        <v>14000000</v>
      </c>
      <c r="M2333">
        <v>1029721</v>
      </c>
      <c r="N2333" t="s">
        <v>43</v>
      </c>
      <c r="O2333" s="2">
        <v>116</v>
      </c>
      <c r="Q2333" s="10" t="s">
        <v>40</v>
      </c>
      <c r="R2333" s="21">
        <v>1993</v>
      </c>
      <c r="S2333" s="27" t="s">
        <v>13182</v>
      </c>
      <c r="T2333" s="25" t="str">
        <f>LEFT(S2333,3)</f>
        <v>Aug</v>
      </c>
      <c r="U2333" s="10" t="s">
        <v>29</v>
      </c>
      <c r="V2333" s="21">
        <v>6.4</v>
      </c>
      <c r="W2333" s="10">
        <v>7400</v>
      </c>
      <c r="X2333" s="10" t="s">
        <v>2584</v>
      </c>
      <c r="Y2333" s="10" t="s">
        <v>7590</v>
      </c>
      <c r="Z2333" s="10" t="s">
        <v>4473</v>
      </c>
      <c r="AA2333" s="22" t="s">
        <v>29</v>
      </c>
      <c r="AB2333" s="10">
        <v>14000000</v>
      </c>
      <c r="AC2333" s="10">
        <v>1029721</v>
      </c>
      <c r="AD2333" s="10" t="s">
        <v>43</v>
      </c>
      <c r="AE2333" s="23">
        <v>116</v>
      </c>
    </row>
    <row r="2334" spans="1:31" x14ac:dyDescent="0.35">
      <c r="A2334" t="s">
        <v>7591</v>
      </c>
      <c r="B2334" t="s">
        <v>15</v>
      </c>
      <c r="C2334" t="s">
        <v>16</v>
      </c>
      <c r="D2334" s="2">
        <v>1993</v>
      </c>
      <c r="E2334" t="s">
        <v>7501</v>
      </c>
      <c r="F2334" s="2">
        <v>6.3</v>
      </c>
      <c r="G2334">
        <v>24000</v>
      </c>
      <c r="H2334" t="s">
        <v>7592</v>
      </c>
      <c r="I2334" t="s">
        <v>7593</v>
      </c>
      <c r="J2334" t="s">
        <v>661</v>
      </c>
      <c r="K2334" s="3" t="s">
        <v>29</v>
      </c>
      <c r="L2334">
        <v>0</v>
      </c>
      <c r="M2334">
        <v>14543394</v>
      </c>
      <c r="N2334" t="s">
        <v>179</v>
      </c>
      <c r="O2334" s="2">
        <v>109</v>
      </c>
      <c r="Q2334" s="9" t="s">
        <v>16</v>
      </c>
      <c r="R2334" s="18">
        <v>1993</v>
      </c>
      <c r="S2334" s="26" t="s">
        <v>13174</v>
      </c>
      <c r="T2334" s="25" t="str">
        <f>LEFT(S2334,3)</f>
        <v>Feb</v>
      </c>
      <c r="U2334" s="9" t="s">
        <v>29</v>
      </c>
      <c r="V2334" s="18">
        <v>6.3</v>
      </c>
      <c r="W2334" s="9">
        <v>24000</v>
      </c>
      <c r="X2334" s="9" t="s">
        <v>7592</v>
      </c>
      <c r="Y2334" s="9" t="s">
        <v>7593</v>
      </c>
      <c r="Z2334" s="9" t="s">
        <v>661</v>
      </c>
      <c r="AA2334" s="19" t="s">
        <v>29</v>
      </c>
      <c r="AB2334" s="9">
        <v>0</v>
      </c>
      <c r="AC2334" s="9">
        <v>14543394</v>
      </c>
      <c r="AD2334" s="9" t="s">
        <v>179</v>
      </c>
      <c r="AE2334" s="20">
        <v>109</v>
      </c>
    </row>
    <row r="2335" spans="1:31" x14ac:dyDescent="0.35">
      <c r="A2335" t="s">
        <v>7594</v>
      </c>
      <c r="B2335" t="s">
        <v>15</v>
      </c>
      <c r="C2335" t="s">
        <v>16</v>
      </c>
      <c r="D2335" s="2">
        <v>1993</v>
      </c>
      <c r="E2335" t="s">
        <v>7595</v>
      </c>
      <c r="F2335" s="2">
        <v>6.9</v>
      </c>
      <c r="G2335">
        <v>22000</v>
      </c>
      <c r="H2335" t="s">
        <v>4155</v>
      </c>
      <c r="I2335" t="s">
        <v>7596</v>
      </c>
      <c r="J2335" t="s">
        <v>4567</v>
      </c>
      <c r="K2335" s="3" t="s">
        <v>7597</v>
      </c>
      <c r="L2335">
        <v>40000000</v>
      </c>
      <c r="M2335">
        <v>6265311</v>
      </c>
      <c r="N2335" t="s">
        <v>2042</v>
      </c>
      <c r="O2335" s="2">
        <v>140</v>
      </c>
      <c r="Q2335" s="10" t="s">
        <v>16</v>
      </c>
      <c r="R2335" s="21">
        <v>1993</v>
      </c>
      <c r="S2335" s="27" t="s">
        <v>13183</v>
      </c>
      <c r="T2335" s="25" t="str">
        <f>LEFT(S2335,3)</f>
        <v>Apr</v>
      </c>
      <c r="U2335" s="10" t="s">
        <v>29</v>
      </c>
      <c r="V2335" s="21">
        <v>6.9</v>
      </c>
      <c r="W2335" s="10">
        <v>22000</v>
      </c>
      <c r="X2335" s="10" t="s">
        <v>4155</v>
      </c>
      <c r="Y2335" s="10" t="s">
        <v>7596</v>
      </c>
      <c r="Z2335" s="10" t="s">
        <v>4567</v>
      </c>
      <c r="AA2335" s="22" t="s">
        <v>7597</v>
      </c>
      <c r="AB2335" s="10">
        <v>40000000</v>
      </c>
      <c r="AC2335" s="10">
        <v>6265311</v>
      </c>
      <c r="AD2335" s="10" t="s">
        <v>2042</v>
      </c>
      <c r="AE2335" s="23">
        <v>140</v>
      </c>
    </row>
    <row r="2336" spans="1:31" x14ac:dyDescent="0.35">
      <c r="A2336" t="s">
        <v>7598</v>
      </c>
      <c r="B2336" t="s">
        <v>1998</v>
      </c>
      <c r="C2336" t="s">
        <v>40</v>
      </c>
      <c r="D2336" s="2">
        <v>1993</v>
      </c>
      <c r="E2336" t="s">
        <v>7364</v>
      </c>
      <c r="F2336" s="2">
        <v>6.1</v>
      </c>
      <c r="G2336">
        <v>7700</v>
      </c>
      <c r="H2336" t="s">
        <v>848</v>
      </c>
      <c r="I2336" t="s">
        <v>7599</v>
      </c>
      <c r="J2336" t="s">
        <v>2173</v>
      </c>
      <c r="K2336" s="3" t="s">
        <v>29</v>
      </c>
      <c r="L2336">
        <v>0</v>
      </c>
      <c r="M2336">
        <v>12324660</v>
      </c>
      <c r="N2336" t="s">
        <v>117</v>
      </c>
      <c r="O2336" s="2">
        <v>90</v>
      </c>
      <c r="Q2336" s="9" t="s">
        <v>40</v>
      </c>
      <c r="R2336" s="18">
        <v>1993</v>
      </c>
      <c r="S2336" s="26" t="s">
        <v>13147</v>
      </c>
      <c r="T2336" s="25" t="str">
        <f>LEFT(S2336,3)</f>
        <v>Sep</v>
      </c>
      <c r="U2336" s="9" t="s">
        <v>29</v>
      </c>
      <c r="V2336" s="18">
        <v>6.1</v>
      </c>
      <c r="W2336" s="9">
        <v>7700</v>
      </c>
      <c r="X2336" s="9" t="s">
        <v>848</v>
      </c>
      <c r="Y2336" s="9" t="s">
        <v>7599</v>
      </c>
      <c r="Z2336" s="9" t="s">
        <v>2173</v>
      </c>
      <c r="AA2336" s="19" t="s">
        <v>29</v>
      </c>
      <c r="AB2336" s="9">
        <v>0</v>
      </c>
      <c r="AC2336" s="9">
        <v>12324660</v>
      </c>
      <c r="AD2336" s="9" t="s">
        <v>117</v>
      </c>
      <c r="AE2336" s="20">
        <v>90</v>
      </c>
    </row>
    <row r="2337" spans="1:31" x14ac:dyDescent="0.35">
      <c r="A2337" t="s">
        <v>7600</v>
      </c>
      <c r="B2337" t="s">
        <v>32</v>
      </c>
      <c r="C2337" t="s">
        <v>16</v>
      </c>
      <c r="D2337" s="2">
        <v>1993</v>
      </c>
      <c r="E2337" t="s">
        <v>7601</v>
      </c>
      <c r="F2337" s="2">
        <v>6.1</v>
      </c>
      <c r="G2337">
        <v>16000</v>
      </c>
      <c r="H2337" t="s">
        <v>3960</v>
      </c>
      <c r="I2337" t="s">
        <v>3960</v>
      </c>
      <c r="J2337" t="s">
        <v>5075</v>
      </c>
      <c r="K2337" s="3" t="s">
        <v>451</v>
      </c>
      <c r="L2337">
        <v>35000000</v>
      </c>
      <c r="M2337">
        <v>4858139</v>
      </c>
      <c r="N2337" t="s">
        <v>7418</v>
      </c>
      <c r="O2337" s="2">
        <v>123</v>
      </c>
      <c r="Q2337" s="10" t="s">
        <v>16</v>
      </c>
      <c r="R2337" s="21">
        <v>1993</v>
      </c>
      <c r="S2337" s="27" t="s">
        <v>13184</v>
      </c>
      <c r="T2337" s="25" t="str">
        <f>LEFT(S2337,3)</f>
        <v>May</v>
      </c>
      <c r="U2337" s="10" t="s">
        <v>29</v>
      </c>
      <c r="V2337" s="21">
        <v>6.1</v>
      </c>
      <c r="W2337" s="10">
        <v>16000</v>
      </c>
      <c r="X2337" s="10" t="s">
        <v>3960</v>
      </c>
      <c r="Y2337" s="10" t="s">
        <v>3960</v>
      </c>
      <c r="Z2337" s="10" t="s">
        <v>5075</v>
      </c>
      <c r="AA2337" s="22" t="s">
        <v>451</v>
      </c>
      <c r="AB2337" s="10">
        <v>35000000</v>
      </c>
      <c r="AC2337" s="10">
        <v>4858139</v>
      </c>
      <c r="AD2337" s="10" t="s">
        <v>7418</v>
      </c>
      <c r="AE2337" s="23">
        <v>123</v>
      </c>
    </row>
    <row r="2338" spans="1:31" x14ac:dyDescent="0.35">
      <c r="A2338" t="s">
        <v>7602</v>
      </c>
      <c r="B2338" t="s">
        <v>1998</v>
      </c>
      <c r="C2338" t="s">
        <v>33</v>
      </c>
      <c r="D2338" s="2">
        <v>1993</v>
      </c>
      <c r="E2338" t="s">
        <v>7164</v>
      </c>
      <c r="F2338" s="2">
        <v>7</v>
      </c>
      <c r="G2338">
        <v>29000</v>
      </c>
      <c r="H2338" t="s">
        <v>2482</v>
      </c>
      <c r="I2338" t="s">
        <v>2925</v>
      </c>
      <c r="J2338" t="s">
        <v>7307</v>
      </c>
      <c r="K2338" s="3" t="s">
        <v>29</v>
      </c>
      <c r="L2338">
        <v>14000000</v>
      </c>
      <c r="M2338">
        <v>63513743</v>
      </c>
      <c r="N2338" t="s">
        <v>7603</v>
      </c>
      <c r="O2338" s="2">
        <v>120</v>
      </c>
      <c r="Q2338" s="9" t="s">
        <v>33</v>
      </c>
      <c r="R2338" s="18">
        <v>1993</v>
      </c>
      <c r="S2338" s="26" t="s">
        <v>13119</v>
      </c>
      <c r="T2338" s="25" t="str">
        <f>LEFT(S2338,3)</f>
        <v>May</v>
      </c>
      <c r="U2338" s="9" t="s">
        <v>29</v>
      </c>
      <c r="V2338" s="18">
        <v>7</v>
      </c>
      <c r="W2338" s="9">
        <v>29000</v>
      </c>
      <c r="X2338" s="9" t="s">
        <v>2482</v>
      </c>
      <c r="Y2338" s="9" t="s">
        <v>2925</v>
      </c>
      <c r="Z2338" s="9" t="s">
        <v>7307</v>
      </c>
      <c r="AA2338" s="19" t="s">
        <v>29</v>
      </c>
      <c r="AB2338" s="9">
        <v>14000000</v>
      </c>
      <c r="AC2338" s="9">
        <v>63513743</v>
      </c>
      <c r="AD2338" s="9" t="s">
        <v>7603</v>
      </c>
      <c r="AE2338" s="20">
        <v>120</v>
      </c>
    </row>
    <row r="2339" spans="1:31" x14ac:dyDescent="0.35">
      <c r="A2339" t="s">
        <v>7604</v>
      </c>
      <c r="B2339" t="s">
        <v>15</v>
      </c>
      <c r="C2339" t="s">
        <v>16</v>
      </c>
      <c r="D2339" s="2">
        <v>1993</v>
      </c>
      <c r="E2339" t="s">
        <v>7491</v>
      </c>
      <c r="F2339" s="2">
        <v>6.1</v>
      </c>
      <c r="G2339">
        <v>13000</v>
      </c>
      <c r="H2339" t="s">
        <v>6217</v>
      </c>
      <c r="I2339" t="s">
        <v>6217</v>
      </c>
      <c r="J2339" t="s">
        <v>7605</v>
      </c>
      <c r="K2339" s="3" t="s">
        <v>29</v>
      </c>
      <c r="L2339">
        <v>14000000</v>
      </c>
      <c r="M2339">
        <v>27515786</v>
      </c>
      <c r="N2339" t="s">
        <v>30</v>
      </c>
      <c r="O2339" s="2">
        <v>109</v>
      </c>
      <c r="Q2339" s="10" t="s">
        <v>16</v>
      </c>
      <c r="R2339" s="21">
        <v>1993</v>
      </c>
      <c r="S2339" s="27" t="s">
        <v>13172</v>
      </c>
      <c r="T2339" s="25" t="str">
        <f>LEFT(S2339,3)</f>
        <v>Jul</v>
      </c>
      <c r="U2339" s="10" t="s">
        <v>29</v>
      </c>
      <c r="V2339" s="21">
        <v>6.1</v>
      </c>
      <c r="W2339" s="10">
        <v>13000</v>
      </c>
      <c r="X2339" s="10" t="s">
        <v>6217</v>
      </c>
      <c r="Y2339" s="10" t="s">
        <v>6217</v>
      </c>
      <c r="Z2339" s="10" t="s">
        <v>7605</v>
      </c>
      <c r="AA2339" s="22" t="s">
        <v>29</v>
      </c>
      <c r="AB2339" s="10">
        <v>14000000</v>
      </c>
      <c r="AC2339" s="10">
        <v>27515786</v>
      </c>
      <c r="AD2339" s="10" t="s">
        <v>30</v>
      </c>
      <c r="AE2339" s="23">
        <v>109</v>
      </c>
    </row>
    <row r="2340" spans="1:31" x14ac:dyDescent="0.35">
      <c r="A2340" t="s">
        <v>7606</v>
      </c>
      <c r="B2340" t="s">
        <v>15</v>
      </c>
      <c r="C2340" t="s">
        <v>16</v>
      </c>
      <c r="D2340" s="2">
        <v>1993</v>
      </c>
      <c r="E2340" t="s">
        <v>7309</v>
      </c>
      <c r="F2340" s="2">
        <v>7.7</v>
      </c>
      <c r="G2340">
        <v>16000</v>
      </c>
      <c r="H2340" t="s">
        <v>4252</v>
      </c>
      <c r="I2340" t="s">
        <v>7607</v>
      </c>
      <c r="J2340" t="s">
        <v>7608</v>
      </c>
      <c r="K2340" s="3" t="s">
        <v>29</v>
      </c>
      <c r="L2340">
        <v>11000000</v>
      </c>
      <c r="M2340">
        <v>32901136</v>
      </c>
      <c r="N2340" t="s">
        <v>5720</v>
      </c>
      <c r="O2340" s="2">
        <v>139</v>
      </c>
      <c r="Q2340" s="9" t="s">
        <v>16</v>
      </c>
      <c r="R2340" s="18">
        <v>1993</v>
      </c>
      <c r="S2340" s="26" t="s">
        <v>13138</v>
      </c>
      <c r="T2340" s="25" t="str">
        <f>LEFT(S2340,3)</f>
        <v>Oct</v>
      </c>
      <c r="U2340" s="9" t="s">
        <v>29</v>
      </c>
      <c r="V2340" s="18">
        <v>7.7</v>
      </c>
      <c r="W2340" s="9">
        <v>16000</v>
      </c>
      <c r="X2340" s="9" t="s">
        <v>4252</v>
      </c>
      <c r="Y2340" s="9" t="s">
        <v>7607</v>
      </c>
      <c r="Z2340" s="9" t="s">
        <v>7608</v>
      </c>
      <c r="AA2340" s="19" t="s">
        <v>29</v>
      </c>
      <c r="AB2340" s="9">
        <v>11000000</v>
      </c>
      <c r="AC2340" s="9">
        <v>32901136</v>
      </c>
      <c r="AD2340" s="9" t="s">
        <v>5720</v>
      </c>
      <c r="AE2340" s="20">
        <v>139</v>
      </c>
    </row>
    <row r="2341" spans="1:31" x14ac:dyDescent="0.35">
      <c r="A2341" t="s">
        <v>7609</v>
      </c>
      <c r="B2341" t="s">
        <v>446</v>
      </c>
      <c r="C2341" t="s">
        <v>16</v>
      </c>
      <c r="D2341" s="2">
        <v>1993</v>
      </c>
      <c r="E2341" t="s">
        <v>7417</v>
      </c>
      <c r="F2341" s="2">
        <v>7.1</v>
      </c>
      <c r="G2341">
        <v>4500</v>
      </c>
      <c r="H2341" t="s">
        <v>2965</v>
      </c>
      <c r="I2341" t="s">
        <v>2965</v>
      </c>
      <c r="J2341" t="s">
        <v>7610</v>
      </c>
      <c r="K2341" s="3" t="s">
        <v>451</v>
      </c>
      <c r="L2341">
        <v>0</v>
      </c>
      <c r="M2341">
        <v>322975</v>
      </c>
      <c r="N2341" t="s">
        <v>5935</v>
      </c>
      <c r="O2341" s="2">
        <v>101</v>
      </c>
      <c r="Q2341" s="10" t="s">
        <v>16</v>
      </c>
      <c r="R2341" s="21">
        <v>1993</v>
      </c>
      <c r="S2341" s="27" t="s">
        <v>13161</v>
      </c>
      <c r="T2341" s="25" t="str">
        <f>LEFT(S2341,3)</f>
        <v>Feb</v>
      </c>
      <c r="U2341" s="10" t="s">
        <v>29</v>
      </c>
      <c r="V2341" s="21">
        <v>7.1</v>
      </c>
      <c r="W2341" s="10">
        <v>4500</v>
      </c>
      <c r="X2341" s="10" t="s">
        <v>2965</v>
      </c>
      <c r="Y2341" s="10" t="s">
        <v>2965</v>
      </c>
      <c r="Z2341" s="10" t="s">
        <v>7610</v>
      </c>
      <c r="AA2341" s="22" t="s">
        <v>451</v>
      </c>
      <c r="AB2341" s="10">
        <v>0</v>
      </c>
      <c r="AC2341" s="10">
        <v>322975</v>
      </c>
      <c r="AD2341" s="10" t="s">
        <v>5935</v>
      </c>
      <c r="AE2341" s="23">
        <v>101</v>
      </c>
    </row>
    <row r="2342" spans="1:31" x14ac:dyDescent="0.35">
      <c r="A2342" t="s">
        <v>7611</v>
      </c>
      <c r="B2342" t="s">
        <v>1998</v>
      </c>
      <c r="C2342" t="s">
        <v>16</v>
      </c>
      <c r="D2342" s="2">
        <v>1993</v>
      </c>
      <c r="E2342" t="s">
        <v>6722</v>
      </c>
      <c r="F2342" s="2">
        <v>6.8</v>
      </c>
      <c r="G2342">
        <v>13000</v>
      </c>
      <c r="H2342" t="s">
        <v>186</v>
      </c>
      <c r="I2342" t="s">
        <v>7612</v>
      </c>
      <c r="J2342" t="s">
        <v>5290</v>
      </c>
      <c r="K2342" s="3" t="s">
        <v>29</v>
      </c>
      <c r="L2342">
        <v>7500000</v>
      </c>
      <c r="M2342">
        <v>18898806</v>
      </c>
      <c r="N2342" t="s">
        <v>117</v>
      </c>
      <c r="O2342" s="2">
        <v>102</v>
      </c>
      <c r="Q2342" s="9" t="s">
        <v>16</v>
      </c>
      <c r="R2342" s="18">
        <v>1993</v>
      </c>
      <c r="S2342" s="26" t="s">
        <v>13055</v>
      </c>
      <c r="T2342" s="25" t="str">
        <f>LEFT(S2342,3)</f>
        <v>Feb</v>
      </c>
      <c r="U2342" s="9" t="s">
        <v>29</v>
      </c>
      <c r="V2342" s="18">
        <v>6.8</v>
      </c>
      <c r="W2342" s="9">
        <v>13000</v>
      </c>
      <c r="X2342" s="9" t="s">
        <v>186</v>
      </c>
      <c r="Y2342" s="9" t="s">
        <v>7612</v>
      </c>
      <c r="Z2342" s="9" t="s">
        <v>5290</v>
      </c>
      <c r="AA2342" s="19" t="s">
        <v>29</v>
      </c>
      <c r="AB2342" s="9">
        <v>7500000</v>
      </c>
      <c r="AC2342" s="9">
        <v>18898806</v>
      </c>
      <c r="AD2342" s="9" t="s">
        <v>117</v>
      </c>
      <c r="AE2342" s="20">
        <v>102</v>
      </c>
    </row>
    <row r="2343" spans="1:31" x14ac:dyDescent="0.35">
      <c r="A2343" t="s">
        <v>7613</v>
      </c>
      <c r="B2343" t="s">
        <v>32</v>
      </c>
      <c r="C2343" t="s">
        <v>389</v>
      </c>
      <c r="D2343" s="2">
        <v>1993</v>
      </c>
      <c r="E2343" t="s">
        <v>7351</v>
      </c>
      <c r="F2343" s="2">
        <v>7.8</v>
      </c>
      <c r="G2343">
        <v>45000</v>
      </c>
      <c r="H2343" t="s">
        <v>607</v>
      </c>
      <c r="I2343" t="s">
        <v>5940</v>
      </c>
      <c r="J2343" t="s">
        <v>7614</v>
      </c>
      <c r="K2343" s="3" t="s">
        <v>29</v>
      </c>
      <c r="L2343">
        <v>6000000</v>
      </c>
      <c r="M2343">
        <v>5635204</v>
      </c>
      <c r="N2343" t="s">
        <v>1406</v>
      </c>
      <c r="O2343" s="2">
        <v>76</v>
      </c>
      <c r="Q2343" s="10" t="s">
        <v>389</v>
      </c>
      <c r="R2343" s="21">
        <v>1993</v>
      </c>
      <c r="S2343" s="27" t="s">
        <v>13143</v>
      </c>
      <c r="T2343" s="25" t="str">
        <f>LEFT(S2343,3)</f>
        <v>Dec</v>
      </c>
      <c r="U2343" s="10" t="s">
        <v>29</v>
      </c>
      <c r="V2343" s="21">
        <v>7.8</v>
      </c>
      <c r="W2343" s="10">
        <v>45000</v>
      </c>
      <c r="X2343" s="10" t="s">
        <v>607</v>
      </c>
      <c r="Y2343" s="10" t="s">
        <v>5940</v>
      </c>
      <c r="Z2343" s="10" t="s">
        <v>7614</v>
      </c>
      <c r="AA2343" s="22" t="s">
        <v>29</v>
      </c>
      <c r="AB2343" s="10">
        <v>6000000</v>
      </c>
      <c r="AC2343" s="10">
        <v>5635204</v>
      </c>
      <c r="AD2343" s="10" t="s">
        <v>1406</v>
      </c>
      <c r="AE2343" s="23">
        <v>76</v>
      </c>
    </row>
    <row r="2344" spans="1:31" x14ac:dyDescent="0.35">
      <c r="A2344" t="s">
        <v>7615</v>
      </c>
      <c r="B2344" t="s">
        <v>1998</v>
      </c>
      <c r="C2344" t="s">
        <v>40</v>
      </c>
      <c r="D2344" s="2">
        <v>1993</v>
      </c>
      <c r="E2344" t="s">
        <v>7616</v>
      </c>
      <c r="F2344" s="2">
        <v>6.4</v>
      </c>
      <c r="G2344">
        <v>6700</v>
      </c>
      <c r="H2344" t="s">
        <v>7617</v>
      </c>
      <c r="I2344" t="s">
        <v>7618</v>
      </c>
      <c r="J2344" t="s">
        <v>28</v>
      </c>
      <c r="K2344" s="3" t="s">
        <v>29</v>
      </c>
      <c r="L2344">
        <v>11000000</v>
      </c>
      <c r="M2344">
        <v>29296</v>
      </c>
      <c r="N2344" t="s">
        <v>7619</v>
      </c>
      <c r="O2344" s="2">
        <v>80</v>
      </c>
      <c r="Q2344" s="9" t="s">
        <v>40</v>
      </c>
      <c r="R2344" s="18">
        <v>1993</v>
      </c>
      <c r="S2344" s="26" t="s">
        <v>13185</v>
      </c>
      <c r="T2344" s="25" t="str">
        <f>LEFT(S2344,3)</f>
        <v>Mar</v>
      </c>
      <c r="U2344" s="9" t="s">
        <v>247</v>
      </c>
      <c r="V2344" s="18">
        <v>6.4</v>
      </c>
      <c r="W2344" s="9">
        <v>6700</v>
      </c>
      <c r="X2344" s="9" t="s">
        <v>7617</v>
      </c>
      <c r="Y2344" s="9" t="s">
        <v>7618</v>
      </c>
      <c r="Z2344" s="9" t="s">
        <v>28</v>
      </c>
      <c r="AA2344" s="19" t="s">
        <v>29</v>
      </c>
      <c r="AB2344" s="9">
        <v>11000000</v>
      </c>
      <c r="AC2344" s="9">
        <v>29296</v>
      </c>
      <c r="AD2344" s="9" t="s">
        <v>7619</v>
      </c>
      <c r="AE2344" s="20">
        <v>80</v>
      </c>
    </row>
    <row r="2345" spans="1:31" x14ac:dyDescent="0.35">
      <c r="A2345" t="s">
        <v>7620</v>
      </c>
      <c r="B2345" t="s">
        <v>1998</v>
      </c>
      <c r="C2345" t="s">
        <v>16</v>
      </c>
      <c r="D2345" s="2">
        <v>1993</v>
      </c>
      <c r="E2345" t="s">
        <v>7344</v>
      </c>
      <c r="F2345" s="2">
        <v>6.8</v>
      </c>
      <c r="G2345">
        <v>16000</v>
      </c>
      <c r="H2345" t="s">
        <v>7621</v>
      </c>
      <c r="I2345" t="s">
        <v>7622</v>
      </c>
      <c r="J2345" t="s">
        <v>3999</v>
      </c>
      <c r="K2345" s="3" t="s">
        <v>29</v>
      </c>
      <c r="L2345">
        <v>0</v>
      </c>
      <c r="M2345">
        <v>5632086</v>
      </c>
      <c r="N2345" t="s">
        <v>5720</v>
      </c>
      <c r="O2345" s="2">
        <v>112</v>
      </c>
      <c r="Q2345" s="10" t="s">
        <v>16</v>
      </c>
      <c r="R2345" s="21">
        <v>1993</v>
      </c>
      <c r="S2345" s="27" t="s">
        <v>13142</v>
      </c>
      <c r="T2345" s="25" t="str">
        <f>LEFT(S2345,3)</f>
        <v>Mar</v>
      </c>
      <c r="U2345" s="10" t="s">
        <v>29</v>
      </c>
      <c r="V2345" s="21">
        <v>6.8</v>
      </c>
      <c r="W2345" s="10">
        <v>16000</v>
      </c>
      <c r="X2345" s="10" t="s">
        <v>7621</v>
      </c>
      <c r="Y2345" s="10" t="s">
        <v>7622</v>
      </c>
      <c r="Z2345" s="10" t="s">
        <v>3999</v>
      </c>
      <c r="AA2345" s="22" t="s">
        <v>29</v>
      </c>
      <c r="AB2345" s="10">
        <v>0</v>
      </c>
      <c r="AC2345" s="10">
        <v>5632086</v>
      </c>
      <c r="AD2345" s="10" t="s">
        <v>5720</v>
      </c>
      <c r="AE2345" s="23">
        <v>112</v>
      </c>
    </row>
    <row r="2346" spans="1:31" x14ac:dyDescent="0.35">
      <c r="A2346" t="s">
        <v>7623</v>
      </c>
      <c r="B2346" t="s">
        <v>1998</v>
      </c>
      <c r="C2346" t="s">
        <v>40</v>
      </c>
      <c r="D2346" s="2">
        <v>1993</v>
      </c>
      <c r="E2346" t="s">
        <v>7460</v>
      </c>
      <c r="F2346" s="2">
        <v>7</v>
      </c>
      <c r="G2346">
        <v>17000</v>
      </c>
      <c r="H2346" t="s">
        <v>5666</v>
      </c>
      <c r="I2346" t="s">
        <v>7624</v>
      </c>
      <c r="J2346" t="s">
        <v>4911</v>
      </c>
      <c r="K2346" s="3" t="s">
        <v>29</v>
      </c>
      <c r="L2346">
        <v>25000000</v>
      </c>
      <c r="M2346">
        <v>16589540</v>
      </c>
      <c r="N2346" t="s">
        <v>60</v>
      </c>
      <c r="O2346" s="2">
        <v>104</v>
      </c>
      <c r="Q2346" s="9" t="s">
        <v>40</v>
      </c>
      <c r="R2346" s="18">
        <v>1993</v>
      </c>
      <c r="S2346" s="26" t="s">
        <v>13166</v>
      </c>
      <c r="T2346" s="25" t="str">
        <f>LEFT(S2346,3)</f>
        <v>Aug</v>
      </c>
      <c r="U2346" s="9" t="s">
        <v>29</v>
      </c>
      <c r="V2346" s="18">
        <v>7</v>
      </c>
      <c r="W2346" s="9">
        <v>17000</v>
      </c>
      <c r="X2346" s="9" t="s">
        <v>5666</v>
      </c>
      <c r="Y2346" s="9" t="s">
        <v>7624</v>
      </c>
      <c r="Z2346" s="9" t="s">
        <v>4911</v>
      </c>
      <c r="AA2346" s="19" t="s">
        <v>29</v>
      </c>
      <c r="AB2346" s="9">
        <v>25000000</v>
      </c>
      <c r="AC2346" s="9">
        <v>16589540</v>
      </c>
      <c r="AD2346" s="9" t="s">
        <v>60</v>
      </c>
      <c r="AE2346" s="20">
        <v>104</v>
      </c>
    </row>
    <row r="2347" spans="1:31" x14ac:dyDescent="0.35">
      <c r="A2347" t="s">
        <v>7625</v>
      </c>
      <c r="B2347" t="s">
        <v>15</v>
      </c>
      <c r="C2347" t="s">
        <v>103</v>
      </c>
      <c r="D2347" s="2">
        <v>1993</v>
      </c>
      <c r="E2347" t="s">
        <v>7589</v>
      </c>
      <c r="F2347" s="2">
        <v>6.3</v>
      </c>
      <c r="G2347">
        <v>24000</v>
      </c>
      <c r="H2347" t="s">
        <v>7626</v>
      </c>
      <c r="I2347" t="s">
        <v>19</v>
      </c>
      <c r="J2347" t="s">
        <v>7627</v>
      </c>
      <c r="K2347" s="3" t="s">
        <v>29</v>
      </c>
      <c r="L2347">
        <v>0</v>
      </c>
      <c r="M2347">
        <v>15185672</v>
      </c>
      <c r="N2347" t="s">
        <v>5108</v>
      </c>
      <c r="O2347" s="2">
        <v>120</v>
      </c>
      <c r="Q2347" s="10" t="s">
        <v>103</v>
      </c>
      <c r="R2347" s="21">
        <v>1993</v>
      </c>
      <c r="S2347" s="27" t="s">
        <v>13182</v>
      </c>
      <c r="T2347" s="25" t="str">
        <f>LEFT(S2347,3)</f>
        <v>Aug</v>
      </c>
      <c r="U2347" s="10" t="s">
        <v>29</v>
      </c>
      <c r="V2347" s="21">
        <v>6.3</v>
      </c>
      <c r="W2347" s="10">
        <v>24000</v>
      </c>
      <c r="X2347" s="10" t="s">
        <v>7626</v>
      </c>
      <c r="Y2347" s="10" t="s">
        <v>19</v>
      </c>
      <c r="Z2347" s="10" t="s">
        <v>7627</v>
      </c>
      <c r="AA2347" s="22" t="s">
        <v>29</v>
      </c>
      <c r="AB2347" s="10">
        <v>0</v>
      </c>
      <c r="AC2347" s="10">
        <v>15185672</v>
      </c>
      <c r="AD2347" s="10" t="s">
        <v>5108</v>
      </c>
      <c r="AE2347" s="23">
        <v>120</v>
      </c>
    </row>
    <row r="2348" spans="1:31" x14ac:dyDescent="0.35">
      <c r="A2348" t="s">
        <v>7628</v>
      </c>
      <c r="B2348" t="s">
        <v>15</v>
      </c>
      <c r="C2348" t="s">
        <v>16</v>
      </c>
      <c r="D2348" s="2">
        <v>1993</v>
      </c>
      <c r="E2348" t="s">
        <v>7468</v>
      </c>
      <c r="F2348" s="2">
        <v>7</v>
      </c>
      <c r="G2348">
        <v>2500</v>
      </c>
      <c r="H2348" t="s">
        <v>7629</v>
      </c>
      <c r="I2348" t="s">
        <v>7630</v>
      </c>
      <c r="J2348" t="s">
        <v>7631</v>
      </c>
      <c r="K2348" s="3" t="s">
        <v>29</v>
      </c>
      <c r="L2348">
        <v>800000</v>
      </c>
      <c r="M2348">
        <v>1001437</v>
      </c>
      <c r="N2348" t="s">
        <v>7632</v>
      </c>
      <c r="O2348" s="2">
        <v>114</v>
      </c>
      <c r="Q2348" s="9" t="s">
        <v>16</v>
      </c>
      <c r="R2348" s="18">
        <v>1993</v>
      </c>
      <c r="S2348" s="26" t="s">
        <v>13167</v>
      </c>
      <c r="T2348" s="25" t="str">
        <f>LEFT(S2348,3)</f>
        <v>Nov</v>
      </c>
      <c r="U2348" s="9" t="s">
        <v>29</v>
      </c>
      <c r="V2348" s="18">
        <v>7</v>
      </c>
      <c r="W2348" s="9">
        <v>2500</v>
      </c>
      <c r="X2348" s="9" t="s">
        <v>7629</v>
      </c>
      <c r="Y2348" s="9" t="s">
        <v>7630</v>
      </c>
      <c r="Z2348" s="9" t="s">
        <v>7631</v>
      </c>
      <c r="AA2348" s="19" t="s">
        <v>29</v>
      </c>
      <c r="AB2348" s="9">
        <v>800000</v>
      </c>
      <c r="AC2348" s="9">
        <v>1001437</v>
      </c>
      <c r="AD2348" s="9" t="s">
        <v>7632</v>
      </c>
      <c r="AE2348" s="20">
        <v>114</v>
      </c>
    </row>
    <row r="2349" spans="1:31" x14ac:dyDescent="0.35">
      <c r="A2349" t="s">
        <v>7633</v>
      </c>
      <c r="B2349" t="s">
        <v>15</v>
      </c>
      <c r="C2349" t="s">
        <v>40</v>
      </c>
      <c r="D2349" s="2">
        <v>1993</v>
      </c>
      <c r="E2349" t="s">
        <v>7634</v>
      </c>
      <c r="F2349" s="2">
        <v>6.8</v>
      </c>
      <c r="G2349">
        <v>20000</v>
      </c>
      <c r="H2349" t="s">
        <v>1296</v>
      </c>
      <c r="I2349" t="s">
        <v>7635</v>
      </c>
      <c r="J2349" t="s">
        <v>7636</v>
      </c>
      <c r="K2349" s="3" t="s">
        <v>29</v>
      </c>
      <c r="L2349">
        <v>12000000</v>
      </c>
      <c r="M2349">
        <v>6405918</v>
      </c>
      <c r="N2349" t="s">
        <v>117</v>
      </c>
      <c r="O2349" s="2">
        <v>112</v>
      </c>
      <c r="Q2349" s="10" t="s">
        <v>40</v>
      </c>
      <c r="R2349" s="21">
        <v>1993</v>
      </c>
      <c r="S2349" s="27" t="s">
        <v>13186</v>
      </c>
      <c r="T2349" s="25" t="str">
        <f>LEFT(S2349,3)</f>
        <v>Dec</v>
      </c>
      <c r="U2349" s="10" t="s">
        <v>29</v>
      </c>
      <c r="V2349" s="21">
        <v>6.8</v>
      </c>
      <c r="W2349" s="10">
        <v>20000</v>
      </c>
      <c r="X2349" s="10" t="s">
        <v>1296</v>
      </c>
      <c r="Y2349" s="10" t="s">
        <v>7635</v>
      </c>
      <c r="Z2349" s="10" t="s">
        <v>7636</v>
      </c>
      <c r="AA2349" s="22" t="s">
        <v>29</v>
      </c>
      <c r="AB2349" s="10">
        <v>12000000</v>
      </c>
      <c r="AC2349" s="10">
        <v>6405918</v>
      </c>
      <c r="AD2349" s="10" t="s">
        <v>117</v>
      </c>
      <c r="AE2349" s="23">
        <v>112</v>
      </c>
    </row>
    <row r="2350" spans="1:31" x14ac:dyDescent="0.35">
      <c r="A2350" t="s">
        <v>7637</v>
      </c>
      <c r="B2350" t="s">
        <v>1998</v>
      </c>
      <c r="C2350" t="s">
        <v>16</v>
      </c>
      <c r="D2350" s="2">
        <v>1993</v>
      </c>
      <c r="E2350" t="s">
        <v>7638</v>
      </c>
      <c r="F2350" s="2">
        <v>6.7</v>
      </c>
      <c r="G2350">
        <v>28000</v>
      </c>
      <c r="H2350" t="s">
        <v>534</v>
      </c>
      <c r="I2350" t="s">
        <v>7639</v>
      </c>
      <c r="J2350" t="s">
        <v>534</v>
      </c>
      <c r="K2350" s="3" t="s">
        <v>29</v>
      </c>
      <c r="L2350">
        <v>0</v>
      </c>
      <c r="M2350">
        <v>24760338</v>
      </c>
      <c r="N2350" t="s">
        <v>7587</v>
      </c>
      <c r="O2350" s="2">
        <v>115</v>
      </c>
      <c r="Q2350" s="9" t="s">
        <v>16</v>
      </c>
      <c r="R2350" s="18">
        <v>1993</v>
      </c>
      <c r="S2350" s="26" t="s">
        <v>13187</v>
      </c>
      <c r="T2350" s="25" t="str">
        <f>LEFT(S2350,3)</f>
        <v>Aug</v>
      </c>
      <c r="U2350" s="9" t="s">
        <v>29</v>
      </c>
      <c r="V2350" s="18">
        <v>6.7</v>
      </c>
      <c r="W2350" s="9">
        <v>28000</v>
      </c>
      <c r="X2350" s="9" t="s">
        <v>534</v>
      </c>
      <c r="Y2350" s="9" t="s">
        <v>7639</v>
      </c>
      <c r="Z2350" s="9" t="s">
        <v>534</v>
      </c>
      <c r="AA2350" s="19" t="s">
        <v>29</v>
      </c>
      <c r="AB2350" s="9">
        <v>0</v>
      </c>
      <c r="AC2350" s="9">
        <v>24760338</v>
      </c>
      <c r="AD2350" s="9" t="s">
        <v>7587</v>
      </c>
      <c r="AE2350" s="20">
        <v>115</v>
      </c>
    </row>
    <row r="2351" spans="1:31" x14ac:dyDescent="0.35">
      <c r="A2351" t="s">
        <v>7640</v>
      </c>
      <c r="B2351" t="s">
        <v>15</v>
      </c>
      <c r="C2351" t="s">
        <v>16</v>
      </c>
      <c r="D2351" s="2">
        <v>1993</v>
      </c>
      <c r="E2351" t="s">
        <v>7546</v>
      </c>
      <c r="F2351" s="2">
        <v>8.1</v>
      </c>
      <c r="G2351">
        <v>26000</v>
      </c>
      <c r="H2351" t="s">
        <v>7641</v>
      </c>
      <c r="I2351" t="s">
        <v>7642</v>
      </c>
      <c r="J2351" t="s">
        <v>5757</v>
      </c>
      <c r="K2351" s="3" t="s">
        <v>5990</v>
      </c>
      <c r="L2351">
        <v>4000000</v>
      </c>
      <c r="M2351">
        <v>6122607</v>
      </c>
      <c r="N2351" t="s">
        <v>7643</v>
      </c>
      <c r="O2351" s="2">
        <v>171</v>
      </c>
      <c r="Q2351" s="10" t="s">
        <v>16</v>
      </c>
      <c r="R2351" s="21">
        <v>1993</v>
      </c>
      <c r="S2351" s="27" t="s">
        <v>13178</v>
      </c>
      <c r="T2351" s="25" t="str">
        <f>LEFT(S2351,3)</f>
        <v>Oct</v>
      </c>
      <c r="U2351" s="10" t="s">
        <v>29</v>
      </c>
      <c r="V2351" s="21">
        <v>8.1</v>
      </c>
      <c r="W2351" s="10">
        <v>26000</v>
      </c>
      <c r="X2351" s="10" t="s">
        <v>7641</v>
      </c>
      <c r="Y2351" s="10" t="s">
        <v>7642</v>
      </c>
      <c r="Z2351" s="10" t="s">
        <v>5757</v>
      </c>
      <c r="AA2351" s="22" t="s">
        <v>5990</v>
      </c>
      <c r="AB2351" s="10">
        <v>4000000</v>
      </c>
      <c r="AC2351" s="10">
        <v>6122607</v>
      </c>
      <c r="AD2351" s="10" t="s">
        <v>7643</v>
      </c>
      <c r="AE2351" s="23">
        <v>171</v>
      </c>
    </row>
    <row r="2352" spans="1:31" x14ac:dyDescent="0.35">
      <c r="A2352" t="s">
        <v>7644</v>
      </c>
      <c r="B2352" t="s">
        <v>15</v>
      </c>
      <c r="C2352" t="s">
        <v>33</v>
      </c>
      <c r="D2352" s="2">
        <v>1993</v>
      </c>
      <c r="E2352" t="s">
        <v>6966</v>
      </c>
      <c r="F2352" s="2">
        <v>6.1</v>
      </c>
      <c r="G2352">
        <v>23000</v>
      </c>
      <c r="H2352" t="s">
        <v>7645</v>
      </c>
      <c r="I2352" t="s">
        <v>7646</v>
      </c>
      <c r="J2352" t="s">
        <v>1489</v>
      </c>
      <c r="K2352" s="3" t="s">
        <v>29</v>
      </c>
      <c r="L2352">
        <v>0</v>
      </c>
      <c r="M2352">
        <v>18994653</v>
      </c>
      <c r="N2352" t="s">
        <v>6530</v>
      </c>
      <c r="O2352" s="2">
        <v>98</v>
      </c>
      <c r="Q2352" s="9" t="s">
        <v>33</v>
      </c>
      <c r="R2352" s="18">
        <v>1993</v>
      </c>
      <c r="S2352" s="26" t="s">
        <v>13099</v>
      </c>
      <c r="T2352" s="25" t="str">
        <f>LEFT(S2352,3)</f>
        <v>Jan</v>
      </c>
      <c r="U2352" s="9" t="s">
        <v>29</v>
      </c>
      <c r="V2352" s="18">
        <v>6.1</v>
      </c>
      <c r="W2352" s="9">
        <v>23000</v>
      </c>
      <c r="X2352" s="9" t="s">
        <v>7645</v>
      </c>
      <c r="Y2352" s="9" t="s">
        <v>7646</v>
      </c>
      <c r="Z2352" s="9" t="s">
        <v>1489</v>
      </c>
      <c r="AA2352" s="19" t="s">
        <v>29</v>
      </c>
      <c r="AB2352" s="9">
        <v>0</v>
      </c>
      <c r="AC2352" s="9">
        <v>18994653</v>
      </c>
      <c r="AD2352" s="9" t="s">
        <v>6530</v>
      </c>
      <c r="AE2352" s="20">
        <v>98</v>
      </c>
    </row>
    <row r="2353" spans="1:31" x14ac:dyDescent="0.35">
      <c r="A2353" t="s">
        <v>7647</v>
      </c>
      <c r="B2353" t="s">
        <v>15</v>
      </c>
      <c r="C2353" t="s">
        <v>33</v>
      </c>
      <c r="D2353" s="2">
        <v>1993</v>
      </c>
      <c r="E2353" t="s">
        <v>7546</v>
      </c>
      <c r="F2353" s="2">
        <v>6.6</v>
      </c>
      <c r="G2353">
        <v>16000</v>
      </c>
      <c r="H2353" t="s">
        <v>5228</v>
      </c>
      <c r="I2353" t="s">
        <v>7648</v>
      </c>
      <c r="J2353" t="s">
        <v>2576</v>
      </c>
      <c r="K2353" s="3" t="s">
        <v>2107</v>
      </c>
      <c r="L2353">
        <v>21000000</v>
      </c>
      <c r="M2353">
        <v>12526677</v>
      </c>
      <c r="N2353" t="s">
        <v>6209</v>
      </c>
      <c r="O2353" s="2">
        <v>110</v>
      </c>
      <c r="Q2353" s="10" t="s">
        <v>33</v>
      </c>
      <c r="R2353" s="21">
        <v>1993</v>
      </c>
      <c r="S2353" s="27" t="s">
        <v>13178</v>
      </c>
      <c r="T2353" s="25" t="str">
        <f>LEFT(S2353,3)</f>
        <v>Oct</v>
      </c>
      <c r="U2353" s="10" t="s">
        <v>29</v>
      </c>
      <c r="V2353" s="21">
        <v>6.6</v>
      </c>
      <c r="W2353" s="10">
        <v>16000</v>
      </c>
      <c r="X2353" s="10" t="s">
        <v>5228</v>
      </c>
      <c r="Y2353" s="10" t="s">
        <v>7648</v>
      </c>
      <c r="Z2353" s="10" t="s">
        <v>2576</v>
      </c>
      <c r="AA2353" s="22" t="s">
        <v>2107</v>
      </c>
      <c r="AB2353" s="10">
        <v>21000000</v>
      </c>
      <c r="AC2353" s="10">
        <v>12526677</v>
      </c>
      <c r="AD2353" s="10" t="s">
        <v>6209</v>
      </c>
      <c r="AE2353" s="23">
        <v>110</v>
      </c>
    </row>
    <row r="2354" spans="1:31" x14ac:dyDescent="0.35">
      <c r="A2354" t="s">
        <v>7649</v>
      </c>
      <c r="B2354" t="s">
        <v>32</v>
      </c>
      <c r="C2354" t="s">
        <v>62</v>
      </c>
      <c r="D2354" s="2">
        <v>1993</v>
      </c>
      <c r="E2354" t="s">
        <v>7410</v>
      </c>
      <c r="F2354" s="2">
        <v>7.3</v>
      </c>
      <c r="G2354">
        <v>18000</v>
      </c>
      <c r="H2354" t="s">
        <v>1043</v>
      </c>
      <c r="I2354" t="s">
        <v>7650</v>
      </c>
      <c r="J2354" t="s">
        <v>3055</v>
      </c>
      <c r="K2354" s="3" t="s">
        <v>21</v>
      </c>
      <c r="L2354">
        <v>22000000</v>
      </c>
      <c r="M2354">
        <v>25842377</v>
      </c>
      <c r="N2354" t="s">
        <v>7374</v>
      </c>
      <c r="O2354" s="2">
        <v>131</v>
      </c>
      <c r="Q2354" s="9" t="s">
        <v>62</v>
      </c>
      <c r="R2354" s="18">
        <v>1993</v>
      </c>
      <c r="S2354" s="26" t="s">
        <v>13160</v>
      </c>
      <c r="T2354" s="25" t="str">
        <f>LEFT(S2354,3)</f>
        <v>Jan</v>
      </c>
      <c r="U2354" s="9" t="s">
        <v>29</v>
      </c>
      <c r="V2354" s="18">
        <v>7.3</v>
      </c>
      <c r="W2354" s="9">
        <v>18000</v>
      </c>
      <c r="X2354" s="9" t="s">
        <v>1043</v>
      </c>
      <c r="Y2354" s="9" t="s">
        <v>7650</v>
      </c>
      <c r="Z2354" s="9" t="s">
        <v>3055</v>
      </c>
      <c r="AA2354" s="19" t="s">
        <v>21</v>
      </c>
      <c r="AB2354" s="9">
        <v>22000000</v>
      </c>
      <c r="AC2354" s="9">
        <v>25842377</v>
      </c>
      <c r="AD2354" s="9" t="s">
        <v>7374</v>
      </c>
      <c r="AE2354" s="20">
        <v>131</v>
      </c>
    </row>
    <row r="2355" spans="1:31" x14ac:dyDescent="0.35">
      <c r="A2355" t="s">
        <v>7651</v>
      </c>
      <c r="B2355" t="s">
        <v>15</v>
      </c>
      <c r="C2355" t="s">
        <v>40</v>
      </c>
      <c r="D2355" s="2">
        <v>1993</v>
      </c>
      <c r="E2355" t="s">
        <v>7652</v>
      </c>
      <c r="F2355" s="2">
        <v>7.3</v>
      </c>
      <c r="G2355">
        <v>42000</v>
      </c>
      <c r="H2355" t="s">
        <v>3008</v>
      </c>
      <c r="I2355" t="s">
        <v>7653</v>
      </c>
      <c r="J2355" t="s">
        <v>5682</v>
      </c>
      <c r="K2355" s="3" t="s">
        <v>451</v>
      </c>
      <c r="L2355">
        <v>19000000</v>
      </c>
      <c r="M2355">
        <v>112547</v>
      </c>
      <c r="N2355" t="s">
        <v>6511</v>
      </c>
      <c r="O2355" s="2">
        <v>142</v>
      </c>
      <c r="Q2355" s="10" t="s">
        <v>40</v>
      </c>
      <c r="R2355" s="21">
        <v>1993</v>
      </c>
      <c r="S2355" s="27" t="s">
        <v>13188</v>
      </c>
      <c r="T2355" s="25" t="str">
        <f>LEFT(S2355,3)</f>
        <v>Sep</v>
      </c>
      <c r="U2355" s="10" t="s">
        <v>29</v>
      </c>
      <c r="V2355" s="21">
        <v>7.3</v>
      </c>
      <c r="W2355" s="10">
        <v>42000</v>
      </c>
      <c r="X2355" s="10" t="s">
        <v>3008</v>
      </c>
      <c r="Y2355" s="10" t="s">
        <v>7653</v>
      </c>
      <c r="Z2355" s="10" t="s">
        <v>5682</v>
      </c>
      <c r="AA2355" s="22" t="s">
        <v>451</v>
      </c>
      <c r="AB2355" s="10">
        <v>19000000</v>
      </c>
      <c r="AC2355" s="10">
        <v>112547</v>
      </c>
      <c r="AD2355" s="10" t="s">
        <v>6511</v>
      </c>
      <c r="AE2355" s="23">
        <v>142</v>
      </c>
    </row>
    <row r="2356" spans="1:31" x14ac:dyDescent="0.35">
      <c r="A2356" t="s">
        <v>7654</v>
      </c>
      <c r="B2356" t="s">
        <v>15</v>
      </c>
      <c r="C2356" t="s">
        <v>33</v>
      </c>
      <c r="D2356" s="2">
        <v>1993</v>
      </c>
      <c r="E2356" t="s">
        <v>6938</v>
      </c>
      <c r="F2356" s="2">
        <v>5.7</v>
      </c>
      <c r="G2356">
        <v>22000</v>
      </c>
      <c r="H2356" t="s">
        <v>3382</v>
      </c>
      <c r="I2356" t="s">
        <v>2729</v>
      </c>
      <c r="J2356" t="s">
        <v>4538</v>
      </c>
      <c r="K2356" s="3" t="s">
        <v>29</v>
      </c>
      <c r="L2356">
        <v>15000000</v>
      </c>
      <c r="M2356">
        <v>22189039</v>
      </c>
      <c r="N2356" t="s">
        <v>30</v>
      </c>
      <c r="O2356" s="2">
        <v>94</v>
      </c>
      <c r="Q2356" s="9" t="s">
        <v>33</v>
      </c>
      <c r="R2356" s="18">
        <v>1993</v>
      </c>
      <c r="S2356" s="26" t="s">
        <v>13096</v>
      </c>
      <c r="T2356" s="25" t="str">
        <f>LEFT(S2356,3)</f>
        <v>Jan</v>
      </c>
      <c r="U2356" s="9" t="s">
        <v>29</v>
      </c>
      <c r="V2356" s="18">
        <v>5.7</v>
      </c>
      <c r="W2356" s="9">
        <v>22000</v>
      </c>
      <c r="X2356" s="9" t="s">
        <v>3382</v>
      </c>
      <c r="Y2356" s="9" t="s">
        <v>2729</v>
      </c>
      <c r="Z2356" s="9" t="s">
        <v>4538</v>
      </c>
      <c r="AA2356" s="19" t="s">
        <v>29</v>
      </c>
      <c r="AB2356" s="9">
        <v>15000000</v>
      </c>
      <c r="AC2356" s="9">
        <v>22189039</v>
      </c>
      <c r="AD2356" s="9" t="s">
        <v>30</v>
      </c>
      <c r="AE2356" s="20">
        <v>94</v>
      </c>
    </row>
    <row r="2357" spans="1:31" x14ac:dyDescent="0.35">
      <c r="A2357" t="s">
        <v>7655</v>
      </c>
      <c r="B2357" t="s">
        <v>1998</v>
      </c>
      <c r="C2357" t="s">
        <v>16</v>
      </c>
      <c r="D2357" s="2">
        <v>1993</v>
      </c>
      <c r="E2357" t="s">
        <v>7472</v>
      </c>
      <c r="F2357" s="2">
        <v>7.4</v>
      </c>
      <c r="G2357">
        <v>7800</v>
      </c>
      <c r="H2357" t="s">
        <v>5105</v>
      </c>
      <c r="I2357" t="s">
        <v>7656</v>
      </c>
      <c r="J2357" t="s">
        <v>7657</v>
      </c>
      <c r="K2357" s="3" t="s">
        <v>29</v>
      </c>
      <c r="L2357">
        <v>8000000</v>
      </c>
      <c r="M2357">
        <v>1214231</v>
      </c>
      <c r="N2357" t="s">
        <v>7658</v>
      </c>
      <c r="O2357" s="2">
        <v>103</v>
      </c>
      <c r="Q2357" s="10" t="s">
        <v>16</v>
      </c>
      <c r="R2357" s="21">
        <v>1993</v>
      </c>
      <c r="S2357" s="27" t="s">
        <v>13132</v>
      </c>
      <c r="T2357" s="25" t="str">
        <f>LEFT(S2357,3)</f>
        <v>Aug</v>
      </c>
      <c r="U2357" s="10" t="s">
        <v>29</v>
      </c>
      <c r="V2357" s="21">
        <v>7.4</v>
      </c>
      <c r="W2357" s="10">
        <v>7800</v>
      </c>
      <c r="X2357" s="10" t="s">
        <v>5105</v>
      </c>
      <c r="Y2357" s="10" t="s">
        <v>7656</v>
      </c>
      <c r="Z2357" s="10" t="s">
        <v>7657</v>
      </c>
      <c r="AA2357" s="22" t="s">
        <v>29</v>
      </c>
      <c r="AB2357" s="10">
        <v>8000000</v>
      </c>
      <c r="AC2357" s="10">
        <v>1214231</v>
      </c>
      <c r="AD2357" s="10" t="s">
        <v>7658</v>
      </c>
      <c r="AE2357" s="23">
        <v>103</v>
      </c>
    </row>
    <row r="2358" spans="1:31" x14ac:dyDescent="0.35">
      <c r="A2358" t="s">
        <v>7659</v>
      </c>
      <c r="B2358" t="s">
        <v>15</v>
      </c>
      <c r="C2358" t="s">
        <v>40</v>
      </c>
      <c r="D2358" s="2">
        <v>1993</v>
      </c>
      <c r="E2358" t="s">
        <v>7344</v>
      </c>
      <c r="F2358" s="2">
        <v>6.2</v>
      </c>
      <c r="G2358">
        <v>21000</v>
      </c>
      <c r="H2358" t="s">
        <v>3366</v>
      </c>
      <c r="I2358" t="s">
        <v>5243</v>
      </c>
      <c r="J2358" t="s">
        <v>66</v>
      </c>
      <c r="K2358" s="3" t="s">
        <v>29</v>
      </c>
      <c r="L2358">
        <v>19000000</v>
      </c>
      <c r="M2358">
        <v>11081586</v>
      </c>
      <c r="N2358" t="s">
        <v>60</v>
      </c>
      <c r="O2358" s="2">
        <v>97</v>
      </c>
      <c r="Q2358" s="9" t="s">
        <v>40</v>
      </c>
      <c r="R2358" s="18">
        <v>1993</v>
      </c>
      <c r="S2358" s="26" t="s">
        <v>13142</v>
      </c>
      <c r="T2358" s="25" t="str">
        <f>LEFT(S2358,3)</f>
        <v>Mar</v>
      </c>
      <c r="U2358" s="9" t="s">
        <v>29</v>
      </c>
      <c r="V2358" s="18">
        <v>6.2</v>
      </c>
      <c r="W2358" s="9">
        <v>21000</v>
      </c>
      <c r="X2358" s="9" t="s">
        <v>3366</v>
      </c>
      <c r="Y2358" s="9" t="s">
        <v>5243</v>
      </c>
      <c r="Z2358" s="9" t="s">
        <v>66</v>
      </c>
      <c r="AA2358" s="19" t="s">
        <v>29</v>
      </c>
      <c r="AB2358" s="9">
        <v>19000000</v>
      </c>
      <c r="AC2358" s="9">
        <v>11081586</v>
      </c>
      <c r="AD2358" s="9" t="s">
        <v>60</v>
      </c>
      <c r="AE2358" s="20">
        <v>97</v>
      </c>
    </row>
    <row r="2359" spans="1:31" x14ac:dyDescent="0.35">
      <c r="A2359" t="s">
        <v>7660</v>
      </c>
      <c r="B2359" t="s">
        <v>336</v>
      </c>
      <c r="C2359" t="s">
        <v>389</v>
      </c>
      <c r="D2359" s="2">
        <v>1993</v>
      </c>
      <c r="E2359" t="s">
        <v>7384</v>
      </c>
      <c r="F2359" s="2">
        <v>6.1</v>
      </c>
      <c r="G2359">
        <v>14000</v>
      </c>
      <c r="H2359" t="s">
        <v>607</v>
      </c>
      <c r="I2359" t="s">
        <v>3924</v>
      </c>
      <c r="J2359" t="s">
        <v>6558</v>
      </c>
      <c r="K2359" s="3" t="s">
        <v>29</v>
      </c>
      <c r="L2359">
        <v>0</v>
      </c>
      <c r="M2359">
        <v>9317021</v>
      </c>
      <c r="N2359" t="s">
        <v>60</v>
      </c>
      <c r="O2359" s="2">
        <v>72</v>
      </c>
      <c r="Q2359" s="10" t="s">
        <v>389</v>
      </c>
      <c r="R2359" s="21">
        <v>1993</v>
      </c>
      <c r="S2359" s="27" t="s">
        <v>13153</v>
      </c>
      <c r="T2359" s="25" t="str">
        <f>LEFT(S2359,3)</f>
        <v>Nov</v>
      </c>
      <c r="U2359" s="10" t="s">
        <v>29</v>
      </c>
      <c r="V2359" s="21">
        <v>6.1</v>
      </c>
      <c r="W2359" s="10">
        <v>14000</v>
      </c>
      <c r="X2359" s="10" t="s">
        <v>607</v>
      </c>
      <c r="Y2359" s="10" t="s">
        <v>3924</v>
      </c>
      <c r="Z2359" s="10" t="s">
        <v>6558</v>
      </c>
      <c r="AA2359" s="22" t="s">
        <v>29</v>
      </c>
      <c r="AB2359" s="10">
        <v>0</v>
      </c>
      <c r="AC2359" s="10">
        <v>9317021</v>
      </c>
      <c r="AD2359" s="10" t="s">
        <v>60</v>
      </c>
      <c r="AE2359" s="23">
        <v>72</v>
      </c>
    </row>
    <row r="2360" spans="1:31" x14ac:dyDescent="0.35">
      <c r="A2360" t="s">
        <v>7661</v>
      </c>
      <c r="B2360" t="s">
        <v>15</v>
      </c>
      <c r="C2360" t="s">
        <v>103</v>
      </c>
      <c r="D2360" s="2">
        <v>1993</v>
      </c>
      <c r="E2360" t="s">
        <v>7662</v>
      </c>
      <c r="F2360" s="2">
        <v>7</v>
      </c>
      <c r="G2360">
        <v>21000</v>
      </c>
      <c r="H2360" t="s">
        <v>5310</v>
      </c>
      <c r="I2360" t="s">
        <v>5310</v>
      </c>
      <c r="J2360" t="s">
        <v>1534</v>
      </c>
      <c r="K2360" s="3" t="s">
        <v>29</v>
      </c>
      <c r="L2360">
        <v>8000000</v>
      </c>
      <c r="M2360">
        <v>2502551</v>
      </c>
      <c r="N2360" t="s">
        <v>7663</v>
      </c>
      <c r="O2360" s="2">
        <v>98</v>
      </c>
      <c r="Q2360" s="9" t="s">
        <v>103</v>
      </c>
      <c r="R2360" s="18">
        <v>1993</v>
      </c>
      <c r="S2360" s="26" t="s">
        <v>13137</v>
      </c>
      <c r="T2360" s="25" t="str">
        <f>LEFT(S2360,3)</f>
        <v>May</v>
      </c>
      <c r="U2360" s="9" t="s">
        <v>305</v>
      </c>
      <c r="V2360" s="18">
        <v>7</v>
      </c>
      <c r="W2360" s="9">
        <v>21000</v>
      </c>
      <c r="X2360" s="9" t="s">
        <v>5310</v>
      </c>
      <c r="Y2360" s="9" t="s">
        <v>5310</v>
      </c>
      <c r="Z2360" s="9" t="s">
        <v>1534</v>
      </c>
      <c r="AA2360" s="19" t="s">
        <v>29</v>
      </c>
      <c r="AB2360" s="9">
        <v>8000000</v>
      </c>
      <c r="AC2360" s="9">
        <v>2502551</v>
      </c>
      <c r="AD2360" s="9" t="s">
        <v>7663</v>
      </c>
      <c r="AE2360" s="20">
        <v>98</v>
      </c>
    </row>
    <row r="2361" spans="1:31" x14ac:dyDescent="0.35">
      <c r="A2361" t="s">
        <v>7664</v>
      </c>
      <c r="B2361" t="s">
        <v>15</v>
      </c>
      <c r="C2361" t="s">
        <v>33</v>
      </c>
      <c r="D2361" s="2">
        <v>1993</v>
      </c>
      <c r="E2361" t="s">
        <v>7358</v>
      </c>
      <c r="F2361" s="2">
        <v>6.5</v>
      </c>
      <c r="G2361">
        <v>9700</v>
      </c>
      <c r="H2361" t="s">
        <v>1208</v>
      </c>
      <c r="I2361" t="s">
        <v>1208</v>
      </c>
      <c r="J2361" t="s">
        <v>558</v>
      </c>
      <c r="K2361" s="3" t="s">
        <v>29</v>
      </c>
      <c r="L2361">
        <v>15000000</v>
      </c>
      <c r="M2361">
        <v>23032565</v>
      </c>
      <c r="N2361" t="s">
        <v>2091</v>
      </c>
      <c r="O2361" s="2">
        <v>112</v>
      </c>
      <c r="Q2361" s="10" t="s">
        <v>33</v>
      </c>
      <c r="R2361" s="21">
        <v>1993</v>
      </c>
      <c r="S2361" s="27" t="s">
        <v>13146</v>
      </c>
      <c r="T2361" s="25" t="str">
        <f>LEFT(S2361,3)</f>
        <v>Sep</v>
      </c>
      <c r="U2361" s="10" t="s">
        <v>29</v>
      </c>
      <c r="V2361" s="21">
        <v>6.5</v>
      </c>
      <c r="W2361" s="10">
        <v>9700</v>
      </c>
      <c r="X2361" s="10" t="s">
        <v>1208</v>
      </c>
      <c r="Y2361" s="10" t="s">
        <v>1208</v>
      </c>
      <c r="Z2361" s="10" t="s">
        <v>558</v>
      </c>
      <c r="AA2361" s="22" t="s">
        <v>29</v>
      </c>
      <c r="AB2361" s="10">
        <v>15000000</v>
      </c>
      <c r="AC2361" s="10">
        <v>23032565</v>
      </c>
      <c r="AD2361" s="10" t="s">
        <v>2091</v>
      </c>
      <c r="AE2361" s="23">
        <v>112</v>
      </c>
    </row>
    <row r="2362" spans="1:31" x14ac:dyDescent="0.35">
      <c r="A2362" t="s">
        <v>7665</v>
      </c>
      <c r="B2362" t="s">
        <v>15</v>
      </c>
      <c r="C2362" t="s">
        <v>51</v>
      </c>
      <c r="D2362" s="2">
        <v>1993</v>
      </c>
      <c r="E2362" t="s">
        <v>7666</v>
      </c>
      <c r="F2362" s="2">
        <v>4.5999999999999996</v>
      </c>
      <c r="G2362">
        <v>3400</v>
      </c>
      <c r="H2362" t="s">
        <v>6367</v>
      </c>
      <c r="I2362" t="s">
        <v>4515</v>
      </c>
      <c r="J2362" t="s">
        <v>2460</v>
      </c>
      <c r="K2362" s="3" t="s">
        <v>29</v>
      </c>
      <c r="L2362">
        <v>12000000</v>
      </c>
      <c r="M2362">
        <v>5086909</v>
      </c>
      <c r="N2362" t="s">
        <v>179</v>
      </c>
      <c r="O2362" s="2">
        <v>95</v>
      </c>
      <c r="Q2362" s="9" t="s">
        <v>51</v>
      </c>
      <c r="R2362" s="18">
        <v>1993</v>
      </c>
      <c r="S2362" s="26" t="s">
        <v>13189</v>
      </c>
      <c r="T2362" s="25" t="str">
        <f>LEFT(S2362,3)</f>
        <v>Dec</v>
      </c>
      <c r="U2362" s="9" t="s">
        <v>29</v>
      </c>
      <c r="V2362" s="18">
        <v>4.5999999999999996</v>
      </c>
      <c r="W2362" s="9">
        <v>3400</v>
      </c>
      <c r="X2362" s="9" t="s">
        <v>6367</v>
      </c>
      <c r="Y2362" s="9" t="s">
        <v>4515</v>
      </c>
      <c r="Z2362" s="9" t="s">
        <v>2460</v>
      </c>
      <c r="AA2362" s="19" t="s">
        <v>29</v>
      </c>
      <c r="AB2362" s="9">
        <v>12000000</v>
      </c>
      <c r="AC2362" s="9">
        <v>5086909</v>
      </c>
      <c r="AD2362" s="9" t="s">
        <v>179</v>
      </c>
      <c r="AE2362" s="20">
        <v>95</v>
      </c>
    </row>
    <row r="2363" spans="1:31" x14ac:dyDescent="0.35">
      <c r="A2363" t="s">
        <v>7667</v>
      </c>
      <c r="B2363" t="s">
        <v>15</v>
      </c>
      <c r="C2363" t="s">
        <v>16</v>
      </c>
      <c r="D2363" s="2">
        <v>1993</v>
      </c>
      <c r="E2363" t="s">
        <v>7468</v>
      </c>
      <c r="F2363" s="2">
        <v>7.1</v>
      </c>
      <c r="G2363">
        <v>22000</v>
      </c>
      <c r="H2363" t="s">
        <v>702</v>
      </c>
      <c r="I2363" t="s">
        <v>7668</v>
      </c>
      <c r="J2363" t="s">
        <v>661</v>
      </c>
      <c r="K2363" s="3" t="s">
        <v>29</v>
      </c>
      <c r="L2363">
        <v>0</v>
      </c>
      <c r="M2363">
        <v>6995302</v>
      </c>
      <c r="N2363" t="s">
        <v>7669</v>
      </c>
      <c r="O2363" s="2">
        <v>122</v>
      </c>
      <c r="Q2363" s="10" t="s">
        <v>16</v>
      </c>
      <c r="R2363" s="21">
        <v>1993</v>
      </c>
      <c r="S2363" s="27" t="s">
        <v>13167</v>
      </c>
      <c r="T2363" s="25" t="str">
        <f>LEFT(S2363,3)</f>
        <v>Nov</v>
      </c>
      <c r="U2363" s="10" t="s">
        <v>29</v>
      </c>
      <c r="V2363" s="21">
        <v>7.1</v>
      </c>
      <c r="W2363" s="10">
        <v>22000</v>
      </c>
      <c r="X2363" s="10" t="s">
        <v>702</v>
      </c>
      <c r="Y2363" s="10" t="s">
        <v>7668</v>
      </c>
      <c r="Z2363" s="10" t="s">
        <v>661</v>
      </c>
      <c r="AA2363" s="22" t="s">
        <v>29</v>
      </c>
      <c r="AB2363" s="10">
        <v>0</v>
      </c>
      <c r="AC2363" s="10">
        <v>6995302</v>
      </c>
      <c r="AD2363" s="10" t="s">
        <v>7669</v>
      </c>
      <c r="AE2363" s="23">
        <v>122</v>
      </c>
    </row>
    <row r="2364" spans="1:31" x14ac:dyDescent="0.35">
      <c r="A2364" t="s">
        <v>7670</v>
      </c>
      <c r="B2364" t="s">
        <v>32</v>
      </c>
      <c r="C2364" t="s">
        <v>40</v>
      </c>
      <c r="D2364" s="2">
        <v>1993</v>
      </c>
      <c r="E2364" t="s">
        <v>7671</v>
      </c>
      <c r="F2364" s="2">
        <v>7.3</v>
      </c>
      <c r="G2364">
        <v>41000</v>
      </c>
      <c r="H2364" t="s">
        <v>288</v>
      </c>
      <c r="I2364" t="s">
        <v>288</v>
      </c>
      <c r="J2364" t="s">
        <v>288</v>
      </c>
      <c r="K2364" s="3" t="s">
        <v>29</v>
      </c>
      <c r="L2364">
        <v>13500000</v>
      </c>
      <c r="M2364">
        <v>11330911</v>
      </c>
      <c r="N2364" t="s">
        <v>2099</v>
      </c>
      <c r="O2364" s="2">
        <v>104</v>
      </c>
      <c r="Q2364" s="9" t="s">
        <v>40</v>
      </c>
      <c r="R2364" s="18">
        <v>1993</v>
      </c>
      <c r="S2364" s="26" t="s">
        <v>13190</v>
      </c>
      <c r="T2364" s="25" t="str">
        <f>LEFT(S2364,3)</f>
        <v>Aug</v>
      </c>
      <c r="U2364" s="9" t="s">
        <v>29</v>
      </c>
      <c r="V2364" s="18">
        <v>7.3</v>
      </c>
      <c r="W2364" s="9">
        <v>41000</v>
      </c>
      <c r="X2364" s="9" t="s">
        <v>288</v>
      </c>
      <c r="Y2364" s="9" t="s">
        <v>288</v>
      </c>
      <c r="Z2364" s="9" t="s">
        <v>288</v>
      </c>
      <c r="AA2364" s="19" t="s">
        <v>29</v>
      </c>
      <c r="AB2364" s="9">
        <v>13500000</v>
      </c>
      <c r="AC2364" s="9">
        <v>11330911</v>
      </c>
      <c r="AD2364" s="9" t="s">
        <v>2099</v>
      </c>
      <c r="AE2364" s="20">
        <v>104</v>
      </c>
    </row>
    <row r="2365" spans="1:31" x14ac:dyDescent="0.35">
      <c r="A2365" t="s">
        <v>7672</v>
      </c>
      <c r="B2365" t="s">
        <v>32</v>
      </c>
      <c r="C2365" t="s">
        <v>33</v>
      </c>
      <c r="D2365" s="2">
        <v>1993</v>
      </c>
      <c r="E2365" t="s">
        <v>7472</v>
      </c>
      <c r="F2365" s="2">
        <v>5.0999999999999996</v>
      </c>
      <c r="G2365">
        <v>7700</v>
      </c>
      <c r="H2365" t="s">
        <v>2016</v>
      </c>
      <c r="I2365" t="s">
        <v>2301</v>
      </c>
      <c r="J2365" t="s">
        <v>7673</v>
      </c>
      <c r="K2365" s="3" t="s">
        <v>29</v>
      </c>
      <c r="L2365">
        <v>0</v>
      </c>
      <c r="M2365">
        <v>4916135</v>
      </c>
      <c r="N2365" t="s">
        <v>2025</v>
      </c>
      <c r="O2365" s="2">
        <v>87</v>
      </c>
      <c r="Q2365" s="10" t="s">
        <v>33</v>
      </c>
      <c r="R2365" s="21">
        <v>1993</v>
      </c>
      <c r="S2365" s="27" t="s">
        <v>13132</v>
      </c>
      <c r="T2365" s="25" t="str">
        <f>LEFT(S2365,3)</f>
        <v>Aug</v>
      </c>
      <c r="U2365" s="10" t="s">
        <v>29</v>
      </c>
      <c r="V2365" s="21">
        <v>5.0999999999999996</v>
      </c>
      <c r="W2365" s="10">
        <v>7700</v>
      </c>
      <c r="X2365" s="10" t="s">
        <v>2016</v>
      </c>
      <c r="Y2365" s="10" t="s">
        <v>2301</v>
      </c>
      <c r="Z2365" s="10" t="s">
        <v>7673</v>
      </c>
      <c r="AA2365" s="22" t="s">
        <v>29</v>
      </c>
      <c r="AB2365" s="10">
        <v>0</v>
      </c>
      <c r="AC2365" s="10">
        <v>4916135</v>
      </c>
      <c r="AD2365" s="10" t="s">
        <v>2025</v>
      </c>
      <c r="AE2365" s="23">
        <v>87</v>
      </c>
    </row>
    <row r="2366" spans="1:31" x14ac:dyDescent="0.35">
      <c r="A2366" t="s">
        <v>7674</v>
      </c>
      <c r="B2366" t="s">
        <v>32</v>
      </c>
      <c r="C2366" t="s">
        <v>24</v>
      </c>
      <c r="D2366" s="2">
        <v>1993</v>
      </c>
      <c r="E2366" t="s">
        <v>7441</v>
      </c>
      <c r="F2366" s="2">
        <v>4.8</v>
      </c>
      <c r="G2366">
        <v>13000</v>
      </c>
      <c r="H2366" t="s">
        <v>4320</v>
      </c>
      <c r="I2366" t="s">
        <v>4320</v>
      </c>
      <c r="J2366" t="s">
        <v>3892</v>
      </c>
      <c r="K2366" s="3" t="s">
        <v>29</v>
      </c>
      <c r="L2366">
        <v>7000000</v>
      </c>
      <c r="M2366">
        <v>12741891</v>
      </c>
      <c r="N2366" t="s">
        <v>7675</v>
      </c>
      <c r="O2366" s="2">
        <v>97</v>
      </c>
      <c r="Q2366" s="9" t="s">
        <v>24</v>
      </c>
      <c r="R2366" s="18">
        <v>1993</v>
      </c>
      <c r="S2366" s="26" t="s">
        <v>13164</v>
      </c>
      <c r="T2366" s="25" t="str">
        <f>LEFT(S2366,3)</f>
        <v>Jul</v>
      </c>
      <c r="U2366" s="9" t="s">
        <v>29</v>
      </c>
      <c r="V2366" s="18">
        <v>4.8</v>
      </c>
      <c r="W2366" s="9">
        <v>13000</v>
      </c>
      <c r="X2366" s="9" t="s">
        <v>4320</v>
      </c>
      <c r="Y2366" s="9" t="s">
        <v>4320</v>
      </c>
      <c r="Z2366" s="9" t="s">
        <v>3892</v>
      </c>
      <c r="AA2366" s="19" t="s">
        <v>29</v>
      </c>
      <c r="AB2366" s="9">
        <v>7000000</v>
      </c>
      <c r="AC2366" s="9">
        <v>12741891</v>
      </c>
      <c r="AD2366" s="9" t="s">
        <v>7675</v>
      </c>
      <c r="AE2366" s="20">
        <v>97</v>
      </c>
    </row>
    <row r="2367" spans="1:31" x14ac:dyDescent="0.35">
      <c r="A2367" t="s">
        <v>7676</v>
      </c>
      <c r="B2367" t="s">
        <v>15</v>
      </c>
      <c r="C2367" t="s">
        <v>40</v>
      </c>
      <c r="D2367" s="2">
        <v>1993</v>
      </c>
      <c r="E2367" t="s">
        <v>7677</v>
      </c>
      <c r="F2367" s="2">
        <v>7.1</v>
      </c>
      <c r="G2367">
        <v>33000</v>
      </c>
      <c r="H2367" t="s">
        <v>7678</v>
      </c>
      <c r="I2367" t="s">
        <v>7679</v>
      </c>
      <c r="J2367" t="s">
        <v>7679</v>
      </c>
      <c r="K2367" s="3" t="s">
        <v>451</v>
      </c>
      <c r="L2367">
        <v>0</v>
      </c>
      <c r="M2367">
        <v>659810</v>
      </c>
      <c r="N2367" t="s">
        <v>7680</v>
      </c>
      <c r="O2367" s="2">
        <v>107</v>
      </c>
      <c r="Q2367" s="10" t="s">
        <v>40</v>
      </c>
      <c r="R2367" s="21">
        <v>1993</v>
      </c>
      <c r="S2367" s="27" t="s">
        <v>13191</v>
      </c>
      <c r="T2367" s="25" t="str">
        <f>LEFT(S2367,3)</f>
        <v>Jul</v>
      </c>
      <c r="U2367" s="10" t="s">
        <v>29</v>
      </c>
      <c r="V2367" s="21">
        <v>7.1</v>
      </c>
      <c r="W2367" s="10">
        <v>33000</v>
      </c>
      <c r="X2367" s="10" t="s">
        <v>7678</v>
      </c>
      <c r="Y2367" s="10" t="s">
        <v>7679</v>
      </c>
      <c r="Z2367" s="10" t="s">
        <v>7679</v>
      </c>
      <c r="AA2367" s="22" t="s">
        <v>451</v>
      </c>
      <c r="AB2367" s="10">
        <v>0</v>
      </c>
      <c r="AC2367" s="10">
        <v>659810</v>
      </c>
      <c r="AD2367" s="10" t="s">
        <v>7680</v>
      </c>
      <c r="AE2367" s="23">
        <v>107</v>
      </c>
    </row>
    <row r="2368" spans="1:31" x14ac:dyDescent="0.35">
      <c r="A2368" t="s">
        <v>7681</v>
      </c>
      <c r="B2368" t="s">
        <v>32</v>
      </c>
      <c r="C2368" t="s">
        <v>24</v>
      </c>
      <c r="D2368" s="2">
        <v>1993</v>
      </c>
      <c r="E2368" t="s">
        <v>7255</v>
      </c>
      <c r="F2368" s="2">
        <v>6.2</v>
      </c>
      <c r="G2368">
        <v>8000</v>
      </c>
      <c r="H2368" t="s">
        <v>7682</v>
      </c>
      <c r="I2368" t="s">
        <v>7683</v>
      </c>
      <c r="J2368" t="s">
        <v>7684</v>
      </c>
      <c r="K2368" s="3" t="s">
        <v>29</v>
      </c>
      <c r="L2368">
        <v>6500000</v>
      </c>
      <c r="M2368">
        <v>24103594</v>
      </c>
      <c r="N2368" t="s">
        <v>7685</v>
      </c>
      <c r="O2368" s="2">
        <v>108</v>
      </c>
      <c r="Q2368" s="9" t="s">
        <v>24</v>
      </c>
      <c r="R2368" s="18">
        <v>1993</v>
      </c>
      <c r="S2368" s="26" t="s">
        <v>13129</v>
      </c>
      <c r="T2368" s="25" t="str">
        <f>LEFT(S2368,3)</f>
        <v>Apr</v>
      </c>
      <c r="U2368" s="9" t="s">
        <v>29</v>
      </c>
      <c r="V2368" s="18">
        <v>6.2</v>
      </c>
      <c r="W2368" s="9">
        <v>8000</v>
      </c>
      <c r="X2368" s="9" t="s">
        <v>7682</v>
      </c>
      <c r="Y2368" s="9" t="s">
        <v>7683</v>
      </c>
      <c r="Z2368" s="9" t="s">
        <v>7684</v>
      </c>
      <c r="AA2368" s="19" t="s">
        <v>29</v>
      </c>
      <c r="AB2368" s="9">
        <v>6500000</v>
      </c>
      <c r="AC2368" s="9">
        <v>24103594</v>
      </c>
      <c r="AD2368" s="9" t="s">
        <v>7685</v>
      </c>
      <c r="AE2368" s="20">
        <v>108</v>
      </c>
    </row>
    <row r="2369" spans="1:31" x14ac:dyDescent="0.35">
      <c r="A2369" t="s">
        <v>7686</v>
      </c>
      <c r="B2369" t="s">
        <v>1998</v>
      </c>
      <c r="C2369" t="s">
        <v>40</v>
      </c>
      <c r="D2369" s="2">
        <v>1993</v>
      </c>
      <c r="E2369" t="s">
        <v>5412</v>
      </c>
      <c r="F2369" s="2">
        <v>5.0999999999999996</v>
      </c>
      <c r="G2369">
        <v>16000</v>
      </c>
      <c r="H2369" t="s">
        <v>1236</v>
      </c>
      <c r="I2369" t="s">
        <v>7687</v>
      </c>
      <c r="J2369" t="s">
        <v>3536</v>
      </c>
      <c r="K2369" s="3" t="s">
        <v>29</v>
      </c>
      <c r="L2369">
        <v>22000000</v>
      </c>
      <c r="M2369">
        <v>104942695</v>
      </c>
      <c r="N2369" t="s">
        <v>6511</v>
      </c>
      <c r="O2369" s="2">
        <v>111</v>
      </c>
      <c r="Q2369" s="10" t="s">
        <v>40</v>
      </c>
      <c r="R2369" s="21">
        <v>1993</v>
      </c>
      <c r="S2369" s="27" t="s">
        <v>12905</v>
      </c>
      <c r="T2369" s="25" t="str">
        <f>LEFT(S2369,3)</f>
        <v>May</v>
      </c>
      <c r="U2369" s="10" t="s">
        <v>29</v>
      </c>
      <c r="V2369" s="21">
        <v>5.0999999999999996</v>
      </c>
      <c r="W2369" s="10">
        <v>16000</v>
      </c>
      <c r="X2369" s="10" t="s">
        <v>1236</v>
      </c>
      <c r="Y2369" s="10" t="s">
        <v>7687</v>
      </c>
      <c r="Z2369" s="10" t="s">
        <v>3536</v>
      </c>
      <c r="AA2369" s="22" t="s">
        <v>29</v>
      </c>
      <c r="AB2369" s="10">
        <v>22000000</v>
      </c>
      <c r="AC2369" s="10">
        <v>104942695</v>
      </c>
      <c r="AD2369" s="10" t="s">
        <v>6511</v>
      </c>
      <c r="AE2369" s="23">
        <v>111</v>
      </c>
    </row>
    <row r="2370" spans="1:31" x14ac:dyDescent="0.35">
      <c r="A2370" t="s">
        <v>3767</v>
      </c>
      <c r="B2370" t="s">
        <v>15</v>
      </c>
      <c r="C2370" t="s">
        <v>16</v>
      </c>
      <c r="D2370" s="2">
        <v>1993</v>
      </c>
      <c r="E2370" t="s">
        <v>7688</v>
      </c>
      <c r="F2370" s="2">
        <v>6.2</v>
      </c>
      <c r="G2370">
        <v>4500</v>
      </c>
      <c r="H2370" t="s">
        <v>2422</v>
      </c>
      <c r="I2370" t="s">
        <v>2422</v>
      </c>
      <c r="J2370" t="s">
        <v>2734</v>
      </c>
      <c r="K2370" s="3" t="s">
        <v>29</v>
      </c>
      <c r="L2370">
        <v>0</v>
      </c>
      <c r="M2370">
        <v>256264</v>
      </c>
      <c r="N2370" t="s">
        <v>218</v>
      </c>
      <c r="O2370" s="2">
        <v>103</v>
      </c>
      <c r="Q2370" s="9" t="s">
        <v>16</v>
      </c>
      <c r="R2370" s="18">
        <v>1993</v>
      </c>
      <c r="S2370" s="26" t="s">
        <v>13192</v>
      </c>
      <c r="T2370" s="25" t="str">
        <f>LEFT(S2370,3)</f>
        <v>May</v>
      </c>
      <c r="U2370" s="9" t="s">
        <v>29</v>
      </c>
      <c r="V2370" s="18">
        <v>6.2</v>
      </c>
      <c r="W2370" s="9">
        <v>4500</v>
      </c>
      <c r="X2370" s="9" t="s">
        <v>2422</v>
      </c>
      <c r="Y2370" s="9" t="s">
        <v>2422</v>
      </c>
      <c r="Z2370" s="9" t="s">
        <v>2734</v>
      </c>
      <c r="AA2370" s="19" t="s">
        <v>29</v>
      </c>
      <c r="AB2370" s="9">
        <v>0</v>
      </c>
      <c r="AC2370" s="9">
        <v>256264</v>
      </c>
      <c r="AD2370" s="9" t="s">
        <v>218</v>
      </c>
      <c r="AE2370" s="20">
        <v>103</v>
      </c>
    </row>
    <row r="2371" spans="1:31" x14ac:dyDescent="0.35">
      <c r="A2371" t="s">
        <v>7689</v>
      </c>
      <c r="B2371" t="s">
        <v>15</v>
      </c>
      <c r="C2371" t="s">
        <v>16</v>
      </c>
      <c r="D2371" s="2">
        <v>1993</v>
      </c>
      <c r="E2371" t="s">
        <v>7372</v>
      </c>
      <c r="F2371" s="2">
        <v>6.8</v>
      </c>
      <c r="G2371">
        <v>9000</v>
      </c>
      <c r="H2371" t="s">
        <v>580</v>
      </c>
      <c r="I2371" t="s">
        <v>7690</v>
      </c>
      <c r="J2371" t="s">
        <v>4567</v>
      </c>
      <c r="K2371" s="3" t="s">
        <v>29</v>
      </c>
      <c r="L2371">
        <v>0</v>
      </c>
      <c r="M2371">
        <v>1498795</v>
      </c>
      <c r="N2371" t="s">
        <v>6294</v>
      </c>
      <c r="O2371" s="2">
        <v>101</v>
      </c>
      <c r="Q2371" s="10" t="s">
        <v>16</v>
      </c>
      <c r="R2371" s="21">
        <v>1993</v>
      </c>
      <c r="S2371" s="27" t="s">
        <v>13149</v>
      </c>
      <c r="T2371" s="25" t="str">
        <f>LEFT(S2371,3)</f>
        <v>Oct</v>
      </c>
      <c r="U2371" s="10" t="s">
        <v>29</v>
      </c>
      <c r="V2371" s="21">
        <v>6.8</v>
      </c>
      <c r="W2371" s="10">
        <v>9000</v>
      </c>
      <c r="X2371" s="10" t="s">
        <v>580</v>
      </c>
      <c r="Y2371" s="10" t="s">
        <v>7690</v>
      </c>
      <c r="Z2371" s="10" t="s">
        <v>4567</v>
      </c>
      <c r="AA2371" s="22" t="s">
        <v>29</v>
      </c>
      <c r="AB2371" s="10">
        <v>0</v>
      </c>
      <c r="AC2371" s="10">
        <v>1498795</v>
      </c>
      <c r="AD2371" s="10" t="s">
        <v>6294</v>
      </c>
      <c r="AE2371" s="23">
        <v>101</v>
      </c>
    </row>
    <row r="2372" spans="1:31" x14ac:dyDescent="0.35">
      <c r="A2372" t="s">
        <v>7691</v>
      </c>
      <c r="B2372" t="s">
        <v>15</v>
      </c>
      <c r="C2372" t="s">
        <v>51</v>
      </c>
      <c r="D2372" s="2">
        <v>1993</v>
      </c>
      <c r="E2372" t="s">
        <v>7504</v>
      </c>
      <c r="F2372" s="2">
        <v>6</v>
      </c>
      <c r="G2372">
        <v>16000</v>
      </c>
      <c r="H2372" t="s">
        <v>1072</v>
      </c>
      <c r="I2372" t="s">
        <v>19</v>
      </c>
      <c r="J2372" t="s">
        <v>1860</v>
      </c>
      <c r="K2372" s="3" t="s">
        <v>29</v>
      </c>
      <c r="L2372">
        <v>15000000</v>
      </c>
      <c r="M2372">
        <v>10611160</v>
      </c>
      <c r="N2372" t="s">
        <v>49</v>
      </c>
      <c r="O2372" s="2">
        <v>122</v>
      </c>
      <c r="Q2372" s="9" t="s">
        <v>51</v>
      </c>
      <c r="R2372" s="18">
        <v>1993</v>
      </c>
      <c r="S2372" s="26" t="s">
        <v>13175</v>
      </c>
      <c r="T2372" s="25" t="str">
        <f>LEFT(S2372,3)</f>
        <v>Apr</v>
      </c>
      <c r="U2372" s="9" t="s">
        <v>29</v>
      </c>
      <c r="V2372" s="18">
        <v>6</v>
      </c>
      <c r="W2372" s="9">
        <v>16000</v>
      </c>
      <c r="X2372" s="9" t="s">
        <v>1072</v>
      </c>
      <c r="Y2372" s="9" t="s">
        <v>19</v>
      </c>
      <c r="Z2372" s="9" t="s">
        <v>1860</v>
      </c>
      <c r="AA2372" s="19" t="s">
        <v>29</v>
      </c>
      <c r="AB2372" s="9">
        <v>15000000</v>
      </c>
      <c r="AC2372" s="9">
        <v>10611160</v>
      </c>
      <c r="AD2372" s="9" t="s">
        <v>49</v>
      </c>
      <c r="AE2372" s="20">
        <v>122</v>
      </c>
    </row>
    <row r="2373" spans="1:31" x14ac:dyDescent="0.35">
      <c r="A2373" t="s">
        <v>7692</v>
      </c>
      <c r="B2373" t="s">
        <v>1998</v>
      </c>
      <c r="C2373" t="s">
        <v>33</v>
      </c>
      <c r="D2373" s="2">
        <v>1993</v>
      </c>
      <c r="E2373" t="s">
        <v>7589</v>
      </c>
      <c r="F2373" s="2">
        <v>6.6</v>
      </c>
      <c r="G2373">
        <v>5900</v>
      </c>
      <c r="H2373" t="s">
        <v>4429</v>
      </c>
      <c r="I2373" t="s">
        <v>4429</v>
      </c>
      <c r="J2373" t="s">
        <v>7693</v>
      </c>
      <c r="K2373" s="3" t="s">
        <v>451</v>
      </c>
      <c r="L2373">
        <v>6000000</v>
      </c>
      <c r="M2373">
        <v>3283371</v>
      </c>
      <c r="N2373" t="s">
        <v>7694</v>
      </c>
      <c r="O2373" s="2">
        <v>99</v>
      </c>
      <c r="Q2373" s="10" t="s">
        <v>33</v>
      </c>
      <c r="R2373" s="21">
        <v>1993</v>
      </c>
      <c r="S2373" s="27" t="s">
        <v>13182</v>
      </c>
      <c r="T2373" s="25" t="str">
        <f>LEFT(S2373,3)</f>
        <v>Aug</v>
      </c>
      <c r="U2373" s="10" t="s">
        <v>29</v>
      </c>
      <c r="V2373" s="21">
        <v>6.6</v>
      </c>
      <c r="W2373" s="10">
        <v>5900</v>
      </c>
      <c r="X2373" s="10" t="s">
        <v>4429</v>
      </c>
      <c r="Y2373" s="10" t="s">
        <v>4429</v>
      </c>
      <c r="Z2373" s="10" t="s">
        <v>7693</v>
      </c>
      <c r="AA2373" s="22" t="s">
        <v>451</v>
      </c>
      <c r="AB2373" s="10">
        <v>6000000</v>
      </c>
      <c r="AC2373" s="10">
        <v>3283371</v>
      </c>
      <c r="AD2373" s="10" t="s">
        <v>7694</v>
      </c>
      <c r="AE2373" s="23">
        <v>99</v>
      </c>
    </row>
    <row r="2374" spans="1:31" x14ac:dyDescent="0.35">
      <c r="A2374" t="s">
        <v>7695</v>
      </c>
      <c r="B2374" t="s">
        <v>1998</v>
      </c>
      <c r="C2374" t="s">
        <v>16</v>
      </c>
      <c r="D2374" s="2">
        <v>1993</v>
      </c>
      <c r="E2374" t="s">
        <v>7382</v>
      </c>
      <c r="F2374" s="2">
        <v>6.8</v>
      </c>
      <c r="G2374">
        <v>11000</v>
      </c>
      <c r="H2374" t="s">
        <v>1673</v>
      </c>
      <c r="I2374" t="s">
        <v>1673</v>
      </c>
      <c r="J2374" t="s">
        <v>1564</v>
      </c>
      <c r="K2374" s="3" t="s">
        <v>29</v>
      </c>
      <c r="L2374">
        <v>15000000</v>
      </c>
      <c r="M2374">
        <v>27804899</v>
      </c>
      <c r="N2374" t="s">
        <v>7696</v>
      </c>
      <c r="O2374" s="2">
        <v>117</v>
      </c>
      <c r="Q2374" s="9" t="s">
        <v>16</v>
      </c>
      <c r="R2374" s="18">
        <v>1993</v>
      </c>
      <c r="S2374" s="26" t="s">
        <v>13152</v>
      </c>
      <c r="T2374" s="25" t="str">
        <f>LEFT(S2374,3)</f>
        <v>Nov</v>
      </c>
      <c r="U2374" s="9" t="s">
        <v>29</v>
      </c>
      <c r="V2374" s="18">
        <v>6.8</v>
      </c>
      <c r="W2374" s="9">
        <v>11000</v>
      </c>
      <c r="X2374" s="9" t="s">
        <v>1673</v>
      </c>
      <c r="Y2374" s="9" t="s">
        <v>1673</v>
      </c>
      <c r="Z2374" s="9" t="s">
        <v>1564</v>
      </c>
      <c r="AA2374" s="19" t="s">
        <v>29</v>
      </c>
      <c r="AB2374" s="9">
        <v>15000000</v>
      </c>
      <c r="AC2374" s="9">
        <v>27804899</v>
      </c>
      <c r="AD2374" s="9" t="s">
        <v>7696</v>
      </c>
      <c r="AE2374" s="20">
        <v>117</v>
      </c>
    </row>
    <row r="2375" spans="1:31" x14ac:dyDescent="0.35">
      <c r="A2375" t="s">
        <v>7697</v>
      </c>
      <c r="B2375" t="s">
        <v>15</v>
      </c>
      <c r="C2375" t="s">
        <v>103</v>
      </c>
      <c r="D2375" s="2">
        <v>1993</v>
      </c>
      <c r="E2375" t="s">
        <v>7698</v>
      </c>
      <c r="F2375" s="2">
        <v>6.5</v>
      </c>
      <c r="G2375">
        <v>2000</v>
      </c>
      <c r="H2375" t="s">
        <v>7185</v>
      </c>
      <c r="I2375" t="s">
        <v>7185</v>
      </c>
      <c r="J2375" t="s">
        <v>7699</v>
      </c>
      <c r="K2375" s="3" t="s">
        <v>29</v>
      </c>
      <c r="L2375">
        <v>0</v>
      </c>
      <c r="M2375">
        <v>3267313</v>
      </c>
      <c r="N2375" t="s">
        <v>1984</v>
      </c>
      <c r="O2375" s="2">
        <v>92</v>
      </c>
      <c r="Q2375" s="10" t="s">
        <v>103</v>
      </c>
      <c r="R2375" s="21">
        <v>1993</v>
      </c>
      <c r="S2375" s="27" t="s">
        <v>13193</v>
      </c>
      <c r="T2375" s="25" t="str">
        <f>LEFT(S2375,3)</f>
        <v>Jul</v>
      </c>
      <c r="U2375" s="10" t="s">
        <v>29</v>
      </c>
      <c r="V2375" s="21">
        <v>6.5</v>
      </c>
      <c r="W2375" s="10">
        <v>2000</v>
      </c>
      <c r="X2375" s="10" t="s">
        <v>7185</v>
      </c>
      <c r="Y2375" s="10" t="s">
        <v>7185</v>
      </c>
      <c r="Z2375" s="10" t="s">
        <v>7699</v>
      </c>
      <c r="AA2375" s="22" t="s">
        <v>29</v>
      </c>
      <c r="AB2375" s="10">
        <v>0</v>
      </c>
      <c r="AC2375" s="10">
        <v>3267313</v>
      </c>
      <c r="AD2375" s="10" t="s">
        <v>1984</v>
      </c>
      <c r="AE2375" s="23">
        <v>92</v>
      </c>
    </row>
    <row r="2376" spans="1:31" x14ac:dyDescent="0.35">
      <c r="A2376" t="s">
        <v>7700</v>
      </c>
      <c r="B2376" t="s">
        <v>1998</v>
      </c>
      <c r="C2376" t="s">
        <v>40</v>
      </c>
      <c r="D2376" s="2">
        <v>1993</v>
      </c>
      <c r="E2376" t="s">
        <v>7468</v>
      </c>
      <c r="F2376" s="2">
        <v>4.4000000000000004</v>
      </c>
      <c r="G2376">
        <v>28000</v>
      </c>
      <c r="H2376" t="s">
        <v>4999</v>
      </c>
      <c r="I2376" t="s">
        <v>4999</v>
      </c>
      <c r="J2376" t="s">
        <v>159</v>
      </c>
      <c r="K2376" s="3" t="s">
        <v>29</v>
      </c>
      <c r="L2376">
        <v>22000000</v>
      </c>
      <c r="M2376">
        <v>10340263</v>
      </c>
      <c r="N2376" t="s">
        <v>2099</v>
      </c>
      <c r="O2376" s="2">
        <v>96</v>
      </c>
      <c r="Q2376" s="9" t="s">
        <v>40</v>
      </c>
      <c r="R2376" s="18">
        <v>1993</v>
      </c>
      <c r="S2376" s="26" t="s">
        <v>13167</v>
      </c>
      <c r="T2376" s="25" t="str">
        <f>LEFT(S2376,3)</f>
        <v>Nov</v>
      </c>
      <c r="U2376" s="9" t="s">
        <v>29</v>
      </c>
      <c r="V2376" s="18">
        <v>4.4000000000000004</v>
      </c>
      <c r="W2376" s="9">
        <v>28000</v>
      </c>
      <c r="X2376" s="9" t="s">
        <v>4999</v>
      </c>
      <c r="Y2376" s="9" t="s">
        <v>4999</v>
      </c>
      <c r="Z2376" s="9" t="s">
        <v>159</v>
      </c>
      <c r="AA2376" s="19" t="s">
        <v>29</v>
      </c>
      <c r="AB2376" s="9">
        <v>22000000</v>
      </c>
      <c r="AC2376" s="9">
        <v>10340263</v>
      </c>
      <c r="AD2376" s="9" t="s">
        <v>2099</v>
      </c>
      <c r="AE2376" s="20">
        <v>96</v>
      </c>
    </row>
    <row r="2377" spans="1:31" x14ac:dyDescent="0.35">
      <c r="A2377" t="s">
        <v>7701</v>
      </c>
      <c r="B2377" t="s">
        <v>32</v>
      </c>
      <c r="C2377" t="s">
        <v>33</v>
      </c>
      <c r="D2377" s="2">
        <v>1993</v>
      </c>
      <c r="E2377" t="s">
        <v>7182</v>
      </c>
      <c r="F2377" s="2">
        <v>5.2</v>
      </c>
      <c r="G2377">
        <v>7800</v>
      </c>
      <c r="H2377" t="s">
        <v>4303</v>
      </c>
      <c r="I2377" t="s">
        <v>4303</v>
      </c>
      <c r="J2377" t="s">
        <v>4303</v>
      </c>
      <c r="K2377" s="3" t="s">
        <v>29</v>
      </c>
      <c r="L2377">
        <v>20000000</v>
      </c>
      <c r="M2377">
        <v>8016708</v>
      </c>
      <c r="N2377" t="s">
        <v>117</v>
      </c>
      <c r="O2377" s="2">
        <v>100</v>
      </c>
      <c r="Q2377" s="10" t="s">
        <v>33</v>
      </c>
      <c r="R2377" s="21">
        <v>1993</v>
      </c>
      <c r="S2377" s="27" t="s">
        <v>13121</v>
      </c>
      <c r="T2377" s="25" t="str">
        <f>LEFT(S2377,3)</f>
        <v>Aug</v>
      </c>
      <c r="U2377" s="10" t="s">
        <v>29</v>
      </c>
      <c r="V2377" s="21">
        <v>5.2</v>
      </c>
      <c r="W2377" s="10">
        <v>7800</v>
      </c>
      <c r="X2377" s="10" t="s">
        <v>4303</v>
      </c>
      <c r="Y2377" s="10" t="s">
        <v>4303</v>
      </c>
      <c r="Z2377" s="10" t="s">
        <v>4303</v>
      </c>
      <c r="AA2377" s="22" t="s">
        <v>29</v>
      </c>
      <c r="AB2377" s="10">
        <v>20000000</v>
      </c>
      <c r="AC2377" s="10">
        <v>8016708</v>
      </c>
      <c r="AD2377" s="10" t="s">
        <v>117</v>
      </c>
      <c r="AE2377" s="23">
        <v>100</v>
      </c>
    </row>
    <row r="2378" spans="1:31" x14ac:dyDescent="0.35">
      <c r="A2378" t="s">
        <v>7702</v>
      </c>
      <c r="B2378" t="s">
        <v>1998</v>
      </c>
      <c r="C2378" t="s">
        <v>40</v>
      </c>
      <c r="D2378" s="2">
        <v>1993</v>
      </c>
      <c r="E2378" t="s">
        <v>7309</v>
      </c>
      <c r="F2378" s="2">
        <v>5.8</v>
      </c>
      <c r="G2378">
        <v>7000</v>
      </c>
      <c r="H2378" t="s">
        <v>1187</v>
      </c>
      <c r="I2378" t="s">
        <v>7703</v>
      </c>
      <c r="J2378" t="s">
        <v>1226</v>
      </c>
      <c r="K2378" s="3" t="s">
        <v>29</v>
      </c>
      <c r="L2378">
        <v>0</v>
      </c>
      <c r="M2378">
        <v>7839327</v>
      </c>
      <c r="N2378" t="s">
        <v>117</v>
      </c>
      <c r="O2378" s="2">
        <v>91</v>
      </c>
      <c r="Q2378" s="9" t="s">
        <v>40</v>
      </c>
      <c r="R2378" s="18">
        <v>1993</v>
      </c>
      <c r="S2378" s="26" t="s">
        <v>13138</v>
      </c>
      <c r="T2378" s="25" t="str">
        <f>LEFT(S2378,3)</f>
        <v>Oct</v>
      </c>
      <c r="U2378" s="9" t="s">
        <v>29</v>
      </c>
      <c r="V2378" s="18">
        <v>5.8</v>
      </c>
      <c r="W2378" s="9">
        <v>7000</v>
      </c>
      <c r="X2378" s="9" t="s">
        <v>1187</v>
      </c>
      <c r="Y2378" s="9" t="s">
        <v>7703</v>
      </c>
      <c r="Z2378" s="9" t="s">
        <v>1226</v>
      </c>
      <c r="AA2378" s="19" t="s">
        <v>29</v>
      </c>
      <c r="AB2378" s="9">
        <v>0</v>
      </c>
      <c r="AC2378" s="9">
        <v>7839327</v>
      </c>
      <c r="AD2378" s="9" t="s">
        <v>117</v>
      </c>
      <c r="AE2378" s="20">
        <v>91</v>
      </c>
    </row>
    <row r="2379" spans="1:31" x14ac:dyDescent="0.35">
      <c r="A2379" t="s">
        <v>7704</v>
      </c>
      <c r="B2379" t="s">
        <v>15</v>
      </c>
      <c r="C2379" t="s">
        <v>40</v>
      </c>
      <c r="D2379" s="2">
        <v>1993</v>
      </c>
      <c r="E2379" t="s">
        <v>7475</v>
      </c>
      <c r="F2379" s="2">
        <v>6.3</v>
      </c>
      <c r="G2379">
        <v>9000</v>
      </c>
      <c r="H2379" t="s">
        <v>7250</v>
      </c>
      <c r="I2379" t="s">
        <v>7705</v>
      </c>
      <c r="J2379" t="s">
        <v>7705</v>
      </c>
      <c r="K2379" s="3" t="s">
        <v>29</v>
      </c>
      <c r="L2379">
        <v>6000000</v>
      </c>
      <c r="M2379">
        <v>17953778</v>
      </c>
      <c r="N2379" t="s">
        <v>4877</v>
      </c>
      <c r="O2379" s="2">
        <v>89</v>
      </c>
      <c r="Q2379" s="10" t="s">
        <v>40</v>
      </c>
      <c r="R2379" s="21">
        <v>1993</v>
      </c>
      <c r="S2379" s="27" t="s">
        <v>13168</v>
      </c>
      <c r="T2379" s="25" t="str">
        <f>LEFT(S2379,3)</f>
        <v>Mar</v>
      </c>
      <c r="U2379" s="10" t="s">
        <v>29</v>
      </c>
      <c r="V2379" s="21">
        <v>6.3</v>
      </c>
      <c r="W2379" s="10">
        <v>9000</v>
      </c>
      <c r="X2379" s="10" t="s">
        <v>7250</v>
      </c>
      <c r="Y2379" s="10" t="s">
        <v>7705</v>
      </c>
      <c r="Z2379" s="10" t="s">
        <v>7705</v>
      </c>
      <c r="AA2379" s="22" t="s">
        <v>29</v>
      </c>
      <c r="AB2379" s="10">
        <v>6000000</v>
      </c>
      <c r="AC2379" s="10">
        <v>17953778</v>
      </c>
      <c r="AD2379" s="10" t="s">
        <v>4877</v>
      </c>
      <c r="AE2379" s="23">
        <v>89</v>
      </c>
    </row>
    <row r="2380" spans="1:31" x14ac:dyDescent="0.35">
      <c r="A2380" t="s">
        <v>7706</v>
      </c>
      <c r="B2380" t="s">
        <v>1998</v>
      </c>
      <c r="C2380" t="s">
        <v>40</v>
      </c>
      <c r="D2380" s="2">
        <v>1993</v>
      </c>
      <c r="E2380" t="s">
        <v>7044</v>
      </c>
      <c r="F2380" s="2">
        <v>5.0999999999999996</v>
      </c>
      <c r="G2380">
        <v>2100</v>
      </c>
      <c r="H2380" t="s">
        <v>7707</v>
      </c>
      <c r="I2380" t="s">
        <v>7708</v>
      </c>
      <c r="J2380" t="s">
        <v>7709</v>
      </c>
      <c r="K2380" s="3" t="s">
        <v>29</v>
      </c>
      <c r="L2380">
        <v>13000000</v>
      </c>
      <c r="M2380">
        <v>2570550</v>
      </c>
      <c r="N2380" t="s">
        <v>7710</v>
      </c>
      <c r="O2380" s="2">
        <v>90</v>
      </c>
      <c r="Q2380" s="9" t="s">
        <v>40</v>
      </c>
      <c r="R2380" s="18">
        <v>1993</v>
      </c>
      <c r="S2380" s="26" t="s">
        <v>13109</v>
      </c>
      <c r="T2380" s="25" t="str">
        <f>LEFT(S2380,3)</f>
        <v>Sep</v>
      </c>
      <c r="U2380" s="9" t="s">
        <v>29</v>
      </c>
      <c r="V2380" s="18">
        <v>5.0999999999999996</v>
      </c>
      <c r="W2380" s="9">
        <v>2100</v>
      </c>
      <c r="X2380" s="9" t="s">
        <v>7707</v>
      </c>
      <c r="Y2380" s="9" t="s">
        <v>7708</v>
      </c>
      <c r="Z2380" s="9" t="s">
        <v>7709</v>
      </c>
      <c r="AA2380" s="19" t="s">
        <v>29</v>
      </c>
      <c r="AB2380" s="9">
        <v>13000000</v>
      </c>
      <c r="AC2380" s="9">
        <v>2570550</v>
      </c>
      <c r="AD2380" s="9" t="s">
        <v>7710</v>
      </c>
      <c r="AE2380" s="20">
        <v>90</v>
      </c>
    </row>
    <row r="2381" spans="1:31" x14ac:dyDescent="0.35">
      <c r="A2381" t="s">
        <v>7711</v>
      </c>
      <c r="B2381" t="s">
        <v>15</v>
      </c>
      <c r="C2381" t="s">
        <v>33</v>
      </c>
      <c r="D2381" s="2">
        <v>1993</v>
      </c>
      <c r="E2381" t="s">
        <v>7712</v>
      </c>
      <c r="F2381" s="2">
        <v>6.8</v>
      </c>
      <c r="G2381">
        <v>14000</v>
      </c>
      <c r="H2381" t="s">
        <v>790</v>
      </c>
      <c r="I2381" t="s">
        <v>7713</v>
      </c>
      <c r="J2381" t="s">
        <v>7714</v>
      </c>
      <c r="K2381" s="3" t="s">
        <v>29</v>
      </c>
      <c r="L2381">
        <v>33000000</v>
      </c>
      <c r="M2381">
        <v>5864949</v>
      </c>
      <c r="N2381" t="s">
        <v>7013</v>
      </c>
      <c r="O2381" s="2">
        <v>140</v>
      </c>
      <c r="Q2381" s="10" t="s">
        <v>33</v>
      </c>
      <c r="R2381" s="21">
        <v>1993</v>
      </c>
      <c r="S2381" s="27" t="s">
        <v>13194</v>
      </c>
      <c r="T2381" s="25" t="str">
        <f>LEFT(S2381,3)</f>
        <v>Jan</v>
      </c>
      <c r="U2381" s="10" t="s">
        <v>29</v>
      </c>
      <c r="V2381" s="21">
        <v>6.8</v>
      </c>
      <c r="W2381" s="10">
        <v>14000</v>
      </c>
      <c r="X2381" s="10" t="s">
        <v>790</v>
      </c>
      <c r="Y2381" s="10" t="s">
        <v>7713</v>
      </c>
      <c r="Z2381" s="10" t="s">
        <v>7714</v>
      </c>
      <c r="AA2381" s="22" t="s">
        <v>29</v>
      </c>
      <c r="AB2381" s="10">
        <v>33000000</v>
      </c>
      <c r="AC2381" s="10">
        <v>5864949</v>
      </c>
      <c r="AD2381" s="10" t="s">
        <v>7013</v>
      </c>
      <c r="AE2381" s="23">
        <v>140</v>
      </c>
    </row>
    <row r="2382" spans="1:31" x14ac:dyDescent="0.35">
      <c r="A2382" t="s">
        <v>7715</v>
      </c>
      <c r="B2382" t="s">
        <v>1998</v>
      </c>
      <c r="C2382" t="s">
        <v>40</v>
      </c>
      <c r="D2382" s="2">
        <v>1993</v>
      </c>
      <c r="E2382" t="s">
        <v>7504</v>
      </c>
      <c r="F2382" s="2">
        <v>6.6</v>
      </c>
      <c r="G2382">
        <v>5300</v>
      </c>
      <c r="H2382" t="s">
        <v>6157</v>
      </c>
      <c r="I2382" t="s">
        <v>6157</v>
      </c>
      <c r="J2382" t="s">
        <v>7716</v>
      </c>
      <c r="K2382" s="3" t="s">
        <v>194</v>
      </c>
      <c r="L2382">
        <v>9000000</v>
      </c>
      <c r="M2382">
        <v>14904910</v>
      </c>
      <c r="N2382" t="s">
        <v>5106</v>
      </c>
      <c r="O2382" s="2">
        <v>97</v>
      </c>
      <c r="Q2382" s="9" t="s">
        <v>40</v>
      </c>
      <c r="R2382" s="18">
        <v>1993</v>
      </c>
      <c r="S2382" s="26" t="s">
        <v>13175</v>
      </c>
      <c r="T2382" s="25" t="str">
        <f>LEFT(S2382,3)</f>
        <v>Apr</v>
      </c>
      <c r="U2382" s="9" t="s">
        <v>29</v>
      </c>
      <c r="V2382" s="18">
        <v>6.6</v>
      </c>
      <c r="W2382" s="9">
        <v>5300</v>
      </c>
      <c r="X2382" s="9" t="s">
        <v>6157</v>
      </c>
      <c r="Y2382" s="9" t="s">
        <v>6157</v>
      </c>
      <c r="Z2382" s="9" t="s">
        <v>7716</v>
      </c>
      <c r="AA2382" s="19" t="s">
        <v>194</v>
      </c>
      <c r="AB2382" s="9">
        <v>9000000</v>
      </c>
      <c r="AC2382" s="9">
        <v>14904910</v>
      </c>
      <c r="AD2382" s="9" t="s">
        <v>5106</v>
      </c>
      <c r="AE2382" s="20">
        <v>97</v>
      </c>
    </row>
    <row r="2383" spans="1:31" x14ac:dyDescent="0.35">
      <c r="A2383" t="s">
        <v>7717</v>
      </c>
      <c r="B2383" t="s">
        <v>336</v>
      </c>
      <c r="C2383" t="s">
        <v>389</v>
      </c>
      <c r="D2383" s="2">
        <v>1993</v>
      </c>
      <c r="E2383" t="s">
        <v>7403</v>
      </c>
      <c r="F2383" s="2">
        <v>6.5</v>
      </c>
      <c r="G2383">
        <v>5200</v>
      </c>
      <c r="H2383" t="s">
        <v>7718</v>
      </c>
      <c r="I2383" t="s">
        <v>7719</v>
      </c>
      <c r="J2383" t="s">
        <v>7720</v>
      </c>
      <c r="K2383" s="3" t="s">
        <v>21</v>
      </c>
      <c r="L2383">
        <v>13000000</v>
      </c>
      <c r="M2383">
        <v>6582052</v>
      </c>
      <c r="N2383" t="s">
        <v>1441</v>
      </c>
      <c r="O2383" s="2">
        <v>71</v>
      </c>
      <c r="Q2383" s="10" t="s">
        <v>389</v>
      </c>
      <c r="R2383" s="21">
        <v>1993</v>
      </c>
      <c r="S2383" s="27" t="s">
        <v>13158</v>
      </c>
      <c r="T2383" s="25" t="str">
        <f>LEFT(S2383,3)</f>
        <v>Jun</v>
      </c>
      <c r="U2383" s="10" t="s">
        <v>29</v>
      </c>
      <c r="V2383" s="21">
        <v>6.5</v>
      </c>
      <c r="W2383" s="10">
        <v>5200</v>
      </c>
      <c r="X2383" s="10" t="s">
        <v>7718</v>
      </c>
      <c r="Y2383" s="10" t="s">
        <v>7719</v>
      </c>
      <c r="Z2383" s="10" t="s">
        <v>7720</v>
      </c>
      <c r="AA2383" s="22" t="s">
        <v>21</v>
      </c>
      <c r="AB2383" s="10">
        <v>13000000</v>
      </c>
      <c r="AC2383" s="10">
        <v>6582052</v>
      </c>
      <c r="AD2383" s="10" t="s">
        <v>1441</v>
      </c>
      <c r="AE2383" s="23">
        <v>71</v>
      </c>
    </row>
    <row r="2384" spans="1:31" x14ac:dyDescent="0.35">
      <c r="A2384" t="s">
        <v>7721</v>
      </c>
      <c r="B2384" t="s">
        <v>15</v>
      </c>
      <c r="C2384" t="s">
        <v>968</v>
      </c>
      <c r="D2384" s="2">
        <v>1993</v>
      </c>
      <c r="E2384" t="s">
        <v>7304</v>
      </c>
      <c r="F2384" s="2">
        <v>5.5</v>
      </c>
      <c r="G2384">
        <v>4200</v>
      </c>
      <c r="H2384" t="s">
        <v>3111</v>
      </c>
      <c r="I2384" t="s">
        <v>4337</v>
      </c>
      <c r="J2384" t="s">
        <v>3111</v>
      </c>
      <c r="K2384" s="3" t="s">
        <v>21</v>
      </c>
      <c r="L2384">
        <v>10000000</v>
      </c>
      <c r="M2384">
        <v>18289763</v>
      </c>
      <c r="N2384" t="s">
        <v>218</v>
      </c>
      <c r="O2384" s="2">
        <v>111</v>
      </c>
      <c r="Q2384" s="9" t="s">
        <v>968</v>
      </c>
      <c r="R2384" s="18">
        <v>1993</v>
      </c>
      <c r="S2384" s="26" t="s">
        <v>13137</v>
      </c>
      <c r="T2384" s="25" t="str">
        <f>LEFT(S2384,3)</f>
        <v>May</v>
      </c>
      <c r="U2384" s="9" t="s">
        <v>29</v>
      </c>
      <c r="V2384" s="18">
        <v>5.5</v>
      </c>
      <c r="W2384" s="9">
        <v>4200</v>
      </c>
      <c r="X2384" s="9" t="s">
        <v>3111</v>
      </c>
      <c r="Y2384" s="9" t="s">
        <v>4337</v>
      </c>
      <c r="Z2384" s="9" t="s">
        <v>3111</v>
      </c>
      <c r="AA2384" s="19" t="s">
        <v>21</v>
      </c>
      <c r="AB2384" s="9">
        <v>10000000</v>
      </c>
      <c r="AC2384" s="9">
        <v>18289763</v>
      </c>
      <c r="AD2384" s="9" t="s">
        <v>218</v>
      </c>
      <c r="AE2384" s="20">
        <v>111</v>
      </c>
    </row>
    <row r="2385" spans="1:31" x14ac:dyDescent="0.35">
      <c r="A2385" t="s">
        <v>7722</v>
      </c>
      <c r="B2385" t="s">
        <v>15</v>
      </c>
      <c r="C2385" t="s">
        <v>16</v>
      </c>
      <c r="D2385" s="2">
        <v>1993</v>
      </c>
      <c r="E2385" t="s">
        <v>7468</v>
      </c>
      <c r="F2385" s="2">
        <v>6.2</v>
      </c>
      <c r="G2385">
        <v>5000</v>
      </c>
      <c r="H2385" t="s">
        <v>2255</v>
      </c>
      <c r="I2385" t="s">
        <v>2255</v>
      </c>
      <c r="J2385" t="s">
        <v>1496</v>
      </c>
      <c r="K2385" s="3" t="s">
        <v>29</v>
      </c>
      <c r="L2385">
        <v>0</v>
      </c>
      <c r="M2385">
        <v>9709451</v>
      </c>
      <c r="N2385" t="s">
        <v>2674</v>
      </c>
      <c r="O2385" s="2">
        <v>126</v>
      </c>
      <c r="Q2385" s="10" t="s">
        <v>16</v>
      </c>
      <c r="R2385" s="21">
        <v>1993</v>
      </c>
      <c r="S2385" s="27" t="s">
        <v>13167</v>
      </c>
      <c r="T2385" s="25" t="str">
        <f>LEFT(S2385,3)</f>
        <v>Nov</v>
      </c>
      <c r="U2385" s="10" t="s">
        <v>29</v>
      </c>
      <c r="V2385" s="21">
        <v>6.2</v>
      </c>
      <c r="W2385" s="10">
        <v>5000</v>
      </c>
      <c r="X2385" s="10" t="s">
        <v>2255</v>
      </c>
      <c r="Y2385" s="10" t="s">
        <v>2255</v>
      </c>
      <c r="Z2385" s="10" t="s">
        <v>1496</v>
      </c>
      <c r="AA2385" s="22" t="s">
        <v>29</v>
      </c>
      <c r="AB2385" s="10">
        <v>0</v>
      </c>
      <c r="AC2385" s="10">
        <v>9709451</v>
      </c>
      <c r="AD2385" s="10" t="s">
        <v>2674</v>
      </c>
      <c r="AE2385" s="23">
        <v>126</v>
      </c>
    </row>
    <row r="2386" spans="1:31" x14ac:dyDescent="0.35">
      <c r="A2386" t="s">
        <v>7723</v>
      </c>
      <c r="B2386" t="s">
        <v>1998</v>
      </c>
      <c r="C2386" t="s">
        <v>16</v>
      </c>
      <c r="D2386" s="2">
        <v>1993</v>
      </c>
      <c r="E2386" t="s">
        <v>7501</v>
      </c>
      <c r="F2386" s="2">
        <v>6.2</v>
      </c>
      <c r="G2386">
        <v>20000</v>
      </c>
      <c r="H2386" t="s">
        <v>6172</v>
      </c>
      <c r="I2386" t="s">
        <v>1372</v>
      </c>
      <c r="J2386" t="s">
        <v>183</v>
      </c>
      <c r="K2386" s="3" t="s">
        <v>451</v>
      </c>
      <c r="L2386">
        <v>0</v>
      </c>
      <c r="M2386">
        <v>140081992</v>
      </c>
      <c r="N2386" t="s">
        <v>6511</v>
      </c>
      <c r="O2386" s="2">
        <v>114</v>
      </c>
      <c r="Q2386" s="9" t="s">
        <v>16</v>
      </c>
      <c r="R2386" s="18">
        <v>1993</v>
      </c>
      <c r="S2386" s="26" t="s">
        <v>13174</v>
      </c>
      <c r="T2386" s="25" t="str">
        <f>LEFT(S2386,3)</f>
        <v>Feb</v>
      </c>
      <c r="U2386" s="9" t="s">
        <v>29</v>
      </c>
      <c r="V2386" s="18">
        <v>6.2</v>
      </c>
      <c r="W2386" s="9">
        <v>20000</v>
      </c>
      <c r="X2386" s="9" t="s">
        <v>6172</v>
      </c>
      <c r="Y2386" s="9" t="s">
        <v>1372</v>
      </c>
      <c r="Z2386" s="9" t="s">
        <v>183</v>
      </c>
      <c r="AA2386" s="19" t="s">
        <v>451</v>
      </c>
      <c r="AB2386" s="9">
        <v>0</v>
      </c>
      <c r="AC2386" s="9">
        <v>140081992</v>
      </c>
      <c r="AD2386" s="9" t="s">
        <v>6511</v>
      </c>
      <c r="AE2386" s="20">
        <v>114</v>
      </c>
    </row>
    <row r="2387" spans="1:31" x14ac:dyDescent="0.35">
      <c r="A2387" t="s">
        <v>7724</v>
      </c>
      <c r="B2387" t="s">
        <v>15</v>
      </c>
      <c r="C2387" t="s">
        <v>40</v>
      </c>
      <c r="D2387" s="2">
        <v>1993</v>
      </c>
      <c r="E2387" t="s">
        <v>7725</v>
      </c>
      <c r="F2387" s="2">
        <v>4.4000000000000004</v>
      </c>
      <c r="G2387">
        <v>7100</v>
      </c>
      <c r="H2387" t="s">
        <v>5224</v>
      </c>
      <c r="I2387" t="s">
        <v>7726</v>
      </c>
      <c r="J2387" t="s">
        <v>7727</v>
      </c>
      <c r="K2387" s="3" t="s">
        <v>29</v>
      </c>
      <c r="L2387">
        <v>8000000</v>
      </c>
      <c r="M2387">
        <v>1708873</v>
      </c>
      <c r="N2387" t="s">
        <v>2025</v>
      </c>
      <c r="O2387" s="2">
        <v>106</v>
      </c>
      <c r="Q2387" s="10" t="s">
        <v>40</v>
      </c>
      <c r="R2387" s="21">
        <v>1993</v>
      </c>
      <c r="S2387" s="27" t="s">
        <v>13195</v>
      </c>
      <c r="T2387" s="25" t="str">
        <f>LEFT(S2387,3)</f>
        <v>May</v>
      </c>
      <c r="U2387" s="10" t="s">
        <v>29</v>
      </c>
      <c r="V2387" s="21">
        <v>4.4000000000000004</v>
      </c>
      <c r="W2387" s="10">
        <v>7100</v>
      </c>
      <c r="X2387" s="10" t="s">
        <v>5224</v>
      </c>
      <c r="Y2387" s="10" t="s">
        <v>7726</v>
      </c>
      <c r="Z2387" s="10" t="s">
        <v>7727</v>
      </c>
      <c r="AA2387" s="22" t="s">
        <v>29</v>
      </c>
      <c r="AB2387" s="10">
        <v>8000000</v>
      </c>
      <c r="AC2387" s="10">
        <v>1708873</v>
      </c>
      <c r="AD2387" s="10" t="s">
        <v>2025</v>
      </c>
      <c r="AE2387" s="23">
        <v>106</v>
      </c>
    </row>
    <row r="2388" spans="1:31" x14ac:dyDescent="0.35">
      <c r="A2388" t="s">
        <v>7728</v>
      </c>
      <c r="B2388" t="s">
        <v>32</v>
      </c>
      <c r="C2388" t="s">
        <v>40</v>
      </c>
      <c r="D2388" s="2">
        <v>1993</v>
      </c>
      <c r="E2388" t="s">
        <v>7116</v>
      </c>
      <c r="F2388" s="2">
        <v>5.6</v>
      </c>
      <c r="G2388">
        <v>5600</v>
      </c>
      <c r="H2388" t="s">
        <v>6649</v>
      </c>
      <c r="I2388" t="s">
        <v>7729</v>
      </c>
      <c r="J2388" t="s">
        <v>2565</v>
      </c>
      <c r="K2388" s="3" t="s">
        <v>29</v>
      </c>
      <c r="L2388">
        <v>0</v>
      </c>
      <c r="M2388">
        <v>12440858</v>
      </c>
      <c r="N2388" t="s">
        <v>2091</v>
      </c>
      <c r="O2388" s="2">
        <v>91</v>
      </c>
      <c r="Q2388" s="9" t="s">
        <v>40</v>
      </c>
      <c r="R2388" s="18">
        <v>1993</v>
      </c>
      <c r="S2388" s="26" t="s">
        <v>13114</v>
      </c>
      <c r="T2388" s="25" t="str">
        <f>LEFT(S2388,3)</f>
        <v>Jun</v>
      </c>
      <c r="U2388" s="9" t="s">
        <v>29</v>
      </c>
      <c r="V2388" s="18">
        <v>5.6</v>
      </c>
      <c r="W2388" s="9">
        <v>5600</v>
      </c>
      <c r="X2388" s="9" t="s">
        <v>6649</v>
      </c>
      <c r="Y2388" s="9" t="s">
        <v>7729</v>
      </c>
      <c r="Z2388" s="9" t="s">
        <v>2565</v>
      </c>
      <c r="AA2388" s="19" t="s">
        <v>29</v>
      </c>
      <c r="AB2388" s="9">
        <v>0</v>
      </c>
      <c r="AC2388" s="9">
        <v>12440858</v>
      </c>
      <c r="AD2388" s="9" t="s">
        <v>2091</v>
      </c>
      <c r="AE2388" s="20">
        <v>91</v>
      </c>
    </row>
    <row r="2389" spans="1:31" x14ac:dyDescent="0.35">
      <c r="A2389" t="s">
        <v>7730</v>
      </c>
      <c r="B2389" t="s">
        <v>15</v>
      </c>
      <c r="C2389" t="s">
        <v>33</v>
      </c>
      <c r="D2389" s="2">
        <v>1993</v>
      </c>
      <c r="E2389" t="s">
        <v>7344</v>
      </c>
      <c r="F2389" s="2">
        <v>5.6</v>
      </c>
      <c r="G2389">
        <v>5400</v>
      </c>
      <c r="H2389" t="s">
        <v>5206</v>
      </c>
      <c r="I2389" t="s">
        <v>7731</v>
      </c>
      <c r="J2389" t="s">
        <v>2264</v>
      </c>
      <c r="K2389" s="3" t="s">
        <v>29</v>
      </c>
      <c r="L2389">
        <v>7000000</v>
      </c>
      <c r="M2389">
        <v>6608687</v>
      </c>
      <c r="N2389" t="s">
        <v>7732</v>
      </c>
      <c r="O2389" s="2">
        <v>101</v>
      </c>
      <c r="Q2389" s="10" t="s">
        <v>33</v>
      </c>
      <c r="R2389" s="21">
        <v>1993</v>
      </c>
      <c r="S2389" s="27" t="s">
        <v>13142</v>
      </c>
      <c r="T2389" s="25" t="str">
        <f>LEFT(S2389,3)</f>
        <v>Mar</v>
      </c>
      <c r="U2389" s="10" t="s">
        <v>29</v>
      </c>
      <c r="V2389" s="21">
        <v>5.6</v>
      </c>
      <c r="W2389" s="10">
        <v>5400</v>
      </c>
      <c r="X2389" s="10" t="s">
        <v>5206</v>
      </c>
      <c r="Y2389" s="10" t="s">
        <v>7731</v>
      </c>
      <c r="Z2389" s="10" t="s">
        <v>2264</v>
      </c>
      <c r="AA2389" s="22" t="s">
        <v>29</v>
      </c>
      <c r="AB2389" s="10">
        <v>7000000</v>
      </c>
      <c r="AC2389" s="10">
        <v>6608687</v>
      </c>
      <c r="AD2389" s="10" t="s">
        <v>7732</v>
      </c>
      <c r="AE2389" s="23">
        <v>101</v>
      </c>
    </row>
    <row r="2390" spans="1:31" x14ac:dyDescent="0.35">
      <c r="A2390" t="s">
        <v>7733</v>
      </c>
      <c r="B2390" t="s">
        <v>336</v>
      </c>
      <c r="C2390" t="s">
        <v>389</v>
      </c>
      <c r="D2390" s="2">
        <v>1993</v>
      </c>
      <c r="E2390" t="s">
        <v>7734</v>
      </c>
      <c r="F2390" s="2">
        <v>7.1</v>
      </c>
      <c r="G2390">
        <v>3700</v>
      </c>
      <c r="H2390" t="s">
        <v>7735</v>
      </c>
      <c r="I2390" t="s">
        <v>7735</v>
      </c>
      <c r="J2390" t="s">
        <v>3398</v>
      </c>
      <c r="K2390" s="3" t="s">
        <v>21</v>
      </c>
      <c r="L2390">
        <v>25000000</v>
      </c>
      <c r="M2390">
        <v>669276</v>
      </c>
      <c r="N2390" t="s">
        <v>7736</v>
      </c>
      <c r="O2390" s="2">
        <v>90</v>
      </c>
      <c r="Q2390" s="9" t="s">
        <v>389</v>
      </c>
      <c r="R2390" s="18">
        <v>1993</v>
      </c>
      <c r="S2390" s="26" t="s">
        <v>13196</v>
      </c>
      <c r="T2390" s="25" t="str">
        <f>LEFT(S2390,3)</f>
        <v>Aug</v>
      </c>
      <c r="U2390" s="9" t="s">
        <v>29</v>
      </c>
      <c r="V2390" s="18">
        <v>7.1</v>
      </c>
      <c r="W2390" s="9">
        <v>3700</v>
      </c>
      <c r="X2390" s="9" t="s">
        <v>7735</v>
      </c>
      <c r="Y2390" s="9" t="s">
        <v>7735</v>
      </c>
      <c r="Z2390" s="9" t="s">
        <v>3398</v>
      </c>
      <c r="AA2390" s="19" t="s">
        <v>21</v>
      </c>
      <c r="AB2390" s="9">
        <v>25000000</v>
      </c>
      <c r="AC2390" s="9">
        <v>669276</v>
      </c>
      <c r="AD2390" s="9" t="s">
        <v>7736</v>
      </c>
      <c r="AE2390" s="20">
        <v>90</v>
      </c>
    </row>
    <row r="2391" spans="1:31" x14ac:dyDescent="0.35">
      <c r="A2391" t="s">
        <v>7737</v>
      </c>
      <c r="B2391" t="s">
        <v>1998</v>
      </c>
      <c r="C2391" t="s">
        <v>40</v>
      </c>
      <c r="D2391" s="2">
        <v>1993</v>
      </c>
      <c r="E2391" t="s">
        <v>7182</v>
      </c>
      <c r="F2391" s="2">
        <v>5.4</v>
      </c>
      <c r="G2391">
        <v>4300</v>
      </c>
      <c r="H2391" t="s">
        <v>5387</v>
      </c>
      <c r="I2391" t="s">
        <v>7738</v>
      </c>
      <c r="J2391" t="s">
        <v>7739</v>
      </c>
      <c r="K2391" s="3" t="s">
        <v>29</v>
      </c>
      <c r="L2391">
        <v>12000000</v>
      </c>
      <c r="M2391">
        <v>3335984</v>
      </c>
      <c r="N2391" t="s">
        <v>2091</v>
      </c>
      <c r="O2391" s="2">
        <v>85</v>
      </c>
      <c r="Q2391" s="10" t="s">
        <v>40</v>
      </c>
      <c r="R2391" s="21">
        <v>1993</v>
      </c>
      <c r="S2391" s="27" t="s">
        <v>13121</v>
      </c>
      <c r="T2391" s="25" t="str">
        <f>LEFT(S2391,3)</f>
        <v>Aug</v>
      </c>
      <c r="U2391" s="10" t="s">
        <v>29</v>
      </c>
      <c r="V2391" s="21">
        <v>5.4</v>
      </c>
      <c r="W2391" s="10">
        <v>4300</v>
      </c>
      <c r="X2391" s="10" t="s">
        <v>5387</v>
      </c>
      <c r="Y2391" s="10" t="s">
        <v>7738</v>
      </c>
      <c r="Z2391" s="10" t="s">
        <v>7739</v>
      </c>
      <c r="AA2391" s="22" t="s">
        <v>29</v>
      </c>
      <c r="AB2391" s="10">
        <v>12000000</v>
      </c>
      <c r="AC2391" s="10">
        <v>3335984</v>
      </c>
      <c r="AD2391" s="10" t="s">
        <v>2091</v>
      </c>
      <c r="AE2391" s="23">
        <v>85</v>
      </c>
    </row>
    <row r="2392" spans="1:31" x14ac:dyDescent="0.35">
      <c r="A2392" t="s">
        <v>7740</v>
      </c>
      <c r="B2392" t="s">
        <v>15</v>
      </c>
      <c r="C2392" t="s">
        <v>33</v>
      </c>
      <c r="D2392" s="2">
        <v>1993</v>
      </c>
      <c r="E2392" t="s">
        <v>7358</v>
      </c>
      <c r="F2392" s="2">
        <v>5.4</v>
      </c>
      <c r="G2392">
        <v>5700</v>
      </c>
      <c r="H2392" t="s">
        <v>4708</v>
      </c>
      <c r="I2392" t="s">
        <v>7741</v>
      </c>
      <c r="J2392" t="s">
        <v>5158</v>
      </c>
      <c r="K2392" s="3" t="s">
        <v>29</v>
      </c>
      <c r="L2392">
        <v>3000000</v>
      </c>
      <c r="M2392">
        <v>3902679</v>
      </c>
      <c r="N2392" t="s">
        <v>7517</v>
      </c>
      <c r="O2392" s="2">
        <v>98</v>
      </c>
      <c r="Q2392" s="9" t="s">
        <v>33</v>
      </c>
      <c r="R2392" s="18">
        <v>1993</v>
      </c>
      <c r="S2392" s="26" t="s">
        <v>13146</v>
      </c>
      <c r="T2392" s="25" t="str">
        <f>LEFT(S2392,3)</f>
        <v>Sep</v>
      </c>
      <c r="U2392" s="9" t="s">
        <v>29</v>
      </c>
      <c r="V2392" s="18">
        <v>5.4</v>
      </c>
      <c r="W2392" s="9">
        <v>5700</v>
      </c>
      <c r="X2392" s="9" t="s">
        <v>4708</v>
      </c>
      <c r="Y2392" s="9" t="s">
        <v>7741</v>
      </c>
      <c r="Z2392" s="9" t="s">
        <v>5158</v>
      </c>
      <c r="AA2392" s="19" t="s">
        <v>29</v>
      </c>
      <c r="AB2392" s="9">
        <v>3000000</v>
      </c>
      <c r="AC2392" s="9">
        <v>3902679</v>
      </c>
      <c r="AD2392" s="9" t="s">
        <v>7517</v>
      </c>
      <c r="AE2392" s="20">
        <v>98</v>
      </c>
    </row>
    <row r="2393" spans="1:31" x14ac:dyDescent="0.35">
      <c r="A2393" t="s">
        <v>7742</v>
      </c>
      <c r="B2393" t="s">
        <v>446</v>
      </c>
      <c r="C2393" t="s">
        <v>16</v>
      </c>
      <c r="D2393" s="2">
        <v>1993</v>
      </c>
      <c r="E2393" t="s">
        <v>7743</v>
      </c>
      <c r="F2393" s="2">
        <v>7.4</v>
      </c>
      <c r="G2393">
        <v>8300</v>
      </c>
      <c r="H2393" t="s">
        <v>7744</v>
      </c>
      <c r="I2393" t="s">
        <v>7744</v>
      </c>
      <c r="J2393" t="s">
        <v>7745</v>
      </c>
      <c r="K2393" s="3" t="s">
        <v>7746</v>
      </c>
      <c r="L2393">
        <v>0</v>
      </c>
      <c r="M2393">
        <v>1700992</v>
      </c>
      <c r="N2393" t="s">
        <v>7747</v>
      </c>
      <c r="O2393" s="2">
        <v>104</v>
      </c>
      <c r="Q2393" s="10" t="s">
        <v>16</v>
      </c>
      <c r="R2393" s="21">
        <v>1993</v>
      </c>
      <c r="S2393" s="27" t="s">
        <v>13197</v>
      </c>
      <c r="T2393" s="25" t="str">
        <f>LEFT(S2393,3)</f>
        <v>Jan</v>
      </c>
      <c r="U2393" s="10" t="s">
        <v>29</v>
      </c>
      <c r="V2393" s="21">
        <v>7.4</v>
      </c>
      <c r="W2393" s="10">
        <v>8300</v>
      </c>
      <c r="X2393" s="10" t="s">
        <v>7744</v>
      </c>
      <c r="Y2393" s="10" t="s">
        <v>7744</v>
      </c>
      <c r="Z2393" s="10" t="s">
        <v>7745</v>
      </c>
      <c r="AA2393" s="22" t="s">
        <v>7746</v>
      </c>
      <c r="AB2393" s="10">
        <v>0</v>
      </c>
      <c r="AC2393" s="10">
        <v>1700992</v>
      </c>
      <c r="AD2393" s="10" t="s">
        <v>7747</v>
      </c>
      <c r="AE2393" s="23">
        <v>104</v>
      </c>
    </row>
    <row r="2394" spans="1:31" x14ac:dyDescent="0.35">
      <c r="A2394" t="s">
        <v>7748</v>
      </c>
      <c r="B2394" t="s">
        <v>2706</v>
      </c>
      <c r="C2394" t="s">
        <v>40</v>
      </c>
      <c r="D2394" s="2">
        <v>1993</v>
      </c>
      <c r="E2394" t="s">
        <v>7688</v>
      </c>
      <c r="F2394" s="2">
        <v>6.5</v>
      </c>
      <c r="G2394">
        <v>13000</v>
      </c>
      <c r="H2394" t="s">
        <v>3472</v>
      </c>
      <c r="I2394" t="s">
        <v>3472</v>
      </c>
      <c r="J2394" t="s">
        <v>1945</v>
      </c>
      <c r="K2394" s="3" t="s">
        <v>1110</v>
      </c>
      <c r="L2394">
        <v>0</v>
      </c>
      <c r="M2394">
        <v>2019581</v>
      </c>
      <c r="N2394" t="s">
        <v>5197</v>
      </c>
      <c r="O2394" s="2">
        <v>114</v>
      </c>
      <c r="Q2394" s="9" t="s">
        <v>40</v>
      </c>
      <c r="R2394" s="18">
        <v>1993</v>
      </c>
      <c r="S2394" s="26" t="s">
        <v>13192</v>
      </c>
      <c r="T2394" s="25" t="str">
        <f>LEFT(S2394,3)</f>
        <v>May</v>
      </c>
      <c r="U2394" s="9" t="s">
        <v>29</v>
      </c>
      <c r="V2394" s="18">
        <v>6.5</v>
      </c>
      <c r="W2394" s="9">
        <v>13000</v>
      </c>
      <c r="X2394" s="9" t="s">
        <v>3472</v>
      </c>
      <c r="Y2394" s="9" t="s">
        <v>3472</v>
      </c>
      <c r="Z2394" s="9" t="s">
        <v>1945</v>
      </c>
      <c r="AA2394" s="19" t="s">
        <v>1110</v>
      </c>
      <c r="AB2394" s="9">
        <v>0</v>
      </c>
      <c r="AC2394" s="9">
        <v>2019581</v>
      </c>
      <c r="AD2394" s="9" t="s">
        <v>5197</v>
      </c>
      <c r="AE2394" s="20">
        <v>114</v>
      </c>
    </row>
    <row r="2395" spans="1:31" x14ac:dyDescent="0.35">
      <c r="A2395" t="s">
        <v>7749</v>
      </c>
      <c r="B2395" t="s">
        <v>508</v>
      </c>
      <c r="C2395" t="s">
        <v>16</v>
      </c>
      <c r="D2395" s="2">
        <v>1993</v>
      </c>
      <c r="E2395" t="s">
        <v>7484</v>
      </c>
      <c r="F2395" s="2">
        <v>5.7</v>
      </c>
      <c r="G2395">
        <v>1900</v>
      </c>
      <c r="H2395" t="s">
        <v>4380</v>
      </c>
      <c r="I2395" t="s">
        <v>7750</v>
      </c>
      <c r="J2395" t="s">
        <v>7751</v>
      </c>
      <c r="K2395" s="3" t="s">
        <v>247</v>
      </c>
      <c r="L2395">
        <v>0</v>
      </c>
      <c r="M2395">
        <v>1614784</v>
      </c>
      <c r="N2395" t="s">
        <v>7752</v>
      </c>
      <c r="O2395" s="2">
        <v>98</v>
      </c>
      <c r="Q2395" s="10" t="s">
        <v>16</v>
      </c>
      <c r="R2395" s="21">
        <v>1993</v>
      </c>
      <c r="S2395" s="27" t="s">
        <v>13169</v>
      </c>
      <c r="T2395" s="25" t="str">
        <f>LEFT(S2395,3)</f>
        <v>Apr</v>
      </c>
      <c r="U2395" s="10" t="s">
        <v>29</v>
      </c>
      <c r="V2395" s="21">
        <v>5.7</v>
      </c>
      <c r="W2395" s="10">
        <v>1900</v>
      </c>
      <c r="X2395" s="10" t="s">
        <v>4380</v>
      </c>
      <c r="Y2395" s="10" t="s">
        <v>7750</v>
      </c>
      <c r="Z2395" s="10" t="s">
        <v>7751</v>
      </c>
      <c r="AA2395" s="22" t="s">
        <v>247</v>
      </c>
      <c r="AB2395" s="10">
        <v>0</v>
      </c>
      <c r="AC2395" s="10">
        <v>1614784</v>
      </c>
      <c r="AD2395" s="10" t="s">
        <v>7752</v>
      </c>
      <c r="AE2395" s="23">
        <v>98</v>
      </c>
    </row>
    <row r="2396" spans="1:31" x14ac:dyDescent="0.35">
      <c r="A2396" t="s">
        <v>7753</v>
      </c>
      <c r="B2396" t="s">
        <v>1998</v>
      </c>
      <c r="C2396" t="s">
        <v>33</v>
      </c>
      <c r="D2396" s="2">
        <v>1993</v>
      </c>
      <c r="E2396" t="s">
        <v>7754</v>
      </c>
      <c r="F2396" s="2">
        <v>7.5</v>
      </c>
      <c r="G2396">
        <v>16000</v>
      </c>
      <c r="H2396" t="s">
        <v>7755</v>
      </c>
      <c r="I2396" t="s">
        <v>7756</v>
      </c>
      <c r="J2396" t="s">
        <v>7757</v>
      </c>
      <c r="K2396" s="3" t="s">
        <v>490</v>
      </c>
      <c r="L2396">
        <v>11000000</v>
      </c>
      <c r="M2396">
        <v>14694904</v>
      </c>
      <c r="N2396" t="s">
        <v>7758</v>
      </c>
      <c r="O2396" s="2">
        <v>85</v>
      </c>
      <c r="Q2396" s="9" t="s">
        <v>33</v>
      </c>
      <c r="R2396" s="18">
        <v>1993</v>
      </c>
      <c r="S2396" s="26" t="s">
        <v>13198</v>
      </c>
      <c r="T2396" s="25" t="str">
        <f>LEFT(S2396,3)</f>
        <v>Oct</v>
      </c>
      <c r="U2396" s="9" t="s">
        <v>29</v>
      </c>
      <c r="V2396" s="18">
        <v>7.5</v>
      </c>
      <c r="W2396" s="9">
        <v>16000</v>
      </c>
      <c r="X2396" s="9" t="s">
        <v>7755</v>
      </c>
      <c r="Y2396" s="9" t="s">
        <v>7756</v>
      </c>
      <c r="Z2396" s="9" t="s">
        <v>7757</v>
      </c>
      <c r="AA2396" s="19" t="s">
        <v>490</v>
      </c>
      <c r="AB2396" s="9">
        <v>11000000</v>
      </c>
      <c r="AC2396" s="9">
        <v>14694904</v>
      </c>
      <c r="AD2396" s="9" t="s">
        <v>7758</v>
      </c>
      <c r="AE2396" s="20">
        <v>85</v>
      </c>
    </row>
    <row r="2397" spans="1:31" x14ac:dyDescent="0.35">
      <c r="A2397" t="s">
        <v>7759</v>
      </c>
      <c r="B2397" t="s">
        <v>32</v>
      </c>
      <c r="C2397" t="s">
        <v>33</v>
      </c>
      <c r="D2397" s="2">
        <v>1993</v>
      </c>
      <c r="E2397" t="s">
        <v>7389</v>
      </c>
      <c r="F2397" s="2">
        <v>3.8</v>
      </c>
      <c r="G2397">
        <v>8900</v>
      </c>
      <c r="H2397" t="s">
        <v>3890</v>
      </c>
      <c r="I2397" t="s">
        <v>3891</v>
      </c>
      <c r="J2397" t="s">
        <v>5371</v>
      </c>
      <c r="K2397" s="3" t="s">
        <v>29</v>
      </c>
      <c r="L2397">
        <v>10000000</v>
      </c>
      <c r="M2397">
        <v>4348572</v>
      </c>
      <c r="N2397" t="s">
        <v>2025</v>
      </c>
      <c r="O2397" s="2">
        <v>84</v>
      </c>
      <c r="Q2397" s="10" t="s">
        <v>33</v>
      </c>
      <c r="R2397" s="21">
        <v>1993</v>
      </c>
      <c r="S2397" s="27" t="s">
        <v>13154</v>
      </c>
      <c r="T2397" s="25" t="str">
        <f>LEFT(S2397,3)</f>
        <v>Oct</v>
      </c>
      <c r="U2397" s="10" t="s">
        <v>29</v>
      </c>
      <c r="V2397" s="21">
        <v>3.8</v>
      </c>
      <c r="W2397" s="10">
        <v>8900</v>
      </c>
      <c r="X2397" s="10" t="s">
        <v>3890</v>
      </c>
      <c r="Y2397" s="10" t="s">
        <v>3891</v>
      </c>
      <c r="Z2397" s="10" t="s">
        <v>5371</v>
      </c>
      <c r="AA2397" s="22" t="s">
        <v>29</v>
      </c>
      <c r="AB2397" s="10">
        <v>10000000</v>
      </c>
      <c r="AC2397" s="10">
        <v>4348572</v>
      </c>
      <c r="AD2397" s="10" t="s">
        <v>2025</v>
      </c>
      <c r="AE2397" s="23">
        <v>84</v>
      </c>
    </row>
    <row r="2398" spans="1:31" x14ac:dyDescent="0.35">
      <c r="A2398" t="s">
        <v>7760</v>
      </c>
      <c r="B2398" t="s">
        <v>1998</v>
      </c>
      <c r="C2398" t="s">
        <v>103</v>
      </c>
      <c r="D2398" s="2">
        <v>1993</v>
      </c>
      <c r="E2398" t="s">
        <v>7364</v>
      </c>
      <c r="F2398" s="2">
        <v>5.5</v>
      </c>
      <c r="G2398">
        <v>8500</v>
      </c>
      <c r="H2398" t="s">
        <v>2332</v>
      </c>
      <c r="I2398" t="s">
        <v>7761</v>
      </c>
      <c r="J2398" t="s">
        <v>4059</v>
      </c>
      <c r="K2398" s="3" t="s">
        <v>29</v>
      </c>
      <c r="L2398">
        <v>0</v>
      </c>
      <c r="M2398">
        <v>6484246</v>
      </c>
      <c r="N2398" t="s">
        <v>7762</v>
      </c>
      <c r="O2398" s="2">
        <v>105</v>
      </c>
      <c r="Q2398" s="9" t="s">
        <v>103</v>
      </c>
      <c r="R2398" s="18">
        <v>1993</v>
      </c>
      <c r="S2398" s="26" t="s">
        <v>13147</v>
      </c>
      <c r="T2398" s="25" t="str">
        <f>LEFT(S2398,3)</f>
        <v>Sep</v>
      </c>
      <c r="U2398" s="9" t="s">
        <v>29</v>
      </c>
      <c r="V2398" s="18">
        <v>5.5</v>
      </c>
      <c r="W2398" s="9">
        <v>8500</v>
      </c>
      <c r="X2398" s="9" t="s">
        <v>2332</v>
      </c>
      <c r="Y2398" s="9" t="s">
        <v>7761</v>
      </c>
      <c r="Z2398" s="9" t="s">
        <v>4059</v>
      </c>
      <c r="AA2398" s="19" t="s">
        <v>29</v>
      </c>
      <c r="AB2398" s="9">
        <v>0</v>
      </c>
      <c r="AC2398" s="9">
        <v>6484246</v>
      </c>
      <c r="AD2398" s="9" t="s">
        <v>7762</v>
      </c>
      <c r="AE2398" s="20">
        <v>105</v>
      </c>
    </row>
    <row r="2399" spans="1:31" x14ac:dyDescent="0.35">
      <c r="A2399" t="s">
        <v>7763</v>
      </c>
      <c r="B2399" t="s">
        <v>1998</v>
      </c>
      <c r="C2399" t="s">
        <v>33</v>
      </c>
      <c r="D2399" s="2">
        <v>1993</v>
      </c>
      <c r="E2399" t="s">
        <v>7764</v>
      </c>
      <c r="F2399" s="2">
        <v>4.3</v>
      </c>
      <c r="G2399">
        <v>5400</v>
      </c>
      <c r="H2399" t="s">
        <v>7765</v>
      </c>
      <c r="I2399" t="s">
        <v>7766</v>
      </c>
      <c r="J2399" t="s">
        <v>6946</v>
      </c>
      <c r="K2399" s="3" t="s">
        <v>29</v>
      </c>
      <c r="L2399">
        <v>0</v>
      </c>
      <c r="M2399">
        <v>413479</v>
      </c>
      <c r="N2399" t="s">
        <v>7767</v>
      </c>
      <c r="O2399" s="2">
        <v>85</v>
      </c>
      <c r="Q2399" s="10" t="s">
        <v>33</v>
      </c>
      <c r="R2399" s="21">
        <v>1993</v>
      </c>
      <c r="S2399" s="27" t="s">
        <v>13199</v>
      </c>
      <c r="T2399" s="25" t="str">
        <f>LEFT(S2399,3)</f>
        <v>Apr</v>
      </c>
      <c r="U2399" s="10" t="s">
        <v>29</v>
      </c>
      <c r="V2399" s="21">
        <v>4.3</v>
      </c>
      <c r="W2399" s="10">
        <v>5400</v>
      </c>
      <c r="X2399" s="10" t="s">
        <v>7765</v>
      </c>
      <c r="Y2399" s="10" t="s">
        <v>7766</v>
      </c>
      <c r="Z2399" s="10" t="s">
        <v>6946</v>
      </c>
      <c r="AA2399" s="22" t="s">
        <v>29</v>
      </c>
      <c r="AB2399" s="10">
        <v>0</v>
      </c>
      <c r="AC2399" s="10">
        <v>413479</v>
      </c>
      <c r="AD2399" s="10" t="s">
        <v>7767</v>
      </c>
      <c r="AE2399" s="23">
        <v>85</v>
      </c>
    </row>
    <row r="2400" spans="1:31" x14ac:dyDescent="0.35">
      <c r="A2400" t="s">
        <v>7768</v>
      </c>
      <c r="B2400" t="s">
        <v>1998</v>
      </c>
      <c r="C2400" t="s">
        <v>24</v>
      </c>
      <c r="D2400" s="2">
        <v>1993</v>
      </c>
      <c r="E2400" t="s">
        <v>7589</v>
      </c>
      <c r="F2400" s="2">
        <v>4.9000000000000004</v>
      </c>
      <c r="G2400">
        <v>2900</v>
      </c>
      <c r="H2400" t="s">
        <v>7161</v>
      </c>
      <c r="I2400" t="s">
        <v>563</v>
      </c>
      <c r="J2400" t="s">
        <v>2038</v>
      </c>
      <c r="K2400" s="3" t="s">
        <v>29</v>
      </c>
      <c r="L2400">
        <v>0</v>
      </c>
      <c r="M2400">
        <v>3418141</v>
      </c>
      <c r="N2400" t="s">
        <v>5720</v>
      </c>
      <c r="O2400" s="2">
        <v>95</v>
      </c>
      <c r="Q2400" s="9" t="s">
        <v>24</v>
      </c>
      <c r="R2400" s="18">
        <v>1993</v>
      </c>
      <c r="S2400" s="26" t="s">
        <v>13182</v>
      </c>
      <c r="T2400" s="25" t="str">
        <f>LEFT(S2400,3)</f>
        <v>Aug</v>
      </c>
      <c r="U2400" s="9" t="s">
        <v>29</v>
      </c>
      <c r="V2400" s="18">
        <v>4.9000000000000004</v>
      </c>
      <c r="W2400" s="9">
        <v>2900</v>
      </c>
      <c r="X2400" s="9" t="s">
        <v>7161</v>
      </c>
      <c r="Y2400" s="9" t="s">
        <v>563</v>
      </c>
      <c r="Z2400" s="9" t="s">
        <v>2038</v>
      </c>
      <c r="AA2400" s="19" t="s">
        <v>29</v>
      </c>
      <c r="AB2400" s="9">
        <v>0</v>
      </c>
      <c r="AC2400" s="9">
        <v>3418141</v>
      </c>
      <c r="AD2400" s="9" t="s">
        <v>5720</v>
      </c>
      <c r="AE2400" s="20">
        <v>95</v>
      </c>
    </row>
    <row r="2401" spans="1:31" x14ac:dyDescent="0.35">
      <c r="A2401" t="s">
        <v>7769</v>
      </c>
      <c r="B2401" t="s">
        <v>1998</v>
      </c>
      <c r="C2401" t="s">
        <v>16</v>
      </c>
      <c r="D2401" s="2">
        <v>1993</v>
      </c>
      <c r="E2401" t="s">
        <v>7770</v>
      </c>
      <c r="F2401" s="2">
        <v>7.3</v>
      </c>
      <c r="G2401">
        <v>7800</v>
      </c>
      <c r="H2401" t="s">
        <v>1330</v>
      </c>
      <c r="I2401" t="s">
        <v>1330</v>
      </c>
      <c r="J2401" t="s">
        <v>7771</v>
      </c>
      <c r="K2401" s="3" t="s">
        <v>5816</v>
      </c>
      <c r="L2401">
        <v>10500000</v>
      </c>
      <c r="M2401">
        <v>810455</v>
      </c>
      <c r="N2401" t="s">
        <v>2065</v>
      </c>
      <c r="O2401" s="2">
        <v>140</v>
      </c>
      <c r="Q2401" s="10" t="s">
        <v>16</v>
      </c>
      <c r="R2401" s="21">
        <v>1993</v>
      </c>
      <c r="S2401" s="27" t="s">
        <v>13200</v>
      </c>
      <c r="T2401" s="25" t="str">
        <f>LEFT(S2401,3)</f>
        <v>Dec</v>
      </c>
      <c r="U2401" s="10" t="s">
        <v>29</v>
      </c>
      <c r="V2401" s="21">
        <v>7.3</v>
      </c>
      <c r="W2401" s="10">
        <v>7800</v>
      </c>
      <c r="X2401" s="10" t="s">
        <v>1330</v>
      </c>
      <c r="Y2401" s="10" t="s">
        <v>1330</v>
      </c>
      <c r="Z2401" s="10" t="s">
        <v>7771</v>
      </c>
      <c r="AA2401" s="22" t="s">
        <v>5816</v>
      </c>
      <c r="AB2401" s="10">
        <v>10500000</v>
      </c>
      <c r="AC2401" s="10">
        <v>810455</v>
      </c>
      <c r="AD2401" s="10" t="s">
        <v>2065</v>
      </c>
      <c r="AE2401" s="23">
        <v>140</v>
      </c>
    </row>
    <row r="2402" spans="1:31" x14ac:dyDescent="0.35">
      <c r="A2402" t="s">
        <v>7772</v>
      </c>
      <c r="B2402" t="s">
        <v>15</v>
      </c>
      <c r="C2402" t="s">
        <v>16</v>
      </c>
      <c r="D2402" s="2">
        <v>1993</v>
      </c>
      <c r="E2402" t="s">
        <v>7437</v>
      </c>
      <c r="F2402" s="2">
        <v>5.6</v>
      </c>
      <c r="G2402">
        <v>3600</v>
      </c>
      <c r="H2402" t="s">
        <v>4355</v>
      </c>
      <c r="I2402" t="s">
        <v>4356</v>
      </c>
      <c r="J2402" t="s">
        <v>6775</v>
      </c>
      <c r="K2402" s="3" t="s">
        <v>305</v>
      </c>
      <c r="L2402">
        <v>10000000</v>
      </c>
      <c r="M2402">
        <v>1261210</v>
      </c>
      <c r="N2402" t="s">
        <v>7773</v>
      </c>
      <c r="O2402" s="2">
        <v>108</v>
      </c>
      <c r="Q2402" s="9" t="s">
        <v>16</v>
      </c>
      <c r="R2402" s="18">
        <v>1993</v>
      </c>
      <c r="S2402" s="26" t="s">
        <v>13163</v>
      </c>
      <c r="T2402" s="25" t="str">
        <f>LEFT(S2402,3)</f>
        <v>Nov</v>
      </c>
      <c r="U2402" s="9" t="s">
        <v>29</v>
      </c>
      <c r="V2402" s="18">
        <v>5.6</v>
      </c>
      <c r="W2402" s="9">
        <v>3600</v>
      </c>
      <c r="X2402" s="9" t="s">
        <v>4355</v>
      </c>
      <c r="Y2402" s="9" t="s">
        <v>4356</v>
      </c>
      <c r="Z2402" s="9" t="s">
        <v>6775</v>
      </c>
      <c r="AA2402" s="19" t="s">
        <v>305</v>
      </c>
      <c r="AB2402" s="9">
        <v>10000000</v>
      </c>
      <c r="AC2402" s="9">
        <v>1261210</v>
      </c>
      <c r="AD2402" s="9" t="s">
        <v>7773</v>
      </c>
      <c r="AE2402" s="20">
        <v>108</v>
      </c>
    </row>
    <row r="2403" spans="1:31" x14ac:dyDescent="0.35">
      <c r="A2403" t="s">
        <v>7774</v>
      </c>
      <c r="B2403" t="s">
        <v>15</v>
      </c>
      <c r="C2403" t="s">
        <v>103</v>
      </c>
      <c r="D2403" s="2">
        <v>1993</v>
      </c>
      <c r="E2403" t="s">
        <v>7389</v>
      </c>
      <c r="F2403" s="2">
        <v>4</v>
      </c>
      <c r="G2403">
        <v>3000</v>
      </c>
      <c r="H2403" t="s">
        <v>7775</v>
      </c>
      <c r="I2403" t="s">
        <v>7775</v>
      </c>
      <c r="J2403" t="s">
        <v>4258</v>
      </c>
      <c r="K2403" s="3" t="s">
        <v>29</v>
      </c>
      <c r="L2403">
        <v>10000000</v>
      </c>
      <c r="M2403">
        <v>18369</v>
      </c>
      <c r="N2403" t="s">
        <v>7517</v>
      </c>
      <c r="O2403" s="2">
        <v>98</v>
      </c>
      <c r="Q2403" s="10" t="s">
        <v>103</v>
      </c>
      <c r="R2403" s="21">
        <v>1993</v>
      </c>
      <c r="S2403" s="27" t="s">
        <v>13154</v>
      </c>
      <c r="T2403" s="25" t="str">
        <f>LEFT(S2403,3)</f>
        <v>Oct</v>
      </c>
      <c r="U2403" s="10" t="s">
        <v>29</v>
      </c>
      <c r="V2403" s="21">
        <v>4</v>
      </c>
      <c r="W2403" s="10">
        <v>3000</v>
      </c>
      <c r="X2403" s="10" t="s">
        <v>7775</v>
      </c>
      <c r="Y2403" s="10" t="s">
        <v>7775</v>
      </c>
      <c r="Z2403" s="10" t="s">
        <v>4258</v>
      </c>
      <c r="AA2403" s="22" t="s">
        <v>29</v>
      </c>
      <c r="AB2403" s="10">
        <v>10000000</v>
      </c>
      <c r="AC2403" s="10">
        <v>18369</v>
      </c>
      <c r="AD2403" s="10" t="s">
        <v>7517</v>
      </c>
      <c r="AE2403" s="23">
        <v>98</v>
      </c>
    </row>
    <row r="2404" spans="1:31" x14ac:dyDescent="0.35">
      <c r="A2404" t="s">
        <v>7776</v>
      </c>
      <c r="B2404" t="s">
        <v>32</v>
      </c>
      <c r="C2404" t="s">
        <v>62</v>
      </c>
      <c r="D2404" s="2">
        <v>1993</v>
      </c>
      <c r="E2404" t="s">
        <v>7468</v>
      </c>
      <c r="F2404" s="2">
        <v>7.1</v>
      </c>
      <c r="G2404">
        <v>3000</v>
      </c>
      <c r="H2404" t="s">
        <v>186</v>
      </c>
      <c r="I2404" t="s">
        <v>5622</v>
      </c>
      <c r="J2404" t="s">
        <v>6252</v>
      </c>
      <c r="K2404" s="3" t="s">
        <v>29</v>
      </c>
      <c r="L2404">
        <v>12000000</v>
      </c>
      <c r="M2404">
        <v>1677807</v>
      </c>
      <c r="N2404" t="s">
        <v>2239</v>
      </c>
      <c r="O2404" s="2">
        <v>104</v>
      </c>
      <c r="Q2404" s="9" t="s">
        <v>62</v>
      </c>
      <c r="R2404" s="18">
        <v>1993</v>
      </c>
      <c r="S2404" s="26" t="s">
        <v>13167</v>
      </c>
      <c r="T2404" s="25" t="str">
        <f>LEFT(S2404,3)</f>
        <v>Nov</v>
      </c>
      <c r="U2404" s="9" t="s">
        <v>29</v>
      </c>
      <c r="V2404" s="18">
        <v>7.1</v>
      </c>
      <c r="W2404" s="9">
        <v>3000</v>
      </c>
      <c r="X2404" s="9" t="s">
        <v>186</v>
      </c>
      <c r="Y2404" s="9" t="s">
        <v>5622</v>
      </c>
      <c r="Z2404" s="9" t="s">
        <v>6252</v>
      </c>
      <c r="AA2404" s="19" t="s">
        <v>29</v>
      </c>
      <c r="AB2404" s="9">
        <v>12000000</v>
      </c>
      <c r="AC2404" s="9">
        <v>1677807</v>
      </c>
      <c r="AD2404" s="9" t="s">
        <v>2239</v>
      </c>
      <c r="AE2404" s="20">
        <v>104</v>
      </c>
    </row>
    <row r="2405" spans="1:31" x14ac:dyDescent="0.35">
      <c r="A2405" t="s">
        <v>7777</v>
      </c>
      <c r="B2405" t="s">
        <v>32</v>
      </c>
      <c r="C2405" t="s">
        <v>24</v>
      </c>
      <c r="D2405" s="2">
        <v>1993</v>
      </c>
      <c r="E2405" t="s">
        <v>7475</v>
      </c>
      <c r="F2405" s="2">
        <v>6.6</v>
      </c>
      <c r="G2405">
        <v>3400</v>
      </c>
      <c r="H2405" t="s">
        <v>7778</v>
      </c>
      <c r="I2405" t="s">
        <v>1658</v>
      </c>
      <c r="J2405" t="s">
        <v>7779</v>
      </c>
      <c r="K2405" s="3" t="s">
        <v>29</v>
      </c>
      <c r="L2405">
        <v>0</v>
      </c>
      <c r="M2405">
        <v>12890752</v>
      </c>
      <c r="N2405" t="s">
        <v>1723</v>
      </c>
      <c r="O2405" s="2">
        <v>108</v>
      </c>
      <c r="Q2405" s="10" t="s">
        <v>24</v>
      </c>
      <c r="R2405" s="21">
        <v>1993</v>
      </c>
      <c r="S2405" s="27" t="s">
        <v>13168</v>
      </c>
      <c r="T2405" s="25" t="str">
        <f>LEFT(S2405,3)</f>
        <v>Mar</v>
      </c>
      <c r="U2405" s="10" t="s">
        <v>29</v>
      </c>
      <c r="V2405" s="21">
        <v>6.6</v>
      </c>
      <c r="W2405" s="10">
        <v>3400</v>
      </c>
      <c r="X2405" s="10" t="s">
        <v>7778</v>
      </c>
      <c r="Y2405" s="10" t="s">
        <v>1658</v>
      </c>
      <c r="Z2405" s="10" t="s">
        <v>7779</v>
      </c>
      <c r="AA2405" s="22" t="s">
        <v>29</v>
      </c>
      <c r="AB2405" s="10">
        <v>0</v>
      </c>
      <c r="AC2405" s="10">
        <v>12890752</v>
      </c>
      <c r="AD2405" s="10" t="s">
        <v>1723</v>
      </c>
      <c r="AE2405" s="23">
        <v>108</v>
      </c>
    </row>
    <row r="2406" spans="1:31" x14ac:dyDescent="0.35">
      <c r="A2406" t="s">
        <v>7780</v>
      </c>
      <c r="B2406" t="s">
        <v>15</v>
      </c>
      <c r="C2406" t="s">
        <v>103</v>
      </c>
      <c r="D2406" s="2">
        <v>1993</v>
      </c>
      <c r="E2406" t="s">
        <v>7116</v>
      </c>
      <c r="F2406" s="2">
        <v>5.6</v>
      </c>
      <c r="G2406">
        <v>4900</v>
      </c>
      <c r="H2406" t="s">
        <v>403</v>
      </c>
      <c r="I2406" t="s">
        <v>2483</v>
      </c>
      <c r="J2406" t="s">
        <v>4859</v>
      </c>
      <c r="K2406" s="3" t="s">
        <v>29</v>
      </c>
      <c r="L2406">
        <v>12000000</v>
      </c>
      <c r="M2406">
        <v>22866222</v>
      </c>
      <c r="N2406" t="s">
        <v>5720</v>
      </c>
      <c r="O2406" s="2">
        <v>107</v>
      </c>
      <c r="Q2406" s="9" t="s">
        <v>103</v>
      </c>
      <c r="R2406" s="18">
        <v>1993</v>
      </c>
      <c r="S2406" s="26" t="s">
        <v>13114</v>
      </c>
      <c r="T2406" s="25" t="str">
        <f>LEFT(S2406,3)</f>
        <v>Jun</v>
      </c>
      <c r="U2406" s="9" t="s">
        <v>29</v>
      </c>
      <c r="V2406" s="18">
        <v>5.6</v>
      </c>
      <c r="W2406" s="9">
        <v>4900</v>
      </c>
      <c r="X2406" s="9" t="s">
        <v>403</v>
      </c>
      <c r="Y2406" s="9" t="s">
        <v>2483</v>
      </c>
      <c r="Z2406" s="9" t="s">
        <v>4859</v>
      </c>
      <c r="AA2406" s="19" t="s">
        <v>29</v>
      </c>
      <c r="AB2406" s="9">
        <v>12000000</v>
      </c>
      <c r="AC2406" s="9">
        <v>22866222</v>
      </c>
      <c r="AD2406" s="9" t="s">
        <v>5720</v>
      </c>
      <c r="AE2406" s="20">
        <v>107</v>
      </c>
    </row>
    <row r="2407" spans="1:31" x14ac:dyDescent="0.35">
      <c r="A2407" t="s">
        <v>7781</v>
      </c>
      <c r="B2407" t="s">
        <v>15</v>
      </c>
      <c r="C2407" t="s">
        <v>40</v>
      </c>
      <c r="D2407" s="2">
        <v>1993</v>
      </c>
      <c r="E2407" t="s">
        <v>7782</v>
      </c>
      <c r="F2407" s="2">
        <v>7.6</v>
      </c>
      <c r="G2407">
        <v>14000</v>
      </c>
      <c r="H2407" t="s">
        <v>7783</v>
      </c>
      <c r="I2407" t="s">
        <v>7783</v>
      </c>
      <c r="J2407" t="s">
        <v>7784</v>
      </c>
      <c r="K2407" s="3" t="s">
        <v>3005</v>
      </c>
      <c r="L2407">
        <v>1000000</v>
      </c>
      <c r="M2407">
        <v>6933459</v>
      </c>
      <c r="N2407" t="s">
        <v>7785</v>
      </c>
      <c r="O2407" s="2">
        <v>106</v>
      </c>
      <c r="Q2407" s="10" t="s">
        <v>40</v>
      </c>
      <c r="R2407" s="21">
        <v>1993</v>
      </c>
      <c r="S2407" s="27" t="s">
        <v>13201</v>
      </c>
      <c r="T2407" s="25" t="str">
        <f>LEFT(S2407,3)</f>
        <v>Aug</v>
      </c>
      <c r="U2407" s="10" t="s">
        <v>29</v>
      </c>
      <c r="V2407" s="21">
        <v>7.6</v>
      </c>
      <c r="W2407" s="10">
        <v>14000</v>
      </c>
      <c r="X2407" s="10" t="s">
        <v>7783</v>
      </c>
      <c r="Y2407" s="10" t="s">
        <v>7783</v>
      </c>
      <c r="Z2407" s="10" t="s">
        <v>7784</v>
      </c>
      <c r="AA2407" s="22" t="s">
        <v>3005</v>
      </c>
      <c r="AB2407" s="10">
        <v>1000000</v>
      </c>
      <c r="AC2407" s="10">
        <v>6933459</v>
      </c>
      <c r="AD2407" s="10" t="s">
        <v>7785</v>
      </c>
      <c r="AE2407" s="23">
        <v>106</v>
      </c>
    </row>
    <row r="2408" spans="1:31" x14ac:dyDescent="0.35">
      <c r="A2408" t="s">
        <v>7786</v>
      </c>
      <c r="B2408" t="s">
        <v>1998</v>
      </c>
      <c r="C2408" t="s">
        <v>40</v>
      </c>
      <c r="D2408" s="2">
        <v>1993</v>
      </c>
      <c r="E2408" t="s">
        <v>7491</v>
      </c>
      <c r="F2408" s="2">
        <v>5.6</v>
      </c>
      <c r="G2408">
        <v>13000</v>
      </c>
      <c r="H2408" t="s">
        <v>913</v>
      </c>
      <c r="I2408" t="s">
        <v>2287</v>
      </c>
      <c r="J2408" t="s">
        <v>344</v>
      </c>
      <c r="K2408" s="3" t="s">
        <v>29</v>
      </c>
      <c r="L2408">
        <v>0</v>
      </c>
      <c r="M2408">
        <v>20208496</v>
      </c>
      <c r="N2408" t="s">
        <v>2091</v>
      </c>
      <c r="O2408" s="2">
        <v>108</v>
      </c>
      <c r="Q2408" s="9" t="s">
        <v>40</v>
      </c>
      <c r="R2408" s="18">
        <v>1993</v>
      </c>
      <c r="S2408" s="26" t="s">
        <v>13172</v>
      </c>
      <c r="T2408" s="25" t="str">
        <f>LEFT(S2408,3)</f>
        <v>Jul</v>
      </c>
      <c r="U2408" s="9" t="s">
        <v>29</v>
      </c>
      <c r="V2408" s="18">
        <v>5.6</v>
      </c>
      <c r="W2408" s="9">
        <v>13000</v>
      </c>
      <c r="X2408" s="9" t="s">
        <v>913</v>
      </c>
      <c r="Y2408" s="9" t="s">
        <v>2287</v>
      </c>
      <c r="Z2408" s="9" t="s">
        <v>344</v>
      </c>
      <c r="AA2408" s="19" t="s">
        <v>29</v>
      </c>
      <c r="AB2408" s="9">
        <v>0</v>
      </c>
      <c r="AC2408" s="9">
        <v>20208496</v>
      </c>
      <c r="AD2408" s="9" t="s">
        <v>2091</v>
      </c>
      <c r="AE2408" s="20">
        <v>108</v>
      </c>
    </row>
    <row r="2409" spans="1:31" x14ac:dyDescent="0.35">
      <c r="A2409" t="s">
        <v>7787</v>
      </c>
      <c r="B2409" t="s">
        <v>1998</v>
      </c>
      <c r="C2409" t="s">
        <v>16</v>
      </c>
      <c r="D2409" s="2">
        <v>1993</v>
      </c>
      <c r="E2409" t="s">
        <v>6935</v>
      </c>
      <c r="F2409" s="2">
        <v>6</v>
      </c>
      <c r="G2409">
        <v>2800</v>
      </c>
      <c r="H2409" t="s">
        <v>7788</v>
      </c>
      <c r="I2409" t="s">
        <v>7788</v>
      </c>
      <c r="J2409" t="s">
        <v>7789</v>
      </c>
      <c r="K2409" s="3" t="s">
        <v>29</v>
      </c>
      <c r="L2409">
        <v>14000000</v>
      </c>
      <c r="M2409">
        <v>8041049</v>
      </c>
      <c r="N2409" t="s">
        <v>5720</v>
      </c>
      <c r="O2409" s="2">
        <v>113</v>
      </c>
      <c r="Q2409" s="10" t="s">
        <v>16</v>
      </c>
      <c r="R2409" s="21">
        <v>1993</v>
      </c>
      <c r="S2409" s="27" t="s">
        <v>13094</v>
      </c>
      <c r="T2409" s="25" t="str">
        <f>LEFT(S2409,3)</f>
        <v>Jan</v>
      </c>
      <c r="U2409" s="10" t="s">
        <v>29</v>
      </c>
      <c r="V2409" s="21">
        <v>6</v>
      </c>
      <c r="W2409" s="10">
        <v>2800</v>
      </c>
      <c r="X2409" s="10" t="s">
        <v>7788</v>
      </c>
      <c r="Y2409" s="10" t="s">
        <v>7788</v>
      </c>
      <c r="Z2409" s="10" t="s">
        <v>7789</v>
      </c>
      <c r="AA2409" s="22" t="s">
        <v>29</v>
      </c>
      <c r="AB2409" s="10">
        <v>14000000</v>
      </c>
      <c r="AC2409" s="10">
        <v>8041049</v>
      </c>
      <c r="AD2409" s="10" t="s">
        <v>5720</v>
      </c>
      <c r="AE2409" s="23">
        <v>113</v>
      </c>
    </row>
    <row r="2410" spans="1:31" x14ac:dyDescent="0.35">
      <c r="A2410" t="s">
        <v>7790</v>
      </c>
      <c r="B2410" t="s">
        <v>446</v>
      </c>
      <c r="C2410" t="s">
        <v>16</v>
      </c>
      <c r="D2410" s="2">
        <v>1993</v>
      </c>
      <c r="E2410" t="s">
        <v>7791</v>
      </c>
      <c r="F2410" s="2">
        <v>6.6</v>
      </c>
      <c r="G2410">
        <v>1800</v>
      </c>
      <c r="H2410" t="s">
        <v>7792</v>
      </c>
      <c r="I2410" t="s">
        <v>7792</v>
      </c>
      <c r="J2410" t="s">
        <v>7793</v>
      </c>
      <c r="K2410" s="3" t="s">
        <v>29</v>
      </c>
      <c r="L2410">
        <v>0</v>
      </c>
      <c r="M2410">
        <v>102780</v>
      </c>
      <c r="N2410" t="s">
        <v>7794</v>
      </c>
      <c r="O2410" s="2">
        <v>96</v>
      </c>
      <c r="Q2410" s="9" t="s">
        <v>16</v>
      </c>
      <c r="R2410" s="18">
        <v>1993</v>
      </c>
      <c r="S2410" s="26" t="s">
        <v>13202</v>
      </c>
      <c r="T2410" s="25" t="str">
        <f>LEFT(S2410,3)</f>
        <v>Aug</v>
      </c>
      <c r="U2410" s="9" t="s">
        <v>451</v>
      </c>
      <c r="V2410" s="18">
        <v>6.6</v>
      </c>
      <c r="W2410" s="9">
        <v>1800</v>
      </c>
      <c r="X2410" s="9" t="s">
        <v>7792</v>
      </c>
      <c r="Y2410" s="9" t="s">
        <v>7792</v>
      </c>
      <c r="Z2410" s="9" t="s">
        <v>7793</v>
      </c>
      <c r="AA2410" s="19" t="s">
        <v>29</v>
      </c>
      <c r="AB2410" s="9">
        <v>0</v>
      </c>
      <c r="AC2410" s="9">
        <v>102780</v>
      </c>
      <c r="AD2410" s="9" t="s">
        <v>7794</v>
      </c>
      <c r="AE2410" s="20">
        <v>96</v>
      </c>
    </row>
    <row r="2411" spans="1:31" x14ac:dyDescent="0.35">
      <c r="A2411" t="s">
        <v>7795</v>
      </c>
      <c r="B2411" t="s">
        <v>15</v>
      </c>
      <c r="C2411" t="s">
        <v>103</v>
      </c>
      <c r="D2411" s="2">
        <v>1993</v>
      </c>
      <c r="E2411" t="s">
        <v>7796</v>
      </c>
      <c r="F2411" s="2">
        <v>6.2</v>
      </c>
      <c r="G2411">
        <v>8000</v>
      </c>
      <c r="H2411" t="s">
        <v>232</v>
      </c>
      <c r="I2411" t="s">
        <v>7797</v>
      </c>
      <c r="J2411" t="s">
        <v>6738</v>
      </c>
      <c r="K2411" s="3" t="s">
        <v>29</v>
      </c>
      <c r="L2411">
        <v>11000000</v>
      </c>
      <c r="M2411">
        <v>16696219</v>
      </c>
      <c r="N2411" t="s">
        <v>2025</v>
      </c>
      <c r="O2411" s="2">
        <v>106</v>
      </c>
      <c r="Q2411" s="10" t="s">
        <v>103</v>
      </c>
      <c r="R2411" s="21">
        <v>1993</v>
      </c>
      <c r="S2411" s="27" t="s">
        <v>13203</v>
      </c>
      <c r="T2411" s="25" t="str">
        <f>LEFT(S2411,3)</f>
        <v>Jan</v>
      </c>
      <c r="U2411" s="10" t="s">
        <v>29</v>
      </c>
      <c r="V2411" s="21">
        <v>6.2</v>
      </c>
      <c r="W2411" s="10">
        <v>8000</v>
      </c>
      <c r="X2411" s="10" t="s">
        <v>232</v>
      </c>
      <c r="Y2411" s="10" t="s">
        <v>7797</v>
      </c>
      <c r="Z2411" s="10" t="s">
        <v>6738</v>
      </c>
      <c r="AA2411" s="22" t="s">
        <v>29</v>
      </c>
      <c r="AB2411" s="10">
        <v>11000000</v>
      </c>
      <c r="AC2411" s="10">
        <v>16696219</v>
      </c>
      <c r="AD2411" s="10" t="s">
        <v>2025</v>
      </c>
      <c r="AE2411" s="23">
        <v>106</v>
      </c>
    </row>
    <row r="2412" spans="1:31" x14ac:dyDescent="0.35">
      <c r="A2412" t="s">
        <v>7798</v>
      </c>
      <c r="B2412" t="s">
        <v>1998</v>
      </c>
      <c r="C2412" t="s">
        <v>16</v>
      </c>
      <c r="D2412" s="2">
        <v>1993</v>
      </c>
      <c r="E2412" t="s">
        <v>7376</v>
      </c>
      <c r="F2412" s="2">
        <v>6.7</v>
      </c>
      <c r="G2412">
        <v>464</v>
      </c>
      <c r="H2412" t="s">
        <v>7799</v>
      </c>
      <c r="I2412" t="s">
        <v>7800</v>
      </c>
      <c r="J2412" t="s">
        <v>7801</v>
      </c>
      <c r="K2412" s="3" t="s">
        <v>29</v>
      </c>
      <c r="L2412">
        <v>0</v>
      </c>
      <c r="M2412">
        <v>595505</v>
      </c>
      <c r="N2412" t="s">
        <v>7802</v>
      </c>
      <c r="O2412" s="2">
        <v>106</v>
      </c>
      <c r="Q2412" s="9" t="s">
        <v>16</v>
      </c>
      <c r="R2412" s="18">
        <v>1993</v>
      </c>
      <c r="S2412" s="26" t="s">
        <v>13150</v>
      </c>
      <c r="T2412" s="25" t="str">
        <f>LEFT(S2412,3)</f>
        <v>Mar</v>
      </c>
      <c r="U2412" s="9" t="s">
        <v>29</v>
      </c>
      <c r="V2412" s="18">
        <v>6.7</v>
      </c>
      <c r="W2412" s="9">
        <v>464</v>
      </c>
      <c r="X2412" s="9" t="s">
        <v>7799</v>
      </c>
      <c r="Y2412" s="9" t="s">
        <v>7800</v>
      </c>
      <c r="Z2412" s="9" t="s">
        <v>7801</v>
      </c>
      <c r="AA2412" s="19" t="s">
        <v>29</v>
      </c>
      <c r="AB2412" s="9">
        <v>0</v>
      </c>
      <c r="AC2412" s="9">
        <v>595505</v>
      </c>
      <c r="AD2412" s="9" t="s">
        <v>7802</v>
      </c>
      <c r="AE2412" s="20">
        <v>106</v>
      </c>
    </row>
    <row r="2413" spans="1:31" x14ac:dyDescent="0.35">
      <c r="A2413" t="s">
        <v>7803</v>
      </c>
      <c r="B2413" t="s">
        <v>15</v>
      </c>
      <c r="C2413" t="s">
        <v>103</v>
      </c>
      <c r="D2413" s="2">
        <v>1993</v>
      </c>
      <c r="E2413" t="s">
        <v>7145</v>
      </c>
      <c r="F2413" s="2">
        <v>5.9</v>
      </c>
      <c r="G2413">
        <v>4300</v>
      </c>
      <c r="H2413" t="s">
        <v>7804</v>
      </c>
      <c r="I2413" t="s">
        <v>7805</v>
      </c>
      <c r="J2413" t="s">
        <v>6340</v>
      </c>
      <c r="K2413" s="3" t="s">
        <v>29</v>
      </c>
      <c r="L2413">
        <v>10000000</v>
      </c>
      <c r="M2413">
        <v>18225518</v>
      </c>
      <c r="N2413" t="s">
        <v>6330</v>
      </c>
      <c r="O2413" s="2">
        <v>123</v>
      </c>
      <c r="Q2413" s="10" t="s">
        <v>103</v>
      </c>
      <c r="R2413" s="21">
        <v>1993</v>
      </c>
      <c r="S2413" s="27" t="s">
        <v>13117</v>
      </c>
      <c r="T2413" s="25" t="str">
        <f>LEFT(S2413,3)</f>
        <v>Feb</v>
      </c>
      <c r="U2413" s="10" t="s">
        <v>29</v>
      </c>
      <c r="V2413" s="21">
        <v>5.9</v>
      </c>
      <c r="W2413" s="10">
        <v>4300</v>
      </c>
      <c r="X2413" s="10" t="s">
        <v>7804</v>
      </c>
      <c r="Y2413" s="10" t="s">
        <v>7805</v>
      </c>
      <c r="Z2413" s="10" t="s">
        <v>6340</v>
      </c>
      <c r="AA2413" s="22" t="s">
        <v>29</v>
      </c>
      <c r="AB2413" s="10">
        <v>10000000</v>
      </c>
      <c r="AC2413" s="10">
        <v>18225518</v>
      </c>
      <c r="AD2413" s="10" t="s">
        <v>6330</v>
      </c>
      <c r="AE2413" s="23">
        <v>123</v>
      </c>
    </row>
    <row r="2414" spans="1:31" x14ac:dyDescent="0.35">
      <c r="A2414" t="s">
        <v>7806</v>
      </c>
      <c r="B2414" t="s">
        <v>15</v>
      </c>
      <c r="C2414" t="s">
        <v>40</v>
      </c>
      <c r="D2414" s="2">
        <v>1993</v>
      </c>
      <c r="E2414" t="s">
        <v>7437</v>
      </c>
      <c r="F2414" s="2">
        <v>5.2</v>
      </c>
      <c r="G2414">
        <v>4100</v>
      </c>
      <c r="H2414" t="s">
        <v>5745</v>
      </c>
      <c r="I2414" t="s">
        <v>5745</v>
      </c>
      <c r="J2414" t="s">
        <v>3293</v>
      </c>
      <c r="K2414" s="3" t="s">
        <v>29</v>
      </c>
      <c r="L2414">
        <v>6000000</v>
      </c>
      <c r="M2414">
        <v>12974636</v>
      </c>
      <c r="N2414" t="s">
        <v>2025</v>
      </c>
      <c r="O2414" s="2">
        <v>87</v>
      </c>
      <c r="Q2414" s="9" t="s">
        <v>40</v>
      </c>
      <c r="R2414" s="18">
        <v>1993</v>
      </c>
      <c r="S2414" s="26" t="s">
        <v>13163</v>
      </c>
      <c r="T2414" s="25" t="str">
        <f>LEFT(S2414,3)</f>
        <v>Nov</v>
      </c>
      <c r="U2414" s="9" t="s">
        <v>29</v>
      </c>
      <c r="V2414" s="18">
        <v>5.2</v>
      </c>
      <c r="W2414" s="9">
        <v>4100</v>
      </c>
      <c r="X2414" s="9" t="s">
        <v>5745</v>
      </c>
      <c r="Y2414" s="9" t="s">
        <v>5745</v>
      </c>
      <c r="Z2414" s="9" t="s">
        <v>3293</v>
      </c>
      <c r="AA2414" s="19" t="s">
        <v>29</v>
      </c>
      <c r="AB2414" s="9">
        <v>6000000</v>
      </c>
      <c r="AC2414" s="9">
        <v>12974636</v>
      </c>
      <c r="AD2414" s="9" t="s">
        <v>2025</v>
      </c>
      <c r="AE2414" s="20">
        <v>87</v>
      </c>
    </row>
    <row r="2415" spans="1:31" x14ac:dyDescent="0.35">
      <c r="A2415" t="s">
        <v>7807</v>
      </c>
      <c r="B2415" t="s">
        <v>15</v>
      </c>
      <c r="C2415" t="s">
        <v>16</v>
      </c>
      <c r="D2415" s="2">
        <v>1993</v>
      </c>
      <c r="E2415" t="s">
        <v>7389</v>
      </c>
      <c r="F2415" s="2">
        <v>5.8</v>
      </c>
      <c r="G2415">
        <v>6900</v>
      </c>
      <c r="H2415" t="s">
        <v>4948</v>
      </c>
      <c r="I2415" t="s">
        <v>4160</v>
      </c>
      <c r="J2415" t="s">
        <v>183</v>
      </c>
      <c r="K2415" s="3" t="s">
        <v>29</v>
      </c>
      <c r="L2415">
        <v>25000000</v>
      </c>
      <c r="M2415">
        <v>8345845</v>
      </c>
      <c r="N2415" t="s">
        <v>7808</v>
      </c>
      <c r="O2415" s="2">
        <v>114</v>
      </c>
      <c r="Q2415" s="10" t="s">
        <v>16</v>
      </c>
      <c r="R2415" s="21">
        <v>1993</v>
      </c>
      <c r="S2415" s="27" t="s">
        <v>13154</v>
      </c>
      <c r="T2415" s="25" t="str">
        <f>LEFT(S2415,3)</f>
        <v>Oct</v>
      </c>
      <c r="U2415" s="10" t="s">
        <v>29</v>
      </c>
      <c r="V2415" s="21">
        <v>5.8</v>
      </c>
      <c r="W2415" s="10">
        <v>6900</v>
      </c>
      <c r="X2415" s="10" t="s">
        <v>4948</v>
      </c>
      <c r="Y2415" s="10" t="s">
        <v>4160</v>
      </c>
      <c r="Z2415" s="10" t="s">
        <v>183</v>
      </c>
      <c r="AA2415" s="22" t="s">
        <v>29</v>
      </c>
      <c r="AB2415" s="10">
        <v>25000000</v>
      </c>
      <c r="AC2415" s="10">
        <v>8345845</v>
      </c>
      <c r="AD2415" s="10" t="s">
        <v>7808</v>
      </c>
      <c r="AE2415" s="23">
        <v>114</v>
      </c>
    </row>
    <row r="2416" spans="1:31" x14ac:dyDescent="0.35">
      <c r="A2416" t="s">
        <v>7809</v>
      </c>
      <c r="B2416" t="s">
        <v>15</v>
      </c>
      <c r="C2416" t="s">
        <v>51</v>
      </c>
      <c r="D2416" s="2">
        <v>1993</v>
      </c>
      <c r="E2416" t="s">
        <v>7487</v>
      </c>
      <c r="F2416" s="2">
        <v>3.6</v>
      </c>
      <c r="G2416">
        <v>3700</v>
      </c>
      <c r="H2416" t="s">
        <v>5995</v>
      </c>
      <c r="I2416" t="s">
        <v>7810</v>
      </c>
      <c r="J2416" t="s">
        <v>7811</v>
      </c>
      <c r="K2416" s="3" t="s">
        <v>29</v>
      </c>
      <c r="L2416">
        <v>850000</v>
      </c>
      <c r="M2416">
        <v>1753979</v>
      </c>
      <c r="N2416" t="s">
        <v>7812</v>
      </c>
      <c r="O2416" s="2">
        <v>83</v>
      </c>
      <c r="Q2416" s="9" t="s">
        <v>51</v>
      </c>
      <c r="R2416" s="18">
        <v>1993</v>
      </c>
      <c r="S2416" s="26" t="s">
        <v>13170</v>
      </c>
      <c r="T2416" s="25" t="str">
        <f>LEFT(S2416,3)</f>
        <v>May</v>
      </c>
      <c r="U2416" s="9" t="s">
        <v>29</v>
      </c>
      <c r="V2416" s="18">
        <v>3.6</v>
      </c>
      <c r="W2416" s="9">
        <v>3700</v>
      </c>
      <c r="X2416" s="9" t="s">
        <v>5995</v>
      </c>
      <c r="Y2416" s="9" t="s">
        <v>7810</v>
      </c>
      <c r="Z2416" s="9" t="s">
        <v>7811</v>
      </c>
      <c r="AA2416" s="19" t="s">
        <v>29</v>
      </c>
      <c r="AB2416" s="9">
        <v>850000</v>
      </c>
      <c r="AC2416" s="9">
        <v>1753979</v>
      </c>
      <c r="AD2416" s="9" t="s">
        <v>7812</v>
      </c>
      <c r="AE2416" s="20">
        <v>83</v>
      </c>
    </row>
    <row r="2417" spans="1:31" x14ac:dyDescent="0.35">
      <c r="A2417" t="s">
        <v>7813</v>
      </c>
      <c r="B2417" t="s">
        <v>1998</v>
      </c>
      <c r="C2417" t="s">
        <v>40</v>
      </c>
      <c r="D2417" s="2">
        <v>1993</v>
      </c>
      <c r="E2417" t="s">
        <v>7546</v>
      </c>
      <c r="F2417" s="2">
        <v>5.9</v>
      </c>
      <c r="G2417">
        <v>3200</v>
      </c>
      <c r="H2417" t="s">
        <v>5933</v>
      </c>
      <c r="I2417" t="s">
        <v>7814</v>
      </c>
      <c r="J2417" t="s">
        <v>1216</v>
      </c>
      <c r="K2417" s="3" t="s">
        <v>29</v>
      </c>
      <c r="L2417">
        <v>13000000</v>
      </c>
      <c r="M2417">
        <v>3125424</v>
      </c>
      <c r="N2417" t="s">
        <v>2744</v>
      </c>
      <c r="O2417" s="2">
        <v>98</v>
      </c>
      <c r="Q2417" s="10" t="s">
        <v>40</v>
      </c>
      <c r="R2417" s="21">
        <v>1993</v>
      </c>
      <c r="S2417" s="27" t="s">
        <v>13178</v>
      </c>
      <c r="T2417" s="25" t="str">
        <f>LEFT(S2417,3)</f>
        <v>Oct</v>
      </c>
      <c r="U2417" s="10" t="s">
        <v>29</v>
      </c>
      <c r="V2417" s="21">
        <v>5.9</v>
      </c>
      <c r="W2417" s="10">
        <v>3200</v>
      </c>
      <c r="X2417" s="10" t="s">
        <v>5933</v>
      </c>
      <c r="Y2417" s="10" t="s">
        <v>7814</v>
      </c>
      <c r="Z2417" s="10" t="s">
        <v>1216</v>
      </c>
      <c r="AA2417" s="22" t="s">
        <v>29</v>
      </c>
      <c r="AB2417" s="10">
        <v>13000000</v>
      </c>
      <c r="AC2417" s="10">
        <v>3125424</v>
      </c>
      <c r="AD2417" s="10" t="s">
        <v>2744</v>
      </c>
      <c r="AE2417" s="23">
        <v>98</v>
      </c>
    </row>
    <row r="2418" spans="1:31" x14ac:dyDescent="0.35">
      <c r="A2418" t="s">
        <v>7815</v>
      </c>
      <c r="B2418" t="s">
        <v>32</v>
      </c>
      <c r="C2418" t="s">
        <v>40</v>
      </c>
      <c r="D2418" s="2">
        <v>1993</v>
      </c>
      <c r="E2418" t="s">
        <v>7255</v>
      </c>
      <c r="F2418" s="2">
        <v>4.0999999999999996</v>
      </c>
      <c r="G2418">
        <v>8300</v>
      </c>
      <c r="H2418" t="s">
        <v>1135</v>
      </c>
      <c r="I2418" t="s">
        <v>7816</v>
      </c>
      <c r="J2418" t="s">
        <v>199</v>
      </c>
      <c r="K2418" s="3" t="s">
        <v>29</v>
      </c>
      <c r="L2418">
        <v>14000000</v>
      </c>
      <c r="M2418">
        <v>40689691</v>
      </c>
      <c r="N2418" t="s">
        <v>4206</v>
      </c>
      <c r="O2418" s="2">
        <v>97</v>
      </c>
      <c r="Q2418" s="9" t="s">
        <v>40</v>
      </c>
      <c r="R2418" s="18">
        <v>1993</v>
      </c>
      <c r="S2418" s="26" t="s">
        <v>13129</v>
      </c>
      <c r="T2418" s="25" t="str">
        <f>LEFT(S2418,3)</f>
        <v>Apr</v>
      </c>
      <c r="U2418" s="9" t="s">
        <v>29</v>
      </c>
      <c r="V2418" s="18">
        <v>4.0999999999999996</v>
      </c>
      <c r="W2418" s="9">
        <v>8300</v>
      </c>
      <c r="X2418" s="9" t="s">
        <v>1135</v>
      </c>
      <c r="Y2418" s="9" t="s">
        <v>7816</v>
      </c>
      <c r="Z2418" s="9" t="s">
        <v>199</v>
      </c>
      <c r="AA2418" s="19" t="s">
        <v>29</v>
      </c>
      <c r="AB2418" s="9">
        <v>14000000</v>
      </c>
      <c r="AC2418" s="9">
        <v>40689691</v>
      </c>
      <c r="AD2418" s="9" t="s">
        <v>4206</v>
      </c>
      <c r="AE2418" s="20">
        <v>97</v>
      </c>
    </row>
    <row r="2419" spans="1:31" x14ac:dyDescent="0.35">
      <c r="A2419" t="s">
        <v>7817</v>
      </c>
      <c r="C2419" t="s">
        <v>16</v>
      </c>
      <c r="D2419" s="2">
        <v>1993</v>
      </c>
      <c r="E2419" t="s">
        <v>7818</v>
      </c>
      <c r="F2419" s="2">
        <v>7.3</v>
      </c>
      <c r="G2419">
        <v>5100</v>
      </c>
      <c r="H2419" t="s">
        <v>2627</v>
      </c>
      <c r="I2419" t="s">
        <v>7819</v>
      </c>
      <c r="J2419" t="s">
        <v>7820</v>
      </c>
      <c r="K2419" s="3" t="s">
        <v>2107</v>
      </c>
      <c r="L2419">
        <v>11900000</v>
      </c>
      <c r="M2419">
        <v>596</v>
      </c>
      <c r="N2419" t="s">
        <v>7125</v>
      </c>
      <c r="O2419" s="2">
        <v>134</v>
      </c>
      <c r="Q2419" s="10" t="s">
        <v>16</v>
      </c>
      <c r="R2419" s="21">
        <v>1993</v>
      </c>
      <c r="S2419" s="27" t="s">
        <v>13204</v>
      </c>
      <c r="T2419" s="25" t="str">
        <f>LEFT(S2419,3)</f>
        <v>Apr</v>
      </c>
      <c r="U2419" s="10" t="s">
        <v>2107</v>
      </c>
      <c r="V2419" s="21">
        <v>7.3</v>
      </c>
      <c r="W2419" s="10">
        <v>5100</v>
      </c>
      <c r="X2419" s="10" t="s">
        <v>2627</v>
      </c>
      <c r="Y2419" s="10" t="s">
        <v>7819</v>
      </c>
      <c r="Z2419" s="10" t="s">
        <v>7820</v>
      </c>
      <c r="AA2419" s="22" t="s">
        <v>2107</v>
      </c>
      <c r="AB2419" s="10">
        <v>11900000</v>
      </c>
      <c r="AC2419" s="10">
        <v>596</v>
      </c>
      <c r="AD2419" s="10" t="s">
        <v>7125</v>
      </c>
      <c r="AE2419" s="23">
        <v>134</v>
      </c>
    </row>
    <row r="2420" spans="1:31" x14ac:dyDescent="0.35">
      <c r="A2420" t="s">
        <v>7821</v>
      </c>
      <c r="B2420" t="s">
        <v>2706</v>
      </c>
      <c r="C2420" t="s">
        <v>62</v>
      </c>
      <c r="D2420" s="2">
        <v>1993</v>
      </c>
      <c r="E2420" t="s">
        <v>7822</v>
      </c>
      <c r="F2420" s="2">
        <v>7.3</v>
      </c>
      <c r="G2420">
        <v>7400</v>
      </c>
      <c r="H2420" t="s">
        <v>7823</v>
      </c>
      <c r="I2420" t="s">
        <v>7823</v>
      </c>
      <c r="J2420" t="s">
        <v>7823</v>
      </c>
      <c r="K2420" s="3" t="s">
        <v>305</v>
      </c>
      <c r="L2420">
        <v>0</v>
      </c>
      <c r="M2420">
        <v>225278</v>
      </c>
      <c r="N2420" t="s">
        <v>7824</v>
      </c>
      <c r="O2420" s="2">
        <v>100</v>
      </c>
      <c r="Q2420" s="9" t="s">
        <v>62</v>
      </c>
      <c r="R2420" s="18">
        <v>1993</v>
      </c>
      <c r="S2420" s="26" t="s">
        <v>13205</v>
      </c>
      <c r="T2420" s="25" t="str">
        <f>LEFT(S2420,3)</f>
        <v>Sep</v>
      </c>
      <c r="U2420" s="9" t="s">
        <v>29</v>
      </c>
      <c r="V2420" s="18">
        <v>7.3</v>
      </c>
      <c r="W2420" s="9">
        <v>7400</v>
      </c>
      <c r="X2420" s="9" t="s">
        <v>7823</v>
      </c>
      <c r="Y2420" s="9" t="s">
        <v>7823</v>
      </c>
      <c r="Z2420" s="9" t="s">
        <v>7823</v>
      </c>
      <c r="AA2420" s="19" t="s">
        <v>305</v>
      </c>
      <c r="AB2420" s="9">
        <v>0</v>
      </c>
      <c r="AC2420" s="9">
        <v>225278</v>
      </c>
      <c r="AD2420" s="9" t="s">
        <v>7824</v>
      </c>
      <c r="AE2420" s="20">
        <v>100</v>
      </c>
    </row>
    <row r="2421" spans="1:31" x14ac:dyDescent="0.35">
      <c r="A2421" t="s">
        <v>7825</v>
      </c>
      <c r="B2421" t="s">
        <v>1998</v>
      </c>
      <c r="C2421" t="s">
        <v>40</v>
      </c>
      <c r="D2421" s="2">
        <v>1993</v>
      </c>
      <c r="E2421" t="s">
        <v>7255</v>
      </c>
      <c r="F2421" s="2">
        <v>6.5</v>
      </c>
      <c r="G2421">
        <v>3900</v>
      </c>
      <c r="H2421" t="s">
        <v>7826</v>
      </c>
      <c r="I2421" t="s">
        <v>7827</v>
      </c>
      <c r="J2421" t="s">
        <v>3519</v>
      </c>
      <c r="K2421" s="3" t="s">
        <v>29</v>
      </c>
      <c r="L2421">
        <v>0</v>
      </c>
      <c r="M2421">
        <v>5145823</v>
      </c>
      <c r="N2421" t="s">
        <v>179</v>
      </c>
      <c r="O2421" s="2">
        <v>99</v>
      </c>
      <c r="Q2421" s="10" t="s">
        <v>40</v>
      </c>
      <c r="R2421" s="21">
        <v>1993</v>
      </c>
      <c r="S2421" s="27" t="s">
        <v>13129</v>
      </c>
      <c r="T2421" s="25" t="str">
        <f>LEFT(S2421,3)</f>
        <v>Apr</v>
      </c>
      <c r="U2421" s="10" t="s">
        <v>29</v>
      </c>
      <c r="V2421" s="21">
        <v>6.5</v>
      </c>
      <c r="W2421" s="10">
        <v>3900</v>
      </c>
      <c r="X2421" s="10" t="s">
        <v>7826</v>
      </c>
      <c r="Y2421" s="10" t="s">
        <v>7827</v>
      </c>
      <c r="Z2421" s="10" t="s">
        <v>3519</v>
      </c>
      <c r="AA2421" s="22" t="s">
        <v>29</v>
      </c>
      <c r="AB2421" s="10">
        <v>0</v>
      </c>
      <c r="AC2421" s="10">
        <v>5145823</v>
      </c>
      <c r="AD2421" s="10" t="s">
        <v>179</v>
      </c>
      <c r="AE2421" s="23">
        <v>99</v>
      </c>
    </row>
    <row r="2422" spans="1:31" x14ac:dyDescent="0.35">
      <c r="A2422" t="s">
        <v>7828</v>
      </c>
      <c r="B2422" t="s">
        <v>15</v>
      </c>
      <c r="C2422" t="s">
        <v>40</v>
      </c>
      <c r="D2422" s="2">
        <v>1993</v>
      </c>
      <c r="E2422" t="s">
        <v>7364</v>
      </c>
      <c r="F2422" s="2">
        <v>5.7</v>
      </c>
      <c r="G2422">
        <v>3700</v>
      </c>
      <c r="H2422" t="s">
        <v>4676</v>
      </c>
      <c r="I2422" t="s">
        <v>7829</v>
      </c>
      <c r="J2422" t="s">
        <v>2624</v>
      </c>
      <c r="K2422" s="3" t="s">
        <v>29</v>
      </c>
      <c r="L2422">
        <v>11000000</v>
      </c>
      <c r="M2422">
        <v>1039824</v>
      </c>
      <c r="N2422" t="s">
        <v>1425</v>
      </c>
      <c r="O2422" s="2">
        <v>100</v>
      </c>
      <c r="Q2422" s="9" t="s">
        <v>40</v>
      </c>
      <c r="R2422" s="18">
        <v>1993</v>
      </c>
      <c r="S2422" s="26" t="s">
        <v>13147</v>
      </c>
      <c r="T2422" s="25" t="str">
        <f>LEFT(S2422,3)</f>
        <v>Sep</v>
      </c>
      <c r="U2422" s="9" t="s">
        <v>29</v>
      </c>
      <c r="V2422" s="18">
        <v>5.7</v>
      </c>
      <c r="W2422" s="9">
        <v>3700</v>
      </c>
      <c r="X2422" s="9" t="s">
        <v>4676</v>
      </c>
      <c r="Y2422" s="9" t="s">
        <v>7829</v>
      </c>
      <c r="Z2422" s="9" t="s">
        <v>2624</v>
      </c>
      <c r="AA2422" s="19" t="s">
        <v>29</v>
      </c>
      <c r="AB2422" s="9">
        <v>11000000</v>
      </c>
      <c r="AC2422" s="9">
        <v>1039824</v>
      </c>
      <c r="AD2422" s="9" t="s">
        <v>1425</v>
      </c>
      <c r="AE2422" s="20">
        <v>100</v>
      </c>
    </row>
    <row r="2423" spans="1:31" x14ac:dyDescent="0.35">
      <c r="A2423" t="s">
        <v>7830</v>
      </c>
      <c r="B2423" t="s">
        <v>15</v>
      </c>
      <c r="C2423" t="s">
        <v>40</v>
      </c>
      <c r="D2423" s="2">
        <v>1993</v>
      </c>
      <c r="E2423" t="s">
        <v>7831</v>
      </c>
      <c r="F2423" s="2">
        <v>5.6</v>
      </c>
      <c r="G2423">
        <v>1600</v>
      </c>
      <c r="H2423" t="s">
        <v>7832</v>
      </c>
      <c r="I2423" t="s">
        <v>7832</v>
      </c>
      <c r="J2423" t="s">
        <v>3913</v>
      </c>
      <c r="K2423" s="3" t="s">
        <v>29</v>
      </c>
      <c r="L2423">
        <v>0</v>
      </c>
      <c r="M2423">
        <v>1038959</v>
      </c>
      <c r="N2423" t="s">
        <v>7833</v>
      </c>
      <c r="O2423" s="2">
        <v>95</v>
      </c>
      <c r="Q2423" s="10" t="s">
        <v>40</v>
      </c>
      <c r="R2423" s="21">
        <v>1993</v>
      </c>
      <c r="S2423" s="27" t="s">
        <v>13206</v>
      </c>
      <c r="T2423" s="25" t="str">
        <f>LEFT(S2423,3)</f>
        <v>Apr</v>
      </c>
      <c r="U2423" s="10" t="s">
        <v>29</v>
      </c>
      <c r="V2423" s="21">
        <v>5.6</v>
      </c>
      <c r="W2423" s="10">
        <v>1600</v>
      </c>
      <c r="X2423" s="10" t="s">
        <v>7832</v>
      </c>
      <c r="Y2423" s="10" t="s">
        <v>7832</v>
      </c>
      <c r="Z2423" s="10" t="s">
        <v>3913</v>
      </c>
      <c r="AA2423" s="22" t="s">
        <v>29</v>
      </c>
      <c r="AB2423" s="10">
        <v>0</v>
      </c>
      <c r="AC2423" s="10">
        <v>1038959</v>
      </c>
      <c r="AD2423" s="10" t="s">
        <v>7833</v>
      </c>
      <c r="AE2423" s="23">
        <v>95</v>
      </c>
    </row>
    <row r="2424" spans="1:31" x14ac:dyDescent="0.35">
      <c r="A2424" t="s">
        <v>7834</v>
      </c>
      <c r="B2424" t="s">
        <v>32</v>
      </c>
      <c r="C2424" t="s">
        <v>40</v>
      </c>
      <c r="D2424" s="2">
        <v>1993</v>
      </c>
      <c r="E2424" t="s">
        <v>7589</v>
      </c>
      <c r="F2424" s="2">
        <v>3.9</v>
      </c>
      <c r="G2424">
        <v>5000</v>
      </c>
      <c r="H2424" t="s">
        <v>713</v>
      </c>
      <c r="I2424" t="s">
        <v>7835</v>
      </c>
      <c r="J2424" t="s">
        <v>6763</v>
      </c>
      <c r="K2424" s="3" t="s">
        <v>305</v>
      </c>
      <c r="L2424">
        <v>25000000</v>
      </c>
      <c r="M2424">
        <v>2438031</v>
      </c>
      <c r="N2424" t="s">
        <v>3165</v>
      </c>
      <c r="O2424" s="2">
        <v>93</v>
      </c>
      <c r="Q2424" s="9" t="s">
        <v>40</v>
      </c>
      <c r="R2424" s="18">
        <v>1993</v>
      </c>
      <c r="S2424" s="26" t="s">
        <v>13182</v>
      </c>
      <c r="T2424" s="25" t="str">
        <f>LEFT(S2424,3)</f>
        <v>Aug</v>
      </c>
      <c r="U2424" s="9" t="s">
        <v>29</v>
      </c>
      <c r="V2424" s="18">
        <v>3.9</v>
      </c>
      <c r="W2424" s="9">
        <v>5000</v>
      </c>
      <c r="X2424" s="9" t="s">
        <v>713</v>
      </c>
      <c r="Y2424" s="9" t="s">
        <v>7835</v>
      </c>
      <c r="Z2424" s="9" t="s">
        <v>6763</v>
      </c>
      <c r="AA2424" s="19" t="s">
        <v>305</v>
      </c>
      <c r="AB2424" s="9">
        <v>25000000</v>
      </c>
      <c r="AC2424" s="9">
        <v>2438031</v>
      </c>
      <c r="AD2424" s="9" t="s">
        <v>3165</v>
      </c>
      <c r="AE2424" s="20">
        <v>93</v>
      </c>
    </row>
    <row r="2425" spans="1:31" x14ac:dyDescent="0.35">
      <c r="A2425" t="s">
        <v>7836</v>
      </c>
      <c r="B2425" t="s">
        <v>15</v>
      </c>
      <c r="C2425" t="s">
        <v>33</v>
      </c>
      <c r="D2425" s="2">
        <v>1993</v>
      </c>
      <c r="E2425" t="s">
        <v>7837</v>
      </c>
      <c r="F2425" s="2">
        <v>6.8</v>
      </c>
      <c r="G2425">
        <v>6100</v>
      </c>
      <c r="H2425" t="s">
        <v>7838</v>
      </c>
      <c r="I2425" t="s">
        <v>7839</v>
      </c>
      <c r="J2425" t="s">
        <v>2751</v>
      </c>
      <c r="K2425" s="3" t="s">
        <v>490</v>
      </c>
      <c r="L2425">
        <v>0</v>
      </c>
      <c r="M2425">
        <v>3741869</v>
      </c>
      <c r="N2425" t="s">
        <v>553</v>
      </c>
      <c r="O2425" s="2">
        <v>103</v>
      </c>
      <c r="Q2425" s="10" t="s">
        <v>33</v>
      </c>
      <c r="R2425" s="21">
        <v>1993</v>
      </c>
      <c r="S2425" s="27" t="s">
        <v>13207</v>
      </c>
      <c r="T2425" s="25" t="str">
        <f>LEFT(S2425,3)</f>
        <v>Jun</v>
      </c>
      <c r="U2425" s="10" t="s">
        <v>490</v>
      </c>
      <c r="V2425" s="21">
        <v>6.8</v>
      </c>
      <c r="W2425" s="10">
        <v>6100</v>
      </c>
      <c r="X2425" s="10" t="s">
        <v>7838</v>
      </c>
      <c r="Y2425" s="10" t="s">
        <v>7839</v>
      </c>
      <c r="Z2425" s="10" t="s">
        <v>2751</v>
      </c>
      <c r="AA2425" s="22" t="s">
        <v>490</v>
      </c>
      <c r="AB2425" s="10">
        <v>0</v>
      </c>
      <c r="AC2425" s="10">
        <v>3741869</v>
      </c>
      <c r="AD2425" s="10" t="s">
        <v>553</v>
      </c>
      <c r="AE2425" s="23">
        <v>103</v>
      </c>
    </row>
    <row r="2426" spans="1:31" x14ac:dyDescent="0.35">
      <c r="A2426" t="s">
        <v>7840</v>
      </c>
      <c r="B2426" t="s">
        <v>2706</v>
      </c>
      <c r="C2426" t="s">
        <v>40</v>
      </c>
      <c r="D2426" s="2">
        <v>1993</v>
      </c>
      <c r="E2426" t="s">
        <v>7841</v>
      </c>
      <c r="F2426" s="2">
        <v>6.4</v>
      </c>
      <c r="G2426">
        <v>3000</v>
      </c>
      <c r="H2426" t="s">
        <v>7242</v>
      </c>
      <c r="I2426" t="s">
        <v>7242</v>
      </c>
      <c r="J2426" t="s">
        <v>7842</v>
      </c>
      <c r="K2426" s="3" t="s">
        <v>29</v>
      </c>
      <c r="L2426">
        <v>0</v>
      </c>
      <c r="M2426">
        <v>101071</v>
      </c>
      <c r="N2426" t="s">
        <v>7843</v>
      </c>
      <c r="O2426" s="2">
        <v>78</v>
      </c>
      <c r="Q2426" s="9" t="s">
        <v>40</v>
      </c>
      <c r="R2426" s="18">
        <v>1993</v>
      </c>
      <c r="S2426" s="26" t="s">
        <v>13208</v>
      </c>
      <c r="T2426" s="25" t="str">
        <f>LEFT(S2426,3)</f>
        <v>Jan</v>
      </c>
      <c r="U2426" s="9" t="s">
        <v>21</v>
      </c>
      <c r="V2426" s="18">
        <v>6.4</v>
      </c>
      <c r="W2426" s="9">
        <v>3000</v>
      </c>
      <c r="X2426" s="9" t="s">
        <v>7242</v>
      </c>
      <c r="Y2426" s="9" t="s">
        <v>7242</v>
      </c>
      <c r="Z2426" s="9" t="s">
        <v>7842</v>
      </c>
      <c r="AA2426" s="19" t="s">
        <v>29</v>
      </c>
      <c r="AB2426" s="9">
        <v>0</v>
      </c>
      <c r="AC2426" s="9">
        <v>101071</v>
      </c>
      <c r="AD2426" s="9" t="s">
        <v>7843</v>
      </c>
      <c r="AE2426" s="20">
        <v>78</v>
      </c>
    </row>
    <row r="2427" spans="1:31" x14ac:dyDescent="0.35">
      <c r="A2427" t="s">
        <v>7844</v>
      </c>
      <c r="B2427" t="s">
        <v>15</v>
      </c>
      <c r="C2427" t="s">
        <v>16</v>
      </c>
      <c r="D2427" s="2">
        <v>1993</v>
      </c>
      <c r="E2427" t="s">
        <v>7845</v>
      </c>
      <c r="F2427" s="2">
        <v>5.7</v>
      </c>
      <c r="G2427">
        <v>2200</v>
      </c>
      <c r="H2427" t="s">
        <v>7846</v>
      </c>
      <c r="I2427" t="s">
        <v>7847</v>
      </c>
      <c r="J2427" t="s">
        <v>1528</v>
      </c>
      <c r="K2427" s="3" t="s">
        <v>29</v>
      </c>
      <c r="L2427">
        <v>2500000</v>
      </c>
      <c r="M2427">
        <v>764724</v>
      </c>
      <c r="N2427" t="s">
        <v>7525</v>
      </c>
      <c r="O2427" s="2">
        <v>95</v>
      </c>
      <c r="Q2427" s="10" t="s">
        <v>16</v>
      </c>
      <c r="R2427" s="21">
        <v>1993</v>
      </c>
      <c r="S2427" s="27" t="s">
        <v>13209</v>
      </c>
      <c r="T2427" s="25" t="str">
        <f>LEFT(S2427,3)</f>
        <v>Apr</v>
      </c>
      <c r="U2427" s="10" t="s">
        <v>29</v>
      </c>
      <c r="V2427" s="21">
        <v>5.7</v>
      </c>
      <c r="W2427" s="10">
        <v>2200</v>
      </c>
      <c r="X2427" s="10" t="s">
        <v>7846</v>
      </c>
      <c r="Y2427" s="10" t="s">
        <v>7847</v>
      </c>
      <c r="Z2427" s="10" t="s">
        <v>1528</v>
      </c>
      <c r="AA2427" s="22" t="s">
        <v>29</v>
      </c>
      <c r="AB2427" s="10">
        <v>2500000</v>
      </c>
      <c r="AC2427" s="10">
        <v>764724</v>
      </c>
      <c r="AD2427" s="10" t="s">
        <v>7525</v>
      </c>
      <c r="AE2427" s="23">
        <v>95</v>
      </c>
    </row>
    <row r="2428" spans="1:31" x14ac:dyDescent="0.35">
      <c r="A2428" t="s">
        <v>7848</v>
      </c>
      <c r="B2428" t="s">
        <v>1998</v>
      </c>
      <c r="C2428" t="s">
        <v>16</v>
      </c>
      <c r="D2428" s="2">
        <v>1993</v>
      </c>
      <c r="E2428" t="s">
        <v>7393</v>
      </c>
      <c r="F2428" s="2">
        <v>6.2</v>
      </c>
      <c r="G2428">
        <v>2600</v>
      </c>
      <c r="H2428" t="s">
        <v>7849</v>
      </c>
      <c r="I2428" t="s">
        <v>7849</v>
      </c>
      <c r="J2428" t="s">
        <v>2173</v>
      </c>
      <c r="K2428" s="3" t="s">
        <v>305</v>
      </c>
      <c r="L2428">
        <v>0</v>
      </c>
      <c r="M2428">
        <v>322871</v>
      </c>
      <c r="N2428" t="s">
        <v>2239</v>
      </c>
      <c r="O2428" s="2">
        <v>109</v>
      </c>
      <c r="Q2428" s="9" t="s">
        <v>16</v>
      </c>
      <c r="R2428" s="18">
        <v>1993</v>
      </c>
      <c r="S2428" s="26" t="s">
        <v>13155</v>
      </c>
      <c r="T2428" s="25" t="str">
        <f>LEFT(S2428,3)</f>
        <v>Jun</v>
      </c>
      <c r="U2428" s="9" t="s">
        <v>29</v>
      </c>
      <c r="V2428" s="18">
        <v>6.2</v>
      </c>
      <c r="W2428" s="9">
        <v>2600</v>
      </c>
      <c r="X2428" s="9" t="s">
        <v>7849</v>
      </c>
      <c r="Y2428" s="9" t="s">
        <v>7849</v>
      </c>
      <c r="Z2428" s="9" t="s">
        <v>2173</v>
      </c>
      <c r="AA2428" s="19" t="s">
        <v>305</v>
      </c>
      <c r="AB2428" s="9">
        <v>0</v>
      </c>
      <c r="AC2428" s="9">
        <v>322871</v>
      </c>
      <c r="AD2428" s="9" t="s">
        <v>2239</v>
      </c>
      <c r="AE2428" s="20">
        <v>109</v>
      </c>
    </row>
    <row r="2429" spans="1:31" x14ac:dyDescent="0.35">
      <c r="A2429" t="s">
        <v>7850</v>
      </c>
      <c r="B2429" t="s">
        <v>15</v>
      </c>
      <c r="C2429" t="s">
        <v>40</v>
      </c>
      <c r="D2429" s="2">
        <v>1993</v>
      </c>
      <c r="E2429" t="s">
        <v>7555</v>
      </c>
      <c r="F2429" s="2">
        <v>6.4</v>
      </c>
      <c r="G2429">
        <v>1100</v>
      </c>
      <c r="H2429" t="s">
        <v>7851</v>
      </c>
      <c r="I2429" t="s">
        <v>7851</v>
      </c>
      <c r="J2429" t="s">
        <v>7852</v>
      </c>
      <c r="K2429" s="3" t="s">
        <v>21</v>
      </c>
      <c r="L2429">
        <v>0</v>
      </c>
      <c r="M2429">
        <v>735162</v>
      </c>
      <c r="N2429" t="s">
        <v>1984</v>
      </c>
      <c r="O2429" s="2">
        <v>101</v>
      </c>
      <c r="Q2429" s="10" t="s">
        <v>40</v>
      </c>
      <c r="R2429" s="21">
        <v>1993</v>
      </c>
      <c r="S2429" s="27">
        <v>34455</v>
      </c>
      <c r="T2429" s="25" t="str">
        <f>LEFT(S2429,3)</f>
        <v>344</v>
      </c>
      <c r="U2429" s="10" t="s">
        <v>29</v>
      </c>
      <c r="V2429" s="21">
        <v>6.4</v>
      </c>
      <c r="W2429" s="10">
        <v>1100</v>
      </c>
      <c r="X2429" s="10" t="s">
        <v>7851</v>
      </c>
      <c r="Y2429" s="10" t="s">
        <v>7851</v>
      </c>
      <c r="Z2429" s="10" t="s">
        <v>7852</v>
      </c>
      <c r="AA2429" s="22" t="s">
        <v>21</v>
      </c>
      <c r="AB2429" s="10">
        <v>0</v>
      </c>
      <c r="AC2429" s="10">
        <v>735162</v>
      </c>
      <c r="AD2429" s="10" t="s">
        <v>1984</v>
      </c>
      <c r="AE2429" s="23">
        <v>101</v>
      </c>
    </row>
    <row r="2430" spans="1:31" x14ac:dyDescent="0.35">
      <c r="A2430" t="s">
        <v>7853</v>
      </c>
      <c r="B2430" t="s">
        <v>1998</v>
      </c>
      <c r="C2430" t="s">
        <v>16</v>
      </c>
      <c r="D2430" s="2">
        <v>1993</v>
      </c>
      <c r="E2430" t="s">
        <v>7854</v>
      </c>
      <c r="F2430" s="2">
        <v>5.3</v>
      </c>
      <c r="G2430">
        <v>1100</v>
      </c>
      <c r="H2430" t="s">
        <v>1514</v>
      </c>
      <c r="I2430" t="s">
        <v>1514</v>
      </c>
      <c r="J2430" t="s">
        <v>7855</v>
      </c>
      <c r="K2430" s="3" t="s">
        <v>451</v>
      </c>
      <c r="L2430">
        <v>0</v>
      </c>
      <c r="M2430">
        <v>61274</v>
      </c>
      <c r="N2430" t="s">
        <v>6091</v>
      </c>
      <c r="O2430" s="2">
        <v>102</v>
      </c>
      <c r="Q2430" s="9" t="s">
        <v>16</v>
      </c>
      <c r="R2430" s="18">
        <v>1993</v>
      </c>
      <c r="S2430" s="26" t="s">
        <v>13210</v>
      </c>
      <c r="T2430" s="25" t="str">
        <f>LEFT(S2430,3)</f>
        <v>Jan</v>
      </c>
      <c r="U2430" s="9" t="s">
        <v>21</v>
      </c>
      <c r="V2430" s="18">
        <v>5.3</v>
      </c>
      <c r="W2430" s="9">
        <v>1100</v>
      </c>
      <c r="X2430" s="9" t="s">
        <v>1514</v>
      </c>
      <c r="Y2430" s="9" t="s">
        <v>1514</v>
      </c>
      <c r="Z2430" s="9" t="s">
        <v>7855</v>
      </c>
      <c r="AA2430" s="19" t="s">
        <v>451</v>
      </c>
      <c r="AB2430" s="9">
        <v>0</v>
      </c>
      <c r="AC2430" s="9">
        <v>61274</v>
      </c>
      <c r="AD2430" s="9" t="s">
        <v>6091</v>
      </c>
      <c r="AE2430" s="20">
        <v>102</v>
      </c>
    </row>
    <row r="2431" spans="1:31" x14ac:dyDescent="0.35">
      <c r="A2431" t="s">
        <v>7856</v>
      </c>
      <c r="B2431" t="s">
        <v>1998</v>
      </c>
      <c r="C2431" t="s">
        <v>40</v>
      </c>
      <c r="D2431" s="2">
        <v>1993</v>
      </c>
      <c r="E2431" t="s">
        <v>7344</v>
      </c>
      <c r="F2431" s="2">
        <v>5.7</v>
      </c>
      <c r="G2431">
        <v>8600</v>
      </c>
      <c r="H2431" t="s">
        <v>3417</v>
      </c>
      <c r="I2431" t="s">
        <v>3417</v>
      </c>
      <c r="J2431" t="s">
        <v>1534</v>
      </c>
      <c r="K2431" s="3" t="s">
        <v>29</v>
      </c>
      <c r="L2431">
        <v>0</v>
      </c>
      <c r="M2431">
        <v>9745803</v>
      </c>
      <c r="N2431" t="s">
        <v>5108</v>
      </c>
      <c r="O2431" s="2">
        <v>96</v>
      </c>
      <c r="Q2431" s="10" t="s">
        <v>40</v>
      </c>
      <c r="R2431" s="21">
        <v>1993</v>
      </c>
      <c r="S2431" s="27" t="s">
        <v>13142</v>
      </c>
      <c r="T2431" s="25" t="str">
        <f>LEFT(S2431,3)</f>
        <v>Mar</v>
      </c>
      <c r="U2431" s="10" t="s">
        <v>29</v>
      </c>
      <c r="V2431" s="21">
        <v>5.7</v>
      </c>
      <c r="W2431" s="10">
        <v>8600</v>
      </c>
      <c r="X2431" s="10" t="s">
        <v>3417</v>
      </c>
      <c r="Y2431" s="10" t="s">
        <v>3417</v>
      </c>
      <c r="Z2431" s="10" t="s">
        <v>1534</v>
      </c>
      <c r="AA2431" s="22" t="s">
        <v>29</v>
      </c>
      <c r="AB2431" s="10">
        <v>0</v>
      </c>
      <c r="AC2431" s="10">
        <v>9745803</v>
      </c>
      <c r="AD2431" s="10" t="s">
        <v>5108</v>
      </c>
      <c r="AE2431" s="23">
        <v>96</v>
      </c>
    </row>
    <row r="2432" spans="1:31" x14ac:dyDescent="0.35">
      <c r="A2432" t="s">
        <v>7857</v>
      </c>
      <c r="B2432" t="s">
        <v>1998</v>
      </c>
      <c r="C2432" t="s">
        <v>40</v>
      </c>
      <c r="D2432" s="2">
        <v>1993</v>
      </c>
      <c r="E2432" t="s">
        <v>7019</v>
      </c>
      <c r="F2432" s="2">
        <v>5.5</v>
      </c>
      <c r="G2432">
        <v>4100</v>
      </c>
      <c r="H2432" t="s">
        <v>7858</v>
      </c>
      <c r="I2432" t="s">
        <v>6037</v>
      </c>
      <c r="J2432" t="s">
        <v>6037</v>
      </c>
      <c r="K2432" s="3" t="s">
        <v>21</v>
      </c>
      <c r="L2432">
        <v>0</v>
      </c>
      <c r="M2432">
        <v>3246063</v>
      </c>
      <c r="N2432" t="s">
        <v>4601</v>
      </c>
      <c r="O2432" s="2">
        <v>87</v>
      </c>
      <c r="Q2432" s="9" t="s">
        <v>40</v>
      </c>
      <c r="R2432" s="18">
        <v>1993</v>
      </c>
      <c r="S2432" s="26" t="s">
        <v>13106</v>
      </c>
      <c r="T2432" s="25" t="str">
        <f>LEFT(S2432,3)</f>
        <v>Apr</v>
      </c>
      <c r="U2432" s="9" t="s">
        <v>29</v>
      </c>
      <c r="V2432" s="18">
        <v>5.5</v>
      </c>
      <c r="W2432" s="9">
        <v>4100</v>
      </c>
      <c r="X2432" s="9" t="s">
        <v>7858</v>
      </c>
      <c r="Y2432" s="9" t="s">
        <v>6037</v>
      </c>
      <c r="Z2432" s="9" t="s">
        <v>6037</v>
      </c>
      <c r="AA2432" s="19" t="s">
        <v>21</v>
      </c>
      <c r="AB2432" s="9">
        <v>0</v>
      </c>
      <c r="AC2432" s="9">
        <v>3246063</v>
      </c>
      <c r="AD2432" s="9" t="s">
        <v>4601</v>
      </c>
      <c r="AE2432" s="20">
        <v>87</v>
      </c>
    </row>
    <row r="2433" spans="1:31" x14ac:dyDescent="0.35">
      <c r="A2433" t="s">
        <v>7859</v>
      </c>
      <c r="B2433" t="s">
        <v>32</v>
      </c>
      <c r="C2433" t="s">
        <v>40</v>
      </c>
      <c r="D2433" s="2">
        <v>1993</v>
      </c>
      <c r="E2433" t="s">
        <v>7860</v>
      </c>
      <c r="F2433" s="2">
        <v>5.2</v>
      </c>
      <c r="G2433">
        <v>3700</v>
      </c>
      <c r="H2433" t="s">
        <v>5860</v>
      </c>
      <c r="I2433" t="s">
        <v>7861</v>
      </c>
      <c r="J2433" t="s">
        <v>4046</v>
      </c>
      <c r="K2433" s="3" t="s">
        <v>29</v>
      </c>
      <c r="L2433">
        <v>0</v>
      </c>
      <c r="M2433">
        <v>17952857</v>
      </c>
      <c r="N2433" t="s">
        <v>5720</v>
      </c>
      <c r="O2433" s="2">
        <v>100</v>
      </c>
      <c r="Q2433" s="10" t="s">
        <v>40</v>
      </c>
      <c r="R2433" s="21">
        <v>1993</v>
      </c>
      <c r="S2433" s="27" t="s">
        <v>13211</v>
      </c>
      <c r="T2433" s="25" t="str">
        <f>LEFT(S2433,3)</f>
        <v>Mar</v>
      </c>
      <c r="U2433" s="10" t="s">
        <v>29</v>
      </c>
      <c r="V2433" s="21">
        <v>5.2</v>
      </c>
      <c r="W2433" s="10">
        <v>3700</v>
      </c>
      <c r="X2433" s="10" t="s">
        <v>5860</v>
      </c>
      <c r="Y2433" s="10" t="s">
        <v>7861</v>
      </c>
      <c r="Z2433" s="10" t="s">
        <v>4046</v>
      </c>
      <c r="AA2433" s="22" t="s">
        <v>29</v>
      </c>
      <c r="AB2433" s="10">
        <v>0</v>
      </c>
      <c r="AC2433" s="10">
        <v>17952857</v>
      </c>
      <c r="AD2433" s="10" t="s">
        <v>5720</v>
      </c>
      <c r="AE2433" s="23">
        <v>100</v>
      </c>
    </row>
    <row r="2434" spans="1:31" x14ac:dyDescent="0.35">
      <c r="A2434" t="s">
        <v>7862</v>
      </c>
      <c r="B2434" t="s">
        <v>15</v>
      </c>
      <c r="C2434" t="s">
        <v>16</v>
      </c>
      <c r="D2434" s="2">
        <v>1993</v>
      </c>
      <c r="E2434" t="s">
        <v>6908</v>
      </c>
      <c r="F2434" s="2">
        <v>5.4</v>
      </c>
      <c r="G2434">
        <v>3000</v>
      </c>
      <c r="H2434" t="s">
        <v>7863</v>
      </c>
      <c r="I2434" t="s">
        <v>7864</v>
      </c>
      <c r="J2434" t="s">
        <v>591</v>
      </c>
      <c r="K2434" s="3" t="s">
        <v>29</v>
      </c>
      <c r="L2434">
        <v>8000000</v>
      </c>
      <c r="M2434">
        <v>737548</v>
      </c>
      <c r="N2434" t="s">
        <v>3743</v>
      </c>
      <c r="O2434" s="2">
        <v>96</v>
      </c>
      <c r="Q2434" s="9" t="s">
        <v>16</v>
      </c>
      <c r="R2434" s="18">
        <v>1993</v>
      </c>
      <c r="S2434" s="26" t="s">
        <v>13090</v>
      </c>
      <c r="T2434" s="25" t="str">
        <f>LEFT(S2434,3)</f>
        <v>Mar</v>
      </c>
      <c r="U2434" s="9" t="s">
        <v>29</v>
      </c>
      <c r="V2434" s="18">
        <v>5.4</v>
      </c>
      <c r="W2434" s="9">
        <v>3000</v>
      </c>
      <c r="X2434" s="9" t="s">
        <v>7863</v>
      </c>
      <c r="Y2434" s="9" t="s">
        <v>7864</v>
      </c>
      <c r="Z2434" s="9" t="s">
        <v>591</v>
      </c>
      <c r="AA2434" s="19" t="s">
        <v>29</v>
      </c>
      <c r="AB2434" s="9">
        <v>8000000</v>
      </c>
      <c r="AC2434" s="9">
        <v>737548</v>
      </c>
      <c r="AD2434" s="9" t="s">
        <v>3743</v>
      </c>
      <c r="AE2434" s="20">
        <v>96</v>
      </c>
    </row>
    <row r="2435" spans="1:31" x14ac:dyDescent="0.35">
      <c r="A2435" t="s">
        <v>7865</v>
      </c>
      <c r="B2435" t="s">
        <v>336</v>
      </c>
      <c r="C2435" t="s">
        <v>236</v>
      </c>
      <c r="D2435" s="2">
        <v>1993</v>
      </c>
      <c r="E2435" t="s">
        <v>7384</v>
      </c>
      <c r="F2435" s="2">
        <v>5.9</v>
      </c>
      <c r="G2435">
        <v>1900</v>
      </c>
      <c r="H2435" t="s">
        <v>3867</v>
      </c>
      <c r="I2435" t="s">
        <v>7866</v>
      </c>
      <c r="J2435" t="s">
        <v>7867</v>
      </c>
      <c r="K2435" s="3" t="s">
        <v>29</v>
      </c>
      <c r="L2435">
        <v>19000000</v>
      </c>
      <c r="M2435">
        <v>2119994</v>
      </c>
      <c r="N2435" t="s">
        <v>7868</v>
      </c>
      <c r="O2435" s="2">
        <v>92</v>
      </c>
      <c r="Q2435" s="10" t="s">
        <v>236</v>
      </c>
      <c r="R2435" s="21">
        <v>1993</v>
      </c>
      <c r="S2435" s="27" t="s">
        <v>13153</v>
      </c>
      <c r="T2435" s="25" t="str">
        <f>LEFT(S2435,3)</f>
        <v>Nov</v>
      </c>
      <c r="U2435" s="10" t="s">
        <v>29</v>
      </c>
      <c r="V2435" s="21">
        <v>5.9</v>
      </c>
      <c r="W2435" s="10">
        <v>1900</v>
      </c>
      <c r="X2435" s="10" t="s">
        <v>3867</v>
      </c>
      <c r="Y2435" s="10" t="s">
        <v>7866</v>
      </c>
      <c r="Z2435" s="10" t="s">
        <v>7867</v>
      </c>
      <c r="AA2435" s="22" t="s">
        <v>29</v>
      </c>
      <c r="AB2435" s="10">
        <v>19000000</v>
      </c>
      <c r="AC2435" s="10">
        <v>2119994</v>
      </c>
      <c r="AD2435" s="10" t="s">
        <v>7868</v>
      </c>
      <c r="AE2435" s="23">
        <v>92</v>
      </c>
    </row>
    <row r="2436" spans="1:31" x14ac:dyDescent="0.35">
      <c r="A2436" t="s">
        <v>7869</v>
      </c>
      <c r="B2436" t="s">
        <v>1998</v>
      </c>
      <c r="C2436" t="s">
        <v>33</v>
      </c>
      <c r="D2436" s="2">
        <v>1993</v>
      </c>
      <c r="E2436" t="s">
        <v>7870</v>
      </c>
      <c r="F2436" s="2">
        <v>4.5</v>
      </c>
      <c r="G2436">
        <v>1900</v>
      </c>
      <c r="H2436" t="s">
        <v>7871</v>
      </c>
      <c r="I2436" t="s">
        <v>7872</v>
      </c>
      <c r="J2436" t="s">
        <v>7873</v>
      </c>
      <c r="K2436" s="3" t="s">
        <v>29</v>
      </c>
      <c r="L2436">
        <v>5000000</v>
      </c>
      <c r="M2436">
        <v>2970</v>
      </c>
      <c r="N2436" t="s">
        <v>7517</v>
      </c>
      <c r="O2436" s="2">
        <v>97</v>
      </c>
      <c r="Q2436" s="9" t="s">
        <v>33</v>
      </c>
      <c r="R2436" s="18">
        <v>1993</v>
      </c>
      <c r="S2436" s="26" t="s">
        <v>13212</v>
      </c>
      <c r="T2436" s="25" t="str">
        <f>LEFT(S2436,3)</f>
        <v>Jun</v>
      </c>
      <c r="U2436" s="9" t="s">
        <v>919</v>
      </c>
      <c r="V2436" s="18">
        <v>4.5</v>
      </c>
      <c r="W2436" s="9">
        <v>1900</v>
      </c>
      <c r="X2436" s="9" t="s">
        <v>7871</v>
      </c>
      <c r="Y2436" s="9" t="s">
        <v>7872</v>
      </c>
      <c r="Z2436" s="9" t="s">
        <v>7873</v>
      </c>
      <c r="AA2436" s="19" t="s">
        <v>29</v>
      </c>
      <c r="AB2436" s="9">
        <v>5000000</v>
      </c>
      <c r="AC2436" s="9">
        <v>2970</v>
      </c>
      <c r="AD2436" s="9" t="s">
        <v>7517</v>
      </c>
      <c r="AE2436" s="20">
        <v>97</v>
      </c>
    </row>
    <row r="2437" spans="1:31" x14ac:dyDescent="0.35">
      <c r="A2437" t="s">
        <v>7874</v>
      </c>
      <c r="B2437" t="s">
        <v>446</v>
      </c>
      <c r="C2437" t="s">
        <v>62</v>
      </c>
      <c r="D2437" s="2">
        <v>1993</v>
      </c>
      <c r="E2437" t="s">
        <v>7300</v>
      </c>
      <c r="F2437" s="2">
        <v>7.3</v>
      </c>
      <c r="G2437">
        <v>2100</v>
      </c>
      <c r="H2437" t="s">
        <v>3461</v>
      </c>
      <c r="I2437" t="s">
        <v>3461</v>
      </c>
      <c r="J2437" t="s">
        <v>3461</v>
      </c>
      <c r="K2437" s="3" t="s">
        <v>21</v>
      </c>
      <c r="L2437">
        <v>0</v>
      </c>
      <c r="N2437" t="s">
        <v>7875</v>
      </c>
      <c r="O2437" s="2">
        <v>79</v>
      </c>
      <c r="Q2437" s="10" t="s">
        <v>62</v>
      </c>
      <c r="R2437" s="21">
        <v>1993</v>
      </c>
      <c r="S2437" s="27" t="s">
        <v>13136</v>
      </c>
      <c r="T2437" s="25" t="str">
        <f>LEFT(S2437,3)</f>
        <v>Dec</v>
      </c>
      <c r="U2437" s="10" t="s">
        <v>29</v>
      </c>
      <c r="V2437" s="21">
        <v>7.3</v>
      </c>
      <c r="W2437" s="10">
        <v>2100</v>
      </c>
      <c r="X2437" s="10" t="s">
        <v>3461</v>
      </c>
      <c r="Y2437" s="10" t="s">
        <v>3461</v>
      </c>
      <c r="Z2437" s="10" t="s">
        <v>3461</v>
      </c>
      <c r="AA2437" s="22" t="s">
        <v>21</v>
      </c>
      <c r="AB2437" s="10">
        <v>0</v>
      </c>
      <c r="AC2437" s="10"/>
      <c r="AD2437" s="10" t="s">
        <v>7875</v>
      </c>
      <c r="AE2437" s="23">
        <v>79</v>
      </c>
    </row>
    <row r="2438" spans="1:31" x14ac:dyDescent="0.35">
      <c r="A2438" t="s">
        <v>7876</v>
      </c>
      <c r="B2438" t="s">
        <v>15</v>
      </c>
      <c r="C2438" t="s">
        <v>40</v>
      </c>
      <c r="D2438" s="2">
        <v>1993</v>
      </c>
      <c r="E2438" t="s">
        <v>6587</v>
      </c>
      <c r="F2438" s="2">
        <v>7.2</v>
      </c>
      <c r="G2438">
        <v>3900</v>
      </c>
      <c r="H2438" t="s">
        <v>7877</v>
      </c>
      <c r="I2438" t="s">
        <v>7877</v>
      </c>
      <c r="J2438" t="s">
        <v>7878</v>
      </c>
      <c r="K2438" s="3" t="s">
        <v>29</v>
      </c>
      <c r="L2438">
        <v>999999</v>
      </c>
      <c r="M2438">
        <v>233824</v>
      </c>
      <c r="N2438" t="s">
        <v>1040</v>
      </c>
      <c r="O2438" s="2">
        <v>88</v>
      </c>
      <c r="Q2438" s="9" t="s">
        <v>40</v>
      </c>
      <c r="R2438" s="18">
        <v>1993</v>
      </c>
      <c r="S2438" s="26" t="s">
        <v>13048</v>
      </c>
      <c r="T2438" s="25" t="str">
        <f>LEFT(S2438,3)</f>
        <v>Jun</v>
      </c>
      <c r="U2438" s="9" t="s">
        <v>29</v>
      </c>
      <c r="V2438" s="18">
        <v>7.2</v>
      </c>
      <c r="W2438" s="9">
        <v>3900</v>
      </c>
      <c r="X2438" s="9" t="s">
        <v>7877</v>
      </c>
      <c r="Y2438" s="9" t="s">
        <v>7877</v>
      </c>
      <c r="Z2438" s="9" t="s">
        <v>7878</v>
      </c>
      <c r="AA2438" s="19" t="s">
        <v>29</v>
      </c>
      <c r="AB2438" s="9">
        <v>999999</v>
      </c>
      <c r="AC2438" s="9">
        <v>233824</v>
      </c>
      <c r="AD2438" s="9" t="s">
        <v>1040</v>
      </c>
      <c r="AE2438" s="20">
        <v>88</v>
      </c>
    </row>
    <row r="2439" spans="1:31" x14ac:dyDescent="0.35">
      <c r="A2439" t="s">
        <v>7879</v>
      </c>
      <c r="B2439" t="s">
        <v>1998</v>
      </c>
      <c r="C2439" t="s">
        <v>40</v>
      </c>
      <c r="D2439" s="2">
        <v>1993</v>
      </c>
      <c r="E2439" t="s">
        <v>7880</v>
      </c>
      <c r="F2439" s="2">
        <v>6</v>
      </c>
      <c r="G2439">
        <v>1900</v>
      </c>
      <c r="H2439" t="s">
        <v>6537</v>
      </c>
      <c r="I2439" t="s">
        <v>7881</v>
      </c>
      <c r="J2439" t="s">
        <v>7882</v>
      </c>
      <c r="K2439" s="3" t="s">
        <v>29</v>
      </c>
      <c r="L2439">
        <v>1800000</v>
      </c>
      <c r="N2439" t="s">
        <v>1040</v>
      </c>
      <c r="O2439" s="2">
        <v>93</v>
      </c>
      <c r="Q2439" s="10" t="s">
        <v>40</v>
      </c>
      <c r="R2439" s="21">
        <v>1993</v>
      </c>
      <c r="S2439" s="27" t="s">
        <v>13213</v>
      </c>
      <c r="T2439" s="25" t="str">
        <f>LEFT(S2439,3)</f>
        <v>Nov</v>
      </c>
      <c r="U2439" s="10" t="s">
        <v>29</v>
      </c>
      <c r="V2439" s="21">
        <v>6</v>
      </c>
      <c r="W2439" s="10">
        <v>1900</v>
      </c>
      <c r="X2439" s="10" t="s">
        <v>6537</v>
      </c>
      <c r="Y2439" s="10" t="s">
        <v>7881</v>
      </c>
      <c r="Z2439" s="10" t="s">
        <v>7882</v>
      </c>
      <c r="AA2439" s="22" t="s">
        <v>29</v>
      </c>
      <c r="AB2439" s="10">
        <v>1800000</v>
      </c>
      <c r="AC2439" s="10"/>
      <c r="AD2439" s="10" t="s">
        <v>1040</v>
      </c>
      <c r="AE2439" s="23">
        <v>93</v>
      </c>
    </row>
    <row r="2440" spans="1:31" x14ac:dyDescent="0.35">
      <c r="A2440" t="s">
        <v>6113</v>
      </c>
      <c r="B2440" t="s">
        <v>15</v>
      </c>
      <c r="C2440" t="s">
        <v>33</v>
      </c>
      <c r="D2440" s="2">
        <v>1993</v>
      </c>
      <c r="E2440" t="s">
        <v>7484</v>
      </c>
      <c r="F2440" s="2">
        <v>5</v>
      </c>
      <c r="G2440">
        <v>5700</v>
      </c>
      <c r="H2440" t="s">
        <v>4941</v>
      </c>
      <c r="I2440" t="s">
        <v>2568</v>
      </c>
      <c r="J2440" t="s">
        <v>6340</v>
      </c>
      <c r="K2440" s="3" t="s">
        <v>29</v>
      </c>
      <c r="L2440">
        <v>9000000</v>
      </c>
      <c r="M2440">
        <v>10058318</v>
      </c>
      <c r="N2440" t="s">
        <v>6854</v>
      </c>
      <c r="O2440" s="2">
        <v>92</v>
      </c>
      <c r="Q2440" s="9" t="s">
        <v>33</v>
      </c>
      <c r="R2440" s="18">
        <v>1993</v>
      </c>
      <c r="S2440" s="26" t="s">
        <v>13169</v>
      </c>
      <c r="T2440" s="25" t="str">
        <f>LEFT(S2440,3)</f>
        <v>Apr</v>
      </c>
      <c r="U2440" s="9" t="s">
        <v>29</v>
      </c>
      <c r="V2440" s="18">
        <v>5</v>
      </c>
      <c r="W2440" s="9">
        <v>5700</v>
      </c>
      <c r="X2440" s="9" t="s">
        <v>4941</v>
      </c>
      <c r="Y2440" s="9" t="s">
        <v>2568</v>
      </c>
      <c r="Z2440" s="9" t="s">
        <v>6340</v>
      </c>
      <c r="AA2440" s="19" t="s">
        <v>29</v>
      </c>
      <c r="AB2440" s="9">
        <v>9000000</v>
      </c>
      <c r="AC2440" s="9">
        <v>10058318</v>
      </c>
      <c r="AD2440" s="9" t="s">
        <v>6854</v>
      </c>
      <c r="AE2440" s="20">
        <v>92</v>
      </c>
    </row>
    <row r="2441" spans="1:31" x14ac:dyDescent="0.35">
      <c r="A2441" t="s">
        <v>7883</v>
      </c>
      <c r="B2441" t="s">
        <v>15</v>
      </c>
      <c r="C2441" t="s">
        <v>16</v>
      </c>
      <c r="D2441" s="2">
        <v>1993</v>
      </c>
      <c r="E2441" t="s">
        <v>7300</v>
      </c>
      <c r="F2441" s="2">
        <v>5.8</v>
      </c>
      <c r="G2441">
        <v>1600</v>
      </c>
      <c r="H2441" t="s">
        <v>2894</v>
      </c>
      <c r="I2441" t="s">
        <v>7884</v>
      </c>
      <c r="J2441" t="s">
        <v>2473</v>
      </c>
      <c r="K2441" s="3" t="s">
        <v>29</v>
      </c>
      <c r="L2441">
        <v>0</v>
      </c>
      <c r="M2441">
        <v>1497222</v>
      </c>
      <c r="N2441" t="s">
        <v>6682</v>
      </c>
      <c r="O2441" s="2">
        <v>102</v>
      </c>
      <c r="Q2441" s="10" t="s">
        <v>16</v>
      </c>
      <c r="R2441" s="21">
        <v>1993</v>
      </c>
      <c r="S2441" s="27" t="s">
        <v>13136</v>
      </c>
      <c r="T2441" s="25" t="str">
        <f>LEFT(S2441,3)</f>
        <v>Dec</v>
      </c>
      <c r="U2441" s="10" t="s">
        <v>29</v>
      </c>
      <c r="V2441" s="21">
        <v>5.8</v>
      </c>
      <c r="W2441" s="10">
        <v>1600</v>
      </c>
      <c r="X2441" s="10" t="s">
        <v>2894</v>
      </c>
      <c r="Y2441" s="10" t="s">
        <v>7884</v>
      </c>
      <c r="Z2441" s="10" t="s">
        <v>2473</v>
      </c>
      <c r="AA2441" s="22" t="s">
        <v>29</v>
      </c>
      <c r="AB2441" s="10">
        <v>0</v>
      </c>
      <c r="AC2441" s="10">
        <v>1497222</v>
      </c>
      <c r="AD2441" s="10" t="s">
        <v>6682</v>
      </c>
      <c r="AE2441" s="23">
        <v>102</v>
      </c>
    </row>
    <row r="2442" spans="1:31" x14ac:dyDescent="0.35">
      <c r="A2442" t="s">
        <v>7885</v>
      </c>
      <c r="B2442" t="s">
        <v>1998</v>
      </c>
      <c r="C2442" t="s">
        <v>24</v>
      </c>
      <c r="D2442" s="2">
        <v>1993</v>
      </c>
      <c r="E2442" t="s">
        <v>7384</v>
      </c>
      <c r="F2442" s="2">
        <v>5.7</v>
      </c>
      <c r="G2442">
        <v>1400</v>
      </c>
      <c r="H2442" t="s">
        <v>7886</v>
      </c>
      <c r="I2442" t="s">
        <v>4242</v>
      </c>
      <c r="J2442" t="s">
        <v>7887</v>
      </c>
      <c r="K2442" s="3" t="s">
        <v>29</v>
      </c>
      <c r="L2442">
        <v>18000000</v>
      </c>
      <c r="M2442">
        <v>1640220</v>
      </c>
      <c r="N2442" t="s">
        <v>5108</v>
      </c>
      <c r="O2442" s="2">
        <v>96</v>
      </c>
      <c r="Q2442" s="9" t="s">
        <v>24</v>
      </c>
      <c r="R2442" s="18">
        <v>1993</v>
      </c>
      <c r="S2442" s="26" t="s">
        <v>13153</v>
      </c>
      <c r="T2442" s="25" t="str">
        <f>LEFT(S2442,3)</f>
        <v>Nov</v>
      </c>
      <c r="U2442" s="9" t="s">
        <v>29</v>
      </c>
      <c r="V2442" s="18">
        <v>5.7</v>
      </c>
      <c r="W2442" s="9">
        <v>1400</v>
      </c>
      <c r="X2442" s="9" t="s">
        <v>7886</v>
      </c>
      <c r="Y2442" s="9" t="s">
        <v>4242</v>
      </c>
      <c r="Z2442" s="9" t="s">
        <v>7887</v>
      </c>
      <c r="AA2442" s="19" t="s">
        <v>29</v>
      </c>
      <c r="AB2442" s="9">
        <v>18000000</v>
      </c>
      <c r="AC2442" s="9">
        <v>1640220</v>
      </c>
      <c r="AD2442" s="9" t="s">
        <v>5108</v>
      </c>
      <c r="AE2442" s="20">
        <v>96</v>
      </c>
    </row>
    <row r="2443" spans="1:31" x14ac:dyDescent="0.35">
      <c r="A2443" t="s">
        <v>7888</v>
      </c>
      <c r="B2443" t="s">
        <v>32</v>
      </c>
      <c r="C2443" t="s">
        <v>16</v>
      </c>
      <c r="D2443" s="2">
        <v>1993</v>
      </c>
      <c r="E2443" t="s">
        <v>7475</v>
      </c>
      <c r="F2443" s="2">
        <v>6.2</v>
      </c>
      <c r="G2443">
        <v>2000</v>
      </c>
      <c r="H2443" t="s">
        <v>7889</v>
      </c>
      <c r="I2443" t="s">
        <v>7890</v>
      </c>
      <c r="J2443" t="s">
        <v>5709</v>
      </c>
      <c r="K2443" s="3" t="s">
        <v>21</v>
      </c>
      <c r="L2443">
        <v>0</v>
      </c>
      <c r="M2443">
        <v>296081</v>
      </c>
      <c r="N2443" t="s">
        <v>2781</v>
      </c>
      <c r="O2443" s="2">
        <v>99</v>
      </c>
      <c r="Q2443" s="10" t="s">
        <v>16</v>
      </c>
      <c r="R2443" s="21">
        <v>1993</v>
      </c>
      <c r="S2443" s="27" t="s">
        <v>13168</v>
      </c>
      <c r="T2443" s="25" t="str">
        <f>LEFT(S2443,3)</f>
        <v>Mar</v>
      </c>
      <c r="U2443" s="10" t="s">
        <v>29</v>
      </c>
      <c r="V2443" s="21">
        <v>6.2</v>
      </c>
      <c r="W2443" s="10">
        <v>2000</v>
      </c>
      <c r="X2443" s="10" t="s">
        <v>7889</v>
      </c>
      <c r="Y2443" s="10" t="s">
        <v>7890</v>
      </c>
      <c r="Z2443" s="10" t="s">
        <v>5709</v>
      </c>
      <c r="AA2443" s="22" t="s">
        <v>21</v>
      </c>
      <c r="AB2443" s="10">
        <v>0</v>
      </c>
      <c r="AC2443" s="10">
        <v>296081</v>
      </c>
      <c r="AD2443" s="10" t="s">
        <v>2781</v>
      </c>
      <c r="AE2443" s="23">
        <v>99</v>
      </c>
    </row>
    <row r="2444" spans="1:31" x14ac:dyDescent="0.35">
      <c r="A2444" t="s">
        <v>7891</v>
      </c>
      <c r="B2444" t="s">
        <v>15</v>
      </c>
      <c r="C2444" t="s">
        <v>40</v>
      </c>
      <c r="D2444" s="2">
        <v>1993</v>
      </c>
      <c r="E2444" t="s">
        <v>7019</v>
      </c>
      <c r="F2444" s="2">
        <v>6</v>
      </c>
      <c r="G2444">
        <v>2400</v>
      </c>
      <c r="H2444" t="s">
        <v>7892</v>
      </c>
      <c r="I2444" t="s">
        <v>7892</v>
      </c>
      <c r="J2444" t="s">
        <v>1510</v>
      </c>
      <c r="K2444" s="3" t="s">
        <v>29</v>
      </c>
      <c r="L2444">
        <v>8000000</v>
      </c>
      <c r="M2444">
        <v>1884814</v>
      </c>
      <c r="N2444" t="s">
        <v>3743</v>
      </c>
      <c r="O2444" s="2">
        <v>99</v>
      </c>
      <c r="Q2444" s="9" t="s">
        <v>40</v>
      </c>
      <c r="R2444" s="18">
        <v>1993</v>
      </c>
      <c r="S2444" s="26" t="s">
        <v>13106</v>
      </c>
      <c r="T2444" s="25" t="str">
        <f>LEFT(S2444,3)</f>
        <v>Apr</v>
      </c>
      <c r="U2444" s="9" t="s">
        <v>29</v>
      </c>
      <c r="V2444" s="18">
        <v>6</v>
      </c>
      <c r="W2444" s="9">
        <v>2400</v>
      </c>
      <c r="X2444" s="9" t="s">
        <v>7892</v>
      </c>
      <c r="Y2444" s="9" t="s">
        <v>7892</v>
      </c>
      <c r="Z2444" s="9" t="s">
        <v>1510</v>
      </c>
      <c r="AA2444" s="19" t="s">
        <v>29</v>
      </c>
      <c r="AB2444" s="9">
        <v>8000000</v>
      </c>
      <c r="AC2444" s="9">
        <v>1884814</v>
      </c>
      <c r="AD2444" s="9" t="s">
        <v>3743</v>
      </c>
      <c r="AE2444" s="20">
        <v>99</v>
      </c>
    </row>
    <row r="2445" spans="1:31" x14ac:dyDescent="0.35">
      <c r="A2445" t="s">
        <v>7893</v>
      </c>
      <c r="B2445" t="s">
        <v>15</v>
      </c>
      <c r="C2445" t="s">
        <v>16</v>
      </c>
      <c r="D2445" s="2">
        <v>1994</v>
      </c>
      <c r="E2445" t="s">
        <v>7894</v>
      </c>
      <c r="F2445" s="2">
        <v>9.3000000000000007</v>
      </c>
      <c r="G2445">
        <v>2400000</v>
      </c>
      <c r="H2445" t="s">
        <v>7895</v>
      </c>
      <c r="I2445" t="s">
        <v>19</v>
      </c>
      <c r="J2445" t="s">
        <v>5295</v>
      </c>
      <c r="K2445" s="3" t="s">
        <v>29</v>
      </c>
      <c r="L2445">
        <v>25000000</v>
      </c>
      <c r="M2445">
        <v>28817291</v>
      </c>
      <c r="N2445" t="s">
        <v>5108</v>
      </c>
      <c r="O2445" s="2">
        <v>142</v>
      </c>
      <c r="Q2445" s="10" t="s">
        <v>16</v>
      </c>
      <c r="R2445" s="21">
        <v>1994</v>
      </c>
      <c r="S2445" s="27" t="s">
        <v>13214</v>
      </c>
      <c r="T2445" s="25" t="str">
        <f>LEFT(S2445,3)</f>
        <v>Oct</v>
      </c>
      <c r="U2445" s="10" t="s">
        <v>29</v>
      </c>
      <c r="V2445" s="21">
        <v>9.3000000000000007</v>
      </c>
      <c r="W2445" s="10">
        <v>2400000</v>
      </c>
      <c r="X2445" s="10" t="s">
        <v>7895</v>
      </c>
      <c r="Y2445" s="10" t="s">
        <v>19</v>
      </c>
      <c r="Z2445" s="10" t="s">
        <v>5295</v>
      </c>
      <c r="AA2445" s="22" t="s">
        <v>29</v>
      </c>
      <c r="AB2445" s="10">
        <v>25000000</v>
      </c>
      <c r="AC2445" s="10">
        <v>28817291</v>
      </c>
      <c r="AD2445" s="10" t="s">
        <v>5108</v>
      </c>
      <c r="AE2445" s="23">
        <v>142</v>
      </c>
    </row>
    <row r="2446" spans="1:31" x14ac:dyDescent="0.35">
      <c r="A2446" t="s">
        <v>7896</v>
      </c>
      <c r="B2446" t="s">
        <v>15</v>
      </c>
      <c r="C2446" t="s">
        <v>103</v>
      </c>
      <c r="D2446" s="2">
        <v>1994</v>
      </c>
      <c r="E2446" t="s">
        <v>7894</v>
      </c>
      <c r="F2446" s="2">
        <v>8.9</v>
      </c>
      <c r="G2446">
        <v>1900000</v>
      </c>
      <c r="H2446" t="s">
        <v>6774</v>
      </c>
      <c r="I2446" t="s">
        <v>6774</v>
      </c>
      <c r="J2446" t="s">
        <v>159</v>
      </c>
      <c r="K2446" s="3" t="s">
        <v>29</v>
      </c>
      <c r="L2446">
        <v>8000000</v>
      </c>
      <c r="M2446">
        <v>213928762</v>
      </c>
      <c r="N2446" t="s">
        <v>3743</v>
      </c>
      <c r="O2446" s="2">
        <v>154</v>
      </c>
      <c r="Q2446" s="9" t="s">
        <v>103</v>
      </c>
      <c r="R2446" s="18">
        <v>1994</v>
      </c>
      <c r="S2446" s="26" t="s">
        <v>13214</v>
      </c>
      <c r="T2446" s="25" t="str">
        <f>LEFT(S2446,3)</f>
        <v>Oct</v>
      </c>
      <c r="U2446" s="9" t="s">
        <v>29</v>
      </c>
      <c r="V2446" s="18">
        <v>8.9</v>
      </c>
      <c r="W2446" s="9">
        <v>1900000</v>
      </c>
      <c r="X2446" s="9" t="s">
        <v>6774</v>
      </c>
      <c r="Y2446" s="9" t="s">
        <v>6774</v>
      </c>
      <c r="Z2446" s="9" t="s">
        <v>159</v>
      </c>
      <c r="AA2446" s="19" t="s">
        <v>29</v>
      </c>
      <c r="AB2446" s="9">
        <v>8000000</v>
      </c>
      <c r="AC2446" s="9">
        <v>213928762</v>
      </c>
      <c r="AD2446" s="9" t="s">
        <v>3743</v>
      </c>
      <c r="AE2446" s="20">
        <v>154</v>
      </c>
    </row>
    <row r="2447" spans="1:31" x14ac:dyDescent="0.35">
      <c r="A2447" t="s">
        <v>7897</v>
      </c>
      <c r="B2447" t="s">
        <v>1998</v>
      </c>
      <c r="C2447" t="s">
        <v>16</v>
      </c>
      <c r="D2447" s="2">
        <v>1994</v>
      </c>
      <c r="E2447" t="s">
        <v>7898</v>
      </c>
      <c r="F2447" s="2">
        <v>8.8000000000000007</v>
      </c>
      <c r="G2447">
        <v>1900000</v>
      </c>
      <c r="H2447" t="s">
        <v>2054</v>
      </c>
      <c r="I2447" t="s">
        <v>7899</v>
      </c>
      <c r="J2447" t="s">
        <v>2090</v>
      </c>
      <c r="K2447" s="3" t="s">
        <v>29</v>
      </c>
      <c r="L2447">
        <v>55000000</v>
      </c>
      <c r="M2447">
        <v>678226133</v>
      </c>
      <c r="N2447" t="s">
        <v>43</v>
      </c>
      <c r="O2447" s="2">
        <v>142</v>
      </c>
      <c r="Q2447" s="10" t="s">
        <v>16</v>
      </c>
      <c r="R2447" s="21">
        <v>1994</v>
      </c>
      <c r="S2447" s="27" t="s">
        <v>13215</v>
      </c>
      <c r="T2447" s="25" t="str">
        <f>LEFT(S2447,3)</f>
        <v>Jul</v>
      </c>
      <c r="U2447" s="10" t="s">
        <v>29</v>
      </c>
      <c r="V2447" s="21">
        <v>8.8000000000000007</v>
      </c>
      <c r="W2447" s="10">
        <v>1900000</v>
      </c>
      <c r="X2447" s="10" t="s">
        <v>2054</v>
      </c>
      <c r="Y2447" s="10" t="s">
        <v>7899</v>
      </c>
      <c r="Z2447" s="10" t="s">
        <v>2090</v>
      </c>
      <c r="AA2447" s="22" t="s">
        <v>29</v>
      </c>
      <c r="AB2447" s="10">
        <v>55000000</v>
      </c>
      <c r="AC2447" s="10">
        <v>678226133</v>
      </c>
      <c r="AD2447" s="10" t="s">
        <v>43</v>
      </c>
      <c r="AE2447" s="23">
        <v>142</v>
      </c>
    </row>
    <row r="2448" spans="1:31" x14ac:dyDescent="0.35">
      <c r="A2448" t="s">
        <v>7900</v>
      </c>
      <c r="B2448" t="s">
        <v>15</v>
      </c>
      <c r="C2448" t="s">
        <v>33</v>
      </c>
      <c r="D2448" s="2">
        <v>1994</v>
      </c>
      <c r="E2448" t="s">
        <v>7901</v>
      </c>
      <c r="F2448" s="2">
        <v>8.5</v>
      </c>
      <c r="G2448">
        <v>1100000</v>
      </c>
      <c r="H2448" t="s">
        <v>2906</v>
      </c>
      <c r="I2448" t="s">
        <v>2906</v>
      </c>
      <c r="J2448" t="s">
        <v>7902</v>
      </c>
      <c r="K2448" s="3" t="s">
        <v>451</v>
      </c>
      <c r="L2448">
        <v>0</v>
      </c>
      <c r="M2448">
        <v>19552639</v>
      </c>
      <c r="N2448" t="s">
        <v>550</v>
      </c>
      <c r="O2448" s="2">
        <v>110</v>
      </c>
      <c r="Q2448" s="9" t="s">
        <v>33</v>
      </c>
      <c r="R2448" s="18">
        <v>1994</v>
      </c>
      <c r="S2448" s="26" t="s">
        <v>13216</v>
      </c>
      <c r="T2448" s="25" t="str">
        <f>LEFT(S2448,3)</f>
        <v>Nov</v>
      </c>
      <c r="U2448" s="9" t="s">
        <v>29</v>
      </c>
      <c r="V2448" s="18">
        <v>8.5</v>
      </c>
      <c r="W2448" s="9">
        <v>1100000</v>
      </c>
      <c r="X2448" s="9" t="s">
        <v>2906</v>
      </c>
      <c r="Y2448" s="9" t="s">
        <v>2906</v>
      </c>
      <c r="Z2448" s="9" t="s">
        <v>7902</v>
      </c>
      <c r="AA2448" s="19" t="s">
        <v>451</v>
      </c>
      <c r="AB2448" s="9">
        <v>0</v>
      </c>
      <c r="AC2448" s="9">
        <v>19552639</v>
      </c>
      <c r="AD2448" s="9" t="s">
        <v>550</v>
      </c>
      <c r="AE2448" s="20">
        <v>110</v>
      </c>
    </row>
    <row r="2449" spans="1:31" x14ac:dyDescent="0.35">
      <c r="A2449" t="s">
        <v>7903</v>
      </c>
      <c r="B2449" t="s">
        <v>15</v>
      </c>
      <c r="C2449" t="s">
        <v>33</v>
      </c>
      <c r="D2449" s="2">
        <v>1994</v>
      </c>
      <c r="E2449" t="s">
        <v>7698</v>
      </c>
      <c r="F2449" s="2">
        <v>7.2</v>
      </c>
      <c r="G2449">
        <v>243000</v>
      </c>
      <c r="H2449" t="s">
        <v>1996</v>
      </c>
      <c r="I2449" t="s">
        <v>7904</v>
      </c>
      <c r="J2449" t="s">
        <v>997</v>
      </c>
      <c r="K2449" s="3" t="s">
        <v>29</v>
      </c>
      <c r="L2449">
        <v>115000000</v>
      </c>
      <c r="M2449">
        <v>378882411</v>
      </c>
      <c r="N2449" t="s">
        <v>179</v>
      </c>
      <c r="O2449" s="2">
        <v>141</v>
      </c>
      <c r="Q2449" s="10" t="s">
        <v>33</v>
      </c>
      <c r="R2449" s="21">
        <v>1994</v>
      </c>
      <c r="S2449" s="27" t="s">
        <v>13193</v>
      </c>
      <c r="T2449" s="25" t="str">
        <f>LEFT(S2449,3)</f>
        <v>Jul</v>
      </c>
      <c r="U2449" s="10" t="s">
        <v>29</v>
      </c>
      <c r="V2449" s="21">
        <v>7.2</v>
      </c>
      <c r="W2449" s="10">
        <v>243000</v>
      </c>
      <c r="X2449" s="10" t="s">
        <v>1996</v>
      </c>
      <c r="Y2449" s="10" t="s">
        <v>7904</v>
      </c>
      <c r="Z2449" s="10" t="s">
        <v>997</v>
      </c>
      <c r="AA2449" s="22" t="s">
        <v>29</v>
      </c>
      <c r="AB2449" s="10">
        <v>115000000</v>
      </c>
      <c r="AC2449" s="10">
        <v>378882411</v>
      </c>
      <c r="AD2449" s="10" t="s">
        <v>179</v>
      </c>
      <c r="AE2449" s="23">
        <v>141</v>
      </c>
    </row>
    <row r="2450" spans="1:31" x14ac:dyDescent="0.35">
      <c r="A2450" t="s">
        <v>7905</v>
      </c>
      <c r="B2450" t="s">
        <v>336</v>
      </c>
      <c r="C2450" t="s">
        <v>389</v>
      </c>
      <c r="D2450" s="2">
        <v>1994</v>
      </c>
      <c r="E2450" t="s">
        <v>7906</v>
      </c>
      <c r="F2450" s="2">
        <v>8.5</v>
      </c>
      <c r="G2450">
        <v>970000</v>
      </c>
      <c r="H2450" t="s">
        <v>7907</v>
      </c>
      <c r="I2450" t="s">
        <v>7908</v>
      </c>
      <c r="J2450" t="s">
        <v>1510</v>
      </c>
      <c r="K2450" s="3" t="s">
        <v>29</v>
      </c>
      <c r="L2450">
        <v>45000000</v>
      </c>
      <c r="M2450">
        <v>1083720877</v>
      </c>
      <c r="N2450" t="s">
        <v>1723</v>
      </c>
      <c r="O2450" s="2">
        <v>88</v>
      </c>
      <c r="Q2450" s="9" t="s">
        <v>389</v>
      </c>
      <c r="R2450" s="18">
        <v>1994</v>
      </c>
      <c r="S2450" s="26" t="s">
        <v>13217</v>
      </c>
      <c r="T2450" s="25" t="str">
        <f>LEFT(S2450,3)</f>
        <v>Jun</v>
      </c>
      <c r="U2450" s="9" t="s">
        <v>29</v>
      </c>
      <c r="V2450" s="18">
        <v>8.5</v>
      </c>
      <c r="W2450" s="9">
        <v>970000</v>
      </c>
      <c r="X2450" s="9" t="s">
        <v>7907</v>
      </c>
      <c r="Y2450" s="9" t="s">
        <v>7908</v>
      </c>
      <c r="Z2450" s="9" t="s">
        <v>1510</v>
      </c>
      <c r="AA2450" s="19" t="s">
        <v>29</v>
      </c>
      <c r="AB2450" s="9">
        <v>45000000</v>
      </c>
      <c r="AC2450" s="9">
        <v>1083720877</v>
      </c>
      <c r="AD2450" s="9" t="s">
        <v>1723</v>
      </c>
      <c r="AE2450" s="20">
        <v>88</v>
      </c>
    </row>
    <row r="2451" spans="1:31" x14ac:dyDescent="0.35">
      <c r="A2451" t="s">
        <v>7909</v>
      </c>
      <c r="B2451" t="s">
        <v>1998</v>
      </c>
      <c r="C2451" t="s">
        <v>33</v>
      </c>
      <c r="D2451" s="2">
        <v>1994</v>
      </c>
      <c r="E2451" t="s">
        <v>7910</v>
      </c>
      <c r="F2451" s="2">
        <v>6.9</v>
      </c>
      <c r="G2451">
        <v>357000</v>
      </c>
      <c r="H2451" t="s">
        <v>3933</v>
      </c>
      <c r="I2451" t="s">
        <v>7911</v>
      </c>
      <c r="J2451" t="s">
        <v>7912</v>
      </c>
      <c r="K2451" s="3" t="s">
        <v>29</v>
      </c>
      <c r="L2451">
        <v>23000000</v>
      </c>
      <c r="M2451">
        <v>351583407</v>
      </c>
      <c r="N2451" t="s">
        <v>2025</v>
      </c>
      <c r="O2451" s="2">
        <v>101</v>
      </c>
      <c r="Q2451" s="10" t="s">
        <v>33</v>
      </c>
      <c r="R2451" s="21">
        <v>1994</v>
      </c>
      <c r="S2451" s="27" t="s">
        <v>13218</v>
      </c>
      <c r="T2451" s="25" t="str">
        <f>LEFT(S2451,3)</f>
        <v>Jul</v>
      </c>
      <c r="U2451" s="10" t="s">
        <v>29</v>
      </c>
      <c r="V2451" s="21">
        <v>6.9</v>
      </c>
      <c r="W2451" s="10">
        <v>357000</v>
      </c>
      <c r="X2451" s="10" t="s">
        <v>3933</v>
      </c>
      <c r="Y2451" s="10" t="s">
        <v>7911</v>
      </c>
      <c r="Z2451" s="10" t="s">
        <v>7912</v>
      </c>
      <c r="AA2451" s="22" t="s">
        <v>29</v>
      </c>
      <c r="AB2451" s="10">
        <v>23000000</v>
      </c>
      <c r="AC2451" s="10">
        <v>351583407</v>
      </c>
      <c r="AD2451" s="10" t="s">
        <v>2025</v>
      </c>
      <c r="AE2451" s="23">
        <v>101</v>
      </c>
    </row>
    <row r="2452" spans="1:31" x14ac:dyDescent="0.35">
      <c r="A2452" t="s">
        <v>7913</v>
      </c>
      <c r="B2452" t="s">
        <v>15</v>
      </c>
      <c r="C2452" t="s">
        <v>33</v>
      </c>
      <c r="D2452" s="2">
        <v>1994</v>
      </c>
      <c r="E2452" t="s">
        <v>7914</v>
      </c>
      <c r="F2452" s="2">
        <v>7.2</v>
      </c>
      <c r="G2452">
        <v>339000</v>
      </c>
      <c r="H2452" t="s">
        <v>7915</v>
      </c>
      <c r="I2452" t="s">
        <v>7916</v>
      </c>
      <c r="J2452" t="s">
        <v>5075</v>
      </c>
      <c r="K2452" s="3" t="s">
        <v>29</v>
      </c>
      <c r="L2452">
        <v>30000000</v>
      </c>
      <c r="M2452">
        <v>350448145</v>
      </c>
      <c r="N2452" t="s">
        <v>7917</v>
      </c>
      <c r="O2452" s="2">
        <v>116</v>
      </c>
      <c r="Q2452" s="9" t="s">
        <v>33</v>
      </c>
      <c r="R2452" s="18">
        <v>1994</v>
      </c>
      <c r="S2452" s="26" t="s">
        <v>13219</v>
      </c>
      <c r="T2452" s="25" t="str">
        <f>LEFT(S2452,3)</f>
        <v>Jun</v>
      </c>
      <c r="U2452" s="9" t="s">
        <v>29</v>
      </c>
      <c r="V2452" s="18">
        <v>7.2</v>
      </c>
      <c r="W2452" s="9">
        <v>339000</v>
      </c>
      <c r="X2452" s="9" t="s">
        <v>7915</v>
      </c>
      <c r="Y2452" s="9" t="s">
        <v>7916</v>
      </c>
      <c r="Z2452" s="9" t="s">
        <v>5075</v>
      </c>
      <c r="AA2452" s="19" t="s">
        <v>29</v>
      </c>
      <c r="AB2452" s="9">
        <v>30000000</v>
      </c>
      <c r="AC2452" s="9">
        <v>350448145</v>
      </c>
      <c r="AD2452" s="9" t="s">
        <v>7917</v>
      </c>
      <c r="AE2452" s="20">
        <v>116</v>
      </c>
    </row>
    <row r="2453" spans="1:31" x14ac:dyDescent="0.35">
      <c r="A2453" t="s">
        <v>7918</v>
      </c>
      <c r="B2453" t="s">
        <v>1998</v>
      </c>
      <c r="C2453" t="s">
        <v>33</v>
      </c>
      <c r="D2453" s="2">
        <v>1994</v>
      </c>
      <c r="E2453" t="s">
        <v>7919</v>
      </c>
      <c r="F2453" s="2">
        <v>7.1</v>
      </c>
      <c r="G2453">
        <v>180000</v>
      </c>
      <c r="H2453" t="s">
        <v>6852</v>
      </c>
      <c r="I2453" t="s">
        <v>7920</v>
      </c>
      <c r="J2453" t="s">
        <v>506</v>
      </c>
      <c r="K2453" s="3" t="s">
        <v>29</v>
      </c>
      <c r="L2453">
        <v>55000000</v>
      </c>
      <c r="M2453">
        <v>196567262</v>
      </c>
      <c r="N2453" t="s">
        <v>6511</v>
      </c>
      <c r="O2453" s="2">
        <v>116</v>
      </c>
      <c r="Q2453" s="10" t="s">
        <v>33</v>
      </c>
      <c r="R2453" s="21">
        <v>1994</v>
      </c>
      <c r="S2453" s="27" t="s">
        <v>13220</v>
      </c>
      <c r="T2453" s="25" t="str">
        <f>LEFT(S2453,3)</f>
        <v>Oct</v>
      </c>
      <c r="U2453" s="10" t="s">
        <v>29</v>
      </c>
      <c r="V2453" s="21">
        <v>7.1</v>
      </c>
      <c r="W2453" s="10">
        <v>180000</v>
      </c>
      <c r="X2453" s="10" t="s">
        <v>6852</v>
      </c>
      <c r="Y2453" s="10" t="s">
        <v>7920</v>
      </c>
      <c r="Z2453" s="10" t="s">
        <v>506</v>
      </c>
      <c r="AA2453" s="22" t="s">
        <v>29</v>
      </c>
      <c r="AB2453" s="10">
        <v>55000000</v>
      </c>
      <c r="AC2453" s="10">
        <v>196567262</v>
      </c>
      <c r="AD2453" s="10" t="s">
        <v>6511</v>
      </c>
      <c r="AE2453" s="23">
        <v>116</v>
      </c>
    </row>
    <row r="2454" spans="1:31" x14ac:dyDescent="0.35">
      <c r="A2454" t="s">
        <v>7921</v>
      </c>
      <c r="B2454" t="s">
        <v>32</v>
      </c>
      <c r="C2454" t="s">
        <v>40</v>
      </c>
      <c r="D2454" s="2">
        <v>1994</v>
      </c>
      <c r="E2454" t="s">
        <v>7922</v>
      </c>
      <c r="F2454" s="2">
        <v>6.3</v>
      </c>
      <c r="G2454">
        <v>45000</v>
      </c>
      <c r="H2454" t="s">
        <v>6841</v>
      </c>
      <c r="I2454" t="s">
        <v>6841</v>
      </c>
      <c r="J2454" t="s">
        <v>7923</v>
      </c>
      <c r="K2454" s="3" t="s">
        <v>29</v>
      </c>
      <c r="L2454">
        <v>23000000</v>
      </c>
      <c r="M2454">
        <v>67308282</v>
      </c>
      <c r="N2454" t="s">
        <v>60</v>
      </c>
      <c r="O2454" s="2">
        <v>82</v>
      </c>
      <c r="Q2454" s="9" t="s">
        <v>40</v>
      </c>
      <c r="R2454" s="18">
        <v>1994</v>
      </c>
      <c r="S2454" s="26" t="s">
        <v>13221</v>
      </c>
      <c r="T2454" s="25" t="str">
        <f>LEFT(S2454,3)</f>
        <v>Aug</v>
      </c>
      <c r="U2454" s="9" t="s">
        <v>29</v>
      </c>
      <c r="V2454" s="18">
        <v>6.3</v>
      </c>
      <c r="W2454" s="9">
        <v>45000</v>
      </c>
      <c r="X2454" s="9" t="s">
        <v>6841</v>
      </c>
      <c r="Y2454" s="9" t="s">
        <v>6841</v>
      </c>
      <c r="Z2454" s="9" t="s">
        <v>7923</v>
      </c>
      <c r="AA2454" s="19" t="s">
        <v>29</v>
      </c>
      <c r="AB2454" s="9">
        <v>23000000</v>
      </c>
      <c r="AC2454" s="9">
        <v>67308282</v>
      </c>
      <c r="AD2454" s="9" t="s">
        <v>60</v>
      </c>
      <c r="AE2454" s="20">
        <v>82</v>
      </c>
    </row>
    <row r="2455" spans="1:31" x14ac:dyDescent="0.35">
      <c r="A2455" t="s">
        <v>7924</v>
      </c>
      <c r="B2455" t="s">
        <v>1998</v>
      </c>
      <c r="C2455" t="s">
        <v>40</v>
      </c>
      <c r="D2455" s="2">
        <v>1994</v>
      </c>
      <c r="E2455" t="s">
        <v>7925</v>
      </c>
      <c r="F2455" s="2">
        <v>7.3</v>
      </c>
      <c r="G2455">
        <v>361000</v>
      </c>
      <c r="H2455" t="s">
        <v>7926</v>
      </c>
      <c r="I2455" t="s">
        <v>7926</v>
      </c>
      <c r="J2455" t="s">
        <v>7912</v>
      </c>
      <c r="K2455" s="3" t="s">
        <v>29</v>
      </c>
      <c r="L2455">
        <v>17000000</v>
      </c>
      <c r="M2455">
        <v>247275374</v>
      </c>
      <c r="N2455" t="s">
        <v>2025</v>
      </c>
      <c r="O2455" s="2">
        <v>107</v>
      </c>
      <c r="Q2455" s="10" t="s">
        <v>40</v>
      </c>
      <c r="R2455" s="21">
        <v>1994</v>
      </c>
      <c r="S2455" s="27" t="s">
        <v>13222</v>
      </c>
      <c r="T2455" s="25" t="str">
        <f>LEFT(S2455,3)</f>
        <v>Dec</v>
      </c>
      <c r="U2455" s="10" t="s">
        <v>29</v>
      </c>
      <c r="V2455" s="21">
        <v>7.3</v>
      </c>
      <c r="W2455" s="10">
        <v>361000</v>
      </c>
      <c r="X2455" s="10" t="s">
        <v>7926</v>
      </c>
      <c r="Y2455" s="10" t="s">
        <v>7926</v>
      </c>
      <c r="Z2455" s="10" t="s">
        <v>7912</v>
      </c>
      <c r="AA2455" s="22" t="s">
        <v>29</v>
      </c>
      <c r="AB2455" s="10">
        <v>17000000</v>
      </c>
      <c r="AC2455" s="10">
        <v>247275374</v>
      </c>
      <c r="AD2455" s="10" t="s">
        <v>2025</v>
      </c>
      <c r="AE2455" s="23">
        <v>107</v>
      </c>
    </row>
    <row r="2456" spans="1:31" x14ac:dyDescent="0.35">
      <c r="A2456" t="s">
        <v>7927</v>
      </c>
      <c r="B2456" t="s">
        <v>15</v>
      </c>
      <c r="C2456" t="s">
        <v>16</v>
      </c>
      <c r="D2456" s="2">
        <v>1994</v>
      </c>
      <c r="E2456" t="s">
        <v>7928</v>
      </c>
      <c r="F2456" s="2">
        <v>7.5</v>
      </c>
      <c r="G2456">
        <v>154000</v>
      </c>
      <c r="H2456" t="s">
        <v>3348</v>
      </c>
      <c r="I2456" t="s">
        <v>7929</v>
      </c>
      <c r="J2456" t="s">
        <v>6534</v>
      </c>
      <c r="K2456" s="3" t="s">
        <v>29</v>
      </c>
      <c r="L2456">
        <v>30000000</v>
      </c>
      <c r="M2456">
        <v>160638883</v>
      </c>
      <c r="N2456" t="s">
        <v>2099</v>
      </c>
      <c r="O2456" s="2">
        <v>133</v>
      </c>
      <c r="Q2456" s="9" t="s">
        <v>16</v>
      </c>
      <c r="R2456" s="18">
        <v>1994</v>
      </c>
      <c r="S2456" s="26" t="s">
        <v>13208</v>
      </c>
      <c r="T2456" s="25" t="str">
        <f>LEFT(S2456,3)</f>
        <v>Jan</v>
      </c>
      <c r="U2456" s="9" t="s">
        <v>29</v>
      </c>
      <c r="V2456" s="18">
        <v>7.5</v>
      </c>
      <c r="W2456" s="9">
        <v>154000</v>
      </c>
      <c r="X2456" s="9" t="s">
        <v>3348</v>
      </c>
      <c r="Y2456" s="9" t="s">
        <v>7929</v>
      </c>
      <c r="Z2456" s="9" t="s">
        <v>6534</v>
      </c>
      <c r="AA2456" s="19" t="s">
        <v>29</v>
      </c>
      <c r="AB2456" s="9">
        <v>30000000</v>
      </c>
      <c r="AC2456" s="9">
        <v>160638883</v>
      </c>
      <c r="AD2456" s="9" t="s">
        <v>2099</v>
      </c>
      <c r="AE2456" s="20">
        <v>133</v>
      </c>
    </row>
    <row r="2457" spans="1:31" x14ac:dyDescent="0.35">
      <c r="A2457" t="s">
        <v>7930</v>
      </c>
      <c r="B2457" t="s">
        <v>15</v>
      </c>
      <c r="C2457" t="s">
        <v>33</v>
      </c>
      <c r="D2457" s="2">
        <v>1994</v>
      </c>
      <c r="E2457" t="s">
        <v>7931</v>
      </c>
      <c r="F2457" s="2">
        <v>7.3</v>
      </c>
      <c r="G2457">
        <v>222000</v>
      </c>
      <c r="H2457" t="s">
        <v>790</v>
      </c>
      <c r="I2457" t="s">
        <v>6774</v>
      </c>
      <c r="J2457" t="s">
        <v>7932</v>
      </c>
      <c r="K2457" s="3" t="s">
        <v>29</v>
      </c>
      <c r="L2457">
        <v>34000000</v>
      </c>
      <c r="M2457">
        <v>50283563</v>
      </c>
      <c r="N2457" t="s">
        <v>22</v>
      </c>
      <c r="O2457" s="2">
        <v>118</v>
      </c>
      <c r="Q2457" s="10" t="s">
        <v>33</v>
      </c>
      <c r="R2457" s="21">
        <v>1994</v>
      </c>
      <c r="S2457" s="27" t="s">
        <v>13223</v>
      </c>
      <c r="T2457" s="25" t="str">
        <f>LEFT(S2457,3)</f>
        <v>Aug</v>
      </c>
      <c r="U2457" s="10" t="s">
        <v>29</v>
      </c>
      <c r="V2457" s="21">
        <v>7.3</v>
      </c>
      <c r="W2457" s="10">
        <v>222000</v>
      </c>
      <c r="X2457" s="10" t="s">
        <v>790</v>
      </c>
      <c r="Y2457" s="10" t="s">
        <v>6774</v>
      </c>
      <c r="Z2457" s="10" t="s">
        <v>7932</v>
      </c>
      <c r="AA2457" s="22" t="s">
        <v>29</v>
      </c>
      <c r="AB2457" s="10">
        <v>34000000</v>
      </c>
      <c r="AC2457" s="10">
        <v>50283563</v>
      </c>
      <c r="AD2457" s="10" t="s">
        <v>22</v>
      </c>
      <c r="AE2457" s="23">
        <v>118</v>
      </c>
    </row>
    <row r="2458" spans="1:31" x14ac:dyDescent="0.35">
      <c r="A2458" t="s">
        <v>7933</v>
      </c>
      <c r="B2458" t="s">
        <v>15</v>
      </c>
      <c r="C2458" t="s">
        <v>33</v>
      </c>
      <c r="D2458" s="2">
        <v>1994</v>
      </c>
      <c r="E2458" t="s">
        <v>7934</v>
      </c>
      <c r="F2458" s="2">
        <v>7.6</v>
      </c>
      <c r="G2458">
        <v>170000</v>
      </c>
      <c r="H2458" t="s">
        <v>7935</v>
      </c>
      <c r="I2458" t="s">
        <v>7936</v>
      </c>
      <c r="J2458" t="s">
        <v>7104</v>
      </c>
      <c r="K2458" s="3" t="s">
        <v>29</v>
      </c>
      <c r="L2458">
        <v>23000000</v>
      </c>
      <c r="M2458">
        <v>50693129</v>
      </c>
      <c r="N2458" t="s">
        <v>7937</v>
      </c>
      <c r="O2458" s="2">
        <v>102</v>
      </c>
      <c r="Q2458" s="9" t="s">
        <v>33</v>
      </c>
      <c r="R2458" s="18">
        <v>1994</v>
      </c>
      <c r="S2458" s="26" t="s">
        <v>13224</v>
      </c>
      <c r="T2458" s="25" t="str">
        <f>LEFT(S2458,3)</f>
        <v>May</v>
      </c>
      <c r="U2458" s="9" t="s">
        <v>29</v>
      </c>
      <c r="V2458" s="18">
        <v>7.6</v>
      </c>
      <c r="W2458" s="9">
        <v>170000</v>
      </c>
      <c r="X2458" s="9" t="s">
        <v>7935</v>
      </c>
      <c r="Y2458" s="9" t="s">
        <v>7936</v>
      </c>
      <c r="Z2458" s="9" t="s">
        <v>7104</v>
      </c>
      <c r="AA2458" s="19" t="s">
        <v>29</v>
      </c>
      <c r="AB2458" s="9">
        <v>23000000</v>
      </c>
      <c r="AC2458" s="9">
        <v>50693129</v>
      </c>
      <c r="AD2458" s="9" t="s">
        <v>7937</v>
      </c>
      <c r="AE2458" s="20">
        <v>102</v>
      </c>
    </row>
    <row r="2459" spans="1:31" x14ac:dyDescent="0.35">
      <c r="A2459" t="s">
        <v>7938</v>
      </c>
      <c r="B2459" t="s">
        <v>15</v>
      </c>
      <c r="C2459" t="s">
        <v>16</v>
      </c>
      <c r="D2459" s="2">
        <v>1994</v>
      </c>
      <c r="E2459" t="s">
        <v>7939</v>
      </c>
      <c r="F2459" s="2">
        <v>7.5</v>
      </c>
      <c r="G2459">
        <v>301000</v>
      </c>
      <c r="H2459" t="s">
        <v>2242</v>
      </c>
      <c r="I2459" t="s">
        <v>7940</v>
      </c>
      <c r="J2459" t="s">
        <v>6534</v>
      </c>
      <c r="K2459" s="3" t="s">
        <v>29</v>
      </c>
      <c r="L2459">
        <v>60000000</v>
      </c>
      <c r="M2459">
        <v>223664608</v>
      </c>
      <c r="N2459" t="s">
        <v>6294</v>
      </c>
      <c r="O2459" s="2">
        <v>123</v>
      </c>
      <c r="Q2459" s="10" t="s">
        <v>16</v>
      </c>
      <c r="R2459" s="21">
        <v>1994</v>
      </c>
      <c r="S2459" s="27" t="s">
        <v>13225</v>
      </c>
      <c r="T2459" s="25" t="str">
        <f>LEFT(S2459,3)</f>
        <v>Nov</v>
      </c>
      <c r="U2459" s="10" t="s">
        <v>29</v>
      </c>
      <c r="V2459" s="21">
        <v>7.5</v>
      </c>
      <c r="W2459" s="10">
        <v>301000</v>
      </c>
      <c r="X2459" s="10" t="s">
        <v>2242</v>
      </c>
      <c r="Y2459" s="10" t="s">
        <v>7940</v>
      </c>
      <c r="Z2459" s="10" t="s">
        <v>6534</v>
      </c>
      <c r="AA2459" s="22" t="s">
        <v>29</v>
      </c>
      <c r="AB2459" s="10">
        <v>60000000</v>
      </c>
      <c r="AC2459" s="10">
        <v>223664608</v>
      </c>
      <c r="AD2459" s="10" t="s">
        <v>6294</v>
      </c>
      <c r="AE2459" s="23">
        <v>123</v>
      </c>
    </row>
    <row r="2460" spans="1:31" x14ac:dyDescent="0.35">
      <c r="A2460" t="s">
        <v>7941</v>
      </c>
      <c r="B2460" t="s">
        <v>15</v>
      </c>
      <c r="C2460" t="s">
        <v>40</v>
      </c>
      <c r="D2460" s="2">
        <v>1994</v>
      </c>
      <c r="E2460" t="s">
        <v>7942</v>
      </c>
      <c r="F2460" s="2">
        <v>7.1</v>
      </c>
      <c r="G2460">
        <v>144000</v>
      </c>
      <c r="H2460" t="s">
        <v>262</v>
      </c>
      <c r="I2460" t="s">
        <v>5446</v>
      </c>
      <c r="J2460" t="s">
        <v>6910</v>
      </c>
      <c r="K2460" s="3" t="s">
        <v>21</v>
      </c>
      <c r="L2460">
        <v>4400000</v>
      </c>
      <c r="M2460">
        <v>245700832</v>
      </c>
      <c r="N2460" t="s">
        <v>218</v>
      </c>
      <c r="O2460" s="2">
        <v>117</v>
      </c>
      <c r="Q2460" s="9" t="s">
        <v>40</v>
      </c>
      <c r="R2460" s="18">
        <v>1994</v>
      </c>
      <c r="S2460" s="26" t="s">
        <v>13226</v>
      </c>
      <c r="T2460" s="25" t="str">
        <f>LEFT(S2460,3)</f>
        <v>Apr</v>
      </c>
      <c r="U2460" s="9" t="s">
        <v>29</v>
      </c>
      <c r="V2460" s="18">
        <v>7.1</v>
      </c>
      <c r="W2460" s="9">
        <v>144000</v>
      </c>
      <c r="X2460" s="9" t="s">
        <v>262</v>
      </c>
      <c r="Y2460" s="9" t="s">
        <v>5446</v>
      </c>
      <c r="Z2460" s="9" t="s">
        <v>6910</v>
      </c>
      <c r="AA2460" s="19" t="s">
        <v>21</v>
      </c>
      <c r="AB2460" s="9">
        <v>4400000</v>
      </c>
      <c r="AC2460" s="9">
        <v>245700832</v>
      </c>
      <c r="AD2460" s="9" t="s">
        <v>218</v>
      </c>
      <c r="AE2460" s="20">
        <v>117</v>
      </c>
    </row>
    <row r="2461" spans="1:31" x14ac:dyDescent="0.35">
      <c r="A2461" t="s">
        <v>7943</v>
      </c>
      <c r="B2461" t="s">
        <v>32</v>
      </c>
      <c r="C2461" t="s">
        <v>40</v>
      </c>
      <c r="D2461" s="2">
        <v>1994</v>
      </c>
      <c r="E2461" t="s">
        <v>7944</v>
      </c>
      <c r="F2461" s="2">
        <v>4.9000000000000004</v>
      </c>
      <c r="G2461">
        <v>77000</v>
      </c>
      <c r="H2461" t="s">
        <v>6397</v>
      </c>
      <c r="I2461" t="s">
        <v>7041</v>
      </c>
      <c r="J2461" t="s">
        <v>6558</v>
      </c>
      <c r="K2461" s="3" t="s">
        <v>29</v>
      </c>
      <c r="L2461">
        <v>46000000</v>
      </c>
      <c r="M2461">
        <v>341631208</v>
      </c>
      <c r="N2461" t="s">
        <v>60</v>
      </c>
      <c r="O2461" s="2">
        <v>91</v>
      </c>
      <c r="Q2461" s="10" t="s">
        <v>40</v>
      </c>
      <c r="R2461" s="21">
        <v>1994</v>
      </c>
      <c r="S2461" s="27" t="s">
        <v>13227</v>
      </c>
      <c r="T2461" s="25" t="str">
        <f>LEFT(S2461,3)</f>
        <v>May</v>
      </c>
      <c r="U2461" s="10" t="s">
        <v>29</v>
      </c>
      <c r="V2461" s="21">
        <v>4.9000000000000004</v>
      </c>
      <c r="W2461" s="10">
        <v>77000</v>
      </c>
      <c r="X2461" s="10" t="s">
        <v>6397</v>
      </c>
      <c r="Y2461" s="10" t="s">
        <v>7041</v>
      </c>
      <c r="Z2461" s="10" t="s">
        <v>6558</v>
      </c>
      <c r="AA2461" s="22" t="s">
        <v>29</v>
      </c>
      <c r="AB2461" s="10">
        <v>46000000</v>
      </c>
      <c r="AC2461" s="10">
        <v>341631208</v>
      </c>
      <c r="AD2461" s="10" t="s">
        <v>60</v>
      </c>
      <c r="AE2461" s="23">
        <v>91</v>
      </c>
    </row>
    <row r="2462" spans="1:31" x14ac:dyDescent="0.35">
      <c r="A2462" t="s">
        <v>7945</v>
      </c>
      <c r="B2462" t="s">
        <v>1998</v>
      </c>
      <c r="C2462" t="s">
        <v>40</v>
      </c>
      <c r="D2462" s="2">
        <v>1994</v>
      </c>
      <c r="E2462" t="s">
        <v>6961</v>
      </c>
      <c r="F2462" s="2">
        <v>6.9</v>
      </c>
      <c r="G2462">
        <v>284000</v>
      </c>
      <c r="H2462" t="s">
        <v>7946</v>
      </c>
      <c r="I2462" t="s">
        <v>7947</v>
      </c>
      <c r="J2462" t="s">
        <v>7912</v>
      </c>
      <c r="K2462" s="3" t="s">
        <v>29</v>
      </c>
      <c r="L2462">
        <v>15000000</v>
      </c>
      <c r="M2462">
        <v>107217396</v>
      </c>
      <c r="N2462" t="s">
        <v>4530</v>
      </c>
      <c r="O2462" s="2">
        <v>86</v>
      </c>
      <c r="Q2462" s="9" t="s">
        <v>40</v>
      </c>
      <c r="R2462" s="18">
        <v>1994</v>
      </c>
      <c r="S2462" s="26" t="s">
        <v>13098</v>
      </c>
      <c r="T2462" s="25" t="str">
        <f>LEFT(S2462,3)</f>
        <v>Feb</v>
      </c>
      <c r="U2462" s="9" t="s">
        <v>29</v>
      </c>
      <c r="V2462" s="18">
        <v>6.9</v>
      </c>
      <c r="W2462" s="9">
        <v>284000</v>
      </c>
      <c r="X2462" s="9" t="s">
        <v>7946</v>
      </c>
      <c r="Y2462" s="9" t="s">
        <v>7947</v>
      </c>
      <c r="Z2462" s="9" t="s">
        <v>7912</v>
      </c>
      <c r="AA2462" s="19" t="s">
        <v>29</v>
      </c>
      <c r="AB2462" s="9">
        <v>15000000</v>
      </c>
      <c r="AC2462" s="9">
        <v>107217396</v>
      </c>
      <c r="AD2462" s="9" t="s">
        <v>4530</v>
      </c>
      <c r="AE2462" s="20">
        <v>86</v>
      </c>
    </row>
    <row r="2463" spans="1:31" x14ac:dyDescent="0.35">
      <c r="A2463" t="s">
        <v>7948</v>
      </c>
      <c r="B2463" t="s">
        <v>32</v>
      </c>
      <c r="C2463" t="s">
        <v>16</v>
      </c>
      <c r="D2463" s="2">
        <v>1994</v>
      </c>
      <c r="E2463" t="s">
        <v>7949</v>
      </c>
      <c r="F2463" s="2">
        <v>7.3</v>
      </c>
      <c r="G2463">
        <v>54000</v>
      </c>
      <c r="H2463" t="s">
        <v>2425</v>
      </c>
      <c r="I2463" t="s">
        <v>7950</v>
      </c>
      <c r="J2463" t="s">
        <v>3088</v>
      </c>
      <c r="K2463" s="3" t="s">
        <v>29</v>
      </c>
      <c r="L2463">
        <v>18000000</v>
      </c>
      <c r="M2463">
        <v>50083616</v>
      </c>
      <c r="N2463" t="s">
        <v>30</v>
      </c>
      <c r="O2463" s="2">
        <v>115</v>
      </c>
      <c r="Q2463" s="10" t="s">
        <v>16</v>
      </c>
      <c r="R2463" s="21">
        <v>1994</v>
      </c>
      <c r="S2463" s="27" t="s">
        <v>13228</v>
      </c>
      <c r="T2463" s="25" t="str">
        <f>LEFT(S2463,3)</f>
        <v>Dec</v>
      </c>
      <c r="U2463" s="10" t="s">
        <v>29</v>
      </c>
      <c r="V2463" s="21">
        <v>7.3</v>
      </c>
      <c r="W2463" s="10">
        <v>54000</v>
      </c>
      <c r="X2463" s="10" t="s">
        <v>2425</v>
      </c>
      <c r="Y2463" s="10" t="s">
        <v>7950</v>
      </c>
      <c r="Z2463" s="10" t="s">
        <v>3088</v>
      </c>
      <c r="AA2463" s="22" t="s">
        <v>29</v>
      </c>
      <c r="AB2463" s="10">
        <v>18000000</v>
      </c>
      <c r="AC2463" s="10">
        <v>50083616</v>
      </c>
      <c r="AD2463" s="10" t="s">
        <v>30</v>
      </c>
      <c r="AE2463" s="23">
        <v>115</v>
      </c>
    </row>
    <row r="2464" spans="1:31" x14ac:dyDescent="0.35">
      <c r="A2464" t="s">
        <v>7951</v>
      </c>
      <c r="B2464" t="s">
        <v>1998</v>
      </c>
      <c r="C2464" t="s">
        <v>33</v>
      </c>
      <c r="D2464" s="2">
        <v>1994</v>
      </c>
      <c r="E2464" t="s">
        <v>7952</v>
      </c>
      <c r="F2464" s="2">
        <v>4</v>
      </c>
      <c r="G2464">
        <v>67000</v>
      </c>
      <c r="H2464" t="s">
        <v>5669</v>
      </c>
      <c r="I2464" t="s">
        <v>5669</v>
      </c>
      <c r="J2464" t="s">
        <v>4538</v>
      </c>
      <c r="K2464" s="3" t="s">
        <v>2107</v>
      </c>
      <c r="L2464">
        <v>35000000</v>
      </c>
      <c r="M2464">
        <v>99431786</v>
      </c>
      <c r="N2464" t="s">
        <v>7953</v>
      </c>
      <c r="O2464" s="2">
        <v>102</v>
      </c>
      <c r="Q2464" s="9" t="s">
        <v>33</v>
      </c>
      <c r="R2464" s="18">
        <v>1994</v>
      </c>
      <c r="S2464" s="26" t="s">
        <v>13229</v>
      </c>
      <c r="T2464" s="25" t="str">
        <f>LEFT(S2464,3)</f>
        <v>Dec</v>
      </c>
      <c r="U2464" s="9" t="s">
        <v>29</v>
      </c>
      <c r="V2464" s="18">
        <v>4</v>
      </c>
      <c r="W2464" s="9">
        <v>67000</v>
      </c>
      <c r="X2464" s="9" t="s">
        <v>5669</v>
      </c>
      <c r="Y2464" s="9" t="s">
        <v>5669</v>
      </c>
      <c r="Z2464" s="9" t="s">
        <v>4538</v>
      </c>
      <c r="AA2464" s="19" t="s">
        <v>2107</v>
      </c>
      <c r="AB2464" s="9">
        <v>35000000</v>
      </c>
      <c r="AC2464" s="9">
        <v>99431786</v>
      </c>
      <c r="AD2464" s="9" t="s">
        <v>7953</v>
      </c>
      <c r="AE2464" s="20">
        <v>102</v>
      </c>
    </row>
    <row r="2465" spans="1:31" x14ac:dyDescent="0.35">
      <c r="A2465" t="s">
        <v>7954</v>
      </c>
      <c r="B2465" t="s">
        <v>1998</v>
      </c>
      <c r="C2465" t="s">
        <v>40</v>
      </c>
      <c r="D2465" s="2">
        <v>1994</v>
      </c>
      <c r="E2465" t="s">
        <v>7955</v>
      </c>
      <c r="F2465" s="2">
        <v>8.1</v>
      </c>
      <c r="G2465">
        <v>69000</v>
      </c>
      <c r="H2465" t="s">
        <v>4715</v>
      </c>
      <c r="I2465" t="s">
        <v>4715</v>
      </c>
      <c r="J2465" t="s">
        <v>7956</v>
      </c>
      <c r="K2465" s="3" t="s">
        <v>490</v>
      </c>
      <c r="L2465">
        <v>0</v>
      </c>
      <c r="M2465">
        <v>1432358</v>
      </c>
      <c r="N2465" t="s">
        <v>7957</v>
      </c>
      <c r="O2465" s="2">
        <v>102</v>
      </c>
      <c r="Q2465" s="10" t="s">
        <v>40</v>
      </c>
      <c r="R2465" s="21">
        <v>1994</v>
      </c>
      <c r="S2465" s="27" t="s">
        <v>13230</v>
      </c>
      <c r="T2465" s="25" t="str">
        <f>LEFT(S2465,3)</f>
        <v>Mar</v>
      </c>
      <c r="U2465" s="10" t="s">
        <v>29</v>
      </c>
      <c r="V2465" s="21">
        <v>8.1</v>
      </c>
      <c r="W2465" s="10">
        <v>69000</v>
      </c>
      <c r="X2465" s="10" t="s">
        <v>4715</v>
      </c>
      <c r="Y2465" s="10" t="s">
        <v>4715</v>
      </c>
      <c r="Z2465" s="10" t="s">
        <v>7956</v>
      </c>
      <c r="AA2465" s="22" t="s">
        <v>490</v>
      </c>
      <c r="AB2465" s="10">
        <v>0</v>
      </c>
      <c r="AC2465" s="10">
        <v>1432358</v>
      </c>
      <c r="AD2465" s="10" t="s">
        <v>7957</v>
      </c>
      <c r="AE2465" s="23">
        <v>102</v>
      </c>
    </row>
    <row r="2466" spans="1:31" x14ac:dyDescent="0.35">
      <c r="A2466" t="s">
        <v>7958</v>
      </c>
      <c r="B2466" t="s">
        <v>1998</v>
      </c>
      <c r="C2466" t="s">
        <v>33</v>
      </c>
      <c r="D2466" s="2">
        <v>1994</v>
      </c>
      <c r="E2466" t="s">
        <v>7959</v>
      </c>
      <c r="F2466" s="2">
        <v>6.9</v>
      </c>
      <c r="G2466">
        <v>93000</v>
      </c>
      <c r="H2466" t="s">
        <v>5209</v>
      </c>
      <c r="I2466" t="s">
        <v>5685</v>
      </c>
      <c r="J2466" t="s">
        <v>496</v>
      </c>
      <c r="K2466" s="3" t="s">
        <v>29</v>
      </c>
      <c r="L2466">
        <v>62000000</v>
      </c>
      <c r="M2466">
        <v>215887717</v>
      </c>
      <c r="N2466" t="s">
        <v>6880</v>
      </c>
      <c r="O2466" s="2">
        <v>141</v>
      </c>
      <c r="Q2466" s="9" t="s">
        <v>33</v>
      </c>
      <c r="R2466" s="18">
        <v>1994</v>
      </c>
      <c r="S2466" s="26" t="s">
        <v>13231</v>
      </c>
      <c r="T2466" s="25" t="str">
        <f>LEFT(S2466,3)</f>
        <v>Aug</v>
      </c>
      <c r="U2466" s="9" t="s">
        <v>29</v>
      </c>
      <c r="V2466" s="18">
        <v>6.9</v>
      </c>
      <c r="W2466" s="9">
        <v>93000</v>
      </c>
      <c r="X2466" s="9" t="s">
        <v>5209</v>
      </c>
      <c r="Y2466" s="9" t="s">
        <v>5685</v>
      </c>
      <c r="Z2466" s="9" t="s">
        <v>496</v>
      </c>
      <c r="AA2466" s="19" t="s">
        <v>29</v>
      </c>
      <c r="AB2466" s="9">
        <v>62000000</v>
      </c>
      <c r="AC2466" s="9">
        <v>215887717</v>
      </c>
      <c r="AD2466" s="9" t="s">
        <v>6880</v>
      </c>
      <c r="AE2466" s="20">
        <v>141</v>
      </c>
    </row>
    <row r="2467" spans="1:31" x14ac:dyDescent="0.35">
      <c r="A2467" t="s">
        <v>7960</v>
      </c>
      <c r="B2467" t="s">
        <v>32</v>
      </c>
      <c r="C2467" t="s">
        <v>40</v>
      </c>
      <c r="D2467" s="2">
        <v>1994</v>
      </c>
      <c r="E2467" t="s">
        <v>7961</v>
      </c>
      <c r="F2467" s="2">
        <v>6.1</v>
      </c>
      <c r="G2467">
        <v>38000</v>
      </c>
      <c r="H2467" t="s">
        <v>7962</v>
      </c>
      <c r="I2467" t="s">
        <v>6808</v>
      </c>
      <c r="J2467" t="s">
        <v>2576</v>
      </c>
      <c r="K2467" s="3" t="s">
        <v>29</v>
      </c>
      <c r="L2467">
        <v>0</v>
      </c>
      <c r="M2467">
        <v>45610410</v>
      </c>
      <c r="N2467" t="s">
        <v>6809</v>
      </c>
      <c r="O2467" s="2">
        <v>106</v>
      </c>
      <c r="Q2467" s="10" t="s">
        <v>40</v>
      </c>
      <c r="R2467" s="21">
        <v>1994</v>
      </c>
      <c r="S2467" s="27" t="s">
        <v>13232</v>
      </c>
      <c r="T2467" s="25" t="str">
        <f>LEFT(S2467,3)</f>
        <v>Mar</v>
      </c>
      <c r="U2467" s="10" t="s">
        <v>29</v>
      </c>
      <c r="V2467" s="21">
        <v>6.1</v>
      </c>
      <c r="W2467" s="10">
        <v>38000</v>
      </c>
      <c r="X2467" s="10" t="s">
        <v>7962</v>
      </c>
      <c r="Y2467" s="10" t="s">
        <v>6808</v>
      </c>
      <c r="Z2467" s="10" t="s">
        <v>2576</v>
      </c>
      <c r="AA2467" s="22" t="s">
        <v>29</v>
      </c>
      <c r="AB2467" s="10">
        <v>0</v>
      </c>
      <c r="AC2467" s="10">
        <v>45610410</v>
      </c>
      <c r="AD2467" s="10" t="s">
        <v>6809</v>
      </c>
      <c r="AE2467" s="23">
        <v>106</v>
      </c>
    </row>
    <row r="2468" spans="1:31" x14ac:dyDescent="0.35">
      <c r="A2468" t="s">
        <v>7963</v>
      </c>
      <c r="B2468" t="s">
        <v>15</v>
      </c>
      <c r="C2468" t="s">
        <v>62</v>
      </c>
      <c r="D2468" s="2">
        <v>1994</v>
      </c>
      <c r="E2468" t="s">
        <v>7964</v>
      </c>
      <c r="F2468" s="2">
        <v>7.3</v>
      </c>
      <c r="G2468">
        <v>60000</v>
      </c>
      <c r="H2468" t="s">
        <v>6882</v>
      </c>
      <c r="I2468" t="s">
        <v>7965</v>
      </c>
      <c r="J2468" t="s">
        <v>7966</v>
      </c>
      <c r="K2468" s="3" t="s">
        <v>1876</v>
      </c>
      <c r="L2468">
        <v>5000000</v>
      </c>
      <c r="M2468">
        <v>3049135</v>
      </c>
      <c r="N2468" t="s">
        <v>6885</v>
      </c>
      <c r="O2468" s="2">
        <v>99</v>
      </c>
      <c r="Q2468" s="9" t="s">
        <v>62</v>
      </c>
      <c r="R2468" s="18">
        <v>1994</v>
      </c>
      <c r="S2468" s="26" t="s">
        <v>13214</v>
      </c>
      <c r="T2468" s="25" t="str">
        <f>LEFT(S2468,3)</f>
        <v>Oct</v>
      </c>
      <c r="U2468" s="9" t="s">
        <v>1876</v>
      </c>
      <c r="V2468" s="18">
        <v>7.3</v>
      </c>
      <c r="W2468" s="9">
        <v>60000</v>
      </c>
      <c r="X2468" s="9" t="s">
        <v>6882</v>
      </c>
      <c r="Y2468" s="9" t="s">
        <v>7965</v>
      </c>
      <c r="Z2468" s="9" t="s">
        <v>7966</v>
      </c>
      <c r="AA2468" s="19" t="s">
        <v>1876</v>
      </c>
      <c r="AB2468" s="9">
        <v>5000000</v>
      </c>
      <c r="AC2468" s="9">
        <v>3049135</v>
      </c>
      <c r="AD2468" s="9" t="s">
        <v>6885</v>
      </c>
      <c r="AE2468" s="20">
        <v>99</v>
      </c>
    </row>
    <row r="2469" spans="1:31" x14ac:dyDescent="0.35">
      <c r="A2469" t="s">
        <v>7967</v>
      </c>
      <c r="B2469" t="s">
        <v>15</v>
      </c>
      <c r="C2469" t="s">
        <v>40</v>
      </c>
      <c r="D2469" s="2">
        <v>1994</v>
      </c>
      <c r="E2469" t="s">
        <v>7968</v>
      </c>
      <c r="F2469" s="2">
        <v>7.7</v>
      </c>
      <c r="G2469">
        <v>214000</v>
      </c>
      <c r="H2469" t="s">
        <v>7969</v>
      </c>
      <c r="I2469" t="s">
        <v>7969</v>
      </c>
      <c r="J2469" t="s">
        <v>7970</v>
      </c>
      <c r="K2469" s="3" t="s">
        <v>29</v>
      </c>
      <c r="L2469">
        <v>27000</v>
      </c>
      <c r="M2469">
        <v>3151130</v>
      </c>
      <c r="N2469" t="s">
        <v>7971</v>
      </c>
      <c r="O2469" s="2">
        <v>92</v>
      </c>
      <c r="Q2469" s="10" t="s">
        <v>40</v>
      </c>
      <c r="R2469" s="21">
        <v>1994</v>
      </c>
      <c r="S2469" s="27" t="s">
        <v>13233</v>
      </c>
      <c r="T2469" s="25" t="str">
        <f>LEFT(S2469,3)</f>
        <v>Nov</v>
      </c>
      <c r="U2469" s="10" t="s">
        <v>451</v>
      </c>
      <c r="V2469" s="21">
        <v>7.7</v>
      </c>
      <c r="W2469" s="10">
        <v>214000</v>
      </c>
      <c r="X2469" s="10" t="s">
        <v>7969</v>
      </c>
      <c r="Y2469" s="10" t="s">
        <v>7969</v>
      </c>
      <c r="Z2469" s="10" t="s">
        <v>7970</v>
      </c>
      <c r="AA2469" s="22" t="s">
        <v>29</v>
      </c>
      <c r="AB2469" s="10">
        <v>27000</v>
      </c>
      <c r="AC2469" s="10">
        <v>3151130</v>
      </c>
      <c r="AD2469" s="10" t="s">
        <v>7971</v>
      </c>
      <c r="AE2469" s="23">
        <v>92</v>
      </c>
    </row>
    <row r="2470" spans="1:31" x14ac:dyDescent="0.35">
      <c r="A2470" t="s">
        <v>7972</v>
      </c>
      <c r="B2470" t="s">
        <v>32</v>
      </c>
      <c r="C2470" t="s">
        <v>24</v>
      </c>
      <c r="D2470" s="2">
        <v>1994</v>
      </c>
      <c r="E2470" t="s">
        <v>7931</v>
      </c>
      <c r="F2470" s="2">
        <v>6.1</v>
      </c>
      <c r="G2470">
        <v>9100</v>
      </c>
      <c r="H2470" t="s">
        <v>7973</v>
      </c>
      <c r="I2470" t="s">
        <v>7974</v>
      </c>
      <c r="J2470" t="s">
        <v>7975</v>
      </c>
      <c r="K2470" s="3" t="s">
        <v>29</v>
      </c>
      <c r="L2470">
        <v>0</v>
      </c>
      <c r="M2470">
        <v>10475705</v>
      </c>
      <c r="N2470" t="s">
        <v>5720</v>
      </c>
      <c r="O2470" s="2">
        <v>96</v>
      </c>
      <c r="Q2470" s="9" t="s">
        <v>24</v>
      </c>
      <c r="R2470" s="18">
        <v>1994</v>
      </c>
      <c r="S2470" s="26" t="s">
        <v>13223</v>
      </c>
      <c r="T2470" s="25" t="str">
        <f>LEFT(S2470,3)</f>
        <v>Aug</v>
      </c>
      <c r="U2470" s="9" t="s">
        <v>29</v>
      </c>
      <c r="V2470" s="18">
        <v>6.1</v>
      </c>
      <c r="W2470" s="9">
        <v>9100</v>
      </c>
      <c r="X2470" s="9" t="s">
        <v>7973</v>
      </c>
      <c r="Y2470" s="9" t="s">
        <v>7974</v>
      </c>
      <c r="Z2470" s="9" t="s">
        <v>7975</v>
      </c>
      <c r="AA2470" s="19" t="s">
        <v>29</v>
      </c>
      <c r="AB2470" s="9">
        <v>0</v>
      </c>
      <c r="AC2470" s="9">
        <v>10475705</v>
      </c>
      <c r="AD2470" s="9" t="s">
        <v>5720</v>
      </c>
      <c r="AE2470" s="20">
        <v>96</v>
      </c>
    </row>
    <row r="2471" spans="1:31" x14ac:dyDescent="0.35">
      <c r="A2471" t="s">
        <v>7976</v>
      </c>
      <c r="B2471" t="s">
        <v>32</v>
      </c>
      <c r="C2471" t="s">
        <v>33</v>
      </c>
      <c r="D2471" s="2">
        <v>1994</v>
      </c>
      <c r="E2471" t="s">
        <v>7725</v>
      </c>
      <c r="F2471" s="2">
        <v>7</v>
      </c>
      <c r="G2471">
        <v>104000</v>
      </c>
      <c r="H2471" t="s">
        <v>1152</v>
      </c>
      <c r="I2471" t="s">
        <v>7977</v>
      </c>
      <c r="J2471" t="s">
        <v>534</v>
      </c>
      <c r="K2471" s="3" t="s">
        <v>29</v>
      </c>
      <c r="L2471">
        <v>75000000</v>
      </c>
      <c r="M2471">
        <v>183031272</v>
      </c>
      <c r="N2471" t="s">
        <v>7978</v>
      </c>
      <c r="O2471" s="2">
        <v>127</v>
      </c>
      <c r="Q2471" s="10" t="s">
        <v>33</v>
      </c>
      <c r="R2471" s="21">
        <v>1994</v>
      </c>
      <c r="S2471" s="27" t="s">
        <v>13195</v>
      </c>
      <c r="T2471" s="25" t="str">
        <f>LEFT(S2471,3)</f>
        <v>May</v>
      </c>
      <c r="U2471" s="10" t="s">
        <v>29</v>
      </c>
      <c r="V2471" s="21">
        <v>7</v>
      </c>
      <c r="W2471" s="10">
        <v>104000</v>
      </c>
      <c r="X2471" s="10" t="s">
        <v>1152</v>
      </c>
      <c r="Y2471" s="10" t="s">
        <v>7977</v>
      </c>
      <c r="Z2471" s="10" t="s">
        <v>534</v>
      </c>
      <c r="AA2471" s="22" t="s">
        <v>29</v>
      </c>
      <c r="AB2471" s="10">
        <v>75000000</v>
      </c>
      <c r="AC2471" s="10">
        <v>183031272</v>
      </c>
      <c r="AD2471" s="10" t="s">
        <v>7978</v>
      </c>
      <c r="AE2471" s="23">
        <v>127</v>
      </c>
    </row>
    <row r="2472" spans="1:31" x14ac:dyDescent="0.35">
      <c r="A2472" t="s">
        <v>7979</v>
      </c>
      <c r="B2472" t="s">
        <v>1998</v>
      </c>
      <c r="C2472" t="s">
        <v>24</v>
      </c>
      <c r="D2472" s="2">
        <v>1994</v>
      </c>
      <c r="E2472" t="s">
        <v>7906</v>
      </c>
      <c r="F2472" s="2">
        <v>6.7</v>
      </c>
      <c r="G2472">
        <v>47000</v>
      </c>
      <c r="H2472" t="s">
        <v>495</v>
      </c>
      <c r="I2472" t="s">
        <v>2301</v>
      </c>
      <c r="J2472" t="s">
        <v>2828</v>
      </c>
      <c r="K2472" s="3" t="s">
        <v>29</v>
      </c>
      <c r="L2472">
        <v>63000000</v>
      </c>
      <c r="M2472">
        <v>25052000</v>
      </c>
      <c r="N2472" t="s">
        <v>22</v>
      </c>
      <c r="O2472" s="2">
        <v>191</v>
      </c>
      <c r="Q2472" s="9" t="s">
        <v>24</v>
      </c>
      <c r="R2472" s="18">
        <v>1994</v>
      </c>
      <c r="S2472" s="26" t="s">
        <v>13217</v>
      </c>
      <c r="T2472" s="25" t="str">
        <f>LEFT(S2472,3)</f>
        <v>Jun</v>
      </c>
      <c r="U2472" s="9" t="s">
        <v>29</v>
      </c>
      <c r="V2472" s="18">
        <v>6.7</v>
      </c>
      <c r="W2472" s="9">
        <v>47000</v>
      </c>
      <c r="X2472" s="9" t="s">
        <v>495</v>
      </c>
      <c r="Y2472" s="9" t="s">
        <v>2301</v>
      </c>
      <c r="Z2472" s="9" t="s">
        <v>2828</v>
      </c>
      <c r="AA2472" s="19" t="s">
        <v>29</v>
      </c>
      <c r="AB2472" s="9">
        <v>63000000</v>
      </c>
      <c r="AC2472" s="9">
        <v>25052000</v>
      </c>
      <c r="AD2472" s="9" t="s">
        <v>22</v>
      </c>
      <c r="AE2472" s="20">
        <v>191</v>
      </c>
    </row>
    <row r="2473" spans="1:31" x14ac:dyDescent="0.35">
      <c r="A2473" t="s">
        <v>7980</v>
      </c>
      <c r="B2473" t="s">
        <v>15</v>
      </c>
      <c r="C2473" t="s">
        <v>103</v>
      </c>
      <c r="D2473" s="2">
        <v>1994</v>
      </c>
      <c r="E2473" t="s">
        <v>7981</v>
      </c>
      <c r="F2473" s="2">
        <v>7.1</v>
      </c>
      <c r="G2473">
        <v>22000</v>
      </c>
      <c r="H2473" t="s">
        <v>5310</v>
      </c>
      <c r="I2473" t="s">
        <v>7982</v>
      </c>
      <c r="J2473" t="s">
        <v>7983</v>
      </c>
      <c r="K2473" s="3" t="s">
        <v>21</v>
      </c>
      <c r="L2473">
        <v>2500000</v>
      </c>
      <c r="M2473">
        <v>5842603</v>
      </c>
      <c r="N2473" t="s">
        <v>1040</v>
      </c>
      <c r="O2473" s="2">
        <v>110</v>
      </c>
      <c r="Q2473" s="10" t="s">
        <v>103</v>
      </c>
      <c r="R2473" s="21">
        <v>1994</v>
      </c>
      <c r="S2473" s="27" t="s">
        <v>13234</v>
      </c>
      <c r="T2473" s="25" t="str">
        <f>LEFT(S2473,3)</f>
        <v>Oct</v>
      </c>
      <c r="U2473" s="10" t="s">
        <v>29</v>
      </c>
      <c r="V2473" s="21">
        <v>7.1</v>
      </c>
      <c r="W2473" s="10">
        <v>22000</v>
      </c>
      <c r="X2473" s="10" t="s">
        <v>5310</v>
      </c>
      <c r="Y2473" s="10" t="s">
        <v>7982</v>
      </c>
      <c r="Z2473" s="10" t="s">
        <v>7983</v>
      </c>
      <c r="AA2473" s="22" t="s">
        <v>21</v>
      </c>
      <c r="AB2473" s="10">
        <v>2500000</v>
      </c>
      <c r="AC2473" s="10">
        <v>5842603</v>
      </c>
      <c r="AD2473" s="10" t="s">
        <v>1040</v>
      </c>
      <c r="AE2473" s="23">
        <v>110</v>
      </c>
    </row>
    <row r="2474" spans="1:31" x14ac:dyDescent="0.35">
      <c r="A2474" t="s">
        <v>7984</v>
      </c>
      <c r="B2474" t="s">
        <v>15</v>
      </c>
      <c r="C2474" t="s">
        <v>40</v>
      </c>
      <c r="D2474" s="2">
        <v>1994</v>
      </c>
      <c r="E2474" t="s">
        <v>7985</v>
      </c>
      <c r="F2474" s="2">
        <v>7.5</v>
      </c>
      <c r="G2474">
        <v>48000</v>
      </c>
      <c r="H2474" t="s">
        <v>7986</v>
      </c>
      <c r="I2474" t="s">
        <v>7986</v>
      </c>
      <c r="J2474" t="s">
        <v>6642</v>
      </c>
      <c r="K2474" s="3" t="s">
        <v>247</v>
      </c>
      <c r="L2474">
        <v>0</v>
      </c>
      <c r="M2474">
        <v>11265402</v>
      </c>
      <c r="N2474" t="s">
        <v>218</v>
      </c>
      <c r="O2474" s="2">
        <v>104</v>
      </c>
      <c r="Q2474" s="9" t="s">
        <v>40</v>
      </c>
      <c r="R2474" s="18">
        <v>1994</v>
      </c>
      <c r="S2474" s="26" t="s">
        <v>13235</v>
      </c>
      <c r="T2474" s="25" t="str">
        <f>LEFT(S2474,3)</f>
        <v>Aug</v>
      </c>
      <c r="U2474" s="9" t="s">
        <v>29</v>
      </c>
      <c r="V2474" s="18">
        <v>7.5</v>
      </c>
      <c r="W2474" s="9">
        <v>48000</v>
      </c>
      <c r="X2474" s="9" t="s">
        <v>7986</v>
      </c>
      <c r="Y2474" s="9" t="s">
        <v>7986</v>
      </c>
      <c r="Z2474" s="9" t="s">
        <v>6642</v>
      </c>
      <c r="AA2474" s="19" t="s">
        <v>247</v>
      </c>
      <c r="AB2474" s="9">
        <v>0</v>
      </c>
      <c r="AC2474" s="9">
        <v>11265402</v>
      </c>
      <c r="AD2474" s="9" t="s">
        <v>218</v>
      </c>
      <c r="AE2474" s="20">
        <v>104</v>
      </c>
    </row>
    <row r="2475" spans="1:31" x14ac:dyDescent="0.35">
      <c r="A2475" t="s">
        <v>7987</v>
      </c>
      <c r="B2475" t="s">
        <v>32</v>
      </c>
      <c r="C2475" t="s">
        <v>40</v>
      </c>
      <c r="D2475" s="2">
        <v>1994</v>
      </c>
      <c r="E2475" t="s">
        <v>7894</v>
      </c>
      <c r="F2475" s="2">
        <v>6.4</v>
      </c>
      <c r="G2475">
        <v>27000</v>
      </c>
      <c r="H2475" t="s">
        <v>7457</v>
      </c>
      <c r="I2475" t="s">
        <v>7988</v>
      </c>
      <c r="J2475" t="s">
        <v>3274</v>
      </c>
      <c r="K2475" s="3" t="s">
        <v>29</v>
      </c>
      <c r="L2475">
        <v>20000000</v>
      </c>
      <c r="M2475">
        <v>19306362</v>
      </c>
      <c r="N2475" t="s">
        <v>22</v>
      </c>
      <c r="O2475" s="2">
        <v>107</v>
      </c>
      <c r="Q2475" s="10" t="s">
        <v>40</v>
      </c>
      <c r="R2475" s="21">
        <v>1994</v>
      </c>
      <c r="S2475" s="27" t="s">
        <v>13214</v>
      </c>
      <c r="T2475" s="25" t="str">
        <f>LEFT(S2475,3)</f>
        <v>Oct</v>
      </c>
      <c r="U2475" s="10" t="s">
        <v>29</v>
      </c>
      <c r="V2475" s="21">
        <v>6.4</v>
      </c>
      <c r="W2475" s="10">
        <v>27000</v>
      </c>
      <c r="X2475" s="10" t="s">
        <v>7457</v>
      </c>
      <c r="Y2475" s="10" t="s">
        <v>7988</v>
      </c>
      <c r="Z2475" s="10" t="s">
        <v>3274</v>
      </c>
      <c r="AA2475" s="22" t="s">
        <v>29</v>
      </c>
      <c r="AB2475" s="10">
        <v>20000000</v>
      </c>
      <c r="AC2475" s="10">
        <v>19306362</v>
      </c>
      <c r="AD2475" s="10" t="s">
        <v>22</v>
      </c>
      <c r="AE2475" s="23">
        <v>107</v>
      </c>
    </row>
    <row r="2476" spans="1:31" x14ac:dyDescent="0.35">
      <c r="A2476" t="s">
        <v>7989</v>
      </c>
      <c r="B2476" t="s">
        <v>15</v>
      </c>
      <c r="C2476" t="s">
        <v>62</v>
      </c>
      <c r="D2476" s="2">
        <v>1994</v>
      </c>
      <c r="E2476" t="s">
        <v>7990</v>
      </c>
      <c r="F2476" s="2">
        <v>7.8</v>
      </c>
      <c r="G2476">
        <v>168000</v>
      </c>
      <c r="H2476" t="s">
        <v>2668</v>
      </c>
      <c r="I2476" t="s">
        <v>7991</v>
      </c>
      <c r="J2476" t="s">
        <v>5682</v>
      </c>
      <c r="K2476" s="3" t="s">
        <v>29</v>
      </c>
      <c r="L2476">
        <v>18000000</v>
      </c>
      <c r="M2476">
        <v>5887457</v>
      </c>
      <c r="N2476" t="s">
        <v>2091</v>
      </c>
      <c r="O2476" s="2">
        <v>127</v>
      </c>
      <c r="Q2476" s="9" t="s">
        <v>62</v>
      </c>
      <c r="R2476" s="18">
        <v>1994</v>
      </c>
      <c r="S2476" s="26" t="s">
        <v>13236</v>
      </c>
      <c r="T2476" s="25" t="str">
        <f>LEFT(S2476,3)</f>
        <v>Oct</v>
      </c>
      <c r="U2476" s="9" t="s">
        <v>29</v>
      </c>
      <c r="V2476" s="18">
        <v>7.8</v>
      </c>
      <c r="W2476" s="9">
        <v>168000</v>
      </c>
      <c r="X2476" s="9" t="s">
        <v>2668</v>
      </c>
      <c r="Y2476" s="9" t="s">
        <v>7991</v>
      </c>
      <c r="Z2476" s="9" t="s">
        <v>5682</v>
      </c>
      <c r="AA2476" s="19" t="s">
        <v>29</v>
      </c>
      <c r="AB2476" s="9">
        <v>18000000</v>
      </c>
      <c r="AC2476" s="9">
        <v>5887457</v>
      </c>
      <c r="AD2476" s="9" t="s">
        <v>2091</v>
      </c>
      <c r="AE2476" s="20">
        <v>127</v>
      </c>
    </row>
    <row r="2477" spans="1:31" x14ac:dyDescent="0.35">
      <c r="A2477" t="s">
        <v>7992</v>
      </c>
      <c r="B2477" t="s">
        <v>32</v>
      </c>
      <c r="C2477" t="s">
        <v>33</v>
      </c>
      <c r="D2477" s="2">
        <v>1994</v>
      </c>
      <c r="E2477" t="s">
        <v>7901</v>
      </c>
      <c r="F2477" s="2">
        <v>6.6</v>
      </c>
      <c r="G2477">
        <v>78000</v>
      </c>
      <c r="H2477" t="s">
        <v>7993</v>
      </c>
      <c r="I2477" t="s">
        <v>1026</v>
      </c>
      <c r="J2477" t="s">
        <v>7994</v>
      </c>
      <c r="K2477" s="3" t="s">
        <v>29</v>
      </c>
      <c r="L2477">
        <v>35000000</v>
      </c>
      <c r="M2477">
        <v>118071125</v>
      </c>
      <c r="N2477" t="s">
        <v>43</v>
      </c>
      <c r="O2477" s="2">
        <v>118</v>
      </c>
      <c r="Q2477" s="10" t="s">
        <v>33</v>
      </c>
      <c r="R2477" s="21">
        <v>1994</v>
      </c>
      <c r="S2477" s="27" t="s">
        <v>13216</v>
      </c>
      <c r="T2477" s="25" t="str">
        <f>LEFT(S2477,3)</f>
        <v>Nov</v>
      </c>
      <c r="U2477" s="10" t="s">
        <v>29</v>
      </c>
      <c r="V2477" s="21">
        <v>6.6</v>
      </c>
      <c r="W2477" s="10">
        <v>78000</v>
      </c>
      <c r="X2477" s="10" t="s">
        <v>7993</v>
      </c>
      <c r="Y2477" s="10" t="s">
        <v>1026</v>
      </c>
      <c r="Z2477" s="10" t="s">
        <v>7994</v>
      </c>
      <c r="AA2477" s="22" t="s">
        <v>29</v>
      </c>
      <c r="AB2477" s="10">
        <v>35000000</v>
      </c>
      <c r="AC2477" s="10">
        <v>118071125</v>
      </c>
      <c r="AD2477" s="10" t="s">
        <v>43</v>
      </c>
      <c r="AE2477" s="23">
        <v>118</v>
      </c>
    </row>
    <row r="2478" spans="1:31" x14ac:dyDescent="0.35">
      <c r="A2478" t="s">
        <v>7995</v>
      </c>
      <c r="B2478" t="s">
        <v>15</v>
      </c>
      <c r="C2478" t="s">
        <v>16</v>
      </c>
      <c r="D2478" s="2">
        <v>1994</v>
      </c>
      <c r="E2478" t="s">
        <v>7996</v>
      </c>
      <c r="F2478" s="2">
        <v>6.1</v>
      </c>
      <c r="G2478">
        <v>48000</v>
      </c>
      <c r="H2478" t="s">
        <v>1126</v>
      </c>
      <c r="I2478" t="s">
        <v>756</v>
      </c>
      <c r="J2478" t="s">
        <v>1818</v>
      </c>
      <c r="K2478" s="3" t="s">
        <v>29</v>
      </c>
      <c r="L2478">
        <v>55000000</v>
      </c>
      <c r="M2478">
        <v>214015089</v>
      </c>
      <c r="N2478" t="s">
        <v>22</v>
      </c>
      <c r="O2478" s="2">
        <v>128</v>
      </c>
      <c r="Q2478" s="9" t="s">
        <v>16</v>
      </c>
      <c r="R2478" s="18">
        <v>1994</v>
      </c>
      <c r="S2478" s="26" t="s">
        <v>13237</v>
      </c>
      <c r="T2478" s="25" t="str">
        <f>LEFT(S2478,3)</f>
        <v>Dec</v>
      </c>
      <c r="U2478" s="9" t="s">
        <v>29</v>
      </c>
      <c r="V2478" s="18">
        <v>6.1</v>
      </c>
      <c r="W2478" s="9">
        <v>48000</v>
      </c>
      <c r="X2478" s="9" t="s">
        <v>1126</v>
      </c>
      <c r="Y2478" s="9" t="s">
        <v>756</v>
      </c>
      <c r="Z2478" s="9" t="s">
        <v>1818</v>
      </c>
      <c r="AA2478" s="19" t="s">
        <v>29</v>
      </c>
      <c r="AB2478" s="9">
        <v>55000000</v>
      </c>
      <c r="AC2478" s="9">
        <v>214015089</v>
      </c>
      <c r="AD2478" s="9" t="s">
        <v>22</v>
      </c>
      <c r="AE2478" s="20">
        <v>128</v>
      </c>
    </row>
    <row r="2479" spans="1:31" x14ac:dyDescent="0.35">
      <c r="A2479" t="s">
        <v>7997</v>
      </c>
      <c r="B2479" t="s">
        <v>32</v>
      </c>
      <c r="C2479" t="s">
        <v>40</v>
      </c>
      <c r="D2479" s="2">
        <v>1994</v>
      </c>
      <c r="E2479" t="s">
        <v>7698</v>
      </c>
      <c r="F2479" s="2">
        <v>6.2</v>
      </c>
      <c r="G2479">
        <v>30000</v>
      </c>
      <c r="H2479" t="s">
        <v>3986</v>
      </c>
      <c r="I2479" t="s">
        <v>7998</v>
      </c>
      <c r="J2479" t="s">
        <v>2616</v>
      </c>
      <c r="K2479" s="3" t="s">
        <v>29</v>
      </c>
      <c r="L2479">
        <v>24000000</v>
      </c>
      <c r="M2479">
        <v>50236831</v>
      </c>
      <c r="N2479" t="s">
        <v>7999</v>
      </c>
      <c r="O2479" s="2">
        <v>102</v>
      </c>
      <c r="Q2479" s="10" t="s">
        <v>40</v>
      </c>
      <c r="R2479" s="21">
        <v>1994</v>
      </c>
      <c r="S2479" s="27" t="s">
        <v>13193</v>
      </c>
      <c r="T2479" s="25" t="str">
        <f>LEFT(S2479,3)</f>
        <v>Jul</v>
      </c>
      <c r="U2479" s="10" t="s">
        <v>29</v>
      </c>
      <c r="V2479" s="21">
        <v>6.2</v>
      </c>
      <c r="W2479" s="10">
        <v>30000</v>
      </c>
      <c r="X2479" s="10" t="s">
        <v>3986</v>
      </c>
      <c r="Y2479" s="10" t="s">
        <v>7998</v>
      </c>
      <c r="Z2479" s="10" t="s">
        <v>2616</v>
      </c>
      <c r="AA2479" s="22" t="s">
        <v>29</v>
      </c>
      <c r="AB2479" s="10">
        <v>24000000</v>
      </c>
      <c r="AC2479" s="10">
        <v>50236831</v>
      </c>
      <c r="AD2479" s="10" t="s">
        <v>7999</v>
      </c>
      <c r="AE2479" s="23">
        <v>102</v>
      </c>
    </row>
    <row r="2480" spans="1:31" x14ac:dyDescent="0.35">
      <c r="A2480" t="s">
        <v>8000</v>
      </c>
      <c r="B2480" t="s">
        <v>15</v>
      </c>
      <c r="C2480" t="s">
        <v>16</v>
      </c>
      <c r="D2480" s="2">
        <v>1994</v>
      </c>
      <c r="E2480" t="s">
        <v>8001</v>
      </c>
      <c r="F2480" s="2">
        <v>7.2</v>
      </c>
      <c r="G2480">
        <v>64000</v>
      </c>
      <c r="H2480" t="s">
        <v>125</v>
      </c>
      <c r="I2480" t="s">
        <v>8002</v>
      </c>
      <c r="J2480" t="s">
        <v>672</v>
      </c>
      <c r="K2480" s="3" t="s">
        <v>29</v>
      </c>
      <c r="L2480">
        <v>8000000</v>
      </c>
      <c r="M2480">
        <v>8924549</v>
      </c>
      <c r="N2480" t="s">
        <v>2025</v>
      </c>
      <c r="O2480" s="2">
        <v>95</v>
      </c>
      <c r="Q2480" s="9" t="s">
        <v>16</v>
      </c>
      <c r="R2480" s="18">
        <v>1994</v>
      </c>
      <c r="S2480" s="26" t="s">
        <v>13238</v>
      </c>
      <c r="T2480" s="25" t="str">
        <f>LEFT(S2480,3)</f>
        <v>Feb</v>
      </c>
      <c r="U2480" s="9" t="s">
        <v>29</v>
      </c>
      <c r="V2480" s="18">
        <v>7.2</v>
      </c>
      <c r="W2480" s="9">
        <v>64000</v>
      </c>
      <c r="X2480" s="9" t="s">
        <v>125</v>
      </c>
      <c r="Y2480" s="9" t="s">
        <v>8002</v>
      </c>
      <c r="Z2480" s="9" t="s">
        <v>672</v>
      </c>
      <c r="AA2480" s="19" t="s">
        <v>29</v>
      </c>
      <c r="AB2480" s="9">
        <v>8000000</v>
      </c>
      <c r="AC2480" s="9">
        <v>8924549</v>
      </c>
      <c r="AD2480" s="9" t="s">
        <v>2025</v>
      </c>
      <c r="AE2480" s="20">
        <v>95</v>
      </c>
    </row>
    <row r="2481" spans="1:31" x14ac:dyDescent="0.35">
      <c r="A2481" t="s">
        <v>8003</v>
      </c>
      <c r="B2481" t="s">
        <v>32</v>
      </c>
      <c r="C2481" t="s">
        <v>40</v>
      </c>
      <c r="D2481" s="2">
        <v>1994</v>
      </c>
      <c r="E2481" t="s">
        <v>8004</v>
      </c>
      <c r="F2481" s="2">
        <v>5.4</v>
      </c>
      <c r="G2481">
        <v>66000</v>
      </c>
      <c r="H2481" t="s">
        <v>4495</v>
      </c>
      <c r="I2481" t="s">
        <v>4643</v>
      </c>
      <c r="J2481" t="s">
        <v>5660</v>
      </c>
      <c r="K2481" s="3" t="s">
        <v>29</v>
      </c>
      <c r="L2481">
        <v>40000000</v>
      </c>
      <c r="M2481">
        <v>38087756</v>
      </c>
      <c r="N2481" t="s">
        <v>22</v>
      </c>
      <c r="O2481" s="2">
        <v>95</v>
      </c>
      <c r="Q2481" s="10" t="s">
        <v>40</v>
      </c>
      <c r="R2481" s="21">
        <v>1994</v>
      </c>
      <c r="S2481" s="27" t="s">
        <v>13239</v>
      </c>
      <c r="T2481" s="25" t="str">
        <f>LEFT(S2481,3)</f>
        <v>Dec</v>
      </c>
      <c r="U2481" s="10" t="s">
        <v>29</v>
      </c>
      <c r="V2481" s="21">
        <v>5.4</v>
      </c>
      <c r="W2481" s="10">
        <v>66000</v>
      </c>
      <c r="X2481" s="10" t="s">
        <v>4495</v>
      </c>
      <c r="Y2481" s="10" t="s">
        <v>4643</v>
      </c>
      <c r="Z2481" s="10" t="s">
        <v>5660</v>
      </c>
      <c r="AA2481" s="22" t="s">
        <v>29</v>
      </c>
      <c r="AB2481" s="10">
        <v>40000000</v>
      </c>
      <c r="AC2481" s="10">
        <v>38087756</v>
      </c>
      <c r="AD2481" s="10" t="s">
        <v>22</v>
      </c>
      <c r="AE2481" s="23">
        <v>95</v>
      </c>
    </row>
    <row r="2482" spans="1:31" x14ac:dyDescent="0.35">
      <c r="A2482" t="s">
        <v>8005</v>
      </c>
      <c r="B2482" t="s">
        <v>15</v>
      </c>
      <c r="C2482" t="s">
        <v>33</v>
      </c>
      <c r="D2482" s="2">
        <v>1994</v>
      </c>
      <c r="E2482" t="s">
        <v>7601</v>
      </c>
      <c r="F2482" s="2">
        <v>5.6</v>
      </c>
      <c r="G2482">
        <v>78000</v>
      </c>
      <c r="H2482" t="s">
        <v>57</v>
      </c>
      <c r="I2482" t="s">
        <v>3479</v>
      </c>
      <c r="J2482" t="s">
        <v>1484</v>
      </c>
      <c r="K2482" s="3" t="s">
        <v>29</v>
      </c>
      <c r="L2482">
        <v>50000000</v>
      </c>
      <c r="M2482">
        <v>119208989</v>
      </c>
      <c r="N2482" t="s">
        <v>43</v>
      </c>
      <c r="O2482" s="2">
        <v>104</v>
      </c>
      <c r="Q2482" s="9" t="s">
        <v>33</v>
      </c>
      <c r="R2482" s="18">
        <v>1994</v>
      </c>
      <c r="S2482" s="26" t="s">
        <v>13184</v>
      </c>
      <c r="T2482" s="25" t="str">
        <f>LEFT(S2482,3)</f>
        <v>May</v>
      </c>
      <c r="U2482" s="9" t="s">
        <v>29</v>
      </c>
      <c r="V2482" s="18">
        <v>5.6</v>
      </c>
      <c r="W2482" s="9">
        <v>78000</v>
      </c>
      <c r="X2482" s="9" t="s">
        <v>57</v>
      </c>
      <c r="Y2482" s="9" t="s">
        <v>3479</v>
      </c>
      <c r="Z2482" s="9" t="s">
        <v>1484</v>
      </c>
      <c r="AA2482" s="19" t="s">
        <v>29</v>
      </c>
      <c r="AB2482" s="9">
        <v>50000000</v>
      </c>
      <c r="AC2482" s="9">
        <v>119208989</v>
      </c>
      <c r="AD2482" s="9" t="s">
        <v>43</v>
      </c>
      <c r="AE2482" s="20">
        <v>104</v>
      </c>
    </row>
    <row r="2483" spans="1:31" x14ac:dyDescent="0.35">
      <c r="A2483" t="s">
        <v>8006</v>
      </c>
      <c r="B2483" t="s">
        <v>1998</v>
      </c>
      <c r="C2483" t="s">
        <v>40</v>
      </c>
      <c r="D2483" s="2">
        <v>1994</v>
      </c>
      <c r="E2483" t="s">
        <v>7575</v>
      </c>
      <c r="F2483" s="2">
        <v>6.6</v>
      </c>
      <c r="G2483">
        <v>47000</v>
      </c>
      <c r="H2483" t="s">
        <v>8007</v>
      </c>
      <c r="I2483" t="s">
        <v>8008</v>
      </c>
      <c r="J2483" t="s">
        <v>4488</v>
      </c>
      <c r="K2483" s="3" t="s">
        <v>29</v>
      </c>
      <c r="L2483">
        <v>11500000</v>
      </c>
      <c r="M2483">
        <v>33351557</v>
      </c>
      <c r="N2483" t="s">
        <v>8009</v>
      </c>
      <c r="O2483" s="2">
        <v>99</v>
      </c>
      <c r="Q2483" s="10" t="s">
        <v>40</v>
      </c>
      <c r="R2483" s="21">
        <v>1994</v>
      </c>
      <c r="S2483" s="27" t="s">
        <v>13180</v>
      </c>
      <c r="T2483" s="25" t="str">
        <f>LEFT(S2483,3)</f>
        <v>Feb</v>
      </c>
      <c r="U2483" s="10" t="s">
        <v>29</v>
      </c>
      <c r="V2483" s="21">
        <v>6.6</v>
      </c>
      <c r="W2483" s="10">
        <v>47000</v>
      </c>
      <c r="X2483" s="10" t="s">
        <v>8007</v>
      </c>
      <c r="Y2483" s="10" t="s">
        <v>8008</v>
      </c>
      <c r="Z2483" s="10" t="s">
        <v>4488</v>
      </c>
      <c r="AA2483" s="22" t="s">
        <v>29</v>
      </c>
      <c r="AB2483" s="10">
        <v>11500000</v>
      </c>
      <c r="AC2483" s="10">
        <v>33351557</v>
      </c>
      <c r="AD2483" s="10" t="s">
        <v>8009</v>
      </c>
      <c r="AE2483" s="23">
        <v>99</v>
      </c>
    </row>
    <row r="2484" spans="1:31" x14ac:dyDescent="0.35">
      <c r="A2484" t="s">
        <v>8010</v>
      </c>
      <c r="B2484" t="s">
        <v>1998</v>
      </c>
      <c r="C2484" t="s">
        <v>40</v>
      </c>
      <c r="D2484" s="2">
        <v>1994</v>
      </c>
      <c r="E2484" t="s">
        <v>6908</v>
      </c>
      <c r="F2484" s="2">
        <v>6.5</v>
      </c>
      <c r="G2484">
        <v>100000</v>
      </c>
      <c r="H2484" t="s">
        <v>8011</v>
      </c>
      <c r="I2484" t="s">
        <v>7283</v>
      </c>
      <c r="J2484" t="s">
        <v>193</v>
      </c>
      <c r="K2484" s="3" t="s">
        <v>29</v>
      </c>
      <c r="L2484">
        <v>30000000</v>
      </c>
      <c r="M2484">
        <v>51132598</v>
      </c>
      <c r="N2484" t="s">
        <v>43</v>
      </c>
      <c r="O2484" s="2">
        <v>83</v>
      </c>
      <c r="Q2484" s="9" t="s">
        <v>40</v>
      </c>
      <c r="R2484" s="18">
        <v>1994</v>
      </c>
      <c r="S2484" s="26" t="s">
        <v>13090</v>
      </c>
      <c r="T2484" s="25" t="str">
        <f>LEFT(S2484,3)</f>
        <v>Mar</v>
      </c>
      <c r="U2484" s="9" t="s">
        <v>29</v>
      </c>
      <c r="V2484" s="18">
        <v>6.5</v>
      </c>
      <c r="W2484" s="9">
        <v>100000</v>
      </c>
      <c r="X2484" s="9" t="s">
        <v>8011</v>
      </c>
      <c r="Y2484" s="9" t="s">
        <v>7283</v>
      </c>
      <c r="Z2484" s="9" t="s">
        <v>193</v>
      </c>
      <c r="AA2484" s="19" t="s">
        <v>29</v>
      </c>
      <c r="AB2484" s="9">
        <v>30000000</v>
      </c>
      <c r="AC2484" s="9">
        <v>51132598</v>
      </c>
      <c r="AD2484" s="9" t="s">
        <v>43</v>
      </c>
      <c r="AE2484" s="20">
        <v>83</v>
      </c>
    </row>
    <row r="2485" spans="1:31" x14ac:dyDescent="0.35">
      <c r="A2485" t="s">
        <v>8012</v>
      </c>
      <c r="B2485" t="s">
        <v>15</v>
      </c>
      <c r="C2485" t="s">
        <v>40</v>
      </c>
      <c r="D2485" s="2">
        <v>1994</v>
      </c>
      <c r="E2485" t="s">
        <v>7961</v>
      </c>
      <c r="F2485" s="2">
        <v>5.9</v>
      </c>
      <c r="G2485">
        <v>10000</v>
      </c>
      <c r="H2485" t="s">
        <v>4380</v>
      </c>
      <c r="I2485" t="s">
        <v>4380</v>
      </c>
      <c r="J2485" t="s">
        <v>6910</v>
      </c>
      <c r="K2485" s="3" t="s">
        <v>247</v>
      </c>
      <c r="L2485">
        <v>0</v>
      </c>
      <c r="M2485">
        <v>7770731</v>
      </c>
      <c r="N2485" t="s">
        <v>8013</v>
      </c>
      <c r="O2485" s="2">
        <v>98</v>
      </c>
      <c r="Q2485" s="10" t="s">
        <v>40</v>
      </c>
      <c r="R2485" s="21">
        <v>1994</v>
      </c>
      <c r="S2485" s="27" t="s">
        <v>13232</v>
      </c>
      <c r="T2485" s="25" t="str">
        <f>LEFT(S2485,3)</f>
        <v>Mar</v>
      </c>
      <c r="U2485" s="10" t="s">
        <v>29</v>
      </c>
      <c r="V2485" s="21">
        <v>5.9</v>
      </c>
      <c r="W2485" s="10">
        <v>10000</v>
      </c>
      <c r="X2485" s="10" t="s">
        <v>4380</v>
      </c>
      <c r="Y2485" s="10" t="s">
        <v>4380</v>
      </c>
      <c r="Z2485" s="10" t="s">
        <v>6910</v>
      </c>
      <c r="AA2485" s="22" t="s">
        <v>247</v>
      </c>
      <c r="AB2485" s="10">
        <v>0</v>
      </c>
      <c r="AC2485" s="10">
        <v>7770731</v>
      </c>
      <c r="AD2485" s="10" t="s">
        <v>8013</v>
      </c>
      <c r="AE2485" s="23">
        <v>98</v>
      </c>
    </row>
    <row r="2486" spans="1:31" x14ac:dyDescent="0.35">
      <c r="A2486" t="s">
        <v>8014</v>
      </c>
      <c r="B2486" t="s">
        <v>15</v>
      </c>
      <c r="C2486" t="s">
        <v>16</v>
      </c>
      <c r="D2486" s="2">
        <v>1994</v>
      </c>
      <c r="E2486" t="s">
        <v>8015</v>
      </c>
      <c r="F2486" s="2">
        <v>8.1</v>
      </c>
      <c r="G2486">
        <v>94000</v>
      </c>
      <c r="H2486" t="s">
        <v>6335</v>
      </c>
      <c r="I2486" t="s">
        <v>6335</v>
      </c>
      <c r="J2486" t="s">
        <v>6336</v>
      </c>
      <c r="K2486" s="3" t="s">
        <v>1267</v>
      </c>
      <c r="L2486">
        <v>0</v>
      </c>
      <c r="M2486">
        <v>3581969</v>
      </c>
      <c r="N2486" t="s">
        <v>6712</v>
      </c>
      <c r="O2486" s="2">
        <v>99</v>
      </c>
      <c r="Q2486" s="9" t="s">
        <v>16</v>
      </c>
      <c r="R2486" s="18">
        <v>1994</v>
      </c>
      <c r="S2486" s="26" t="s">
        <v>13240</v>
      </c>
      <c r="T2486" s="25" t="str">
        <f>LEFT(S2486,3)</f>
        <v>Nov</v>
      </c>
      <c r="U2486" s="9" t="s">
        <v>29</v>
      </c>
      <c r="V2486" s="18">
        <v>8.1</v>
      </c>
      <c r="W2486" s="9">
        <v>94000</v>
      </c>
      <c r="X2486" s="9" t="s">
        <v>6335</v>
      </c>
      <c r="Y2486" s="9" t="s">
        <v>6335</v>
      </c>
      <c r="Z2486" s="9" t="s">
        <v>6336</v>
      </c>
      <c r="AA2486" s="19" t="s">
        <v>1267</v>
      </c>
      <c r="AB2486" s="9">
        <v>0</v>
      </c>
      <c r="AC2486" s="9">
        <v>3581969</v>
      </c>
      <c r="AD2486" s="9" t="s">
        <v>6712</v>
      </c>
      <c r="AE2486" s="20">
        <v>99</v>
      </c>
    </row>
    <row r="2487" spans="1:31" x14ac:dyDescent="0.35">
      <c r="A2487" t="s">
        <v>8016</v>
      </c>
      <c r="B2487" t="s">
        <v>1998</v>
      </c>
      <c r="C2487" t="s">
        <v>40</v>
      </c>
      <c r="D2487" s="2">
        <v>1994</v>
      </c>
      <c r="E2487" t="s">
        <v>8015</v>
      </c>
      <c r="F2487" s="2">
        <v>4.5999999999999996</v>
      </c>
      <c r="G2487">
        <v>66000</v>
      </c>
      <c r="H2487" t="s">
        <v>543</v>
      </c>
      <c r="I2487" t="s">
        <v>4534</v>
      </c>
      <c r="J2487" t="s">
        <v>997</v>
      </c>
      <c r="K2487" s="3" t="s">
        <v>29</v>
      </c>
      <c r="L2487">
        <v>60000000</v>
      </c>
      <c r="M2487">
        <v>108431355</v>
      </c>
      <c r="N2487" t="s">
        <v>60</v>
      </c>
      <c r="O2487" s="2">
        <v>109</v>
      </c>
      <c r="Q2487" s="10" t="s">
        <v>40</v>
      </c>
      <c r="R2487" s="21">
        <v>1994</v>
      </c>
      <c r="S2487" s="27" t="s">
        <v>13240</v>
      </c>
      <c r="T2487" s="25" t="str">
        <f>LEFT(S2487,3)</f>
        <v>Nov</v>
      </c>
      <c r="U2487" s="10" t="s">
        <v>29</v>
      </c>
      <c r="V2487" s="21">
        <v>4.5999999999999996</v>
      </c>
      <c r="W2487" s="10">
        <v>66000</v>
      </c>
      <c r="X2487" s="10" t="s">
        <v>543</v>
      </c>
      <c r="Y2487" s="10" t="s">
        <v>4534</v>
      </c>
      <c r="Z2487" s="10" t="s">
        <v>997</v>
      </c>
      <c r="AA2487" s="22" t="s">
        <v>29</v>
      </c>
      <c r="AB2487" s="10">
        <v>60000000</v>
      </c>
      <c r="AC2487" s="10">
        <v>108431355</v>
      </c>
      <c r="AD2487" s="10" t="s">
        <v>60</v>
      </c>
      <c r="AE2487" s="23">
        <v>109</v>
      </c>
    </row>
    <row r="2488" spans="1:31" x14ac:dyDescent="0.35">
      <c r="A2488" t="s">
        <v>8017</v>
      </c>
      <c r="B2488" t="s">
        <v>15</v>
      </c>
      <c r="C2488" t="s">
        <v>150</v>
      </c>
      <c r="D2488" s="2">
        <v>1994</v>
      </c>
      <c r="E2488" t="s">
        <v>7894</v>
      </c>
      <c r="F2488" s="2">
        <v>6.5</v>
      </c>
      <c r="G2488">
        <v>53000</v>
      </c>
      <c r="H2488" t="s">
        <v>694</v>
      </c>
      <c r="I2488" t="s">
        <v>694</v>
      </c>
      <c r="J2488" t="s">
        <v>2024</v>
      </c>
      <c r="K2488" s="3" t="s">
        <v>29</v>
      </c>
      <c r="L2488">
        <v>8000000</v>
      </c>
      <c r="M2488">
        <v>19721741</v>
      </c>
      <c r="N2488" t="s">
        <v>2025</v>
      </c>
      <c r="O2488" s="2">
        <v>112</v>
      </c>
      <c r="Q2488" s="9" t="s">
        <v>150</v>
      </c>
      <c r="R2488" s="18">
        <v>1994</v>
      </c>
      <c r="S2488" s="26" t="s">
        <v>13214</v>
      </c>
      <c r="T2488" s="25" t="str">
        <f>LEFT(S2488,3)</f>
        <v>Oct</v>
      </c>
      <c r="U2488" s="9" t="s">
        <v>29</v>
      </c>
      <c r="V2488" s="18">
        <v>6.5</v>
      </c>
      <c r="W2488" s="9">
        <v>53000</v>
      </c>
      <c r="X2488" s="9" t="s">
        <v>694</v>
      </c>
      <c r="Y2488" s="9" t="s">
        <v>694</v>
      </c>
      <c r="Z2488" s="9" t="s">
        <v>2024</v>
      </c>
      <c r="AA2488" s="19" t="s">
        <v>29</v>
      </c>
      <c r="AB2488" s="9">
        <v>8000000</v>
      </c>
      <c r="AC2488" s="9">
        <v>19721741</v>
      </c>
      <c r="AD2488" s="9" t="s">
        <v>2025</v>
      </c>
      <c r="AE2488" s="20">
        <v>112</v>
      </c>
    </row>
    <row r="2489" spans="1:31" x14ac:dyDescent="0.35">
      <c r="A2489" t="s">
        <v>8018</v>
      </c>
      <c r="B2489" t="s">
        <v>32</v>
      </c>
      <c r="C2489" t="s">
        <v>24</v>
      </c>
      <c r="D2489" s="2">
        <v>1994</v>
      </c>
      <c r="E2489" t="s">
        <v>8019</v>
      </c>
      <c r="F2489" s="2">
        <v>6.2</v>
      </c>
      <c r="G2489">
        <v>48000</v>
      </c>
      <c r="H2489" t="s">
        <v>6072</v>
      </c>
      <c r="I2489" t="s">
        <v>1308</v>
      </c>
      <c r="J2489" t="s">
        <v>8020</v>
      </c>
      <c r="K2489" s="3" t="s">
        <v>29</v>
      </c>
      <c r="L2489">
        <v>48000000</v>
      </c>
      <c r="M2489">
        <v>16827402</v>
      </c>
      <c r="N2489" t="s">
        <v>179</v>
      </c>
      <c r="O2489" s="2">
        <v>99</v>
      </c>
      <c r="Q2489" s="10" t="s">
        <v>24</v>
      </c>
      <c r="R2489" s="21">
        <v>1994</v>
      </c>
      <c r="S2489" s="27" t="s">
        <v>13241</v>
      </c>
      <c r="T2489" s="25" t="str">
        <f>LEFT(S2489,3)</f>
        <v>Jul</v>
      </c>
      <c r="U2489" s="10" t="s">
        <v>29</v>
      </c>
      <c r="V2489" s="21">
        <v>6.2</v>
      </c>
      <c r="W2489" s="10">
        <v>48000</v>
      </c>
      <c r="X2489" s="10" t="s">
        <v>6072</v>
      </c>
      <c r="Y2489" s="10" t="s">
        <v>1308</v>
      </c>
      <c r="Z2489" s="10" t="s">
        <v>8020</v>
      </c>
      <c r="AA2489" s="22" t="s">
        <v>29</v>
      </c>
      <c r="AB2489" s="10">
        <v>48000000</v>
      </c>
      <c r="AC2489" s="10">
        <v>16827402</v>
      </c>
      <c r="AD2489" s="10" t="s">
        <v>179</v>
      </c>
      <c r="AE2489" s="23">
        <v>99</v>
      </c>
    </row>
    <row r="2490" spans="1:31" x14ac:dyDescent="0.35">
      <c r="A2490" t="s">
        <v>8021</v>
      </c>
      <c r="B2490" t="s">
        <v>1998</v>
      </c>
      <c r="C2490" t="s">
        <v>24</v>
      </c>
      <c r="D2490" s="2">
        <v>1994</v>
      </c>
      <c r="E2490" t="s">
        <v>7822</v>
      </c>
      <c r="F2490" s="2">
        <v>6.4</v>
      </c>
      <c r="G2490">
        <v>43000</v>
      </c>
      <c r="H2490" t="s">
        <v>1662</v>
      </c>
      <c r="I2490" t="s">
        <v>8022</v>
      </c>
      <c r="J2490" t="s">
        <v>746</v>
      </c>
      <c r="K2490" s="3" t="s">
        <v>29</v>
      </c>
      <c r="L2490">
        <v>45000000</v>
      </c>
      <c r="M2490">
        <v>94216343</v>
      </c>
      <c r="N2490" t="s">
        <v>60</v>
      </c>
      <c r="O2490" s="2">
        <v>111</v>
      </c>
      <c r="Q2490" s="9" t="s">
        <v>24</v>
      </c>
      <c r="R2490" s="18">
        <v>1994</v>
      </c>
      <c r="S2490" s="26" t="s">
        <v>13205</v>
      </c>
      <c r="T2490" s="25" t="str">
        <f>LEFT(S2490,3)</f>
        <v>Sep</v>
      </c>
      <c r="U2490" s="9" t="s">
        <v>29</v>
      </c>
      <c r="V2490" s="18">
        <v>6.4</v>
      </c>
      <c r="W2490" s="9">
        <v>43000</v>
      </c>
      <c r="X2490" s="9" t="s">
        <v>1662</v>
      </c>
      <c r="Y2490" s="9" t="s">
        <v>8022</v>
      </c>
      <c r="Z2490" s="9" t="s">
        <v>746</v>
      </c>
      <c r="AA2490" s="19" t="s">
        <v>29</v>
      </c>
      <c r="AB2490" s="9">
        <v>45000000</v>
      </c>
      <c r="AC2490" s="9">
        <v>94216343</v>
      </c>
      <c r="AD2490" s="9" t="s">
        <v>60</v>
      </c>
      <c r="AE2490" s="20">
        <v>111</v>
      </c>
    </row>
    <row r="2491" spans="1:31" x14ac:dyDescent="0.35">
      <c r="A2491" t="s">
        <v>8023</v>
      </c>
      <c r="B2491" t="s">
        <v>1998</v>
      </c>
      <c r="C2491" t="s">
        <v>40</v>
      </c>
      <c r="D2491" s="2">
        <v>1994</v>
      </c>
      <c r="E2491" t="s">
        <v>7922</v>
      </c>
      <c r="F2491" s="2">
        <v>6.1</v>
      </c>
      <c r="G2491">
        <v>47000</v>
      </c>
      <c r="H2491" t="s">
        <v>4486</v>
      </c>
      <c r="I2491" t="s">
        <v>8024</v>
      </c>
      <c r="J2491" t="s">
        <v>6928</v>
      </c>
      <c r="K2491" s="3" t="s">
        <v>29</v>
      </c>
      <c r="L2491">
        <v>0</v>
      </c>
      <c r="M2491">
        <v>5751882</v>
      </c>
      <c r="N2491" t="s">
        <v>179</v>
      </c>
      <c r="O2491" s="2">
        <v>92</v>
      </c>
      <c r="Q2491" s="10" t="s">
        <v>40</v>
      </c>
      <c r="R2491" s="21">
        <v>1994</v>
      </c>
      <c r="S2491" s="27" t="s">
        <v>13221</v>
      </c>
      <c r="T2491" s="25" t="str">
        <f>LEFT(S2491,3)</f>
        <v>Aug</v>
      </c>
      <c r="U2491" s="10" t="s">
        <v>29</v>
      </c>
      <c r="V2491" s="21">
        <v>6.1</v>
      </c>
      <c r="W2491" s="10">
        <v>47000</v>
      </c>
      <c r="X2491" s="10" t="s">
        <v>4486</v>
      </c>
      <c r="Y2491" s="10" t="s">
        <v>8024</v>
      </c>
      <c r="Z2491" s="10" t="s">
        <v>6928</v>
      </c>
      <c r="AA2491" s="22" t="s">
        <v>29</v>
      </c>
      <c r="AB2491" s="10">
        <v>0</v>
      </c>
      <c r="AC2491" s="10">
        <v>5751882</v>
      </c>
      <c r="AD2491" s="10" t="s">
        <v>179</v>
      </c>
      <c r="AE2491" s="23">
        <v>92</v>
      </c>
    </row>
    <row r="2492" spans="1:31" x14ac:dyDescent="0.35">
      <c r="A2492" t="s">
        <v>8025</v>
      </c>
      <c r="B2492" t="s">
        <v>15</v>
      </c>
      <c r="C2492" t="s">
        <v>40</v>
      </c>
      <c r="D2492" s="2">
        <v>1994</v>
      </c>
      <c r="E2492" t="s">
        <v>8026</v>
      </c>
      <c r="F2492" s="2">
        <v>3.3</v>
      </c>
      <c r="G2492">
        <v>21000</v>
      </c>
      <c r="H2492" t="s">
        <v>5819</v>
      </c>
      <c r="I2492" t="s">
        <v>5819</v>
      </c>
      <c r="J2492" t="s">
        <v>8027</v>
      </c>
      <c r="K2492" s="3" t="s">
        <v>29</v>
      </c>
      <c r="L2492">
        <v>600000</v>
      </c>
      <c r="M2492">
        <v>185898</v>
      </c>
      <c r="N2492" t="s">
        <v>8028</v>
      </c>
      <c r="O2492" s="2">
        <v>87</v>
      </c>
      <c r="Q2492" s="9" t="s">
        <v>40</v>
      </c>
      <c r="R2492" s="18">
        <v>1994</v>
      </c>
      <c r="S2492" s="26" t="s">
        <v>13242</v>
      </c>
      <c r="T2492" s="25" t="str">
        <f>LEFT(S2492,3)</f>
        <v>Jan</v>
      </c>
      <c r="U2492" s="9" t="s">
        <v>5816</v>
      </c>
      <c r="V2492" s="18">
        <v>3.3</v>
      </c>
      <c r="W2492" s="9">
        <v>21000</v>
      </c>
      <c r="X2492" s="9" t="s">
        <v>5819</v>
      </c>
      <c r="Y2492" s="9" t="s">
        <v>5819</v>
      </c>
      <c r="Z2492" s="9" t="s">
        <v>8027</v>
      </c>
      <c r="AA2492" s="19" t="s">
        <v>29</v>
      </c>
      <c r="AB2492" s="9">
        <v>600000</v>
      </c>
      <c r="AC2492" s="9">
        <v>185898</v>
      </c>
      <c r="AD2492" s="9" t="s">
        <v>8028</v>
      </c>
      <c r="AE2492" s="20">
        <v>87</v>
      </c>
    </row>
    <row r="2493" spans="1:31" x14ac:dyDescent="0.35">
      <c r="A2493" t="s">
        <v>8029</v>
      </c>
      <c r="B2493" t="s">
        <v>32</v>
      </c>
      <c r="C2493" t="s">
        <v>33</v>
      </c>
      <c r="D2493" s="2">
        <v>1994</v>
      </c>
      <c r="E2493" t="s">
        <v>7652</v>
      </c>
      <c r="F2493" s="2">
        <v>4.5</v>
      </c>
      <c r="G2493">
        <v>28000</v>
      </c>
      <c r="H2493" t="s">
        <v>2936</v>
      </c>
      <c r="I2493" t="s">
        <v>2007</v>
      </c>
      <c r="J2493" t="s">
        <v>3281</v>
      </c>
      <c r="K2493" s="3" t="s">
        <v>29</v>
      </c>
      <c r="L2493">
        <v>12000000</v>
      </c>
      <c r="M2493">
        <v>15876353</v>
      </c>
      <c r="N2493" t="s">
        <v>30</v>
      </c>
      <c r="O2493" s="2">
        <v>107</v>
      </c>
      <c r="Q2493" s="10" t="s">
        <v>33</v>
      </c>
      <c r="R2493" s="21">
        <v>1994</v>
      </c>
      <c r="S2493" s="27" t="s">
        <v>13188</v>
      </c>
      <c r="T2493" s="25" t="str">
        <f>LEFT(S2493,3)</f>
        <v>Sep</v>
      </c>
      <c r="U2493" s="10" t="s">
        <v>29</v>
      </c>
      <c r="V2493" s="21">
        <v>4.5</v>
      </c>
      <c r="W2493" s="10">
        <v>28000</v>
      </c>
      <c r="X2493" s="10" t="s">
        <v>2936</v>
      </c>
      <c r="Y2493" s="10" t="s">
        <v>2007</v>
      </c>
      <c r="Z2493" s="10" t="s">
        <v>3281</v>
      </c>
      <c r="AA2493" s="22" t="s">
        <v>29</v>
      </c>
      <c r="AB2493" s="10">
        <v>12000000</v>
      </c>
      <c r="AC2493" s="10">
        <v>15876353</v>
      </c>
      <c r="AD2493" s="10" t="s">
        <v>30</v>
      </c>
      <c r="AE2493" s="23">
        <v>107</v>
      </c>
    </row>
    <row r="2494" spans="1:31" x14ac:dyDescent="0.35">
      <c r="A2494" t="s">
        <v>8030</v>
      </c>
      <c r="B2494" t="s">
        <v>15</v>
      </c>
      <c r="C2494" t="s">
        <v>33</v>
      </c>
      <c r="D2494" s="2">
        <v>1994</v>
      </c>
      <c r="E2494" t="s">
        <v>8019</v>
      </c>
      <c r="F2494" s="2">
        <v>6.2</v>
      </c>
      <c r="G2494">
        <v>29000</v>
      </c>
      <c r="H2494" t="s">
        <v>5228</v>
      </c>
      <c r="I2494" t="s">
        <v>8031</v>
      </c>
      <c r="J2494" t="s">
        <v>661</v>
      </c>
      <c r="K2494" s="3" t="s">
        <v>29</v>
      </c>
      <c r="L2494">
        <v>28000000</v>
      </c>
      <c r="M2494">
        <v>30156002</v>
      </c>
      <c r="N2494" t="s">
        <v>117</v>
      </c>
      <c r="O2494" s="2">
        <v>121</v>
      </c>
      <c r="Q2494" s="9" t="s">
        <v>33</v>
      </c>
      <c r="R2494" s="18">
        <v>1994</v>
      </c>
      <c r="S2494" s="26" t="s">
        <v>13241</v>
      </c>
      <c r="T2494" s="25" t="str">
        <f>LEFT(S2494,3)</f>
        <v>Jul</v>
      </c>
      <c r="U2494" s="9" t="s">
        <v>29</v>
      </c>
      <c r="V2494" s="18">
        <v>6.2</v>
      </c>
      <c r="W2494" s="9">
        <v>29000</v>
      </c>
      <c r="X2494" s="9" t="s">
        <v>5228</v>
      </c>
      <c r="Y2494" s="9" t="s">
        <v>8031</v>
      </c>
      <c r="Z2494" s="9" t="s">
        <v>661</v>
      </c>
      <c r="AA2494" s="19" t="s">
        <v>29</v>
      </c>
      <c r="AB2494" s="9">
        <v>28000000</v>
      </c>
      <c r="AC2494" s="9">
        <v>30156002</v>
      </c>
      <c r="AD2494" s="9" t="s">
        <v>117</v>
      </c>
      <c r="AE2494" s="20">
        <v>121</v>
      </c>
    </row>
    <row r="2495" spans="1:31" x14ac:dyDescent="0.35">
      <c r="A2495" t="s">
        <v>8032</v>
      </c>
      <c r="B2495" t="s">
        <v>15</v>
      </c>
      <c r="C2495" t="s">
        <v>4883</v>
      </c>
      <c r="D2495" s="2">
        <v>1994</v>
      </c>
      <c r="E2495" t="s">
        <v>8033</v>
      </c>
      <c r="F2495" s="2">
        <v>5.2</v>
      </c>
      <c r="G2495">
        <v>23000</v>
      </c>
      <c r="H2495" t="s">
        <v>251</v>
      </c>
      <c r="I2495" t="s">
        <v>8034</v>
      </c>
      <c r="J2495" t="s">
        <v>4458</v>
      </c>
      <c r="K2495" s="3" t="s">
        <v>29</v>
      </c>
      <c r="L2495">
        <v>40000000</v>
      </c>
      <c r="M2495">
        <v>19726050</v>
      </c>
      <c r="N2495" t="s">
        <v>8035</v>
      </c>
      <c r="O2495" s="2">
        <v>121</v>
      </c>
      <c r="Q2495" s="10" t="s">
        <v>4883</v>
      </c>
      <c r="R2495" s="21">
        <v>1994</v>
      </c>
      <c r="S2495" s="27" t="s">
        <v>13243</v>
      </c>
      <c r="T2495" s="25" t="str">
        <f>LEFT(S2495,3)</f>
        <v>Aug</v>
      </c>
      <c r="U2495" s="10" t="s">
        <v>29</v>
      </c>
      <c r="V2495" s="21">
        <v>5.2</v>
      </c>
      <c r="W2495" s="10">
        <v>23000</v>
      </c>
      <c r="X2495" s="10" t="s">
        <v>251</v>
      </c>
      <c r="Y2495" s="10" t="s">
        <v>8034</v>
      </c>
      <c r="Z2495" s="10" t="s">
        <v>4458</v>
      </c>
      <c r="AA2495" s="22" t="s">
        <v>29</v>
      </c>
      <c r="AB2495" s="10">
        <v>40000000</v>
      </c>
      <c r="AC2495" s="10">
        <v>19726050</v>
      </c>
      <c r="AD2495" s="10" t="s">
        <v>8035</v>
      </c>
      <c r="AE2495" s="23">
        <v>121</v>
      </c>
    </row>
    <row r="2496" spans="1:31" x14ac:dyDescent="0.35">
      <c r="A2496" t="s">
        <v>8036</v>
      </c>
      <c r="B2496" t="s">
        <v>32</v>
      </c>
      <c r="C2496" t="s">
        <v>24</v>
      </c>
      <c r="D2496" s="2">
        <v>1994</v>
      </c>
      <c r="E2496" t="s">
        <v>8037</v>
      </c>
      <c r="F2496" s="2">
        <v>4.5</v>
      </c>
      <c r="G2496">
        <v>13000</v>
      </c>
      <c r="H2496" t="s">
        <v>2067</v>
      </c>
      <c r="I2496" t="s">
        <v>8038</v>
      </c>
      <c r="J2496" t="s">
        <v>7684</v>
      </c>
      <c r="K2496" s="3" t="s">
        <v>29</v>
      </c>
      <c r="L2496">
        <v>40000000</v>
      </c>
      <c r="M2496">
        <v>7182747</v>
      </c>
      <c r="N2496" t="s">
        <v>5108</v>
      </c>
      <c r="O2496" s="2">
        <v>87</v>
      </c>
      <c r="Q2496" s="9" t="s">
        <v>24</v>
      </c>
      <c r="R2496" s="18">
        <v>1994</v>
      </c>
      <c r="S2496" s="26" t="s">
        <v>13244</v>
      </c>
      <c r="T2496" s="25" t="str">
        <f>LEFT(S2496,3)</f>
        <v>Jul</v>
      </c>
      <c r="U2496" s="9" t="s">
        <v>29</v>
      </c>
      <c r="V2496" s="18">
        <v>4.5</v>
      </c>
      <c r="W2496" s="9">
        <v>13000</v>
      </c>
      <c r="X2496" s="9" t="s">
        <v>2067</v>
      </c>
      <c r="Y2496" s="9" t="s">
        <v>8038</v>
      </c>
      <c r="Z2496" s="9" t="s">
        <v>7684</v>
      </c>
      <c r="AA2496" s="19" t="s">
        <v>29</v>
      </c>
      <c r="AB2496" s="9">
        <v>40000000</v>
      </c>
      <c r="AC2496" s="9">
        <v>7182747</v>
      </c>
      <c r="AD2496" s="9" t="s">
        <v>5108</v>
      </c>
      <c r="AE2496" s="20">
        <v>87</v>
      </c>
    </row>
    <row r="2497" spans="1:31" x14ac:dyDescent="0.35">
      <c r="A2497" t="s">
        <v>8039</v>
      </c>
      <c r="B2497" t="s">
        <v>15</v>
      </c>
      <c r="C2497" t="s">
        <v>40</v>
      </c>
      <c r="D2497" s="2">
        <v>1994</v>
      </c>
      <c r="E2497" t="s">
        <v>8040</v>
      </c>
      <c r="F2497" s="2">
        <v>7.2</v>
      </c>
      <c r="G2497">
        <v>37000</v>
      </c>
      <c r="H2497" t="s">
        <v>8041</v>
      </c>
      <c r="I2497" t="s">
        <v>8041</v>
      </c>
      <c r="J2497" t="s">
        <v>8042</v>
      </c>
      <c r="K2497" s="3" t="s">
        <v>247</v>
      </c>
      <c r="L2497">
        <v>9000000</v>
      </c>
      <c r="M2497">
        <v>15482277</v>
      </c>
      <c r="N2497" t="s">
        <v>7418</v>
      </c>
      <c r="O2497" s="2">
        <v>106</v>
      </c>
      <c r="Q2497" s="10" t="s">
        <v>40</v>
      </c>
      <c r="R2497" s="21">
        <v>1994</v>
      </c>
      <c r="S2497" s="27" t="s">
        <v>13245</v>
      </c>
      <c r="T2497" s="25" t="str">
        <f>LEFT(S2497,3)</f>
        <v>Mar</v>
      </c>
      <c r="U2497" s="10" t="s">
        <v>29</v>
      </c>
      <c r="V2497" s="21">
        <v>7.2</v>
      </c>
      <c r="W2497" s="10">
        <v>37000</v>
      </c>
      <c r="X2497" s="10" t="s">
        <v>8041</v>
      </c>
      <c r="Y2497" s="10" t="s">
        <v>8041</v>
      </c>
      <c r="Z2497" s="10" t="s">
        <v>8042</v>
      </c>
      <c r="AA2497" s="22" t="s">
        <v>247</v>
      </c>
      <c r="AB2497" s="10">
        <v>9000000</v>
      </c>
      <c r="AC2497" s="10">
        <v>15482277</v>
      </c>
      <c r="AD2497" s="10" t="s">
        <v>7418</v>
      </c>
      <c r="AE2497" s="23">
        <v>106</v>
      </c>
    </row>
    <row r="2498" spans="1:31" x14ac:dyDescent="0.35">
      <c r="A2498" t="s">
        <v>8043</v>
      </c>
      <c r="B2498" t="s">
        <v>1998</v>
      </c>
      <c r="C2498" t="s">
        <v>103</v>
      </c>
      <c r="D2498" s="2">
        <v>1994</v>
      </c>
      <c r="E2498" t="s">
        <v>8044</v>
      </c>
      <c r="F2498" s="2">
        <v>6.7</v>
      </c>
      <c r="G2498">
        <v>62000</v>
      </c>
      <c r="H2498" t="s">
        <v>827</v>
      </c>
      <c r="I2498" t="s">
        <v>7399</v>
      </c>
      <c r="J2498" t="s">
        <v>3088</v>
      </c>
      <c r="K2498" s="3" t="s">
        <v>29</v>
      </c>
      <c r="L2498">
        <v>45000000</v>
      </c>
      <c r="M2498">
        <v>117615211</v>
      </c>
      <c r="N2498" t="s">
        <v>22</v>
      </c>
      <c r="O2498" s="2">
        <v>119</v>
      </c>
      <c r="Q2498" s="9" t="s">
        <v>103</v>
      </c>
      <c r="R2498" s="18">
        <v>1994</v>
      </c>
      <c r="S2498" s="26" t="s">
        <v>13246</v>
      </c>
      <c r="T2498" s="25" t="str">
        <f>LEFT(S2498,3)</f>
        <v>Jul</v>
      </c>
      <c r="U2498" s="9" t="s">
        <v>29</v>
      </c>
      <c r="V2498" s="18">
        <v>6.7</v>
      </c>
      <c r="W2498" s="9">
        <v>62000</v>
      </c>
      <c r="X2498" s="9" t="s">
        <v>827</v>
      </c>
      <c r="Y2498" s="9" t="s">
        <v>7399</v>
      </c>
      <c r="Z2498" s="9" t="s">
        <v>3088</v>
      </c>
      <c r="AA2498" s="19" t="s">
        <v>29</v>
      </c>
      <c r="AB2498" s="9">
        <v>45000000</v>
      </c>
      <c r="AC2498" s="9">
        <v>117615211</v>
      </c>
      <c r="AD2498" s="9" t="s">
        <v>22</v>
      </c>
      <c r="AE2498" s="20">
        <v>119</v>
      </c>
    </row>
    <row r="2499" spans="1:31" x14ac:dyDescent="0.35">
      <c r="A2499" t="s">
        <v>8045</v>
      </c>
      <c r="B2499" t="s">
        <v>32</v>
      </c>
      <c r="C2499" t="s">
        <v>40</v>
      </c>
      <c r="D2499" s="2">
        <v>1994</v>
      </c>
      <c r="E2499" t="s">
        <v>7417</v>
      </c>
      <c r="F2499" s="2">
        <v>5.3</v>
      </c>
      <c r="G2499">
        <v>19000</v>
      </c>
      <c r="H2499" t="s">
        <v>8046</v>
      </c>
      <c r="I2499" t="s">
        <v>7027</v>
      </c>
      <c r="J2499" t="s">
        <v>8047</v>
      </c>
      <c r="K2499" s="3" t="s">
        <v>29</v>
      </c>
      <c r="L2499">
        <v>0</v>
      </c>
      <c r="M2499">
        <v>30577969</v>
      </c>
      <c r="N2499" t="s">
        <v>1723</v>
      </c>
      <c r="O2499" s="2">
        <v>93</v>
      </c>
      <c r="Q2499" s="10" t="s">
        <v>40</v>
      </c>
      <c r="R2499" s="21">
        <v>1994</v>
      </c>
      <c r="S2499" s="27" t="s">
        <v>13161</v>
      </c>
      <c r="T2499" s="25" t="str">
        <f>LEFT(S2499,3)</f>
        <v>Feb</v>
      </c>
      <c r="U2499" s="10" t="s">
        <v>29</v>
      </c>
      <c r="V2499" s="21">
        <v>5.3</v>
      </c>
      <c r="W2499" s="10">
        <v>19000</v>
      </c>
      <c r="X2499" s="10" t="s">
        <v>8046</v>
      </c>
      <c r="Y2499" s="10" t="s">
        <v>7027</v>
      </c>
      <c r="Z2499" s="10" t="s">
        <v>8047</v>
      </c>
      <c r="AA2499" s="22" t="s">
        <v>29</v>
      </c>
      <c r="AB2499" s="10">
        <v>0</v>
      </c>
      <c r="AC2499" s="10">
        <v>30577969</v>
      </c>
      <c r="AD2499" s="10" t="s">
        <v>1723</v>
      </c>
      <c r="AE2499" s="23">
        <v>93</v>
      </c>
    </row>
    <row r="2500" spans="1:31" x14ac:dyDescent="0.35">
      <c r="A2500" t="s">
        <v>8048</v>
      </c>
      <c r="B2500" t="s">
        <v>32</v>
      </c>
      <c r="C2500" t="s">
        <v>40</v>
      </c>
      <c r="D2500" s="2">
        <v>1994</v>
      </c>
      <c r="E2500" t="s">
        <v>7910</v>
      </c>
      <c r="F2500" s="2">
        <v>6.4</v>
      </c>
      <c r="G2500">
        <v>37000</v>
      </c>
      <c r="H2500" t="s">
        <v>2487</v>
      </c>
      <c r="I2500" t="s">
        <v>8049</v>
      </c>
      <c r="J2500" t="s">
        <v>1534</v>
      </c>
      <c r="K2500" s="3" t="s">
        <v>29</v>
      </c>
      <c r="L2500">
        <v>20000000</v>
      </c>
      <c r="M2500">
        <v>37939757</v>
      </c>
      <c r="N2500" t="s">
        <v>2099</v>
      </c>
      <c r="O2500" s="2">
        <v>101</v>
      </c>
      <c r="Q2500" s="9" t="s">
        <v>40</v>
      </c>
      <c r="R2500" s="18">
        <v>1994</v>
      </c>
      <c r="S2500" s="26" t="s">
        <v>13218</v>
      </c>
      <c r="T2500" s="25" t="str">
        <f>LEFT(S2500,3)</f>
        <v>Jul</v>
      </c>
      <c r="U2500" s="9" t="s">
        <v>29</v>
      </c>
      <c r="V2500" s="18">
        <v>6.4</v>
      </c>
      <c r="W2500" s="9">
        <v>37000</v>
      </c>
      <c r="X2500" s="9" t="s">
        <v>2487</v>
      </c>
      <c r="Y2500" s="9" t="s">
        <v>8049</v>
      </c>
      <c r="Z2500" s="9" t="s">
        <v>1534</v>
      </c>
      <c r="AA2500" s="19" t="s">
        <v>29</v>
      </c>
      <c r="AB2500" s="9">
        <v>20000000</v>
      </c>
      <c r="AC2500" s="9">
        <v>37939757</v>
      </c>
      <c r="AD2500" s="9" t="s">
        <v>2099</v>
      </c>
      <c r="AE2500" s="20">
        <v>101</v>
      </c>
    </row>
    <row r="2501" spans="1:31" x14ac:dyDescent="0.35">
      <c r="A2501" t="s">
        <v>8050</v>
      </c>
      <c r="B2501" t="s">
        <v>32</v>
      </c>
      <c r="C2501" t="s">
        <v>40</v>
      </c>
      <c r="D2501" s="2">
        <v>1994</v>
      </c>
      <c r="E2501" t="s">
        <v>7990</v>
      </c>
      <c r="F2501" s="2">
        <v>6.5</v>
      </c>
      <c r="G2501">
        <v>21000</v>
      </c>
      <c r="H2501" t="s">
        <v>1287</v>
      </c>
      <c r="I2501" t="s">
        <v>8051</v>
      </c>
      <c r="J2501" t="s">
        <v>8052</v>
      </c>
      <c r="K2501" s="3" t="s">
        <v>29</v>
      </c>
      <c r="L2501">
        <v>0</v>
      </c>
      <c r="M2501">
        <v>20059210</v>
      </c>
      <c r="N2501" t="s">
        <v>2099</v>
      </c>
      <c r="O2501" s="2">
        <v>109</v>
      </c>
      <c r="Q2501" s="10" t="s">
        <v>40</v>
      </c>
      <c r="R2501" s="21">
        <v>1994</v>
      </c>
      <c r="S2501" s="27" t="s">
        <v>13236</v>
      </c>
      <c r="T2501" s="25" t="str">
        <f>LEFT(S2501,3)</f>
        <v>Oct</v>
      </c>
      <c r="U2501" s="10" t="s">
        <v>29</v>
      </c>
      <c r="V2501" s="21">
        <v>6.5</v>
      </c>
      <c r="W2501" s="10">
        <v>21000</v>
      </c>
      <c r="X2501" s="10" t="s">
        <v>1287</v>
      </c>
      <c r="Y2501" s="10" t="s">
        <v>8051</v>
      </c>
      <c r="Z2501" s="10" t="s">
        <v>8052</v>
      </c>
      <c r="AA2501" s="22" t="s">
        <v>29</v>
      </c>
      <c r="AB2501" s="10">
        <v>0</v>
      </c>
      <c r="AC2501" s="10">
        <v>20059210</v>
      </c>
      <c r="AD2501" s="10" t="s">
        <v>2099</v>
      </c>
      <c r="AE2501" s="23">
        <v>109</v>
      </c>
    </row>
    <row r="2502" spans="1:31" x14ac:dyDescent="0.35">
      <c r="A2502" t="s">
        <v>8053</v>
      </c>
      <c r="B2502" t="s">
        <v>15</v>
      </c>
      <c r="C2502" t="s">
        <v>103</v>
      </c>
      <c r="D2502" s="2">
        <v>1994</v>
      </c>
      <c r="E2502" t="s">
        <v>8054</v>
      </c>
      <c r="F2502" s="2">
        <v>7.9</v>
      </c>
      <c r="G2502">
        <v>32000</v>
      </c>
      <c r="H2502" t="s">
        <v>8055</v>
      </c>
      <c r="I2502" t="s">
        <v>8056</v>
      </c>
      <c r="J2502" t="s">
        <v>8057</v>
      </c>
      <c r="K2502" s="3" t="s">
        <v>1876</v>
      </c>
      <c r="L2502">
        <v>0</v>
      </c>
      <c r="M2502">
        <v>1608570</v>
      </c>
      <c r="N2502" t="s">
        <v>8058</v>
      </c>
      <c r="O2502" s="2">
        <v>102</v>
      </c>
      <c r="Q2502" s="9" t="s">
        <v>103</v>
      </c>
      <c r="R2502" s="18">
        <v>1994</v>
      </c>
      <c r="S2502" s="26" t="s">
        <v>13247</v>
      </c>
      <c r="T2502" s="25" t="str">
        <f>LEFT(S2502,3)</f>
        <v>Mar</v>
      </c>
      <c r="U2502" s="9" t="s">
        <v>29</v>
      </c>
      <c r="V2502" s="18">
        <v>7.9</v>
      </c>
      <c r="W2502" s="9">
        <v>32000</v>
      </c>
      <c r="X2502" s="9" t="s">
        <v>8055</v>
      </c>
      <c r="Y2502" s="9" t="s">
        <v>8056</v>
      </c>
      <c r="Z2502" s="9" t="s">
        <v>8057</v>
      </c>
      <c r="AA2502" s="19" t="s">
        <v>1876</v>
      </c>
      <c r="AB2502" s="9">
        <v>0</v>
      </c>
      <c r="AC2502" s="9">
        <v>1608570</v>
      </c>
      <c r="AD2502" s="9" t="s">
        <v>8058</v>
      </c>
      <c r="AE2502" s="20">
        <v>102</v>
      </c>
    </row>
    <row r="2503" spans="1:31" x14ac:dyDescent="0.35">
      <c r="A2503" t="s">
        <v>8059</v>
      </c>
      <c r="B2503" t="s">
        <v>15</v>
      </c>
      <c r="C2503" t="s">
        <v>16</v>
      </c>
      <c r="D2503" s="2">
        <v>1994</v>
      </c>
      <c r="E2503" t="s">
        <v>8060</v>
      </c>
      <c r="F2503" s="2">
        <v>6.2</v>
      </c>
      <c r="G2503">
        <v>54000</v>
      </c>
      <c r="H2503" t="s">
        <v>473</v>
      </c>
      <c r="I2503" t="s">
        <v>5733</v>
      </c>
      <c r="J2503" t="s">
        <v>20</v>
      </c>
      <c r="K2503" s="3" t="s">
        <v>29</v>
      </c>
      <c r="L2503">
        <v>70000000</v>
      </c>
      <c r="M2503">
        <v>131002597</v>
      </c>
      <c r="N2503" t="s">
        <v>30</v>
      </c>
      <c r="O2503" s="2">
        <v>125</v>
      </c>
      <c r="Q2503" s="10" t="s">
        <v>16</v>
      </c>
      <c r="R2503" s="21">
        <v>1994</v>
      </c>
      <c r="S2503" s="27" t="s">
        <v>13248</v>
      </c>
      <c r="T2503" s="25" t="str">
        <f>LEFT(S2503,3)</f>
        <v>Jun</v>
      </c>
      <c r="U2503" s="10" t="s">
        <v>29</v>
      </c>
      <c r="V2503" s="21">
        <v>6.2</v>
      </c>
      <c r="W2503" s="10">
        <v>54000</v>
      </c>
      <c r="X2503" s="10" t="s">
        <v>473</v>
      </c>
      <c r="Y2503" s="10" t="s">
        <v>5733</v>
      </c>
      <c r="Z2503" s="10" t="s">
        <v>20</v>
      </c>
      <c r="AA2503" s="22" t="s">
        <v>29</v>
      </c>
      <c r="AB2503" s="10">
        <v>70000000</v>
      </c>
      <c r="AC2503" s="10">
        <v>131002597</v>
      </c>
      <c r="AD2503" s="10" t="s">
        <v>30</v>
      </c>
      <c r="AE2503" s="23">
        <v>125</v>
      </c>
    </row>
    <row r="2504" spans="1:31" x14ac:dyDescent="0.35">
      <c r="A2504" t="s">
        <v>8061</v>
      </c>
      <c r="B2504" t="s">
        <v>15</v>
      </c>
      <c r="C2504" t="s">
        <v>16</v>
      </c>
      <c r="D2504" s="2">
        <v>1994</v>
      </c>
      <c r="E2504" t="s">
        <v>8062</v>
      </c>
      <c r="F2504" s="2">
        <v>6.4</v>
      </c>
      <c r="G2504">
        <v>53000</v>
      </c>
      <c r="H2504" t="s">
        <v>5252</v>
      </c>
      <c r="I2504" t="s">
        <v>8063</v>
      </c>
      <c r="J2504" t="s">
        <v>66</v>
      </c>
      <c r="K2504" s="3" t="s">
        <v>29</v>
      </c>
      <c r="L2504">
        <v>45000000</v>
      </c>
      <c r="M2504">
        <v>112006296</v>
      </c>
      <c r="N2504" t="s">
        <v>2099</v>
      </c>
      <c r="O2504" s="2">
        <v>123</v>
      </c>
      <c r="Q2504" s="9" t="s">
        <v>16</v>
      </c>
      <c r="R2504" s="18">
        <v>1994</v>
      </c>
      <c r="S2504" s="26" t="s">
        <v>13249</v>
      </c>
      <c r="T2504" s="25" t="str">
        <f>LEFT(S2504,3)</f>
        <v>Nov</v>
      </c>
      <c r="U2504" s="9" t="s">
        <v>29</v>
      </c>
      <c r="V2504" s="18">
        <v>6.4</v>
      </c>
      <c r="W2504" s="9">
        <v>53000</v>
      </c>
      <c r="X2504" s="9" t="s">
        <v>5252</v>
      </c>
      <c r="Y2504" s="9" t="s">
        <v>8063</v>
      </c>
      <c r="Z2504" s="9" t="s">
        <v>66</v>
      </c>
      <c r="AA2504" s="19" t="s">
        <v>29</v>
      </c>
      <c r="AB2504" s="9">
        <v>45000000</v>
      </c>
      <c r="AC2504" s="9">
        <v>112006296</v>
      </c>
      <c r="AD2504" s="9" t="s">
        <v>2099</v>
      </c>
      <c r="AE2504" s="20">
        <v>123</v>
      </c>
    </row>
    <row r="2505" spans="1:31" x14ac:dyDescent="0.35">
      <c r="A2505" t="s">
        <v>8064</v>
      </c>
      <c r="B2505" t="s">
        <v>15</v>
      </c>
      <c r="C2505" t="s">
        <v>40</v>
      </c>
      <c r="D2505" s="2">
        <v>1994</v>
      </c>
      <c r="E2505" t="s">
        <v>7894</v>
      </c>
      <c r="F2505" s="2">
        <v>4.3</v>
      </c>
      <c r="G2505">
        <v>6600</v>
      </c>
      <c r="H2505" t="s">
        <v>1230</v>
      </c>
      <c r="I2505" t="s">
        <v>7940</v>
      </c>
      <c r="J2505" t="s">
        <v>8065</v>
      </c>
      <c r="K2505" s="3" t="s">
        <v>29</v>
      </c>
      <c r="L2505">
        <v>25000000</v>
      </c>
      <c r="M2505">
        <v>6841570</v>
      </c>
      <c r="N2505" t="s">
        <v>8066</v>
      </c>
      <c r="O2505" s="2">
        <v>113</v>
      </c>
      <c r="Q2505" s="10" t="s">
        <v>40</v>
      </c>
      <c r="R2505" s="21">
        <v>1994</v>
      </c>
      <c r="S2505" s="27" t="s">
        <v>13214</v>
      </c>
      <c r="T2505" s="25" t="str">
        <f>LEFT(S2505,3)</f>
        <v>Oct</v>
      </c>
      <c r="U2505" s="10" t="s">
        <v>29</v>
      </c>
      <c r="V2505" s="21">
        <v>4.3</v>
      </c>
      <c r="W2505" s="10">
        <v>6600</v>
      </c>
      <c r="X2505" s="10" t="s">
        <v>1230</v>
      </c>
      <c r="Y2505" s="10" t="s">
        <v>7940</v>
      </c>
      <c r="Z2505" s="10" t="s">
        <v>8065</v>
      </c>
      <c r="AA2505" s="22" t="s">
        <v>29</v>
      </c>
      <c r="AB2505" s="10">
        <v>25000000</v>
      </c>
      <c r="AC2505" s="10">
        <v>6841570</v>
      </c>
      <c r="AD2505" s="10" t="s">
        <v>8066</v>
      </c>
      <c r="AE2505" s="23">
        <v>113</v>
      </c>
    </row>
    <row r="2506" spans="1:31" x14ac:dyDescent="0.35">
      <c r="A2506" t="s">
        <v>8067</v>
      </c>
      <c r="B2506" t="s">
        <v>32</v>
      </c>
      <c r="C2506" t="s">
        <v>24</v>
      </c>
      <c r="D2506" s="2">
        <v>1994</v>
      </c>
      <c r="E2506" t="s">
        <v>7949</v>
      </c>
      <c r="F2506" s="2">
        <v>6</v>
      </c>
      <c r="G2506">
        <v>17000</v>
      </c>
      <c r="H2506" t="s">
        <v>7682</v>
      </c>
      <c r="I2506" t="s">
        <v>8068</v>
      </c>
      <c r="J2506" t="s">
        <v>7307</v>
      </c>
      <c r="K2506" s="3" t="s">
        <v>29</v>
      </c>
      <c r="L2506">
        <v>27000000</v>
      </c>
      <c r="M2506">
        <v>43229904</v>
      </c>
      <c r="N2506" t="s">
        <v>8069</v>
      </c>
      <c r="O2506" s="2">
        <v>111</v>
      </c>
      <c r="Q2506" s="9" t="s">
        <v>24</v>
      </c>
      <c r="R2506" s="18">
        <v>1994</v>
      </c>
      <c r="S2506" s="26" t="s">
        <v>13228</v>
      </c>
      <c r="T2506" s="25" t="str">
        <f>LEFT(S2506,3)</f>
        <v>Dec</v>
      </c>
      <c r="U2506" s="9" t="s">
        <v>29</v>
      </c>
      <c r="V2506" s="18">
        <v>6</v>
      </c>
      <c r="W2506" s="9">
        <v>17000</v>
      </c>
      <c r="X2506" s="9" t="s">
        <v>7682</v>
      </c>
      <c r="Y2506" s="9" t="s">
        <v>8068</v>
      </c>
      <c r="Z2506" s="9" t="s">
        <v>7307</v>
      </c>
      <c r="AA2506" s="19" t="s">
        <v>29</v>
      </c>
      <c r="AB2506" s="9">
        <v>27000000</v>
      </c>
      <c r="AC2506" s="9">
        <v>43229904</v>
      </c>
      <c r="AD2506" s="9" t="s">
        <v>8069</v>
      </c>
      <c r="AE2506" s="20">
        <v>111</v>
      </c>
    </row>
    <row r="2507" spans="1:31" x14ac:dyDescent="0.35">
      <c r="A2507" t="s">
        <v>8070</v>
      </c>
      <c r="B2507" t="s">
        <v>32</v>
      </c>
      <c r="C2507" t="s">
        <v>40</v>
      </c>
      <c r="D2507" s="2">
        <v>1994</v>
      </c>
      <c r="E2507" t="s">
        <v>8071</v>
      </c>
      <c r="F2507" s="2">
        <v>7.2</v>
      </c>
      <c r="G2507">
        <v>78000</v>
      </c>
      <c r="H2507" t="s">
        <v>2093</v>
      </c>
      <c r="I2507" t="s">
        <v>2922</v>
      </c>
      <c r="J2507" t="s">
        <v>5295</v>
      </c>
      <c r="K2507" s="3" t="s">
        <v>21</v>
      </c>
      <c r="L2507">
        <v>40000000</v>
      </c>
      <c r="M2507">
        <v>2816518</v>
      </c>
      <c r="N2507" t="s">
        <v>218</v>
      </c>
      <c r="O2507" s="2">
        <v>111</v>
      </c>
      <c r="Q2507" s="10" t="s">
        <v>40</v>
      </c>
      <c r="R2507" s="21">
        <v>1994</v>
      </c>
      <c r="S2507" s="27" t="s">
        <v>13250</v>
      </c>
      <c r="T2507" s="25" t="str">
        <f>LEFT(S2507,3)</f>
        <v>Mar</v>
      </c>
      <c r="U2507" s="10" t="s">
        <v>29</v>
      </c>
      <c r="V2507" s="21">
        <v>7.2</v>
      </c>
      <c r="W2507" s="10">
        <v>78000</v>
      </c>
      <c r="X2507" s="10" t="s">
        <v>2093</v>
      </c>
      <c r="Y2507" s="10" t="s">
        <v>2922</v>
      </c>
      <c r="Z2507" s="10" t="s">
        <v>5295</v>
      </c>
      <c r="AA2507" s="22" t="s">
        <v>21</v>
      </c>
      <c r="AB2507" s="10">
        <v>40000000</v>
      </c>
      <c r="AC2507" s="10">
        <v>2816518</v>
      </c>
      <c r="AD2507" s="10" t="s">
        <v>218</v>
      </c>
      <c r="AE2507" s="23">
        <v>111</v>
      </c>
    </row>
    <row r="2508" spans="1:31" x14ac:dyDescent="0.35">
      <c r="A2508" t="s">
        <v>8072</v>
      </c>
      <c r="B2508" t="s">
        <v>15</v>
      </c>
      <c r="C2508" t="s">
        <v>33</v>
      </c>
      <c r="D2508" s="2">
        <v>1994</v>
      </c>
      <c r="E2508" t="s">
        <v>8073</v>
      </c>
      <c r="F2508" s="2">
        <v>5.9</v>
      </c>
      <c r="G2508">
        <v>57000</v>
      </c>
      <c r="H2508" t="s">
        <v>706</v>
      </c>
      <c r="I2508" t="s">
        <v>8074</v>
      </c>
      <c r="J2508" t="s">
        <v>4538</v>
      </c>
      <c r="K2508" s="3" t="s">
        <v>29</v>
      </c>
      <c r="L2508">
        <v>27000000</v>
      </c>
      <c r="M2508">
        <v>101646581</v>
      </c>
      <c r="N2508" t="s">
        <v>6209</v>
      </c>
      <c r="O2508" s="2">
        <v>99</v>
      </c>
      <c r="Q2508" s="9" t="s">
        <v>33</v>
      </c>
      <c r="R2508" s="18">
        <v>1994</v>
      </c>
      <c r="S2508" s="26" t="s">
        <v>13251</v>
      </c>
      <c r="T2508" s="25" t="str">
        <f>LEFT(S2508,3)</f>
        <v>Sep</v>
      </c>
      <c r="U2508" s="9" t="s">
        <v>29</v>
      </c>
      <c r="V2508" s="18">
        <v>5.9</v>
      </c>
      <c r="W2508" s="9">
        <v>57000</v>
      </c>
      <c r="X2508" s="9" t="s">
        <v>706</v>
      </c>
      <c r="Y2508" s="9" t="s">
        <v>8074</v>
      </c>
      <c r="Z2508" s="9" t="s">
        <v>4538</v>
      </c>
      <c r="AA2508" s="19" t="s">
        <v>29</v>
      </c>
      <c r="AB2508" s="9">
        <v>27000000</v>
      </c>
      <c r="AC2508" s="9">
        <v>101646581</v>
      </c>
      <c r="AD2508" s="9" t="s">
        <v>6209</v>
      </c>
      <c r="AE2508" s="20">
        <v>99</v>
      </c>
    </row>
    <row r="2509" spans="1:31" x14ac:dyDescent="0.35">
      <c r="A2509" t="s">
        <v>8075</v>
      </c>
      <c r="B2509" t="s">
        <v>32</v>
      </c>
      <c r="C2509" t="s">
        <v>40</v>
      </c>
      <c r="D2509" s="2">
        <v>1994</v>
      </c>
      <c r="E2509" t="s">
        <v>7939</v>
      </c>
      <c r="F2509" s="2">
        <v>6.5</v>
      </c>
      <c r="G2509">
        <v>102000</v>
      </c>
      <c r="H2509" t="s">
        <v>8076</v>
      </c>
      <c r="I2509" t="s">
        <v>8077</v>
      </c>
      <c r="J2509" t="s">
        <v>8078</v>
      </c>
      <c r="K2509" s="3" t="s">
        <v>29</v>
      </c>
      <c r="L2509">
        <v>22000000</v>
      </c>
      <c r="M2509">
        <v>190539357</v>
      </c>
      <c r="N2509" t="s">
        <v>1723</v>
      </c>
      <c r="O2509" s="2">
        <v>97</v>
      </c>
      <c r="Q2509" s="10" t="s">
        <v>40</v>
      </c>
      <c r="R2509" s="21">
        <v>1994</v>
      </c>
      <c r="S2509" s="27" t="s">
        <v>13225</v>
      </c>
      <c r="T2509" s="25" t="str">
        <f>LEFT(S2509,3)</f>
        <v>Nov</v>
      </c>
      <c r="U2509" s="10" t="s">
        <v>29</v>
      </c>
      <c r="V2509" s="21">
        <v>6.5</v>
      </c>
      <c r="W2509" s="10">
        <v>102000</v>
      </c>
      <c r="X2509" s="10" t="s">
        <v>8076</v>
      </c>
      <c r="Y2509" s="10" t="s">
        <v>8077</v>
      </c>
      <c r="Z2509" s="10" t="s">
        <v>8078</v>
      </c>
      <c r="AA2509" s="22" t="s">
        <v>29</v>
      </c>
      <c r="AB2509" s="10">
        <v>22000000</v>
      </c>
      <c r="AC2509" s="10">
        <v>190539357</v>
      </c>
      <c r="AD2509" s="10" t="s">
        <v>1723</v>
      </c>
      <c r="AE2509" s="23">
        <v>97</v>
      </c>
    </row>
    <row r="2510" spans="1:31" x14ac:dyDescent="0.35">
      <c r="A2510" t="s">
        <v>8079</v>
      </c>
      <c r="B2510" t="s">
        <v>15</v>
      </c>
      <c r="C2510" t="s">
        <v>33</v>
      </c>
      <c r="D2510" s="2">
        <v>1994</v>
      </c>
      <c r="E2510" t="s">
        <v>7990</v>
      </c>
      <c r="F2510" s="2">
        <v>5.6</v>
      </c>
      <c r="G2510">
        <v>63000</v>
      </c>
      <c r="H2510" t="s">
        <v>7645</v>
      </c>
      <c r="I2510" t="s">
        <v>8080</v>
      </c>
      <c r="J2510" t="s">
        <v>760</v>
      </c>
      <c r="K2510" s="3" t="s">
        <v>29</v>
      </c>
      <c r="L2510">
        <v>45000000</v>
      </c>
      <c r="M2510">
        <v>170362582</v>
      </c>
      <c r="N2510" t="s">
        <v>22</v>
      </c>
      <c r="O2510" s="2">
        <v>110</v>
      </c>
      <c r="Q2510" s="9" t="s">
        <v>33</v>
      </c>
      <c r="R2510" s="18">
        <v>1994</v>
      </c>
      <c r="S2510" s="26" t="s">
        <v>13236</v>
      </c>
      <c r="T2510" s="25" t="str">
        <f>LEFT(S2510,3)</f>
        <v>Oct</v>
      </c>
      <c r="U2510" s="9" t="s">
        <v>29</v>
      </c>
      <c r="V2510" s="18">
        <v>5.6</v>
      </c>
      <c r="W2510" s="9">
        <v>63000</v>
      </c>
      <c r="X2510" s="9" t="s">
        <v>7645</v>
      </c>
      <c r="Y2510" s="9" t="s">
        <v>8080</v>
      </c>
      <c r="Z2510" s="9" t="s">
        <v>760</v>
      </c>
      <c r="AA2510" s="19" t="s">
        <v>29</v>
      </c>
      <c r="AB2510" s="9">
        <v>45000000</v>
      </c>
      <c r="AC2510" s="9">
        <v>170362582</v>
      </c>
      <c r="AD2510" s="9" t="s">
        <v>22</v>
      </c>
      <c r="AE2510" s="20">
        <v>110</v>
      </c>
    </row>
    <row r="2511" spans="1:31" x14ac:dyDescent="0.35">
      <c r="A2511" t="s">
        <v>8081</v>
      </c>
      <c r="B2511" t="s">
        <v>336</v>
      </c>
      <c r="C2511" t="s">
        <v>389</v>
      </c>
      <c r="D2511" s="2">
        <v>1994</v>
      </c>
      <c r="E2511" t="s">
        <v>8015</v>
      </c>
      <c r="F2511" s="2">
        <v>6.1</v>
      </c>
      <c r="G2511">
        <v>22000</v>
      </c>
      <c r="H2511" t="s">
        <v>8082</v>
      </c>
      <c r="I2511" t="s">
        <v>7380</v>
      </c>
      <c r="J2511" t="s">
        <v>5660</v>
      </c>
      <c r="K2511" s="3" t="s">
        <v>29</v>
      </c>
      <c r="L2511">
        <v>27000000</v>
      </c>
      <c r="M2511">
        <v>13670688</v>
      </c>
      <c r="N2511" t="s">
        <v>179</v>
      </c>
      <c r="O2511" s="2">
        <v>80</v>
      </c>
      <c r="Q2511" s="10" t="s">
        <v>389</v>
      </c>
      <c r="R2511" s="21">
        <v>1994</v>
      </c>
      <c r="S2511" s="27" t="s">
        <v>13240</v>
      </c>
      <c r="T2511" s="25" t="str">
        <f>LEFT(S2511,3)</f>
        <v>Nov</v>
      </c>
      <c r="U2511" s="10" t="s">
        <v>29</v>
      </c>
      <c r="V2511" s="21">
        <v>6.1</v>
      </c>
      <c r="W2511" s="10">
        <v>22000</v>
      </c>
      <c r="X2511" s="10" t="s">
        <v>8082</v>
      </c>
      <c r="Y2511" s="10" t="s">
        <v>7380</v>
      </c>
      <c r="Z2511" s="10" t="s">
        <v>5660</v>
      </c>
      <c r="AA2511" s="22" t="s">
        <v>29</v>
      </c>
      <c r="AB2511" s="10">
        <v>27000000</v>
      </c>
      <c r="AC2511" s="10">
        <v>13670688</v>
      </c>
      <c r="AD2511" s="10" t="s">
        <v>179</v>
      </c>
      <c r="AE2511" s="23">
        <v>80</v>
      </c>
    </row>
    <row r="2512" spans="1:31" x14ac:dyDescent="0.35">
      <c r="A2512" t="s">
        <v>8083</v>
      </c>
      <c r="B2512" t="s">
        <v>15</v>
      </c>
      <c r="C2512" t="s">
        <v>103</v>
      </c>
      <c r="D2512" s="2">
        <v>1994</v>
      </c>
      <c r="E2512" t="s">
        <v>8084</v>
      </c>
      <c r="F2512" s="2">
        <v>7.3</v>
      </c>
      <c r="G2512">
        <v>58000</v>
      </c>
      <c r="H2512" t="s">
        <v>8085</v>
      </c>
      <c r="I2512" t="s">
        <v>8086</v>
      </c>
      <c r="J2512" t="s">
        <v>6044</v>
      </c>
      <c r="K2512" s="3" t="s">
        <v>21</v>
      </c>
      <c r="L2512">
        <v>2500000</v>
      </c>
      <c r="M2512">
        <v>2079569</v>
      </c>
      <c r="N2512" t="s">
        <v>1984</v>
      </c>
      <c r="O2512" s="2">
        <v>89</v>
      </c>
      <c r="Q2512" s="9" t="s">
        <v>103</v>
      </c>
      <c r="R2512" s="18">
        <v>1994</v>
      </c>
      <c r="S2512" s="26" t="s">
        <v>13252</v>
      </c>
      <c r="T2512" s="25" t="str">
        <f>LEFT(S2512,3)</f>
        <v>Feb</v>
      </c>
      <c r="U2512" s="9" t="s">
        <v>29</v>
      </c>
      <c r="V2512" s="18">
        <v>7.3</v>
      </c>
      <c r="W2512" s="9">
        <v>58000</v>
      </c>
      <c r="X2512" s="9" t="s">
        <v>8085</v>
      </c>
      <c r="Y2512" s="9" t="s">
        <v>8086</v>
      </c>
      <c r="Z2512" s="9" t="s">
        <v>6044</v>
      </c>
      <c r="AA2512" s="19" t="s">
        <v>21</v>
      </c>
      <c r="AB2512" s="9">
        <v>2500000</v>
      </c>
      <c r="AC2512" s="9">
        <v>2079569</v>
      </c>
      <c r="AD2512" s="9" t="s">
        <v>1984</v>
      </c>
      <c r="AE2512" s="20">
        <v>89</v>
      </c>
    </row>
    <row r="2513" spans="1:31" x14ac:dyDescent="0.35">
      <c r="A2513" t="s">
        <v>8087</v>
      </c>
      <c r="B2513" t="s">
        <v>15</v>
      </c>
      <c r="C2513" t="s">
        <v>40</v>
      </c>
      <c r="D2513" s="2">
        <v>1994</v>
      </c>
      <c r="E2513" t="s">
        <v>7831</v>
      </c>
      <c r="F2513" s="2">
        <v>6.8</v>
      </c>
      <c r="G2513">
        <v>28000</v>
      </c>
      <c r="H2513" t="s">
        <v>4563</v>
      </c>
      <c r="I2513" t="s">
        <v>4563</v>
      </c>
      <c r="J2513" t="s">
        <v>2173</v>
      </c>
      <c r="K2513" s="3" t="s">
        <v>29</v>
      </c>
      <c r="L2513">
        <v>13000000</v>
      </c>
      <c r="M2513">
        <v>7820688</v>
      </c>
      <c r="N2513" t="s">
        <v>8066</v>
      </c>
      <c r="O2513" s="2">
        <v>95</v>
      </c>
      <c r="Q2513" s="10" t="s">
        <v>40</v>
      </c>
      <c r="R2513" s="21">
        <v>1994</v>
      </c>
      <c r="S2513" s="27" t="s">
        <v>13206</v>
      </c>
      <c r="T2513" s="25" t="str">
        <f>LEFT(S2513,3)</f>
        <v>Apr</v>
      </c>
      <c r="U2513" s="10" t="s">
        <v>29</v>
      </c>
      <c r="V2513" s="21">
        <v>6.8</v>
      </c>
      <c r="W2513" s="10">
        <v>28000</v>
      </c>
      <c r="X2513" s="10" t="s">
        <v>4563</v>
      </c>
      <c r="Y2513" s="10" t="s">
        <v>4563</v>
      </c>
      <c r="Z2513" s="10" t="s">
        <v>2173</v>
      </c>
      <c r="AA2513" s="22" t="s">
        <v>29</v>
      </c>
      <c r="AB2513" s="10">
        <v>13000000</v>
      </c>
      <c r="AC2513" s="10">
        <v>7820688</v>
      </c>
      <c r="AD2513" s="10" t="s">
        <v>8066</v>
      </c>
      <c r="AE2513" s="23">
        <v>95</v>
      </c>
    </row>
    <row r="2514" spans="1:31" x14ac:dyDescent="0.35">
      <c r="A2514" t="s">
        <v>8088</v>
      </c>
      <c r="B2514" t="s">
        <v>15</v>
      </c>
      <c r="C2514" t="s">
        <v>33</v>
      </c>
      <c r="D2514" s="2">
        <v>1994</v>
      </c>
      <c r="E2514" t="s">
        <v>8089</v>
      </c>
      <c r="F2514" s="2">
        <v>5.2</v>
      </c>
      <c r="G2514">
        <v>12000</v>
      </c>
      <c r="H2514" t="s">
        <v>1862</v>
      </c>
      <c r="I2514" t="s">
        <v>8090</v>
      </c>
      <c r="J2514" t="s">
        <v>6738</v>
      </c>
      <c r="K2514" s="3" t="s">
        <v>29</v>
      </c>
      <c r="L2514">
        <v>25000000</v>
      </c>
      <c r="M2514">
        <v>15240435</v>
      </c>
      <c r="N2514" t="s">
        <v>179</v>
      </c>
      <c r="O2514" s="2">
        <v>99</v>
      </c>
      <c r="Q2514" s="9" t="s">
        <v>33</v>
      </c>
      <c r="R2514" s="18">
        <v>1994</v>
      </c>
      <c r="S2514" s="26" t="s">
        <v>13253</v>
      </c>
      <c r="T2514" s="25" t="str">
        <f>LEFT(S2514,3)</f>
        <v>Apr</v>
      </c>
      <c r="U2514" s="9" t="s">
        <v>29</v>
      </c>
      <c r="V2514" s="18">
        <v>5.2</v>
      </c>
      <c r="W2514" s="9">
        <v>12000</v>
      </c>
      <c r="X2514" s="9" t="s">
        <v>1862</v>
      </c>
      <c r="Y2514" s="9" t="s">
        <v>8090</v>
      </c>
      <c r="Z2514" s="9" t="s">
        <v>6738</v>
      </c>
      <c r="AA2514" s="19" t="s">
        <v>29</v>
      </c>
      <c r="AB2514" s="9">
        <v>25000000</v>
      </c>
      <c r="AC2514" s="9">
        <v>15240435</v>
      </c>
      <c r="AD2514" s="9" t="s">
        <v>179</v>
      </c>
      <c r="AE2514" s="20">
        <v>99</v>
      </c>
    </row>
    <row r="2515" spans="1:31" x14ac:dyDescent="0.35">
      <c r="A2515" t="s">
        <v>8091</v>
      </c>
      <c r="B2515" t="s">
        <v>1998</v>
      </c>
      <c r="C2515" t="s">
        <v>33</v>
      </c>
      <c r="D2515" s="2">
        <v>1994</v>
      </c>
      <c r="E2515" t="s">
        <v>8019</v>
      </c>
      <c r="F2515" s="2">
        <v>6.1</v>
      </c>
      <c r="G2515">
        <v>24000</v>
      </c>
      <c r="H2515" t="s">
        <v>2332</v>
      </c>
      <c r="I2515" t="s">
        <v>8092</v>
      </c>
      <c r="J2515" t="s">
        <v>4463</v>
      </c>
      <c r="K2515" s="3" t="s">
        <v>29</v>
      </c>
      <c r="L2515">
        <v>25000000</v>
      </c>
      <c r="M2515">
        <v>48063435</v>
      </c>
      <c r="N2515" t="s">
        <v>60</v>
      </c>
      <c r="O2515" s="2">
        <v>108</v>
      </c>
      <c r="Q2515" s="10" t="s">
        <v>33</v>
      </c>
      <c r="R2515" s="21">
        <v>1994</v>
      </c>
      <c r="S2515" s="27" t="s">
        <v>13241</v>
      </c>
      <c r="T2515" s="25" t="str">
        <f>LEFT(S2515,3)</f>
        <v>Jul</v>
      </c>
      <c r="U2515" s="10" t="s">
        <v>29</v>
      </c>
      <c r="V2515" s="21">
        <v>6.1</v>
      </c>
      <c r="W2515" s="10">
        <v>24000</v>
      </c>
      <c r="X2515" s="10" t="s">
        <v>2332</v>
      </c>
      <c r="Y2515" s="10" t="s">
        <v>8092</v>
      </c>
      <c r="Z2515" s="10" t="s">
        <v>4463</v>
      </c>
      <c r="AA2515" s="22" t="s">
        <v>29</v>
      </c>
      <c r="AB2515" s="10">
        <v>25000000</v>
      </c>
      <c r="AC2515" s="10">
        <v>48063435</v>
      </c>
      <c r="AD2515" s="10" t="s">
        <v>60</v>
      </c>
      <c r="AE2515" s="23">
        <v>108</v>
      </c>
    </row>
    <row r="2516" spans="1:31" x14ac:dyDescent="0.35">
      <c r="A2516" t="s">
        <v>8093</v>
      </c>
      <c r="B2516" t="s">
        <v>15</v>
      </c>
      <c r="C2516" t="s">
        <v>16</v>
      </c>
      <c r="D2516" s="2">
        <v>1994</v>
      </c>
      <c r="E2516" t="s">
        <v>7934</v>
      </c>
      <c r="F2516" s="2">
        <v>6.6</v>
      </c>
      <c r="G2516">
        <v>21000</v>
      </c>
      <c r="H2516" t="s">
        <v>5860</v>
      </c>
      <c r="I2516" t="s">
        <v>3128</v>
      </c>
      <c r="J2516" t="s">
        <v>7205</v>
      </c>
      <c r="K2516" s="3" t="s">
        <v>29</v>
      </c>
      <c r="L2516">
        <v>0</v>
      </c>
      <c r="M2516">
        <v>50021959</v>
      </c>
      <c r="N2516" t="s">
        <v>2091</v>
      </c>
      <c r="O2516" s="2">
        <v>126</v>
      </c>
      <c r="Q2516" s="9" t="s">
        <v>16</v>
      </c>
      <c r="R2516" s="18">
        <v>1994</v>
      </c>
      <c r="S2516" s="26" t="s">
        <v>13224</v>
      </c>
      <c r="T2516" s="25" t="str">
        <f>LEFT(S2516,3)</f>
        <v>May</v>
      </c>
      <c r="U2516" s="9" t="s">
        <v>29</v>
      </c>
      <c r="V2516" s="18">
        <v>6.6</v>
      </c>
      <c r="W2516" s="9">
        <v>21000</v>
      </c>
      <c r="X2516" s="9" t="s">
        <v>5860</v>
      </c>
      <c r="Y2516" s="9" t="s">
        <v>3128</v>
      </c>
      <c r="Z2516" s="9" t="s">
        <v>7205</v>
      </c>
      <c r="AA2516" s="19" t="s">
        <v>29</v>
      </c>
      <c r="AB2516" s="9">
        <v>0</v>
      </c>
      <c r="AC2516" s="9">
        <v>50021959</v>
      </c>
      <c r="AD2516" s="9" t="s">
        <v>2091</v>
      </c>
      <c r="AE2516" s="20">
        <v>126</v>
      </c>
    </row>
    <row r="2517" spans="1:31" x14ac:dyDescent="0.35">
      <c r="A2517" t="s">
        <v>8094</v>
      </c>
      <c r="B2517" t="s">
        <v>1998</v>
      </c>
      <c r="C2517" t="s">
        <v>16</v>
      </c>
      <c r="D2517" s="2">
        <v>1994</v>
      </c>
      <c r="E2517" t="s">
        <v>8073</v>
      </c>
      <c r="F2517" s="2">
        <v>6.4</v>
      </c>
      <c r="G2517">
        <v>7000</v>
      </c>
      <c r="H2517" t="s">
        <v>1275</v>
      </c>
      <c r="I2517" t="s">
        <v>8095</v>
      </c>
      <c r="J2517" t="s">
        <v>1201</v>
      </c>
      <c r="K2517" s="3" t="s">
        <v>29</v>
      </c>
      <c r="L2517">
        <v>16000000</v>
      </c>
      <c r="M2517">
        <v>3359465</v>
      </c>
      <c r="N2517" t="s">
        <v>49</v>
      </c>
      <c r="O2517" s="2">
        <v>101</v>
      </c>
      <c r="Q2517" s="10" t="s">
        <v>16</v>
      </c>
      <c r="R2517" s="21">
        <v>1994</v>
      </c>
      <c r="S2517" s="27" t="s">
        <v>13251</v>
      </c>
      <c r="T2517" s="25" t="str">
        <f>LEFT(S2517,3)</f>
        <v>Sep</v>
      </c>
      <c r="U2517" s="10" t="s">
        <v>29</v>
      </c>
      <c r="V2517" s="21">
        <v>6.4</v>
      </c>
      <c r="W2517" s="10">
        <v>7000</v>
      </c>
      <c r="X2517" s="10" t="s">
        <v>1275</v>
      </c>
      <c r="Y2517" s="10" t="s">
        <v>8095</v>
      </c>
      <c r="Z2517" s="10" t="s">
        <v>1201</v>
      </c>
      <c r="AA2517" s="22" t="s">
        <v>29</v>
      </c>
      <c r="AB2517" s="10">
        <v>16000000</v>
      </c>
      <c r="AC2517" s="10">
        <v>3359465</v>
      </c>
      <c r="AD2517" s="10" t="s">
        <v>49</v>
      </c>
      <c r="AE2517" s="23">
        <v>101</v>
      </c>
    </row>
    <row r="2518" spans="1:31" x14ac:dyDescent="0.35">
      <c r="A2518" t="s">
        <v>8096</v>
      </c>
      <c r="B2518" t="s">
        <v>1998</v>
      </c>
      <c r="C2518" t="s">
        <v>62</v>
      </c>
      <c r="D2518" s="2">
        <v>1994</v>
      </c>
      <c r="E2518" t="s">
        <v>7990</v>
      </c>
      <c r="F2518" s="2">
        <v>7.5</v>
      </c>
      <c r="G2518">
        <v>66000</v>
      </c>
      <c r="H2518" t="s">
        <v>99</v>
      </c>
      <c r="I2518" t="s">
        <v>8097</v>
      </c>
      <c r="J2518" t="s">
        <v>8098</v>
      </c>
      <c r="K2518" s="3" t="s">
        <v>29</v>
      </c>
      <c r="L2518">
        <v>31000000</v>
      </c>
      <c r="M2518">
        <v>24822619</v>
      </c>
      <c r="N2518" t="s">
        <v>6530</v>
      </c>
      <c r="O2518" s="2">
        <v>133</v>
      </c>
      <c r="Q2518" s="9" t="s">
        <v>62</v>
      </c>
      <c r="R2518" s="18">
        <v>1994</v>
      </c>
      <c r="S2518" s="26" t="s">
        <v>13236</v>
      </c>
      <c r="T2518" s="25" t="str">
        <f>LEFT(S2518,3)</f>
        <v>Oct</v>
      </c>
      <c r="U2518" s="9" t="s">
        <v>29</v>
      </c>
      <c r="V2518" s="18">
        <v>7.5</v>
      </c>
      <c r="W2518" s="9">
        <v>66000</v>
      </c>
      <c r="X2518" s="9" t="s">
        <v>99</v>
      </c>
      <c r="Y2518" s="9" t="s">
        <v>8097</v>
      </c>
      <c r="Z2518" s="9" t="s">
        <v>8098</v>
      </c>
      <c r="AA2518" s="19" t="s">
        <v>29</v>
      </c>
      <c r="AB2518" s="9">
        <v>31000000</v>
      </c>
      <c r="AC2518" s="9">
        <v>24822619</v>
      </c>
      <c r="AD2518" s="9" t="s">
        <v>6530</v>
      </c>
      <c r="AE2518" s="20">
        <v>133</v>
      </c>
    </row>
    <row r="2519" spans="1:31" x14ac:dyDescent="0.35">
      <c r="A2519" t="s">
        <v>8099</v>
      </c>
      <c r="B2519" t="s">
        <v>15</v>
      </c>
      <c r="C2519" t="s">
        <v>33</v>
      </c>
      <c r="D2519" s="2">
        <v>1994</v>
      </c>
      <c r="E2519" t="s">
        <v>7942</v>
      </c>
      <c r="F2519" s="2">
        <v>6.2</v>
      </c>
      <c r="G2519">
        <v>11000</v>
      </c>
      <c r="H2519" t="s">
        <v>6932</v>
      </c>
      <c r="I2519" t="s">
        <v>8100</v>
      </c>
      <c r="J2519" t="s">
        <v>1760</v>
      </c>
      <c r="K2519" s="3" t="s">
        <v>29</v>
      </c>
      <c r="L2519">
        <v>7400000</v>
      </c>
      <c r="M2519">
        <v>7727256</v>
      </c>
      <c r="N2519" t="s">
        <v>2025</v>
      </c>
      <c r="O2519" s="2">
        <v>96</v>
      </c>
      <c r="Q2519" s="10" t="s">
        <v>33</v>
      </c>
      <c r="R2519" s="21">
        <v>1994</v>
      </c>
      <c r="S2519" s="27" t="s">
        <v>13226</v>
      </c>
      <c r="T2519" s="25" t="str">
        <f>LEFT(S2519,3)</f>
        <v>Apr</v>
      </c>
      <c r="U2519" s="10" t="s">
        <v>29</v>
      </c>
      <c r="V2519" s="21">
        <v>6.2</v>
      </c>
      <c r="W2519" s="10">
        <v>11000</v>
      </c>
      <c r="X2519" s="10" t="s">
        <v>6932</v>
      </c>
      <c r="Y2519" s="10" t="s">
        <v>8100</v>
      </c>
      <c r="Z2519" s="10" t="s">
        <v>1760</v>
      </c>
      <c r="AA2519" s="22" t="s">
        <v>29</v>
      </c>
      <c r="AB2519" s="10">
        <v>7400000</v>
      </c>
      <c r="AC2519" s="10">
        <v>7727256</v>
      </c>
      <c r="AD2519" s="10" t="s">
        <v>2025</v>
      </c>
      <c r="AE2519" s="23">
        <v>96</v>
      </c>
    </row>
    <row r="2520" spans="1:31" x14ac:dyDescent="0.35">
      <c r="A2520" t="s">
        <v>8101</v>
      </c>
      <c r="B2520" t="s">
        <v>32</v>
      </c>
      <c r="C2520" t="s">
        <v>40</v>
      </c>
      <c r="D2520" s="2">
        <v>1994</v>
      </c>
      <c r="E2520" t="s">
        <v>6961</v>
      </c>
      <c r="F2520" s="2">
        <v>5.5</v>
      </c>
      <c r="G2520">
        <v>11000</v>
      </c>
      <c r="H2520" t="s">
        <v>575</v>
      </c>
      <c r="I2520" t="s">
        <v>2554</v>
      </c>
      <c r="J2520" t="s">
        <v>1374</v>
      </c>
      <c r="K2520" s="3" t="s">
        <v>451</v>
      </c>
      <c r="L2520">
        <v>0</v>
      </c>
      <c r="M2520">
        <v>25479558</v>
      </c>
      <c r="N2520" t="s">
        <v>2091</v>
      </c>
      <c r="O2520" s="2">
        <v>90</v>
      </c>
      <c r="Q2520" s="9" t="s">
        <v>40</v>
      </c>
      <c r="R2520" s="18">
        <v>1994</v>
      </c>
      <c r="S2520" s="26" t="s">
        <v>13098</v>
      </c>
      <c r="T2520" s="25" t="str">
        <f>LEFT(S2520,3)</f>
        <v>Feb</v>
      </c>
      <c r="U2520" s="9" t="s">
        <v>29</v>
      </c>
      <c r="V2520" s="18">
        <v>5.5</v>
      </c>
      <c r="W2520" s="9">
        <v>11000</v>
      </c>
      <c r="X2520" s="9" t="s">
        <v>575</v>
      </c>
      <c r="Y2520" s="9" t="s">
        <v>2554</v>
      </c>
      <c r="Z2520" s="9" t="s">
        <v>1374</v>
      </c>
      <c r="AA2520" s="19" t="s">
        <v>451</v>
      </c>
      <c r="AB2520" s="9">
        <v>0</v>
      </c>
      <c r="AC2520" s="9">
        <v>25479558</v>
      </c>
      <c r="AD2520" s="9" t="s">
        <v>2091</v>
      </c>
      <c r="AE2520" s="20">
        <v>90</v>
      </c>
    </row>
    <row r="2521" spans="1:31" x14ac:dyDescent="0.35">
      <c r="A2521" t="s">
        <v>8102</v>
      </c>
      <c r="B2521" t="s">
        <v>1998</v>
      </c>
      <c r="C2521" t="s">
        <v>16</v>
      </c>
      <c r="D2521" s="2">
        <v>1994</v>
      </c>
      <c r="E2521" t="s">
        <v>7952</v>
      </c>
      <c r="F2521" s="2">
        <v>6.5</v>
      </c>
      <c r="G2521">
        <v>28000</v>
      </c>
      <c r="H2521" t="s">
        <v>232</v>
      </c>
      <c r="I2521" t="s">
        <v>8103</v>
      </c>
      <c r="J2521" t="s">
        <v>4360</v>
      </c>
      <c r="K2521" s="3" t="s">
        <v>29</v>
      </c>
      <c r="L2521">
        <v>24500000</v>
      </c>
      <c r="M2521">
        <v>106683817</v>
      </c>
      <c r="N2521" t="s">
        <v>8104</v>
      </c>
      <c r="O2521" s="2">
        <v>112</v>
      </c>
      <c r="Q2521" s="10" t="s">
        <v>16</v>
      </c>
      <c r="R2521" s="21">
        <v>1994</v>
      </c>
      <c r="S2521" s="27" t="s">
        <v>13229</v>
      </c>
      <c r="T2521" s="25" t="str">
        <f>LEFT(S2521,3)</f>
        <v>Dec</v>
      </c>
      <c r="U2521" s="10" t="s">
        <v>29</v>
      </c>
      <c r="V2521" s="21">
        <v>6.5</v>
      </c>
      <c r="W2521" s="10">
        <v>28000</v>
      </c>
      <c r="X2521" s="10" t="s">
        <v>232</v>
      </c>
      <c r="Y2521" s="10" t="s">
        <v>8103</v>
      </c>
      <c r="Z2521" s="10" t="s">
        <v>4360</v>
      </c>
      <c r="AA2521" s="22" t="s">
        <v>29</v>
      </c>
      <c r="AB2521" s="10">
        <v>24500000</v>
      </c>
      <c r="AC2521" s="10">
        <v>106683817</v>
      </c>
      <c r="AD2521" s="10" t="s">
        <v>8104</v>
      </c>
      <c r="AE2521" s="23">
        <v>112</v>
      </c>
    </row>
    <row r="2522" spans="1:31" x14ac:dyDescent="0.35">
      <c r="A2522" t="s">
        <v>8105</v>
      </c>
      <c r="B2522" t="s">
        <v>15</v>
      </c>
      <c r="C2522" t="s">
        <v>40</v>
      </c>
      <c r="D2522" s="2">
        <v>1994</v>
      </c>
      <c r="E2522" t="s">
        <v>7914</v>
      </c>
      <c r="F2522" s="2">
        <v>7.6</v>
      </c>
      <c r="G2522">
        <v>67000</v>
      </c>
      <c r="H2522" t="s">
        <v>6335</v>
      </c>
      <c r="I2522" t="s">
        <v>6335</v>
      </c>
      <c r="J2522" t="s">
        <v>8106</v>
      </c>
      <c r="K2522" s="3" t="s">
        <v>1267</v>
      </c>
      <c r="L2522">
        <v>0</v>
      </c>
      <c r="M2522">
        <v>1237219</v>
      </c>
      <c r="N2522" t="s">
        <v>6712</v>
      </c>
      <c r="O2522" s="2">
        <v>92</v>
      </c>
      <c r="Q2522" s="9" t="s">
        <v>40</v>
      </c>
      <c r="R2522" s="18">
        <v>1994</v>
      </c>
      <c r="S2522" s="26" t="s">
        <v>13219</v>
      </c>
      <c r="T2522" s="25" t="str">
        <f>LEFT(S2522,3)</f>
        <v>Jun</v>
      </c>
      <c r="U2522" s="9" t="s">
        <v>29</v>
      </c>
      <c r="V2522" s="18">
        <v>7.6</v>
      </c>
      <c r="W2522" s="9">
        <v>67000</v>
      </c>
      <c r="X2522" s="9" t="s">
        <v>6335</v>
      </c>
      <c r="Y2522" s="9" t="s">
        <v>6335</v>
      </c>
      <c r="Z2522" s="9" t="s">
        <v>8106</v>
      </c>
      <c r="AA2522" s="19" t="s">
        <v>1267</v>
      </c>
      <c r="AB2522" s="9">
        <v>0</v>
      </c>
      <c r="AC2522" s="9">
        <v>1237219</v>
      </c>
      <c r="AD2522" s="9" t="s">
        <v>6712</v>
      </c>
      <c r="AE2522" s="20">
        <v>92</v>
      </c>
    </row>
    <row r="2523" spans="1:31" x14ac:dyDescent="0.35">
      <c r="A2523" t="s">
        <v>8107</v>
      </c>
      <c r="B2523" t="s">
        <v>32</v>
      </c>
      <c r="C2523" t="s">
        <v>40</v>
      </c>
      <c r="D2523" s="2">
        <v>1994</v>
      </c>
      <c r="E2523" t="s">
        <v>7417</v>
      </c>
      <c r="F2523" s="2">
        <v>5.3</v>
      </c>
      <c r="G2523">
        <v>19000</v>
      </c>
      <c r="H2523" t="s">
        <v>212</v>
      </c>
      <c r="I2523" t="s">
        <v>6261</v>
      </c>
      <c r="J2523" t="s">
        <v>58</v>
      </c>
      <c r="K2523" s="3" t="s">
        <v>29</v>
      </c>
      <c r="L2523">
        <v>0</v>
      </c>
      <c r="M2523">
        <v>17359799</v>
      </c>
      <c r="N2523" t="s">
        <v>4206</v>
      </c>
      <c r="O2523" s="2">
        <v>99</v>
      </c>
      <c r="Q2523" s="10" t="s">
        <v>40</v>
      </c>
      <c r="R2523" s="21">
        <v>1994</v>
      </c>
      <c r="S2523" s="27" t="s">
        <v>13161</v>
      </c>
      <c r="T2523" s="25" t="str">
        <f>LEFT(S2523,3)</f>
        <v>Feb</v>
      </c>
      <c r="U2523" s="10" t="s">
        <v>29</v>
      </c>
      <c r="V2523" s="21">
        <v>5.3</v>
      </c>
      <c r="W2523" s="10">
        <v>19000</v>
      </c>
      <c r="X2523" s="10" t="s">
        <v>212</v>
      </c>
      <c r="Y2523" s="10" t="s">
        <v>6261</v>
      </c>
      <c r="Z2523" s="10" t="s">
        <v>58</v>
      </c>
      <c r="AA2523" s="22" t="s">
        <v>29</v>
      </c>
      <c r="AB2523" s="10">
        <v>0</v>
      </c>
      <c r="AC2523" s="10">
        <v>17359799</v>
      </c>
      <c r="AD2523" s="10" t="s">
        <v>4206</v>
      </c>
      <c r="AE2523" s="23">
        <v>99</v>
      </c>
    </row>
    <row r="2524" spans="1:31" x14ac:dyDescent="0.35">
      <c r="A2524" t="s">
        <v>8108</v>
      </c>
      <c r="B2524" t="s">
        <v>15</v>
      </c>
      <c r="C2524" t="s">
        <v>33</v>
      </c>
      <c r="D2524" s="2">
        <v>1994</v>
      </c>
      <c r="E2524" t="s">
        <v>8089</v>
      </c>
      <c r="F2524" s="2">
        <v>5.0999999999999996</v>
      </c>
      <c r="G2524">
        <v>5900</v>
      </c>
      <c r="H2524" t="s">
        <v>1951</v>
      </c>
      <c r="I2524" t="s">
        <v>8109</v>
      </c>
      <c r="J2524" t="s">
        <v>1489</v>
      </c>
      <c r="K2524" s="3" t="s">
        <v>29</v>
      </c>
      <c r="L2524">
        <v>0</v>
      </c>
      <c r="M2524">
        <v>1596687</v>
      </c>
      <c r="N2524" t="s">
        <v>4530</v>
      </c>
      <c r="O2524" s="2">
        <v>102</v>
      </c>
      <c r="Q2524" s="9" t="s">
        <v>33</v>
      </c>
      <c r="R2524" s="18">
        <v>1994</v>
      </c>
      <c r="S2524" s="26" t="s">
        <v>13253</v>
      </c>
      <c r="T2524" s="25" t="str">
        <f>LEFT(S2524,3)</f>
        <v>Apr</v>
      </c>
      <c r="U2524" s="9" t="s">
        <v>29</v>
      </c>
      <c r="V2524" s="18">
        <v>5.0999999999999996</v>
      </c>
      <c r="W2524" s="9">
        <v>5900</v>
      </c>
      <c r="X2524" s="9" t="s">
        <v>1951</v>
      </c>
      <c r="Y2524" s="9" t="s">
        <v>8109</v>
      </c>
      <c r="Z2524" s="9" t="s">
        <v>1489</v>
      </c>
      <c r="AA2524" s="19" t="s">
        <v>29</v>
      </c>
      <c r="AB2524" s="9">
        <v>0</v>
      </c>
      <c r="AC2524" s="9">
        <v>1596687</v>
      </c>
      <c r="AD2524" s="9" t="s">
        <v>4530</v>
      </c>
      <c r="AE2524" s="20">
        <v>102</v>
      </c>
    </row>
    <row r="2525" spans="1:31" x14ac:dyDescent="0.35">
      <c r="A2525" t="s">
        <v>8110</v>
      </c>
      <c r="B2525" t="s">
        <v>15</v>
      </c>
      <c r="C2525" t="s">
        <v>33</v>
      </c>
      <c r="D2525" s="2">
        <v>1994</v>
      </c>
      <c r="E2525" t="s">
        <v>7417</v>
      </c>
      <c r="F2525" s="2">
        <v>5.8</v>
      </c>
      <c r="G2525">
        <v>17000</v>
      </c>
      <c r="H2525" t="s">
        <v>2126</v>
      </c>
      <c r="I2525" t="s">
        <v>5779</v>
      </c>
      <c r="J2525" t="s">
        <v>4463</v>
      </c>
      <c r="K2525" s="3" t="s">
        <v>29</v>
      </c>
      <c r="L2525">
        <v>0</v>
      </c>
      <c r="M2525">
        <v>30057974</v>
      </c>
      <c r="N2525" t="s">
        <v>60</v>
      </c>
      <c r="O2525" s="2">
        <v>115</v>
      </c>
      <c r="Q2525" s="10" t="s">
        <v>33</v>
      </c>
      <c r="R2525" s="21">
        <v>1994</v>
      </c>
      <c r="S2525" s="27" t="s">
        <v>13161</v>
      </c>
      <c r="T2525" s="25" t="str">
        <f>LEFT(S2525,3)</f>
        <v>Feb</v>
      </c>
      <c r="U2525" s="10" t="s">
        <v>29</v>
      </c>
      <c r="V2525" s="21">
        <v>5.8</v>
      </c>
      <c r="W2525" s="10">
        <v>17000</v>
      </c>
      <c r="X2525" s="10" t="s">
        <v>2126</v>
      </c>
      <c r="Y2525" s="10" t="s">
        <v>5779</v>
      </c>
      <c r="Z2525" s="10" t="s">
        <v>4463</v>
      </c>
      <c r="AA2525" s="22" t="s">
        <v>29</v>
      </c>
      <c r="AB2525" s="10">
        <v>0</v>
      </c>
      <c r="AC2525" s="10">
        <v>30057974</v>
      </c>
      <c r="AD2525" s="10" t="s">
        <v>60</v>
      </c>
      <c r="AE2525" s="23">
        <v>115</v>
      </c>
    </row>
    <row r="2526" spans="1:31" x14ac:dyDescent="0.35">
      <c r="A2526" t="s">
        <v>8111</v>
      </c>
      <c r="B2526" t="s">
        <v>32</v>
      </c>
      <c r="C2526" t="s">
        <v>40</v>
      </c>
      <c r="D2526" s="2">
        <v>1994</v>
      </c>
      <c r="E2526" t="s">
        <v>8112</v>
      </c>
      <c r="F2526" s="2">
        <v>5.6</v>
      </c>
      <c r="G2526">
        <v>25000</v>
      </c>
      <c r="H2526" t="s">
        <v>1208</v>
      </c>
      <c r="I2526" t="s">
        <v>1208</v>
      </c>
      <c r="J2526" t="s">
        <v>3258</v>
      </c>
      <c r="K2526" s="3" t="s">
        <v>29</v>
      </c>
      <c r="L2526">
        <v>25000000</v>
      </c>
      <c r="M2526">
        <v>30626182</v>
      </c>
      <c r="N2526" t="s">
        <v>22</v>
      </c>
      <c r="O2526" s="2">
        <v>105</v>
      </c>
      <c r="Q2526" s="9" t="s">
        <v>40</v>
      </c>
      <c r="R2526" s="18">
        <v>1994</v>
      </c>
      <c r="S2526" s="26" t="s">
        <v>13254</v>
      </c>
      <c r="T2526" s="25" t="str">
        <f>LEFT(S2526,3)</f>
        <v>Mar</v>
      </c>
      <c r="U2526" s="9" t="s">
        <v>29</v>
      </c>
      <c r="V2526" s="18">
        <v>5.6</v>
      </c>
      <c r="W2526" s="9">
        <v>25000</v>
      </c>
      <c r="X2526" s="9" t="s">
        <v>1208</v>
      </c>
      <c r="Y2526" s="9" t="s">
        <v>1208</v>
      </c>
      <c r="Z2526" s="9" t="s">
        <v>3258</v>
      </c>
      <c r="AA2526" s="19" t="s">
        <v>29</v>
      </c>
      <c r="AB2526" s="9">
        <v>25000000</v>
      </c>
      <c r="AC2526" s="9">
        <v>30626182</v>
      </c>
      <c r="AD2526" s="9" t="s">
        <v>22</v>
      </c>
      <c r="AE2526" s="20">
        <v>105</v>
      </c>
    </row>
    <row r="2527" spans="1:31" x14ac:dyDescent="0.35">
      <c r="A2527" t="s">
        <v>8113</v>
      </c>
      <c r="B2527" t="s">
        <v>446</v>
      </c>
      <c r="C2527" t="s">
        <v>103</v>
      </c>
      <c r="D2527" s="2">
        <v>1994</v>
      </c>
      <c r="E2527" t="s">
        <v>8114</v>
      </c>
      <c r="F2527" s="2">
        <v>7.1</v>
      </c>
      <c r="G2527">
        <v>4500</v>
      </c>
      <c r="H2527" t="s">
        <v>6710</v>
      </c>
      <c r="I2527" t="s">
        <v>6710</v>
      </c>
      <c r="J2527" t="s">
        <v>8115</v>
      </c>
      <c r="K2527" s="3" t="s">
        <v>451</v>
      </c>
      <c r="L2527">
        <v>0</v>
      </c>
      <c r="M2527">
        <v>39003</v>
      </c>
      <c r="N2527" t="s">
        <v>6712</v>
      </c>
      <c r="O2527" s="2">
        <v>102</v>
      </c>
      <c r="Q2527" s="10" t="s">
        <v>103</v>
      </c>
      <c r="R2527" s="21">
        <v>1994</v>
      </c>
      <c r="S2527" s="27">
        <v>34639</v>
      </c>
      <c r="T2527" s="25" t="str">
        <f>LEFT(S2527,3)</f>
        <v>346</v>
      </c>
      <c r="U2527" s="10" t="s">
        <v>29</v>
      </c>
      <c r="V2527" s="21">
        <v>7.1</v>
      </c>
      <c r="W2527" s="10">
        <v>4500</v>
      </c>
      <c r="X2527" s="10" t="s">
        <v>6710</v>
      </c>
      <c r="Y2527" s="10" t="s">
        <v>6710</v>
      </c>
      <c r="Z2527" s="10" t="s">
        <v>8115</v>
      </c>
      <c r="AA2527" s="22" t="s">
        <v>451</v>
      </c>
      <c r="AB2527" s="10">
        <v>0</v>
      </c>
      <c r="AC2527" s="10">
        <v>39003</v>
      </c>
      <c r="AD2527" s="10" t="s">
        <v>6712</v>
      </c>
      <c r="AE2527" s="23">
        <v>102</v>
      </c>
    </row>
    <row r="2528" spans="1:31" x14ac:dyDescent="0.35">
      <c r="A2528" t="s">
        <v>8116</v>
      </c>
      <c r="B2528" t="s">
        <v>1998</v>
      </c>
      <c r="C2528" t="s">
        <v>40</v>
      </c>
      <c r="D2528" s="2">
        <v>1994</v>
      </c>
      <c r="E2528" t="s">
        <v>7764</v>
      </c>
      <c r="F2528" s="2">
        <v>6.7</v>
      </c>
      <c r="G2528">
        <v>49000</v>
      </c>
      <c r="H2528" t="s">
        <v>2999</v>
      </c>
      <c r="I2528" t="s">
        <v>8117</v>
      </c>
      <c r="J2528" t="s">
        <v>5682</v>
      </c>
      <c r="K2528" s="3" t="s">
        <v>29</v>
      </c>
      <c r="L2528">
        <v>25000000</v>
      </c>
      <c r="M2528">
        <v>68792531</v>
      </c>
      <c r="N2528" t="s">
        <v>2025</v>
      </c>
      <c r="O2528" s="2">
        <v>97</v>
      </c>
      <c r="Q2528" s="9" t="s">
        <v>40</v>
      </c>
      <c r="R2528" s="18">
        <v>1994</v>
      </c>
      <c r="S2528" s="26" t="s">
        <v>13199</v>
      </c>
      <c r="T2528" s="25" t="str">
        <f>LEFT(S2528,3)</f>
        <v>Apr</v>
      </c>
      <c r="U2528" s="9" t="s">
        <v>29</v>
      </c>
      <c r="V2528" s="18">
        <v>6.7</v>
      </c>
      <c r="W2528" s="9">
        <v>49000</v>
      </c>
      <c r="X2528" s="9" t="s">
        <v>2999</v>
      </c>
      <c r="Y2528" s="9" t="s">
        <v>8117</v>
      </c>
      <c r="Z2528" s="9" t="s">
        <v>5682</v>
      </c>
      <c r="AA2528" s="19" t="s">
        <v>29</v>
      </c>
      <c r="AB2528" s="9">
        <v>25000000</v>
      </c>
      <c r="AC2528" s="9">
        <v>68792531</v>
      </c>
      <c r="AD2528" s="9" t="s">
        <v>2025</v>
      </c>
      <c r="AE2528" s="20">
        <v>97</v>
      </c>
    </row>
    <row r="2529" spans="1:31" x14ac:dyDescent="0.35">
      <c r="A2529" t="s">
        <v>8118</v>
      </c>
      <c r="B2529" t="s">
        <v>15</v>
      </c>
      <c r="C2529" t="s">
        <v>16</v>
      </c>
      <c r="D2529" s="2">
        <v>1994</v>
      </c>
      <c r="E2529" t="s">
        <v>8119</v>
      </c>
      <c r="F2529" s="2">
        <v>7.1</v>
      </c>
      <c r="G2529">
        <v>19000</v>
      </c>
      <c r="H2529" t="s">
        <v>6608</v>
      </c>
      <c r="I2529" t="s">
        <v>6608</v>
      </c>
      <c r="J2529" t="s">
        <v>8120</v>
      </c>
      <c r="K2529" s="3" t="s">
        <v>194</v>
      </c>
      <c r="L2529">
        <v>0</v>
      </c>
      <c r="M2529">
        <v>4221036</v>
      </c>
      <c r="N2529" t="s">
        <v>6610</v>
      </c>
      <c r="O2529" s="2">
        <v>103</v>
      </c>
      <c r="Q2529" s="10" t="s">
        <v>16</v>
      </c>
      <c r="R2529" s="21">
        <v>1994</v>
      </c>
      <c r="S2529" s="27" t="s">
        <v>13255</v>
      </c>
      <c r="T2529" s="25" t="str">
        <f>LEFT(S2529,3)</f>
        <v>Mar</v>
      </c>
      <c r="U2529" s="10" t="s">
        <v>29</v>
      </c>
      <c r="V2529" s="21">
        <v>7.1</v>
      </c>
      <c r="W2529" s="10">
        <v>19000</v>
      </c>
      <c r="X2529" s="10" t="s">
        <v>6608</v>
      </c>
      <c r="Y2529" s="10" t="s">
        <v>6608</v>
      </c>
      <c r="Z2529" s="10" t="s">
        <v>8120</v>
      </c>
      <c r="AA2529" s="22" t="s">
        <v>194</v>
      </c>
      <c r="AB2529" s="10">
        <v>0</v>
      </c>
      <c r="AC2529" s="10">
        <v>4221036</v>
      </c>
      <c r="AD2529" s="10" t="s">
        <v>6610</v>
      </c>
      <c r="AE2529" s="23">
        <v>103</v>
      </c>
    </row>
    <row r="2530" spans="1:31" x14ac:dyDescent="0.35">
      <c r="A2530" t="s">
        <v>8121</v>
      </c>
      <c r="B2530" t="s">
        <v>32</v>
      </c>
      <c r="C2530" t="s">
        <v>40</v>
      </c>
      <c r="D2530" s="2">
        <v>1994</v>
      </c>
      <c r="E2530" t="s">
        <v>7595</v>
      </c>
      <c r="F2530" s="2">
        <v>5.5</v>
      </c>
      <c r="G2530">
        <v>7100</v>
      </c>
      <c r="H2530" t="s">
        <v>4822</v>
      </c>
      <c r="I2530" t="s">
        <v>8122</v>
      </c>
      <c r="J2530" t="s">
        <v>4323</v>
      </c>
      <c r="K2530" s="3" t="s">
        <v>29</v>
      </c>
      <c r="L2530">
        <v>19000000</v>
      </c>
      <c r="M2530">
        <v>7408745</v>
      </c>
      <c r="N2530" t="s">
        <v>49</v>
      </c>
      <c r="O2530" s="2">
        <v>90</v>
      </c>
      <c r="Q2530" s="9" t="s">
        <v>40</v>
      </c>
      <c r="R2530" s="18">
        <v>1994</v>
      </c>
      <c r="S2530" s="26" t="s">
        <v>13183</v>
      </c>
      <c r="T2530" s="25" t="str">
        <f>LEFT(S2530,3)</f>
        <v>Apr</v>
      </c>
      <c r="U2530" s="9" t="s">
        <v>29</v>
      </c>
      <c r="V2530" s="18">
        <v>5.5</v>
      </c>
      <c r="W2530" s="9">
        <v>7100</v>
      </c>
      <c r="X2530" s="9" t="s">
        <v>4822</v>
      </c>
      <c r="Y2530" s="9" t="s">
        <v>8122</v>
      </c>
      <c r="Z2530" s="9" t="s">
        <v>4323</v>
      </c>
      <c r="AA2530" s="19" t="s">
        <v>29</v>
      </c>
      <c r="AB2530" s="9">
        <v>19000000</v>
      </c>
      <c r="AC2530" s="9">
        <v>7408745</v>
      </c>
      <c r="AD2530" s="9" t="s">
        <v>49</v>
      </c>
      <c r="AE2530" s="20">
        <v>90</v>
      </c>
    </row>
    <row r="2531" spans="1:31" x14ac:dyDescent="0.35">
      <c r="A2531" t="s">
        <v>8123</v>
      </c>
      <c r="B2531" t="s">
        <v>336</v>
      </c>
      <c r="C2531" t="s">
        <v>389</v>
      </c>
      <c r="D2531" s="2">
        <v>1994</v>
      </c>
      <c r="E2531" t="s">
        <v>8112</v>
      </c>
      <c r="F2531" s="2">
        <v>6.4</v>
      </c>
      <c r="G2531">
        <v>16000</v>
      </c>
      <c r="H2531" t="s">
        <v>1055</v>
      </c>
      <c r="I2531" t="s">
        <v>449</v>
      </c>
      <c r="J2531" t="s">
        <v>5087</v>
      </c>
      <c r="K2531" s="3" t="s">
        <v>3155</v>
      </c>
      <c r="L2531">
        <v>28000000</v>
      </c>
      <c r="M2531">
        <v>11373501</v>
      </c>
      <c r="N2531" t="s">
        <v>1055</v>
      </c>
      <c r="O2531" s="2">
        <v>86</v>
      </c>
      <c r="Q2531" s="10" t="s">
        <v>389</v>
      </c>
      <c r="R2531" s="21">
        <v>1994</v>
      </c>
      <c r="S2531" s="27" t="s">
        <v>13254</v>
      </c>
      <c r="T2531" s="25" t="str">
        <f>LEFT(S2531,3)</f>
        <v>Mar</v>
      </c>
      <c r="U2531" s="10" t="s">
        <v>29</v>
      </c>
      <c r="V2531" s="21">
        <v>6.4</v>
      </c>
      <c r="W2531" s="10">
        <v>16000</v>
      </c>
      <c r="X2531" s="10" t="s">
        <v>1055</v>
      </c>
      <c r="Y2531" s="10" t="s">
        <v>449</v>
      </c>
      <c r="Z2531" s="10" t="s">
        <v>5087</v>
      </c>
      <c r="AA2531" s="22" t="s">
        <v>3155</v>
      </c>
      <c r="AB2531" s="10">
        <v>28000000</v>
      </c>
      <c r="AC2531" s="10">
        <v>11373501</v>
      </c>
      <c r="AD2531" s="10" t="s">
        <v>1055</v>
      </c>
      <c r="AE2531" s="23">
        <v>86</v>
      </c>
    </row>
    <row r="2532" spans="1:31" x14ac:dyDescent="0.35">
      <c r="A2532" t="s">
        <v>8124</v>
      </c>
      <c r="B2532" t="s">
        <v>1998</v>
      </c>
      <c r="C2532" t="s">
        <v>33</v>
      </c>
      <c r="D2532" s="2">
        <v>1994</v>
      </c>
      <c r="E2532" t="s">
        <v>8062</v>
      </c>
      <c r="F2532" s="2">
        <v>3.8</v>
      </c>
      <c r="G2532">
        <v>12000</v>
      </c>
      <c r="H2532" t="s">
        <v>8125</v>
      </c>
      <c r="I2532" t="s">
        <v>8126</v>
      </c>
      <c r="J2532" t="s">
        <v>8127</v>
      </c>
      <c r="K2532" s="3" t="s">
        <v>29</v>
      </c>
      <c r="L2532">
        <v>7850000</v>
      </c>
      <c r="M2532">
        <v>2341309</v>
      </c>
      <c r="N2532" t="s">
        <v>8128</v>
      </c>
      <c r="O2532" s="2">
        <v>96</v>
      </c>
      <c r="Q2532" s="9" t="s">
        <v>33</v>
      </c>
      <c r="R2532" s="18">
        <v>1994</v>
      </c>
      <c r="S2532" s="26" t="s">
        <v>13249</v>
      </c>
      <c r="T2532" s="25" t="str">
        <f>LEFT(S2532,3)</f>
        <v>Nov</v>
      </c>
      <c r="U2532" s="9" t="s">
        <v>29</v>
      </c>
      <c r="V2532" s="18">
        <v>3.8</v>
      </c>
      <c r="W2532" s="9">
        <v>12000</v>
      </c>
      <c r="X2532" s="9" t="s">
        <v>8125</v>
      </c>
      <c r="Y2532" s="9" t="s">
        <v>8126</v>
      </c>
      <c r="Z2532" s="9" t="s">
        <v>8127</v>
      </c>
      <c r="AA2532" s="19" t="s">
        <v>29</v>
      </c>
      <c r="AB2532" s="9">
        <v>7850000</v>
      </c>
      <c r="AC2532" s="9">
        <v>2341309</v>
      </c>
      <c r="AD2532" s="9" t="s">
        <v>8128</v>
      </c>
      <c r="AE2532" s="20">
        <v>96</v>
      </c>
    </row>
    <row r="2533" spans="1:31" x14ac:dyDescent="0.35">
      <c r="A2533" t="s">
        <v>8129</v>
      </c>
      <c r="B2533" t="s">
        <v>15</v>
      </c>
      <c r="C2533" t="s">
        <v>16</v>
      </c>
      <c r="D2533" s="2">
        <v>1994</v>
      </c>
      <c r="E2533" t="s">
        <v>8130</v>
      </c>
      <c r="F2533" s="2">
        <v>7.3</v>
      </c>
      <c r="G2533">
        <v>23000</v>
      </c>
      <c r="H2533" t="s">
        <v>3484</v>
      </c>
      <c r="I2533" t="s">
        <v>8131</v>
      </c>
      <c r="J2533" t="s">
        <v>3235</v>
      </c>
      <c r="K2533" s="3" t="s">
        <v>21</v>
      </c>
      <c r="L2533">
        <v>12000000</v>
      </c>
      <c r="M2533">
        <v>3103716</v>
      </c>
      <c r="N2533" t="s">
        <v>7525</v>
      </c>
      <c r="O2533" s="2">
        <v>103</v>
      </c>
      <c r="Q2533" s="10" t="s">
        <v>16</v>
      </c>
      <c r="R2533" s="21">
        <v>1994</v>
      </c>
      <c r="S2533" s="27" t="s">
        <v>13210</v>
      </c>
      <c r="T2533" s="25" t="str">
        <f>LEFT(S2533,3)</f>
        <v>Jan</v>
      </c>
      <c r="U2533" s="10" t="s">
        <v>29</v>
      </c>
      <c r="V2533" s="21">
        <v>7.3</v>
      </c>
      <c r="W2533" s="10">
        <v>23000</v>
      </c>
      <c r="X2533" s="10" t="s">
        <v>3484</v>
      </c>
      <c r="Y2533" s="10" t="s">
        <v>8131</v>
      </c>
      <c r="Z2533" s="10" t="s">
        <v>3235</v>
      </c>
      <c r="AA2533" s="22" t="s">
        <v>21</v>
      </c>
      <c r="AB2533" s="10">
        <v>12000000</v>
      </c>
      <c r="AC2533" s="10">
        <v>3103716</v>
      </c>
      <c r="AD2533" s="10" t="s">
        <v>7525</v>
      </c>
      <c r="AE2533" s="23">
        <v>103</v>
      </c>
    </row>
    <row r="2534" spans="1:31" x14ac:dyDescent="0.35">
      <c r="A2534" t="s">
        <v>8132</v>
      </c>
      <c r="B2534" t="s">
        <v>1998</v>
      </c>
      <c r="C2534" t="s">
        <v>40</v>
      </c>
      <c r="D2534" s="2">
        <v>1994</v>
      </c>
      <c r="E2534" t="s">
        <v>8133</v>
      </c>
      <c r="F2534" s="2">
        <v>6.6</v>
      </c>
      <c r="G2534">
        <v>12000</v>
      </c>
      <c r="H2534" t="s">
        <v>5062</v>
      </c>
      <c r="I2534" t="s">
        <v>8134</v>
      </c>
      <c r="J2534" t="s">
        <v>8135</v>
      </c>
      <c r="K2534" s="3" t="s">
        <v>29</v>
      </c>
      <c r="L2534">
        <v>8000000</v>
      </c>
      <c r="M2534">
        <v>4330020</v>
      </c>
      <c r="N2534" t="s">
        <v>179</v>
      </c>
      <c r="O2534" s="2">
        <v>79</v>
      </c>
      <c r="Q2534" s="9" t="s">
        <v>40</v>
      </c>
      <c r="R2534" s="18">
        <v>1994</v>
      </c>
      <c r="S2534" s="26" t="s">
        <v>13256</v>
      </c>
      <c r="T2534" s="25" t="str">
        <f>LEFT(S2534,3)</f>
        <v>Apr</v>
      </c>
      <c r="U2534" s="9" t="s">
        <v>29</v>
      </c>
      <c r="V2534" s="18">
        <v>6.6</v>
      </c>
      <c r="W2534" s="9">
        <v>12000</v>
      </c>
      <c r="X2534" s="9" t="s">
        <v>5062</v>
      </c>
      <c r="Y2534" s="9" t="s">
        <v>8134</v>
      </c>
      <c r="Z2534" s="9" t="s">
        <v>8135</v>
      </c>
      <c r="AA2534" s="19" t="s">
        <v>29</v>
      </c>
      <c r="AB2534" s="9">
        <v>8000000</v>
      </c>
      <c r="AC2534" s="9">
        <v>4330020</v>
      </c>
      <c r="AD2534" s="9" t="s">
        <v>179</v>
      </c>
      <c r="AE2534" s="20">
        <v>79</v>
      </c>
    </row>
    <row r="2535" spans="1:31" x14ac:dyDescent="0.35">
      <c r="A2535" t="s">
        <v>8136</v>
      </c>
      <c r="B2535" t="s">
        <v>32</v>
      </c>
      <c r="C2535" t="s">
        <v>62</v>
      </c>
      <c r="D2535" s="2">
        <v>1994</v>
      </c>
      <c r="E2535" t="s">
        <v>8137</v>
      </c>
      <c r="F2535" s="2">
        <v>7.7</v>
      </c>
      <c r="G2535">
        <v>34000</v>
      </c>
      <c r="H2535" t="s">
        <v>2071</v>
      </c>
      <c r="I2535" t="s">
        <v>8138</v>
      </c>
      <c r="J2535" t="s">
        <v>8139</v>
      </c>
      <c r="K2535" s="3" t="s">
        <v>305</v>
      </c>
      <c r="L2535">
        <v>3000000</v>
      </c>
      <c r="M2535">
        <v>21898920</v>
      </c>
      <c r="N2535" t="s">
        <v>4939</v>
      </c>
      <c r="O2535" s="2">
        <v>108</v>
      </c>
      <c r="Q2535" s="10" t="s">
        <v>62</v>
      </c>
      <c r="R2535" s="21">
        <v>1994</v>
      </c>
      <c r="S2535" s="27" t="s">
        <v>13257</v>
      </c>
      <c r="T2535" s="25" t="str">
        <f>LEFT(S2535,3)</f>
        <v>Mar</v>
      </c>
      <c r="U2535" s="10" t="s">
        <v>29</v>
      </c>
      <c r="V2535" s="21">
        <v>7.7</v>
      </c>
      <c r="W2535" s="10">
        <v>34000</v>
      </c>
      <c r="X2535" s="10" t="s">
        <v>2071</v>
      </c>
      <c r="Y2535" s="10" t="s">
        <v>8138</v>
      </c>
      <c r="Z2535" s="10" t="s">
        <v>8139</v>
      </c>
      <c r="AA2535" s="22" t="s">
        <v>305</v>
      </c>
      <c r="AB2535" s="10">
        <v>3000000</v>
      </c>
      <c r="AC2535" s="10">
        <v>21898920</v>
      </c>
      <c r="AD2535" s="10" t="s">
        <v>4939</v>
      </c>
      <c r="AE2535" s="23">
        <v>108</v>
      </c>
    </row>
    <row r="2536" spans="1:31" x14ac:dyDescent="0.35">
      <c r="A2536" t="s">
        <v>8140</v>
      </c>
      <c r="B2536" t="s">
        <v>1998</v>
      </c>
      <c r="C2536" t="s">
        <v>62</v>
      </c>
      <c r="D2536" s="2">
        <v>1994</v>
      </c>
      <c r="E2536" t="s">
        <v>7145</v>
      </c>
      <c r="F2536" s="2">
        <v>6.6</v>
      </c>
      <c r="G2536">
        <v>4900</v>
      </c>
      <c r="H2536" t="s">
        <v>768</v>
      </c>
      <c r="I2536" t="s">
        <v>5607</v>
      </c>
      <c r="J2536" t="s">
        <v>8141</v>
      </c>
      <c r="K2536" s="3" t="s">
        <v>29</v>
      </c>
      <c r="L2536">
        <v>7000000</v>
      </c>
      <c r="M2536">
        <v>19623396</v>
      </c>
      <c r="N2536" t="s">
        <v>8009</v>
      </c>
      <c r="O2536" s="2">
        <v>105</v>
      </c>
      <c r="Q2536" s="9" t="s">
        <v>62</v>
      </c>
      <c r="R2536" s="18">
        <v>1994</v>
      </c>
      <c r="S2536" s="26" t="s">
        <v>13117</v>
      </c>
      <c r="T2536" s="25" t="str">
        <f>LEFT(S2536,3)</f>
        <v>Feb</v>
      </c>
      <c r="U2536" s="9" t="s">
        <v>29</v>
      </c>
      <c r="V2536" s="18">
        <v>6.6</v>
      </c>
      <c r="W2536" s="9">
        <v>4900</v>
      </c>
      <c r="X2536" s="9" t="s">
        <v>768</v>
      </c>
      <c r="Y2536" s="9" t="s">
        <v>5607</v>
      </c>
      <c r="Z2536" s="9" t="s">
        <v>8141</v>
      </c>
      <c r="AA2536" s="19" t="s">
        <v>29</v>
      </c>
      <c r="AB2536" s="9">
        <v>7000000</v>
      </c>
      <c r="AC2536" s="9">
        <v>19623396</v>
      </c>
      <c r="AD2536" s="9" t="s">
        <v>8009</v>
      </c>
      <c r="AE2536" s="20">
        <v>105</v>
      </c>
    </row>
    <row r="2537" spans="1:31" x14ac:dyDescent="0.35">
      <c r="A2537" t="s">
        <v>8142</v>
      </c>
      <c r="B2537" t="s">
        <v>1998</v>
      </c>
      <c r="C2537" t="s">
        <v>62</v>
      </c>
      <c r="D2537" s="2">
        <v>1994</v>
      </c>
      <c r="E2537" t="s">
        <v>8143</v>
      </c>
      <c r="F2537" s="2">
        <v>7.2</v>
      </c>
      <c r="G2537">
        <v>16000</v>
      </c>
      <c r="H2537" t="s">
        <v>8144</v>
      </c>
      <c r="I2537" t="s">
        <v>2480</v>
      </c>
      <c r="J2537" t="s">
        <v>8145</v>
      </c>
      <c r="K2537" s="3" t="s">
        <v>21</v>
      </c>
      <c r="L2537">
        <v>65897768</v>
      </c>
      <c r="M2537">
        <v>15238689</v>
      </c>
      <c r="N2537" t="s">
        <v>1989</v>
      </c>
      <c r="O2537" s="2">
        <v>110</v>
      </c>
      <c r="Q2537" s="10" t="s">
        <v>62</v>
      </c>
      <c r="R2537" s="21">
        <v>1994</v>
      </c>
      <c r="S2537" s="27" t="s">
        <v>13258</v>
      </c>
      <c r="T2537" s="25" t="str">
        <f>LEFT(S2537,3)</f>
        <v>Dec</v>
      </c>
      <c r="U2537" s="10" t="s">
        <v>29</v>
      </c>
      <c r="V2537" s="21">
        <v>7.2</v>
      </c>
      <c r="W2537" s="10">
        <v>16000</v>
      </c>
      <c r="X2537" s="10" t="s">
        <v>8144</v>
      </c>
      <c r="Y2537" s="10" t="s">
        <v>2480</v>
      </c>
      <c r="Z2537" s="10" t="s">
        <v>8145</v>
      </c>
      <c r="AA2537" s="22" t="s">
        <v>21</v>
      </c>
      <c r="AB2537" s="10">
        <v>65897768</v>
      </c>
      <c r="AC2537" s="10">
        <v>15238689</v>
      </c>
      <c r="AD2537" s="10" t="s">
        <v>1989</v>
      </c>
      <c r="AE2537" s="23">
        <v>110</v>
      </c>
    </row>
    <row r="2538" spans="1:31" x14ac:dyDescent="0.35">
      <c r="A2538" t="s">
        <v>8146</v>
      </c>
      <c r="B2538" t="s">
        <v>15</v>
      </c>
      <c r="C2538" t="s">
        <v>16</v>
      </c>
      <c r="D2538" s="2">
        <v>1994</v>
      </c>
      <c r="E2538" t="s">
        <v>8147</v>
      </c>
      <c r="F2538" s="2">
        <v>5.0999999999999996</v>
      </c>
      <c r="G2538">
        <v>2000</v>
      </c>
      <c r="H2538" t="s">
        <v>8148</v>
      </c>
      <c r="I2538" t="s">
        <v>7596</v>
      </c>
      <c r="J2538" t="s">
        <v>8149</v>
      </c>
      <c r="K2538" s="3" t="s">
        <v>29</v>
      </c>
      <c r="L2538">
        <v>0</v>
      </c>
      <c r="M2538">
        <v>1181182</v>
      </c>
      <c r="N2538" t="s">
        <v>8150</v>
      </c>
      <c r="O2538" s="2">
        <v>103</v>
      </c>
      <c r="Q2538" s="9" t="s">
        <v>16</v>
      </c>
      <c r="R2538" s="18">
        <v>1994</v>
      </c>
      <c r="S2538" s="26" t="s">
        <v>13259</v>
      </c>
      <c r="T2538" s="25" t="str">
        <f>LEFT(S2538,3)</f>
        <v>May</v>
      </c>
      <c r="U2538" s="9" t="s">
        <v>29</v>
      </c>
      <c r="V2538" s="18">
        <v>5.0999999999999996</v>
      </c>
      <c r="W2538" s="9">
        <v>2000</v>
      </c>
      <c r="X2538" s="9" t="s">
        <v>8148</v>
      </c>
      <c r="Y2538" s="9" t="s">
        <v>7596</v>
      </c>
      <c r="Z2538" s="9" t="s">
        <v>8149</v>
      </c>
      <c r="AA2538" s="19" t="s">
        <v>29</v>
      </c>
      <c r="AB2538" s="9">
        <v>0</v>
      </c>
      <c r="AC2538" s="9">
        <v>1181182</v>
      </c>
      <c r="AD2538" s="9" t="s">
        <v>8150</v>
      </c>
      <c r="AE2538" s="20">
        <v>103</v>
      </c>
    </row>
    <row r="2539" spans="1:31" x14ac:dyDescent="0.35">
      <c r="A2539" t="s">
        <v>3835</v>
      </c>
      <c r="B2539" t="s">
        <v>15</v>
      </c>
      <c r="C2539" t="s">
        <v>40</v>
      </c>
      <c r="D2539" s="2">
        <v>1994</v>
      </c>
      <c r="E2539" t="s">
        <v>7928</v>
      </c>
      <c r="F2539" s="2">
        <v>7.4</v>
      </c>
      <c r="G2539">
        <v>19000</v>
      </c>
      <c r="H2539" t="s">
        <v>1239</v>
      </c>
      <c r="I2539" t="s">
        <v>8151</v>
      </c>
      <c r="J2539" t="s">
        <v>316</v>
      </c>
      <c r="K2539" s="3" t="s">
        <v>29</v>
      </c>
      <c r="L2539">
        <v>20000000</v>
      </c>
      <c r="M2539">
        <v>39491975</v>
      </c>
      <c r="N2539" t="s">
        <v>6467</v>
      </c>
      <c r="O2539" s="2">
        <v>110</v>
      </c>
      <c r="Q2539" s="10" t="s">
        <v>40</v>
      </c>
      <c r="R2539" s="21">
        <v>1994</v>
      </c>
      <c r="S2539" s="27" t="s">
        <v>13208</v>
      </c>
      <c r="T2539" s="25" t="str">
        <f>LEFT(S2539,3)</f>
        <v>Jan</v>
      </c>
      <c r="U2539" s="10" t="s">
        <v>29</v>
      </c>
      <c r="V2539" s="21">
        <v>7.4</v>
      </c>
      <c r="W2539" s="10">
        <v>19000</v>
      </c>
      <c r="X2539" s="10" t="s">
        <v>1239</v>
      </c>
      <c r="Y2539" s="10" t="s">
        <v>8151</v>
      </c>
      <c r="Z2539" s="10" t="s">
        <v>316</v>
      </c>
      <c r="AA2539" s="22" t="s">
        <v>29</v>
      </c>
      <c r="AB2539" s="10">
        <v>20000000</v>
      </c>
      <c r="AC2539" s="10">
        <v>39491975</v>
      </c>
      <c r="AD2539" s="10" t="s">
        <v>6467</v>
      </c>
      <c r="AE2539" s="23">
        <v>110</v>
      </c>
    </row>
    <row r="2540" spans="1:31" x14ac:dyDescent="0.35">
      <c r="A2540" t="s">
        <v>8152</v>
      </c>
      <c r="B2540" t="s">
        <v>1998</v>
      </c>
      <c r="C2540" t="s">
        <v>24</v>
      </c>
      <c r="D2540" s="2">
        <v>1994</v>
      </c>
      <c r="E2540" t="s">
        <v>7931</v>
      </c>
      <c r="F2540" s="2">
        <v>4.8</v>
      </c>
      <c r="G2540">
        <v>5200</v>
      </c>
      <c r="H2540" t="s">
        <v>1458</v>
      </c>
      <c r="I2540" t="s">
        <v>8153</v>
      </c>
      <c r="J2540" t="s">
        <v>1856</v>
      </c>
      <c r="K2540" s="3" t="s">
        <v>29</v>
      </c>
      <c r="L2540">
        <v>0</v>
      </c>
      <c r="M2540">
        <v>4412297</v>
      </c>
      <c r="N2540" t="s">
        <v>4149</v>
      </c>
      <c r="O2540" s="2">
        <v>107</v>
      </c>
      <c r="Q2540" s="9" t="s">
        <v>24</v>
      </c>
      <c r="R2540" s="18">
        <v>1994</v>
      </c>
      <c r="S2540" s="26" t="s">
        <v>13223</v>
      </c>
      <c r="T2540" s="25" t="str">
        <f>LEFT(S2540,3)</f>
        <v>Aug</v>
      </c>
      <c r="U2540" s="9" t="s">
        <v>29</v>
      </c>
      <c r="V2540" s="18">
        <v>4.8</v>
      </c>
      <c r="W2540" s="9">
        <v>5200</v>
      </c>
      <c r="X2540" s="9" t="s">
        <v>1458</v>
      </c>
      <c r="Y2540" s="9" t="s">
        <v>8153</v>
      </c>
      <c r="Z2540" s="9" t="s">
        <v>1856</v>
      </c>
      <c r="AA2540" s="19" t="s">
        <v>29</v>
      </c>
      <c r="AB2540" s="9">
        <v>0</v>
      </c>
      <c r="AC2540" s="9">
        <v>4412297</v>
      </c>
      <c r="AD2540" s="9" t="s">
        <v>4149</v>
      </c>
      <c r="AE2540" s="20">
        <v>107</v>
      </c>
    </row>
    <row r="2541" spans="1:31" x14ac:dyDescent="0.35">
      <c r="A2541" t="s">
        <v>8154</v>
      </c>
      <c r="B2541" t="s">
        <v>32</v>
      </c>
      <c r="C2541" t="s">
        <v>16</v>
      </c>
      <c r="D2541" s="2">
        <v>1994</v>
      </c>
      <c r="E2541" t="s">
        <v>8001</v>
      </c>
      <c r="F2541" s="2">
        <v>7.5</v>
      </c>
      <c r="G2541">
        <v>7400</v>
      </c>
      <c r="H2541" t="s">
        <v>1846</v>
      </c>
      <c r="I2541" t="s">
        <v>8155</v>
      </c>
      <c r="J2541" t="s">
        <v>8156</v>
      </c>
      <c r="K2541" s="3" t="s">
        <v>29</v>
      </c>
      <c r="L2541">
        <v>3000000</v>
      </c>
      <c r="M2541">
        <v>6159269</v>
      </c>
      <c r="N2541" t="s">
        <v>8157</v>
      </c>
      <c r="O2541" s="2">
        <v>103</v>
      </c>
      <c r="Q2541" s="10" t="s">
        <v>16</v>
      </c>
      <c r="R2541" s="21">
        <v>1994</v>
      </c>
      <c r="S2541" s="27" t="s">
        <v>13238</v>
      </c>
      <c r="T2541" s="25" t="str">
        <f>LEFT(S2541,3)</f>
        <v>Feb</v>
      </c>
      <c r="U2541" s="10" t="s">
        <v>29</v>
      </c>
      <c r="V2541" s="21">
        <v>7.5</v>
      </c>
      <c r="W2541" s="10">
        <v>7400</v>
      </c>
      <c r="X2541" s="10" t="s">
        <v>1846</v>
      </c>
      <c r="Y2541" s="10" t="s">
        <v>8155</v>
      </c>
      <c r="Z2541" s="10" t="s">
        <v>8156</v>
      </c>
      <c r="AA2541" s="22" t="s">
        <v>29</v>
      </c>
      <c r="AB2541" s="10">
        <v>3000000</v>
      </c>
      <c r="AC2541" s="10">
        <v>6159269</v>
      </c>
      <c r="AD2541" s="10" t="s">
        <v>8157</v>
      </c>
      <c r="AE2541" s="23">
        <v>103</v>
      </c>
    </row>
    <row r="2542" spans="1:31" x14ac:dyDescent="0.35">
      <c r="A2542" t="s">
        <v>8158</v>
      </c>
      <c r="B2542" t="s">
        <v>15</v>
      </c>
      <c r="C2542" t="s">
        <v>103</v>
      </c>
      <c r="D2542" s="2">
        <v>1994</v>
      </c>
      <c r="E2542" t="s">
        <v>8159</v>
      </c>
      <c r="F2542" s="2">
        <v>6.6</v>
      </c>
      <c r="G2542">
        <v>15000</v>
      </c>
      <c r="H2542" t="s">
        <v>8160</v>
      </c>
      <c r="I2542" t="s">
        <v>8160</v>
      </c>
      <c r="J2542" t="s">
        <v>8161</v>
      </c>
      <c r="K2542" s="3" t="s">
        <v>29</v>
      </c>
      <c r="L2542">
        <v>3500000</v>
      </c>
      <c r="M2542">
        <v>16192320</v>
      </c>
      <c r="N2542" t="s">
        <v>2025</v>
      </c>
      <c r="O2542" s="2">
        <v>96</v>
      </c>
      <c r="Q2542" s="9" t="s">
        <v>103</v>
      </c>
      <c r="R2542" s="18">
        <v>1994</v>
      </c>
      <c r="S2542" s="26" t="s">
        <v>13260</v>
      </c>
      <c r="T2542" s="25" t="str">
        <f>LEFT(S2542,3)</f>
        <v>Mar</v>
      </c>
      <c r="U2542" s="9" t="s">
        <v>29</v>
      </c>
      <c r="V2542" s="18">
        <v>6.6</v>
      </c>
      <c r="W2542" s="9">
        <v>15000</v>
      </c>
      <c r="X2542" s="9" t="s">
        <v>8160</v>
      </c>
      <c r="Y2542" s="9" t="s">
        <v>8160</v>
      </c>
      <c r="Z2542" s="9" t="s">
        <v>8161</v>
      </c>
      <c r="AA2542" s="19" t="s">
        <v>29</v>
      </c>
      <c r="AB2542" s="9">
        <v>3500000</v>
      </c>
      <c r="AC2542" s="9">
        <v>16192320</v>
      </c>
      <c r="AD2542" s="9" t="s">
        <v>2025</v>
      </c>
      <c r="AE2542" s="20">
        <v>96</v>
      </c>
    </row>
    <row r="2543" spans="1:31" x14ac:dyDescent="0.35">
      <c r="A2543" t="s">
        <v>8162</v>
      </c>
      <c r="B2543" t="s">
        <v>1998</v>
      </c>
      <c r="C2543" t="s">
        <v>40</v>
      </c>
      <c r="D2543" s="2">
        <v>1994</v>
      </c>
      <c r="E2543" t="s">
        <v>7376</v>
      </c>
      <c r="F2543" s="2">
        <v>6.3</v>
      </c>
      <c r="G2543">
        <v>13000</v>
      </c>
      <c r="H2543" t="s">
        <v>2573</v>
      </c>
      <c r="I2543" t="s">
        <v>1134</v>
      </c>
      <c r="J2543" t="s">
        <v>2565</v>
      </c>
      <c r="K2543" s="3" t="s">
        <v>29</v>
      </c>
      <c r="L2543">
        <v>0</v>
      </c>
      <c r="M2543">
        <v>13137484</v>
      </c>
      <c r="N2543" t="s">
        <v>4877</v>
      </c>
      <c r="O2543" s="2">
        <v>113</v>
      </c>
      <c r="Q2543" s="10" t="s">
        <v>40</v>
      </c>
      <c r="R2543" s="21">
        <v>1994</v>
      </c>
      <c r="S2543" s="27" t="s">
        <v>13150</v>
      </c>
      <c r="T2543" s="25" t="str">
        <f>LEFT(S2543,3)</f>
        <v>Mar</v>
      </c>
      <c r="U2543" s="10" t="s">
        <v>29</v>
      </c>
      <c r="V2543" s="21">
        <v>6.3</v>
      </c>
      <c r="W2543" s="10">
        <v>13000</v>
      </c>
      <c r="X2543" s="10" t="s">
        <v>2573</v>
      </c>
      <c r="Y2543" s="10" t="s">
        <v>1134</v>
      </c>
      <c r="Z2543" s="10" t="s">
        <v>2565</v>
      </c>
      <c r="AA2543" s="22" t="s">
        <v>29</v>
      </c>
      <c r="AB2543" s="10">
        <v>0</v>
      </c>
      <c r="AC2543" s="10">
        <v>13137484</v>
      </c>
      <c r="AD2543" s="10" t="s">
        <v>4877</v>
      </c>
      <c r="AE2543" s="23">
        <v>113</v>
      </c>
    </row>
    <row r="2544" spans="1:31" x14ac:dyDescent="0.35">
      <c r="A2544" t="s">
        <v>8163</v>
      </c>
      <c r="B2544" t="s">
        <v>1998</v>
      </c>
      <c r="C2544" t="s">
        <v>40</v>
      </c>
      <c r="D2544" s="2">
        <v>1994</v>
      </c>
      <c r="E2544" t="s">
        <v>8133</v>
      </c>
      <c r="F2544" s="2">
        <v>6.7</v>
      </c>
      <c r="G2544">
        <v>14000</v>
      </c>
      <c r="H2544" t="s">
        <v>8164</v>
      </c>
      <c r="I2544" t="s">
        <v>3583</v>
      </c>
      <c r="J2544" t="s">
        <v>6639</v>
      </c>
      <c r="K2544" s="3" t="s">
        <v>29</v>
      </c>
      <c r="L2544">
        <v>0</v>
      </c>
      <c r="M2544">
        <v>20016254</v>
      </c>
      <c r="N2544" t="s">
        <v>7669</v>
      </c>
      <c r="O2544" s="2">
        <v>101</v>
      </c>
      <c r="Q2544" s="9" t="s">
        <v>40</v>
      </c>
      <c r="R2544" s="18">
        <v>1994</v>
      </c>
      <c r="S2544" s="26" t="s">
        <v>13256</v>
      </c>
      <c r="T2544" s="25" t="str">
        <f>LEFT(S2544,3)</f>
        <v>Apr</v>
      </c>
      <c r="U2544" s="9" t="s">
        <v>29</v>
      </c>
      <c r="V2544" s="18">
        <v>6.7</v>
      </c>
      <c r="W2544" s="9">
        <v>14000</v>
      </c>
      <c r="X2544" s="9" t="s">
        <v>8164</v>
      </c>
      <c r="Y2544" s="9" t="s">
        <v>3583</v>
      </c>
      <c r="Z2544" s="9" t="s">
        <v>6639</v>
      </c>
      <c r="AA2544" s="19" t="s">
        <v>29</v>
      </c>
      <c r="AB2544" s="9">
        <v>0</v>
      </c>
      <c r="AC2544" s="9">
        <v>20016254</v>
      </c>
      <c r="AD2544" s="9" t="s">
        <v>7669</v>
      </c>
      <c r="AE2544" s="20">
        <v>101</v>
      </c>
    </row>
    <row r="2545" spans="1:31" x14ac:dyDescent="0.35">
      <c r="A2545" t="s">
        <v>8165</v>
      </c>
      <c r="B2545" t="s">
        <v>32</v>
      </c>
      <c r="C2545" t="s">
        <v>40</v>
      </c>
      <c r="D2545" s="2">
        <v>1994</v>
      </c>
      <c r="E2545" t="s">
        <v>7931</v>
      </c>
      <c r="F2545" s="2">
        <v>3.5</v>
      </c>
      <c r="G2545">
        <v>32000</v>
      </c>
      <c r="H2545" t="s">
        <v>2723</v>
      </c>
      <c r="I2545" t="s">
        <v>2016</v>
      </c>
      <c r="J2545" t="s">
        <v>8166</v>
      </c>
      <c r="K2545" s="3" t="s">
        <v>29</v>
      </c>
      <c r="L2545">
        <v>6200000</v>
      </c>
      <c r="M2545">
        <v>126247</v>
      </c>
      <c r="N2545" t="s">
        <v>22</v>
      </c>
      <c r="O2545" s="2">
        <v>83</v>
      </c>
      <c r="Q2545" s="10" t="s">
        <v>40</v>
      </c>
      <c r="R2545" s="21">
        <v>1994</v>
      </c>
      <c r="S2545" s="27" t="s">
        <v>13223</v>
      </c>
      <c r="T2545" s="25" t="str">
        <f>LEFT(S2545,3)</f>
        <v>Aug</v>
      </c>
      <c r="U2545" s="10" t="s">
        <v>29</v>
      </c>
      <c r="V2545" s="21">
        <v>3.5</v>
      </c>
      <c r="W2545" s="10">
        <v>32000</v>
      </c>
      <c r="X2545" s="10" t="s">
        <v>2723</v>
      </c>
      <c r="Y2545" s="10" t="s">
        <v>2016</v>
      </c>
      <c r="Z2545" s="10" t="s">
        <v>8166</v>
      </c>
      <c r="AA2545" s="22" t="s">
        <v>29</v>
      </c>
      <c r="AB2545" s="10">
        <v>6200000</v>
      </c>
      <c r="AC2545" s="10">
        <v>126247</v>
      </c>
      <c r="AD2545" s="10" t="s">
        <v>22</v>
      </c>
      <c r="AE2545" s="23">
        <v>83</v>
      </c>
    </row>
    <row r="2546" spans="1:31" x14ac:dyDescent="0.35">
      <c r="A2546" t="s">
        <v>8167</v>
      </c>
      <c r="B2546" t="s">
        <v>32</v>
      </c>
      <c r="C2546" t="s">
        <v>40</v>
      </c>
      <c r="D2546" s="2">
        <v>1994</v>
      </c>
      <c r="E2546" t="s">
        <v>8168</v>
      </c>
      <c r="F2546" s="2">
        <v>6.1</v>
      </c>
      <c r="G2546">
        <v>10000</v>
      </c>
      <c r="H2546" t="s">
        <v>8169</v>
      </c>
      <c r="I2546" t="s">
        <v>8170</v>
      </c>
      <c r="J2546" t="s">
        <v>8171</v>
      </c>
      <c r="K2546" s="3" t="s">
        <v>29</v>
      </c>
      <c r="L2546">
        <v>0</v>
      </c>
      <c r="M2546">
        <v>12267790</v>
      </c>
      <c r="N2546" t="s">
        <v>5108</v>
      </c>
      <c r="O2546" s="2">
        <v>119</v>
      </c>
      <c r="Q2546" s="9" t="s">
        <v>40</v>
      </c>
      <c r="R2546" s="18">
        <v>1994</v>
      </c>
      <c r="S2546" s="26" t="s">
        <v>13261</v>
      </c>
      <c r="T2546" s="25" t="str">
        <f>LEFT(S2546,3)</f>
        <v>Jun</v>
      </c>
      <c r="U2546" s="9" t="s">
        <v>29</v>
      </c>
      <c r="V2546" s="18">
        <v>6.1</v>
      </c>
      <c r="W2546" s="9">
        <v>10000</v>
      </c>
      <c r="X2546" s="9" t="s">
        <v>8169</v>
      </c>
      <c r="Y2546" s="9" t="s">
        <v>8170</v>
      </c>
      <c r="Z2546" s="9" t="s">
        <v>8171</v>
      </c>
      <c r="AA2546" s="19" t="s">
        <v>29</v>
      </c>
      <c r="AB2546" s="9">
        <v>0</v>
      </c>
      <c r="AC2546" s="9">
        <v>12267790</v>
      </c>
      <c r="AD2546" s="9" t="s">
        <v>5108</v>
      </c>
      <c r="AE2546" s="20">
        <v>119</v>
      </c>
    </row>
    <row r="2547" spans="1:31" x14ac:dyDescent="0.35">
      <c r="A2547" t="s">
        <v>8172</v>
      </c>
      <c r="B2547" t="s">
        <v>15</v>
      </c>
      <c r="C2547" t="s">
        <v>33</v>
      </c>
      <c r="D2547" s="2">
        <v>1994</v>
      </c>
      <c r="E2547" t="s">
        <v>7575</v>
      </c>
      <c r="F2547" s="2">
        <v>4.5999999999999996</v>
      </c>
      <c r="G2547">
        <v>23000</v>
      </c>
      <c r="H2547" t="s">
        <v>4620</v>
      </c>
      <c r="I2547" t="s">
        <v>8173</v>
      </c>
      <c r="J2547" t="s">
        <v>4620</v>
      </c>
      <c r="K2547" s="3" t="s">
        <v>29</v>
      </c>
      <c r="L2547">
        <v>50000000</v>
      </c>
      <c r="M2547">
        <v>38590458</v>
      </c>
      <c r="N2547" t="s">
        <v>8174</v>
      </c>
      <c r="O2547" s="2">
        <v>101</v>
      </c>
      <c r="Q2547" s="10" t="s">
        <v>33</v>
      </c>
      <c r="R2547" s="21">
        <v>1994</v>
      </c>
      <c r="S2547" s="27" t="s">
        <v>13180</v>
      </c>
      <c r="T2547" s="25" t="str">
        <f>LEFT(S2547,3)</f>
        <v>Feb</v>
      </c>
      <c r="U2547" s="10" t="s">
        <v>29</v>
      </c>
      <c r="V2547" s="21">
        <v>4.5999999999999996</v>
      </c>
      <c r="W2547" s="10">
        <v>23000</v>
      </c>
      <c r="X2547" s="10" t="s">
        <v>4620</v>
      </c>
      <c r="Y2547" s="10" t="s">
        <v>8173</v>
      </c>
      <c r="Z2547" s="10" t="s">
        <v>4620</v>
      </c>
      <c r="AA2547" s="22" t="s">
        <v>29</v>
      </c>
      <c r="AB2547" s="10">
        <v>50000000</v>
      </c>
      <c r="AC2547" s="10">
        <v>38590458</v>
      </c>
      <c r="AD2547" s="10" t="s">
        <v>8174</v>
      </c>
      <c r="AE2547" s="23">
        <v>101</v>
      </c>
    </row>
    <row r="2548" spans="1:31" x14ac:dyDescent="0.35">
      <c r="A2548" t="s">
        <v>8175</v>
      </c>
      <c r="B2548" t="s">
        <v>15</v>
      </c>
      <c r="C2548" t="s">
        <v>40</v>
      </c>
      <c r="D2548" s="2">
        <v>1994</v>
      </c>
      <c r="E2548" t="s">
        <v>7949</v>
      </c>
      <c r="F2548" s="2">
        <v>5.2</v>
      </c>
      <c r="G2548">
        <v>15000</v>
      </c>
      <c r="H2548" t="s">
        <v>94</v>
      </c>
      <c r="I2548" t="s">
        <v>94</v>
      </c>
      <c r="J2548" t="s">
        <v>8176</v>
      </c>
      <c r="K2548" s="3" t="s">
        <v>29</v>
      </c>
      <c r="L2548">
        <v>18000000</v>
      </c>
      <c r="M2548">
        <v>11300653</v>
      </c>
      <c r="N2548" t="s">
        <v>8177</v>
      </c>
      <c r="O2548" s="2">
        <v>133</v>
      </c>
      <c r="Q2548" s="9" t="s">
        <v>40</v>
      </c>
      <c r="R2548" s="18">
        <v>1994</v>
      </c>
      <c r="S2548" s="26" t="s">
        <v>13228</v>
      </c>
      <c r="T2548" s="25" t="str">
        <f>LEFT(S2548,3)</f>
        <v>Dec</v>
      </c>
      <c r="U2548" s="9" t="s">
        <v>29</v>
      </c>
      <c r="V2548" s="18">
        <v>5.2</v>
      </c>
      <c r="W2548" s="9">
        <v>15000</v>
      </c>
      <c r="X2548" s="9" t="s">
        <v>94</v>
      </c>
      <c r="Y2548" s="9" t="s">
        <v>94</v>
      </c>
      <c r="Z2548" s="9" t="s">
        <v>8176</v>
      </c>
      <c r="AA2548" s="19" t="s">
        <v>29</v>
      </c>
      <c r="AB2548" s="9">
        <v>18000000</v>
      </c>
      <c r="AC2548" s="9">
        <v>11300653</v>
      </c>
      <c r="AD2548" s="9" t="s">
        <v>8177</v>
      </c>
      <c r="AE2548" s="20">
        <v>133</v>
      </c>
    </row>
    <row r="2549" spans="1:31" x14ac:dyDescent="0.35">
      <c r="A2549" t="s">
        <v>8178</v>
      </c>
      <c r="B2549" t="s">
        <v>15</v>
      </c>
      <c r="C2549" t="s">
        <v>40</v>
      </c>
      <c r="D2549" s="2">
        <v>1994</v>
      </c>
      <c r="E2549" t="s">
        <v>8179</v>
      </c>
      <c r="F2549" s="2">
        <v>7.4</v>
      </c>
      <c r="G2549">
        <v>36000</v>
      </c>
      <c r="H2549" t="s">
        <v>288</v>
      </c>
      <c r="I2549" t="s">
        <v>288</v>
      </c>
      <c r="J2549" t="s">
        <v>2624</v>
      </c>
      <c r="K2549" s="3" t="s">
        <v>29</v>
      </c>
      <c r="L2549">
        <v>20000000</v>
      </c>
      <c r="M2549">
        <v>13383747</v>
      </c>
      <c r="N2549" t="s">
        <v>3743</v>
      </c>
      <c r="O2549" s="2">
        <v>98</v>
      </c>
      <c r="Q2549" s="10" t="s">
        <v>40</v>
      </c>
      <c r="R2549" s="21">
        <v>1994</v>
      </c>
      <c r="S2549" s="27" t="s">
        <v>13262</v>
      </c>
      <c r="T2549" s="25" t="str">
        <f>LEFT(S2549,3)</f>
        <v>Feb</v>
      </c>
      <c r="U2549" s="10" t="s">
        <v>29</v>
      </c>
      <c r="V2549" s="21">
        <v>7.4</v>
      </c>
      <c r="W2549" s="10">
        <v>36000</v>
      </c>
      <c r="X2549" s="10" t="s">
        <v>288</v>
      </c>
      <c r="Y2549" s="10" t="s">
        <v>288</v>
      </c>
      <c r="Z2549" s="10" t="s">
        <v>2624</v>
      </c>
      <c r="AA2549" s="22" t="s">
        <v>29</v>
      </c>
      <c r="AB2549" s="10">
        <v>20000000</v>
      </c>
      <c r="AC2549" s="10">
        <v>13383747</v>
      </c>
      <c r="AD2549" s="10" t="s">
        <v>3743</v>
      </c>
      <c r="AE2549" s="23">
        <v>98</v>
      </c>
    </row>
    <row r="2550" spans="1:31" x14ac:dyDescent="0.35">
      <c r="A2550" t="s">
        <v>8180</v>
      </c>
      <c r="B2550" t="s">
        <v>15</v>
      </c>
      <c r="C2550" t="s">
        <v>62</v>
      </c>
      <c r="D2550" s="2">
        <v>1994</v>
      </c>
      <c r="E2550" t="s">
        <v>7996</v>
      </c>
      <c r="F2550" s="2">
        <v>7.4</v>
      </c>
      <c r="G2550">
        <v>17000</v>
      </c>
      <c r="H2550" t="s">
        <v>8181</v>
      </c>
      <c r="I2550" t="s">
        <v>7454</v>
      </c>
      <c r="J2550" t="s">
        <v>549</v>
      </c>
      <c r="K2550" s="3" t="s">
        <v>451</v>
      </c>
      <c r="L2550">
        <v>0</v>
      </c>
      <c r="M2550">
        <v>1318578</v>
      </c>
      <c r="N2550" t="s">
        <v>5265</v>
      </c>
      <c r="O2550" s="2">
        <v>159</v>
      </c>
      <c r="Q2550" s="9" t="s">
        <v>62</v>
      </c>
      <c r="R2550" s="18">
        <v>1994</v>
      </c>
      <c r="S2550" s="26" t="s">
        <v>13237</v>
      </c>
      <c r="T2550" s="25" t="str">
        <f>LEFT(S2550,3)</f>
        <v>Dec</v>
      </c>
      <c r="U2550" s="9" t="s">
        <v>29</v>
      </c>
      <c r="V2550" s="18">
        <v>7.4</v>
      </c>
      <c r="W2550" s="9">
        <v>17000</v>
      </c>
      <c r="X2550" s="9" t="s">
        <v>8181</v>
      </c>
      <c r="Y2550" s="9" t="s">
        <v>7454</v>
      </c>
      <c r="Z2550" s="9" t="s">
        <v>549</v>
      </c>
      <c r="AA2550" s="19" t="s">
        <v>451</v>
      </c>
      <c r="AB2550" s="9">
        <v>0</v>
      </c>
      <c r="AC2550" s="9">
        <v>1318578</v>
      </c>
      <c r="AD2550" s="9" t="s">
        <v>5265</v>
      </c>
      <c r="AE2550" s="20">
        <v>159</v>
      </c>
    </row>
    <row r="2551" spans="1:31" x14ac:dyDescent="0.35">
      <c r="A2551" t="s">
        <v>8182</v>
      </c>
      <c r="B2551" t="s">
        <v>1998</v>
      </c>
      <c r="C2551" t="s">
        <v>40</v>
      </c>
      <c r="D2551" s="2">
        <v>1994</v>
      </c>
      <c r="E2551" t="s">
        <v>7934</v>
      </c>
      <c r="F2551" s="2">
        <v>7</v>
      </c>
      <c r="G2551">
        <v>9700</v>
      </c>
      <c r="H2551" t="s">
        <v>3427</v>
      </c>
      <c r="I2551" t="s">
        <v>8183</v>
      </c>
      <c r="J2551" t="s">
        <v>8184</v>
      </c>
      <c r="K2551" s="3" t="s">
        <v>29</v>
      </c>
      <c r="L2551">
        <v>14000000</v>
      </c>
      <c r="M2551">
        <v>13642861</v>
      </c>
      <c r="N2551" t="s">
        <v>60</v>
      </c>
      <c r="O2551" s="2">
        <v>115</v>
      </c>
      <c r="Q2551" s="10" t="s">
        <v>40</v>
      </c>
      <c r="R2551" s="21">
        <v>1994</v>
      </c>
      <c r="S2551" s="27" t="s">
        <v>13224</v>
      </c>
      <c r="T2551" s="25" t="str">
        <f>LEFT(S2551,3)</f>
        <v>May</v>
      </c>
      <c r="U2551" s="10" t="s">
        <v>29</v>
      </c>
      <c r="V2551" s="21">
        <v>7</v>
      </c>
      <c r="W2551" s="10">
        <v>9700</v>
      </c>
      <c r="X2551" s="10" t="s">
        <v>3427</v>
      </c>
      <c r="Y2551" s="10" t="s">
        <v>8183</v>
      </c>
      <c r="Z2551" s="10" t="s">
        <v>8184</v>
      </c>
      <c r="AA2551" s="22" t="s">
        <v>29</v>
      </c>
      <c r="AB2551" s="10">
        <v>14000000</v>
      </c>
      <c r="AC2551" s="10">
        <v>13642861</v>
      </c>
      <c r="AD2551" s="10" t="s">
        <v>60</v>
      </c>
      <c r="AE2551" s="23">
        <v>115</v>
      </c>
    </row>
    <row r="2552" spans="1:31" x14ac:dyDescent="0.35">
      <c r="A2552" t="s">
        <v>8185</v>
      </c>
      <c r="B2552" t="s">
        <v>2706</v>
      </c>
      <c r="C2552" t="s">
        <v>40</v>
      </c>
      <c r="D2552" s="2">
        <v>1994</v>
      </c>
      <c r="E2552" t="s">
        <v>7698</v>
      </c>
      <c r="F2552" s="2">
        <v>6.3</v>
      </c>
      <c r="G2552">
        <v>6000</v>
      </c>
      <c r="H2552" t="s">
        <v>8186</v>
      </c>
      <c r="I2552" t="s">
        <v>8186</v>
      </c>
      <c r="J2552" t="s">
        <v>8187</v>
      </c>
      <c r="K2552" s="3" t="s">
        <v>29</v>
      </c>
      <c r="L2552">
        <v>200000</v>
      </c>
      <c r="M2552">
        <v>1359736</v>
      </c>
      <c r="N2552" t="s">
        <v>8188</v>
      </c>
      <c r="O2552" s="2">
        <v>100</v>
      </c>
      <c r="Q2552" s="9" t="s">
        <v>40</v>
      </c>
      <c r="R2552" s="18">
        <v>1994</v>
      </c>
      <c r="S2552" s="26" t="s">
        <v>13193</v>
      </c>
      <c r="T2552" s="25" t="str">
        <f>LEFT(S2552,3)</f>
        <v>Jul</v>
      </c>
      <c r="U2552" s="9" t="s">
        <v>29</v>
      </c>
      <c r="V2552" s="18">
        <v>6.3</v>
      </c>
      <c r="W2552" s="9">
        <v>6000</v>
      </c>
      <c r="X2552" s="9" t="s">
        <v>8186</v>
      </c>
      <c r="Y2552" s="9" t="s">
        <v>8186</v>
      </c>
      <c r="Z2552" s="9" t="s">
        <v>8187</v>
      </c>
      <c r="AA2552" s="19" t="s">
        <v>29</v>
      </c>
      <c r="AB2552" s="9">
        <v>200000</v>
      </c>
      <c r="AC2552" s="9">
        <v>1359736</v>
      </c>
      <c r="AD2552" s="9" t="s">
        <v>8188</v>
      </c>
      <c r="AE2552" s="20">
        <v>100</v>
      </c>
    </row>
    <row r="2553" spans="1:31" x14ac:dyDescent="0.35">
      <c r="A2553" t="s">
        <v>8189</v>
      </c>
      <c r="B2553" t="s">
        <v>15</v>
      </c>
      <c r="C2553" t="s">
        <v>33</v>
      </c>
      <c r="D2553" s="2">
        <v>1994</v>
      </c>
      <c r="E2553" t="s">
        <v>8190</v>
      </c>
      <c r="F2553" s="2">
        <v>7.6</v>
      </c>
      <c r="G2553">
        <v>44000</v>
      </c>
      <c r="H2553" t="s">
        <v>8191</v>
      </c>
      <c r="I2553" t="s">
        <v>7055</v>
      </c>
      <c r="J2553" t="s">
        <v>2751</v>
      </c>
      <c r="K2553" s="3" t="s">
        <v>490</v>
      </c>
      <c r="L2553">
        <v>10000000</v>
      </c>
      <c r="M2553">
        <v>11555430</v>
      </c>
      <c r="N2553" t="s">
        <v>553</v>
      </c>
      <c r="O2553" s="2">
        <v>102</v>
      </c>
      <c r="Q2553" s="10" t="s">
        <v>33</v>
      </c>
      <c r="R2553" s="21">
        <v>1994</v>
      </c>
      <c r="S2553" s="27" t="s">
        <v>13263</v>
      </c>
      <c r="T2553" s="25" t="str">
        <f>LEFT(S2553,3)</f>
        <v>Oct</v>
      </c>
      <c r="U2553" s="10" t="s">
        <v>29</v>
      </c>
      <c r="V2553" s="21">
        <v>7.6</v>
      </c>
      <c r="W2553" s="10">
        <v>44000</v>
      </c>
      <c r="X2553" s="10" t="s">
        <v>8191</v>
      </c>
      <c r="Y2553" s="10" t="s">
        <v>7055</v>
      </c>
      <c r="Z2553" s="10" t="s">
        <v>2751</v>
      </c>
      <c r="AA2553" s="22" t="s">
        <v>490</v>
      </c>
      <c r="AB2553" s="10">
        <v>10000000</v>
      </c>
      <c r="AC2553" s="10">
        <v>11555430</v>
      </c>
      <c r="AD2553" s="10" t="s">
        <v>553</v>
      </c>
      <c r="AE2553" s="23">
        <v>102</v>
      </c>
    </row>
    <row r="2554" spans="1:31" x14ac:dyDescent="0.35">
      <c r="A2554" t="s">
        <v>8192</v>
      </c>
      <c r="B2554" t="s">
        <v>15</v>
      </c>
      <c r="C2554" t="s">
        <v>16</v>
      </c>
      <c r="D2554" s="2">
        <v>1994</v>
      </c>
      <c r="E2554" t="s">
        <v>8193</v>
      </c>
      <c r="F2554" s="2">
        <v>5.4</v>
      </c>
      <c r="G2554">
        <v>7900</v>
      </c>
      <c r="H2554" t="s">
        <v>603</v>
      </c>
      <c r="I2554" t="s">
        <v>3724</v>
      </c>
      <c r="J2554" t="s">
        <v>183</v>
      </c>
      <c r="K2554" s="3" t="s">
        <v>29</v>
      </c>
      <c r="L2554">
        <v>45000000</v>
      </c>
      <c r="M2554">
        <v>21355893</v>
      </c>
      <c r="N2554" t="s">
        <v>43</v>
      </c>
      <c r="O2554" s="2">
        <v>98</v>
      </c>
      <c r="Q2554" s="9" t="s">
        <v>16</v>
      </c>
      <c r="R2554" s="18">
        <v>1994</v>
      </c>
      <c r="S2554" s="26" t="s">
        <v>13264</v>
      </c>
      <c r="T2554" s="25" t="str">
        <f>LEFT(S2554,3)</f>
        <v>Jan</v>
      </c>
      <c r="U2554" s="9" t="s">
        <v>29</v>
      </c>
      <c r="V2554" s="18">
        <v>5.4</v>
      </c>
      <c r="W2554" s="9">
        <v>7900</v>
      </c>
      <c r="X2554" s="9" t="s">
        <v>603</v>
      </c>
      <c r="Y2554" s="9" t="s">
        <v>3724</v>
      </c>
      <c r="Z2554" s="9" t="s">
        <v>183</v>
      </c>
      <c r="AA2554" s="19" t="s">
        <v>29</v>
      </c>
      <c r="AB2554" s="9">
        <v>45000000</v>
      </c>
      <c r="AC2554" s="9">
        <v>21355893</v>
      </c>
      <c r="AD2554" s="9" t="s">
        <v>43</v>
      </c>
      <c r="AE2554" s="20">
        <v>98</v>
      </c>
    </row>
    <row r="2555" spans="1:31" x14ac:dyDescent="0.35">
      <c r="A2555" t="s">
        <v>8194</v>
      </c>
      <c r="B2555" t="s">
        <v>15</v>
      </c>
      <c r="C2555" t="s">
        <v>16</v>
      </c>
      <c r="D2555" s="2">
        <v>1994</v>
      </c>
      <c r="E2555" t="s">
        <v>8195</v>
      </c>
      <c r="F2555" s="2">
        <v>6.6</v>
      </c>
      <c r="G2555">
        <v>3200</v>
      </c>
      <c r="H2555" t="s">
        <v>8196</v>
      </c>
      <c r="I2555" t="s">
        <v>8197</v>
      </c>
      <c r="J2555" t="s">
        <v>4365</v>
      </c>
      <c r="K2555" s="3" t="s">
        <v>21</v>
      </c>
      <c r="L2555">
        <v>0</v>
      </c>
      <c r="M2555">
        <v>217881</v>
      </c>
      <c r="N2555" t="s">
        <v>4069</v>
      </c>
      <c r="O2555" s="2">
        <v>86</v>
      </c>
      <c r="Q2555" s="10" t="s">
        <v>16</v>
      </c>
      <c r="R2555" s="21">
        <v>1994</v>
      </c>
      <c r="S2555" s="27" t="s">
        <v>13265</v>
      </c>
      <c r="T2555" s="25" t="str">
        <f>LEFT(S2555,3)</f>
        <v>Jul</v>
      </c>
      <c r="U2555" s="10" t="s">
        <v>29</v>
      </c>
      <c r="V2555" s="21">
        <v>6.6</v>
      </c>
      <c r="W2555" s="10">
        <v>3200</v>
      </c>
      <c r="X2555" s="10" t="s">
        <v>8196</v>
      </c>
      <c r="Y2555" s="10" t="s">
        <v>8197</v>
      </c>
      <c r="Z2555" s="10" t="s">
        <v>4365</v>
      </c>
      <c r="AA2555" s="22" t="s">
        <v>21</v>
      </c>
      <c r="AB2555" s="10">
        <v>0</v>
      </c>
      <c r="AC2555" s="10">
        <v>217881</v>
      </c>
      <c r="AD2555" s="10" t="s">
        <v>4069</v>
      </c>
      <c r="AE2555" s="23">
        <v>86</v>
      </c>
    </row>
    <row r="2556" spans="1:31" x14ac:dyDescent="0.35">
      <c r="A2556" t="s">
        <v>8198</v>
      </c>
      <c r="B2556" t="s">
        <v>32</v>
      </c>
      <c r="C2556" t="s">
        <v>236</v>
      </c>
      <c r="D2556" s="2">
        <v>1994</v>
      </c>
      <c r="E2556" t="s">
        <v>7901</v>
      </c>
      <c r="F2556" s="2">
        <v>6.5</v>
      </c>
      <c r="G2556">
        <v>33000</v>
      </c>
      <c r="H2556" t="s">
        <v>6896</v>
      </c>
      <c r="I2556" t="s">
        <v>8199</v>
      </c>
      <c r="J2556" t="s">
        <v>1043</v>
      </c>
      <c r="K2556" s="3" t="s">
        <v>29</v>
      </c>
      <c r="L2556">
        <v>0</v>
      </c>
      <c r="M2556">
        <v>46264384</v>
      </c>
      <c r="N2556" t="s">
        <v>179</v>
      </c>
      <c r="O2556" s="2">
        <v>114</v>
      </c>
      <c r="Q2556" s="9" t="s">
        <v>236</v>
      </c>
      <c r="R2556" s="18">
        <v>1994</v>
      </c>
      <c r="S2556" s="26" t="s">
        <v>13216</v>
      </c>
      <c r="T2556" s="25" t="str">
        <f>LEFT(S2556,3)</f>
        <v>Nov</v>
      </c>
      <c r="U2556" s="9" t="s">
        <v>29</v>
      </c>
      <c r="V2556" s="18">
        <v>6.5</v>
      </c>
      <c r="W2556" s="9">
        <v>33000</v>
      </c>
      <c r="X2556" s="9" t="s">
        <v>6896</v>
      </c>
      <c r="Y2556" s="9" t="s">
        <v>8199</v>
      </c>
      <c r="Z2556" s="9" t="s">
        <v>1043</v>
      </c>
      <c r="AA2556" s="19" t="s">
        <v>29</v>
      </c>
      <c r="AB2556" s="9">
        <v>0</v>
      </c>
      <c r="AC2556" s="9">
        <v>46264384</v>
      </c>
      <c r="AD2556" s="9" t="s">
        <v>179</v>
      </c>
      <c r="AE2556" s="20">
        <v>114</v>
      </c>
    </row>
    <row r="2557" spans="1:31" x14ac:dyDescent="0.35">
      <c r="A2557" t="s">
        <v>8200</v>
      </c>
      <c r="B2557" t="s">
        <v>336</v>
      </c>
      <c r="C2557" t="s">
        <v>389</v>
      </c>
      <c r="D2557" s="2">
        <v>1994</v>
      </c>
      <c r="E2557" t="s">
        <v>7901</v>
      </c>
      <c r="F2557" s="2">
        <v>6.5</v>
      </c>
      <c r="G2557">
        <v>23000</v>
      </c>
      <c r="H2557" t="s">
        <v>8201</v>
      </c>
      <c r="I2557" t="s">
        <v>8201</v>
      </c>
      <c r="J2557" t="s">
        <v>8202</v>
      </c>
      <c r="K2557" s="3" t="s">
        <v>29</v>
      </c>
      <c r="L2557">
        <v>45000000</v>
      </c>
      <c r="M2557">
        <v>9771658</v>
      </c>
      <c r="N2557" t="s">
        <v>8203</v>
      </c>
      <c r="O2557" s="2">
        <v>90</v>
      </c>
      <c r="Q2557" s="10" t="s">
        <v>389</v>
      </c>
      <c r="R2557" s="21">
        <v>1994</v>
      </c>
      <c r="S2557" s="27" t="s">
        <v>13216</v>
      </c>
      <c r="T2557" s="25" t="str">
        <f>LEFT(S2557,3)</f>
        <v>Nov</v>
      </c>
      <c r="U2557" s="10" t="s">
        <v>29</v>
      </c>
      <c r="V2557" s="21">
        <v>6.5</v>
      </c>
      <c r="W2557" s="10">
        <v>23000</v>
      </c>
      <c r="X2557" s="10" t="s">
        <v>8201</v>
      </c>
      <c r="Y2557" s="10" t="s">
        <v>8201</v>
      </c>
      <c r="Z2557" s="10" t="s">
        <v>8202</v>
      </c>
      <c r="AA2557" s="22" t="s">
        <v>29</v>
      </c>
      <c r="AB2557" s="10">
        <v>45000000</v>
      </c>
      <c r="AC2557" s="10">
        <v>9771658</v>
      </c>
      <c r="AD2557" s="10" t="s">
        <v>8203</v>
      </c>
      <c r="AE2557" s="23">
        <v>90</v>
      </c>
    </row>
    <row r="2558" spans="1:31" x14ac:dyDescent="0.35">
      <c r="A2558" t="s">
        <v>8204</v>
      </c>
      <c r="B2558" t="s">
        <v>15</v>
      </c>
      <c r="C2558" t="s">
        <v>40</v>
      </c>
      <c r="D2558" s="2">
        <v>1994</v>
      </c>
      <c r="E2558" t="s">
        <v>8205</v>
      </c>
      <c r="F2558" s="2">
        <v>6.3</v>
      </c>
      <c r="G2558">
        <v>13000</v>
      </c>
      <c r="H2558" t="s">
        <v>4928</v>
      </c>
      <c r="I2558" t="s">
        <v>4928</v>
      </c>
      <c r="J2558" t="s">
        <v>8020</v>
      </c>
      <c r="K2558" s="3" t="s">
        <v>29</v>
      </c>
      <c r="L2558">
        <v>0</v>
      </c>
      <c r="M2558">
        <v>14815317</v>
      </c>
      <c r="N2558" t="s">
        <v>8206</v>
      </c>
      <c r="O2558" s="2">
        <v>93</v>
      </c>
      <c r="Q2558" s="9" t="s">
        <v>40</v>
      </c>
      <c r="R2558" s="18">
        <v>1994</v>
      </c>
      <c r="S2558" s="26" t="s">
        <v>13266</v>
      </c>
      <c r="T2558" s="25" t="str">
        <f>LEFT(S2558,3)</f>
        <v>Apr</v>
      </c>
      <c r="U2558" s="9" t="s">
        <v>29</v>
      </c>
      <c r="V2558" s="18">
        <v>6.3</v>
      </c>
      <c r="W2558" s="9">
        <v>13000</v>
      </c>
      <c r="X2558" s="9" t="s">
        <v>4928</v>
      </c>
      <c r="Y2558" s="9" t="s">
        <v>4928</v>
      </c>
      <c r="Z2558" s="9" t="s">
        <v>8020</v>
      </c>
      <c r="AA2558" s="19" t="s">
        <v>29</v>
      </c>
      <c r="AB2558" s="9">
        <v>0</v>
      </c>
      <c r="AC2558" s="9">
        <v>14815317</v>
      </c>
      <c r="AD2558" s="9" t="s">
        <v>8206</v>
      </c>
      <c r="AE2558" s="20">
        <v>93</v>
      </c>
    </row>
    <row r="2559" spans="1:31" x14ac:dyDescent="0.35">
      <c r="A2559" t="s">
        <v>8207</v>
      </c>
      <c r="B2559" t="s">
        <v>1998</v>
      </c>
      <c r="C2559" t="s">
        <v>16</v>
      </c>
      <c r="D2559" s="2">
        <v>1994</v>
      </c>
      <c r="E2559" t="s">
        <v>8062</v>
      </c>
      <c r="F2559" s="2">
        <v>6.8</v>
      </c>
      <c r="G2559">
        <v>12000</v>
      </c>
      <c r="H2559" t="s">
        <v>6250</v>
      </c>
      <c r="I2559" t="s">
        <v>8208</v>
      </c>
      <c r="J2559" t="s">
        <v>7684</v>
      </c>
      <c r="K2559" s="3" t="s">
        <v>29</v>
      </c>
      <c r="L2559">
        <v>0</v>
      </c>
      <c r="M2559">
        <v>16928556</v>
      </c>
      <c r="N2559" t="s">
        <v>6682</v>
      </c>
      <c r="O2559" s="2">
        <v>126</v>
      </c>
      <c r="Q2559" s="10" t="s">
        <v>16</v>
      </c>
      <c r="R2559" s="21">
        <v>1994</v>
      </c>
      <c r="S2559" s="27" t="s">
        <v>13249</v>
      </c>
      <c r="T2559" s="25" t="str">
        <f>LEFT(S2559,3)</f>
        <v>Nov</v>
      </c>
      <c r="U2559" s="10" t="s">
        <v>29</v>
      </c>
      <c r="V2559" s="21">
        <v>6.8</v>
      </c>
      <c r="W2559" s="10">
        <v>12000</v>
      </c>
      <c r="X2559" s="10" t="s">
        <v>6250</v>
      </c>
      <c r="Y2559" s="10" t="s">
        <v>8208</v>
      </c>
      <c r="Z2559" s="10" t="s">
        <v>7684</v>
      </c>
      <c r="AA2559" s="22" t="s">
        <v>29</v>
      </c>
      <c r="AB2559" s="10">
        <v>0</v>
      </c>
      <c r="AC2559" s="10">
        <v>16928556</v>
      </c>
      <c r="AD2559" s="10" t="s">
        <v>6682</v>
      </c>
      <c r="AE2559" s="23">
        <v>126</v>
      </c>
    </row>
    <row r="2560" spans="1:31" x14ac:dyDescent="0.35">
      <c r="A2560" t="s">
        <v>8209</v>
      </c>
      <c r="B2560" t="s">
        <v>1998</v>
      </c>
      <c r="C2560" t="s">
        <v>33</v>
      </c>
      <c r="D2560" s="2">
        <v>1994</v>
      </c>
      <c r="E2560" t="s">
        <v>7376</v>
      </c>
      <c r="F2560" s="2">
        <v>5.8</v>
      </c>
      <c r="G2560">
        <v>18000</v>
      </c>
      <c r="H2560" t="s">
        <v>8210</v>
      </c>
      <c r="I2560" t="s">
        <v>8210</v>
      </c>
      <c r="J2560" t="s">
        <v>3258</v>
      </c>
      <c r="K2560" s="3" t="s">
        <v>29</v>
      </c>
      <c r="L2560">
        <v>0</v>
      </c>
      <c r="M2560">
        <v>7924955</v>
      </c>
      <c r="N2560" t="s">
        <v>8211</v>
      </c>
      <c r="O2560" s="2">
        <v>94</v>
      </c>
      <c r="Q2560" s="9" t="s">
        <v>33</v>
      </c>
      <c r="R2560" s="18">
        <v>1994</v>
      </c>
      <c r="S2560" s="26" t="s">
        <v>13150</v>
      </c>
      <c r="T2560" s="25" t="str">
        <f>LEFT(S2560,3)</f>
        <v>Mar</v>
      </c>
      <c r="U2560" s="9" t="s">
        <v>29</v>
      </c>
      <c r="V2560" s="18">
        <v>5.8</v>
      </c>
      <c r="W2560" s="9">
        <v>18000</v>
      </c>
      <c r="X2560" s="9" t="s">
        <v>8210</v>
      </c>
      <c r="Y2560" s="9" t="s">
        <v>8210</v>
      </c>
      <c r="Z2560" s="9" t="s">
        <v>3258</v>
      </c>
      <c r="AA2560" s="19" t="s">
        <v>29</v>
      </c>
      <c r="AB2560" s="9">
        <v>0</v>
      </c>
      <c r="AC2560" s="9">
        <v>7924955</v>
      </c>
      <c r="AD2560" s="9" t="s">
        <v>8211</v>
      </c>
      <c r="AE2560" s="20">
        <v>94</v>
      </c>
    </row>
    <row r="2561" spans="1:31" x14ac:dyDescent="0.35">
      <c r="A2561" t="s">
        <v>8212</v>
      </c>
      <c r="B2561" t="s">
        <v>1998</v>
      </c>
      <c r="C2561" t="s">
        <v>40</v>
      </c>
      <c r="D2561" s="2">
        <v>1994</v>
      </c>
      <c r="E2561" t="s">
        <v>8213</v>
      </c>
      <c r="F2561" s="2">
        <v>5.6</v>
      </c>
      <c r="G2561">
        <v>12000</v>
      </c>
      <c r="H2561" t="s">
        <v>1236</v>
      </c>
      <c r="I2561" t="s">
        <v>8214</v>
      </c>
      <c r="J2561" t="s">
        <v>4046</v>
      </c>
      <c r="K2561" s="3" t="s">
        <v>29</v>
      </c>
      <c r="L2561">
        <v>0</v>
      </c>
      <c r="M2561">
        <v>18137661</v>
      </c>
      <c r="N2561" t="s">
        <v>43</v>
      </c>
      <c r="O2561" s="2">
        <v>110</v>
      </c>
      <c r="Q2561" s="10" t="s">
        <v>40</v>
      </c>
      <c r="R2561" s="21">
        <v>1994</v>
      </c>
      <c r="S2561" s="27" t="s">
        <v>13267</v>
      </c>
      <c r="T2561" s="25" t="str">
        <f>LEFT(S2561,3)</f>
        <v>Aug</v>
      </c>
      <c r="U2561" s="10" t="s">
        <v>29</v>
      </c>
      <c r="V2561" s="21">
        <v>5.6</v>
      </c>
      <c r="W2561" s="10">
        <v>12000</v>
      </c>
      <c r="X2561" s="10" t="s">
        <v>1236</v>
      </c>
      <c r="Y2561" s="10" t="s">
        <v>8214</v>
      </c>
      <c r="Z2561" s="10" t="s">
        <v>4046</v>
      </c>
      <c r="AA2561" s="22" t="s">
        <v>29</v>
      </c>
      <c r="AB2561" s="10">
        <v>0</v>
      </c>
      <c r="AC2561" s="10">
        <v>18137661</v>
      </c>
      <c r="AD2561" s="10" t="s">
        <v>43</v>
      </c>
      <c r="AE2561" s="23">
        <v>110</v>
      </c>
    </row>
    <row r="2562" spans="1:31" x14ac:dyDescent="0.35">
      <c r="A2562" t="s">
        <v>8215</v>
      </c>
      <c r="B2562" t="s">
        <v>1998</v>
      </c>
      <c r="C2562" t="s">
        <v>40</v>
      </c>
      <c r="D2562" s="2">
        <v>1994</v>
      </c>
      <c r="E2562" t="s">
        <v>6587</v>
      </c>
      <c r="F2562" s="2">
        <v>6.2</v>
      </c>
      <c r="G2562">
        <v>17000</v>
      </c>
      <c r="H2562" t="s">
        <v>3534</v>
      </c>
      <c r="I2562" t="s">
        <v>8216</v>
      </c>
      <c r="J2562" t="s">
        <v>3519</v>
      </c>
      <c r="K2562" s="3" t="s">
        <v>29</v>
      </c>
      <c r="L2562">
        <v>40000000</v>
      </c>
      <c r="M2562">
        <v>24332324</v>
      </c>
      <c r="N2562" t="s">
        <v>8035</v>
      </c>
      <c r="O2562" s="2">
        <v>128</v>
      </c>
      <c r="Q2562" s="9" t="s">
        <v>40</v>
      </c>
      <c r="R2562" s="18">
        <v>1994</v>
      </c>
      <c r="S2562" s="26" t="s">
        <v>13048</v>
      </c>
      <c r="T2562" s="25" t="str">
        <f>LEFT(S2562,3)</f>
        <v>Jun</v>
      </c>
      <c r="U2562" s="9" t="s">
        <v>29</v>
      </c>
      <c r="V2562" s="18">
        <v>6.2</v>
      </c>
      <c r="W2562" s="9">
        <v>17000</v>
      </c>
      <c r="X2562" s="9" t="s">
        <v>3534</v>
      </c>
      <c r="Y2562" s="9" t="s">
        <v>8216</v>
      </c>
      <c r="Z2562" s="9" t="s">
        <v>3519</v>
      </c>
      <c r="AA2562" s="19" t="s">
        <v>29</v>
      </c>
      <c r="AB2562" s="9">
        <v>40000000</v>
      </c>
      <c r="AC2562" s="9">
        <v>24332324</v>
      </c>
      <c r="AD2562" s="9" t="s">
        <v>8035</v>
      </c>
      <c r="AE2562" s="20">
        <v>128</v>
      </c>
    </row>
    <row r="2563" spans="1:31" x14ac:dyDescent="0.35">
      <c r="A2563" t="s">
        <v>8217</v>
      </c>
      <c r="B2563" t="s">
        <v>15</v>
      </c>
      <c r="C2563" t="s">
        <v>40</v>
      </c>
      <c r="D2563" s="2">
        <v>1994</v>
      </c>
      <c r="E2563" t="s">
        <v>8218</v>
      </c>
      <c r="F2563" s="2">
        <v>5.8</v>
      </c>
      <c r="G2563">
        <v>4800</v>
      </c>
      <c r="H2563" t="s">
        <v>8219</v>
      </c>
      <c r="I2563" t="s">
        <v>8220</v>
      </c>
      <c r="J2563" t="s">
        <v>4032</v>
      </c>
      <c r="K2563" s="3" t="s">
        <v>29</v>
      </c>
      <c r="L2563">
        <v>0</v>
      </c>
      <c r="M2563">
        <v>63513</v>
      </c>
      <c r="N2563" t="s">
        <v>7570</v>
      </c>
      <c r="O2563" s="2">
        <v>96</v>
      </c>
      <c r="Q2563" s="10" t="s">
        <v>40</v>
      </c>
      <c r="R2563" s="21">
        <v>1994</v>
      </c>
      <c r="S2563" s="27" t="s">
        <v>13268</v>
      </c>
      <c r="T2563" s="25" t="str">
        <f>LEFT(S2563,3)</f>
        <v>Jan</v>
      </c>
      <c r="U2563" s="10" t="s">
        <v>29</v>
      </c>
      <c r="V2563" s="21">
        <v>5.8</v>
      </c>
      <c r="W2563" s="10">
        <v>4800</v>
      </c>
      <c r="X2563" s="10" t="s">
        <v>8219</v>
      </c>
      <c r="Y2563" s="10" t="s">
        <v>8220</v>
      </c>
      <c r="Z2563" s="10" t="s">
        <v>4032</v>
      </c>
      <c r="AA2563" s="22" t="s">
        <v>29</v>
      </c>
      <c r="AB2563" s="10">
        <v>0</v>
      </c>
      <c r="AC2563" s="10">
        <v>63513</v>
      </c>
      <c r="AD2563" s="10" t="s">
        <v>7570</v>
      </c>
      <c r="AE2563" s="23">
        <v>96</v>
      </c>
    </row>
    <row r="2564" spans="1:31" x14ac:dyDescent="0.35">
      <c r="A2564" t="s">
        <v>8221</v>
      </c>
      <c r="B2564" t="s">
        <v>15</v>
      </c>
      <c r="C2564" t="s">
        <v>103</v>
      </c>
      <c r="D2564" s="2">
        <v>1994</v>
      </c>
      <c r="E2564" t="s">
        <v>8222</v>
      </c>
      <c r="F2564" s="2">
        <v>6.6</v>
      </c>
      <c r="G2564">
        <v>3800</v>
      </c>
      <c r="H2564" t="s">
        <v>8223</v>
      </c>
      <c r="I2564" t="s">
        <v>8224</v>
      </c>
      <c r="J2564" t="s">
        <v>8225</v>
      </c>
      <c r="K2564" s="3" t="s">
        <v>29</v>
      </c>
      <c r="L2564">
        <v>7000000</v>
      </c>
      <c r="M2564">
        <v>20851521</v>
      </c>
      <c r="N2564" t="s">
        <v>5787</v>
      </c>
      <c r="O2564" s="2">
        <v>119</v>
      </c>
      <c r="Q2564" s="9" t="s">
        <v>103</v>
      </c>
      <c r="R2564" s="18">
        <v>1994</v>
      </c>
      <c r="S2564" s="26" t="s">
        <v>13269</v>
      </c>
      <c r="T2564" s="25" t="str">
        <f>LEFT(S2564,3)</f>
        <v>Sep</v>
      </c>
      <c r="U2564" s="9" t="s">
        <v>29</v>
      </c>
      <c r="V2564" s="18">
        <v>6.6</v>
      </c>
      <c r="W2564" s="9">
        <v>3800</v>
      </c>
      <c r="X2564" s="9" t="s">
        <v>8223</v>
      </c>
      <c r="Y2564" s="9" t="s">
        <v>8224</v>
      </c>
      <c r="Z2564" s="9" t="s">
        <v>8225</v>
      </c>
      <c r="AA2564" s="19" t="s">
        <v>29</v>
      </c>
      <c r="AB2564" s="9">
        <v>7000000</v>
      </c>
      <c r="AC2564" s="9">
        <v>20851521</v>
      </c>
      <c r="AD2564" s="9" t="s">
        <v>5787</v>
      </c>
      <c r="AE2564" s="20">
        <v>119</v>
      </c>
    </row>
    <row r="2565" spans="1:31" x14ac:dyDescent="0.35">
      <c r="A2565" t="s">
        <v>8226</v>
      </c>
      <c r="B2565" t="s">
        <v>15</v>
      </c>
      <c r="C2565" t="s">
        <v>62</v>
      </c>
      <c r="D2565" s="2">
        <v>1994</v>
      </c>
      <c r="E2565" t="s">
        <v>8130</v>
      </c>
      <c r="F2565" s="2">
        <v>7.4</v>
      </c>
      <c r="G2565">
        <v>24000</v>
      </c>
      <c r="H2565" t="s">
        <v>4935</v>
      </c>
      <c r="I2565" t="s">
        <v>4935</v>
      </c>
      <c r="J2565" t="s">
        <v>3362</v>
      </c>
      <c r="K2565" s="3" t="s">
        <v>21</v>
      </c>
      <c r="L2565">
        <v>0</v>
      </c>
      <c r="M2565">
        <v>9914409</v>
      </c>
      <c r="N2565" t="s">
        <v>7587</v>
      </c>
      <c r="O2565" s="2">
        <v>121</v>
      </c>
      <c r="Q2565" s="10" t="s">
        <v>62</v>
      </c>
      <c r="R2565" s="21">
        <v>1994</v>
      </c>
      <c r="S2565" s="27" t="s">
        <v>13210</v>
      </c>
      <c r="T2565" s="25" t="str">
        <f>LEFT(S2565,3)</f>
        <v>Jan</v>
      </c>
      <c r="U2565" s="10" t="s">
        <v>29</v>
      </c>
      <c r="V2565" s="21">
        <v>7.4</v>
      </c>
      <c r="W2565" s="10">
        <v>24000</v>
      </c>
      <c r="X2565" s="10" t="s">
        <v>4935</v>
      </c>
      <c r="Y2565" s="10" t="s">
        <v>4935</v>
      </c>
      <c r="Z2565" s="10" t="s">
        <v>3362</v>
      </c>
      <c r="AA2565" s="22" t="s">
        <v>21</v>
      </c>
      <c r="AB2565" s="10">
        <v>0</v>
      </c>
      <c r="AC2565" s="10">
        <v>9914409</v>
      </c>
      <c r="AD2565" s="10" t="s">
        <v>7587</v>
      </c>
      <c r="AE2565" s="23">
        <v>121</v>
      </c>
    </row>
    <row r="2566" spans="1:31" x14ac:dyDescent="0.35">
      <c r="A2566" t="s">
        <v>8227</v>
      </c>
      <c r="B2566" t="s">
        <v>446</v>
      </c>
      <c r="C2566" t="s">
        <v>40</v>
      </c>
      <c r="D2566" s="2">
        <v>1994</v>
      </c>
      <c r="E2566" t="s">
        <v>7959</v>
      </c>
      <c r="F2566" s="2">
        <v>7.8</v>
      </c>
      <c r="G2566">
        <v>19000</v>
      </c>
      <c r="H2566" t="s">
        <v>7783</v>
      </c>
      <c r="I2566" t="s">
        <v>7783</v>
      </c>
      <c r="J2566" t="s">
        <v>8228</v>
      </c>
      <c r="K2566" s="3" t="s">
        <v>3005</v>
      </c>
      <c r="L2566">
        <v>0</v>
      </c>
      <c r="M2566">
        <v>7294403</v>
      </c>
      <c r="N2566" t="s">
        <v>7785</v>
      </c>
      <c r="O2566" s="2">
        <v>124</v>
      </c>
      <c r="Q2566" s="9" t="s">
        <v>40</v>
      </c>
      <c r="R2566" s="18">
        <v>1994</v>
      </c>
      <c r="S2566" s="26" t="s">
        <v>13231</v>
      </c>
      <c r="T2566" s="25" t="str">
        <f>LEFT(S2566,3)</f>
        <v>Aug</v>
      </c>
      <c r="U2566" s="9" t="s">
        <v>29</v>
      </c>
      <c r="V2566" s="18">
        <v>7.8</v>
      </c>
      <c r="W2566" s="9">
        <v>19000</v>
      </c>
      <c r="X2566" s="9" t="s">
        <v>7783</v>
      </c>
      <c r="Y2566" s="9" t="s">
        <v>7783</v>
      </c>
      <c r="Z2566" s="9" t="s">
        <v>8228</v>
      </c>
      <c r="AA2566" s="19" t="s">
        <v>3005</v>
      </c>
      <c r="AB2566" s="9">
        <v>0</v>
      </c>
      <c r="AC2566" s="9">
        <v>7294403</v>
      </c>
      <c r="AD2566" s="9" t="s">
        <v>7785</v>
      </c>
      <c r="AE2566" s="20">
        <v>124</v>
      </c>
    </row>
    <row r="2567" spans="1:31" x14ac:dyDescent="0.35">
      <c r="A2567" t="s">
        <v>8229</v>
      </c>
      <c r="B2567" t="s">
        <v>1998</v>
      </c>
      <c r="C2567" t="s">
        <v>16</v>
      </c>
      <c r="D2567" s="2">
        <v>1994</v>
      </c>
      <c r="E2567" t="s">
        <v>7575</v>
      </c>
      <c r="F2567" s="2">
        <v>6.2</v>
      </c>
      <c r="G2567">
        <v>13000</v>
      </c>
      <c r="H2567" t="s">
        <v>134</v>
      </c>
      <c r="I2567" t="s">
        <v>1746</v>
      </c>
      <c r="J2567" t="s">
        <v>1023</v>
      </c>
      <c r="K2567" s="3" t="s">
        <v>29</v>
      </c>
      <c r="L2567">
        <v>0</v>
      </c>
      <c r="M2567">
        <v>23070663</v>
      </c>
      <c r="N2567" t="s">
        <v>43</v>
      </c>
      <c r="O2567" s="2">
        <v>108</v>
      </c>
      <c r="Q2567" s="10" t="s">
        <v>16</v>
      </c>
      <c r="R2567" s="21">
        <v>1994</v>
      </c>
      <c r="S2567" s="27" t="s">
        <v>13180</v>
      </c>
      <c r="T2567" s="25" t="str">
        <f>LEFT(S2567,3)</f>
        <v>Feb</v>
      </c>
      <c r="U2567" s="10" t="s">
        <v>29</v>
      </c>
      <c r="V2567" s="21">
        <v>6.2</v>
      </c>
      <c r="W2567" s="10">
        <v>13000</v>
      </c>
      <c r="X2567" s="10" t="s">
        <v>134</v>
      </c>
      <c r="Y2567" s="10" t="s">
        <v>1746</v>
      </c>
      <c r="Z2567" s="10" t="s">
        <v>1023</v>
      </c>
      <c r="AA2567" s="22" t="s">
        <v>29</v>
      </c>
      <c r="AB2567" s="10">
        <v>0</v>
      </c>
      <c r="AC2567" s="10">
        <v>23070663</v>
      </c>
      <c r="AD2567" s="10" t="s">
        <v>43</v>
      </c>
      <c r="AE2567" s="23">
        <v>108</v>
      </c>
    </row>
    <row r="2568" spans="1:31" x14ac:dyDescent="0.35">
      <c r="A2568" t="s">
        <v>8230</v>
      </c>
      <c r="B2568" t="s">
        <v>1998</v>
      </c>
      <c r="C2568" t="s">
        <v>33</v>
      </c>
      <c r="D2568" s="2">
        <v>1994</v>
      </c>
      <c r="E2568" t="s">
        <v>6587</v>
      </c>
      <c r="F2568" s="2">
        <v>5.9</v>
      </c>
      <c r="G2568">
        <v>7900</v>
      </c>
      <c r="H2568" t="s">
        <v>6120</v>
      </c>
      <c r="I2568" t="s">
        <v>8231</v>
      </c>
      <c r="J2568" t="s">
        <v>7932</v>
      </c>
      <c r="K2568" s="3" t="s">
        <v>29</v>
      </c>
      <c r="L2568">
        <v>35000000</v>
      </c>
      <c r="M2568">
        <v>20280016</v>
      </c>
      <c r="N2568" t="s">
        <v>4877</v>
      </c>
      <c r="O2568" s="2">
        <v>102</v>
      </c>
      <c r="Q2568" s="9" t="s">
        <v>33</v>
      </c>
      <c r="R2568" s="18">
        <v>1994</v>
      </c>
      <c r="S2568" s="26" t="s">
        <v>13048</v>
      </c>
      <c r="T2568" s="25" t="str">
        <f>LEFT(S2568,3)</f>
        <v>Jun</v>
      </c>
      <c r="U2568" s="9" t="s">
        <v>29</v>
      </c>
      <c r="V2568" s="18">
        <v>5.9</v>
      </c>
      <c r="W2568" s="9">
        <v>7900</v>
      </c>
      <c r="X2568" s="9" t="s">
        <v>6120</v>
      </c>
      <c r="Y2568" s="9" t="s">
        <v>8231</v>
      </c>
      <c r="Z2568" s="9" t="s">
        <v>7932</v>
      </c>
      <c r="AA2568" s="19" t="s">
        <v>29</v>
      </c>
      <c r="AB2568" s="9">
        <v>35000000</v>
      </c>
      <c r="AC2568" s="9">
        <v>20280016</v>
      </c>
      <c r="AD2568" s="9" t="s">
        <v>4877</v>
      </c>
      <c r="AE2568" s="20">
        <v>102</v>
      </c>
    </row>
    <row r="2569" spans="1:31" x14ac:dyDescent="0.35">
      <c r="A2569" t="s">
        <v>8232</v>
      </c>
      <c r="B2569" t="s">
        <v>15</v>
      </c>
      <c r="C2569" t="s">
        <v>33</v>
      </c>
      <c r="D2569" s="2">
        <v>1994</v>
      </c>
      <c r="E2569" t="s">
        <v>8133</v>
      </c>
      <c r="F2569" s="2">
        <v>6.1</v>
      </c>
      <c r="G2569">
        <v>19000</v>
      </c>
      <c r="H2569" t="s">
        <v>5015</v>
      </c>
      <c r="I2569" t="s">
        <v>8233</v>
      </c>
      <c r="J2569" t="s">
        <v>7213</v>
      </c>
      <c r="K2569" s="3" t="s">
        <v>29</v>
      </c>
      <c r="L2569">
        <v>20000000</v>
      </c>
      <c r="M2569">
        <v>15339030</v>
      </c>
      <c r="N2569" t="s">
        <v>30</v>
      </c>
      <c r="O2569" s="2">
        <v>118</v>
      </c>
      <c r="Q2569" s="10" t="s">
        <v>33</v>
      </c>
      <c r="R2569" s="21">
        <v>1994</v>
      </c>
      <c r="S2569" s="27" t="s">
        <v>13256</v>
      </c>
      <c r="T2569" s="25" t="str">
        <f>LEFT(S2569,3)</f>
        <v>Apr</v>
      </c>
      <c r="U2569" s="10" t="s">
        <v>29</v>
      </c>
      <c r="V2569" s="21">
        <v>6.1</v>
      </c>
      <c r="W2569" s="10">
        <v>19000</v>
      </c>
      <c r="X2569" s="10" t="s">
        <v>5015</v>
      </c>
      <c r="Y2569" s="10" t="s">
        <v>8233</v>
      </c>
      <c r="Z2569" s="10" t="s">
        <v>7213</v>
      </c>
      <c r="AA2569" s="22" t="s">
        <v>29</v>
      </c>
      <c r="AB2569" s="10">
        <v>20000000</v>
      </c>
      <c r="AC2569" s="10">
        <v>15339030</v>
      </c>
      <c r="AD2569" s="10" t="s">
        <v>30</v>
      </c>
      <c r="AE2569" s="23">
        <v>118</v>
      </c>
    </row>
    <row r="2570" spans="1:31" x14ac:dyDescent="0.35">
      <c r="A2570" t="s">
        <v>8234</v>
      </c>
      <c r="B2570" t="s">
        <v>15</v>
      </c>
      <c r="C2570" t="s">
        <v>40</v>
      </c>
      <c r="D2570" s="2">
        <v>1994</v>
      </c>
      <c r="E2570" t="s">
        <v>7919</v>
      </c>
      <c r="F2570" s="2">
        <v>5.9</v>
      </c>
      <c r="G2570">
        <v>12000</v>
      </c>
      <c r="H2570" t="s">
        <v>114</v>
      </c>
      <c r="I2570" t="s">
        <v>8235</v>
      </c>
      <c r="J2570" t="s">
        <v>3055</v>
      </c>
      <c r="K2570" s="3" t="s">
        <v>29</v>
      </c>
      <c r="L2570">
        <v>25000000</v>
      </c>
      <c r="M2570">
        <v>6562513</v>
      </c>
      <c r="N2570" t="s">
        <v>6330</v>
      </c>
      <c r="O2570" s="2">
        <v>118</v>
      </c>
      <c r="Q2570" s="9" t="s">
        <v>40</v>
      </c>
      <c r="R2570" s="18">
        <v>1994</v>
      </c>
      <c r="S2570" s="26" t="s">
        <v>13220</v>
      </c>
      <c r="T2570" s="25" t="str">
        <f>LEFT(S2570,3)</f>
        <v>Oct</v>
      </c>
      <c r="U2570" s="9" t="s">
        <v>29</v>
      </c>
      <c r="V2570" s="18">
        <v>5.9</v>
      </c>
      <c r="W2570" s="9">
        <v>12000</v>
      </c>
      <c r="X2570" s="9" t="s">
        <v>114</v>
      </c>
      <c r="Y2570" s="9" t="s">
        <v>8235</v>
      </c>
      <c r="Z2570" s="9" t="s">
        <v>3055</v>
      </c>
      <c r="AA2570" s="19" t="s">
        <v>29</v>
      </c>
      <c r="AB2570" s="9">
        <v>25000000</v>
      </c>
      <c r="AC2570" s="9">
        <v>6562513</v>
      </c>
      <c r="AD2570" s="9" t="s">
        <v>6330</v>
      </c>
      <c r="AE2570" s="20">
        <v>118</v>
      </c>
    </row>
    <row r="2571" spans="1:31" x14ac:dyDescent="0.35">
      <c r="A2571" t="s">
        <v>8236</v>
      </c>
      <c r="B2571" t="s">
        <v>32</v>
      </c>
      <c r="C2571" t="s">
        <v>24</v>
      </c>
      <c r="D2571" s="2">
        <v>1994</v>
      </c>
      <c r="E2571" t="s">
        <v>8237</v>
      </c>
      <c r="F2571" s="2">
        <v>5.7</v>
      </c>
      <c r="G2571">
        <v>6500</v>
      </c>
      <c r="H2571" t="s">
        <v>532</v>
      </c>
      <c r="I2571" t="s">
        <v>8238</v>
      </c>
      <c r="J2571" t="s">
        <v>8239</v>
      </c>
      <c r="K2571" s="3" t="s">
        <v>29</v>
      </c>
      <c r="L2571">
        <v>0</v>
      </c>
      <c r="M2571">
        <v>16820893</v>
      </c>
      <c r="N2571" t="s">
        <v>43</v>
      </c>
      <c r="O2571" s="2">
        <v>94</v>
      </c>
      <c r="Q2571" s="10" t="s">
        <v>24</v>
      </c>
      <c r="R2571" s="21">
        <v>1994</v>
      </c>
      <c r="S2571" s="27" t="s">
        <v>13270</v>
      </c>
      <c r="T2571" s="25" t="str">
        <f>LEFT(S2571,3)</f>
        <v>Aug</v>
      </c>
      <c r="U2571" s="10" t="s">
        <v>29</v>
      </c>
      <c r="V2571" s="21">
        <v>5.7</v>
      </c>
      <c r="W2571" s="10">
        <v>6500</v>
      </c>
      <c r="X2571" s="10" t="s">
        <v>532</v>
      </c>
      <c r="Y2571" s="10" t="s">
        <v>8238</v>
      </c>
      <c r="Z2571" s="10" t="s">
        <v>8239</v>
      </c>
      <c r="AA2571" s="22" t="s">
        <v>29</v>
      </c>
      <c r="AB2571" s="10">
        <v>0</v>
      </c>
      <c r="AC2571" s="10">
        <v>16820893</v>
      </c>
      <c r="AD2571" s="10" t="s">
        <v>43</v>
      </c>
      <c r="AE2571" s="23">
        <v>94</v>
      </c>
    </row>
    <row r="2572" spans="1:31" x14ac:dyDescent="0.35">
      <c r="A2572" t="s">
        <v>8240</v>
      </c>
      <c r="B2572" t="s">
        <v>1998</v>
      </c>
      <c r="C2572" t="s">
        <v>33</v>
      </c>
      <c r="D2572" s="2">
        <v>1994</v>
      </c>
      <c r="E2572" t="s">
        <v>8130</v>
      </c>
      <c r="F2572" s="2">
        <v>4.5</v>
      </c>
      <c r="G2572">
        <v>20000</v>
      </c>
      <c r="H2572" t="s">
        <v>8241</v>
      </c>
      <c r="I2572" t="s">
        <v>3250</v>
      </c>
      <c r="J2572" t="s">
        <v>2218</v>
      </c>
      <c r="K2572" s="3" t="s">
        <v>21</v>
      </c>
      <c r="L2572">
        <v>26000000</v>
      </c>
      <c r="M2572">
        <v>12303080</v>
      </c>
      <c r="N2572" t="s">
        <v>8242</v>
      </c>
      <c r="O2572" s="2">
        <v>99</v>
      </c>
      <c r="Q2572" s="9" t="s">
        <v>33</v>
      </c>
      <c r="R2572" s="18">
        <v>1994</v>
      </c>
      <c r="S2572" s="26" t="s">
        <v>13210</v>
      </c>
      <c r="T2572" s="25" t="str">
        <f>LEFT(S2572,3)</f>
        <v>Jan</v>
      </c>
      <c r="U2572" s="9" t="s">
        <v>29</v>
      </c>
      <c r="V2572" s="18">
        <v>4.5</v>
      </c>
      <c r="W2572" s="9">
        <v>20000</v>
      </c>
      <c r="X2572" s="9" t="s">
        <v>8241</v>
      </c>
      <c r="Y2572" s="9" t="s">
        <v>3250</v>
      </c>
      <c r="Z2572" s="9" t="s">
        <v>2218</v>
      </c>
      <c r="AA2572" s="19" t="s">
        <v>21</v>
      </c>
      <c r="AB2572" s="9">
        <v>26000000</v>
      </c>
      <c r="AC2572" s="9">
        <v>12303080</v>
      </c>
      <c r="AD2572" s="9" t="s">
        <v>8242</v>
      </c>
      <c r="AE2572" s="20">
        <v>99</v>
      </c>
    </row>
    <row r="2573" spans="1:31" x14ac:dyDescent="0.35">
      <c r="A2573" t="s">
        <v>8243</v>
      </c>
      <c r="B2573" t="s">
        <v>15</v>
      </c>
      <c r="C2573" t="s">
        <v>40</v>
      </c>
      <c r="D2573" s="2">
        <v>1994</v>
      </c>
      <c r="E2573" t="s">
        <v>8244</v>
      </c>
      <c r="F2573" s="2">
        <v>7.1</v>
      </c>
      <c r="G2573">
        <v>20000</v>
      </c>
      <c r="H2573" t="s">
        <v>8245</v>
      </c>
      <c r="I2573" t="s">
        <v>8246</v>
      </c>
      <c r="J2573" t="s">
        <v>8247</v>
      </c>
      <c r="K2573" s="3" t="s">
        <v>305</v>
      </c>
      <c r="L2573">
        <v>4000000</v>
      </c>
      <c r="M2573">
        <v>253986</v>
      </c>
      <c r="N2573" t="s">
        <v>8248</v>
      </c>
      <c r="O2573" s="2">
        <v>105</v>
      </c>
      <c r="Q2573" s="10" t="s">
        <v>40</v>
      </c>
      <c r="R2573" s="21">
        <v>1994</v>
      </c>
      <c r="S2573" s="27" t="s">
        <v>13271</v>
      </c>
      <c r="T2573" s="25" t="str">
        <f>LEFT(S2573,3)</f>
        <v>Apr</v>
      </c>
      <c r="U2573" s="10" t="s">
        <v>29</v>
      </c>
      <c r="V2573" s="21">
        <v>7.1</v>
      </c>
      <c r="W2573" s="10">
        <v>20000</v>
      </c>
      <c r="X2573" s="10" t="s">
        <v>8245</v>
      </c>
      <c r="Y2573" s="10" t="s">
        <v>8246</v>
      </c>
      <c r="Z2573" s="10" t="s">
        <v>8247</v>
      </c>
      <c r="AA2573" s="22" t="s">
        <v>305</v>
      </c>
      <c r="AB2573" s="10">
        <v>4000000</v>
      </c>
      <c r="AC2573" s="10">
        <v>253986</v>
      </c>
      <c r="AD2573" s="10" t="s">
        <v>8248</v>
      </c>
      <c r="AE2573" s="23">
        <v>105</v>
      </c>
    </row>
    <row r="2574" spans="1:31" x14ac:dyDescent="0.35">
      <c r="A2574" t="s">
        <v>8249</v>
      </c>
      <c r="B2574" t="s">
        <v>15</v>
      </c>
      <c r="C2574" t="s">
        <v>33</v>
      </c>
      <c r="D2574" s="2">
        <v>1994</v>
      </c>
      <c r="E2574" t="s">
        <v>8250</v>
      </c>
      <c r="F2574" s="2">
        <v>5.6</v>
      </c>
      <c r="G2574">
        <v>4000</v>
      </c>
      <c r="H2574" t="s">
        <v>8251</v>
      </c>
      <c r="I2574" t="s">
        <v>8251</v>
      </c>
      <c r="J2574" t="s">
        <v>8252</v>
      </c>
      <c r="K2574" s="3" t="s">
        <v>21</v>
      </c>
      <c r="L2574">
        <v>0</v>
      </c>
      <c r="M2574">
        <v>3129045</v>
      </c>
      <c r="N2574" t="s">
        <v>8253</v>
      </c>
      <c r="O2574" s="2">
        <v>120</v>
      </c>
      <c r="Q2574" s="9" t="s">
        <v>33</v>
      </c>
      <c r="R2574" s="18">
        <v>1994</v>
      </c>
      <c r="S2574" s="26" t="s">
        <v>13272</v>
      </c>
      <c r="T2574" s="25" t="str">
        <f>LEFT(S2574,3)</f>
        <v>May</v>
      </c>
      <c r="U2574" s="9" t="s">
        <v>21</v>
      </c>
      <c r="V2574" s="18">
        <v>5.6</v>
      </c>
      <c r="W2574" s="9">
        <v>4000</v>
      </c>
      <c r="X2574" s="9" t="s">
        <v>8251</v>
      </c>
      <c r="Y2574" s="9" t="s">
        <v>8251</v>
      </c>
      <c r="Z2574" s="9" t="s">
        <v>8252</v>
      </c>
      <c r="AA2574" s="19" t="s">
        <v>21</v>
      </c>
      <c r="AB2574" s="9">
        <v>0</v>
      </c>
      <c r="AC2574" s="9">
        <v>3129045</v>
      </c>
      <c r="AD2574" s="9" t="s">
        <v>8253</v>
      </c>
      <c r="AE2574" s="20">
        <v>120</v>
      </c>
    </row>
    <row r="2575" spans="1:31" x14ac:dyDescent="0.35">
      <c r="A2575" t="s">
        <v>8254</v>
      </c>
      <c r="B2575" t="s">
        <v>15</v>
      </c>
      <c r="C2575" t="s">
        <v>33</v>
      </c>
      <c r="D2575" s="2">
        <v>1994</v>
      </c>
      <c r="E2575" t="s">
        <v>8255</v>
      </c>
      <c r="F2575" s="2">
        <v>7.1</v>
      </c>
      <c r="G2575">
        <v>14000</v>
      </c>
      <c r="H2575" t="s">
        <v>4715</v>
      </c>
      <c r="I2575" t="s">
        <v>8256</v>
      </c>
      <c r="J2575" t="s">
        <v>7956</v>
      </c>
      <c r="K2575" s="3" t="s">
        <v>490</v>
      </c>
      <c r="L2575">
        <v>0</v>
      </c>
      <c r="M2575">
        <v>1977198</v>
      </c>
      <c r="N2575" t="s">
        <v>7957</v>
      </c>
      <c r="O2575" s="2">
        <v>100</v>
      </c>
      <c r="Q2575" s="10" t="s">
        <v>33</v>
      </c>
      <c r="R2575" s="21">
        <v>1994</v>
      </c>
      <c r="S2575" s="27" t="s">
        <v>13273</v>
      </c>
      <c r="T2575" s="25" t="str">
        <f>LEFT(S2575,3)</f>
        <v>Sep</v>
      </c>
      <c r="U2575" s="10" t="s">
        <v>490</v>
      </c>
      <c r="V2575" s="21">
        <v>7.1</v>
      </c>
      <c r="W2575" s="10">
        <v>14000</v>
      </c>
      <c r="X2575" s="10" t="s">
        <v>4715</v>
      </c>
      <c r="Y2575" s="10" t="s">
        <v>8256</v>
      </c>
      <c r="Z2575" s="10" t="s">
        <v>7956</v>
      </c>
      <c r="AA2575" s="22" t="s">
        <v>490</v>
      </c>
      <c r="AB2575" s="10">
        <v>0</v>
      </c>
      <c r="AC2575" s="10">
        <v>1977198</v>
      </c>
      <c r="AD2575" s="10" t="s">
        <v>7957</v>
      </c>
      <c r="AE2575" s="23">
        <v>100</v>
      </c>
    </row>
    <row r="2576" spans="1:31" x14ac:dyDescent="0.35">
      <c r="A2576" t="s">
        <v>8257</v>
      </c>
      <c r="B2576" t="s">
        <v>15</v>
      </c>
      <c r="C2576" t="s">
        <v>40</v>
      </c>
      <c r="D2576" s="2">
        <v>1994</v>
      </c>
      <c r="E2576" t="s">
        <v>8089</v>
      </c>
      <c r="F2576" s="2">
        <v>6.1</v>
      </c>
      <c r="G2576">
        <v>11000</v>
      </c>
      <c r="H2576" t="s">
        <v>4187</v>
      </c>
      <c r="I2576" t="s">
        <v>8258</v>
      </c>
      <c r="J2576" t="s">
        <v>6913</v>
      </c>
      <c r="K2576" s="3" t="s">
        <v>21</v>
      </c>
      <c r="L2576">
        <v>0</v>
      </c>
      <c r="M2576">
        <v>4352094</v>
      </c>
      <c r="N2576" t="s">
        <v>8259</v>
      </c>
      <c r="O2576" s="2">
        <v>96</v>
      </c>
      <c r="Q2576" s="9" t="s">
        <v>40</v>
      </c>
      <c r="R2576" s="18">
        <v>1994</v>
      </c>
      <c r="S2576" s="26" t="s">
        <v>13253</v>
      </c>
      <c r="T2576" s="25" t="str">
        <f>LEFT(S2576,3)</f>
        <v>Apr</v>
      </c>
      <c r="U2576" s="9" t="s">
        <v>29</v>
      </c>
      <c r="V2576" s="18">
        <v>6.1</v>
      </c>
      <c r="W2576" s="9">
        <v>11000</v>
      </c>
      <c r="X2576" s="9" t="s">
        <v>4187</v>
      </c>
      <c r="Y2576" s="9" t="s">
        <v>8258</v>
      </c>
      <c r="Z2576" s="9" t="s">
        <v>6913</v>
      </c>
      <c r="AA2576" s="19" t="s">
        <v>21</v>
      </c>
      <c r="AB2576" s="9">
        <v>0</v>
      </c>
      <c r="AC2576" s="9">
        <v>4352094</v>
      </c>
      <c r="AD2576" s="9" t="s">
        <v>8259</v>
      </c>
      <c r="AE2576" s="20">
        <v>96</v>
      </c>
    </row>
    <row r="2577" spans="1:31" x14ac:dyDescent="0.35">
      <c r="A2577" t="s">
        <v>8260</v>
      </c>
      <c r="B2577" t="s">
        <v>1998</v>
      </c>
      <c r="C2577" t="s">
        <v>24</v>
      </c>
      <c r="D2577" s="2">
        <v>1994</v>
      </c>
      <c r="E2577" t="s">
        <v>7712</v>
      </c>
      <c r="F2577" s="2">
        <v>5.3</v>
      </c>
      <c r="G2577">
        <v>8200</v>
      </c>
      <c r="H2577" t="s">
        <v>8261</v>
      </c>
      <c r="I2577" t="s">
        <v>8262</v>
      </c>
      <c r="J2577" t="s">
        <v>8262</v>
      </c>
      <c r="K2577" s="3" t="s">
        <v>29</v>
      </c>
      <c r="L2577">
        <v>9000000</v>
      </c>
      <c r="M2577">
        <v>3662459</v>
      </c>
      <c r="N2577" t="s">
        <v>2091</v>
      </c>
      <c r="O2577" s="2">
        <v>80</v>
      </c>
      <c r="Q2577" s="10" t="s">
        <v>24</v>
      </c>
      <c r="R2577" s="21">
        <v>1994</v>
      </c>
      <c r="S2577" s="27" t="s">
        <v>13194</v>
      </c>
      <c r="T2577" s="25" t="str">
        <f>LEFT(S2577,3)</f>
        <v>Jan</v>
      </c>
      <c r="U2577" s="10" t="s">
        <v>29</v>
      </c>
      <c r="V2577" s="21">
        <v>5.3</v>
      </c>
      <c r="W2577" s="10">
        <v>8200</v>
      </c>
      <c r="X2577" s="10" t="s">
        <v>8261</v>
      </c>
      <c r="Y2577" s="10" t="s">
        <v>8262</v>
      </c>
      <c r="Z2577" s="10" t="s">
        <v>8262</v>
      </c>
      <c r="AA2577" s="22" t="s">
        <v>29</v>
      </c>
      <c r="AB2577" s="10">
        <v>9000000</v>
      </c>
      <c r="AC2577" s="10">
        <v>3662459</v>
      </c>
      <c r="AD2577" s="10" t="s">
        <v>2091</v>
      </c>
      <c r="AE2577" s="23">
        <v>80</v>
      </c>
    </row>
    <row r="2578" spans="1:31" x14ac:dyDescent="0.35">
      <c r="A2578" t="s">
        <v>8263</v>
      </c>
      <c r="B2578" t="s">
        <v>1998</v>
      </c>
      <c r="C2578" t="s">
        <v>40</v>
      </c>
      <c r="D2578" s="2">
        <v>1994</v>
      </c>
      <c r="E2578" t="s">
        <v>8071</v>
      </c>
      <c r="F2578" s="2">
        <v>6.2</v>
      </c>
      <c r="G2578">
        <v>16000</v>
      </c>
      <c r="H2578" t="s">
        <v>2015</v>
      </c>
      <c r="I2578" t="s">
        <v>2015</v>
      </c>
      <c r="J2578" t="s">
        <v>443</v>
      </c>
      <c r="K2578" s="3" t="s">
        <v>29</v>
      </c>
      <c r="L2578">
        <v>20000000</v>
      </c>
      <c r="M2578">
        <v>27058304</v>
      </c>
      <c r="N2578" t="s">
        <v>8264</v>
      </c>
      <c r="O2578" s="2">
        <v>96</v>
      </c>
      <c r="Q2578" s="9" t="s">
        <v>40</v>
      </c>
      <c r="R2578" s="18">
        <v>1994</v>
      </c>
      <c r="S2578" s="26" t="s">
        <v>13250</v>
      </c>
      <c r="T2578" s="25" t="str">
        <f>LEFT(S2578,3)</f>
        <v>Mar</v>
      </c>
      <c r="U2578" s="9" t="s">
        <v>29</v>
      </c>
      <c r="V2578" s="18">
        <v>6.2</v>
      </c>
      <c r="W2578" s="9">
        <v>16000</v>
      </c>
      <c r="X2578" s="9" t="s">
        <v>2015</v>
      </c>
      <c r="Y2578" s="9" t="s">
        <v>2015</v>
      </c>
      <c r="Z2578" s="9" t="s">
        <v>443</v>
      </c>
      <c r="AA2578" s="19" t="s">
        <v>29</v>
      </c>
      <c r="AB2578" s="9">
        <v>20000000</v>
      </c>
      <c r="AC2578" s="9">
        <v>27058304</v>
      </c>
      <c r="AD2578" s="9" t="s">
        <v>8264</v>
      </c>
      <c r="AE2578" s="20">
        <v>96</v>
      </c>
    </row>
    <row r="2579" spans="1:31" x14ac:dyDescent="0.35">
      <c r="A2579" t="s">
        <v>8265</v>
      </c>
      <c r="B2579" t="s">
        <v>336</v>
      </c>
      <c r="C2579" t="s">
        <v>24</v>
      </c>
      <c r="D2579" s="2">
        <v>1994</v>
      </c>
      <c r="E2579" t="s">
        <v>7910</v>
      </c>
      <c r="F2579" s="2">
        <v>6.6</v>
      </c>
      <c r="G2579">
        <v>9500</v>
      </c>
      <c r="H2579" t="s">
        <v>8266</v>
      </c>
      <c r="I2579" t="s">
        <v>8267</v>
      </c>
      <c r="J2579" t="s">
        <v>8268</v>
      </c>
      <c r="K2579" s="3" t="s">
        <v>21</v>
      </c>
      <c r="L2579">
        <v>0</v>
      </c>
      <c r="M2579">
        <v>4630377</v>
      </c>
      <c r="N2579" t="s">
        <v>22</v>
      </c>
      <c r="O2579" s="2">
        <v>88</v>
      </c>
      <c r="Q2579" s="10" t="s">
        <v>24</v>
      </c>
      <c r="R2579" s="21">
        <v>1994</v>
      </c>
      <c r="S2579" s="27" t="s">
        <v>13218</v>
      </c>
      <c r="T2579" s="25" t="str">
        <f>LEFT(S2579,3)</f>
        <v>Jul</v>
      </c>
      <c r="U2579" s="10" t="s">
        <v>29</v>
      </c>
      <c r="V2579" s="21">
        <v>6.6</v>
      </c>
      <c r="W2579" s="10">
        <v>9500</v>
      </c>
      <c r="X2579" s="10" t="s">
        <v>8266</v>
      </c>
      <c r="Y2579" s="10" t="s">
        <v>8267</v>
      </c>
      <c r="Z2579" s="10" t="s">
        <v>8268</v>
      </c>
      <c r="AA2579" s="22" t="s">
        <v>21</v>
      </c>
      <c r="AB2579" s="10">
        <v>0</v>
      </c>
      <c r="AC2579" s="10">
        <v>4630377</v>
      </c>
      <c r="AD2579" s="10" t="s">
        <v>22</v>
      </c>
      <c r="AE2579" s="23">
        <v>88</v>
      </c>
    </row>
    <row r="2580" spans="1:31" x14ac:dyDescent="0.35">
      <c r="A2580" t="s">
        <v>8269</v>
      </c>
      <c r="B2580" t="s">
        <v>32</v>
      </c>
      <c r="C2580" t="s">
        <v>24</v>
      </c>
      <c r="D2580" s="2">
        <v>1994</v>
      </c>
      <c r="E2580" t="s">
        <v>7410</v>
      </c>
      <c r="F2580" s="2">
        <v>6.6</v>
      </c>
      <c r="G2580">
        <v>7900</v>
      </c>
      <c r="H2580" t="s">
        <v>8270</v>
      </c>
      <c r="I2580" t="s">
        <v>8271</v>
      </c>
      <c r="J2580" t="s">
        <v>8272</v>
      </c>
      <c r="K2580" s="3" t="s">
        <v>29</v>
      </c>
      <c r="L2580">
        <v>0</v>
      </c>
      <c r="M2580">
        <v>21006361</v>
      </c>
      <c r="N2580" t="s">
        <v>1723</v>
      </c>
      <c r="O2580" s="2">
        <v>108</v>
      </c>
      <c r="Q2580" s="9" t="s">
        <v>24</v>
      </c>
      <c r="R2580" s="18">
        <v>1994</v>
      </c>
      <c r="S2580" s="26" t="s">
        <v>13160</v>
      </c>
      <c r="T2580" s="25" t="str">
        <f>LEFT(S2580,3)</f>
        <v>Jan</v>
      </c>
      <c r="U2580" s="9" t="s">
        <v>29</v>
      </c>
      <c r="V2580" s="18">
        <v>6.6</v>
      </c>
      <c r="W2580" s="9">
        <v>7900</v>
      </c>
      <c r="X2580" s="9" t="s">
        <v>8270</v>
      </c>
      <c r="Y2580" s="9" t="s">
        <v>8271</v>
      </c>
      <c r="Z2580" s="9" t="s">
        <v>8272</v>
      </c>
      <c r="AA2580" s="19" t="s">
        <v>29</v>
      </c>
      <c r="AB2580" s="9">
        <v>0</v>
      </c>
      <c r="AC2580" s="9">
        <v>21006361</v>
      </c>
      <c r="AD2580" s="9" t="s">
        <v>1723</v>
      </c>
      <c r="AE2580" s="20">
        <v>108</v>
      </c>
    </row>
    <row r="2581" spans="1:31" x14ac:dyDescent="0.35">
      <c r="A2581" t="s">
        <v>8273</v>
      </c>
      <c r="B2581" t="s">
        <v>15</v>
      </c>
      <c r="C2581" t="s">
        <v>33</v>
      </c>
      <c r="D2581" s="2">
        <v>1994</v>
      </c>
      <c r="E2581" t="s">
        <v>7996</v>
      </c>
      <c r="F2581" s="2">
        <v>5.6</v>
      </c>
      <c r="G2581">
        <v>19000</v>
      </c>
      <c r="H2581" t="s">
        <v>913</v>
      </c>
      <c r="I2581" t="s">
        <v>8274</v>
      </c>
      <c r="J2581" t="s">
        <v>6340</v>
      </c>
      <c r="K2581" s="3" t="s">
        <v>29</v>
      </c>
      <c r="L2581">
        <v>45000000</v>
      </c>
      <c r="M2581">
        <v>28735315</v>
      </c>
      <c r="N2581" t="s">
        <v>43</v>
      </c>
      <c r="O2581" s="2">
        <v>101</v>
      </c>
      <c r="Q2581" s="10" t="s">
        <v>33</v>
      </c>
      <c r="R2581" s="21">
        <v>1994</v>
      </c>
      <c r="S2581" s="27" t="s">
        <v>13237</v>
      </c>
      <c r="T2581" s="25" t="str">
        <f>LEFT(S2581,3)</f>
        <v>Dec</v>
      </c>
      <c r="U2581" s="10" t="s">
        <v>29</v>
      </c>
      <c r="V2581" s="21">
        <v>5.6</v>
      </c>
      <c r="W2581" s="10">
        <v>19000</v>
      </c>
      <c r="X2581" s="10" t="s">
        <v>913</v>
      </c>
      <c r="Y2581" s="10" t="s">
        <v>8274</v>
      </c>
      <c r="Z2581" s="10" t="s">
        <v>6340</v>
      </c>
      <c r="AA2581" s="22" t="s">
        <v>29</v>
      </c>
      <c r="AB2581" s="10">
        <v>45000000</v>
      </c>
      <c r="AC2581" s="10">
        <v>28735315</v>
      </c>
      <c r="AD2581" s="10" t="s">
        <v>43</v>
      </c>
      <c r="AE2581" s="23">
        <v>101</v>
      </c>
    </row>
    <row r="2582" spans="1:31" x14ac:dyDescent="0.35">
      <c r="A2582" t="s">
        <v>8275</v>
      </c>
      <c r="B2582" t="s">
        <v>336</v>
      </c>
      <c r="C2582" t="s">
        <v>16</v>
      </c>
      <c r="D2582" s="2">
        <v>1994</v>
      </c>
      <c r="E2582" t="s">
        <v>8276</v>
      </c>
      <c r="F2582" s="2">
        <v>7.8</v>
      </c>
      <c r="G2582">
        <v>7100</v>
      </c>
      <c r="H2582" t="s">
        <v>5864</v>
      </c>
      <c r="I2582" t="s">
        <v>5864</v>
      </c>
      <c r="J2582" t="s">
        <v>8277</v>
      </c>
      <c r="K2582" s="3" t="s">
        <v>5866</v>
      </c>
      <c r="L2582">
        <v>0</v>
      </c>
      <c r="N2582" t="s">
        <v>8278</v>
      </c>
      <c r="O2582" s="2">
        <v>103</v>
      </c>
      <c r="Q2582" s="9" t="s">
        <v>16</v>
      </c>
      <c r="R2582" s="18">
        <v>1994</v>
      </c>
      <c r="S2582" s="26" t="s">
        <v>13274</v>
      </c>
      <c r="T2582" s="25" t="str">
        <f>LEFT(S2582,3)</f>
        <v>Jan</v>
      </c>
      <c r="U2582" s="9" t="s">
        <v>451</v>
      </c>
      <c r="V2582" s="18">
        <v>7.8</v>
      </c>
      <c r="W2582" s="9">
        <v>7100</v>
      </c>
      <c r="X2582" s="9" t="s">
        <v>5864</v>
      </c>
      <c r="Y2582" s="9" t="s">
        <v>5864</v>
      </c>
      <c r="Z2582" s="9" t="s">
        <v>8277</v>
      </c>
      <c r="AA2582" s="19" t="s">
        <v>5866</v>
      </c>
      <c r="AB2582" s="9">
        <v>0</v>
      </c>
      <c r="AC2582" s="9"/>
      <c r="AD2582" s="9" t="s">
        <v>8278</v>
      </c>
      <c r="AE2582" s="20">
        <v>103</v>
      </c>
    </row>
    <row r="2583" spans="1:31" x14ac:dyDescent="0.35">
      <c r="A2583" t="s">
        <v>8279</v>
      </c>
      <c r="B2583" t="s">
        <v>446</v>
      </c>
      <c r="C2583" t="s">
        <v>16</v>
      </c>
      <c r="D2583" s="2">
        <v>1994</v>
      </c>
      <c r="E2583" t="s">
        <v>7925</v>
      </c>
      <c r="F2583" s="2">
        <v>8.3000000000000007</v>
      </c>
      <c r="G2583">
        <v>17000</v>
      </c>
      <c r="H2583" t="s">
        <v>5987</v>
      </c>
      <c r="I2583" t="s">
        <v>8280</v>
      </c>
      <c r="J2583" t="s">
        <v>8281</v>
      </c>
      <c r="K2583" s="3" t="s">
        <v>5990</v>
      </c>
      <c r="L2583">
        <v>0</v>
      </c>
      <c r="M2583">
        <v>2332728</v>
      </c>
      <c r="N2583" t="s">
        <v>6471</v>
      </c>
      <c r="O2583" s="2">
        <v>133</v>
      </c>
      <c r="Q2583" s="10" t="s">
        <v>16</v>
      </c>
      <c r="R2583" s="21">
        <v>1994</v>
      </c>
      <c r="S2583" s="27" t="s">
        <v>13222</v>
      </c>
      <c r="T2583" s="25" t="str">
        <f>LEFT(S2583,3)</f>
        <v>Dec</v>
      </c>
      <c r="U2583" s="10" t="s">
        <v>29</v>
      </c>
      <c r="V2583" s="21">
        <v>8.3000000000000007</v>
      </c>
      <c r="W2583" s="10">
        <v>17000</v>
      </c>
      <c r="X2583" s="10" t="s">
        <v>5987</v>
      </c>
      <c r="Y2583" s="10" t="s">
        <v>8280</v>
      </c>
      <c r="Z2583" s="10" t="s">
        <v>8281</v>
      </c>
      <c r="AA2583" s="22" t="s">
        <v>5990</v>
      </c>
      <c r="AB2583" s="10">
        <v>0</v>
      </c>
      <c r="AC2583" s="10">
        <v>2332728</v>
      </c>
      <c r="AD2583" s="10" t="s">
        <v>6471</v>
      </c>
      <c r="AE2583" s="23">
        <v>133</v>
      </c>
    </row>
    <row r="2584" spans="1:31" x14ac:dyDescent="0.35">
      <c r="A2584" t="s">
        <v>8282</v>
      </c>
      <c r="B2584" t="s">
        <v>32</v>
      </c>
      <c r="C2584" t="s">
        <v>40</v>
      </c>
      <c r="D2584" s="2">
        <v>1994</v>
      </c>
      <c r="E2584" t="s">
        <v>8283</v>
      </c>
      <c r="F2584" s="2">
        <v>5</v>
      </c>
      <c r="G2584">
        <v>13000</v>
      </c>
      <c r="H2584" t="s">
        <v>2034</v>
      </c>
      <c r="I2584" t="s">
        <v>3735</v>
      </c>
      <c r="J2584" t="s">
        <v>7528</v>
      </c>
      <c r="K2584" s="3" t="s">
        <v>29</v>
      </c>
      <c r="L2584">
        <v>0</v>
      </c>
      <c r="M2584">
        <v>28881266</v>
      </c>
      <c r="N2584" t="s">
        <v>5720</v>
      </c>
      <c r="O2584" s="2">
        <v>91</v>
      </c>
      <c r="Q2584" s="9" t="s">
        <v>40</v>
      </c>
      <c r="R2584" s="18">
        <v>1994</v>
      </c>
      <c r="S2584" s="26" t="s">
        <v>13275</v>
      </c>
      <c r="T2584" s="25" t="str">
        <f>LEFT(S2584,3)</f>
        <v>Aug</v>
      </c>
      <c r="U2584" s="9" t="s">
        <v>29</v>
      </c>
      <c r="V2584" s="18">
        <v>5</v>
      </c>
      <c r="W2584" s="9">
        <v>13000</v>
      </c>
      <c r="X2584" s="9" t="s">
        <v>2034</v>
      </c>
      <c r="Y2584" s="9" t="s">
        <v>3735</v>
      </c>
      <c r="Z2584" s="9" t="s">
        <v>7528</v>
      </c>
      <c r="AA2584" s="19" t="s">
        <v>29</v>
      </c>
      <c r="AB2584" s="9">
        <v>0</v>
      </c>
      <c r="AC2584" s="9">
        <v>28881266</v>
      </c>
      <c r="AD2584" s="9" t="s">
        <v>5720</v>
      </c>
      <c r="AE2584" s="20">
        <v>91</v>
      </c>
    </row>
    <row r="2585" spans="1:31" x14ac:dyDescent="0.35">
      <c r="A2585" t="s">
        <v>8284</v>
      </c>
      <c r="B2585" t="s">
        <v>1998</v>
      </c>
      <c r="C2585" t="s">
        <v>24</v>
      </c>
      <c r="D2585" s="2">
        <v>1994</v>
      </c>
      <c r="E2585" t="s">
        <v>8285</v>
      </c>
      <c r="F2585" s="2">
        <v>5.9</v>
      </c>
      <c r="G2585">
        <v>13000</v>
      </c>
      <c r="H2585" t="s">
        <v>3518</v>
      </c>
      <c r="I2585" t="s">
        <v>3518</v>
      </c>
      <c r="J2585" t="s">
        <v>1534</v>
      </c>
      <c r="K2585" s="3" t="s">
        <v>29</v>
      </c>
      <c r="L2585">
        <v>0</v>
      </c>
      <c r="M2585">
        <v>6017509</v>
      </c>
      <c r="N2585" t="s">
        <v>1425</v>
      </c>
      <c r="O2585" s="2">
        <v>111</v>
      </c>
      <c r="Q2585" s="10" t="s">
        <v>24</v>
      </c>
      <c r="R2585" s="21">
        <v>1994</v>
      </c>
      <c r="S2585" s="27" t="s">
        <v>13276</v>
      </c>
      <c r="T2585" s="25" t="str">
        <f>LEFT(S2585,3)</f>
        <v>Dec</v>
      </c>
      <c r="U2585" s="10" t="s">
        <v>29</v>
      </c>
      <c r="V2585" s="21">
        <v>5.9</v>
      </c>
      <c r="W2585" s="10">
        <v>13000</v>
      </c>
      <c r="X2585" s="10" t="s">
        <v>3518</v>
      </c>
      <c r="Y2585" s="10" t="s">
        <v>3518</v>
      </c>
      <c r="Z2585" s="10" t="s">
        <v>1534</v>
      </c>
      <c r="AA2585" s="22" t="s">
        <v>29</v>
      </c>
      <c r="AB2585" s="10">
        <v>0</v>
      </c>
      <c r="AC2585" s="10">
        <v>6017509</v>
      </c>
      <c r="AD2585" s="10" t="s">
        <v>1425</v>
      </c>
      <c r="AE2585" s="23">
        <v>111</v>
      </c>
    </row>
    <row r="2586" spans="1:31" x14ac:dyDescent="0.35">
      <c r="A2586" t="s">
        <v>8286</v>
      </c>
      <c r="B2586" t="s">
        <v>15</v>
      </c>
      <c r="C2586" t="s">
        <v>33</v>
      </c>
      <c r="D2586" s="2">
        <v>1994</v>
      </c>
      <c r="E2586" t="s">
        <v>7410</v>
      </c>
      <c r="F2586" s="2">
        <v>4.9000000000000004</v>
      </c>
      <c r="G2586">
        <v>7200</v>
      </c>
      <c r="H2586" t="s">
        <v>5500</v>
      </c>
      <c r="I2586" t="s">
        <v>4118</v>
      </c>
      <c r="J2586" t="s">
        <v>1173</v>
      </c>
      <c r="K2586" s="3" t="s">
        <v>194</v>
      </c>
      <c r="L2586">
        <v>5000000</v>
      </c>
      <c r="M2586">
        <v>1702394</v>
      </c>
      <c r="N2586" t="s">
        <v>8287</v>
      </c>
      <c r="O2586" s="2">
        <v>95</v>
      </c>
      <c r="Q2586" s="9" t="s">
        <v>33</v>
      </c>
      <c r="R2586" s="18">
        <v>1994</v>
      </c>
      <c r="S2586" s="26" t="s">
        <v>13160</v>
      </c>
      <c r="T2586" s="25" t="str">
        <f>LEFT(S2586,3)</f>
        <v>Jan</v>
      </c>
      <c r="U2586" s="9" t="s">
        <v>29</v>
      </c>
      <c r="V2586" s="18">
        <v>4.9000000000000004</v>
      </c>
      <c r="W2586" s="9">
        <v>7200</v>
      </c>
      <c r="X2586" s="9" t="s">
        <v>5500</v>
      </c>
      <c r="Y2586" s="9" t="s">
        <v>4118</v>
      </c>
      <c r="Z2586" s="9" t="s">
        <v>1173</v>
      </c>
      <c r="AA2586" s="19" t="s">
        <v>194</v>
      </c>
      <c r="AB2586" s="9">
        <v>5000000</v>
      </c>
      <c r="AC2586" s="9">
        <v>1702394</v>
      </c>
      <c r="AD2586" s="9" t="s">
        <v>8287</v>
      </c>
      <c r="AE2586" s="20">
        <v>95</v>
      </c>
    </row>
    <row r="2587" spans="1:31" x14ac:dyDescent="0.35">
      <c r="A2587" t="s">
        <v>8288</v>
      </c>
      <c r="B2587" t="s">
        <v>1998</v>
      </c>
      <c r="C2587" t="s">
        <v>40</v>
      </c>
      <c r="D2587" s="2">
        <v>1994</v>
      </c>
      <c r="E2587" t="s">
        <v>7914</v>
      </c>
      <c r="F2587" s="2">
        <v>5.5</v>
      </c>
      <c r="G2587">
        <v>19000</v>
      </c>
      <c r="H2587" t="s">
        <v>4289</v>
      </c>
      <c r="I2587" t="s">
        <v>1134</v>
      </c>
      <c r="J2587" t="s">
        <v>4917</v>
      </c>
      <c r="K2587" s="3" t="s">
        <v>29</v>
      </c>
      <c r="L2587">
        <v>40000000</v>
      </c>
      <c r="M2587">
        <v>43622150</v>
      </c>
      <c r="N2587" t="s">
        <v>5108</v>
      </c>
      <c r="O2587" s="2">
        <v>116</v>
      </c>
      <c r="Q2587" s="10" t="s">
        <v>40</v>
      </c>
      <c r="R2587" s="21">
        <v>1994</v>
      </c>
      <c r="S2587" s="27" t="s">
        <v>13219</v>
      </c>
      <c r="T2587" s="25" t="str">
        <f>LEFT(S2587,3)</f>
        <v>Jun</v>
      </c>
      <c r="U2587" s="10" t="s">
        <v>29</v>
      </c>
      <c r="V2587" s="21">
        <v>5.5</v>
      </c>
      <c r="W2587" s="10">
        <v>19000</v>
      </c>
      <c r="X2587" s="10" t="s">
        <v>4289</v>
      </c>
      <c r="Y2587" s="10" t="s">
        <v>1134</v>
      </c>
      <c r="Z2587" s="10" t="s">
        <v>4917</v>
      </c>
      <c r="AA2587" s="22" t="s">
        <v>29</v>
      </c>
      <c r="AB2587" s="10">
        <v>40000000</v>
      </c>
      <c r="AC2587" s="10">
        <v>43622150</v>
      </c>
      <c r="AD2587" s="10" t="s">
        <v>5108</v>
      </c>
      <c r="AE2587" s="23">
        <v>116</v>
      </c>
    </row>
    <row r="2588" spans="1:31" x14ac:dyDescent="0.35">
      <c r="A2588" t="s">
        <v>8289</v>
      </c>
      <c r="B2588" t="s">
        <v>32</v>
      </c>
      <c r="C2588" t="s">
        <v>40</v>
      </c>
      <c r="D2588" s="2">
        <v>1994</v>
      </c>
      <c r="E2588" t="s">
        <v>7931</v>
      </c>
      <c r="F2588" s="2">
        <v>6.6</v>
      </c>
      <c r="G2588">
        <v>13000</v>
      </c>
      <c r="H2588" t="s">
        <v>8290</v>
      </c>
      <c r="I2588" t="s">
        <v>8290</v>
      </c>
      <c r="J2588" t="s">
        <v>7213</v>
      </c>
      <c r="K2588" s="3" t="s">
        <v>29</v>
      </c>
      <c r="L2588">
        <v>0</v>
      </c>
      <c r="M2588">
        <v>20164171</v>
      </c>
      <c r="N2588" t="s">
        <v>2025</v>
      </c>
      <c r="O2588" s="2">
        <v>115</v>
      </c>
      <c r="Q2588" s="9" t="s">
        <v>40</v>
      </c>
      <c r="R2588" s="18">
        <v>1994</v>
      </c>
      <c r="S2588" s="26" t="s">
        <v>13223</v>
      </c>
      <c r="T2588" s="25" t="str">
        <f>LEFT(S2588,3)</f>
        <v>Aug</v>
      </c>
      <c r="U2588" s="9" t="s">
        <v>29</v>
      </c>
      <c r="V2588" s="18">
        <v>6.6</v>
      </c>
      <c r="W2588" s="9">
        <v>13000</v>
      </c>
      <c r="X2588" s="9" t="s">
        <v>8290</v>
      </c>
      <c r="Y2588" s="9" t="s">
        <v>8290</v>
      </c>
      <c r="Z2588" s="9" t="s">
        <v>7213</v>
      </c>
      <c r="AA2588" s="19" t="s">
        <v>29</v>
      </c>
      <c r="AB2588" s="9">
        <v>0</v>
      </c>
      <c r="AC2588" s="9">
        <v>20164171</v>
      </c>
      <c r="AD2588" s="9" t="s">
        <v>2025</v>
      </c>
      <c r="AE2588" s="20">
        <v>115</v>
      </c>
    </row>
    <row r="2589" spans="1:31" x14ac:dyDescent="0.35">
      <c r="A2589" t="s">
        <v>8291</v>
      </c>
      <c r="B2589" t="s">
        <v>15</v>
      </c>
      <c r="C2589" t="s">
        <v>40</v>
      </c>
      <c r="D2589" s="2">
        <v>1994</v>
      </c>
      <c r="E2589" t="s">
        <v>8071</v>
      </c>
      <c r="F2589" s="2">
        <v>6.9</v>
      </c>
      <c r="G2589">
        <v>24000</v>
      </c>
      <c r="H2589" t="s">
        <v>8292</v>
      </c>
      <c r="I2589" t="s">
        <v>8293</v>
      </c>
      <c r="J2589" t="s">
        <v>8294</v>
      </c>
      <c r="K2589" s="3" t="s">
        <v>29</v>
      </c>
      <c r="L2589">
        <v>11000000</v>
      </c>
      <c r="M2589">
        <v>11439193</v>
      </c>
      <c r="N2589" t="s">
        <v>2091</v>
      </c>
      <c r="O2589" s="2">
        <v>96</v>
      </c>
      <c r="Q2589" s="10" t="s">
        <v>40</v>
      </c>
      <c r="R2589" s="21">
        <v>1994</v>
      </c>
      <c r="S2589" s="27" t="s">
        <v>13250</v>
      </c>
      <c r="T2589" s="25" t="str">
        <f>LEFT(S2589,3)</f>
        <v>Mar</v>
      </c>
      <c r="U2589" s="10" t="s">
        <v>29</v>
      </c>
      <c r="V2589" s="21">
        <v>6.9</v>
      </c>
      <c r="W2589" s="10">
        <v>24000</v>
      </c>
      <c r="X2589" s="10" t="s">
        <v>8292</v>
      </c>
      <c r="Y2589" s="10" t="s">
        <v>8293</v>
      </c>
      <c r="Z2589" s="10" t="s">
        <v>8294</v>
      </c>
      <c r="AA2589" s="22" t="s">
        <v>29</v>
      </c>
      <c r="AB2589" s="10">
        <v>11000000</v>
      </c>
      <c r="AC2589" s="10">
        <v>11439193</v>
      </c>
      <c r="AD2589" s="10" t="s">
        <v>2091</v>
      </c>
      <c r="AE2589" s="23">
        <v>96</v>
      </c>
    </row>
    <row r="2590" spans="1:31" x14ac:dyDescent="0.35">
      <c r="A2590" t="s">
        <v>8295</v>
      </c>
      <c r="B2590" t="s">
        <v>32</v>
      </c>
      <c r="C2590" t="s">
        <v>40</v>
      </c>
      <c r="D2590" s="2">
        <v>1994</v>
      </c>
      <c r="E2590" t="s">
        <v>7949</v>
      </c>
      <c r="F2590" s="2">
        <v>6.2</v>
      </c>
      <c r="G2590">
        <v>24000</v>
      </c>
      <c r="H2590" t="s">
        <v>1296</v>
      </c>
      <c r="I2590" t="s">
        <v>4855</v>
      </c>
      <c r="J2590" t="s">
        <v>5295</v>
      </c>
      <c r="K2590" s="3" t="s">
        <v>29</v>
      </c>
      <c r="L2590">
        <v>25000000</v>
      </c>
      <c r="M2590">
        <v>26381221</v>
      </c>
      <c r="N2590" t="s">
        <v>43</v>
      </c>
      <c r="O2590" s="2">
        <v>100</v>
      </c>
      <c r="Q2590" s="9" t="s">
        <v>40</v>
      </c>
      <c r="R2590" s="18">
        <v>1994</v>
      </c>
      <c r="S2590" s="26" t="s">
        <v>13228</v>
      </c>
      <c r="T2590" s="25" t="str">
        <f>LEFT(S2590,3)</f>
        <v>Dec</v>
      </c>
      <c r="U2590" s="9" t="s">
        <v>29</v>
      </c>
      <c r="V2590" s="18">
        <v>6.2</v>
      </c>
      <c r="W2590" s="9">
        <v>24000</v>
      </c>
      <c r="X2590" s="9" t="s">
        <v>1296</v>
      </c>
      <c r="Y2590" s="9" t="s">
        <v>4855</v>
      </c>
      <c r="Z2590" s="9" t="s">
        <v>5295</v>
      </c>
      <c r="AA2590" s="19" t="s">
        <v>29</v>
      </c>
      <c r="AB2590" s="9">
        <v>25000000</v>
      </c>
      <c r="AC2590" s="9">
        <v>26381221</v>
      </c>
      <c r="AD2590" s="9" t="s">
        <v>43</v>
      </c>
      <c r="AE2590" s="20">
        <v>100</v>
      </c>
    </row>
    <row r="2591" spans="1:31" x14ac:dyDescent="0.35">
      <c r="A2591" t="s">
        <v>8296</v>
      </c>
      <c r="B2591" t="s">
        <v>32</v>
      </c>
      <c r="C2591" t="s">
        <v>33</v>
      </c>
      <c r="D2591" s="2">
        <v>1994</v>
      </c>
      <c r="E2591" t="s">
        <v>7688</v>
      </c>
      <c r="F2591" s="2">
        <v>4.5999999999999996</v>
      </c>
      <c r="G2591">
        <v>8600</v>
      </c>
      <c r="H2591" t="s">
        <v>8297</v>
      </c>
      <c r="I2591" t="s">
        <v>7765</v>
      </c>
      <c r="J2591" t="s">
        <v>6946</v>
      </c>
      <c r="K2591" s="3" t="s">
        <v>29</v>
      </c>
      <c r="L2591">
        <v>20000000</v>
      </c>
      <c r="M2591">
        <v>11798854</v>
      </c>
      <c r="N2591" t="s">
        <v>8298</v>
      </c>
      <c r="O2591" s="2">
        <v>93</v>
      </c>
      <c r="Q2591" s="10" t="s">
        <v>33</v>
      </c>
      <c r="R2591" s="21">
        <v>1994</v>
      </c>
      <c r="S2591" s="27" t="s">
        <v>13192</v>
      </c>
      <c r="T2591" s="25" t="str">
        <f>LEFT(S2591,3)</f>
        <v>May</v>
      </c>
      <c r="U2591" s="10" t="s">
        <v>29</v>
      </c>
      <c r="V2591" s="21">
        <v>4.5999999999999996</v>
      </c>
      <c r="W2591" s="10">
        <v>8600</v>
      </c>
      <c r="X2591" s="10" t="s">
        <v>8297</v>
      </c>
      <c r="Y2591" s="10" t="s">
        <v>7765</v>
      </c>
      <c r="Z2591" s="10" t="s">
        <v>6946</v>
      </c>
      <c r="AA2591" s="22" t="s">
        <v>29</v>
      </c>
      <c r="AB2591" s="10">
        <v>20000000</v>
      </c>
      <c r="AC2591" s="10">
        <v>11798854</v>
      </c>
      <c r="AD2591" s="10" t="s">
        <v>8298</v>
      </c>
      <c r="AE2591" s="23">
        <v>93</v>
      </c>
    </row>
    <row r="2592" spans="1:31" x14ac:dyDescent="0.35">
      <c r="A2592" t="s">
        <v>8299</v>
      </c>
      <c r="B2592" t="s">
        <v>1998</v>
      </c>
      <c r="C2592" t="s">
        <v>40</v>
      </c>
      <c r="D2592" s="2">
        <v>1994</v>
      </c>
      <c r="E2592" t="s">
        <v>8300</v>
      </c>
      <c r="F2592" s="2">
        <v>2.7</v>
      </c>
      <c r="G2592">
        <v>9500</v>
      </c>
      <c r="H2592" t="s">
        <v>8301</v>
      </c>
      <c r="I2592" t="s">
        <v>8302</v>
      </c>
      <c r="J2592" t="s">
        <v>8302</v>
      </c>
      <c r="K2592" s="3" t="s">
        <v>29</v>
      </c>
      <c r="L2592">
        <v>0</v>
      </c>
      <c r="M2592">
        <v>60822</v>
      </c>
      <c r="N2592" t="s">
        <v>2091</v>
      </c>
      <c r="O2592" s="2">
        <v>77</v>
      </c>
      <c r="Q2592" s="9" t="s">
        <v>40</v>
      </c>
      <c r="R2592" s="18">
        <v>1994</v>
      </c>
      <c r="S2592" s="26" t="s">
        <v>13277</v>
      </c>
      <c r="T2592" s="25" t="str">
        <f>LEFT(S2592,3)</f>
        <v>Nov</v>
      </c>
      <c r="U2592" s="9" t="s">
        <v>2597</v>
      </c>
      <c r="V2592" s="18">
        <v>2.7</v>
      </c>
      <c r="W2592" s="9">
        <v>9500</v>
      </c>
      <c r="X2592" s="9" t="s">
        <v>8301</v>
      </c>
      <c r="Y2592" s="9" t="s">
        <v>8302</v>
      </c>
      <c r="Z2592" s="9" t="s">
        <v>8302</v>
      </c>
      <c r="AA2592" s="19" t="s">
        <v>29</v>
      </c>
      <c r="AB2592" s="9">
        <v>0</v>
      </c>
      <c r="AC2592" s="9">
        <v>60822</v>
      </c>
      <c r="AD2592" s="9" t="s">
        <v>2091</v>
      </c>
      <c r="AE2592" s="20">
        <v>77</v>
      </c>
    </row>
    <row r="2593" spans="1:31" x14ac:dyDescent="0.35">
      <c r="A2593" t="s">
        <v>8303</v>
      </c>
      <c r="B2593" t="s">
        <v>15</v>
      </c>
      <c r="C2593" t="s">
        <v>40</v>
      </c>
      <c r="D2593" s="2">
        <v>1994</v>
      </c>
      <c r="E2593" t="s">
        <v>8133</v>
      </c>
      <c r="F2593" s="2">
        <v>5.2</v>
      </c>
      <c r="G2593">
        <v>2700</v>
      </c>
      <c r="H2593" t="s">
        <v>4495</v>
      </c>
      <c r="I2593" t="s">
        <v>8304</v>
      </c>
      <c r="J2593" t="s">
        <v>6688</v>
      </c>
      <c r="K2593" s="3" t="s">
        <v>29</v>
      </c>
      <c r="L2593">
        <v>13000000</v>
      </c>
      <c r="M2593">
        <v>3134381</v>
      </c>
      <c r="N2593" t="s">
        <v>6267</v>
      </c>
      <c r="O2593" s="2">
        <v>97</v>
      </c>
      <c r="Q2593" s="10" t="s">
        <v>40</v>
      </c>
      <c r="R2593" s="21">
        <v>1994</v>
      </c>
      <c r="S2593" s="27" t="s">
        <v>13256</v>
      </c>
      <c r="T2593" s="25" t="str">
        <f>LEFT(S2593,3)</f>
        <v>Apr</v>
      </c>
      <c r="U2593" s="10" t="s">
        <v>29</v>
      </c>
      <c r="V2593" s="21">
        <v>5.2</v>
      </c>
      <c r="W2593" s="10">
        <v>2700</v>
      </c>
      <c r="X2593" s="10" t="s">
        <v>4495</v>
      </c>
      <c r="Y2593" s="10" t="s">
        <v>8304</v>
      </c>
      <c r="Z2593" s="10" t="s">
        <v>6688</v>
      </c>
      <c r="AA2593" s="22" t="s">
        <v>29</v>
      </c>
      <c r="AB2593" s="10">
        <v>13000000</v>
      </c>
      <c r="AC2593" s="10">
        <v>3134381</v>
      </c>
      <c r="AD2593" s="10" t="s">
        <v>6267</v>
      </c>
      <c r="AE2593" s="23">
        <v>97</v>
      </c>
    </row>
    <row r="2594" spans="1:31" x14ac:dyDescent="0.35">
      <c r="A2594" t="s">
        <v>8305</v>
      </c>
      <c r="B2594" t="s">
        <v>15</v>
      </c>
      <c r="C2594" t="s">
        <v>40</v>
      </c>
      <c r="D2594" s="2">
        <v>1994</v>
      </c>
      <c r="E2594" t="s">
        <v>7961</v>
      </c>
      <c r="F2594" s="2">
        <v>6.6</v>
      </c>
      <c r="G2594">
        <v>13000</v>
      </c>
      <c r="H2594" t="s">
        <v>1133</v>
      </c>
      <c r="I2594" t="s">
        <v>5902</v>
      </c>
      <c r="J2594" t="s">
        <v>1564</v>
      </c>
      <c r="K2594" s="3" t="s">
        <v>29</v>
      </c>
      <c r="L2594">
        <v>6000000</v>
      </c>
      <c r="M2594">
        <v>48424341</v>
      </c>
      <c r="N2594" t="s">
        <v>60</v>
      </c>
      <c r="O2594" s="2">
        <v>112</v>
      </c>
      <c r="Q2594" s="9" t="s">
        <v>40</v>
      </c>
      <c r="R2594" s="18">
        <v>1994</v>
      </c>
      <c r="S2594" s="26" t="s">
        <v>13232</v>
      </c>
      <c r="T2594" s="25" t="str">
        <f>LEFT(S2594,3)</f>
        <v>Mar</v>
      </c>
      <c r="U2594" s="9" t="s">
        <v>29</v>
      </c>
      <c r="V2594" s="18">
        <v>6.6</v>
      </c>
      <c r="W2594" s="9">
        <v>13000</v>
      </c>
      <c r="X2594" s="9" t="s">
        <v>1133</v>
      </c>
      <c r="Y2594" s="9" t="s">
        <v>5902</v>
      </c>
      <c r="Z2594" s="9" t="s">
        <v>1564</v>
      </c>
      <c r="AA2594" s="19" t="s">
        <v>29</v>
      </c>
      <c r="AB2594" s="9">
        <v>6000000</v>
      </c>
      <c r="AC2594" s="9">
        <v>48424341</v>
      </c>
      <c r="AD2594" s="9" t="s">
        <v>60</v>
      </c>
      <c r="AE2594" s="20">
        <v>112</v>
      </c>
    </row>
    <row r="2595" spans="1:31" x14ac:dyDescent="0.35">
      <c r="A2595" t="s">
        <v>8306</v>
      </c>
      <c r="B2595" t="s">
        <v>1998</v>
      </c>
      <c r="C2595" t="s">
        <v>33</v>
      </c>
      <c r="D2595" s="2">
        <v>1994</v>
      </c>
      <c r="E2595" t="s">
        <v>8307</v>
      </c>
      <c r="F2595" s="2">
        <v>5.5</v>
      </c>
      <c r="G2595">
        <v>13000</v>
      </c>
      <c r="H2595" t="s">
        <v>3838</v>
      </c>
      <c r="I2595" t="s">
        <v>4800</v>
      </c>
      <c r="J2595" t="s">
        <v>3258</v>
      </c>
      <c r="K2595" s="3" t="s">
        <v>29</v>
      </c>
      <c r="L2595">
        <v>50000000</v>
      </c>
      <c r="M2595">
        <v>16487349</v>
      </c>
      <c r="N2595" t="s">
        <v>5720</v>
      </c>
      <c r="O2595" s="2">
        <v>102</v>
      </c>
      <c r="Q2595" s="10" t="s">
        <v>33</v>
      </c>
      <c r="R2595" s="21">
        <v>1994</v>
      </c>
      <c r="S2595" s="27" t="s">
        <v>13278</v>
      </c>
      <c r="T2595" s="25" t="str">
        <f>LEFT(S2595,3)</f>
        <v>Sep</v>
      </c>
      <c r="U2595" s="10" t="s">
        <v>29</v>
      </c>
      <c r="V2595" s="21">
        <v>5.5</v>
      </c>
      <c r="W2595" s="10">
        <v>13000</v>
      </c>
      <c r="X2595" s="10" t="s">
        <v>3838</v>
      </c>
      <c r="Y2595" s="10" t="s">
        <v>4800</v>
      </c>
      <c r="Z2595" s="10" t="s">
        <v>3258</v>
      </c>
      <c r="AA2595" s="22" t="s">
        <v>29</v>
      </c>
      <c r="AB2595" s="10">
        <v>50000000</v>
      </c>
      <c r="AC2595" s="10">
        <v>16487349</v>
      </c>
      <c r="AD2595" s="10" t="s">
        <v>5720</v>
      </c>
      <c r="AE2595" s="23">
        <v>102</v>
      </c>
    </row>
    <row r="2596" spans="1:31" x14ac:dyDescent="0.35">
      <c r="A2596" t="s">
        <v>8308</v>
      </c>
      <c r="B2596" t="s">
        <v>15</v>
      </c>
      <c r="C2596" t="s">
        <v>103</v>
      </c>
      <c r="D2596" s="2">
        <v>1994</v>
      </c>
      <c r="E2596" t="s">
        <v>7376</v>
      </c>
      <c r="F2596" s="2">
        <v>6.3</v>
      </c>
      <c r="G2596">
        <v>6200</v>
      </c>
      <c r="H2596" t="s">
        <v>8309</v>
      </c>
      <c r="I2596" t="s">
        <v>8310</v>
      </c>
      <c r="J2596" t="s">
        <v>3129</v>
      </c>
      <c r="K2596" s="3" t="s">
        <v>29</v>
      </c>
      <c r="L2596">
        <v>15000000</v>
      </c>
      <c r="M2596">
        <v>3038499</v>
      </c>
      <c r="N2596" t="s">
        <v>5664</v>
      </c>
      <c r="O2596" s="2">
        <v>99</v>
      </c>
      <c r="Q2596" s="9" t="s">
        <v>103</v>
      </c>
      <c r="R2596" s="18">
        <v>1994</v>
      </c>
      <c r="S2596" s="26" t="s">
        <v>13150</v>
      </c>
      <c r="T2596" s="25" t="str">
        <f>LEFT(S2596,3)</f>
        <v>Mar</v>
      </c>
      <c r="U2596" s="9" t="s">
        <v>29</v>
      </c>
      <c r="V2596" s="18">
        <v>6.3</v>
      </c>
      <c r="W2596" s="9">
        <v>6200</v>
      </c>
      <c r="X2596" s="9" t="s">
        <v>8309</v>
      </c>
      <c r="Y2596" s="9" t="s">
        <v>8310</v>
      </c>
      <c r="Z2596" s="9" t="s">
        <v>3129</v>
      </c>
      <c r="AA2596" s="19" t="s">
        <v>29</v>
      </c>
      <c r="AB2596" s="9">
        <v>15000000</v>
      </c>
      <c r="AC2596" s="9">
        <v>3038499</v>
      </c>
      <c r="AD2596" s="9" t="s">
        <v>5664</v>
      </c>
      <c r="AE2596" s="20">
        <v>99</v>
      </c>
    </row>
    <row r="2597" spans="1:31" x14ac:dyDescent="0.35">
      <c r="A2597" t="s">
        <v>8311</v>
      </c>
      <c r="B2597" t="s">
        <v>32</v>
      </c>
      <c r="C2597" t="s">
        <v>40</v>
      </c>
      <c r="D2597" s="2">
        <v>1994</v>
      </c>
      <c r="E2597" t="s">
        <v>7942</v>
      </c>
      <c r="F2597" s="2">
        <v>5.2</v>
      </c>
      <c r="G2597">
        <v>6400</v>
      </c>
      <c r="H2597" t="s">
        <v>269</v>
      </c>
      <c r="I2597" t="s">
        <v>8312</v>
      </c>
      <c r="J2597" t="s">
        <v>48</v>
      </c>
      <c r="K2597" s="3" t="s">
        <v>29</v>
      </c>
      <c r="L2597">
        <v>0</v>
      </c>
      <c r="M2597">
        <v>11391093</v>
      </c>
      <c r="N2597" t="s">
        <v>2099</v>
      </c>
      <c r="O2597" s="2">
        <v>93</v>
      </c>
      <c r="Q2597" s="10" t="s">
        <v>40</v>
      </c>
      <c r="R2597" s="21">
        <v>1994</v>
      </c>
      <c r="S2597" s="27" t="s">
        <v>13226</v>
      </c>
      <c r="T2597" s="25" t="str">
        <f>LEFT(S2597,3)</f>
        <v>Apr</v>
      </c>
      <c r="U2597" s="10" t="s">
        <v>29</v>
      </c>
      <c r="V2597" s="21">
        <v>5.2</v>
      </c>
      <c r="W2597" s="10">
        <v>6400</v>
      </c>
      <c r="X2597" s="10" t="s">
        <v>269</v>
      </c>
      <c r="Y2597" s="10" t="s">
        <v>8312</v>
      </c>
      <c r="Z2597" s="10" t="s">
        <v>48</v>
      </c>
      <c r="AA2597" s="22" t="s">
        <v>29</v>
      </c>
      <c r="AB2597" s="10">
        <v>0</v>
      </c>
      <c r="AC2597" s="10">
        <v>11391093</v>
      </c>
      <c r="AD2597" s="10" t="s">
        <v>2099</v>
      </c>
      <c r="AE2597" s="23">
        <v>93</v>
      </c>
    </row>
    <row r="2598" spans="1:31" x14ac:dyDescent="0.35">
      <c r="A2598" t="s">
        <v>8313</v>
      </c>
      <c r="B2598" t="s">
        <v>15</v>
      </c>
      <c r="C2598" t="s">
        <v>103</v>
      </c>
      <c r="D2598" s="2">
        <v>1994</v>
      </c>
      <c r="E2598" t="s">
        <v>8314</v>
      </c>
      <c r="F2598" s="2">
        <v>6.7</v>
      </c>
      <c r="G2598">
        <v>7600</v>
      </c>
      <c r="H2598" t="s">
        <v>8315</v>
      </c>
      <c r="I2598" t="s">
        <v>8315</v>
      </c>
      <c r="J2598" t="s">
        <v>6090</v>
      </c>
      <c r="K2598" s="3" t="s">
        <v>29</v>
      </c>
      <c r="L2598">
        <v>2300000</v>
      </c>
      <c r="M2598">
        <v>1095885</v>
      </c>
      <c r="N2598" t="s">
        <v>7525</v>
      </c>
      <c r="O2598" s="2">
        <v>98</v>
      </c>
      <c r="Q2598" s="9" t="s">
        <v>103</v>
      </c>
      <c r="R2598" s="18">
        <v>1994</v>
      </c>
      <c r="S2598" s="26" t="s">
        <v>13279</v>
      </c>
      <c r="T2598" s="25" t="str">
        <f>LEFT(S2598,3)</f>
        <v>May</v>
      </c>
      <c r="U2598" s="9" t="s">
        <v>29</v>
      </c>
      <c r="V2598" s="18">
        <v>6.7</v>
      </c>
      <c r="W2598" s="9">
        <v>7600</v>
      </c>
      <c r="X2598" s="9" t="s">
        <v>8315</v>
      </c>
      <c r="Y2598" s="9" t="s">
        <v>8315</v>
      </c>
      <c r="Z2598" s="9" t="s">
        <v>6090</v>
      </c>
      <c r="AA2598" s="19" t="s">
        <v>29</v>
      </c>
      <c r="AB2598" s="9">
        <v>2300000</v>
      </c>
      <c r="AC2598" s="9">
        <v>1095885</v>
      </c>
      <c r="AD2598" s="9" t="s">
        <v>7525</v>
      </c>
      <c r="AE2598" s="20">
        <v>98</v>
      </c>
    </row>
    <row r="2599" spans="1:31" x14ac:dyDescent="0.35">
      <c r="A2599" t="s">
        <v>8316</v>
      </c>
      <c r="B2599" t="s">
        <v>32</v>
      </c>
      <c r="C2599" t="s">
        <v>236</v>
      </c>
      <c r="D2599" s="2">
        <v>1994</v>
      </c>
      <c r="E2599" t="s">
        <v>8037</v>
      </c>
      <c r="F2599" s="2">
        <v>5.9</v>
      </c>
      <c r="G2599">
        <v>5400</v>
      </c>
      <c r="H2599" t="s">
        <v>356</v>
      </c>
      <c r="I2599" t="s">
        <v>8317</v>
      </c>
      <c r="J2599" t="s">
        <v>2123</v>
      </c>
      <c r="K2599" s="3" t="s">
        <v>29</v>
      </c>
      <c r="L2599">
        <v>0</v>
      </c>
      <c r="M2599">
        <v>9979683</v>
      </c>
      <c r="N2599" t="s">
        <v>8318</v>
      </c>
      <c r="O2599" s="2">
        <v>94</v>
      </c>
      <c r="Q2599" s="10" t="s">
        <v>236</v>
      </c>
      <c r="R2599" s="21">
        <v>1994</v>
      </c>
      <c r="S2599" s="27" t="s">
        <v>13244</v>
      </c>
      <c r="T2599" s="25" t="str">
        <f>LEFT(S2599,3)</f>
        <v>Jul</v>
      </c>
      <c r="U2599" s="10" t="s">
        <v>29</v>
      </c>
      <c r="V2599" s="21">
        <v>5.9</v>
      </c>
      <c r="W2599" s="10">
        <v>5400</v>
      </c>
      <c r="X2599" s="10" t="s">
        <v>356</v>
      </c>
      <c r="Y2599" s="10" t="s">
        <v>8317</v>
      </c>
      <c r="Z2599" s="10" t="s">
        <v>2123</v>
      </c>
      <c r="AA2599" s="22" t="s">
        <v>29</v>
      </c>
      <c r="AB2599" s="10">
        <v>0</v>
      </c>
      <c r="AC2599" s="10">
        <v>9979683</v>
      </c>
      <c r="AD2599" s="10" t="s">
        <v>8318</v>
      </c>
      <c r="AE2599" s="23">
        <v>94</v>
      </c>
    </row>
    <row r="2600" spans="1:31" x14ac:dyDescent="0.35">
      <c r="A2600" t="s">
        <v>8319</v>
      </c>
      <c r="B2600" t="s">
        <v>32</v>
      </c>
      <c r="C2600" t="s">
        <v>24</v>
      </c>
      <c r="D2600" s="2">
        <v>1994</v>
      </c>
      <c r="E2600" t="s">
        <v>6908</v>
      </c>
      <c r="F2600" s="2">
        <v>5.3</v>
      </c>
      <c r="G2600">
        <v>6500</v>
      </c>
      <c r="H2600" t="s">
        <v>6050</v>
      </c>
      <c r="I2600" t="s">
        <v>6050</v>
      </c>
      <c r="J2600" t="s">
        <v>8320</v>
      </c>
      <c r="K2600" s="3" t="s">
        <v>2107</v>
      </c>
      <c r="L2600">
        <v>0</v>
      </c>
      <c r="M2600">
        <v>16453258</v>
      </c>
      <c r="N2600" t="s">
        <v>2025</v>
      </c>
      <c r="O2600" s="2">
        <v>96</v>
      </c>
      <c r="Q2600" s="9" t="s">
        <v>24</v>
      </c>
      <c r="R2600" s="18">
        <v>1994</v>
      </c>
      <c r="S2600" s="26" t="s">
        <v>13090</v>
      </c>
      <c r="T2600" s="25" t="str">
        <f>LEFT(S2600,3)</f>
        <v>Mar</v>
      </c>
      <c r="U2600" s="9" t="s">
        <v>29</v>
      </c>
      <c r="V2600" s="18">
        <v>5.3</v>
      </c>
      <c r="W2600" s="9">
        <v>6500</v>
      </c>
      <c r="X2600" s="9" t="s">
        <v>6050</v>
      </c>
      <c r="Y2600" s="9" t="s">
        <v>6050</v>
      </c>
      <c r="Z2600" s="9" t="s">
        <v>8320</v>
      </c>
      <c r="AA2600" s="19" t="s">
        <v>2107</v>
      </c>
      <c r="AB2600" s="9">
        <v>0</v>
      </c>
      <c r="AC2600" s="9">
        <v>16453258</v>
      </c>
      <c r="AD2600" s="9" t="s">
        <v>2025</v>
      </c>
      <c r="AE2600" s="20">
        <v>96</v>
      </c>
    </row>
    <row r="2601" spans="1:31" x14ac:dyDescent="0.35">
      <c r="A2601" t="s">
        <v>8321</v>
      </c>
      <c r="B2601" t="s">
        <v>15</v>
      </c>
      <c r="C2601" t="s">
        <v>103</v>
      </c>
      <c r="D2601" s="2">
        <v>1994</v>
      </c>
      <c r="E2601" t="s">
        <v>8322</v>
      </c>
      <c r="F2601" s="2">
        <v>7.6</v>
      </c>
      <c r="G2601">
        <v>12000</v>
      </c>
      <c r="H2601" t="s">
        <v>5911</v>
      </c>
      <c r="I2601" t="s">
        <v>5911</v>
      </c>
      <c r="J2601" t="s">
        <v>8323</v>
      </c>
      <c r="K2601" s="3" t="s">
        <v>29</v>
      </c>
      <c r="L2601">
        <v>3500000</v>
      </c>
      <c r="M2601">
        <v>8094616</v>
      </c>
      <c r="N2601" t="s">
        <v>8324</v>
      </c>
      <c r="O2601" s="2">
        <v>114</v>
      </c>
      <c r="Q2601" s="10" t="s">
        <v>103</v>
      </c>
      <c r="R2601" s="21">
        <v>1994</v>
      </c>
      <c r="S2601" s="27" t="s">
        <v>13280</v>
      </c>
      <c r="T2601" s="25" t="str">
        <f>LEFT(S2601,3)</f>
        <v>Sep</v>
      </c>
      <c r="U2601" s="10" t="s">
        <v>29</v>
      </c>
      <c r="V2601" s="21">
        <v>7.6</v>
      </c>
      <c r="W2601" s="10">
        <v>12000</v>
      </c>
      <c r="X2601" s="10" t="s">
        <v>5911</v>
      </c>
      <c r="Y2601" s="10" t="s">
        <v>5911</v>
      </c>
      <c r="Z2601" s="10" t="s">
        <v>8323</v>
      </c>
      <c r="AA2601" s="22" t="s">
        <v>29</v>
      </c>
      <c r="AB2601" s="10">
        <v>3500000</v>
      </c>
      <c r="AC2601" s="10">
        <v>8094616</v>
      </c>
      <c r="AD2601" s="10" t="s">
        <v>8324</v>
      </c>
      <c r="AE2601" s="23">
        <v>114</v>
      </c>
    </row>
    <row r="2602" spans="1:31" x14ac:dyDescent="0.35">
      <c r="A2602" t="s">
        <v>8325</v>
      </c>
      <c r="B2602" t="s">
        <v>15</v>
      </c>
      <c r="C2602" t="s">
        <v>51</v>
      </c>
      <c r="D2602" s="2">
        <v>1994</v>
      </c>
      <c r="E2602" t="s">
        <v>8326</v>
      </c>
      <c r="F2602" s="2">
        <v>5.9</v>
      </c>
      <c r="G2602">
        <v>8500</v>
      </c>
      <c r="H2602" t="s">
        <v>8327</v>
      </c>
      <c r="I2602" t="s">
        <v>8328</v>
      </c>
      <c r="J2602" t="s">
        <v>101</v>
      </c>
      <c r="K2602" s="3" t="s">
        <v>29</v>
      </c>
      <c r="L2602">
        <v>0</v>
      </c>
      <c r="M2602">
        <v>8647042</v>
      </c>
      <c r="N2602" t="s">
        <v>5720</v>
      </c>
      <c r="O2602" s="2">
        <v>109</v>
      </c>
      <c r="Q2602" s="9" t="s">
        <v>51</v>
      </c>
      <c r="R2602" s="18">
        <v>1994</v>
      </c>
      <c r="S2602" s="26" t="s">
        <v>13281</v>
      </c>
      <c r="T2602" s="25" t="str">
        <f>LEFT(S2602,3)</f>
        <v>Oct</v>
      </c>
      <c r="U2602" s="9" t="s">
        <v>29</v>
      </c>
      <c r="V2602" s="18">
        <v>5.9</v>
      </c>
      <c r="W2602" s="9">
        <v>8500</v>
      </c>
      <c r="X2602" s="9" t="s">
        <v>8327</v>
      </c>
      <c r="Y2602" s="9" t="s">
        <v>8328</v>
      </c>
      <c r="Z2602" s="9" t="s">
        <v>101</v>
      </c>
      <c r="AA2602" s="19" t="s">
        <v>29</v>
      </c>
      <c r="AB2602" s="9">
        <v>0</v>
      </c>
      <c r="AC2602" s="9">
        <v>8647042</v>
      </c>
      <c r="AD2602" s="9" t="s">
        <v>5720</v>
      </c>
      <c r="AE2602" s="20">
        <v>109</v>
      </c>
    </row>
    <row r="2603" spans="1:31" x14ac:dyDescent="0.35">
      <c r="A2603" t="s">
        <v>8329</v>
      </c>
      <c r="B2603" t="s">
        <v>1998</v>
      </c>
      <c r="C2603" t="s">
        <v>40</v>
      </c>
      <c r="D2603" s="2">
        <v>1994</v>
      </c>
      <c r="E2603" t="s">
        <v>7822</v>
      </c>
      <c r="F2603" s="2">
        <v>5.4</v>
      </c>
      <c r="G2603">
        <v>6000</v>
      </c>
      <c r="H2603" t="s">
        <v>269</v>
      </c>
      <c r="I2603" t="s">
        <v>8330</v>
      </c>
      <c r="J2603" t="s">
        <v>894</v>
      </c>
      <c r="K2603" s="3" t="s">
        <v>29</v>
      </c>
      <c r="L2603">
        <v>0</v>
      </c>
      <c r="M2603">
        <v>2694234</v>
      </c>
      <c r="N2603" t="s">
        <v>8331</v>
      </c>
      <c r="O2603" s="2">
        <v>101</v>
      </c>
      <c r="Q2603" s="10" t="s">
        <v>40</v>
      </c>
      <c r="R2603" s="21">
        <v>1994</v>
      </c>
      <c r="S2603" s="27" t="s">
        <v>13205</v>
      </c>
      <c r="T2603" s="25" t="str">
        <f>LEFT(S2603,3)</f>
        <v>Sep</v>
      </c>
      <c r="U2603" s="10" t="s">
        <v>29</v>
      </c>
      <c r="V2603" s="21">
        <v>5.4</v>
      </c>
      <c r="W2603" s="10">
        <v>6000</v>
      </c>
      <c r="X2603" s="10" t="s">
        <v>269</v>
      </c>
      <c r="Y2603" s="10" t="s">
        <v>8330</v>
      </c>
      <c r="Z2603" s="10" t="s">
        <v>894</v>
      </c>
      <c r="AA2603" s="22" t="s">
        <v>29</v>
      </c>
      <c r="AB2603" s="10">
        <v>0</v>
      </c>
      <c r="AC2603" s="10">
        <v>2694234</v>
      </c>
      <c r="AD2603" s="10" t="s">
        <v>8331</v>
      </c>
      <c r="AE2603" s="23">
        <v>101</v>
      </c>
    </row>
    <row r="2604" spans="1:31" x14ac:dyDescent="0.35">
      <c r="A2604" t="s">
        <v>8332</v>
      </c>
      <c r="B2604" t="s">
        <v>15</v>
      </c>
      <c r="C2604" t="s">
        <v>62</v>
      </c>
      <c r="D2604" s="2">
        <v>1994</v>
      </c>
      <c r="E2604" t="s">
        <v>7942</v>
      </c>
      <c r="F2604" s="2">
        <v>6.7</v>
      </c>
      <c r="G2604">
        <v>5900</v>
      </c>
      <c r="H2604" t="s">
        <v>8333</v>
      </c>
      <c r="I2604" t="s">
        <v>8333</v>
      </c>
      <c r="J2604" t="s">
        <v>4032</v>
      </c>
      <c r="K2604" s="3" t="s">
        <v>21</v>
      </c>
      <c r="L2604">
        <v>0</v>
      </c>
      <c r="M2604">
        <v>2392589</v>
      </c>
      <c r="N2604" t="s">
        <v>1984</v>
      </c>
      <c r="O2604" s="2">
        <v>100</v>
      </c>
      <c r="Q2604" s="9" t="s">
        <v>62</v>
      </c>
      <c r="R2604" s="18">
        <v>1994</v>
      </c>
      <c r="S2604" s="26" t="s">
        <v>13226</v>
      </c>
      <c r="T2604" s="25" t="str">
        <f>LEFT(S2604,3)</f>
        <v>Apr</v>
      </c>
      <c r="U2604" s="9" t="s">
        <v>29</v>
      </c>
      <c r="V2604" s="18">
        <v>6.7</v>
      </c>
      <c r="W2604" s="9">
        <v>5900</v>
      </c>
      <c r="X2604" s="9" t="s">
        <v>8333</v>
      </c>
      <c r="Y2604" s="9" t="s">
        <v>8333</v>
      </c>
      <c r="Z2604" s="9" t="s">
        <v>4032</v>
      </c>
      <c r="AA2604" s="19" t="s">
        <v>21</v>
      </c>
      <c r="AB2604" s="9">
        <v>0</v>
      </c>
      <c r="AC2604" s="9">
        <v>2392589</v>
      </c>
      <c r="AD2604" s="9" t="s">
        <v>1984</v>
      </c>
      <c r="AE2604" s="20">
        <v>100</v>
      </c>
    </row>
    <row r="2605" spans="1:31" x14ac:dyDescent="0.35">
      <c r="A2605" t="s">
        <v>8334</v>
      </c>
      <c r="B2605" t="s">
        <v>15</v>
      </c>
      <c r="C2605" t="s">
        <v>40</v>
      </c>
      <c r="D2605" s="2">
        <v>1994</v>
      </c>
      <c r="E2605" t="s">
        <v>8205</v>
      </c>
      <c r="F2605" s="2">
        <v>4.5999999999999996</v>
      </c>
      <c r="G2605">
        <v>9300</v>
      </c>
      <c r="H2605" t="s">
        <v>6747</v>
      </c>
      <c r="I2605" t="s">
        <v>7515</v>
      </c>
      <c r="J2605" t="s">
        <v>7516</v>
      </c>
      <c r="K2605" s="3" t="s">
        <v>29</v>
      </c>
      <c r="L2605">
        <v>2000000</v>
      </c>
      <c r="M2605">
        <v>2260622</v>
      </c>
      <c r="N2605" t="s">
        <v>8335</v>
      </c>
      <c r="O2605" s="2">
        <v>85</v>
      </c>
      <c r="Q2605" s="10" t="s">
        <v>40</v>
      </c>
      <c r="R2605" s="21">
        <v>1994</v>
      </c>
      <c r="S2605" s="27" t="s">
        <v>13266</v>
      </c>
      <c r="T2605" s="25" t="str">
        <f>LEFT(S2605,3)</f>
        <v>Apr</v>
      </c>
      <c r="U2605" s="10" t="s">
        <v>29</v>
      </c>
      <c r="V2605" s="21">
        <v>4.5999999999999996</v>
      </c>
      <c r="W2605" s="10">
        <v>9300</v>
      </c>
      <c r="X2605" s="10" t="s">
        <v>6747</v>
      </c>
      <c r="Y2605" s="10" t="s">
        <v>7515</v>
      </c>
      <c r="Z2605" s="10" t="s">
        <v>7516</v>
      </c>
      <c r="AA2605" s="22" t="s">
        <v>29</v>
      </c>
      <c r="AB2605" s="10">
        <v>2000000</v>
      </c>
      <c r="AC2605" s="10">
        <v>2260622</v>
      </c>
      <c r="AD2605" s="10" t="s">
        <v>8335</v>
      </c>
      <c r="AE2605" s="23">
        <v>85</v>
      </c>
    </row>
    <row r="2606" spans="1:31" x14ac:dyDescent="0.35">
      <c r="A2606" t="s">
        <v>8336</v>
      </c>
      <c r="B2606" t="s">
        <v>1998</v>
      </c>
      <c r="C2606" t="s">
        <v>40</v>
      </c>
      <c r="D2606" s="2">
        <v>1994</v>
      </c>
      <c r="E2606" t="s">
        <v>8326</v>
      </c>
      <c r="F2606" s="2">
        <v>6</v>
      </c>
      <c r="G2606">
        <v>4500</v>
      </c>
      <c r="H2606" t="s">
        <v>4961</v>
      </c>
      <c r="I2606" t="s">
        <v>8337</v>
      </c>
      <c r="J2606" t="s">
        <v>599</v>
      </c>
      <c r="K2606" s="3" t="s">
        <v>29</v>
      </c>
      <c r="L2606">
        <v>60000000</v>
      </c>
      <c r="M2606">
        <v>18272894</v>
      </c>
      <c r="N2606" t="s">
        <v>8338</v>
      </c>
      <c r="O2606" s="2">
        <v>108</v>
      </c>
      <c r="Q2606" s="9" t="s">
        <v>40</v>
      </c>
      <c r="R2606" s="18">
        <v>1994</v>
      </c>
      <c r="S2606" s="26" t="s">
        <v>13281</v>
      </c>
      <c r="T2606" s="25" t="str">
        <f>LEFT(S2606,3)</f>
        <v>Oct</v>
      </c>
      <c r="U2606" s="9" t="s">
        <v>29</v>
      </c>
      <c r="V2606" s="18">
        <v>6</v>
      </c>
      <c r="W2606" s="9">
        <v>4500</v>
      </c>
      <c r="X2606" s="9" t="s">
        <v>4961</v>
      </c>
      <c r="Y2606" s="9" t="s">
        <v>8337</v>
      </c>
      <c r="Z2606" s="9" t="s">
        <v>599</v>
      </c>
      <c r="AA2606" s="19" t="s">
        <v>29</v>
      </c>
      <c r="AB2606" s="9">
        <v>60000000</v>
      </c>
      <c r="AC2606" s="9">
        <v>18272894</v>
      </c>
      <c r="AD2606" s="9" t="s">
        <v>8338</v>
      </c>
      <c r="AE2606" s="20">
        <v>108</v>
      </c>
    </row>
    <row r="2607" spans="1:31" x14ac:dyDescent="0.35">
      <c r="A2607" t="s">
        <v>8339</v>
      </c>
      <c r="B2607" t="s">
        <v>1998</v>
      </c>
      <c r="C2607" t="s">
        <v>40</v>
      </c>
      <c r="D2607" s="2">
        <v>1994</v>
      </c>
      <c r="E2607" t="s">
        <v>8004</v>
      </c>
      <c r="F2607" s="2">
        <v>5.4</v>
      </c>
      <c r="G2607">
        <v>11000</v>
      </c>
      <c r="H2607" t="s">
        <v>1584</v>
      </c>
      <c r="I2607" t="s">
        <v>1584</v>
      </c>
      <c r="J2607" t="s">
        <v>850</v>
      </c>
      <c r="K2607" s="3" t="s">
        <v>29</v>
      </c>
      <c r="L2607">
        <v>15000000</v>
      </c>
      <c r="M2607">
        <v>6821850</v>
      </c>
      <c r="N2607" t="s">
        <v>2099</v>
      </c>
      <c r="O2607" s="2">
        <v>97</v>
      </c>
      <c r="Q2607" s="10" t="s">
        <v>40</v>
      </c>
      <c r="R2607" s="21">
        <v>1994</v>
      </c>
      <c r="S2607" s="27" t="s">
        <v>13239</v>
      </c>
      <c r="T2607" s="25" t="str">
        <f>LEFT(S2607,3)</f>
        <v>Dec</v>
      </c>
      <c r="U2607" s="10" t="s">
        <v>29</v>
      </c>
      <c r="V2607" s="21">
        <v>5.4</v>
      </c>
      <c r="W2607" s="10">
        <v>11000</v>
      </c>
      <c r="X2607" s="10" t="s">
        <v>1584</v>
      </c>
      <c r="Y2607" s="10" t="s">
        <v>1584</v>
      </c>
      <c r="Z2607" s="10" t="s">
        <v>850</v>
      </c>
      <c r="AA2607" s="22" t="s">
        <v>29</v>
      </c>
      <c r="AB2607" s="10">
        <v>15000000</v>
      </c>
      <c r="AC2607" s="10">
        <v>6821850</v>
      </c>
      <c r="AD2607" s="10" t="s">
        <v>2099</v>
      </c>
      <c r="AE2607" s="23">
        <v>97</v>
      </c>
    </row>
    <row r="2608" spans="1:31" x14ac:dyDescent="0.35">
      <c r="A2608" t="s">
        <v>8340</v>
      </c>
      <c r="B2608" t="s">
        <v>15</v>
      </c>
      <c r="C2608" t="s">
        <v>16</v>
      </c>
      <c r="D2608" s="2">
        <v>1994</v>
      </c>
      <c r="E2608" t="s">
        <v>7919</v>
      </c>
      <c r="F2608" s="2">
        <v>5.9</v>
      </c>
      <c r="G2608">
        <v>3700</v>
      </c>
      <c r="H2608" t="s">
        <v>244</v>
      </c>
      <c r="I2608" t="s">
        <v>8341</v>
      </c>
      <c r="J2608" t="s">
        <v>344</v>
      </c>
      <c r="K2608" s="3" t="s">
        <v>29</v>
      </c>
      <c r="L2608">
        <v>30000000</v>
      </c>
      <c r="M2608">
        <v>3180674</v>
      </c>
      <c r="N2608" t="s">
        <v>5509</v>
      </c>
      <c r="O2608" s="2">
        <v>101</v>
      </c>
      <c r="Q2608" s="9" t="s">
        <v>16</v>
      </c>
      <c r="R2608" s="18">
        <v>1994</v>
      </c>
      <c r="S2608" s="26" t="s">
        <v>13220</v>
      </c>
      <c r="T2608" s="25" t="str">
        <f>LEFT(S2608,3)</f>
        <v>Oct</v>
      </c>
      <c r="U2608" s="9" t="s">
        <v>29</v>
      </c>
      <c r="V2608" s="18">
        <v>5.9</v>
      </c>
      <c r="W2608" s="9">
        <v>3700</v>
      </c>
      <c r="X2608" s="9" t="s">
        <v>244</v>
      </c>
      <c r="Y2608" s="9" t="s">
        <v>8341</v>
      </c>
      <c r="Z2608" s="9" t="s">
        <v>344</v>
      </c>
      <c r="AA2608" s="19" t="s">
        <v>29</v>
      </c>
      <c r="AB2608" s="9">
        <v>30000000</v>
      </c>
      <c r="AC2608" s="9">
        <v>3180674</v>
      </c>
      <c r="AD2608" s="9" t="s">
        <v>5509</v>
      </c>
      <c r="AE2608" s="20">
        <v>101</v>
      </c>
    </row>
    <row r="2609" spans="1:31" x14ac:dyDescent="0.35">
      <c r="A2609" t="s">
        <v>8342</v>
      </c>
      <c r="B2609" t="s">
        <v>15</v>
      </c>
      <c r="C2609" t="s">
        <v>40</v>
      </c>
      <c r="D2609" s="2">
        <v>1994</v>
      </c>
      <c r="E2609" t="s">
        <v>8343</v>
      </c>
      <c r="F2609" s="2">
        <v>4.7</v>
      </c>
      <c r="G2609">
        <v>4800</v>
      </c>
      <c r="H2609" t="s">
        <v>8344</v>
      </c>
      <c r="I2609" t="s">
        <v>5785</v>
      </c>
      <c r="J2609" t="s">
        <v>5786</v>
      </c>
      <c r="K2609" s="3" t="s">
        <v>29</v>
      </c>
      <c r="L2609">
        <v>0</v>
      </c>
      <c r="M2609">
        <v>19281235</v>
      </c>
      <c r="N2609" t="s">
        <v>5787</v>
      </c>
      <c r="O2609" s="2">
        <v>100</v>
      </c>
      <c r="Q2609" s="10" t="s">
        <v>40</v>
      </c>
      <c r="R2609" s="21">
        <v>1994</v>
      </c>
      <c r="S2609" s="27" t="s">
        <v>13282</v>
      </c>
      <c r="T2609" s="25" t="str">
        <f>LEFT(S2609,3)</f>
        <v>Jan</v>
      </c>
      <c r="U2609" s="10" t="s">
        <v>29</v>
      </c>
      <c r="V2609" s="21">
        <v>4.7</v>
      </c>
      <c r="W2609" s="10">
        <v>4800</v>
      </c>
      <c r="X2609" s="10" t="s">
        <v>8344</v>
      </c>
      <c r="Y2609" s="10" t="s">
        <v>5785</v>
      </c>
      <c r="Z2609" s="10" t="s">
        <v>5786</v>
      </c>
      <c r="AA2609" s="22" t="s">
        <v>29</v>
      </c>
      <c r="AB2609" s="10">
        <v>0</v>
      </c>
      <c r="AC2609" s="10">
        <v>19281235</v>
      </c>
      <c r="AD2609" s="10" t="s">
        <v>5787</v>
      </c>
      <c r="AE2609" s="23">
        <v>100</v>
      </c>
    </row>
    <row r="2610" spans="1:31" x14ac:dyDescent="0.35">
      <c r="A2610" t="s">
        <v>8345</v>
      </c>
      <c r="B2610" t="s">
        <v>32</v>
      </c>
      <c r="C2610" t="s">
        <v>40</v>
      </c>
      <c r="D2610" s="2">
        <v>1994</v>
      </c>
      <c r="E2610" t="s">
        <v>7712</v>
      </c>
      <c r="F2610" s="2">
        <v>5.5</v>
      </c>
      <c r="G2610">
        <v>8500</v>
      </c>
      <c r="H2610" t="s">
        <v>433</v>
      </c>
      <c r="I2610" t="s">
        <v>8346</v>
      </c>
      <c r="J2610" t="s">
        <v>2045</v>
      </c>
      <c r="K2610" s="3" t="s">
        <v>29</v>
      </c>
      <c r="L2610">
        <v>17080000</v>
      </c>
      <c r="M2610">
        <v>21011318</v>
      </c>
      <c r="N2610" t="s">
        <v>5720</v>
      </c>
      <c r="O2610" s="2">
        <v>107</v>
      </c>
      <c r="Q2610" s="9" t="s">
        <v>40</v>
      </c>
      <c r="R2610" s="18">
        <v>1994</v>
      </c>
      <c r="S2610" s="26" t="s">
        <v>13194</v>
      </c>
      <c r="T2610" s="25" t="str">
        <f>LEFT(S2610,3)</f>
        <v>Jan</v>
      </c>
      <c r="U2610" s="9" t="s">
        <v>29</v>
      </c>
      <c r="V2610" s="18">
        <v>5.5</v>
      </c>
      <c r="W2610" s="9">
        <v>8500</v>
      </c>
      <c r="X2610" s="9" t="s">
        <v>433</v>
      </c>
      <c r="Y2610" s="9" t="s">
        <v>8346</v>
      </c>
      <c r="Z2610" s="9" t="s">
        <v>2045</v>
      </c>
      <c r="AA2610" s="19" t="s">
        <v>29</v>
      </c>
      <c r="AB2610" s="9">
        <v>17080000</v>
      </c>
      <c r="AC2610" s="9">
        <v>21011318</v>
      </c>
      <c r="AD2610" s="9" t="s">
        <v>5720</v>
      </c>
      <c r="AE2610" s="20">
        <v>107</v>
      </c>
    </row>
    <row r="2611" spans="1:31" x14ac:dyDescent="0.35">
      <c r="A2611" t="s">
        <v>8347</v>
      </c>
      <c r="B2611" t="s">
        <v>15</v>
      </c>
      <c r="C2611" t="s">
        <v>40</v>
      </c>
      <c r="D2611" s="2">
        <v>1994</v>
      </c>
      <c r="E2611" t="s">
        <v>8348</v>
      </c>
      <c r="F2611" s="2">
        <v>5.7</v>
      </c>
      <c r="G2611">
        <v>2500</v>
      </c>
      <c r="H2611" t="s">
        <v>8349</v>
      </c>
      <c r="I2611" t="s">
        <v>8350</v>
      </c>
      <c r="J2611" t="s">
        <v>3540</v>
      </c>
      <c r="K2611" s="3" t="s">
        <v>29</v>
      </c>
      <c r="L2611">
        <v>0</v>
      </c>
      <c r="M2611">
        <v>200151</v>
      </c>
      <c r="N2611" t="s">
        <v>7694</v>
      </c>
      <c r="O2611" s="2">
        <v>86</v>
      </c>
      <c r="Q2611" s="10" t="s">
        <v>40</v>
      </c>
      <c r="R2611" s="21">
        <v>1994</v>
      </c>
      <c r="S2611" s="27" t="s">
        <v>13283</v>
      </c>
      <c r="T2611" s="25" t="str">
        <f>LEFT(S2611,3)</f>
        <v>Nov</v>
      </c>
      <c r="U2611" s="10" t="s">
        <v>451</v>
      </c>
      <c r="V2611" s="21">
        <v>5.7</v>
      </c>
      <c r="W2611" s="10">
        <v>2500</v>
      </c>
      <c r="X2611" s="10" t="s">
        <v>8349</v>
      </c>
      <c r="Y2611" s="10" t="s">
        <v>8350</v>
      </c>
      <c r="Z2611" s="10" t="s">
        <v>3540</v>
      </c>
      <c r="AA2611" s="22" t="s">
        <v>29</v>
      </c>
      <c r="AB2611" s="10">
        <v>0</v>
      </c>
      <c r="AC2611" s="10">
        <v>200151</v>
      </c>
      <c r="AD2611" s="10" t="s">
        <v>7694</v>
      </c>
      <c r="AE2611" s="23">
        <v>86</v>
      </c>
    </row>
    <row r="2612" spans="1:31" x14ac:dyDescent="0.35">
      <c r="A2612" t="s">
        <v>8351</v>
      </c>
      <c r="B2612" t="s">
        <v>32</v>
      </c>
      <c r="C2612" t="s">
        <v>40</v>
      </c>
      <c r="D2612" s="2">
        <v>1994</v>
      </c>
      <c r="E2612" t="s">
        <v>8073</v>
      </c>
      <c r="F2612" s="2">
        <v>6</v>
      </c>
      <c r="G2612">
        <v>2500</v>
      </c>
      <c r="H2612" t="s">
        <v>1388</v>
      </c>
      <c r="I2612" t="s">
        <v>1388</v>
      </c>
      <c r="J2612" t="s">
        <v>1528</v>
      </c>
      <c r="K2612" s="3" t="s">
        <v>21</v>
      </c>
      <c r="L2612">
        <v>0</v>
      </c>
      <c r="M2612">
        <v>3062530</v>
      </c>
      <c r="N2612" t="s">
        <v>8352</v>
      </c>
      <c r="O2612" s="2">
        <v>97</v>
      </c>
      <c r="Q2612" s="9" t="s">
        <v>40</v>
      </c>
      <c r="R2612" s="18">
        <v>1994</v>
      </c>
      <c r="S2612" s="26" t="s">
        <v>13251</v>
      </c>
      <c r="T2612" s="25" t="str">
        <f>LEFT(S2612,3)</f>
        <v>Sep</v>
      </c>
      <c r="U2612" s="9" t="s">
        <v>29</v>
      </c>
      <c r="V2612" s="18">
        <v>6</v>
      </c>
      <c r="W2612" s="9">
        <v>2500</v>
      </c>
      <c r="X2612" s="9" t="s">
        <v>1388</v>
      </c>
      <c r="Y2612" s="9" t="s">
        <v>1388</v>
      </c>
      <c r="Z2612" s="9" t="s">
        <v>1528</v>
      </c>
      <c r="AA2612" s="19" t="s">
        <v>21</v>
      </c>
      <c r="AB2612" s="9">
        <v>0</v>
      </c>
      <c r="AC2612" s="9">
        <v>3062530</v>
      </c>
      <c r="AD2612" s="9" t="s">
        <v>8352</v>
      </c>
      <c r="AE2612" s="20">
        <v>97</v>
      </c>
    </row>
    <row r="2613" spans="1:31" x14ac:dyDescent="0.35">
      <c r="A2613" t="s">
        <v>8353</v>
      </c>
      <c r="B2613" t="s">
        <v>15</v>
      </c>
      <c r="C2613" t="s">
        <v>33</v>
      </c>
      <c r="D2613" s="2">
        <v>1994</v>
      </c>
      <c r="E2613" t="s">
        <v>8015</v>
      </c>
      <c r="F2613" s="2">
        <v>6</v>
      </c>
      <c r="G2613">
        <v>6700</v>
      </c>
      <c r="H2613" t="s">
        <v>4628</v>
      </c>
      <c r="I2613" t="s">
        <v>4628</v>
      </c>
      <c r="J2613" t="s">
        <v>4628</v>
      </c>
      <c r="K2613" s="3" t="s">
        <v>29</v>
      </c>
      <c r="L2613">
        <v>10000000</v>
      </c>
      <c r="M2613">
        <v>29392418</v>
      </c>
      <c r="N2613" t="s">
        <v>7999</v>
      </c>
      <c r="O2613" s="2">
        <v>108</v>
      </c>
      <c r="Q2613" s="10" t="s">
        <v>33</v>
      </c>
      <c r="R2613" s="21">
        <v>1994</v>
      </c>
      <c r="S2613" s="27" t="s">
        <v>13240</v>
      </c>
      <c r="T2613" s="25" t="str">
        <f>LEFT(S2613,3)</f>
        <v>Nov</v>
      </c>
      <c r="U2613" s="10" t="s">
        <v>29</v>
      </c>
      <c r="V2613" s="21">
        <v>6</v>
      </c>
      <c r="W2613" s="10">
        <v>6700</v>
      </c>
      <c r="X2613" s="10" t="s">
        <v>4628</v>
      </c>
      <c r="Y2613" s="10" t="s">
        <v>4628</v>
      </c>
      <c r="Z2613" s="10" t="s">
        <v>4628</v>
      </c>
      <c r="AA2613" s="22" t="s">
        <v>29</v>
      </c>
      <c r="AB2613" s="10">
        <v>10000000</v>
      </c>
      <c r="AC2613" s="10">
        <v>29392418</v>
      </c>
      <c r="AD2613" s="10" t="s">
        <v>7999</v>
      </c>
      <c r="AE2613" s="23">
        <v>108</v>
      </c>
    </row>
    <row r="2614" spans="1:31" x14ac:dyDescent="0.35">
      <c r="A2614" t="s">
        <v>8354</v>
      </c>
      <c r="B2614" t="s">
        <v>1998</v>
      </c>
      <c r="C2614" t="s">
        <v>40</v>
      </c>
      <c r="D2614" s="2">
        <v>1994</v>
      </c>
      <c r="E2614" t="s">
        <v>8071</v>
      </c>
      <c r="F2614" s="2">
        <v>5.5</v>
      </c>
      <c r="G2614">
        <v>6500</v>
      </c>
      <c r="H2614" t="s">
        <v>2813</v>
      </c>
      <c r="I2614" t="s">
        <v>3244</v>
      </c>
      <c r="J2614" t="s">
        <v>3244</v>
      </c>
      <c r="K2614" s="3" t="s">
        <v>29</v>
      </c>
      <c r="L2614">
        <v>0</v>
      </c>
      <c r="M2614">
        <v>16821273</v>
      </c>
      <c r="N2614" t="s">
        <v>8355</v>
      </c>
      <c r="O2614" s="2">
        <v>98</v>
      </c>
      <c r="Q2614" s="9" t="s">
        <v>40</v>
      </c>
      <c r="R2614" s="18">
        <v>1994</v>
      </c>
      <c r="S2614" s="26" t="s">
        <v>13250</v>
      </c>
      <c r="T2614" s="25" t="str">
        <f>LEFT(S2614,3)</f>
        <v>Mar</v>
      </c>
      <c r="U2614" s="9" t="s">
        <v>29</v>
      </c>
      <c r="V2614" s="18">
        <v>5.5</v>
      </c>
      <c r="W2614" s="9">
        <v>6500</v>
      </c>
      <c r="X2614" s="9" t="s">
        <v>2813</v>
      </c>
      <c r="Y2614" s="9" t="s">
        <v>3244</v>
      </c>
      <c r="Z2614" s="9" t="s">
        <v>3244</v>
      </c>
      <c r="AA2614" s="19" t="s">
        <v>29</v>
      </c>
      <c r="AB2614" s="9">
        <v>0</v>
      </c>
      <c r="AC2614" s="9">
        <v>16821273</v>
      </c>
      <c r="AD2614" s="9" t="s">
        <v>8355</v>
      </c>
      <c r="AE2614" s="20">
        <v>98</v>
      </c>
    </row>
    <row r="2615" spans="1:31" x14ac:dyDescent="0.35">
      <c r="A2615" t="s">
        <v>8356</v>
      </c>
      <c r="B2615" t="s">
        <v>1998</v>
      </c>
      <c r="C2615" t="s">
        <v>103</v>
      </c>
      <c r="D2615" s="2">
        <v>1994</v>
      </c>
      <c r="E2615" t="s">
        <v>8357</v>
      </c>
      <c r="F2615" s="2">
        <v>7.7</v>
      </c>
      <c r="G2615">
        <v>11000</v>
      </c>
      <c r="H2615" t="s">
        <v>4504</v>
      </c>
      <c r="I2615" t="s">
        <v>4504</v>
      </c>
      <c r="J2615" t="s">
        <v>1374</v>
      </c>
      <c r="K2615" s="3" t="s">
        <v>305</v>
      </c>
      <c r="L2615">
        <v>0</v>
      </c>
      <c r="M2615">
        <v>190749</v>
      </c>
      <c r="N2615" t="s">
        <v>4939</v>
      </c>
      <c r="O2615" s="2">
        <v>108</v>
      </c>
      <c r="Q2615" s="10" t="s">
        <v>103</v>
      </c>
      <c r="R2615" s="21">
        <v>1994</v>
      </c>
      <c r="S2615" s="27" t="s">
        <v>13272</v>
      </c>
      <c r="T2615" s="25" t="str">
        <f>LEFT(S2615,3)</f>
        <v>May</v>
      </c>
      <c r="U2615" s="10" t="s">
        <v>29</v>
      </c>
      <c r="V2615" s="21">
        <v>7.7</v>
      </c>
      <c r="W2615" s="10">
        <v>11000</v>
      </c>
      <c r="X2615" s="10" t="s">
        <v>4504</v>
      </c>
      <c r="Y2615" s="10" t="s">
        <v>4504</v>
      </c>
      <c r="Z2615" s="10" t="s">
        <v>1374</v>
      </c>
      <c r="AA2615" s="22" t="s">
        <v>305</v>
      </c>
      <c r="AB2615" s="10">
        <v>0</v>
      </c>
      <c r="AC2615" s="10">
        <v>190749</v>
      </c>
      <c r="AD2615" s="10" t="s">
        <v>4939</v>
      </c>
      <c r="AE2615" s="23">
        <v>108</v>
      </c>
    </row>
    <row r="2616" spans="1:31" x14ac:dyDescent="0.35">
      <c r="A2616" t="s">
        <v>8358</v>
      </c>
      <c r="B2616" t="s">
        <v>15</v>
      </c>
      <c r="C2616" t="s">
        <v>40</v>
      </c>
      <c r="D2616" s="2">
        <v>1994</v>
      </c>
      <c r="E2616" t="s">
        <v>8359</v>
      </c>
      <c r="F2616" s="2">
        <v>7.1</v>
      </c>
      <c r="G2616">
        <v>22000</v>
      </c>
      <c r="H2616" t="s">
        <v>8360</v>
      </c>
      <c r="I2616" t="s">
        <v>8360</v>
      </c>
      <c r="J2616" t="s">
        <v>8361</v>
      </c>
      <c r="K2616" s="3" t="s">
        <v>29</v>
      </c>
      <c r="L2616">
        <v>700000</v>
      </c>
      <c r="M2616">
        <v>382928</v>
      </c>
      <c r="N2616" t="s">
        <v>7186</v>
      </c>
      <c r="O2616" s="2">
        <v>93</v>
      </c>
      <c r="Q2616" s="9" t="s">
        <v>40</v>
      </c>
      <c r="R2616" s="18">
        <v>1994</v>
      </c>
      <c r="S2616" s="26" t="s">
        <v>13284</v>
      </c>
      <c r="T2616" s="25" t="str">
        <f>LEFT(S2616,3)</f>
        <v>Apr</v>
      </c>
      <c r="U2616" s="9" t="s">
        <v>29</v>
      </c>
      <c r="V2616" s="18">
        <v>7.1</v>
      </c>
      <c r="W2616" s="9">
        <v>22000</v>
      </c>
      <c r="X2616" s="9" t="s">
        <v>8360</v>
      </c>
      <c r="Y2616" s="9" t="s">
        <v>8360</v>
      </c>
      <c r="Z2616" s="9" t="s">
        <v>8361</v>
      </c>
      <c r="AA2616" s="19" t="s">
        <v>29</v>
      </c>
      <c r="AB2616" s="9">
        <v>700000</v>
      </c>
      <c r="AC2616" s="9">
        <v>382928</v>
      </c>
      <c r="AD2616" s="9" t="s">
        <v>7186</v>
      </c>
      <c r="AE2616" s="20">
        <v>93</v>
      </c>
    </row>
    <row r="2617" spans="1:31" x14ac:dyDescent="0.35">
      <c r="A2617" t="s">
        <v>8362</v>
      </c>
      <c r="B2617" t="s">
        <v>32</v>
      </c>
      <c r="C2617" t="s">
        <v>33</v>
      </c>
      <c r="D2617" s="2">
        <v>1994</v>
      </c>
      <c r="E2617" t="s">
        <v>8168</v>
      </c>
      <c r="F2617" s="2">
        <v>5.3</v>
      </c>
      <c r="G2617">
        <v>12000</v>
      </c>
      <c r="H2617" t="s">
        <v>2350</v>
      </c>
      <c r="I2617" t="s">
        <v>213</v>
      </c>
      <c r="J2617" t="s">
        <v>1023</v>
      </c>
      <c r="K2617" s="3" t="s">
        <v>29</v>
      </c>
      <c r="L2617">
        <v>45000000</v>
      </c>
      <c r="M2617">
        <v>30806194</v>
      </c>
      <c r="N2617" t="s">
        <v>8363</v>
      </c>
      <c r="O2617" s="2">
        <v>123</v>
      </c>
      <c r="Q2617" s="10" t="s">
        <v>33</v>
      </c>
      <c r="R2617" s="21">
        <v>1994</v>
      </c>
      <c r="S2617" s="27" t="s">
        <v>13261</v>
      </c>
      <c r="T2617" s="25" t="str">
        <f>LEFT(S2617,3)</f>
        <v>Jun</v>
      </c>
      <c r="U2617" s="10" t="s">
        <v>29</v>
      </c>
      <c r="V2617" s="21">
        <v>5.3</v>
      </c>
      <c r="W2617" s="10">
        <v>12000</v>
      </c>
      <c r="X2617" s="10" t="s">
        <v>2350</v>
      </c>
      <c r="Y2617" s="10" t="s">
        <v>213</v>
      </c>
      <c r="Z2617" s="10" t="s">
        <v>1023</v>
      </c>
      <c r="AA2617" s="22" t="s">
        <v>29</v>
      </c>
      <c r="AB2617" s="10">
        <v>45000000</v>
      </c>
      <c r="AC2617" s="10">
        <v>30806194</v>
      </c>
      <c r="AD2617" s="10" t="s">
        <v>8363</v>
      </c>
      <c r="AE2617" s="23">
        <v>123</v>
      </c>
    </row>
    <row r="2618" spans="1:31" x14ac:dyDescent="0.35">
      <c r="A2618" t="s">
        <v>8364</v>
      </c>
      <c r="B2618" t="s">
        <v>336</v>
      </c>
      <c r="C2618" t="s">
        <v>389</v>
      </c>
      <c r="D2618" s="2">
        <v>1994</v>
      </c>
      <c r="E2618" t="s">
        <v>7990</v>
      </c>
      <c r="F2618" s="2">
        <v>5.4</v>
      </c>
      <c r="G2618">
        <v>6300</v>
      </c>
      <c r="H2618" t="s">
        <v>1055</v>
      </c>
      <c r="I2618" t="s">
        <v>2273</v>
      </c>
      <c r="J2618" t="s">
        <v>361</v>
      </c>
      <c r="K2618" s="3" t="s">
        <v>3155</v>
      </c>
      <c r="L2618">
        <v>0</v>
      </c>
      <c r="M2618">
        <v>71368</v>
      </c>
      <c r="N2618" t="s">
        <v>1055</v>
      </c>
      <c r="O2618" s="2">
        <v>76</v>
      </c>
      <c r="Q2618" s="9" t="s">
        <v>389</v>
      </c>
      <c r="R2618" s="18">
        <v>1994</v>
      </c>
      <c r="S2618" s="26" t="s">
        <v>13236</v>
      </c>
      <c r="T2618" s="25" t="str">
        <f>LEFT(S2618,3)</f>
        <v>Oct</v>
      </c>
      <c r="U2618" s="9" t="s">
        <v>29</v>
      </c>
      <c r="V2618" s="18">
        <v>5.4</v>
      </c>
      <c r="W2618" s="9">
        <v>6300</v>
      </c>
      <c r="X2618" s="9" t="s">
        <v>1055</v>
      </c>
      <c r="Y2618" s="9" t="s">
        <v>2273</v>
      </c>
      <c r="Z2618" s="9" t="s">
        <v>361</v>
      </c>
      <c r="AA2618" s="19" t="s">
        <v>3155</v>
      </c>
      <c r="AB2618" s="9">
        <v>0</v>
      </c>
      <c r="AC2618" s="9">
        <v>71368</v>
      </c>
      <c r="AD2618" s="9" t="s">
        <v>1055</v>
      </c>
      <c r="AE2618" s="20">
        <v>76</v>
      </c>
    </row>
    <row r="2619" spans="1:31" x14ac:dyDescent="0.35">
      <c r="A2619" t="s">
        <v>8365</v>
      </c>
      <c r="B2619" t="s">
        <v>15</v>
      </c>
      <c r="C2619" t="s">
        <v>51</v>
      </c>
      <c r="D2619" s="2">
        <v>1994</v>
      </c>
      <c r="E2619" t="s">
        <v>8366</v>
      </c>
      <c r="F2619" s="2">
        <v>4.7</v>
      </c>
      <c r="G2619">
        <v>2200</v>
      </c>
      <c r="H2619" t="s">
        <v>8367</v>
      </c>
      <c r="I2619" t="s">
        <v>8368</v>
      </c>
      <c r="J2619" t="s">
        <v>8369</v>
      </c>
      <c r="K2619" s="3" t="s">
        <v>29</v>
      </c>
      <c r="L2619">
        <v>200000</v>
      </c>
      <c r="N2619" t="s">
        <v>8370</v>
      </c>
      <c r="O2619" s="2">
        <v>92</v>
      </c>
      <c r="Q2619" s="10" t="s">
        <v>51</v>
      </c>
      <c r="R2619" s="21">
        <v>1994</v>
      </c>
      <c r="S2619" s="27" t="s">
        <v>13285</v>
      </c>
      <c r="T2619" s="25" t="str">
        <f>LEFT(S2619,3)</f>
        <v>Nov</v>
      </c>
      <c r="U2619" s="10" t="s">
        <v>2107</v>
      </c>
      <c r="V2619" s="21">
        <v>4.7</v>
      </c>
      <c r="W2619" s="10">
        <v>2200</v>
      </c>
      <c r="X2619" s="10" t="s">
        <v>8367</v>
      </c>
      <c r="Y2619" s="10" t="s">
        <v>8368</v>
      </c>
      <c r="Z2619" s="10" t="s">
        <v>8369</v>
      </c>
      <c r="AA2619" s="22" t="s">
        <v>29</v>
      </c>
      <c r="AB2619" s="10">
        <v>200000</v>
      </c>
      <c r="AC2619" s="10"/>
      <c r="AD2619" s="10" t="s">
        <v>8370</v>
      </c>
      <c r="AE2619" s="23">
        <v>92</v>
      </c>
    </row>
    <row r="2620" spans="1:31" x14ac:dyDescent="0.35">
      <c r="A2620" t="s">
        <v>8371</v>
      </c>
      <c r="B2620" t="s">
        <v>1998</v>
      </c>
      <c r="C2620" t="s">
        <v>33</v>
      </c>
      <c r="D2620" s="2">
        <v>1994</v>
      </c>
      <c r="E2620" t="s">
        <v>8033</v>
      </c>
      <c r="F2620" s="2">
        <v>5</v>
      </c>
      <c r="G2620">
        <v>9200</v>
      </c>
      <c r="H2620" t="s">
        <v>6157</v>
      </c>
      <c r="I2620" t="s">
        <v>7095</v>
      </c>
      <c r="J2620" t="s">
        <v>7095</v>
      </c>
      <c r="K2620" s="3" t="s">
        <v>29</v>
      </c>
      <c r="L2620">
        <v>30000000</v>
      </c>
      <c r="M2620">
        <v>7941977</v>
      </c>
      <c r="N2620" t="s">
        <v>30</v>
      </c>
      <c r="O2620" s="2">
        <v>92</v>
      </c>
      <c r="Q2620" s="9" t="s">
        <v>33</v>
      </c>
      <c r="R2620" s="18">
        <v>1994</v>
      </c>
      <c r="S2620" s="26" t="s">
        <v>13243</v>
      </c>
      <c r="T2620" s="25" t="str">
        <f>LEFT(S2620,3)</f>
        <v>Aug</v>
      </c>
      <c r="U2620" s="9" t="s">
        <v>29</v>
      </c>
      <c r="V2620" s="18">
        <v>5</v>
      </c>
      <c r="W2620" s="9">
        <v>9200</v>
      </c>
      <c r="X2620" s="9" t="s">
        <v>6157</v>
      </c>
      <c r="Y2620" s="9" t="s">
        <v>7095</v>
      </c>
      <c r="Z2620" s="9" t="s">
        <v>7095</v>
      </c>
      <c r="AA2620" s="19" t="s">
        <v>29</v>
      </c>
      <c r="AB2620" s="9">
        <v>30000000</v>
      </c>
      <c r="AC2620" s="9">
        <v>7941977</v>
      </c>
      <c r="AD2620" s="9" t="s">
        <v>30</v>
      </c>
      <c r="AE2620" s="20">
        <v>92</v>
      </c>
    </row>
    <row r="2621" spans="1:31" x14ac:dyDescent="0.35">
      <c r="A2621" t="s">
        <v>8372</v>
      </c>
      <c r="B2621" t="s">
        <v>32</v>
      </c>
      <c r="C2621" t="s">
        <v>40</v>
      </c>
      <c r="D2621" s="2">
        <v>1994</v>
      </c>
      <c r="E2621" t="s">
        <v>7934</v>
      </c>
      <c r="F2621" s="2">
        <v>5.6</v>
      </c>
      <c r="G2621">
        <v>1800</v>
      </c>
      <c r="H2621" t="s">
        <v>8373</v>
      </c>
      <c r="I2621" t="s">
        <v>8374</v>
      </c>
      <c r="J2621" t="s">
        <v>234</v>
      </c>
      <c r="K2621" s="3" t="s">
        <v>29</v>
      </c>
      <c r="L2621">
        <v>0</v>
      </c>
      <c r="M2621">
        <v>319123</v>
      </c>
      <c r="N2621" t="s">
        <v>8375</v>
      </c>
      <c r="O2621" s="2">
        <v>82</v>
      </c>
      <c r="Q2621" s="10" t="s">
        <v>40</v>
      </c>
      <c r="R2621" s="21">
        <v>1994</v>
      </c>
      <c r="S2621" s="27" t="s">
        <v>13224</v>
      </c>
      <c r="T2621" s="25" t="str">
        <f>LEFT(S2621,3)</f>
        <v>May</v>
      </c>
      <c r="U2621" s="10" t="s">
        <v>29</v>
      </c>
      <c r="V2621" s="21">
        <v>5.6</v>
      </c>
      <c r="W2621" s="10">
        <v>1800</v>
      </c>
      <c r="X2621" s="10" t="s">
        <v>8373</v>
      </c>
      <c r="Y2621" s="10" t="s">
        <v>8374</v>
      </c>
      <c r="Z2621" s="10" t="s">
        <v>234</v>
      </c>
      <c r="AA2621" s="22" t="s">
        <v>29</v>
      </c>
      <c r="AB2621" s="10">
        <v>0</v>
      </c>
      <c r="AC2621" s="10">
        <v>319123</v>
      </c>
      <c r="AD2621" s="10" t="s">
        <v>8375</v>
      </c>
      <c r="AE2621" s="23">
        <v>82</v>
      </c>
    </row>
    <row r="2622" spans="1:31" x14ac:dyDescent="0.35">
      <c r="A2622" t="s">
        <v>8376</v>
      </c>
      <c r="B2622" t="s">
        <v>1998</v>
      </c>
      <c r="C2622" t="s">
        <v>40</v>
      </c>
      <c r="D2622" s="2">
        <v>1994</v>
      </c>
      <c r="E2622" t="s">
        <v>8322</v>
      </c>
      <c r="F2622" s="2">
        <v>6.3</v>
      </c>
      <c r="G2622">
        <v>5200</v>
      </c>
      <c r="H2622" t="s">
        <v>7221</v>
      </c>
      <c r="I2622" t="s">
        <v>8377</v>
      </c>
      <c r="J2622" t="s">
        <v>850</v>
      </c>
      <c r="K2622" s="3" t="s">
        <v>29</v>
      </c>
      <c r="L2622">
        <v>0</v>
      </c>
      <c r="M2622">
        <v>3430583</v>
      </c>
      <c r="N2622" t="s">
        <v>2091</v>
      </c>
      <c r="O2622" s="2">
        <v>106</v>
      </c>
      <c r="Q2622" s="9" t="s">
        <v>40</v>
      </c>
      <c r="R2622" s="18">
        <v>1994</v>
      </c>
      <c r="S2622" s="26" t="s">
        <v>13280</v>
      </c>
      <c r="T2622" s="25" t="str">
        <f>LEFT(S2622,3)</f>
        <v>Sep</v>
      </c>
      <c r="U2622" s="9" t="s">
        <v>29</v>
      </c>
      <c r="V2622" s="18">
        <v>6.3</v>
      </c>
      <c r="W2622" s="9">
        <v>5200</v>
      </c>
      <c r="X2622" s="9" t="s">
        <v>7221</v>
      </c>
      <c r="Y2622" s="9" t="s">
        <v>8377</v>
      </c>
      <c r="Z2622" s="9" t="s">
        <v>850</v>
      </c>
      <c r="AA2622" s="19" t="s">
        <v>29</v>
      </c>
      <c r="AB2622" s="9">
        <v>0</v>
      </c>
      <c r="AC2622" s="9">
        <v>3430583</v>
      </c>
      <c r="AD2622" s="9" t="s">
        <v>2091</v>
      </c>
      <c r="AE2622" s="20">
        <v>106</v>
      </c>
    </row>
    <row r="2623" spans="1:31" x14ac:dyDescent="0.35">
      <c r="A2623" t="s">
        <v>8378</v>
      </c>
      <c r="B2623" t="s">
        <v>15</v>
      </c>
      <c r="C2623" t="s">
        <v>62</v>
      </c>
      <c r="D2623" s="2">
        <v>1994</v>
      </c>
      <c r="E2623" t="s">
        <v>8379</v>
      </c>
      <c r="F2623" s="2">
        <v>6.8</v>
      </c>
      <c r="G2623">
        <v>6500</v>
      </c>
      <c r="H2623" t="s">
        <v>8380</v>
      </c>
      <c r="I2623" t="s">
        <v>8381</v>
      </c>
      <c r="J2623" t="s">
        <v>8382</v>
      </c>
      <c r="K2623" s="3" t="s">
        <v>451</v>
      </c>
      <c r="L2623">
        <v>0</v>
      </c>
      <c r="M2623">
        <v>1600226</v>
      </c>
      <c r="N2623" t="s">
        <v>8383</v>
      </c>
      <c r="O2623" s="2">
        <v>111</v>
      </c>
      <c r="Q2623" s="10" t="s">
        <v>62</v>
      </c>
      <c r="R2623" s="21">
        <v>1994</v>
      </c>
      <c r="S2623" s="27" t="s">
        <v>13286</v>
      </c>
      <c r="T2623" s="25" t="str">
        <f>LEFT(S2623,3)</f>
        <v>Mar</v>
      </c>
      <c r="U2623" s="10" t="s">
        <v>29</v>
      </c>
      <c r="V2623" s="21">
        <v>6.8</v>
      </c>
      <c r="W2623" s="10">
        <v>6500</v>
      </c>
      <c r="X2623" s="10" t="s">
        <v>8380</v>
      </c>
      <c r="Y2623" s="10" t="s">
        <v>8381</v>
      </c>
      <c r="Z2623" s="10" t="s">
        <v>8382</v>
      </c>
      <c r="AA2623" s="22" t="s">
        <v>451</v>
      </c>
      <c r="AB2623" s="10">
        <v>0</v>
      </c>
      <c r="AC2623" s="10">
        <v>1600226</v>
      </c>
      <c r="AD2623" s="10" t="s">
        <v>8383</v>
      </c>
      <c r="AE2623" s="23">
        <v>111</v>
      </c>
    </row>
    <row r="2624" spans="1:31" x14ac:dyDescent="0.35">
      <c r="A2624" t="s">
        <v>8384</v>
      </c>
      <c r="B2624" t="s">
        <v>15</v>
      </c>
      <c r="C2624" t="s">
        <v>16</v>
      </c>
      <c r="D2624" s="2">
        <v>1994</v>
      </c>
      <c r="E2624" t="s">
        <v>8119</v>
      </c>
      <c r="F2624" s="2">
        <v>7.1</v>
      </c>
      <c r="G2624">
        <v>9800</v>
      </c>
      <c r="H2624" t="s">
        <v>8385</v>
      </c>
      <c r="I2624" t="s">
        <v>8386</v>
      </c>
      <c r="J2624" t="s">
        <v>8387</v>
      </c>
      <c r="K2624" s="3" t="s">
        <v>21</v>
      </c>
      <c r="L2624">
        <v>0</v>
      </c>
      <c r="M2624">
        <v>4165845</v>
      </c>
      <c r="N2624" t="s">
        <v>6563</v>
      </c>
      <c r="O2624" s="2">
        <v>98</v>
      </c>
      <c r="Q2624" s="9" t="s">
        <v>16</v>
      </c>
      <c r="R2624" s="18">
        <v>1994</v>
      </c>
      <c r="S2624" s="26" t="s">
        <v>13255</v>
      </c>
      <c r="T2624" s="25" t="str">
        <f>LEFT(S2624,3)</f>
        <v>Mar</v>
      </c>
      <c r="U2624" s="9" t="s">
        <v>29</v>
      </c>
      <c r="V2624" s="18">
        <v>7.1</v>
      </c>
      <c r="W2624" s="9">
        <v>9800</v>
      </c>
      <c r="X2624" s="9" t="s">
        <v>8385</v>
      </c>
      <c r="Y2624" s="9" t="s">
        <v>8386</v>
      </c>
      <c r="Z2624" s="9" t="s">
        <v>8387</v>
      </c>
      <c r="AA2624" s="19" t="s">
        <v>21</v>
      </c>
      <c r="AB2624" s="9">
        <v>0</v>
      </c>
      <c r="AC2624" s="9">
        <v>4165845</v>
      </c>
      <c r="AD2624" s="9" t="s">
        <v>6563</v>
      </c>
      <c r="AE2624" s="20">
        <v>98</v>
      </c>
    </row>
    <row r="2625" spans="1:31" x14ac:dyDescent="0.35">
      <c r="A2625" t="s">
        <v>8388</v>
      </c>
      <c r="B2625" t="s">
        <v>15</v>
      </c>
      <c r="C2625" t="s">
        <v>62</v>
      </c>
      <c r="D2625" s="2">
        <v>1994</v>
      </c>
      <c r="E2625" t="s">
        <v>8015</v>
      </c>
      <c r="F2625" s="2">
        <v>6.4</v>
      </c>
      <c r="G2625">
        <v>4300</v>
      </c>
      <c r="H2625" t="s">
        <v>397</v>
      </c>
      <c r="I2625" t="s">
        <v>397</v>
      </c>
      <c r="J2625" t="s">
        <v>4952</v>
      </c>
      <c r="K2625" s="3" t="s">
        <v>29</v>
      </c>
      <c r="L2625">
        <v>7000000</v>
      </c>
      <c r="M2625">
        <v>2144667</v>
      </c>
      <c r="N2625" t="s">
        <v>7525</v>
      </c>
      <c r="O2625" s="2">
        <v>125</v>
      </c>
      <c r="Q2625" s="10" t="s">
        <v>62</v>
      </c>
      <c r="R2625" s="21">
        <v>1994</v>
      </c>
      <c r="S2625" s="27" t="s">
        <v>13240</v>
      </c>
      <c r="T2625" s="25" t="str">
        <f>LEFT(S2625,3)</f>
        <v>Nov</v>
      </c>
      <c r="U2625" s="10" t="s">
        <v>29</v>
      </c>
      <c r="V2625" s="21">
        <v>6.4</v>
      </c>
      <c r="W2625" s="10">
        <v>4300</v>
      </c>
      <c r="X2625" s="10" t="s">
        <v>397</v>
      </c>
      <c r="Y2625" s="10" t="s">
        <v>397</v>
      </c>
      <c r="Z2625" s="10" t="s">
        <v>4952</v>
      </c>
      <c r="AA2625" s="22" t="s">
        <v>29</v>
      </c>
      <c r="AB2625" s="10">
        <v>7000000</v>
      </c>
      <c r="AC2625" s="10">
        <v>2144667</v>
      </c>
      <c r="AD2625" s="10" t="s">
        <v>7525</v>
      </c>
      <c r="AE2625" s="23">
        <v>125</v>
      </c>
    </row>
    <row r="2626" spans="1:31" x14ac:dyDescent="0.35">
      <c r="A2626" t="s">
        <v>8389</v>
      </c>
      <c r="B2626" t="s">
        <v>1998</v>
      </c>
      <c r="C2626" t="s">
        <v>40</v>
      </c>
      <c r="D2626" s="2">
        <v>1994</v>
      </c>
      <c r="E2626" t="s">
        <v>7910</v>
      </c>
      <c r="F2626" s="2">
        <v>7</v>
      </c>
      <c r="G2626">
        <v>5800</v>
      </c>
      <c r="H2626" t="s">
        <v>5915</v>
      </c>
      <c r="I2626" t="s">
        <v>5915</v>
      </c>
      <c r="J2626" t="s">
        <v>8390</v>
      </c>
      <c r="K2626" s="3" t="s">
        <v>29</v>
      </c>
      <c r="L2626">
        <v>3200000</v>
      </c>
      <c r="M2626">
        <v>7266973</v>
      </c>
      <c r="N2626" t="s">
        <v>8391</v>
      </c>
      <c r="O2626" s="2">
        <v>101</v>
      </c>
      <c r="Q2626" s="9" t="s">
        <v>40</v>
      </c>
      <c r="R2626" s="18">
        <v>1994</v>
      </c>
      <c r="S2626" s="26" t="s">
        <v>13218</v>
      </c>
      <c r="T2626" s="25" t="str">
        <f>LEFT(S2626,3)</f>
        <v>Jul</v>
      </c>
      <c r="U2626" s="9" t="s">
        <v>29</v>
      </c>
      <c r="V2626" s="18">
        <v>7</v>
      </c>
      <c r="W2626" s="9">
        <v>5800</v>
      </c>
      <c r="X2626" s="9" t="s">
        <v>5915</v>
      </c>
      <c r="Y2626" s="9" t="s">
        <v>5915</v>
      </c>
      <c r="Z2626" s="9" t="s">
        <v>8390</v>
      </c>
      <c r="AA2626" s="19" t="s">
        <v>29</v>
      </c>
      <c r="AB2626" s="9">
        <v>3200000</v>
      </c>
      <c r="AC2626" s="9">
        <v>7266973</v>
      </c>
      <c r="AD2626" s="9" t="s">
        <v>8391</v>
      </c>
      <c r="AE2626" s="20">
        <v>101</v>
      </c>
    </row>
    <row r="2627" spans="1:31" x14ac:dyDescent="0.35">
      <c r="A2627" t="s">
        <v>8392</v>
      </c>
      <c r="B2627" t="s">
        <v>446</v>
      </c>
      <c r="C2627" t="s">
        <v>16</v>
      </c>
      <c r="D2627" s="2">
        <v>1994</v>
      </c>
      <c r="E2627" t="s">
        <v>8179</v>
      </c>
      <c r="F2627" s="2">
        <v>8</v>
      </c>
      <c r="G2627">
        <v>14000</v>
      </c>
      <c r="H2627" t="s">
        <v>8393</v>
      </c>
      <c r="I2627" t="s">
        <v>8393</v>
      </c>
      <c r="J2627" t="s">
        <v>8394</v>
      </c>
      <c r="K2627" s="3" t="s">
        <v>8395</v>
      </c>
      <c r="L2627">
        <v>1900000</v>
      </c>
      <c r="M2627">
        <v>763847</v>
      </c>
      <c r="N2627" t="s">
        <v>8396</v>
      </c>
      <c r="O2627" s="2">
        <v>113</v>
      </c>
      <c r="Q2627" s="10" t="s">
        <v>16</v>
      </c>
      <c r="R2627" s="21">
        <v>1994</v>
      </c>
      <c r="S2627" s="27" t="s">
        <v>13262</v>
      </c>
      <c r="T2627" s="25" t="str">
        <f>LEFT(S2627,3)</f>
        <v>Feb</v>
      </c>
      <c r="U2627" s="10" t="s">
        <v>29</v>
      </c>
      <c r="V2627" s="21">
        <v>8</v>
      </c>
      <c r="W2627" s="10">
        <v>14000</v>
      </c>
      <c r="X2627" s="10" t="s">
        <v>8393</v>
      </c>
      <c r="Y2627" s="10" t="s">
        <v>8393</v>
      </c>
      <c r="Z2627" s="10" t="s">
        <v>8394</v>
      </c>
      <c r="AA2627" s="22" t="s">
        <v>8395</v>
      </c>
      <c r="AB2627" s="10">
        <v>1900000</v>
      </c>
      <c r="AC2627" s="10">
        <v>763847</v>
      </c>
      <c r="AD2627" s="10" t="s">
        <v>8396</v>
      </c>
      <c r="AE2627" s="23">
        <v>113</v>
      </c>
    </row>
    <row r="2628" spans="1:31" x14ac:dyDescent="0.35">
      <c r="A2628" t="s">
        <v>8397</v>
      </c>
      <c r="B2628" t="s">
        <v>15</v>
      </c>
      <c r="C2628" t="s">
        <v>16</v>
      </c>
      <c r="D2628" s="2">
        <v>1994</v>
      </c>
      <c r="E2628" t="s">
        <v>8359</v>
      </c>
      <c r="F2628" s="2">
        <v>7.9</v>
      </c>
      <c r="G2628">
        <v>15000</v>
      </c>
      <c r="H2628" t="s">
        <v>4416</v>
      </c>
      <c r="I2628" t="s">
        <v>4416</v>
      </c>
      <c r="J2628" t="s">
        <v>4416</v>
      </c>
      <c r="K2628" s="3" t="s">
        <v>8398</v>
      </c>
      <c r="L2628">
        <v>2800000</v>
      </c>
      <c r="M2628">
        <v>2313461</v>
      </c>
      <c r="N2628" t="s">
        <v>8399</v>
      </c>
      <c r="O2628" s="2">
        <v>135</v>
      </c>
      <c r="Q2628" s="9" t="s">
        <v>16</v>
      </c>
      <c r="R2628" s="18">
        <v>1994</v>
      </c>
      <c r="S2628" s="26" t="s">
        <v>13284</v>
      </c>
      <c r="T2628" s="25" t="str">
        <f>LEFT(S2628,3)</f>
        <v>Apr</v>
      </c>
      <c r="U2628" s="9" t="s">
        <v>29</v>
      </c>
      <c r="V2628" s="18">
        <v>7.9</v>
      </c>
      <c r="W2628" s="9">
        <v>15000</v>
      </c>
      <c r="X2628" s="9" t="s">
        <v>4416</v>
      </c>
      <c r="Y2628" s="9" t="s">
        <v>4416</v>
      </c>
      <c r="Z2628" s="9" t="s">
        <v>4416</v>
      </c>
      <c r="AA2628" s="19" t="s">
        <v>8398</v>
      </c>
      <c r="AB2628" s="9">
        <v>2800000</v>
      </c>
      <c r="AC2628" s="9">
        <v>2313461</v>
      </c>
      <c r="AD2628" s="9" t="s">
        <v>8399</v>
      </c>
      <c r="AE2628" s="20">
        <v>135</v>
      </c>
    </row>
    <row r="2629" spans="1:31" x14ac:dyDescent="0.35">
      <c r="A2629" t="s">
        <v>8400</v>
      </c>
      <c r="B2629" t="s">
        <v>32</v>
      </c>
      <c r="C2629" t="s">
        <v>24</v>
      </c>
      <c r="D2629" s="2">
        <v>1994</v>
      </c>
      <c r="E2629" t="s">
        <v>8401</v>
      </c>
      <c r="F2629" s="2">
        <v>7.4</v>
      </c>
      <c r="G2629">
        <v>4100</v>
      </c>
      <c r="H2629" t="s">
        <v>8402</v>
      </c>
      <c r="I2629" t="s">
        <v>8403</v>
      </c>
      <c r="J2629" t="s">
        <v>8404</v>
      </c>
      <c r="K2629" s="3" t="s">
        <v>21</v>
      </c>
      <c r="L2629">
        <v>0</v>
      </c>
      <c r="M2629">
        <v>12712</v>
      </c>
      <c r="N2629" t="s">
        <v>616</v>
      </c>
      <c r="O2629" s="2">
        <v>94</v>
      </c>
      <c r="Q2629" s="10" t="s">
        <v>24</v>
      </c>
      <c r="R2629" s="21">
        <v>1994</v>
      </c>
      <c r="S2629" s="27" t="s">
        <v>13287</v>
      </c>
      <c r="T2629" s="25" t="str">
        <f>LEFT(S2629,3)</f>
        <v>Sep</v>
      </c>
      <c r="U2629" s="10" t="s">
        <v>29</v>
      </c>
      <c r="V2629" s="21">
        <v>7.4</v>
      </c>
      <c r="W2629" s="10">
        <v>4100</v>
      </c>
      <c r="X2629" s="10" t="s">
        <v>8402</v>
      </c>
      <c r="Y2629" s="10" t="s">
        <v>8403</v>
      </c>
      <c r="Z2629" s="10" t="s">
        <v>8404</v>
      </c>
      <c r="AA2629" s="22" t="s">
        <v>21</v>
      </c>
      <c r="AB2629" s="10">
        <v>0</v>
      </c>
      <c r="AC2629" s="10">
        <v>12712</v>
      </c>
      <c r="AD2629" s="10" t="s">
        <v>616</v>
      </c>
      <c r="AE2629" s="23">
        <v>94</v>
      </c>
    </row>
    <row r="2630" spans="1:31" x14ac:dyDescent="0.35">
      <c r="A2630" t="s">
        <v>8405</v>
      </c>
      <c r="B2630" t="s">
        <v>15</v>
      </c>
      <c r="C2630" t="s">
        <v>40</v>
      </c>
      <c r="D2630" s="2">
        <v>1994</v>
      </c>
      <c r="E2630" t="s">
        <v>8322</v>
      </c>
      <c r="F2630" s="2">
        <v>6.4</v>
      </c>
      <c r="G2630">
        <v>1000</v>
      </c>
      <c r="H2630" t="s">
        <v>216</v>
      </c>
      <c r="I2630" t="s">
        <v>216</v>
      </c>
      <c r="J2630" t="s">
        <v>7177</v>
      </c>
      <c r="K2630" s="3" t="s">
        <v>29</v>
      </c>
      <c r="L2630">
        <v>10500000</v>
      </c>
      <c r="M2630">
        <v>123509</v>
      </c>
      <c r="N2630" t="s">
        <v>6267</v>
      </c>
      <c r="O2630" s="2">
        <v>99</v>
      </c>
      <c r="Q2630" s="9" t="s">
        <v>40</v>
      </c>
      <c r="R2630" s="18">
        <v>1994</v>
      </c>
      <c r="S2630" s="26" t="s">
        <v>13280</v>
      </c>
      <c r="T2630" s="25" t="str">
        <f>LEFT(S2630,3)</f>
        <v>Sep</v>
      </c>
      <c r="U2630" s="9" t="s">
        <v>29</v>
      </c>
      <c r="V2630" s="18">
        <v>6.4</v>
      </c>
      <c r="W2630" s="9">
        <v>1000</v>
      </c>
      <c r="X2630" s="9" t="s">
        <v>216</v>
      </c>
      <c r="Y2630" s="9" t="s">
        <v>216</v>
      </c>
      <c r="Z2630" s="9" t="s">
        <v>7177</v>
      </c>
      <c r="AA2630" s="19" t="s">
        <v>29</v>
      </c>
      <c r="AB2630" s="9">
        <v>10500000</v>
      </c>
      <c r="AC2630" s="9">
        <v>123509</v>
      </c>
      <c r="AD2630" s="9" t="s">
        <v>6267</v>
      </c>
      <c r="AE2630" s="20">
        <v>99</v>
      </c>
    </row>
    <row r="2631" spans="1:31" x14ac:dyDescent="0.35">
      <c r="A2631" t="s">
        <v>8406</v>
      </c>
      <c r="B2631" t="s">
        <v>15</v>
      </c>
      <c r="C2631" t="s">
        <v>40</v>
      </c>
      <c r="D2631" s="2">
        <v>1994</v>
      </c>
      <c r="E2631" t="s">
        <v>8407</v>
      </c>
      <c r="F2631" s="2">
        <v>7.3</v>
      </c>
      <c r="G2631">
        <v>5200</v>
      </c>
      <c r="H2631" t="s">
        <v>8408</v>
      </c>
      <c r="I2631" t="s">
        <v>4968</v>
      </c>
      <c r="J2631" t="s">
        <v>8409</v>
      </c>
      <c r="K2631" s="3" t="s">
        <v>247</v>
      </c>
      <c r="L2631">
        <v>0</v>
      </c>
      <c r="M2631">
        <v>766464</v>
      </c>
      <c r="N2631" t="s">
        <v>6686</v>
      </c>
      <c r="O2631" s="2">
        <v>100</v>
      </c>
      <c r="Q2631" s="10" t="s">
        <v>40</v>
      </c>
      <c r="R2631" s="21">
        <v>1994</v>
      </c>
      <c r="S2631" s="27" t="s">
        <v>13288</v>
      </c>
      <c r="T2631" s="25" t="str">
        <f>LEFT(S2631,3)</f>
        <v>Mar</v>
      </c>
      <c r="U2631" s="10" t="s">
        <v>29</v>
      </c>
      <c r="V2631" s="21">
        <v>7.3</v>
      </c>
      <c r="W2631" s="10">
        <v>5200</v>
      </c>
      <c r="X2631" s="10" t="s">
        <v>8408</v>
      </c>
      <c r="Y2631" s="10" t="s">
        <v>4968</v>
      </c>
      <c r="Z2631" s="10" t="s">
        <v>8409</v>
      </c>
      <c r="AA2631" s="22" t="s">
        <v>247</v>
      </c>
      <c r="AB2631" s="10">
        <v>0</v>
      </c>
      <c r="AC2631" s="10">
        <v>766464</v>
      </c>
      <c r="AD2631" s="10" t="s">
        <v>6686</v>
      </c>
      <c r="AE2631" s="23">
        <v>100</v>
      </c>
    </row>
    <row r="2632" spans="1:31" x14ac:dyDescent="0.35">
      <c r="A2632" t="s">
        <v>8410</v>
      </c>
      <c r="B2632" t="s">
        <v>32</v>
      </c>
      <c r="C2632" t="s">
        <v>40</v>
      </c>
      <c r="D2632" s="2">
        <v>1994</v>
      </c>
      <c r="E2632" t="s">
        <v>8326</v>
      </c>
      <c r="F2632" s="2">
        <v>6.2</v>
      </c>
      <c r="G2632">
        <v>3400</v>
      </c>
      <c r="H2632" t="s">
        <v>2955</v>
      </c>
      <c r="I2632" t="s">
        <v>4480</v>
      </c>
      <c r="J2632" t="s">
        <v>8411</v>
      </c>
      <c r="K2632" s="3" t="s">
        <v>29</v>
      </c>
      <c r="L2632">
        <v>15000000</v>
      </c>
      <c r="M2632">
        <v>1316865</v>
      </c>
      <c r="N2632" t="s">
        <v>60</v>
      </c>
      <c r="O2632" s="2">
        <v>108</v>
      </c>
      <c r="Q2632" s="9" t="s">
        <v>40</v>
      </c>
      <c r="R2632" s="18">
        <v>1994</v>
      </c>
      <c r="S2632" s="26" t="s">
        <v>13281</v>
      </c>
      <c r="T2632" s="25" t="str">
        <f>LEFT(S2632,3)</f>
        <v>Oct</v>
      </c>
      <c r="U2632" s="9" t="s">
        <v>29</v>
      </c>
      <c r="V2632" s="18">
        <v>6.2</v>
      </c>
      <c r="W2632" s="9">
        <v>3400</v>
      </c>
      <c r="X2632" s="9" t="s">
        <v>2955</v>
      </c>
      <c r="Y2632" s="9" t="s">
        <v>4480</v>
      </c>
      <c r="Z2632" s="9" t="s">
        <v>8411</v>
      </c>
      <c r="AA2632" s="19" t="s">
        <v>29</v>
      </c>
      <c r="AB2632" s="9">
        <v>15000000</v>
      </c>
      <c r="AC2632" s="9">
        <v>1316865</v>
      </c>
      <c r="AD2632" s="9" t="s">
        <v>60</v>
      </c>
      <c r="AE2632" s="20">
        <v>108</v>
      </c>
    </row>
    <row r="2633" spans="1:31" x14ac:dyDescent="0.35">
      <c r="A2633" t="s">
        <v>8412</v>
      </c>
      <c r="B2633" t="s">
        <v>15</v>
      </c>
      <c r="C2633" t="s">
        <v>40</v>
      </c>
      <c r="D2633" s="2">
        <v>1994</v>
      </c>
      <c r="E2633" t="s">
        <v>8089</v>
      </c>
      <c r="F2633" s="2">
        <v>6.4</v>
      </c>
      <c r="G2633">
        <v>1400</v>
      </c>
      <c r="H2633" t="s">
        <v>8413</v>
      </c>
      <c r="I2633" t="s">
        <v>8414</v>
      </c>
      <c r="J2633" t="s">
        <v>8415</v>
      </c>
      <c r="K2633" s="3" t="s">
        <v>29</v>
      </c>
      <c r="L2633">
        <v>0</v>
      </c>
      <c r="M2633">
        <v>8880705</v>
      </c>
      <c r="N2633" t="s">
        <v>2091</v>
      </c>
      <c r="O2633" s="2">
        <v>110</v>
      </c>
      <c r="Q2633" s="10" t="s">
        <v>40</v>
      </c>
      <c r="R2633" s="21">
        <v>1994</v>
      </c>
      <c r="S2633" s="27" t="s">
        <v>13253</v>
      </c>
      <c r="T2633" s="25" t="str">
        <f>LEFT(S2633,3)</f>
        <v>Apr</v>
      </c>
      <c r="U2633" s="10" t="s">
        <v>29</v>
      </c>
      <c r="V2633" s="21">
        <v>6.4</v>
      </c>
      <c r="W2633" s="10">
        <v>1400</v>
      </c>
      <c r="X2633" s="10" t="s">
        <v>8413</v>
      </c>
      <c r="Y2633" s="10" t="s">
        <v>8414</v>
      </c>
      <c r="Z2633" s="10" t="s">
        <v>8415</v>
      </c>
      <c r="AA2633" s="22" t="s">
        <v>29</v>
      </c>
      <c r="AB2633" s="10">
        <v>0</v>
      </c>
      <c r="AC2633" s="10">
        <v>8880705</v>
      </c>
      <c r="AD2633" s="10" t="s">
        <v>2091</v>
      </c>
      <c r="AE2633" s="23">
        <v>110</v>
      </c>
    </row>
    <row r="2634" spans="1:31" x14ac:dyDescent="0.35">
      <c r="A2634" t="s">
        <v>8416</v>
      </c>
      <c r="B2634" t="s">
        <v>1998</v>
      </c>
      <c r="C2634" t="s">
        <v>40</v>
      </c>
      <c r="D2634" s="2">
        <v>1994</v>
      </c>
      <c r="E2634" t="s">
        <v>7688</v>
      </c>
      <c r="F2634" s="2">
        <v>5.4</v>
      </c>
      <c r="G2634">
        <v>3800</v>
      </c>
      <c r="H2634" t="s">
        <v>1578</v>
      </c>
      <c r="I2634" t="s">
        <v>1578</v>
      </c>
      <c r="J2634" t="s">
        <v>96</v>
      </c>
      <c r="K2634" s="3" t="s">
        <v>21</v>
      </c>
      <c r="L2634">
        <v>40000000</v>
      </c>
      <c r="M2634">
        <v>1519366</v>
      </c>
      <c r="N2634" t="s">
        <v>22</v>
      </c>
      <c r="O2634" s="2">
        <v>122</v>
      </c>
      <c r="Q2634" s="9" t="s">
        <v>40</v>
      </c>
      <c r="R2634" s="18">
        <v>1994</v>
      </c>
      <c r="S2634" s="26" t="s">
        <v>13192</v>
      </c>
      <c r="T2634" s="25" t="str">
        <f>LEFT(S2634,3)</f>
        <v>May</v>
      </c>
      <c r="U2634" s="9" t="s">
        <v>29</v>
      </c>
      <c r="V2634" s="18">
        <v>5.4</v>
      </c>
      <c r="W2634" s="9">
        <v>3800</v>
      </c>
      <c r="X2634" s="9" t="s">
        <v>1578</v>
      </c>
      <c r="Y2634" s="9" t="s">
        <v>1578</v>
      </c>
      <c r="Z2634" s="9" t="s">
        <v>96</v>
      </c>
      <c r="AA2634" s="19" t="s">
        <v>21</v>
      </c>
      <c r="AB2634" s="9">
        <v>40000000</v>
      </c>
      <c r="AC2634" s="9">
        <v>1519366</v>
      </c>
      <c r="AD2634" s="9" t="s">
        <v>22</v>
      </c>
      <c r="AE2634" s="20">
        <v>122</v>
      </c>
    </row>
    <row r="2635" spans="1:31" x14ac:dyDescent="0.35">
      <c r="A2635" t="s">
        <v>8417</v>
      </c>
      <c r="B2635" t="s">
        <v>15</v>
      </c>
      <c r="C2635" t="s">
        <v>103</v>
      </c>
      <c r="D2635" s="2">
        <v>1994</v>
      </c>
      <c r="E2635" t="s">
        <v>8112</v>
      </c>
      <c r="F2635" s="2">
        <v>5.3</v>
      </c>
      <c r="G2635">
        <v>3100</v>
      </c>
      <c r="H2635" t="s">
        <v>1126</v>
      </c>
      <c r="I2635" t="s">
        <v>1126</v>
      </c>
      <c r="J2635" t="s">
        <v>6639</v>
      </c>
      <c r="K2635" s="3" t="s">
        <v>29</v>
      </c>
      <c r="L2635">
        <v>30000000</v>
      </c>
      <c r="M2635">
        <v>3783003</v>
      </c>
      <c r="N2635" t="s">
        <v>6530</v>
      </c>
      <c r="O2635" s="2">
        <v>112</v>
      </c>
      <c r="Q2635" s="10" t="s">
        <v>103</v>
      </c>
      <c r="R2635" s="21">
        <v>1994</v>
      </c>
      <c r="S2635" s="27" t="s">
        <v>13254</v>
      </c>
      <c r="T2635" s="25" t="str">
        <f>LEFT(S2635,3)</f>
        <v>Mar</v>
      </c>
      <c r="U2635" s="10" t="s">
        <v>29</v>
      </c>
      <c r="V2635" s="21">
        <v>5.3</v>
      </c>
      <c r="W2635" s="10">
        <v>3100</v>
      </c>
      <c r="X2635" s="10" t="s">
        <v>1126</v>
      </c>
      <c r="Y2635" s="10" t="s">
        <v>1126</v>
      </c>
      <c r="Z2635" s="10" t="s">
        <v>6639</v>
      </c>
      <c r="AA2635" s="22" t="s">
        <v>29</v>
      </c>
      <c r="AB2635" s="10">
        <v>30000000</v>
      </c>
      <c r="AC2635" s="10">
        <v>3783003</v>
      </c>
      <c r="AD2635" s="10" t="s">
        <v>6530</v>
      </c>
      <c r="AE2635" s="23">
        <v>112</v>
      </c>
    </row>
    <row r="2636" spans="1:31" x14ac:dyDescent="0.35">
      <c r="A2636" t="s">
        <v>8418</v>
      </c>
      <c r="B2636" t="s">
        <v>1998</v>
      </c>
      <c r="C2636" t="s">
        <v>40</v>
      </c>
      <c r="D2636" s="2">
        <v>1994</v>
      </c>
      <c r="E2636" t="s">
        <v>8205</v>
      </c>
      <c r="F2636" s="2">
        <v>5.0999999999999996</v>
      </c>
      <c r="G2636">
        <v>1400</v>
      </c>
      <c r="H2636" t="s">
        <v>2145</v>
      </c>
      <c r="I2636" t="s">
        <v>8419</v>
      </c>
      <c r="J2636" t="s">
        <v>8420</v>
      </c>
      <c r="K2636" s="3" t="s">
        <v>29</v>
      </c>
      <c r="L2636">
        <v>0</v>
      </c>
      <c r="M2636">
        <v>713234</v>
      </c>
      <c r="N2636" t="s">
        <v>4171</v>
      </c>
      <c r="O2636" s="2">
        <v>93</v>
      </c>
      <c r="Q2636" s="9" t="s">
        <v>40</v>
      </c>
      <c r="R2636" s="18">
        <v>1994</v>
      </c>
      <c r="S2636" s="26" t="s">
        <v>13266</v>
      </c>
      <c r="T2636" s="25" t="str">
        <f>LEFT(S2636,3)</f>
        <v>Apr</v>
      </c>
      <c r="U2636" s="9" t="s">
        <v>29</v>
      </c>
      <c r="V2636" s="18">
        <v>5.0999999999999996</v>
      </c>
      <c r="W2636" s="9">
        <v>1400</v>
      </c>
      <c r="X2636" s="9" t="s">
        <v>2145</v>
      </c>
      <c r="Y2636" s="9" t="s">
        <v>8419</v>
      </c>
      <c r="Z2636" s="9" t="s">
        <v>8420</v>
      </c>
      <c r="AA2636" s="19" t="s">
        <v>29</v>
      </c>
      <c r="AB2636" s="9">
        <v>0</v>
      </c>
      <c r="AC2636" s="9">
        <v>713234</v>
      </c>
      <c r="AD2636" s="9" t="s">
        <v>4171</v>
      </c>
      <c r="AE2636" s="20">
        <v>93</v>
      </c>
    </row>
    <row r="2637" spans="1:31" x14ac:dyDescent="0.35">
      <c r="A2637" t="s">
        <v>8421</v>
      </c>
      <c r="B2637" t="s">
        <v>1998</v>
      </c>
      <c r="C2637" t="s">
        <v>62</v>
      </c>
      <c r="D2637" s="2">
        <v>1994</v>
      </c>
      <c r="E2637" t="s">
        <v>8285</v>
      </c>
      <c r="F2637" s="2">
        <v>6.3</v>
      </c>
      <c r="G2637">
        <v>1600</v>
      </c>
      <c r="H2637" t="s">
        <v>3207</v>
      </c>
      <c r="I2637" t="s">
        <v>8422</v>
      </c>
      <c r="J2637" t="s">
        <v>4543</v>
      </c>
      <c r="K2637" s="3" t="s">
        <v>21</v>
      </c>
      <c r="L2637">
        <v>0</v>
      </c>
      <c r="M2637">
        <v>538534</v>
      </c>
      <c r="N2637" t="s">
        <v>4069</v>
      </c>
      <c r="O2637" s="2">
        <v>115</v>
      </c>
      <c r="Q2637" s="10" t="s">
        <v>62</v>
      </c>
      <c r="R2637" s="21">
        <v>1994</v>
      </c>
      <c r="S2637" s="27" t="s">
        <v>13276</v>
      </c>
      <c r="T2637" s="25" t="str">
        <f>LEFT(S2637,3)</f>
        <v>Dec</v>
      </c>
      <c r="U2637" s="10" t="s">
        <v>29</v>
      </c>
      <c r="V2637" s="21">
        <v>6.3</v>
      </c>
      <c r="W2637" s="10">
        <v>1600</v>
      </c>
      <c r="X2637" s="10" t="s">
        <v>3207</v>
      </c>
      <c r="Y2637" s="10" t="s">
        <v>8422</v>
      </c>
      <c r="Z2637" s="10" t="s">
        <v>4543</v>
      </c>
      <c r="AA2637" s="22" t="s">
        <v>21</v>
      </c>
      <c r="AB2637" s="10">
        <v>0</v>
      </c>
      <c r="AC2637" s="10">
        <v>538534</v>
      </c>
      <c r="AD2637" s="10" t="s">
        <v>4069</v>
      </c>
      <c r="AE2637" s="23">
        <v>115</v>
      </c>
    </row>
    <row r="2638" spans="1:31" x14ac:dyDescent="0.35">
      <c r="A2638" t="s">
        <v>8423</v>
      </c>
      <c r="B2638" t="s">
        <v>32</v>
      </c>
      <c r="C2638" t="s">
        <v>24</v>
      </c>
      <c r="D2638" s="2">
        <v>1994</v>
      </c>
      <c r="E2638" t="s">
        <v>7919</v>
      </c>
      <c r="F2638" s="2">
        <v>6</v>
      </c>
      <c r="G2638">
        <v>1100</v>
      </c>
      <c r="H2638" t="s">
        <v>8424</v>
      </c>
      <c r="I2638" t="s">
        <v>8425</v>
      </c>
      <c r="J2638" t="s">
        <v>8426</v>
      </c>
      <c r="K2638" s="3" t="s">
        <v>29</v>
      </c>
      <c r="L2638">
        <v>19200000</v>
      </c>
      <c r="M2638">
        <v>3342223</v>
      </c>
      <c r="N2638" t="s">
        <v>1723</v>
      </c>
      <c r="O2638" s="2">
        <v>102</v>
      </c>
      <c r="Q2638" s="9" t="s">
        <v>24</v>
      </c>
      <c r="R2638" s="18">
        <v>1994</v>
      </c>
      <c r="S2638" s="26" t="s">
        <v>13220</v>
      </c>
      <c r="T2638" s="25" t="str">
        <f>LEFT(S2638,3)</f>
        <v>Oct</v>
      </c>
      <c r="U2638" s="9" t="s">
        <v>29</v>
      </c>
      <c r="V2638" s="18">
        <v>6</v>
      </c>
      <c r="W2638" s="9">
        <v>1100</v>
      </c>
      <c r="X2638" s="9" t="s">
        <v>8424</v>
      </c>
      <c r="Y2638" s="9" t="s">
        <v>8425</v>
      </c>
      <c r="Z2638" s="9" t="s">
        <v>8426</v>
      </c>
      <c r="AA2638" s="19" t="s">
        <v>29</v>
      </c>
      <c r="AB2638" s="9">
        <v>19200000</v>
      </c>
      <c r="AC2638" s="9">
        <v>3342223</v>
      </c>
      <c r="AD2638" s="9" t="s">
        <v>1723</v>
      </c>
      <c r="AE2638" s="20">
        <v>102</v>
      </c>
    </row>
    <row r="2639" spans="1:31" x14ac:dyDescent="0.35">
      <c r="A2639" t="s">
        <v>8427</v>
      </c>
      <c r="B2639" t="s">
        <v>32</v>
      </c>
      <c r="C2639" t="s">
        <v>40</v>
      </c>
      <c r="D2639" s="2">
        <v>1994</v>
      </c>
      <c r="E2639" t="s">
        <v>8307</v>
      </c>
      <c r="F2639" s="2">
        <v>5.6</v>
      </c>
      <c r="G2639">
        <v>1500</v>
      </c>
      <c r="H2639" t="s">
        <v>515</v>
      </c>
      <c r="I2639" t="s">
        <v>1551</v>
      </c>
      <c r="J2639" t="s">
        <v>3145</v>
      </c>
      <c r="K2639" s="3" t="s">
        <v>29</v>
      </c>
      <c r="L2639">
        <v>15000000</v>
      </c>
      <c r="M2639">
        <v>70936</v>
      </c>
      <c r="N2639" t="s">
        <v>117</v>
      </c>
      <c r="O2639" s="2">
        <v>85</v>
      </c>
      <c r="Q2639" s="10" t="s">
        <v>40</v>
      </c>
      <c r="R2639" s="21">
        <v>1994</v>
      </c>
      <c r="S2639" s="27" t="s">
        <v>13278</v>
      </c>
      <c r="T2639" s="25" t="str">
        <f>LEFT(S2639,3)</f>
        <v>Sep</v>
      </c>
      <c r="U2639" s="10" t="s">
        <v>29</v>
      </c>
      <c r="V2639" s="21">
        <v>5.6</v>
      </c>
      <c r="W2639" s="10">
        <v>1500</v>
      </c>
      <c r="X2639" s="10" t="s">
        <v>515</v>
      </c>
      <c r="Y2639" s="10" t="s">
        <v>1551</v>
      </c>
      <c r="Z2639" s="10" t="s">
        <v>3145</v>
      </c>
      <c r="AA2639" s="22" t="s">
        <v>29</v>
      </c>
      <c r="AB2639" s="10">
        <v>15000000</v>
      </c>
      <c r="AC2639" s="10">
        <v>70936</v>
      </c>
      <c r="AD2639" s="10" t="s">
        <v>117</v>
      </c>
      <c r="AE2639" s="23">
        <v>85</v>
      </c>
    </row>
    <row r="2640" spans="1:31" x14ac:dyDescent="0.35">
      <c r="A2640" t="s">
        <v>8428</v>
      </c>
      <c r="B2640" t="s">
        <v>32</v>
      </c>
      <c r="C2640" t="s">
        <v>40</v>
      </c>
      <c r="D2640" s="2">
        <v>1994</v>
      </c>
      <c r="E2640" t="s">
        <v>8060</v>
      </c>
      <c r="F2640" s="2">
        <v>4.8</v>
      </c>
      <c r="G2640">
        <v>7600</v>
      </c>
      <c r="H2640" t="s">
        <v>3255</v>
      </c>
      <c r="I2640" t="s">
        <v>7041</v>
      </c>
      <c r="J2640" t="s">
        <v>5660</v>
      </c>
      <c r="K2640" s="3" t="s">
        <v>29</v>
      </c>
      <c r="L2640">
        <v>30000000</v>
      </c>
      <c r="M2640">
        <v>18869594</v>
      </c>
      <c r="N2640" t="s">
        <v>117</v>
      </c>
      <c r="O2640" s="2">
        <v>109</v>
      </c>
      <c r="Q2640" s="9" t="s">
        <v>40</v>
      </c>
      <c r="R2640" s="18">
        <v>1994</v>
      </c>
      <c r="S2640" s="26" t="s">
        <v>13248</v>
      </c>
      <c r="T2640" s="25" t="str">
        <f>LEFT(S2640,3)</f>
        <v>Jun</v>
      </c>
      <c r="U2640" s="9" t="s">
        <v>29</v>
      </c>
      <c r="V2640" s="18">
        <v>4.8</v>
      </c>
      <c r="W2640" s="9">
        <v>7600</v>
      </c>
      <c r="X2640" s="9" t="s">
        <v>3255</v>
      </c>
      <c r="Y2640" s="9" t="s">
        <v>7041</v>
      </c>
      <c r="Z2640" s="9" t="s">
        <v>5660</v>
      </c>
      <c r="AA2640" s="19" t="s">
        <v>29</v>
      </c>
      <c r="AB2640" s="9">
        <v>30000000</v>
      </c>
      <c r="AC2640" s="9">
        <v>18869594</v>
      </c>
      <c r="AD2640" s="9" t="s">
        <v>117</v>
      </c>
      <c r="AE2640" s="20">
        <v>109</v>
      </c>
    </row>
    <row r="2641" spans="1:31" x14ac:dyDescent="0.35">
      <c r="A2641" t="s">
        <v>8429</v>
      </c>
      <c r="B2641" t="s">
        <v>446</v>
      </c>
      <c r="C2641" t="s">
        <v>16</v>
      </c>
      <c r="D2641" s="2">
        <v>1994</v>
      </c>
      <c r="E2641" t="s">
        <v>8430</v>
      </c>
      <c r="F2641" s="2">
        <v>6.6</v>
      </c>
      <c r="G2641">
        <v>1800</v>
      </c>
      <c r="H2641" t="s">
        <v>8431</v>
      </c>
      <c r="I2641" t="s">
        <v>8432</v>
      </c>
      <c r="J2641" t="s">
        <v>8433</v>
      </c>
      <c r="K2641" s="3" t="s">
        <v>29</v>
      </c>
      <c r="L2641">
        <v>0</v>
      </c>
      <c r="M2641">
        <v>11553</v>
      </c>
      <c r="N2641" t="s">
        <v>8434</v>
      </c>
      <c r="O2641" s="2">
        <v>76</v>
      </c>
      <c r="Q2641" s="10" t="s">
        <v>16</v>
      </c>
      <c r="R2641" s="21">
        <v>1994</v>
      </c>
      <c r="S2641" s="27" t="s">
        <v>13289</v>
      </c>
      <c r="T2641" s="25" t="str">
        <f>LEFT(S2641,3)</f>
        <v>Oct</v>
      </c>
      <c r="U2641" s="10" t="s">
        <v>29</v>
      </c>
      <c r="V2641" s="21">
        <v>6.6</v>
      </c>
      <c r="W2641" s="10">
        <v>1800</v>
      </c>
      <c r="X2641" s="10" t="s">
        <v>8431</v>
      </c>
      <c r="Y2641" s="10" t="s">
        <v>8432</v>
      </c>
      <c r="Z2641" s="10" t="s">
        <v>8433</v>
      </c>
      <c r="AA2641" s="22" t="s">
        <v>29</v>
      </c>
      <c r="AB2641" s="10">
        <v>0</v>
      </c>
      <c r="AC2641" s="10">
        <v>11553</v>
      </c>
      <c r="AD2641" s="10" t="s">
        <v>8434</v>
      </c>
      <c r="AE2641" s="23">
        <v>76</v>
      </c>
    </row>
    <row r="2642" spans="1:31" x14ac:dyDescent="0.35">
      <c r="A2642" t="s">
        <v>8435</v>
      </c>
      <c r="B2642" t="s">
        <v>15</v>
      </c>
      <c r="C2642" t="s">
        <v>33</v>
      </c>
      <c r="D2642" s="2">
        <v>1994</v>
      </c>
      <c r="E2642" t="s">
        <v>7652</v>
      </c>
      <c r="F2642" s="2">
        <v>6.4</v>
      </c>
      <c r="G2642">
        <v>4700</v>
      </c>
      <c r="H2642" t="s">
        <v>2037</v>
      </c>
      <c r="I2642" t="s">
        <v>2037</v>
      </c>
      <c r="J2642" t="s">
        <v>7307</v>
      </c>
      <c r="K2642" s="3" t="s">
        <v>29</v>
      </c>
      <c r="L2642">
        <v>20000000</v>
      </c>
      <c r="M2642">
        <v>305070</v>
      </c>
      <c r="N2642" t="s">
        <v>7311</v>
      </c>
      <c r="O2642" s="2">
        <v>107</v>
      </c>
      <c r="Q2642" s="9" t="s">
        <v>33</v>
      </c>
      <c r="R2642" s="18">
        <v>1994</v>
      </c>
      <c r="S2642" s="26" t="s">
        <v>13188</v>
      </c>
      <c r="T2642" s="25" t="str">
        <f>LEFT(S2642,3)</f>
        <v>Sep</v>
      </c>
      <c r="U2642" s="9" t="s">
        <v>29</v>
      </c>
      <c r="V2642" s="18">
        <v>6.4</v>
      </c>
      <c r="W2642" s="9">
        <v>4700</v>
      </c>
      <c r="X2642" s="9" t="s">
        <v>2037</v>
      </c>
      <c r="Y2642" s="9" t="s">
        <v>2037</v>
      </c>
      <c r="Z2642" s="9" t="s">
        <v>7307</v>
      </c>
      <c r="AA2642" s="19" t="s">
        <v>29</v>
      </c>
      <c r="AB2642" s="9">
        <v>20000000</v>
      </c>
      <c r="AC2642" s="9">
        <v>305070</v>
      </c>
      <c r="AD2642" s="9" t="s">
        <v>7311</v>
      </c>
      <c r="AE2642" s="20">
        <v>107</v>
      </c>
    </row>
    <row r="2643" spans="1:31" x14ac:dyDescent="0.35">
      <c r="A2643" t="s">
        <v>8436</v>
      </c>
      <c r="B2643" t="s">
        <v>15</v>
      </c>
      <c r="C2643" t="s">
        <v>16</v>
      </c>
      <c r="D2643" s="2">
        <v>1994</v>
      </c>
      <c r="E2643" t="s">
        <v>8437</v>
      </c>
      <c r="F2643" s="2">
        <v>7.2</v>
      </c>
      <c r="G2643">
        <v>3100</v>
      </c>
      <c r="H2643" t="s">
        <v>4948</v>
      </c>
      <c r="I2643" t="s">
        <v>8438</v>
      </c>
      <c r="J2643" t="s">
        <v>757</v>
      </c>
      <c r="K2643" s="3" t="s">
        <v>21</v>
      </c>
      <c r="L2643">
        <v>0</v>
      </c>
      <c r="M2643">
        <v>487391</v>
      </c>
      <c r="N2643" t="s">
        <v>8439</v>
      </c>
      <c r="O2643" s="2">
        <v>97</v>
      </c>
      <c r="Q2643" s="10" t="s">
        <v>16</v>
      </c>
      <c r="R2643" s="21">
        <v>1994</v>
      </c>
      <c r="S2643" s="27" t="s">
        <v>13290</v>
      </c>
      <c r="T2643" s="25" t="str">
        <f>LEFT(S2643,3)</f>
        <v>Oct</v>
      </c>
      <c r="U2643" s="10" t="s">
        <v>29</v>
      </c>
      <c r="V2643" s="21">
        <v>7.2</v>
      </c>
      <c r="W2643" s="10">
        <v>3100</v>
      </c>
      <c r="X2643" s="10" t="s">
        <v>4948</v>
      </c>
      <c r="Y2643" s="10" t="s">
        <v>8438</v>
      </c>
      <c r="Z2643" s="10" t="s">
        <v>757</v>
      </c>
      <c r="AA2643" s="22" t="s">
        <v>21</v>
      </c>
      <c r="AB2643" s="10">
        <v>0</v>
      </c>
      <c r="AC2643" s="10">
        <v>487391</v>
      </c>
      <c r="AD2643" s="10" t="s">
        <v>8439</v>
      </c>
      <c r="AE2643" s="23">
        <v>97</v>
      </c>
    </row>
    <row r="2644" spans="1:31" x14ac:dyDescent="0.35">
      <c r="A2644" t="s">
        <v>8440</v>
      </c>
      <c r="B2644" t="s">
        <v>15</v>
      </c>
      <c r="C2644" t="s">
        <v>62</v>
      </c>
      <c r="D2644" s="2">
        <v>1994</v>
      </c>
      <c r="E2644" t="s">
        <v>8285</v>
      </c>
      <c r="F2644" s="2">
        <v>6.4</v>
      </c>
      <c r="G2644">
        <v>7200</v>
      </c>
      <c r="H2644" t="s">
        <v>1746</v>
      </c>
      <c r="I2644" t="s">
        <v>8441</v>
      </c>
      <c r="J2644" t="s">
        <v>1875</v>
      </c>
      <c r="K2644" s="3" t="s">
        <v>29</v>
      </c>
      <c r="L2644">
        <v>0</v>
      </c>
      <c r="M2644">
        <v>1007583</v>
      </c>
      <c r="N2644" t="s">
        <v>7013</v>
      </c>
      <c r="O2644" s="2">
        <v>128</v>
      </c>
      <c r="Q2644" s="9" t="s">
        <v>62</v>
      </c>
      <c r="R2644" s="18">
        <v>1994</v>
      </c>
      <c r="S2644" s="26" t="s">
        <v>13276</v>
      </c>
      <c r="T2644" s="25" t="str">
        <f>LEFT(S2644,3)</f>
        <v>Dec</v>
      </c>
      <c r="U2644" s="9" t="s">
        <v>29</v>
      </c>
      <c r="V2644" s="18">
        <v>6.4</v>
      </c>
      <c r="W2644" s="9">
        <v>7200</v>
      </c>
      <c r="X2644" s="9" t="s">
        <v>1746</v>
      </c>
      <c r="Y2644" s="9" t="s">
        <v>8441</v>
      </c>
      <c r="Z2644" s="9" t="s">
        <v>1875</v>
      </c>
      <c r="AA2644" s="19" t="s">
        <v>29</v>
      </c>
      <c r="AB2644" s="9">
        <v>0</v>
      </c>
      <c r="AC2644" s="9">
        <v>1007583</v>
      </c>
      <c r="AD2644" s="9" t="s">
        <v>7013</v>
      </c>
      <c r="AE2644" s="20">
        <v>128</v>
      </c>
    </row>
    <row r="2645" spans="1:31" x14ac:dyDescent="0.35">
      <c r="A2645" t="s">
        <v>3665</v>
      </c>
      <c r="B2645" t="s">
        <v>15</v>
      </c>
      <c r="C2645" t="s">
        <v>103</v>
      </c>
      <c r="D2645" s="2">
        <v>1995</v>
      </c>
      <c r="E2645" t="s">
        <v>8442</v>
      </c>
      <c r="F2645" s="2">
        <v>8.1999999999999993</v>
      </c>
      <c r="G2645">
        <v>596000</v>
      </c>
      <c r="H2645" t="s">
        <v>556</v>
      </c>
      <c r="I2645" t="s">
        <v>556</v>
      </c>
      <c r="J2645" t="s">
        <v>135</v>
      </c>
      <c r="K2645" s="3" t="s">
        <v>29</v>
      </c>
      <c r="L2645">
        <v>60000000</v>
      </c>
      <c r="M2645">
        <v>187436818</v>
      </c>
      <c r="N2645" t="s">
        <v>22</v>
      </c>
      <c r="O2645" s="2">
        <v>170</v>
      </c>
      <c r="Q2645" s="10" t="s">
        <v>103</v>
      </c>
      <c r="R2645" s="21">
        <v>1995</v>
      </c>
      <c r="S2645" s="27" t="s">
        <v>13291</v>
      </c>
      <c r="T2645" s="25" t="str">
        <f>LEFT(S2645,3)</f>
        <v>Dec</v>
      </c>
      <c r="U2645" s="10" t="s">
        <v>29</v>
      </c>
      <c r="V2645" s="21">
        <v>8.1999999999999993</v>
      </c>
      <c r="W2645" s="10">
        <v>596000</v>
      </c>
      <c r="X2645" s="10" t="s">
        <v>556</v>
      </c>
      <c r="Y2645" s="10" t="s">
        <v>556</v>
      </c>
      <c r="Z2645" s="10" t="s">
        <v>135</v>
      </c>
      <c r="AA2645" s="22" t="s">
        <v>29</v>
      </c>
      <c r="AB2645" s="10">
        <v>60000000</v>
      </c>
      <c r="AC2645" s="10">
        <v>187436818</v>
      </c>
      <c r="AD2645" s="10" t="s">
        <v>22</v>
      </c>
      <c r="AE2645" s="23">
        <v>170</v>
      </c>
    </row>
    <row r="2646" spans="1:31" x14ac:dyDescent="0.35">
      <c r="A2646" t="s">
        <v>8443</v>
      </c>
      <c r="B2646" t="s">
        <v>1998</v>
      </c>
      <c r="C2646" t="s">
        <v>40</v>
      </c>
      <c r="D2646" s="2">
        <v>1995</v>
      </c>
      <c r="E2646" t="s">
        <v>8444</v>
      </c>
      <c r="F2646" s="2">
        <v>6.8</v>
      </c>
      <c r="G2646">
        <v>193000</v>
      </c>
      <c r="H2646" t="s">
        <v>984</v>
      </c>
      <c r="I2646" t="s">
        <v>984</v>
      </c>
      <c r="J2646" t="s">
        <v>8445</v>
      </c>
      <c r="K2646" s="3" t="s">
        <v>29</v>
      </c>
      <c r="L2646">
        <v>12000000</v>
      </c>
      <c r="M2646">
        <v>56631572</v>
      </c>
      <c r="N2646" t="s">
        <v>43</v>
      </c>
      <c r="O2646" s="2">
        <v>97</v>
      </c>
      <c r="Q2646" s="9" t="s">
        <v>40</v>
      </c>
      <c r="R2646" s="18">
        <v>1995</v>
      </c>
      <c r="S2646" s="26" t="s">
        <v>13292</v>
      </c>
      <c r="T2646" s="25" t="str">
        <f>LEFT(S2646,3)</f>
        <v>Jul</v>
      </c>
      <c r="U2646" s="9" t="s">
        <v>29</v>
      </c>
      <c r="V2646" s="18">
        <v>6.8</v>
      </c>
      <c r="W2646" s="9">
        <v>193000</v>
      </c>
      <c r="X2646" s="9" t="s">
        <v>984</v>
      </c>
      <c r="Y2646" s="9" t="s">
        <v>984</v>
      </c>
      <c r="Z2646" s="9" t="s">
        <v>8445</v>
      </c>
      <c r="AA2646" s="19" t="s">
        <v>29</v>
      </c>
      <c r="AB2646" s="9">
        <v>12000000</v>
      </c>
      <c r="AC2646" s="9">
        <v>56631572</v>
      </c>
      <c r="AD2646" s="9" t="s">
        <v>43</v>
      </c>
      <c r="AE2646" s="20">
        <v>97</v>
      </c>
    </row>
    <row r="2647" spans="1:31" x14ac:dyDescent="0.35">
      <c r="A2647" t="s">
        <v>8446</v>
      </c>
      <c r="B2647" t="s">
        <v>15</v>
      </c>
      <c r="C2647" t="s">
        <v>103</v>
      </c>
      <c r="D2647" s="2">
        <v>1995</v>
      </c>
      <c r="E2647" t="s">
        <v>8447</v>
      </c>
      <c r="F2647" s="2">
        <v>8.6</v>
      </c>
      <c r="G2647">
        <v>1500000</v>
      </c>
      <c r="H2647" t="s">
        <v>6817</v>
      </c>
      <c r="I2647" t="s">
        <v>8448</v>
      </c>
      <c r="J2647" t="s">
        <v>5220</v>
      </c>
      <c r="K2647" s="3" t="s">
        <v>29</v>
      </c>
      <c r="L2647">
        <v>33000000</v>
      </c>
      <c r="M2647">
        <v>327333559</v>
      </c>
      <c r="N2647" t="s">
        <v>8449</v>
      </c>
      <c r="O2647" s="2">
        <v>127</v>
      </c>
      <c r="Q2647" s="10" t="s">
        <v>103</v>
      </c>
      <c r="R2647" s="21">
        <v>1995</v>
      </c>
      <c r="S2647" s="27" t="s">
        <v>13293</v>
      </c>
      <c r="T2647" s="25" t="str">
        <f>LEFT(S2647,3)</f>
        <v>Sep</v>
      </c>
      <c r="U2647" s="10" t="s">
        <v>29</v>
      </c>
      <c r="V2647" s="21">
        <v>8.6</v>
      </c>
      <c r="W2647" s="10">
        <v>1500000</v>
      </c>
      <c r="X2647" s="10" t="s">
        <v>6817</v>
      </c>
      <c r="Y2647" s="10" t="s">
        <v>8448</v>
      </c>
      <c r="Z2647" s="10" t="s">
        <v>5220</v>
      </c>
      <c r="AA2647" s="22" t="s">
        <v>29</v>
      </c>
      <c r="AB2647" s="10">
        <v>33000000</v>
      </c>
      <c r="AC2647" s="10">
        <v>327333559</v>
      </c>
      <c r="AD2647" s="10" t="s">
        <v>8449</v>
      </c>
      <c r="AE2647" s="23">
        <v>127</v>
      </c>
    </row>
    <row r="2648" spans="1:31" x14ac:dyDescent="0.35">
      <c r="A2648" t="s">
        <v>8450</v>
      </c>
      <c r="B2648" t="s">
        <v>15</v>
      </c>
      <c r="C2648" t="s">
        <v>62</v>
      </c>
      <c r="D2648" s="2">
        <v>1995</v>
      </c>
      <c r="E2648" t="s">
        <v>8451</v>
      </c>
      <c r="F2648" s="2">
        <v>8.3000000000000007</v>
      </c>
      <c r="G2648">
        <v>978000</v>
      </c>
      <c r="H2648" t="s">
        <v>534</v>
      </c>
      <c r="I2648" t="s">
        <v>8452</v>
      </c>
      <c r="J2648" t="s">
        <v>534</v>
      </c>
      <c r="K2648" s="3" t="s">
        <v>29</v>
      </c>
      <c r="L2648">
        <v>72000000</v>
      </c>
      <c r="M2648">
        <v>213216216</v>
      </c>
      <c r="N2648" t="s">
        <v>7587</v>
      </c>
      <c r="O2648" s="2">
        <v>178</v>
      </c>
      <c r="Q2648" s="9" t="s">
        <v>62</v>
      </c>
      <c r="R2648" s="18">
        <v>1995</v>
      </c>
      <c r="S2648" s="26" t="s">
        <v>13294</v>
      </c>
      <c r="T2648" s="25" t="str">
        <f>LEFT(S2648,3)</f>
        <v>May</v>
      </c>
      <c r="U2648" s="9" t="s">
        <v>29</v>
      </c>
      <c r="V2648" s="18">
        <v>8.3000000000000007</v>
      </c>
      <c r="W2648" s="9">
        <v>978000</v>
      </c>
      <c r="X2648" s="9" t="s">
        <v>534</v>
      </c>
      <c r="Y2648" s="9" t="s">
        <v>8452</v>
      </c>
      <c r="Z2648" s="9" t="s">
        <v>534</v>
      </c>
      <c r="AA2648" s="19" t="s">
        <v>29</v>
      </c>
      <c r="AB2648" s="9">
        <v>72000000</v>
      </c>
      <c r="AC2648" s="9">
        <v>213216216</v>
      </c>
      <c r="AD2648" s="9" t="s">
        <v>7587</v>
      </c>
      <c r="AE2648" s="20">
        <v>178</v>
      </c>
    </row>
    <row r="2649" spans="1:31" x14ac:dyDescent="0.35">
      <c r="A2649" t="s">
        <v>8453</v>
      </c>
      <c r="B2649" t="s">
        <v>32</v>
      </c>
      <c r="C2649" t="s">
        <v>24</v>
      </c>
      <c r="D2649" s="2">
        <v>1995</v>
      </c>
      <c r="E2649" t="s">
        <v>8454</v>
      </c>
      <c r="F2649" s="2">
        <v>7.6</v>
      </c>
      <c r="G2649">
        <v>277000</v>
      </c>
      <c r="H2649" t="s">
        <v>1133</v>
      </c>
      <c r="I2649" t="s">
        <v>8455</v>
      </c>
      <c r="J2649" t="s">
        <v>2090</v>
      </c>
      <c r="K2649" s="3" t="s">
        <v>29</v>
      </c>
      <c r="L2649">
        <v>52000000</v>
      </c>
      <c r="M2649">
        <v>355237933</v>
      </c>
      <c r="N2649" t="s">
        <v>60</v>
      </c>
      <c r="O2649" s="2">
        <v>140</v>
      </c>
      <c r="Q2649" s="10" t="s">
        <v>24</v>
      </c>
      <c r="R2649" s="21">
        <v>1995</v>
      </c>
      <c r="S2649" s="27" t="s">
        <v>13295</v>
      </c>
      <c r="T2649" s="25" t="str">
        <f>LEFT(S2649,3)</f>
        <v>Jun</v>
      </c>
      <c r="U2649" s="10" t="s">
        <v>29</v>
      </c>
      <c r="V2649" s="21">
        <v>7.6</v>
      </c>
      <c r="W2649" s="10">
        <v>277000</v>
      </c>
      <c r="X2649" s="10" t="s">
        <v>1133</v>
      </c>
      <c r="Y2649" s="10" t="s">
        <v>8455</v>
      </c>
      <c r="Z2649" s="10" t="s">
        <v>2090</v>
      </c>
      <c r="AA2649" s="22" t="s">
        <v>29</v>
      </c>
      <c r="AB2649" s="10">
        <v>52000000</v>
      </c>
      <c r="AC2649" s="10">
        <v>355237933</v>
      </c>
      <c r="AD2649" s="10" t="s">
        <v>60</v>
      </c>
      <c r="AE2649" s="23">
        <v>140</v>
      </c>
    </row>
    <row r="2650" spans="1:31" x14ac:dyDescent="0.35">
      <c r="A2650" t="s">
        <v>8456</v>
      </c>
      <c r="B2650" t="s">
        <v>15</v>
      </c>
      <c r="C2650" t="s">
        <v>103</v>
      </c>
      <c r="D2650" s="2">
        <v>1995</v>
      </c>
      <c r="E2650" t="s">
        <v>8457</v>
      </c>
      <c r="F2650" s="2">
        <v>8.5</v>
      </c>
      <c r="G2650">
        <v>1000000</v>
      </c>
      <c r="H2650" t="s">
        <v>8458</v>
      </c>
      <c r="I2650" t="s">
        <v>8459</v>
      </c>
      <c r="J2650" t="s">
        <v>8361</v>
      </c>
      <c r="K2650" s="3" t="s">
        <v>29</v>
      </c>
      <c r="L2650">
        <v>6000000</v>
      </c>
      <c r="M2650">
        <v>23341568</v>
      </c>
      <c r="N2650" t="s">
        <v>218</v>
      </c>
      <c r="O2650" s="2">
        <v>106</v>
      </c>
      <c r="Q2650" s="9" t="s">
        <v>103</v>
      </c>
      <c r="R2650" s="18">
        <v>1995</v>
      </c>
      <c r="S2650" s="26" t="s">
        <v>13296</v>
      </c>
      <c r="T2650" s="25" t="str">
        <f>LEFT(S2650,3)</f>
        <v>Aug</v>
      </c>
      <c r="U2650" s="9" t="s">
        <v>29</v>
      </c>
      <c r="V2650" s="18">
        <v>8.5</v>
      </c>
      <c r="W2650" s="9">
        <v>1000000</v>
      </c>
      <c r="X2650" s="9" t="s">
        <v>8458</v>
      </c>
      <c r="Y2650" s="9" t="s">
        <v>8459</v>
      </c>
      <c r="Z2650" s="9" t="s">
        <v>8361</v>
      </c>
      <c r="AA2650" s="19" t="s">
        <v>29</v>
      </c>
      <c r="AB2650" s="9">
        <v>6000000</v>
      </c>
      <c r="AC2650" s="9">
        <v>23341568</v>
      </c>
      <c r="AD2650" s="9" t="s">
        <v>218</v>
      </c>
      <c r="AE2650" s="20">
        <v>106</v>
      </c>
    </row>
    <row r="2651" spans="1:31" x14ac:dyDescent="0.35">
      <c r="A2651" t="s">
        <v>8460</v>
      </c>
      <c r="B2651" t="s">
        <v>32</v>
      </c>
      <c r="C2651" t="s">
        <v>24</v>
      </c>
      <c r="D2651" s="2">
        <v>1995</v>
      </c>
      <c r="E2651" t="s">
        <v>8442</v>
      </c>
      <c r="F2651" s="2">
        <v>7</v>
      </c>
      <c r="G2651">
        <v>318000</v>
      </c>
      <c r="H2651" t="s">
        <v>5095</v>
      </c>
      <c r="I2651" t="s">
        <v>8461</v>
      </c>
      <c r="J2651" t="s">
        <v>96</v>
      </c>
      <c r="K2651" s="3" t="s">
        <v>29</v>
      </c>
      <c r="L2651">
        <v>65000000</v>
      </c>
      <c r="M2651">
        <v>262821940</v>
      </c>
      <c r="N2651" t="s">
        <v>2099</v>
      </c>
      <c r="O2651" s="2">
        <v>104</v>
      </c>
      <c r="Q2651" s="10" t="s">
        <v>24</v>
      </c>
      <c r="R2651" s="21">
        <v>1995</v>
      </c>
      <c r="S2651" s="27" t="s">
        <v>13291</v>
      </c>
      <c r="T2651" s="25" t="str">
        <f>LEFT(S2651,3)</f>
        <v>Dec</v>
      </c>
      <c r="U2651" s="10" t="s">
        <v>29</v>
      </c>
      <c r="V2651" s="21">
        <v>7</v>
      </c>
      <c r="W2651" s="10">
        <v>318000</v>
      </c>
      <c r="X2651" s="10" t="s">
        <v>5095</v>
      </c>
      <c r="Y2651" s="10" t="s">
        <v>8461</v>
      </c>
      <c r="Z2651" s="10" t="s">
        <v>96</v>
      </c>
      <c r="AA2651" s="22" t="s">
        <v>29</v>
      </c>
      <c r="AB2651" s="10">
        <v>65000000</v>
      </c>
      <c r="AC2651" s="10">
        <v>262821940</v>
      </c>
      <c r="AD2651" s="10" t="s">
        <v>2099</v>
      </c>
      <c r="AE2651" s="23">
        <v>104</v>
      </c>
    </row>
    <row r="2652" spans="1:31" x14ac:dyDescent="0.35">
      <c r="A2652" t="s">
        <v>8462</v>
      </c>
      <c r="B2652" t="s">
        <v>15</v>
      </c>
      <c r="C2652" t="s">
        <v>103</v>
      </c>
      <c r="D2652" s="2">
        <v>1995</v>
      </c>
      <c r="E2652" t="s">
        <v>8463</v>
      </c>
      <c r="F2652" s="2">
        <v>8.1999999999999993</v>
      </c>
      <c r="G2652">
        <v>480000</v>
      </c>
      <c r="H2652" t="s">
        <v>64</v>
      </c>
      <c r="I2652" t="s">
        <v>5649</v>
      </c>
      <c r="J2652" t="s">
        <v>66</v>
      </c>
      <c r="K2652" s="3" t="s">
        <v>29</v>
      </c>
      <c r="L2652">
        <v>52000000</v>
      </c>
      <c r="M2652">
        <v>116112375</v>
      </c>
      <c r="N2652" t="s">
        <v>60</v>
      </c>
      <c r="O2652" s="2">
        <v>178</v>
      </c>
      <c r="Q2652" s="9" t="s">
        <v>103</v>
      </c>
      <c r="R2652" s="18">
        <v>1995</v>
      </c>
      <c r="S2652" s="26" t="s">
        <v>13297</v>
      </c>
      <c r="T2652" s="25" t="str">
        <f>LEFT(S2652,3)</f>
        <v>Nov</v>
      </c>
      <c r="U2652" s="9" t="s">
        <v>29</v>
      </c>
      <c r="V2652" s="18">
        <v>8.1999999999999993</v>
      </c>
      <c r="W2652" s="9">
        <v>480000</v>
      </c>
      <c r="X2652" s="9" t="s">
        <v>64</v>
      </c>
      <c r="Y2652" s="9" t="s">
        <v>5649</v>
      </c>
      <c r="Z2652" s="9" t="s">
        <v>66</v>
      </c>
      <c r="AA2652" s="19" t="s">
        <v>29</v>
      </c>
      <c r="AB2652" s="9">
        <v>52000000</v>
      </c>
      <c r="AC2652" s="9">
        <v>116112375</v>
      </c>
      <c r="AD2652" s="9" t="s">
        <v>60</v>
      </c>
      <c r="AE2652" s="20">
        <v>178</v>
      </c>
    </row>
    <row r="2653" spans="1:31" x14ac:dyDescent="0.35">
      <c r="A2653" t="s">
        <v>8464</v>
      </c>
      <c r="B2653" t="s">
        <v>1998</v>
      </c>
      <c r="C2653" t="s">
        <v>33</v>
      </c>
      <c r="D2653" s="2">
        <v>1995</v>
      </c>
      <c r="E2653" t="s">
        <v>8465</v>
      </c>
      <c r="F2653" s="2">
        <v>5.2</v>
      </c>
      <c r="G2653">
        <v>43000</v>
      </c>
      <c r="H2653" t="s">
        <v>5719</v>
      </c>
      <c r="I2653" t="s">
        <v>756</v>
      </c>
      <c r="J2653" t="s">
        <v>8466</v>
      </c>
      <c r="K2653" s="3" t="s">
        <v>29</v>
      </c>
      <c r="L2653">
        <v>50000000</v>
      </c>
      <c r="M2653">
        <v>152022101</v>
      </c>
      <c r="N2653" t="s">
        <v>43</v>
      </c>
      <c r="O2653" s="2">
        <v>109</v>
      </c>
      <c r="Q2653" s="10" t="s">
        <v>33</v>
      </c>
      <c r="R2653" s="21">
        <v>1995</v>
      </c>
      <c r="S2653" s="27" t="s">
        <v>13298</v>
      </c>
      <c r="T2653" s="25" t="str">
        <f>LEFT(S2653,3)</f>
        <v>Jun</v>
      </c>
      <c r="U2653" s="10" t="s">
        <v>29</v>
      </c>
      <c r="V2653" s="21">
        <v>5.2</v>
      </c>
      <c r="W2653" s="10">
        <v>43000</v>
      </c>
      <c r="X2653" s="10" t="s">
        <v>5719</v>
      </c>
      <c r="Y2653" s="10" t="s">
        <v>756</v>
      </c>
      <c r="Z2653" s="10" t="s">
        <v>8466</v>
      </c>
      <c r="AA2653" s="22" t="s">
        <v>29</v>
      </c>
      <c r="AB2653" s="10">
        <v>50000000</v>
      </c>
      <c r="AC2653" s="10">
        <v>152022101</v>
      </c>
      <c r="AD2653" s="10" t="s">
        <v>43</v>
      </c>
      <c r="AE2653" s="23">
        <v>109</v>
      </c>
    </row>
    <row r="2654" spans="1:31" x14ac:dyDescent="0.35">
      <c r="A2654" t="s">
        <v>8467</v>
      </c>
      <c r="B2654" t="s">
        <v>1998</v>
      </c>
      <c r="C2654" t="s">
        <v>33</v>
      </c>
      <c r="D2654" s="2">
        <v>1995</v>
      </c>
      <c r="E2654" t="s">
        <v>8468</v>
      </c>
      <c r="F2654" s="2">
        <v>5.4</v>
      </c>
      <c r="G2654">
        <v>239000</v>
      </c>
      <c r="H2654" t="s">
        <v>827</v>
      </c>
      <c r="I2654" t="s">
        <v>5072</v>
      </c>
      <c r="J2654" t="s">
        <v>2074</v>
      </c>
      <c r="K2654" s="3" t="s">
        <v>29</v>
      </c>
      <c r="L2654">
        <v>100000000</v>
      </c>
      <c r="M2654">
        <v>336567158</v>
      </c>
      <c r="N2654" t="s">
        <v>22</v>
      </c>
      <c r="O2654" s="2">
        <v>121</v>
      </c>
      <c r="Q2654" s="9" t="s">
        <v>33</v>
      </c>
      <c r="R2654" s="18">
        <v>1995</v>
      </c>
      <c r="S2654" s="26" t="s">
        <v>13299</v>
      </c>
      <c r="T2654" s="25" t="str">
        <f>LEFT(S2654,3)</f>
        <v>Jun</v>
      </c>
      <c r="U2654" s="9" t="s">
        <v>29</v>
      </c>
      <c r="V2654" s="18">
        <v>5.4</v>
      </c>
      <c r="W2654" s="9">
        <v>239000</v>
      </c>
      <c r="X2654" s="9" t="s">
        <v>827</v>
      </c>
      <c r="Y2654" s="9" t="s">
        <v>5072</v>
      </c>
      <c r="Z2654" s="9" t="s">
        <v>2074</v>
      </c>
      <c r="AA2654" s="19" t="s">
        <v>29</v>
      </c>
      <c r="AB2654" s="9">
        <v>100000000</v>
      </c>
      <c r="AC2654" s="9">
        <v>336567158</v>
      </c>
      <c r="AD2654" s="9" t="s">
        <v>22</v>
      </c>
      <c r="AE2654" s="20">
        <v>121</v>
      </c>
    </row>
    <row r="2655" spans="1:31" x14ac:dyDescent="0.35">
      <c r="A2655" t="s">
        <v>8469</v>
      </c>
      <c r="B2655" t="s">
        <v>508</v>
      </c>
      <c r="C2655" t="s">
        <v>16</v>
      </c>
      <c r="D2655" s="2">
        <v>1995</v>
      </c>
      <c r="E2655" t="s">
        <v>8470</v>
      </c>
      <c r="F2655" s="2">
        <v>7.1</v>
      </c>
      <c r="G2655">
        <v>75000</v>
      </c>
      <c r="H2655" t="s">
        <v>8471</v>
      </c>
      <c r="I2655" t="s">
        <v>8472</v>
      </c>
      <c r="J2655" t="s">
        <v>8473</v>
      </c>
      <c r="K2655" s="3" t="s">
        <v>29</v>
      </c>
      <c r="L2655">
        <v>1500000</v>
      </c>
      <c r="M2655">
        <v>7412216</v>
      </c>
      <c r="N2655" t="s">
        <v>8474</v>
      </c>
      <c r="O2655" s="2">
        <v>91</v>
      </c>
      <c r="Q2655" s="10" t="s">
        <v>16</v>
      </c>
      <c r="R2655" s="21">
        <v>1995</v>
      </c>
      <c r="S2655" s="27" t="s">
        <v>13300</v>
      </c>
      <c r="T2655" s="25" t="str">
        <f>LEFT(S2655,3)</f>
        <v>Sep</v>
      </c>
      <c r="U2655" s="10" t="s">
        <v>29</v>
      </c>
      <c r="V2655" s="21">
        <v>7.1</v>
      </c>
      <c r="W2655" s="10">
        <v>75000</v>
      </c>
      <c r="X2655" s="10" t="s">
        <v>8471</v>
      </c>
      <c r="Y2655" s="10" t="s">
        <v>8472</v>
      </c>
      <c r="Z2655" s="10" t="s">
        <v>8473</v>
      </c>
      <c r="AA2655" s="22" t="s">
        <v>29</v>
      </c>
      <c r="AB2655" s="10">
        <v>1500000</v>
      </c>
      <c r="AC2655" s="10">
        <v>7412216</v>
      </c>
      <c r="AD2655" s="10" t="s">
        <v>8474</v>
      </c>
      <c r="AE2655" s="23">
        <v>91</v>
      </c>
    </row>
    <row r="2656" spans="1:31" x14ac:dyDescent="0.35">
      <c r="A2656" t="s">
        <v>8475</v>
      </c>
      <c r="B2656" t="s">
        <v>336</v>
      </c>
      <c r="C2656" t="s">
        <v>389</v>
      </c>
      <c r="D2656" s="2">
        <v>1995</v>
      </c>
      <c r="E2656" t="s">
        <v>8463</v>
      </c>
      <c r="F2656" s="2">
        <v>8.3000000000000007</v>
      </c>
      <c r="G2656">
        <v>913000</v>
      </c>
      <c r="H2656" t="s">
        <v>8476</v>
      </c>
      <c r="I2656" t="s">
        <v>8476</v>
      </c>
      <c r="J2656" t="s">
        <v>2090</v>
      </c>
      <c r="K2656" s="3" t="s">
        <v>29</v>
      </c>
      <c r="L2656">
        <v>30000000</v>
      </c>
      <c r="M2656">
        <v>394436586</v>
      </c>
      <c r="N2656" t="s">
        <v>1723</v>
      </c>
      <c r="O2656" s="2">
        <v>81</v>
      </c>
      <c r="Q2656" s="9" t="s">
        <v>389</v>
      </c>
      <c r="R2656" s="18">
        <v>1995</v>
      </c>
      <c r="S2656" s="26" t="s">
        <v>13297</v>
      </c>
      <c r="T2656" s="25" t="str">
        <f>LEFT(S2656,3)</f>
        <v>Nov</v>
      </c>
      <c r="U2656" s="9" t="s">
        <v>29</v>
      </c>
      <c r="V2656" s="18">
        <v>8.3000000000000007</v>
      </c>
      <c r="W2656" s="9">
        <v>913000</v>
      </c>
      <c r="X2656" s="9" t="s">
        <v>8476</v>
      </c>
      <c r="Y2656" s="9" t="s">
        <v>8476</v>
      </c>
      <c r="Z2656" s="9" t="s">
        <v>2090</v>
      </c>
      <c r="AA2656" s="19" t="s">
        <v>29</v>
      </c>
      <c r="AB2656" s="9">
        <v>30000000</v>
      </c>
      <c r="AC2656" s="9">
        <v>394436586</v>
      </c>
      <c r="AD2656" s="9" t="s">
        <v>1723</v>
      </c>
      <c r="AE2656" s="20">
        <v>81</v>
      </c>
    </row>
    <row r="2657" spans="1:31" x14ac:dyDescent="0.35">
      <c r="A2657" t="s">
        <v>8477</v>
      </c>
      <c r="B2657" t="s">
        <v>15</v>
      </c>
      <c r="C2657" t="s">
        <v>33</v>
      </c>
      <c r="D2657" s="2">
        <v>1995</v>
      </c>
      <c r="E2657" t="s">
        <v>7734</v>
      </c>
      <c r="F2657" s="2">
        <v>7.2</v>
      </c>
      <c r="G2657">
        <v>175000</v>
      </c>
      <c r="H2657" t="s">
        <v>6905</v>
      </c>
      <c r="I2657" t="s">
        <v>6905</v>
      </c>
      <c r="J2657" t="s">
        <v>8149</v>
      </c>
      <c r="K2657" s="3" t="s">
        <v>29</v>
      </c>
      <c r="L2657">
        <v>7000000</v>
      </c>
      <c r="M2657">
        <v>25405445</v>
      </c>
      <c r="N2657" t="s">
        <v>30</v>
      </c>
      <c r="O2657" s="2">
        <v>104</v>
      </c>
      <c r="Q2657" s="10" t="s">
        <v>33</v>
      </c>
      <c r="R2657" s="21">
        <v>1995</v>
      </c>
      <c r="S2657" s="27" t="s">
        <v>13196</v>
      </c>
      <c r="T2657" s="25" t="str">
        <f>LEFT(S2657,3)</f>
        <v>Aug</v>
      </c>
      <c r="U2657" s="10" t="s">
        <v>29</v>
      </c>
      <c r="V2657" s="21">
        <v>7.2</v>
      </c>
      <c r="W2657" s="10">
        <v>175000</v>
      </c>
      <c r="X2657" s="10" t="s">
        <v>6905</v>
      </c>
      <c r="Y2657" s="10" t="s">
        <v>6905</v>
      </c>
      <c r="Z2657" s="10" t="s">
        <v>8149</v>
      </c>
      <c r="AA2657" s="22" t="s">
        <v>29</v>
      </c>
      <c r="AB2657" s="10">
        <v>7000000</v>
      </c>
      <c r="AC2657" s="10">
        <v>25405445</v>
      </c>
      <c r="AD2657" s="10" t="s">
        <v>30</v>
      </c>
      <c r="AE2657" s="23">
        <v>104</v>
      </c>
    </row>
    <row r="2658" spans="1:31" x14ac:dyDescent="0.35">
      <c r="A2658" t="s">
        <v>8478</v>
      </c>
      <c r="B2658" t="s">
        <v>15</v>
      </c>
      <c r="C2658" t="s">
        <v>33</v>
      </c>
      <c r="D2658" s="2">
        <v>1995</v>
      </c>
      <c r="E2658" t="s">
        <v>8314</v>
      </c>
      <c r="F2658" s="2">
        <v>7.6</v>
      </c>
      <c r="G2658">
        <v>370000</v>
      </c>
      <c r="H2658" t="s">
        <v>2911</v>
      </c>
      <c r="I2658" t="s">
        <v>8461</v>
      </c>
      <c r="J2658" t="s">
        <v>4458</v>
      </c>
      <c r="K2658" s="3" t="s">
        <v>29</v>
      </c>
      <c r="L2658">
        <v>90000000</v>
      </c>
      <c r="M2658">
        <v>366101666</v>
      </c>
      <c r="N2658" t="s">
        <v>8035</v>
      </c>
      <c r="O2658" s="2">
        <v>128</v>
      </c>
      <c r="Q2658" s="9" t="s">
        <v>33</v>
      </c>
      <c r="R2658" s="18">
        <v>1995</v>
      </c>
      <c r="S2658" s="26" t="s">
        <v>13279</v>
      </c>
      <c r="T2658" s="25" t="str">
        <f>LEFT(S2658,3)</f>
        <v>May</v>
      </c>
      <c r="U2658" s="9" t="s">
        <v>29</v>
      </c>
      <c r="V2658" s="18">
        <v>7.6</v>
      </c>
      <c r="W2658" s="9">
        <v>370000</v>
      </c>
      <c r="X2658" s="9" t="s">
        <v>2911</v>
      </c>
      <c r="Y2658" s="9" t="s">
        <v>8461</v>
      </c>
      <c r="Z2658" s="9" t="s">
        <v>4458</v>
      </c>
      <c r="AA2658" s="19" t="s">
        <v>29</v>
      </c>
      <c r="AB2658" s="9">
        <v>90000000</v>
      </c>
      <c r="AC2658" s="9">
        <v>366101666</v>
      </c>
      <c r="AD2658" s="9" t="s">
        <v>8035</v>
      </c>
      <c r="AE2658" s="20">
        <v>128</v>
      </c>
    </row>
    <row r="2659" spans="1:31" x14ac:dyDescent="0.35">
      <c r="A2659" t="s">
        <v>8479</v>
      </c>
      <c r="B2659" t="s">
        <v>1998</v>
      </c>
      <c r="C2659" t="s">
        <v>33</v>
      </c>
      <c r="D2659" s="2">
        <v>1995</v>
      </c>
      <c r="E2659" t="s">
        <v>8480</v>
      </c>
      <c r="F2659" s="2">
        <v>5.8</v>
      </c>
      <c r="G2659">
        <v>112000</v>
      </c>
      <c r="H2659" t="s">
        <v>8481</v>
      </c>
      <c r="I2659" t="s">
        <v>8482</v>
      </c>
      <c r="J2659" t="s">
        <v>2218</v>
      </c>
      <c r="K2659" s="3" t="s">
        <v>29</v>
      </c>
      <c r="L2659">
        <v>18000000</v>
      </c>
      <c r="M2659">
        <v>122195920</v>
      </c>
      <c r="N2659" t="s">
        <v>2025</v>
      </c>
      <c r="O2659" s="2">
        <v>101</v>
      </c>
      <c r="Q2659" s="10" t="s">
        <v>33</v>
      </c>
      <c r="R2659" s="21">
        <v>1995</v>
      </c>
      <c r="S2659" s="27" t="s">
        <v>13301</v>
      </c>
      <c r="T2659" s="25" t="str">
        <f>LEFT(S2659,3)</f>
        <v>Aug</v>
      </c>
      <c r="U2659" s="10" t="s">
        <v>29</v>
      </c>
      <c r="V2659" s="21">
        <v>5.8</v>
      </c>
      <c r="W2659" s="10">
        <v>112000</v>
      </c>
      <c r="X2659" s="10" t="s">
        <v>8481</v>
      </c>
      <c r="Y2659" s="10" t="s">
        <v>8482</v>
      </c>
      <c r="Z2659" s="10" t="s">
        <v>2218</v>
      </c>
      <c r="AA2659" s="22" t="s">
        <v>29</v>
      </c>
      <c r="AB2659" s="10">
        <v>18000000</v>
      </c>
      <c r="AC2659" s="10">
        <v>122195920</v>
      </c>
      <c r="AD2659" s="10" t="s">
        <v>2025</v>
      </c>
      <c r="AE2659" s="23">
        <v>101</v>
      </c>
    </row>
    <row r="2660" spans="1:31" x14ac:dyDescent="0.35">
      <c r="A2660" t="s">
        <v>8483</v>
      </c>
      <c r="B2660" t="s">
        <v>15</v>
      </c>
      <c r="C2660" t="s">
        <v>40</v>
      </c>
      <c r="D2660" s="2">
        <v>1995</v>
      </c>
      <c r="E2660" t="s">
        <v>8484</v>
      </c>
      <c r="F2660" s="2">
        <v>7.1</v>
      </c>
      <c r="G2660">
        <v>118000</v>
      </c>
      <c r="H2660" t="s">
        <v>7969</v>
      </c>
      <c r="I2660" t="s">
        <v>7969</v>
      </c>
      <c r="J2660" t="s">
        <v>8485</v>
      </c>
      <c r="K2660" s="3" t="s">
        <v>29</v>
      </c>
      <c r="L2660">
        <v>8000000</v>
      </c>
      <c r="M2660">
        <v>2122561</v>
      </c>
      <c r="N2660" t="s">
        <v>7360</v>
      </c>
      <c r="O2660" s="2">
        <v>94</v>
      </c>
      <c r="Q2660" s="9" t="s">
        <v>40</v>
      </c>
      <c r="R2660" s="18">
        <v>1995</v>
      </c>
      <c r="S2660" s="26" t="s">
        <v>13302</v>
      </c>
      <c r="T2660" s="25" t="str">
        <f>LEFT(S2660,3)</f>
        <v>Oct</v>
      </c>
      <c r="U2660" s="9" t="s">
        <v>29</v>
      </c>
      <c r="V2660" s="18">
        <v>7.1</v>
      </c>
      <c r="W2660" s="9">
        <v>118000</v>
      </c>
      <c r="X2660" s="9" t="s">
        <v>7969</v>
      </c>
      <c r="Y2660" s="9" t="s">
        <v>7969</v>
      </c>
      <c r="Z2660" s="9" t="s">
        <v>8485</v>
      </c>
      <c r="AA2660" s="19" t="s">
        <v>29</v>
      </c>
      <c r="AB2660" s="9">
        <v>8000000</v>
      </c>
      <c r="AC2660" s="9">
        <v>2122561</v>
      </c>
      <c r="AD2660" s="9" t="s">
        <v>7360</v>
      </c>
      <c r="AE2660" s="20">
        <v>94</v>
      </c>
    </row>
    <row r="2661" spans="1:31" x14ac:dyDescent="0.35">
      <c r="A2661" t="s">
        <v>8486</v>
      </c>
      <c r="B2661" t="s">
        <v>15</v>
      </c>
      <c r="C2661" t="s">
        <v>4883</v>
      </c>
      <c r="D2661" s="2">
        <v>1995</v>
      </c>
      <c r="E2661" t="s">
        <v>8487</v>
      </c>
      <c r="F2661" s="2">
        <v>8</v>
      </c>
      <c r="G2661">
        <v>589000</v>
      </c>
      <c r="H2661" t="s">
        <v>566</v>
      </c>
      <c r="I2661" t="s">
        <v>8488</v>
      </c>
      <c r="J2661" t="s">
        <v>4458</v>
      </c>
      <c r="K2661" s="3" t="s">
        <v>29</v>
      </c>
      <c r="L2661">
        <v>29000001</v>
      </c>
      <c r="M2661">
        <v>168839459</v>
      </c>
      <c r="N2661" t="s">
        <v>60</v>
      </c>
      <c r="O2661" s="2">
        <v>129</v>
      </c>
      <c r="Q2661" s="10" t="s">
        <v>4883</v>
      </c>
      <c r="R2661" s="21">
        <v>1995</v>
      </c>
      <c r="S2661" s="27" t="s">
        <v>13303</v>
      </c>
      <c r="T2661" s="25" t="str">
        <f>LEFT(S2661,3)</f>
        <v>Jan</v>
      </c>
      <c r="U2661" s="10" t="s">
        <v>29</v>
      </c>
      <c r="V2661" s="21">
        <v>8</v>
      </c>
      <c r="W2661" s="10">
        <v>589000</v>
      </c>
      <c r="X2661" s="10" t="s">
        <v>566</v>
      </c>
      <c r="Y2661" s="10" t="s">
        <v>8488</v>
      </c>
      <c r="Z2661" s="10" t="s">
        <v>4458</v>
      </c>
      <c r="AA2661" s="22" t="s">
        <v>29</v>
      </c>
      <c r="AB2661" s="10">
        <v>29000001</v>
      </c>
      <c r="AC2661" s="10">
        <v>168839459</v>
      </c>
      <c r="AD2661" s="10" t="s">
        <v>60</v>
      </c>
      <c r="AE2661" s="23">
        <v>129</v>
      </c>
    </row>
    <row r="2662" spans="1:31" x14ac:dyDescent="0.35">
      <c r="A2662" t="s">
        <v>8489</v>
      </c>
      <c r="B2662" t="s">
        <v>15</v>
      </c>
      <c r="C2662" t="s">
        <v>16</v>
      </c>
      <c r="D2662" s="2">
        <v>1995</v>
      </c>
      <c r="E2662" t="s">
        <v>8490</v>
      </c>
      <c r="F2662" s="2">
        <v>7.5</v>
      </c>
      <c r="G2662">
        <v>117000</v>
      </c>
      <c r="H2662" t="s">
        <v>4948</v>
      </c>
      <c r="I2662" t="s">
        <v>8491</v>
      </c>
      <c r="J2662" t="s">
        <v>1534</v>
      </c>
      <c r="K2662" s="3" t="s">
        <v>29</v>
      </c>
      <c r="L2662">
        <v>3600000</v>
      </c>
      <c r="M2662">
        <v>32029928</v>
      </c>
      <c r="N2662" t="s">
        <v>8492</v>
      </c>
      <c r="O2662" s="2">
        <v>111</v>
      </c>
      <c r="Q2662" s="9" t="s">
        <v>16</v>
      </c>
      <c r="R2662" s="18">
        <v>1995</v>
      </c>
      <c r="S2662" s="26" t="s">
        <v>13304</v>
      </c>
      <c r="T2662" s="25" t="str">
        <f>LEFT(S2662,3)</f>
        <v>Feb</v>
      </c>
      <c r="U2662" s="9" t="s">
        <v>29</v>
      </c>
      <c r="V2662" s="18">
        <v>7.5</v>
      </c>
      <c r="W2662" s="9">
        <v>117000</v>
      </c>
      <c r="X2662" s="9" t="s">
        <v>4948</v>
      </c>
      <c r="Y2662" s="9" t="s">
        <v>8491</v>
      </c>
      <c r="Z2662" s="9" t="s">
        <v>1534</v>
      </c>
      <c r="AA2662" s="19" t="s">
        <v>29</v>
      </c>
      <c r="AB2662" s="9">
        <v>3600000</v>
      </c>
      <c r="AC2662" s="9">
        <v>32029928</v>
      </c>
      <c r="AD2662" s="9" t="s">
        <v>8492</v>
      </c>
      <c r="AE2662" s="20">
        <v>111</v>
      </c>
    </row>
    <row r="2663" spans="1:31" x14ac:dyDescent="0.35">
      <c r="A2663" t="s">
        <v>8493</v>
      </c>
      <c r="B2663" t="s">
        <v>508</v>
      </c>
      <c r="C2663" t="s">
        <v>16</v>
      </c>
      <c r="D2663" s="2">
        <v>1995</v>
      </c>
      <c r="E2663" t="s">
        <v>8447</v>
      </c>
      <c r="F2663" s="2">
        <v>4.9000000000000004</v>
      </c>
      <c r="G2663">
        <v>64000</v>
      </c>
      <c r="H2663" t="s">
        <v>2645</v>
      </c>
      <c r="I2663" t="s">
        <v>2729</v>
      </c>
      <c r="J2663" t="s">
        <v>8494</v>
      </c>
      <c r="K2663" s="3" t="s">
        <v>451</v>
      </c>
      <c r="L2663">
        <v>45000000</v>
      </c>
      <c r="M2663">
        <v>20358624</v>
      </c>
      <c r="N2663" t="s">
        <v>4149</v>
      </c>
      <c r="O2663" s="2">
        <v>128</v>
      </c>
      <c r="Q2663" s="10" t="s">
        <v>16</v>
      </c>
      <c r="R2663" s="21">
        <v>1995</v>
      </c>
      <c r="S2663" s="27" t="s">
        <v>13293</v>
      </c>
      <c r="T2663" s="25" t="str">
        <f>LEFT(S2663,3)</f>
        <v>Sep</v>
      </c>
      <c r="U2663" s="10" t="s">
        <v>29</v>
      </c>
      <c r="V2663" s="21">
        <v>4.9000000000000004</v>
      </c>
      <c r="W2663" s="10">
        <v>64000</v>
      </c>
      <c r="X2663" s="10" t="s">
        <v>2645</v>
      </c>
      <c r="Y2663" s="10" t="s">
        <v>2729</v>
      </c>
      <c r="Z2663" s="10" t="s">
        <v>8494</v>
      </c>
      <c r="AA2663" s="22" t="s">
        <v>451</v>
      </c>
      <c r="AB2663" s="10">
        <v>45000000</v>
      </c>
      <c r="AC2663" s="10">
        <v>20358624</v>
      </c>
      <c r="AD2663" s="10" t="s">
        <v>4149</v>
      </c>
      <c r="AE2663" s="23">
        <v>128</v>
      </c>
    </row>
    <row r="2664" spans="1:31" x14ac:dyDescent="0.35">
      <c r="A2664" t="s">
        <v>8495</v>
      </c>
      <c r="B2664" t="s">
        <v>15</v>
      </c>
      <c r="C2664" t="s">
        <v>16</v>
      </c>
      <c r="D2664" s="2">
        <v>1995</v>
      </c>
      <c r="E2664" t="s">
        <v>8130</v>
      </c>
      <c r="F2664" s="2">
        <v>8.1</v>
      </c>
      <c r="G2664">
        <v>282000</v>
      </c>
      <c r="H2664" t="s">
        <v>5750</v>
      </c>
      <c r="I2664" t="s">
        <v>5750</v>
      </c>
      <c r="J2664" t="s">
        <v>2642</v>
      </c>
      <c r="K2664" s="3" t="s">
        <v>29</v>
      </c>
      <c r="L2664">
        <v>2500000</v>
      </c>
      <c r="M2664">
        <v>5987386</v>
      </c>
      <c r="N2664" t="s">
        <v>5108</v>
      </c>
      <c r="O2664" s="2">
        <v>101</v>
      </c>
      <c r="Q2664" s="9" t="s">
        <v>16</v>
      </c>
      <c r="R2664" s="18">
        <v>1995</v>
      </c>
      <c r="S2664" s="26" t="s">
        <v>13210</v>
      </c>
      <c r="T2664" s="25" t="str">
        <f>LEFT(S2664,3)</f>
        <v>Jan</v>
      </c>
      <c r="U2664" s="9" t="s">
        <v>29</v>
      </c>
      <c r="V2664" s="18">
        <v>8.1</v>
      </c>
      <c r="W2664" s="9">
        <v>282000</v>
      </c>
      <c r="X2664" s="9" t="s">
        <v>5750</v>
      </c>
      <c r="Y2664" s="9" t="s">
        <v>5750</v>
      </c>
      <c r="Z2664" s="9" t="s">
        <v>2642</v>
      </c>
      <c r="AA2664" s="19" t="s">
        <v>29</v>
      </c>
      <c r="AB2664" s="9">
        <v>2500000</v>
      </c>
      <c r="AC2664" s="9">
        <v>5987386</v>
      </c>
      <c r="AD2664" s="9" t="s">
        <v>5108</v>
      </c>
      <c r="AE2664" s="20">
        <v>101</v>
      </c>
    </row>
    <row r="2665" spans="1:31" x14ac:dyDescent="0.35">
      <c r="A2665" t="s">
        <v>8496</v>
      </c>
      <c r="B2665" t="s">
        <v>15</v>
      </c>
      <c r="C2665" t="s">
        <v>40</v>
      </c>
      <c r="D2665" s="2">
        <v>1995</v>
      </c>
      <c r="E2665" t="s">
        <v>8497</v>
      </c>
      <c r="F2665" s="2">
        <v>7.3</v>
      </c>
      <c r="G2665">
        <v>103000</v>
      </c>
      <c r="H2665" t="s">
        <v>8498</v>
      </c>
      <c r="I2665" t="s">
        <v>8499</v>
      </c>
      <c r="J2665" t="s">
        <v>8499</v>
      </c>
      <c r="K2665" s="3" t="s">
        <v>29</v>
      </c>
      <c r="L2665">
        <v>3500000</v>
      </c>
      <c r="M2665">
        <v>28215918</v>
      </c>
      <c r="N2665" t="s">
        <v>2025</v>
      </c>
      <c r="O2665" s="2">
        <v>91</v>
      </c>
      <c r="Q2665" s="10" t="s">
        <v>40</v>
      </c>
      <c r="R2665" s="21">
        <v>1995</v>
      </c>
      <c r="S2665" s="27" t="s">
        <v>13305</v>
      </c>
      <c r="T2665" s="25" t="str">
        <f>LEFT(S2665,3)</f>
        <v>Apr</v>
      </c>
      <c r="U2665" s="10" t="s">
        <v>29</v>
      </c>
      <c r="V2665" s="21">
        <v>7.3</v>
      </c>
      <c r="W2665" s="10">
        <v>103000</v>
      </c>
      <c r="X2665" s="10" t="s">
        <v>8498</v>
      </c>
      <c r="Y2665" s="10" t="s">
        <v>8499</v>
      </c>
      <c r="Z2665" s="10" t="s">
        <v>8499</v>
      </c>
      <c r="AA2665" s="22" t="s">
        <v>29</v>
      </c>
      <c r="AB2665" s="10">
        <v>3500000</v>
      </c>
      <c r="AC2665" s="10">
        <v>28215918</v>
      </c>
      <c r="AD2665" s="10" t="s">
        <v>2025</v>
      </c>
      <c r="AE2665" s="23">
        <v>91</v>
      </c>
    </row>
    <row r="2666" spans="1:31" x14ac:dyDescent="0.35">
      <c r="A2666" t="s">
        <v>8500</v>
      </c>
      <c r="B2666" t="s">
        <v>32</v>
      </c>
      <c r="C2666" t="s">
        <v>16</v>
      </c>
      <c r="D2666" s="2">
        <v>1995</v>
      </c>
      <c r="E2666" t="s">
        <v>8501</v>
      </c>
      <c r="F2666" s="2">
        <v>7.7</v>
      </c>
      <c r="G2666">
        <v>106000</v>
      </c>
      <c r="H2666" t="s">
        <v>7783</v>
      </c>
      <c r="I2666" t="s">
        <v>7630</v>
      </c>
      <c r="J2666" t="s">
        <v>8502</v>
      </c>
      <c r="K2666" s="3" t="s">
        <v>29</v>
      </c>
      <c r="L2666">
        <v>16000000</v>
      </c>
      <c r="M2666">
        <v>134582776</v>
      </c>
      <c r="N2666" t="s">
        <v>30</v>
      </c>
      <c r="O2666" s="2">
        <v>136</v>
      </c>
      <c r="Q2666" s="9" t="s">
        <v>16</v>
      </c>
      <c r="R2666" s="18">
        <v>1995</v>
      </c>
      <c r="S2666" s="26" t="s">
        <v>13306</v>
      </c>
      <c r="T2666" s="25" t="str">
        <f>LEFT(S2666,3)</f>
        <v>Jan</v>
      </c>
      <c r="U2666" s="9" t="s">
        <v>29</v>
      </c>
      <c r="V2666" s="18">
        <v>7.7</v>
      </c>
      <c r="W2666" s="9">
        <v>106000</v>
      </c>
      <c r="X2666" s="9" t="s">
        <v>7783</v>
      </c>
      <c r="Y2666" s="9" t="s">
        <v>7630</v>
      </c>
      <c r="Z2666" s="9" t="s">
        <v>8502</v>
      </c>
      <c r="AA2666" s="19" t="s">
        <v>29</v>
      </c>
      <c r="AB2666" s="9">
        <v>16000000</v>
      </c>
      <c r="AC2666" s="9">
        <v>134582776</v>
      </c>
      <c r="AD2666" s="9" t="s">
        <v>30</v>
      </c>
      <c r="AE2666" s="20">
        <v>136</v>
      </c>
    </row>
    <row r="2667" spans="1:31" x14ac:dyDescent="0.35">
      <c r="A2667" t="s">
        <v>8503</v>
      </c>
      <c r="B2667" t="s">
        <v>1998</v>
      </c>
      <c r="C2667" t="s">
        <v>33</v>
      </c>
      <c r="D2667" s="2">
        <v>1995</v>
      </c>
      <c r="E2667" t="s">
        <v>8504</v>
      </c>
      <c r="F2667" s="2">
        <v>6.2</v>
      </c>
      <c r="G2667">
        <v>186000</v>
      </c>
      <c r="H2667" t="s">
        <v>2037</v>
      </c>
      <c r="I2667" t="s">
        <v>8505</v>
      </c>
      <c r="J2667" t="s">
        <v>2828</v>
      </c>
      <c r="K2667" s="3" t="s">
        <v>29</v>
      </c>
      <c r="L2667">
        <v>175000000</v>
      </c>
      <c r="M2667">
        <v>264218220</v>
      </c>
      <c r="N2667" t="s">
        <v>60</v>
      </c>
      <c r="O2667" s="2">
        <v>135</v>
      </c>
      <c r="Q2667" s="10" t="s">
        <v>33</v>
      </c>
      <c r="R2667" s="21">
        <v>1995</v>
      </c>
      <c r="S2667" s="27" t="s">
        <v>13307</v>
      </c>
      <c r="T2667" s="25" t="str">
        <f>LEFT(S2667,3)</f>
        <v>Jul</v>
      </c>
      <c r="U2667" s="10" t="s">
        <v>29</v>
      </c>
      <c r="V2667" s="21">
        <v>6.2</v>
      </c>
      <c r="W2667" s="10">
        <v>186000</v>
      </c>
      <c r="X2667" s="10" t="s">
        <v>2037</v>
      </c>
      <c r="Y2667" s="10" t="s">
        <v>8505</v>
      </c>
      <c r="Z2667" s="10" t="s">
        <v>2828</v>
      </c>
      <c r="AA2667" s="22" t="s">
        <v>29</v>
      </c>
      <c r="AB2667" s="10">
        <v>175000000</v>
      </c>
      <c r="AC2667" s="10">
        <v>264218220</v>
      </c>
      <c r="AD2667" s="10" t="s">
        <v>60</v>
      </c>
      <c r="AE2667" s="23">
        <v>135</v>
      </c>
    </row>
    <row r="2668" spans="1:31" x14ac:dyDescent="0.35">
      <c r="A2668" t="s">
        <v>8506</v>
      </c>
      <c r="B2668" t="s">
        <v>15</v>
      </c>
      <c r="C2668" t="s">
        <v>62</v>
      </c>
      <c r="D2668" s="2">
        <v>1995</v>
      </c>
      <c r="E2668" t="s">
        <v>8359</v>
      </c>
      <c r="F2668" s="2">
        <v>7.3</v>
      </c>
      <c r="G2668">
        <v>105000</v>
      </c>
      <c r="H2668" t="s">
        <v>8507</v>
      </c>
      <c r="I2668" t="s">
        <v>8508</v>
      </c>
      <c r="J2668" t="s">
        <v>8509</v>
      </c>
      <c r="K2668" s="3" t="s">
        <v>29</v>
      </c>
      <c r="L2668">
        <v>2000000</v>
      </c>
      <c r="M2668">
        <v>2402438</v>
      </c>
      <c r="N2668" t="s">
        <v>2025</v>
      </c>
      <c r="O2668" s="2">
        <v>102</v>
      </c>
      <c r="Q2668" s="9" t="s">
        <v>62</v>
      </c>
      <c r="R2668" s="18">
        <v>1995</v>
      </c>
      <c r="S2668" s="26" t="s">
        <v>13284</v>
      </c>
      <c r="T2668" s="25" t="str">
        <f>LEFT(S2668,3)</f>
        <v>Apr</v>
      </c>
      <c r="U2668" s="9" t="s">
        <v>29</v>
      </c>
      <c r="V2668" s="18">
        <v>7.3</v>
      </c>
      <c r="W2668" s="9">
        <v>105000</v>
      </c>
      <c r="X2668" s="9" t="s">
        <v>8507</v>
      </c>
      <c r="Y2668" s="9" t="s">
        <v>8508</v>
      </c>
      <c r="Z2668" s="9" t="s">
        <v>8509</v>
      </c>
      <c r="AA2668" s="19" t="s">
        <v>29</v>
      </c>
      <c r="AB2668" s="9">
        <v>2000000</v>
      </c>
      <c r="AC2668" s="9">
        <v>2402438</v>
      </c>
      <c r="AD2668" s="9" t="s">
        <v>2025</v>
      </c>
      <c r="AE2668" s="20">
        <v>102</v>
      </c>
    </row>
    <row r="2669" spans="1:31" x14ac:dyDescent="0.35">
      <c r="A2669" t="s">
        <v>1580</v>
      </c>
      <c r="B2669" t="s">
        <v>15</v>
      </c>
      <c r="C2669" t="s">
        <v>33</v>
      </c>
      <c r="D2669" s="2">
        <v>1995</v>
      </c>
      <c r="E2669" t="s">
        <v>7764</v>
      </c>
      <c r="F2669" s="2">
        <v>6.9</v>
      </c>
      <c r="G2669">
        <v>247000</v>
      </c>
      <c r="H2669" t="s">
        <v>8510</v>
      </c>
      <c r="I2669" t="s">
        <v>3518</v>
      </c>
      <c r="J2669" t="s">
        <v>7636</v>
      </c>
      <c r="K2669" s="3" t="s">
        <v>29</v>
      </c>
      <c r="L2669">
        <v>19000000</v>
      </c>
      <c r="M2669">
        <v>141407024</v>
      </c>
      <c r="N2669" t="s">
        <v>2383</v>
      </c>
      <c r="O2669" s="2">
        <v>119</v>
      </c>
      <c r="Q2669" s="10" t="s">
        <v>33</v>
      </c>
      <c r="R2669" s="21">
        <v>1995</v>
      </c>
      <c r="S2669" s="27" t="s">
        <v>13199</v>
      </c>
      <c r="T2669" s="25" t="str">
        <f>LEFT(S2669,3)</f>
        <v>Apr</v>
      </c>
      <c r="U2669" s="10" t="s">
        <v>29</v>
      </c>
      <c r="V2669" s="21">
        <v>6.9</v>
      </c>
      <c r="W2669" s="10">
        <v>247000</v>
      </c>
      <c r="X2669" s="10" t="s">
        <v>8510</v>
      </c>
      <c r="Y2669" s="10" t="s">
        <v>3518</v>
      </c>
      <c r="Z2669" s="10" t="s">
        <v>7636</v>
      </c>
      <c r="AA2669" s="22" t="s">
        <v>29</v>
      </c>
      <c r="AB2669" s="10">
        <v>19000000</v>
      </c>
      <c r="AC2669" s="10">
        <v>141407024</v>
      </c>
      <c r="AD2669" s="10" t="s">
        <v>2383</v>
      </c>
      <c r="AE2669" s="23">
        <v>119</v>
      </c>
    </row>
    <row r="2670" spans="1:31" x14ac:dyDescent="0.35">
      <c r="A2670" t="s">
        <v>8511</v>
      </c>
      <c r="B2670" t="s">
        <v>1998</v>
      </c>
      <c r="C2670" t="s">
        <v>40</v>
      </c>
      <c r="D2670" s="2">
        <v>1995</v>
      </c>
      <c r="E2670" t="s">
        <v>8084</v>
      </c>
      <c r="F2670" s="2">
        <v>6.4</v>
      </c>
      <c r="G2670">
        <v>135000</v>
      </c>
      <c r="H2670" t="s">
        <v>7250</v>
      </c>
      <c r="I2670" t="s">
        <v>8512</v>
      </c>
      <c r="J2670" t="s">
        <v>8513</v>
      </c>
      <c r="K2670" s="3" t="s">
        <v>29</v>
      </c>
      <c r="L2670">
        <v>10000000</v>
      </c>
      <c r="M2670">
        <v>26488734</v>
      </c>
      <c r="N2670" t="s">
        <v>60</v>
      </c>
      <c r="O2670" s="2">
        <v>89</v>
      </c>
      <c r="Q2670" s="9" t="s">
        <v>40</v>
      </c>
      <c r="R2670" s="18">
        <v>1995</v>
      </c>
      <c r="S2670" s="26" t="s">
        <v>13252</v>
      </c>
      <c r="T2670" s="25" t="str">
        <f>LEFT(S2670,3)</f>
        <v>Feb</v>
      </c>
      <c r="U2670" s="9" t="s">
        <v>29</v>
      </c>
      <c r="V2670" s="18">
        <v>6.4</v>
      </c>
      <c r="W2670" s="9">
        <v>135000</v>
      </c>
      <c r="X2670" s="9" t="s">
        <v>7250</v>
      </c>
      <c r="Y2670" s="9" t="s">
        <v>8512</v>
      </c>
      <c r="Z2670" s="9" t="s">
        <v>8513</v>
      </c>
      <c r="AA2670" s="19" t="s">
        <v>29</v>
      </c>
      <c r="AB2670" s="9">
        <v>10000000</v>
      </c>
      <c r="AC2670" s="9">
        <v>26488734</v>
      </c>
      <c r="AD2670" s="9" t="s">
        <v>60</v>
      </c>
      <c r="AE2670" s="20">
        <v>89</v>
      </c>
    </row>
    <row r="2671" spans="1:31" x14ac:dyDescent="0.35">
      <c r="A2671" t="s">
        <v>8514</v>
      </c>
      <c r="B2671" t="s">
        <v>32</v>
      </c>
      <c r="C2671" t="s">
        <v>33</v>
      </c>
      <c r="D2671" s="2">
        <v>1995</v>
      </c>
      <c r="E2671" t="s">
        <v>8454</v>
      </c>
      <c r="F2671" s="2">
        <v>5.2</v>
      </c>
      <c r="G2671">
        <v>26000</v>
      </c>
      <c r="H2671" t="s">
        <v>8515</v>
      </c>
      <c r="I2671" t="s">
        <v>8516</v>
      </c>
      <c r="J2671" t="s">
        <v>8517</v>
      </c>
      <c r="K2671" s="3" t="s">
        <v>29</v>
      </c>
      <c r="L2671">
        <v>20000000</v>
      </c>
      <c r="M2671">
        <v>66433194</v>
      </c>
      <c r="N2671" t="s">
        <v>179</v>
      </c>
      <c r="O2671" s="2">
        <v>95</v>
      </c>
      <c r="Q2671" s="10" t="s">
        <v>33</v>
      </c>
      <c r="R2671" s="21">
        <v>1995</v>
      </c>
      <c r="S2671" s="27" t="s">
        <v>13295</v>
      </c>
      <c r="T2671" s="25" t="str">
        <f>LEFT(S2671,3)</f>
        <v>Jun</v>
      </c>
      <c r="U2671" s="10" t="s">
        <v>29</v>
      </c>
      <c r="V2671" s="21">
        <v>5.2</v>
      </c>
      <c r="W2671" s="10">
        <v>26000</v>
      </c>
      <c r="X2671" s="10" t="s">
        <v>8515</v>
      </c>
      <c r="Y2671" s="10" t="s">
        <v>8516</v>
      </c>
      <c r="Z2671" s="10" t="s">
        <v>8517</v>
      </c>
      <c r="AA2671" s="22" t="s">
        <v>29</v>
      </c>
      <c r="AB2671" s="10">
        <v>20000000</v>
      </c>
      <c r="AC2671" s="10">
        <v>66433194</v>
      </c>
      <c r="AD2671" s="10" t="s">
        <v>179</v>
      </c>
      <c r="AE2671" s="23">
        <v>95</v>
      </c>
    </row>
    <row r="2672" spans="1:31" x14ac:dyDescent="0.35">
      <c r="A2672" t="s">
        <v>8518</v>
      </c>
      <c r="B2672" t="s">
        <v>1998</v>
      </c>
      <c r="C2672" t="s">
        <v>33</v>
      </c>
      <c r="D2672" s="2">
        <v>1995</v>
      </c>
      <c r="E2672" t="s">
        <v>8519</v>
      </c>
      <c r="F2672" s="2">
        <v>7.2</v>
      </c>
      <c r="G2672">
        <v>243000</v>
      </c>
      <c r="H2672" t="s">
        <v>5015</v>
      </c>
      <c r="I2672" t="s">
        <v>8520</v>
      </c>
      <c r="J2672" t="s">
        <v>4732</v>
      </c>
      <c r="K2672" s="3" t="s">
        <v>21</v>
      </c>
      <c r="L2672">
        <v>60000000</v>
      </c>
      <c r="M2672">
        <v>352194034</v>
      </c>
      <c r="N2672" t="s">
        <v>587</v>
      </c>
      <c r="O2672" s="2">
        <v>130</v>
      </c>
      <c r="Q2672" s="9" t="s">
        <v>33</v>
      </c>
      <c r="R2672" s="18">
        <v>1995</v>
      </c>
      <c r="S2672" s="26" t="s">
        <v>13308</v>
      </c>
      <c r="T2672" s="25" t="str">
        <f>LEFT(S2672,3)</f>
        <v>Nov</v>
      </c>
      <c r="U2672" s="9" t="s">
        <v>29</v>
      </c>
      <c r="V2672" s="18">
        <v>7.2</v>
      </c>
      <c r="W2672" s="9">
        <v>243000</v>
      </c>
      <c r="X2672" s="9" t="s">
        <v>5015</v>
      </c>
      <c r="Y2672" s="9" t="s">
        <v>8520</v>
      </c>
      <c r="Z2672" s="9" t="s">
        <v>4732</v>
      </c>
      <c r="AA2672" s="19" t="s">
        <v>21</v>
      </c>
      <c r="AB2672" s="9">
        <v>60000000</v>
      </c>
      <c r="AC2672" s="9">
        <v>352194034</v>
      </c>
      <c r="AD2672" s="9" t="s">
        <v>587</v>
      </c>
      <c r="AE2672" s="20">
        <v>130</v>
      </c>
    </row>
    <row r="2673" spans="1:31" x14ac:dyDescent="0.35">
      <c r="A2673" t="s">
        <v>8521</v>
      </c>
      <c r="B2673" t="s">
        <v>15</v>
      </c>
      <c r="C2673" t="s">
        <v>33</v>
      </c>
      <c r="D2673" s="2">
        <v>1995</v>
      </c>
      <c r="E2673" t="s">
        <v>8522</v>
      </c>
      <c r="F2673" s="2">
        <v>5.8</v>
      </c>
      <c r="G2673">
        <v>76000</v>
      </c>
      <c r="H2673" t="s">
        <v>2126</v>
      </c>
      <c r="I2673" t="s">
        <v>2681</v>
      </c>
      <c r="J2673" t="s">
        <v>8523</v>
      </c>
      <c r="K2673" s="3" t="s">
        <v>29</v>
      </c>
      <c r="L2673">
        <v>35000000</v>
      </c>
      <c r="M2673">
        <v>113374103</v>
      </c>
      <c r="N2673" t="s">
        <v>117</v>
      </c>
      <c r="O2673" s="2">
        <v>108</v>
      </c>
      <c r="Q2673" s="10" t="s">
        <v>33</v>
      </c>
      <c r="R2673" s="21">
        <v>1995</v>
      </c>
      <c r="S2673" s="27" t="s">
        <v>13309</v>
      </c>
      <c r="T2673" s="25" t="str">
        <f>LEFT(S2673,3)</f>
        <v>Jul</v>
      </c>
      <c r="U2673" s="10" t="s">
        <v>29</v>
      </c>
      <c r="V2673" s="21">
        <v>5.8</v>
      </c>
      <c r="W2673" s="10">
        <v>76000</v>
      </c>
      <c r="X2673" s="10" t="s">
        <v>2126</v>
      </c>
      <c r="Y2673" s="10" t="s">
        <v>2681</v>
      </c>
      <c r="Z2673" s="10" t="s">
        <v>8523</v>
      </c>
      <c r="AA2673" s="22" t="s">
        <v>29</v>
      </c>
      <c r="AB2673" s="10">
        <v>35000000</v>
      </c>
      <c r="AC2673" s="10">
        <v>113374103</v>
      </c>
      <c r="AD2673" s="10" t="s">
        <v>117</v>
      </c>
      <c r="AE2673" s="23">
        <v>108</v>
      </c>
    </row>
    <row r="2674" spans="1:31" x14ac:dyDescent="0.35">
      <c r="A2674" t="s">
        <v>8524</v>
      </c>
      <c r="B2674" t="s">
        <v>15</v>
      </c>
      <c r="C2674" t="s">
        <v>33</v>
      </c>
      <c r="D2674" s="2">
        <v>1995</v>
      </c>
      <c r="E2674" t="s">
        <v>8525</v>
      </c>
      <c r="F2674" s="2">
        <v>6.6</v>
      </c>
      <c r="G2674">
        <v>123000</v>
      </c>
      <c r="H2674" t="s">
        <v>538</v>
      </c>
      <c r="I2674" t="s">
        <v>8526</v>
      </c>
      <c r="J2674" t="s">
        <v>1050</v>
      </c>
      <c r="K2674" s="3" t="s">
        <v>29</v>
      </c>
      <c r="L2674">
        <v>50000000</v>
      </c>
      <c r="M2674">
        <v>189859560</v>
      </c>
      <c r="N2674" t="s">
        <v>22</v>
      </c>
      <c r="O2674" s="2">
        <v>127</v>
      </c>
      <c r="Q2674" s="9" t="s">
        <v>33</v>
      </c>
      <c r="R2674" s="18">
        <v>1995</v>
      </c>
      <c r="S2674" s="26" t="s">
        <v>13310</v>
      </c>
      <c r="T2674" s="25" t="str">
        <f>LEFT(S2674,3)</f>
        <v>Mar</v>
      </c>
      <c r="U2674" s="9" t="s">
        <v>29</v>
      </c>
      <c r="V2674" s="18">
        <v>6.6</v>
      </c>
      <c r="W2674" s="9">
        <v>123000</v>
      </c>
      <c r="X2674" s="9" t="s">
        <v>538</v>
      </c>
      <c r="Y2674" s="9" t="s">
        <v>8526</v>
      </c>
      <c r="Z2674" s="9" t="s">
        <v>1050</v>
      </c>
      <c r="AA2674" s="19" t="s">
        <v>29</v>
      </c>
      <c r="AB2674" s="9">
        <v>50000000</v>
      </c>
      <c r="AC2674" s="9">
        <v>189859560</v>
      </c>
      <c r="AD2674" s="9" t="s">
        <v>22</v>
      </c>
      <c r="AE2674" s="20">
        <v>127</v>
      </c>
    </row>
    <row r="2675" spans="1:31" x14ac:dyDescent="0.35">
      <c r="A2675" t="s">
        <v>8527</v>
      </c>
      <c r="B2675" t="s">
        <v>15</v>
      </c>
      <c r="C2675" t="s">
        <v>40</v>
      </c>
      <c r="D2675" s="2">
        <v>1995</v>
      </c>
      <c r="E2675" t="s">
        <v>8528</v>
      </c>
      <c r="F2675" s="2">
        <v>6.8</v>
      </c>
      <c r="G2675">
        <v>100000</v>
      </c>
      <c r="H2675" t="s">
        <v>607</v>
      </c>
      <c r="I2675" t="s">
        <v>7185</v>
      </c>
      <c r="J2675" t="s">
        <v>6090</v>
      </c>
      <c r="K2675" s="3" t="s">
        <v>29</v>
      </c>
      <c r="L2675">
        <v>4000000</v>
      </c>
      <c r="M2675">
        <v>4257354</v>
      </c>
      <c r="N2675" t="s">
        <v>3743</v>
      </c>
      <c r="O2675" s="2">
        <v>98</v>
      </c>
      <c r="Q2675" s="10" t="s">
        <v>40</v>
      </c>
      <c r="R2675" s="21">
        <v>1995</v>
      </c>
      <c r="S2675" s="27" t="s">
        <v>13311</v>
      </c>
      <c r="T2675" s="25" t="str">
        <f>LEFT(S2675,3)</f>
        <v>Dec</v>
      </c>
      <c r="U2675" s="10" t="s">
        <v>29</v>
      </c>
      <c r="V2675" s="21">
        <v>6.8</v>
      </c>
      <c r="W2675" s="10">
        <v>100000</v>
      </c>
      <c r="X2675" s="10" t="s">
        <v>607</v>
      </c>
      <c r="Y2675" s="10" t="s">
        <v>7185</v>
      </c>
      <c r="Z2675" s="10" t="s">
        <v>6090</v>
      </c>
      <c r="AA2675" s="22" t="s">
        <v>29</v>
      </c>
      <c r="AB2675" s="10">
        <v>4000000</v>
      </c>
      <c r="AC2675" s="10">
        <v>4257354</v>
      </c>
      <c r="AD2675" s="10" t="s">
        <v>3743</v>
      </c>
      <c r="AE2675" s="23">
        <v>98</v>
      </c>
    </row>
    <row r="2676" spans="1:31" x14ac:dyDescent="0.35">
      <c r="A2676" t="s">
        <v>8529</v>
      </c>
      <c r="B2676" t="s">
        <v>1998</v>
      </c>
      <c r="C2676" t="s">
        <v>40</v>
      </c>
      <c r="D2676" s="2">
        <v>1995</v>
      </c>
      <c r="E2676" t="s">
        <v>8484</v>
      </c>
      <c r="F2676" s="2">
        <v>6.7</v>
      </c>
      <c r="G2676">
        <v>52000</v>
      </c>
      <c r="H2676" t="s">
        <v>5808</v>
      </c>
      <c r="I2676" t="s">
        <v>7590</v>
      </c>
      <c r="J2676" t="s">
        <v>6691</v>
      </c>
      <c r="K2676" s="3" t="s">
        <v>29</v>
      </c>
      <c r="L2676">
        <v>0</v>
      </c>
      <c r="M2676">
        <v>273188</v>
      </c>
      <c r="N2676" t="s">
        <v>8530</v>
      </c>
      <c r="O2676" s="2">
        <v>90</v>
      </c>
      <c r="Q2676" s="9" t="s">
        <v>40</v>
      </c>
      <c r="R2676" s="18">
        <v>1995</v>
      </c>
      <c r="S2676" s="26" t="s">
        <v>13302</v>
      </c>
      <c r="T2676" s="25" t="str">
        <f>LEFT(S2676,3)</f>
        <v>Oct</v>
      </c>
      <c r="U2676" s="9" t="s">
        <v>29</v>
      </c>
      <c r="V2676" s="18">
        <v>6.7</v>
      </c>
      <c r="W2676" s="9">
        <v>52000</v>
      </c>
      <c r="X2676" s="9" t="s">
        <v>5808</v>
      </c>
      <c r="Y2676" s="9" t="s">
        <v>7590</v>
      </c>
      <c r="Z2676" s="9" t="s">
        <v>6691</v>
      </c>
      <c r="AA2676" s="19" t="s">
        <v>29</v>
      </c>
      <c r="AB2676" s="9">
        <v>0</v>
      </c>
      <c r="AC2676" s="9">
        <v>273188</v>
      </c>
      <c r="AD2676" s="9" t="s">
        <v>8530</v>
      </c>
      <c r="AE2676" s="20">
        <v>90</v>
      </c>
    </row>
    <row r="2677" spans="1:31" x14ac:dyDescent="0.35">
      <c r="A2677" t="s">
        <v>8531</v>
      </c>
      <c r="B2677" t="s">
        <v>15</v>
      </c>
      <c r="C2677" t="s">
        <v>33</v>
      </c>
      <c r="D2677" s="2">
        <v>1995</v>
      </c>
      <c r="E2677" t="s">
        <v>8084</v>
      </c>
      <c r="F2677" s="2">
        <v>6.4</v>
      </c>
      <c r="G2677">
        <v>88000</v>
      </c>
      <c r="H2677" t="s">
        <v>510</v>
      </c>
      <c r="I2677" t="s">
        <v>6580</v>
      </c>
      <c r="J2677" t="s">
        <v>6657</v>
      </c>
      <c r="K2677" s="3" t="s">
        <v>29</v>
      </c>
      <c r="L2677">
        <v>32000000</v>
      </c>
      <c r="M2677">
        <v>18636537</v>
      </c>
      <c r="N2677" t="s">
        <v>2099</v>
      </c>
      <c r="O2677" s="2">
        <v>107</v>
      </c>
      <c r="Q2677" s="10" t="s">
        <v>33</v>
      </c>
      <c r="R2677" s="21">
        <v>1995</v>
      </c>
      <c r="S2677" s="27" t="s">
        <v>13252</v>
      </c>
      <c r="T2677" s="25" t="str">
        <f>LEFT(S2677,3)</f>
        <v>Feb</v>
      </c>
      <c r="U2677" s="10" t="s">
        <v>29</v>
      </c>
      <c r="V2677" s="21">
        <v>6.4</v>
      </c>
      <c r="W2677" s="10">
        <v>88000</v>
      </c>
      <c r="X2677" s="10" t="s">
        <v>510</v>
      </c>
      <c r="Y2677" s="10" t="s">
        <v>6580</v>
      </c>
      <c r="Z2677" s="10" t="s">
        <v>6657</v>
      </c>
      <c r="AA2677" s="22" t="s">
        <v>29</v>
      </c>
      <c r="AB2677" s="10">
        <v>32000000</v>
      </c>
      <c r="AC2677" s="10">
        <v>18636537</v>
      </c>
      <c r="AD2677" s="10" t="s">
        <v>2099</v>
      </c>
      <c r="AE2677" s="23">
        <v>107</v>
      </c>
    </row>
    <row r="2678" spans="1:31" x14ac:dyDescent="0.35">
      <c r="A2678" t="s">
        <v>8532</v>
      </c>
      <c r="B2678" t="s">
        <v>1998</v>
      </c>
      <c r="C2678" t="s">
        <v>40</v>
      </c>
      <c r="D2678" s="2">
        <v>1995</v>
      </c>
      <c r="E2678" t="s">
        <v>8533</v>
      </c>
      <c r="F2678" s="2">
        <v>6.2</v>
      </c>
      <c r="G2678">
        <v>66000</v>
      </c>
      <c r="H2678" t="s">
        <v>8333</v>
      </c>
      <c r="I2678" t="s">
        <v>8534</v>
      </c>
      <c r="J2678" t="s">
        <v>8535</v>
      </c>
      <c r="K2678" s="3" t="s">
        <v>29</v>
      </c>
      <c r="L2678">
        <v>20000000</v>
      </c>
      <c r="M2678">
        <v>7563728</v>
      </c>
      <c r="N2678" t="s">
        <v>79</v>
      </c>
      <c r="O2678" s="2">
        <v>105</v>
      </c>
      <c r="Q2678" s="9" t="s">
        <v>40</v>
      </c>
      <c r="R2678" s="18">
        <v>1995</v>
      </c>
      <c r="S2678" s="26" t="s">
        <v>13312</v>
      </c>
      <c r="T2678" s="25" t="str">
        <f>LEFT(S2678,3)</f>
        <v>Sep</v>
      </c>
      <c r="U2678" s="9" t="s">
        <v>29</v>
      </c>
      <c r="V2678" s="18">
        <v>6.2</v>
      </c>
      <c r="W2678" s="9">
        <v>66000</v>
      </c>
      <c r="X2678" s="9" t="s">
        <v>8333</v>
      </c>
      <c r="Y2678" s="9" t="s">
        <v>8534</v>
      </c>
      <c r="Z2678" s="9" t="s">
        <v>8535</v>
      </c>
      <c r="AA2678" s="19" t="s">
        <v>29</v>
      </c>
      <c r="AB2678" s="9">
        <v>20000000</v>
      </c>
      <c r="AC2678" s="9">
        <v>7563728</v>
      </c>
      <c r="AD2678" s="9" t="s">
        <v>79</v>
      </c>
      <c r="AE2678" s="20">
        <v>105</v>
      </c>
    </row>
    <row r="2679" spans="1:31" x14ac:dyDescent="0.35">
      <c r="A2679" t="s">
        <v>8536</v>
      </c>
      <c r="B2679" t="s">
        <v>446</v>
      </c>
      <c r="C2679" t="s">
        <v>103</v>
      </c>
      <c r="D2679" s="2">
        <v>1995</v>
      </c>
      <c r="E2679" t="s">
        <v>8537</v>
      </c>
      <c r="F2679" s="2">
        <v>8.1</v>
      </c>
      <c r="G2679">
        <v>157000</v>
      </c>
      <c r="H2679" t="s">
        <v>8538</v>
      </c>
      <c r="I2679" t="s">
        <v>8538</v>
      </c>
      <c r="J2679" t="s">
        <v>8539</v>
      </c>
      <c r="K2679" s="3" t="s">
        <v>451</v>
      </c>
      <c r="L2679">
        <v>0</v>
      </c>
      <c r="M2679">
        <v>302606</v>
      </c>
      <c r="N2679" t="s">
        <v>8540</v>
      </c>
      <c r="O2679" s="2">
        <v>98</v>
      </c>
      <c r="Q2679" s="10" t="s">
        <v>103</v>
      </c>
      <c r="R2679" s="21">
        <v>1995</v>
      </c>
      <c r="S2679" s="27" t="s">
        <v>13313</v>
      </c>
      <c r="T2679" s="25" t="str">
        <f>LEFT(S2679,3)</f>
        <v>Feb</v>
      </c>
      <c r="U2679" s="10" t="s">
        <v>29</v>
      </c>
      <c r="V2679" s="21">
        <v>8.1</v>
      </c>
      <c r="W2679" s="10">
        <v>157000</v>
      </c>
      <c r="X2679" s="10" t="s">
        <v>8538</v>
      </c>
      <c r="Y2679" s="10" t="s">
        <v>8538</v>
      </c>
      <c r="Z2679" s="10" t="s">
        <v>8539</v>
      </c>
      <c r="AA2679" s="22" t="s">
        <v>451</v>
      </c>
      <c r="AB2679" s="10">
        <v>0</v>
      </c>
      <c r="AC2679" s="10">
        <v>302606</v>
      </c>
      <c r="AD2679" s="10" t="s">
        <v>8540</v>
      </c>
      <c r="AE2679" s="23">
        <v>98</v>
      </c>
    </row>
    <row r="2680" spans="1:31" x14ac:dyDescent="0.35">
      <c r="A2680" t="s">
        <v>8541</v>
      </c>
      <c r="B2680" t="s">
        <v>32</v>
      </c>
      <c r="C2680" t="s">
        <v>40</v>
      </c>
      <c r="D2680" s="2">
        <v>1995</v>
      </c>
      <c r="E2680" t="s">
        <v>8357</v>
      </c>
      <c r="F2680" s="2">
        <v>6.1</v>
      </c>
      <c r="G2680">
        <v>125000</v>
      </c>
      <c r="H2680" t="s">
        <v>8542</v>
      </c>
      <c r="I2680" t="s">
        <v>8543</v>
      </c>
      <c r="J2680" t="s">
        <v>4739</v>
      </c>
      <c r="K2680" s="3" t="s">
        <v>29</v>
      </c>
      <c r="L2680">
        <v>50000000</v>
      </c>
      <c r="M2680">
        <v>287928194</v>
      </c>
      <c r="N2680" t="s">
        <v>60</v>
      </c>
      <c r="O2680" s="2">
        <v>100</v>
      </c>
      <c r="Q2680" s="9" t="s">
        <v>40</v>
      </c>
      <c r="R2680" s="18">
        <v>1995</v>
      </c>
      <c r="S2680" s="26" t="s">
        <v>13272</v>
      </c>
      <c r="T2680" s="25" t="str">
        <f>LEFT(S2680,3)</f>
        <v>May</v>
      </c>
      <c r="U2680" s="9" t="s">
        <v>29</v>
      </c>
      <c r="V2680" s="18">
        <v>6.1</v>
      </c>
      <c r="W2680" s="9">
        <v>125000</v>
      </c>
      <c r="X2680" s="9" t="s">
        <v>8542</v>
      </c>
      <c r="Y2680" s="9" t="s">
        <v>8543</v>
      </c>
      <c r="Z2680" s="9" t="s">
        <v>4739</v>
      </c>
      <c r="AA2680" s="19" t="s">
        <v>29</v>
      </c>
      <c r="AB2680" s="9">
        <v>50000000</v>
      </c>
      <c r="AC2680" s="9">
        <v>287928194</v>
      </c>
      <c r="AD2680" s="9" t="s">
        <v>60</v>
      </c>
      <c r="AE2680" s="20">
        <v>100</v>
      </c>
    </row>
    <row r="2681" spans="1:31" x14ac:dyDescent="0.35">
      <c r="A2681" t="s">
        <v>8544</v>
      </c>
      <c r="B2681" t="s">
        <v>1998</v>
      </c>
      <c r="C2681" t="s">
        <v>40</v>
      </c>
      <c r="D2681" s="2">
        <v>1995</v>
      </c>
      <c r="E2681" t="s">
        <v>8545</v>
      </c>
      <c r="F2681" s="2">
        <v>6.6</v>
      </c>
      <c r="G2681">
        <v>30000</v>
      </c>
      <c r="H2681" t="s">
        <v>8546</v>
      </c>
      <c r="I2681" t="s">
        <v>8547</v>
      </c>
      <c r="J2681" t="s">
        <v>6340</v>
      </c>
      <c r="K2681" s="3" t="s">
        <v>29</v>
      </c>
      <c r="L2681">
        <v>0</v>
      </c>
      <c r="M2681">
        <v>47774193</v>
      </c>
      <c r="N2681" t="s">
        <v>60</v>
      </c>
      <c r="O2681" s="2">
        <v>109</v>
      </c>
      <c r="Q2681" s="10" t="s">
        <v>40</v>
      </c>
      <c r="R2681" s="21">
        <v>1995</v>
      </c>
      <c r="S2681" s="27" t="s">
        <v>13314</v>
      </c>
      <c r="T2681" s="25" t="str">
        <f>LEFT(S2681,3)</f>
        <v>Sep</v>
      </c>
      <c r="U2681" s="10" t="s">
        <v>29</v>
      </c>
      <c r="V2681" s="21">
        <v>6.6</v>
      </c>
      <c r="W2681" s="10">
        <v>30000</v>
      </c>
      <c r="X2681" s="10" t="s">
        <v>8546</v>
      </c>
      <c r="Y2681" s="10" t="s">
        <v>8547</v>
      </c>
      <c r="Z2681" s="10" t="s">
        <v>6340</v>
      </c>
      <c r="AA2681" s="22" t="s">
        <v>29</v>
      </c>
      <c r="AB2681" s="10">
        <v>0</v>
      </c>
      <c r="AC2681" s="10">
        <v>47774193</v>
      </c>
      <c r="AD2681" s="10" t="s">
        <v>60</v>
      </c>
      <c r="AE2681" s="23">
        <v>109</v>
      </c>
    </row>
    <row r="2682" spans="1:31" x14ac:dyDescent="0.35">
      <c r="A2682" t="s">
        <v>8548</v>
      </c>
      <c r="B2682" t="s">
        <v>32</v>
      </c>
      <c r="C2682" t="s">
        <v>40</v>
      </c>
      <c r="D2682" s="2">
        <v>1995</v>
      </c>
      <c r="E2682" t="s">
        <v>8549</v>
      </c>
      <c r="F2682" s="2">
        <v>6.6</v>
      </c>
      <c r="G2682">
        <v>26000</v>
      </c>
      <c r="H2682" t="s">
        <v>6808</v>
      </c>
      <c r="I2682" t="s">
        <v>8550</v>
      </c>
      <c r="J2682" t="s">
        <v>8551</v>
      </c>
      <c r="K2682" s="3" t="s">
        <v>29</v>
      </c>
      <c r="L2682">
        <v>0</v>
      </c>
      <c r="M2682">
        <v>17689177</v>
      </c>
      <c r="N2682" t="s">
        <v>7999</v>
      </c>
      <c r="O2682" s="2">
        <v>100</v>
      </c>
      <c r="Q2682" s="9" t="s">
        <v>40</v>
      </c>
      <c r="R2682" s="18">
        <v>1995</v>
      </c>
      <c r="S2682" s="26" t="s">
        <v>13315</v>
      </c>
      <c r="T2682" s="25" t="str">
        <f>LEFT(S2682,3)</f>
        <v>Feb</v>
      </c>
      <c r="U2682" s="9" t="s">
        <v>29</v>
      </c>
      <c r="V2682" s="18">
        <v>6.6</v>
      </c>
      <c r="W2682" s="9">
        <v>26000</v>
      </c>
      <c r="X2682" s="9" t="s">
        <v>6808</v>
      </c>
      <c r="Y2682" s="9" t="s">
        <v>8550</v>
      </c>
      <c r="Z2682" s="9" t="s">
        <v>8551</v>
      </c>
      <c r="AA2682" s="19" t="s">
        <v>29</v>
      </c>
      <c r="AB2682" s="9">
        <v>0</v>
      </c>
      <c r="AC2682" s="9">
        <v>17689177</v>
      </c>
      <c r="AD2682" s="9" t="s">
        <v>7999</v>
      </c>
      <c r="AE2682" s="20">
        <v>100</v>
      </c>
    </row>
    <row r="2683" spans="1:31" x14ac:dyDescent="0.35">
      <c r="A2683" t="s">
        <v>8552</v>
      </c>
      <c r="B2683" t="s">
        <v>15</v>
      </c>
      <c r="C2683" t="s">
        <v>33</v>
      </c>
      <c r="D2683" s="2">
        <v>1995</v>
      </c>
      <c r="E2683" t="s">
        <v>8040</v>
      </c>
      <c r="F2683" s="2">
        <v>5.4</v>
      </c>
      <c r="G2683">
        <v>31000</v>
      </c>
      <c r="H2683" t="s">
        <v>6367</v>
      </c>
      <c r="I2683" t="s">
        <v>8553</v>
      </c>
      <c r="J2683" t="s">
        <v>8554</v>
      </c>
      <c r="K2683" s="3" t="s">
        <v>29</v>
      </c>
      <c r="L2683">
        <v>25000000</v>
      </c>
      <c r="M2683">
        <v>4064495</v>
      </c>
      <c r="N2683" t="s">
        <v>8555</v>
      </c>
      <c r="O2683" s="2">
        <v>104</v>
      </c>
      <c r="Q2683" s="10" t="s">
        <v>33</v>
      </c>
      <c r="R2683" s="21">
        <v>1995</v>
      </c>
      <c r="S2683" s="27" t="s">
        <v>13245</v>
      </c>
      <c r="T2683" s="25" t="str">
        <f>LEFT(S2683,3)</f>
        <v>Mar</v>
      </c>
      <c r="U2683" s="10" t="s">
        <v>29</v>
      </c>
      <c r="V2683" s="21">
        <v>5.4</v>
      </c>
      <c r="W2683" s="10">
        <v>31000</v>
      </c>
      <c r="X2683" s="10" t="s">
        <v>6367</v>
      </c>
      <c r="Y2683" s="10" t="s">
        <v>8553</v>
      </c>
      <c r="Z2683" s="10" t="s">
        <v>8554</v>
      </c>
      <c r="AA2683" s="22" t="s">
        <v>29</v>
      </c>
      <c r="AB2683" s="10">
        <v>25000000</v>
      </c>
      <c r="AC2683" s="10">
        <v>4064495</v>
      </c>
      <c r="AD2683" s="10" t="s">
        <v>8555</v>
      </c>
      <c r="AE2683" s="23">
        <v>104</v>
      </c>
    </row>
    <row r="2684" spans="1:31" x14ac:dyDescent="0.35">
      <c r="A2684" t="s">
        <v>8556</v>
      </c>
      <c r="B2684" t="s">
        <v>1998</v>
      </c>
      <c r="C2684" t="s">
        <v>40</v>
      </c>
      <c r="D2684" s="2">
        <v>1995</v>
      </c>
      <c r="E2684" t="s">
        <v>8484</v>
      </c>
      <c r="F2684" s="2">
        <v>6.8</v>
      </c>
      <c r="G2684">
        <v>28000</v>
      </c>
      <c r="H2684" t="s">
        <v>8557</v>
      </c>
      <c r="I2684" t="s">
        <v>8558</v>
      </c>
      <c r="J2684" t="s">
        <v>8559</v>
      </c>
      <c r="K2684" s="3" t="s">
        <v>29</v>
      </c>
      <c r="L2684">
        <v>0</v>
      </c>
      <c r="M2684">
        <v>37591674</v>
      </c>
      <c r="N2684" t="s">
        <v>2025</v>
      </c>
      <c r="O2684" s="2">
        <v>100</v>
      </c>
      <c r="Q2684" s="9" t="s">
        <v>40</v>
      </c>
      <c r="R2684" s="18">
        <v>1995</v>
      </c>
      <c r="S2684" s="26" t="s">
        <v>13302</v>
      </c>
      <c r="T2684" s="25" t="str">
        <f>LEFT(S2684,3)</f>
        <v>Oct</v>
      </c>
      <c r="U2684" s="9" t="s">
        <v>29</v>
      </c>
      <c r="V2684" s="18">
        <v>6.8</v>
      </c>
      <c r="W2684" s="9">
        <v>28000</v>
      </c>
      <c r="X2684" s="9" t="s">
        <v>8557</v>
      </c>
      <c r="Y2684" s="9" t="s">
        <v>8558</v>
      </c>
      <c r="Z2684" s="9" t="s">
        <v>8559</v>
      </c>
      <c r="AA2684" s="19" t="s">
        <v>29</v>
      </c>
      <c r="AB2684" s="9">
        <v>0</v>
      </c>
      <c r="AC2684" s="9">
        <v>37591674</v>
      </c>
      <c r="AD2684" s="9" t="s">
        <v>2025</v>
      </c>
      <c r="AE2684" s="20">
        <v>100</v>
      </c>
    </row>
    <row r="2685" spans="1:31" x14ac:dyDescent="0.35">
      <c r="A2685" t="s">
        <v>8560</v>
      </c>
      <c r="B2685" t="s">
        <v>336</v>
      </c>
      <c r="C2685" t="s">
        <v>389</v>
      </c>
      <c r="D2685" s="2">
        <v>1995</v>
      </c>
      <c r="E2685" t="s">
        <v>8561</v>
      </c>
      <c r="F2685" s="2">
        <v>6.7</v>
      </c>
      <c r="G2685">
        <v>175000</v>
      </c>
      <c r="H2685" t="s">
        <v>8562</v>
      </c>
      <c r="I2685" t="s">
        <v>8563</v>
      </c>
      <c r="J2685" t="s">
        <v>534</v>
      </c>
      <c r="K2685" s="3" t="s">
        <v>29</v>
      </c>
      <c r="L2685">
        <v>55000000</v>
      </c>
      <c r="M2685">
        <v>346079773</v>
      </c>
      <c r="N2685" t="s">
        <v>1723</v>
      </c>
      <c r="O2685" s="2">
        <v>81</v>
      </c>
      <c r="Q2685" s="10" t="s">
        <v>389</v>
      </c>
      <c r="R2685" s="21">
        <v>1995</v>
      </c>
      <c r="S2685" s="27" t="s">
        <v>13316</v>
      </c>
      <c r="T2685" s="25" t="str">
        <f>LEFT(S2685,3)</f>
        <v>Jun</v>
      </c>
      <c r="U2685" s="10" t="s">
        <v>29</v>
      </c>
      <c r="V2685" s="21">
        <v>6.7</v>
      </c>
      <c r="W2685" s="10">
        <v>175000</v>
      </c>
      <c r="X2685" s="10" t="s">
        <v>8562</v>
      </c>
      <c r="Y2685" s="10" t="s">
        <v>8563</v>
      </c>
      <c r="Z2685" s="10" t="s">
        <v>534</v>
      </c>
      <c r="AA2685" s="22" t="s">
        <v>29</v>
      </c>
      <c r="AB2685" s="10">
        <v>55000000</v>
      </c>
      <c r="AC2685" s="10">
        <v>346079773</v>
      </c>
      <c r="AD2685" s="10" t="s">
        <v>1723</v>
      </c>
      <c r="AE2685" s="23">
        <v>81</v>
      </c>
    </row>
    <row r="2686" spans="1:31" x14ac:dyDescent="0.35">
      <c r="A2686" t="s">
        <v>8564</v>
      </c>
      <c r="B2686" t="s">
        <v>336</v>
      </c>
      <c r="C2686" t="s">
        <v>389</v>
      </c>
      <c r="D2686" s="2">
        <v>1995</v>
      </c>
      <c r="E2686" t="s">
        <v>7764</v>
      </c>
      <c r="F2686" s="2">
        <v>6.9</v>
      </c>
      <c r="G2686">
        <v>48000</v>
      </c>
      <c r="H2686" t="s">
        <v>8565</v>
      </c>
      <c r="I2686" t="s">
        <v>8566</v>
      </c>
      <c r="J2686" t="s">
        <v>8567</v>
      </c>
      <c r="K2686" s="3" t="s">
        <v>29</v>
      </c>
      <c r="L2686">
        <v>18000000</v>
      </c>
      <c r="M2686">
        <v>35348597</v>
      </c>
      <c r="N2686" t="s">
        <v>1723</v>
      </c>
      <c r="O2686" s="2">
        <v>78</v>
      </c>
      <c r="Q2686" s="9" t="s">
        <v>389</v>
      </c>
      <c r="R2686" s="18">
        <v>1995</v>
      </c>
      <c r="S2686" s="26" t="s">
        <v>13199</v>
      </c>
      <c r="T2686" s="25" t="str">
        <f>LEFT(S2686,3)</f>
        <v>Apr</v>
      </c>
      <c r="U2686" s="9" t="s">
        <v>29</v>
      </c>
      <c r="V2686" s="18">
        <v>6.9</v>
      </c>
      <c r="W2686" s="9">
        <v>48000</v>
      </c>
      <c r="X2686" s="9" t="s">
        <v>8565</v>
      </c>
      <c r="Y2686" s="9" t="s">
        <v>8566</v>
      </c>
      <c r="Z2686" s="9" t="s">
        <v>8567</v>
      </c>
      <c r="AA2686" s="19" t="s">
        <v>29</v>
      </c>
      <c r="AB2686" s="9">
        <v>18000000</v>
      </c>
      <c r="AC2686" s="9">
        <v>35348597</v>
      </c>
      <c r="AD2686" s="9" t="s">
        <v>1723</v>
      </c>
      <c r="AE2686" s="20">
        <v>78</v>
      </c>
    </row>
    <row r="2687" spans="1:31" x14ac:dyDescent="0.35">
      <c r="A2687" t="s">
        <v>8568</v>
      </c>
      <c r="B2687" t="s">
        <v>15</v>
      </c>
      <c r="C2687" t="s">
        <v>62</v>
      </c>
      <c r="D2687" s="2">
        <v>1995</v>
      </c>
      <c r="E2687" t="s">
        <v>8569</v>
      </c>
      <c r="F2687" s="2">
        <v>6.5</v>
      </c>
      <c r="G2687">
        <v>50000</v>
      </c>
      <c r="H2687" t="s">
        <v>8570</v>
      </c>
      <c r="I2687" t="s">
        <v>8571</v>
      </c>
      <c r="J2687" t="s">
        <v>1013</v>
      </c>
      <c r="K2687" s="3" t="s">
        <v>29</v>
      </c>
      <c r="L2687">
        <v>23000000</v>
      </c>
      <c r="M2687">
        <v>179519401</v>
      </c>
      <c r="N2687" t="s">
        <v>5720</v>
      </c>
      <c r="O2687" s="2">
        <v>99</v>
      </c>
      <c r="Q2687" s="10" t="s">
        <v>62</v>
      </c>
      <c r="R2687" s="21">
        <v>1995</v>
      </c>
      <c r="S2687" s="27" t="s">
        <v>13317</v>
      </c>
      <c r="T2687" s="25" t="str">
        <f>LEFT(S2687,3)</f>
        <v>Aug</v>
      </c>
      <c r="U2687" s="10" t="s">
        <v>29</v>
      </c>
      <c r="V2687" s="21">
        <v>6.5</v>
      </c>
      <c r="W2687" s="10">
        <v>50000</v>
      </c>
      <c r="X2687" s="10" t="s">
        <v>8570</v>
      </c>
      <c r="Y2687" s="10" t="s">
        <v>8571</v>
      </c>
      <c r="Z2687" s="10" t="s">
        <v>1013</v>
      </c>
      <c r="AA2687" s="22" t="s">
        <v>29</v>
      </c>
      <c r="AB2687" s="10">
        <v>23000000</v>
      </c>
      <c r="AC2687" s="10">
        <v>179519401</v>
      </c>
      <c r="AD2687" s="10" t="s">
        <v>5720</v>
      </c>
      <c r="AE2687" s="23">
        <v>99</v>
      </c>
    </row>
    <row r="2688" spans="1:31" x14ac:dyDescent="0.35">
      <c r="A2688" t="s">
        <v>8572</v>
      </c>
      <c r="B2688" t="s">
        <v>15</v>
      </c>
      <c r="C2688" t="s">
        <v>33</v>
      </c>
      <c r="D2688" s="2">
        <v>1995</v>
      </c>
      <c r="E2688" t="s">
        <v>8573</v>
      </c>
      <c r="F2688" s="2">
        <v>7.3</v>
      </c>
      <c r="G2688">
        <v>105000</v>
      </c>
      <c r="H2688" t="s">
        <v>1558</v>
      </c>
      <c r="I2688" t="s">
        <v>4651</v>
      </c>
      <c r="J2688" t="s">
        <v>72</v>
      </c>
      <c r="K2688" s="3" t="s">
        <v>29</v>
      </c>
      <c r="L2688">
        <v>53000000</v>
      </c>
      <c r="M2688">
        <v>157387195</v>
      </c>
      <c r="N2688" t="s">
        <v>5720</v>
      </c>
      <c r="O2688" s="2">
        <v>116</v>
      </c>
      <c r="Q2688" s="9" t="s">
        <v>33</v>
      </c>
      <c r="R2688" s="18">
        <v>1995</v>
      </c>
      <c r="S2688" s="26" t="s">
        <v>13318</v>
      </c>
      <c r="T2688" s="25" t="str">
        <f>LEFT(S2688,3)</f>
        <v>May</v>
      </c>
      <c r="U2688" s="9" t="s">
        <v>29</v>
      </c>
      <c r="V2688" s="18">
        <v>7.3</v>
      </c>
      <c r="W2688" s="9">
        <v>105000</v>
      </c>
      <c r="X2688" s="9" t="s">
        <v>1558</v>
      </c>
      <c r="Y2688" s="9" t="s">
        <v>4651</v>
      </c>
      <c r="Z2688" s="9" t="s">
        <v>72</v>
      </c>
      <c r="AA2688" s="19" t="s">
        <v>29</v>
      </c>
      <c r="AB2688" s="9">
        <v>53000000</v>
      </c>
      <c r="AC2688" s="9">
        <v>157387195</v>
      </c>
      <c r="AD2688" s="9" t="s">
        <v>5720</v>
      </c>
      <c r="AE2688" s="20">
        <v>116</v>
      </c>
    </row>
    <row r="2689" spans="1:31" x14ac:dyDescent="0.35">
      <c r="A2689" t="s">
        <v>8574</v>
      </c>
      <c r="B2689" t="s">
        <v>15</v>
      </c>
      <c r="C2689" t="s">
        <v>40</v>
      </c>
      <c r="D2689" s="2">
        <v>1995</v>
      </c>
      <c r="E2689" t="s">
        <v>8575</v>
      </c>
      <c r="F2689" s="2">
        <v>6.8</v>
      </c>
      <c r="G2689">
        <v>45000</v>
      </c>
      <c r="H2689" t="s">
        <v>5224</v>
      </c>
      <c r="I2689" t="s">
        <v>8576</v>
      </c>
      <c r="J2689" t="s">
        <v>5210</v>
      </c>
      <c r="K2689" s="3" t="s">
        <v>29</v>
      </c>
      <c r="L2689">
        <v>20000000</v>
      </c>
      <c r="M2689">
        <v>21284514</v>
      </c>
      <c r="N2689" t="s">
        <v>30</v>
      </c>
      <c r="O2689" s="2">
        <v>106</v>
      </c>
      <c r="Q2689" s="10" t="s">
        <v>40</v>
      </c>
      <c r="R2689" s="21">
        <v>1995</v>
      </c>
      <c r="S2689" s="27" t="s">
        <v>13319</v>
      </c>
      <c r="T2689" s="25" t="str">
        <f>LEFT(S2689,3)</f>
        <v>Oct</v>
      </c>
      <c r="U2689" s="10" t="s">
        <v>29</v>
      </c>
      <c r="V2689" s="21">
        <v>6.8</v>
      </c>
      <c r="W2689" s="10">
        <v>45000</v>
      </c>
      <c r="X2689" s="10" t="s">
        <v>5224</v>
      </c>
      <c r="Y2689" s="10" t="s">
        <v>8576</v>
      </c>
      <c r="Z2689" s="10" t="s">
        <v>5210</v>
      </c>
      <c r="AA2689" s="22" t="s">
        <v>29</v>
      </c>
      <c r="AB2689" s="10">
        <v>20000000</v>
      </c>
      <c r="AC2689" s="10">
        <v>21284514</v>
      </c>
      <c r="AD2689" s="10" t="s">
        <v>30</v>
      </c>
      <c r="AE2689" s="23">
        <v>106</v>
      </c>
    </row>
    <row r="2690" spans="1:31" x14ac:dyDescent="0.35">
      <c r="A2690" t="s">
        <v>8577</v>
      </c>
      <c r="B2690" t="s">
        <v>32</v>
      </c>
      <c r="C2690" t="s">
        <v>40</v>
      </c>
      <c r="D2690" s="2">
        <v>1995</v>
      </c>
      <c r="E2690" t="s">
        <v>8442</v>
      </c>
      <c r="F2690" s="2">
        <v>6.3</v>
      </c>
      <c r="G2690">
        <v>38000</v>
      </c>
      <c r="H2690" t="s">
        <v>619</v>
      </c>
      <c r="I2690" t="s">
        <v>8578</v>
      </c>
      <c r="J2690" t="s">
        <v>496</v>
      </c>
      <c r="K2690" s="3" t="s">
        <v>5816</v>
      </c>
      <c r="L2690">
        <v>58000000</v>
      </c>
      <c r="M2690">
        <v>53672080</v>
      </c>
      <c r="N2690" t="s">
        <v>8579</v>
      </c>
      <c r="O2690" s="2">
        <v>127</v>
      </c>
      <c r="Q2690" s="9" t="s">
        <v>40</v>
      </c>
      <c r="R2690" s="18">
        <v>1995</v>
      </c>
      <c r="S2690" s="26" t="s">
        <v>13291</v>
      </c>
      <c r="T2690" s="25" t="str">
        <f>LEFT(S2690,3)</f>
        <v>Dec</v>
      </c>
      <c r="U2690" s="9" t="s">
        <v>29</v>
      </c>
      <c r="V2690" s="18">
        <v>6.3</v>
      </c>
      <c r="W2690" s="9">
        <v>38000</v>
      </c>
      <c r="X2690" s="9" t="s">
        <v>619</v>
      </c>
      <c r="Y2690" s="9" t="s">
        <v>8578</v>
      </c>
      <c r="Z2690" s="9" t="s">
        <v>496</v>
      </c>
      <c r="AA2690" s="19" t="s">
        <v>5816</v>
      </c>
      <c r="AB2690" s="9">
        <v>58000000</v>
      </c>
      <c r="AC2690" s="9">
        <v>53672080</v>
      </c>
      <c r="AD2690" s="9" t="s">
        <v>8579</v>
      </c>
      <c r="AE2690" s="20">
        <v>127</v>
      </c>
    </row>
    <row r="2691" spans="1:31" x14ac:dyDescent="0.35">
      <c r="A2691" t="s">
        <v>8580</v>
      </c>
      <c r="B2691" t="s">
        <v>8581</v>
      </c>
      <c r="C2691" t="s">
        <v>389</v>
      </c>
      <c r="D2691" s="2">
        <v>1995</v>
      </c>
      <c r="E2691" t="s">
        <v>8582</v>
      </c>
      <c r="F2691" s="2">
        <v>8</v>
      </c>
      <c r="G2691">
        <v>133000</v>
      </c>
      <c r="H2691" t="s">
        <v>8583</v>
      </c>
      <c r="I2691" t="s">
        <v>8584</v>
      </c>
      <c r="J2691" t="s">
        <v>8585</v>
      </c>
      <c r="K2691" s="3" t="s">
        <v>2107</v>
      </c>
      <c r="L2691">
        <v>0</v>
      </c>
      <c r="M2691">
        <v>516540</v>
      </c>
      <c r="N2691" t="s">
        <v>8586</v>
      </c>
      <c r="O2691" s="2">
        <v>83</v>
      </c>
      <c r="Q2691" s="10" t="s">
        <v>389</v>
      </c>
      <c r="R2691" s="21">
        <v>1995</v>
      </c>
      <c r="S2691" s="27" t="s">
        <v>13320</v>
      </c>
      <c r="T2691" s="25" t="str">
        <f>LEFT(S2691,3)</f>
        <v>Mar</v>
      </c>
      <c r="U2691" s="10" t="s">
        <v>29</v>
      </c>
      <c r="V2691" s="21">
        <v>8</v>
      </c>
      <c r="W2691" s="10">
        <v>133000</v>
      </c>
      <c r="X2691" s="10" t="s">
        <v>8583</v>
      </c>
      <c r="Y2691" s="10" t="s">
        <v>8584</v>
      </c>
      <c r="Z2691" s="10" t="s">
        <v>8585</v>
      </c>
      <c r="AA2691" s="22" t="s">
        <v>2107</v>
      </c>
      <c r="AB2691" s="10">
        <v>0</v>
      </c>
      <c r="AC2691" s="10">
        <v>516540</v>
      </c>
      <c r="AD2691" s="10" t="s">
        <v>8586</v>
      </c>
      <c r="AE2691" s="23">
        <v>83</v>
      </c>
    </row>
    <row r="2692" spans="1:31" x14ac:dyDescent="0.35">
      <c r="A2692" t="s">
        <v>8587</v>
      </c>
      <c r="B2692" t="s">
        <v>32</v>
      </c>
      <c r="C2692" t="s">
        <v>40</v>
      </c>
      <c r="D2692" s="2">
        <v>1995</v>
      </c>
      <c r="E2692" t="s">
        <v>8359</v>
      </c>
      <c r="F2692" s="2">
        <v>6.7</v>
      </c>
      <c r="G2692">
        <v>95000</v>
      </c>
      <c r="H2692" t="s">
        <v>6944</v>
      </c>
      <c r="I2692" t="s">
        <v>8588</v>
      </c>
      <c r="J2692" t="s">
        <v>8589</v>
      </c>
      <c r="K2692" s="3" t="s">
        <v>29</v>
      </c>
      <c r="L2692">
        <v>17000000</v>
      </c>
      <c r="M2692">
        <v>182057016</v>
      </c>
      <c r="N2692" t="s">
        <v>5720</v>
      </c>
      <c r="O2692" s="2">
        <v>103</v>
      </c>
      <c r="Q2692" s="9" t="s">
        <v>40</v>
      </c>
      <c r="R2692" s="18">
        <v>1995</v>
      </c>
      <c r="S2692" s="26" t="s">
        <v>13284</v>
      </c>
      <c r="T2692" s="25" t="str">
        <f>LEFT(S2692,3)</f>
        <v>Apr</v>
      </c>
      <c r="U2692" s="9" t="s">
        <v>29</v>
      </c>
      <c r="V2692" s="18">
        <v>6.7</v>
      </c>
      <c r="W2692" s="9">
        <v>95000</v>
      </c>
      <c r="X2692" s="9" t="s">
        <v>6944</v>
      </c>
      <c r="Y2692" s="9" t="s">
        <v>8588</v>
      </c>
      <c r="Z2692" s="9" t="s">
        <v>8589</v>
      </c>
      <c r="AA2692" s="19" t="s">
        <v>29</v>
      </c>
      <c r="AB2692" s="9">
        <v>17000000</v>
      </c>
      <c r="AC2692" s="9">
        <v>182057016</v>
      </c>
      <c r="AD2692" s="9" t="s">
        <v>5720</v>
      </c>
      <c r="AE2692" s="20">
        <v>103</v>
      </c>
    </row>
    <row r="2693" spans="1:31" x14ac:dyDescent="0.35">
      <c r="A2693" t="s">
        <v>8590</v>
      </c>
      <c r="B2693" t="s">
        <v>15</v>
      </c>
      <c r="C2693" t="s">
        <v>40</v>
      </c>
      <c r="D2693" s="2">
        <v>1995</v>
      </c>
      <c r="E2693" t="s">
        <v>8484</v>
      </c>
      <c r="F2693" s="2">
        <v>6.9</v>
      </c>
      <c r="G2693">
        <v>78000</v>
      </c>
      <c r="H2693" t="s">
        <v>6228</v>
      </c>
      <c r="I2693" t="s">
        <v>2948</v>
      </c>
      <c r="J2693" t="s">
        <v>72</v>
      </c>
      <c r="K2693" s="3" t="s">
        <v>29</v>
      </c>
      <c r="L2693">
        <v>30250000</v>
      </c>
      <c r="M2693">
        <v>115101622</v>
      </c>
      <c r="N2693" t="s">
        <v>117</v>
      </c>
      <c r="O2693" s="2">
        <v>105</v>
      </c>
      <c r="Q2693" s="10" t="s">
        <v>40</v>
      </c>
      <c r="R2693" s="21">
        <v>1995</v>
      </c>
      <c r="S2693" s="27" t="s">
        <v>13302</v>
      </c>
      <c r="T2693" s="25" t="str">
        <f>LEFT(S2693,3)</f>
        <v>Oct</v>
      </c>
      <c r="U2693" s="10" t="s">
        <v>29</v>
      </c>
      <c r="V2693" s="21">
        <v>6.9</v>
      </c>
      <c r="W2693" s="10">
        <v>78000</v>
      </c>
      <c r="X2693" s="10" t="s">
        <v>6228</v>
      </c>
      <c r="Y2693" s="10" t="s">
        <v>2948</v>
      </c>
      <c r="Z2693" s="10" t="s">
        <v>72</v>
      </c>
      <c r="AA2693" s="22" t="s">
        <v>29</v>
      </c>
      <c r="AB2693" s="10">
        <v>30250000</v>
      </c>
      <c r="AC2693" s="10">
        <v>115101622</v>
      </c>
      <c r="AD2693" s="10" t="s">
        <v>117</v>
      </c>
      <c r="AE2693" s="23">
        <v>105</v>
      </c>
    </row>
    <row r="2694" spans="1:31" x14ac:dyDescent="0.35">
      <c r="A2694" t="s">
        <v>8591</v>
      </c>
      <c r="B2694" t="s">
        <v>1998</v>
      </c>
      <c r="C2694" t="s">
        <v>24</v>
      </c>
      <c r="D2694" s="2">
        <v>1995</v>
      </c>
      <c r="E2694" t="s">
        <v>8040</v>
      </c>
      <c r="F2694" s="2">
        <v>7.1</v>
      </c>
      <c r="G2694">
        <v>79000</v>
      </c>
      <c r="H2694" t="s">
        <v>8011</v>
      </c>
      <c r="I2694" t="s">
        <v>8592</v>
      </c>
      <c r="J2694" t="s">
        <v>8593</v>
      </c>
      <c r="K2694" s="3" t="s">
        <v>29</v>
      </c>
      <c r="L2694">
        <v>0</v>
      </c>
      <c r="M2694">
        <v>32679899</v>
      </c>
      <c r="N2694" t="s">
        <v>8318</v>
      </c>
      <c r="O2694" s="2">
        <v>97</v>
      </c>
      <c r="Q2694" s="9" t="s">
        <v>24</v>
      </c>
      <c r="R2694" s="18">
        <v>1995</v>
      </c>
      <c r="S2694" s="26" t="s">
        <v>13245</v>
      </c>
      <c r="T2694" s="25" t="str">
        <f>LEFT(S2694,3)</f>
        <v>Mar</v>
      </c>
      <c r="U2694" s="9" t="s">
        <v>29</v>
      </c>
      <c r="V2694" s="18">
        <v>7.1</v>
      </c>
      <c r="W2694" s="9">
        <v>79000</v>
      </c>
      <c r="X2694" s="9" t="s">
        <v>8011</v>
      </c>
      <c r="Y2694" s="9" t="s">
        <v>8592</v>
      </c>
      <c r="Z2694" s="9" t="s">
        <v>8593</v>
      </c>
      <c r="AA2694" s="19" t="s">
        <v>29</v>
      </c>
      <c r="AB2694" s="9">
        <v>0</v>
      </c>
      <c r="AC2694" s="9">
        <v>32679899</v>
      </c>
      <c r="AD2694" s="9" t="s">
        <v>8318</v>
      </c>
      <c r="AE2694" s="20">
        <v>97</v>
      </c>
    </row>
    <row r="2695" spans="1:31" x14ac:dyDescent="0.35">
      <c r="A2695" t="s">
        <v>8594</v>
      </c>
      <c r="B2695" t="s">
        <v>336</v>
      </c>
      <c r="C2695" t="s">
        <v>40</v>
      </c>
      <c r="D2695" s="2">
        <v>1995</v>
      </c>
      <c r="E2695" t="s">
        <v>7129</v>
      </c>
      <c r="F2695" s="2">
        <v>6.8</v>
      </c>
      <c r="G2695">
        <v>119000</v>
      </c>
      <c r="H2695" t="s">
        <v>8595</v>
      </c>
      <c r="I2695" t="s">
        <v>8596</v>
      </c>
      <c r="J2695" t="s">
        <v>8597</v>
      </c>
      <c r="K2695" s="3" t="s">
        <v>247</v>
      </c>
      <c r="L2695">
        <v>30000000</v>
      </c>
      <c r="M2695">
        <v>254134910</v>
      </c>
      <c r="N2695" t="s">
        <v>60</v>
      </c>
      <c r="O2695" s="2">
        <v>91</v>
      </c>
      <c r="Q2695" s="10" t="s">
        <v>40</v>
      </c>
      <c r="R2695" s="21">
        <v>1995</v>
      </c>
      <c r="S2695" s="27" t="s">
        <v>13115</v>
      </c>
      <c r="T2695" s="25" t="str">
        <f>LEFT(S2695,3)</f>
        <v>Aug</v>
      </c>
      <c r="U2695" s="10" t="s">
        <v>29</v>
      </c>
      <c r="V2695" s="21">
        <v>6.8</v>
      </c>
      <c r="W2695" s="10">
        <v>119000</v>
      </c>
      <c r="X2695" s="10" t="s">
        <v>8595</v>
      </c>
      <c r="Y2695" s="10" t="s">
        <v>8596</v>
      </c>
      <c r="Z2695" s="10" t="s">
        <v>8597</v>
      </c>
      <c r="AA2695" s="22" t="s">
        <v>247</v>
      </c>
      <c r="AB2695" s="10">
        <v>30000000</v>
      </c>
      <c r="AC2695" s="10">
        <v>254134910</v>
      </c>
      <c r="AD2695" s="10" t="s">
        <v>60</v>
      </c>
      <c r="AE2695" s="23">
        <v>91</v>
      </c>
    </row>
    <row r="2696" spans="1:31" x14ac:dyDescent="0.35">
      <c r="A2696" t="s">
        <v>8598</v>
      </c>
      <c r="B2696" t="s">
        <v>15</v>
      </c>
      <c r="C2696" t="s">
        <v>103</v>
      </c>
      <c r="D2696" s="2">
        <v>1995</v>
      </c>
      <c r="E2696" t="s">
        <v>8599</v>
      </c>
      <c r="F2696" s="2">
        <v>7.5</v>
      </c>
      <c r="G2696">
        <v>90000</v>
      </c>
      <c r="H2696" t="s">
        <v>5295</v>
      </c>
      <c r="I2696" t="s">
        <v>8600</v>
      </c>
      <c r="J2696" t="s">
        <v>3088</v>
      </c>
      <c r="K2696" s="3" t="s">
        <v>21</v>
      </c>
      <c r="L2696">
        <v>11000000</v>
      </c>
      <c r="M2696">
        <v>39363635</v>
      </c>
      <c r="N2696" t="s">
        <v>8601</v>
      </c>
      <c r="O2696" s="2">
        <v>122</v>
      </c>
      <c r="Q2696" s="9" t="s">
        <v>103</v>
      </c>
      <c r="R2696" s="18">
        <v>1995</v>
      </c>
      <c r="S2696" s="26" t="s">
        <v>13321</v>
      </c>
      <c r="T2696" s="25" t="str">
        <f>LEFT(S2696,3)</f>
        <v>Feb</v>
      </c>
      <c r="U2696" s="9" t="s">
        <v>29</v>
      </c>
      <c r="V2696" s="18">
        <v>7.5</v>
      </c>
      <c r="W2696" s="9">
        <v>90000</v>
      </c>
      <c r="X2696" s="9" t="s">
        <v>5295</v>
      </c>
      <c r="Y2696" s="9" t="s">
        <v>8600</v>
      </c>
      <c r="Z2696" s="9" t="s">
        <v>3088</v>
      </c>
      <c r="AA2696" s="19" t="s">
        <v>21</v>
      </c>
      <c r="AB2696" s="9">
        <v>11000000</v>
      </c>
      <c r="AC2696" s="9">
        <v>39363635</v>
      </c>
      <c r="AD2696" s="9" t="s">
        <v>8601</v>
      </c>
      <c r="AE2696" s="20">
        <v>122</v>
      </c>
    </row>
    <row r="2697" spans="1:31" x14ac:dyDescent="0.35">
      <c r="A2697" t="s">
        <v>8602</v>
      </c>
      <c r="B2697" t="s">
        <v>1998</v>
      </c>
      <c r="C2697" t="s">
        <v>40</v>
      </c>
      <c r="D2697" s="2">
        <v>1995</v>
      </c>
      <c r="E2697" t="s">
        <v>8549</v>
      </c>
      <c r="F2697" s="2">
        <v>6.1</v>
      </c>
      <c r="G2697">
        <v>21000</v>
      </c>
      <c r="H2697" t="s">
        <v>8603</v>
      </c>
      <c r="I2697" t="s">
        <v>8604</v>
      </c>
      <c r="J2697" t="s">
        <v>4202</v>
      </c>
      <c r="K2697" s="3" t="s">
        <v>29</v>
      </c>
      <c r="L2697">
        <v>12000000</v>
      </c>
      <c r="M2697">
        <v>46576136</v>
      </c>
      <c r="N2697" t="s">
        <v>43</v>
      </c>
      <c r="O2697" s="2">
        <v>90</v>
      </c>
      <c r="Q2697" s="10" t="s">
        <v>40</v>
      </c>
      <c r="R2697" s="21">
        <v>1995</v>
      </c>
      <c r="S2697" s="27" t="s">
        <v>13315</v>
      </c>
      <c r="T2697" s="25" t="str">
        <f>LEFT(S2697,3)</f>
        <v>Feb</v>
      </c>
      <c r="U2697" s="10" t="s">
        <v>29</v>
      </c>
      <c r="V2697" s="21">
        <v>6.1</v>
      </c>
      <c r="W2697" s="10">
        <v>21000</v>
      </c>
      <c r="X2697" s="10" t="s">
        <v>8603</v>
      </c>
      <c r="Y2697" s="10" t="s">
        <v>8604</v>
      </c>
      <c r="Z2697" s="10" t="s">
        <v>4202</v>
      </c>
      <c r="AA2697" s="22" t="s">
        <v>29</v>
      </c>
      <c r="AB2697" s="10">
        <v>12000000</v>
      </c>
      <c r="AC2697" s="10">
        <v>46576136</v>
      </c>
      <c r="AD2697" s="10" t="s">
        <v>43</v>
      </c>
      <c r="AE2697" s="23">
        <v>90</v>
      </c>
    </row>
    <row r="2698" spans="1:31" x14ac:dyDescent="0.35">
      <c r="A2698" t="s">
        <v>8605</v>
      </c>
      <c r="B2698" t="s">
        <v>15</v>
      </c>
      <c r="C2698" t="s">
        <v>33</v>
      </c>
      <c r="D2698" s="2">
        <v>1995</v>
      </c>
      <c r="E2698" t="s">
        <v>8357</v>
      </c>
      <c r="F2698" s="2">
        <v>5.7</v>
      </c>
      <c r="G2698">
        <v>68000</v>
      </c>
      <c r="H2698" t="s">
        <v>8606</v>
      </c>
      <c r="I2698" t="s">
        <v>8607</v>
      </c>
      <c r="J2698" t="s">
        <v>5075</v>
      </c>
      <c r="K2698" s="3" t="s">
        <v>194</v>
      </c>
      <c r="L2698">
        <v>26000000</v>
      </c>
      <c r="M2698">
        <v>19075720</v>
      </c>
      <c r="N2698" t="s">
        <v>2099</v>
      </c>
      <c r="O2698" s="2">
        <v>96</v>
      </c>
      <c r="Q2698" s="9" t="s">
        <v>33</v>
      </c>
      <c r="R2698" s="18">
        <v>1995</v>
      </c>
      <c r="S2698" s="26" t="s">
        <v>13272</v>
      </c>
      <c r="T2698" s="25" t="str">
        <f>LEFT(S2698,3)</f>
        <v>May</v>
      </c>
      <c r="U2698" s="9" t="s">
        <v>29</v>
      </c>
      <c r="V2698" s="18">
        <v>5.7</v>
      </c>
      <c r="W2698" s="9">
        <v>68000</v>
      </c>
      <c r="X2698" s="9" t="s">
        <v>8606</v>
      </c>
      <c r="Y2698" s="9" t="s">
        <v>8607</v>
      </c>
      <c r="Z2698" s="9" t="s">
        <v>5075</v>
      </c>
      <c r="AA2698" s="19" t="s">
        <v>194</v>
      </c>
      <c r="AB2698" s="9">
        <v>26000000</v>
      </c>
      <c r="AC2698" s="9">
        <v>19075720</v>
      </c>
      <c r="AD2698" s="9" t="s">
        <v>2099</v>
      </c>
      <c r="AE2698" s="20">
        <v>96</v>
      </c>
    </row>
    <row r="2699" spans="1:31" x14ac:dyDescent="0.35">
      <c r="A2699" t="s">
        <v>8608</v>
      </c>
      <c r="B2699" t="s">
        <v>15</v>
      </c>
      <c r="C2699" t="s">
        <v>33</v>
      </c>
      <c r="D2699" s="2">
        <v>1995</v>
      </c>
      <c r="E2699" t="s">
        <v>8549</v>
      </c>
      <c r="F2699" s="2">
        <v>6.4</v>
      </c>
      <c r="G2699">
        <v>25000</v>
      </c>
      <c r="H2699" t="s">
        <v>7215</v>
      </c>
      <c r="I2699" t="s">
        <v>2978</v>
      </c>
      <c r="J2699" t="s">
        <v>568</v>
      </c>
      <c r="K2699" s="3" t="s">
        <v>29</v>
      </c>
      <c r="L2699">
        <v>0</v>
      </c>
      <c r="M2699">
        <v>36853222</v>
      </c>
      <c r="N2699" t="s">
        <v>22</v>
      </c>
      <c r="O2699" s="2">
        <v>102</v>
      </c>
      <c r="Q2699" s="10" t="s">
        <v>33</v>
      </c>
      <c r="R2699" s="21">
        <v>1995</v>
      </c>
      <c r="S2699" s="27" t="s">
        <v>13315</v>
      </c>
      <c r="T2699" s="25" t="str">
        <f>LEFT(S2699,3)</f>
        <v>Feb</v>
      </c>
      <c r="U2699" s="10" t="s">
        <v>29</v>
      </c>
      <c r="V2699" s="21">
        <v>6.4</v>
      </c>
      <c r="W2699" s="10">
        <v>25000</v>
      </c>
      <c r="X2699" s="10" t="s">
        <v>7215</v>
      </c>
      <c r="Y2699" s="10" t="s">
        <v>2978</v>
      </c>
      <c r="Z2699" s="10" t="s">
        <v>568</v>
      </c>
      <c r="AA2699" s="22" t="s">
        <v>29</v>
      </c>
      <c r="AB2699" s="10">
        <v>0</v>
      </c>
      <c r="AC2699" s="10">
        <v>36853222</v>
      </c>
      <c r="AD2699" s="10" t="s">
        <v>22</v>
      </c>
      <c r="AE2699" s="23">
        <v>102</v>
      </c>
    </row>
    <row r="2700" spans="1:31" x14ac:dyDescent="0.35">
      <c r="A2700" t="s">
        <v>8609</v>
      </c>
      <c r="B2700" t="s">
        <v>1998</v>
      </c>
      <c r="C2700" t="s">
        <v>16</v>
      </c>
      <c r="D2700" s="2">
        <v>1995</v>
      </c>
      <c r="E2700" t="s">
        <v>8610</v>
      </c>
      <c r="F2700" s="2">
        <v>7.6</v>
      </c>
      <c r="G2700">
        <v>76000</v>
      </c>
      <c r="H2700" t="s">
        <v>84</v>
      </c>
      <c r="I2700" t="s">
        <v>6276</v>
      </c>
      <c r="J2700" t="s">
        <v>84</v>
      </c>
      <c r="K2700" s="3" t="s">
        <v>29</v>
      </c>
      <c r="L2700">
        <v>24000000</v>
      </c>
      <c r="M2700">
        <v>182016617</v>
      </c>
      <c r="N2700" t="s">
        <v>22</v>
      </c>
      <c r="O2700" s="2">
        <v>135</v>
      </c>
      <c r="Q2700" s="9" t="s">
        <v>16</v>
      </c>
      <c r="R2700" s="18">
        <v>1995</v>
      </c>
      <c r="S2700" s="26" t="s">
        <v>13322</v>
      </c>
      <c r="T2700" s="25" t="str">
        <f>LEFT(S2700,3)</f>
        <v>Jun</v>
      </c>
      <c r="U2700" s="9" t="s">
        <v>29</v>
      </c>
      <c r="V2700" s="18">
        <v>7.6</v>
      </c>
      <c r="W2700" s="9">
        <v>76000</v>
      </c>
      <c r="X2700" s="9" t="s">
        <v>84</v>
      </c>
      <c r="Y2700" s="9" t="s">
        <v>6276</v>
      </c>
      <c r="Z2700" s="9" t="s">
        <v>84</v>
      </c>
      <c r="AA2700" s="19" t="s">
        <v>29</v>
      </c>
      <c r="AB2700" s="9">
        <v>24000000</v>
      </c>
      <c r="AC2700" s="9">
        <v>182016617</v>
      </c>
      <c r="AD2700" s="9" t="s">
        <v>22</v>
      </c>
      <c r="AE2700" s="20">
        <v>135</v>
      </c>
    </row>
    <row r="2701" spans="1:31" x14ac:dyDescent="0.35">
      <c r="A2701" t="s">
        <v>8611</v>
      </c>
      <c r="B2701" t="s">
        <v>15</v>
      </c>
      <c r="C2701" t="s">
        <v>33</v>
      </c>
      <c r="D2701" s="2">
        <v>1995</v>
      </c>
      <c r="E2701" t="s">
        <v>8430</v>
      </c>
      <c r="F2701" s="2">
        <v>7.2</v>
      </c>
      <c r="G2701">
        <v>68000</v>
      </c>
      <c r="H2701" t="s">
        <v>3885</v>
      </c>
      <c r="I2701" t="s">
        <v>1996</v>
      </c>
      <c r="J2701" t="s">
        <v>8098</v>
      </c>
      <c r="K2701" s="3" t="s">
        <v>29</v>
      </c>
      <c r="L2701">
        <v>42000000</v>
      </c>
      <c r="M2701">
        <v>7959291</v>
      </c>
      <c r="N2701" t="s">
        <v>8612</v>
      </c>
      <c r="O2701" s="2">
        <v>145</v>
      </c>
      <c r="Q2701" s="10" t="s">
        <v>33</v>
      </c>
      <c r="R2701" s="21">
        <v>1995</v>
      </c>
      <c r="S2701" s="27" t="s">
        <v>13289</v>
      </c>
      <c r="T2701" s="25" t="str">
        <f>LEFT(S2701,3)</f>
        <v>Oct</v>
      </c>
      <c r="U2701" s="10" t="s">
        <v>29</v>
      </c>
      <c r="V2701" s="21">
        <v>7.2</v>
      </c>
      <c r="W2701" s="10">
        <v>68000</v>
      </c>
      <c r="X2701" s="10" t="s">
        <v>3885</v>
      </c>
      <c r="Y2701" s="10" t="s">
        <v>1996</v>
      </c>
      <c r="Z2701" s="10" t="s">
        <v>8098</v>
      </c>
      <c r="AA2701" s="22" t="s">
        <v>29</v>
      </c>
      <c r="AB2701" s="10">
        <v>42000000</v>
      </c>
      <c r="AC2701" s="10">
        <v>7959291</v>
      </c>
      <c r="AD2701" s="10" t="s">
        <v>8612</v>
      </c>
      <c r="AE2701" s="23">
        <v>145</v>
      </c>
    </row>
    <row r="2702" spans="1:31" x14ac:dyDescent="0.35">
      <c r="A2702" t="s">
        <v>8613</v>
      </c>
      <c r="B2702" t="s">
        <v>1998</v>
      </c>
      <c r="C2702" t="s">
        <v>33</v>
      </c>
      <c r="D2702" s="2">
        <v>1995</v>
      </c>
      <c r="E2702" t="s">
        <v>8614</v>
      </c>
      <c r="F2702" s="2">
        <v>5.7</v>
      </c>
      <c r="G2702">
        <v>27000</v>
      </c>
      <c r="H2702" t="s">
        <v>3785</v>
      </c>
      <c r="I2702" t="s">
        <v>7646</v>
      </c>
      <c r="J2702" t="s">
        <v>4560</v>
      </c>
      <c r="K2702" s="3" t="s">
        <v>451</v>
      </c>
      <c r="L2702">
        <v>98000000</v>
      </c>
      <c r="M2702">
        <v>10017322</v>
      </c>
      <c r="N2702" t="s">
        <v>8615</v>
      </c>
      <c r="O2702" s="2">
        <v>124</v>
      </c>
      <c r="Q2702" s="9" t="s">
        <v>33</v>
      </c>
      <c r="R2702" s="18">
        <v>1995</v>
      </c>
      <c r="S2702" s="26" t="s">
        <v>13323</v>
      </c>
      <c r="T2702" s="25" t="str">
        <f>LEFT(S2702,3)</f>
        <v>Dec</v>
      </c>
      <c r="U2702" s="9" t="s">
        <v>29</v>
      </c>
      <c r="V2702" s="18">
        <v>5.7</v>
      </c>
      <c r="W2702" s="9">
        <v>27000</v>
      </c>
      <c r="X2702" s="9" t="s">
        <v>3785</v>
      </c>
      <c r="Y2702" s="9" t="s">
        <v>7646</v>
      </c>
      <c r="Z2702" s="9" t="s">
        <v>4560</v>
      </c>
      <c r="AA2702" s="19" t="s">
        <v>451</v>
      </c>
      <c r="AB2702" s="9">
        <v>98000000</v>
      </c>
      <c r="AC2702" s="9">
        <v>10017322</v>
      </c>
      <c r="AD2702" s="9" t="s">
        <v>8615</v>
      </c>
      <c r="AE2702" s="20">
        <v>124</v>
      </c>
    </row>
    <row r="2703" spans="1:31" x14ac:dyDescent="0.35">
      <c r="A2703" t="s">
        <v>8616</v>
      </c>
      <c r="B2703" t="s">
        <v>15</v>
      </c>
      <c r="C2703" t="s">
        <v>33</v>
      </c>
      <c r="D2703" s="2">
        <v>1995</v>
      </c>
      <c r="E2703" t="s">
        <v>8454</v>
      </c>
      <c r="F2703" s="2">
        <v>5.6</v>
      </c>
      <c r="G2703">
        <v>112000</v>
      </c>
      <c r="H2703" t="s">
        <v>8617</v>
      </c>
      <c r="I2703" t="s">
        <v>8618</v>
      </c>
      <c r="J2703" t="s">
        <v>760</v>
      </c>
      <c r="K2703" s="3" t="s">
        <v>29</v>
      </c>
      <c r="L2703">
        <v>90000000</v>
      </c>
      <c r="M2703">
        <v>113493481</v>
      </c>
      <c r="N2703" t="s">
        <v>5720</v>
      </c>
      <c r="O2703" s="2">
        <v>96</v>
      </c>
      <c r="Q2703" s="10" t="s">
        <v>33</v>
      </c>
      <c r="R2703" s="21">
        <v>1995</v>
      </c>
      <c r="S2703" s="27" t="s">
        <v>13295</v>
      </c>
      <c r="T2703" s="25" t="str">
        <f>LEFT(S2703,3)</f>
        <v>Jun</v>
      </c>
      <c r="U2703" s="10" t="s">
        <v>29</v>
      </c>
      <c r="V2703" s="21">
        <v>5.6</v>
      </c>
      <c r="W2703" s="10">
        <v>112000</v>
      </c>
      <c r="X2703" s="10" t="s">
        <v>8617</v>
      </c>
      <c r="Y2703" s="10" t="s">
        <v>8618</v>
      </c>
      <c r="Z2703" s="10" t="s">
        <v>760</v>
      </c>
      <c r="AA2703" s="22" t="s">
        <v>29</v>
      </c>
      <c r="AB2703" s="10">
        <v>90000000</v>
      </c>
      <c r="AC2703" s="10">
        <v>113493481</v>
      </c>
      <c r="AD2703" s="10" t="s">
        <v>5720</v>
      </c>
      <c r="AE2703" s="23">
        <v>96</v>
      </c>
    </row>
    <row r="2704" spans="1:31" x14ac:dyDescent="0.35">
      <c r="A2704" t="s">
        <v>8619</v>
      </c>
      <c r="B2704" t="s">
        <v>15</v>
      </c>
      <c r="C2704" t="s">
        <v>150</v>
      </c>
      <c r="D2704" s="2">
        <v>1995</v>
      </c>
      <c r="E2704" t="s">
        <v>8442</v>
      </c>
      <c r="F2704" s="2">
        <v>7.5</v>
      </c>
      <c r="G2704">
        <v>66000</v>
      </c>
      <c r="H2704" t="s">
        <v>6355</v>
      </c>
      <c r="I2704" t="s">
        <v>8620</v>
      </c>
      <c r="J2704" t="s">
        <v>8621</v>
      </c>
      <c r="K2704" s="3" t="s">
        <v>451</v>
      </c>
      <c r="L2704">
        <v>18000000</v>
      </c>
      <c r="M2704">
        <v>1781465</v>
      </c>
      <c r="N2704" t="s">
        <v>6358</v>
      </c>
      <c r="O2704" s="2">
        <v>112</v>
      </c>
      <c r="Q2704" s="9" t="s">
        <v>150</v>
      </c>
      <c r="R2704" s="18">
        <v>1995</v>
      </c>
      <c r="S2704" s="26" t="s">
        <v>13291</v>
      </c>
      <c r="T2704" s="25" t="str">
        <f>LEFT(S2704,3)</f>
        <v>Dec</v>
      </c>
      <c r="U2704" s="9" t="s">
        <v>29</v>
      </c>
      <c r="V2704" s="18">
        <v>7.5</v>
      </c>
      <c r="W2704" s="9">
        <v>66000</v>
      </c>
      <c r="X2704" s="9" t="s">
        <v>6355</v>
      </c>
      <c r="Y2704" s="9" t="s">
        <v>8620</v>
      </c>
      <c r="Z2704" s="9" t="s">
        <v>8621</v>
      </c>
      <c r="AA2704" s="19" t="s">
        <v>451</v>
      </c>
      <c r="AB2704" s="9">
        <v>18000000</v>
      </c>
      <c r="AC2704" s="9">
        <v>1781465</v>
      </c>
      <c r="AD2704" s="9" t="s">
        <v>6358</v>
      </c>
      <c r="AE2704" s="20">
        <v>112</v>
      </c>
    </row>
    <row r="2705" spans="1:31" x14ac:dyDescent="0.35">
      <c r="A2705" t="s">
        <v>8622</v>
      </c>
      <c r="B2705" t="s">
        <v>15</v>
      </c>
      <c r="C2705" t="s">
        <v>16</v>
      </c>
      <c r="D2705" s="2">
        <v>1995</v>
      </c>
      <c r="E2705" t="s">
        <v>8623</v>
      </c>
      <c r="F2705" s="2">
        <v>6.6</v>
      </c>
      <c r="G2705">
        <v>56000</v>
      </c>
      <c r="H2705" t="s">
        <v>6172</v>
      </c>
      <c r="I2705" t="s">
        <v>2402</v>
      </c>
      <c r="J2705" t="s">
        <v>3235</v>
      </c>
      <c r="K2705" s="3" t="s">
        <v>29</v>
      </c>
      <c r="L2705">
        <v>20000000</v>
      </c>
      <c r="M2705">
        <v>32051917</v>
      </c>
      <c r="N2705" t="s">
        <v>8624</v>
      </c>
      <c r="O2705" s="2">
        <v>123</v>
      </c>
      <c r="Q2705" s="10" t="s">
        <v>16</v>
      </c>
      <c r="R2705" s="21">
        <v>1995</v>
      </c>
      <c r="S2705" s="27" t="s">
        <v>13324</v>
      </c>
      <c r="T2705" s="25" t="str">
        <f>LEFT(S2705,3)</f>
        <v>Oct</v>
      </c>
      <c r="U2705" s="10" t="s">
        <v>29</v>
      </c>
      <c r="V2705" s="21">
        <v>6.6</v>
      </c>
      <c r="W2705" s="10">
        <v>56000</v>
      </c>
      <c r="X2705" s="10" t="s">
        <v>6172</v>
      </c>
      <c r="Y2705" s="10" t="s">
        <v>2402</v>
      </c>
      <c r="Z2705" s="10" t="s">
        <v>3235</v>
      </c>
      <c r="AA2705" s="22" t="s">
        <v>29</v>
      </c>
      <c r="AB2705" s="10">
        <v>20000000</v>
      </c>
      <c r="AC2705" s="10">
        <v>32051917</v>
      </c>
      <c r="AD2705" s="10" t="s">
        <v>8624</v>
      </c>
      <c r="AE2705" s="23">
        <v>123</v>
      </c>
    </row>
    <row r="2706" spans="1:31" x14ac:dyDescent="0.35">
      <c r="A2706" t="s">
        <v>8625</v>
      </c>
      <c r="B2706" t="s">
        <v>1998</v>
      </c>
      <c r="C2706" t="s">
        <v>24</v>
      </c>
      <c r="D2706" s="2">
        <v>1995</v>
      </c>
      <c r="E2706" t="s">
        <v>8119</v>
      </c>
      <c r="F2706" s="2">
        <v>6.3</v>
      </c>
      <c r="G2706">
        <v>32000</v>
      </c>
      <c r="H2706" t="s">
        <v>2085</v>
      </c>
      <c r="I2706" t="s">
        <v>8626</v>
      </c>
      <c r="J2706" t="s">
        <v>7095</v>
      </c>
      <c r="K2706" s="3" t="s">
        <v>29</v>
      </c>
      <c r="L2706">
        <v>0</v>
      </c>
      <c r="M2706">
        <v>30112050</v>
      </c>
      <c r="N2706" t="s">
        <v>60</v>
      </c>
      <c r="O2706" s="2">
        <v>95</v>
      </c>
      <c r="Q2706" s="9" t="s">
        <v>24</v>
      </c>
      <c r="R2706" s="18">
        <v>1995</v>
      </c>
      <c r="S2706" s="26" t="s">
        <v>13255</v>
      </c>
      <c r="T2706" s="25" t="str">
        <f>LEFT(S2706,3)</f>
        <v>Mar</v>
      </c>
      <c r="U2706" s="9" t="s">
        <v>29</v>
      </c>
      <c r="V2706" s="18">
        <v>6.3</v>
      </c>
      <c r="W2706" s="9">
        <v>32000</v>
      </c>
      <c r="X2706" s="9" t="s">
        <v>2085</v>
      </c>
      <c r="Y2706" s="9" t="s">
        <v>8626</v>
      </c>
      <c r="Z2706" s="9" t="s">
        <v>7095</v>
      </c>
      <c r="AA2706" s="19" t="s">
        <v>29</v>
      </c>
      <c r="AB2706" s="9">
        <v>0</v>
      </c>
      <c r="AC2706" s="9">
        <v>30112050</v>
      </c>
      <c r="AD2706" s="9" t="s">
        <v>60</v>
      </c>
      <c r="AE2706" s="20">
        <v>95</v>
      </c>
    </row>
    <row r="2707" spans="1:31" x14ac:dyDescent="0.35">
      <c r="A2707" t="s">
        <v>8627</v>
      </c>
      <c r="B2707" t="s">
        <v>1998</v>
      </c>
      <c r="C2707" t="s">
        <v>16</v>
      </c>
      <c r="D2707" s="2">
        <v>1995</v>
      </c>
      <c r="E2707" t="s">
        <v>8623</v>
      </c>
      <c r="F2707" s="2">
        <v>6.6</v>
      </c>
      <c r="G2707">
        <v>29000</v>
      </c>
      <c r="H2707" t="s">
        <v>8628</v>
      </c>
      <c r="I2707" t="s">
        <v>8628</v>
      </c>
      <c r="J2707" t="s">
        <v>1829</v>
      </c>
      <c r="K2707" s="3" t="s">
        <v>29</v>
      </c>
      <c r="L2707">
        <v>9500000</v>
      </c>
      <c r="M2707">
        <v>30862156</v>
      </c>
      <c r="N2707" t="s">
        <v>7999</v>
      </c>
      <c r="O2707" s="2">
        <v>111</v>
      </c>
      <c r="Q2707" s="10" t="s">
        <v>16</v>
      </c>
      <c r="R2707" s="21">
        <v>1995</v>
      </c>
      <c r="S2707" s="27" t="s">
        <v>13324</v>
      </c>
      <c r="T2707" s="25" t="str">
        <f>LEFT(S2707,3)</f>
        <v>Oct</v>
      </c>
      <c r="U2707" s="10" t="s">
        <v>29</v>
      </c>
      <c r="V2707" s="21">
        <v>6.6</v>
      </c>
      <c r="W2707" s="10">
        <v>29000</v>
      </c>
      <c r="X2707" s="10" t="s">
        <v>8628</v>
      </c>
      <c r="Y2707" s="10" t="s">
        <v>8628</v>
      </c>
      <c r="Z2707" s="10" t="s">
        <v>1829</v>
      </c>
      <c r="AA2707" s="22" t="s">
        <v>29</v>
      </c>
      <c r="AB2707" s="10">
        <v>9500000</v>
      </c>
      <c r="AC2707" s="10">
        <v>30862156</v>
      </c>
      <c r="AD2707" s="10" t="s">
        <v>7999</v>
      </c>
      <c r="AE2707" s="23">
        <v>111</v>
      </c>
    </row>
    <row r="2708" spans="1:31" x14ac:dyDescent="0.35">
      <c r="A2708" t="s">
        <v>8629</v>
      </c>
      <c r="B2708" t="s">
        <v>336</v>
      </c>
      <c r="C2708" t="s">
        <v>16</v>
      </c>
      <c r="D2708" s="2">
        <v>1995</v>
      </c>
      <c r="E2708" t="s">
        <v>8314</v>
      </c>
      <c r="F2708" s="2">
        <v>7.7</v>
      </c>
      <c r="G2708">
        <v>33000</v>
      </c>
      <c r="H2708" t="s">
        <v>6234</v>
      </c>
      <c r="I2708" t="s">
        <v>7461</v>
      </c>
      <c r="J2708" t="s">
        <v>8630</v>
      </c>
      <c r="K2708" s="3" t="s">
        <v>29</v>
      </c>
      <c r="L2708">
        <v>17000000</v>
      </c>
      <c r="M2708">
        <v>10015449</v>
      </c>
      <c r="N2708" t="s">
        <v>22</v>
      </c>
      <c r="O2708" s="2">
        <v>97</v>
      </c>
      <c r="Q2708" s="9" t="s">
        <v>16</v>
      </c>
      <c r="R2708" s="18">
        <v>1995</v>
      </c>
      <c r="S2708" s="26" t="s">
        <v>13279</v>
      </c>
      <c r="T2708" s="25" t="str">
        <f>LEFT(S2708,3)</f>
        <v>May</v>
      </c>
      <c r="U2708" s="9" t="s">
        <v>29</v>
      </c>
      <c r="V2708" s="18">
        <v>7.7</v>
      </c>
      <c r="W2708" s="9">
        <v>33000</v>
      </c>
      <c r="X2708" s="9" t="s">
        <v>6234</v>
      </c>
      <c r="Y2708" s="9" t="s">
        <v>7461</v>
      </c>
      <c r="Z2708" s="9" t="s">
        <v>8630</v>
      </c>
      <c r="AA2708" s="19" t="s">
        <v>29</v>
      </c>
      <c r="AB2708" s="9">
        <v>17000000</v>
      </c>
      <c r="AC2708" s="9">
        <v>10015449</v>
      </c>
      <c r="AD2708" s="9" t="s">
        <v>22</v>
      </c>
      <c r="AE2708" s="20">
        <v>97</v>
      </c>
    </row>
    <row r="2709" spans="1:31" x14ac:dyDescent="0.35">
      <c r="A2709" t="s">
        <v>8631</v>
      </c>
      <c r="B2709" t="s">
        <v>1998</v>
      </c>
      <c r="C2709" t="s">
        <v>40</v>
      </c>
      <c r="D2709" s="2">
        <v>1995</v>
      </c>
      <c r="E2709" t="s">
        <v>8519</v>
      </c>
      <c r="F2709" s="2">
        <v>6.8</v>
      </c>
      <c r="G2709">
        <v>54000</v>
      </c>
      <c r="H2709" t="s">
        <v>2067</v>
      </c>
      <c r="I2709" t="s">
        <v>6794</v>
      </c>
      <c r="J2709" t="s">
        <v>1818</v>
      </c>
      <c r="K2709" s="3" t="s">
        <v>29</v>
      </c>
      <c r="L2709">
        <v>62000000</v>
      </c>
      <c r="M2709">
        <v>107879496</v>
      </c>
      <c r="N2709" t="s">
        <v>60</v>
      </c>
      <c r="O2709" s="2">
        <v>114</v>
      </c>
      <c r="Q2709" s="10" t="s">
        <v>40</v>
      </c>
      <c r="R2709" s="21">
        <v>1995</v>
      </c>
      <c r="S2709" s="27" t="s">
        <v>13308</v>
      </c>
      <c r="T2709" s="25" t="str">
        <f>LEFT(S2709,3)</f>
        <v>Nov</v>
      </c>
      <c r="U2709" s="10" t="s">
        <v>29</v>
      </c>
      <c r="V2709" s="21">
        <v>6.8</v>
      </c>
      <c r="W2709" s="10">
        <v>54000</v>
      </c>
      <c r="X2709" s="10" t="s">
        <v>2067</v>
      </c>
      <c r="Y2709" s="10" t="s">
        <v>6794</v>
      </c>
      <c r="Z2709" s="10" t="s">
        <v>1818</v>
      </c>
      <c r="AA2709" s="22" t="s">
        <v>29</v>
      </c>
      <c r="AB2709" s="10">
        <v>62000000</v>
      </c>
      <c r="AC2709" s="10">
        <v>107879496</v>
      </c>
      <c r="AD2709" s="10" t="s">
        <v>60</v>
      </c>
      <c r="AE2709" s="23">
        <v>114</v>
      </c>
    </row>
    <row r="2710" spans="1:31" x14ac:dyDescent="0.35">
      <c r="A2710" t="s">
        <v>8632</v>
      </c>
      <c r="B2710" t="s">
        <v>15</v>
      </c>
      <c r="C2710" t="s">
        <v>33</v>
      </c>
      <c r="D2710" s="2">
        <v>1995</v>
      </c>
      <c r="E2710" t="s">
        <v>8195</v>
      </c>
      <c r="F2710" s="2">
        <v>5.5</v>
      </c>
      <c r="G2710">
        <v>45000</v>
      </c>
      <c r="H2710" t="s">
        <v>2791</v>
      </c>
      <c r="I2710" t="s">
        <v>8633</v>
      </c>
      <c r="J2710" t="s">
        <v>4620</v>
      </c>
      <c r="K2710" s="3" t="s">
        <v>29</v>
      </c>
      <c r="L2710">
        <v>60000000</v>
      </c>
      <c r="M2710">
        <v>104324083</v>
      </c>
      <c r="N2710" t="s">
        <v>22</v>
      </c>
      <c r="O2710" s="2">
        <v>100</v>
      </c>
      <c r="Q2710" s="9" t="s">
        <v>33</v>
      </c>
      <c r="R2710" s="18">
        <v>1995</v>
      </c>
      <c r="S2710" s="26" t="s">
        <v>13265</v>
      </c>
      <c r="T2710" s="25" t="str">
        <f>LEFT(S2710,3)</f>
        <v>Jul</v>
      </c>
      <c r="U2710" s="9" t="s">
        <v>29</v>
      </c>
      <c r="V2710" s="18">
        <v>5.5</v>
      </c>
      <c r="W2710" s="9">
        <v>45000</v>
      </c>
      <c r="X2710" s="9" t="s">
        <v>2791</v>
      </c>
      <c r="Y2710" s="9" t="s">
        <v>8633</v>
      </c>
      <c r="Z2710" s="9" t="s">
        <v>4620</v>
      </c>
      <c r="AA2710" s="19" t="s">
        <v>29</v>
      </c>
      <c r="AB2710" s="9">
        <v>60000000</v>
      </c>
      <c r="AC2710" s="9">
        <v>104324083</v>
      </c>
      <c r="AD2710" s="9" t="s">
        <v>22</v>
      </c>
      <c r="AE2710" s="20">
        <v>100</v>
      </c>
    </row>
    <row r="2711" spans="1:31" x14ac:dyDescent="0.35">
      <c r="A2711" t="s">
        <v>8634</v>
      </c>
      <c r="B2711" t="s">
        <v>15</v>
      </c>
      <c r="C2711" t="s">
        <v>103</v>
      </c>
      <c r="D2711" s="2">
        <v>1995</v>
      </c>
      <c r="E2711" t="s">
        <v>8635</v>
      </c>
      <c r="F2711" s="2">
        <v>6.5</v>
      </c>
      <c r="G2711">
        <v>19000</v>
      </c>
      <c r="H2711" t="s">
        <v>6217</v>
      </c>
      <c r="I2711" t="s">
        <v>6217</v>
      </c>
      <c r="J2711" t="s">
        <v>6933</v>
      </c>
      <c r="K2711" s="3" t="s">
        <v>29</v>
      </c>
      <c r="L2711">
        <v>0</v>
      </c>
      <c r="M2711">
        <v>38290723</v>
      </c>
      <c r="N2711" t="s">
        <v>30</v>
      </c>
      <c r="O2711" s="2">
        <v>127</v>
      </c>
      <c r="Q2711" s="10" t="s">
        <v>103</v>
      </c>
      <c r="R2711" s="21">
        <v>1995</v>
      </c>
      <c r="S2711" s="27" t="s">
        <v>13325</v>
      </c>
      <c r="T2711" s="25" t="str">
        <f>LEFT(S2711,3)</f>
        <v>Jan</v>
      </c>
      <c r="U2711" s="10" t="s">
        <v>29</v>
      </c>
      <c r="V2711" s="21">
        <v>6.5</v>
      </c>
      <c r="W2711" s="10">
        <v>19000</v>
      </c>
      <c r="X2711" s="10" t="s">
        <v>6217</v>
      </c>
      <c r="Y2711" s="10" t="s">
        <v>6217</v>
      </c>
      <c r="Z2711" s="10" t="s">
        <v>6933</v>
      </c>
      <c r="AA2711" s="22" t="s">
        <v>29</v>
      </c>
      <c r="AB2711" s="10">
        <v>0</v>
      </c>
      <c r="AC2711" s="10">
        <v>38290723</v>
      </c>
      <c r="AD2711" s="10" t="s">
        <v>30</v>
      </c>
      <c r="AE2711" s="23">
        <v>127</v>
      </c>
    </row>
    <row r="2712" spans="1:31" x14ac:dyDescent="0.35">
      <c r="A2712" t="s">
        <v>8636</v>
      </c>
      <c r="B2712" t="s">
        <v>32</v>
      </c>
      <c r="C2712" t="s">
        <v>16</v>
      </c>
      <c r="D2712" s="2">
        <v>1995</v>
      </c>
      <c r="E2712" t="s">
        <v>8637</v>
      </c>
      <c r="F2712" s="2">
        <v>7.3</v>
      </c>
      <c r="G2712">
        <v>36000</v>
      </c>
      <c r="H2712" t="s">
        <v>3351</v>
      </c>
      <c r="I2712" t="s">
        <v>5622</v>
      </c>
      <c r="J2712" t="s">
        <v>344</v>
      </c>
      <c r="K2712" s="3" t="s">
        <v>29</v>
      </c>
      <c r="L2712">
        <v>23000000</v>
      </c>
      <c r="M2712">
        <v>106269971</v>
      </c>
      <c r="N2712" t="s">
        <v>5720</v>
      </c>
      <c r="O2712" s="2">
        <v>143</v>
      </c>
      <c r="Q2712" s="9" t="s">
        <v>16</v>
      </c>
      <c r="R2712" s="18">
        <v>1995</v>
      </c>
      <c r="S2712" s="26" t="s">
        <v>13326</v>
      </c>
      <c r="T2712" s="25" t="str">
        <f>LEFT(S2712,3)</f>
        <v>Jan</v>
      </c>
      <c r="U2712" s="9" t="s">
        <v>29</v>
      </c>
      <c r="V2712" s="18">
        <v>7.3</v>
      </c>
      <c r="W2712" s="9">
        <v>36000</v>
      </c>
      <c r="X2712" s="9" t="s">
        <v>3351</v>
      </c>
      <c r="Y2712" s="9" t="s">
        <v>5622</v>
      </c>
      <c r="Z2712" s="9" t="s">
        <v>344</v>
      </c>
      <c r="AA2712" s="19" t="s">
        <v>29</v>
      </c>
      <c r="AB2712" s="9">
        <v>23000000</v>
      </c>
      <c r="AC2712" s="9">
        <v>106269971</v>
      </c>
      <c r="AD2712" s="9" t="s">
        <v>5720</v>
      </c>
      <c r="AE2712" s="20">
        <v>143</v>
      </c>
    </row>
    <row r="2713" spans="1:31" x14ac:dyDescent="0.35">
      <c r="A2713" t="s">
        <v>8638</v>
      </c>
      <c r="B2713" t="s">
        <v>15</v>
      </c>
      <c r="C2713" t="s">
        <v>33</v>
      </c>
      <c r="D2713" s="2">
        <v>1995</v>
      </c>
      <c r="E2713" t="s">
        <v>8470</v>
      </c>
      <c r="F2713" s="2">
        <v>6.5</v>
      </c>
      <c r="G2713">
        <v>30000</v>
      </c>
      <c r="H2713" t="s">
        <v>3250</v>
      </c>
      <c r="I2713" t="s">
        <v>3250</v>
      </c>
      <c r="J2713" t="s">
        <v>1522</v>
      </c>
      <c r="K2713" s="3" t="s">
        <v>29</v>
      </c>
      <c r="L2713">
        <v>8000000</v>
      </c>
      <c r="M2713">
        <v>16115878</v>
      </c>
      <c r="N2713" t="s">
        <v>8375</v>
      </c>
      <c r="O2713" s="2">
        <v>98</v>
      </c>
      <c r="Q2713" s="10" t="s">
        <v>33</v>
      </c>
      <c r="R2713" s="21">
        <v>1995</v>
      </c>
      <c r="S2713" s="27" t="s">
        <v>13300</v>
      </c>
      <c r="T2713" s="25" t="str">
        <f>LEFT(S2713,3)</f>
        <v>Sep</v>
      </c>
      <c r="U2713" s="10" t="s">
        <v>29</v>
      </c>
      <c r="V2713" s="21">
        <v>6.5</v>
      </c>
      <c r="W2713" s="10">
        <v>30000</v>
      </c>
      <c r="X2713" s="10" t="s">
        <v>3250</v>
      </c>
      <c r="Y2713" s="10" t="s">
        <v>3250</v>
      </c>
      <c r="Z2713" s="10" t="s">
        <v>1522</v>
      </c>
      <c r="AA2713" s="22" t="s">
        <v>29</v>
      </c>
      <c r="AB2713" s="10">
        <v>8000000</v>
      </c>
      <c r="AC2713" s="10">
        <v>16115878</v>
      </c>
      <c r="AD2713" s="10" t="s">
        <v>8375</v>
      </c>
      <c r="AE2713" s="23">
        <v>98</v>
      </c>
    </row>
    <row r="2714" spans="1:31" x14ac:dyDescent="0.35">
      <c r="A2714" t="s">
        <v>8639</v>
      </c>
      <c r="B2714" t="s">
        <v>15</v>
      </c>
      <c r="C2714" t="s">
        <v>24</v>
      </c>
      <c r="D2714" s="2">
        <v>1995</v>
      </c>
      <c r="E2714" t="s">
        <v>8147</v>
      </c>
      <c r="F2714" s="2">
        <v>7.6</v>
      </c>
      <c r="G2714">
        <v>92000</v>
      </c>
      <c r="H2714" t="s">
        <v>2187</v>
      </c>
      <c r="I2714" t="s">
        <v>2187</v>
      </c>
      <c r="J2714" t="s">
        <v>5682</v>
      </c>
      <c r="K2714" s="3" t="s">
        <v>29</v>
      </c>
      <c r="L2714">
        <v>9000000</v>
      </c>
      <c r="M2714">
        <v>1037847</v>
      </c>
      <c r="N2714" t="s">
        <v>8640</v>
      </c>
      <c r="O2714" s="2">
        <v>121</v>
      </c>
      <c r="Q2714" s="9" t="s">
        <v>24</v>
      </c>
      <c r="R2714" s="18">
        <v>1995</v>
      </c>
      <c r="S2714" s="26" t="s">
        <v>13259</v>
      </c>
      <c r="T2714" s="25" t="str">
        <f>LEFT(S2714,3)</f>
        <v>May</v>
      </c>
      <c r="U2714" s="9" t="s">
        <v>29</v>
      </c>
      <c r="V2714" s="18">
        <v>7.6</v>
      </c>
      <c r="W2714" s="9">
        <v>92000</v>
      </c>
      <c r="X2714" s="9" t="s">
        <v>2187</v>
      </c>
      <c r="Y2714" s="9" t="s">
        <v>2187</v>
      </c>
      <c r="Z2714" s="9" t="s">
        <v>5682</v>
      </c>
      <c r="AA2714" s="19" t="s">
        <v>29</v>
      </c>
      <c r="AB2714" s="9">
        <v>9000000</v>
      </c>
      <c r="AC2714" s="9">
        <v>1037847</v>
      </c>
      <c r="AD2714" s="9" t="s">
        <v>8640</v>
      </c>
      <c r="AE2714" s="20">
        <v>121</v>
      </c>
    </row>
    <row r="2715" spans="1:31" x14ac:dyDescent="0.35">
      <c r="A2715" t="s">
        <v>8641</v>
      </c>
      <c r="B2715" t="s">
        <v>1998</v>
      </c>
      <c r="C2715" t="s">
        <v>24</v>
      </c>
      <c r="D2715" s="2">
        <v>1995</v>
      </c>
      <c r="E2715" t="s">
        <v>8642</v>
      </c>
      <c r="F2715" s="2">
        <v>6.4</v>
      </c>
      <c r="G2715">
        <v>206000</v>
      </c>
      <c r="H2715" t="s">
        <v>8643</v>
      </c>
      <c r="I2715" t="s">
        <v>7947</v>
      </c>
      <c r="J2715" t="s">
        <v>7912</v>
      </c>
      <c r="K2715" s="3" t="s">
        <v>29</v>
      </c>
      <c r="L2715">
        <v>30000000</v>
      </c>
      <c r="M2715">
        <v>212385533</v>
      </c>
      <c r="N2715" t="s">
        <v>4530</v>
      </c>
      <c r="O2715" s="2">
        <v>90</v>
      </c>
      <c r="Q2715" s="10" t="s">
        <v>24</v>
      </c>
      <c r="R2715" s="21">
        <v>1995</v>
      </c>
      <c r="S2715" s="27" t="s">
        <v>13327</v>
      </c>
      <c r="T2715" s="25" t="str">
        <f>LEFT(S2715,3)</f>
        <v>Nov</v>
      </c>
      <c r="U2715" s="10" t="s">
        <v>29</v>
      </c>
      <c r="V2715" s="21">
        <v>6.4</v>
      </c>
      <c r="W2715" s="10">
        <v>206000</v>
      </c>
      <c r="X2715" s="10" t="s">
        <v>8643</v>
      </c>
      <c r="Y2715" s="10" t="s">
        <v>7947</v>
      </c>
      <c r="Z2715" s="10" t="s">
        <v>7912</v>
      </c>
      <c r="AA2715" s="22" t="s">
        <v>29</v>
      </c>
      <c r="AB2715" s="10">
        <v>30000000</v>
      </c>
      <c r="AC2715" s="10">
        <v>212385533</v>
      </c>
      <c r="AD2715" s="10" t="s">
        <v>4530</v>
      </c>
      <c r="AE2715" s="23">
        <v>90</v>
      </c>
    </row>
    <row r="2716" spans="1:31" x14ac:dyDescent="0.35">
      <c r="A2716" t="s">
        <v>8644</v>
      </c>
      <c r="B2716" t="s">
        <v>15</v>
      </c>
      <c r="C2716" t="s">
        <v>103</v>
      </c>
      <c r="D2716" s="2">
        <v>1995</v>
      </c>
      <c r="E2716" t="s">
        <v>8119</v>
      </c>
      <c r="F2716" s="2">
        <v>7.4</v>
      </c>
      <c r="G2716">
        <v>41000</v>
      </c>
      <c r="H2716" t="s">
        <v>1008</v>
      </c>
      <c r="I2716" t="s">
        <v>19</v>
      </c>
      <c r="J2716" t="s">
        <v>6252</v>
      </c>
      <c r="K2716" s="3" t="s">
        <v>29</v>
      </c>
      <c r="L2716">
        <v>0</v>
      </c>
      <c r="M2716">
        <v>24361867</v>
      </c>
      <c r="N2716" t="s">
        <v>5108</v>
      </c>
      <c r="O2716" s="2">
        <v>132</v>
      </c>
      <c r="Q2716" s="9" t="s">
        <v>103</v>
      </c>
      <c r="R2716" s="18">
        <v>1995</v>
      </c>
      <c r="S2716" s="26" t="s">
        <v>13255</v>
      </c>
      <c r="T2716" s="25" t="str">
        <f>LEFT(S2716,3)</f>
        <v>Mar</v>
      </c>
      <c r="U2716" s="9" t="s">
        <v>29</v>
      </c>
      <c r="V2716" s="18">
        <v>7.4</v>
      </c>
      <c r="W2716" s="9">
        <v>41000</v>
      </c>
      <c r="X2716" s="9" t="s">
        <v>1008</v>
      </c>
      <c r="Y2716" s="9" t="s">
        <v>19</v>
      </c>
      <c r="Z2716" s="9" t="s">
        <v>6252</v>
      </c>
      <c r="AA2716" s="19" t="s">
        <v>29</v>
      </c>
      <c r="AB2716" s="9">
        <v>0</v>
      </c>
      <c r="AC2716" s="9">
        <v>24361867</v>
      </c>
      <c r="AD2716" s="9" t="s">
        <v>5108</v>
      </c>
      <c r="AE2716" s="20">
        <v>132</v>
      </c>
    </row>
    <row r="2717" spans="1:31" x14ac:dyDescent="0.35">
      <c r="A2717" t="s">
        <v>8645</v>
      </c>
      <c r="B2717" t="s">
        <v>1998</v>
      </c>
      <c r="C2717" t="s">
        <v>33</v>
      </c>
      <c r="D2717" s="2">
        <v>1995</v>
      </c>
      <c r="E2717" t="s">
        <v>8522</v>
      </c>
      <c r="F2717" s="2">
        <v>6</v>
      </c>
      <c r="G2717">
        <v>70000</v>
      </c>
      <c r="H2717" t="s">
        <v>4519</v>
      </c>
      <c r="I2717" t="s">
        <v>4205</v>
      </c>
      <c r="J2717" t="s">
        <v>568</v>
      </c>
      <c r="K2717" s="3" t="s">
        <v>29</v>
      </c>
      <c r="L2717">
        <v>55000000</v>
      </c>
      <c r="M2717">
        <v>127600435</v>
      </c>
      <c r="N2717" t="s">
        <v>30</v>
      </c>
      <c r="O2717" s="2">
        <v>134</v>
      </c>
      <c r="Q2717" s="10" t="s">
        <v>33</v>
      </c>
      <c r="R2717" s="21">
        <v>1995</v>
      </c>
      <c r="S2717" s="27" t="s">
        <v>13309</v>
      </c>
      <c r="T2717" s="25" t="str">
        <f>LEFT(S2717,3)</f>
        <v>Jul</v>
      </c>
      <c r="U2717" s="10" t="s">
        <v>29</v>
      </c>
      <c r="V2717" s="21">
        <v>6</v>
      </c>
      <c r="W2717" s="10">
        <v>70000</v>
      </c>
      <c r="X2717" s="10" t="s">
        <v>4519</v>
      </c>
      <c r="Y2717" s="10" t="s">
        <v>4205</v>
      </c>
      <c r="Z2717" s="10" t="s">
        <v>568</v>
      </c>
      <c r="AA2717" s="22" t="s">
        <v>29</v>
      </c>
      <c r="AB2717" s="10">
        <v>55000000</v>
      </c>
      <c r="AC2717" s="10">
        <v>127600435</v>
      </c>
      <c r="AD2717" s="10" t="s">
        <v>30</v>
      </c>
      <c r="AE2717" s="23">
        <v>134</v>
      </c>
    </row>
    <row r="2718" spans="1:31" x14ac:dyDescent="0.35">
      <c r="A2718" t="s">
        <v>8646</v>
      </c>
      <c r="B2718" t="s">
        <v>15</v>
      </c>
      <c r="C2718" t="s">
        <v>103</v>
      </c>
      <c r="D2718" s="2">
        <v>1995</v>
      </c>
      <c r="E2718" t="s">
        <v>8430</v>
      </c>
      <c r="F2718" s="2">
        <v>5.3</v>
      </c>
      <c r="G2718">
        <v>12000</v>
      </c>
      <c r="H2718" t="s">
        <v>134</v>
      </c>
      <c r="I2718" t="s">
        <v>2729</v>
      </c>
      <c r="J2718" t="s">
        <v>8647</v>
      </c>
      <c r="K2718" s="3" t="s">
        <v>29</v>
      </c>
      <c r="L2718">
        <v>50000000</v>
      </c>
      <c r="M2718">
        <v>9851610</v>
      </c>
      <c r="N2718" t="s">
        <v>43</v>
      </c>
      <c r="O2718" s="2">
        <v>95</v>
      </c>
      <c r="Q2718" s="9" t="s">
        <v>103</v>
      </c>
      <c r="R2718" s="18">
        <v>1995</v>
      </c>
      <c r="S2718" s="26" t="s">
        <v>13289</v>
      </c>
      <c r="T2718" s="25" t="str">
        <f>LEFT(S2718,3)</f>
        <v>Oct</v>
      </c>
      <c r="U2718" s="9" t="s">
        <v>29</v>
      </c>
      <c r="V2718" s="18">
        <v>5.3</v>
      </c>
      <c r="W2718" s="9">
        <v>12000</v>
      </c>
      <c r="X2718" s="9" t="s">
        <v>134</v>
      </c>
      <c r="Y2718" s="9" t="s">
        <v>2729</v>
      </c>
      <c r="Z2718" s="9" t="s">
        <v>8647</v>
      </c>
      <c r="AA2718" s="19" t="s">
        <v>29</v>
      </c>
      <c r="AB2718" s="9">
        <v>50000000</v>
      </c>
      <c r="AC2718" s="9">
        <v>9851610</v>
      </c>
      <c r="AD2718" s="9" t="s">
        <v>43</v>
      </c>
      <c r="AE2718" s="20">
        <v>95</v>
      </c>
    </row>
    <row r="2719" spans="1:31" x14ac:dyDescent="0.35">
      <c r="A2719" t="s">
        <v>8648</v>
      </c>
      <c r="B2719" t="s">
        <v>32</v>
      </c>
      <c r="C2719" t="s">
        <v>40</v>
      </c>
      <c r="D2719" s="2">
        <v>1995</v>
      </c>
      <c r="E2719" t="s">
        <v>8401</v>
      </c>
      <c r="F2719" s="2">
        <v>5.6</v>
      </c>
      <c r="G2719">
        <v>9500</v>
      </c>
      <c r="H2719" t="s">
        <v>8649</v>
      </c>
      <c r="I2719" t="s">
        <v>8649</v>
      </c>
      <c r="J2719" t="s">
        <v>1127</v>
      </c>
      <c r="K2719" s="3" t="s">
        <v>29</v>
      </c>
      <c r="L2719">
        <v>12000000</v>
      </c>
      <c r="M2719">
        <v>17736619</v>
      </c>
      <c r="N2719" t="s">
        <v>7999</v>
      </c>
      <c r="O2719" s="2">
        <v>100</v>
      </c>
      <c r="Q2719" s="10" t="s">
        <v>40</v>
      </c>
      <c r="R2719" s="21">
        <v>1995</v>
      </c>
      <c r="S2719" s="27" t="s">
        <v>13287</v>
      </c>
      <c r="T2719" s="25" t="str">
        <f>LEFT(S2719,3)</f>
        <v>Sep</v>
      </c>
      <c r="U2719" s="10" t="s">
        <v>29</v>
      </c>
      <c r="V2719" s="21">
        <v>5.6</v>
      </c>
      <c r="W2719" s="10">
        <v>9500</v>
      </c>
      <c r="X2719" s="10" t="s">
        <v>8649</v>
      </c>
      <c r="Y2719" s="10" t="s">
        <v>8649</v>
      </c>
      <c r="Z2719" s="10" t="s">
        <v>1127</v>
      </c>
      <c r="AA2719" s="22" t="s">
        <v>29</v>
      </c>
      <c r="AB2719" s="10">
        <v>12000000</v>
      </c>
      <c r="AC2719" s="10">
        <v>17736619</v>
      </c>
      <c r="AD2719" s="10" t="s">
        <v>7999</v>
      </c>
      <c r="AE2719" s="23">
        <v>100</v>
      </c>
    </row>
    <row r="2720" spans="1:31" x14ac:dyDescent="0.35">
      <c r="A2720" t="s">
        <v>8650</v>
      </c>
      <c r="B2720" t="s">
        <v>15</v>
      </c>
      <c r="C2720" t="s">
        <v>33</v>
      </c>
      <c r="D2720" s="2">
        <v>1995</v>
      </c>
      <c r="E2720" t="s">
        <v>7129</v>
      </c>
      <c r="F2720" s="2">
        <v>5.6</v>
      </c>
      <c r="G2720">
        <v>29000</v>
      </c>
      <c r="H2720" t="s">
        <v>6893</v>
      </c>
      <c r="I2720" t="s">
        <v>8100</v>
      </c>
      <c r="J2720" t="s">
        <v>4124</v>
      </c>
      <c r="K2720" s="3" t="s">
        <v>29</v>
      </c>
      <c r="L2720">
        <v>30000000</v>
      </c>
      <c r="M2720">
        <v>24047675</v>
      </c>
      <c r="N2720" t="s">
        <v>43</v>
      </c>
      <c r="O2720" s="2">
        <v>106</v>
      </c>
      <c r="Q2720" s="9" t="s">
        <v>33</v>
      </c>
      <c r="R2720" s="18">
        <v>1995</v>
      </c>
      <c r="S2720" s="26" t="s">
        <v>13115</v>
      </c>
      <c r="T2720" s="25" t="str">
        <f>LEFT(S2720,3)</f>
        <v>Aug</v>
      </c>
      <c r="U2720" s="9" t="s">
        <v>29</v>
      </c>
      <c r="V2720" s="18">
        <v>5.6</v>
      </c>
      <c r="W2720" s="9">
        <v>29000</v>
      </c>
      <c r="X2720" s="9" t="s">
        <v>6893</v>
      </c>
      <c r="Y2720" s="9" t="s">
        <v>8100</v>
      </c>
      <c r="Z2720" s="9" t="s">
        <v>4124</v>
      </c>
      <c r="AA2720" s="19" t="s">
        <v>29</v>
      </c>
      <c r="AB2720" s="9">
        <v>30000000</v>
      </c>
      <c r="AC2720" s="9">
        <v>24047675</v>
      </c>
      <c r="AD2720" s="9" t="s">
        <v>43</v>
      </c>
      <c r="AE2720" s="20">
        <v>106</v>
      </c>
    </row>
    <row r="2721" spans="1:31" x14ac:dyDescent="0.35">
      <c r="A2721" t="s">
        <v>8651</v>
      </c>
      <c r="B2721" t="s">
        <v>15</v>
      </c>
      <c r="C2721" t="s">
        <v>51</v>
      </c>
      <c r="D2721" s="2">
        <v>1995</v>
      </c>
      <c r="E2721" t="s">
        <v>8401</v>
      </c>
      <c r="F2721" s="2">
        <v>4.8</v>
      </c>
      <c r="G2721">
        <v>32000</v>
      </c>
      <c r="H2721" t="s">
        <v>8652</v>
      </c>
      <c r="I2721" t="s">
        <v>8653</v>
      </c>
      <c r="J2721" t="s">
        <v>3976</v>
      </c>
      <c r="K2721" s="3" t="s">
        <v>29</v>
      </c>
      <c r="L2721">
        <v>5000000</v>
      </c>
      <c r="M2721">
        <v>15116634</v>
      </c>
      <c r="N2721" t="s">
        <v>8654</v>
      </c>
      <c r="O2721" s="2">
        <v>87</v>
      </c>
      <c r="Q2721" s="10" t="s">
        <v>51</v>
      </c>
      <c r="R2721" s="21">
        <v>1995</v>
      </c>
      <c r="S2721" s="27" t="s">
        <v>13287</v>
      </c>
      <c r="T2721" s="25" t="str">
        <f>LEFT(S2721,3)</f>
        <v>Sep</v>
      </c>
      <c r="U2721" s="10" t="s">
        <v>29</v>
      </c>
      <c r="V2721" s="21">
        <v>4.8</v>
      </c>
      <c r="W2721" s="10">
        <v>32000</v>
      </c>
      <c r="X2721" s="10" t="s">
        <v>8652</v>
      </c>
      <c r="Y2721" s="10" t="s">
        <v>8653</v>
      </c>
      <c r="Z2721" s="10" t="s">
        <v>3976</v>
      </c>
      <c r="AA2721" s="22" t="s">
        <v>29</v>
      </c>
      <c r="AB2721" s="10">
        <v>5000000</v>
      </c>
      <c r="AC2721" s="10">
        <v>15116634</v>
      </c>
      <c r="AD2721" s="10" t="s">
        <v>8654</v>
      </c>
      <c r="AE2721" s="23">
        <v>87</v>
      </c>
    </row>
    <row r="2722" spans="1:31" x14ac:dyDescent="0.35">
      <c r="A2722" t="s">
        <v>8655</v>
      </c>
      <c r="B2722" t="s">
        <v>32</v>
      </c>
      <c r="C2722" t="s">
        <v>40</v>
      </c>
      <c r="D2722" s="2">
        <v>1995</v>
      </c>
      <c r="E2722" t="s">
        <v>8656</v>
      </c>
      <c r="F2722" s="2">
        <v>6.1</v>
      </c>
      <c r="G2722">
        <v>36000</v>
      </c>
      <c r="H2722" t="s">
        <v>2350</v>
      </c>
      <c r="I2722" t="s">
        <v>8657</v>
      </c>
      <c r="J2722" t="s">
        <v>850</v>
      </c>
      <c r="K2722" s="3" t="s">
        <v>29</v>
      </c>
      <c r="L2722">
        <v>30000000</v>
      </c>
      <c r="M2722">
        <v>76594107</v>
      </c>
      <c r="N2722" t="s">
        <v>8658</v>
      </c>
      <c r="O2722" s="2">
        <v>106</v>
      </c>
      <c r="Q2722" s="9" t="s">
        <v>40</v>
      </c>
      <c r="R2722" s="18">
        <v>1995</v>
      </c>
      <c r="S2722" s="26" t="s">
        <v>13328</v>
      </c>
      <c r="T2722" s="25" t="str">
        <f>LEFT(S2722,3)</f>
        <v>Dec</v>
      </c>
      <c r="U2722" s="9" t="s">
        <v>29</v>
      </c>
      <c r="V2722" s="18">
        <v>6.1</v>
      </c>
      <c r="W2722" s="9">
        <v>36000</v>
      </c>
      <c r="X2722" s="9" t="s">
        <v>2350</v>
      </c>
      <c r="Y2722" s="9" t="s">
        <v>8657</v>
      </c>
      <c r="Z2722" s="9" t="s">
        <v>850</v>
      </c>
      <c r="AA2722" s="19" t="s">
        <v>29</v>
      </c>
      <c r="AB2722" s="9">
        <v>30000000</v>
      </c>
      <c r="AC2722" s="9">
        <v>76594107</v>
      </c>
      <c r="AD2722" s="9" t="s">
        <v>8658</v>
      </c>
      <c r="AE2722" s="20">
        <v>106</v>
      </c>
    </row>
    <row r="2723" spans="1:31" x14ac:dyDescent="0.35">
      <c r="A2723" t="s">
        <v>8659</v>
      </c>
      <c r="B2723" t="s">
        <v>15</v>
      </c>
      <c r="C2723" t="s">
        <v>33</v>
      </c>
      <c r="D2723" s="2">
        <v>1995</v>
      </c>
      <c r="E2723" t="s">
        <v>8575</v>
      </c>
      <c r="F2723" s="2">
        <v>6.3</v>
      </c>
      <c r="G2723">
        <v>79000</v>
      </c>
      <c r="H2723" t="s">
        <v>1152</v>
      </c>
      <c r="I2723" t="s">
        <v>8660</v>
      </c>
      <c r="J2723" t="s">
        <v>760</v>
      </c>
      <c r="K2723" s="3" t="s">
        <v>451</v>
      </c>
      <c r="L2723">
        <v>50000000</v>
      </c>
      <c r="M2723">
        <v>30303072</v>
      </c>
      <c r="N2723" t="s">
        <v>22</v>
      </c>
      <c r="O2723" s="2">
        <v>132</v>
      </c>
      <c r="Q2723" s="10" t="s">
        <v>33</v>
      </c>
      <c r="R2723" s="21">
        <v>1995</v>
      </c>
      <c r="S2723" s="27" t="s">
        <v>13319</v>
      </c>
      <c r="T2723" s="25" t="str">
        <f>LEFT(S2723,3)</f>
        <v>Oct</v>
      </c>
      <c r="U2723" s="10" t="s">
        <v>29</v>
      </c>
      <c r="V2723" s="21">
        <v>6.3</v>
      </c>
      <c r="W2723" s="10">
        <v>79000</v>
      </c>
      <c r="X2723" s="10" t="s">
        <v>1152</v>
      </c>
      <c r="Y2723" s="10" t="s">
        <v>8660</v>
      </c>
      <c r="Z2723" s="10" t="s">
        <v>760</v>
      </c>
      <c r="AA2723" s="22" t="s">
        <v>451</v>
      </c>
      <c r="AB2723" s="10">
        <v>50000000</v>
      </c>
      <c r="AC2723" s="10">
        <v>30303072</v>
      </c>
      <c r="AD2723" s="10" t="s">
        <v>22</v>
      </c>
      <c r="AE2723" s="23">
        <v>132</v>
      </c>
    </row>
    <row r="2724" spans="1:31" x14ac:dyDescent="0.35">
      <c r="A2724" t="s">
        <v>8661</v>
      </c>
      <c r="B2724" t="s">
        <v>1998</v>
      </c>
      <c r="C2724" t="s">
        <v>40</v>
      </c>
      <c r="D2724" s="2">
        <v>1995</v>
      </c>
      <c r="E2724" t="s">
        <v>8662</v>
      </c>
      <c r="F2724" s="2">
        <v>6.6</v>
      </c>
      <c r="G2724">
        <v>48000</v>
      </c>
      <c r="H2724" t="s">
        <v>495</v>
      </c>
      <c r="I2724" t="s">
        <v>2543</v>
      </c>
      <c r="J2724" t="s">
        <v>7205</v>
      </c>
      <c r="K2724" s="3" t="s">
        <v>21</v>
      </c>
      <c r="L2724">
        <v>0</v>
      </c>
      <c r="M2724">
        <v>101982854</v>
      </c>
      <c r="N2724" t="s">
        <v>7570</v>
      </c>
      <c r="O2724" s="2">
        <v>111</v>
      </c>
      <c r="Q2724" s="9" t="s">
        <v>40</v>
      </c>
      <c r="R2724" s="18">
        <v>1995</v>
      </c>
      <c r="S2724" s="26" t="s">
        <v>13329</v>
      </c>
      <c r="T2724" s="25" t="str">
        <f>LEFT(S2724,3)</f>
        <v>May</v>
      </c>
      <c r="U2724" s="9" t="s">
        <v>29</v>
      </c>
      <c r="V2724" s="18">
        <v>6.6</v>
      </c>
      <c r="W2724" s="9">
        <v>48000</v>
      </c>
      <c r="X2724" s="9" t="s">
        <v>495</v>
      </c>
      <c r="Y2724" s="9" t="s">
        <v>2543</v>
      </c>
      <c r="Z2724" s="9" t="s">
        <v>7205</v>
      </c>
      <c r="AA2724" s="19" t="s">
        <v>21</v>
      </c>
      <c r="AB2724" s="9">
        <v>0</v>
      </c>
      <c r="AC2724" s="9">
        <v>101982854</v>
      </c>
      <c r="AD2724" s="9" t="s">
        <v>7570</v>
      </c>
      <c r="AE2724" s="20">
        <v>111</v>
      </c>
    </row>
    <row r="2725" spans="1:31" x14ac:dyDescent="0.35">
      <c r="A2725" t="s">
        <v>8663</v>
      </c>
      <c r="B2725" t="s">
        <v>1998</v>
      </c>
      <c r="C2725" t="s">
        <v>16</v>
      </c>
      <c r="D2725" s="2">
        <v>1995</v>
      </c>
      <c r="E2725" t="s">
        <v>8569</v>
      </c>
      <c r="F2725" s="2">
        <v>6.7</v>
      </c>
      <c r="G2725">
        <v>32000</v>
      </c>
      <c r="H2725" t="s">
        <v>7070</v>
      </c>
      <c r="I2725" t="s">
        <v>2007</v>
      </c>
      <c r="J2725" t="s">
        <v>5075</v>
      </c>
      <c r="K2725" s="3" t="s">
        <v>29</v>
      </c>
      <c r="L2725">
        <v>20000000</v>
      </c>
      <c r="M2725">
        <v>50008143</v>
      </c>
      <c r="N2725" t="s">
        <v>179</v>
      </c>
      <c r="O2725" s="2">
        <v>102</v>
      </c>
      <c r="Q2725" s="10" t="s">
        <v>16</v>
      </c>
      <c r="R2725" s="21">
        <v>1995</v>
      </c>
      <c r="S2725" s="27" t="s">
        <v>13317</v>
      </c>
      <c r="T2725" s="25" t="str">
        <f>LEFT(S2725,3)</f>
        <v>Aug</v>
      </c>
      <c r="U2725" s="10" t="s">
        <v>29</v>
      </c>
      <c r="V2725" s="21">
        <v>6.7</v>
      </c>
      <c r="W2725" s="10">
        <v>32000</v>
      </c>
      <c r="X2725" s="10" t="s">
        <v>7070</v>
      </c>
      <c r="Y2725" s="10" t="s">
        <v>2007</v>
      </c>
      <c r="Z2725" s="10" t="s">
        <v>5075</v>
      </c>
      <c r="AA2725" s="22" t="s">
        <v>29</v>
      </c>
      <c r="AB2725" s="10">
        <v>20000000</v>
      </c>
      <c r="AC2725" s="10">
        <v>50008143</v>
      </c>
      <c r="AD2725" s="10" t="s">
        <v>179</v>
      </c>
      <c r="AE2725" s="23">
        <v>102</v>
      </c>
    </row>
    <row r="2726" spans="1:31" x14ac:dyDescent="0.35">
      <c r="A2726" t="s">
        <v>4988</v>
      </c>
      <c r="B2726" t="s">
        <v>32</v>
      </c>
      <c r="C2726" t="s">
        <v>40</v>
      </c>
      <c r="D2726" s="2">
        <v>1995</v>
      </c>
      <c r="E2726" t="s">
        <v>8519</v>
      </c>
      <c r="F2726" s="2">
        <v>5.9</v>
      </c>
      <c r="G2726">
        <v>21000</v>
      </c>
      <c r="H2726" t="s">
        <v>8664</v>
      </c>
      <c r="I2726" t="s">
        <v>8665</v>
      </c>
      <c r="J2726" t="s">
        <v>6160</v>
      </c>
      <c r="K2726" s="3" t="s">
        <v>29</v>
      </c>
      <c r="L2726">
        <v>0</v>
      </c>
      <c r="M2726">
        <v>19474589</v>
      </c>
      <c r="N2726" t="s">
        <v>8666</v>
      </c>
      <c r="O2726" s="2">
        <v>101</v>
      </c>
      <c r="Q2726" s="9" t="s">
        <v>40</v>
      </c>
      <c r="R2726" s="18">
        <v>1995</v>
      </c>
      <c r="S2726" s="26" t="s">
        <v>13308</v>
      </c>
      <c r="T2726" s="25" t="str">
        <f>LEFT(S2726,3)</f>
        <v>Nov</v>
      </c>
      <c r="U2726" s="9" t="s">
        <v>29</v>
      </c>
      <c r="V2726" s="18">
        <v>5.9</v>
      </c>
      <c r="W2726" s="9">
        <v>21000</v>
      </c>
      <c r="X2726" s="9" t="s">
        <v>8664</v>
      </c>
      <c r="Y2726" s="9" t="s">
        <v>8665</v>
      </c>
      <c r="Z2726" s="9" t="s">
        <v>6160</v>
      </c>
      <c r="AA2726" s="19" t="s">
        <v>29</v>
      </c>
      <c r="AB2726" s="9">
        <v>0</v>
      </c>
      <c r="AC2726" s="9">
        <v>19474589</v>
      </c>
      <c r="AD2726" s="9" t="s">
        <v>8666</v>
      </c>
      <c r="AE2726" s="20">
        <v>101</v>
      </c>
    </row>
    <row r="2727" spans="1:31" x14ac:dyDescent="0.35">
      <c r="A2727" t="s">
        <v>8667</v>
      </c>
      <c r="B2727" t="s">
        <v>15</v>
      </c>
      <c r="C2727" t="s">
        <v>24</v>
      </c>
      <c r="D2727" s="2">
        <v>1995</v>
      </c>
      <c r="E2727" t="s">
        <v>8668</v>
      </c>
      <c r="F2727" s="2">
        <v>6.9</v>
      </c>
      <c r="G2727">
        <v>41000</v>
      </c>
      <c r="H2727" t="s">
        <v>5267</v>
      </c>
      <c r="I2727" t="s">
        <v>8669</v>
      </c>
      <c r="J2727" t="s">
        <v>5709</v>
      </c>
      <c r="K2727" s="3" t="s">
        <v>21</v>
      </c>
      <c r="L2727">
        <v>28000000</v>
      </c>
      <c r="M2727">
        <v>31596911</v>
      </c>
      <c r="N2727" t="s">
        <v>79</v>
      </c>
      <c r="O2727" s="2">
        <v>139</v>
      </c>
      <c r="Q2727" s="10" t="s">
        <v>24</v>
      </c>
      <c r="R2727" s="21">
        <v>1995</v>
      </c>
      <c r="S2727" s="27" t="s">
        <v>13330</v>
      </c>
      <c r="T2727" s="25" t="str">
        <f>LEFT(S2727,3)</f>
        <v>Apr</v>
      </c>
      <c r="U2727" s="10" t="s">
        <v>29</v>
      </c>
      <c r="V2727" s="21">
        <v>6.9</v>
      </c>
      <c r="W2727" s="10">
        <v>41000</v>
      </c>
      <c r="X2727" s="10" t="s">
        <v>5267</v>
      </c>
      <c r="Y2727" s="10" t="s">
        <v>8669</v>
      </c>
      <c r="Z2727" s="10" t="s">
        <v>5709</v>
      </c>
      <c r="AA2727" s="22" t="s">
        <v>21</v>
      </c>
      <c r="AB2727" s="10">
        <v>28000000</v>
      </c>
      <c r="AC2727" s="10">
        <v>31596911</v>
      </c>
      <c r="AD2727" s="10" t="s">
        <v>79</v>
      </c>
      <c r="AE2727" s="23">
        <v>139</v>
      </c>
    </row>
    <row r="2728" spans="1:31" x14ac:dyDescent="0.35">
      <c r="A2728" t="s">
        <v>8670</v>
      </c>
      <c r="B2728" t="s">
        <v>15</v>
      </c>
      <c r="C2728" t="s">
        <v>33</v>
      </c>
      <c r="D2728" s="2">
        <v>1995</v>
      </c>
      <c r="E2728" t="s">
        <v>8575</v>
      </c>
      <c r="F2728" s="2">
        <v>6.9</v>
      </c>
      <c r="G2728">
        <v>21000</v>
      </c>
      <c r="H2728" t="s">
        <v>7447</v>
      </c>
      <c r="I2728" t="s">
        <v>7448</v>
      </c>
      <c r="J2728" t="s">
        <v>8415</v>
      </c>
      <c r="K2728" s="3" t="s">
        <v>29</v>
      </c>
      <c r="L2728">
        <v>10000000</v>
      </c>
      <c r="M2728">
        <v>24147179</v>
      </c>
      <c r="N2728" t="s">
        <v>7999</v>
      </c>
      <c r="O2728" s="2">
        <v>119</v>
      </c>
      <c r="Q2728" s="9" t="s">
        <v>33</v>
      </c>
      <c r="R2728" s="18">
        <v>1995</v>
      </c>
      <c r="S2728" s="26" t="s">
        <v>13319</v>
      </c>
      <c r="T2728" s="25" t="str">
        <f>LEFT(S2728,3)</f>
        <v>Oct</v>
      </c>
      <c r="U2728" s="9" t="s">
        <v>29</v>
      </c>
      <c r="V2728" s="18">
        <v>6.9</v>
      </c>
      <c r="W2728" s="9">
        <v>21000</v>
      </c>
      <c r="X2728" s="9" t="s">
        <v>7447</v>
      </c>
      <c r="Y2728" s="9" t="s">
        <v>7448</v>
      </c>
      <c r="Z2728" s="9" t="s">
        <v>8415</v>
      </c>
      <c r="AA2728" s="19" t="s">
        <v>29</v>
      </c>
      <c r="AB2728" s="9">
        <v>10000000</v>
      </c>
      <c r="AC2728" s="9">
        <v>24147179</v>
      </c>
      <c r="AD2728" s="9" t="s">
        <v>7999</v>
      </c>
      <c r="AE2728" s="20">
        <v>119</v>
      </c>
    </row>
    <row r="2729" spans="1:31" x14ac:dyDescent="0.35">
      <c r="A2729" t="s">
        <v>8671</v>
      </c>
      <c r="B2729" t="s">
        <v>32</v>
      </c>
      <c r="C2729" t="s">
        <v>40</v>
      </c>
      <c r="D2729" s="2">
        <v>1995</v>
      </c>
      <c r="E2729" t="s">
        <v>8480</v>
      </c>
      <c r="F2729" s="2">
        <v>5.8</v>
      </c>
      <c r="G2729">
        <v>5500</v>
      </c>
      <c r="H2729" t="s">
        <v>8672</v>
      </c>
      <c r="I2729" t="s">
        <v>8673</v>
      </c>
      <c r="J2729" t="s">
        <v>8674</v>
      </c>
      <c r="K2729" s="3" t="s">
        <v>29</v>
      </c>
      <c r="L2729">
        <v>6500000</v>
      </c>
      <c r="M2729">
        <v>9685976</v>
      </c>
      <c r="N2729" t="s">
        <v>6330</v>
      </c>
      <c r="O2729" s="2">
        <v>94</v>
      </c>
      <c r="Q2729" s="10" t="s">
        <v>40</v>
      </c>
      <c r="R2729" s="21">
        <v>1995</v>
      </c>
      <c r="S2729" s="27" t="s">
        <v>13301</v>
      </c>
      <c r="T2729" s="25" t="str">
        <f>LEFT(S2729,3)</f>
        <v>Aug</v>
      </c>
      <c r="U2729" s="10" t="s">
        <v>29</v>
      </c>
      <c r="V2729" s="21">
        <v>5.8</v>
      </c>
      <c r="W2729" s="10">
        <v>5500</v>
      </c>
      <c r="X2729" s="10" t="s">
        <v>8672</v>
      </c>
      <c r="Y2729" s="10" t="s">
        <v>8673</v>
      </c>
      <c r="Z2729" s="10" t="s">
        <v>8674</v>
      </c>
      <c r="AA2729" s="22" t="s">
        <v>29</v>
      </c>
      <c r="AB2729" s="10">
        <v>6500000</v>
      </c>
      <c r="AC2729" s="10">
        <v>9685976</v>
      </c>
      <c r="AD2729" s="10" t="s">
        <v>6330</v>
      </c>
      <c r="AE2729" s="23">
        <v>94</v>
      </c>
    </row>
    <row r="2730" spans="1:31" x14ac:dyDescent="0.35">
      <c r="A2730" t="s">
        <v>8675</v>
      </c>
      <c r="B2730" t="s">
        <v>15</v>
      </c>
      <c r="C2730" t="s">
        <v>40</v>
      </c>
      <c r="D2730" s="2">
        <v>1995</v>
      </c>
      <c r="E2730" t="s">
        <v>8614</v>
      </c>
      <c r="F2730" s="2">
        <v>6</v>
      </c>
      <c r="G2730">
        <v>10000</v>
      </c>
      <c r="H2730" t="s">
        <v>4838</v>
      </c>
      <c r="I2730" t="s">
        <v>8676</v>
      </c>
      <c r="J2730" t="s">
        <v>8677</v>
      </c>
      <c r="K2730" s="3" t="s">
        <v>29</v>
      </c>
      <c r="L2730">
        <v>16000000</v>
      </c>
      <c r="M2730">
        <v>81452156</v>
      </c>
      <c r="N2730" t="s">
        <v>179</v>
      </c>
      <c r="O2730" s="2">
        <v>124</v>
      </c>
      <c r="Q2730" s="9" t="s">
        <v>40</v>
      </c>
      <c r="R2730" s="18">
        <v>1995</v>
      </c>
      <c r="S2730" s="26" t="s">
        <v>13323</v>
      </c>
      <c r="T2730" s="25" t="str">
        <f>LEFT(S2730,3)</f>
        <v>Dec</v>
      </c>
      <c r="U2730" s="9" t="s">
        <v>29</v>
      </c>
      <c r="V2730" s="18">
        <v>6</v>
      </c>
      <c r="W2730" s="9">
        <v>10000</v>
      </c>
      <c r="X2730" s="9" t="s">
        <v>4838</v>
      </c>
      <c r="Y2730" s="9" t="s">
        <v>8676</v>
      </c>
      <c r="Z2730" s="9" t="s">
        <v>8677</v>
      </c>
      <c r="AA2730" s="19" t="s">
        <v>29</v>
      </c>
      <c r="AB2730" s="9">
        <v>16000000</v>
      </c>
      <c r="AC2730" s="9">
        <v>81452156</v>
      </c>
      <c r="AD2730" s="9" t="s">
        <v>179</v>
      </c>
      <c r="AE2730" s="20">
        <v>124</v>
      </c>
    </row>
    <row r="2731" spans="1:31" x14ac:dyDescent="0.35">
      <c r="A2731" t="s">
        <v>8678</v>
      </c>
      <c r="B2731" t="s">
        <v>15</v>
      </c>
      <c r="C2731" t="s">
        <v>40</v>
      </c>
      <c r="D2731" s="2">
        <v>1995</v>
      </c>
      <c r="E2731" t="s">
        <v>8679</v>
      </c>
      <c r="F2731" s="2">
        <v>7.4</v>
      </c>
      <c r="G2731">
        <v>33000</v>
      </c>
      <c r="H2731" t="s">
        <v>8680</v>
      </c>
      <c r="I2731" t="s">
        <v>8680</v>
      </c>
      <c r="J2731" t="s">
        <v>8681</v>
      </c>
      <c r="K2731" s="3" t="s">
        <v>29</v>
      </c>
      <c r="L2731">
        <v>800000</v>
      </c>
      <c r="M2731">
        <v>4569019</v>
      </c>
      <c r="N2731" t="s">
        <v>8682</v>
      </c>
      <c r="O2731" s="2">
        <v>88</v>
      </c>
      <c r="Q2731" s="10" t="s">
        <v>40</v>
      </c>
      <c r="R2731" s="21">
        <v>1995</v>
      </c>
      <c r="S2731" s="27" t="s">
        <v>13331</v>
      </c>
      <c r="T2731" s="25" t="str">
        <f>LEFT(S2731,3)</f>
        <v>May</v>
      </c>
      <c r="U2731" s="10" t="s">
        <v>29</v>
      </c>
      <c r="V2731" s="21">
        <v>7.4</v>
      </c>
      <c r="W2731" s="10">
        <v>33000</v>
      </c>
      <c r="X2731" s="10" t="s">
        <v>8680</v>
      </c>
      <c r="Y2731" s="10" t="s">
        <v>8680</v>
      </c>
      <c r="Z2731" s="10" t="s">
        <v>8681</v>
      </c>
      <c r="AA2731" s="22" t="s">
        <v>29</v>
      </c>
      <c r="AB2731" s="10">
        <v>800000</v>
      </c>
      <c r="AC2731" s="10">
        <v>4569019</v>
      </c>
      <c r="AD2731" s="10" t="s">
        <v>8682</v>
      </c>
      <c r="AE2731" s="23">
        <v>88</v>
      </c>
    </row>
    <row r="2732" spans="1:31" x14ac:dyDescent="0.35">
      <c r="A2732" t="s">
        <v>8683</v>
      </c>
      <c r="B2732" t="s">
        <v>32</v>
      </c>
      <c r="C2732" t="s">
        <v>16</v>
      </c>
      <c r="D2732" s="2">
        <v>1995</v>
      </c>
      <c r="E2732" t="s">
        <v>8195</v>
      </c>
      <c r="F2732" s="2">
        <v>6</v>
      </c>
      <c r="G2732">
        <v>27000</v>
      </c>
      <c r="H2732" t="s">
        <v>2220</v>
      </c>
      <c r="I2732" t="s">
        <v>8684</v>
      </c>
      <c r="J2732" t="s">
        <v>8685</v>
      </c>
      <c r="K2732" s="3" t="s">
        <v>29</v>
      </c>
      <c r="L2732">
        <v>45000000</v>
      </c>
      <c r="M2732">
        <v>35656131</v>
      </c>
      <c r="N2732" t="s">
        <v>30</v>
      </c>
      <c r="O2732" s="2">
        <v>96</v>
      </c>
      <c r="Q2732" s="9" t="s">
        <v>16</v>
      </c>
      <c r="R2732" s="18">
        <v>1995</v>
      </c>
      <c r="S2732" s="26" t="s">
        <v>13265</v>
      </c>
      <c r="T2732" s="25" t="str">
        <f>LEFT(S2732,3)</f>
        <v>Jul</v>
      </c>
      <c r="U2732" s="9" t="s">
        <v>29</v>
      </c>
      <c r="V2732" s="18">
        <v>6</v>
      </c>
      <c r="W2732" s="9">
        <v>27000</v>
      </c>
      <c r="X2732" s="9" t="s">
        <v>2220</v>
      </c>
      <c r="Y2732" s="9" t="s">
        <v>8684</v>
      </c>
      <c r="Z2732" s="9" t="s">
        <v>8685</v>
      </c>
      <c r="AA2732" s="19" t="s">
        <v>29</v>
      </c>
      <c r="AB2732" s="9">
        <v>45000000</v>
      </c>
      <c r="AC2732" s="9">
        <v>35656131</v>
      </c>
      <c r="AD2732" s="9" t="s">
        <v>30</v>
      </c>
      <c r="AE2732" s="20">
        <v>96</v>
      </c>
    </row>
    <row r="2733" spans="1:31" x14ac:dyDescent="0.35">
      <c r="A2733" t="s">
        <v>8686</v>
      </c>
      <c r="B2733" t="s">
        <v>15</v>
      </c>
      <c r="C2733" t="s">
        <v>33</v>
      </c>
      <c r="D2733" s="2">
        <v>1995</v>
      </c>
      <c r="E2733" t="s">
        <v>8537</v>
      </c>
      <c r="F2733" s="2">
        <v>6.8</v>
      </c>
      <c r="G2733">
        <v>40000</v>
      </c>
      <c r="H2733" t="s">
        <v>7054</v>
      </c>
      <c r="I2733" t="s">
        <v>7055</v>
      </c>
      <c r="J2733" t="s">
        <v>2751</v>
      </c>
      <c r="K2733" s="3" t="s">
        <v>490</v>
      </c>
      <c r="L2733">
        <v>7500000</v>
      </c>
      <c r="M2733">
        <v>32392047</v>
      </c>
      <c r="N2733" t="s">
        <v>553</v>
      </c>
      <c r="O2733" s="2">
        <v>87</v>
      </c>
      <c r="Q2733" s="10" t="s">
        <v>33</v>
      </c>
      <c r="R2733" s="21">
        <v>1995</v>
      </c>
      <c r="S2733" s="27" t="s">
        <v>13313</v>
      </c>
      <c r="T2733" s="25" t="str">
        <f>LEFT(S2733,3)</f>
        <v>Feb</v>
      </c>
      <c r="U2733" s="10" t="s">
        <v>29</v>
      </c>
      <c r="V2733" s="21">
        <v>6.8</v>
      </c>
      <c r="W2733" s="10">
        <v>40000</v>
      </c>
      <c r="X2733" s="10" t="s">
        <v>7054</v>
      </c>
      <c r="Y2733" s="10" t="s">
        <v>7055</v>
      </c>
      <c r="Z2733" s="10" t="s">
        <v>2751</v>
      </c>
      <c r="AA2733" s="22" t="s">
        <v>490</v>
      </c>
      <c r="AB2733" s="10">
        <v>7500000</v>
      </c>
      <c r="AC2733" s="10">
        <v>32392047</v>
      </c>
      <c r="AD2733" s="10" t="s">
        <v>553</v>
      </c>
      <c r="AE2733" s="23">
        <v>87</v>
      </c>
    </row>
    <row r="2734" spans="1:31" x14ac:dyDescent="0.35">
      <c r="A2734" t="s">
        <v>8687</v>
      </c>
      <c r="B2734" t="s">
        <v>15</v>
      </c>
      <c r="C2734" t="s">
        <v>103</v>
      </c>
      <c r="D2734" s="2">
        <v>1995</v>
      </c>
      <c r="E2734" t="s">
        <v>8401</v>
      </c>
      <c r="F2734" s="2">
        <v>6.7</v>
      </c>
      <c r="G2734">
        <v>18000</v>
      </c>
      <c r="H2734" t="s">
        <v>7038</v>
      </c>
      <c r="I2734" t="s">
        <v>8688</v>
      </c>
      <c r="J2734" t="s">
        <v>4124</v>
      </c>
      <c r="K2734" s="3" t="s">
        <v>29</v>
      </c>
      <c r="L2734">
        <v>27000000</v>
      </c>
      <c r="M2734">
        <v>16140822</v>
      </c>
      <c r="N2734" t="s">
        <v>2099</v>
      </c>
      <c r="O2734" s="2">
        <v>102</v>
      </c>
      <c r="Q2734" s="9" t="s">
        <v>103</v>
      </c>
      <c r="R2734" s="18">
        <v>1995</v>
      </c>
      <c r="S2734" s="26" t="s">
        <v>13287</v>
      </c>
      <c r="T2734" s="25" t="str">
        <f>LEFT(S2734,3)</f>
        <v>Sep</v>
      </c>
      <c r="U2734" s="9" t="s">
        <v>29</v>
      </c>
      <c r="V2734" s="18">
        <v>6.7</v>
      </c>
      <c r="W2734" s="9">
        <v>18000</v>
      </c>
      <c r="X2734" s="9" t="s">
        <v>7038</v>
      </c>
      <c r="Y2734" s="9" t="s">
        <v>8688</v>
      </c>
      <c r="Z2734" s="9" t="s">
        <v>4124</v>
      </c>
      <c r="AA2734" s="19" t="s">
        <v>29</v>
      </c>
      <c r="AB2734" s="9">
        <v>27000000</v>
      </c>
      <c r="AC2734" s="9">
        <v>16140822</v>
      </c>
      <c r="AD2734" s="9" t="s">
        <v>2099</v>
      </c>
      <c r="AE2734" s="20">
        <v>102</v>
      </c>
    </row>
    <row r="2735" spans="1:31" x14ac:dyDescent="0.35">
      <c r="A2735" t="s">
        <v>8689</v>
      </c>
      <c r="B2735" t="s">
        <v>1998</v>
      </c>
      <c r="C2735" t="s">
        <v>40</v>
      </c>
      <c r="D2735" s="2">
        <v>1995</v>
      </c>
      <c r="E2735" t="s">
        <v>8575</v>
      </c>
      <c r="F2735" s="2">
        <v>6.3</v>
      </c>
      <c r="G2735">
        <v>11000</v>
      </c>
      <c r="H2735" t="s">
        <v>6641</v>
      </c>
      <c r="I2735" t="s">
        <v>8690</v>
      </c>
      <c r="J2735" t="s">
        <v>4488</v>
      </c>
      <c r="K2735" s="3" t="s">
        <v>29</v>
      </c>
      <c r="L2735">
        <v>10000000</v>
      </c>
      <c r="M2735">
        <v>41200020</v>
      </c>
      <c r="N2735" t="s">
        <v>60</v>
      </c>
      <c r="O2735" s="2">
        <v>117</v>
      </c>
      <c r="Q2735" s="10" t="s">
        <v>40</v>
      </c>
      <c r="R2735" s="21">
        <v>1995</v>
      </c>
      <c r="S2735" s="27" t="s">
        <v>13319</v>
      </c>
      <c r="T2735" s="25" t="str">
        <f>LEFT(S2735,3)</f>
        <v>Oct</v>
      </c>
      <c r="U2735" s="10" t="s">
        <v>29</v>
      </c>
      <c r="V2735" s="21">
        <v>6.3</v>
      </c>
      <c r="W2735" s="10">
        <v>11000</v>
      </c>
      <c r="X2735" s="10" t="s">
        <v>6641</v>
      </c>
      <c r="Y2735" s="10" t="s">
        <v>8690</v>
      </c>
      <c r="Z2735" s="10" t="s">
        <v>4488</v>
      </c>
      <c r="AA2735" s="22" t="s">
        <v>29</v>
      </c>
      <c r="AB2735" s="10">
        <v>10000000</v>
      </c>
      <c r="AC2735" s="10">
        <v>41200020</v>
      </c>
      <c r="AD2735" s="10" t="s">
        <v>60</v>
      </c>
      <c r="AE2735" s="23">
        <v>117</v>
      </c>
    </row>
    <row r="2736" spans="1:31" x14ac:dyDescent="0.35">
      <c r="A2736" t="s">
        <v>8691</v>
      </c>
      <c r="B2736" t="s">
        <v>15</v>
      </c>
      <c r="C2736" t="s">
        <v>40</v>
      </c>
      <c r="D2736" s="2">
        <v>1995</v>
      </c>
      <c r="E2736" t="s">
        <v>8575</v>
      </c>
      <c r="F2736" s="2">
        <v>6.8</v>
      </c>
      <c r="G2736">
        <v>13000</v>
      </c>
      <c r="H2736" t="s">
        <v>8692</v>
      </c>
      <c r="I2736" t="s">
        <v>8692</v>
      </c>
      <c r="J2736" t="s">
        <v>8693</v>
      </c>
      <c r="K2736" s="3" t="s">
        <v>29</v>
      </c>
      <c r="L2736">
        <v>0</v>
      </c>
      <c r="M2736">
        <v>718490</v>
      </c>
      <c r="N2736" t="s">
        <v>7517</v>
      </c>
      <c r="O2736" s="2">
        <v>96</v>
      </c>
      <c r="Q2736" s="9" t="s">
        <v>40</v>
      </c>
      <c r="R2736" s="18">
        <v>1995</v>
      </c>
      <c r="S2736" s="26" t="s">
        <v>13319</v>
      </c>
      <c r="T2736" s="25" t="str">
        <f>LEFT(S2736,3)</f>
        <v>Oct</v>
      </c>
      <c r="U2736" s="9" t="s">
        <v>29</v>
      </c>
      <c r="V2736" s="18">
        <v>6.8</v>
      </c>
      <c r="W2736" s="9">
        <v>13000</v>
      </c>
      <c r="X2736" s="9" t="s">
        <v>8692</v>
      </c>
      <c r="Y2736" s="9" t="s">
        <v>8692</v>
      </c>
      <c r="Z2736" s="9" t="s">
        <v>8693</v>
      </c>
      <c r="AA2736" s="19" t="s">
        <v>29</v>
      </c>
      <c r="AB2736" s="9">
        <v>0</v>
      </c>
      <c r="AC2736" s="9">
        <v>718490</v>
      </c>
      <c r="AD2736" s="9" t="s">
        <v>7517</v>
      </c>
      <c r="AE2736" s="20">
        <v>96</v>
      </c>
    </row>
    <row r="2737" spans="1:31" x14ac:dyDescent="0.35">
      <c r="A2737" t="s">
        <v>8694</v>
      </c>
      <c r="B2737" t="s">
        <v>15</v>
      </c>
      <c r="C2737" t="s">
        <v>33</v>
      </c>
      <c r="D2737" s="2">
        <v>1995</v>
      </c>
      <c r="E2737" t="s">
        <v>7928</v>
      </c>
      <c r="F2737" s="2">
        <v>6.7</v>
      </c>
      <c r="G2737">
        <v>22000</v>
      </c>
      <c r="H2737" t="s">
        <v>6932</v>
      </c>
      <c r="I2737" t="s">
        <v>8695</v>
      </c>
      <c r="J2737" t="s">
        <v>8696</v>
      </c>
      <c r="K2737" s="3" t="s">
        <v>29</v>
      </c>
      <c r="L2737">
        <v>13000000</v>
      </c>
      <c r="M2737">
        <v>21089146</v>
      </c>
      <c r="N2737" t="s">
        <v>60</v>
      </c>
      <c r="O2737" s="2">
        <v>92</v>
      </c>
      <c r="Q2737" s="10" t="s">
        <v>33</v>
      </c>
      <c r="R2737" s="21">
        <v>1995</v>
      </c>
      <c r="S2737" s="27" t="s">
        <v>13208</v>
      </c>
      <c r="T2737" s="25" t="str">
        <f>LEFT(S2737,3)</f>
        <v>Jan</v>
      </c>
      <c r="U2737" s="10" t="s">
        <v>29</v>
      </c>
      <c r="V2737" s="21">
        <v>6.7</v>
      </c>
      <c r="W2737" s="10">
        <v>22000</v>
      </c>
      <c r="X2737" s="10" t="s">
        <v>6932</v>
      </c>
      <c r="Y2737" s="10" t="s">
        <v>8695</v>
      </c>
      <c r="Z2737" s="10" t="s">
        <v>8696</v>
      </c>
      <c r="AA2737" s="22" t="s">
        <v>29</v>
      </c>
      <c r="AB2737" s="10">
        <v>13000000</v>
      </c>
      <c r="AC2737" s="10">
        <v>21089146</v>
      </c>
      <c r="AD2737" s="10" t="s">
        <v>60</v>
      </c>
      <c r="AE2737" s="23">
        <v>92</v>
      </c>
    </row>
    <row r="2738" spans="1:31" x14ac:dyDescent="0.35">
      <c r="A2738" t="s">
        <v>8697</v>
      </c>
      <c r="B2738" t="s">
        <v>1998</v>
      </c>
      <c r="C2738" t="s">
        <v>33</v>
      </c>
      <c r="D2738" s="2">
        <v>1995</v>
      </c>
      <c r="E2738" t="s">
        <v>8504</v>
      </c>
      <c r="F2738" s="2">
        <v>5.9</v>
      </c>
      <c r="G2738">
        <v>62000</v>
      </c>
      <c r="H2738" t="s">
        <v>6654</v>
      </c>
      <c r="I2738" t="s">
        <v>6748</v>
      </c>
      <c r="J2738" t="s">
        <v>8589</v>
      </c>
      <c r="K2738" s="3" t="s">
        <v>29</v>
      </c>
      <c r="L2738">
        <v>22000000</v>
      </c>
      <c r="M2738">
        <v>110627965</v>
      </c>
      <c r="N2738" t="s">
        <v>30</v>
      </c>
      <c r="O2738" s="2">
        <v>114</v>
      </c>
      <c r="Q2738" s="9" t="s">
        <v>33</v>
      </c>
      <c r="R2738" s="18">
        <v>1995</v>
      </c>
      <c r="S2738" s="26" t="s">
        <v>13307</v>
      </c>
      <c r="T2738" s="25" t="str">
        <f>LEFT(S2738,3)</f>
        <v>Jul</v>
      </c>
      <c r="U2738" s="9" t="s">
        <v>29</v>
      </c>
      <c r="V2738" s="18">
        <v>5.9</v>
      </c>
      <c r="W2738" s="9">
        <v>62000</v>
      </c>
      <c r="X2738" s="9" t="s">
        <v>6654</v>
      </c>
      <c r="Y2738" s="9" t="s">
        <v>6748</v>
      </c>
      <c r="Z2738" s="9" t="s">
        <v>8589</v>
      </c>
      <c r="AA2738" s="19" t="s">
        <v>29</v>
      </c>
      <c r="AB2738" s="9">
        <v>22000000</v>
      </c>
      <c r="AC2738" s="9">
        <v>110627965</v>
      </c>
      <c r="AD2738" s="9" t="s">
        <v>30</v>
      </c>
      <c r="AE2738" s="20">
        <v>114</v>
      </c>
    </row>
    <row r="2739" spans="1:31" x14ac:dyDescent="0.35">
      <c r="A2739" t="s">
        <v>8698</v>
      </c>
      <c r="B2739" t="s">
        <v>15</v>
      </c>
      <c r="C2739" t="s">
        <v>40</v>
      </c>
      <c r="D2739" s="2">
        <v>1995</v>
      </c>
      <c r="E2739" t="s">
        <v>8699</v>
      </c>
      <c r="F2739" s="2">
        <v>7.5</v>
      </c>
      <c r="G2739">
        <v>17000</v>
      </c>
      <c r="H2739" t="s">
        <v>6533</v>
      </c>
      <c r="I2739" t="s">
        <v>6533</v>
      </c>
      <c r="J2739" t="s">
        <v>7173</v>
      </c>
      <c r="K2739" s="3" t="s">
        <v>29</v>
      </c>
      <c r="L2739">
        <v>500000</v>
      </c>
      <c r="M2739">
        <v>1111790</v>
      </c>
      <c r="N2739" t="s">
        <v>8700</v>
      </c>
      <c r="O2739" s="2">
        <v>90</v>
      </c>
      <c r="Q2739" s="10" t="s">
        <v>40</v>
      </c>
      <c r="R2739" s="21">
        <v>1995</v>
      </c>
      <c r="S2739" s="27" t="s">
        <v>13332</v>
      </c>
      <c r="T2739" s="25" t="str">
        <f>LEFT(S2739,3)</f>
        <v>Jul</v>
      </c>
      <c r="U2739" s="10" t="s">
        <v>29</v>
      </c>
      <c r="V2739" s="21">
        <v>7.5</v>
      </c>
      <c r="W2739" s="10">
        <v>17000</v>
      </c>
      <c r="X2739" s="10" t="s">
        <v>6533</v>
      </c>
      <c r="Y2739" s="10" t="s">
        <v>6533</v>
      </c>
      <c r="Z2739" s="10" t="s">
        <v>7173</v>
      </c>
      <c r="AA2739" s="22" t="s">
        <v>29</v>
      </c>
      <c r="AB2739" s="10">
        <v>500000</v>
      </c>
      <c r="AC2739" s="10">
        <v>1111790</v>
      </c>
      <c r="AD2739" s="10" t="s">
        <v>8700</v>
      </c>
      <c r="AE2739" s="23">
        <v>90</v>
      </c>
    </row>
    <row r="2740" spans="1:31" x14ac:dyDescent="0.35">
      <c r="A2740" t="s">
        <v>8701</v>
      </c>
      <c r="B2740" t="s">
        <v>1998</v>
      </c>
      <c r="C2740" t="s">
        <v>40</v>
      </c>
      <c r="D2740" s="2">
        <v>1995</v>
      </c>
      <c r="E2740" t="s">
        <v>8614</v>
      </c>
      <c r="F2740" s="2">
        <v>5.9</v>
      </c>
      <c r="G2740">
        <v>40000</v>
      </c>
      <c r="H2740" t="s">
        <v>278</v>
      </c>
      <c r="I2740" t="s">
        <v>278</v>
      </c>
      <c r="J2740" t="s">
        <v>193</v>
      </c>
      <c r="K2740" s="3" t="s">
        <v>451</v>
      </c>
      <c r="L2740">
        <v>30000000</v>
      </c>
      <c r="M2740">
        <v>10772144</v>
      </c>
      <c r="N2740" t="s">
        <v>550</v>
      </c>
      <c r="O2740" s="2">
        <v>88</v>
      </c>
      <c r="Q2740" s="9" t="s">
        <v>40</v>
      </c>
      <c r="R2740" s="18">
        <v>1995</v>
      </c>
      <c r="S2740" s="26" t="s">
        <v>13323</v>
      </c>
      <c r="T2740" s="25" t="str">
        <f>LEFT(S2740,3)</f>
        <v>Dec</v>
      </c>
      <c r="U2740" s="9" t="s">
        <v>29</v>
      </c>
      <c r="V2740" s="18">
        <v>5.9</v>
      </c>
      <c r="W2740" s="9">
        <v>40000</v>
      </c>
      <c r="X2740" s="9" t="s">
        <v>278</v>
      </c>
      <c r="Y2740" s="9" t="s">
        <v>278</v>
      </c>
      <c r="Z2740" s="9" t="s">
        <v>193</v>
      </c>
      <c r="AA2740" s="19" t="s">
        <v>451</v>
      </c>
      <c r="AB2740" s="9">
        <v>30000000</v>
      </c>
      <c r="AC2740" s="9">
        <v>10772144</v>
      </c>
      <c r="AD2740" s="9" t="s">
        <v>550</v>
      </c>
      <c r="AE2740" s="20">
        <v>88</v>
      </c>
    </row>
    <row r="2741" spans="1:31" x14ac:dyDescent="0.35">
      <c r="A2741" t="s">
        <v>8702</v>
      </c>
      <c r="B2741" t="s">
        <v>32</v>
      </c>
      <c r="C2741" t="s">
        <v>24</v>
      </c>
      <c r="D2741" s="2">
        <v>1995</v>
      </c>
      <c r="E2741" t="s">
        <v>8614</v>
      </c>
      <c r="F2741" s="2">
        <v>5.5</v>
      </c>
      <c r="G2741">
        <v>10000</v>
      </c>
      <c r="H2741" t="s">
        <v>6266</v>
      </c>
      <c r="I2741" t="s">
        <v>7683</v>
      </c>
      <c r="J2741" t="s">
        <v>8703</v>
      </c>
      <c r="K2741" s="3" t="s">
        <v>29</v>
      </c>
      <c r="L2741">
        <v>0</v>
      </c>
      <c r="M2741">
        <v>23920048</v>
      </c>
      <c r="N2741" t="s">
        <v>1723</v>
      </c>
      <c r="O2741" s="2">
        <v>97</v>
      </c>
      <c r="Q2741" s="10" t="s">
        <v>24</v>
      </c>
      <c r="R2741" s="21">
        <v>1995</v>
      </c>
      <c r="S2741" s="27" t="s">
        <v>13323</v>
      </c>
      <c r="T2741" s="25" t="str">
        <f>LEFT(S2741,3)</f>
        <v>Dec</v>
      </c>
      <c r="U2741" s="10" t="s">
        <v>29</v>
      </c>
      <c r="V2741" s="21">
        <v>5.5</v>
      </c>
      <c r="W2741" s="10">
        <v>10000</v>
      </c>
      <c r="X2741" s="10" t="s">
        <v>6266</v>
      </c>
      <c r="Y2741" s="10" t="s">
        <v>7683</v>
      </c>
      <c r="Z2741" s="10" t="s">
        <v>8703</v>
      </c>
      <c r="AA2741" s="22" t="s">
        <v>29</v>
      </c>
      <c r="AB2741" s="10">
        <v>0</v>
      </c>
      <c r="AC2741" s="10">
        <v>23920048</v>
      </c>
      <c r="AD2741" s="10" t="s">
        <v>1723</v>
      </c>
      <c r="AE2741" s="23">
        <v>97</v>
      </c>
    </row>
    <row r="2742" spans="1:31" x14ac:dyDescent="0.35">
      <c r="A2742" t="s">
        <v>8704</v>
      </c>
      <c r="B2742" t="s">
        <v>15</v>
      </c>
      <c r="C2742" t="s">
        <v>51</v>
      </c>
      <c r="D2742" s="2">
        <v>1995</v>
      </c>
      <c r="E2742" t="s">
        <v>8705</v>
      </c>
      <c r="F2742" s="2">
        <v>5.7</v>
      </c>
      <c r="G2742">
        <v>30000</v>
      </c>
      <c r="H2742" t="s">
        <v>125</v>
      </c>
      <c r="I2742" t="s">
        <v>8706</v>
      </c>
      <c r="J2742" t="s">
        <v>111</v>
      </c>
      <c r="K2742" s="3" t="s">
        <v>29</v>
      </c>
      <c r="L2742">
        <v>22000000</v>
      </c>
      <c r="M2742">
        <v>9418365</v>
      </c>
      <c r="N2742" t="s">
        <v>60</v>
      </c>
      <c r="O2742" s="2">
        <v>98</v>
      </c>
      <c r="Q2742" s="9" t="s">
        <v>51</v>
      </c>
      <c r="R2742" s="18">
        <v>1995</v>
      </c>
      <c r="S2742" s="26" t="s">
        <v>13333</v>
      </c>
      <c r="T2742" s="25" t="str">
        <f>LEFT(S2742,3)</f>
        <v>Apr</v>
      </c>
      <c r="U2742" s="9" t="s">
        <v>29</v>
      </c>
      <c r="V2742" s="18">
        <v>5.7</v>
      </c>
      <c r="W2742" s="9">
        <v>30000</v>
      </c>
      <c r="X2742" s="9" t="s">
        <v>125</v>
      </c>
      <c r="Y2742" s="9" t="s">
        <v>8706</v>
      </c>
      <c r="Z2742" s="9" t="s">
        <v>111</v>
      </c>
      <c r="AA2742" s="19" t="s">
        <v>29</v>
      </c>
      <c r="AB2742" s="9">
        <v>22000000</v>
      </c>
      <c r="AC2742" s="9">
        <v>9418365</v>
      </c>
      <c r="AD2742" s="9" t="s">
        <v>60</v>
      </c>
      <c r="AE2742" s="20">
        <v>98</v>
      </c>
    </row>
    <row r="2743" spans="1:31" x14ac:dyDescent="0.35">
      <c r="A2743" t="s">
        <v>8707</v>
      </c>
      <c r="B2743" t="s">
        <v>15</v>
      </c>
      <c r="C2743" t="s">
        <v>33</v>
      </c>
      <c r="D2743" s="2">
        <v>1995</v>
      </c>
      <c r="E2743" t="s">
        <v>8708</v>
      </c>
      <c r="F2743" s="2">
        <v>5.9</v>
      </c>
      <c r="G2743">
        <v>6600</v>
      </c>
      <c r="H2743" t="s">
        <v>76</v>
      </c>
      <c r="I2743" t="s">
        <v>8709</v>
      </c>
      <c r="J2743" t="s">
        <v>661</v>
      </c>
      <c r="K2743" s="3" t="s">
        <v>29</v>
      </c>
      <c r="L2743">
        <v>30000000</v>
      </c>
      <c r="M2743">
        <v>2193982</v>
      </c>
      <c r="N2743" t="s">
        <v>5221</v>
      </c>
      <c r="O2743" s="2">
        <v>98</v>
      </c>
      <c r="Q2743" s="10" t="s">
        <v>33</v>
      </c>
      <c r="R2743" s="21">
        <v>1995</v>
      </c>
      <c r="S2743" s="27" t="s">
        <v>13334</v>
      </c>
      <c r="T2743" s="25" t="str">
        <f>LEFT(S2743,3)</f>
        <v>Dec</v>
      </c>
      <c r="U2743" s="10" t="s">
        <v>29</v>
      </c>
      <c r="V2743" s="21">
        <v>5.9</v>
      </c>
      <c r="W2743" s="10">
        <v>6600</v>
      </c>
      <c r="X2743" s="10" t="s">
        <v>76</v>
      </c>
      <c r="Y2743" s="10" t="s">
        <v>8709</v>
      </c>
      <c r="Z2743" s="10" t="s">
        <v>661</v>
      </c>
      <c r="AA2743" s="22" t="s">
        <v>29</v>
      </c>
      <c r="AB2743" s="10">
        <v>30000000</v>
      </c>
      <c r="AC2743" s="10">
        <v>2193982</v>
      </c>
      <c r="AD2743" s="10" t="s">
        <v>5221</v>
      </c>
      <c r="AE2743" s="23">
        <v>98</v>
      </c>
    </row>
    <row r="2744" spans="1:31" x14ac:dyDescent="0.35">
      <c r="A2744" t="s">
        <v>8710</v>
      </c>
      <c r="B2744" t="s">
        <v>1998</v>
      </c>
      <c r="C2744" t="s">
        <v>40</v>
      </c>
      <c r="D2744" s="2">
        <v>1995</v>
      </c>
      <c r="E2744" t="s">
        <v>8614</v>
      </c>
      <c r="F2744" s="2">
        <v>6.7</v>
      </c>
      <c r="G2744">
        <v>25000</v>
      </c>
      <c r="H2744" t="s">
        <v>3255</v>
      </c>
      <c r="I2744" t="s">
        <v>7510</v>
      </c>
      <c r="J2744" t="s">
        <v>413</v>
      </c>
      <c r="K2744" s="3" t="s">
        <v>29</v>
      </c>
      <c r="L2744">
        <v>25000000</v>
      </c>
      <c r="M2744">
        <v>71518503</v>
      </c>
      <c r="N2744" t="s">
        <v>8711</v>
      </c>
      <c r="O2744" s="2">
        <v>101</v>
      </c>
      <c r="Q2744" s="9" t="s">
        <v>40</v>
      </c>
      <c r="R2744" s="18">
        <v>1995</v>
      </c>
      <c r="S2744" s="26" t="s">
        <v>13323</v>
      </c>
      <c r="T2744" s="25" t="str">
        <f>LEFT(S2744,3)</f>
        <v>Dec</v>
      </c>
      <c r="U2744" s="9" t="s">
        <v>29</v>
      </c>
      <c r="V2744" s="18">
        <v>6.7</v>
      </c>
      <c r="W2744" s="9">
        <v>25000</v>
      </c>
      <c r="X2744" s="9" t="s">
        <v>3255</v>
      </c>
      <c r="Y2744" s="9" t="s">
        <v>7510</v>
      </c>
      <c r="Z2744" s="9" t="s">
        <v>413</v>
      </c>
      <c r="AA2744" s="19" t="s">
        <v>29</v>
      </c>
      <c r="AB2744" s="9">
        <v>25000000</v>
      </c>
      <c r="AC2744" s="9">
        <v>71518503</v>
      </c>
      <c r="AD2744" s="9" t="s">
        <v>8711</v>
      </c>
      <c r="AE2744" s="20">
        <v>101</v>
      </c>
    </row>
    <row r="2745" spans="1:31" x14ac:dyDescent="0.35">
      <c r="A2745" t="s">
        <v>8712</v>
      </c>
      <c r="B2745" t="s">
        <v>15</v>
      </c>
      <c r="C2745" t="s">
        <v>40</v>
      </c>
      <c r="D2745" s="2">
        <v>1995</v>
      </c>
      <c r="E2745" t="s">
        <v>8001</v>
      </c>
      <c r="F2745" s="2">
        <v>6.5</v>
      </c>
      <c r="G2745">
        <v>12000</v>
      </c>
      <c r="H2745" t="s">
        <v>848</v>
      </c>
      <c r="I2745" t="s">
        <v>7234</v>
      </c>
      <c r="J2745" t="s">
        <v>3536</v>
      </c>
      <c r="K2745" s="3" t="s">
        <v>29</v>
      </c>
      <c r="L2745">
        <v>21000000</v>
      </c>
      <c r="M2745">
        <v>23440188</v>
      </c>
      <c r="N2745" t="s">
        <v>7013</v>
      </c>
      <c r="O2745" s="2">
        <v>115</v>
      </c>
      <c r="Q2745" s="10" t="s">
        <v>40</v>
      </c>
      <c r="R2745" s="21">
        <v>1995</v>
      </c>
      <c r="S2745" s="27" t="s">
        <v>13238</v>
      </c>
      <c r="T2745" s="25" t="str">
        <f>LEFT(S2745,3)</f>
        <v>Feb</v>
      </c>
      <c r="U2745" s="10" t="s">
        <v>29</v>
      </c>
      <c r="V2745" s="21">
        <v>6.5</v>
      </c>
      <c r="W2745" s="10">
        <v>12000</v>
      </c>
      <c r="X2745" s="10" t="s">
        <v>848</v>
      </c>
      <c r="Y2745" s="10" t="s">
        <v>7234</v>
      </c>
      <c r="Z2745" s="10" t="s">
        <v>3536</v>
      </c>
      <c r="AA2745" s="22" t="s">
        <v>29</v>
      </c>
      <c r="AB2745" s="10">
        <v>21000000</v>
      </c>
      <c r="AC2745" s="10">
        <v>23440188</v>
      </c>
      <c r="AD2745" s="10" t="s">
        <v>7013</v>
      </c>
      <c r="AE2745" s="23">
        <v>115</v>
      </c>
    </row>
    <row r="2746" spans="1:31" x14ac:dyDescent="0.35">
      <c r="A2746" t="s">
        <v>8713</v>
      </c>
      <c r="B2746" t="s">
        <v>15</v>
      </c>
      <c r="C2746" t="s">
        <v>103</v>
      </c>
      <c r="D2746" s="2">
        <v>1995</v>
      </c>
      <c r="E2746" t="s">
        <v>8451</v>
      </c>
      <c r="F2746" s="2">
        <v>6.4</v>
      </c>
      <c r="G2746">
        <v>7400</v>
      </c>
      <c r="H2746" t="s">
        <v>7877</v>
      </c>
      <c r="I2746" t="s">
        <v>7877</v>
      </c>
      <c r="J2746" t="s">
        <v>8714</v>
      </c>
      <c r="K2746" s="3" t="s">
        <v>29</v>
      </c>
      <c r="L2746">
        <v>6000000</v>
      </c>
      <c r="M2746">
        <v>11837928</v>
      </c>
      <c r="N2746" t="s">
        <v>3429</v>
      </c>
      <c r="O2746" s="2">
        <v>98</v>
      </c>
      <c r="Q2746" s="9" t="s">
        <v>103</v>
      </c>
      <c r="R2746" s="18">
        <v>1995</v>
      </c>
      <c r="S2746" s="26" t="s">
        <v>13294</v>
      </c>
      <c r="T2746" s="25" t="str">
        <f>LEFT(S2746,3)</f>
        <v>May</v>
      </c>
      <c r="U2746" s="9" t="s">
        <v>29</v>
      </c>
      <c r="V2746" s="18">
        <v>6.4</v>
      </c>
      <c r="W2746" s="9">
        <v>7400</v>
      </c>
      <c r="X2746" s="9" t="s">
        <v>7877</v>
      </c>
      <c r="Y2746" s="9" t="s">
        <v>7877</v>
      </c>
      <c r="Z2746" s="9" t="s">
        <v>8714</v>
      </c>
      <c r="AA2746" s="19" t="s">
        <v>29</v>
      </c>
      <c r="AB2746" s="9">
        <v>6000000</v>
      </c>
      <c r="AC2746" s="9">
        <v>11837928</v>
      </c>
      <c r="AD2746" s="9" t="s">
        <v>3429</v>
      </c>
      <c r="AE2746" s="20">
        <v>98</v>
      </c>
    </row>
    <row r="2747" spans="1:31" x14ac:dyDescent="0.35">
      <c r="A2747" t="s">
        <v>8715</v>
      </c>
      <c r="B2747" t="s">
        <v>15</v>
      </c>
      <c r="C2747" t="s">
        <v>33</v>
      </c>
      <c r="D2747" s="2">
        <v>1995</v>
      </c>
      <c r="E2747" t="s">
        <v>8463</v>
      </c>
      <c r="F2747" s="2">
        <v>5.7</v>
      </c>
      <c r="G2747">
        <v>39000</v>
      </c>
      <c r="H2747" t="s">
        <v>2168</v>
      </c>
      <c r="I2747" t="s">
        <v>8716</v>
      </c>
      <c r="J2747" t="s">
        <v>6340</v>
      </c>
      <c r="K2747" s="3" t="s">
        <v>29</v>
      </c>
      <c r="L2747">
        <v>68000000</v>
      </c>
      <c r="M2747">
        <v>35431113</v>
      </c>
      <c r="N2747" t="s">
        <v>30</v>
      </c>
      <c r="O2747" s="2">
        <v>110</v>
      </c>
      <c r="Q2747" s="10" t="s">
        <v>33</v>
      </c>
      <c r="R2747" s="21">
        <v>1995</v>
      </c>
      <c r="S2747" s="27" t="s">
        <v>13297</v>
      </c>
      <c r="T2747" s="25" t="str">
        <f>LEFT(S2747,3)</f>
        <v>Nov</v>
      </c>
      <c r="U2747" s="10" t="s">
        <v>29</v>
      </c>
      <c r="V2747" s="21">
        <v>5.7</v>
      </c>
      <c r="W2747" s="10">
        <v>39000</v>
      </c>
      <c r="X2747" s="10" t="s">
        <v>2168</v>
      </c>
      <c r="Y2747" s="10" t="s">
        <v>8716</v>
      </c>
      <c r="Z2747" s="10" t="s">
        <v>6340</v>
      </c>
      <c r="AA2747" s="22" t="s">
        <v>29</v>
      </c>
      <c r="AB2747" s="10">
        <v>68000000</v>
      </c>
      <c r="AC2747" s="10">
        <v>35431113</v>
      </c>
      <c r="AD2747" s="10" t="s">
        <v>30</v>
      </c>
      <c r="AE2747" s="23">
        <v>110</v>
      </c>
    </row>
    <row r="2748" spans="1:31" x14ac:dyDescent="0.35">
      <c r="A2748" t="s">
        <v>8717</v>
      </c>
      <c r="B2748" t="s">
        <v>15</v>
      </c>
      <c r="C2748" t="s">
        <v>51</v>
      </c>
      <c r="D2748" s="2">
        <v>1995</v>
      </c>
      <c r="E2748" t="s">
        <v>8379</v>
      </c>
      <c r="F2748" s="2">
        <v>5.3</v>
      </c>
      <c r="G2748">
        <v>11000</v>
      </c>
      <c r="H2748" t="s">
        <v>1880</v>
      </c>
      <c r="I2748" t="s">
        <v>3901</v>
      </c>
      <c r="J2748" t="s">
        <v>5794</v>
      </c>
      <c r="K2748" s="3" t="s">
        <v>29</v>
      </c>
      <c r="L2748">
        <v>6000000</v>
      </c>
      <c r="M2748">
        <v>13940383</v>
      </c>
      <c r="N2748" t="s">
        <v>218</v>
      </c>
      <c r="O2748" s="2">
        <v>95</v>
      </c>
      <c r="Q2748" s="9" t="s">
        <v>51</v>
      </c>
      <c r="R2748" s="18">
        <v>1995</v>
      </c>
      <c r="S2748" s="26" t="s">
        <v>13286</v>
      </c>
      <c r="T2748" s="25" t="str">
        <f>LEFT(S2748,3)</f>
        <v>Mar</v>
      </c>
      <c r="U2748" s="9" t="s">
        <v>29</v>
      </c>
      <c r="V2748" s="18">
        <v>5.3</v>
      </c>
      <c r="W2748" s="9">
        <v>11000</v>
      </c>
      <c r="X2748" s="9" t="s">
        <v>1880</v>
      </c>
      <c r="Y2748" s="9" t="s">
        <v>3901</v>
      </c>
      <c r="Z2748" s="9" t="s">
        <v>5794</v>
      </c>
      <c r="AA2748" s="19" t="s">
        <v>29</v>
      </c>
      <c r="AB2748" s="9">
        <v>6000000</v>
      </c>
      <c r="AC2748" s="9">
        <v>13940383</v>
      </c>
      <c r="AD2748" s="9" t="s">
        <v>218</v>
      </c>
      <c r="AE2748" s="20">
        <v>95</v>
      </c>
    </row>
    <row r="2749" spans="1:31" x14ac:dyDescent="0.35">
      <c r="A2749" t="s">
        <v>8718</v>
      </c>
      <c r="B2749" t="s">
        <v>15</v>
      </c>
      <c r="C2749" t="s">
        <v>16</v>
      </c>
      <c r="D2749" s="2">
        <v>1995</v>
      </c>
      <c r="E2749" t="s">
        <v>8719</v>
      </c>
      <c r="F2749" s="2">
        <v>6.3</v>
      </c>
      <c r="G2749">
        <v>13000</v>
      </c>
      <c r="H2749" t="s">
        <v>986</v>
      </c>
      <c r="I2749" t="s">
        <v>986</v>
      </c>
      <c r="J2749" t="s">
        <v>20</v>
      </c>
      <c r="K2749" s="3" t="s">
        <v>29</v>
      </c>
      <c r="L2749">
        <v>9000000</v>
      </c>
      <c r="M2749">
        <v>868979</v>
      </c>
      <c r="N2749" t="s">
        <v>3743</v>
      </c>
      <c r="O2749" s="2">
        <v>111</v>
      </c>
      <c r="Q2749" s="10" t="s">
        <v>16</v>
      </c>
      <c r="R2749" s="21">
        <v>1995</v>
      </c>
      <c r="S2749" s="27" t="s">
        <v>13335</v>
      </c>
      <c r="T2749" s="25" t="str">
        <f>LEFT(S2749,3)</f>
        <v>Nov</v>
      </c>
      <c r="U2749" s="10" t="s">
        <v>29</v>
      </c>
      <c r="V2749" s="21">
        <v>6.3</v>
      </c>
      <c r="W2749" s="10">
        <v>13000</v>
      </c>
      <c r="X2749" s="10" t="s">
        <v>986</v>
      </c>
      <c r="Y2749" s="10" t="s">
        <v>986</v>
      </c>
      <c r="Z2749" s="10" t="s">
        <v>20</v>
      </c>
      <c r="AA2749" s="22" t="s">
        <v>29</v>
      </c>
      <c r="AB2749" s="10">
        <v>9000000</v>
      </c>
      <c r="AC2749" s="10">
        <v>868979</v>
      </c>
      <c r="AD2749" s="10" t="s">
        <v>3743</v>
      </c>
      <c r="AE2749" s="23">
        <v>111</v>
      </c>
    </row>
    <row r="2750" spans="1:31" x14ac:dyDescent="0.35">
      <c r="A2750" t="s">
        <v>8720</v>
      </c>
      <c r="B2750" t="s">
        <v>32</v>
      </c>
      <c r="C2750" t="s">
        <v>40</v>
      </c>
      <c r="D2750" s="2">
        <v>1995</v>
      </c>
      <c r="E2750" t="s">
        <v>8054</v>
      </c>
      <c r="F2750" s="2">
        <v>5.2</v>
      </c>
      <c r="G2750">
        <v>8900</v>
      </c>
      <c r="H2750" t="s">
        <v>3594</v>
      </c>
      <c r="I2750" t="s">
        <v>8721</v>
      </c>
      <c r="J2750" t="s">
        <v>48</v>
      </c>
      <c r="K2750" s="3" t="s">
        <v>29</v>
      </c>
      <c r="L2750">
        <v>0</v>
      </c>
      <c r="M2750">
        <v>40070995</v>
      </c>
      <c r="N2750" t="s">
        <v>4591</v>
      </c>
      <c r="O2750" s="2">
        <v>96</v>
      </c>
      <c r="Q2750" s="9" t="s">
        <v>40</v>
      </c>
      <c r="R2750" s="18">
        <v>1995</v>
      </c>
      <c r="S2750" s="26" t="s">
        <v>13247</v>
      </c>
      <c r="T2750" s="25" t="str">
        <f>LEFT(S2750,3)</f>
        <v>Mar</v>
      </c>
      <c r="U2750" s="9" t="s">
        <v>29</v>
      </c>
      <c r="V2750" s="18">
        <v>5.2</v>
      </c>
      <c r="W2750" s="9">
        <v>8900</v>
      </c>
      <c r="X2750" s="9" t="s">
        <v>3594</v>
      </c>
      <c r="Y2750" s="9" t="s">
        <v>8721</v>
      </c>
      <c r="Z2750" s="9" t="s">
        <v>48</v>
      </c>
      <c r="AA2750" s="19" t="s">
        <v>29</v>
      </c>
      <c r="AB2750" s="9">
        <v>0</v>
      </c>
      <c r="AC2750" s="9">
        <v>40070995</v>
      </c>
      <c r="AD2750" s="9" t="s">
        <v>4591</v>
      </c>
      <c r="AE2750" s="20">
        <v>96</v>
      </c>
    </row>
    <row r="2751" spans="1:31" x14ac:dyDescent="0.35">
      <c r="A2751" t="s">
        <v>8722</v>
      </c>
      <c r="B2751" t="s">
        <v>15</v>
      </c>
      <c r="C2751" t="s">
        <v>62</v>
      </c>
      <c r="D2751" s="2">
        <v>1995</v>
      </c>
      <c r="E2751" t="s">
        <v>8487</v>
      </c>
      <c r="F2751" s="2">
        <v>7.1</v>
      </c>
      <c r="G2751">
        <v>29000</v>
      </c>
      <c r="H2751" t="s">
        <v>790</v>
      </c>
      <c r="I2751" t="s">
        <v>8723</v>
      </c>
      <c r="J2751" t="s">
        <v>3055</v>
      </c>
      <c r="K2751" s="3" t="s">
        <v>29</v>
      </c>
      <c r="L2751">
        <v>44000000</v>
      </c>
      <c r="M2751">
        <v>13681765</v>
      </c>
      <c r="N2751" t="s">
        <v>8035</v>
      </c>
      <c r="O2751" s="2">
        <v>192</v>
      </c>
      <c r="Q2751" s="10" t="s">
        <v>62</v>
      </c>
      <c r="R2751" s="21">
        <v>1995</v>
      </c>
      <c r="S2751" s="27" t="s">
        <v>13303</v>
      </c>
      <c r="T2751" s="25" t="str">
        <f>LEFT(S2751,3)</f>
        <v>Jan</v>
      </c>
      <c r="U2751" s="10" t="s">
        <v>29</v>
      </c>
      <c r="V2751" s="21">
        <v>7.1</v>
      </c>
      <c r="W2751" s="10">
        <v>29000</v>
      </c>
      <c r="X2751" s="10" t="s">
        <v>790</v>
      </c>
      <c r="Y2751" s="10" t="s">
        <v>8723</v>
      </c>
      <c r="Z2751" s="10" t="s">
        <v>3055</v>
      </c>
      <c r="AA2751" s="22" t="s">
        <v>29</v>
      </c>
      <c r="AB2751" s="10">
        <v>44000000</v>
      </c>
      <c r="AC2751" s="10">
        <v>13681765</v>
      </c>
      <c r="AD2751" s="10" t="s">
        <v>8035</v>
      </c>
      <c r="AE2751" s="23">
        <v>192</v>
      </c>
    </row>
    <row r="2752" spans="1:31" x14ac:dyDescent="0.35">
      <c r="A2752" t="s">
        <v>8724</v>
      </c>
      <c r="B2752" t="s">
        <v>15</v>
      </c>
      <c r="C2752" t="s">
        <v>150</v>
      </c>
      <c r="D2752" s="2">
        <v>1995</v>
      </c>
      <c r="E2752" t="s">
        <v>8054</v>
      </c>
      <c r="F2752" s="2">
        <v>5.3</v>
      </c>
      <c r="G2752">
        <v>6400</v>
      </c>
      <c r="H2752" t="s">
        <v>6893</v>
      </c>
      <c r="I2752" t="s">
        <v>4897</v>
      </c>
      <c r="J2752" t="s">
        <v>2755</v>
      </c>
      <c r="K2752" s="3" t="s">
        <v>29</v>
      </c>
      <c r="L2752">
        <v>15000000</v>
      </c>
      <c r="M2752">
        <v>12201255</v>
      </c>
      <c r="N2752" t="s">
        <v>2099</v>
      </c>
      <c r="O2752" s="2">
        <v>106</v>
      </c>
      <c r="Q2752" s="9" t="s">
        <v>150</v>
      </c>
      <c r="R2752" s="18">
        <v>1995</v>
      </c>
      <c r="S2752" s="26" t="s">
        <v>13247</v>
      </c>
      <c r="T2752" s="25" t="str">
        <f>LEFT(S2752,3)</f>
        <v>Mar</v>
      </c>
      <c r="U2752" s="9" t="s">
        <v>29</v>
      </c>
      <c r="V2752" s="18">
        <v>5.3</v>
      </c>
      <c r="W2752" s="9">
        <v>6400</v>
      </c>
      <c r="X2752" s="9" t="s">
        <v>6893</v>
      </c>
      <c r="Y2752" s="9" t="s">
        <v>4897</v>
      </c>
      <c r="Z2752" s="9" t="s">
        <v>2755</v>
      </c>
      <c r="AA2752" s="19" t="s">
        <v>29</v>
      </c>
      <c r="AB2752" s="9">
        <v>15000000</v>
      </c>
      <c r="AC2752" s="9">
        <v>12201255</v>
      </c>
      <c r="AD2752" s="9" t="s">
        <v>2099</v>
      </c>
      <c r="AE2752" s="20">
        <v>106</v>
      </c>
    </row>
    <row r="2753" spans="1:31" x14ac:dyDescent="0.35">
      <c r="A2753" t="s">
        <v>8725</v>
      </c>
      <c r="B2753" t="s">
        <v>2706</v>
      </c>
      <c r="C2753" t="s">
        <v>16</v>
      </c>
      <c r="D2753" s="2">
        <v>1995</v>
      </c>
      <c r="E2753" t="s">
        <v>8519</v>
      </c>
      <c r="F2753" s="2">
        <v>6.5</v>
      </c>
      <c r="G2753">
        <v>6700</v>
      </c>
      <c r="H2753" t="s">
        <v>8726</v>
      </c>
      <c r="I2753" t="s">
        <v>8726</v>
      </c>
      <c r="J2753" t="s">
        <v>8727</v>
      </c>
      <c r="K2753" s="3" t="s">
        <v>194</v>
      </c>
      <c r="L2753">
        <v>0</v>
      </c>
      <c r="M2753">
        <v>919671</v>
      </c>
      <c r="N2753" t="s">
        <v>3186</v>
      </c>
      <c r="O2753" s="2">
        <v>94</v>
      </c>
      <c r="Q2753" s="10" t="s">
        <v>16</v>
      </c>
      <c r="R2753" s="21">
        <v>1995</v>
      </c>
      <c r="S2753" s="27" t="s">
        <v>13308</v>
      </c>
      <c r="T2753" s="25" t="str">
        <f>LEFT(S2753,3)</f>
        <v>Nov</v>
      </c>
      <c r="U2753" s="10" t="s">
        <v>29</v>
      </c>
      <c r="V2753" s="21">
        <v>6.5</v>
      </c>
      <c r="W2753" s="10">
        <v>6700</v>
      </c>
      <c r="X2753" s="10" t="s">
        <v>8726</v>
      </c>
      <c r="Y2753" s="10" t="s">
        <v>8726</v>
      </c>
      <c r="Z2753" s="10" t="s">
        <v>8727</v>
      </c>
      <c r="AA2753" s="22" t="s">
        <v>194</v>
      </c>
      <c r="AB2753" s="10">
        <v>0</v>
      </c>
      <c r="AC2753" s="10">
        <v>919671</v>
      </c>
      <c r="AD2753" s="10" t="s">
        <v>3186</v>
      </c>
      <c r="AE2753" s="23">
        <v>94</v>
      </c>
    </row>
    <row r="2754" spans="1:31" x14ac:dyDescent="0.35">
      <c r="A2754" t="s">
        <v>8728</v>
      </c>
      <c r="B2754" t="s">
        <v>446</v>
      </c>
      <c r="C2754" t="s">
        <v>40</v>
      </c>
      <c r="D2754" s="2">
        <v>1995</v>
      </c>
      <c r="E2754" t="s">
        <v>8729</v>
      </c>
      <c r="F2754" s="2">
        <v>8.1</v>
      </c>
      <c r="G2754">
        <v>56000</v>
      </c>
      <c r="H2754" t="s">
        <v>3008</v>
      </c>
      <c r="I2754" t="s">
        <v>8730</v>
      </c>
      <c r="J2754" t="s">
        <v>8731</v>
      </c>
      <c r="K2754" s="3" t="s">
        <v>8732</v>
      </c>
      <c r="L2754">
        <v>14000000</v>
      </c>
      <c r="M2754">
        <v>171082</v>
      </c>
      <c r="N2754" t="s">
        <v>7418</v>
      </c>
      <c r="O2754" s="2">
        <v>167</v>
      </c>
      <c r="Q2754" s="9" t="s">
        <v>40</v>
      </c>
      <c r="R2754" s="18">
        <v>1995</v>
      </c>
      <c r="S2754" s="26" t="s">
        <v>13336</v>
      </c>
      <c r="T2754" s="25" t="str">
        <f>LEFT(S2754,3)</f>
        <v>Jun</v>
      </c>
      <c r="U2754" s="9" t="s">
        <v>29</v>
      </c>
      <c r="V2754" s="18">
        <v>8.1</v>
      </c>
      <c r="W2754" s="9">
        <v>56000</v>
      </c>
      <c r="X2754" s="9" t="s">
        <v>3008</v>
      </c>
      <c r="Y2754" s="9" t="s">
        <v>8730</v>
      </c>
      <c r="Z2754" s="9" t="s">
        <v>8731</v>
      </c>
      <c r="AA2754" s="19" t="s">
        <v>8732</v>
      </c>
      <c r="AB2754" s="9">
        <v>14000000</v>
      </c>
      <c r="AC2754" s="9">
        <v>171082</v>
      </c>
      <c r="AD2754" s="9" t="s">
        <v>7418</v>
      </c>
      <c r="AE2754" s="20">
        <v>167</v>
      </c>
    </row>
    <row r="2755" spans="1:31" x14ac:dyDescent="0.35">
      <c r="A2755" t="s">
        <v>8733</v>
      </c>
      <c r="B2755" t="s">
        <v>15</v>
      </c>
      <c r="C2755" t="s">
        <v>40</v>
      </c>
      <c r="D2755" s="2">
        <v>1995</v>
      </c>
      <c r="E2755" t="s">
        <v>8642</v>
      </c>
      <c r="F2755" s="2">
        <v>7</v>
      </c>
      <c r="G2755">
        <v>39000</v>
      </c>
      <c r="H2755" t="s">
        <v>288</v>
      </c>
      <c r="I2755" t="s">
        <v>288</v>
      </c>
      <c r="J2755" t="s">
        <v>288</v>
      </c>
      <c r="K2755" s="3" t="s">
        <v>29</v>
      </c>
      <c r="L2755">
        <v>15000000</v>
      </c>
      <c r="M2755">
        <v>6468498</v>
      </c>
      <c r="N2755" t="s">
        <v>8734</v>
      </c>
      <c r="O2755" s="2">
        <v>95</v>
      </c>
      <c r="Q2755" s="10" t="s">
        <v>40</v>
      </c>
      <c r="R2755" s="21">
        <v>1995</v>
      </c>
      <c r="S2755" s="27" t="s">
        <v>13327</v>
      </c>
      <c r="T2755" s="25" t="str">
        <f>LEFT(S2755,3)</f>
        <v>Nov</v>
      </c>
      <c r="U2755" s="10" t="s">
        <v>29</v>
      </c>
      <c r="V2755" s="21">
        <v>7</v>
      </c>
      <c r="W2755" s="10">
        <v>39000</v>
      </c>
      <c r="X2755" s="10" t="s">
        <v>288</v>
      </c>
      <c r="Y2755" s="10" t="s">
        <v>288</v>
      </c>
      <c r="Z2755" s="10" t="s">
        <v>288</v>
      </c>
      <c r="AA2755" s="22" t="s">
        <v>29</v>
      </c>
      <c r="AB2755" s="10">
        <v>15000000</v>
      </c>
      <c r="AC2755" s="10">
        <v>6468498</v>
      </c>
      <c r="AD2755" s="10" t="s">
        <v>8734</v>
      </c>
      <c r="AE2755" s="23">
        <v>95</v>
      </c>
    </row>
    <row r="2756" spans="1:31" x14ac:dyDescent="0.35">
      <c r="A2756" t="s">
        <v>8735</v>
      </c>
      <c r="B2756" t="s">
        <v>336</v>
      </c>
      <c r="C2756" t="s">
        <v>389</v>
      </c>
      <c r="D2756" s="2">
        <v>1995</v>
      </c>
      <c r="E2756" t="s">
        <v>8614</v>
      </c>
      <c r="F2756" s="2">
        <v>7.1</v>
      </c>
      <c r="G2756">
        <v>41000</v>
      </c>
      <c r="H2756" t="s">
        <v>8736</v>
      </c>
      <c r="I2756" t="s">
        <v>8737</v>
      </c>
      <c r="J2756" t="s">
        <v>2045</v>
      </c>
      <c r="K2756" s="3" t="s">
        <v>29</v>
      </c>
      <c r="L2756">
        <v>0</v>
      </c>
      <c r="M2756">
        <v>11349090</v>
      </c>
      <c r="N2756" t="s">
        <v>8738</v>
      </c>
      <c r="O2756" s="2">
        <v>78</v>
      </c>
      <c r="Q2756" s="9" t="s">
        <v>389</v>
      </c>
      <c r="R2756" s="18">
        <v>1995</v>
      </c>
      <c r="S2756" s="26" t="s">
        <v>13323</v>
      </c>
      <c r="T2756" s="25" t="str">
        <f>LEFT(S2756,3)</f>
        <v>Dec</v>
      </c>
      <c r="U2756" s="9" t="s">
        <v>29</v>
      </c>
      <c r="V2756" s="18">
        <v>7.1</v>
      </c>
      <c r="W2756" s="9">
        <v>41000</v>
      </c>
      <c r="X2756" s="9" t="s">
        <v>8736</v>
      </c>
      <c r="Y2756" s="9" t="s">
        <v>8737</v>
      </c>
      <c r="Z2756" s="9" t="s">
        <v>2045</v>
      </c>
      <c r="AA2756" s="19" t="s">
        <v>29</v>
      </c>
      <c r="AB2756" s="9">
        <v>0</v>
      </c>
      <c r="AC2756" s="9">
        <v>11349090</v>
      </c>
      <c r="AD2756" s="9" t="s">
        <v>8738</v>
      </c>
      <c r="AE2756" s="20">
        <v>78</v>
      </c>
    </row>
    <row r="2757" spans="1:31" x14ac:dyDescent="0.35">
      <c r="A2757" t="s">
        <v>8739</v>
      </c>
      <c r="B2757" t="s">
        <v>15</v>
      </c>
      <c r="C2757" t="s">
        <v>62</v>
      </c>
      <c r="D2757" s="2">
        <v>1995</v>
      </c>
      <c r="E2757" t="s">
        <v>8740</v>
      </c>
      <c r="F2757" s="2">
        <v>6.5</v>
      </c>
      <c r="G2757">
        <v>14000</v>
      </c>
      <c r="H2757" t="s">
        <v>5920</v>
      </c>
      <c r="I2757" t="s">
        <v>4556</v>
      </c>
      <c r="J2757" t="s">
        <v>8509</v>
      </c>
      <c r="K2757" s="3" t="s">
        <v>21</v>
      </c>
      <c r="L2757">
        <v>8000000</v>
      </c>
      <c r="M2757">
        <v>340139</v>
      </c>
      <c r="N2757" t="s">
        <v>8741</v>
      </c>
      <c r="O2757" s="2">
        <v>111</v>
      </c>
      <c r="Q2757" s="10" t="s">
        <v>62</v>
      </c>
      <c r="R2757" s="21">
        <v>1995</v>
      </c>
      <c r="S2757" s="27" t="s">
        <v>13337</v>
      </c>
      <c r="T2757" s="25" t="str">
        <f>LEFT(S2757,3)</f>
        <v>Nov</v>
      </c>
      <c r="U2757" s="10" t="s">
        <v>29</v>
      </c>
      <c r="V2757" s="21">
        <v>6.5</v>
      </c>
      <c r="W2757" s="10">
        <v>14000</v>
      </c>
      <c r="X2757" s="10" t="s">
        <v>5920</v>
      </c>
      <c r="Y2757" s="10" t="s">
        <v>4556</v>
      </c>
      <c r="Z2757" s="10" t="s">
        <v>8509</v>
      </c>
      <c r="AA2757" s="22" t="s">
        <v>21</v>
      </c>
      <c r="AB2757" s="10">
        <v>8000000</v>
      </c>
      <c r="AC2757" s="10">
        <v>340139</v>
      </c>
      <c r="AD2757" s="10" t="s">
        <v>8741</v>
      </c>
      <c r="AE2757" s="23">
        <v>111</v>
      </c>
    </row>
    <row r="2758" spans="1:31" x14ac:dyDescent="0.35">
      <c r="A2758" t="s">
        <v>8742</v>
      </c>
      <c r="B2758" t="s">
        <v>15</v>
      </c>
      <c r="C2758" t="s">
        <v>33</v>
      </c>
      <c r="D2758" s="2">
        <v>1995</v>
      </c>
      <c r="E2758" t="s">
        <v>8740</v>
      </c>
      <c r="F2758" s="2">
        <v>4.3</v>
      </c>
      <c r="G2758">
        <v>12000</v>
      </c>
      <c r="H2758" t="s">
        <v>8743</v>
      </c>
      <c r="I2758" t="s">
        <v>3316</v>
      </c>
      <c r="J2758" t="s">
        <v>8744</v>
      </c>
      <c r="K2758" s="3" t="s">
        <v>29</v>
      </c>
      <c r="L2758">
        <v>50000000</v>
      </c>
      <c r="M2758">
        <v>11534477</v>
      </c>
      <c r="N2758" t="s">
        <v>22</v>
      </c>
      <c r="O2758" s="2">
        <v>91</v>
      </c>
      <c r="Q2758" s="9" t="s">
        <v>33</v>
      </c>
      <c r="R2758" s="18">
        <v>1995</v>
      </c>
      <c r="S2758" s="26" t="s">
        <v>13337</v>
      </c>
      <c r="T2758" s="25" t="str">
        <f>LEFT(S2758,3)</f>
        <v>Nov</v>
      </c>
      <c r="U2758" s="9" t="s">
        <v>29</v>
      </c>
      <c r="V2758" s="18">
        <v>4.3</v>
      </c>
      <c r="W2758" s="9">
        <v>12000</v>
      </c>
      <c r="X2758" s="9" t="s">
        <v>8743</v>
      </c>
      <c r="Y2758" s="9" t="s">
        <v>3316</v>
      </c>
      <c r="Z2758" s="9" t="s">
        <v>8744</v>
      </c>
      <c r="AA2758" s="19" t="s">
        <v>29</v>
      </c>
      <c r="AB2758" s="9">
        <v>50000000</v>
      </c>
      <c r="AC2758" s="9">
        <v>11534477</v>
      </c>
      <c r="AD2758" s="9" t="s">
        <v>22</v>
      </c>
      <c r="AE2758" s="20">
        <v>91</v>
      </c>
    </row>
    <row r="2759" spans="1:31" x14ac:dyDescent="0.35">
      <c r="A2759" t="s">
        <v>8745</v>
      </c>
      <c r="B2759" t="s">
        <v>15</v>
      </c>
      <c r="C2759" t="s">
        <v>51</v>
      </c>
      <c r="D2759" s="2">
        <v>1995</v>
      </c>
      <c r="E2759" t="s">
        <v>7734</v>
      </c>
      <c r="F2759" s="2">
        <v>6.1</v>
      </c>
      <c r="G2759">
        <v>15000</v>
      </c>
      <c r="H2759" t="s">
        <v>3901</v>
      </c>
      <c r="I2759" t="s">
        <v>3901</v>
      </c>
      <c r="J2759" t="s">
        <v>6446</v>
      </c>
      <c r="K2759" s="3" t="s">
        <v>29</v>
      </c>
      <c r="L2759">
        <v>12000000</v>
      </c>
      <c r="M2759">
        <v>13294422</v>
      </c>
      <c r="N2759" t="s">
        <v>8746</v>
      </c>
      <c r="O2759" s="2">
        <v>109</v>
      </c>
      <c r="Q2759" s="10" t="s">
        <v>51</v>
      </c>
      <c r="R2759" s="21">
        <v>1995</v>
      </c>
      <c r="S2759" s="27" t="s">
        <v>13196</v>
      </c>
      <c r="T2759" s="25" t="str">
        <f>LEFT(S2759,3)</f>
        <v>Aug</v>
      </c>
      <c r="U2759" s="10" t="s">
        <v>29</v>
      </c>
      <c r="V2759" s="21">
        <v>6.1</v>
      </c>
      <c r="W2759" s="10">
        <v>15000</v>
      </c>
      <c r="X2759" s="10" t="s">
        <v>3901</v>
      </c>
      <c r="Y2759" s="10" t="s">
        <v>3901</v>
      </c>
      <c r="Z2759" s="10" t="s">
        <v>6446</v>
      </c>
      <c r="AA2759" s="22" t="s">
        <v>29</v>
      </c>
      <c r="AB2759" s="10">
        <v>12000000</v>
      </c>
      <c r="AC2759" s="10">
        <v>13294422</v>
      </c>
      <c r="AD2759" s="10" t="s">
        <v>8746</v>
      </c>
      <c r="AE2759" s="23">
        <v>109</v>
      </c>
    </row>
    <row r="2760" spans="1:31" x14ac:dyDescent="0.35">
      <c r="A2760" t="s">
        <v>8747</v>
      </c>
      <c r="B2760" t="s">
        <v>15</v>
      </c>
      <c r="C2760" t="s">
        <v>16</v>
      </c>
      <c r="D2760" s="2">
        <v>1995</v>
      </c>
      <c r="E2760" t="s">
        <v>8430</v>
      </c>
      <c r="F2760" s="2">
        <v>5.3</v>
      </c>
      <c r="G2760">
        <v>15000</v>
      </c>
      <c r="H2760" t="s">
        <v>2154</v>
      </c>
      <c r="I2760" t="s">
        <v>8748</v>
      </c>
      <c r="J2760" t="s">
        <v>2596</v>
      </c>
      <c r="K2760" s="3" t="s">
        <v>29</v>
      </c>
      <c r="L2760">
        <v>46000000</v>
      </c>
      <c r="M2760">
        <v>10382407</v>
      </c>
      <c r="N2760" t="s">
        <v>8749</v>
      </c>
      <c r="O2760" s="2">
        <v>135</v>
      </c>
      <c r="Q2760" s="9" t="s">
        <v>16</v>
      </c>
      <c r="R2760" s="18">
        <v>1995</v>
      </c>
      <c r="S2760" s="26" t="s">
        <v>13289</v>
      </c>
      <c r="T2760" s="25" t="str">
        <f>LEFT(S2760,3)</f>
        <v>Oct</v>
      </c>
      <c r="U2760" s="9" t="s">
        <v>29</v>
      </c>
      <c r="V2760" s="18">
        <v>5.3</v>
      </c>
      <c r="W2760" s="9">
        <v>15000</v>
      </c>
      <c r="X2760" s="9" t="s">
        <v>2154</v>
      </c>
      <c r="Y2760" s="9" t="s">
        <v>8748</v>
      </c>
      <c r="Z2760" s="9" t="s">
        <v>2596</v>
      </c>
      <c r="AA2760" s="19" t="s">
        <v>29</v>
      </c>
      <c r="AB2760" s="9">
        <v>46000000</v>
      </c>
      <c r="AC2760" s="9">
        <v>10382407</v>
      </c>
      <c r="AD2760" s="9" t="s">
        <v>8749</v>
      </c>
      <c r="AE2760" s="20">
        <v>135</v>
      </c>
    </row>
    <row r="2761" spans="1:31" x14ac:dyDescent="0.35">
      <c r="A2761" t="s">
        <v>8750</v>
      </c>
      <c r="B2761" t="s">
        <v>15</v>
      </c>
      <c r="C2761" t="s">
        <v>33</v>
      </c>
      <c r="D2761" s="2">
        <v>1995</v>
      </c>
      <c r="E2761" t="s">
        <v>8463</v>
      </c>
      <c r="F2761" s="2">
        <v>6.3</v>
      </c>
      <c r="G2761">
        <v>40000</v>
      </c>
      <c r="H2761" t="s">
        <v>913</v>
      </c>
      <c r="I2761" t="s">
        <v>5622</v>
      </c>
      <c r="J2761" t="s">
        <v>5682</v>
      </c>
      <c r="K2761" s="3" t="s">
        <v>29</v>
      </c>
      <c r="L2761">
        <v>33000000</v>
      </c>
      <c r="M2761">
        <v>8175346</v>
      </c>
      <c r="N2761" t="s">
        <v>43</v>
      </c>
      <c r="O2761" s="2">
        <v>90</v>
      </c>
      <c r="Q2761" s="10" t="s">
        <v>33</v>
      </c>
      <c r="R2761" s="21">
        <v>1995</v>
      </c>
      <c r="S2761" s="27" t="s">
        <v>13297</v>
      </c>
      <c r="T2761" s="25" t="str">
        <f>LEFT(S2761,3)</f>
        <v>Nov</v>
      </c>
      <c r="U2761" s="10" t="s">
        <v>29</v>
      </c>
      <c r="V2761" s="21">
        <v>6.3</v>
      </c>
      <c r="W2761" s="10">
        <v>40000</v>
      </c>
      <c r="X2761" s="10" t="s">
        <v>913</v>
      </c>
      <c r="Y2761" s="10" t="s">
        <v>5622</v>
      </c>
      <c r="Z2761" s="10" t="s">
        <v>5682</v>
      </c>
      <c r="AA2761" s="22" t="s">
        <v>29</v>
      </c>
      <c r="AB2761" s="10">
        <v>33000000</v>
      </c>
      <c r="AC2761" s="10">
        <v>8175346</v>
      </c>
      <c r="AD2761" s="10" t="s">
        <v>43</v>
      </c>
      <c r="AE2761" s="23">
        <v>90</v>
      </c>
    </row>
    <row r="2762" spans="1:31" x14ac:dyDescent="0.35">
      <c r="A2762" t="s">
        <v>8751</v>
      </c>
      <c r="B2762" t="s">
        <v>15</v>
      </c>
      <c r="C2762" t="s">
        <v>24</v>
      </c>
      <c r="D2762" s="2">
        <v>1995</v>
      </c>
      <c r="E2762" t="s">
        <v>8545</v>
      </c>
      <c r="F2762" s="2">
        <v>5.7</v>
      </c>
      <c r="G2762">
        <v>5500</v>
      </c>
      <c r="H2762" t="s">
        <v>8752</v>
      </c>
      <c r="I2762" t="s">
        <v>8753</v>
      </c>
      <c r="J2762" t="s">
        <v>8754</v>
      </c>
      <c r="K2762" s="3" t="s">
        <v>194</v>
      </c>
      <c r="L2762">
        <v>0</v>
      </c>
      <c r="M2762">
        <v>4686937</v>
      </c>
      <c r="N2762" t="s">
        <v>8755</v>
      </c>
      <c r="O2762" s="2">
        <v>91</v>
      </c>
      <c r="Q2762" s="9" t="s">
        <v>24</v>
      </c>
      <c r="R2762" s="18">
        <v>1995</v>
      </c>
      <c r="S2762" s="26" t="s">
        <v>13314</v>
      </c>
      <c r="T2762" s="25" t="str">
        <f>LEFT(S2762,3)</f>
        <v>Sep</v>
      </c>
      <c r="U2762" s="9" t="s">
        <v>29</v>
      </c>
      <c r="V2762" s="18">
        <v>5.7</v>
      </c>
      <c r="W2762" s="9">
        <v>5500</v>
      </c>
      <c r="X2762" s="9" t="s">
        <v>8752</v>
      </c>
      <c r="Y2762" s="9" t="s">
        <v>8753</v>
      </c>
      <c r="Z2762" s="9" t="s">
        <v>8754</v>
      </c>
      <c r="AA2762" s="19" t="s">
        <v>194</v>
      </c>
      <c r="AB2762" s="9">
        <v>0</v>
      </c>
      <c r="AC2762" s="9">
        <v>4686937</v>
      </c>
      <c r="AD2762" s="9" t="s">
        <v>8755</v>
      </c>
      <c r="AE2762" s="20">
        <v>91</v>
      </c>
    </row>
    <row r="2763" spans="1:31" x14ac:dyDescent="0.35">
      <c r="A2763" t="s">
        <v>8756</v>
      </c>
      <c r="B2763" t="s">
        <v>32</v>
      </c>
      <c r="C2763" t="s">
        <v>24</v>
      </c>
      <c r="D2763" s="2">
        <v>1995</v>
      </c>
      <c r="E2763" t="s">
        <v>8444</v>
      </c>
      <c r="F2763" s="2">
        <v>5.0999999999999996</v>
      </c>
      <c r="G2763">
        <v>17000</v>
      </c>
      <c r="H2763" t="s">
        <v>4608</v>
      </c>
      <c r="I2763" t="s">
        <v>7464</v>
      </c>
      <c r="J2763" t="s">
        <v>7465</v>
      </c>
      <c r="K2763" s="3" t="s">
        <v>451</v>
      </c>
      <c r="L2763">
        <v>0</v>
      </c>
      <c r="M2763">
        <v>30077111</v>
      </c>
      <c r="N2763" t="s">
        <v>7466</v>
      </c>
      <c r="O2763" s="2">
        <v>95</v>
      </c>
      <c r="Q2763" s="10" t="s">
        <v>24</v>
      </c>
      <c r="R2763" s="21">
        <v>1995</v>
      </c>
      <c r="S2763" s="27" t="s">
        <v>13292</v>
      </c>
      <c r="T2763" s="25" t="str">
        <f>LEFT(S2763,3)</f>
        <v>Jul</v>
      </c>
      <c r="U2763" s="10" t="s">
        <v>29</v>
      </c>
      <c r="V2763" s="21">
        <v>5.0999999999999996</v>
      </c>
      <c r="W2763" s="10">
        <v>17000</v>
      </c>
      <c r="X2763" s="10" t="s">
        <v>4608</v>
      </c>
      <c r="Y2763" s="10" t="s">
        <v>7464</v>
      </c>
      <c r="Z2763" s="10" t="s">
        <v>7465</v>
      </c>
      <c r="AA2763" s="22" t="s">
        <v>451</v>
      </c>
      <c r="AB2763" s="10">
        <v>0</v>
      </c>
      <c r="AC2763" s="10">
        <v>30077111</v>
      </c>
      <c r="AD2763" s="10" t="s">
        <v>7466</v>
      </c>
      <c r="AE2763" s="23">
        <v>95</v>
      </c>
    </row>
    <row r="2764" spans="1:31" x14ac:dyDescent="0.35">
      <c r="A2764" t="s">
        <v>8757</v>
      </c>
      <c r="B2764" t="s">
        <v>15</v>
      </c>
      <c r="C2764" t="s">
        <v>103</v>
      </c>
      <c r="D2764" s="2">
        <v>1995</v>
      </c>
      <c r="E2764" t="s">
        <v>8708</v>
      </c>
      <c r="F2764" s="2">
        <v>6.8</v>
      </c>
      <c r="G2764">
        <v>27000</v>
      </c>
      <c r="H2764" t="s">
        <v>8758</v>
      </c>
      <c r="I2764" t="s">
        <v>8759</v>
      </c>
      <c r="J2764" t="s">
        <v>7057</v>
      </c>
      <c r="K2764" s="3" t="s">
        <v>29</v>
      </c>
      <c r="L2764">
        <v>7000000</v>
      </c>
      <c r="M2764">
        <v>529766</v>
      </c>
      <c r="N2764" t="s">
        <v>3743</v>
      </c>
      <c r="O2764" s="2">
        <v>115</v>
      </c>
      <c r="Q2764" s="9" t="s">
        <v>103</v>
      </c>
      <c r="R2764" s="18">
        <v>1995</v>
      </c>
      <c r="S2764" s="26" t="s">
        <v>13334</v>
      </c>
      <c r="T2764" s="25" t="str">
        <f>LEFT(S2764,3)</f>
        <v>Dec</v>
      </c>
      <c r="U2764" s="9" t="s">
        <v>29</v>
      </c>
      <c r="V2764" s="18">
        <v>6.8</v>
      </c>
      <c r="W2764" s="9">
        <v>27000</v>
      </c>
      <c r="X2764" s="9" t="s">
        <v>8758</v>
      </c>
      <c r="Y2764" s="9" t="s">
        <v>8759</v>
      </c>
      <c r="Z2764" s="9" t="s">
        <v>7057</v>
      </c>
      <c r="AA2764" s="19" t="s">
        <v>29</v>
      </c>
      <c r="AB2764" s="9">
        <v>7000000</v>
      </c>
      <c r="AC2764" s="9">
        <v>529766</v>
      </c>
      <c r="AD2764" s="9" t="s">
        <v>3743</v>
      </c>
      <c r="AE2764" s="20">
        <v>115</v>
      </c>
    </row>
    <row r="2765" spans="1:31" x14ac:dyDescent="0.35">
      <c r="A2765" t="s">
        <v>8760</v>
      </c>
      <c r="B2765" t="s">
        <v>15</v>
      </c>
      <c r="C2765" t="s">
        <v>40</v>
      </c>
      <c r="D2765" s="2">
        <v>1995</v>
      </c>
      <c r="E2765" t="s">
        <v>8623</v>
      </c>
      <c r="F2765" s="2">
        <v>6.1</v>
      </c>
      <c r="G2765">
        <v>14000</v>
      </c>
      <c r="H2765" t="s">
        <v>7242</v>
      </c>
      <c r="I2765" t="s">
        <v>7242</v>
      </c>
      <c r="J2765" t="s">
        <v>7842</v>
      </c>
      <c r="K2765" s="3" t="s">
        <v>29</v>
      </c>
      <c r="L2765">
        <v>0</v>
      </c>
      <c r="M2765">
        <v>284785</v>
      </c>
      <c r="N2765" t="s">
        <v>8761</v>
      </c>
      <c r="O2765" s="2">
        <v>83</v>
      </c>
      <c r="Q2765" s="10" t="s">
        <v>40</v>
      </c>
      <c r="R2765" s="21">
        <v>1995</v>
      </c>
      <c r="S2765" s="27" t="s">
        <v>13324</v>
      </c>
      <c r="T2765" s="25" t="str">
        <f>LEFT(S2765,3)</f>
        <v>Oct</v>
      </c>
      <c r="U2765" s="10" t="s">
        <v>29</v>
      </c>
      <c r="V2765" s="21">
        <v>6.1</v>
      </c>
      <c r="W2765" s="10">
        <v>14000</v>
      </c>
      <c r="X2765" s="10" t="s">
        <v>7242</v>
      </c>
      <c r="Y2765" s="10" t="s">
        <v>7242</v>
      </c>
      <c r="Z2765" s="10" t="s">
        <v>7842</v>
      </c>
      <c r="AA2765" s="22" t="s">
        <v>29</v>
      </c>
      <c r="AB2765" s="10">
        <v>0</v>
      </c>
      <c r="AC2765" s="10">
        <v>284785</v>
      </c>
      <c r="AD2765" s="10" t="s">
        <v>8761</v>
      </c>
      <c r="AE2765" s="23">
        <v>83</v>
      </c>
    </row>
    <row r="2766" spans="1:31" x14ac:dyDescent="0.35">
      <c r="A2766" t="s">
        <v>8762</v>
      </c>
      <c r="B2766" t="s">
        <v>1998</v>
      </c>
      <c r="C2766" t="s">
        <v>40</v>
      </c>
      <c r="D2766" s="2">
        <v>1995</v>
      </c>
      <c r="E2766" t="s">
        <v>8763</v>
      </c>
      <c r="F2766" s="2">
        <v>5.5</v>
      </c>
      <c r="G2766">
        <v>36000</v>
      </c>
      <c r="H2766" t="s">
        <v>2050</v>
      </c>
      <c r="I2766" t="s">
        <v>8764</v>
      </c>
      <c r="J2766" t="s">
        <v>6910</v>
      </c>
      <c r="K2766" s="3" t="s">
        <v>29</v>
      </c>
      <c r="L2766">
        <v>0</v>
      </c>
      <c r="M2766">
        <v>138510230</v>
      </c>
      <c r="N2766" t="s">
        <v>179</v>
      </c>
      <c r="O2766" s="2">
        <v>103</v>
      </c>
      <c r="Q2766" s="9" t="s">
        <v>40</v>
      </c>
      <c r="R2766" s="18">
        <v>1995</v>
      </c>
      <c r="S2766" s="26" t="s">
        <v>13338</v>
      </c>
      <c r="T2766" s="25" t="str">
        <f>LEFT(S2766,3)</f>
        <v>Jul</v>
      </c>
      <c r="U2766" s="9" t="s">
        <v>29</v>
      </c>
      <c r="V2766" s="18">
        <v>5.5</v>
      </c>
      <c r="W2766" s="9">
        <v>36000</v>
      </c>
      <c r="X2766" s="9" t="s">
        <v>2050</v>
      </c>
      <c r="Y2766" s="9" t="s">
        <v>8764</v>
      </c>
      <c r="Z2766" s="9" t="s">
        <v>6910</v>
      </c>
      <c r="AA2766" s="19" t="s">
        <v>29</v>
      </c>
      <c r="AB2766" s="9">
        <v>0</v>
      </c>
      <c r="AC2766" s="9">
        <v>138510230</v>
      </c>
      <c r="AD2766" s="9" t="s">
        <v>179</v>
      </c>
      <c r="AE2766" s="20">
        <v>103</v>
      </c>
    </row>
    <row r="2767" spans="1:31" x14ac:dyDescent="0.35">
      <c r="A2767" t="s">
        <v>8765</v>
      </c>
      <c r="B2767" t="s">
        <v>15</v>
      </c>
      <c r="C2767" t="s">
        <v>16</v>
      </c>
      <c r="D2767" s="2">
        <v>1995</v>
      </c>
      <c r="E2767" t="s">
        <v>8454</v>
      </c>
      <c r="F2767" s="2">
        <v>7.2</v>
      </c>
      <c r="G2767">
        <v>14000</v>
      </c>
      <c r="H2767" t="s">
        <v>6552</v>
      </c>
      <c r="I2767" t="s">
        <v>6552</v>
      </c>
      <c r="J2767" t="s">
        <v>8766</v>
      </c>
      <c r="K2767" s="3" t="s">
        <v>21</v>
      </c>
      <c r="L2767">
        <v>1000000</v>
      </c>
      <c r="M2767">
        <v>512245</v>
      </c>
      <c r="N2767" t="s">
        <v>5599</v>
      </c>
      <c r="O2767" s="2">
        <v>119</v>
      </c>
      <c r="Q2767" s="10" t="s">
        <v>16</v>
      </c>
      <c r="R2767" s="21">
        <v>1995</v>
      </c>
      <c r="S2767" s="27" t="s">
        <v>13295</v>
      </c>
      <c r="T2767" s="25" t="str">
        <f>LEFT(S2767,3)</f>
        <v>Jun</v>
      </c>
      <c r="U2767" s="10" t="s">
        <v>29</v>
      </c>
      <c r="V2767" s="21">
        <v>7.2</v>
      </c>
      <c r="W2767" s="10">
        <v>14000</v>
      </c>
      <c r="X2767" s="10" t="s">
        <v>6552</v>
      </c>
      <c r="Y2767" s="10" t="s">
        <v>6552</v>
      </c>
      <c r="Z2767" s="10" t="s">
        <v>8766</v>
      </c>
      <c r="AA2767" s="22" t="s">
        <v>21</v>
      </c>
      <c r="AB2767" s="10">
        <v>1000000</v>
      </c>
      <c r="AC2767" s="10">
        <v>512245</v>
      </c>
      <c r="AD2767" s="10" t="s">
        <v>5599</v>
      </c>
      <c r="AE2767" s="23">
        <v>119</v>
      </c>
    </row>
    <row r="2768" spans="1:31" x14ac:dyDescent="0.35">
      <c r="A2768" t="s">
        <v>3171</v>
      </c>
      <c r="B2768" t="s">
        <v>15</v>
      </c>
      <c r="C2768" t="s">
        <v>33</v>
      </c>
      <c r="D2768" s="2">
        <v>1995</v>
      </c>
      <c r="E2768" t="s">
        <v>8614</v>
      </c>
      <c r="F2768" s="2">
        <v>5.8</v>
      </c>
      <c r="G2768">
        <v>33000</v>
      </c>
      <c r="H2768" t="s">
        <v>706</v>
      </c>
      <c r="I2768" t="s">
        <v>8767</v>
      </c>
      <c r="J2768" t="s">
        <v>4538</v>
      </c>
      <c r="K2768" s="3" t="s">
        <v>29</v>
      </c>
      <c r="L2768">
        <v>35000000</v>
      </c>
      <c r="M2768">
        <v>64350171</v>
      </c>
      <c r="N2768" t="s">
        <v>60</v>
      </c>
      <c r="O2768" s="2">
        <v>111</v>
      </c>
      <c r="Q2768" s="9" t="s">
        <v>33</v>
      </c>
      <c r="R2768" s="18">
        <v>1995</v>
      </c>
      <c r="S2768" s="26" t="s">
        <v>13323</v>
      </c>
      <c r="T2768" s="25" t="str">
        <f>LEFT(S2768,3)</f>
        <v>Dec</v>
      </c>
      <c r="U2768" s="9" t="s">
        <v>29</v>
      </c>
      <c r="V2768" s="18">
        <v>5.8</v>
      </c>
      <c r="W2768" s="9">
        <v>33000</v>
      </c>
      <c r="X2768" s="9" t="s">
        <v>706</v>
      </c>
      <c r="Y2768" s="9" t="s">
        <v>8767</v>
      </c>
      <c r="Z2768" s="9" t="s">
        <v>4538</v>
      </c>
      <c r="AA2768" s="19" t="s">
        <v>29</v>
      </c>
      <c r="AB2768" s="9">
        <v>35000000</v>
      </c>
      <c r="AC2768" s="9">
        <v>64350171</v>
      </c>
      <c r="AD2768" s="9" t="s">
        <v>60</v>
      </c>
      <c r="AE2768" s="20">
        <v>111</v>
      </c>
    </row>
    <row r="2769" spans="1:31" x14ac:dyDescent="0.35">
      <c r="A2769" t="s">
        <v>8768</v>
      </c>
      <c r="B2769" t="s">
        <v>1998</v>
      </c>
      <c r="C2769" t="s">
        <v>16</v>
      </c>
      <c r="D2769" s="2">
        <v>1995</v>
      </c>
      <c r="E2769" t="s">
        <v>7764</v>
      </c>
      <c r="F2769" s="2">
        <v>6.6</v>
      </c>
      <c r="G2769">
        <v>8100</v>
      </c>
      <c r="H2769" t="s">
        <v>4198</v>
      </c>
      <c r="I2769" t="s">
        <v>8769</v>
      </c>
      <c r="J2769" t="s">
        <v>8770</v>
      </c>
      <c r="K2769" s="3" t="s">
        <v>3155</v>
      </c>
      <c r="L2769">
        <v>0</v>
      </c>
      <c r="M2769">
        <v>23389975</v>
      </c>
      <c r="N2769" t="s">
        <v>7374</v>
      </c>
      <c r="O2769" s="2">
        <v>103</v>
      </c>
      <c r="Q2769" s="10" t="s">
        <v>16</v>
      </c>
      <c r="R2769" s="21">
        <v>1995</v>
      </c>
      <c r="S2769" s="27" t="s">
        <v>13199</v>
      </c>
      <c r="T2769" s="25" t="str">
        <f>LEFT(S2769,3)</f>
        <v>Apr</v>
      </c>
      <c r="U2769" s="10" t="s">
        <v>29</v>
      </c>
      <c r="V2769" s="21">
        <v>6.6</v>
      </c>
      <c r="W2769" s="10">
        <v>8100</v>
      </c>
      <c r="X2769" s="10" t="s">
        <v>4198</v>
      </c>
      <c r="Y2769" s="10" t="s">
        <v>8769</v>
      </c>
      <c r="Z2769" s="10" t="s">
        <v>8770</v>
      </c>
      <c r="AA2769" s="22" t="s">
        <v>3155</v>
      </c>
      <c r="AB2769" s="10">
        <v>0</v>
      </c>
      <c r="AC2769" s="10">
        <v>23389975</v>
      </c>
      <c r="AD2769" s="10" t="s">
        <v>7374</v>
      </c>
      <c r="AE2769" s="23">
        <v>103</v>
      </c>
    </row>
    <row r="2770" spans="1:31" x14ac:dyDescent="0.35">
      <c r="A2770" t="s">
        <v>8771</v>
      </c>
      <c r="B2770" t="s">
        <v>32</v>
      </c>
      <c r="C2770" t="s">
        <v>40</v>
      </c>
      <c r="D2770" s="2">
        <v>1995</v>
      </c>
      <c r="E2770" t="s">
        <v>8447</v>
      </c>
      <c r="F2770" s="2">
        <v>5.9</v>
      </c>
      <c r="G2770">
        <v>16000</v>
      </c>
      <c r="H2770" t="s">
        <v>8772</v>
      </c>
      <c r="I2770" t="s">
        <v>8772</v>
      </c>
      <c r="J2770" t="s">
        <v>1856</v>
      </c>
      <c r="K2770" s="3" t="s">
        <v>29</v>
      </c>
      <c r="L2770">
        <v>11000000</v>
      </c>
      <c r="M2770">
        <v>163971</v>
      </c>
      <c r="N2770" t="s">
        <v>8773</v>
      </c>
      <c r="O2770" s="2">
        <v>91</v>
      </c>
      <c r="Q2770" s="9" t="s">
        <v>40</v>
      </c>
      <c r="R2770" s="18">
        <v>1995</v>
      </c>
      <c r="S2770" s="26" t="s">
        <v>13293</v>
      </c>
      <c r="T2770" s="25" t="str">
        <f>LEFT(S2770,3)</f>
        <v>Sep</v>
      </c>
      <c r="U2770" s="9" t="s">
        <v>29</v>
      </c>
      <c r="V2770" s="18">
        <v>5.9</v>
      </c>
      <c r="W2770" s="9">
        <v>16000</v>
      </c>
      <c r="X2770" s="9" t="s">
        <v>8772</v>
      </c>
      <c r="Y2770" s="9" t="s">
        <v>8772</v>
      </c>
      <c r="Z2770" s="9" t="s">
        <v>1856</v>
      </c>
      <c r="AA2770" s="19" t="s">
        <v>29</v>
      </c>
      <c r="AB2770" s="9">
        <v>11000000</v>
      </c>
      <c r="AC2770" s="9">
        <v>163971</v>
      </c>
      <c r="AD2770" s="9" t="s">
        <v>8773</v>
      </c>
      <c r="AE2770" s="20">
        <v>91</v>
      </c>
    </row>
    <row r="2771" spans="1:31" x14ac:dyDescent="0.35">
      <c r="A2771" t="s">
        <v>8774</v>
      </c>
      <c r="B2771" t="s">
        <v>15</v>
      </c>
      <c r="C2771" t="s">
        <v>51</v>
      </c>
      <c r="D2771" s="2">
        <v>1995</v>
      </c>
      <c r="E2771" t="s">
        <v>8501</v>
      </c>
      <c r="F2771" s="2">
        <v>6.4</v>
      </c>
      <c r="G2771">
        <v>26000</v>
      </c>
      <c r="H2771" t="s">
        <v>8775</v>
      </c>
      <c r="I2771" t="s">
        <v>5654</v>
      </c>
      <c r="J2771" t="s">
        <v>1798</v>
      </c>
      <c r="K2771" s="3" t="s">
        <v>194</v>
      </c>
      <c r="L2771">
        <v>20000000</v>
      </c>
      <c r="M2771">
        <v>5711695</v>
      </c>
      <c r="N2771" t="s">
        <v>8776</v>
      </c>
      <c r="O2771" s="2">
        <v>108</v>
      </c>
      <c r="Q2771" s="10" t="s">
        <v>51</v>
      </c>
      <c r="R2771" s="21">
        <v>1995</v>
      </c>
      <c r="S2771" s="27" t="s">
        <v>13306</v>
      </c>
      <c r="T2771" s="25" t="str">
        <f>LEFT(S2771,3)</f>
        <v>Jan</v>
      </c>
      <c r="U2771" s="10" t="s">
        <v>29</v>
      </c>
      <c r="V2771" s="21">
        <v>6.4</v>
      </c>
      <c r="W2771" s="10">
        <v>26000</v>
      </c>
      <c r="X2771" s="10" t="s">
        <v>8775</v>
      </c>
      <c r="Y2771" s="10" t="s">
        <v>5654</v>
      </c>
      <c r="Z2771" s="10" t="s">
        <v>1798</v>
      </c>
      <c r="AA2771" s="22" t="s">
        <v>194</v>
      </c>
      <c r="AB2771" s="10">
        <v>20000000</v>
      </c>
      <c r="AC2771" s="10">
        <v>5711695</v>
      </c>
      <c r="AD2771" s="10" t="s">
        <v>8776</v>
      </c>
      <c r="AE2771" s="23">
        <v>108</v>
      </c>
    </row>
    <row r="2772" spans="1:31" x14ac:dyDescent="0.35">
      <c r="A2772" t="s">
        <v>8777</v>
      </c>
      <c r="B2772" t="s">
        <v>15</v>
      </c>
      <c r="C2772" t="s">
        <v>40</v>
      </c>
      <c r="D2772" s="2">
        <v>1995</v>
      </c>
      <c r="E2772" t="s">
        <v>8623</v>
      </c>
      <c r="F2772" s="2">
        <v>4.5999999999999996</v>
      </c>
      <c r="G2772">
        <v>22000</v>
      </c>
      <c r="H2772" t="s">
        <v>694</v>
      </c>
      <c r="I2772" t="s">
        <v>1484</v>
      </c>
      <c r="J2772" t="s">
        <v>1484</v>
      </c>
      <c r="K2772" s="3" t="s">
        <v>29</v>
      </c>
      <c r="L2772">
        <v>20000000</v>
      </c>
      <c r="M2772">
        <v>19751736</v>
      </c>
      <c r="N2772" t="s">
        <v>5148</v>
      </c>
      <c r="O2772" s="2">
        <v>100</v>
      </c>
      <c r="Q2772" s="9" t="s">
        <v>40</v>
      </c>
      <c r="R2772" s="18">
        <v>1995</v>
      </c>
      <c r="S2772" s="26" t="s">
        <v>13324</v>
      </c>
      <c r="T2772" s="25" t="str">
        <f>LEFT(S2772,3)</f>
        <v>Oct</v>
      </c>
      <c r="U2772" s="9" t="s">
        <v>29</v>
      </c>
      <c r="V2772" s="18">
        <v>4.5999999999999996</v>
      </c>
      <c r="W2772" s="9">
        <v>22000</v>
      </c>
      <c r="X2772" s="9" t="s">
        <v>694</v>
      </c>
      <c r="Y2772" s="9" t="s">
        <v>1484</v>
      </c>
      <c r="Z2772" s="9" t="s">
        <v>1484</v>
      </c>
      <c r="AA2772" s="19" t="s">
        <v>29</v>
      </c>
      <c r="AB2772" s="9">
        <v>20000000</v>
      </c>
      <c r="AC2772" s="9">
        <v>19751736</v>
      </c>
      <c r="AD2772" s="9" t="s">
        <v>5148</v>
      </c>
      <c r="AE2772" s="20">
        <v>100</v>
      </c>
    </row>
    <row r="2773" spans="1:31" x14ac:dyDescent="0.35">
      <c r="A2773" t="s">
        <v>8778</v>
      </c>
      <c r="B2773" t="s">
        <v>15</v>
      </c>
      <c r="C2773" t="s">
        <v>16</v>
      </c>
      <c r="D2773" s="2">
        <v>1995</v>
      </c>
      <c r="E2773" t="s">
        <v>8218</v>
      </c>
      <c r="F2773" s="2">
        <v>7.3</v>
      </c>
      <c r="G2773">
        <v>27000</v>
      </c>
      <c r="H2773" t="s">
        <v>5230</v>
      </c>
      <c r="I2773" t="s">
        <v>2301</v>
      </c>
      <c r="J2773" t="s">
        <v>5290</v>
      </c>
      <c r="K2773" s="3" t="s">
        <v>29</v>
      </c>
      <c r="L2773">
        <v>0</v>
      </c>
      <c r="M2773">
        <v>17381942</v>
      </c>
      <c r="N2773" t="s">
        <v>22</v>
      </c>
      <c r="O2773" s="2">
        <v>122</v>
      </c>
      <c r="Q2773" s="10" t="s">
        <v>16</v>
      </c>
      <c r="R2773" s="21">
        <v>1995</v>
      </c>
      <c r="S2773" s="27" t="s">
        <v>13268</v>
      </c>
      <c r="T2773" s="25" t="str">
        <f>LEFT(S2773,3)</f>
        <v>Jan</v>
      </c>
      <c r="U2773" s="10" t="s">
        <v>29</v>
      </c>
      <c r="V2773" s="21">
        <v>7.3</v>
      </c>
      <c r="W2773" s="10">
        <v>27000</v>
      </c>
      <c r="X2773" s="10" t="s">
        <v>5230</v>
      </c>
      <c r="Y2773" s="10" t="s">
        <v>2301</v>
      </c>
      <c r="Z2773" s="10" t="s">
        <v>5290</v>
      </c>
      <c r="AA2773" s="22" t="s">
        <v>29</v>
      </c>
      <c r="AB2773" s="10">
        <v>0</v>
      </c>
      <c r="AC2773" s="10">
        <v>17381942</v>
      </c>
      <c r="AD2773" s="10" t="s">
        <v>22</v>
      </c>
      <c r="AE2773" s="23">
        <v>122</v>
      </c>
    </row>
    <row r="2774" spans="1:31" x14ac:dyDescent="0.35">
      <c r="A2774" t="s">
        <v>8779</v>
      </c>
      <c r="B2774" t="s">
        <v>15</v>
      </c>
      <c r="C2774" t="s">
        <v>16</v>
      </c>
      <c r="D2774" s="2">
        <v>1995</v>
      </c>
      <c r="E2774" t="s">
        <v>8780</v>
      </c>
      <c r="F2774" s="2">
        <v>7.4</v>
      </c>
      <c r="G2774">
        <v>14000</v>
      </c>
      <c r="H2774" t="s">
        <v>1343</v>
      </c>
      <c r="I2774" t="s">
        <v>8781</v>
      </c>
      <c r="J2774" t="s">
        <v>8781</v>
      </c>
      <c r="K2774" s="3" t="s">
        <v>21</v>
      </c>
      <c r="L2774">
        <v>0</v>
      </c>
      <c r="M2774">
        <v>2748518</v>
      </c>
      <c r="N2774" t="s">
        <v>8782</v>
      </c>
      <c r="O2774" s="2">
        <v>110</v>
      </c>
      <c r="Q2774" s="9" t="s">
        <v>16</v>
      </c>
      <c r="R2774" s="18">
        <v>1995</v>
      </c>
      <c r="S2774" s="26" t="s">
        <v>13339</v>
      </c>
      <c r="T2774" s="25" t="str">
        <f>LEFT(S2774,3)</f>
        <v>Dec</v>
      </c>
      <c r="U2774" s="9" t="s">
        <v>29</v>
      </c>
      <c r="V2774" s="18">
        <v>7.4</v>
      </c>
      <c r="W2774" s="9">
        <v>14000</v>
      </c>
      <c r="X2774" s="9" t="s">
        <v>1343</v>
      </c>
      <c r="Y2774" s="9" t="s">
        <v>8781</v>
      </c>
      <c r="Z2774" s="9" t="s">
        <v>8781</v>
      </c>
      <c r="AA2774" s="19" t="s">
        <v>21</v>
      </c>
      <c r="AB2774" s="9">
        <v>0</v>
      </c>
      <c r="AC2774" s="9">
        <v>2748518</v>
      </c>
      <c r="AD2774" s="9" t="s">
        <v>8782</v>
      </c>
      <c r="AE2774" s="20">
        <v>110</v>
      </c>
    </row>
    <row r="2775" spans="1:31" x14ac:dyDescent="0.35">
      <c r="A2775" t="s">
        <v>8783</v>
      </c>
      <c r="B2775" t="s">
        <v>15</v>
      </c>
      <c r="C2775" t="s">
        <v>33</v>
      </c>
      <c r="D2775" s="2">
        <v>1995</v>
      </c>
      <c r="E2775" t="s">
        <v>8784</v>
      </c>
      <c r="F2775" s="2">
        <v>7.4</v>
      </c>
      <c r="G2775">
        <v>19000</v>
      </c>
      <c r="H2775" t="s">
        <v>8785</v>
      </c>
      <c r="I2775" t="s">
        <v>8786</v>
      </c>
      <c r="J2775" t="s">
        <v>8787</v>
      </c>
      <c r="K2775" s="3" t="s">
        <v>1110</v>
      </c>
      <c r="L2775">
        <v>0</v>
      </c>
      <c r="N2775" t="s">
        <v>8788</v>
      </c>
      <c r="O2775" s="2">
        <v>99</v>
      </c>
      <c r="Q2775" s="10" t="s">
        <v>33</v>
      </c>
      <c r="R2775" s="21">
        <v>1995</v>
      </c>
      <c r="S2775" s="27" t="s">
        <v>13340</v>
      </c>
      <c r="T2775" s="25" t="str">
        <f>LEFT(S2775,3)</f>
        <v>Dec</v>
      </c>
      <c r="U2775" s="10" t="s">
        <v>29</v>
      </c>
      <c r="V2775" s="21">
        <v>7.4</v>
      </c>
      <c r="W2775" s="10">
        <v>19000</v>
      </c>
      <c r="X2775" s="10" t="s">
        <v>8785</v>
      </c>
      <c r="Y2775" s="10" t="s">
        <v>8786</v>
      </c>
      <c r="Z2775" s="10" t="s">
        <v>8787</v>
      </c>
      <c r="AA2775" s="22" t="s">
        <v>1110</v>
      </c>
      <c r="AB2775" s="10">
        <v>0</v>
      </c>
      <c r="AC2775" s="10"/>
      <c r="AD2775" s="10" t="s">
        <v>8788</v>
      </c>
      <c r="AE2775" s="23">
        <v>99</v>
      </c>
    </row>
    <row r="2776" spans="1:31" x14ac:dyDescent="0.35">
      <c r="A2776" t="s">
        <v>8789</v>
      </c>
      <c r="B2776" t="s">
        <v>32</v>
      </c>
      <c r="C2776" t="s">
        <v>24</v>
      </c>
      <c r="D2776" s="2">
        <v>1995</v>
      </c>
      <c r="E2776" t="s">
        <v>8569</v>
      </c>
      <c r="F2776" s="2">
        <v>4.7</v>
      </c>
      <c r="G2776">
        <v>5800</v>
      </c>
      <c r="H2776" t="s">
        <v>3890</v>
      </c>
      <c r="I2776" t="s">
        <v>8790</v>
      </c>
      <c r="J2776" t="s">
        <v>7426</v>
      </c>
      <c r="K2776" s="3" t="s">
        <v>29</v>
      </c>
      <c r="L2776">
        <v>15000000</v>
      </c>
      <c r="M2776">
        <v>13406717</v>
      </c>
      <c r="N2776" t="s">
        <v>8791</v>
      </c>
      <c r="O2776" s="2">
        <v>89</v>
      </c>
      <c r="Q2776" s="9" t="s">
        <v>24</v>
      </c>
      <c r="R2776" s="18">
        <v>1995</v>
      </c>
      <c r="S2776" s="26" t="s">
        <v>13317</v>
      </c>
      <c r="T2776" s="25" t="str">
        <f>LEFT(S2776,3)</f>
        <v>Aug</v>
      </c>
      <c r="U2776" s="9" t="s">
        <v>29</v>
      </c>
      <c r="V2776" s="18">
        <v>4.7</v>
      </c>
      <c r="W2776" s="9">
        <v>5800</v>
      </c>
      <c r="X2776" s="9" t="s">
        <v>3890</v>
      </c>
      <c r="Y2776" s="9" t="s">
        <v>8790</v>
      </c>
      <c r="Z2776" s="9" t="s">
        <v>7426</v>
      </c>
      <c r="AA2776" s="19" t="s">
        <v>29</v>
      </c>
      <c r="AB2776" s="9">
        <v>15000000</v>
      </c>
      <c r="AC2776" s="9">
        <v>13406717</v>
      </c>
      <c r="AD2776" s="9" t="s">
        <v>8791</v>
      </c>
      <c r="AE2776" s="20">
        <v>89</v>
      </c>
    </row>
    <row r="2777" spans="1:31" x14ac:dyDescent="0.35">
      <c r="A2777" t="s">
        <v>8792</v>
      </c>
      <c r="B2777" t="s">
        <v>15</v>
      </c>
      <c r="C2777" t="s">
        <v>16</v>
      </c>
      <c r="D2777" s="2">
        <v>1995</v>
      </c>
      <c r="E2777" t="s">
        <v>8637</v>
      </c>
      <c r="F2777" s="2">
        <v>6.9</v>
      </c>
      <c r="G2777">
        <v>9200</v>
      </c>
      <c r="H2777" t="s">
        <v>8793</v>
      </c>
      <c r="I2777" t="s">
        <v>8793</v>
      </c>
      <c r="J2777" t="s">
        <v>4726</v>
      </c>
      <c r="K2777" s="3" t="s">
        <v>29</v>
      </c>
      <c r="L2777">
        <v>11000000</v>
      </c>
      <c r="M2777">
        <v>2844379</v>
      </c>
      <c r="N2777" t="s">
        <v>5108</v>
      </c>
      <c r="O2777" s="2">
        <v>123</v>
      </c>
      <c r="Q2777" s="10" t="s">
        <v>16</v>
      </c>
      <c r="R2777" s="21">
        <v>1995</v>
      </c>
      <c r="S2777" s="27" t="s">
        <v>13326</v>
      </c>
      <c r="T2777" s="25" t="str">
        <f>LEFT(S2777,3)</f>
        <v>Jan</v>
      </c>
      <c r="U2777" s="10" t="s">
        <v>29</v>
      </c>
      <c r="V2777" s="21">
        <v>6.9</v>
      </c>
      <c r="W2777" s="10">
        <v>9200</v>
      </c>
      <c r="X2777" s="10" t="s">
        <v>8793</v>
      </c>
      <c r="Y2777" s="10" t="s">
        <v>8793</v>
      </c>
      <c r="Z2777" s="10" t="s">
        <v>4726</v>
      </c>
      <c r="AA2777" s="22" t="s">
        <v>29</v>
      </c>
      <c r="AB2777" s="10">
        <v>11000000</v>
      </c>
      <c r="AC2777" s="10">
        <v>2844379</v>
      </c>
      <c r="AD2777" s="10" t="s">
        <v>5108</v>
      </c>
      <c r="AE2777" s="23">
        <v>123</v>
      </c>
    </row>
    <row r="2778" spans="1:31" x14ac:dyDescent="0.35">
      <c r="A2778" t="s">
        <v>8794</v>
      </c>
      <c r="B2778" t="s">
        <v>32</v>
      </c>
      <c r="C2778" t="s">
        <v>24</v>
      </c>
      <c r="D2778" s="2">
        <v>1995</v>
      </c>
      <c r="E2778" t="s">
        <v>8740</v>
      </c>
      <c r="F2778" s="2">
        <v>6</v>
      </c>
      <c r="G2778">
        <v>4200</v>
      </c>
      <c r="H2778" t="s">
        <v>8795</v>
      </c>
      <c r="I2778" t="s">
        <v>8796</v>
      </c>
      <c r="J2778" t="s">
        <v>8559</v>
      </c>
      <c r="K2778" s="3" t="s">
        <v>194</v>
      </c>
      <c r="L2778">
        <v>0</v>
      </c>
      <c r="M2778">
        <v>6029091</v>
      </c>
      <c r="N2778" t="s">
        <v>60</v>
      </c>
      <c r="O2778" s="2">
        <v>93</v>
      </c>
      <c r="Q2778" s="9" t="s">
        <v>24</v>
      </c>
      <c r="R2778" s="18">
        <v>1995</v>
      </c>
      <c r="S2778" s="26" t="s">
        <v>13337</v>
      </c>
      <c r="T2778" s="25" t="str">
        <f>LEFT(S2778,3)</f>
        <v>Nov</v>
      </c>
      <c r="U2778" s="9" t="s">
        <v>29</v>
      </c>
      <c r="V2778" s="18">
        <v>6</v>
      </c>
      <c r="W2778" s="9">
        <v>4200</v>
      </c>
      <c r="X2778" s="9" t="s">
        <v>8795</v>
      </c>
      <c r="Y2778" s="9" t="s">
        <v>8796</v>
      </c>
      <c r="Z2778" s="9" t="s">
        <v>8559</v>
      </c>
      <c r="AA2778" s="19" t="s">
        <v>194</v>
      </c>
      <c r="AB2778" s="9">
        <v>0</v>
      </c>
      <c r="AC2778" s="9">
        <v>6029091</v>
      </c>
      <c r="AD2778" s="9" t="s">
        <v>60</v>
      </c>
      <c r="AE2778" s="20">
        <v>93</v>
      </c>
    </row>
    <row r="2779" spans="1:31" x14ac:dyDescent="0.35">
      <c r="A2779" t="s">
        <v>8797</v>
      </c>
      <c r="B2779" t="s">
        <v>15</v>
      </c>
      <c r="C2779" t="s">
        <v>103</v>
      </c>
      <c r="D2779" s="2">
        <v>1995</v>
      </c>
      <c r="E2779" t="s">
        <v>8798</v>
      </c>
      <c r="F2779" s="2">
        <v>6.9</v>
      </c>
      <c r="G2779">
        <v>21000</v>
      </c>
      <c r="H2779" t="s">
        <v>3427</v>
      </c>
      <c r="I2779" t="s">
        <v>5243</v>
      </c>
      <c r="J2779" t="s">
        <v>6775</v>
      </c>
      <c r="K2779" s="3" t="s">
        <v>29</v>
      </c>
      <c r="L2779">
        <v>25000000</v>
      </c>
      <c r="M2779">
        <v>13071518</v>
      </c>
      <c r="N2779" t="s">
        <v>60</v>
      </c>
      <c r="O2779" s="2">
        <v>128</v>
      </c>
      <c r="Q2779" s="10" t="s">
        <v>103</v>
      </c>
      <c r="R2779" s="21">
        <v>1995</v>
      </c>
      <c r="S2779" s="27" t="s">
        <v>13341</v>
      </c>
      <c r="T2779" s="25" t="str">
        <f>LEFT(S2779,3)</f>
        <v>Sep</v>
      </c>
      <c r="U2779" s="10" t="s">
        <v>29</v>
      </c>
      <c r="V2779" s="21">
        <v>6.9</v>
      </c>
      <c r="W2779" s="10">
        <v>21000</v>
      </c>
      <c r="X2779" s="10" t="s">
        <v>3427</v>
      </c>
      <c r="Y2779" s="10" t="s">
        <v>5243</v>
      </c>
      <c r="Z2779" s="10" t="s">
        <v>6775</v>
      </c>
      <c r="AA2779" s="22" t="s">
        <v>29</v>
      </c>
      <c r="AB2779" s="10">
        <v>25000000</v>
      </c>
      <c r="AC2779" s="10">
        <v>13071518</v>
      </c>
      <c r="AD2779" s="10" t="s">
        <v>60</v>
      </c>
      <c r="AE2779" s="23">
        <v>128</v>
      </c>
    </row>
    <row r="2780" spans="1:31" x14ac:dyDescent="0.35">
      <c r="A2780" t="s">
        <v>8799</v>
      </c>
      <c r="B2780" t="s">
        <v>15</v>
      </c>
      <c r="C2780" t="s">
        <v>40</v>
      </c>
      <c r="D2780" s="2">
        <v>1995</v>
      </c>
      <c r="E2780" t="s">
        <v>8465</v>
      </c>
      <c r="F2780" s="2">
        <v>7.4</v>
      </c>
      <c r="G2780">
        <v>34000</v>
      </c>
      <c r="H2780" t="s">
        <v>4252</v>
      </c>
      <c r="I2780" t="s">
        <v>8800</v>
      </c>
      <c r="J2780" t="s">
        <v>6775</v>
      </c>
      <c r="K2780" s="3" t="s">
        <v>5816</v>
      </c>
      <c r="L2780">
        <v>7000000</v>
      </c>
      <c r="M2780">
        <v>8367636</v>
      </c>
      <c r="N2780" t="s">
        <v>3743</v>
      </c>
      <c r="O2780" s="2">
        <v>112</v>
      </c>
      <c r="Q2780" s="9" t="s">
        <v>40</v>
      </c>
      <c r="R2780" s="18">
        <v>1995</v>
      </c>
      <c r="S2780" s="26" t="s">
        <v>13298</v>
      </c>
      <c r="T2780" s="25" t="str">
        <f>LEFT(S2780,3)</f>
        <v>Jun</v>
      </c>
      <c r="U2780" s="9" t="s">
        <v>29</v>
      </c>
      <c r="V2780" s="18">
        <v>7.4</v>
      </c>
      <c r="W2780" s="9">
        <v>34000</v>
      </c>
      <c r="X2780" s="9" t="s">
        <v>4252</v>
      </c>
      <c r="Y2780" s="9" t="s">
        <v>8800</v>
      </c>
      <c r="Z2780" s="9" t="s">
        <v>6775</v>
      </c>
      <c r="AA2780" s="19" t="s">
        <v>5816</v>
      </c>
      <c r="AB2780" s="9">
        <v>7000000</v>
      </c>
      <c r="AC2780" s="9">
        <v>8367636</v>
      </c>
      <c r="AD2780" s="9" t="s">
        <v>3743</v>
      </c>
      <c r="AE2780" s="20">
        <v>112</v>
      </c>
    </row>
    <row r="2781" spans="1:31" x14ac:dyDescent="0.35">
      <c r="A2781" t="s">
        <v>8801</v>
      </c>
      <c r="B2781" t="s">
        <v>15</v>
      </c>
      <c r="C2781" t="s">
        <v>40</v>
      </c>
      <c r="D2781" s="2">
        <v>1995</v>
      </c>
      <c r="E2781" t="s">
        <v>7129</v>
      </c>
      <c r="F2781" s="2">
        <v>5.7</v>
      </c>
      <c r="G2781">
        <v>13000</v>
      </c>
      <c r="H2781" t="s">
        <v>2877</v>
      </c>
      <c r="I2781" t="s">
        <v>6231</v>
      </c>
      <c r="J2781" t="s">
        <v>6284</v>
      </c>
      <c r="K2781" s="3" t="s">
        <v>29</v>
      </c>
      <c r="L2781">
        <v>0</v>
      </c>
      <c r="M2781">
        <v>50865589</v>
      </c>
      <c r="N2781" t="s">
        <v>2397</v>
      </c>
      <c r="O2781" s="2">
        <v>106</v>
      </c>
      <c r="Q2781" s="10" t="s">
        <v>40</v>
      </c>
      <c r="R2781" s="21">
        <v>1995</v>
      </c>
      <c r="S2781" s="27" t="s">
        <v>13115</v>
      </c>
      <c r="T2781" s="25" t="str">
        <f>LEFT(S2781,3)</f>
        <v>Aug</v>
      </c>
      <c r="U2781" s="10" t="s">
        <v>29</v>
      </c>
      <c r="V2781" s="21">
        <v>5.7</v>
      </c>
      <c r="W2781" s="10">
        <v>13000</v>
      </c>
      <c r="X2781" s="10" t="s">
        <v>2877</v>
      </c>
      <c r="Y2781" s="10" t="s">
        <v>6231</v>
      </c>
      <c r="Z2781" s="10" t="s">
        <v>6284</v>
      </c>
      <c r="AA2781" s="22" t="s">
        <v>29</v>
      </c>
      <c r="AB2781" s="10">
        <v>0</v>
      </c>
      <c r="AC2781" s="10">
        <v>50865589</v>
      </c>
      <c r="AD2781" s="10" t="s">
        <v>2397</v>
      </c>
      <c r="AE2781" s="23">
        <v>106</v>
      </c>
    </row>
    <row r="2782" spans="1:31" x14ac:dyDescent="0.35">
      <c r="A2782" t="s">
        <v>8802</v>
      </c>
      <c r="B2782" t="s">
        <v>32</v>
      </c>
      <c r="C2782" t="s">
        <v>24</v>
      </c>
      <c r="D2782" s="2">
        <v>1995</v>
      </c>
      <c r="E2782" t="s">
        <v>8119</v>
      </c>
      <c r="F2782" s="2">
        <v>5.9</v>
      </c>
      <c r="G2782">
        <v>3500</v>
      </c>
      <c r="H2782" t="s">
        <v>5135</v>
      </c>
      <c r="I2782" t="s">
        <v>2757</v>
      </c>
      <c r="J2782" t="s">
        <v>2038</v>
      </c>
      <c r="K2782" s="3" t="s">
        <v>29</v>
      </c>
      <c r="L2782">
        <v>32000000</v>
      </c>
      <c r="M2782">
        <v>11047627</v>
      </c>
      <c r="N2782" t="s">
        <v>7999</v>
      </c>
      <c r="O2782" s="2">
        <v>96</v>
      </c>
      <c r="Q2782" s="9" t="s">
        <v>24</v>
      </c>
      <c r="R2782" s="18">
        <v>1995</v>
      </c>
      <c r="S2782" s="26" t="s">
        <v>13255</v>
      </c>
      <c r="T2782" s="25" t="str">
        <f>LEFT(S2782,3)</f>
        <v>Mar</v>
      </c>
      <c r="U2782" s="9" t="s">
        <v>29</v>
      </c>
      <c r="V2782" s="18">
        <v>5.9</v>
      </c>
      <c r="W2782" s="9">
        <v>3500</v>
      </c>
      <c r="X2782" s="9" t="s">
        <v>5135</v>
      </c>
      <c r="Y2782" s="9" t="s">
        <v>2757</v>
      </c>
      <c r="Z2782" s="9" t="s">
        <v>2038</v>
      </c>
      <c r="AA2782" s="19" t="s">
        <v>29</v>
      </c>
      <c r="AB2782" s="9">
        <v>32000000</v>
      </c>
      <c r="AC2782" s="9">
        <v>11047627</v>
      </c>
      <c r="AD2782" s="9" t="s">
        <v>7999</v>
      </c>
      <c r="AE2782" s="20">
        <v>96</v>
      </c>
    </row>
    <row r="2783" spans="1:31" x14ac:dyDescent="0.35">
      <c r="A2783" t="s">
        <v>8803</v>
      </c>
      <c r="B2783" t="s">
        <v>15</v>
      </c>
      <c r="C2783" t="s">
        <v>103</v>
      </c>
      <c r="D2783" s="2">
        <v>1995</v>
      </c>
      <c r="E2783" t="s">
        <v>8359</v>
      </c>
      <c r="F2783" s="2">
        <v>5.9</v>
      </c>
      <c r="G2783">
        <v>17000</v>
      </c>
      <c r="H2783" t="s">
        <v>4053</v>
      </c>
      <c r="I2783" t="s">
        <v>8804</v>
      </c>
      <c r="J2783" t="s">
        <v>8647</v>
      </c>
      <c r="K2783" s="3" t="s">
        <v>29</v>
      </c>
      <c r="L2783">
        <v>40000000</v>
      </c>
      <c r="M2783">
        <v>14942422</v>
      </c>
      <c r="N2783" t="s">
        <v>179</v>
      </c>
      <c r="O2783" s="2">
        <v>101</v>
      </c>
      <c r="Q2783" s="10" t="s">
        <v>103</v>
      </c>
      <c r="R2783" s="21">
        <v>1995</v>
      </c>
      <c r="S2783" s="27" t="s">
        <v>13284</v>
      </c>
      <c r="T2783" s="25" t="str">
        <f>LEFT(S2783,3)</f>
        <v>Apr</v>
      </c>
      <c r="U2783" s="10" t="s">
        <v>29</v>
      </c>
      <c r="V2783" s="21">
        <v>5.9</v>
      </c>
      <c r="W2783" s="10">
        <v>17000</v>
      </c>
      <c r="X2783" s="10" t="s">
        <v>4053</v>
      </c>
      <c r="Y2783" s="10" t="s">
        <v>8804</v>
      </c>
      <c r="Z2783" s="10" t="s">
        <v>8647</v>
      </c>
      <c r="AA2783" s="22" t="s">
        <v>29</v>
      </c>
      <c r="AB2783" s="10">
        <v>40000000</v>
      </c>
      <c r="AC2783" s="10">
        <v>14942422</v>
      </c>
      <c r="AD2783" s="10" t="s">
        <v>179</v>
      </c>
      <c r="AE2783" s="23">
        <v>101</v>
      </c>
    </row>
    <row r="2784" spans="1:31" x14ac:dyDescent="0.35">
      <c r="A2784" t="s">
        <v>8805</v>
      </c>
      <c r="B2784" t="s">
        <v>15</v>
      </c>
      <c r="C2784" t="s">
        <v>16</v>
      </c>
      <c r="D2784" s="2">
        <v>1995</v>
      </c>
      <c r="E2784" t="s">
        <v>8430</v>
      </c>
      <c r="F2784" s="2">
        <v>4.8</v>
      </c>
      <c r="G2784">
        <v>1900</v>
      </c>
      <c r="H2784" t="s">
        <v>4585</v>
      </c>
      <c r="I2784" t="s">
        <v>5802</v>
      </c>
      <c r="J2784" t="s">
        <v>8806</v>
      </c>
      <c r="K2784" s="3" t="s">
        <v>29</v>
      </c>
      <c r="L2784">
        <v>0</v>
      </c>
      <c r="M2784">
        <v>63174</v>
      </c>
      <c r="N2784" t="s">
        <v>3186</v>
      </c>
      <c r="O2784" s="2">
        <v>102</v>
      </c>
      <c r="Q2784" s="9" t="s">
        <v>16</v>
      </c>
      <c r="R2784" s="18">
        <v>1995</v>
      </c>
      <c r="S2784" s="26" t="s">
        <v>13289</v>
      </c>
      <c r="T2784" s="25" t="str">
        <f>LEFT(S2784,3)</f>
        <v>Oct</v>
      </c>
      <c r="U2784" s="9" t="s">
        <v>29</v>
      </c>
      <c r="V2784" s="18">
        <v>4.8</v>
      </c>
      <c r="W2784" s="9">
        <v>1900</v>
      </c>
      <c r="X2784" s="9" t="s">
        <v>4585</v>
      </c>
      <c r="Y2784" s="9" t="s">
        <v>5802</v>
      </c>
      <c r="Z2784" s="9" t="s">
        <v>8806</v>
      </c>
      <c r="AA2784" s="19" t="s">
        <v>29</v>
      </c>
      <c r="AB2784" s="9">
        <v>0</v>
      </c>
      <c r="AC2784" s="9">
        <v>63174</v>
      </c>
      <c r="AD2784" s="9" t="s">
        <v>3186</v>
      </c>
      <c r="AE2784" s="20">
        <v>102</v>
      </c>
    </row>
    <row r="2785" spans="1:31" x14ac:dyDescent="0.35">
      <c r="A2785" t="s">
        <v>8807</v>
      </c>
      <c r="B2785" t="s">
        <v>15</v>
      </c>
      <c r="C2785" t="s">
        <v>16</v>
      </c>
      <c r="D2785" s="2">
        <v>1995</v>
      </c>
      <c r="E2785" t="s">
        <v>8808</v>
      </c>
      <c r="F2785" s="2">
        <v>6.8</v>
      </c>
      <c r="G2785">
        <v>4500</v>
      </c>
      <c r="H2785" t="s">
        <v>8809</v>
      </c>
      <c r="I2785" t="s">
        <v>8809</v>
      </c>
      <c r="J2785" t="s">
        <v>8810</v>
      </c>
      <c r="K2785" s="3" t="s">
        <v>29</v>
      </c>
      <c r="L2785">
        <v>0</v>
      </c>
      <c r="M2785">
        <v>941414</v>
      </c>
      <c r="N2785" t="s">
        <v>8811</v>
      </c>
      <c r="O2785" s="2">
        <v>105</v>
      </c>
      <c r="Q2785" s="10" t="s">
        <v>16</v>
      </c>
      <c r="R2785" s="21">
        <v>1995</v>
      </c>
      <c r="S2785" s="27" t="s">
        <v>13342</v>
      </c>
      <c r="T2785" s="25" t="str">
        <f>LEFT(S2785,3)</f>
        <v>Jun</v>
      </c>
      <c r="U2785" s="10" t="s">
        <v>29</v>
      </c>
      <c r="V2785" s="21">
        <v>6.8</v>
      </c>
      <c r="W2785" s="10">
        <v>4500</v>
      </c>
      <c r="X2785" s="10" t="s">
        <v>8809</v>
      </c>
      <c r="Y2785" s="10" t="s">
        <v>8809</v>
      </c>
      <c r="Z2785" s="10" t="s">
        <v>8810</v>
      </c>
      <c r="AA2785" s="22" t="s">
        <v>29</v>
      </c>
      <c r="AB2785" s="10">
        <v>0</v>
      </c>
      <c r="AC2785" s="10">
        <v>941414</v>
      </c>
      <c r="AD2785" s="10" t="s">
        <v>8811</v>
      </c>
      <c r="AE2785" s="23">
        <v>105</v>
      </c>
    </row>
    <row r="2786" spans="1:31" x14ac:dyDescent="0.35">
      <c r="A2786" t="s">
        <v>8812</v>
      </c>
      <c r="B2786" t="s">
        <v>1998</v>
      </c>
      <c r="C2786" t="s">
        <v>40</v>
      </c>
      <c r="D2786" s="2">
        <v>1995</v>
      </c>
      <c r="E2786" t="s">
        <v>8740</v>
      </c>
      <c r="F2786" s="2">
        <v>6.6</v>
      </c>
      <c r="G2786">
        <v>12000</v>
      </c>
      <c r="H2786" t="s">
        <v>4360</v>
      </c>
      <c r="I2786" t="s">
        <v>8813</v>
      </c>
      <c r="J2786" t="s">
        <v>5482</v>
      </c>
      <c r="K2786" s="3" t="s">
        <v>29</v>
      </c>
      <c r="L2786">
        <v>20000000</v>
      </c>
      <c r="M2786">
        <v>17519169</v>
      </c>
      <c r="N2786" t="s">
        <v>43</v>
      </c>
      <c r="O2786" s="2">
        <v>103</v>
      </c>
      <c r="Q2786" s="9" t="s">
        <v>40</v>
      </c>
      <c r="R2786" s="18">
        <v>1995</v>
      </c>
      <c r="S2786" s="26" t="s">
        <v>13337</v>
      </c>
      <c r="T2786" s="25" t="str">
        <f>LEFT(S2786,3)</f>
        <v>Nov</v>
      </c>
      <c r="U2786" s="9" t="s">
        <v>29</v>
      </c>
      <c r="V2786" s="18">
        <v>6.6</v>
      </c>
      <c r="W2786" s="9">
        <v>12000</v>
      </c>
      <c r="X2786" s="9" t="s">
        <v>4360</v>
      </c>
      <c r="Y2786" s="9" t="s">
        <v>8813</v>
      </c>
      <c r="Z2786" s="9" t="s">
        <v>5482</v>
      </c>
      <c r="AA2786" s="19" t="s">
        <v>29</v>
      </c>
      <c r="AB2786" s="9">
        <v>20000000</v>
      </c>
      <c r="AC2786" s="9">
        <v>17519169</v>
      </c>
      <c r="AD2786" s="9" t="s">
        <v>43</v>
      </c>
      <c r="AE2786" s="20">
        <v>103</v>
      </c>
    </row>
    <row r="2787" spans="1:31" x14ac:dyDescent="0.35">
      <c r="A2787" t="s">
        <v>8814</v>
      </c>
      <c r="B2787" t="s">
        <v>15</v>
      </c>
      <c r="C2787" t="s">
        <v>16</v>
      </c>
      <c r="D2787" s="2">
        <v>1995</v>
      </c>
      <c r="E2787" t="s">
        <v>8501</v>
      </c>
      <c r="F2787" s="2">
        <v>6.8</v>
      </c>
      <c r="G2787">
        <v>4400</v>
      </c>
      <c r="H2787" t="s">
        <v>8815</v>
      </c>
      <c r="I2787" t="s">
        <v>8816</v>
      </c>
      <c r="J2787" t="s">
        <v>8817</v>
      </c>
      <c r="K2787" s="3" t="s">
        <v>21</v>
      </c>
      <c r="L2787">
        <v>4997987</v>
      </c>
      <c r="M2787">
        <v>3414301</v>
      </c>
      <c r="N2787" t="s">
        <v>8818</v>
      </c>
      <c r="O2787" s="2">
        <v>116</v>
      </c>
      <c r="Q2787" s="10" t="s">
        <v>16</v>
      </c>
      <c r="R2787" s="21">
        <v>1995</v>
      </c>
      <c r="S2787" s="27" t="s">
        <v>13306</v>
      </c>
      <c r="T2787" s="25" t="str">
        <f>LEFT(S2787,3)</f>
        <v>Jan</v>
      </c>
      <c r="U2787" s="10" t="s">
        <v>29</v>
      </c>
      <c r="V2787" s="21">
        <v>6.8</v>
      </c>
      <c r="W2787" s="10">
        <v>4400</v>
      </c>
      <c r="X2787" s="10" t="s">
        <v>8815</v>
      </c>
      <c r="Y2787" s="10" t="s">
        <v>8816</v>
      </c>
      <c r="Z2787" s="10" t="s">
        <v>8817</v>
      </c>
      <c r="AA2787" s="22" t="s">
        <v>21</v>
      </c>
      <c r="AB2787" s="10">
        <v>4997987</v>
      </c>
      <c r="AC2787" s="10">
        <v>3414301</v>
      </c>
      <c r="AD2787" s="10" t="s">
        <v>8818</v>
      </c>
      <c r="AE2787" s="23">
        <v>116</v>
      </c>
    </row>
    <row r="2788" spans="1:31" x14ac:dyDescent="0.35">
      <c r="A2788" t="s">
        <v>8819</v>
      </c>
      <c r="B2788" t="s">
        <v>1998</v>
      </c>
      <c r="C2788" t="s">
        <v>16</v>
      </c>
      <c r="D2788" s="2">
        <v>1995</v>
      </c>
      <c r="E2788" t="s">
        <v>8359</v>
      </c>
      <c r="F2788" s="2">
        <v>7.7</v>
      </c>
      <c r="G2788">
        <v>9400</v>
      </c>
      <c r="H2788" t="s">
        <v>2081</v>
      </c>
      <c r="I2788" t="s">
        <v>8820</v>
      </c>
      <c r="J2788" t="s">
        <v>8821</v>
      </c>
      <c r="K2788" s="3" t="s">
        <v>29</v>
      </c>
      <c r="L2788">
        <v>0</v>
      </c>
      <c r="M2788">
        <v>2568425</v>
      </c>
      <c r="N2788" t="s">
        <v>60</v>
      </c>
      <c r="O2788" s="2">
        <v>97</v>
      </c>
      <c r="Q2788" s="9" t="s">
        <v>16</v>
      </c>
      <c r="R2788" s="18">
        <v>1995</v>
      </c>
      <c r="S2788" s="26" t="s">
        <v>13284</v>
      </c>
      <c r="T2788" s="25" t="str">
        <f>LEFT(S2788,3)</f>
        <v>Apr</v>
      </c>
      <c r="U2788" s="9" t="s">
        <v>29</v>
      </c>
      <c r="V2788" s="18">
        <v>7.7</v>
      </c>
      <c r="W2788" s="9">
        <v>9400</v>
      </c>
      <c r="X2788" s="9" t="s">
        <v>2081</v>
      </c>
      <c r="Y2788" s="9" t="s">
        <v>8820</v>
      </c>
      <c r="Z2788" s="9" t="s">
        <v>8821</v>
      </c>
      <c r="AA2788" s="19" t="s">
        <v>29</v>
      </c>
      <c r="AB2788" s="9">
        <v>0</v>
      </c>
      <c r="AC2788" s="9">
        <v>2568425</v>
      </c>
      <c r="AD2788" s="9" t="s">
        <v>60</v>
      </c>
      <c r="AE2788" s="20">
        <v>97</v>
      </c>
    </row>
    <row r="2789" spans="1:31" x14ac:dyDescent="0.35">
      <c r="A2789" t="s">
        <v>8822</v>
      </c>
      <c r="B2789" t="s">
        <v>15</v>
      </c>
      <c r="C2789" t="s">
        <v>24</v>
      </c>
      <c r="D2789" s="2">
        <v>1995</v>
      </c>
      <c r="E2789" t="s">
        <v>8575</v>
      </c>
      <c r="F2789" s="2">
        <v>7.1</v>
      </c>
      <c r="G2789">
        <v>5700</v>
      </c>
      <c r="H2789" t="s">
        <v>5924</v>
      </c>
      <c r="I2789" t="s">
        <v>8823</v>
      </c>
      <c r="J2789" t="s">
        <v>8824</v>
      </c>
      <c r="K2789" s="3" t="s">
        <v>451</v>
      </c>
      <c r="L2789">
        <v>0</v>
      </c>
      <c r="M2789">
        <v>1320043</v>
      </c>
      <c r="N2789" t="s">
        <v>3178</v>
      </c>
      <c r="O2789" s="2">
        <v>118</v>
      </c>
      <c r="Q2789" s="10" t="s">
        <v>24</v>
      </c>
      <c r="R2789" s="21">
        <v>1995</v>
      </c>
      <c r="S2789" s="27" t="s">
        <v>13319</v>
      </c>
      <c r="T2789" s="25" t="str">
        <f>LEFT(S2789,3)</f>
        <v>Oct</v>
      </c>
      <c r="U2789" s="10" t="s">
        <v>29</v>
      </c>
      <c r="V2789" s="21">
        <v>7.1</v>
      </c>
      <c r="W2789" s="10">
        <v>5700</v>
      </c>
      <c r="X2789" s="10" t="s">
        <v>5924</v>
      </c>
      <c r="Y2789" s="10" t="s">
        <v>8823</v>
      </c>
      <c r="Z2789" s="10" t="s">
        <v>8824</v>
      </c>
      <c r="AA2789" s="22" t="s">
        <v>451</v>
      </c>
      <c r="AB2789" s="10">
        <v>0</v>
      </c>
      <c r="AC2789" s="10">
        <v>1320043</v>
      </c>
      <c r="AD2789" s="10" t="s">
        <v>3178</v>
      </c>
      <c r="AE2789" s="23">
        <v>118</v>
      </c>
    </row>
    <row r="2790" spans="1:31" x14ac:dyDescent="0.35">
      <c r="A2790" t="s">
        <v>8825</v>
      </c>
      <c r="B2790" t="s">
        <v>1998</v>
      </c>
      <c r="C2790" t="s">
        <v>40</v>
      </c>
      <c r="D2790" s="2">
        <v>1995</v>
      </c>
      <c r="E2790" t="s">
        <v>8314</v>
      </c>
      <c r="F2790" s="2">
        <v>6.5</v>
      </c>
      <c r="G2790">
        <v>12000</v>
      </c>
      <c r="H2790" t="s">
        <v>4917</v>
      </c>
      <c r="I2790" t="s">
        <v>4917</v>
      </c>
      <c r="J2790" t="s">
        <v>4917</v>
      </c>
      <c r="K2790" s="3" t="s">
        <v>29</v>
      </c>
      <c r="L2790">
        <v>0</v>
      </c>
      <c r="M2790">
        <v>33177694</v>
      </c>
      <c r="N2790" t="s">
        <v>5108</v>
      </c>
      <c r="O2790" s="2">
        <v>101</v>
      </c>
      <c r="Q2790" s="9" t="s">
        <v>40</v>
      </c>
      <c r="R2790" s="18">
        <v>1995</v>
      </c>
      <c r="S2790" s="26" t="s">
        <v>13279</v>
      </c>
      <c r="T2790" s="25" t="str">
        <f>LEFT(S2790,3)</f>
        <v>May</v>
      </c>
      <c r="U2790" s="9" t="s">
        <v>29</v>
      </c>
      <c r="V2790" s="18">
        <v>6.5</v>
      </c>
      <c r="W2790" s="9">
        <v>12000</v>
      </c>
      <c r="X2790" s="9" t="s">
        <v>4917</v>
      </c>
      <c r="Y2790" s="9" t="s">
        <v>4917</v>
      </c>
      <c r="Z2790" s="9" t="s">
        <v>4917</v>
      </c>
      <c r="AA2790" s="19" t="s">
        <v>29</v>
      </c>
      <c r="AB2790" s="9">
        <v>0</v>
      </c>
      <c r="AC2790" s="9">
        <v>33177694</v>
      </c>
      <c r="AD2790" s="9" t="s">
        <v>5108</v>
      </c>
      <c r="AE2790" s="20">
        <v>101</v>
      </c>
    </row>
    <row r="2791" spans="1:31" x14ac:dyDescent="0.35">
      <c r="A2791" t="s">
        <v>8826</v>
      </c>
      <c r="B2791" t="s">
        <v>1998</v>
      </c>
      <c r="C2791" t="s">
        <v>40</v>
      </c>
      <c r="D2791" s="2">
        <v>1995</v>
      </c>
      <c r="E2791" t="s">
        <v>8357</v>
      </c>
      <c r="F2791" s="2">
        <v>5.4</v>
      </c>
      <c r="G2791">
        <v>6200</v>
      </c>
      <c r="H2791" t="s">
        <v>8385</v>
      </c>
      <c r="I2791" t="s">
        <v>8827</v>
      </c>
      <c r="J2791" t="s">
        <v>8770</v>
      </c>
      <c r="K2791" s="3" t="s">
        <v>29</v>
      </c>
      <c r="L2791">
        <v>0</v>
      </c>
      <c r="M2791">
        <v>15453274</v>
      </c>
      <c r="N2791" t="s">
        <v>2091</v>
      </c>
      <c r="O2791" s="2">
        <v>93</v>
      </c>
      <c r="Q2791" s="10" t="s">
        <v>40</v>
      </c>
      <c r="R2791" s="21">
        <v>1995</v>
      </c>
      <c r="S2791" s="27" t="s">
        <v>13272</v>
      </c>
      <c r="T2791" s="25" t="str">
        <f>LEFT(S2791,3)</f>
        <v>May</v>
      </c>
      <c r="U2791" s="10" t="s">
        <v>29</v>
      </c>
      <c r="V2791" s="21">
        <v>5.4</v>
      </c>
      <c r="W2791" s="10">
        <v>6200</v>
      </c>
      <c r="X2791" s="10" t="s">
        <v>8385</v>
      </c>
      <c r="Y2791" s="10" t="s">
        <v>8827</v>
      </c>
      <c r="Z2791" s="10" t="s">
        <v>8770</v>
      </c>
      <c r="AA2791" s="22" t="s">
        <v>29</v>
      </c>
      <c r="AB2791" s="10">
        <v>0</v>
      </c>
      <c r="AC2791" s="10">
        <v>15453274</v>
      </c>
      <c r="AD2791" s="10" t="s">
        <v>2091</v>
      </c>
      <c r="AE2791" s="23">
        <v>93</v>
      </c>
    </row>
    <row r="2792" spans="1:31" x14ac:dyDescent="0.35">
      <c r="A2792" t="s">
        <v>8828</v>
      </c>
      <c r="B2792" t="s">
        <v>15</v>
      </c>
      <c r="C2792" t="s">
        <v>33</v>
      </c>
      <c r="D2792" s="2">
        <v>1995</v>
      </c>
      <c r="E2792" t="s">
        <v>8179</v>
      </c>
      <c r="F2792" s="2">
        <v>6</v>
      </c>
      <c r="G2792">
        <v>4900</v>
      </c>
      <c r="H2792" t="s">
        <v>5657</v>
      </c>
      <c r="I2792" t="s">
        <v>5657</v>
      </c>
      <c r="J2792" t="s">
        <v>2218</v>
      </c>
      <c r="K2792" s="3" t="s">
        <v>29</v>
      </c>
      <c r="L2792">
        <v>20000000</v>
      </c>
      <c r="M2792">
        <v>6609661</v>
      </c>
      <c r="N2792" t="s">
        <v>60</v>
      </c>
      <c r="O2792" s="2">
        <v>110</v>
      </c>
      <c r="Q2792" s="9" t="s">
        <v>33</v>
      </c>
      <c r="R2792" s="18">
        <v>1995</v>
      </c>
      <c r="S2792" s="26" t="s">
        <v>13262</v>
      </c>
      <c r="T2792" s="25" t="str">
        <f>LEFT(S2792,3)</f>
        <v>Feb</v>
      </c>
      <c r="U2792" s="9" t="s">
        <v>29</v>
      </c>
      <c r="V2792" s="18">
        <v>6</v>
      </c>
      <c r="W2792" s="9">
        <v>4900</v>
      </c>
      <c r="X2792" s="9" t="s">
        <v>5657</v>
      </c>
      <c r="Y2792" s="9" t="s">
        <v>5657</v>
      </c>
      <c r="Z2792" s="9" t="s">
        <v>2218</v>
      </c>
      <c r="AA2792" s="19" t="s">
        <v>29</v>
      </c>
      <c r="AB2792" s="9">
        <v>20000000</v>
      </c>
      <c r="AC2792" s="9">
        <v>6609661</v>
      </c>
      <c r="AD2792" s="9" t="s">
        <v>60</v>
      </c>
      <c r="AE2792" s="20">
        <v>110</v>
      </c>
    </row>
    <row r="2793" spans="1:31" x14ac:dyDescent="0.35">
      <c r="A2793" t="s">
        <v>8829</v>
      </c>
      <c r="B2793" t="s">
        <v>15</v>
      </c>
      <c r="C2793" t="s">
        <v>62</v>
      </c>
      <c r="D2793" s="2">
        <v>1995</v>
      </c>
      <c r="E2793" t="s">
        <v>8599</v>
      </c>
      <c r="F2793" s="2">
        <v>6.6</v>
      </c>
      <c r="G2793">
        <v>9000</v>
      </c>
      <c r="H2793" t="s">
        <v>4342</v>
      </c>
      <c r="I2793" t="s">
        <v>8830</v>
      </c>
      <c r="J2793" t="s">
        <v>4911</v>
      </c>
      <c r="K2793" s="3" t="s">
        <v>29</v>
      </c>
      <c r="L2793">
        <v>19000000</v>
      </c>
      <c r="M2793">
        <v>4005941</v>
      </c>
      <c r="N2793" t="s">
        <v>4978</v>
      </c>
      <c r="O2793" s="2">
        <v>117</v>
      </c>
      <c r="Q2793" s="10" t="s">
        <v>62</v>
      </c>
      <c r="R2793" s="21">
        <v>1995</v>
      </c>
      <c r="S2793" s="27" t="s">
        <v>13321</v>
      </c>
      <c r="T2793" s="25" t="str">
        <f>LEFT(S2793,3)</f>
        <v>Feb</v>
      </c>
      <c r="U2793" s="10" t="s">
        <v>29</v>
      </c>
      <c r="V2793" s="21">
        <v>6.6</v>
      </c>
      <c r="W2793" s="10">
        <v>9000</v>
      </c>
      <c r="X2793" s="10" t="s">
        <v>4342</v>
      </c>
      <c r="Y2793" s="10" t="s">
        <v>8830</v>
      </c>
      <c r="Z2793" s="10" t="s">
        <v>4911</v>
      </c>
      <c r="AA2793" s="22" t="s">
        <v>29</v>
      </c>
      <c r="AB2793" s="10">
        <v>19000000</v>
      </c>
      <c r="AC2793" s="10">
        <v>4005941</v>
      </c>
      <c r="AD2793" s="10" t="s">
        <v>4978</v>
      </c>
      <c r="AE2793" s="23">
        <v>117</v>
      </c>
    </row>
    <row r="2794" spans="1:31" x14ac:dyDescent="0.35">
      <c r="A2794" t="s">
        <v>8831</v>
      </c>
      <c r="B2794" t="s">
        <v>446</v>
      </c>
      <c r="C2794" t="s">
        <v>16</v>
      </c>
      <c r="D2794" s="2">
        <v>1995</v>
      </c>
      <c r="E2794" t="s">
        <v>8832</v>
      </c>
      <c r="F2794" s="2">
        <v>6.5</v>
      </c>
      <c r="G2794">
        <v>5600</v>
      </c>
      <c r="H2794" t="s">
        <v>8833</v>
      </c>
      <c r="I2794" t="s">
        <v>8834</v>
      </c>
      <c r="J2794" t="s">
        <v>8835</v>
      </c>
      <c r="K2794" s="3" t="s">
        <v>451</v>
      </c>
      <c r="L2794">
        <v>0</v>
      </c>
      <c r="M2794">
        <v>31738</v>
      </c>
      <c r="N2794" t="s">
        <v>8836</v>
      </c>
      <c r="O2794" s="2">
        <v>110</v>
      </c>
      <c r="Q2794" s="9" t="s">
        <v>16</v>
      </c>
      <c r="R2794" s="18">
        <v>1995</v>
      </c>
      <c r="S2794" s="26" t="s">
        <v>13324</v>
      </c>
      <c r="T2794" s="25" t="str">
        <f>LEFT(S2794,3)</f>
        <v>Oct</v>
      </c>
      <c r="U2794" s="9" t="s">
        <v>305</v>
      </c>
      <c r="V2794" s="18">
        <v>6.5</v>
      </c>
      <c r="W2794" s="9">
        <v>5600</v>
      </c>
      <c r="X2794" s="9" t="s">
        <v>8833</v>
      </c>
      <c r="Y2794" s="9" t="s">
        <v>8834</v>
      </c>
      <c r="Z2794" s="9" t="s">
        <v>8835</v>
      </c>
      <c r="AA2794" s="19" t="s">
        <v>451</v>
      </c>
      <c r="AB2794" s="9">
        <v>0</v>
      </c>
      <c r="AC2794" s="9">
        <v>31738</v>
      </c>
      <c r="AD2794" s="9" t="s">
        <v>8836</v>
      </c>
      <c r="AE2794" s="20">
        <v>110</v>
      </c>
    </row>
    <row r="2795" spans="1:31" x14ac:dyDescent="0.35">
      <c r="A2795" t="s">
        <v>8837</v>
      </c>
      <c r="B2795" t="s">
        <v>15</v>
      </c>
      <c r="C2795" t="s">
        <v>16</v>
      </c>
      <c r="D2795" s="2">
        <v>1995</v>
      </c>
      <c r="E2795" t="s">
        <v>8838</v>
      </c>
      <c r="F2795" s="2">
        <v>7.3</v>
      </c>
      <c r="G2795">
        <v>3800</v>
      </c>
      <c r="H2795" t="s">
        <v>8839</v>
      </c>
      <c r="I2795" t="s">
        <v>8839</v>
      </c>
      <c r="J2795" t="s">
        <v>8840</v>
      </c>
      <c r="K2795" s="3" t="s">
        <v>29</v>
      </c>
      <c r="L2795">
        <v>5500000</v>
      </c>
      <c r="M2795">
        <v>11079373</v>
      </c>
      <c r="N2795" t="s">
        <v>2781</v>
      </c>
      <c r="O2795" s="2">
        <v>128</v>
      </c>
      <c r="Q2795" s="10" t="s">
        <v>16</v>
      </c>
      <c r="R2795" s="21">
        <v>1995</v>
      </c>
      <c r="S2795" s="27" t="s">
        <v>13343</v>
      </c>
      <c r="T2795" s="25" t="str">
        <f>LEFT(S2795,3)</f>
        <v>May</v>
      </c>
      <c r="U2795" s="10" t="s">
        <v>29</v>
      </c>
      <c r="V2795" s="21">
        <v>7.3</v>
      </c>
      <c r="W2795" s="10">
        <v>3800</v>
      </c>
      <c r="X2795" s="10" t="s">
        <v>8839</v>
      </c>
      <c r="Y2795" s="10" t="s">
        <v>8839</v>
      </c>
      <c r="Z2795" s="10" t="s">
        <v>8840</v>
      </c>
      <c r="AA2795" s="22" t="s">
        <v>29</v>
      </c>
      <c r="AB2795" s="10">
        <v>5500000</v>
      </c>
      <c r="AC2795" s="10">
        <v>11079373</v>
      </c>
      <c r="AD2795" s="10" t="s">
        <v>2781</v>
      </c>
      <c r="AE2795" s="23">
        <v>128</v>
      </c>
    </row>
    <row r="2796" spans="1:31" x14ac:dyDescent="0.35">
      <c r="A2796" t="s">
        <v>8841</v>
      </c>
      <c r="B2796" t="s">
        <v>15</v>
      </c>
      <c r="C2796" t="s">
        <v>40</v>
      </c>
      <c r="D2796" s="2">
        <v>1995</v>
      </c>
      <c r="E2796" t="s">
        <v>8569</v>
      </c>
      <c r="F2796" s="2">
        <v>6.6</v>
      </c>
      <c r="G2796">
        <v>7500</v>
      </c>
      <c r="H2796" t="s">
        <v>8842</v>
      </c>
      <c r="I2796" t="s">
        <v>8842</v>
      </c>
      <c r="J2796" t="s">
        <v>8843</v>
      </c>
      <c r="K2796" s="3" t="s">
        <v>29</v>
      </c>
      <c r="L2796">
        <v>238000</v>
      </c>
      <c r="M2796">
        <v>10426506</v>
      </c>
      <c r="N2796" t="s">
        <v>8844</v>
      </c>
      <c r="O2796" s="2">
        <v>98</v>
      </c>
      <c r="Q2796" s="9" t="s">
        <v>40</v>
      </c>
      <c r="R2796" s="18">
        <v>1995</v>
      </c>
      <c r="S2796" s="26" t="s">
        <v>13317</v>
      </c>
      <c r="T2796" s="25" t="str">
        <f>LEFT(S2796,3)</f>
        <v>Aug</v>
      </c>
      <c r="U2796" s="9" t="s">
        <v>29</v>
      </c>
      <c r="V2796" s="18">
        <v>6.6</v>
      </c>
      <c r="W2796" s="9">
        <v>7500</v>
      </c>
      <c r="X2796" s="9" t="s">
        <v>8842</v>
      </c>
      <c r="Y2796" s="9" t="s">
        <v>8842</v>
      </c>
      <c r="Z2796" s="9" t="s">
        <v>8843</v>
      </c>
      <c r="AA2796" s="19" t="s">
        <v>29</v>
      </c>
      <c r="AB2796" s="9">
        <v>238000</v>
      </c>
      <c r="AC2796" s="9">
        <v>10426506</v>
      </c>
      <c r="AD2796" s="9" t="s">
        <v>8844</v>
      </c>
      <c r="AE2796" s="20">
        <v>98</v>
      </c>
    </row>
    <row r="2797" spans="1:31" x14ac:dyDescent="0.35">
      <c r="A2797" t="s">
        <v>8845</v>
      </c>
      <c r="B2797" t="s">
        <v>15</v>
      </c>
      <c r="C2797" t="s">
        <v>40</v>
      </c>
      <c r="D2797" s="2">
        <v>1995</v>
      </c>
      <c r="E2797" t="s">
        <v>8846</v>
      </c>
      <c r="F2797" s="2">
        <v>6.8</v>
      </c>
      <c r="G2797">
        <v>14000</v>
      </c>
      <c r="H2797" t="s">
        <v>8847</v>
      </c>
      <c r="I2797" t="s">
        <v>8848</v>
      </c>
      <c r="J2797" t="s">
        <v>8849</v>
      </c>
      <c r="K2797" s="3" t="s">
        <v>29</v>
      </c>
      <c r="L2797">
        <v>0</v>
      </c>
      <c r="M2797">
        <v>459749</v>
      </c>
      <c r="N2797" t="s">
        <v>30</v>
      </c>
      <c r="O2797" s="2">
        <v>92</v>
      </c>
      <c r="Q2797" s="10" t="s">
        <v>40</v>
      </c>
      <c r="R2797" s="21">
        <v>1995</v>
      </c>
      <c r="S2797" s="27" t="s">
        <v>13344</v>
      </c>
      <c r="T2797" s="25" t="str">
        <f>LEFT(S2797,3)</f>
        <v>Apr</v>
      </c>
      <c r="U2797" s="10" t="s">
        <v>29</v>
      </c>
      <c r="V2797" s="21">
        <v>6.8</v>
      </c>
      <c r="W2797" s="10">
        <v>14000</v>
      </c>
      <c r="X2797" s="10" t="s">
        <v>8847</v>
      </c>
      <c r="Y2797" s="10" t="s">
        <v>8848</v>
      </c>
      <c r="Z2797" s="10" t="s">
        <v>8849</v>
      </c>
      <c r="AA2797" s="22" t="s">
        <v>29</v>
      </c>
      <c r="AB2797" s="10">
        <v>0</v>
      </c>
      <c r="AC2797" s="10">
        <v>459749</v>
      </c>
      <c r="AD2797" s="10" t="s">
        <v>30</v>
      </c>
      <c r="AE2797" s="23">
        <v>92</v>
      </c>
    </row>
    <row r="2798" spans="1:31" x14ac:dyDescent="0.35">
      <c r="A2798" t="s">
        <v>8850</v>
      </c>
      <c r="B2798" t="s">
        <v>1998</v>
      </c>
      <c r="C2798" t="s">
        <v>24</v>
      </c>
      <c r="D2798" s="2">
        <v>1995</v>
      </c>
      <c r="E2798" t="s">
        <v>7129</v>
      </c>
      <c r="F2798" s="2">
        <v>5.6</v>
      </c>
      <c r="G2798">
        <v>5700</v>
      </c>
      <c r="H2798" t="s">
        <v>4642</v>
      </c>
      <c r="I2798" t="s">
        <v>8851</v>
      </c>
      <c r="J2798" t="s">
        <v>7424</v>
      </c>
      <c r="K2798" s="3" t="s">
        <v>29</v>
      </c>
      <c r="L2798">
        <v>0</v>
      </c>
      <c r="M2798">
        <v>7919823</v>
      </c>
      <c r="N2798" t="s">
        <v>179</v>
      </c>
      <c r="O2798" s="2">
        <v>90</v>
      </c>
      <c r="Q2798" s="9" t="s">
        <v>24</v>
      </c>
      <c r="R2798" s="18">
        <v>1995</v>
      </c>
      <c r="S2798" s="26" t="s">
        <v>13115</v>
      </c>
      <c r="T2798" s="25" t="str">
        <f>LEFT(S2798,3)</f>
        <v>Aug</v>
      </c>
      <c r="U2798" s="9" t="s">
        <v>29</v>
      </c>
      <c r="V2798" s="18">
        <v>5.6</v>
      </c>
      <c r="W2798" s="9">
        <v>5700</v>
      </c>
      <c r="X2798" s="9" t="s">
        <v>4642</v>
      </c>
      <c r="Y2798" s="9" t="s">
        <v>8851</v>
      </c>
      <c r="Z2798" s="9" t="s">
        <v>7424</v>
      </c>
      <c r="AA2798" s="19" t="s">
        <v>29</v>
      </c>
      <c r="AB2798" s="9">
        <v>0</v>
      </c>
      <c r="AC2798" s="9">
        <v>7919823</v>
      </c>
      <c r="AD2798" s="9" t="s">
        <v>179</v>
      </c>
      <c r="AE2798" s="20">
        <v>90</v>
      </c>
    </row>
    <row r="2799" spans="1:31" x14ac:dyDescent="0.35">
      <c r="A2799" t="s">
        <v>8852</v>
      </c>
      <c r="B2799" t="s">
        <v>446</v>
      </c>
      <c r="C2799" t="s">
        <v>103</v>
      </c>
      <c r="D2799" s="2">
        <v>1995</v>
      </c>
      <c r="E2799" t="s">
        <v>8853</v>
      </c>
      <c r="F2799" s="2">
        <v>7.5</v>
      </c>
      <c r="G2799">
        <v>11000</v>
      </c>
      <c r="H2799" t="s">
        <v>6710</v>
      </c>
      <c r="I2799" t="s">
        <v>8854</v>
      </c>
      <c r="J2799" t="s">
        <v>3229</v>
      </c>
      <c r="K2799" s="3" t="s">
        <v>451</v>
      </c>
      <c r="L2799">
        <v>0</v>
      </c>
      <c r="M2799">
        <v>873196</v>
      </c>
      <c r="N2799" t="s">
        <v>6511</v>
      </c>
      <c r="O2799" s="2">
        <v>112</v>
      </c>
      <c r="Q2799" s="10" t="s">
        <v>103</v>
      </c>
      <c r="R2799" s="21">
        <v>1995</v>
      </c>
      <c r="S2799" s="27" t="s">
        <v>13345</v>
      </c>
      <c r="T2799" s="25" t="str">
        <f>LEFT(S2799,3)</f>
        <v>Dec</v>
      </c>
      <c r="U2799" s="10" t="s">
        <v>29</v>
      </c>
      <c r="V2799" s="21">
        <v>7.5</v>
      </c>
      <c r="W2799" s="10">
        <v>11000</v>
      </c>
      <c r="X2799" s="10" t="s">
        <v>6710</v>
      </c>
      <c r="Y2799" s="10" t="s">
        <v>8854</v>
      </c>
      <c r="Z2799" s="10" t="s">
        <v>3229</v>
      </c>
      <c r="AA2799" s="22" t="s">
        <v>451</v>
      </c>
      <c r="AB2799" s="10">
        <v>0</v>
      </c>
      <c r="AC2799" s="10">
        <v>873196</v>
      </c>
      <c r="AD2799" s="10" t="s">
        <v>6511</v>
      </c>
      <c r="AE2799" s="23">
        <v>112</v>
      </c>
    </row>
    <row r="2800" spans="1:31" x14ac:dyDescent="0.35">
      <c r="A2800" t="s">
        <v>8855</v>
      </c>
      <c r="B2800" t="s">
        <v>446</v>
      </c>
      <c r="C2800" t="s">
        <v>16</v>
      </c>
      <c r="D2800" s="2">
        <v>1995</v>
      </c>
      <c r="E2800" t="s">
        <v>8575</v>
      </c>
      <c r="F2800" s="2">
        <v>6.5</v>
      </c>
      <c r="G2800">
        <v>9200</v>
      </c>
      <c r="H2800" t="s">
        <v>4355</v>
      </c>
      <c r="I2800" t="s">
        <v>4356</v>
      </c>
      <c r="J2800" t="s">
        <v>8856</v>
      </c>
      <c r="K2800" s="3" t="s">
        <v>29</v>
      </c>
      <c r="L2800">
        <v>0</v>
      </c>
      <c r="M2800">
        <v>307308</v>
      </c>
      <c r="N2800" t="s">
        <v>8857</v>
      </c>
      <c r="O2800" s="2">
        <v>82</v>
      </c>
      <c r="Q2800" s="9" t="s">
        <v>16</v>
      </c>
      <c r="R2800" s="18">
        <v>1995</v>
      </c>
      <c r="S2800" s="26" t="s">
        <v>13319</v>
      </c>
      <c r="T2800" s="25" t="str">
        <f>LEFT(S2800,3)</f>
        <v>Oct</v>
      </c>
      <c r="U2800" s="9" t="s">
        <v>29</v>
      </c>
      <c r="V2800" s="18">
        <v>6.5</v>
      </c>
      <c r="W2800" s="9">
        <v>9200</v>
      </c>
      <c r="X2800" s="9" t="s">
        <v>4355</v>
      </c>
      <c r="Y2800" s="9" t="s">
        <v>4356</v>
      </c>
      <c r="Z2800" s="9" t="s">
        <v>8856</v>
      </c>
      <c r="AA2800" s="19" t="s">
        <v>29</v>
      </c>
      <c r="AB2800" s="9">
        <v>0</v>
      </c>
      <c r="AC2800" s="9">
        <v>307308</v>
      </c>
      <c r="AD2800" s="9" t="s">
        <v>8857</v>
      </c>
      <c r="AE2800" s="20">
        <v>82</v>
      </c>
    </row>
    <row r="2801" spans="1:31" x14ac:dyDescent="0.35">
      <c r="A2801" t="s">
        <v>8858</v>
      </c>
      <c r="B2801" t="s">
        <v>32</v>
      </c>
      <c r="C2801" t="s">
        <v>24</v>
      </c>
      <c r="D2801" s="2">
        <v>1995</v>
      </c>
      <c r="E2801" t="s">
        <v>8545</v>
      </c>
      <c r="F2801" s="2">
        <v>7</v>
      </c>
      <c r="G2801">
        <v>5000</v>
      </c>
      <c r="H2801" t="s">
        <v>3998</v>
      </c>
      <c r="I2801" t="s">
        <v>3998</v>
      </c>
      <c r="J2801" t="s">
        <v>1489</v>
      </c>
      <c r="K2801" s="3" t="s">
        <v>29</v>
      </c>
      <c r="L2801">
        <v>0</v>
      </c>
      <c r="M2801">
        <v>7024389</v>
      </c>
      <c r="N2801" t="s">
        <v>4149</v>
      </c>
      <c r="O2801" s="2">
        <v>118</v>
      </c>
      <c r="Q2801" s="10" t="s">
        <v>24</v>
      </c>
      <c r="R2801" s="21">
        <v>1995</v>
      </c>
      <c r="S2801" s="27" t="s">
        <v>13314</v>
      </c>
      <c r="T2801" s="25" t="str">
        <f>LEFT(S2801,3)</f>
        <v>Sep</v>
      </c>
      <c r="U2801" s="10" t="s">
        <v>29</v>
      </c>
      <c r="V2801" s="21">
        <v>7</v>
      </c>
      <c r="W2801" s="10">
        <v>5000</v>
      </c>
      <c r="X2801" s="10" t="s">
        <v>3998</v>
      </c>
      <c r="Y2801" s="10" t="s">
        <v>3998</v>
      </c>
      <c r="Z2801" s="10" t="s">
        <v>1489</v>
      </c>
      <c r="AA2801" s="22" t="s">
        <v>29</v>
      </c>
      <c r="AB2801" s="10">
        <v>0</v>
      </c>
      <c r="AC2801" s="10">
        <v>7024389</v>
      </c>
      <c r="AD2801" s="10" t="s">
        <v>4149</v>
      </c>
      <c r="AE2801" s="23">
        <v>118</v>
      </c>
    </row>
    <row r="2802" spans="1:31" x14ac:dyDescent="0.35">
      <c r="A2802" t="s">
        <v>8859</v>
      </c>
      <c r="B2802" t="s">
        <v>32</v>
      </c>
      <c r="C2802" t="s">
        <v>40</v>
      </c>
      <c r="D2802" s="2">
        <v>1995</v>
      </c>
      <c r="E2802" t="s">
        <v>8573</v>
      </c>
      <c r="F2802" s="2">
        <v>6.6</v>
      </c>
      <c r="G2802">
        <v>17000</v>
      </c>
      <c r="H2802" t="s">
        <v>8860</v>
      </c>
      <c r="I2802" t="s">
        <v>8861</v>
      </c>
      <c r="J2802" t="s">
        <v>6910</v>
      </c>
      <c r="K2802" s="3" t="s">
        <v>21</v>
      </c>
      <c r="L2802">
        <v>40997769</v>
      </c>
      <c r="M2802">
        <v>10904930</v>
      </c>
      <c r="N2802" t="s">
        <v>3743</v>
      </c>
      <c r="O2802" s="2">
        <v>99</v>
      </c>
      <c r="Q2802" s="9" t="s">
        <v>40</v>
      </c>
      <c r="R2802" s="18">
        <v>1995</v>
      </c>
      <c r="S2802" s="26" t="s">
        <v>13318</v>
      </c>
      <c r="T2802" s="25" t="str">
        <f>LEFT(S2802,3)</f>
        <v>May</v>
      </c>
      <c r="U2802" s="9" t="s">
        <v>29</v>
      </c>
      <c r="V2802" s="18">
        <v>6.6</v>
      </c>
      <c r="W2802" s="9">
        <v>17000</v>
      </c>
      <c r="X2802" s="9" t="s">
        <v>8860</v>
      </c>
      <c r="Y2802" s="9" t="s">
        <v>8861</v>
      </c>
      <c r="Z2802" s="9" t="s">
        <v>6910</v>
      </c>
      <c r="AA2802" s="19" t="s">
        <v>21</v>
      </c>
      <c r="AB2802" s="9">
        <v>40997769</v>
      </c>
      <c r="AC2802" s="9">
        <v>10904930</v>
      </c>
      <c r="AD2802" s="9" t="s">
        <v>3743</v>
      </c>
      <c r="AE2802" s="20">
        <v>99</v>
      </c>
    </row>
    <row r="2803" spans="1:31" x14ac:dyDescent="0.35">
      <c r="A2803" t="s">
        <v>8862</v>
      </c>
      <c r="B2803" t="s">
        <v>15</v>
      </c>
      <c r="C2803" t="s">
        <v>40</v>
      </c>
      <c r="D2803" s="2">
        <v>1995</v>
      </c>
      <c r="E2803" t="s">
        <v>8137</v>
      </c>
      <c r="F2803" s="2">
        <v>6.7</v>
      </c>
      <c r="G2803">
        <v>5100</v>
      </c>
      <c r="H2803" t="s">
        <v>8863</v>
      </c>
      <c r="I2803" t="s">
        <v>8863</v>
      </c>
      <c r="J2803" t="s">
        <v>3947</v>
      </c>
      <c r="K2803" s="3" t="s">
        <v>21</v>
      </c>
      <c r="L2803">
        <v>0</v>
      </c>
      <c r="M2803">
        <v>218626</v>
      </c>
      <c r="N2803" t="s">
        <v>4069</v>
      </c>
      <c r="O2803" s="2">
        <v>110</v>
      </c>
      <c r="Q2803" s="10" t="s">
        <v>40</v>
      </c>
      <c r="R2803" s="21">
        <v>1995</v>
      </c>
      <c r="S2803" s="27" t="s">
        <v>13257</v>
      </c>
      <c r="T2803" s="25" t="str">
        <f>LEFT(S2803,3)</f>
        <v>Mar</v>
      </c>
      <c r="U2803" s="10" t="s">
        <v>29</v>
      </c>
      <c r="V2803" s="21">
        <v>6.7</v>
      </c>
      <c r="W2803" s="10">
        <v>5100</v>
      </c>
      <c r="X2803" s="10" t="s">
        <v>8863</v>
      </c>
      <c r="Y2803" s="10" t="s">
        <v>8863</v>
      </c>
      <c r="Z2803" s="10" t="s">
        <v>3947</v>
      </c>
      <c r="AA2803" s="22" t="s">
        <v>21</v>
      </c>
      <c r="AB2803" s="10">
        <v>0</v>
      </c>
      <c r="AC2803" s="10">
        <v>218626</v>
      </c>
      <c r="AD2803" s="10" t="s">
        <v>4069</v>
      </c>
      <c r="AE2803" s="23">
        <v>110</v>
      </c>
    </row>
    <row r="2804" spans="1:31" x14ac:dyDescent="0.35">
      <c r="A2804" t="s">
        <v>8864</v>
      </c>
      <c r="B2804" t="s">
        <v>15</v>
      </c>
      <c r="C2804" t="s">
        <v>40</v>
      </c>
      <c r="D2804" s="2">
        <v>1995</v>
      </c>
      <c r="E2804" t="s">
        <v>7955</v>
      </c>
      <c r="F2804" s="2">
        <v>7</v>
      </c>
      <c r="G2804">
        <v>11000</v>
      </c>
      <c r="H2804" t="s">
        <v>3472</v>
      </c>
      <c r="I2804" t="s">
        <v>3472</v>
      </c>
      <c r="J2804" t="s">
        <v>8865</v>
      </c>
      <c r="K2804" s="3" t="s">
        <v>1110</v>
      </c>
      <c r="L2804">
        <v>0</v>
      </c>
      <c r="M2804">
        <v>1104622</v>
      </c>
      <c r="N2804" t="s">
        <v>7418</v>
      </c>
      <c r="O2804" s="2">
        <v>103</v>
      </c>
      <c r="Q2804" s="9" t="s">
        <v>40</v>
      </c>
      <c r="R2804" s="18">
        <v>1995</v>
      </c>
      <c r="S2804" s="26" t="s">
        <v>13230</v>
      </c>
      <c r="T2804" s="25" t="str">
        <f>LEFT(S2804,3)</f>
        <v>Mar</v>
      </c>
      <c r="U2804" s="9" t="s">
        <v>29</v>
      </c>
      <c r="V2804" s="18">
        <v>7</v>
      </c>
      <c r="W2804" s="9">
        <v>11000</v>
      </c>
      <c r="X2804" s="9" t="s">
        <v>3472</v>
      </c>
      <c r="Y2804" s="9" t="s">
        <v>3472</v>
      </c>
      <c r="Z2804" s="9" t="s">
        <v>8865</v>
      </c>
      <c r="AA2804" s="19" t="s">
        <v>1110</v>
      </c>
      <c r="AB2804" s="9">
        <v>0</v>
      </c>
      <c r="AC2804" s="9">
        <v>1104622</v>
      </c>
      <c r="AD2804" s="9" t="s">
        <v>7418</v>
      </c>
      <c r="AE2804" s="20">
        <v>103</v>
      </c>
    </row>
    <row r="2805" spans="1:31" x14ac:dyDescent="0.35">
      <c r="A2805" t="s">
        <v>8866</v>
      </c>
      <c r="B2805" t="s">
        <v>15</v>
      </c>
      <c r="C2805" t="s">
        <v>40</v>
      </c>
      <c r="D2805" s="2">
        <v>1995</v>
      </c>
      <c r="E2805" t="s">
        <v>8430</v>
      </c>
      <c r="F2805" s="2">
        <v>6.7</v>
      </c>
      <c r="G2805">
        <v>9200</v>
      </c>
      <c r="H2805" t="s">
        <v>8800</v>
      </c>
      <c r="I2805" t="s">
        <v>8800</v>
      </c>
      <c r="J2805" t="s">
        <v>6775</v>
      </c>
      <c r="K2805" s="3" t="s">
        <v>29</v>
      </c>
      <c r="L2805">
        <v>2000000</v>
      </c>
      <c r="M2805">
        <v>1268636</v>
      </c>
      <c r="N2805" t="s">
        <v>3743</v>
      </c>
      <c r="O2805" s="2">
        <v>83</v>
      </c>
      <c r="Q2805" s="10" t="s">
        <v>40</v>
      </c>
      <c r="R2805" s="21">
        <v>1995</v>
      </c>
      <c r="S2805" s="27" t="s">
        <v>13289</v>
      </c>
      <c r="T2805" s="25" t="str">
        <f>LEFT(S2805,3)</f>
        <v>Oct</v>
      </c>
      <c r="U2805" s="10" t="s">
        <v>29</v>
      </c>
      <c r="V2805" s="21">
        <v>6.7</v>
      </c>
      <c r="W2805" s="10">
        <v>9200</v>
      </c>
      <c r="X2805" s="10" t="s">
        <v>8800</v>
      </c>
      <c r="Y2805" s="10" t="s">
        <v>8800</v>
      </c>
      <c r="Z2805" s="10" t="s">
        <v>6775</v>
      </c>
      <c r="AA2805" s="22" t="s">
        <v>29</v>
      </c>
      <c r="AB2805" s="10">
        <v>2000000</v>
      </c>
      <c r="AC2805" s="10">
        <v>1268636</v>
      </c>
      <c r="AD2805" s="10" t="s">
        <v>3743</v>
      </c>
      <c r="AE2805" s="23">
        <v>83</v>
      </c>
    </row>
    <row r="2806" spans="1:31" x14ac:dyDescent="0.35">
      <c r="A2806" t="s">
        <v>8867</v>
      </c>
      <c r="B2806" t="s">
        <v>1998</v>
      </c>
      <c r="C2806" t="s">
        <v>40</v>
      </c>
      <c r="D2806" s="2">
        <v>1995</v>
      </c>
      <c r="E2806" t="s">
        <v>8379</v>
      </c>
      <c r="F2806" s="2">
        <v>6.2</v>
      </c>
      <c r="G2806">
        <v>4700</v>
      </c>
      <c r="H2806" t="s">
        <v>7962</v>
      </c>
      <c r="I2806" t="s">
        <v>5393</v>
      </c>
      <c r="J2806" t="s">
        <v>2238</v>
      </c>
      <c r="K2806" s="3" t="s">
        <v>29</v>
      </c>
      <c r="L2806">
        <v>0</v>
      </c>
      <c r="M2806">
        <v>12096673</v>
      </c>
      <c r="N2806" t="s">
        <v>179</v>
      </c>
      <c r="O2806" s="2">
        <v>106</v>
      </c>
      <c r="Q2806" s="9" t="s">
        <v>40</v>
      </c>
      <c r="R2806" s="18">
        <v>1995</v>
      </c>
      <c r="S2806" s="26" t="s">
        <v>13286</v>
      </c>
      <c r="T2806" s="25" t="str">
        <f>LEFT(S2806,3)</f>
        <v>Mar</v>
      </c>
      <c r="U2806" s="9" t="s">
        <v>29</v>
      </c>
      <c r="V2806" s="18">
        <v>6.2</v>
      </c>
      <c r="W2806" s="9">
        <v>4700</v>
      </c>
      <c r="X2806" s="9" t="s">
        <v>7962</v>
      </c>
      <c r="Y2806" s="9" t="s">
        <v>5393</v>
      </c>
      <c r="Z2806" s="9" t="s">
        <v>2238</v>
      </c>
      <c r="AA2806" s="19" t="s">
        <v>29</v>
      </c>
      <c r="AB2806" s="9">
        <v>0</v>
      </c>
      <c r="AC2806" s="9">
        <v>12096673</v>
      </c>
      <c r="AD2806" s="9" t="s">
        <v>179</v>
      </c>
      <c r="AE2806" s="20">
        <v>106</v>
      </c>
    </row>
    <row r="2807" spans="1:31" x14ac:dyDescent="0.35">
      <c r="A2807" t="s">
        <v>8868</v>
      </c>
      <c r="B2807" t="s">
        <v>15</v>
      </c>
      <c r="C2807" t="s">
        <v>51</v>
      </c>
      <c r="D2807" s="2">
        <v>1995</v>
      </c>
      <c r="E2807" t="s">
        <v>8054</v>
      </c>
      <c r="F2807" s="2">
        <v>4.3</v>
      </c>
      <c r="G2807">
        <v>8500</v>
      </c>
      <c r="H2807" t="s">
        <v>733</v>
      </c>
      <c r="I2807" t="s">
        <v>733</v>
      </c>
      <c r="J2807" t="s">
        <v>2661</v>
      </c>
      <c r="K2807" s="3" t="s">
        <v>90</v>
      </c>
      <c r="L2807">
        <v>0</v>
      </c>
      <c r="M2807">
        <v>1781383</v>
      </c>
      <c r="N2807" t="s">
        <v>8869</v>
      </c>
      <c r="O2807" s="2">
        <v>106</v>
      </c>
      <c r="Q2807" s="10" t="s">
        <v>51</v>
      </c>
      <c r="R2807" s="21">
        <v>1995</v>
      </c>
      <c r="S2807" s="27" t="s">
        <v>13247</v>
      </c>
      <c r="T2807" s="25" t="str">
        <f>LEFT(S2807,3)</f>
        <v>Mar</v>
      </c>
      <c r="U2807" s="10" t="s">
        <v>29</v>
      </c>
      <c r="V2807" s="21">
        <v>4.3</v>
      </c>
      <c r="W2807" s="10">
        <v>8500</v>
      </c>
      <c r="X2807" s="10" t="s">
        <v>733</v>
      </c>
      <c r="Y2807" s="10" t="s">
        <v>733</v>
      </c>
      <c r="Z2807" s="10" t="s">
        <v>2661</v>
      </c>
      <c r="AA2807" s="22" t="s">
        <v>90</v>
      </c>
      <c r="AB2807" s="10">
        <v>0</v>
      </c>
      <c r="AC2807" s="10">
        <v>1781383</v>
      </c>
      <c r="AD2807" s="10" t="s">
        <v>8869</v>
      </c>
      <c r="AE2807" s="23">
        <v>106</v>
      </c>
    </row>
    <row r="2808" spans="1:31" x14ac:dyDescent="0.35">
      <c r="A2808" t="s">
        <v>8870</v>
      </c>
      <c r="B2808" t="s">
        <v>15</v>
      </c>
      <c r="C2808" t="s">
        <v>40</v>
      </c>
      <c r="D2808" s="2">
        <v>1995</v>
      </c>
      <c r="E2808" t="s">
        <v>8480</v>
      </c>
      <c r="F2808" s="2">
        <v>6.8</v>
      </c>
      <c r="G2808">
        <v>5900</v>
      </c>
      <c r="H2808" t="s">
        <v>8871</v>
      </c>
      <c r="I2808" t="s">
        <v>6814</v>
      </c>
      <c r="J2808" t="s">
        <v>8872</v>
      </c>
      <c r="K2808" s="3" t="s">
        <v>29</v>
      </c>
      <c r="L2808">
        <v>0</v>
      </c>
      <c r="M2808">
        <v>3487767</v>
      </c>
      <c r="N2808" t="s">
        <v>8873</v>
      </c>
      <c r="O2808" s="2">
        <v>92</v>
      </c>
      <c r="Q2808" s="9" t="s">
        <v>40</v>
      </c>
      <c r="R2808" s="18">
        <v>1995</v>
      </c>
      <c r="S2808" s="26" t="s">
        <v>13301</v>
      </c>
      <c r="T2808" s="25" t="str">
        <f>LEFT(S2808,3)</f>
        <v>Aug</v>
      </c>
      <c r="U2808" s="9" t="s">
        <v>29</v>
      </c>
      <c r="V2808" s="18">
        <v>6.8</v>
      </c>
      <c r="W2808" s="9">
        <v>5900</v>
      </c>
      <c r="X2808" s="9" t="s">
        <v>8871</v>
      </c>
      <c r="Y2808" s="9" t="s">
        <v>6814</v>
      </c>
      <c r="Z2808" s="9" t="s">
        <v>8872</v>
      </c>
      <c r="AA2808" s="19" t="s">
        <v>29</v>
      </c>
      <c r="AB2808" s="9">
        <v>0</v>
      </c>
      <c r="AC2808" s="9">
        <v>3487767</v>
      </c>
      <c r="AD2808" s="9" t="s">
        <v>8873</v>
      </c>
      <c r="AE2808" s="20">
        <v>92</v>
      </c>
    </row>
    <row r="2809" spans="1:31" x14ac:dyDescent="0.35">
      <c r="A2809" t="s">
        <v>8874</v>
      </c>
      <c r="B2809" t="s">
        <v>1998</v>
      </c>
      <c r="C2809" t="s">
        <v>40</v>
      </c>
      <c r="D2809" s="2">
        <v>1995</v>
      </c>
      <c r="E2809" t="s">
        <v>8533</v>
      </c>
      <c r="F2809" s="2">
        <v>6.7</v>
      </c>
      <c r="G2809">
        <v>6400</v>
      </c>
      <c r="H2809" t="s">
        <v>6072</v>
      </c>
      <c r="I2809" t="s">
        <v>8875</v>
      </c>
      <c r="J2809" t="s">
        <v>8876</v>
      </c>
      <c r="K2809" s="3" t="s">
        <v>21</v>
      </c>
      <c r="L2809">
        <v>0</v>
      </c>
      <c r="M2809">
        <v>4821759</v>
      </c>
      <c r="N2809" t="s">
        <v>8877</v>
      </c>
      <c r="O2809" s="2">
        <v>90</v>
      </c>
      <c r="Q2809" s="10" t="s">
        <v>40</v>
      </c>
      <c r="R2809" s="21">
        <v>1995</v>
      </c>
      <c r="S2809" s="27" t="s">
        <v>13312</v>
      </c>
      <c r="T2809" s="25" t="str">
        <f>LEFT(S2809,3)</f>
        <v>Sep</v>
      </c>
      <c r="U2809" s="10" t="s">
        <v>29</v>
      </c>
      <c r="V2809" s="21">
        <v>6.7</v>
      </c>
      <c r="W2809" s="10">
        <v>6400</v>
      </c>
      <c r="X2809" s="10" t="s">
        <v>6072</v>
      </c>
      <c r="Y2809" s="10" t="s">
        <v>8875</v>
      </c>
      <c r="Z2809" s="10" t="s">
        <v>8876</v>
      </c>
      <c r="AA2809" s="22" t="s">
        <v>21</v>
      </c>
      <c r="AB2809" s="10">
        <v>0</v>
      </c>
      <c r="AC2809" s="10">
        <v>4821759</v>
      </c>
      <c r="AD2809" s="10" t="s">
        <v>8877</v>
      </c>
      <c r="AE2809" s="23">
        <v>90</v>
      </c>
    </row>
    <row r="2810" spans="1:31" x14ac:dyDescent="0.35">
      <c r="A2810" t="s">
        <v>8878</v>
      </c>
      <c r="B2810" t="s">
        <v>15</v>
      </c>
      <c r="C2810" t="s">
        <v>40</v>
      </c>
      <c r="D2810" s="2">
        <v>1995</v>
      </c>
      <c r="E2810" t="s">
        <v>8465</v>
      </c>
      <c r="F2810" s="2">
        <v>6.5</v>
      </c>
      <c r="G2810">
        <v>4700</v>
      </c>
      <c r="H2810" t="s">
        <v>8879</v>
      </c>
      <c r="I2810" t="s">
        <v>8880</v>
      </c>
      <c r="J2810" t="s">
        <v>8881</v>
      </c>
      <c r="K2810" s="3" t="s">
        <v>29</v>
      </c>
      <c r="L2810">
        <v>150000</v>
      </c>
      <c r="M2810">
        <v>472370</v>
      </c>
      <c r="N2810" t="s">
        <v>8882</v>
      </c>
      <c r="O2810" s="2">
        <v>94</v>
      </c>
      <c r="Q2810" s="9" t="s">
        <v>40</v>
      </c>
      <c r="R2810" s="18">
        <v>1995</v>
      </c>
      <c r="S2810" s="26" t="s">
        <v>13298</v>
      </c>
      <c r="T2810" s="25" t="str">
        <f>LEFT(S2810,3)</f>
        <v>Jun</v>
      </c>
      <c r="U2810" s="9" t="s">
        <v>29</v>
      </c>
      <c r="V2810" s="18">
        <v>6.5</v>
      </c>
      <c r="W2810" s="9">
        <v>4700</v>
      </c>
      <c r="X2810" s="9" t="s">
        <v>8879</v>
      </c>
      <c r="Y2810" s="9" t="s">
        <v>8880</v>
      </c>
      <c r="Z2810" s="9" t="s">
        <v>8881</v>
      </c>
      <c r="AA2810" s="19" t="s">
        <v>29</v>
      </c>
      <c r="AB2810" s="9">
        <v>150000</v>
      </c>
      <c r="AC2810" s="9">
        <v>472370</v>
      </c>
      <c r="AD2810" s="9" t="s">
        <v>8882</v>
      </c>
      <c r="AE2810" s="20">
        <v>94</v>
      </c>
    </row>
    <row r="2811" spans="1:31" x14ac:dyDescent="0.35">
      <c r="A2811" t="s">
        <v>8883</v>
      </c>
      <c r="B2811" t="s">
        <v>32</v>
      </c>
      <c r="C2811" t="s">
        <v>33</v>
      </c>
      <c r="D2811" s="2">
        <v>1995</v>
      </c>
      <c r="E2811" t="s">
        <v>8504</v>
      </c>
      <c r="F2811" s="2">
        <v>5.0999999999999996</v>
      </c>
      <c r="G2811">
        <v>8600</v>
      </c>
      <c r="H2811" t="s">
        <v>2813</v>
      </c>
      <c r="I2811" t="s">
        <v>8884</v>
      </c>
      <c r="J2811" t="s">
        <v>2616</v>
      </c>
      <c r="K2811" s="3" t="s">
        <v>29</v>
      </c>
      <c r="L2811">
        <v>0</v>
      </c>
      <c r="M2811">
        <v>24670346</v>
      </c>
      <c r="N2811" t="s">
        <v>1723</v>
      </c>
      <c r="O2811" s="2">
        <v>107</v>
      </c>
      <c r="Q2811" s="10" t="s">
        <v>33</v>
      </c>
      <c r="R2811" s="21">
        <v>1995</v>
      </c>
      <c r="S2811" s="27" t="s">
        <v>13307</v>
      </c>
      <c r="T2811" s="25" t="str">
        <f>LEFT(S2811,3)</f>
        <v>Jul</v>
      </c>
      <c r="U2811" s="10" t="s">
        <v>29</v>
      </c>
      <c r="V2811" s="21">
        <v>5.0999999999999996</v>
      </c>
      <c r="W2811" s="10">
        <v>8600</v>
      </c>
      <c r="X2811" s="10" t="s">
        <v>2813</v>
      </c>
      <c r="Y2811" s="10" t="s">
        <v>8884</v>
      </c>
      <c r="Z2811" s="10" t="s">
        <v>2616</v>
      </c>
      <c r="AA2811" s="22" t="s">
        <v>29</v>
      </c>
      <c r="AB2811" s="10">
        <v>0</v>
      </c>
      <c r="AC2811" s="10">
        <v>24670346</v>
      </c>
      <c r="AD2811" s="10" t="s">
        <v>1723</v>
      </c>
      <c r="AE2811" s="23">
        <v>107</v>
      </c>
    </row>
    <row r="2812" spans="1:31" x14ac:dyDescent="0.35">
      <c r="A2812" t="s">
        <v>8885</v>
      </c>
      <c r="B2812" t="s">
        <v>15</v>
      </c>
      <c r="C2812" t="s">
        <v>16</v>
      </c>
      <c r="D2812" s="2">
        <v>1995</v>
      </c>
      <c r="E2812" t="s">
        <v>8379</v>
      </c>
      <c r="F2812" s="2">
        <v>6.4</v>
      </c>
      <c r="G2812">
        <v>5600</v>
      </c>
      <c r="H2812" t="s">
        <v>2894</v>
      </c>
      <c r="I2812" t="s">
        <v>8886</v>
      </c>
      <c r="J2812" t="s">
        <v>1201</v>
      </c>
      <c r="K2812" s="3" t="s">
        <v>29</v>
      </c>
      <c r="L2812">
        <v>17000000</v>
      </c>
      <c r="M2812">
        <v>7603766</v>
      </c>
      <c r="N2812" t="s">
        <v>43</v>
      </c>
      <c r="O2812" s="2">
        <v>111</v>
      </c>
      <c r="Q2812" s="9" t="s">
        <v>16</v>
      </c>
      <c r="R2812" s="18">
        <v>1995</v>
      </c>
      <c r="S2812" s="26" t="s">
        <v>13286</v>
      </c>
      <c r="T2812" s="25" t="str">
        <f>LEFT(S2812,3)</f>
        <v>Mar</v>
      </c>
      <c r="U2812" s="9" t="s">
        <v>29</v>
      </c>
      <c r="V2812" s="18">
        <v>6.4</v>
      </c>
      <c r="W2812" s="9">
        <v>5600</v>
      </c>
      <c r="X2812" s="9" t="s">
        <v>2894</v>
      </c>
      <c r="Y2812" s="9" t="s">
        <v>8886</v>
      </c>
      <c r="Z2812" s="9" t="s">
        <v>1201</v>
      </c>
      <c r="AA2812" s="19" t="s">
        <v>29</v>
      </c>
      <c r="AB2812" s="9">
        <v>17000000</v>
      </c>
      <c r="AC2812" s="9">
        <v>7603766</v>
      </c>
      <c r="AD2812" s="9" t="s">
        <v>43</v>
      </c>
      <c r="AE2812" s="20">
        <v>111</v>
      </c>
    </row>
    <row r="2813" spans="1:31" x14ac:dyDescent="0.35">
      <c r="A2813" t="s">
        <v>8887</v>
      </c>
      <c r="B2813" t="s">
        <v>15</v>
      </c>
      <c r="C2813" t="s">
        <v>103</v>
      </c>
      <c r="D2813" s="2">
        <v>1995</v>
      </c>
      <c r="E2813" t="s">
        <v>8705</v>
      </c>
      <c r="F2813" s="2">
        <v>6.1</v>
      </c>
      <c r="G2813">
        <v>3400</v>
      </c>
      <c r="H2813" t="s">
        <v>5105</v>
      </c>
      <c r="I2813" t="s">
        <v>8888</v>
      </c>
      <c r="J2813" t="s">
        <v>1137</v>
      </c>
      <c r="K2813" s="3" t="s">
        <v>29</v>
      </c>
      <c r="L2813">
        <v>6500000</v>
      </c>
      <c r="M2813">
        <v>536023</v>
      </c>
      <c r="N2813" t="s">
        <v>8889</v>
      </c>
      <c r="O2813" s="2">
        <v>99</v>
      </c>
      <c r="Q2813" s="10" t="s">
        <v>103</v>
      </c>
      <c r="R2813" s="21">
        <v>1995</v>
      </c>
      <c r="S2813" s="27" t="s">
        <v>13333</v>
      </c>
      <c r="T2813" s="25" t="str">
        <f>LEFT(S2813,3)</f>
        <v>Apr</v>
      </c>
      <c r="U2813" s="10" t="s">
        <v>29</v>
      </c>
      <c r="V2813" s="21">
        <v>6.1</v>
      </c>
      <c r="W2813" s="10">
        <v>3400</v>
      </c>
      <c r="X2813" s="10" t="s">
        <v>5105</v>
      </c>
      <c r="Y2813" s="10" t="s">
        <v>8888</v>
      </c>
      <c r="Z2813" s="10" t="s">
        <v>1137</v>
      </c>
      <c r="AA2813" s="22" t="s">
        <v>29</v>
      </c>
      <c r="AB2813" s="10">
        <v>6500000</v>
      </c>
      <c r="AC2813" s="10">
        <v>536023</v>
      </c>
      <c r="AD2813" s="10" t="s">
        <v>8889</v>
      </c>
      <c r="AE2813" s="23">
        <v>99</v>
      </c>
    </row>
    <row r="2814" spans="1:31" x14ac:dyDescent="0.35">
      <c r="A2814" t="s">
        <v>8890</v>
      </c>
      <c r="B2814" t="s">
        <v>336</v>
      </c>
      <c r="C2814" t="s">
        <v>389</v>
      </c>
      <c r="D2814" s="2">
        <v>1995</v>
      </c>
      <c r="E2814" t="s">
        <v>8891</v>
      </c>
      <c r="F2814" s="2">
        <v>5.6</v>
      </c>
      <c r="G2814">
        <v>4700</v>
      </c>
      <c r="H2814" t="s">
        <v>1055</v>
      </c>
      <c r="I2814" t="s">
        <v>8892</v>
      </c>
      <c r="J2814" t="s">
        <v>4323</v>
      </c>
      <c r="K2814" s="3" t="s">
        <v>3155</v>
      </c>
      <c r="L2814">
        <v>28000000</v>
      </c>
      <c r="M2814">
        <v>3983912</v>
      </c>
      <c r="N2814" t="s">
        <v>117</v>
      </c>
      <c r="O2814" s="2">
        <v>74</v>
      </c>
      <c r="Q2814" s="9" t="s">
        <v>389</v>
      </c>
      <c r="R2814" s="18">
        <v>1995</v>
      </c>
      <c r="S2814" s="26" t="s">
        <v>13346</v>
      </c>
      <c r="T2814" s="25" t="str">
        <f>LEFT(S2814,3)</f>
        <v>Apr</v>
      </c>
      <c r="U2814" s="9" t="s">
        <v>29</v>
      </c>
      <c r="V2814" s="18">
        <v>5.6</v>
      </c>
      <c r="W2814" s="9">
        <v>4700</v>
      </c>
      <c r="X2814" s="9" t="s">
        <v>1055</v>
      </c>
      <c r="Y2814" s="9" t="s">
        <v>8892</v>
      </c>
      <c r="Z2814" s="9" t="s">
        <v>4323</v>
      </c>
      <c r="AA2814" s="19" t="s">
        <v>3155</v>
      </c>
      <c r="AB2814" s="9">
        <v>28000000</v>
      </c>
      <c r="AC2814" s="9">
        <v>3983912</v>
      </c>
      <c r="AD2814" s="9" t="s">
        <v>117</v>
      </c>
      <c r="AE2814" s="20">
        <v>74</v>
      </c>
    </row>
    <row r="2815" spans="1:31" x14ac:dyDescent="0.35">
      <c r="A2815" t="s">
        <v>8893</v>
      </c>
      <c r="B2815" t="s">
        <v>32</v>
      </c>
      <c r="C2815" t="s">
        <v>16</v>
      </c>
      <c r="D2815" s="2">
        <v>1995</v>
      </c>
      <c r="E2815" t="s">
        <v>8610</v>
      </c>
      <c r="F2815" s="2">
        <v>6.7</v>
      </c>
      <c r="G2815">
        <v>6600</v>
      </c>
      <c r="H2815" t="s">
        <v>8894</v>
      </c>
      <c r="I2815" t="s">
        <v>8895</v>
      </c>
      <c r="J2815" t="s">
        <v>2238</v>
      </c>
      <c r="K2815" s="3" t="s">
        <v>29</v>
      </c>
      <c r="L2815">
        <v>15000000</v>
      </c>
      <c r="M2815">
        <v>3987768</v>
      </c>
      <c r="N2815" t="s">
        <v>117</v>
      </c>
      <c r="O2815" s="2">
        <v>96</v>
      </c>
      <c r="Q2815" s="10" t="s">
        <v>16</v>
      </c>
      <c r="R2815" s="21">
        <v>1995</v>
      </c>
      <c r="S2815" s="27" t="s">
        <v>13322</v>
      </c>
      <c r="T2815" s="25" t="str">
        <f>LEFT(S2815,3)</f>
        <v>Jun</v>
      </c>
      <c r="U2815" s="10" t="s">
        <v>29</v>
      </c>
      <c r="V2815" s="21">
        <v>6.7</v>
      </c>
      <c r="W2815" s="10">
        <v>6600</v>
      </c>
      <c r="X2815" s="10" t="s">
        <v>8894</v>
      </c>
      <c r="Y2815" s="10" t="s">
        <v>8895</v>
      </c>
      <c r="Z2815" s="10" t="s">
        <v>2238</v>
      </c>
      <c r="AA2815" s="22" t="s">
        <v>29</v>
      </c>
      <c r="AB2815" s="10">
        <v>15000000</v>
      </c>
      <c r="AC2815" s="10">
        <v>3987768</v>
      </c>
      <c r="AD2815" s="10" t="s">
        <v>117</v>
      </c>
      <c r="AE2815" s="23">
        <v>96</v>
      </c>
    </row>
    <row r="2816" spans="1:31" x14ac:dyDescent="0.35">
      <c r="A2816" t="s">
        <v>8896</v>
      </c>
      <c r="B2816" t="s">
        <v>32</v>
      </c>
      <c r="C2816" t="s">
        <v>40</v>
      </c>
      <c r="D2816" s="2">
        <v>1995</v>
      </c>
      <c r="E2816" t="s">
        <v>8897</v>
      </c>
      <c r="F2816" s="2">
        <v>6</v>
      </c>
      <c r="G2816">
        <v>6600</v>
      </c>
      <c r="H2816" t="s">
        <v>7078</v>
      </c>
      <c r="I2816" t="s">
        <v>8898</v>
      </c>
      <c r="J2816" t="s">
        <v>8899</v>
      </c>
      <c r="K2816" s="3" t="s">
        <v>29</v>
      </c>
      <c r="L2816">
        <v>10500000</v>
      </c>
      <c r="M2816">
        <v>26325256</v>
      </c>
      <c r="N2816" t="s">
        <v>5720</v>
      </c>
      <c r="O2816" s="2">
        <v>113</v>
      </c>
      <c r="Q2816" s="9" t="s">
        <v>40</v>
      </c>
      <c r="R2816" s="18">
        <v>1995</v>
      </c>
      <c r="S2816" s="26" t="s">
        <v>13347</v>
      </c>
      <c r="T2816" s="25" t="str">
        <f>LEFT(S2816,3)</f>
        <v>Jan</v>
      </c>
      <c r="U2816" s="9" t="s">
        <v>29</v>
      </c>
      <c r="V2816" s="18">
        <v>6</v>
      </c>
      <c r="W2816" s="9">
        <v>6600</v>
      </c>
      <c r="X2816" s="9" t="s">
        <v>7078</v>
      </c>
      <c r="Y2816" s="9" t="s">
        <v>8898</v>
      </c>
      <c r="Z2816" s="9" t="s">
        <v>8899</v>
      </c>
      <c r="AA2816" s="19" t="s">
        <v>29</v>
      </c>
      <c r="AB2816" s="9">
        <v>10500000</v>
      </c>
      <c r="AC2816" s="9">
        <v>26325256</v>
      </c>
      <c r="AD2816" s="9" t="s">
        <v>5720</v>
      </c>
      <c r="AE2816" s="20">
        <v>113</v>
      </c>
    </row>
    <row r="2817" spans="1:31" x14ac:dyDescent="0.35">
      <c r="A2817" t="s">
        <v>8900</v>
      </c>
      <c r="B2817" t="s">
        <v>15</v>
      </c>
      <c r="C2817" t="s">
        <v>103</v>
      </c>
      <c r="D2817" s="2">
        <v>1995</v>
      </c>
      <c r="E2817" t="s">
        <v>8218</v>
      </c>
      <c r="F2817" s="2">
        <v>5.4</v>
      </c>
      <c r="G2817">
        <v>2800</v>
      </c>
      <c r="H2817" t="s">
        <v>5485</v>
      </c>
      <c r="I2817" t="s">
        <v>7428</v>
      </c>
      <c r="J2817" t="s">
        <v>4287</v>
      </c>
      <c r="K2817" s="3" t="s">
        <v>29</v>
      </c>
      <c r="L2817">
        <v>15000000</v>
      </c>
      <c r="M2817">
        <v>3674841</v>
      </c>
      <c r="N2817" t="s">
        <v>2091</v>
      </c>
      <c r="O2817" s="2">
        <v>108</v>
      </c>
      <c r="Q2817" s="10" t="s">
        <v>103</v>
      </c>
      <c r="R2817" s="21">
        <v>1995</v>
      </c>
      <c r="S2817" s="27" t="s">
        <v>13268</v>
      </c>
      <c r="T2817" s="25" t="str">
        <f>LEFT(S2817,3)</f>
        <v>Jan</v>
      </c>
      <c r="U2817" s="10" t="s">
        <v>29</v>
      </c>
      <c r="V2817" s="21">
        <v>5.4</v>
      </c>
      <c r="W2817" s="10">
        <v>2800</v>
      </c>
      <c r="X2817" s="10" t="s">
        <v>5485</v>
      </c>
      <c r="Y2817" s="10" t="s">
        <v>7428</v>
      </c>
      <c r="Z2817" s="10" t="s">
        <v>4287</v>
      </c>
      <c r="AA2817" s="22" t="s">
        <v>29</v>
      </c>
      <c r="AB2817" s="10">
        <v>15000000</v>
      </c>
      <c r="AC2817" s="10">
        <v>3674841</v>
      </c>
      <c r="AD2817" s="10" t="s">
        <v>2091</v>
      </c>
      <c r="AE2817" s="23">
        <v>108</v>
      </c>
    </row>
    <row r="2818" spans="1:31" x14ac:dyDescent="0.35">
      <c r="A2818" t="s">
        <v>8901</v>
      </c>
      <c r="B2818" t="s">
        <v>2706</v>
      </c>
      <c r="C2818" t="s">
        <v>16</v>
      </c>
      <c r="D2818" s="2">
        <v>1995</v>
      </c>
      <c r="E2818" t="s">
        <v>8902</v>
      </c>
      <c r="F2818" s="2">
        <v>7.7</v>
      </c>
      <c r="G2818">
        <v>6900</v>
      </c>
      <c r="H2818" t="s">
        <v>8903</v>
      </c>
      <c r="I2818" t="s">
        <v>5864</v>
      </c>
      <c r="J2818" t="s">
        <v>8904</v>
      </c>
      <c r="K2818" s="3" t="s">
        <v>5866</v>
      </c>
      <c r="L2818">
        <v>150000</v>
      </c>
      <c r="M2818">
        <v>924940</v>
      </c>
      <c r="N2818" t="s">
        <v>8905</v>
      </c>
      <c r="O2818" s="2">
        <v>85</v>
      </c>
      <c r="Q2818" s="9" t="s">
        <v>16</v>
      </c>
      <c r="R2818" s="18">
        <v>1995</v>
      </c>
      <c r="S2818" s="26">
        <v>1995</v>
      </c>
      <c r="T2818" s="25" t="str">
        <f>LEFT(S2818,3)</f>
        <v>199</v>
      </c>
      <c r="U2818" s="9" t="s">
        <v>5866</v>
      </c>
      <c r="V2818" s="18">
        <v>7.7</v>
      </c>
      <c r="W2818" s="9">
        <v>6900</v>
      </c>
      <c r="X2818" s="9" t="s">
        <v>8903</v>
      </c>
      <c r="Y2818" s="9" t="s">
        <v>5864</v>
      </c>
      <c r="Z2818" s="9" t="s">
        <v>8904</v>
      </c>
      <c r="AA2818" s="19" t="s">
        <v>5866</v>
      </c>
      <c r="AB2818" s="9">
        <v>150000</v>
      </c>
      <c r="AC2818" s="9">
        <v>924940</v>
      </c>
      <c r="AD2818" s="9" t="s">
        <v>8905</v>
      </c>
      <c r="AE2818" s="20">
        <v>85</v>
      </c>
    </row>
    <row r="2819" spans="1:31" x14ac:dyDescent="0.35">
      <c r="A2819" t="s">
        <v>8906</v>
      </c>
      <c r="B2819" t="s">
        <v>15</v>
      </c>
      <c r="C2819" t="s">
        <v>16</v>
      </c>
      <c r="D2819" s="2">
        <v>1995</v>
      </c>
      <c r="E2819" t="s">
        <v>8656</v>
      </c>
      <c r="F2819" s="2">
        <v>6.6</v>
      </c>
      <c r="G2819">
        <v>2800</v>
      </c>
      <c r="H2819" t="s">
        <v>753</v>
      </c>
      <c r="I2819" t="s">
        <v>8907</v>
      </c>
      <c r="J2819" t="s">
        <v>4952</v>
      </c>
      <c r="K2819" s="3" t="s">
        <v>451</v>
      </c>
      <c r="L2819">
        <v>0</v>
      </c>
      <c r="M2819">
        <v>1110104</v>
      </c>
      <c r="N2819" t="s">
        <v>7418</v>
      </c>
      <c r="O2819" s="2">
        <v>115</v>
      </c>
      <c r="Q2819" s="10" t="s">
        <v>16</v>
      </c>
      <c r="R2819" s="21">
        <v>1995</v>
      </c>
      <c r="S2819" s="27" t="s">
        <v>13328</v>
      </c>
      <c r="T2819" s="25" t="str">
        <f>LEFT(S2819,3)</f>
        <v>Dec</v>
      </c>
      <c r="U2819" s="10" t="s">
        <v>29</v>
      </c>
      <c r="V2819" s="21">
        <v>6.6</v>
      </c>
      <c r="W2819" s="10">
        <v>2800</v>
      </c>
      <c r="X2819" s="10" t="s">
        <v>753</v>
      </c>
      <c r="Y2819" s="10" t="s">
        <v>8907</v>
      </c>
      <c r="Z2819" s="10" t="s">
        <v>4952</v>
      </c>
      <c r="AA2819" s="22" t="s">
        <v>451</v>
      </c>
      <c r="AB2819" s="10">
        <v>0</v>
      </c>
      <c r="AC2819" s="10">
        <v>1110104</v>
      </c>
      <c r="AD2819" s="10" t="s">
        <v>7418</v>
      </c>
      <c r="AE2819" s="23">
        <v>115</v>
      </c>
    </row>
    <row r="2820" spans="1:31" x14ac:dyDescent="0.35">
      <c r="A2820" t="s">
        <v>8908</v>
      </c>
      <c r="B2820" t="s">
        <v>446</v>
      </c>
      <c r="C2820" t="s">
        <v>16</v>
      </c>
      <c r="D2820" s="2">
        <v>1995</v>
      </c>
      <c r="E2820" t="s">
        <v>8137</v>
      </c>
      <c r="F2820" s="2">
        <v>7.6</v>
      </c>
      <c r="G2820">
        <v>11000</v>
      </c>
      <c r="H2820" t="s">
        <v>6065</v>
      </c>
      <c r="I2820" t="s">
        <v>6066</v>
      </c>
      <c r="J2820" t="s">
        <v>8909</v>
      </c>
      <c r="K2820" s="3" t="s">
        <v>21</v>
      </c>
      <c r="L2820">
        <v>0</v>
      </c>
      <c r="M2820">
        <v>228800</v>
      </c>
      <c r="N2820" t="s">
        <v>8910</v>
      </c>
      <c r="O2820" s="2">
        <v>109</v>
      </c>
      <c r="Q2820" s="9" t="s">
        <v>16</v>
      </c>
      <c r="R2820" s="18">
        <v>1995</v>
      </c>
      <c r="S2820" s="26" t="s">
        <v>13257</v>
      </c>
      <c r="T2820" s="25" t="str">
        <f>LEFT(S2820,3)</f>
        <v>Mar</v>
      </c>
      <c r="U2820" s="9" t="s">
        <v>29</v>
      </c>
      <c r="V2820" s="18">
        <v>7.6</v>
      </c>
      <c r="W2820" s="9">
        <v>11000</v>
      </c>
      <c r="X2820" s="9" t="s">
        <v>6065</v>
      </c>
      <c r="Y2820" s="9" t="s">
        <v>6066</v>
      </c>
      <c r="Z2820" s="9" t="s">
        <v>8909</v>
      </c>
      <c r="AA2820" s="19" t="s">
        <v>21</v>
      </c>
      <c r="AB2820" s="9">
        <v>0</v>
      </c>
      <c r="AC2820" s="9">
        <v>228800</v>
      </c>
      <c r="AD2820" s="9" t="s">
        <v>8910</v>
      </c>
      <c r="AE2820" s="20">
        <v>109</v>
      </c>
    </row>
    <row r="2821" spans="1:31" x14ac:dyDescent="0.35">
      <c r="A2821" t="s">
        <v>8911</v>
      </c>
      <c r="B2821" t="s">
        <v>15</v>
      </c>
      <c r="C2821" t="s">
        <v>16</v>
      </c>
      <c r="D2821" s="2">
        <v>1995</v>
      </c>
      <c r="E2821" t="s">
        <v>8708</v>
      </c>
      <c r="F2821" s="2">
        <v>5.3</v>
      </c>
      <c r="G2821">
        <v>4700</v>
      </c>
      <c r="H2821" t="s">
        <v>2453</v>
      </c>
      <c r="I2821" t="s">
        <v>2453</v>
      </c>
      <c r="J2821" t="s">
        <v>159</v>
      </c>
      <c r="K2821" s="3" t="s">
        <v>451</v>
      </c>
      <c r="L2821">
        <v>7000000</v>
      </c>
      <c r="M2821">
        <v>3734870</v>
      </c>
      <c r="N2821" t="s">
        <v>8912</v>
      </c>
      <c r="O2821" s="2">
        <v>89</v>
      </c>
      <c r="Q2821" s="10" t="s">
        <v>16</v>
      </c>
      <c r="R2821" s="21">
        <v>1995</v>
      </c>
      <c r="S2821" s="27" t="s">
        <v>13334</v>
      </c>
      <c r="T2821" s="25" t="str">
        <f>LEFT(S2821,3)</f>
        <v>Dec</v>
      </c>
      <c r="U2821" s="10" t="s">
        <v>29</v>
      </c>
      <c r="V2821" s="21">
        <v>5.3</v>
      </c>
      <c r="W2821" s="10">
        <v>4700</v>
      </c>
      <c r="X2821" s="10" t="s">
        <v>2453</v>
      </c>
      <c r="Y2821" s="10" t="s">
        <v>2453</v>
      </c>
      <c r="Z2821" s="10" t="s">
        <v>159</v>
      </c>
      <c r="AA2821" s="22" t="s">
        <v>451</v>
      </c>
      <c r="AB2821" s="10">
        <v>7000000</v>
      </c>
      <c r="AC2821" s="10">
        <v>3734870</v>
      </c>
      <c r="AD2821" s="10" t="s">
        <v>8912</v>
      </c>
      <c r="AE2821" s="23">
        <v>89</v>
      </c>
    </row>
    <row r="2822" spans="1:31" x14ac:dyDescent="0.35">
      <c r="A2822" t="s">
        <v>8913</v>
      </c>
      <c r="B2822" t="s">
        <v>15</v>
      </c>
      <c r="C2822" t="s">
        <v>103</v>
      </c>
      <c r="D2822" s="2">
        <v>1995</v>
      </c>
      <c r="E2822" t="s">
        <v>8484</v>
      </c>
      <c r="F2822" s="2">
        <v>5.2</v>
      </c>
      <c r="G2822">
        <v>6400</v>
      </c>
      <c r="H2822" t="s">
        <v>8914</v>
      </c>
      <c r="I2822" t="s">
        <v>8915</v>
      </c>
      <c r="J2822" t="s">
        <v>4859</v>
      </c>
      <c r="K2822" s="3" t="s">
        <v>29</v>
      </c>
      <c r="L2822">
        <v>6400000</v>
      </c>
      <c r="M2822">
        <v>6858261</v>
      </c>
      <c r="N2822" t="s">
        <v>2099</v>
      </c>
      <c r="O2822" s="2">
        <v>86</v>
      </c>
      <c r="Q2822" s="9" t="s">
        <v>103</v>
      </c>
      <c r="R2822" s="18">
        <v>1995</v>
      </c>
      <c r="S2822" s="26" t="s">
        <v>13302</v>
      </c>
      <c r="T2822" s="25" t="str">
        <f>LEFT(S2822,3)</f>
        <v>Oct</v>
      </c>
      <c r="U2822" s="9" t="s">
        <v>29</v>
      </c>
      <c r="V2822" s="18">
        <v>5.2</v>
      </c>
      <c r="W2822" s="9">
        <v>6400</v>
      </c>
      <c r="X2822" s="9" t="s">
        <v>8914</v>
      </c>
      <c r="Y2822" s="9" t="s">
        <v>8915</v>
      </c>
      <c r="Z2822" s="9" t="s">
        <v>4859</v>
      </c>
      <c r="AA2822" s="19" t="s">
        <v>29</v>
      </c>
      <c r="AB2822" s="9">
        <v>6400000</v>
      </c>
      <c r="AC2822" s="9">
        <v>6858261</v>
      </c>
      <c r="AD2822" s="9" t="s">
        <v>2099</v>
      </c>
      <c r="AE2822" s="20">
        <v>86</v>
      </c>
    </row>
    <row r="2823" spans="1:31" x14ac:dyDescent="0.35">
      <c r="A2823" t="s">
        <v>8916</v>
      </c>
      <c r="B2823" t="s">
        <v>1998</v>
      </c>
      <c r="C2823" t="s">
        <v>33</v>
      </c>
      <c r="D2823" s="2">
        <v>1995</v>
      </c>
      <c r="E2823" t="s">
        <v>8705</v>
      </c>
      <c r="F2823" s="2">
        <v>4.2</v>
      </c>
      <c r="G2823">
        <v>3200</v>
      </c>
      <c r="H2823" t="s">
        <v>4887</v>
      </c>
      <c r="I2823" t="s">
        <v>4887</v>
      </c>
      <c r="J2823" t="s">
        <v>326</v>
      </c>
      <c r="K2823" s="3" t="s">
        <v>29</v>
      </c>
      <c r="L2823">
        <v>6000000</v>
      </c>
      <c r="M2823">
        <v>5093707</v>
      </c>
      <c r="N2823" t="s">
        <v>6776</v>
      </c>
      <c r="O2823" s="2">
        <v>86</v>
      </c>
      <c r="Q2823" s="10" t="s">
        <v>33</v>
      </c>
      <c r="R2823" s="21">
        <v>1995</v>
      </c>
      <c r="S2823" s="27" t="s">
        <v>13333</v>
      </c>
      <c r="T2823" s="25" t="str">
        <f>LEFT(S2823,3)</f>
        <v>Apr</v>
      </c>
      <c r="U2823" s="10" t="s">
        <v>29</v>
      </c>
      <c r="V2823" s="21">
        <v>4.2</v>
      </c>
      <c r="W2823" s="10">
        <v>3200</v>
      </c>
      <c r="X2823" s="10" t="s">
        <v>4887</v>
      </c>
      <c r="Y2823" s="10" t="s">
        <v>4887</v>
      </c>
      <c r="Z2823" s="10" t="s">
        <v>326</v>
      </c>
      <c r="AA2823" s="22" t="s">
        <v>29</v>
      </c>
      <c r="AB2823" s="10">
        <v>6000000</v>
      </c>
      <c r="AC2823" s="10">
        <v>5093707</v>
      </c>
      <c r="AD2823" s="10" t="s">
        <v>6776</v>
      </c>
      <c r="AE2823" s="23">
        <v>86</v>
      </c>
    </row>
    <row r="2824" spans="1:31" x14ac:dyDescent="0.35">
      <c r="A2824" t="s">
        <v>8917</v>
      </c>
      <c r="B2824" t="s">
        <v>15</v>
      </c>
      <c r="C2824" t="s">
        <v>40</v>
      </c>
      <c r="D2824" s="2">
        <v>1995</v>
      </c>
      <c r="E2824" t="s">
        <v>8468</v>
      </c>
      <c r="F2824" s="2">
        <v>6.5</v>
      </c>
      <c r="G2824">
        <v>4400</v>
      </c>
      <c r="H2824" t="s">
        <v>8918</v>
      </c>
      <c r="I2824" t="s">
        <v>8918</v>
      </c>
      <c r="J2824" t="s">
        <v>8919</v>
      </c>
      <c r="K2824" s="3" t="s">
        <v>29</v>
      </c>
      <c r="L2824">
        <v>250000</v>
      </c>
      <c r="M2824">
        <v>2210408</v>
      </c>
      <c r="N2824" t="s">
        <v>7525</v>
      </c>
      <c r="O2824" s="2">
        <v>94</v>
      </c>
      <c r="Q2824" s="9" t="s">
        <v>40</v>
      </c>
      <c r="R2824" s="18">
        <v>1995</v>
      </c>
      <c r="S2824" s="26" t="s">
        <v>13299</v>
      </c>
      <c r="T2824" s="25" t="str">
        <f>LEFT(S2824,3)</f>
        <v>Jun</v>
      </c>
      <c r="U2824" s="9" t="s">
        <v>29</v>
      </c>
      <c r="V2824" s="18">
        <v>6.5</v>
      </c>
      <c r="W2824" s="9">
        <v>4400</v>
      </c>
      <c r="X2824" s="9" t="s">
        <v>8918</v>
      </c>
      <c r="Y2824" s="9" t="s">
        <v>8918</v>
      </c>
      <c r="Z2824" s="9" t="s">
        <v>8919</v>
      </c>
      <c r="AA2824" s="19" t="s">
        <v>29</v>
      </c>
      <c r="AB2824" s="9">
        <v>250000</v>
      </c>
      <c r="AC2824" s="9">
        <v>2210408</v>
      </c>
      <c r="AD2824" s="9" t="s">
        <v>7525</v>
      </c>
      <c r="AE2824" s="20">
        <v>94</v>
      </c>
    </row>
    <row r="2825" spans="1:31" x14ac:dyDescent="0.35">
      <c r="A2825" t="s">
        <v>8920</v>
      </c>
      <c r="B2825" t="s">
        <v>1998</v>
      </c>
      <c r="C2825" t="s">
        <v>40</v>
      </c>
      <c r="D2825" s="2">
        <v>1995</v>
      </c>
      <c r="E2825" t="s">
        <v>8891</v>
      </c>
      <c r="F2825" s="2">
        <v>4.3</v>
      </c>
      <c r="G2825">
        <v>7600</v>
      </c>
      <c r="H2825" t="s">
        <v>8921</v>
      </c>
      <c r="I2825" t="s">
        <v>8922</v>
      </c>
      <c r="J2825" t="s">
        <v>7528</v>
      </c>
      <c r="K2825" s="3" t="s">
        <v>29</v>
      </c>
      <c r="L2825">
        <v>0</v>
      </c>
      <c r="M2825">
        <v>17014653</v>
      </c>
      <c r="N2825" t="s">
        <v>2099</v>
      </c>
      <c r="O2825" s="2">
        <v>88</v>
      </c>
      <c r="Q2825" s="10" t="s">
        <v>40</v>
      </c>
      <c r="R2825" s="21">
        <v>1995</v>
      </c>
      <c r="S2825" s="27" t="s">
        <v>13346</v>
      </c>
      <c r="T2825" s="25" t="str">
        <f>LEFT(S2825,3)</f>
        <v>Apr</v>
      </c>
      <c r="U2825" s="10" t="s">
        <v>29</v>
      </c>
      <c r="V2825" s="21">
        <v>4.3</v>
      </c>
      <c r="W2825" s="10">
        <v>7600</v>
      </c>
      <c r="X2825" s="10" t="s">
        <v>8921</v>
      </c>
      <c r="Y2825" s="10" t="s">
        <v>8922</v>
      </c>
      <c r="Z2825" s="10" t="s">
        <v>7528</v>
      </c>
      <c r="AA2825" s="22" t="s">
        <v>29</v>
      </c>
      <c r="AB2825" s="10">
        <v>0</v>
      </c>
      <c r="AC2825" s="10">
        <v>17014653</v>
      </c>
      <c r="AD2825" s="10" t="s">
        <v>2099</v>
      </c>
      <c r="AE2825" s="23">
        <v>88</v>
      </c>
    </row>
    <row r="2826" spans="1:31" x14ac:dyDescent="0.35">
      <c r="A2826" t="s">
        <v>8923</v>
      </c>
      <c r="B2826" t="s">
        <v>15</v>
      </c>
      <c r="C2826" t="s">
        <v>40</v>
      </c>
      <c r="D2826" s="2">
        <v>1995</v>
      </c>
      <c r="E2826" t="s">
        <v>8924</v>
      </c>
      <c r="F2826" s="2">
        <v>4.5</v>
      </c>
      <c r="G2826">
        <v>2200</v>
      </c>
      <c r="H2826" t="s">
        <v>7515</v>
      </c>
      <c r="I2826" t="s">
        <v>7515</v>
      </c>
      <c r="J2826" t="s">
        <v>8925</v>
      </c>
      <c r="K2826" s="3" t="s">
        <v>29</v>
      </c>
      <c r="L2826">
        <v>3000000</v>
      </c>
      <c r="N2826" t="s">
        <v>8926</v>
      </c>
      <c r="O2826" s="2">
        <v>87</v>
      </c>
      <c r="Q2826" s="9" t="s">
        <v>40</v>
      </c>
      <c r="R2826" s="18">
        <v>1995</v>
      </c>
      <c r="S2826" s="26" t="s">
        <v>13348</v>
      </c>
      <c r="T2826" s="25" t="str">
        <f>LEFT(S2826,3)</f>
        <v>Nov</v>
      </c>
      <c r="U2826" s="9" t="s">
        <v>29</v>
      </c>
      <c r="V2826" s="18">
        <v>4.5</v>
      </c>
      <c r="W2826" s="9">
        <v>2200</v>
      </c>
      <c r="X2826" s="9" t="s">
        <v>7515</v>
      </c>
      <c r="Y2826" s="9" t="s">
        <v>7515</v>
      </c>
      <c r="Z2826" s="9" t="s">
        <v>8925</v>
      </c>
      <c r="AA2826" s="19" t="s">
        <v>29</v>
      </c>
      <c r="AB2826" s="9">
        <v>3000000</v>
      </c>
      <c r="AC2826" s="9"/>
      <c r="AD2826" s="9" t="s">
        <v>8926</v>
      </c>
      <c r="AE2826" s="20">
        <v>87</v>
      </c>
    </row>
    <row r="2827" spans="1:31" x14ac:dyDescent="0.35">
      <c r="A2827" t="s">
        <v>8927</v>
      </c>
      <c r="B2827" t="s">
        <v>15</v>
      </c>
      <c r="C2827" t="s">
        <v>40</v>
      </c>
      <c r="D2827" s="2">
        <v>1995</v>
      </c>
      <c r="E2827" t="s">
        <v>8699</v>
      </c>
      <c r="F2827" s="2">
        <v>5.9</v>
      </c>
      <c r="G2827">
        <v>2700</v>
      </c>
      <c r="H2827" t="s">
        <v>262</v>
      </c>
      <c r="I2827" t="s">
        <v>8928</v>
      </c>
      <c r="J2827" t="s">
        <v>6910</v>
      </c>
      <c r="K2827" s="3" t="s">
        <v>21</v>
      </c>
      <c r="L2827">
        <v>4000000</v>
      </c>
      <c r="M2827">
        <v>259724</v>
      </c>
      <c r="N2827" t="s">
        <v>6563</v>
      </c>
      <c r="O2827" s="2">
        <v>112</v>
      </c>
      <c r="Q2827" s="10" t="s">
        <v>40</v>
      </c>
      <c r="R2827" s="21">
        <v>1995</v>
      </c>
      <c r="S2827" s="27" t="s">
        <v>13332</v>
      </c>
      <c r="T2827" s="25" t="str">
        <f>LEFT(S2827,3)</f>
        <v>Jul</v>
      </c>
      <c r="U2827" s="10" t="s">
        <v>29</v>
      </c>
      <c r="V2827" s="21">
        <v>5.9</v>
      </c>
      <c r="W2827" s="10">
        <v>2700</v>
      </c>
      <c r="X2827" s="10" t="s">
        <v>262</v>
      </c>
      <c r="Y2827" s="10" t="s">
        <v>8928</v>
      </c>
      <c r="Z2827" s="10" t="s">
        <v>6910</v>
      </c>
      <c r="AA2827" s="22" t="s">
        <v>21</v>
      </c>
      <c r="AB2827" s="10">
        <v>4000000</v>
      </c>
      <c r="AC2827" s="10">
        <v>259724</v>
      </c>
      <c r="AD2827" s="10" t="s">
        <v>6563</v>
      </c>
      <c r="AE2827" s="23">
        <v>112</v>
      </c>
    </row>
    <row r="2828" spans="1:31" x14ac:dyDescent="0.35">
      <c r="A2828" t="s">
        <v>8929</v>
      </c>
      <c r="B2828" t="s">
        <v>2706</v>
      </c>
      <c r="C2828" t="s">
        <v>16</v>
      </c>
      <c r="D2828" s="2">
        <v>1995</v>
      </c>
      <c r="E2828" t="s">
        <v>8930</v>
      </c>
      <c r="F2828" s="2">
        <v>7.6</v>
      </c>
      <c r="G2828">
        <v>6400</v>
      </c>
      <c r="H2828" t="s">
        <v>8931</v>
      </c>
      <c r="I2828" t="s">
        <v>8931</v>
      </c>
      <c r="J2828" t="s">
        <v>6775</v>
      </c>
      <c r="K2828" s="3" t="s">
        <v>8932</v>
      </c>
      <c r="L2828">
        <v>0</v>
      </c>
      <c r="N2828" t="s">
        <v>8933</v>
      </c>
      <c r="O2828" s="2">
        <v>176</v>
      </c>
      <c r="Q2828" s="9" t="s">
        <v>16</v>
      </c>
      <c r="R2828" s="18">
        <v>1995</v>
      </c>
      <c r="S2828" s="26" t="s">
        <v>13349</v>
      </c>
      <c r="T2828" s="25" t="str">
        <f>LEFT(S2828,3)</f>
        <v>Nov</v>
      </c>
      <c r="U2828" s="9" t="s">
        <v>29</v>
      </c>
      <c r="V2828" s="18">
        <v>7.6</v>
      </c>
      <c r="W2828" s="9">
        <v>6400</v>
      </c>
      <c r="X2828" s="9" t="s">
        <v>8931</v>
      </c>
      <c r="Y2828" s="9" t="s">
        <v>8931</v>
      </c>
      <c r="Z2828" s="9" t="s">
        <v>6775</v>
      </c>
      <c r="AA2828" s="19" t="s">
        <v>8932</v>
      </c>
      <c r="AB2828" s="9">
        <v>0</v>
      </c>
      <c r="AC2828" s="9"/>
      <c r="AD2828" s="9" t="s">
        <v>8933</v>
      </c>
      <c r="AE2828" s="20">
        <v>176</v>
      </c>
    </row>
    <row r="2829" spans="1:31" x14ac:dyDescent="0.35">
      <c r="A2829" t="s">
        <v>8934</v>
      </c>
      <c r="B2829" t="s">
        <v>1998</v>
      </c>
      <c r="C2829" t="s">
        <v>40</v>
      </c>
      <c r="D2829" s="2">
        <v>1995</v>
      </c>
      <c r="E2829" t="s">
        <v>7734</v>
      </c>
      <c r="F2829" s="2">
        <v>4.5</v>
      </c>
      <c r="G2829">
        <v>2700</v>
      </c>
      <c r="H2829" t="s">
        <v>6967</v>
      </c>
      <c r="I2829" t="s">
        <v>6967</v>
      </c>
      <c r="J2829" t="s">
        <v>7127</v>
      </c>
      <c r="K2829" s="3" t="s">
        <v>21</v>
      </c>
      <c r="L2829">
        <v>8000000</v>
      </c>
      <c r="M2829">
        <v>2763020</v>
      </c>
      <c r="N2829" t="s">
        <v>3078</v>
      </c>
      <c r="O2829" s="2">
        <v>90</v>
      </c>
      <c r="Q2829" s="10" t="s">
        <v>40</v>
      </c>
      <c r="R2829" s="21">
        <v>1995</v>
      </c>
      <c r="S2829" s="27" t="s">
        <v>13196</v>
      </c>
      <c r="T2829" s="25" t="str">
        <f>LEFT(S2829,3)</f>
        <v>Aug</v>
      </c>
      <c r="U2829" s="10" t="s">
        <v>29</v>
      </c>
      <c r="V2829" s="21">
        <v>4.5</v>
      </c>
      <c r="W2829" s="10">
        <v>2700</v>
      </c>
      <c r="X2829" s="10" t="s">
        <v>6967</v>
      </c>
      <c r="Y2829" s="10" t="s">
        <v>6967</v>
      </c>
      <c r="Z2829" s="10" t="s">
        <v>7127</v>
      </c>
      <c r="AA2829" s="22" t="s">
        <v>21</v>
      </c>
      <c r="AB2829" s="10">
        <v>8000000</v>
      </c>
      <c r="AC2829" s="10">
        <v>2763020</v>
      </c>
      <c r="AD2829" s="10" t="s">
        <v>3078</v>
      </c>
      <c r="AE2829" s="23">
        <v>90</v>
      </c>
    </row>
    <row r="2830" spans="1:31" x14ac:dyDescent="0.35">
      <c r="A2830" t="s">
        <v>8935</v>
      </c>
      <c r="B2830" t="s">
        <v>1998</v>
      </c>
      <c r="C2830" t="s">
        <v>62</v>
      </c>
      <c r="D2830" s="2">
        <v>1995</v>
      </c>
      <c r="E2830" t="s">
        <v>8040</v>
      </c>
      <c r="F2830" s="2">
        <v>5.7</v>
      </c>
      <c r="G2830">
        <v>2800</v>
      </c>
      <c r="H2830" t="s">
        <v>836</v>
      </c>
      <c r="I2830" t="s">
        <v>1852</v>
      </c>
      <c r="J2830" t="s">
        <v>1023</v>
      </c>
      <c r="K2830" s="3" t="s">
        <v>29</v>
      </c>
      <c r="L2830">
        <v>14000000</v>
      </c>
      <c r="M2830">
        <v>2473668</v>
      </c>
      <c r="N2830" t="s">
        <v>2091</v>
      </c>
      <c r="O2830" s="2">
        <v>139</v>
      </c>
      <c r="Q2830" s="9" t="s">
        <v>62</v>
      </c>
      <c r="R2830" s="18">
        <v>1995</v>
      </c>
      <c r="S2830" s="26" t="s">
        <v>13245</v>
      </c>
      <c r="T2830" s="25" t="str">
        <f>LEFT(S2830,3)</f>
        <v>Mar</v>
      </c>
      <c r="U2830" s="9" t="s">
        <v>29</v>
      </c>
      <c r="V2830" s="18">
        <v>5.7</v>
      </c>
      <c r="W2830" s="9">
        <v>2800</v>
      </c>
      <c r="X2830" s="9" t="s">
        <v>836</v>
      </c>
      <c r="Y2830" s="9" t="s">
        <v>1852</v>
      </c>
      <c r="Z2830" s="9" t="s">
        <v>1023</v>
      </c>
      <c r="AA2830" s="19" t="s">
        <v>29</v>
      </c>
      <c r="AB2830" s="9">
        <v>14000000</v>
      </c>
      <c r="AC2830" s="9">
        <v>2473668</v>
      </c>
      <c r="AD2830" s="9" t="s">
        <v>2091</v>
      </c>
      <c r="AE2830" s="20">
        <v>139</v>
      </c>
    </row>
    <row r="2831" spans="1:31" x14ac:dyDescent="0.35">
      <c r="A2831" t="s">
        <v>8936</v>
      </c>
      <c r="B2831" t="s">
        <v>32</v>
      </c>
      <c r="C2831" t="s">
        <v>16</v>
      </c>
      <c r="D2831" s="2">
        <v>1995</v>
      </c>
      <c r="E2831" t="s">
        <v>8623</v>
      </c>
      <c r="F2831" s="2">
        <v>6.1</v>
      </c>
      <c r="G2831">
        <v>2900</v>
      </c>
      <c r="H2831" t="s">
        <v>1532</v>
      </c>
      <c r="I2831" t="s">
        <v>2916</v>
      </c>
      <c r="J2831" t="s">
        <v>2038</v>
      </c>
      <c r="K2831" s="3" t="s">
        <v>29</v>
      </c>
      <c r="L2831">
        <v>10000000</v>
      </c>
      <c r="M2831">
        <v>7027517</v>
      </c>
      <c r="N2831" t="s">
        <v>8937</v>
      </c>
      <c r="O2831" s="2">
        <v>115</v>
      </c>
      <c r="Q2831" s="10" t="s">
        <v>16</v>
      </c>
      <c r="R2831" s="21">
        <v>1995</v>
      </c>
      <c r="S2831" s="27" t="s">
        <v>13324</v>
      </c>
      <c r="T2831" s="25" t="str">
        <f>LEFT(S2831,3)</f>
        <v>Oct</v>
      </c>
      <c r="U2831" s="10" t="s">
        <v>29</v>
      </c>
      <c r="V2831" s="21">
        <v>6.1</v>
      </c>
      <c r="W2831" s="10">
        <v>2900</v>
      </c>
      <c r="X2831" s="10" t="s">
        <v>1532</v>
      </c>
      <c r="Y2831" s="10" t="s">
        <v>2916</v>
      </c>
      <c r="Z2831" s="10" t="s">
        <v>2038</v>
      </c>
      <c r="AA2831" s="22" t="s">
        <v>29</v>
      </c>
      <c r="AB2831" s="10">
        <v>10000000</v>
      </c>
      <c r="AC2831" s="10">
        <v>7027517</v>
      </c>
      <c r="AD2831" s="10" t="s">
        <v>8937</v>
      </c>
      <c r="AE2831" s="23">
        <v>115</v>
      </c>
    </row>
    <row r="2832" spans="1:31" x14ac:dyDescent="0.35">
      <c r="A2832" t="s">
        <v>8938</v>
      </c>
      <c r="B2832" t="s">
        <v>32</v>
      </c>
      <c r="C2832" t="s">
        <v>24</v>
      </c>
      <c r="D2832" s="2">
        <v>1995</v>
      </c>
      <c r="E2832" t="s">
        <v>7928</v>
      </c>
      <c r="F2832" s="2">
        <v>6.4</v>
      </c>
      <c r="G2832">
        <v>2700</v>
      </c>
      <c r="H2832" t="s">
        <v>2977</v>
      </c>
      <c r="I2832" t="s">
        <v>2977</v>
      </c>
      <c r="J2832" t="s">
        <v>7657</v>
      </c>
      <c r="K2832" s="3" t="s">
        <v>29</v>
      </c>
      <c r="L2832">
        <v>0</v>
      </c>
      <c r="M2832">
        <v>11642946</v>
      </c>
      <c r="N2832" t="s">
        <v>179</v>
      </c>
      <c r="O2832" s="2">
        <v>81</v>
      </c>
      <c r="Q2832" s="9" t="s">
        <v>24</v>
      </c>
      <c r="R2832" s="18">
        <v>1995</v>
      </c>
      <c r="S2832" s="26" t="s">
        <v>13208</v>
      </c>
      <c r="T2832" s="25" t="str">
        <f>LEFT(S2832,3)</f>
        <v>Jan</v>
      </c>
      <c r="U2832" s="9" t="s">
        <v>29</v>
      </c>
      <c r="V2832" s="18">
        <v>6.4</v>
      </c>
      <c r="W2832" s="9">
        <v>2700</v>
      </c>
      <c r="X2832" s="9" t="s">
        <v>2977</v>
      </c>
      <c r="Y2832" s="9" t="s">
        <v>2977</v>
      </c>
      <c r="Z2832" s="9" t="s">
        <v>7657</v>
      </c>
      <c r="AA2832" s="19" t="s">
        <v>29</v>
      </c>
      <c r="AB2832" s="9">
        <v>0</v>
      </c>
      <c r="AC2832" s="9">
        <v>11642946</v>
      </c>
      <c r="AD2832" s="9" t="s">
        <v>179</v>
      </c>
      <c r="AE2832" s="20">
        <v>81</v>
      </c>
    </row>
    <row r="2833" spans="1:31" x14ac:dyDescent="0.35">
      <c r="A2833" t="s">
        <v>8939</v>
      </c>
      <c r="B2833" t="s">
        <v>15</v>
      </c>
      <c r="C2833" t="s">
        <v>103</v>
      </c>
      <c r="D2833" s="2">
        <v>1995</v>
      </c>
      <c r="E2833" t="s">
        <v>8940</v>
      </c>
      <c r="F2833" s="2">
        <v>6.7</v>
      </c>
      <c r="G2833">
        <v>2900</v>
      </c>
      <c r="H2833" t="s">
        <v>7280</v>
      </c>
      <c r="I2833" t="s">
        <v>7280</v>
      </c>
      <c r="J2833" t="s">
        <v>8941</v>
      </c>
      <c r="K2833" s="3" t="s">
        <v>29</v>
      </c>
      <c r="L2833">
        <v>5000000</v>
      </c>
      <c r="M2833">
        <v>3565508</v>
      </c>
      <c r="N2833" t="s">
        <v>3429</v>
      </c>
      <c r="O2833" s="2">
        <v>98</v>
      </c>
      <c r="Q2833" s="10" t="s">
        <v>103</v>
      </c>
      <c r="R2833" s="21">
        <v>1995</v>
      </c>
      <c r="S2833" s="27" t="s">
        <v>13350</v>
      </c>
      <c r="T2833" s="25" t="str">
        <f>LEFT(S2833,3)</f>
        <v>Apr</v>
      </c>
      <c r="U2833" s="10" t="s">
        <v>29</v>
      </c>
      <c r="V2833" s="21">
        <v>6.7</v>
      </c>
      <c r="W2833" s="10">
        <v>2900</v>
      </c>
      <c r="X2833" s="10" t="s">
        <v>7280</v>
      </c>
      <c r="Y2833" s="10" t="s">
        <v>7280</v>
      </c>
      <c r="Z2833" s="10" t="s">
        <v>8941</v>
      </c>
      <c r="AA2833" s="22" t="s">
        <v>29</v>
      </c>
      <c r="AB2833" s="10">
        <v>5000000</v>
      </c>
      <c r="AC2833" s="10">
        <v>3565508</v>
      </c>
      <c r="AD2833" s="10" t="s">
        <v>3429</v>
      </c>
      <c r="AE2833" s="23">
        <v>98</v>
      </c>
    </row>
    <row r="2834" spans="1:31" x14ac:dyDescent="0.35">
      <c r="A2834" t="s">
        <v>8942</v>
      </c>
      <c r="B2834" t="s">
        <v>15</v>
      </c>
      <c r="C2834" t="s">
        <v>16</v>
      </c>
      <c r="D2834" s="2">
        <v>1995</v>
      </c>
      <c r="E2834" t="s">
        <v>7955</v>
      </c>
      <c r="F2834" s="2">
        <v>7.4</v>
      </c>
      <c r="G2834">
        <v>4900</v>
      </c>
      <c r="H2834" t="s">
        <v>4504</v>
      </c>
      <c r="I2834" t="s">
        <v>4504</v>
      </c>
      <c r="J2834" t="s">
        <v>8943</v>
      </c>
      <c r="K2834" s="3" t="s">
        <v>305</v>
      </c>
      <c r="L2834">
        <v>0</v>
      </c>
      <c r="M2834">
        <v>371674</v>
      </c>
      <c r="N2834" t="s">
        <v>4939</v>
      </c>
      <c r="O2834" s="2">
        <v>113</v>
      </c>
      <c r="Q2834" s="9" t="s">
        <v>16</v>
      </c>
      <c r="R2834" s="18">
        <v>1995</v>
      </c>
      <c r="S2834" s="26" t="s">
        <v>13230</v>
      </c>
      <c r="T2834" s="25" t="str">
        <f>LEFT(S2834,3)</f>
        <v>Mar</v>
      </c>
      <c r="U2834" s="9" t="s">
        <v>29</v>
      </c>
      <c r="V2834" s="18">
        <v>7.4</v>
      </c>
      <c r="W2834" s="9">
        <v>4900</v>
      </c>
      <c r="X2834" s="9" t="s">
        <v>4504</v>
      </c>
      <c r="Y2834" s="9" t="s">
        <v>4504</v>
      </c>
      <c r="Z2834" s="9" t="s">
        <v>8943</v>
      </c>
      <c r="AA2834" s="19" t="s">
        <v>305</v>
      </c>
      <c r="AB2834" s="9">
        <v>0</v>
      </c>
      <c r="AC2834" s="9">
        <v>371674</v>
      </c>
      <c r="AD2834" s="9" t="s">
        <v>4939</v>
      </c>
      <c r="AE2834" s="20">
        <v>113</v>
      </c>
    </row>
    <row r="2835" spans="1:31" x14ac:dyDescent="0.35">
      <c r="A2835" t="s">
        <v>8944</v>
      </c>
      <c r="B2835" t="s">
        <v>8581</v>
      </c>
      <c r="C2835" t="s">
        <v>16</v>
      </c>
      <c r="D2835" s="2">
        <v>1995</v>
      </c>
      <c r="E2835" t="s">
        <v>8945</v>
      </c>
      <c r="F2835" s="2">
        <v>6.9</v>
      </c>
      <c r="G2835">
        <v>1500</v>
      </c>
      <c r="H2835" t="s">
        <v>8946</v>
      </c>
      <c r="I2835" t="s">
        <v>8947</v>
      </c>
      <c r="J2835" t="s">
        <v>8948</v>
      </c>
      <c r="K2835" s="3" t="s">
        <v>451</v>
      </c>
      <c r="L2835">
        <v>0</v>
      </c>
      <c r="M2835">
        <v>230049</v>
      </c>
      <c r="N2835" t="s">
        <v>5580</v>
      </c>
      <c r="O2835" s="2">
        <v>90</v>
      </c>
      <c r="Q2835" s="10" t="s">
        <v>16</v>
      </c>
      <c r="R2835" s="21">
        <v>1995</v>
      </c>
      <c r="S2835" s="27" t="s">
        <v>13351</v>
      </c>
      <c r="T2835" s="25" t="str">
        <f>LEFT(S2835,3)</f>
        <v>Oct</v>
      </c>
      <c r="U2835" s="10" t="s">
        <v>29</v>
      </c>
      <c r="V2835" s="21">
        <v>6.9</v>
      </c>
      <c r="W2835" s="10">
        <v>1500</v>
      </c>
      <c r="X2835" s="10" t="s">
        <v>8946</v>
      </c>
      <c r="Y2835" s="10" t="s">
        <v>8947</v>
      </c>
      <c r="Z2835" s="10" t="s">
        <v>8948</v>
      </c>
      <c r="AA2835" s="22" t="s">
        <v>451</v>
      </c>
      <c r="AB2835" s="10">
        <v>0</v>
      </c>
      <c r="AC2835" s="10">
        <v>230049</v>
      </c>
      <c r="AD2835" s="10" t="s">
        <v>5580</v>
      </c>
      <c r="AE2835" s="23">
        <v>90</v>
      </c>
    </row>
    <row r="2836" spans="1:31" x14ac:dyDescent="0.35">
      <c r="A2836" t="s">
        <v>8949</v>
      </c>
      <c r="B2836" t="s">
        <v>32</v>
      </c>
      <c r="C2836" t="s">
        <v>24</v>
      </c>
      <c r="D2836" s="2">
        <v>1995</v>
      </c>
      <c r="E2836" t="s">
        <v>8950</v>
      </c>
      <c r="F2836" s="2">
        <v>5.5</v>
      </c>
      <c r="G2836">
        <v>1900</v>
      </c>
      <c r="H2836" t="s">
        <v>8951</v>
      </c>
      <c r="I2836" t="s">
        <v>8951</v>
      </c>
      <c r="J2836" t="s">
        <v>3952</v>
      </c>
      <c r="K2836" s="3" t="s">
        <v>194</v>
      </c>
      <c r="L2836">
        <v>0</v>
      </c>
      <c r="M2836">
        <v>2680717</v>
      </c>
      <c r="N2836" t="s">
        <v>8952</v>
      </c>
      <c r="O2836" s="2">
        <v>101</v>
      </c>
      <c r="Q2836" s="9" t="s">
        <v>24</v>
      </c>
      <c r="R2836" s="18">
        <v>1995</v>
      </c>
      <c r="S2836" s="26" t="s">
        <v>13352</v>
      </c>
      <c r="T2836" s="25" t="str">
        <f>LEFT(S2836,3)</f>
        <v>Aug</v>
      </c>
      <c r="U2836" s="9" t="s">
        <v>29</v>
      </c>
      <c r="V2836" s="18">
        <v>5.5</v>
      </c>
      <c r="W2836" s="9">
        <v>1900</v>
      </c>
      <c r="X2836" s="9" t="s">
        <v>8951</v>
      </c>
      <c r="Y2836" s="9" t="s">
        <v>8951</v>
      </c>
      <c r="Z2836" s="9" t="s">
        <v>3952</v>
      </c>
      <c r="AA2836" s="19" t="s">
        <v>194</v>
      </c>
      <c r="AB2836" s="9">
        <v>0</v>
      </c>
      <c r="AC2836" s="9">
        <v>2680717</v>
      </c>
      <c r="AD2836" s="9" t="s">
        <v>8952</v>
      </c>
      <c r="AE2836" s="20">
        <v>101</v>
      </c>
    </row>
    <row r="2837" spans="1:31" x14ac:dyDescent="0.35">
      <c r="A2837" t="s">
        <v>8953</v>
      </c>
      <c r="B2837" t="s">
        <v>1998</v>
      </c>
      <c r="C2837" t="s">
        <v>40</v>
      </c>
      <c r="D2837" s="2">
        <v>1995</v>
      </c>
      <c r="E2837" t="s">
        <v>8130</v>
      </c>
      <c r="F2837" s="2">
        <v>5.4</v>
      </c>
      <c r="G2837">
        <v>3100</v>
      </c>
      <c r="H2837" t="s">
        <v>8954</v>
      </c>
      <c r="I2837" t="s">
        <v>8954</v>
      </c>
      <c r="J2837" t="s">
        <v>8955</v>
      </c>
      <c r="K2837" s="3" t="s">
        <v>29</v>
      </c>
      <c r="L2837">
        <v>0</v>
      </c>
      <c r="M2837">
        <v>5221281</v>
      </c>
      <c r="N2837" t="s">
        <v>8956</v>
      </c>
      <c r="O2837" s="2">
        <v>95</v>
      </c>
      <c r="Q2837" s="10" t="s">
        <v>40</v>
      </c>
      <c r="R2837" s="21">
        <v>1995</v>
      </c>
      <c r="S2837" s="27" t="s">
        <v>13210</v>
      </c>
      <c r="T2837" s="25" t="str">
        <f>LEFT(S2837,3)</f>
        <v>Jan</v>
      </c>
      <c r="U2837" s="10" t="s">
        <v>29</v>
      </c>
      <c r="V2837" s="21">
        <v>5.4</v>
      </c>
      <c r="W2837" s="10">
        <v>3100</v>
      </c>
      <c r="X2837" s="10" t="s">
        <v>8954</v>
      </c>
      <c r="Y2837" s="10" t="s">
        <v>8954</v>
      </c>
      <c r="Z2837" s="10" t="s">
        <v>8955</v>
      </c>
      <c r="AA2837" s="22" t="s">
        <v>29</v>
      </c>
      <c r="AB2837" s="10">
        <v>0</v>
      </c>
      <c r="AC2837" s="10">
        <v>5221281</v>
      </c>
      <c r="AD2837" s="10" t="s">
        <v>8956</v>
      </c>
      <c r="AE2837" s="23">
        <v>95</v>
      </c>
    </row>
    <row r="2838" spans="1:31" x14ac:dyDescent="0.35">
      <c r="A2838" t="s">
        <v>8957</v>
      </c>
      <c r="B2838" t="s">
        <v>15</v>
      </c>
      <c r="C2838" t="s">
        <v>40</v>
      </c>
      <c r="D2838" s="2">
        <v>1995</v>
      </c>
      <c r="E2838" t="s">
        <v>8599</v>
      </c>
      <c r="F2838" s="2">
        <v>7.5</v>
      </c>
      <c r="G2838">
        <v>8400</v>
      </c>
      <c r="H2838" t="s">
        <v>8958</v>
      </c>
      <c r="I2838" t="s">
        <v>8958</v>
      </c>
      <c r="J2838" t="s">
        <v>8959</v>
      </c>
      <c r="K2838" s="3" t="s">
        <v>1419</v>
      </c>
      <c r="L2838">
        <v>0</v>
      </c>
      <c r="M2838">
        <v>4249321</v>
      </c>
      <c r="N2838" t="s">
        <v>8960</v>
      </c>
      <c r="O2838" s="2">
        <v>102</v>
      </c>
      <c r="Q2838" s="9" t="s">
        <v>40</v>
      </c>
      <c r="R2838" s="18">
        <v>1995</v>
      </c>
      <c r="S2838" s="26" t="s">
        <v>13321</v>
      </c>
      <c r="T2838" s="25" t="str">
        <f>LEFT(S2838,3)</f>
        <v>Feb</v>
      </c>
      <c r="U2838" s="9" t="s">
        <v>29</v>
      </c>
      <c r="V2838" s="18">
        <v>7.5</v>
      </c>
      <c r="W2838" s="9">
        <v>8400</v>
      </c>
      <c r="X2838" s="9" t="s">
        <v>8958</v>
      </c>
      <c r="Y2838" s="9" t="s">
        <v>8958</v>
      </c>
      <c r="Z2838" s="9" t="s">
        <v>8959</v>
      </c>
      <c r="AA2838" s="19" t="s">
        <v>1419</v>
      </c>
      <c r="AB2838" s="9">
        <v>0</v>
      </c>
      <c r="AC2838" s="9">
        <v>4249321</v>
      </c>
      <c r="AD2838" s="9" t="s">
        <v>8960</v>
      </c>
      <c r="AE2838" s="20">
        <v>102</v>
      </c>
    </row>
    <row r="2839" spans="1:31" x14ac:dyDescent="0.35">
      <c r="A2839" t="s">
        <v>8961</v>
      </c>
      <c r="B2839" t="s">
        <v>1998</v>
      </c>
      <c r="C2839" t="s">
        <v>40</v>
      </c>
      <c r="D2839" s="2">
        <v>1995</v>
      </c>
      <c r="E2839" t="s">
        <v>8962</v>
      </c>
      <c r="F2839" s="2">
        <v>5.5</v>
      </c>
      <c r="G2839">
        <v>1800</v>
      </c>
      <c r="H2839" t="s">
        <v>8963</v>
      </c>
      <c r="I2839" t="s">
        <v>8964</v>
      </c>
      <c r="J2839" t="s">
        <v>6834</v>
      </c>
      <c r="K2839" s="3" t="s">
        <v>21</v>
      </c>
      <c r="L2839">
        <v>0</v>
      </c>
      <c r="M2839">
        <v>247202</v>
      </c>
      <c r="N2839" t="s">
        <v>8761</v>
      </c>
      <c r="O2839" s="2">
        <v>104</v>
      </c>
      <c r="Q2839" s="10" t="s">
        <v>40</v>
      </c>
      <c r="R2839" s="21">
        <v>1995</v>
      </c>
      <c r="S2839" s="27" t="s">
        <v>13353</v>
      </c>
      <c r="T2839" s="25" t="str">
        <f>LEFT(S2839,3)</f>
        <v>May</v>
      </c>
      <c r="U2839" s="10" t="s">
        <v>29</v>
      </c>
      <c r="V2839" s="21">
        <v>5.5</v>
      </c>
      <c r="W2839" s="10">
        <v>1800</v>
      </c>
      <c r="X2839" s="10" t="s">
        <v>8963</v>
      </c>
      <c r="Y2839" s="10" t="s">
        <v>8964</v>
      </c>
      <c r="Z2839" s="10" t="s">
        <v>6834</v>
      </c>
      <c r="AA2839" s="22" t="s">
        <v>21</v>
      </c>
      <c r="AB2839" s="10">
        <v>0</v>
      </c>
      <c r="AC2839" s="10">
        <v>247202</v>
      </c>
      <c r="AD2839" s="10" t="s">
        <v>8761</v>
      </c>
      <c r="AE2839" s="23">
        <v>104</v>
      </c>
    </row>
    <row r="2840" spans="1:31" x14ac:dyDescent="0.35">
      <c r="A2840" t="s">
        <v>8965</v>
      </c>
      <c r="B2840" t="s">
        <v>15</v>
      </c>
      <c r="C2840" t="s">
        <v>33</v>
      </c>
      <c r="D2840" s="2">
        <v>1995</v>
      </c>
      <c r="E2840" t="s">
        <v>7734</v>
      </c>
      <c r="F2840" s="2">
        <v>6.6</v>
      </c>
      <c r="G2840">
        <v>4900</v>
      </c>
      <c r="H2840" t="s">
        <v>526</v>
      </c>
      <c r="I2840" t="s">
        <v>1098</v>
      </c>
      <c r="J2840" t="s">
        <v>8420</v>
      </c>
      <c r="K2840" s="3" t="s">
        <v>21</v>
      </c>
      <c r="L2840">
        <v>23000000</v>
      </c>
      <c r="M2840">
        <v>5750110</v>
      </c>
      <c r="N2840" t="s">
        <v>5108</v>
      </c>
      <c r="O2840" s="2">
        <v>100</v>
      </c>
      <c r="Q2840" s="9" t="s">
        <v>33</v>
      </c>
      <c r="R2840" s="18">
        <v>1995</v>
      </c>
      <c r="S2840" s="26" t="s">
        <v>13196</v>
      </c>
      <c r="T2840" s="25" t="str">
        <f>LEFT(S2840,3)</f>
        <v>Aug</v>
      </c>
      <c r="U2840" s="9" t="s">
        <v>29</v>
      </c>
      <c r="V2840" s="18">
        <v>6.6</v>
      </c>
      <c r="W2840" s="9">
        <v>4900</v>
      </c>
      <c r="X2840" s="9" t="s">
        <v>526</v>
      </c>
      <c r="Y2840" s="9" t="s">
        <v>1098</v>
      </c>
      <c r="Z2840" s="9" t="s">
        <v>8420</v>
      </c>
      <c r="AA2840" s="19" t="s">
        <v>21</v>
      </c>
      <c r="AB2840" s="9">
        <v>23000000</v>
      </c>
      <c r="AC2840" s="9">
        <v>5750110</v>
      </c>
      <c r="AD2840" s="9" t="s">
        <v>5108</v>
      </c>
      <c r="AE2840" s="20">
        <v>100</v>
      </c>
    </row>
    <row r="2841" spans="1:31" x14ac:dyDescent="0.35">
      <c r="A2841" t="s">
        <v>8966</v>
      </c>
      <c r="B2841" t="s">
        <v>32</v>
      </c>
      <c r="C2841" t="s">
        <v>24</v>
      </c>
      <c r="D2841" s="2">
        <v>1995</v>
      </c>
      <c r="E2841" t="s">
        <v>7734</v>
      </c>
      <c r="F2841" s="2">
        <v>5.8</v>
      </c>
      <c r="G2841">
        <v>3900</v>
      </c>
      <c r="H2841" t="s">
        <v>2936</v>
      </c>
      <c r="I2841" t="s">
        <v>8967</v>
      </c>
      <c r="J2841" t="s">
        <v>3565</v>
      </c>
      <c r="K2841" s="3" t="s">
        <v>29</v>
      </c>
      <c r="L2841">
        <v>0</v>
      </c>
      <c r="M2841">
        <v>7506759</v>
      </c>
      <c r="N2841" t="s">
        <v>8968</v>
      </c>
      <c r="O2841" s="2">
        <v>84</v>
      </c>
      <c r="Q2841" s="10" t="s">
        <v>24</v>
      </c>
      <c r="R2841" s="21">
        <v>1995</v>
      </c>
      <c r="S2841" s="27" t="s">
        <v>13196</v>
      </c>
      <c r="T2841" s="25" t="str">
        <f>LEFT(S2841,3)</f>
        <v>Aug</v>
      </c>
      <c r="U2841" s="10" t="s">
        <v>29</v>
      </c>
      <c r="V2841" s="21">
        <v>5.8</v>
      </c>
      <c r="W2841" s="10">
        <v>3900</v>
      </c>
      <c r="X2841" s="10" t="s">
        <v>2936</v>
      </c>
      <c r="Y2841" s="10" t="s">
        <v>8967</v>
      </c>
      <c r="Z2841" s="10" t="s">
        <v>3565</v>
      </c>
      <c r="AA2841" s="22" t="s">
        <v>29</v>
      </c>
      <c r="AB2841" s="10">
        <v>0</v>
      </c>
      <c r="AC2841" s="10">
        <v>7506759</v>
      </c>
      <c r="AD2841" s="10" t="s">
        <v>8968</v>
      </c>
      <c r="AE2841" s="23">
        <v>84</v>
      </c>
    </row>
    <row r="2842" spans="1:31" x14ac:dyDescent="0.35">
      <c r="A2842" t="s">
        <v>8969</v>
      </c>
      <c r="C2842" t="s">
        <v>16</v>
      </c>
      <c r="D2842" s="2">
        <v>1995</v>
      </c>
      <c r="E2842" t="s">
        <v>8970</v>
      </c>
      <c r="F2842" s="2">
        <v>7.3</v>
      </c>
      <c r="G2842">
        <v>4300</v>
      </c>
      <c r="H2842" t="s">
        <v>7117</v>
      </c>
      <c r="I2842" t="s">
        <v>8971</v>
      </c>
      <c r="J2842" t="s">
        <v>8115</v>
      </c>
      <c r="K2842" s="3" t="s">
        <v>451</v>
      </c>
      <c r="L2842">
        <v>0</v>
      </c>
      <c r="M2842">
        <v>955708</v>
      </c>
      <c r="N2842" t="s">
        <v>4939</v>
      </c>
      <c r="O2842" s="2">
        <v>106</v>
      </c>
      <c r="Q2842" s="9" t="s">
        <v>16</v>
      </c>
      <c r="R2842" s="18">
        <v>1995</v>
      </c>
      <c r="S2842" s="26" t="s">
        <v>13354</v>
      </c>
      <c r="T2842" s="25" t="str">
        <f>LEFT(S2842,3)</f>
        <v>Jun</v>
      </c>
      <c r="U2842" s="9" t="s">
        <v>29</v>
      </c>
      <c r="V2842" s="18">
        <v>7.3</v>
      </c>
      <c r="W2842" s="9">
        <v>4300</v>
      </c>
      <c r="X2842" s="9" t="s">
        <v>7117</v>
      </c>
      <c r="Y2842" s="9" t="s">
        <v>8971</v>
      </c>
      <c r="Z2842" s="9" t="s">
        <v>8115</v>
      </c>
      <c r="AA2842" s="19" t="s">
        <v>451</v>
      </c>
      <c r="AB2842" s="9">
        <v>0</v>
      </c>
      <c r="AC2842" s="9">
        <v>955708</v>
      </c>
      <c r="AD2842" s="9" t="s">
        <v>4939</v>
      </c>
      <c r="AE2842" s="20">
        <v>106</v>
      </c>
    </row>
    <row r="2843" spans="1:31" x14ac:dyDescent="0.35">
      <c r="A2843" t="s">
        <v>8972</v>
      </c>
      <c r="B2843" t="s">
        <v>15</v>
      </c>
      <c r="C2843" t="s">
        <v>33</v>
      </c>
      <c r="D2843" s="2">
        <v>1995</v>
      </c>
      <c r="E2843" t="s">
        <v>8179</v>
      </c>
      <c r="F2843" s="2">
        <v>4.9000000000000004</v>
      </c>
      <c r="G2843">
        <v>759</v>
      </c>
      <c r="H2843" t="s">
        <v>8973</v>
      </c>
      <c r="I2843" t="s">
        <v>8973</v>
      </c>
      <c r="J2843" t="s">
        <v>8225</v>
      </c>
      <c r="K2843" s="3" t="s">
        <v>29</v>
      </c>
      <c r="L2843">
        <v>15000000</v>
      </c>
      <c r="M2843">
        <v>6014341</v>
      </c>
      <c r="N2843" t="s">
        <v>8066</v>
      </c>
      <c r="O2843" s="2">
        <v>88</v>
      </c>
      <c r="Q2843" s="10" t="s">
        <v>33</v>
      </c>
      <c r="R2843" s="21">
        <v>1995</v>
      </c>
      <c r="S2843" s="27" t="s">
        <v>13262</v>
      </c>
      <c r="T2843" s="25" t="str">
        <f>LEFT(S2843,3)</f>
        <v>Feb</v>
      </c>
      <c r="U2843" s="10" t="s">
        <v>29</v>
      </c>
      <c r="V2843" s="21">
        <v>4.9000000000000004</v>
      </c>
      <c r="W2843" s="10">
        <v>759</v>
      </c>
      <c r="X2843" s="10" t="s">
        <v>8973</v>
      </c>
      <c r="Y2843" s="10" t="s">
        <v>8973</v>
      </c>
      <c r="Z2843" s="10" t="s">
        <v>8225</v>
      </c>
      <c r="AA2843" s="22" t="s">
        <v>29</v>
      </c>
      <c r="AB2843" s="10">
        <v>15000000</v>
      </c>
      <c r="AC2843" s="10">
        <v>6014341</v>
      </c>
      <c r="AD2843" s="10" t="s">
        <v>8066</v>
      </c>
      <c r="AE2843" s="23">
        <v>88</v>
      </c>
    </row>
    <row r="2844" spans="1:31" x14ac:dyDescent="0.35">
      <c r="A2844" t="s">
        <v>8974</v>
      </c>
      <c r="B2844" t="s">
        <v>15</v>
      </c>
      <c r="C2844" t="s">
        <v>16</v>
      </c>
      <c r="D2844" s="2">
        <v>1995</v>
      </c>
      <c r="E2844" t="s">
        <v>8838</v>
      </c>
      <c r="F2844" s="2">
        <v>6.4</v>
      </c>
      <c r="G2844">
        <v>2300</v>
      </c>
      <c r="H2844" t="s">
        <v>3111</v>
      </c>
      <c r="I2844" t="s">
        <v>8975</v>
      </c>
      <c r="J2844" t="s">
        <v>8976</v>
      </c>
      <c r="K2844" s="3" t="s">
        <v>21</v>
      </c>
      <c r="L2844">
        <v>0</v>
      </c>
      <c r="M2844">
        <v>6834525</v>
      </c>
      <c r="N2844" t="s">
        <v>7360</v>
      </c>
      <c r="O2844" s="2">
        <v>124</v>
      </c>
      <c r="Q2844" s="9" t="s">
        <v>16</v>
      </c>
      <c r="R2844" s="18">
        <v>1995</v>
      </c>
      <c r="S2844" s="26" t="s">
        <v>13343</v>
      </c>
      <c r="T2844" s="25" t="str">
        <f>LEFT(S2844,3)</f>
        <v>May</v>
      </c>
      <c r="U2844" s="9" t="s">
        <v>29</v>
      </c>
      <c r="V2844" s="18">
        <v>6.4</v>
      </c>
      <c r="W2844" s="9">
        <v>2300</v>
      </c>
      <c r="X2844" s="9" t="s">
        <v>3111</v>
      </c>
      <c r="Y2844" s="9" t="s">
        <v>8975</v>
      </c>
      <c r="Z2844" s="9" t="s">
        <v>8976</v>
      </c>
      <c r="AA2844" s="19" t="s">
        <v>21</v>
      </c>
      <c r="AB2844" s="9">
        <v>0</v>
      </c>
      <c r="AC2844" s="9">
        <v>6834525</v>
      </c>
      <c r="AD2844" s="9" t="s">
        <v>7360</v>
      </c>
      <c r="AE2844" s="20">
        <v>124</v>
      </c>
    </row>
    <row r="2845" spans="1:31" x14ac:dyDescent="0.35">
      <c r="A2845" t="s">
        <v>8977</v>
      </c>
      <c r="B2845" t="s">
        <v>32</v>
      </c>
      <c r="C2845" t="s">
        <v>389</v>
      </c>
      <c r="D2845" s="2">
        <v>1996</v>
      </c>
      <c r="E2845" t="s">
        <v>8978</v>
      </c>
      <c r="F2845" s="2">
        <v>6.5</v>
      </c>
      <c r="G2845">
        <v>175000</v>
      </c>
      <c r="H2845" t="s">
        <v>5304</v>
      </c>
      <c r="I2845" t="s">
        <v>8077</v>
      </c>
      <c r="J2845" t="s">
        <v>8979</v>
      </c>
      <c r="K2845" s="3" t="s">
        <v>29</v>
      </c>
      <c r="L2845">
        <v>80000000</v>
      </c>
      <c r="M2845">
        <v>230418342</v>
      </c>
      <c r="N2845" t="s">
        <v>7466</v>
      </c>
      <c r="O2845" s="2">
        <v>88</v>
      </c>
      <c r="Q2845" s="10" t="s">
        <v>389</v>
      </c>
      <c r="R2845" s="21">
        <v>1996</v>
      </c>
      <c r="S2845" s="27" t="s">
        <v>13355</v>
      </c>
      <c r="T2845" s="25" t="str">
        <f>LEFT(S2845,3)</f>
        <v>Nov</v>
      </c>
      <c r="U2845" s="10" t="s">
        <v>29</v>
      </c>
      <c r="V2845" s="21">
        <v>6.5</v>
      </c>
      <c r="W2845" s="10">
        <v>175000</v>
      </c>
      <c r="X2845" s="10" t="s">
        <v>5304</v>
      </c>
      <c r="Y2845" s="10" t="s">
        <v>8077</v>
      </c>
      <c r="Z2845" s="10" t="s">
        <v>8979</v>
      </c>
      <c r="AA2845" s="22" t="s">
        <v>29</v>
      </c>
      <c r="AB2845" s="10">
        <v>80000000</v>
      </c>
      <c r="AC2845" s="10">
        <v>230418342</v>
      </c>
      <c r="AD2845" s="10" t="s">
        <v>7466</v>
      </c>
      <c r="AE2845" s="23">
        <v>88</v>
      </c>
    </row>
    <row r="2846" spans="1:31" x14ac:dyDescent="0.35">
      <c r="A2846" t="s">
        <v>1768</v>
      </c>
      <c r="B2846" t="s">
        <v>1998</v>
      </c>
      <c r="C2846" t="s">
        <v>33</v>
      </c>
      <c r="D2846" s="2">
        <v>1996</v>
      </c>
      <c r="E2846" t="s">
        <v>8980</v>
      </c>
      <c r="F2846" s="2">
        <v>7</v>
      </c>
      <c r="G2846">
        <v>543000</v>
      </c>
      <c r="H2846" t="s">
        <v>6852</v>
      </c>
      <c r="I2846" t="s">
        <v>7920</v>
      </c>
      <c r="J2846" t="s">
        <v>7636</v>
      </c>
      <c r="K2846" s="3" t="s">
        <v>29</v>
      </c>
      <c r="L2846">
        <v>75000000</v>
      </c>
      <c r="M2846">
        <v>817400891</v>
      </c>
      <c r="N2846" t="s">
        <v>179</v>
      </c>
      <c r="O2846" s="2">
        <v>145</v>
      </c>
      <c r="Q2846" s="9" t="s">
        <v>33</v>
      </c>
      <c r="R2846" s="18">
        <v>1996</v>
      </c>
      <c r="S2846" s="26" t="s">
        <v>13356</v>
      </c>
      <c r="T2846" s="25" t="str">
        <f>LEFT(S2846,3)</f>
        <v>Jul</v>
      </c>
      <c r="U2846" s="9" t="s">
        <v>29</v>
      </c>
      <c r="V2846" s="18">
        <v>7</v>
      </c>
      <c r="W2846" s="9">
        <v>543000</v>
      </c>
      <c r="X2846" s="9" t="s">
        <v>6852</v>
      </c>
      <c r="Y2846" s="9" t="s">
        <v>7920</v>
      </c>
      <c r="Z2846" s="9" t="s">
        <v>7636</v>
      </c>
      <c r="AA2846" s="19" t="s">
        <v>29</v>
      </c>
      <c r="AB2846" s="9">
        <v>75000000</v>
      </c>
      <c r="AC2846" s="9">
        <v>817400891</v>
      </c>
      <c r="AD2846" s="9" t="s">
        <v>179</v>
      </c>
      <c r="AE2846" s="20">
        <v>145</v>
      </c>
    </row>
    <row r="2847" spans="1:31" x14ac:dyDescent="0.35">
      <c r="A2847" t="s">
        <v>8981</v>
      </c>
      <c r="B2847" t="s">
        <v>1998</v>
      </c>
      <c r="C2847" t="s">
        <v>16</v>
      </c>
      <c r="D2847" s="2">
        <v>1996</v>
      </c>
      <c r="E2847" t="s">
        <v>8982</v>
      </c>
      <c r="F2847" s="2">
        <v>6.7</v>
      </c>
      <c r="G2847">
        <v>216000</v>
      </c>
      <c r="H2847" t="s">
        <v>6976</v>
      </c>
      <c r="I2847" t="s">
        <v>5253</v>
      </c>
      <c r="J2847" t="s">
        <v>8509</v>
      </c>
      <c r="K2847" s="3" t="s">
        <v>29</v>
      </c>
      <c r="L2847">
        <v>14500000</v>
      </c>
      <c r="M2847">
        <v>147554998</v>
      </c>
      <c r="N2847" t="s">
        <v>8983</v>
      </c>
      <c r="O2847" s="2">
        <v>120</v>
      </c>
      <c r="Q2847" s="10" t="s">
        <v>16</v>
      </c>
      <c r="R2847" s="21">
        <v>1996</v>
      </c>
      <c r="S2847" s="27" t="s">
        <v>13357</v>
      </c>
      <c r="T2847" s="25" t="str">
        <f>LEFT(S2847,3)</f>
        <v>Nov</v>
      </c>
      <c r="U2847" s="10" t="s">
        <v>29</v>
      </c>
      <c r="V2847" s="21">
        <v>6.7</v>
      </c>
      <c r="W2847" s="10">
        <v>216000</v>
      </c>
      <c r="X2847" s="10" t="s">
        <v>6976</v>
      </c>
      <c r="Y2847" s="10" t="s">
        <v>5253</v>
      </c>
      <c r="Z2847" s="10" t="s">
        <v>8509</v>
      </c>
      <c r="AA2847" s="22" t="s">
        <v>29</v>
      </c>
      <c r="AB2847" s="10">
        <v>14500000</v>
      </c>
      <c r="AC2847" s="10">
        <v>147554998</v>
      </c>
      <c r="AD2847" s="10" t="s">
        <v>8983</v>
      </c>
      <c r="AE2847" s="23">
        <v>120</v>
      </c>
    </row>
    <row r="2848" spans="1:31" x14ac:dyDescent="0.35">
      <c r="A2848" t="s">
        <v>948</v>
      </c>
      <c r="B2848" t="s">
        <v>15</v>
      </c>
      <c r="C2848" t="s">
        <v>51</v>
      </c>
      <c r="D2848" s="2">
        <v>1996</v>
      </c>
      <c r="E2848" t="s">
        <v>8853</v>
      </c>
      <c r="F2848" s="2">
        <v>7.3</v>
      </c>
      <c r="G2848">
        <v>295000</v>
      </c>
      <c r="H2848" t="s">
        <v>694</v>
      </c>
      <c r="I2848" t="s">
        <v>8984</v>
      </c>
      <c r="J2848" t="s">
        <v>8985</v>
      </c>
      <c r="K2848" s="3" t="s">
        <v>29</v>
      </c>
      <c r="L2848">
        <v>14000000</v>
      </c>
      <c r="M2848">
        <v>173046663</v>
      </c>
      <c r="N2848" t="s">
        <v>8986</v>
      </c>
      <c r="O2848" s="2">
        <v>111</v>
      </c>
      <c r="Q2848" s="9" t="s">
        <v>51</v>
      </c>
      <c r="R2848" s="18">
        <v>1996</v>
      </c>
      <c r="S2848" s="26" t="s">
        <v>13345</v>
      </c>
      <c r="T2848" s="25" t="str">
        <f>LEFT(S2848,3)</f>
        <v>Dec</v>
      </c>
      <c r="U2848" s="9" t="s">
        <v>29</v>
      </c>
      <c r="V2848" s="18">
        <v>7.3</v>
      </c>
      <c r="W2848" s="9">
        <v>295000</v>
      </c>
      <c r="X2848" s="9" t="s">
        <v>694</v>
      </c>
      <c r="Y2848" s="9" t="s">
        <v>8984</v>
      </c>
      <c r="Z2848" s="9" t="s">
        <v>8985</v>
      </c>
      <c r="AA2848" s="19" t="s">
        <v>29</v>
      </c>
      <c r="AB2848" s="9">
        <v>14000000</v>
      </c>
      <c r="AC2848" s="9">
        <v>173046663</v>
      </c>
      <c r="AD2848" s="9" t="s">
        <v>8986</v>
      </c>
      <c r="AE2848" s="20">
        <v>111</v>
      </c>
    </row>
    <row r="2849" spans="1:31" x14ac:dyDescent="0.35">
      <c r="A2849" t="s">
        <v>8987</v>
      </c>
      <c r="B2849" t="s">
        <v>15</v>
      </c>
      <c r="C2849" t="s">
        <v>103</v>
      </c>
      <c r="D2849" s="2">
        <v>1996</v>
      </c>
      <c r="E2849" t="s">
        <v>8988</v>
      </c>
      <c r="F2849" s="2">
        <v>7.6</v>
      </c>
      <c r="G2849">
        <v>202000</v>
      </c>
      <c r="H2849" t="s">
        <v>1126</v>
      </c>
      <c r="I2849" t="s">
        <v>8989</v>
      </c>
      <c r="J2849" t="s">
        <v>66</v>
      </c>
      <c r="K2849" s="3" t="s">
        <v>29</v>
      </c>
      <c r="L2849">
        <v>44000000</v>
      </c>
      <c r="M2849">
        <v>165615285</v>
      </c>
      <c r="N2849" t="s">
        <v>8990</v>
      </c>
      <c r="O2849" s="2">
        <v>147</v>
      </c>
      <c r="Q2849" s="10" t="s">
        <v>103</v>
      </c>
      <c r="R2849" s="21">
        <v>1996</v>
      </c>
      <c r="S2849" s="27" t="s">
        <v>13358</v>
      </c>
      <c r="T2849" s="25" t="str">
        <f>LEFT(S2849,3)</f>
        <v>Oct</v>
      </c>
      <c r="U2849" s="10" t="s">
        <v>29</v>
      </c>
      <c r="V2849" s="21">
        <v>7.6</v>
      </c>
      <c r="W2849" s="10">
        <v>202000</v>
      </c>
      <c r="X2849" s="10" t="s">
        <v>1126</v>
      </c>
      <c r="Y2849" s="10" t="s">
        <v>8989</v>
      </c>
      <c r="Z2849" s="10" t="s">
        <v>66</v>
      </c>
      <c r="AA2849" s="22" t="s">
        <v>29</v>
      </c>
      <c r="AB2849" s="10">
        <v>44000000</v>
      </c>
      <c r="AC2849" s="10">
        <v>165615285</v>
      </c>
      <c r="AD2849" s="10" t="s">
        <v>8990</v>
      </c>
      <c r="AE2849" s="23">
        <v>147</v>
      </c>
    </row>
    <row r="2850" spans="1:31" x14ac:dyDescent="0.35">
      <c r="A2850" t="s">
        <v>8991</v>
      </c>
      <c r="B2850" t="s">
        <v>15</v>
      </c>
      <c r="C2850" t="s">
        <v>33</v>
      </c>
      <c r="D2850" s="2">
        <v>1996</v>
      </c>
      <c r="E2850" t="s">
        <v>8637</v>
      </c>
      <c r="F2850" s="2">
        <v>7.2</v>
      </c>
      <c r="G2850">
        <v>294000</v>
      </c>
      <c r="H2850" t="s">
        <v>6905</v>
      </c>
      <c r="I2850" t="s">
        <v>8992</v>
      </c>
      <c r="J2850" t="s">
        <v>6775</v>
      </c>
      <c r="K2850" s="3" t="s">
        <v>29</v>
      </c>
      <c r="L2850">
        <v>19000000</v>
      </c>
      <c r="M2850">
        <v>25837111</v>
      </c>
      <c r="N2850" t="s">
        <v>8986</v>
      </c>
      <c r="O2850" s="2">
        <v>108</v>
      </c>
      <c r="Q2850" s="9" t="s">
        <v>33</v>
      </c>
      <c r="R2850" s="18">
        <v>1996</v>
      </c>
      <c r="S2850" s="26" t="s">
        <v>13326</v>
      </c>
      <c r="T2850" s="25" t="str">
        <f>LEFT(S2850,3)</f>
        <v>Jan</v>
      </c>
      <c r="U2850" s="9" t="s">
        <v>29</v>
      </c>
      <c r="V2850" s="18">
        <v>7.2</v>
      </c>
      <c r="W2850" s="9">
        <v>294000</v>
      </c>
      <c r="X2850" s="9" t="s">
        <v>6905</v>
      </c>
      <c r="Y2850" s="9" t="s">
        <v>8992</v>
      </c>
      <c r="Z2850" s="9" t="s">
        <v>6775</v>
      </c>
      <c r="AA2850" s="19" t="s">
        <v>29</v>
      </c>
      <c r="AB2850" s="9">
        <v>19000000</v>
      </c>
      <c r="AC2850" s="9">
        <v>25837111</v>
      </c>
      <c r="AD2850" s="9" t="s">
        <v>8986</v>
      </c>
      <c r="AE2850" s="20">
        <v>108</v>
      </c>
    </row>
    <row r="2851" spans="1:31" x14ac:dyDescent="0.35">
      <c r="A2851" t="s">
        <v>8993</v>
      </c>
      <c r="B2851" t="s">
        <v>15</v>
      </c>
      <c r="C2851" t="s">
        <v>103</v>
      </c>
      <c r="D2851" s="2">
        <v>1996</v>
      </c>
      <c r="E2851" t="s">
        <v>8846</v>
      </c>
      <c r="F2851" s="2">
        <v>8.1</v>
      </c>
      <c r="G2851">
        <v>634000</v>
      </c>
      <c r="H2851" t="s">
        <v>2093</v>
      </c>
      <c r="I2851" t="s">
        <v>2922</v>
      </c>
      <c r="J2851" t="s">
        <v>8994</v>
      </c>
      <c r="K2851" s="3" t="s">
        <v>29</v>
      </c>
      <c r="L2851">
        <v>7000000</v>
      </c>
      <c r="M2851">
        <v>60611975</v>
      </c>
      <c r="N2851" t="s">
        <v>218</v>
      </c>
      <c r="O2851" s="2">
        <v>98</v>
      </c>
      <c r="Q2851" s="10" t="s">
        <v>103</v>
      </c>
      <c r="R2851" s="21">
        <v>1996</v>
      </c>
      <c r="S2851" s="27" t="s">
        <v>13344</v>
      </c>
      <c r="T2851" s="25" t="str">
        <f>LEFT(S2851,3)</f>
        <v>Apr</v>
      </c>
      <c r="U2851" s="10" t="s">
        <v>29</v>
      </c>
      <c r="V2851" s="21">
        <v>8.1</v>
      </c>
      <c r="W2851" s="10">
        <v>634000</v>
      </c>
      <c r="X2851" s="10" t="s">
        <v>2093</v>
      </c>
      <c r="Y2851" s="10" t="s">
        <v>2922</v>
      </c>
      <c r="Z2851" s="10" t="s">
        <v>8994</v>
      </c>
      <c r="AA2851" s="22" t="s">
        <v>29</v>
      </c>
      <c r="AB2851" s="10">
        <v>7000000</v>
      </c>
      <c r="AC2851" s="10">
        <v>60611975</v>
      </c>
      <c r="AD2851" s="10" t="s">
        <v>218</v>
      </c>
      <c r="AE2851" s="23">
        <v>98</v>
      </c>
    </row>
    <row r="2852" spans="1:31" x14ac:dyDescent="0.35">
      <c r="A2852" t="s">
        <v>8995</v>
      </c>
      <c r="B2852" t="s">
        <v>1998</v>
      </c>
      <c r="C2852" t="s">
        <v>33</v>
      </c>
      <c r="D2852" s="2">
        <v>1996</v>
      </c>
      <c r="E2852" t="s">
        <v>8996</v>
      </c>
      <c r="F2852" s="2">
        <v>7.1</v>
      </c>
      <c r="G2852">
        <v>398000</v>
      </c>
      <c r="H2852" t="s">
        <v>104</v>
      </c>
      <c r="I2852" t="s">
        <v>8997</v>
      </c>
      <c r="J2852" t="s">
        <v>1477</v>
      </c>
      <c r="K2852" s="3" t="s">
        <v>29</v>
      </c>
      <c r="L2852">
        <v>80000000</v>
      </c>
      <c r="M2852">
        <v>457696391</v>
      </c>
      <c r="N2852" t="s">
        <v>43</v>
      </c>
      <c r="O2852" s="2">
        <v>110</v>
      </c>
      <c r="Q2852" s="9" t="s">
        <v>33</v>
      </c>
      <c r="R2852" s="18">
        <v>1996</v>
      </c>
      <c r="S2852" s="26" t="s">
        <v>13359</v>
      </c>
      <c r="T2852" s="25" t="str">
        <f>LEFT(S2852,3)</f>
        <v>May</v>
      </c>
      <c r="U2852" s="9" t="s">
        <v>29</v>
      </c>
      <c r="V2852" s="18">
        <v>7.1</v>
      </c>
      <c r="W2852" s="9">
        <v>398000</v>
      </c>
      <c r="X2852" s="9" t="s">
        <v>104</v>
      </c>
      <c r="Y2852" s="9" t="s">
        <v>8997</v>
      </c>
      <c r="Z2852" s="9" t="s">
        <v>1477</v>
      </c>
      <c r="AA2852" s="19" t="s">
        <v>29</v>
      </c>
      <c r="AB2852" s="9">
        <v>80000000</v>
      </c>
      <c r="AC2852" s="9">
        <v>457696391</v>
      </c>
      <c r="AD2852" s="9" t="s">
        <v>43</v>
      </c>
      <c r="AE2852" s="20">
        <v>110</v>
      </c>
    </row>
    <row r="2853" spans="1:31" x14ac:dyDescent="0.35">
      <c r="A2853" t="s">
        <v>8998</v>
      </c>
      <c r="B2853" t="s">
        <v>32</v>
      </c>
      <c r="C2853" t="s">
        <v>40</v>
      </c>
      <c r="D2853" s="2">
        <v>1996</v>
      </c>
      <c r="E2853" t="s">
        <v>8999</v>
      </c>
      <c r="F2853" s="2">
        <v>6.9</v>
      </c>
      <c r="G2853">
        <v>135000</v>
      </c>
      <c r="H2853" t="s">
        <v>3519</v>
      </c>
      <c r="I2853" t="s">
        <v>5704</v>
      </c>
      <c r="J2853" t="s">
        <v>3519</v>
      </c>
      <c r="K2853" s="3" t="s">
        <v>29</v>
      </c>
      <c r="L2853">
        <v>36000000</v>
      </c>
      <c r="M2853">
        <v>33459416</v>
      </c>
      <c r="N2853" t="s">
        <v>2099</v>
      </c>
      <c r="O2853" s="2">
        <v>102</v>
      </c>
      <c r="Q2853" s="10" t="s">
        <v>40</v>
      </c>
      <c r="R2853" s="21">
        <v>1996</v>
      </c>
      <c r="S2853" s="27" t="s">
        <v>13360</v>
      </c>
      <c r="T2853" s="25" t="str">
        <f>LEFT(S2853,3)</f>
        <v>Aug</v>
      </c>
      <c r="U2853" s="10" t="s">
        <v>29</v>
      </c>
      <c r="V2853" s="21">
        <v>6.9</v>
      </c>
      <c r="W2853" s="10">
        <v>135000</v>
      </c>
      <c r="X2853" s="10" t="s">
        <v>3519</v>
      </c>
      <c r="Y2853" s="10" t="s">
        <v>5704</v>
      </c>
      <c r="Z2853" s="10" t="s">
        <v>3519</v>
      </c>
      <c r="AA2853" s="22" t="s">
        <v>29</v>
      </c>
      <c r="AB2853" s="10">
        <v>36000000</v>
      </c>
      <c r="AC2853" s="10">
        <v>33459416</v>
      </c>
      <c r="AD2853" s="10" t="s">
        <v>2099</v>
      </c>
      <c r="AE2853" s="23">
        <v>102</v>
      </c>
    </row>
    <row r="2854" spans="1:31" x14ac:dyDescent="0.35">
      <c r="A2854" t="s">
        <v>9000</v>
      </c>
      <c r="B2854" t="s">
        <v>15</v>
      </c>
      <c r="C2854" t="s">
        <v>16</v>
      </c>
      <c r="D2854" s="2">
        <v>1996</v>
      </c>
      <c r="E2854" t="s">
        <v>9001</v>
      </c>
      <c r="F2854" s="2">
        <v>8.1</v>
      </c>
      <c r="G2854">
        <v>647000</v>
      </c>
      <c r="H2854" t="s">
        <v>8085</v>
      </c>
      <c r="I2854" t="s">
        <v>9002</v>
      </c>
      <c r="J2854" t="s">
        <v>9003</v>
      </c>
      <c r="K2854" s="3" t="s">
        <v>21</v>
      </c>
      <c r="L2854">
        <v>0</v>
      </c>
      <c r="M2854">
        <v>16607872</v>
      </c>
      <c r="N2854" t="s">
        <v>1984</v>
      </c>
      <c r="O2854" s="2">
        <v>93</v>
      </c>
      <c r="Q2854" s="9" t="s">
        <v>16</v>
      </c>
      <c r="R2854" s="18">
        <v>1996</v>
      </c>
      <c r="S2854" s="26" t="s">
        <v>13361</v>
      </c>
      <c r="T2854" s="25" t="str">
        <f>LEFT(S2854,3)</f>
        <v>Aug</v>
      </c>
      <c r="U2854" s="9" t="s">
        <v>29</v>
      </c>
      <c r="V2854" s="18">
        <v>8.1</v>
      </c>
      <c r="W2854" s="9">
        <v>647000</v>
      </c>
      <c r="X2854" s="9" t="s">
        <v>8085</v>
      </c>
      <c r="Y2854" s="9" t="s">
        <v>9002</v>
      </c>
      <c r="Z2854" s="9" t="s">
        <v>9003</v>
      </c>
      <c r="AA2854" s="19" t="s">
        <v>21</v>
      </c>
      <c r="AB2854" s="9">
        <v>0</v>
      </c>
      <c r="AC2854" s="9">
        <v>16607872</v>
      </c>
      <c r="AD2854" s="9" t="s">
        <v>1984</v>
      </c>
      <c r="AE2854" s="20">
        <v>93</v>
      </c>
    </row>
    <row r="2855" spans="1:31" x14ac:dyDescent="0.35">
      <c r="A2855" t="s">
        <v>9004</v>
      </c>
      <c r="B2855" t="s">
        <v>1998</v>
      </c>
      <c r="C2855" t="s">
        <v>33</v>
      </c>
      <c r="D2855" s="2">
        <v>1996</v>
      </c>
      <c r="E2855" t="s">
        <v>8147</v>
      </c>
      <c r="F2855" s="2">
        <v>6.4</v>
      </c>
      <c r="G2855">
        <v>183000</v>
      </c>
      <c r="H2855" t="s">
        <v>7915</v>
      </c>
      <c r="I2855" t="s">
        <v>756</v>
      </c>
      <c r="J2855" t="s">
        <v>9005</v>
      </c>
      <c r="K2855" s="3" t="s">
        <v>29</v>
      </c>
      <c r="L2855">
        <v>92000000</v>
      </c>
      <c r="M2855">
        <v>494471524</v>
      </c>
      <c r="N2855" t="s">
        <v>22</v>
      </c>
      <c r="O2855" s="2">
        <v>113</v>
      </c>
      <c r="Q2855" s="10" t="s">
        <v>33</v>
      </c>
      <c r="R2855" s="21">
        <v>1996</v>
      </c>
      <c r="S2855" s="27" t="s">
        <v>13259</v>
      </c>
      <c r="T2855" s="25" t="str">
        <f>LEFT(S2855,3)</f>
        <v>May</v>
      </c>
      <c r="U2855" s="10" t="s">
        <v>29</v>
      </c>
      <c r="V2855" s="21">
        <v>6.4</v>
      </c>
      <c r="W2855" s="10">
        <v>183000</v>
      </c>
      <c r="X2855" s="10" t="s">
        <v>7915</v>
      </c>
      <c r="Y2855" s="10" t="s">
        <v>756</v>
      </c>
      <c r="Z2855" s="10" t="s">
        <v>9005</v>
      </c>
      <c r="AA2855" s="22" t="s">
        <v>29</v>
      </c>
      <c r="AB2855" s="10">
        <v>92000000</v>
      </c>
      <c r="AC2855" s="10">
        <v>494471524</v>
      </c>
      <c r="AD2855" s="10" t="s">
        <v>22</v>
      </c>
      <c r="AE2855" s="23">
        <v>113</v>
      </c>
    </row>
    <row r="2856" spans="1:31" x14ac:dyDescent="0.35">
      <c r="A2856" t="s">
        <v>9006</v>
      </c>
      <c r="B2856" t="s">
        <v>1998</v>
      </c>
      <c r="C2856" t="s">
        <v>40</v>
      </c>
      <c r="D2856" s="2">
        <v>1996</v>
      </c>
      <c r="E2856" t="s">
        <v>9007</v>
      </c>
      <c r="F2856" s="2">
        <v>7</v>
      </c>
      <c r="G2856">
        <v>205000</v>
      </c>
      <c r="H2856" t="s">
        <v>5774</v>
      </c>
      <c r="I2856" t="s">
        <v>8512</v>
      </c>
      <c r="J2856" t="s">
        <v>8513</v>
      </c>
      <c r="K2856" s="3" t="s">
        <v>29</v>
      </c>
      <c r="L2856">
        <v>12000000</v>
      </c>
      <c r="M2856">
        <v>41205099</v>
      </c>
      <c r="N2856" t="s">
        <v>60</v>
      </c>
      <c r="O2856" s="2">
        <v>92</v>
      </c>
      <c r="Q2856" s="9" t="s">
        <v>40</v>
      </c>
      <c r="R2856" s="18">
        <v>1996</v>
      </c>
      <c r="S2856" s="26" t="s">
        <v>13362</v>
      </c>
      <c r="T2856" s="25" t="str">
        <f>LEFT(S2856,3)</f>
        <v>Feb</v>
      </c>
      <c r="U2856" s="9" t="s">
        <v>29</v>
      </c>
      <c r="V2856" s="18">
        <v>7</v>
      </c>
      <c r="W2856" s="9">
        <v>205000</v>
      </c>
      <c r="X2856" s="9" t="s">
        <v>5774</v>
      </c>
      <c r="Y2856" s="9" t="s">
        <v>8512</v>
      </c>
      <c r="Z2856" s="9" t="s">
        <v>8513</v>
      </c>
      <c r="AA2856" s="19" t="s">
        <v>29</v>
      </c>
      <c r="AB2856" s="9">
        <v>12000000</v>
      </c>
      <c r="AC2856" s="9">
        <v>41205099</v>
      </c>
      <c r="AD2856" s="9" t="s">
        <v>60</v>
      </c>
      <c r="AE2856" s="20">
        <v>92</v>
      </c>
    </row>
    <row r="2857" spans="1:31" x14ac:dyDescent="0.35">
      <c r="A2857" t="s">
        <v>9008</v>
      </c>
      <c r="B2857" t="s">
        <v>336</v>
      </c>
      <c r="C2857" t="s">
        <v>24</v>
      </c>
      <c r="D2857" s="2">
        <v>1996</v>
      </c>
      <c r="E2857" t="s">
        <v>9009</v>
      </c>
      <c r="F2857" s="2">
        <v>5.7</v>
      </c>
      <c r="G2857">
        <v>105000</v>
      </c>
      <c r="H2857" t="s">
        <v>3351</v>
      </c>
      <c r="I2857" t="s">
        <v>9010</v>
      </c>
      <c r="J2857" t="s">
        <v>3021</v>
      </c>
      <c r="K2857" s="3" t="s">
        <v>29</v>
      </c>
      <c r="L2857">
        <v>75000000</v>
      </c>
      <c r="M2857">
        <v>320689294</v>
      </c>
      <c r="N2857" t="s">
        <v>1723</v>
      </c>
      <c r="O2857" s="2">
        <v>103</v>
      </c>
      <c r="Q2857" s="10" t="s">
        <v>24</v>
      </c>
      <c r="R2857" s="21">
        <v>1996</v>
      </c>
      <c r="S2857" s="27" t="s">
        <v>13363</v>
      </c>
      <c r="T2857" s="25" t="str">
        <f>LEFT(S2857,3)</f>
        <v>Nov</v>
      </c>
      <c r="U2857" s="10" t="s">
        <v>29</v>
      </c>
      <c r="V2857" s="21">
        <v>5.7</v>
      </c>
      <c r="W2857" s="10">
        <v>105000</v>
      </c>
      <c r="X2857" s="10" t="s">
        <v>3351</v>
      </c>
      <c r="Y2857" s="10" t="s">
        <v>9010</v>
      </c>
      <c r="Z2857" s="10" t="s">
        <v>3021</v>
      </c>
      <c r="AA2857" s="22" t="s">
        <v>29</v>
      </c>
      <c r="AB2857" s="10">
        <v>75000000</v>
      </c>
      <c r="AC2857" s="10">
        <v>320689294</v>
      </c>
      <c r="AD2857" s="10" t="s">
        <v>1723</v>
      </c>
      <c r="AE2857" s="23">
        <v>103</v>
      </c>
    </row>
    <row r="2858" spans="1:31" x14ac:dyDescent="0.35">
      <c r="A2858" t="s">
        <v>9011</v>
      </c>
      <c r="B2858" t="s">
        <v>508</v>
      </c>
      <c r="C2858" t="s">
        <v>16</v>
      </c>
      <c r="D2858" s="2">
        <v>1996</v>
      </c>
      <c r="E2858" t="s">
        <v>9012</v>
      </c>
      <c r="F2858" s="2">
        <v>6.4</v>
      </c>
      <c r="G2858">
        <v>54000</v>
      </c>
      <c r="H2858" t="s">
        <v>580</v>
      </c>
      <c r="I2858" t="s">
        <v>9013</v>
      </c>
      <c r="J2858" t="s">
        <v>2734</v>
      </c>
      <c r="K2858" s="3" t="s">
        <v>194</v>
      </c>
      <c r="L2858">
        <v>9000000</v>
      </c>
      <c r="M2858">
        <v>2671291</v>
      </c>
      <c r="N2858" t="s">
        <v>3186</v>
      </c>
      <c r="O2858" s="2">
        <v>100</v>
      </c>
      <c r="Q2858" s="9" t="s">
        <v>16</v>
      </c>
      <c r="R2858" s="18">
        <v>1996</v>
      </c>
      <c r="S2858" s="26" t="s">
        <v>13364</v>
      </c>
      <c r="T2858" s="25" t="str">
        <f>LEFT(S2858,3)</f>
        <v>Mar</v>
      </c>
      <c r="U2858" s="9" t="s">
        <v>29</v>
      </c>
      <c r="V2858" s="18">
        <v>6.4</v>
      </c>
      <c r="W2858" s="9">
        <v>54000</v>
      </c>
      <c r="X2858" s="9" t="s">
        <v>580</v>
      </c>
      <c r="Y2858" s="9" t="s">
        <v>9013</v>
      </c>
      <c r="Z2858" s="9" t="s">
        <v>2734</v>
      </c>
      <c r="AA2858" s="19" t="s">
        <v>194</v>
      </c>
      <c r="AB2858" s="9">
        <v>9000000</v>
      </c>
      <c r="AC2858" s="9">
        <v>2671291</v>
      </c>
      <c r="AD2858" s="9" t="s">
        <v>3186</v>
      </c>
      <c r="AE2858" s="20">
        <v>100</v>
      </c>
    </row>
    <row r="2859" spans="1:31" x14ac:dyDescent="0.35">
      <c r="A2859" t="s">
        <v>9014</v>
      </c>
      <c r="B2859" t="s">
        <v>15</v>
      </c>
      <c r="C2859" t="s">
        <v>40</v>
      </c>
      <c r="D2859" s="2">
        <v>1996</v>
      </c>
      <c r="E2859" t="s">
        <v>9015</v>
      </c>
      <c r="F2859" s="2">
        <v>7.3</v>
      </c>
      <c r="G2859">
        <v>249000</v>
      </c>
      <c r="H2859" t="s">
        <v>985</v>
      </c>
      <c r="I2859" t="s">
        <v>985</v>
      </c>
      <c r="J2859" t="s">
        <v>1477</v>
      </c>
      <c r="K2859" s="3" t="s">
        <v>29</v>
      </c>
      <c r="L2859">
        <v>50000000</v>
      </c>
      <c r="M2859">
        <v>273552592</v>
      </c>
      <c r="N2859" t="s">
        <v>2099</v>
      </c>
      <c r="O2859" s="2">
        <v>139</v>
      </c>
      <c r="Q2859" s="10" t="s">
        <v>40</v>
      </c>
      <c r="R2859" s="21">
        <v>1996</v>
      </c>
      <c r="S2859" s="27" t="s">
        <v>13365</v>
      </c>
      <c r="T2859" s="25" t="str">
        <f>LEFT(S2859,3)</f>
        <v>Dec</v>
      </c>
      <c r="U2859" s="10" t="s">
        <v>29</v>
      </c>
      <c r="V2859" s="21">
        <v>7.3</v>
      </c>
      <c r="W2859" s="10">
        <v>249000</v>
      </c>
      <c r="X2859" s="10" t="s">
        <v>985</v>
      </c>
      <c r="Y2859" s="10" t="s">
        <v>985</v>
      </c>
      <c r="Z2859" s="10" t="s">
        <v>1477</v>
      </c>
      <c r="AA2859" s="22" t="s">
        <v>29</v>
      </c>
      <c r="AB2859" s="10">
        <v>50000000</v>
      </c>
      <c r="AC2859" s="10">
        <v>273552592</v>
      </c>
      <c r="AD2859" s="10" t="s">
        <v>2099</v>
      </c>
      <c r="AE2859" s="23">
        <v>139</v>
      </c>
    </row>
    <row r="2860" spans="1:31" x14ac:dyDescent="0.35">
      <c r="A2860" t="s">
        <v>9016</v>
      </c>
      <c r="B2860" t="s">
        <v>15</v>
      </c>
      <c r="C2860" t="s">
        <v>33</v>
      </c>
      <c r="D2860" s="2">
        <v>1996</v>
      </c>
      <c r="E2860" t="s">
        <v>9017</v>
      </c>
      <c r="F2860" s="2">
        <v>7.4</v>
      </c>
      <c r="G2860">
        <v>319000</v>
      </c>
      <c r="H2860" t="s">
        <v>8510</v>
      </c>
      <c r="I2860" t="s">
        <v>8419</v>
      </c>
      <c r="J2860" t="s">
        <v>568</v>
      </c>
      <c r="K2860" s="3" t="s">
        <v>29</v>
      </c>
      <c r="L2860">
        <v>75000000</v>
      </c>
      <c r="M2860">
        <v>335062621</v>
      </c>
      <c r="N2860" t="s">
        <v>5720</v>
      </c>
      <c r="O2860" s="2">
        <v>136</v>
      </c>
      <c r="Q2860" s="9" t="s">
        <v>33</v>
      </c>
      <c r="R2860" s="18">
        <v>1996</v>
      </c>
      <c r="S2860" s="26" t="s">
        <v>13366</v>
      </c>
      <c r="T2860" s="25" t="str">
        <f>LEFT(S2860,3)</f>
        <v>Jun</v>
      </c>
      <c r="U2860" s="9" t="s">
        <v>29</v>
      </c>
      <c r="V2860" s="18">
        <v>7.4</v>
      </c>
      <c r="W2860" s="9">
        <v>319000</v>
      </c>
      <c r="X2860" s="9" t="s">
        <v>8510</v>
      </c>
      <c r="Y2860" s="9" t="s">
        <v>8419</v>
      </c>
      <c r="Z2860" s="9" t="s">
        <v>568</v>
      </c>
      <c r="AA2860" s="19" t="s">
        <v>29</v>
      </c>
      <c r="AB2860" s="9">
        <v>75000000</v>
      </c>
      <c r="AC2860" s="9">
        <v>335062621</v>
      </c>
      <c r="AD2860" s="9" t="s">
        <v>5720</v>
      </c>
      <c r="AE2860" s="20">
        <v>136</v>
      </c>
    </row>
    <row r="2861" spans="1:31" x14ac:dyDescent="0.35">
      <c r="A2861" t="s">
        <v>9018</v>
      </c>
      <c r="B2861" t="s">
        <v>15</v>
      </c>
      <c r="C2861" t="s">
        <v>103</v>
      </c>
      <c r="D2861" s="2">
        <v>1996</v>
      </c>
      <c r="E2861" t="s">
        <v>9019</v>
      </c>
      <c r="F2861" s="2">
        <v>7.5</v>
      </c>
      <c r="G2861">
        <v>138000</v>
      </c>
      <c r="H2861" t="s">
        <v>827</v>
      </c>
      <c r="I2861" t="s">
        <v>7399</v>
      </c>
      <c r="J2861" t="s">
        <v>9020</v>
      </c>
      <c r="K2861" s="3" t="s">
        <v>29</v>
      </c>
      <c r="L2861">
        <v>40000000</v>
      </c>
      <c r="M2861">
        <v>152266007</v>
      </c>
      <c r="N2861" t="s">
        <v>8624</v>
      </c>
      <c r="O2861" s="2">
        <v>149</v>
      </c>
      <c r="Q2861" s="10" t="s">
        <v>103</v>
      </c>
      <c r="R2861" s="21">
        <v>1996</v>
      </c>
      <c r="S2861" s="27" t="s">
        <v>13367</v>
      </c>
      <c r="T2861" s="25" t="str">
        <f>LEFT(S2861,3)</f>
        <v>Jul</v>
      </c>
      <c r="U2861" s="10" t="s">
        <v>29</v>
      </c>
      <c r="V2861" s="21">
        <v>7.5</v>
      </c>
      <c r="W2861" s="10">
        <v>138000</v>
      </c>
      <c r="X2861" s="10" t="s">
        <v>827</v>
      </c>
      <c r="Y2861" s="10" t="s">
        <v>7399</v>
      </c>
      <c r="Z2861" s="10" t="s">
        <v>9020</v>
      </c>
      <c r="AA2861" s="22" t="s">
        <v>29</v>
      </c>
      <c r="AB2861" s="10">
        <v>40000000</v>
      </c>
      <c r="AC2861" s="10">
        <v>152266007</v>
      </c>
      <c r="AD2861" s="10" t="s">
        <v>8624</v>
      </c>
      <c r="AE2861" s="23">
        <v>149</v>
      </c>
    </row>
    <row r="2862" spans="1:31" x14ac:dyDescent="0.35">
      <c r="A2862" t="s">
        <v>9021</v>
      </c>
      <c r="B2862" t="s">
        <v>15</v>
      </c>
      <c r="C2862" t="s">
        <v>16</v>
      </c>
      <c r="D2862" s="2">
        <v>1996</v>
      </c>
      <c r="E2862" t="s">
        <v>9022</v>
      </c>
      <c r="F2862" s="2">
        <v>6.4</v>
      </c>
      <c r="G2862">
        <v>82000</v>
      </c>
      <c r="H2862" t="s">
        <v>4928</v>
      </c>
      <c r="I2862" t="s">
        <v>5754</v>
      </c>
      <c r="J2862" t="s">
        <v>9023</v>
      </c>
      <c r="K2862" s="3" t="s">
        <v>29</v>
      </c>
      <c r="L2862">
        <v>15000000</v>
      </c>
      <c r="M2862">
        <v>24819936</v>
      </c>
      <c r="N2862" t="s">
        <v>30</v>
      </c>
      <c r="O2862" s="2">
        <v>101</v>
      </c>
      <c r="Q2862" s="9" t="s">
        <v>16</v>
      </c>
      <c r="R2862" s="18">
        <v>1996</v>
      </c>
      <c r="S2862" s="26" t="s">
        <v>13368</v>
      </c>
      <c r="T2862" s="25" t="str">
        <f>LEFT(S2862,3)</f>
        <v>May</v>
      </c>
      <c r="U2862" s="9" t="s">
        <v>29</v>
      </c>
      <c r="V2862" s="18">
        <v>6.4</v>
      </c>
      <c r="W2862" s="9">
        <v>82000</v>
      </c>
      <c r="X2862" s="9" t="s">
        <v>4928</v>
      </c>
      <c r="Y2862" s="9" t="s">
        <v>5754</v>
      </c>
      <c r="Z2862" s="9" t="s">
        <v>9023</v>
      </c>
      <c r="AA2862" s="19" t="s">
        <v>29</v>
      </c>
      <c r="AB2862" s="9">
        <v>15000000</v>
      </c>
      <c r="AC2862" s="9">
        <v>24819936</v>
      </c>
      <c r="AD2862" s="9" t="s">
        <v>30</v>
      </c>
      <c r="AE2862" s="20">
        <v>101</v>
      </c>
    </row>
    <row r="2863" spans="1:31" x14ac:dyDescent="0.35">
      <c r="A2863" t="s">
        <v>9024</v>
      </c>
      <c r="B2863" t="s">
        <v>15</v>
      </c>
      <c r="C2863" t="s">
        <v>103</v>
      </c>
      <c r="D2863" s="2">
        <v>1996</v>
      </c>
      <c r="E2863" t="s">
        <v>9025</v>
      </c>
      <c r="F2863" s="2">
        <v>7.7</v>
      </c>
      <c r="G2863">
        <v>196000</v>
      </c>
      <c r="H2863" t="s">
        <v>9026</v>
      </c>
      <c r="I2863" t="s">
        <v>765</v>
      </c>
      <c r="J2863" t="s">
        <v>183</v>
      </c>
      <c r="K2863" s="3" t="s">
        <v>29</v>
      </c>
      <c r="L2863">
        <v>30000000</v>
      </c>
      <c r="M2863">
        <v>102616183</v>
      </c>
      <c r="N2863" t="s">
        <v>43</v>
      </c>
      <c r="O2863" s="2">
        <v>129</v>
      </c>
      <c r="Q2863" s="10" t="s">
        <v>103</v>
      </c>
      <c r="R2863" s="21">
        <v>1996</v>
      </c>
      <c r="S2863" s="27" t="s">
        <v>13369</v>
      </c>
      <c r="T2863" s="25" t="str">
        <f>LEFT(S2863,3)</f>
        <v>Apr</v>
      </c>
      <c r="U2863" s="10" t="s">
        <v>29</v>
      </c>
      <c r="V2863" s="21">
        <v>7.7</v>
      </c>
      <c r="W2863" s="10">
        <v>196000</v>
      </c>
      <c r="X2863" s="10" t="s">
        <v>9026</v>
      </c>
      <c r="Y2863" s="10" t="s">
        <v>765</v>
      </c>
      <c r="Z2863" s="10" t="s">
        <v>183</v>
      </c>
      <c r="AA2863" s="22" t="s">
        <v>29</v>
      </c>
      <c r="AB2863" s="10">
        <v>30000000</v>
      </c>
      <c r="AC2863" s="10">
        <v>102616183</v>
      </c>
      <c r="AD2863" s="10" t="s">
        <v>43</v>
      </c>
      <c r="AE2863" s="23">
        <v>129</v>
      </c>
    </row>
    <row r="2864" spans="1:31" x14ac:dyDescent="0.35">
      <c r="A2864" t="s">
        <v>9027</v>
      </c>
      <c r="B2864" t="s">
        <v>1998</v>
      </c>
      <c r="C2864" t="s">
        <v>40</v>
      </c>
      <c r="D2864" s="2">
        <v>1996</v>
      </c>
      <c r="E2864" t="s">
        <v>9015</v>
      </c>
      <c r="F2864" s="2">
        <v>6.3</v>
      </c>
      <c r="G2864">
        <v>214000</v>
      </c>
      <c r="H2864" t="s">
        <v>2668</v>
      </c>
      <c r="I2864" t="s">
        <v>9028</v>
      </c>
      <c r="J2864" t="s">
        <v>20</v>
      </c>
      <c r="K2864" s="3" t="s">
        <v>29</v>
      </c>
      <c r="L2864">
        <v>70000000</v>
      </c>
      <c r="M2864">
        <v>101371017</v>
      </c>
      <c r="N2864" t="s">
        <v>9029</v>
      </c>
      <c r="O2864" s="2">
        <v>106</v>
      </c>
      <c r="Q2864" s="9" t="s">
        <v>40</v>
      </c>
      <c r="R2864" s="18">
        <v>1996</v>
      </c>
      <c r="S2864" s="26" t="s">
        <v>13365</v>
      </c>
      <c r="T2864" s="25" t="str">
        <f>LEFT(S2864,3)</f>
        <v>Dec</v>
      </c>
      <c r="U2864" s="9" t="s">
        <v>29</v>
      </c>
      <c r="V2864" s="18">
        <v>6.3</v>
      </c>
      <c r="W2864" s="9">
        <v>214000</v>
      </c>
      <c r="X2864" s="9" t="s">
        <v>2668</v>
      </c>
      <c r="Y2864" s="9" t="s">
        <v>9028</v>
      </c>
      <c r="Z2864" s="9" t="s">
        <v>20</v>
      </c>
      <c r="AA2864" s="19" t="s">
        <v>29</v>
      </c>
      <c r="AB2864" s="9">
        <v>70000000</v>
      </c>
      <c r="AC2864" s="9">
        <v>101371017</v>
      </c>
      <c r="AD2864" s="9" t="s">
        <v>9029</v>
      </c>
      <c r="AE2864" s="20">
        <v>106</v>
      </c>
    </row>
    <row r="2865" spans="1:31" x14ac:dyDescent="0.35">
      <c r="A2865" t="s">
        <v>9030</v>
      </c>
      <c r="B2865" t="s">
        <v>15</v>
      </c>
      <c r="C2865" t="s">
        <v>16</v>
      </c>
      <c r="D2865" s="2">
        <v>1996</v>
      </c>
      <c r="E2865" t="s">
        <v>9031</v>
      </c>
      <c r="F2865" s="2">
        <v>7.4</v>
      </c>
      <c r="G2865">
        <v>182000</v>
      </c>
      <c r="H2865" t="s">
        <v>5933</v>
      </c>
      <c r="I2865" t="s">
        <v>9032</v>
      </c>
      <c r="J2865" t="s">
        <v>8098</v>
      </c>
      <c r="K2865" s="3" t="s">
        <v>29</v>
      </c>
      <c r="L2865">
        <v>27000000</v>
      </c>
      <c r="M2865">
        <v>231976425</v>
      </c>
      <c r="N2865" t="s">
        <v>3743</v>
      </c>
      <c r="O2865" s="2">
        <v>162</v>
      </c>
      <c r="Q2865" s="10" t="s">
        <v>16</v>
      </c>
      <c r="R2865" s="21">
        <v>1996</v>
      </c>
      <c r="S2865" s="27" t="s">
        <v>13370</v>
      </c>
      <c r="T2865" s="25" t="str">
        <f>LEFT(S2865,3)</f>
        <v>Dec</v>
      </c>
      <c r="U2865" s="10" t="s">
        <v>29</v>
      </c>
      <c r="V2865" s="21">
        <v>7.4</v>
      </c>
      <c r="W2865" s="10">
        <v>182000</v>
      </c>
      <c r="X2865" s="10" t="s">
        <v>5933</v>
      </c>
      <c r="Y2865" s="10" t="s">
        <v>9032</v>
      </c>
      <c r="Z2865" s="10" t="s">
        <v>8098</v>
      </c>
      <c r="AA2865" s="22" t="s">
        <v>29</v>
      </c>
      <c r="AB2865" s="10">
        <v>27000000</v>
      </c>
      <c r="AC2865" s="10">
        <v>231976425</v>
      </c>
      <c r="AD2865" s="10" t="s">
        <v>3743</v>
      </c>
      <c r="AE2865" s="23">
        <v>162</v>
      </c>
    </row>
    <row r="2866" spans="1:31" x14ac:dyDescent="0.35">
      <c r="A2866" t="s">
        <v>9033</v>
      </c>
      <c r="B2866" t="s">
        <v>15</v>
      </c>
      <c r="C2866" t="s">
        <v>33</v>
      </c>
      <c r="D2866" s="2">
        <v>1996</v>
      </c>
      <c r="E2866" t="s">
        <v>9034</v>
      </c>
      <c r="F2866" s="2">
        <v>6.8</v>
      </c>
      <c r="G2866">
        <v>76000</v>
      </c>
      <c r="H2866" t="s">
        <v>3785</v>
      </c>
      <c r="I2866" t="s">
        <v>3882</v>
      </c>
      <c r="J2866" t="s">
        <v>4560</v>
      </c>
      <c r="K2866" s="3" t="s">
        <v>29</v>
      </c>
      <c r="L2866">
        <v>65000000</v>
      </c>
      <c r="M2866">
        <v>89456761</v>
      </c>
      <c r="N2866" t="s">
        <v>2025</v>
      </c>
      <c r="O2866" s="2">
        <v>121</v>
      </c>
      <c r="Q2866" s="9" t="s">
        <v>33</v>
      </c>
      <c r="R2866" s="18">
        <v>1996</v>
      </c>
      <c r="S2866" s="26" t="s">
        <v>13371</v>
      </c>
      <c r="T2866" s="25" t="str">
        <f>LEFT(S2866,3)</f>
        <v>Oct</v>
      </c>
      <c r="U2866" s="9" t="s">
        <v>29</v>
      </c>
      <c r="V2866" s="18">
        <v>6.8</v>
      </c>
      <c r="W2866" s="9">
        <v>76000</v>
      </c>
      <c r="X2866" s="9" t="s">
        <v>3785</v>
      </c>
      <c r="Y2866" s="9" t="s">
        <v>3882</v>
      </c>
      <c r="Z2866" s="9" t="s">
        <v>4560</v>
      </c>
      <c r="AA2866" s="19" t="s">
        <v>29</v>
      </c>
      <c r="AB2866" s="9">
        <v>65000000</v>
      </c>
      <c r="AC2866" s="9">
        <v>89456761</v>
      </c>
      <c r="AD2866" s="9" t="s">
        <v>2025</v>
      </c>
      <c r="AE2866" s="20">
        <v>121</v>
      </c>
    </row>
    <row r="2867" spans="1:31" x14ac:dyDescent="0.35">
      <c r="A2867" t="s">
        <v>9035</v>
      </c>
      <c r="B2867" t="s">
        <v>15</v>
      </c>
      <c r="C2867" t="s">
        <v>16</v>
      </c>
      <c r="D2867" s="2">
        <v>1996</v>
      </c>
      <c r="E2867" t="s">
        <v>9036</v>
      </c>
      <c r="F2867" s="2">
        <v>6.2</v>
      </c>
      <c r="G2867">
        <v>44000</v>
      </c>
      <c r="H2867" t="s">
        <v>2276</v>
      </c>
      <c r="I2867" t="s">
        <v>1836</v>
      </c>
      <c r="J2867" t="s">
        <v>9037</v>
      </c>
      <c r="K2867" s="3" t="s">
        <v>29</v>
      </c>
      <c r="L2867">
        <v>0</v>
      </c>
      <c r="M2867">
        <v>20831000</v>
      </c>
      <c r="N2867" t="s">
        <v>4877</v>
      </c>
      <c r="O2867" s="2">
        <v>97</v>
      </c>
      <c r="Q2867" s="10" t="s">
        <v>16</v>
      </c>
      <c r="R2867" s="21">
        <v>1996</v>
      </c>
      <c r="S2867" s="27" t="s">
        <v>13372</v>
      </c>
      <c r="T2867" s="25" t="str">
        <f>LEFT(S2867,3)</f>
        <v>Apr</v>
      </c>
      <c r="U2867" s="10" t="s">
        <v>29</v>
      </c>
      <c r="V2867" s="21">
        <v>6.2</v>
      </c>
      <c r="W2867" s="10">
        <v>44000</v>
      </c>
      <c r="X2867" s="10" t="s">
        <v>2276</v>
      </c>
      <c r="Y2867" s="10" t="s">
        <v>1836</v>
      </c>
      <c r="Z2867" s="10" t="s">
        <v>9037</v>
      </c>
      <c r="AA2867" s="22" t="s">
        <v>29</v>
      </c>
      <c r="AB2867" s="10">
        <v>0</v>
      </c>
      <c r="AC2867" s="10">
        <v>20831000</v>
      </c>
      <c r="AD2867" s="10" t="s">
        <v>4877</v>
      </c>
      <c r="AE2867" s="23">
        <v>97</v>
      </c>
    </row>
    <row r="2868" spans="1:31" x14ac:dyDescent="0.35">
      <c r="A2868" t="s">
        <v>9038</v>
      </c>
      <c r="B2868" t="s">
        <v>15</v>
      </c>
      <c r="C2868" t="s">
        <v>40</v>
      </c>
      <c r="D2868" s="2">
        <v>1996</v>
      </c>
      <c r="E2868" t="s">
        <v>9039</v>
      </c>
      <c r="F2868" s="2">
        <v>7</v>
      </c>
      <c r="G2868">
        <v>72000</v>
      </c>
      <c r="H2868" t="s">
        <v>9040</v>
      </c>
      <c r="I2868" t="s">
        <v>9041</v>
      </c>
      <c r="J2868" t="s">
        <v>9042</v>
      </c>
      <c r="K2868" s="3" t="s">
        <v>29</v>
      </c>
      <c r="L2868">
        <v>7000000</v>
      </c>
      <c r="M2868">
        <v>560069</v>
      </c>
      <c r="N2868" t="s">
        <v>30</v>
      </c>
      <c r="O2868" s="2">
        <v>91</v>
      </c>
      <c r="Q2868" s="9" t="s">
        <v>40</v>
      </c>
      <c r="R2868" s="18">
        <v>1996</v>
      </c>
      <c r="S2868" s="26" t="s">
        <v>13373</v>
      </c>
      <c r="T2868" s="25" t="str">
        <f>LEFT(S2868,3)</f>
        <v>Feb</v>
      </c>
      <c r="U2868" s="9" t="s">
        <v>29</v>
      </c>
      <c r="V2868" s="18">
        <v>7</v>
      </c>
      <c r="W2868" s="9">
        <v>72000</v>
      </c>
      <c r="X2868" s="9" t="s">
        <v>9040</v>
      </c>
      <c r="Y2868" s="9" t="s">
        <v>9041</v>
      </c>
      <c r="Z2868" s="9" t="s">
        <v>9042</v>
      </c>
      <c r="AA2868" s="19" t="s">
        <v>29</v>
      </c>
      <c r="AB2868" s="9">
        <v>7000000</v>
      </c>
      <c r="AC2868" s="9">
        <v>560069</v>
      </c>
      <c r="AD2868" s="9" t="s">
        <v>30</v>
      </c>
      <c r="AE2868" s="20">
        <v>91</v>
      </c>
    </row>
    <row r="2869" spans="1:31" x14ac:dyDescent="0.35">
      <c r="A2869" t="s">
        <v>9043</v>
      </c>
      <c r="B2869" t="s">
        <v>15</v>
      </c>
      <c r="C2869" t="s">
        <v>16</v>
      </c>
      <c r="D2869" s="2">
        <v>1996</v>
      </c>
      <c r="E2869" t="s">
        <v>9044</v>
      </c>
      <c r="F2869" s="2">
        <v>6.6</v>
      </c>
      <c r="G2869">
        <v>27000</v>
      </c>
      <c r="H2869" t="s">
        <v>3960</v>
      </c>
      <c r="I2869" t="s">
        <v>3960</v>
      </c>
      <c r="J2869" t="s">
        <v>4567</v>
      </c>
      <c r="K2869" s="3" t="s">
        <v>305</v>
      </c>
      <c r="L2869">
        <v>10000000</v>
      </c>
      <c r="M2869">
        <v>4762310</v>
      </c>
      <c r="N2869" t="s">
        <v>9045</v>
      </c>
      <c r="O2869" s="2">
        <v>118</v>
      </c>
      <c r="Q2869" s="10" t="s">
        <v>16</v>
      </c>
      <c r="R2869" s="21">
        <v>1996</v>
      </c>
      <c r="S2869" s="27" t="s">
        <v>13374</v>
      </c>
      <c r="T2869" s="25" t="str">
        <f>LEFT(S2869,3)</f>
        <v>Jun</v>
      </c>
      <c r="U2869" s="10" t="s">
        <v>29</v>
      </c>
      <c r="V2869" s="21">
        <v>6.6</v>
      </c>
      <c r="W2869" s="10">
        <v>27000</v>
      </c>
      <c r="X2869" s="10" t="s">
        <v>3960</v>
      </c>
      <c r="Y2869" s="10" t="s">
        <v>3960</v>
      </c>
      <c r="Z2869" s="10" t="s">
        <v>4567</v>
      </c>
      <c r="AA2869" s="22" t="s">
        <v>305</v>
      </c>
      <c r="AB2869" s="10">
        <v>10000000</v>
      </c>
      <c r="AC2869" s="10">
        <v>4762310</v>
      </c>
      <c r="AD2869" s="10" t="s">
        <v>9045</v>
      </c>
      <c r="AE2869" s="23">
        <v>118</v>
      </c>
    </row>
    <row r="2870" spans="1:31" x14ac:dyDescent="0.35">
      <c r="A2870" t="s">
        <v>9046</v>
      </c>
      <c r="B2870" t="s">
        <v>15</v>
      </c>
      <c r="C2870" t="s">
        <v>103</v>
      </c>
      <c r="D2870" s="2">
        <v>1996</v>
      </c>
      <c r="E2870" t="s">
        <v>9047</v>
      </c>
      <c r="F2870" s="2">
        <v>7.3</v>
      </c>
      <c r="G2870">
        <v>52000</v>
      </c>
      <c r="H2870" t="s">
        <v>9048</v>
      </c>
      <c r="I2870" t="s">
        <v>8660</v>
      </c>
      <c r="J2870" t="s">
        <v>9049</v>
      </c>
      <c r="K2870" s="3" t="s">
        <v>29</v>
      </c>
      <c r="L2870">
        <v>4500000</v>
      </c>
      <c r="M2870">
        <v>3802260</v>
      </c>
      <c r="N2870" t="s">
        <v>592</v>
      </c>
      <c r="O2870" s="2">
        <v>109</v>
      </c>
      <c r="Q2870" s="9" t="s">
        <v>103</v>
      </c>
      <c r="R2870" s="18">
        <v>1996</v>
      </c>
      <c r="S2870" s="26" t="s">
        <v>13375</v>
      </c>
      <c r="T2870" s="25" t="str">
        <f>LEFT(S2870,3)</f>
        <v>Oct</v>
      </c>
      <c r="U2870" s="9" t="s">
        <v>29</v>
      </c>
      <c r="V2870" s="18">
        <v>7.3</v>
      </c>
      <c r="W2870" s="9">
        <v>52000</v>
      </c>
      <c r="X2870" s="9" t="s">
        <v>9048</v>
      </c>
      <c r="Y2870" s="9" t="s">
        <v>8660</v>
      </c>
      <c r="Z2870" s="9" t="s">
        <v>9049</v>
      </c>
      <c r="AA2870" s="19" t="s">
        <v>29</v>
      </c>
      <c r="AB2870" s="9">
        <v>4500000</v>
      </c>
      <c r="AC2870" s="9">
        <v>3802260</v>
      </c>
      <c r="AD2870" s="9" t="s">
        <v>592</v>
      </c>
      <c r="AE2870" s="20">
        <v>109</v>
      </c>
    </row>
    <row r="2871" spans="1:31" x14ac:dyDescent="0.35">
      <c r="A2871" t="s">
        <v>9050</v>
      </c>
      <c r="B2871" t="s">
        <v>15</v>
      </c>
      <c r="C2871" t="s">
        <v>16</v>
      </c>
      <c r="D2871" s="2">
        <v>1996</v>
      </c>
      <c r="E2871" t="s">
        <v>9051</v>
      </c>
      <c r="F2871" s="2">
        <v>8</v>
      </c>
      <c r="G2871">
        <v>89000</v>
      </c>
      <c r="H2871" t="s">
        <v>7039</v>
      </c>
      <c r="I2871" t="s">
        <v>7039</v>
      </c>
      <c r="J2871" t="s">
        <v>7039</v>
      </c>
      <c r="K2871" s="3" t="s">
        <v>29</v>
      </c>
      <c r="L2871">
        <v>1000000</v>
      </c>
      <c r="M2871">
        <v>24444121</v>
      </c>
      <c r="N2871" t="s">
        <v>3743</v>
      </c>
      <c r="O2871" s="2">
        <v>135</v>
      </c>
      <c r="Q2871" s="10" t="s">
        <v>16</v>
      </c>
      <c r="R2871" s="21">
        <v>1996</v>
      </c>
      <c r="S2871" s="27" t="s">
        <v>13376</v>
      </c>
      <c r="T2871" s="25" t="str">
        <f>LEFT(S2871,3)</f>
        <v>Mar</v>
      </c>
      <c r="U2871" s="10" t="s">
        <v>29</v>
      </c>
      <c r="V2871" s="21">
        <v>8</v>
      </c>
      <c r="W2871" s="10">
        <v>89000</v>
      </c>
      <c r="X2871" s="10" t="s">
        <v>7039</v>
      </c>
      <c r="Y2871" s="10" t="s">
        <v>7039</v>
      </c>
      <c r="Z2871" s="10" t="s">
        <v>7039</v>
      </c>
      <c r="AA2871" s="22" t="s">
        <v>29</v>
      </c>
      <c r="AB2871" s="10">
        <v>1000000</v>
      </c>
      <c r="AC2871" s="10">
        <v>24444121</v>
      </c>
      <c r="AD2871" s="10" t="s">
        <v>3743</v>
      </c>
      <c r="AE2871" s="23">
        <v>135</v>
      </c>
    </row>
    <row r="2872" spans="1:31" x14ac:dyDescent="0.35">
      <c r="A2872" t="s">
        <v>9052</v>
      </c>
      <c r="B2872" t="s">
        <v>1998</v>
      </c>
      <c r="C2872" t="s">
        <v>40</v>
      </c>
      <c r="D2872" s="2">
        <v>1996</v>
      </c>
      <c r="E2872" t="s">
        <v>8978</v>
      </c>
      <c r="F2872" s="2">
        <v>6.6</v>
      </c>
      <c r="G2872">
        <v>18000</v>
      </c>
      <c r="H2872" t="s">
        <v>1599</v>
      </c>
      <c r="I2872" t="s">
        <v>9053</v>
      </c>
      <c r="J2872" t="s">
        <v>1599</v>
      </c>
      <c r="K2872" s="3" t="s">
        <v>29</v>
      </c>
      <c r="L2872">
        <v>42000000</v>
      </c>
      <c r="M2872">
        <v>41083864</v>
      </c>
      <c r="N2872" t="s">
        <v>2099</v>
      </c>
      <c r="O2872" s="2">
        <v>126</v>
      </c>
      <c r="Q2872" s="9" t="s">
        <v>40</v>
      </c>
      <c r="R2872" s="18">
        <v>1996</v>
      </c>
      <c r="S2872" s="26" t="s">
        <v>13355</v>
      </c>
      <c r="T2872" s="25" t="str">
        <f>LEFT(S2872,3)</f>
        <v>Nov</v>
      </c>
      <c r="U2872" s="9" t="s">
        <v>29</v>
      </c>
      <c r="V2872" s="18">
        <v>6.6</v>
      </c>
      <c r="W2872" s="9">
        <v>18000</v>
      </c>
      <c r="X2872" s="9" t="s">
        <v>1599</v>
      </c>
      <c r="Y2872" s="9" t="s">
        <v>9053</v>
      </c>
      <c r="Z2872" s="9" t="s">
        <v>1599</v>
      </c>
      <c r="AA2872" s="19" t="s">
        <v>29</v>
      </c>
      <c r="AB2872" s="9">
        <v>42000000</v>
      </c>
      <c r="AC2872" s="9">
        <v>41083864</v>
      </c>
      <c r="AD2872" s="9" t="s">
        <v>2099</v>
      </c>
      <c r="AE2872" s="20">
        <v>126</v>
      </c>
    </row>
    <row r="2873" spans="1:31" x14ac:dyDescent="0.35">
      <c r="A2873" t="s">
        <v>9054</v>
      </c>
      <c r="B2873" t="s">
        <v>15</v>
      </c>
      <c r="C2873" t="s">
        <v>40</v>
      </c>
      <c r="D2873" s="2">
        <v>1996</v>
      </c>
      <c r="E2873" t="s">
        <v>7955</v>
      </c>
      <c r="F2873" s="2">
        <v>7.1</v>
      </c>
      <c r="G2873">
        <v>83000</v>
      </c>
      <c r="H2873" t="s">
        <v>473</v>
      </c>
      <c r="I2873" t="s">
        <v>465</v>
      </c>
      <c r="J2873" t="s">
        <v>96</v>
      </c>
      <c r="K2873" s="3" t="s">
        <v>29</v>
      </c>
      <c r="L2873">
        <v>31000000</v>
      </c>
      <c r="M2873">
        <v>185260553</v>
      </c>
      <c r="N2873" t="s">
        <v>79</v>
      </c>
      <c r="O2873" s="2">
        <v>117</v>
      </c>
      <c r="Q2873" s="10" t="s">
        <v>40</v>
      </c>
      <c r="R2873" s="21">
        <v>1996</v>
      </c>
      <c r="S2873" s="27" t="s">
        <v>13230</v>
      </c>
      <c r="T2873" s="25" t="str">
        <f>LEFT(S2873,3)</f>
        <v>Mar</v>
      </c>
      <c r="U2873" s="10" t="s">
        <v>29</v>
      </c>
      <c r="V2873" s="21">
        <v>7.1</v>
      </c>
      <c r="W2873" s="10">
        <v>83000</v>
      </c>
      <c r="X2873" s="10" t="s">
        <v>473</v>
      </c>
      <c r="Y2873" s="10" t="s">
        <v>465</v>
      </c>
      <c r="Z2873" s="10" t="s">
        <v>96</v>
      </c>
      <c r="AA2873" s="22" t="s">
        <v>29</v>
      </c>
      <c r="AB2873" s="10">
        <v>31000000</v>
      </c>
      <c r="AC2873" s="10">
        <v>185260553</v>
      </c>
      <c r="AD2873" s="10" t="s">
        <v>79</v>
      </c>
      <c r="AE2873" s="23">
        <v>117</v>
      </c>
    </row>
    <row r="2874" spans="1:31" x14ac:dyDescent="0.35">
      <c r="A2874" t="s">
        <v>9055</v>
      </c>
      <c r="B2874" t="s">
        <v>32</v>
      </c>
      <c r="C2874" t="s">
        <v>40</v>
      </c>
      <c r="D2874" s="2">
        <v>1996</v>
      </c>
      <c r="E2874" t="s">
        <v>9047</v>
      </c>
      <c r="F2874" s="2">
        <v>6.9</v>
      </c>
      <c r="G2874">
        <v>64000</v>
      </c>
      <c r="H2874" t="s">
        <v>2090</v>
      </c>
      <c r="I2874" t="s">
        <v>2090</v>
      </c>
      <c r="J2874" t="s">
        <v>2090</v>
      </c>
      <c r="K2874" s="3" t="s">
        <v>29</v>
      </c>
      <c r="L2874">
        <v>26000000</v>
      </c>
      <c r="M2874">
        <v>34585416</v>
      </c>
      <c r="N2874" t="s">
        <v>9056</v>
      </c>
      <c r="O2874" s="2">
        <v>108</v>
      </c>
      <c r="Q2874" s="9" t="s">
        <v>40</v>
      </c>
      <c r="R2874" s="18">
        <v>1996</v>
      </c>
      <c r="S2874" s="26" t="s">
        <v>13375</v>
      </c>
      <c r="T2874" s="25" t="str">
        <f>LEFT(S2874,3)</f>
        <v>Oct</v>
      </c>
      <c r="U2874" s="9" t="s">
        <v>29</v>
      </c>
      <c r="V2874" s="18">
        <v>6.9</v>
      </c>
      <c r="W2874" s="9">
        <v>64000</v>
      </c>
      <c r="X2874" s="9" t="s">
        <v>2090</v>
      </c>
      <c r="Y2874" s="9" t="s">
        <v>2090</v>
      </c>
      <c r="Z2874" s="9" t="s">
        <v>2090</v>
      </c>
      <c r="AA2874" s="19" t="s">
        <v>29</v>
      </c>
      <c r="AB2874" s="9">
        <v>26000000</v>
      </c>
      <c r="AC2874" s="9">
        <v>34585416</v>
      </c>
      <c r="AD2874" s="9" t="s">
        <v>9056</v>
      </c>
      <c r="AE2874" s="20">
        <v>108</v>
      </c>
    </row>
    <row r="2875" spans="1:31" x14ac:dyDescent="0.35">
      <c r="A2875" t="s">
        <v>9057</v>
      </c>
      <c r="B2875" t="s">
        <v>1998</v>
      </c>
      <c r="C2875" t="s">
        <v>51</v>
      </c>
      <c r="D2875" s="2">
        <v>1996</v>
      </c>
      <c r="E2875" t="s">
        <v>9058</v>
      </c>
      <c r="F2875" s="2">
        <v>4.5</v>
      </c>
      <c r="G2875">
        <v>32000</v>
      </c>
      <c r="H2875" t="s">
        <v>1318</v>
      </c>
      <c r="I2875" t="s">
        <v>9059</v>
      </c>
      <c r="J2875" t="s">
        <v>7366</v>
      </c>
      <c r="K2875" s="3" t="s">
        <v>29</v>
      </c>
      <c r="L2875">
        <v>40000000</v>
      </c>
      <c r="M2875">
        <v>49627779</v>
      </c>
      <c r="N2875" t="s">
        <v>2025</v>
      </c>
      <c r="O2875" s="2">
        <v>96</v>
      </c>
      <c r="Q2875" s="10" t="s">
        <v>51</v>
      </c>
      <c r="R2875" s="21">
        <v>1996</v>
      </c>
      <c r="S2875" s="27" t="s">
        <v>13377</v>
      </c>
      <c r="T2875" s="25" t="str">
        <f>LEFT(S2875,3)</f>
        <v>Aug</v>
      </c>
      <c r="U2875" s="10" t="s">
        <v>29</v>
      </c>
      <c r="V2875" s="21">
        <v>4.5</v>
      </c>
      <c r="W2875" s="10">
        <v>32000</v>
      </c>
      <c r="X2875" s="10" t="s">
        <v>1318</v>
      </c>
      <c r="Y2875" s="10" t="s">
        <v>9059</v>
      </c>
      <c r="Z2875" s="10" t="s">
        <v>7366</v>
      </c>
      <c r="AA2875" s="22" t="s">
        <v>29</v>
      </c>
      <c r="AB2875" s="10">
        <v>40000000</v>
      </c>
      <c r="AC2875" s="10">
        <v>49627779</v>
      </c>
      <c r="AD2875" s="10" t="s">
        <v>2025</v>
      </c>
      <c r="AE2875" s="23">
        <v>96</v>
      </c>
    </row>
    <row r="2876" spans="1:31" x14ac:dyDescent="0.35">
      <c r="A2876" t="s">
        <v>9060</v>
      </c>
      <c r="B2876" t="s">
        <v>1998</v>
      </c>
      <c r="C2876" t="s">
        <v>40</v>
      </c>
      <c r="D2876" s="2">
        <v>1996</v>
      </c>
      <c r="E2876" t="s">
        <v>9061</v>
      </c>
      <c r="F2876" s="2">
        <v>6.9</v>
      </c>
      <c r="G2876">
        <v>79000</v>
      </c>
      <c r="H2876" t="s">
        <v>9062</v>
      </c>
      <c r="I2876" t="s">
        <v>9063</v>
      </c>
      <c r="J2876" t="s">
        <v>7932</v>
      </c>
      <c r="K2876" s="3" t="s">
        <v>29</v>
      </c>
      <c r="L2876">
        <v>27000000</v>
      </c>
      <c r="M2876">
        <v>25023434</v>
      </c>
      <c r="N2876" t="s">
        <v>8937</v>
      </c>
      <c r="O2876" s="2">
        <v>114</v>
      </c>
      <c r="Q2876" s="9" t="s">
        <v>40</v>
      </c>
      <c r="R2876" s="18">
        <v>1996</v>
      </c>
      <c r="S2876" s="26" t="s">
        <v>13378</v>
      </c>
      <c r="T2876" s="25" t="str">
        <f>LEFT(S2876,3)</f>
        <v>Jul</v>
      </c>
      <c r="U2876" s="9" t="s">
        <v>29</v>
      </c>
      <c r="V2876" s="18">
        <v>6.9</v>
      </c>
      <c r="W2876" s="9">
        <v>79000</v>
      </c>
      <c r="X2876" s="9" t="s">
        <v>9062</v>
      </c>
      <c r="Y2876" s="9" t="s">
        <v>9063</v>
      </c>
      <c r="Z2876" s="9" t="s">
        <v>7932</v>
      </c>
      <c r="AA2876" s="19" t="s">
        <v>29</v>
      </c>
      <c r="AB2876" s="9">
        <v>27000000</v>
      </c>
      <c r="AC2876" s="9">
        <v>25023434</v>
      </c>
      <c r="AD2876" s="9" t="s">
        <v>8937</v>
      </c>
      <c r="AE2876" s="20">
        <v>114</v>
      </c>
    </row>
    <row r="2877" spans="1:31" x14ac:dyDescent="0.35">
      <c r="A2877" t="s">
        <v>9064</v>
      </c>
      <c r="B2877" t="s">
        <v>336</v>
      </c>
      <c r="C2877" t="s">
        <v>389</v>
      </c>
      <c r="D2877" s="2">
        <v>1996</v>
      </c>
      <c r="E2877" t="s">
        <v>8970</v>
      </c>
      <c r="F2877" s="2">
        <v>7</v>
      </c>
      <c r="G2877">
        <v>146000</v>
      </c>
      <c r="H2877" t="s">
        <v>6245</v>
      </c>
      <c r="I2877" t="s">
        <v>3998</v>
      </c>
      <c r="J2877" t="s">
        <v>2596</v>
      </c>
      <c r="K2877" s="3" t="s">
        <v>29</v>
      </c>
      <c r="L2877">
        <v>100000000</v>
      </c>
      <c r="M2877">
        <v>325338851</v>
      </c>
      <c r="N2877" t="s">
        <v>610</v>
      </c>
      <c r="O2877" s="2">
        <v>91</v>
      </c>
      <c r="Q2877" s="10" t="s">
        <v>389</v>
      </c>
      <c r="R2877" s="21">
        <v>1996</v>
      </c>
      <c r="S2877" s="27" t="s">
        <v>13354</v>
      </c>
      <c r="T2877" s="25" t="str">
        <f>LEFT(S2877,3)</f>
        <v>Jun</v>
      </c>
      <c r="U2877" s="10" t="s">
        <v>29</v>
      </c>
      <c r="V2877" s="21">
        <v>7</v>
      </c>
      <c r="W2877" s="10">
        <v>146000</v>
      </c>
      <c r="X2877" s="10" t="s">
        <v>6245</v>
      </c>
      <c r="Y2877" s="10" t="s">
        <v>3998</v>
      </c>
      <c r="Z2877" s="10" t="s">
        <v>2596</v>
      </c>
      <c r="AA2877" s="22" t="s">
        <v>29</v>
      </c>
      <c r="AB2877" s="10">
        <v>100000000</v>
      </c>
      <c r="AC2877" s="10">
        <v>325338851</v>
      </c>
      <c r="AD2877" s="10" t="s">
        <v>610</v>
      </c>
      <c r="AE2877" s="23">
        <v>91</v>
      </c>
    </row>
    <row r="2878" spans="1:31" x14ac:dyDescent="0.35">
      <c r="A2878" t="s">
        <v>9065</v>
      </c>
      <c r="B2878" t="s">
        <v>15</v>
      </c>
      <c r="C2878" t="s">
        <v>40</v>
      </c>
      <c r="D2878" s="2">
        <v>1996</v>
      </c>
      <c r="E2878" t="s">
        <v>9066</v>
      </c>
      <c r="F2878" s="2">
        <v>7.1</v>
      </c>
      <c r="G2878">
        <v>84000</v>
      </c>
      <c r="H2878" t="s">
        <v>6882</v>
      </c>
      <c r="I2878" t="s">
        <v>7965</v>
      </c>
      <c r="J2878" t="s">
        <v>2565</v>
      </c>
      <c r="K2878" s="3" t="s">
        <v>1876</v>
      </c>
      <c r="L2878">
        <v>30000000</v>
      </c>
      <c r="M2878">
        <v>29359216</v>
      </c>
      <c r="N2878" t="s">
        <v>60</v>
      </c>
      <c r="O2878" s="2">
        <v>110</v>
      </c>
      <c r="Q2878" s="9" t="s">
        <v>40</v>
      </c>
      <c r="R2878" s="18">
        <v>1996</v>
      </c>
      <c r="S2878" s="26" t="s">
        <v>13379</v>
      </c>
      <c r="T2878" s="25" t="str">
        <f>LEFT(S2878,3)</f>
        <v>Jul</v>
      </c>
      <c r="U2878" s="9" t="s">
        <v>29</v>
      </c>
      <c r="V2878" s="18">
        <v>7.1</v>
      </c>
      <c r="W2878" s="9">
        <v>84000</v>
      </c>
      <c r="X2878" s="9" t="s">
        <v>6882</v>
      </c>
      <c r="Y2878" s="9" t="s">
        <v>7965</v>
      </c>
      <c r="Z2878" s="9" t="s">
        <v>2565</v>
      </c>
      <c r="AA2878" s="19" t="s">
        <v>1876</v>
      </c>
      <c r="AB2878" s="9">
        <v>30000000</v>
      </c>
      <c r="AC2878" s="9">
        <v>29359216</v>
      </c>
      <c r="AD2878" s="9" t="s">
        <v>60</v>
      </c>
      <c r="AE2878" s="20">
        <v>110</v>
      </c>
    </row>
    <row r="2879" spans="1:31" x14ac:dyDescent="0.35">
      <c r="A2879" t="s">
        <v>9067</v>
      </c>
      <c r="B2879" t="s">
        <v>15</v>
      </c>
      <c r="C2879" t="s">
        <v>33</v>
      </c>
      <c r="D2879" s="2">
        <v>1996</v>
      </c>
      <c r="E2879" t="s">
        <v>8970</v>
      </c>
      <c r="F2879" s="2">
        <v>6.1</v>
      </c>
      <c r="G2879">
        <v>106000</v>
      </c>
      <c r="H2879" t="s">
        <v>3933</v>
      </c>
      <c r="I2879" t="s">
        <v>9068</v>
      </c>
      <c r="J2879" t="s">
        <v>997</v>
      </c>
      <c r="K2879" s="3" t="s">
        <v>29</v>
      </c>
      <c r="L2879">
        <v>100000000</v>
      </c>
      <c r="M2879">
        <v>242295562</v>
      </c>
      <c r="N2879" t="s">
        <v>9069</v>
      </c>
      <c r="O2879" s="2">
        <v>115</v>
      </c>
      <c r="Q2879" s="10" t="s">
        <v>33</v>
      </c>
      <c r="R2879" s="21">
        <v>1996</v>
      </c>
      <c r="S2879" s="27" t="s">
        <v>13354</v>
      </c>
      <c r="T2879" s="25" t="str">
        <f>LEFT(S2879,3)</f>
        <v>Jun</v>
      </c>
      <c r="U2879" s="10" t="s">
        <v>29</v>
      </c>
      <c r="V2879" s="21">
        <v>6.1</v>
      </c>
      <c r="W2879" s="10">
        <v>106000</v>
      </c>
      <c r="X2879" s="10" t="s">
        <v>3933</v>
      </c>
      <c r="Y2879" s="10" t="s">
        <v>9068</v>
      </c>
      <c r="Z2879" s="10" t="s">
        <v>997</v>
      </c>
      <c r="AA2879" s="22" t="s">
        <v>29</v>
      </c>
      <c r="AB2879" s="10">
        <v>100000000</v>
      </c>
      <c r="AC2879" s="10">
        <v>242295562</v>
      </c>
      <c r="AD2879" s="10" t="s">
        <v>9069</v>
      </c>
      <c r="AE2879" s="23">
        <v>115</v>
      </c>
    </row>
    <row r="2880" spans="1:31" x14ac:dyDescent="0.35">
      <c r="A2880" t="s">
        <v>9070</v>
      </c>
      <c r="B2880" t="s">
        <v>15</v>
      </c>
      <c r="C2880" t="s">
        <v>40</v>
      </c>
      <c r="D2880" s="2">
        <v>1996</v>
      </c>
      <c r="E2880" t="s">
        <v>9071</v>
      </c>
      <c r="F2880" s="2">
        <v>4.5</v>
      </c>
      <c r="G2880">
        <v>44000</v>
      </c>
      <c r="H2880" t="s">
        <v>2487</v>
      </c>
      <c r="I2880" t="s">
        <v>9072</v>
      </c>
      <c r="J2880" t="s">
        <v>2596</v>
      </c>
      <c r="K2880" s="3" t="s">
        <v>29</v>
      </c>
      <c r="L2880">
        <v>40000000</v>
      </c>
      <c r="M2880">
        <v>113309743</v>
      </c>
      <c r="N2880" t="s">
        <v>5108</v>
      </c>
      <c r="O2880" s="2">
        <v>115</v>
      </c>
      <c r="Q2880" s="9" t="s">
        <v>40</v>
      </c>
      <c r="R2880" s="18">
        <v>1996</v>
      </c>
      <c r="S2880" s="26" t="s">
        <v>13380</v>
      </c>
      <c r="T2880" s="25" t="str">
        <f>LEFT(S2880,3)</f>
        <v>Jun</v>
      </c>
      <c r="U2880" s="9" t="s">
        <v>29</v>
      </c>
      <c r="V2880" s="18">
        <v>4.5</v>
      </c>
      <c r="W2880" s="9">
        <v>44000</v>
      </c>
      <c r="X2880" s="9" t="s">
        <v>2487</v>
      </c>
      <c r="Y2880" s="9" t="s">
        <v>9072</v>
      </c>
      <c r="Z2880" s="9" t="s">
        <v>2596</v>
      </c>
      <c r="AA2880" s="19" t="s">
        <v>29</v>
      </c>
      <c r="AB2880" s="9">
        <v>40000000</v>
      </c>
      <c r="AC2880" s="9">
        <v>113309743</v>
      </c>
      <c r="AD2880" s="9" t="s">
        <v>5108</v>
      </c>
      <c r="AE2880" s="20">
        <v>115</v>
      </c>
    </row>
    <row r="2881" spans="1:31" x14ac:dyDescent="0.35">
      <c r="A2881" t="s">
        <v>9073</v>
      </c>
      <c r="B2881" t="s">
        <v>1998</v>
      </c>
      <c r="C2881" t="s">
        <v>33</v>
      </c>
      <c r="D2881" s="2">
        <v>1996</v>
      </c>
      <c r="E2881" t="s">
        <v>9074</v>
      </c>
      <c r="F2881" s="2">
        <v>7.6</v>
      </c>
      <c r="G2881">
        <v>120000</v>
      </c>
      <c r="H2881" t="s">
        <v>9075</v>
      </c>
      <c r="I2881" t="s">
        <v>1026</v>
      </c>
      <c r="J2881" t="s">
        <v>7994</v>
      </c>
      <c r="K2881" s="3" t="s">
        <v>29</v>
      </c>
      <c r="L2881">
        <v>45000000</v>
      </c>
      <c r="M2881">
        <v>146027888</v>
      </c>
      <c r="N2881" t="s">
        <v>9076</v>
      </c>
      <c r="O2881" s="2">
        <v>111</v>
      </c>
      <c r="Q2881" s="10" t="s">
        <v>33</v>
      </c>
      <c r="R2881" s="21">
        <v>1996</v>
      </c>
      <c r="S2881" s="27" t="s">
        <v>13381</v>
      </c>
      <c r="T2881" s="25" t="str">
        <f>LEFT(S2881,3)</f>
        <v>Nov</v>
      </c>
      <c r="U2881" s="10" t="s">
        <v>29</v>
      </c>
      <c r="V2881" s="21">
        <v>7.6</v>
      </c>
      <c r="W2881" s="10">
        <v>120000</v>
      </c>
      <c r="X2881" s="10" t="s">
        <v>9075</v>
      </c>
      <c r="Y2881" s="10" t="s">
        <v>1026</v>
      </c>
      <c r="Z2881" s="10" t="s">
        <v>7994</v>
      </c>
      <c r="AA2881" s="22" t="s">
        <v>29</v>
      </c>
      <c r="AB2881" s="10">
        <v>45000000</v>
      </c>
      <c r="AC2881" s="10">
        <v>146027888</v>
      </c>
      <c r="AD2881" s="10" t="s">
        <v>9076</v>
      </c>
      <c r="AE2881" s="23">
        <v>111</v>
      </c>
    </row>
    <row r="2882" spans="1:31" x14ac:dyDescent="0.35">
      <c r="A2882" t="s">
        <v>9077</v>
      </c>
      <c r="B2882" t="s">
        <v>15</v>
      </c>
      <c r="C2882" t="s">
        <v>40</v>
      </c>
      <c r="D2882" s="2">
        <v>1996</v>
      </c>
      <c r="E2882" t="s">
        <v>9078</v>
      </c>
      <c r="F2882" s="2">
        <v>7.2</v>
      </c>
      <c r="G2882">
        <v>77000</v>
      </c>
      <c r="H2882" t="s">
        <v>9079</v>
      </c>
      <c r="I2882" t="s">
        <v>9080</v>
      </c>
      <c r="J2882" t="s">
        <v>9081</v>
      </c>
      <c r="K2882" s="3" t="s">
        <v>29</v>
      </c>
      <c r="L2882">
        <v>200000</v>
      </c>
      <c r="M2882">
        <v>4555020</v>
      </c>
      <c r="N2882" t="s">
        <v>9082</v>
      </c>
      <c r="O2882" s="2">
        <v>96</v>
      </c>
      <c r="Q2882" s="9" t="s">
        <v>40</v>
      </c>
      <c r="R2882" s="18">
        <v>1996</v>
      </c>
      <c r="S2882" s="26" t="s">
        <v>13382</v>
      </c>
      <c r="T2882" s="25" t="str">
        <f>LEFT(S2882,3)</f>
        <v>Apr</v>
      </c>
      <c r="U2882" s="9" t="s">
        <v>2597</v>
      </c>
      <c r="V2882" s="18">
        <v>7.2</v>
      </c>
      <c r="W2882" s="9">
        <v>77000</v>
      </c>
      <c r="X2882" s="9" t="s">
        <v>9079</v>
      </c>
      <c r="Y2882" s="9" t="s">
        <v>9080</v>
      </c>
      <c r="Z2882" s="9" t="s">
        <v>9081</v>
      </c>
      <c r="AA2882" s="19" t="s">
        <v>29</v>
      </c>
      <c r="AB2882" s="9">
        <v>200000</v>
      </c>
      <c r="AC2882" s="9">
        <v>4555020</v>
      </c>
      <c r="AD2882" s="9" t="s">
        <v>9082</v>
      </c>
      <c r="AE2882" s="20">
        <v>96</v>
      </c>
    </row>
    <row r="2883" spans="1:31" x14ac:dyDescent="0.35">
      <c r="A2883" t="s">
        <v>9083</v>
      </c>
      <c r="B2883" t="s">
        <v>15</v>
      </c>
      <c r="C2883" t="s">
        <v>33</v>
      </c>
      <c r="D2883" s="2">
        <v>1996</v>
      </c>
      <c r="E2883" t="s">
        <v>9001</v>
      </c>
      <c r="F2883" s="2">
        <v>5.7</v>
      </c>
      <c r="G2883">
        <v>71000</v>
      </c>
      <c r="H2883" t="s">
        <v>125</v>
      </c>
      <c r="I2883" t="s">
        <v>125</v>
      </c>
      <c r="J2883" t="s">
        <v>506</v>
      </c>
      <c r="K2883" s="3" t="s">
        <v>29</v>
      </c>
      <c r="L2883">
        <v>50000000</v>
      </c>
      <c r="M2883">
        <v>25477365</v>
      </c>
      <c r="N2883" t="s">
        <v>43</v>
      </c>
      <c r="O2883" s="2">
        <v>101</v>
      </c>
      <c r="Q2883" s="10" t="s">
        <v>33</v>
      </c>
      <c r="R2883" s="21">
        <v>1996</v>
      </c>
      <c r="S2883" s="27" t="s">
        <v>13361</v>
      </c>
      <c r="T2883" s="25" t="str">
        <f>LEFT(S2883,3)</f>
        <v>Aug</v>
      </c>
      <c r="U2883" s="10" t="s">
        <v>29</v>
      </c>
      <c r="V2883" s="21">
        <v>5.7</v>
      </c>
      <c r="W2883" s="10">
        <v>71000</v>
      </c>
      <c r="X2883" s="10" t="s">
        <v>125</v>
      </c>
      <c r="Y2883" s="10" t="s">
        <v>125</v>
      </c>
      <c r="Z2883" s="10" t="s">
        <v>506</v>
      </c>
      <c r="AA2883" s="22" t="s">
        <v>29</v>
      </c>
      <c r="AB2883" s="10">
        <v>50000000</v>
      </c>
      <c r="AC2883" s="10">
        <v>25477365</v>
      </c>
      <c r="AD2883" s="10" t="s">
        <v>43</v>
      </c>
      <c r="AE2883" s="23">
        <v>101</v>
      </c>
    </row>
    <row r="2884" spans="1:31" x14ac:dyDescent="0.35">
      <c r="A2884" t="s">
        <v>9084</v>
      </c>
      <c r="B2884" t="s">
        <v>15</v>
      </c>
      <c r="C2884" t="s">
        <v>40</v>
      </c>
      <c r="D2884" s="2">
        <v>1996</v>
      </c>
      <c r="E2884" t="s">
        <v>8490</v>
      </c>
      <c r="F2884" s="2">
        <v>7.1</v>
      </c>
      <c r="G2884">
        <v>32000</v>
      </c>
      <c r="H2884" t="s">
        <v>8292</v>
      </c>
      <c r="I2884" t="s">
        <v>8759</v>
      </c>
      <c r="J2884" t="s">
        <v>1216</v>
      </c>
      <c r="K2884" s="3" t="s">
        <v>29</v>
      </c>
      <c r="L2884">
        <v>0</v>
      </c>
      <c r="M2884">
        <v>10597759</v>
      </c>
      <c r="N2884" t="s">
        <v>3743</v>
      </c>
      <c r="O2884" s="2">
        <v>112</v>
      </c>
      <c r="Q2884" s="9" t="s">
        <v>40</v>
      </c>
      <c r="R2884" s="18">
        <v>1996</v>
      </c>
      <c r="S2884" s="26" t="s">
        <v>13304</v>
      </c>
      <c r="T2884" s="25" t="str">
        <f>LEFT(S2884,3)</f>
        <v>Feb</v>
      </c>
      <c r="U2884" s="9" t="s">
        <v>29</v>
      </c>
      <c r="V2884" s="18">
        <v>7.1</v>
      </c>
      <c r="W2884" s="9">
        <v>32000</v>
      </c>
      <c r="X2884" s="9" t="s">
        <v>8292</v>
      </c>
      <c r="Y2884" s="9" t="s">
        <v>8759</v>
      </c>
      <c r="Z2884" s="9" t="s">
        <v>1216</v>
      </c>
      <c r="AA2884" s="19" t="s">
        <v>29</v>
      </c>
      <c r="AB2884" s="9">
        <v>0</v>
      </c>
      <c r="AC2884" s="9">
        <v>10597759</v>
      </c>
      <c r="AD2884" s="9" t="s">
        <v>3743</v>
      </c>
      <c r="AE2884" s="20">
        <v>112</v>
      </c>
    </row>
    <row r="2885" spans="1:31" x14ac:dyDescent="0.35">
      <c r="A2885" t="s">
        <v>9085</v>
      </c>
      <c r="B2885" t="s">
        <v>1998</v>
      </c>
      <c r="C2885" t="s">
        <v>40</v>
      </c>
      <c r="D2885" s="2">
        <v>1996</v>
      </c>
      <c r="E2885" t="s">
        <v>9044</v>
      </c>
      <c r="F2885" s="2">
        <v>6.1</v>
      </c>
      <c r="G2885">
        <v>157000</v>
      </c>
      <c r="H2885" t="s">
        <v>8007</v>
      </c>
      <c r="I2885" t="s">
        <v>9086</v>
      </c>
      <c r="J2885" t="s">
        <v>7912</v>
      </c>
      <c r="K2885" s="3" t="s">
        <v>29</v>
      </c>
      <c r="L2885">
        <v>47000000</v>
      </c>
      <c r="M2885">
        <v>102825796</v>
      </c>
      <c r="N2885" t="s">
        <v>30</v>
      </c>
      <c r="O2885" s="2">
        <v>96</v>
      </c>
      <c r="Q2885" s="10" t="s">
        <v>40</v>
      </c>
      <c r="R2885" s="21">
        <v>1996</v>
      </c>
      <c r="S2885" s="27" t="s">
        <v>13374</v>
      </c>
      <c r="T2885" s="25" t="str">
        <f>LEFT(S2885,3)</f>
        <v>Jun</v>
      </c>
      <c r="U2885" s="10" t="s">
        <v>29</v>
      </c>
      <c r="V2885" s="21">
        <v>6.1</v>
      </c>
      <c r="W2885" s="10">
        <v>157000</v>
      </c>
      <c r="X2885" s="10" t="s">
        <v>8007</v>
      </c>
      <c r="Y2885" s="10" t="s">
        <v>9086</v>
      </c>
      <c r="Z2885" s="10" t="s">
        <v>7912</v>
      </c>
      <c r="AA2885" s="22" t="s">
        <v>29</v>
      </c>
      <c r="AB2885" s="10">
        <v>47000000</v>
      </c>
      <c r="AC2885" s="10">
        <v>102825796</v>
      </c>
      <c r="AD2885" s="10" t="s">
        <v>30</v>
      </c>
      <c r="AE2885" s="23">
        <v>96</v>
      </c>
    </row>
    <row r="2886" spans="1:31" x14ac:dyDescent="0.35">
      <c r="A2886" t="s">
        <v>9087</v>
      </c>
      <c r="B2886" t="s">
        <v>15</v>
      </c>
      <c r="C2886" t="s">
        <v>40</v>
      </c>
      <c r="D2886" s="2">
        <v>1996</v>
      </c>
      <c r="E2886" t="s">
        <v>9088</v>
      </c>
      <c r="F2886" s="2">
        <v>6.6</v>
      </c>
      <c r="G2886">
        <v>50000</v>
      </c>
      <c r="H2886" t="s">
        <v>9089</v>
      </c>
      <c r="I2886" t="s">
        <v>9090</v>
      </c>
      <c r="J2886" t="s">
        <v>9090</v>
      </c>
      <c r="K2886" s="3" t="s">
        <v>29</v>
      </c>
      <c r="L2886">
        <v>3800000</v>
      </c>
      <c r="M2886">
        <v>20949601</v>
      </c>
      <c r="N2886" t="s">
        <v>3439</v>
      </c>
      <c r="O2886" s="2">
        <v>89</v>
      </c>
      <c r="Q2886" s="9" t="s">
        <v>40</v>
      </c>
      <c r="R2886" s="18">
        <v>1996</v>
      </c>
      <c r="S2886" s="26" t="s">
        <v>13383</v>
      </c>
      <c r="T2886" s="25" t="str">
        <f>LEFT(S2886,3)</f>
        <v>Jan</v>
      </c>
      <c r="U2886" s="9" t="s">
        <v>29</v>
      </c>
      <c r="V2886" s="18">
        <v>6.6</v>
      </c>
      <c r="W2886" s="9">
        <v>50000</v>
      </c>
      <c r="X2886" s="9" t="s">
        <v>9089</v>
      </c>
      <c r="Y2886" s="9" t="s">
        <v>9090</v>
      </c>
      <c r="Z2886" s="9" t="s">
        <v>9090</v>
      </c>
      <c r="AA2886" s="19" t="s">
        <v>29</v>
      </c>
      <c r="AB2886" s="9">
        <v>3800000</v>
      </c>
      <c r="AC2886" s="9">
        <v>20949601</v>
      </c>
      <c r="AD2886" s="9" t="s">
        <v>3439</v>
      </c>
      <c r="AE2886" s="20">
        <v>89</v>
      </c>
    </row>
    <row r="2887" spans="1:31" x14ac:dyDescent="0.35">
      <c r="A2887" t="s">
        <v>9091</v>
      </c>
      <c r="B2887" t="s">
        <v>15</v>
      </c>
      <c r="C2887" t="s">
        <v>150</v>
      </c>
      <c r="D2887" s="2">
        <v>1996</v>
      </c>
      <c r="E2887" t="s">
        <v>9092</v>
      </c>
      <c r="F2887" s="2">
        <v>5.8</v>
      </c>
      <c r="G2887">
        <v>29000</v>
      </c>
      <c r="H2887" t="s">
        <v>1254</v>
      </c>
      <c r="I2887" t="s">
        <v>19</v>
      </c>
      <c r="J2887" t="s">
        <v>7247</v>
      </c>
      <c r="K2887" s="3" t="s">
        <v>29</v>
      </c>
      <c r="L2887">
        <v>8500000</v>
      </c>
      <c r="M2887">
        <v>15315484</v>
      </c>
      <c r="N2887" t="s">
        <v>43</v>
      </c>
      <c r="O2887" s="2">
        <v>93</v>
      </c>
      <c r="Q2887" s="10" t="s">
        <v>150</v>
      </c>
      <c r="R2887" s="21">
        <v>1996</v>
      </c>
      <c r="S2887" s="27" t="s">
        <v>13384</v>
      </c>
      <c r="T2887" s="25" t="str">
        <f>LEFT(S2887,3)</f>
        <v>Oct</v>
      </c>
      <c r="U2887" s="10" t="s">
        <v>29</v>
      </c>
      <c r="V2887" s="21">
        <v>5.8</v>
      </c>
      <c r="W2887" s="10">
        <v>29000</v>
      </c>
      <c r="X2887" s="10" t="s">
        <v>1254</v>
      </c>
      <c r="Y2887" s="10" t="s">
        <v>19</v>
      </c>
      <c r="Z2887" s="10" t="s">
        <v>7247</v>
      </c>
      <c r="AA2887" s="22" t="s">
        <v>29</v>
      </c>
      <c r="AB2887" s="10">
        <v>8500000</v>
      </c>
      <c r="AC2887" s="10">
        <v>15315484</v>
      </c>
      <c r="AD2887" s="10" t="s">
        <v>43</v>
      </c>
      <c r="AE2887" s="23">
        <v>93</v>
      </c>
    </row>
    <row r="2888" spans="1:31" x14ac:dyDescent="0.35">
      <c r="A2888" t="s">
        <v>9093</v>
      </c>
      <c r="B2888" t="s">
        <v>15</v>
      </c>
      <c r="C2888" t="s">
        <v>103</v>
      </c>
      <c r="D2888" s="2">
        <v>1996</v>
      </c>
      <c r="E2888" t="s">
        <v>9094</v>
      </c>
      <c r="F2888" s="2">
        <v>7.2</v>
      </c>
      <c r="G2888">
        <v>45000</v>
      </c>
      <c r="H2888" t="s">
        <v>9095</v>
      </c>
      <c r="I2888" t="s">
        <v>9095</v>
      </c>
      <c r="J2888" t="s">
        <v>9096</v>
      </c>
      <c r="K2888" s="3" t="s">
        <v>29</v>
      </c>
      <c r="L2888">
        <v>3000000</v>
      </c>
      <c r="M2888">
        <v>222559</v>
      </c>
      <c r="N2888" t="s">
        <v>9097</v>
      </c>
      <c r="O2888" s="2">
        <v>101</v>
      </c>
      <c r="Q2888" s="9" t="s">
        <v>103</v>
      </c>
      <c r="R2888" s="18">
        <v>1996</v>
      </c>
      <c r="S2888" s="26" t="s">
        <v>13385</v>
      </c>
      <c r="T2888" s="25" t="str">
        <f>LEFT(S2888,3)</f>
        <v>Feb</v>
      </c>
      <c r="U2888" s="9" t="s">
        <v>29</v>
      </c>
      <c r="V2888" s="18">
        <v>7.2</v>
      </c>
      <c r="W2888" s="9">
        <v>45000</v>
      </c>
      <c r="X2888" s="9" t="s">
        <v>9095</v>
      </c>
      <c r="Y2888" s="9" t="s">
        <v>9095</v>
      </c>
      <c r="Z2888" s="9" t="s">
        <v>9096</v>
      </c>
      <c r="AA2888" s="19" t="s">
        <v>29</v>
      </c>
      <c r="AB2888" s="9">
        <v>3000000</v>
      </c>
      <c r="AC2888" s="9">
        <v>222559</v>
      </c>
      <c r="AD2888" s="9" t="s">
        <v>9097</v>
      </c>
      <c r="AE2888" s="20">
        <v>101</v>
      </c>
    </row>
    <row r="2889" spans="1:31" x14ac:dyDescent="0.35">
      <c r="A2889" t="s">
        <v>9098</v>
      </c>
      <c r="B2889" t="s">
        <v>1998</v>
      </c>
      <c r="C2889" t="s">
        <v>40</v>
      </c>
      <c r="D2889" s="2">
        <v>1996</v>
      </c>
      <c r="E2889" t="s">
        <v>9071</v>
      </c>
      <c r="F2889" s="2">
        <v>5.6</v>
      </c>
      <c r="G2889">
        <v>112000</v>
      </c>
      <c r="H2889" t="s">
        <v>7946</v>
      </c>
      <c r="I2889" t="s">
        <v>9099</v>
      </c>
      <c r="J2889" t="s">
        <v>1484</v>
      </c>
      <c r="K2889" s="3" t="s">
        <v>29</v>
      </c>
      <c r="L2889">
        <v>54000000</v>
      </c>
      <c r="M2889">
        <v>273961019</v>
      </c>
      <c r="N2889" t="s">
        <v>4877</v>
      </c>
      <c r="O2889" s="2">
        <v>95</v>
      </c>
      <c r="Q2889" s="10" t="s">
        <v>40</v>
      </c>
      <c r="R2889" s="21">
        <v>1996</v>
      </c>
      <c r="S2889" s="27" t="s">
        <v>13380</v>
      </c>
      <c r="T2889" s="25" t="str">
        <f>LEFT(S2889,3)</f>
        <v>Jun</v>
      </c>
      <c r="U2889" s="10" t="s">
        <v>29</v>
      </c>
      <c r="V2889" s="21">
        <v>5.6</v>
      </c>
      <c r="W2889" s="10">
        <v>112000</v>
      </c>
      <c r="X2889" s="10" t="s">
        <v>7946</v>
      </c>
      <c r="Y2889" s="10" t="s">
        <v>9099</v>
      </c>
      <c r="Z2889" s="10" t="s">
        <v>1484</v>
      </c>
      <c r="AA2889" s="22" t="s">
        <v>29</v>
      </c>
      <c r="AB2889" s="10">
        <v>54000000</v>
      </c>
      <c r="AC2889" s="10">
        <v>273961019</v>
      </c>
      <c r="AD2889" s="10" t="s">
        <v>4877</v>
      </c>
      <c r="AE2889" s="23">
        <v>95</v>
      </c>
    </row>
    <row r="2890" spans="1:31" x14ac:dyDescent="0.35">
      <c r="A2890" t="s">
        <v>5809</v>
      </c>
      <c r="B2890" t="s">
        <v>1998</v>
      </c>
      <c r="C2890" t="s">
        <v>16</v>
      </c>
      <c r="D2890" s="2">
        <v>1996</v>
      </c>
      <c r="E2890" t="s">
        <v>9100</v>
      </c>
      <c r="F2890" s="2">
        <v>7.7</v>
      </c>
      <c r="G2890">
        <v>37000</v>
      </c>
      <c r="H2890" t="s">
        <v>5252</v>
      </c>
      <c r="I2890" t="s">
        <v>5253</v>
      </c>
      <c r="J2890" t="s">
        <v>5252</v>
      </c>
      <c r="K2890" s="3" t="s">
        <v>21</v>
      </c>
      <c r="L2890">
        <v>18000000</v>
      </c>
      <c r="M2890">
        <v>4770222</v>
      </c>
      <c r="N2890" t="s">
        <v>5108</v>
      </c>
      <c r="O2890" s="2">
        <v>242</v>
      </c>
      <c r="Q2890" s="9" t="s">
        <v>16</v>
      </c>
      <c r="R2890" s="18">
        <v>1996</v>
      </c>
      <c r="S2890" s="26" t="s">
        <v>13386</v>
      </c>
      <c r="T2890" s="25" t="str">
        <f>LEFT(S2890,3)</f>
        <v>Dec</v>
      </c>
      <c r="U2890" s="9" t="s">
        <v>29</v>
      </c>
      <c r="V2890" s="18">
        <v>7.7</v>
      </c>
      <c r="W2890" s="9">
        <v>37000</v>
      </c>
      <c r="X2890" s="9" t="s">
        <v>5252</v>
      </c>
      <c r="Y2890" s="9" t="s">
        <v>5253</v>
      </c>
      <c r="Z2890" s="9" t="s">
        <v>5252</v>
      </c>
      <c r="AA2890" s="19" t="s">
        <v>21</v>
      </c>
      <c r="AB2890" s="9">
        <v>18000000</v>
      </c>
      <c r="AC2890" s="9">
        <v>4770222</v>
      </c>
      <c r="AD2890" s="9" t="s">
        <v>5108</v>
      </c>
      <c r="AE2890" s="20">
        <v>242</v>
      </c>
    </row>
    <row r="2891" spans="1:31" x14ac:dyDescent="0.35">
      <c r="A2891" t="s">
        <v>9101</v>
      </c>
      <c r="B2891" t="s">
        <v>15</v>
      </c>
      <c r="C2891" t="s">
        <v>16</v>
      </c>
      <c r="D2891" s="2">
        <v>1996</v>
      </c>
      <c r="E2891" t="s">
        <v>9102</v>
      </c>
      <c r="F2891" s="2">
        <v>7.3</v>
      </c>
      <c r="G2891">
        <v>18000</v>
      </c>
      <c r="H2891" t="s">
        <v>9103</v>
      </c>
      <c r="I2891" t="s">
        <v>9104</v>
      </c>
      <c r="J2891" t="s">
        <v>9105</v>
      </c>
      <c r="K2891" s="3" t="s">
        <v>29</v>
      </c>
      <c r="L2891">
        <v>4100000</v>
      </c>
      <c r="M2891">
        <v>12008376</v>
      </c>
      <c r="N2891" t="s">
        <v>8937</v>
      </c>
      <c r="O2891" s="2">
        <v>109</v>
      </c>
      <c r="Q2891" s="10" t="s">
        <v>16</v>
      </c>
      <c r="R2891" s="21">
        <v>1996</v>
      </c>
      <c r="S2891" s="27" t="s">
        <v>13387</v>
      </c>
      <c r="T2891" s="25" t="str">
        <f>LEFT(S2891,3)</f>
        <v>Sep</v>
      </c>
      <c r="U2891" s="10" t="s">
        <v>29</v>
      </c>
      <c r="V2891" s="21">
        <v>7.3</v>
      </c>
      <c r="W2891" s="10">
        <v>18000</v>
      </c>
      <c r="X2891" s="10" t="s">
        <v>9103</v>
      </c>
      <c r="Y2891" s="10" t="s">
        <v>9104</v>
      </c>
      <c r="Z2891" s="10" t="s">
        <v>9105</v>
      </c>
      <c r="AA2891" s="22" t="s">
        <v>29</v>
      </c>
      <c r="AB2891" s="10">
        <v>4100000</v>
      </c>
      <c r="AC2891" s="10">
        <v>12008376</v>
      </c>
      <c r="AD2891" s="10" t="s">
        <v>8937</v>
      </c>
      <c r="AE2891" s="23">
        <v>109</v>
      </c>
    </row>
    <row r="2892" spans="1:31" x14ac:dyDescent="0.35">
      <c r="A2892" t="s">
        <v>9106</v>
      </c>
      <c r="B2892" t="s">
        <v>15</v>
      </c>
      <c r="C2892" t="s">
        <v>24</v>
      </c>
      <c r="D2892" s="2">
        <v>1996</v>
      </c>
      <c r="E2892" t="s">
        <v>9034</v>
      </c>
      <c r="F2892" s="2">
        <v>6.8</v>
      </c>
      <c r="G2892">
        <v>58000</v>
      </c>
      <c r="H2892" t="s">
        <v>5228</v>
      </c>
      <c r="I2892" t="s">
        <v>3666</v>
      </c>
      <c r="J2892" t="s">
        <v>1818</v>
      </c>
      <c r="K2892" s="3" t="s">
        <v>5816</v>
      </c>
      <c r="L2892">
        <v>55000000</v>
      </c>
      <c r="M2892">
        <v>38619405</v>
      </c>
      <c r="N2892" t="s">
        <v>8579</v>
      </c>
      <c r="O2892" s="2">
        <v>110</v>
      </c>
      <c r="Q2892" s="9" t="s">
        <v>24</v>
      </c>
      <c r="R2892" s="18">
        <v>1996</v>
      </c>
      <c r="S2892" s="26" t="s">
        <v>13371</v>
      </c>
      <c r="T2892" s="25" t="str">
        <f>LEFT(S2892,3)</f>
        <v>Oct</v>
      </c>
      <c r="U2892" s="9" t="s">
        <v>29</v>
      </c>
      <c r="V2892" s="18">
        <v>6.8</v>
      </c>
      <c r="W2892" s="9">
        <v>58000</v>
      </c>
      <c r="X2892" s="9" t="s">
        <v>5228</v>
      </c>
      <c r="Y2892" s="9" t="s">
        <v>3666</v>
      </c>
      <c r="Z2892" s="9" t="s">
        <v>1818</v>
      </c>
      <c r="AA2892" s="19" t="s">
        <v>5816</v>
      </c>
      <c r="AB2892" s="9">
        <v>55000000</v>
      </c>
      <c r="AC2892" s="9">
        <v>38619405</v>
      </c>
      <c r="AD2892" s="9" t="s">
        <v>8579</v>
      </c>
      <c r="AE2892" s="20">
        <v>110</v>
      </c>
    </row>
    <row r="2893" spans="1:31" x14ac:dyDescent="0.35">
      <c r="A2893" t="s">
        <v>9107</v>
      </c>
      <c r="B2893" t="s">
        <v>15</v>
      </c>
      <c r="C2893" t="s">
        <v>33</v>
      </c>
      <c r="D2893" s="2">
        <v>1996</v>
      </c>
      <c r="E2893" t="s">
        <v>7677</v>
      </c>
      <c r="F2893" s="2">
        <v>6.6</v>
      </c>
      <c r="G2893">
        <v>52000</v>
      </c>
      <c r="H2893" t="s">
        <v>3348</v>
      </c>
      <c r="I2893" t="s">
        <v>5622</v>
      </c>
      <c r="J2893" t="s">
        <v>4124</v>
      </c>
      <c r="K2893" s="3" t="s">
        <v>29</v>
      </c>
      <c r="L2893">
        <v>46000000</v>
      </c>
      <c r="M2893">
        <v>100860818</v>
      </c>
      <c r="N2893" t="s">
        <v>9108</v>
      </c>
      <c r="O2893" s="2">
        <v>116</v>
      </c>
      <c r="Q2893" s="10" t="s">
        <v>33</v>
      </c>
      <c r="R2893" s="21">
        <v>1996</v>
      </c>
      <c r="S2893" s="27" t="s">
        <v>13191</v>
      </c>
      <c r="T2893" s="25" t="str">
        <f>LEFT(S2893,3)</f>
        <v>Jul</v>
      </c>
      <c r="U2893" s="10" t="s">
        <v>29</v>
      </c>
      <c r="V2893" s="21">
        <v>6.6</v>
      </c>
      <c r="W2893" s="10">
        <v>52000</v>
      </c>
      <c r="X2893" s="10" t="s">
        <v>3348</v>
      </c>
      <c r="Y2893" s="10" t="s">
        <v>5622</v>
      </c>
      <c r="Z2893" s="10" t="s">
        <v>4124</v>
      </c>
      <c r="AA2893" s="22" t="s">
        <v>29</v>
      </c>
      <c r="AB2893" s="10">
        <v>46000000</v>
      </c>
      <c r="AC2893" s="10">
        <v>100860818</v>
      </c>
      <c r="AD2893" s="10" t="s">
        <v>9108</v>
      </c>
      <c r="AE2893" s="23">
        <v>116</v>
      </c>
    </row>
    <row r="2894" spans="1:31" x14ac:dyDescent="0.35">
      <c r="A2894" t="s">
        <v>9109</v>
      </c>
      <c r="B2894" t="s">
        <v>32</v>
      </c>
      <c r="C2894" t="s">
        <v>40</v>
      </c>
      <c r="D2894" s="2">
        <v>1996</v>
      </c>
      <c r="E2894" t="s">
        <v>9102</v>
      </c>
      <c r="F2894" s="2">
        <v>6.4</v>
      </c>
      <c r="G2894">
        <v>45000</v>
      </c>
      <c r="H2894" t="s">
        <v>2015</v>
      </c>
      <c r="I2894" t="s">
        <v>9110</v>
      </c>
      <c r="J2894" t="s">
        <v>208</v>
      </c>
      <c r="K2894" s="3" t="s">
        <v>29</v>
      </c>
      <c r="L2894">
        <v>26000000</v>
      </c>
      <c r="M2894">
        <v>181489203</v>
      </c>
      <c r="N2894" t="s">
        <v>43</v>
      </c>
      <c r="O2894" s="2">
        <v>103</v>
      </c>
      <c r="Q2894" s="9" t="s">
        <v>40</v>
      </c>
      <c r="R2894" s="18">
        <v>1996</v>
      </c>
      <c r="S2894" s="26" t="s">
        <v>13387</v>
      </c>
      <c r="T2894" s="25" t="str">
        <f>LEFT(S2894,3)</f>
        <v>Sep</v>
      </c>
      <c r="U2894" s="9" t="s">
        <v>29</v>
      </c>
      <c r="V2894" s="18">
        <v>6.4</v>
      </c>
      <c r="W2894" s="9">
        <v>45000</v>
      </c>
      <c r="X2894" s="9" t="s">
        <v>2015</v>
      </c>
      <c r="Y2894" s="9" t="s">
        <v>9110</v>
      </c>
      <c r="Z2894" s="9" t="s">
        <v>208</v>
      </c>
      <c r="AA2894" s="19" t="s">
        <v>29</v>
      </c>
      <c r="AB2894" s="9">
        <v>26000000</v>
      </c>
      <c r="AC2894" s="9">
        <v>181489203</v>
      </c>
      <c r="AD2894" s="9" t="s">
        <v>43</v>
      </c>
      <c r="AE2894" s="20">
        <v>103</v>
      </c>
    </row>
    <row r="2895" spans="1:31" x14ac:dyDescent="0.35">
      <c r="A2895" t="s">
        <v>9111</v>
      </c>
      <c r="B2895" t="s">
        <v>15</v>
      </c>
      <c r="C2895" t="s">
        <v>33</v>
      </c>
      <c r="D2895" s="2">
        <v>1996</v>
      </c>
      <c r="E2895" t="s">
        <v>9112</v>
      </c>
      <c r="F2895" s="2">
        <v>6.9</v>
      </c>
      <c r="G2895">
        <v>15000</v>
      </c>
      <c r="H2895" t="s">
        <v>8498</v>
      </c>
      <c r="I2895" t="s">
        <v>9113</v>
      </c>
      <c r="J2895" t="s">
        <v>9114</v>
      </c>
      <c r="K2895" s="3" t="s">
        <v>29</v>
      </c>
      <c r="L2895">
        <v>9000000</v>
      </c>
      <c r="M2895">
        <v>41590886</v>
      </c>
      <c r="N2895" t="s">
        <v>2025</v>
      </c>
      <c r="O2895" s="2">
        <v>123</v>
      </c>
      <c r="Q2895" s="10" t="s">
        <v>33</v>
      </c>
      <c r="R2895" s="21">
        <v>1996</v>
      </c>
      <c r="S2895" s="27" t="s">
        <v>13388</v>
      </c>
      <c r="T2895" s="25" t="str">
        <f>LEFT(S2895,3)</f>
        <v>Nov</v>
      </c>
      <c r="U2895" s="10" t="s">
        <v>29</v>
      </c>
      <c r="V2895" s="21">
        <v>6.9</v>
      </c>
      <c r="W2895" s="10">
        <v>15000</v>
      </c>
      <c r="X2895" s="10" t="s">
        <v>8498</v>
      </c>
      <c r="Y2895" s="10" t="s">
        <v>9113</v>
      </c>
      <c r="Z2895" s="10" t="s">
        <v>9114</v>
      </c>
      <c r="AA2895" s="22" t="s">
        <v>29</v>
      </c>
      <c r="AB2895" s="10">
        <v>9000000</v>
      </c>
      <c r="AC2895" s="10">
        <v>41590886</v>
      </c>
      <c r="AD2895" s="10" t="s">
        <v>2025</v>
      </c>
      <c r="AE2895" s="23">
        <v>123</v>
      </c>
    </row>
    <row r="2896" spans="1:31" x14ac:dyDescent="0.35">
      <c r="A2896" t="s">
        <v>9115</v>
      </c>
      <c r="B2896" t="s">
        <v>32</v>
      </c>
      <c r="C2896" t="s">
        <v>389</v>
      </c>
      <c r="D2896" s="2">
        <v>1996</v>
      </c>
      <c r="E2896" t="s">
        <v>9036</v>
      </c>
      <c r="F2896" s="2">
        <v>6.7</v>
      </c>
      <c r="G2896">
        <v>62000</v>
      </c>
      <c r="H2896" t="s">
        <v>7420</v>
      </c>
      <c r="I2896" t="s">
        <v>5704</v>
      </c>
      <c r="J2896" t="s">
        <v>9116</v>
      </c>
      <c r="K2896" s="3" t="s">
        <v>21</v>
      </c>
      <c r="L2896">
        <v>38000000</v>
      </c>
      <c r="M2896">
        <v>28946127</v>
      </c>
      <c r="N2896" t="s">
        <v>1723</v>
      </c>
      <c r="O2896" s="2">
        <v>79</v>
      </c>
      <c r="Q2896" s="9" t="s">
        <v>389</v>
      </c>
      <c r="R2896" s="18">
        <v>1996</v>
      </c>
      <c r="S2896" s="26" t="s">
        <v>13372</v>
      </c>
      <c r="T2896" s="25" t="str">
        <f>LEFT(S2896,3)</f>
        <v>Apr</v>
      </c>
      <c r="U2896" s="9" t="s">
        <v>29</v>
      </c>
      <c r="V2896" s="18">
        <v>6.7</v>
      </c>
      <c r="W2896" s="9">
        <v>62000</v>
      </c>
      <c r="X2896" s="9" t="s">
        <v>7420</v>
      </c>
      <c r="Y2896" s="9" t="s">
        <v>5704</v>
      </c>
      <c r="Z2896" s="9" t="s">
        <v>9116</v>
      </c>
      <c r="AA2896" s="19" t="s">
        <v>21</v>
      </c>
      <c r="AB2896" s="9">
        <v>38000000</v>
      </c>
      <c r="AC2896" s="9">
        <v>28946127</v>
      </c>
      <c r="AD2896" s="9" t="s">
        <v>1723</v>
      </c>
      <c r="AE2896" s="20">
        <v>79</v>
      </c>
    </row>
    <row r="2897" spans="1:31" x14ac:dyDescent="0.35">
      <c r="A2897" t="s">
        <v>9117</v>
      </c>
      <c r="B2897" t="s">
        <v>1998</v>
      </c>
      <c r="C2897" t="s">
        <v>33</v>
      </c>
      <c r="D2897" s="2">
        <v>1996</v>
      </c>
      <c r="E2897" t="s">
        <v>9118</v>
      </c>
      <c r="F2897" s="2">
        <v>6.5</v>
      </c>
      <c r="G2897">
        <v>93000</v>
      </c>
      <c r="H2897" t="s">
        <v>2482</v>
      </c>
      <c r="I2897" t="s">
        <v>6072</v>
      </c>
      <c r="J2897" t="s">
        <v>1496</v>
      </c>
      <c r="K2897" s="3" t="s">
        <v>29</v>
      </c>
      <c r="L2897">
        <v>57000000</v>
      </c>
      <c r="M2897">
        <v>115267375</v>
      </c>
      <c r="N2897" t="s">
        <v>60</v>
      </c>
      <c r="O2897" s="2">
        <v>103</v>
      </c>
      <c r="Q2897" s="10" t="s">
        <v>33</v>
      </c>
      <c r="R2897" s="21">
        <v>1996</v>
      </c>
      <c r="S2897" s="27" t="s">
        <v>13389</v>
      </c>
      <c r="T2897" s="25" t="str">
        <f>LEFT(S2897,3)</f>
        <v>May</v>
      </c>
      <c r="U2897" s="10" t="s">
        <v>29</v>
      </c>
      <c r="V2897" s="21">
        <v>6.5</v>
      </c>
      <c r="W2897" s="10">
        <v>93000</v>
      </c>
      <c r="X2897" s="10" t="s">
        <v>2482</v>
      </c>
      <c r="Y2897" s="10" t="s">
        <v>6072</v>
      </c>
      <c r="Z2897" s="10" t="s">
        <v>1496</v>
      </c>
      <c r="AA2897" s="22" t="s">
        <v>29</v>
      </c>
      <c r="AB2897" s="10">
        <v>57000000</v>
      </c>
      <c r="AC2897" s="10">
        <v>115267375</v>
      </c>
      <c r="AD2897" s="10" t="s">
        <v>60</v>
      </c>
      <c r="AE2897" s="23">
        <v>103</v>
      </c>
    </row>
    <row r="2898" spans="1:31" x14ac:dyDescent="0.35">
      <c r="A2898" t="s">
        <v>9119</v>
      </c>
      <c r="B2898" t="s">
        <v>15</v>
      </c>
      <c r="C2898" t="s">
        <v>33</v>
      </c>
      <c r="D2898" s="2">
        <v>1996</v>
      </c>
      <c r="E2898" t="s">
        <v>9120</v>
      </c>
      <c r="F2898" s="2">
        <v>6.4</v>
      </c>
      <c r="G2898">
        <v>52000</v>
      </c>
      <c r="H2898" t="s">
        <v>9121</v>
      </c>
      <c r="I2898" t="s">
        <v>3862</v>
      </c>
      <c r="J2898" t="s">
        <v>506</v>
      </c>
      <c r="K2898" s="3" t="s">
        <v>29</v>
      </c>
      <c r="L2898">
        <v>55000000</v>
      </c>
      <c r="M2898">
        <v>121969216</v>
      </c>
      <c r="N2898" t="s">
        <v>22</v>
      </c>
      <c r="O2898" s="2">
        <v>133</v>
      </c>
      <c r="Q2898" s="9" t="s">
        <v>33</v>
      </c>
      <c r="R2898" s="18">
        <v>1996</v>
      </c>
      <c r="S2898" s="26" t="s">
        <v>13390</v>
      </c>
      <c r="T2898" s="25" t="str">
        <f>LEFT(S2898,3)</f>
        <v>Mar</v>
      </c>
      <c r="U2898" s="9" t="s">
        <v>29</v>
      </c>
      <c r="V2898" s="18">
        <v>6.4</v>
      </c>
      <c r="W2898" s="9">
        <v>52000</v>
      </c>
      <c r="X2898" s="9" t="s">
        <v>9121</v>
      </c>
      <c r="Y2898" s="9" t="s">
        <v>3862</v>
      </c>
      <c r="Z2898" s="9" t="s">
        <v>506</v>
      </c>
      <c r="AA2898" s="19" t="s">
        <v>29</v>
      </c>
      <c r="AB2898" s="9">
        <v>55000000</v>
      </c>
      <c r="AC2898" s="9">
        <v>121969216</v>
      </c>
      <c r="AD2898" s="9" t="s">
        <v>22</v>
      </c>
      <c r="AE2898" s="20">
        <v>133</v>
      </c>
    </row>
    <row r="2899" spans="1:31" x14ac:dyDescent="0.35">
      <c r="A2899" t="s">
        <v>9122</v>
      </c>
      <c r="B2899" t="s">
        <v>1998</v>
      </c>
      <c r="C2899" t="s">
        <v>40</v>
      </c>
      <c r="D2899" s="2">
        <v>1996</v>
      </c>
      <c r="E2899" t="s">
        <v>9088</v>
      </c>
      <c r="F2899" s="2">
        <v>4.4000000000000004</v>
      </c>
      <c r="G2899">
        <v>26000</v>
      </c>
      <c r="H2899" t="s">
        <v>9123</v>
      </c>
      <c r="I2899" t="s">
        <v>8134</v>
      </c>
      <c r="J2899" t="s">
        <v>7528</v>
      </c>
      <c r="K2899" s="3" t="s">
        <v>29</v>
      </c>
      <c r="L2899">
        <v>15000000</v>
      </c>
      <c r="M2899">
        <v>13427615</v>
      </c>
      <c r="N2899" t="s">
        <v>117</v>
      </c>
      <c r="O2899" s="2">
        <v>88</v>
      </c>
      <c r="Q2899" s="10" t="s">
        <v>40</v>
      </c>
      <c r="R2899" s="21">
        <v>1996</v>
      </c>
      <c r="S2899" s="27" t="s">
        <v>13383</v>
      </c>
      <c r="T2899" s="25" t="str">
        <f>LEFT(S2899,3)</f>
        <v>Jan</v>
      </c>
      <c r="U2899" s="10" t="s">
        <v>29</v>
      </c>
      <c r="V2899" s="21">
        <v>4.4000000000000004</v>
      </c>
      <c r="W2899" s="10">
        <v>26000</v>
      </c>
      <c r="X2899" s="10" t="s">
        <v>9123</v>
      </c>
      <c r="Y2899" s="10" t="s">
        <v>8134</v>
      </c>
      <c r="Z2899" s="10" t="s">
        <v>7528</v>
      </c>
      <c r="AA2899" s="22" t="s">
        <v>29</v>
      </c>
      <c r="AB2899" s="10">
        <v>15000000</v>
      </c>
      <c r="AC2899" s="10">
        <v>13427615</v>
      </c>
      <c r="AD2899" s="10" t="s">
        <v>117</v>
      </c>
      <c r="AE2899" s="23">
        <v>88</v>
      </c>
    </row>
    <row r="2900" spans="1:31" x14ac:dyDescent="0.35">
      <c r="A2900" t="s">
        <v>9124</v>
      </c>
      <c r="B2900" t="s">
        <v>1998</v>
      </c>
      <c r="C2900" t="s">
        <v>40</v>
      </c>
      <c r="D2900" s="2">
        <v>1996</v>
      </c>
      <c r="E2900" t="s">
        <v>9001</v>
      </c>
      <c r="F2900" s="2">
        <v>5.8</v>
      </c>
      <c r="G2900">
        <v>57000</v>
      </c>
      <c r="H2900" t="s">
        <v>738</v>
      </c>
      <c r="I2900" t="s">
        <v>9125</v>
      </c>
      <c r="J2900" t="s">
        <v>96</v>
      </c>
      <c r="K2900" s="3" t="s">
        <v>29</v>
      </c>
      <c r="L2900">
        <v>45000000</v>
      </c>
      <c r="M2900">
        <v>58620973</v>
      </c>
      <c r="N2900" t="s">
        <v>5720</v>
      </c>
      <c r="O2900" s="2">
        <v>113</v>
      </c>
      <c r="Q2900" s="9" t="s">
        <v>40</v>
      </c>
      <c r="R2900" s="18">
        <v>1996</v>
      </c>
      <c r="S2900" s="26" t="s">
        <v>13361</v>
      </c>
      <c r="T2900" s="25" t="str">
        <f>LEFT(S2900,3)</f>
        <v>Aug</v>
      </c>
      <c r="U2900" s="9" t="s">
        <v>29</v>
      </c>
      <c r="V2900" s="18">
        <v>5.8</v>
      </c>
      <c r="W2900" s="9">
        <v>57000</v>
      </c>
      <c r="X2900" s="9" t="s">
        <v>738</v>
      </c>
      <c r="Y2900" s="9" t="s">
        <v>9125</v>
      </c>
      <c r="Z2900" s="9" t="s">
        <v>96</v>
      </c>
      <c r="AA2900" s="19" t="s">
        <v>29</v>
      </c>
      <c r="AB2900" s="9">
        <v>45000000</v>
      </c>
      <c r="AC2900" s="9">
        <v>58620973</v>
      </c>
      <c r="AD2900" s="9" t="s">
        <v>5720</v>
      </c>
      <c r="AE2900" s="20">
        <v>113</v>
      </c>
    </row>
    <row r="2901" spans="1:31" x14ac:dyDescent="0.35">
      <c r="A2901" t="s">
        <v>9126</v>
      </c>
      <c r="B2901" t="s">
        <v>1998</v>
      </c>
      <c r="C2901" t="s">
        <v>24</v>
      </c>
      <c r="D2901" s="2">
        <v>1996</v>
      </c>
      <c r="E2901" t="s">
        <v>8599</v>
      </c>
      <c r="F2901" s="2">
        <v>6.6</v>
      </c>
      <c r="G2901">
        <v>22000</v>
      </c>
      <c r="H2901" t="s">
        <v>989</v>
      </c>
      <c r="I2901" t="s">
        <v>9127</v>
      </c>
      <c r="J2901" t="s">
        <v>661</v>
      </c>
      <c r="K2901" s="3" t="s">
        <v>29</v>
      </c>
      <c r="L2901">
        <v>38000000</v>
      </c>
      <c r="M2901">
        <v>10292300</v>
      </c>
      <c r="N2901" t="s">
        <v>5720</v>
      </c>
      <c r="O2901" s="2">
        <v>129</v>
      </c>
      <c r="Q2901" s="10" t="s">
        <v>24</v>
      </c>
      <c r="R2901" s="21">
        <v>1996</v>
      </c>
      <c r="S2901" s="27" t="s">
        <v>13321</v>
      </c>
      <c r="T2901" s="25" t="str">
        <f>LEFT(S2901,3)</f>
        <v>Feb</v>
      </c>
      <c r="U2901" s="10" t="s">
        <v>29</v>
      </c>
      <c r="V2901" s="21">
        <v>6.6</v>
      </c>
      <c r="W2901" s="10">
        <v>22000</v>
      </c>
      <c r="X2901" s="10" t="s">
        <v>989</v>
      </c>
      <c r="Y2901" s="10" t="s">
        <v>9127</v>
      </c>
      <c r="Z2901" s="10" t="s">
        <v>661</v>
      </c>
      <c r="AA2901" s="22" t="s">
        <v>29</v>
      </c>
      <c r="AB2901" s="10">
        <v>38000000</v>
      </c>
      <c r="AC2901" s="10">
        <v>10292300</v>
      </c>
      <c r="AD2901" s="10" t="s">
        <v>5720</v>
      </c>
      <c r="AE2901" s="23">
        <v>129</v>
      </c>
    </row>
    <row r="2902" spans="1:31" x14ac:dyDescent="0.35">
      <c r="A2902" t="s">
        <v>9128</v>
      </c>
      <c r="B2902" t="s">
        <v>32</v>
      </c>
      <c r="C2902" t="s">
        <v>33</v>
      </c>
      <c r="D2902" s="2">
        <v>1996</v>
      </c>
      <c r="E2902" t="s">
        <v>9047</v>
      </c>
      <c r="F2902" s="2">
        <v>5.5</v>
      </c>
      <c r="G2902">
        <v>26000</v>
      </c>
      <c r="H2902" t="s">
        <v>1921</v>
      </c>
      <c r="I2902" t="s">
        <v>6808</v>
      </c>
      <c r="J2902" t="s">
        <v>2576</v>
      </c>
      <c r="K2902" s="3" t="s">
        <v>29</v>
      </c>
      <c r="L2902">
        <v>0</v>
      </c>
      <c r="M2902">
        <v>22955097</v>
      </c>
      <c r="N2902" t="s">
        <v>1723</v>
      </c>
      <c r="O2902" s="2">
        <v>104</v>
      </c>
      <c r="Q2902" s="9" t="s">
        <v>33</v>
      </c>
      <c r="R2902" s="18">
        <v>1996</v>
      </c>
      <c r="S2902" s="26" t="s">
        <v>13375</v>
      </c>
      <c r="T2902" s="25" t="str">
        <f>LEFT(S2902,3)</f>
        <v>Oct</v>
      </c>
      <c r="U2902" s="9" t="s">
        <v>29</v>
      </c>
      <c r="V2902" s="18">
        <v>5.5</v>
      </c>
      <c r="W2902" s="9">
        <v>26000</v>
      </c>
      <c r="X2902" s="9" t="s">
        <v>1921</v>
      </c>
      <c r="Y2902" s="9" t="s">
        <v>6808</v>
      </c>
      <c r="Z2902" s="9" t="s">
        <v>2576</v>
      </c>
      <c r="AA2902" s="19" t="s">
        <v>29</v>
      </c>
      <c r="AB2902" s="9">
        <v>0</v>
      </c>
      <c r="AC2902" s="9">
        <v>22955097</v>
      </c>
      <c r="AD2902" s="9" t="s">
        <v>1723</v>
      </c>
      <c r="AE2902" s="20">
        <v>104</v>
      </c>
    </row>
    <row r="2903" spans="1:31" x14ac:dyDescent="0.35">
      <c r="A2903" t="s">
        <v>9129</v>
      </c>
      <c r="B2903" t="s">
        <v>15</v>
      </c>
      <c r="C2903" t="s">
        <v>33</v>
      </c>
      <c r="D2903" s="2">
        <v>1996</v>
      </c>
      <c r="E2903" t="s">
        <v>8490</v>
      </c>
      <c r="F2903" s="2">
        <v>6</v>
      </c>
      <c r="G2903">
        <v>93000</v>
      </c>
      <c r="H2903" t="s">
        <v>7473</v>
      </c>
      <c r="I2903" t="s">
        <v>7916</v>
      </c>
      <c r="J2903" t="s">
        <v>159</v>
      </c>
      <c r="K2903" s="3" t="s">
        <v>29</v>
      </c>
      <c r="L2903">
        <v>50000000</v>
      </c>
      <c r="M2903">
        <v>150270147</v>
      </c>
      <c r="N2903" t="s">
        <v>179</v>
      </c>
      <c r="O2903" s="2">
        <v>108</v>
      </c>
      <c r="Q2903" s="10" t="s">
        <v>33</v>
      </c>
      <c r="R2903" s="21">
        <v>1996</v>
      </c>
      <c r="S2903" s="27" t="s">
        <v>13304</v>
      </c>
      <c r="T2903" s="25" t="str">
        <f>LEFT(S2903,3)</f>
        <v>Feb</v>
      </c>
      <c r="U2903" s="10" t="s">
        <v>29</v>
      </c>
      <c r="V2903" s="21">
        <v>6</v>
      </c>
      <c r="W2903" s="10">
        <v>93000</v>
      </c>
      <c r="X2903" s="10" t="s">
        <v>7473</v>
      </c>
      <c r="Y2903" s="10" t="s">
        <v>7916</v>
      </c>
      <c r="Z2903" s="10" t="s">
        <v>159</v>
      </c>
      <c r="AA2903" s="22" t="s">
        <v>29</v>
      </c>
      <c r="AB2903" s="10">
        <v>50000000</v>
      </c>
      <c r="AC2903" s="10">
        <v>150270147</v>
      </c>
      <c r="AD2903" s="10" t="s">
        <v>179</v>
      </c>
      <c r="AE2903" s="23">
        <v>108</v>
      </c>
    </row>
    <row r="2904" spans="1:31" x14ac:dyDescent="0.35">
      <c r="A2904" t="s">
        <v>9130</v>
      </c>
      <c r="B2904" t="s">
        <v>32</v>
      </c>
      <c r="C2904" t="s">
        <v>40</v>
      </c>
      <c r="D2904" s="2">
        <v>1996</v>
      </c>
      <c r="E2904" t="s">
        <v>9131</v>
      </c>
      <c r="F2904" s="2">
        <v>6.7</v>
      </c>
      <c r="G2904">
        <v>37000</v>
      </c>
      <c r="H2904" t="s">
        <v>9132</v>
      </c>
      <c r="I2904" t="s">
        <v>7630</v>
      </c>
      <c r="J2904" t="s">
        <v>9133</v>
      </c>
      <c r="K2904" s="3" t="s">
        <v>21</v>
      </c>
      <c r="L2904">
        <v>6000000</v>
      </c>
      <c r="M2904">
        <v>22231658</v>
      </c>
      <c r="N2904" t="s">
        <v>3743</v>
      </c>
      <c r="O2904" s="2">
        <v>120</v>
      </c>
      <c r="Q2904" s="9" t="s">
        <v>40</v>
      </c>
      <c r="R2904" s="18">
        <v>1996</v>
      </c>
      <c r="S2904" s="26" t="s">
        <v>13391</v>
      </c>
      <c r="T2904" s="25" t="str">
        <f>LEFT(S2904,3)</f>
        <v>Aug</v>
      </c>
      <c r="U2904" s="9" t="s">
        <v>29</v>
      </c>
      <c r="V2904" s="18">
        <v>6.7</v>
      </c>
      <c r="W2904" s="9">
        <v>37000</v>
      </c>
      <c r="X2904" s="9" t="s">
        <v>9132</v>
      </c>
      <c r="Y2904" s="9" t="s">
        <v>7630</v>
      </c>
      <c r="Z2904" s="9" t="s">
        <v>9133</v>
      </c>
      <c r="AA2904" s="19" t="s">
        <v>21</v>
      </c>
      <c r="AB2904" s="9">
        <v>6000000</v>
      </c>
      <c r="AC2904" s="9">
        <v>22231658</v>
      </c>
      <c r="AD2904" s="9" t="s">
        <v>3743</v>
      </c>
      <c r="AE2904" s="20">
        <v>120</v>
      </c>
    </row>
    <row r="2905" spans="1:31" x14ac:dyDescent="0.35">
      <c r="A2905" t="s">
        <v>9134</v>
      </c>
      <c r="B2905" t="s">
        <v>1998</v>
      </c>
      <c r="C2905" t="s">
        <v>33</v>
      </c>
      <c r="D2905" s="2">
        <v>1996</v>
      </c>
      <c r="E2905" t="s">
        <v>8999</v>
      </c>
      <c r="F2905" s="2">
        <v>5.7</v>
      </c>
      <c r="G2905">
        <v>49000</v>
      </c>
      <c r="H2905" t="s">
        <v>2919</v>
      </c>
      <c r="I2905" t="s">
        <v>9135</v>
      </c>
      <c r="J2905" t="s">
        <v>5075</v>
      </c>
      <c r="K2905" s="3" t="s">
        <v>29</v>
      </c>
      <c r="L2905">
        <v>50000000</v>
      </c>
      <c r="M2905">
        <v>60209334</v>
      </c>
      <c r="N2905" t="s">
        <v>9136</v>
      </c>
      <c r="O2905" s="2">
        <v>107</v>
      </c>
      <c r="Q2905" s="10" t="s">
        <v>33</v>
      </c>
      <c r="R2905" s="21">
        <v>1996</v>
      </c>
      <c r="S2905" s="27" t="s">
        <v>13360</v>
      </c>
      <c r="T2905" s="25" t="str">
        <f>LEFT(S2905,3)</f>
        <v>Aug</v>
      </c>
      <c r="U2905" s="10" t="s">
        <v>29</v>
      </c>
      <c r="V2905" s="21">
        <v>5.7</v>
      </c>
      <c r="W2905" s="10">
        <v>49000</v>
      </c>
      <c r="X2905" s="10" t="s">
        <v>2919</v>
      </c>
      <c r="Y2905" s="10" t="s">
        <v>9135</v>
      </c>
      <c r="Z2905" s="10" t="s">
        <v>5075</v>
      </c>
      <c r="AA2905" s="22" t="s">
        <v>29</v>
      </c>
      <c r="AB2905" s="10">
        <v>50000000</v>
      </c>
      <c r="AC2905" s="10">
        <v>60209334</v>
      </c>
      <c r="AD2905" s="10" t="s">
        <v>9136</v>
      </c>
      <c r="AE2905" s="23">
        <v>107</v>
      </c>
    </row>
    <row r="2906" spans="1:31" x14ac:dyDescent="0.35">
      <c r="A2906" t="s">
        <v>9137</v>
      </c>
      <c r="B2906" t="s">
        <v>2706</v>
      </c>
      <c r="C2906" t="s">
        <v>103</v>
      </c>
      <c r="D2906" s="2">
        <v>1996</v>
      </c>
      <c r="E2906" t="s">
        <v>9094</v>
      </c>
      <c r="F2906" s="2">
        <v>6</v>
      </c>
      <c r="G2906">
        <v>10000</v>
      </c>
      <c r="H2906" t="s">
        <v>4842</v>
      </c>
      <c r="I2906" t="s">
        <v>9138</v>
      </c>
      <c r="J2906" t="s">
        <v>9139</v>
      </c>
      <c r="K2906" s="3" t="s">
        <v>21</v>
      </c>
      <c r="L2906">
        <v>3000000</v>
      </c>
      <c r="M2906">
        <v>4109095</v>
      </c>
      <c r="N2906" t="s">
        <v>9140</v>
      </c>
      <c r="O2906" s="2">
        <v>114</v>
      </c>
      <c r="Q2906" s="9" t="s">
        <v>103</v>
      </c>
      <c r="R2906" s="18">
        <v>1996</v>
      </c>
      <c r="S2906" s="26" t="s">
        <v>13385</v>
      </c>
      <c r="T2906" s="25" t="str">
        <f>LEFT(S2906,3)</f>
        <v>Feb</v>
      </c>
      <c r="U2906" s="9" t="s">
        <v>29</v>
      </c>
      <c r="V2906" s="18">
        <v>6</v>
      </c>
      <c r="W2906" s="9">
        <v>10000</v>
      </c>
      <c r="X2906" s="9" t="s">
        <v>4842</v>
      </c>
      <c r="Y2906" s="9" t="s">
        <v>9138</v>
      </c>
      <c r="Z2906" s="9" t="s">
        <v>9139</v>
      </c>
      <c r="AA2906" s="19" t="s">
        <v>21</v>
      </c>
      <c r="AB2906" s="9">
        <v>3000000</v>
      </c>
      <c r="AC2906" s="9">
        <v>4109095</v>
      </c>
      <c r="AD2906" s="9" t="s">
        <v>9140</v>
      </c>
      <c r="AE2906" s="20">
        <v>114</v>
      </c>
    </row>
    <row r="2907" spans="1:31" x14ac:dyDescent="0.35">
      <c r="A2907" t="s">
        <v>9141</v>
      </c>
      <c r="B2907" t="s">
        <v>1998</v>
      </c>
      <c r="C2907" t="s">
        <v>16</v>
      </c>
      <c r="D2907" s="2">
        <v>1996</v>
      </c>
      <c r="E2907" t="s">
        <v>9009</v>
      </c>
      <c r="F2907" s="2">
        <v>6.8</v>
      </c>
      <c r="G2907">
        <v>36000</v>
      </c>
      <c r="H2907" t="s">
        <v>8144</v>
      </c>
      <c r="I2907" t="s">
        <v>5930</v>
      </c>
      <c r="J2907" t="s">
        <v>4575</v>
      </c>
      <c r="K2907" s="3" t="s">
        <v>29</v>
      </c>
      <c r="L2907">
        <v>25000000</v>
      </c>
      <c r="M2907">
        <v>7343114</v>
      </c>
      <c r="N2907" t="s">
        <v>179</v>
      </c>
      <c r="O2907" s="2">
        <v>124</v>
      </c>
      <c r="Q2907" s="10" t="s">
        <v>16</v>
      </c>
      <c r="R2907" s="21">
        <v>1996</v>
      </c>
      <c r="S2907" s="27" t="s">
        <v>13363</v>
      </c>
      <c r="T2907" s="25" t="str">
        <f>LEFT(S2907,3)</f>
        <v>Nov</v>
      </c>
      <c r="U2907" s="10" t="s">
        <v>29</v>
      </c>
      <c r="V2907" s="21">
        <v>6.8</v>
      </c>
      <c r="W2907" s="10">
        <v>36000</v>
      </c>
      <c r="X2907" s="10" t="s">
        <v>8144</v>
      </c>
      <c r="Y2907" s="10" t="s">
        <v>5930</v>
      </c>
      <c r="Z2907" s="10" t="s">
        <v>4575</v>
      </c>
      <c r="AA2907" s="22" t="s">
        <v>29</v>
      </c>
      <c r="AB2907" s="10">
        <v>25000000</v>
      </c>
      <c r="AC2907" s="10">
        <v>7343114</v>
      </c>
      <c r="AD2907" s="10" t="s">
        <v>179</v>
      </c>
      <c r="AE2907" s="23">
        <v>124</v>
      </c>
    </row>
    <row r="2908" spans="1:31" x14ac:dyDescent="0.35">
      <c r="A2908" t="s">
        <v>9142</v>
      </c>
      <c r="B2908" t="s">
        <v>446</v>
      </c>
      <c r="C2908" t="s">
        <v>103</v>
      </c>
      <c r="D2908" s="2">
        <v>1996</v>
      </c>
      <c r="E2908" t="s">
        <v>9143</v>
      </c>
      <c r="F2908" s="2">
        <v>7.4</v>
      </c>
      <c r="G2908">
        <v>37000</v>
      </c>
      <c r="H2908" t="s">
        <v>9144</v>
      </c>
      <c r="I2908" t="s">
        <v>9145</v>
      </c>
      <c r="J2908" t="s">
        <v>9146</v>
      </c>
      <c r="K2908" s="3" t="s">
        <v>3810</v>
      </c>
      <c r="L2908">
        <v>0</v>
      </c>
      <c r="M2908">
        <v>1605</v>
      </c>
      <c r="N2908" t="s">
        <v>9147</v>
      </c>
      <c r="O2908" s="2">
        <v>110</v>
      </c>
      <c r="Q2908" s="9" t="s">
        <v>103</v>
      </c>
      <c r="R2908" s="18">
        <v>1996</v>
      </c>
      <c r="S2908" s="26" t="s">
        <v>13391</v>
      </c>
      <c r="T2908" s="25" t="str">
        <f>LEFT(S2908,3)</f>
        <v>Aug</v>
      </c>
      <c r="U2908" s="9" t="s">
        <v>3810</v>
      </c>
      <c r="V2908" s="18">
        <v>7.4</v>
      </c>
      <c r="W2908" s="9">
        <v>37000</v>
      </c>
      <c r="X2908" s="9" t="s">
        <v>9144</v>
      </c>
      <c r="Y2908" s="9" t="s">
        <v>9145</v>
      </c>
      <c r="Z2908" s="9" t="s">
        <v>9146</v>
      </c>
      <c r="AA2908" s="19" t="s">
        <v>3810</v>
      </c>
      <c r="AB2908" s="9">
        <v>0</v>
      </c>
      <c r="AC2908" s="9">
        <v>1605</v>
      </c>
      <c r="AD2908" s="9" t="s">
        <v>9147</v>
      </c>
      <c r="AE2908" s="20">
        <v>110</v>
      </c>
    </row>
    <row r="2909" spans="1:31" x14ac:dyDescent="0.35">
      <c r="A2909" t="s">
        <v>9148</v>
      </c>
      <c r="B2909" t="s">
        <v>15</v>
      </c>
      <c r="C2909" t="s">
        <v>40</v>
      </c>
      <c r="D2909" s="2">
        <v>1996</v>
      </c>
      <c r="E2909" t="s">
        <v>9149</v>
      </c>
      <c r="F2909" s="2">
        <v>7.5</v>
      </c>
      <c r="G2909">
        <v>28000</v>
      </c>
      <c r="H2909" t="s">
        <v>2068</v>
      </c>
      <c r="I2909" t="s">
        <v>2068</v>
      </c>
      <c r="J2909" t="s">
        <v>2068</v>
      </c>
      <c r="K2909" s="3" t="s">
        <v>29</v>
      </c>
      <c r="L2909">
        <v>4000000</v>
      </c>
      <c r="M2909">
        <v>2923982</v>
      </c>
      <c r="N2909" t="s">
        <v>5108</v>
      </c>
      <c r="O2909" s="2">
        <v>84</v>
      </c>
      <c r="Q2909" s="10" t="s">
        <v>40</v>
      </c>
      <c r="R2909" s="21">
        <v>1996</v>
      </c>
      <c r="S2909" s="27" t="s">
        <v>13392</v>
      </c>
      <c r="T2909" s="25" t="str">
        <f>LEFT(S2909,3)</f>
        <v>Jan</v>
      </c>
      <c r="U2909" s="10" t="s">
        <v>29</v>
      </c>
      <c r="V2909" s="21">
        <v>7.5</v>
      </c>
      <c r="W2909" s="10">
        <v>28000</v>
      </c>
      <c r="X2909" s="10" t="s">
        <v>2068</v>
      </c>
      <c r="Y2909" s="10" t="s">
        <v>2068</v>
      </c>
      <c r="Z2909" s="10" t="s">
        <v>2068</v>
      </c>
      <c r="AA2909" s="22" t="s">
        <v>29</v>
      </c>
      <c r="AB2909" s="10">
        <v>4000000</v>
      </c>
      <c r="AC2909" s="10">
        <v>2923982</v>
      </c>
      <c r="AD2909" s="10" t="s">
        <v>5108</v>
      </c>
      <c r="AE2909" s="23">
        <v>84</v>
      </c>
    </row>
    <row r="2910" spans="1:31" x14ac:dyDescent="0.35">
      <c r="A2910" t="s">
        <v>9150</v>
      </c>
      <c r="B2910" t="s">
        <v>15</v>
      </c>
      <c r="C2910" t="s">
        <v>40</v>
      </c>
      <c r="D2910" s="2">
        <v>1996</v>
      </c>
      <c r="E2910" t="s">
        <v>9094</v>
      </c>
      <c r="F2910" s="2">
        <v>8</v>
      </c>
      <c r="G2910">
        <v>39000</v>
      </c>
      <c r="H2910" t="s">
        <v>4862</v>
      </c>
      <c r="I2910" t="s">
        <v>4862</v>
      </c>
      <c r="J2910" t="s">
        <v>9151</v>
      </c>
      <c r="K2910" s="3" t="s">
        <v>21</v>
      </c>
      <c r="L2910">
        <v>4500000</v>
      </c>
      <c r="M2910">
        <v>13417292</v>
      </c>
      <c r="N2910" t="s">
        <v>1984</v>
      </c>
      <c r="O2910" s="2">
        <v>136</v>
      </c>
      <c r="Q2910" s="9" t="s">
        <v>40</v>
      </c>
      <c r="R2910" s="18">
        <v>1996</v>
      </c>
      <c r="S2910" s="26" t="s">
        <v>13385</v>
      </c>
      <c r="T2910" s="25" t="str">
        <f>LEFT(S2910,3)</f>
        <v>Feb</v>
      </c>
      <c r="U2910" s="9" t="s">
        <v>29</v>
      </c>
      <c r="V2910" s="18">
        <v>8</v>
      </c>
      <c r="W2910" s="9">
        <v>39000</v>
      </c>
      <c r="X2910" s="9" t="s">
        <v>4862</v>
      </c>
      <c r="Y2910" s="9" t="s">
        <v>4862</v>
      </c>
      <c r="Z2910" s="9" t="s">
        <v>9151</v>
      </c>
      <c r="AA2910" s="19" t="s">
        <v>21</v>
      </c>
      <c r="AB2910" s="9">
        <v>4500000</v>
      </c>
      <c r="AC2910" s="9">
        <v>13417292</v>
      </c>
      <c r="AD2910" s="9" t="s">
        <v>1984</v>
      </c>
      <c r="AE2910" s="20">
        <v>136</v>
      </c>
    </row>
    <row r="2911" spans="1:31" x14ac:dyDescent="0.35">
      <c r="A2911" t="s">
        <v>9152</v>
      </c>
      <c r="B2911" t="s">
        <v>1998</v>
      </c>
      <c r="C2911" t="s">
        <v>33</v>
      </c>
      <c r="D2911" s="2">
        <v>1996</v>
      </c>
      <c r="E2911" t="s">
        <v>9031</v>
      </c>
      <c r="F2911" s="2">
        <v>5.9</v>
      </c>
      <c r="G2911">
        <v>68000</v>
      </c>
      <c r="H2911" t="s">
        <v>2482</v>
      </c>
      <c r="I2911" t="s">
        <v>9153</v>
      </c>
      <c r="J2911" t="s">
        <v>760</v>
      </c>
      <c r="K2911" s="3" t="s">
        <v>29</v>
      </c>
      <c r="L2911">
        <v>80000000</v>
      </c>
      <c r="M2911">
        <v>159212469</v>
      </c>
      <c r="N2911" t="s">
        <v>60</v>
      </c>
      <c r="O2911" s="2">
        <v>114</v>
      </c>
      <c r="Q2911" s="10" t="s">
        <v>33</v>
      </c>
      <c r="R2911" s="21">
        <v>1996</v>
      </c>
      <c r="S2911" s="27" t="s">
        <v>13370</v>
      </c>
      <c r="T2911" s="25" t="str">
        <f>LEFT(S2911,3)</f>
        <v>Dec</v>
      </c>
      <c r="U2911" s="10" t="s">
        <v>29</v>
      </c>
      <c r="V2911" s="21">
        <v>5.9</v>
      </c>
      <c r="W2911" s="10">
        <v>68000</v>
      </c>
      <c r="X2911" s="10" t="s">
        <v>2482</v>
      </c>
      <c r="Y2911" s="10" t="s">
        <v>9153</v>
      </c>
      <c r="Z2911" s="10" t="s">
        <v>760</v>
      </c>
      <c r="AA2911" s="22" t="s">
        <v>29</v>
      </c>
      <c r="AB2911" s="10">
        <v>80000000</v>
      </c>
      <c r="AC2911" s="10">
        <v>159212469</v>
      </c>
      <c r="AD2911" s="10" t="s">
        <v>60</v>
      </c>
      <c r="AE2911" s="23">
        <v>114</v>
      </c>
    </row>
    <row r="2912" spans="1:31" x14ac:dyDescent="0.35">
      <c r="A2912" t="s">
        <v>9154</v>
      </c>
      <c r="B2912" t="s">
        <v>15</v>
      </c>
      <c r="C2912" t="s">
        <v>33</v>
      </c>
      <c r="D2912" s="2">
        <v>1996</v>
      </c>
      <c r="E2912" t="s">
        <v>9102</v>
      </c>
      <c r="F2912" s="2">
        <v>6.4</v>
      </c>
      <c r="G2912">
        <v>54000</v>
      </c>
      <c r="H2912" t="s">
        <v>76</v>
      </c>
      <c r="I2912" t="s">
        <v>9155</v>
      </c>
      <c r="J2912" t="s">
        <v>4458</v>
      </c>
      <c r="K2912" s="3" t="s">
        <v>29</v>
      </c>
      <c r="L2912">
        <v>67000000</v>
      </c>
      <c r="M2912">
        <v>47267001</v>
      </c>
      <c r="N2912" t="s">
        <v>2025</v>
      </c>
      <c r="O2912" s="2">
        <v>101</v>
      </c>
      <c r="Q2912" s="9" t="s">
        <v>33</v>
      </c>
      <c r="R2912" s="18">
        <v>1996</v>
      </c>
      <c r="S2912" s="26" t="s">
        <v>13387</v>
      </c>
      <c r="T2912" s="25" t="str">
        <f>LEFT(S2912,3)</f>
        <v>Sep</v>
      </c>
      <c r="U2912" s="9" t="s">
        <v>29</v>
      </c>
      <c r="V2912" s="18">
        <v>6.4</v>
      </c>
      <c r="W2912" s="9">
        <v>54000</v>
      </c>
      <c r="X2912" s="9" t="s">
        <v>76</v>
      </c>
      <c r="Y2912" s="9" t="s">
        <v>9155</v>
      </c>
      <c r="Z2912" s="9" t="s">
        <v>4458</v>
      </c>
      <c r="AA2912" s="19" t="s">
        <v>29</v>
      </c>
      <c r="AB2912" s="9">
        <v>67000000</v>
      </c>
      <c r="AC2912" s="9">
        <v>47267001</v>
      </c>
      <c r="AD2912" s="9" t="s">
        <v>2025</v>
      </c>
      <c r="AE2912" s="20">
        <v>101</v>
      </c>
    </row>
    <row r="2913" spans="1:31" x14ac:dyDescent="0.35">
      <c r="A2913" t="s">
        <v>9156</v>
      </c>
      <c r="B2913" t="s">
        <v>1998</v>
      </c>
      <c r="C2913" t="s">
        <v>4883</v>
      </c>
      <c r="D2913" s="2">
        <v>1996</v>
      </c>
      <c r="E2913" t="s">
        <v>9118</v>
      </c>
      <c r="F2913" s="2">
        <v>6.2</v>
      </c>
      <c r="G2913">
        <v>34000</v>
      </c>
      <c r="H2913" t="s">
        <v>4800</v>
      </c>
      <c r="I2913" t="s">
        <v>4800</v>
      </c>
      <c r="J2913" t="s">
        <v>3258</v>
      </c>
      <c r="K2913" s="3" t="s">
        <v>29</v>
      </c>
      <c r="L2913">
        <v>25000000</v>
      </c>
      <c r="M2913">
        <v>14063331</v>
      </c>
      <c r="N2913" t="s">
        <v>6776</v>
      </c>
      <c r="O2913" s="2">
        <v>115</v>
      </c>
      <c r="Q2913" s="10" t="s">
        <v>4883</v>
      </c>
      <c r="R2913" s="21">
        <v>1996</v>
      </c>
      <c r="S2913" s="27" t="s">
        <v>13389</v>
      </c>
      <c r="T2913" s="25" t="str">
        <f>LEFT(S2913,3)</f>
        <v>May</v>
      </c>
      <c r="U2913" s="10" t="s">
        <v>29</v>
      </c>
      <c r="V2913" s="21">
        <v>6.2</v>
      </c>
      <c r="W2913" s="10">
        <v>34000</v>
      </c>
      <c r="X2913" s="10" t="s">
        <v>4800</v>
      </c>
      <c r="Y2913" s="10" t="s">
        <v>4800</v>
      </c>
      <c r="Z2913" s="10" t="s">
        <v>3258</v>
      </c>
      <c r="AA2913" s="22" t="s">
        <v>29</v>
      </c>
      <c r="AB2913" s="10">
        <v>25000000</v>
      </c>
      <c r="AC2913" s="10">
        <v>14063331</v>
      </c>
      <c r="AD2913" s="10" t="s">
        <v>6776</v>
      </c>
      <c r="AE2913" s="23">
        <v>115</v>
      </c>
    </row>
    <row r="2914" spans="1:31" x14ac:dyDescent="0.35">
      <c r="A2914" t="s">
        <v>9157</v>
      </c>
      <c r="B2914" t="s">
        <v>15</v>
      </c>
      <c r="C2914" t="s">
        <v>33</v>
      </c>
      <c r="D2914" s="2">
        <v>1996</v>
      </c>
      <c r="E2914" t="s">
        <v>9158</v>
      </c>
      <c r="F2914" s="2">
        <v>6.7</v>
      </c>
      <c r="G2914">
        <v>121000</v>
      </c>
      <c r="H2914" t="s">
        <v>1133</v>
      </c>
      <c r="I2914" t="s">
        <v>9159</v>
      </c>
      <c r="J2914" t="s">
        <v>534</v>
      </c>
      <c r="K2914" s="3" t="s">
        <v>29</v>
      </c>
      <c r="L2914">
        <v>80000000</v>
      </c>
      <c r="M2914">
        <v>309492681</v>
      </c>
      <c r="N2914" t="s">
        <v>2091</v>
      </c>
      <c r="O2914" s="2">
        <v>121</v>
      </c>
      <c r="Q2914" s="9" t="s">
        <v>33</v>
      </c>
      <c r="R2914" s="18">
        <v>1996</v>
      </c>
      <c r="S2914" s="26" t="s">
        <v>13393</v>
      </c>
      <c r="T2914" s="25" t="str">
        <f>LEFT(S2914,3)</f>
        <v>Nov</v>
      </c>
      <c r="U2914" s="9" t="s">
        <v>29</v>
      </c>
      <c r="V2914" s="18">
        <v>6.7</v>
      </c>
      <c r="W2914" s="9">
        <v>121000</v>
      </c>
      <c r="X2914" s="9" t="s">
        <v>1133</v>
      </c>
      <c r="Y2914" s="9" t="s">
        <v>9159</v>
      </c>
      <c r="Z2914" s="9" t="s">
        <v>534</v>
      </c>
      <c r="AA2914" s="19" t="s">
        <v>29</v>
      </c>
      <c r="AB2914" s="9">
        <v>80000000</v>
      </c>
      <c r="AC2914" s="9">
        <v>309492681</v>
      </c>
      <c r="AD2914" s="9" t="s">
        <v>2091</v>
      </c>
      <c r="AE2914" s="20">
        <v>121</v>
      </c>
    </row>
    <row r="2915" spans="1:31" x14ac:dyDescent="0.35">
      <c r="A2915" t="s">
        <v>9160</v>
      </c>
      <c r="B2915" t="s">
        <v>1998</v>
      </c>
      <c r="C2915" t="s">
        <v>389</v>
      </c>
      <c r="D2915" s="2">
        <v>1996</v>
      </c>
      <c r="E2915" t="s">
        <v>8853</v>
      </c>
      <c r="F2915" s="2">
        <v>6.8</v>
      </c>
      <c r="G2915">
        <v>53000</v>
      </c>
      <c r="H2915" t="s">
        <v>607</v>
      </c>
      <c r="I2915" t="s">
        <v>9161</v>
      </c>
      <c r="J2915" t="s">
        <v>9161</v>
      </c>
      <c r="K2915" s="3" t="s">
        <v>29</v>
      </c>
      <c r="L2915">
        <v>12000000</v>
      </c>
      <c r="M2915">
        <v>63118386</v>
      </c>
      <c r="N2915" t="s">
        <v>43</v>
      </c>
      <c r="O2915" s="2">
        <v>81</v>
      </c>
      <c r="Q2915" s="10" t="s">
        <v>389</v>
      </c>
      <c r="R2915" s="21">
        <v>1996</v>
      </c>
      <c r="S2915" s="27" t="s">
        <v>13345</v>
      </c>
      <c r="T2915" s="25" t="str">
        <f>LEFT(S2915,3)</f>
        <v>Dec</v>
      </c>
      <c r="U2915" s="10" t="s">
        <v>29</v>
      </c>
      <c r="V2915" s="21">
        <v>6.8</v>
      </c>
      <c r="W2915" s="10">
        <v>53000</v>
      </c>
      <c r="X2915" s="10" t="s">
        <v>607</v>
      </c>
      <c r="Y2915" s="10" t="s">
        <v>9161</v>
      </c>
      <c r="Z2915" s="10" t="s">
        <v>9161</v>
      </c>
      <c r="AA2915" s="22" t="s">
        <v>29</v>
      </c>
      <c r="AB2915" s="10">
        <v>12000000</v>
      </c>
      <c r="AC2915" s="10">
        <v>63118386</v>
      </c>
      <c r="AD2915" s="10" t="s">
        <v>43</v>
      </c>
      <c r="AE2915" s="23">
        <v>81</v>
      </c>
    </row>
    <row r="2916" spans="1:31" x14ac:dyDescent="0.35">
      <c r="A2916" t="s">
        <v>9162</v>
      </c>
      <c r="B2916" t="s">
        <v>32</v>
      </c>
      <c r="C2916" t="s">
        <v>24</v>
      </c>
      <c r="D2916" s="2">
        <v>1996</v>
      </c>
      <c r="E2916" t="s">
        <v>9163</v>
      </c>
      <c r="F2916" s="2">
        <v>6.8</v>
      </c>
      <c r="G2916">
        <v>24000</v>
      </c>
      <c r="H2916" t="s">
        <v>1721</v>
      </c>
      <c r="I2916" t="s">
        <v>9164</v>
      </c>
      <c r="J2916" t="s">
        <v>3418</v>
      </c>
      <c r="K2916" s="3" t="s">
        <v>29</v>
      </c>
      <c r="L2916">
        <v>22000000</v>
      </c>
      <c r="M2916">
        <v>25143818</v>
      </c>
      <c r="N2916" t="s">
        <v>30</v>
      </c>
      <c r="O2916" s="2">
        <v>107</v>
      </c>
      <c r="Q2916" s="9" t="s">
        <v>24</v>
      </c>
      <c r="R2916" s="18">
        <v>1996</v>
      </c>
      <c r="S2916" s="26" t="s">
        <v>13394</v>
      </c>
      <c r="T2916" s="25" t="str">
        <f>LEFT(S2916,3)</f>
        <v>Sep</v>
      </c>
      <c r="U2916" s="9" t="s">
        <v>29</v>
      </c>
      <c r="V2916" s="18">
        <v>6.8</v>
      </c>
      <c r="W2916" s="9">
        <v>24000</v>
      </c>
      <c r="X2916" s="9" t="s">
        <v>1721</v>
      </c>
      <c r="Y2916" s="9" t="s">
        <v>9164</v>
      </c>
      <c r="Z2916" s="9" t="s">
        <v>3418</v>
      </c>
      <c r="AA2916" s="19" t="s">
        <v>29</v>
      </c>
      <c r="AB2916" s="9">
        <v>22000000</v>
      </c>
      <c r="AC2916" s="9">
        <v>25143818</v>
      </c>
      <c r="AD2916" s="9" t="s">
        <v>30</v>
      </c>
      <c r="AE2916" s="20">
        <v>107</v>
      </c>
    </row>
    <row r="2917" spans="1:31" x14ac:dyDescent="0.35">
      <c r="A2917" t="s">
        <v>9165</v>
      </c>
      <c r="B2917" t="s">
        <v>15</v>
      </c>
      <c r="C2917" t="s">
        <v>40</v>
      </c>
      <c r="D2917" s="2">
        <v>1996</v>
      </c>
      <c r="E2917" t="s">
        <v>9166</v>
      </c>
      <c r="F2917" s="2">
        <v>6.4</v>
      </c>
      <c r="G2917">
        <v>47000</v>
      </c>
      <c r="H2917" t="s">
        <v>1746</v>
      </c>
      <c r="I2917" t="s">
        <v>9167</v>
      </c>
      <c r="J2917" t="s">
        <v>2828</v>
      </c>
      <c r="K2917" s="3" t="s">
        <v>29</v>
      </c>
      <c r="L2917">
        <v>45000000</v>
      </c>
      <c r="M2917">
        <v>53854588</v>
      </c>
      <c r="N2917" t="s">
        <v>8624</v>
      </c>
      <c r="O2917" s="2">
        <v>135</v>
      </c>
      <c r="Q2917" s="10" t="s">
        <v>40</v>
      </c>
      <c r="R2917" s="21">
        <v>1996</v>
      </c>
      <c r="S2917" s="27" t="s">
        <v>13395</v>
      </c>
      <c r="T2917" s="25" t="str">
        <f>LEFT(S2917,3)</f>
        <v>Aug</v>
      </c>
      <c r="U2917" s="10" t="s">
        <v>29</v>
      </c>
      <c r="V2917" s="21">
        <v>6.4</v>
      </c>
      <c r="W2917" s="10">
        <v>47000</v>
      </c>
      <c r="X2917" s="10" t="s">
        <v>1746</v>
      </c>
      <c r="Y2917" s="10" t="s">
        <v>9167</v>
      </c>
      <c r="Z2917" s="10" t="s">
        <v>2828</v>
      </c>
      <c r="AA2917" s="22" t="s">
        <v>29</v>
      </c>
      <c r="AB2917" s="10">
        <v>45000000</v>
      </c>
      <c r="AC2917" s="10">
        <v>53854588</v>
      </c>
      <c r="AD2917" s="10" t="s">
        <v>8624</v>
      </c>
      <c r="AE2917" s="23">
        <v>135</v>
      </c>
    </row>
    <row r="2918" spans="1:31" x14ac:dyDescent="0.35">
      <c r="A2918" t="s">
        <v>9168</v>
      </c>
      <c r="B2918" t="s">
        <v>15</v>
      </c>
      <c r="C2918" t="s">
        <v>33</v>
      </c>
      <c r="D2918" s="2">
        <v>1996</v>
      </c>
      <c r="E2918" t="s">
        <v>9022</v>
      </c>
      <c r="F2918" s="2">
        <v>3.4</v>
      </c>
      <c r="G2918">
        <v>26000</v>
      </c>
      <c r="H2918" t="s">
        <v>9169</v>
      </c>
      <c r="I2918" t="s">
        <v>9170</v>
      </c>
      <c r="J2918" t="s">
        <v>9171</v>
      </c>
      <c r="K2918" s="3" t="s">
        <v>29</v>
      </c>
      <c r="L2918">
        <v>9000000</v>
      </c>
      <c r="M2918">
        <v>3793614</v>
      </c>
      <c r="N2918" t="s">
        <v>7570</v>
      </c>
      <c r="O2918" s="2">
        <v>98</v>
      </c>
      <c r="Q2918" s="9" t="s">
        <v>33</v>
      </c>
      <c r="R2918" s="18">
        <v>1996</v>
      </c>
      <c r="S2918" s="26" t="s">
        <v>13368</v>
      </c>
      <c r="T2918" s="25" t="str">
        <f>LEFT(S2918,3)</f>
        <v>May</v>
      </c>
      <c r="U2918" s="9" t="s">
        <v>29</v>
      </c>
      <c r="V2918" s="18">
        <v>3.4</v>
      </c>
      <c r="W2918" s="9">
        <v>26000</v>
      </c>
      <c r="X2918" s="9" t="s">
        <v>9169</v>
      </c>
      <c r="Y2918" s="9" t="s">
        <v>9170</v>
      </c>
      <c r="Z2918" s="9" t="s">
        <v>9171</v>
      </c>
      <c r="AA2918" s="19" t="s">
        <v>29</v>
      </c>
      <c r="AB2918" s="9">
        <v>9000000</v>
      </c>
      <c r="AC2918" s="9">
        <v>3793614</v>
      </c>
      <c r="AD2918" s="9" t="s">
        <v>7570</v>
      </c>
      <c r="AE2918" s="20">
        <v>98</v>
      </c>
    </row>
    <row r="2919" spans="1:31" x14ac:dyDescent="0.35">
      <c r="A2919" t="s">
        <v>9172</v>
      </c>
      <c r="B2919" t="s">
        <v>15</v>
      </c>
      <c r="C2919" t="s">
        <v>16</v>
      </c>
      <c r="D2919" s="2">
        <v>1996</v>
      </c>
      <c r="E2919" t="s">
        <v>9173</v>
      </c>
      <c r="F2919" s="2">
        <v>7.8</v>
      </c>
      <c r="G2919">
        <v>64000</v>
      </c>
      <c r="H2919" t="s">
        <v>6523</v>
      </c>
      <c r="I2919" t="s">
        <v>6523</v>
      </c>
      <c r="J2919" t="s">
        <v>9174</v>
      </c>
      <c r="K2919" s="3" t="s">
        <v>3810</v>
      </c>
      <c r="L2919">
        <v>0</v>
      </c>
      <c r="M2919">
        <v>3828405</v>
      </c>
      <c r="N2919" t="s">
        <v>9175</v>
      </c>
      <c r="O2919" s="2">
        <v>159</v>
      </c>
      <c r="Q2919" s="10" t="s">
        <v>16</v>
      </c>
      <c r="R2919" s="21">
        <v>1996</v>
      </c>
      <c r="S2919" s="27" t="s">
        <v>13396</v>
      </c>
      <c r="T2919" s="25" t="str">
        <f>LEFT(S2919,3)</f>
        <v>Nov</v>
      </c>
      <c r="U2919" s="10" t="s">
        <v>29</v>
      </c>
      <c r="V2919" s="21">
        <v>7.8</v>
      </c>
      <c r="W2919" s="10">
        <v>64000</v>
      </c>
      <c r="X2919" s="10" t="s">
        <v>6523</v>
      </c>
      <c r="Y2919" s="10" t="s">
        <v>6523</v>
      </c>
      <c r="Z2919" s="10" t="s">
        <v>9174</v>
      </c>
      <c r="AA2919" s="22" t="s">
        <v>3810</v>
      </c>
      <c r="AB2919" s="10">
        <v>0</v>
      </c>
      <c r="AC2919" s="10">
        <v>3828405</v>
      </c>
      <c r="AD2919" s="10" t="s">
        <v>9175</v>
      </c>
      <c r="AE2919" s="23">
        <v>159</v>
      </c>
    </row>
    <row r="2920" spans="1:31" x14ac:dyDescent="0.35">
      <c r="A2920" t="s">
        <v>9176</v>
      </c>
      <c r="B2920" t="s">
        <v>32</v>
      </c>
      <c r="C2920" t="s">
        <v>33</v>
      </c>
      <c r="D2920" s="2">
        <v>1996</v>
      </c>
      <c r="E2920" t="s">
        <v>9017</v>
      </c>
      <c r="F2920" s="2">
        <v>5</v>
      </c>
      <c r="G2920">
        <v>33000</v>
      </c>
      <c r="H2920" t="s">
        <v>2813</v>
      </c>
      <c r="I2920" t="s">
        <v>9177</v>
      </c>
      <c r="J2920" t="s">
        <v>8696</v>
      </c>
      <c r="K2920" s="3" t="s">
        <v>247</v>
      </c>
      <c r="L2920">
        <v>45000000</v>
      </c>
      <c r="M2920">
        <v>17323326</v>
      </c>
      <c r="N2920" t="s">
        <v>43</v>
      </c>
      <c r="O2920" s="2">
        <v>100</v>
      </c>
      <c r="Q2920" s="9" t="s">
        <v>33</v>
      </c>
      <c r="R2920" s="18">
        <v>1996</v>
      </c>
      <c r="S2920" s="26" t="s">
        <v>13366</v>
      </c>
      <c r="T2920" s="25" t="str">
        <f>LEFT(S2920,3)</f>
        <v>Jun</v>
      </c>
      <c r="U2920" s="9" t="s">
        <v>29</v>
      </c>
      <c r="V2920" s="18">
        <v>5</v>
      </c>
      <c r="W2920" s="9">
        <v>33000</v>
      </c>
      <c r="X2920" s="9" t="s">
        <v>2813</v>
      </c>
      <c r="Y2920" s="9" t="s">
        <v>9177</v>
      </c>
      <c r="Z2920" s="9" t="s">
        <v>8696</v>
      </c>
      <c r="AA2920" s="19" t="s">
        <v>247</v>
      </c>
      <c r="AB2920" s="9">
        <v>45000000</v>
      </c>
      <c r="AC2920" s="9">
        <v>17323326</v>
      </c>
      <c r="AD2920" s="9" t="s">
        <v>43</v>
      </c>
      <c r="AE2920" s="20">
        <v>100</v>
      </c>
    </row>
    <row r="2921" spans="1:31" x14ac:dyDescent="0.35">
      <c r="A2921" t="s">
        <v>9178</v>
      </c>
      <c r="B2921" t="s">
        <v>15</v>
      </c>
      <c r="C2921" t="s">
        <v>33</v>
      </c>
      <c r="D2921" s="2">
        <v>1996</v>
      </c>
      <c r="E2921" t="s">
        <v>9166</v>
      </c>
      <c r="F2921" s="2">
        <v>5.9</v>
      </c>
      <c r="G2921">
        <v>47000</v>
      </c>
      <c r="H2921" t="s">
        <v>1558</v>
      </c>
      <c r="I2921" t="s">
        <v>9179</v>
      </c>
      <c r="J2921" t="s">
        <v>66</v>
      </c>
      <c r="K2921" s="3" t="s">
        <v>29</v>
      </c>
      <c r="L2921">
        <v>55000000</v>
      </c>
      <c r="M2921">
        <v>18626419</v>
      </c>
      <c r="N2921" t="s">
        <v>2099</v>
      </c>
      <c r="O2921" s="2">
        <v>116</v>
      </c>
      <c r="Q2921" s="10" t="s">
        <v>33</v>
      </c>
      <c r="R2921" s="21">
        <v>1996</v>
      </c>
      <c r="S2921" s="27" t="s">
        <v>13395</v>
      </c>
      <c r="T2921" s="25" t="str">
        <f>LEFT(S2921,3)</f>
        <v>Aug</v>
      </c>
      <c r="U2921" s="10" t="s">
        <v>29</v>
      </c>
      <c r="V2921" s="21">
        <v>5.9</v>
      </c>
      <c r="W2921" s="10">
        <v>47000</v>
      </c>
      <c r="X2921" s="10" t="s">
        <v>1558</v>
      </c>
      <c r="Y2921" s="10" t="s">
        <v>9179</v>
      </c>
      <c r="Z2921" s="10" t="s">
        <v>66</v>
      </c>
      <c r="AA2921" s="22" t="s">
        <v>29</v>
      </c>
      <c r="AB2921" s="10">
        <v>55000000</v>
      </c>
      <c r="AC2921" s="10">
        <v>18626419</v>
      </c>
      <c r="AD2921" s="10" t="s">
        <v>2099</v>
      </c>
      <c r="AE2921" s="23">
        <v>116</v>
      </c>
    </row>
    <row r="2922" spans="1:31" x14ac:dyDescent="0.35">
      <c r="A2922" t="s">
        <v>9180</v>
      </c>
      <c r="B2922" t="s">
        <v>15</v>
      </c>
      <c r="C2922" t="s">
        <v>103</v>
      </c>
      <c r="D2922" s="2">
        <v>1996</v>
      </c>
      <c r="E2922" t="s">
        <v>9088</v>
      </c>
      <c r="F2922" s="2">
        <v>6.2</v>
      </c>
      <c r="G2922">
        <v>14000</v>
      </c>
      <c r="H2922" t="s">
        <v>937</v>
      </c>
      <c r="I2922" t="s">
        <v>9181</v>
      </c>
      <c r="J2922" t="s">
        <v>902</v>
      </c>
      <c r="K2922" s="3" t="s">
        <v>29</v>
      </c>
      <c r="L2922">
        <v>20000000</v>
      </c>
      <c r="M2922">
        <v>26877589</v>
      </c>
      <c r="N2922" t="s">
        <v>43</v>
      </c>
      <c r="O2922" s="2">
        <v>101</v>
      </c>
      <c r="Q2922" s="9" t="s">
        <v>103</v>
      </c>
      <c r="R2922" s="18">
        <v>1996</v>
      </c>
      <c r="S2922" s="26" t="s">
        <v>13383</v>
      </c>
      <c r="T2922" s="25" t="str">
        <f>LEFT(S2922,3)</f>
        <v>Jan</v>
      </c>
      <c r="U2922" s="9" t="s">
        <v>29</v>
      </c>
      <c r="V2922" s="18">
        <v>6.2</v>
      </c>
      <c r="W2922" s="9">
        <v>14000</v>
      </c>
      <c r="X2922" s="9" t="s">
        <v>937</v>
      </c>
      <c r="Y2922" s="9" t="s">
        <v>9181</v>
      </c>
      <c r="Z2922" s="9" t="s">
        <v>902</v>
      </c>
      <c r="AA2922" s="19" t="s">
        <v>29</v>
      </c>
      <c r="AB2922" s="9">
        <v>20000000</v>
      </c>
      <c r="AC2922" s="9">
        <v>26877589</v>
      </c>
      <c r="AD2922" s="9" t="s">
        <v>43</v>
      </c>
      <c r="AE2922" s="20">
        <v>101</v>
      </c>
    </row>
    <row r="2923" spans="1:31" x14ac:dyDescent="0.35">
      <c r="A2923" t="s">
        <v>9182</v>
      </c>
      <c r="B2923" t="s">
        <v>15</v>
      </c>
      <c r="C2923" t="s">
        <v>40</v>
      </c>
      <c r="D2923" s="2">
        <v>1996</v>
      </c>
      <c r="E2923" t="s">
        <v>9183</v>
      </c>
      <c r="F2923" s="2">
        <v>6.5</v>
      </c>
      <c r="G2923">
        <v>19000</v>
      </c>
      <c r="H2923" t="s">
        <v>1703</v>
      </c>
      <c r="I2923" t="s">
        <v>1703</v>
      </c>
      <c r="J2923" t="s">
        <v>9184</v>
      </c>
      <c r="K2923" s="3" t="s">
        <v>29</v>
      </c>
      <c r="L2923">
        <v>0</v>
      </c>
      <c r="M2923">
        <v>11132210</v>
      </c>
      <c r="N2923" t="s">
        <v>8937</v>
      </c>
      <c r="O2923" s="2">
        <v>104</v>
      </c>
      <c r="Q2923" s="10" t="s">
        <v>40</v>
      </c>
      <c r="R2923" s="21">
        <v>1996</v>
      </c>
      <c r="S2923" s="27" t="s">
        <v>13397</v>
      </c>
      <c r="T2923" s="25" t="str">
        <f>LEFT(S2923,3)</f>
        <v>Sep</v>
      </c>
      <c r="U2923" s="10" t="s">
        <v>29</v>
      </c>
      <c r="V2923" s="21">
        <v>6.5</v>
      </c>
      <c r="W2923" s="10">
        <v>19000</v>
      </c>
      <c r="X2923" s="10" t="s">
        <v>1703</v>
      </c>
      <c r="Y2923" s="10" t="s">
        <v>1703</v>
      </c>
      <c r="Z2923" s="10" t="s">
        <v>9184</v>
      </c>
      <c r="AA2923" s="22" t="s">
        <v>29</v>
      </c>
      <c r="AB2923" s="10">
        <v>0</v>
      </c>
      <c r="AC2923" s="10">
        <v>11132210</v>
      </c>
      <c r="AD2923" s="10" t="s">
        <v>8937</v>
      </c>
      <c r="AE2923" s="23">
        <v>104</v>
      </c>
    </row>
    <row r="2924" spans="1:31" x14ac:dyDescent="0.35">
      <c r="A2924" t="s">
        <v>9185</v>
      </c>
      <c r="B2924" t="s">
        <v>15</v>
      </c>
      <c r="C2924" t="s">
        <v>40</v>
      </c>
      <c r="D2924" s="2">
        <v>1996</v>
      </c>
      <c r="E2924" t="s">
        <v>9034</v>
      </c>
      <c r="F2924" s="2">
        <v>7.1</v>
      </c>
      <c r="G2924">
        <v>14000</v>
      </c>
      <c r="H2924" t="s">
        <v>7173</v>
      </c>
      <c r="I2924" t="s">
        <v>7173</v>
      </c>
      <c r="J2924" t="s">
        <v>7173</v>
      </c>
      <c r="K2924" s="3" t="s">
        <v>29</v>
      </c>
      <c r="L2924">
        <v>1300000</v>
      </c>
      <c r="M2924">
        <v>749741</v>
      </c>
      <c r="N2924" t="s">
        <v>9186</v>
      </c>
      <c r="O2924" s="2">
        <v>95</v>
      </c>
      <c r="Q2924" s="9" t="s">
        <v>40</v>
      </c>
      <c r="R2924" s="18">
        <v>1996</v>
      </c>
      <c r="S2924" s="26" t="s">
        <v>13371</v>
      </c>
      <c r="T2924" s="25" t="str">
        <f>LEFT(S2924,3)</f>
        <v>Oct</v>
      </c>
      <c r="U2924" s="9" t="s">
        <v>29</v>
      </c>
      <c r="V2924" s="18">
        <v>7.1</v>
      </c>
      <c r="W2924" s="9">
        <v>14000</v>
      </c>
      <c r="X2924" s="9" t="s">
        <v>7173</v>
      </c>
      <c r="Y2924" s="9" t="s">
        <v>7173</v>
      </c>
      <c r="Z2924" s="9" t="s">
        <v>7173</v>
      </c>
      <c r="AA2924" s="19" t="s">
        <v>29</v>
      </c>
      <c r="AB2924" s="9">
        <v>1300000</v>
      </c>
      <c r="AC2924" s="9">
        <v>749741</v>
      </c>
      <c r="AD2924" s="9" t="s">
        <v>9186</v>
      </c>
      <c r="AE2924" s="20">
        <v>95</v>
      </c>
    </row>
    <row r="2925" spans="1:31" x14ac:dyDescent="0.35">
      <c r="A2925" t="s">
        <v>9187</v>
      </c>
      <c r="B2925" t="s">
        <v>15</v>
      </c>
      <c r="C2925" t="s">
        <v>62</v>
      </c>
      <c r="D2925" s="2">
        <v>1996</v>
      </c>
      <c r="E2925" t="s">
        <v>9188</v>
      </c>
      <c r="F2925" s="2">
        <v>7.3</v>
      </c>
      <c r="G2925">
        <v>90000</v>
      </c>
      <c r="H2925" t="s">
        <v>689</v>
      </c>
      <c r="I2925" t="s">
        <v>5775</v>
      </c>
      <c r="J2925" t="s">
        <v>7932</v>
      </c>
      <c r="K2925" s="3" t="s">
        <v>29</v>
      </c>
      <c r="L2925">
        <v>36000000</v>
      </c>
      <c r="M2925">
        <v>20300385</v>
      </c>
      <c r="N2925" t="s">
        <v>30</v>
      </c>
      <c r="O2925" s="2">
        <v>130</v>
      </c>
      <c r="Q2925" s="10" t="s">
        <v>62</v>
      </c>
      <c r="R2925" s="21">
        <v>1996</v>
      </c>
      <c r="S2925" s="27" t="s">
        <v>13398</v>
      </c>
      <c r="T2925" s="25" t="str">
        <f>LEFT(S2925,3)</f>
        <v>Jan</v>
      </c>
      <c r="U2925" s="10" t="s">
        <v>29</v>
      </c>
      <c r="V2925" s="21">
        <v>7.3</v>
      </c>
      <c r="W2925" s="10">
        <v>90000</v>
      </c>
      <c r="X2925" s="10" t="s">
        <v>689</v>
      </c>
      <c r="Y2925" s="10" t="s">
        <v>5775</v>
      </c>
      <c r="Z2925" s="10" t="s">
        <v>7932</v>
      </c>
      <c r="AA2925" s="22" t="s">
        <v>29</v>
      </c>
      <c r="AB2925" s="10">
        <v>36000000</v>
      </c>
      <c r="AC2925" s="10">
        <v>20300385</v>
      </c>
      <c r="AD2925" s="10" t="s">
        <v>30</v>
      </c>
      <c r="AE2925" s="23">
        <v>130</v>
      </c>
    </row>
    <row r="2926" spans="1:31" x14ac:dyDescent="0.35">
      <c r="A2926" t="s">
        <v>9189</v>
      </c>
      <c r="B2926" t="s">
        <v>15</v>
      </c>
      <c r="C2926" t="s">
        <v>40</v>
      </c>
      <c r="D2926" s="2">
        <v>1996</v>
      </c>
      <c r="E2926" t="s">
        <v>9190</v>
      </c>
      <c r="F2926" s="2">
        <v>6.8</v>
      </c>
      <c r="G2926">
        <v>27000</v>
      </c>
      <c r="H2926" t="s">
        <v>7251</v>
      </c>
      <c r="I2926" t="s">
        <v>7251</v>
      </c>
      <c r="J2926" t="s">
        <v>7779</v>
      </c>
      <c r="K2926" s="3" t="s">
        <v>29</v>
      </c>
      <c r="L2926">
        <v>3000000</v>
      </c>
      <c r="M2926">
        <v>295493</v>
      </c>
      <c r="N2926" t="s">
        <v>9191</v>
      </c>
      <c r="O2926" s="2">
        <v>102</v>
      </c>
      <c r="Q2926" s="9" t="s">
        <v>40</v>
      </c>
      <c r="R2926" s="18">
        <v>1996</v>
      </c>
      <c r="S2926" s="26" t="s">
        <v>13399</v>
      </c>
      <c r="T2926" s="25" t="str">
        <f>LEFT(S2926,3)</f>
        <v>Sep</v>
      </c>
      <c r="U2926" s="9" t="s">
        <v>451</v>
      </c>
      <c r="V2926" s="18">
        <v>6.8</v>
      </c>
      <c r="W2926" s="9">
        <v>27000</v>
      </c>
      <c r="X2926" s="9" t="s">
        <v>7251</v>
      </c>
      <c r="Y2926" s="9" t="s">
        <v>7251</v>
      </c>
      <c r="Z2926" s="9" t="s">
        <v>7779</v>
      </c>
      <c r="AA2926" s="19" t="s">
        <v>29</v>
      </c>
      <c r="AB2926" s="9">
        <v>3000000</v>
      </c>
      <c r="AC2926" s="9">
        <v>295493</v>
      </c>
      <c r="AD2926" s="9" t="s">
        <v>9191</v>
      </c>
      <c r="AE2926" s="20">
        <v>102</v>
      </c>
    </row>
    <row r="2927" spans="1:31" x14ac:dyDescent="0.35">
      <c r="A2927" t="s">
        <v>9192</v>
      </c>
      <c r="B2927" t="s">
        <v>32</v>
      </c>
      <c r="C2927" t="s">
        <v>40</v>
      </c>
      <c r="D2927" s="2">
        <v>1996</v>
      </c>
      <c r="E2927" t="s">
        <v>9193</v>
      </c>
      <c r="F2927" s="2">
        <v>3</v>
      </c>
      <c r="G2927">
        <v>23000</v>
      </c>
      <c r="H2927" t="s">
        <v>433</v>
      </c>
      <c r="I2927" t="s">
        <v>433</v>
      </c>
      <c r="J2927" t="s">
        <v>9194</v>
      </c>
      <c r="K2927" s="3" t="s">
        <v>29</v>
      </c>
      <c r="L2927">
        <v>20000000</v>
      </c>
      <c r="M2927">
        <v>18937262</v>
      </c>
      <c r="N2927" t="s">
        <v>2981</v>
      </c>
      <c r="O2927" s="2">
        <v>93</v>
      </c>
      <c r="Q2927" s="10" t="s">
        <v>40</v>
      </c>
      <c r="R2927" s="21">
        <v>1996</v>
      </c>
      <c r="S2927" s="27" t="s">
        <v>13400</v>
      </c>
      <c r="T2927" s="25" t="str">
        <f>LEFT(S2927,3)</f>
        <v>Jul</v>
      </c>
      <c r="U2927" s="10" t="s">
        <v>29</v>
      </c>
      <c r="V2927" s="21">
        <v>3</v>
      </c>
      <c r="W2927" s="10">
        <v>23000</v>
      </c>
      <c r="X2927" s="10" t="s">
        <v>433</v>
      </c>
      <c r="Y2927" s="10" t="s">
        <v>433</v>
      </c>
      <c r="Z2927" s="10" t="s">
        <v>9194</v>
      </c>
      <c r="AA2927" s="22" t="s">
        <v>29</v>
      </c>
      <c r="AB2927" s="10">
        <v>20000000</v>
      </c>
      <c r="AC2927" s="10">
        <v>18937262</v>
      </c>
      <c r="AD2927" s="10" t="s">
        <v>2981</v>
      </c>
      <c r="AE2927" s="23">
        <v>93</v>
      </c>
    </row>
    <row r="2928" spans="1:31" x14ac:dyDescent="0.35">
      <c r="A2928" t="s">
        <v>9195</v>
      </c>
      <c r="B2928" t="s">
        <v>1998</v>
      </c>
      <c r="C2928" t="s">
        <v>40</v>
      </c>
      <c r="D2928" s="2">
        <v>1996</v>
      </c>
      <c r="E2928" t="s">
        <v>9196</v>
      </c>
      <c r="F2928" s="2">
        <v>6.2</v>
      </c>
      <c r="G2928">
        <v>22000</v>
      </c>
      <c r="H2928" t="s">
        <v>1208</v>
      </c>
      <c r="I2928" t="s">
        <v>2015</v>
      </c>
      <c r="J2928" t="s">
        <v>9197</v>
      </c>
      <c r="K2928" s="3" t="s">
        <v>29</v>
      </c>
      <c r="L2928">
        <v>31000000</v>
      </c>
      <c r="M2928">
        <v>37553752</v>
      </c>
      <c r="N2928" t="s">
        <v>179</v>
      </c>
      <c r="O2928" s="2">
        <v>92</v>
      </c>
      <c r="Q2928" s="9" t="s">
        <v>40</v>
      </c>
      <c r="R2928" s="18">
        <v>1996</v>
      </c>
      <c r="S2928" s="26" t="s">
        <v>13401</v>
      </c>
      <c r="T2928" s="25" t="str">
        <f>LEFT(S2928,3)</f>
        <v>Mar</v>
      </c>
      <c r="U2928" s="9" t="s">
        <v>29</v>
      </c>
      <c r="V2928" s="18">
        <v>6.2</v>
      </c>
      <c r="W2928" s="9">
        <v>22000</v>
      </c>
      <c r="X2928" s="9" t="s">
        <v>1208</v>
      </c>
      <c r="Y2928" s="9" t="s">
        <v>2015</v>
      </c>
      <c r="Z2928" s="9" t="s">
        <v>9197</v>
      </c>
      <c r="AA2928" s="19" t="s">
        <v>29</v>
      </c>
      <c r="AB2928" s="9">
        <v>31000000</v>
      </c>
      <c r="AC2928" s="9">
        <v>37553752</v>
      </c>
      <c r="AD2928" s="9" t="s">
        <v>179</v>
      </c>
      <c r="AE2928" s="20">
        <v>92</v>
      </c>
    </row>
    <row r="2929" spans="1:31" x14ac:dyDescent="0.35">
      <c r="A2929" t="s">
        <v>9198</v>
      </c>
      <c r="B2929" t="s">
        <v>32</v>
      </c>
      <c r="C2929" t="s">
        <v>40</v>
      </c>
      <c r="D2929" s="2">
        <v>1996</v>
      </c>
      <c r="E2929" t="s">
        <v>9100</v>
      </c>
      <c r="F2929" s="2">
        <v>5.7</v>
      </c>
      <c r="G2929">
        <v>42000</v>
      </c>
      <c r="H2929" t="s">
        <v>1584</v>
      </c>
      <c r="I2929" t="s">
        <v>8709</v>
      </c>
      <c r="J2929" t="s">
        <v>159</v>
      </c>
      <c r="K2929" s="3" t="s">
        <v>29</v>
      </c>
      <c r="L2929">
        <v>0</v>
      </c>
      <c r="M2929">
        <v>119718203</v>
      </c>
      <c r="N2929" t="s">
        <v>6995</v>
      </c>
      <c r="O2929" s="2">
        <v>105</v>
      </c>
      <c r="Q2929" s="10" t="s">
        <v>40</v>
      </c>
      <c r="R2929" s="21">
        <v>1996</v>
      </c>
      <c r="S2929" s="27" t="s">
        <v>13386</v>
      </c>
      <c r="T2929" s="25" t="str">
        <f>LEFT(S2929,3)</f>
        <v>Dec</v>
      </c>
      <c r="U2929" s="10" t="s">
        <v>29</v>
      </c>
      <c r="V2929" s="21">
        <v>5.7</v>
      </c>
      <c r="W2929" s="10">
        <v>42000</v>
      </c>
      <c r="X2929" s="10" t="s">
        <v>1584</v>
      </c>
      <c r="Y2929" s="10" t="s">
        <v>8709</v>
      </c>
      <c r="Z2929" s="10" t="s">
        <v>159</v>
      </c>
      <c r="AA2929" s="22" t="s">
        <v>29</v>
      </c>
      <c r="AB2929" s="10">
        <v>0</v>
      </c>
      <c r="AC2929" s="10">
        <v>119718203</v>
      </c>
      <c r="AD2929" s="10" t="s">
        <v>6995</v>
      </c>
      <c r="AE2929" s="23">
        <v>105</v>
      </c>
    </row>
    <row r="2930" spans="1:31" x14ac:dyDescent="0.35">
      <c r="A2930" t="s">
        <v>9199</v>
      </c>
      <c r="B2930" t="s">
        <v>15</v>
      </c>
      <c r="C2930" t="s">
        <v>103</v>
      </c>
      <c r="D2930" s="2">
        <v>1996</v>
      </c>
      <c r="E2930" t="s">
        <v>8244</v>
      </c>
      <c r="F2930" s="2">
        <v>6.3</v>
      </c>
      <c r="G2930">
        <v>16000</v>
      </c>
      <c r="H2930" t="s">
        <v>8055</v>
      </c>
      <c r="I2930" t="s">
        <v>8709</v>
      </c>
      <c r="J2930" t="s">
        <v>1023</v>
      </c>
      <c r="K2930" s="3" t="s">
        <v>29</v>
      </c>
      <c r="L2930">
        <v>29000000</v>
      </c>
      <c r="M2930">
        <v>11526099</v>
      </c>
      <c r="N2930" t="s">
        <v>6209</v>
      </c>
      <c r="O2930" s="2">
        <v>107</v>
      </c>
      <c r="Q2930" s="9" t="s">
        <v>103</v>
      </c>
      <c r="R2930" s="18">
        <v>1996</v>
      </c>
      <c r="S2930" s="26" t="s">
        <v>13271</v>
      </c>
      <c r="T2930" s="25" t="str">
        <f>LEFT(S2930,3)</f>
        <v>Apr</v>
      </c>
      <c r="U2930" s="9" t="s">
        <v>29</v>
      </c>
      <c r="V2930" s="18">
        <v>6.3</v>
      </c>
      <c r="W2930" s="9">
        <v>16000</v>
      </c>
      <c r="X2930" s="9" t="s">
        <v>8055</v>
      </c>
      <c r="Y2930" s="9" t="s">
        <v>8709</v>
      </c>
      <c r="Z2930" s="9" t="s">
        <v>1023</v>
      </c>
      <c r="AA2930" s="19" t="s">
        <v>29</v>
      </c>
      <c r="AB2930" s="9">
        <v>29000000</v>
      </c>
      <c r="AC2930" s="9">
        <v>11526099</v>
      </c>
      <c r="AD2930" s="9" t="s">
        <v>6209</v>
      </c>
      <c r="AE2930" s="20">
        <v>107</v>
      </c>
    </row>
    <row r="2931" spans="1:31" x14ac:dyDescent="0.35">
      <c r="A2931" t="s">
        <v>9200</v>
      </c>
      <c r="B2931" t="s">
        <v>32</v>
      </c>
      <c r="C2931" t="s">
        <v>24</v>
      </c>
      <c r="D2931" s="2">
        <v>1996</v>
      </c>
      <c r="E2931" t="s">
        <v>9074</v>
      </c>
      <c r="F2931" s="2">
        <v>5.6</v>
      </c>
      <c r="G2931">
        <v>95000</v>
      </c>
      <c r="H2931" t="s">
        <v>6397</v>
      </c>
      <c r="I2931" t="s">
        <v>9201</v>
      </c>
      <c r="J2931" t="s">
        <v>997</v>
      </c>
      <c r="K2931" s="3" t="s">
        <v>29</v>
      </c>
      <c r="L2931">
        <v>60000000</v>
      </c>
      <c r="M2931">
        <v>129832389</v>
      </c>
      <c r="N2931" t="s">
        <v>9202</v>
      </c>
      <c r="O2931" s="2">
        <v>89</v>
      </c>
      <c r="Q2931" s="10" t="s">
        <v>24</v>
      </c>
      <c r="R2931" s="21">
        <v>1996</v>
      </c>
      <c r="S2931" s="27" t="s">
        <v>13381</v>
      </c>
      <c r="T2931" s="25" t="str">
        <f>LEFT(S2931,3)</f>
        <v>Nov</v>
      </c>
      <c r="U2931" s="10" t="s">
        <v>29</v>
      </c>
      <c r="V2931" s="21">
        <v>5.6</v>
      </c>
      <c r="W2931" s="10">
        <v>95000</v>
      </c>
      <c r="X2931" s="10" t="s">
        <v>6397</v>
      </c>
      <c r="Y2931" s="10" t="s">
        <v>9201</v>
      </c>
      <c r="Z2931" s="10" t="s">
        <v>997</v>
      </c>
      <c r="AA2931" s="22" t="s">
        <v>29</v>
      </c>
      <c r="AB2931" s="10">
        <v>60000000</v>
      </c>
      <c r="AC2931" s="10">
        <v>129832389</v>
      </c>
      <c r="AD2931" s="10" t="s">
        <v>9202</v>
      </c>
      <c r="AE2931" s="23">
        <v>89</v>
      </c>
    </row>
    <row r="2932" spans="1:31" x14ac:dyDescent="0.35">
      <c r="A2932" t="s">
        <v>9203</v>
      </c>
      <c r="B2932" t="s">
        <v>15</v>
      </c>
      <c r="C2932" t="s">
        <v>40</v>
      </c>
      <c r="D2932" s="2">
        <v>1996</v>
      </c>
      <c r="E2932" t="s">
        <v>9058</v>
      </c>
      <c r="F2932" s="2">
        <v>6</v>
      </c>
      <c r="G2932">
        <v>17000</v>
      </c>
      <c r="H2932" t="s">
        <v>8842</v>
      </c>
      <c r="I2932" t="s">
        <v>8842</v>
      </c>
      <c r="J2932" t="s">
        <v>8842</v>
      </c>
      <c r="K2932" s="3" t="s">
        <v>29</v>
      </c>
      <c r="L2932">
        <v>3500000</v>
      </c>
      <c r="M2932">
        <v>9538948</v>
      </c>
      <c r="N2932" t="s">
        <v>8434</v>
      </c>
      <c r="O2932" s="2">
        <v>96</v>
      </c>
      <c r="Q2932" s="9" t="s">
        <v>40</v>
      </c>
      <c r="R2932" s="18">
        <v>1996</v>
      </c>
      <c r="S2932" s="26" t="s">
        <v>13377</v>
      </c>
      <c r="T2932" s="25" t="str">
        <f>LEFT(S2932,3)</f>
        <v>Aug</v>
      </c>
      <c r="U2932" s="9" t="s">
        <v>29</v>
      </c>
      <c r="V2932" s="18">
        <v>6</v>
      </c>
      <c r="W2932" s="9">
        <v>17000</v>
      </c>
      <c r="X2932" s="9" t="s">
        <v>8842</v>
      </c>
      <c r="Y2932" s="9" t="s">
        <v>8842</v>
      </c>
      <c r="Z2932" s="9" t="s">
        <v>8842</v>
      </c>
      <c r="AA2932" s="19" t="s">
        <v>29</v>
      </c>
      <c r="AB2932" s="9">
        <v>3500000</v>
      </c>
      <c r="AC2932" s="9">
        <v>9538948</v>
      </c>
      <c r="AD2932" s="9" t="s">
        <v>8434</v>
      </c>
      <c r="AE2932" s="20">
        <v>96</v>
      </c>
    </row>
    <row r="2933" spans="1:31" x14ac:dyDescent="0.35">
      <c r="A2933" t="s">
        <v>9204</v>
      </c>
      <c r="B2933" t="s">
        <v>15</v>
      </c>
      <c r="C2933" t="s">
        <v>40</v>
      </c>
      <c r="D2933" s="2">
        <v>1996</v>
      </c>
      <c r="E2933" t="s">
        <v>9205</v>
      </c>
      <c r="F2933" s="2">
        <v>7.2</v>
      </c>
      <c r="G2933">
        <v>19000</v>
      </c>
      <c r="H2933" t="s">
        <v>7325</v>
      </c>
      <c r="I2933" t="s">
        <v>7325</v>
      </c>
      <c r="J2933" t="s">
        <v>5045</v>
      </c>
      <c r="K2933" s="3" t="s">
        <v>21</v>
      </c>
      <c r="L2933">
        <v>0</v>
      </c>
      <c r="M2933">
        <v>2576738</v>
      </c>
      <c r="N2933" t="s">
        <v>1984</v>
      </c>
      <c r="O2933" s="2">
        <v>108</v>
      </c>
      <c r="Q2933" s="10" t="s">
        <v>40</v>
      </c>
      <c r="R2933" s="21">
        <v>1996</v>
      </c>
      <c r="S2933" s="27" t="s">
        <v>13402</v>
      </c>
      <c r="T2933" s="25" t="str">
        <f>LEFT(S2933,3)</f>
        <v>May</v>
      </c>
      <c r="U2933" s="10" t="s">
        <v>29</v>
      </c>
      <c r="V2933" s="21">
        <v>7.2</v>
      </c>
      <c r="W2933" s="10">
        <v>19000</v>
      </c>
      <c r="X2933" s="10" t="s">
        <v>7325</v>
      </c>
      <c r="Y2933" s="10" t="s">
        <v>7325</v>
      </c>
      <c r="Z2933" s="10" t="s">
        <v>5045</v>
      </c>
      <c r="AA2933" s="22" t="s">
        <v>21</v>
      </c>
      <c r="AB2933" s="10">
        <v>0</v>
      </c>
      <c r="AC2933" s="10">
        <v>2576738</v>
      </c>
      <c r="AD2933" s="10" t="s">
        <v>1984</v>
      </c>
      <c r="AE2933" s="23">
        <v>108</v>
      </c>
    </row>
    <row r="2934" spans="1:31" x14ac:dyDescent="0.35">
      <c r="A2934" t="s">
        <v>9206</v>
      </c>
      <c r="B2934" t="s">
        <v>1998</v>
      </c>
      <c r="C2934" t="s">
        <v>62</v>
      </c>
      <c r="D2934" s="2">
        <v>1996</v>
      </c>
      <c r="E2934" t="s">
        <v>9207</v>
      </c>
      <c r="F2934" s="2">
        <v>7.7</v>
      </c>
      <c r="G2934">
        <v>52000</v>
      </c>
      <c r="H2934" t="s">
        <v>9208</v>
      </c>
      <c r="I2934" t="s">
        <v>9209</v>
      </c>
      <c r="J2934" t="s">
        <v>9210</v>
      </c>
      <c r="K2934" s="3" t="s">
        <v>247</v>
      </c>
      <c r="L2934">
        <v>5500000</v>
      </c>
      <c r="M2934">
        <v>35999081</v>
      </c>
      <c r="N2934" t="s">
        <v>6686</v>
      </c>
      <c r="O2934" s="2">
        <v>105</v>
      </c>
      <c r="Q2934" s="9" t="s">
        <v>62</v>
      </c>
      <c r="R2934" s="18">
        <v>1996</v>
      </c>
      <c r="S2934" s="26" t="s">
        <v>13403</v>
      </c>
      <c r="T2934" s="25" t="str">
        <f>LEFT(S2934,3)</f>
        <v>Feb</v>
      </c>
      <c r="U2934" s="9" t="s">
        <v>29</v>
      </c>
      <c r="V2934" s="18">
        <v>7.7</v>
      </c>
      <c r="W2934" s="9">
        <v>52000</v>
      </c>
      <c r="X2934" s="9" t="s">
        <v>9208</v>
      </c>
      <c r="Y2934" s="9" t="s">
        <v>9209</v>
      </c>
      <c r="Z2934" s="9" t="s">
        <v>9210</v>
      </c>
      <c r="AA2934" s="19" t="s">
        <v>247</v>
      </c>
      <c r="AB2934" s="9">
        <v>5500000</v>
      </c>
      <c r="AC2934" s="9">
        <v>35999081</v>
      </c>
      <c r="AD2934" s="9" t="s">
        <v>6686</v>
      </c>
      <c r="AE2934" s="20">
        <v>105</v>
      </c>
    </row>
    <row r="2935" spans="1:31" x14ac:dyDescent="0.35">
      <c r="A2935" t="s">
        <v>9211</v>
      </c>
      <c r="B2935" t="s">
        <v>1998</v>
      </c>
      <c r="C2935" t="s">
        <v>40</v>
      </c>
      <c r="D2935" s="2">
        <v>1996</v>
      </c>
      <c r="E2935" t="s">
        <v>8599</v>
      </c>
      <c r="F2935" s="2">
        <v>6.3</v>
      </c>
      <c r="G2935">
        <v>38000</v>
      </c>
      <c r="H2935" t="s">
        <v>6841</v>
      </c>
      <c r="I2935" t="s">
        <v>9212</v>
      </c>
      <c r="J2935" t="s">
        <v>8593</v>
      </c>
      <c r="K2935" s="3" t="s">
        <v>29</v>
      </c>
      <c r="L2935">
        <v>0</v>
      </c>
      <c r="M2935">
        <v>32417995</v>
      </c>
      <c r="N2935" t="s">
        <v>8318</v>
      </c>
      <c r="O2935" s="2">
        <v>87</v>
      </c>
      <c r="Q2935" s="10" t="s">
        <v>40</v>
      </c>
      <c r="R2935" s="21">
        <v>1996</v>
      </c>
      <c r="S2935" s="27" t="s">
        <v>13321</v>
      </c>
      <c r="T2935" s="25" t="str">
        <f>LEFT(S2935,3)</f>
        <v>Feb</v>
      </c>
      <c r="U2935" s="10" t="s">
        <v>29</v>
      </c>
      <c r="V2935" s="21">
        <v>6.3</v>
      </c>
      <c r="W2935" s="10">
        <v>38000</v>
      </c>
      <c r="X2935" s="10" t="s">
        <v>6841</v>
      </c>
      <c r="Y2935" s="10" t="s">
        <v>9212</v>
      </c>
      <c r="Z2935" s="10" t="s">
        <v>8593</v>
      </c>
      <c r="AA2935" s="22" t="s">
        <v>29</v>
      </c>
      <c r="AB2935" s="10">
        <v>0</v>
      </c>
      <c r="AC2935" s="10">
        <v>32417995</v>
      </c>
      <c r="AD2935" s="10" t="s">
        <v>8318</v>
      </c>
      <c r="AE2935" s="23">
        <v>87</v>
      </c>
    </row>
    <row r="2936" spans="1:31" x14ac:dyDescent="0.35">
      <c r="A2936" t="s">
        <v>9213</v>
      </c>
      <c r="B2936" t="s">
        <v>15</v>
      </c>
      <c r="C2936" t="s">
        <v>33</v>
      </c>
      <c r="D2936" s="2">
        <v>1996</v>
      </c>
      <c r="E2936" t="s">
        <v>9163</v>
      </c>
      <c r="F2936" s="2">
        <v>5.5</v>
      </c>
      <c r="G2936">
        <v>21000</v>
      </c>
      <c r="H2936" t="s">
        <v>7238</v>
      </c>
      <c r="I2936" t="s">
        <v>4743</v>
      </c>
      <c r="J2936" t="s">
        <v>4538</v>
      </c>
      <c r="K2936" s="3" t="s">
        <v>29</v>
      </c>
      <c r="L2936">
        <v>25000000</v>
      </c>
      <c r="M2936">
        <v>14502483</v>
      </c>
      <c r="N2936" t="s">
        <v>30</v>
      </c>
      <c r="O2936" s="2">
        <v>101</v>
      </c>
      <c r="Q2936" s="9" t="s">
        <v>33</v>
      </c>
      <c r="R2936" s="18">
        <v>1996</v>
      </c>
      <c r="S2936" s="26" t="s">
        <v>13394</v>
      </c>
      <c r="T2936" s="25" t="str">
        <f>LEFT(S2936,3)</f>
        <v>Sep</v>
      </c>
      <c r="U2936" s="9" t="s">
        <v>29</v>
      </c>
      <c r="V2936" s="18">
        <v>5.5</v>
      </c>
      <c r="W2936" s="9">
        <v>21000</v>
      </c>
      <c r="X2936" s="9" t="s">
        <v>7238</v>
      </c>
      <c r="Y2936" s="9" t="s">
        <v>4743</v>
      </c>
      <c r="Z2936" s="9" t="s">
        <v>4538</v>
      </c>
      <c r="AA2936" s="19" t="s">
        <v>29</v>
      </c>
      <c r="AB2936" s="9">
        <v>25000000</v>
      </c>
      <c r="AC2936" s="9">
        <v>14502483</v>
      </c>
      <c r="AD2936" s="9" t="s">
        <v>30</v>
      </c>
      <c r="AE2936" s="20">
        <v>101</v>
      </c>
    </row>
    <row r="2937" spans="1:31" x14ac:dyDescent="0.35">
      <c r="A2937" t="s">
        <v>9214</v>
      </c>
      <c r="B2937" t="s">
        <v>32</v>
      </c>
      <c r="C2937" t="s">
        <v>40</v>
      </c>
      <c r="D2937" s="2">
        <v>1996</v>
      </c>
      <c r="E2937" t="s">
        <v>8853</v>
      </c>
      <c r="F2937" s="2">
        <v>6.5</v>
      </c>
      <c r="G2937">
        <v>44000</v>
      </c>
      <c r="H2937" t="s">
        <v>4342</v>
      </c>
      <c r="I2937" t="s">
        <v>5564</v>
      </c>
      <c r="J2937" t="s">
        <v>1013</v>
      </c>
      <c r="K2937" s="3" t="s">
        <v>29</v>
      </c>
      <c r="L2937">
        <v>0</v>
      </c>
      <c r="M2937">
        <v>97529550</v>
      </c>
      <c r="N2937" t="s">
        <v>9108</v>
      </c>
      <c r="O2937" s="2">
        <v>108</v>
      </c>
      <c r="Q2937" s="10" t="s">
        <v>40</v>
      </c>
      <c r="R2937" s="21">
        <v>1996</v>
      </c>
      <c r="S2937" s="27" t="s">
        <v>13345</v>
      </c>
      <c r="T2937" s="25" t="str">
        <f>LEFT(S2937,3)</f>
        <v>Dec</v>
      </c>
      <c r="U2937" s="10" t="s">
        <v>29</v>
      </c>
      <c r="V2937" s="21">
        <v>6.5</v>
      </c>
      <c r="W2937" s="10">
        <v>44000</v>
      </c>
      <c r="X2937" s="10" t="s">
        <v>4342</v>
      </c>
      <c r="Y2937" s="10" t="s">
        <v>5564</v>
      </c>
      <c r="Z2937" s="10" t="s">
        <v>1013</v>
      </c>
      <c r="AA2937" s="22" t="s">
        <v>29</v>
      </c>
      <c r="AB2937" s="10">
        <v>0</v>
      </c>
      <c r="AC2937" s="10">
        <v>97529550</v>
      </c>
      <c r="AD2937" s="10" t="s">
        <v>9108</v>
      </c>
      <c r="AE2937" s="23">
        <v>108</v>
      </c>
    </row>
    <row r="2938" spans="1:31" x14ac:dyDescent="0.35">
      <c r="A2938" t="s">
        <v>9215</v>
      </c>
      <c r="B2938" t="s">
        <v>15</v>
      </c>
      <c r="C2938" t="s">
        <v>16</v>
      </c>
      <c r="D2938" s="2">
        <v>1996</v>
      </c>
      <c r="E2938" t="s">
        <v>8970</v>
      </c>
      <c r="F2938" s="2">
        <v>7.4</v>
      </c>
      <c r="G2938">
        <v>28000</v>
      </c>
      <c r="H2938" t="s">
        <v>1846</v>
      </c>
      <c r="I2938" t="s">
        <v>1846</v>
      </c>
      <c r="J2938" t="s">
        <v>4151</v>
      </c>
      <c r="K2938" s="3" t="s">
        <v>29</v>
      </c>
      <c r="L2938">
        <v>5000000</v>
      </c>
      <c r="M2938">
        <v>12408986</v>
      </c>
      <c r="N2938" t="s">
        <v>30</v>
      </c>
      <c r="O2938" s="2">
        <v>135</v>
      </c>
      <c r="Q2938" s="9" t="s">
        <v>16</v>
      </c>
      <c r="R2938" s="18">
        <v>1996</v>
      </c>
      <c r="S2938" s="26" t="s">
        <v>13354</v>
      </c>
      <c r="T2938" s="25" t="str">
        <f>LEFT(S2938,3)</f>
        <v>Jun</v>
      </c>
      <c r="U2938" s="9" t="s">
        <v>29</v>
      </c>
      <c r="V2938" s="18">
        <v>7.4</v>
      </c>
      <c r="W2938" s="9">
        <v>28000</v>
      </c>
      <c r="X2938" s="9" t="s">
        <v>1846</v>
      </c>
      <c r="Y2938" s="9" t="s">
        <v>1846</v>
      </c>
      <c r="Z2938" s="9" t="s">
        <v>4151</v>
      </c>
      <c r="AA2938" s="19" t="s">
        <v>29</v>
      </c>
      <c r="AB2938" s="9">
        <v>5000000</v>
      </c>
      <c r="AC2938" s="9">
        <v>12408986</v>
      </c>
      <c r="AD2938" s="9" t="s">
        <v>30</v>
      </c>
      <c r="AE2938" s="20">
        <v>135</v>
      </c>
    </row>
    <row r="2939" spans="1:31" x14ac:dyDescent="0.35">
      <c r="A2939" t="s">
        <v>9216</v>
      </c>
      <c r="B2939" t="s">
        <v>15</v>
      </c>
      <c r="C2939" t="s">
        <v>62</v>
      </c>
      <c r="D2939" s="2">
        <v>1996</v>
      </c>
      <c r="E2939" t="s">
        <v>9092</v>
      </c>
      <c r="F2939" s="2">
        <v>7.2</v>
      </c>
      <c r="G2939">
        <v>30000</v>
      </c>
      <c r="H2939" t="s">
        <v>2242</v>
      </c>
      <c r="I2939" t="s">
        <v>2242</v>
      </c>
      <c r="J2939" t="s">
        <v>5709</v>
      </c>
      <c r="K2939" s="3" t="s">
        <v>21</v>
      </c>
      <c r="L2939">
        <v>25000000</v>
      </c>
      <c r="M2939">
        <v>11135803</v>
      </c>
      <c r="N2939" t="s">
        <v>22</v>
      </c>
      <c r="O2939" s="2">
        <v>133</v>
      </c>
      <c r="Q2939" s="10" t="s">
        <v>62</v>
      </c>
      <c r="R2939" s="21">
        <v>1996</v>
      </c>
      <c r="S2939" s="27" t="s">
        <v>13384</v>
      </c>
      <c r="T2939" s="25" t="str">
        <f>LEFT(S2939,3)</f>
        <v>Oct</v>
      </c>
      <c r="U2939" s="10" t="s">
        <v>29</v>
      </c>
      <c r="V2939" s="21">
        <v>7.2</v>
      </c>
      <c r="W2939" s="10">
        <v>30000</v>
      </c>
      <c r="X2939" s="10" t="s">
        <v>2242</v>
      </c>
      <c r="Y2939" s="10" t="s">
        <v>2242</v>
      </c>
      <c r="Z2939" s="10" t="s">
        <v>5709</v>
      </c>
      <c r="AA2939" s="22" t="s">
        <v>21</v>
      </c>
      <c r="AB2939" s="10">
        <v>25000000</v>
      </c>
      <c r="AC2939" s="10">
        <v>11135803</v>
      </c>
      <c r="AD2939" s="10" t="s">
        <v>22</v>
      </c>
      <c r="AE2939" s="23">
        <v>133</v>
      </c>
    </row>
    <row r="2940" spans="1:31" x14ac:dyDescent="0.35">
      <c r="A2940" t="s">
        <v>9217</v>
      </c>
      <c r="B2940" t="s">
        <v>32</v>
      </c>
      <c r="C2940" t="s">
        <v>16</v>
      </c>
      <c r="D2940" s="2">
        <v>1996</v>
      </c>
      <c r="E2940" t="s">
        <v>8980</v>
      </c>
      <c r="F2940" s="2">
        <v>6.4</v>
      </c>
      <c r="G2940">
        <v>76000</v>
      </c>
      <c r="H2940" t="s">
        <v>6944</v>
      </c>
      <c r="I2940" t="s">
        <v>9218</v>
      </c>
      <c r="J2940" t="s">
        <v>159</v>
      </c>
      <c r="K2940" s="3" t="s">
        <v>29</v>
      </c>
      <c r="L2940">
        <v>32000000</v>
      </c>
      <c r="M2940">
        <v>152036382</v>
      </c>
      <c r="N2940" t="s">
        <v>2091</v>
      </c>
      <c r="O2940" s="2">
        <v>123</v>
      </c>
      <c r="Q2940" s="9" t="s">
        <v>16</v>
      </c>
      <c r="R2940" s="18">
        <v>1996</v>
      </c>
      <c r="S2940" s="26" t="s">
        <v>13356</v>
      </c>
      <c r="T2940" s="25" t="str">
        <f>LEFT(S2940,3)</f>
        <v>Jul</v>
      </c>
      <c r="U2940" s="9" t="s">
        <v>29</v>
      </c>
      <c r="V2940" s="18">
        <v>6.4</v>
      </c>
      <c r="W2940" s="9">
        <v>76000</v>
      </c>
      <c r="X2940" s="9" t="s">
        <v>6944</v>
      </c>
      <c r="Y2940" s="9" t="s">
        <v>9218</v>
      </c>
      <c r="Z2940" s="9" t="s">
        <v>159</v>
      </c>
      <c r="AA2940" s="19" t="s">
        <v>29</v>
      </c>
      <c r="AB2940" s="9">
        <v>32000000</v>
      </c>
      <c r="AC2940" s="9">
        <v>152036382</v>
      </c>
      <c r="AD2940" s="9" t="s">
        <v>2091</v>
      </c>
      <c r="AE2940" s="20">
        <v>123</v>
      </c>
    </row>
    <row r="2941" spans="1:31" x14ac:dyDescent="0.35">
      <c r="A2941" t="s">
        <v>9219</v>
      </c>
      <c r="B2941" t="s">
        <v>32</v>
      </c>
      <c r="C2941" t="s">
        <v>40</v>
      </c>
      <c r="D2941" s="2">
        <v>1996</v>
      </c>
      <c r="E2941" t="s">
        <v>9220</v>
      </c>
      <c r="F2941" s="2">
        <v>5.9</v>
      </c>
      <c r="G2941">
        <v>9800</v>
      </c>
      <c r="H2941" t="s">
        <v>9221</v>
      </c>
      <c r="I2941" t="s">
        <v>9222</v>
      </c>
      <c r="J2941" t="s">
        <v>9223</v>
      </c>
      <c r="K2941" s="3" t="s">
        <v>29</v>
      </c>
      <c r="L2941">
        <v>12000000</v>
      </c>
      <c r="M2941">
        <v>26570048</v>
      </c>
      <c r="N2941" t="s">
        <v>43</v>
      </c>
      <c r="O2941" s="2">
        <v>100</v>
      </c>
      <c r="Q2941" s="10" t="s">
        <v>40</v>
      </c>
      <c r="R2941" s="21">
        <v>1996</v>
      </c>
      <c r="S2941" s="27" t="s">
        <v>13404</v>
      </c>
      <c r="T2941" s="25" t="str">
        <f>LEFT(S2941,3)</f>
        <v>Jul</v>
      </c>
      <c r="U2941" s="10" t="s">
        <v>29</v>
      </c>
      <c r="V2941" s="21">
        <v>5.9</v>
      </c>
      <c r="W2941" s="10">
        <v>9800</v>
      </c>
      <c r="X2941" s="10" t="s">
        <v>9221</v>
      </c>
      <c r="Y2941" s="10" t="s">
        <v>9222</v>
      </c>
      <c r="Z2941" s="10" t="s">
        <v>9223</v>
      </c>
      <c r="AA2941" s="22" t="s">
        <v>29</v>
      </c>
      <c r="AB2941" s="10">
        <v>12000000</v>
      </c>
      <c r="AC2941" s="10">
        <v>26570048</v>
      </c>
      <c r="AD2941" s="10" t="s">
        <v>43</v>
      </c>
      <c r="AE2941" s="23">
        <v>100</v>
      </c>
    </row>
    <row r="2942" spans="1:31" x14ac:dyDescent="0.35">
      <c r="A2942" t="s">
        <v>9224</v>
      </c>
      <c r="B2942" t="s">
        <v>32</v>
      </c>
      <c r="C2942" t="s">
        <v>24</v>
      </c>
      <c r="D2942" s="2">
        <v>1996</v>
      </c>
      <c r="E2942" t="s">
        <v>9225</v>
      </c>
      <c r="F2942" s="2">
        <v>5.3</v>
      </c>
      <c r="G2942">
        <v>10000</v>
      </c>
      <c r="H2942" t="s">
        <v>7499</v>
      </c>
      <c r="I2942" t="s">
        <v>9226</v>
      </c>
      <c r="J2942" t="s">
        <v>3244</v>
      </c>
      <c r="K2942" s="3" t="s">
        <v>29</v>
      </c>
      <c r="L2942">
        <v>25530000</v>
      </c>
      <c r="M2942">
        <v>20080020</v>
      </c>
      <c r="N2942" t="s">
        <v>60</v>
      </c>
      <c r="O2942" s="2">
        <v>95</v>
      </c>
      <c r="Q2942" s="9" t="s">
        <v>24</v>
      </c>
      <c r="R2942" s="18">
        <v>1996</v>
      </c>
      <c r="S2942" s="26" t="s">
        <v>13405</v>
      </c>
      <c r="T2942" s="25" t="str">
        <f>LEFT(S2942,3)</f>
        <v>May</v>
      </c>
      <c r="U2942" s="9" t="s">
        <v>29</v>
      </c>
      <c r="V2942" s="18">
        <v>5.3</v>
      </c>
      <c r="W2942" s="9">
        <v>10000</v>
      </c>
      <c r="X2942" s="9" t="s">
        <v>7499</v>
      </c>
      <c r="Y2942" s="9" t="s">
        <v>9226</v>
      </c>
      <c r="Z2942" s="9" t="s">
        <v>3244</v>
      </c>
      <c r="AA2942" s="19" t="s">
        <v>29</v>
      </c>
      <c r="AB2942" s="9">
        <v>25530000</v>
      </c>
      <c r="AC2942" s="9">
        <v>20080020</v>
      </c>
      <c r="AD2942" s="9" t="s">
        <v>60</v>
      </c>
      <c r="AE2942" s="20">
        <v>95</v>
      </c>
    </row>
    <row r="2943" spans="1:31" x14ac:dyDescent="0.35">
      <c r="A2943" t="s">
        <v>9227</v>
      </c>
      <c r="B2943" t="s">
        <v>32</v>
      </c>
      <c r="C2943" t="s">
        <v>62</v>
      </c>
      <c r="D2943" s="2">
        <v>1996</v>
      </c>
      <c r="E2943" t="s">
        <v>9188</v>
      </c>
      <c r="F2943" s="2">
        <v>6.3</v>
      </c>
      <c r="G2943">
        <v>34000</v>
      </c>
      <c r="H2943" t="s">
        <v>114</v>
      </c>
      <c r="I2943" t="s">
        <v>9228</v>
      </c>
      <c r="J2943" t="s">
        <v>4145</v>
      </c>
      <c r="K2943" s="3" t="s">
        <v>29</v>
      </c>
      <c r="L2943">
        <v>55000000</v>
      </c>
      <c r="M2943">
        <v>141047179</v>
      </c>
      <c r="N2943" t="s">
        <v>5720</v>
      </c>
      <c r="O2943" s="2">
        <v>135</v>
      </c>
      <c r="Q2943" s="10" t="s">
        <v>62</v>
      </c>
      <c r="R2943" s="21">
        <v>1996</v>
      </c>
      <c r="S2943" s="27" t="s">
        <v>13398</v>
      </c>
      <c r="T2943" s="25" t="str">
        <f>LEFT(S2943,3)</f>
        <v>Jan</v>
      </c>
      <c r="U2943" s="10" t="s">
        <v>29</v>
      </c>
      <c r="V2943" s="21">
        <v>6.3</v>
      </c>
      <c r="W2943" s="10">
        <v>34000</v>
      </c>
      <c r="X2943" s="10" t="s">
        <v>114</v>
      </c>
      <c r="Y2943" s="10" t="s">
        <v>9228</v>
      </c>
      <c r="Z2943" s="10" t="s">
        <v>4145</v>
      </c>
      <c r="AA2943" s="22" t="s">
        <v>29</v>
      </c>
      <c r="AB2943" s="10">
        <v>55000000</v>
      </c>
      <c r="AC2943" s="10">
        <v>141047179</v>
      </c>
      <c r="AD2943" s="10" t="s">
        <v>5720</v>
      </c>
      <c r="AE2943" s="23">
        <v>135</v>
      </c>
    </row>
    <row r="2944" spans="1:31" x14ac:dyDescent="0.35">
      <c r="A2944" t="s">
        <v>9229</v>
      </c>
      <c r="B2944" t="s">
        <v>15</v>
      </c>
      <c r="C2944" t="s">
        <v>16</v>
      </c>
      <c r="D2944" s="2">
        <v>1996</v>
      </c>
      <c r="E2944" t="s">
        <v>8137</v>
      </c>
      <c r="F2944" s="2">
        <v>5.4</v>
      </c>
      <c r="G2944">
        <v>14000</v>
      </c>
      <c r="H2944" t="s">
        <v>5135</v>
      </c>
      <c r="I2944" t="s">
        <v>6671</v>
      </c>
      <c r="J2944" t="s">
        <v>6657</v>
      </c>
      <c r="K2944" s="3" t="s">
        <v>29</v>
      </c>
      <c r="L2944">
        <v>0</v>
      </c>
      <c r="M2944">
        <v>17100266</v>
      </c>
      <c r="N2944" t="s">
        <v>9230</v>
      </c>
      <c r="O2944" s="2">
        <v>107</v>
      </c>
      <c r="Q2944" s="9" t="s">
        <v>16</v>
      </c>
      <c r="R2944" s="18">
        <v>1996</v>
      </c>
      <c r="S2944" s="26" t="s">
        <v>13257</v>
      </c>
      <c r="T2944" s="25" t="str">
        <f>LEFT(S2944,3)</f>
        <v>Mar</v>
      </c>
      <c r="U2944" s="9" t="s">
        <v>29</v>
      </c>
      <c r="V2944" s="18">
        <v>5.4</v>
      </c>
      <c r="W2944" s="9">
        <v>14000</v>
      </c>
      <c r="X2944" s="9" t="s">
        <v>5135</v>
      </c>
      <c r="Y2944" s="9" t="s">
        <v>6671</v>
      </c>
      <c r="Z2944" s="9" t="s">
        <v>6657</v>
      </c>
      <c r="AA2944" s="19" t="s">
        <v>29</v>
      </c>
      <c r="AB2944" s="9">
        <v>0</v>
      </c>
      <c r="AC2944" s="9">
        <v>17100266</v>
      </c>
      <c r="AD2944" s="9" t="s">
        <v>9230</v>
      </c>
      <c r="AE2944" s="20">
        <v>107</v>
      </c>
    </row>
    <row r="2945" spans="1:31" x14ac:dyDescent="0.35">
      <c r="A2945" t="s">
        <v>9231</v>
      </c>
      <c r="B2945" t="s">
        <v>15</v>
      </c>
      <c r="C2945" t="s">
        <v>40</v>
      </c>
      <c r="D2945" s="2">
        <v>1996</v>
      </c>
      <c r="E2945" t="s">
        <v>9166</v>
      </c>
      <c r="F2945" s="2">
        <v>5.4</v>
      </c>
      <c r="G2945">
        <v>14000</v>
      </c>
      <c r="H2945" t="s">
        <v>9232</v>
      </c>
      <c r="I2945" t="s">
        <v>9233</v>
      </c>
      <c r="J2945" t="s">
        <v>9234</v>
      </c>
      <c r="K2945" s="3" t="s">
        <v>29</v>
      </c>
      <c r="L2945">
        <v>13000000</v>
      </c>
      <c r="M2945">
        <v>5781045</v>
      </c>
      <c r="N2945" t="s">
        <v>9235</v>
      </c>
      <c r="O2945" s="2">
        <v>87</v>
      </c>
      <c r="Q2945" s="10" t="s">
        <v>40</v>
      </c>
      <c r="R2945" s="21">
        <v>1996</v>
      </c>
      <c r="S2945" s="27" t="s">
        <v>13395</v>
      </c>
      <c r="T2945" s="25" t="str">
        <f>LEFT(S2945,3)</f>
        <v>Aug</v>
      </c>
      <c r="U2945" s="10" t="s">
        <v>29</v>
      </c>
      <c r="V2945" s="21">
        <v>5.4</v>
      </c>
      <c r="W2945" s="10">
        <v>14000</v>
      </c>
      <c r="X2945" s="10" t="s">
        <v>9232</v>
      </c>
      <c r="Y2945" s="10" t="s">
        <v>9233</v>
      </c>
      <c r="Z2945" s="10" t="s">
        <v>9234</v>
      </c>
      <c r="AA2945" s="22" t="s">
        <v>29</v>
      </c>
      <c r="AB2945" s="10">
        <v>13000000</v>
      </c>
      <c r="AC2945" s="10">
        <v>5781045</v>
      </c>
      <c r="AD2945" s="10" t="s">
        <v>9235</v>
      </c>
      <c r="AE2945" s="23">
        <v>87</v>
      </c>
    </row>
    <row r="2946" spans="1:31" x14ac:dyDescent="0.35">
      <c r="A2946" t="s">
        <v>9236</v>
      </c>
      <c r="B2946" t="s">
        <v>1998</v>
      </c>
      <c r="C2946" t="s">
        <v>33</v>
      </c>
      <c r="D2946" s="2">
        <v>1996</v>
      </c>
      <c r="E2946" t="s">
        <v>8679</v>
      </c>
      <c r="F2946" s="2">
        <v>5.4</v>
      </c>
      <c r="G2946">
        <v>37000</v>
      </c>
      <c r="H2946" t="s">
        <v>9237</v>
      </c>
      <c r="I2946" t="s">
        <v>9238</v>
      </c>
      <c r="J2946" t="s">
        <v>193</v>
      </c>
      <c r="K2946" s="3" t="s">
        <v>29</v>
      </c>
      <c r="L2946">
        <v>18000000</v>
      </c>
      <c r="M2946">
        <v>26960191</v>
      </c>
      <c r="N2946" t="s">
        <v>5720</v>
      </c>
      <c r="O2946" s="2">
        <v>81</v>
      </c>
      <c r="Q2946" s="9" t="s">
        <v>33</v>
      </c>
      <c r="R2946" s="18">
        <v>1996</v>
      </c>
      <c r="S2946" s="26" t="s">
        <v>13331</v>
      </c>
      <c r="T2946" s="25" t="str">
        <f>LEFT(S2946,3)</f>
        <v>May</v>
      </c>
      <c r="U2946" s="9" t="s">
        <v>29</v>
      </c>
      <c r="V2946" s="18">
        <v>5.4</v>
      </c>
      <c r="W2946" s="9">
        <v>37000</v>
      </c>
      <c r="X2946" s="9" t="s">
        <v>9237</v>
      </c>
      <c r="Y2946" s="9" t="s">
        <v>9238</v>
      </c>
      <c r="Z2946" s="9" t="s">
        <v>193</v>
      </c>
      <c r="AA2946" s="19" t="s">
        <v>29</v>
      </c>
      <c r="AB2946" s="9">
        <v>18000000</v>
      </c>
      <c r="AC2946" s="9">
        <v>26960191</v>
      </c>
      <c r="AD2946" s="9" t="s">
        <v>5720</v>
      </c>
      <c r="AE2946" s="20">
        <v>81</v>
      </c>
    </row>
    <row r="2947" spans="1:31" x14ac:dyDescent="0.35">
      <c r="A2947" t="s">
        <v>9239</v>
      </c>
      <c r="B2947" t="s">
        <v>15</v>
      </c>
      <c r="C2947" t="s">
        <v>33</v>
      </c>
      <c r="D2947" s="2">
        <v>1996</v>
      </c>
      <c r="E2947" t="s">
        <v>9240</v>
      </c>
      <c r="F2947" s="2">
        <v>6</v>
      </c>
      <c r="G2947">
        <v>13000</v>
      </c>
      <c r="H2947" t="s">
        <v>1770</v>
      </c>
      <c r="I2947" t="s">
        <v>9241</v>
      </c>
      <c r="J2947" t="s">
        <v>1489</v>
      </c>
      <c r="K2947" s="3" t="s">
        <v>29</v>
      </c>
      <c r="L2947">
        <v>0</v>
      </c>
      <c r="M2947">
        <v>14818176</v>
      </c>
      <c r="N2947" t="s">
        <v>9242</v>
      </c>
      <c r="O2947" s="2">
        <v>114</v>
      </c>
      <c r="Q2947" s="10" t="s">
        <v>33</v>
      </c>
      <c r="R2947" s="21">
        <v>1996</v>
      </c>
      <c r="S2947" s="27" t="s">
        <v>13406</v>
      </c>
      <c r="T2947" s="25" t="str">
        <f>LEFT(S2947,3)</f>
        <v>Apr</v>
      </c>
      <c r="U2947" s="10" t="s">
        <v>29</v>
      </c>
      <c r="V2947" s="21">
        <v>6</v>
      </c>
      <c r="W2947" s="10">
        <v>13000</v>
      </c>
      <c r="X2947" s="10" t="s">
        <v>1770</v>
      </c>
      <c r="Y2947" s="10" t="s">
        <v>9241</v>
      </c>
      <c r="Z2947" s="10" t="s">
        <v>1489</v>
      </c>
      <c r="AA2947" s="22" t="s">
        <v>29</v>
      </c>
      <c r="AB2947" s="10">
        <v>0</v>
      </c>
      <c r="AC2947" s="10">
        <v>14818176</v>
      </c>
      <c r="AD2947" s="10" t="s">
        <v>9242</v>
      </c>
      <c r="AE2947" s="23">
        <v>114</v>
      </c>
    </row>
    <row r="2948" spans="1:31" x14ac:dyDescent="0.35">
      <c r="A2948" t="s">
        <v>9243</v>
      </c>
      <c r="B2948" t="s">
        <v>1998</v>
      </c>
      <c r="C2948" t="s">
        <v>16</v>
      </c>
      <c r="D2948" s="2">
        <v>1996</v>
      </c>
      <c r="E2948" t="s">
        <v>9094</v>
      </c>
      <c r="F2948" s="2">
        <v>6.7</v>
      </c>
      <c r="G2948">
        <v>26000</v>
      </c>
      <c r="H2948" t="s">
        <v>9244</v>
      </c>
      <c r="I2948" t="s">
        <v>9245</v>
      </c>
      <c r="J2948" t="s">
        <v>746</v>
      </c>
      <c r="K2948" s="3" t="s">
        <v>29</v>
      </c>
      <c r="L2948">
        <v>23000000</v>
      </c>
      <c r="M2948">
        <v>12803305</v>
      </c>
      <c r="N2948" t="s">
        <v>9246</v>
      </c>
      <c r="O2948" s="2">
        <v>98</v>
      </c>
      <c r="Q2948" s="9" t="s">
        <v>16</v>
      </c>
      <c r="R2948" s="18">
        <v>1996</v>
      </c>
      <c r="S2948" s="26" t="s">
        <v>13385</v>
      </c>
      <c r="T2948" s="25" t="str">
        <f>LEFT(S2948,3)</f>
        <v>Feb</v>
      </c>
      <c r="U2948" s="9" t="s">
        <v>29</v>
      </c>
      <c r="V2948" s="18">
        <v>6.7</v>
      </c>
      <c r="W2948" s="9">
        <v>26000</v>
      </c>
      <c r="X2948" s="9" t="s">
        <v>9244</v>
      </c>
      <c r="Y2948" s="9" t="s">
        <v>9245</v>
      </c>
      <c r="Z2948" s="9" t="s">
        <v>746</v>
      </c>
      <c r="AA2948" s="19" t="s">
        <v>29</v>
      </c>
      <c r="AB2948" s="9">
        <v>23000000</v>
      </c>
      <c r="AC2948" s="9">
        <v>12803305</v>
      </c>
      <c r="AD2948" s="9" t="s">
        <v>9246</v>
      </c>
      <c r="AE2948" s="20">
        <v>98</v>
      </c>
    </row>
    <row r="2949" spans="1:31" x14ac:dyDescent="0.35">
      <c r="A2949" t="s">
        <v>9247</v>
      </c>
      <c r="B2949" t="s">
        <v>1998</v>
      </c>
      <c r="C2949" t="s">
        <v>40</v>
      </c>
      <c r="D2949" s="2">
        <v>1996</v>
      </c>
      <c r="E2949" t="s">
        <v>9193</v>
      </c>
      <c r="F2949" s="2">
        <v>6.1</v>
      </c>
      <c r="G2949">
        <v>31000</v>
      </c>
      <c r="H2949" t="s">
        <v>46</v>
      </c>
      <c r="I2949" t="s">
        <v>9248</v>
      </c>
      <c r="J2949" t="s">
        <v>1564</v>
      </c>
      <c r="K2949" s="3" t="s">
        <v>29</v>
      </c>
      <c r="L2949">
        <v>45000000</v>
      </c>
      <c r="M2949">
        <v>21075014</v>
      </c>
      <c r="N2949" t="s">
        <v>30</v>
      </c>
      <c r="O2949" s="2">
        <v>117</v>
      </c>
      <c r="Q2949" s="10" t="s">
        <v>40</v>
      </c>
      <c r="R2949" s="21">
        <v>1996</v>
      </c>
      <c r="S2949" s="27" t="s">
        <v>13400</v>
      </c>
      <c r="T2949" s="25" t="str">
        <f>LEFT(S2949,3)</f>
        <v>Jul</v>
      </c>
      <c r="U2949" s="10" t="s">
        <v>29</v>
      </c>
      <c r="V2949" s="21">
        <v>6.1</v>
      </c>
      <c r="W2949" s="10">
        <v>31000</v>
      </c>
      <c r="X2949" s="10" t="s">
        <v>46</v>
      </c>
      <c r="Y2949" s="10" t="s">
        <v>9248</v>
      </c>
      <c r="Z2949" s="10" t="s">
        <v>1564</v>
      </c>
      <c r="AA2949" s="22" t="s">
        <v>29</v>
      </c>
      <c r="AB2949" s="10">
        <v>45000000</v>
      </c>
      <c r="AC2949" s="10">
        <v>21075014</v>
      </c>
      <c r="AD2949" s="10" t="s">
        <v>30</v>
      </c>
      <c r="AE2949" s="23">
        <v>117</v>
      </c>
    </row>
    <row r="2950" spans="1:31" x14ac:dyDescent="0.35">
      <c r="A2950" t="s">
        <v>9249</v>
      </c>
      <c r="B2950" t="s">
        <v>32</v>
      </c>
      <c r="C2950" t="s">
        <v>40</v>
      </c>
      <c r="D2950" s="2">
        <v>1996</v>
      </c>
      <c r="E2950" t="s">
        <v>9250</v>
      </c>
      <c r="F2950" s="2">
        <v>5.8</v>
      </c>
      <c r="G2950">
        <v>8200</v>
      </c>
      <c r="H2950" t="s">
        <v>3390</v>
      </c>
      <c r="I2950" t="s">
        <v>7176</v>
      </c>
      <c r="J2950" t="s">
        <v>591</v>
      </c>
      <c r="K2950" s="3" t="s">
        <v>29</v>
      </c>
      <c r="L2950">
        <v>0</v>
      </c>
      <c r="M2950">
        <v>7032782</v>
      </c>
      <c r="N2950" t="s">
        <v>117</v>
      </c>
      <c r="O2950" s="2">
        <v>108</v>
      </c>
      <c r="Q2950" s="9" t="s">
        <v>40</v>
      </c>
      <c r="R2950" s="18">
        <v>1996</v>
      </c>
      <c r="S2950" s="26" t="s">
        <v>13407</v>
      </c>
      <c r="T2950" s="25" t="str">
        <f>LEFT(S2950,3)</f>
        <v>Aug</v>
      </c>
      <c r="U2950" s="9" t="s">
        <v>29</v>
      </c>
      <c r="V2950" s="18">
        <v>5.8</v>
      </c>
      <c r="W2950" s="9">
        <v>8200</v>
      </c>
      <c r="X2950" s="9" t="s">
        <v>3390</v>
      </c>
      <c r="Y2950" s="9" t="s">
        <v>7176</v>
      </c>
      <c r="Z2950" s="9" t="s">
        <v>591</v>
      </c>
      <c r="AA2950" s="19" t="s">
        <v>29</v>
      </c>
      <c r="AB2950" s="9">
        <v>0</v>
      </c>
      <c r="AC2950" s="9">
        <v>7032782</v>
      </c>
      <c r="AD2950" s="9" t="s">
        <v>117</v>
      </c>
      <c r="AE2950" s="20">
        <v>108</v>
      </c>
    </row>
    <row r="2951" spans="1:31" x14ac:dyDescent="0.35">
      <c r="A2951" t="s">
        <v>9251</v>
      </c>
      <c r="B2951" t="s">
        <v>15</v>
      </c>
      <c r="C2951" t="s">
        <v>40</v>
      </c>
      <c r="D2951" s="2">
        <v>1996</v>
      </c>
      <c r="E2951" t="s">
        <v>9252</v>
      </c>
      <c r="F2951" s="2">
        <v>6.7</v>
      </c>
      <c r="G2951">
        <v>36000</v>
      </c>
      <c r="H2951" t="s">
        <v>288</v>
      </c>
      <c r="I2951" t="s">
        <v>288</v>
      </c>
      <c r="J2951" t="s">
        <v>288</v>
      </c>
      <c r="K2951" s="3" t="s">
        <v>29</v>
      </c>
      <c r="L2951">
        <v>20000000</v>
      </c>
      <c r="M2951">
        <v>9759200</v>
      </c>
      <c r="N2951" t="s">
        <v>3743</v>
      </c>
      <c r="O2951" s="2">
        <v>101</v>
      </c>
      <c r="Q2951" s="10" t="s">
        <v>40</v>
      </c>
      <c r="R2951" s="21">
        <v>1996</v>
      </c>
      <c r="S2951" s="27" t="s">
        <v>13408</v>
      </c>
      <c r="T2951" s="25" t="str">
        <f>LEFT(S2951,3)</f>
        <v>Jan</v>
      </c>
      <c r="U2951" s="10" t="s">
        <v>29</v>
      </c>
      <c r="V2951" s="21">
        <v>6.7</v>
      </c>
      <c r="W2951" s="10">
        <v>36000</v>
      </c>
      <c r="X2951" s="10" t="s">
        <v>288</v>
      </c>
      <c r="Y2951" s="10" t="s">
        <v>288</v>
      </c>
      <c r="Z2951" s="10" t="s">
        <v>288</v>
      </c>
      <c r="AA2951" s="22" t="s">
        <v>29</v>
      </c>
      <c r="AB2951" s="10">
        <v>20000000</v>
      </c>
      <c r="AC2951" s="10">
        <v>9759200</v>
      </c>
      <c r="AD2951" s="10" t="s">
        <v>3743</v>
      </c>
      <c r="AE2951" s="23">
        <v>101</v>
      </c>
    </row>
    <row r="2952" spans="1:31" x14ac:dyDescent="0.35">
      <c r="A2952" t="s">
        <v>9253</v>
      </c>
      <c r="B2952" t="s">
        <v>1998</v>
      </c>
      <c r="C2952" t="s">
        <v>40</v>
      </c>
      <c r="D2952" s="2">
        <v>1996</v>
      </c>
      <c r="E2952" t="s">
        <v>9058</v>
      </c>
      <c r="F2952" s="2">
        <v>5.8</v>
      </c>
      <c r="G2952">
        <v>10000</v>
      </c>
      <c r="H2952" t="s">
        <v>9254</v>
      </c>
      <c r="I2952" t="s">
        <v>8604</v>
      </c>
      <c r="J2952" t="s">
        <v>4202</v>
      </c>
      <c r="K2952" s="3" t="s">
        <v>29</v>
      </c>
      <c r="L2952">
        <v>12000000</v>
      </c>
      <c r="M2952">
        <v>21440752</v>
      </c>
      <c r="N2952" t="s">
        <v>43</v>
      </c>
      <c r="O2952" s="2">
        <v>90</v>
      </c>
      <c r="Q2952" s="9" t="s">
        <v>40</v>
      </c>
      <c r="R2952" s="18">
        <v>1996</v>
      </c>
      <c r="S2952" s="26" t="s">
        <v>13377</v>
      </c>
      <c r="T2952" s="25" t="str">
        <f>LEFT(S2952,3)</f>
        <v>Aug</v>
      </c>
      <c r="U2952" s="9" t="s">
        <v>29</v>
      </c>
      <c r="V2952" s="18">
        <v>5.8</v>
      </c>
      <c r="W2952" s="9">
        <v>10000</v>
      </c>
      <c r="X2952" s="9" t="s">
        <v>9254</v>
      </c>
      <c r="Y2952" s="9" t="s">
        <v>8604</v>
      </c>
      <c r="Z2952" s="9" t="s">
        <v>4202</v>
      </c>
      <c r="AA2952" s="19" t="s">
        <v>29</v>
      </c>
      <c r="AB2952" s="9">
        <v>12000000</v>
      </c>
      <c r="AC2952" s="9">
        <v>21440752</v>
      </c>
      <c r="AD2952" s="9" t="s">
        <v>43</v>
      </c>
      <c r="AE2952" s="20">
        <v>90</v>
      </c>
    </row>
    <row r="2953" spans="1:31" x14ac:dyDescent="0.35">
      <c r="A2953" t="s">
        <v>9255</v>
      </c>
      <c r="B2953" t="s">
        <v>15</v>
      </c>
      <c r="C2953" t="s">
        <v>33</v>
      </c>
      <c r="D2953" s="2">
        <v>1996</v>
      </c>
      <c r="E2953" t="s">
        <v>9131</v>
      </c>
      <c r="F2953" s="2">
        <v>4.7</v>
      </c>
      <c r="G2953">
        <v>19000</v>
      </c>
      <c r="H2953" t="s">
        <v>9256</v>
      </c>
      <c r="I2953" t="s">
        <v>7936</v>
      </c>
      <c r="J2953" t="s">
        <v>9257</v>
      </c>
      <c r="K2953" s="3" t="s">
        <v>29</v>
      </c>
      <c r="L2953">
        <v>13000000</v>
      </c>
      <c r="M2953">
        <v>17917287</v>
      </c>
      <c r="N2953" t="s">
        <v>9258</v>
      </c>
      <c r="O2953" s="2">
        <v>84</v>
      </c>
      <c r="Q2953" s="10" t="s">
        <v>33</v>
      </c>
      <c r="R2953" s="21">
        <v>1996</v>
      </c>
      <c r="S2953" s="27" t="s">
        <v>13391</v>
      </c>
      <c r="T2953" s="25" t="str">
        <f>LEFT(S2953,3)</f>
        <v>Aug</v>
      </c>
      <c r="U2953" s="10" t="s">
        <v>29</v>
      </c>
      <c r="V2953" s="21">
        <v>4.7</v>
      </c>
      <c r="W2953" s="10">
        <v>19000</v>
      </c>
      <c r="X2953" s="10" t="s">
        <v>9256</v>
      </c>
      <c r="Y2953" s="10" t="s">
        <v>7936</v>
      </c>
      <c r="Z2953" s="10" t="s">
        <v>9257</v>
      </c>
      <c r="AA2953" s="22" t="s">
        <v>29</v>
      </c>
      <c r="AB2953" s="10">
        <v>13000000</v>
      </c>
      <c r="AC2953" s="10">
        <v>17917287</v>
      </c>
      <c r="AD2953" s="10" t="s">
        <v>9258</v>
      </c>
      <c r="AE2953" s="23">
        <v>84</v>
      </c>
    </row>
    <row r="2954" spans="1:31" x14ac:dyDescent="0.35">
      <c r="A2954" t="s">
        <v>9259</v>
      </c>
      <c r="B2954" t="s">
        <v>15</v>
      </c>
      <c r="C2954" t="s">
        <v>62</v>
      </c>
      <c r="D2954" s="2">
        <v>1996</v>
      </c>
      <c r="E2954" t="s">
        <v>9001</v>
      </c>
      <c r="F2954" s="2">
        <v>6.9</v>
      </c>
      <c r="G2954">
        <v>20000</v>
      </c>
      <c r="H2954" t="s">
        <v>9260</v>
      </c>
      <c r="I2954" t="s">
        <v>9261</v>
      </c>
      <c r="J2954" t="s">
        <v>9262</v>
      </c>
      <c r="K2954" s="3" t="s">
        <v>29</v>
      </c>
      <c r="L2954">
        <v>3300000</v>
      </c>
      <c r="M2954">
        <v>3011195</v>
      </c>
      <c r="N2954" t="s">
        <v>9263</v>
      </c>
      <c r="O2954" s="2">
        <v>107</v>
      </c>
      <c r="Q2954" s="9" t="s">
        <v>62</v>
      </c>
      <c r="R2954" s="18">
        <v>1996</v>
      </c>
      <c r="S2954" s="26" t="s">
        <v>13361</v>
      </c>
      <c r="T2954" s="25" t="str">
        <f>LEFT(S2954,3)</f>
        <v>Aug</v>
      </c>
      <c r="U2954" s="9" t="s">
        <v>29</v>
      </c>
      <c r="V2954" s="18">
        <v>6.9</v>
      </c>
      <c r="W2954" s="9">
        <v>20000</v>
      </c>
      <c r="X2954" s="9" t="s">
        <v>9260</v>
      </c>
      <c r="Y2954" s="9" t="s">
        <v>9261</v>
      </c>
      <c r="Z2954" s="9" t="s">
        <v>9262</v>
      </c>
      <c r="AA2954" s="19" t="s">
        <v>29</v>
      </c>
      <c r="AB2954" s="9">
        <v>3300000</v>
      </c>
      <c r="AC2954" s="9">
        <v>3011195</v>
      </c>
      <c r="AD2954" s="9" t="s">
        <v>9263</v>
      </c>
      <c r="AE2954" s="20">
        <v>107</v>
      </c>
    </row>
    <row r="2955" spans="1:31" x14ac:dyDescent="0.35">
      <c r="A2955" t="s">
        <v>9264</v>
      </c>
      <c r="B2955" t="s">
        <v>1998</v>
      </c>
      <c r="C2955" t="s">
        <v>33</v>
      </c>
      <c r="D2955" s="2">
        <v>1996</v>
      </c>
      <c r="E2955" t="s">
        <v>8244</v>
      </c>
      <c r="F2955" s="2">
        <v>5.6</v>
      </c>
      <c r="G2955">
        <v>25000</v>
      </c>
      <c r="H2955" t="s">
        <v>4538</v>
      </c>
      <c r="I2955" t="s">
        <v>9265</v>
      </c>
      <c r="J2955" t="s">
        <v>4538</v>
      </c>
      <c r="K2955" s="3" t="s">
        <v>194</v>
      </c>
      <c r="L2955">
        <v>30000000</v>
      </c>
      <c r="M2955">
        <v>57400547</v>
      </c>
      <c r="N2955" t="s">
        <v>9266</v>
      </c>
      <c r="O2955" s="2">
        <v>95</v>
      </c>
      <c r="Q2955" s="10" t="s">
        <v>33</v>
      </c>
      <c r="R2955" s="21">
        <v>1996</v>
      </c>
      <c r="S2955" s="27" t="s">
        <v>13271</v>
      </c>
      <c r="T2955" s="25" t="str">
        <f>LEFT(S2955,3)</f>
        <v>Apr</v>
      </c>
      <c r="U2955" s="10" t="s">
        <v>29</v>
      </c>
      <c r="V2955" s="21">
        <v>5.6</v>
      </c>
      <c r="W2955" s="10">
        <v>25000</v>
      </c>
      <c r="X2955" s="10" t="s">
        <v>4538</v>
      </c>
      <c r="Y2955" s="10" t="s">
        <v>9265</v>
      </c>
      <c r="Z2955" s="10" t="s">
        <v>4538</v>
      </c>
      <c r="AA2955" s="22" t="s">
        <v>194</v>
      </c>
      <c r="AB2955" s="10">
        <v>30000000</v>
      </c>
      <c r="AC2955" s="10">
        <v>57400547</v>
      </c>
      <c r="AD2955" s="10" t="s">
        <v>9266</v>
      </c>
      <c r="AE2955" s="23">
        <v>95</v>
      </c>
    </row>
    <row r="2956" spans="1:31" x14ac:dyDescent="0.35">
      <c r="A2956" t="s">
        <v>9267</v>
      </c>
      <c r="B2956" t="s">
        <v>336</v>
      </c>
      <c r="C2956" t="s">
        <v>33</v>
      </c>
      <c r="D2956" s="2">
        <v>1996</v>
      </c>
      <c r="E2956" t="s">
        <v>9007</v>
      </c>
      <c r="F2956" s="2">
        <v>7</v>
      </c>
      <c r="G2956">
        <v>22000</v>
      </c>
      <c r="H2956" t="s">
        <v>7114</v>
      </c>
      <c r="I2956" t="s">
        <v>9268</v>
      </c>
      <c r="J2956" t="s">
        <v>9269</v>
      </c>
      <c r="K2956" s="3" t="s">
        <v>29</v>
      </c>
      <c r="L2956">
        <v>0</v>
      </c>
      <c r="M2956">
        <v>34327391</v>
      </c>
      <c r="N2956" t="s">
        <v>1723</v>
      </c>
      <c r="O2956" s="2">
        <v>99</v>
      </c>
      <c r="Q2956" s="9" t="s">
        <v>33</v>
      </c>
      <c r="R2956" s="18">
        <v>1996</v>
      </c>
      <c r="S2956" s="26" t="s">
        <v>13362</v>
      </c>
      <c r="T2956" s="25" t="str">
        <f>LEFT(S2956,3)</f>
        <v>Feb</v>
      </c>
      <c r="U2956" s="9" t="s">
        <v>29</v>
      </c>
      <c r="V2956" s="18">
        <v>7</v>
      </c>
      <c r="W2956" s="9">
        <v>22000</v>
      </c>
      <c r="X2956" s="9" t="s">
        <v>7114</v>
      </c>
      <c r="Y2956" s="9" t="s">
        <v>9268</v>
      </c>
      <c r="Z2956" s="9" t="s">
        <v>9269</v>
      </c>
      <c r="AA2956" s="19" t="s">
        <v>29</v>
      </c>
      <c r="AB2956" s="9">
        <v>0</v>
      </c>
      <c r="AC2956" s="9">
        <v>34327391</v>
      </c>
      <c r="AD2956" s="9" t="s">
        <v>1723</v>
      </c>
      <c r="AE2956" s="20">
        <v>99</v>
      </c>
    </row>
    <row r="2957" spans="1:31" x14ac:dyDescent="0.35">
      <c r="A2957" t="s">
        <v>9270</v>
      </c>
      <c r="B2957" t="s">
        <v>15</v>
      </c>
      <c r="C2957" t="s">
        <v>51</v>
      </c>
      <c r="D2957" s="2">
        <v>1996</v>
      </c>
      <c r="E2957" t="s">
        <v>7955</v>
      </c>
      <c r="F2957" s="2">
        <v>5.0999999999999996</v>
      </c>
      <c r="G2957">
        <v>20000</v>
      </c>
      <c r="H2957" t="s">
        <v>3686</v>
      </c>
      <c r="I2957" t="s">
        <v>4647</v>
      </c>
      <c r="J2957" t="s">
        <v>9271</v>
      </c>
      <c r="K2957" s="3" t="s">
        <v>29</v>
      </c>
      <c r="L2957">
        <v>4000000</v>
      </c>
      <c r="M2957">
        <v>9336886</v>
      </c>
      <c r="N2957" t="s">
        <v>8986</v>
      </c>
      <c r="O2957" s="2">
        <v>85</v>
      </c>
      <c r="Q2957" s="10" t="s">
        <v>51</v>
      </c>
      <c r="R2957" s="21">
        <v>1996</v>
      </c>
      <c r="S2957" s="27" t="s">
        <v>13230</v>
      </c>
      <c r="T2957" s="25" t="str">
        <f>LEFT(S2957,3)</f>
        <v>Mar</v>
      </c>
      <c r="U2957" s="10" t="s">
        <v>29</v>
      </c>
      <c r="V2957" s="21">
        <v>5.0999999999999996</v>
      </c>
      <c r="W2957" s="10">
        <v>20000</v>
      </c>
      <c r="X2957" s="10" t="s">
        <v>3686</v>
      </c>
      <c r="Y2957" s="10" t="s">
        <v>4647</v>
      </c>
      <c r="Z2957" s="10" t="s">
        <v>9271</v>
      </c>
      <c r="AA2957" s="22" t="s">
        <v>29</v>
      </c>
      <c r="AB2957" s="10">
        <v>4000000</v>
      </c>
      <c r="AC2957" s="10">
        <v>9336886</v>
      </c>
      <c r="AD2957" s="10" t="s">
        <v>8986</v>
      </c>
      <c r="AE2957" s="23">
        <v>85</v>
      </c>
    </row>
    <row r="2958" spans="1:31" x14ac:dyDescent="0.35">
      <c r="A2958" t="s">
        <v>9272</v>
      </c>
      <c r="B2958" t="s">
        <v>15</v>
      </c>
      <c r="C2958" t="s">
        <v>40</v>
      </c>
      <c r="D2958" s="2">
        <v>1996</v>
      </c>
      <c r="E2958" t="s">
        <v>9061</v>
      </c>
      <c r="F2958" s="2">
        <v>6.6</v>
      </c>
      <c r="G2958">
        <v>1900</v>
      </c>
      <c r="H2958" t="s">
        <v>9273</v>
      </c>
      <c r="I2958" t="s">
        <v>9273</v>
      </c>
      <c r="J2958" t="s">
        <v>9274</v>
      </c>
      <c r="K2958" s="3" t="s">
        <v>29</v>
      </c>
      <c r="L2958">
        <v>500000</v>
      </c>
      <c r="M2958">
        <v>502313</v>
      </c>
      <c r="N2958" t="s">
        <v>9275</v>
      </c>
      <c r="O2958" s="2">
        <v>88</v>
      </c>
      <c r="Q2958" s="9" t="s">
        <v>40</v>
      </c>
      <c r="R2958" s="18">
        <v>1996</v>
      </c>
      <c r="S2958" s="26" t="s">
        <v>13378</v>
      </c>
      <c r="T2958" s="25" t="str">
        <f>LEFT(S2958,3)</f>
        <v>Jul</v>
      </c>
      <c r="U2958" s="9" t="s">
        <v>29</v>
      </c>
      <c r="V2958" s="18">
        <v>6.6</v>
      </c>
      <c r="W2958" s="9">
        <v>1900</v>
      </c>
      <c r="X2958" s="9" t="s">
        <v>9273</v>
      </c>
      <c r="Y2958" s="9" t="s">
        <v>9273</v>
      </c>
      <c r="Z2958" s="9" t="s">
        <v>9274</v>
      </c>
      <c r="AA2958" s="19" t="s">
        <v>29</v>
      </c>
      <c r="AB2958" s="9">
        <v>500000</v>
      </c>
      <c r="AC2958" s="9">
        <v>502313</v>
      </c>
      <c r="AD2958" s="9" t="s">
        <v>9275</v>
      </c>
      <c r="AE2958" s="20">
        <v>88</v>
      </c>
    </row>
    <row r="2959" spans="1:31" x14ac:dyDescent="0.35">
      <c r="A2959" t="s">
        <v>9276</v>
      </c>
      <c r="B2959" t="s">
        <v>15</v>
      </c>
      <c r="C2959" t="s">
        <v>40</v>
      </c>
      <c r="D2959" s="2">
        <v>1996</v>
      </c>
      <c r="E2959" t="s">
        <v>9277</v>
      </c>
      <c r="F2959" s="2">
        <v>7.6</v>
      </c>
      <c r="G2959">
        <v>23000</v>
      </c>
      <c r="H2959" t="s">
        <v>9278</v>
      </c>
      <c r="I2959" t="s">
        <v>9279</v>
      </c>
      <c r="J2959" t="s">
        <v>9280</v>
      </c>
      <c r="K2959" s="3" t="s">
        <v>21</v>
      </c>
      <c r="L2959">
        <v>0</v>
      </c>
      <c r="M2959">
        <v>1548120</v>
      </c>
      <c r="N2959" t="s">
        <v>1984</v>
      </c>
      <c r="O2959" s="2">
        <v>90</v>
      </c>
      <c r="Q2959" s="10" t="s">
        <v>40</v>
      </c>
      <c r="R2959" s="21">
        <v>1996</v>
      </c>
      <c r="S2959" s="27" t="s">
        <v>13409</v>
      </c>
      <c r="T2959" s="25" t="str">
        <f>LEFT(S2959,3)</f>
        <v>Oct</v>
      </c>
      <c r="U2959" s="10" t="s">
        <v>29</v>
      </c>
      <c r="V2959" s="21">
        <v>7.6</v>
      </c>
      <c r="W2959" s="10">
        <v>23000</v>
      </c>
      <c r="X2959" s="10" t="s">
        <v>9278</v>
      </c>
      <c r="Y2959" s="10" t="s">
        <v>9279</v>
      </c>
      <c r="Z2959" s="10" t="s">
        <v>9280</v>
      </c>
      <c r="AA2959" s="22" t="s">
        <v>21</v>
      </c>
      <c r="AB2959" s="10">
        <v>0</v>
      </c>
      <c r="AC2959" s="10">
        <v>1548120</v>
      </c>
      <c r="AD2959" s="10" t="s">
        <v>1984</v>
      </c>
      <c r="AE2959" s="23">
        <v>90</v>
      </c>
    </row>
    <row r="2960" spans="1:31" x14ac:dyDescent="0.35">
      <c r="A2960" t="s">
        <v>9281</v>
      </c>
      <c r="B2960" t="s">
        <v>15</v>
      </c>
      <c r="C2960" t="s">
        <v>103</v>
      </c>
      <c r="D2960" s="2">
        <v>1996</v>
      </c>
      <c r="E2960" t="s">
        <v>9034</v>
      </c>
      <c r="F2960" s="2">
        <v>6</v>
      </c>
      <c r="G2960">
        <v>13000</v>
      </c>
      <c r="H2960" t="s">
        <v>2276</v>
      </c>
      <c r="I2960" t="s">
        <v>7399</v>
      </c>
      <c r="J2960" t="s">
        <v>8770</v>
      </c>
      <c r="K2960" s="3" t="s">
        <v>29</v>
      </c>
      <c r="L2960">
        <v>50000000</v>
      </c>
      <c r="M2960">
        <v>22540359</v>
      </c>
      <c r="N2960" t="s">
        <v>60</v>
      </c>
      <c r="O2960" s="2">
        <v>113</v>
      </c>
      <c r="Q2960" s="9" t="s">
        <v>103</v>
      </c>
      <c r="R2960" s="18">
        <v>1996</v>
      </c>
      <c r="S2960" s="26" t="s">
        <v>13371</v>
      </c>
      <c r="T2960" s="25" t="str">
        <f>LEFT(S2960,3)</f>
        <v>Oct</v>
      </c>
      <c r="U2960" s="9" t="s">
        <v>29</v>
      </c>
      <c r="V2960" s="18">
        <v>6</v>
      </c>
      <c r="W2960" s="9">
        <v>13000</v>
      </c>
      <c r="X2960" s="9" t="s">
        <v>2276</v>
      </c>
      <c r="Y2960" s="9" t="s">
        <v>7399</v>
      </c>
      <c r="Z2960" s="9" t="s">
        <v>8770</v>
      </c>
      <c r="AA2960" s="19" t="s">
        <v>29</v>
      </c>
      <c r="AB2960" s="9">
        <v>50000000</v>
      </c>
      <c r="AC2960" s="9">
        <v>22540359</v>
      </c>
      <c r="AD2960" s="9" t="s">
        <v>60</v>
      </c>
      <c r="AE2960" s="20">
        <v>113</v>
      </c>
    </row>
    <row r="2961" spans="1:31" x14ac:dyDescent="0.35">
      <c r="A2961" t="s">
        <v>9282</v>
      </c>
      <c r="B2961" t="s">
        <v>15</v>
      </c>
      <c r="C2961" t="s">
        <v>103</v>
      </c>
      <c r="D2961" s="2">
        <v>1996</v>
      </c>
      <c r="E2961" t="s">
        <v>9283</v>
      </c>
      <c r="F2961" s="2">
        <v>6</v>
      </c>
      <c r="G2961">
        <v>9400</v>
      </c>
      <c r="H2961" t="s">
        <v>685</v>
      </c>
      <c r="I2961" t="s">
        <v>9284</v>
      </c>
      <c r="J2961" t="s">
        <v>20</v>
      </c>
      <c r="K2961" s="3" t="s">
        <v>29</v>
      </c>
      <c r="L2961">
        <v>22000000</v>
      </c>
      <c r="M2961">
        <v>1094668</v>
      </c>
      <c r="N2961" t="s">
        <v>1785</v>
      </c>
      <c r="O2961" s="2">
        <v>101</v>
      </c>
      <c r="Q2961" s="10" t="s">
        <v>103</v>
      </c>
      <c r="R2961" s="21">
        <v>1996</v>
      </c>
      <c r="S2961" s="27" t="s">
        <v>13410</v>
      </c>
      <c r="T2961" s="25" t="str">
        <f>LEFT(S2961,3)</f>
        <v>Feb</v>
      </c>
      <c r="U2961" s="10" t="s">
        <v>29</v>
      </c>
      <c r="V2961" s="21">
        <v>6</v>
      </c>
      <c r="W2961" s="10">
        <v>9400</v>
      </c>
      <c r="X2961" s="10" t="s">
        <v>685</v>
      </c>
      <c r="Y2961" s="10" t="s">
        <v>9284</v>
      </c>
      <c r="Z2961" s="10" t="s">
        <v>20</v>
      </c>
      <c r="AA2961" s="22" t="s">
        <v>29</v>
      </c>
      <c r="AB2961" s="10">
        <v>22000000</v>
      </c>
      <c r="AC2961" s="10">
        <v>1094668</v>
      </c>
      <c r="AD2961" s="10" t="s">
        <v>1785</v>
      </c>
      <c r="AE2961" s="23">
        <v>101</v>
      </c>
    </row>
    <row r="2962" spans="1:31" x14ac:dyDescent="0.35">
      <c r="A2962" t="s">
        <v>9285</v>
      </c>
      <c r="B2962" t="s">
        <v>15</v>
      </c>
      <c r="C2962" t="s">
        <v>16</v>
      </c>
      <c r="D2962" s="2">
        <v>1996</v>
      </c>
      <c r="E2962" t="s">
        <v>8988</v>
      </c>
      <c r="F2962" s="2">
        <v>6.9</v>
      </c>
      <c r="G2962">
        <v>10000</v>
      </c>
      <c r="H2962" t="s">
        <v>9286</v>
      </c>
      <c r="I2962" t="s">
        <v>9287</v>
      </c>
      <c r="J2962" t="s">
        <v>9288</v>
      </c>
      <c r="K2962" s="3" t="s">
        <v>21</v>
      </c>
      <c r="L2962">
        <v>7000000</v>
      </c>
      <c r="M2962">
        <v>409144</v>
      </c>
      <c r="N2962" t="s">
        <v>6563</v>
      </c>
      <c r="O2962" s="2">
        <v>123</v>
      </c>
      <c r="Q2962" s="9" t="s">
        <v>16</v>
      </c>
      <c r="R2962" s="18">
        <v>1996</v>
      </c>
      <c r="S2962" s="26" t="s">
        <v>13358</v>
      </c>
      <c r="T2962" s="25" t="str">
        <f>LEFT(S2962,3)</f>
        <v>Oct</v>
      </c>
      <c r="U2962" s="9" t="s">
        <v>29</v>
      </c>
      <c r="V2962" s="18">
        <v>6.9</v>
      </c>
      <c r="W2962" s="9">
        <v>10000</v>
      </c>
      <c r="X2962" s="9" t="s">
        <v>9286</v>
      </c>
      <c r="Y2962" s="9" t="s">
        <v>9287</v>
      </c>
      <c r="Z2962" s="9" t="s">
        <v>9288</v>
      </c>
      <c r="AA2962" s="19" t="s">
        <v>21</v>
      </c>
      <c r="AB2962" s="9">
        <v>7000000</v>
      </c>
      <c r="AC2962" s="9">
        <v>409144</v>
      </c>
      <c r="AD2962" s="9" t="s">
        <v>6563</v>
      </c>
      <c r="AE2962" s="20">
        <v>123</v>
      </c>
    </row>
    <row r="2963" spans="1:31" x14ac:dyDescent="0.35">
      <c r="A2963" t="s">
        <v>9289</v>
      </c>
      <c r="B2963" t="s">
        <v>15</v>
      </c>
      <c r="C2963" t="s">
        <v>33</v>
      </c>
      <c r="D2963" s="2">
        <v>1996</v>
      </c>
      <c r="E2963" t="s">
        <v>9290</v>
      </c>
      <c r="F2963" s="2">
        <v>5.8</v>
      </c>
      <c r="G2963">
        <v>36000</v>
      </c>
      <c r="H2963" t="s">
        <v>6932</v>
      </c>
      <c r="I2963" t="s">
        <v>1686</v>
      </c>
      <c r="J2963" t="s">
        <v>7095</v>
      </c>
      <c r="K2963" s="3" t="s">
        <v>29</v>
      </c>
      <c r="L2963">
        <v>25000000</v>
      </c>
      <c r="M2963">
        <v>22611954</v>
      </c>
      <c r="N2963" t="s">
        <v>60</v>
      </c>
      <c r="O2963" s="2">
        <v>84</v>
      </c>
      <c r="Q2963" s="10" t="s">
        <v>33</v>
      </c>
      <c r="R2963" s="21">
        <v>1996</v>
      </c>
      <c r="S2963" s="27" t="s">
        <v>13411</v>
      </c>
      <c r="T2963" s="25" t="str">
        <f>LEFT(S2963,3)</f>
        <v>Sep</v>
      </c>
      <c r="U2963" s="10" t="s">
        <v>29</v>
      </c>
      <c r="V2963" s="21">
        <v>5.8</v>
      </c>
      <c r="W2963" s="10">
        <v>36000</v>
      </c>
      <c r="X2963" s="10" t="s">
        <v>6932</v>
      </c>
      <c r="Y2963" s="10" t="s">
        <v>1686</v>
      </c>
      <c r="Z2963" s="10" t="s">
        <v>7095</v>
      </c>
      <c r="AA2963" s="22" t="s">
        <v>29</v>
      </c>
      <c r="AB2963" s="10">
        <v>25000000</v>
      </c>
      <c r="AC2963" s="10">
        <v>22611954</v>
      </c>
      <c r="AD2963" s="10" t="s">
        <v>60</v>
      </c>
      <c r="AE2963" s="23">
        <v>84</v>
      </c>
    </row>
    <row r="2964" spans="1:31" x14ac:dyDescent="0.35">
      <c r="A2964" t="s">
        <v>9291</v>
      </c>
      <c r="B2964" t="s">
        <v>15</v>
      </c>
      <c r="C2964" t="s">
        <v>40</v>
      </c>
      <c r="D2964" s="2">
        <v>1996</v>
      </c>
      <c r="E2964" t="s">
        <v>9158</v>
      </c>
      <c r="F2964" s="2">
        <v>5.4</v>
      </c>
      <c r="G2964">
        <v>2700</v>
      </c>
      <c r="H2964" t="s">
        <v>9292</v>
      </c>
      <c r="I2964" t="s">
        <v>9292</v>
      </c>
      <c r="J2964" t="s">
        <v>9293</v>
      </c>
      <c r="K2964" s="3" t="s">
        <v>29</v>
      </c>
      <c r="L2964">
        <v>8000000</v>
      </c>
      <c r="M2964">
        <v>107874</v>
      </c>
      <c r="N2964" t="s">
        <v>9294</v>
      </c>
      <c r="O2964" s="2">
        <v>93</v>
      </c>
      <c r="Q2964" s="9" t="s">
        <v>40</v>
      </c>
      <c r="R2964" s="18">
        <v>1996</v>
      </c>
      <c r="S2964" s="26" t="s">
        <v>13393</v>
      </c>
      <c r="T2964" s="25" t="str">
        <f>LEFT(S2964,3)</f>
        <v>Nov</v>
      </c>
      <c r="U2964" s="9" t="s">
        <v>29</v>
      </c>
      <c r="V2964" s="18">
        <v>5.4</v>
      </c>
      <c r="W2964" s="9">
        <v>2700</v>
      </c>
      <c r="X2964" s="9" t="s">
        <v>9292</v>
      </c>
      <c r="Y2964" s="9" t="s">
        <v>9292</v>
      </c>
      <c r="Z2964" s="9" t="s">
        <v>9293</v>
      </c>
      <c r="AA2964" s="19" t="s">
        <v>29</v>
      </c>
      <c r="AB2964" s="9">
        <v>8000000</v>
      </c>
      <c r="AC2964" s="9">
        <v>107874</v>
      </c>
      <c r="AD2964" s="9" t="s">
        <v>9294</v>
      </c>
      <c r="AE2964" s="20">
        <v>93</v>
      </c>
    </row>
    <row r="2965" spans="1:31" x14ac:dyDescent="0.35">
      <c r="A2965" t="s">
        <v>9295</v>
      </c>
      <c r="B2965" t="s">
        <v>446</v>
      </c>
      <c r="C2965" t="s">
        <v>40</v>
      </c>
      <c r="D2965" s="2">
        <v>1996</v>
      </c>
      <c r="E2965" t="s">
        <v>9296</v>
      </c>
      <c r="F2965" s="2">
        <v>7.1</v>
      </c>
      <c r="G2965">
        <v>5900</v>
      </c>
      <c r="H2965" t="s">
        <v>9297</v>
      </c>
      <c r="I2965" t="s">
        <v>9297</v>
      </c>
      <c r="J2965" t="s">
        <v>9298</v>
      </c>
      <c r="K2965" s="3" t="s">
        <v>451</v>
      </c>
      <c r="L2965">
        <v>0</v>
      </c>
      <c r="M2965">
        <v>292040</v>
      </c>
      <c r="N2965" t="s">
        <v>9299</v>
      </c>
      <c r="O2965" s="2">
        <v>99</v>
      </c>
      <c r="Q2965" s="10" t="s">
        <v>40</v>
      </c>
      <c r="R2965" s="21">
        <v>1996</v>
      </c>
      <c r="S2965" s="27" t="s">
        <v>13412</v>
      </c>
      <c r="T2965" s="25" t="str">
        <f>LEFT(S2965,3)</f>
        <v>Apr</v>
      </c>
      <c r="U2965" s="10" t="s">
        <v>29</v>
      </c>
      <c r="V2965" s="21">
        <v>7.1</v>
      </c>
      <c r="W2965" s="10">
        <v>5900</v>
      </c>
      <c r="X2965" s="10" t="s">
        <v>9297</v>
      </c>
      <c r="Y2965" s="10" t="s">
        <v>9297</v>
      </c>
      <c r="Z2965" s="10" t="s">
        <v>9298</v>
      </c>
      <c r="AA2965" s="22" t="s">
        <v>451</v>
      </c>
      <c r="AB2965" s="10">
        <v>0</v>
      </c>
      <c r="AC2965" s="10">
        <v>292040</v>
      </c>
      <c r="AD2965" s="10" t="s">
        <v>9299</v>
      </c>
      <c r="AE2965" s="23">
        <v>99</v>
      </c>
    </row>
    <row r="2966" spans="1:31" x14ac:dyDescent="0.35">
      <c r="A2966" t="s">
        <v>9300</v>
      </c>
      <c r="B2966" t="s">
        <v>1998</v>
      </c>
      <c r="C2966" t="s">
        <v>40</v>
      </c>
      <c r="D2966" s="2">
        <v>1996</v>
      </c>
      <c r="E2966" t="s">
        <v>9240</v>
      </c>
      <c r="F2966" s="2">
        <v>6.2</v>
      </c>
      <c r="G2966">
        <v>7100</v>
      </c>
      <c r="H2966" t="s">
        <v>1236</v>
      </c>
      <c r="I2966" t="s">
        <v>9301</v>
      </c>
      <c r="J2966" t="s">
        <v>443</v>
      </c>
      <c r="K2966" s="3" t="s">
        <v>29</v>
      </c>
      <c r="L2966">
        <v>25000000</v>
      </c>
      <c r="M2966">
        <v>10082005</v>
      </c>
      <c r="N2966" t="s">
        <v>2099</v>
      </c>
      <c r="O2966" s="2">
        <v>105</v>
      </c>
      <c r="Q2966" s="9" t="s">
        <v>40</v>
      </c>
      <c r="R2966" s="18">
        <v>1996</v>
      </c>
      <c r="S2966" s="26" t="s">
        <v>13406</v>
      </c>
      <c r="T2966" s="25" t="str">
        <f>LEFT(S2966,3)</f>
        <v>Apr</v>
      </c>
      <c r="U2966" s="9" t="s">
        <v>29</v>
      </c>
      <c r="V2966" s="18">
        <v>6.2</v>
      </c>
      <c r="W2966" s="9">
        <v>7100</v>
      </c>
      <c r="X2966" s="9" t="s">
        <v>1236</v>
      </c>
      <c r="Y2966" s="9" t="s">
        <v>9301</v>
      </c>
      <c r="Z2966" s="9" t="s">
        <v>443</v>
      </c>
      <c r="AA2966" s="19" t="s">
        <v>29</v>
      </c>
      <c r="AB2966" s="9">
        <v>25000000</v>
      </c>
      <c r="AC2966" s="9">
        <v>10082005</v>
      </c>
      <c r="AD2966" s="9" t="s">
        <v>2099</v>
      </c>
      <c r="AE2966" s="20">
        <v>105</v>
      </c>
    </row>
    <row r="2967" spans="1:31" x14ac:dyDescent="0.35">
      <c r="A2967" t="s">
        <v>9302</v>
      </c>
      <c r="B2967" t="s">
        <v>1998</v>
      </c>
      <c r="C2967" t="s">
        <v>16</v>
      </c>
      <c r="D2967" s="2">
        <v>1996</v>
      </c>
      <c r="E2967" t="s">
        <v>9252</v>
      </c>
      <c r="F2967" s="2">
        <v>6.2</v>
      </c>
      <c r="G2967">
        <v>11000</v>
      </c>
      <c r="H2967" t="s">
        <v>5473</v>
      </c>
      <c r="I2967" t="s">
        <v>2450</v>
      </c>
      <c r="J2967" t="s">
        <v>5210</v>
      </c>
      <c r="K2967" s="3" t="s">
        <v>21</v>
      </c>
      <c r="L2967">
        <v>0</v>
      </c>
      <c r="M2967">
        <v>3692836</v>
      </c>
      <c r="N2967" t="s">
        <v>7570</v>
      </c>
      <c r="O2967" s="2">
        <v>144</v>
      </c>
      <c r="Q2967" s="10" t="s">
        <v>16</v>
      </c>
      <c r="R2967" s="21">
        <v>1996</v>
      </c>
      <c r="S2967" s="27" t="s">
        <v>13408</v>
      </c>
      <c r="T2967" s="25" t="str">
        <f>LEFT(S2967,3)</f>
        <v>Jan</v>
      </c>
      <c r="U2967" s="10" t="s">
        <v>29</v>
      </c>
      <c r="V2967" s="21">
        <v>6.2</v>
      </c>
      <c r="W2967" s="10">
        <v>11000</v>
      </c>
      <c r="X2967" s="10" t="s">
        <v>5473</v>
      </c>
      <c r="Y2967" s="10" t="s">
        <v>2450</v>
      </c>
      <c r="Z2967" s="10" t="s">
        <v>5210</v>
      </c>
      <c r="AA2967" s="22" t="s">
        <v>21</v>
      </c>
      <c r="AB2967" s="10">
        <v>0</v>
      </c>
      <c r="AC2967" s="10">
        <v>3692836</v>
      </c>
      <c r="AD2967" s="10" t="s">
        <v>7570</v>
      </c>
      <c r="AE2967" s="23">
        <v>144</v>
      </c>
    </row>
    <row r="2968" spans="1:31" x14ac:dyDescent="0.35">
      <c r="A2968" t="s">
        <v>9303</v>
      </c>
      <c r="B2968" t="s">
        <v>15</v>
      </c>
      <c r="C2968" t="s">
        <v>16</v>
      </c>
      <c r="D2968" s="2">
        <v>1996</v>
      </c>
      <c r="E2968" t="s">
        <v>9058</v>
      </c>
      <c r="F2968" s="2">
        <v>6.2</v>
      </c>
      <c r="G2968">
        <v>8800</v>
      </c>
      <c r="H2968" t="s">
        <v>9304</v>
      </c>
      <c r="I2968" t="s">
        <v>2780</v>
      </c>
      <c r="J2968" t="s">
        <v>9305</v>
      </c>
      <c r="K2968" s="3" t="s">
        <v>29</v>
      </c>
      <c r="L2968">
        <v>0</v>
      </c>
      <c r="M2968">
        <v>269300</v>
      </c>
      <c r="N2968" t="s">
        <v>5853</v>
      </c>
      <c r="O2968" s="2">
        <v>102</v>
      </c>
      <c r="Q2968" s="9" t="s">
        <v>16</v>
      </c>
      <c r="R2968" s="18">
        <v>1996</v>
      </c>
      <c r="S2968" s="26" t="s">
        <v>13377</v>
      </c>
      <c r="T2968" s="25" t="str">
        <f>LEFT(S2968,3)</f>
        <v>Aug</v>
      </c>
      <c r="U2968" s="9" t="s">
        <v>29</v>
      </c>
      <c r="V2968" s="18">
        <v>6.2</v>
      </c>
      <c r="W2968" s="9">
        <v>8800</v>
      </c>
      <c r="X2968" s="9" t="s">
        <v>9304</v>
      </c>
      <c r="Y2968" s="9" t="s">
        <v>2780</v>
      </c>
      <c r="Z2968" s="9" t="s">
        <v>9305</v>
      </c>
      <c r="AA2968" s="19" t="s">
        <v>29</v>
      </c>
      <c r="AB2968" s="9">
        <v>0</v>
      </c>
      <c r="AC2968" s="9">
        <v>269300</v>
      </c>
      <c r="AD2968" s="9" t="s">
        <v>5853</v>
      </c>
      <c r="AE2968" s="20">
        <v>102</v>
      </c>
    </row>
    <row r="2969" spans="1:31" x14ac:dyDescent="0.35">
      <c r="A2969" t="s">
        <v>9306</v>
      </c>
      <c r="B2969" t="s">
        <v>15</v>
      </c>
      <c r="C2969" t="s">
        <v>33</v>
      </c>
      <c r="D2969" s="2">
        <v>1996</v>
      </c>
      <c r="E2969" t="s">
        <v>9047</v>
      </c>
      <c r="F2969" s="2">
        <v>5.4</v>
      </c>
      <c r="G2969">
        <v>19000</v>
      </c>
      <c r="H2969" t="s">
        <v>9307</v>
      </c>
      <c r="I2969" t="s">
        <v>9308</v>
      </c>
      <c r="J2969" t="s">
        <v>4620</v>
      </c>
      <c r="K2969" s="3" t="s">
        <v>29</v>
      </c>
      <c r="L2969">
        <v>45000000</v>
      </c>
      <c r="M2969">
        <v>20351264</v>
      </c>
      <c r="N2969" t="s">
        <v>22</v>
      </c>
      <c r="O2969" s="2">
        <v>91</v>
      </c>
      <c r="Q2969" s="10" t="s">
        <v>33</v>
      </c>
      <c r="R2969" s="21">
        <v>1996</v>
      </c>
      <c r="S2969" s="27" t="s">
        <v>13375</v>
      </c>
      <c r="T2969" s="25" t="str">
        <f>LEFT(S2969,3)</f>
        <v>Oct</v>
      </c>
      <c r="U2969" s="10" t="s">
        <v>29</v>
      </c>
      <c r="V2969" s="21">
        <v>5.4</v>
      </c>
      <c r="W2969" s="10">
        <v>19000</v>
      </c>
      <c r="X2969" s="10" t="s">
        <v>9307</v>
      </c>
      <c r="Y2969" s="10" t="s">
        <v>9308</v>
      </c>
      <c r="Z2969" s="10" t="s">
        <v>4620</v>
      </c>
      <c r="AA2969" s="22" t="s">
        <v>29</v>
      </c>
      <c r="AB2969" s="10">
        <v>45000000</v>
      </c>
      <c r="AC2969" s="10">
        <v>20351264</v>
      </c>
      <c r="AD2969" s="10" t="s">
        <v>22</v>
      </c>
      <c r="AE2969" s="23">
        <v>91</v>
      </c>
    </row>
    <row r="2970" spans="1:31" x14ac:dyDescent="0.35">
      <c r="A2970" t="s">
        <v>9309</v>
      </c>
      <c r="B2970" t="s">
        <v>1998</v>
      </c>
      <c r="C2970" t="s">
        <v>16</v>
      </c>
      <c r="D2970" s="2">
        <v>1996</v>
      </c>
      <c r="E2970" t="s">
        <v>9196</v>
      </c>
      <c r="F2970" s="2">
        <v>6.2</v>
      </c>
      <c r="G2970">
        <v>14000</v>
      </c>
      <c r="H2970" t="s">
        <v>6250</v>
      </c>
      <c r="I2970" t="s">
        <v>9310</v>
      </c>
      <c r="J2970" t="s">
        <v>99</v>
      </c>
      <c r="K2970" s="3" t="s">
        <v>29</v>
      </c>
      <c r="L2970">
        <v>60000000</v>
      </c>
      <c r="M2970">
        <v>100688705</v>
      </c>
      <c r="N2970" t="s">
        <v>2091</v>
      </c>
      <c r="O2970" s="2">
        <v>124</v>
      </c>
      <c r="Q2970" s="9" t="s">
        <v>16</v>
      </c>
      <c r="R2970" s="18">
        <v>1996</v>
      </c>
      <c r="S2970" s="26" t="s">
        <v>13401</v>
      </c>
      <c r="T2970" s="25" t="str">
        <f>LEFT(S2970,3)</f>
        <v>Mar</v>
      </c>
      <c r="U2970" s="9" t="s">
        <v>29</v>
      </c>
      <c r="V2970" s="18">
        <v>6.2</v>
      </c>
      <c r="W2970" s="9">
        <v>14000</v>
      </c>
      <c r="X2970" s="9" t="s">
        <v>6250</v>
      </c>
      <c r="Y2970" s="9" t="s">
        <v>9310</v>
      </c>
      <c r="Z2970" s="9" t="s">
        <v>99</v>
      </c>
      <c r="AA2970" s="19" t="s">
        <v>29</v>
      </c>
      <c r="AB2970" s="9">
        <v>60000000</v>
      </c>
      <c r="AC2970" s="9">
        <v>100688705</v>
      </c>
      <c r="AD2970" s="9" t="s">
        <v>2091</v>
      </c>
      <c r="AE2970" s="20">
        <v>124</v>
      </c>
    </row>
    <row r="2971" spans="1:31" x14ac:dyDescent="0.35">
      <c r="A2971" t="s">
        <v>9311</v>
      </c>
      <c r="B2971" t="s">
        <v>15</v>
      </c>
      <c r="C2971" t="s">
        <v>103</v>
      </c>
      <c r="D2971" s="2">
        <v>1996</v>
      </c>
      <c r="E2971" t="s">
        <v>8599</v>
      </c>
      <c r="F2971" s="2">
        <v>5.7</v>
      </c>
      <c r="G2971">
        <v>18000</v>
      </c>
      <c r="H2971" t="s">
        <v>3441</v>
      </c>
      <c r="I2971" t="s">
        <v>9312</v>
      </c>
      <c r="J2971" t="s">
        <v>2596</v>
      </c>
      <c r="K2971" s="3" t="s">
        <v>29</v>
      </c>
      <c r="L2971">
        <v>44000000</v>
      </c>
      <c r="M2971">
        <v>22754725</v>
      </c>
      <c r="N2971" t="s">
        <v>30</v>
      </c>
      <c r="O2971" s="2">
        <v>118</v>
      </c>
      <c r="Q2971" s="10" t="s">
        <v>103</v>
      </c>
      <c r="R2971" s="21">
        <v>1996</v>
      </c>
      <c r="S2971" s="27" t="s">
        <v>13321</v>
      </c>
      <c r="T2971" s="25" t="str">
        <f>LEFT(S2971,3)</f>
        <v>Feb</v>
      </c>
      <c r="U2971" s="10" t="s">
        <v>29</v>
      </c>
      <c r="V2971" s="21">
        <v>5.7</v>
      </c>
      <c r="W2971" s="10">
        <v>18000</v>
      </c>
      <c r="X2971" s="10" t="s">
        <v>3441</v>
      </c>
      <c r="Y2971" s="10" t="s">
        <v>9312</v>
      </c>
      <c r="Z2971" s="10" t="s">
        <v>2596</v>
      </c>
      <c r="AA2971" s="22" t="s">
        <v>29</v>
      </c>
      <c r="AB2971" s="10">
        <v>44000000</v>
      </c>
      <c r="AC2971" s="10">
        <v>22754725</v>
      </c>
      <c r="AD2971" s="10" t="s">
        <v>30</v>
      </c>
      <c r="AE2971" s="23">
        <v>118</v>
      </c>
    </row>
    <row r="2972" spans="1:31" x14ac:dyDescent="0.35">
      <c r="A2972" t="s">
        <v>9313</v>
      </c>
      <c r="B2972" t="s">
        <v>15</v>
      </c>
      <c r="C2972" t="s">
        <v>40</v>
      </c>
      <c r="D2972" s="2">
        <v>1996</v>
      </c>
      <c r="E2972" t="s">
        <v>9036</v>
      </c>
      <c r="F2972" s="2">
        <v>6.7</v>
      </c>
      <c r="G2972">
        <v>18000</v>
      </c>
      <c r="H2972" t="s">
        <v>8186</v>
      </c>
      <c r="I2972" t="s">
        <v>8186</v>
      </c>
      <c r="J2972" t="s">
        <v>8007</v>
      </c>
      <c r="K2972" s="3" t="s">
        <v>29</v>
      </c>
      <c r="L2972">
        <v>7000000</v>
      </c>
      <c r="M2972">
        <v>14702438</v>
      </c>
      <c r="N2972" t="s">
        <v>3743</v>
      </c>
      <c r="O2972" s="2">
        <v>92</v>
      </c>
      <c r="Q2972" s="9" t="s">
        <v>40</v>
      </c>
      <c r="R2972" s="18">
        <v>1996</v>
      </c>
      <c r="S2972" s="26" t="s">
        <v>13372</v>
      </c>
      <c r="T2972" s="25" t="str">
        <f>LEFT(S2972,3)</f>
        <v>Apr</v>
      </c>
      <c r="U2972" s="9" t="s">
        <v>29</v>
      </c>
      <c r="V2972" s="18">
        <v>6.7</v>
      </c>
      <c r="W2972" s="9">
        <v>18000</v>
      </c>
      <c r="X2972" s="9" t="s">
        <v>8186</v>
      </c>
      <c r="Y2972" s="9" t="s">
        <v>8186</v>
      </c>
      <c r="Z2972" s="9" t="s">
        <v>8007</v>
      </c>
      <c r="AA2972" s="19" t="s">
        <v>29</v>
      </c>
      <c r="AB2972" s="9">
        <v>7000000</v>
      </c>
      <c r="AC2972" s="9">
        <v>14702438</v>
      </c>
      <c r="AD2972" s="9" t="s">
        <v>3743</v>
      </c>
      <c r="AE2972" s="20">
        <v>92</v>
      </c>
    </row>
    <row r="2973" spans="1:31" x14ac:dyDescent="0.35">
      <c r="A2973" t="s">
        <v>9314</v>
      </c>
      <c r="B2973" t="s">
        <v>336</v>
      </c>
      <c r="C2973" t="s">
        <v>24</v>
      </c>
      <c r="D2973" s="2">
        <v>1996</v>
      </c>
      <c r="E2973" t="s">
        <v>7955</v>
      </c>
      <c r="F2973" s="2">
        <v>6</v>
      </c>
      <c r="G2973">
        <v>14000</v>
      </c>
      <c r="H2973" t="s">
        <v>9315</v>
      </c>
      <c r="I2973" t="s">
        <v>9316</v>
      </c>
      <c r="J2973" t="s">
        <v>2565</v>
      </c>
      <c r="K2973" s="3" t="s">
        <v>29</v>
      </c>
      <c r="L2973">
        <v>0</v>
      </c>
      <c r="M2973">
        <v>32772492</v>
      </c>
      <c r="N2973" t="s">
        <v>1723</v>
      </c>
      <c r="O2973" s="2">
        <v>88</v>
      </c>
      <c r="Q2973" s="10" t="s">
        <v>24</v>
      </c>
      <c r="R2973" s="21">
        <v>1996</v>
      </c>
      <c r="S2973" s="27" t="s">
        <v>13230</v>
      </c>
      <c r="T2973" s="25" t="str">
        <f>LEFT(S2973,3)</f>
        <v>Mar</v>
      </c>
      <c r="U2973" s="10" t="s">
        <v>29</v>
      </c>
      <c r="V2973" s="21">
        <v>6</v>
      </c>
      <c r="W2973" s="10">
        <v>14000</v>
      </c>
      <c r="X2973" s="10" t="s">
        <v>9315</v>
      </c>
      <c r="Y2973" s="10" t="s">
        <v>9316</v>
      </c>
      <c r="Z2973" s="10" t="s">
        <v>2565</v>
      </c>
      <c r="AA2973" s="22" t="s">
        <v>29</v>
      </c>
      <c r="AB2973" s="10">
        <v>0</v>
      </c>
      <c r="AC2973" s="10">
        <v>32772492</v>
      </c>
      <c r="AD2973" s="10" t="s">
        <v>1723</v>
      </c>
      <c r="AE2973" s="23">
        <v>88</v>
      </c>
    </row>
    <row r="2974" spans="1:31" x14ac:dyDescent="0.35">
      <c r="A2974" t="s">
        <v>9317</v>
      </c>
      <c r="B2974" t="s">
        <v>1998</v>
      </c>
      <c r="C2974" t="s">
        <v>40</v>
      </c>
      <c r="D2974" s="2">
        <v>1996</v>
      </c>
      <c r="E2974" t="s">
        <v>9061</v>
      </c>
      <c r="F2974" s="2">
        <v>5.5</v>
      </c>
      <c r="G2974">
        <v>13000</v>
      </c>
      <c r="H2974" t="s">
        <v>9318</v>
      </c>
      <c r="I2974" t="s">
        <v>9318</v>
      </c>
      <c r="J2974" t="s">
        <v>9319</v>
      </c>
      <c r="K2974" s="3" t="s">
        <v>29</v>
      </c>
      <c r="L2974">
        <v>13000000</v>
      </c>
      <c r="M2974">
        <v>4619014</v>
      </c>
      <c r="N2974" t="s">
        <v>6294</v>
      </c>
      <c r="O2974" s="2">
        <v>80</v>
      </c>
      <c r="Q2974" s="9" t="s">
        <v>40</v>
      </c>
      <c r="R2974" s="18">
        <v>1996</v>
      </c>
      <c r="S2974" s="26" t="s">
        <v>13378</v>
      </c>
      <c r="T2974" s="25" t="str">
        <f>LEFT(S2974,3)</f>
        <v>Jul</v>
      </c>
      <c r="U2974" s="9" t="s">
        <v>29</v>
      </c>
      <c r="V2974" s="18">
        <v>5.5</v>
      </c>
      <c r="W2974" s="9">
        <v>13000</v>
      </c>
      <c r="X2974" s="9" t="s">
        <v>9318</v>
      </c>
      <c r="Y2974" s="9" t="s">
        <v>9318</v>
      </c>
      <c r="Z2974" s="9" t="s">
        <v>9319</v>
      </c>
      <c r="AA2974" s="19" t="s">
        <v>29</v>
      </c>
      <c r="AB2974" s="9">
        <v>13000000</v>
      </c>
      <c r="AC2974" s="9">
        <v>4619014</v>
      </c>
      <c r="AD2974" s="9" t="s">
        <v>6294</v>
      </c>
      <c r="AE2974" s="20">
        <v>80</v>
      </c>
    </row>
    <row r="2975" spans="1:31" x14ac:dyDescent="0.35">
      <c r="A2975" t="s">
        <v>9320</v>
      </c>
      <c r="B2975" t="s">
        <v>1998</v>
      </c>
      <c r="C2975" t="s">
        <v>16</v>
      </c>
      <c r="D2975" s="2">
        <v>1996</v>
      </c>
      <c r="E2975" t="s">
        <v>9321</v>
      </c>
      <c r="F2975" s="2">
        <v>6.7</v>
      </c>
      <c r="G2975">
        <v>10000</v>
      </c>
      <c r="H2975" t="s">
        <v>2067</v>
      </c>
      <c r="I2975" t="s">
        <v>7648</v>
      </c>
      <c r="J2975" t="s">
        <v>4463</v>
      </c>
      <c r="K2975" s="3" t="s">
        <v>29</v>
      </c>
      <c r="L2975">
        <v>36000000</v>
      </c>
      <c r="M2975">
        <v>13323144</v>
      </c>
      <c r="N2975" t="s">
        <v>5108</v>
      </c>
      <c r="O2975" s="2">
        <v>130</v>
      </c>
      <c r="Q2975" s="10" t="s">
        <v>16</v>
      </c>
      <c r="R2975" s="21">
        <v>1996</v>
      </c>
      <c r="S2975" s="27" t="s">
        <v>13413</v>
      </c>
      <c r="T2975" s="25" t="str">
        <f>LEFT(S2975,3)</f>
        <v>Jan</v>
      </c>
      <c r="U2975" s="10" t="s">
        <v>29</v>
      </c>
      <c r="V2975" s="21">
        <v>6.7</v>
      </c>
      <c r="W2975" s="10">
        <v>10000</v>
      </c>
      <c r="X2975" s="10" t="s">
        <v>2067</v>
      </c>
      <c r="Y2975" s="10" t="s">
        <v>7648</v>
      </c>
      <c r="Z2975" s="10" t="s">
        <v>4463</v>
      </c>
      <c r="AA2975" s="22" t="s">
        <v>29</v>
      </c>
      <c r="AB2975" s="10">
        <v>36000000</v>
      </c>
      <c r="AC2975" s="10">
        <v>13323144</v>
      </c>
      <c r="AD2975" s="10" t="s">
        <v>5108</v>
      </c>
      <c r="AE2975" s="23">
        <v>130</v>
      </c>
    </row>
    <row r="2976" spans="1:31" x14ac:dyDescent="0.35">
      <c r="A2976" t="s">
        <v>9322</v>
      </c>
      <c r="B2976" t="s">
        <v>336</v>
      </c>
      <c r="C2976" t="s">
        <v>40</v>
      </c>
      <c r="D2976" s="2">
        <v>1996</v>
      </c>
      <c r="E2976" t="s">
        <v>9323</v>
      </c>
      <c r="F2976" s="2">
        <v>7.6</v>
      </c>
      <c r="G2976">
        <v>7000</v>
      </c>
      <c r="H2976" t="s">
        <v>2416</v>
      </c>
      <c r="I2976" t="s">
        <v>2416</v>
      </c>
      <c r="J2976" t="s">
        <v>9324</v>
      </c>
      <c r="K2976" s="3" t="s">
        <v>451</v>
      </c>
      <c r="L2976">
        <v>0</v>
      </c>
      <c r="M2976">
        <v>198126</v>
      </c>
      <c r="N2976" t="s">
        <v>6511</v>
      </c>
      <c r="O2976" s="2">
        <v>113</v>
      </c>
      <c r="Q2976" s="9" t="s">
        <v>40</v>
      </c>
      <c r="R2976" s="18">
        <v>1996</v>
      </c>
      <c r="S2976" s="26" t="s">
        <v>13414</v>
      </c>
      <c r="T2976" s="25" t="str">
        <f>LEFT(S2976,3)</f>
        <v>Jun</v>
      </c>
      <c r="U2976" s="9" t="s">
        <v>29</v>
      </c>
      <c r="V2976" s="18">
        <v>7.6</v>
      </c>
      <c r="W2976" s="9">
        <v>7000</v>
      </c>
      <c r="X2976" s="9" t="s">
        <v>2416</v>
      </c>
      <c r="Y2976" s="9" t="s">
        <v>2416</v>
      </c>
      <c r="Z2976" s="9" t="s">
        <v>9324</v>
      </c>
      <c r="AA2976" s="19" t="s">
        <v>451</v>
      </c>
      <c r="AB2976" s="9">
        <v>0</v>
      </c>
      <c r="AC2976" s="9">
        <v>198126</v>
      </c>
      <c r="AD2976" s="9" t="s">
        <v>6511</v>
      </c>
      <c r="AE2976" s="20">
        <v>113</v>
      </c>
    </row>
    <row r="2977" spans="1:31" x14ac:dyDescent="0.35">
      <c r="A2977" t="s">
        <v>9325</v>
      </c>
      <c r="B2977" t="s">
        <v>32</v>
      </c>
      <c r="C2977" t="s">
        <v>40</v>
      </c>
      <c r="D2977" s="2">
        <v>1996</v>
      </c>
      <c r="E2977" t="s">
        <v>9015</v>
      </c>
      <c r="F2977" s="2">
        <v>5.6</v>
      </c>
      <c r="G2977">
        <v>11000</v>
      </c>
      <c r="H2977" t="s">
        <v>3534</v>
      </c>
      <c r="I2977" t="s">
        <v>9326</v>
      </c>
      <c r="J2977" t="s">
        <v>4124</v>
      </c>
      <c r="K2977" s="3" t="s">
        <v>29</v>
      </c>
      <c r="L2977">
        <v>40000000</v>
      </c>
      <c r="M2977">
        <v>48102795</v>
      </c>
      <c r="N2977" t="s">
        <v>9327</v>
      </c>
      <c r="O2977" s="2">
        <v>123</v>
      </c>
      <c r="Q2977" s="10" t="s">
        <v>40</v>
      </c>
      <c r="R2977" s="21">
        <v>1996</v>
      </c>
      <c r="S2977" s="27" t="s">
        <v>13365</v>
      </c>
      <c r="T2977" s="25" t="str">
        <f>LEFT(S2977,3)</f>
        <v>Dec</v>
      </c>
      <c r="U2977" s="10" t="s">
        <v>29</v>
      </c>
      <c r="V2977" s="21">
        <v>5.6</v>
      </c>
      <c r="W2977" s="10">
        <v>11000</v>
      </c>
      <c r="X2977" s="10" t="s">
        <v>3534</v>
      </c>
      <c r="Y2977" s="10" t="s">
        <v>9326</v>
      </c>
      <c r="Z2977" s="10" t="s">
        <v>4124</v>
      </c>
      <c r="AA2977" s="22" t="s">
        <v>29</v>
      </c>
      <c r="AB2977" s="10">
        <v>40000000</v>
      </c>
      <c r="AC2977" s="10">
        <v>48102795</v>
      </c>
      <c r="AD2977" s="10" t="s">
        <v>9327</v>
      </c>
      <c r="AE2977" s="23">
        <v>123</v>
      </c>
    </row>
    <row r="2978" spans="1:31" x14ac:dyDescent="0.35">
      <c r="A2978" t="s">
        <v>9328</v>
      </c>
      <c r="B2978" t="s">
        <v>32</v>
      </c>
      <c r="C2978" t="s">
        <v>16</v>
      </c>
      <c r="D2978" s="2">
        <v>1996</v>
      </c>
      <c r="E2978" t="s">
        <v>9036</v>
      </c>
      <c r="F2978" s="2">
        <v>6.8</v>
      </c>
      <c r="G2978">
        <v>9200</v>
      </c>
      <c r="H2978" t="s">
        <v>562</v>
      </c>
      <c r="I2978" t="s">
        <v>9329</v>
      </c>
      <c r="J2978" t="s">
        <v>164</v>
      </c>
      <c r="K2978" s="3" t="s">
        <v>451</v>
      </c>
      <c r="L2978">
        <v>0</v>
      </c>
      <c r="M2978">
        <v>5200601</v>
      </c>
      <c r="N2978" t="s">
        <v>9330</v>
      </c>
      <c r="O2978" s="2">
        <v>112</v>
      </c>
      <c r="Q2978" s="9" t="s">
        <v>16</v>
      </c>
      <c r="R2978" s="18">
        <v>1996</v>
      </c>
      <c r="S2978" s="26" t="s">
        <v>13372</v>
      </c>
      <c r="T2978" s="25" t="str">
        <f>LEFT(S2978,3)</f>
        <v>Apr</v>
      </c>
      <c r="U2978" s="9" t="s">
        <v>29</v>
      </c>
      <c r="V2978" s="18">
        <v>6.8</v>
      </c>
      <c r="W2978" s="9">
        <v>9200</v>
      </c>
      <c r="X2978" s="9" t="s">
        <v>562</v>
      </c>
      <c r="Y2978" s="9" t="s">
        <v>9329</v>
      </c>
      <c r="Z2978" s="9" t="s">
        <v>164</v>
      </c>
      <c r="AA2978" s="19" t="s">
        <v>451</v>
      </c>
      <c r="AB2978" s="9">
        <v>0</v>
      </c>
      <c r="AC2978" s="9">
        <v>5200601</v>
      </c>
      <c r="AD2978" s="9" t="s">
        <v>9330</v>
      </c>
      <c r="AE2978" s="20">
        <v>112</v>
      </c>
    </row>
    <row r="2979" spans="1:31" x14ac:dyDescent="0.35">
      <c r="A2979" t="s">
        <v>9331</v>
      </c>
      <c r="B2979" t="s">
        <v>15</v>
      </c>
      <c r="C2979" t="s">
        <v>40</v>
      </c>
      <c r="D2979" s="2">
        <v>1996</v>
      </c>
      <c r="E2979" t="s">
        <v>7955</v>
      </c>
      <c r="F2979" s="2">
        <v>4.9000000000000004</v>
      </c>
      <c r="G2979">
        <v>3800</v>
      </c>
      <c r="H2979" t="s">
        <v>9332</v>
      </c>
      <c r="I2979" t="s">
        <v>9332</v>
      </c>
      <c r="J2979" t="s">
        <v>8955</v>
      </c>
      <c r="K2979" s="3" t="s">
        <v>29</v>
      </c>
      <c r="L2979">
        <v>5000000</v>
      </c>
      <c r="M2979">
        <v>2420162</v>
      </c>
      <c r="N2979" t="s">
        <v>8206</v>
      </c>
      <c r="O2979" s="2">
        <v>92</v>
      </c>
      <c r="Q2979" s="10" t="s">
        <v>40</v>
      </c>
      <c r="R2979" s="21">
        <v>1996</v>
      </c>
      <c r="S2979" s="27" t="s">
        <v>13230</v>
      </c>
      <c r="T2979" s="25" t="str">
        <f>LEFT(S2979,3)</f>
        <v>Mar</v>
      </c>
      <c r="U2979" s="10" t="s">
        <v>29</v>
      </c>
      <c r="V2979" s="21">
        <v>4.9000000000000004</v>
      </c>
      <c r="W2979" s="10">
        <v>3800</v>
      </c>
      <c r="X2979" s="10" t="s">
        <v>9332</v>
      </c>
      <c r="Y2979" s="10" t="s">
        <v>9332</v>
      </c>
      <c r="Z2979" s="10" t="s">
        <v>8955</v>
      </c>
      <c r="AA2979" s="22" t="s">
        <v>29</v>
      </c>
      <c r="AB2979" s="10">
        <v>5000000</v>
      </c>
      <c r="AC2979" s="10">
        <v>2420162</v>
      </c>
      <c r="AD2979" s="10" t="s">
        <v>8206</v>
      </c>
      <c r="AE2979" s="23">
        <v>92</v>
      </c>
    </row>
    <row r="2980" spans="1:31" x14ac:dyDescent="0.35">
      <c r="A2980" t="s">
        <v>9333</v>
      </c>
      <c r="B2980" t="s">
        <v>15</v>
      </c>
      <c r="C2980" t="s">
        <v>40</v>
      </c>
      <c r="D2980" s="2">
        <v>1996</v>
      </c>
      <c r="E2980" t="s">
        <v>9334</v>
      </c>
      <c r="F2980" s="2">
        <v>6.8</v>
      </c>
      <c r="G2980">
        <v>9000</v>
      </c>
      <c r="H2980" t="s">
        <v>5750</v>
      </c>
      <c r="I2980" t="s">
        <v>4807</v>
      </c>
      <c r="J2980" t="s">
        <v>9335</v>
      </c>
      <c r="K2980" s="3" t="s">
        <v>29</v>
      </c>
      <c r="L2980">
        <v>0</v>
      </c>
      <c r="M2980">
        <v>656747</v>
      </c>
      <c r="N2980" t="s">
        <v>5108</v>
      </c>
      <c r="O2980" s="2">
        <v>121</v>
      </c>
      <c r="Q2980" s="9" t="s">
        <v>40</v>
      </c>
      <c r="R2980" s="18">
        <v>1996</v>
      </c>
      <c r="S2980" s="26" t="s">
        <v>13415</v>
      </c>
      <c r="T2980" s="25" t="str">
        <f>LEFT(S2980,3)</f>
        <v>Jul</v>
      </c>
      <c r="U2980" s="9" t="s">
        <v>5816</v>
      </c>
      <c r="V2980" s="18">
        <v>6.8</v>
      </c>
      <c r="W2980" s="9">
        <v>9000</v>
      </c>
      <c r="X2980" s="9" t="s">
        <v>5750</v>
      </c>
      <c r="Y2980" s="9" t="s">
        <v>4807</v>
      </c>
      <c r="Z2980" s="9" t="s">
        <v>9335</v>
      </c>
      <c r="AA2980" s="19" t="s">
        <v>29</v>
      </c>
      <c r="AB2980" s="9">
        <v>0</v>
      </c>
      <c r="AC2980" s="9">
        <v>656747</v>
      </c>
      <c r="AD2980" s="9" t="s">
        <v>5108</v>
      </c>
      <c r="AE2980" s="20">
        <v>121</v>
      </c>
    </row>
    <row r="2981" spans="1:31" x14ac:dyDescent="0.35">
      <c r="A2981" t="s">
        <v>9336</v>
      </c>
      <c r="B2981" t="s">
        <v>1998</v>
      </c>
      <c r="C2981" t="s">
        <v>33</v>
      </c>
      <c r="D2981" s="2">
        <v>1996</v>
      </c>
      <c r="E2981" t="s">
        <v>9188</v>
      </c>
      <c r="F2981" s="2">
        <v>6.6</v>
      </c>
      <c r="G2981">
        <v>20000</v>
      </c>
      <c r="H2981" t="s">
        <v>7054</v>
      </c>
      <c r="I2981" t="s">
        <v>9337</v>
      </c>
      <c r="J2981" t="s">
        <v>2751</v>
      </c>
      <c r="K2981" s="3" t="s">
        <v>490</v>
      </c>
      <c r="L2981">
        <v>0</v>
      </c>
      <c r="M2981">
        <v>21890845</v>
      </c>
      <c r="N2981" t="s">
        <v>553</v>
      </c>
      <c r="O2981" s="2">
        <v>107</v>
      </c>
      <c r="Q2981" s="10" t="s">
        <v>33</v>
      </c>
      <c r="R2981" s="21">
        <v>1996</v>
      </c>
      <c r="S2981" s="27" t="s">
        <v>13398</v>
      </c>
      <c r="T2981" s="25" t="str">
        <f>LEFT(S2981,3)</f>
        <v>Jan</v>
      </c>
      <c r="U2981" s="10" t="s">
        <v>29</v>
      </c>
      <c r="V2981" s="21">
        <v>6.6</v>
      </c>
      <c r="W2981" s="10">
        <v>20000</v>
      </c>
      <c r="X2981" s="10" t="s">
        <v>7054</v>
      </c>
      <c r="Y2981" s="10" t="s">
        <v>9337</v>
      </c>
      <c r="Z2981" s="10" t="s">
        <v>2751</v>
      </c>
      <c r="AA2981" s="22" t="s">
        <v>490</v>
      </c>
      <c r="AB2981" s="10">
        <v>0</v>
      </c>
      <c r="AC2981" s="10">
        <v>21890845</v>
      </c>
      <c r="AD2981" s="10" t="s">
        <v>553</v>
      </c>
      <c r="AE2981" s="23">
        <v>107</v>
      </c>
    </row>
    <row r="2982" spans="1:31" x14ac:dyDescent="0.35">
      <c r="A2982" t="s">
        <v>9338</v>
      </c>
      <c r="B2982" t="s">
        <v>15</v>
      </c>
      <c r="C2982" t="s">
        <v>51</v>
      </c>
      <c r="D2982" s="2">
        <v>1996</v>
      </c>
      <c r="E2982" t="s">
        <v>8982</v>
      </c>
      <c r="F2982" s="2">
        <v>5.8</v>
      </c>
      <c r="G2982">
        <v>6200</v>
      </c>
      <c r="H2982" t="s">
        <v>3383</v>
      </c>
      <c r="I2982" t="s">
        <v>9339</v>
      </c>
      <c r="J2982" t="s">
        <v>1184</v>
      </c>
      <c r="K2982" s="3" t="s">
        <v>29</v>
      </c>
      <c r="L2982">
        <v>7000000</v>
      </c>
      <c r="M2982">
        <v>1060264</v>
      </c>
      <c r="N2982" t="s">
        <v>4530</v>
      </c>
      <c r="O2982" s="2">
        <v>80</v>
      </c>
      <c r="Q2982" s="9" t="s">
        <v>51</v>
      </c>
      <c r="R2982" s="18">
        <v>1996</v>
      </c>
      <c r="S2982" s="26" t="s">
        <v>13357</v>
      </c>
      <c r="T2982" s="25" t="str">
        <f>LEFT(S2982,3)</f>
        <v>Nov</v>
      </c>
      <c r="U2982" s="9" t="s">
        <v>29</v>
      </c>
      <c r="V2982" s="18">
        <v>5.8</v>
      </c>
      <c r="W2982" s="9">
        <v>6200</v>
      </c>
      <c r="X2982" s="9" t="s">
        <v>3383</v>
      </c>
      <c r="Y2982" s="9" t="s">
        <v>9339</v>
      </c>
      <c r="Z2982" s="9" t="s">
        <v>1184</v>
      </c>
      <c r="AA2982" s="19" t="s">
        <v>29</v>
      </c>
      <c r="AB2982" s="9">
        <v>7000000</v>
      </c>
      <c r="AC2982" s="9">
        <v>1060264</v>
      </c>
      <c r="AD2982" s="9" t="s">
        <v>4530</v>
      </c>
      <c r="AE2982" s="20">
        <v>80</v>
      </c>
    </row>
    <row r="2983" spans="1:31" x14ac:dyDescent="0.35">
      <c r="A2983" t="s">
        <v>9340</v>
      </c>
      <c r="B2983" t="s">
        <v>32</v>
      </c>
      <c r="C2983" t="s">
        <v>24</v>
      </c>
      <c r="D2983" s="2">
        <v>1996</v>
      </c>
      <c r="E2983" t="s">
        <v>9088</v>
      </c>
      <c r="F2983" s="2">
        <v>5.4</v>
      </c>
      <c r="G2983">
        <v>12000</v>
      </c>
      <c r="H2983" t="s">
        <v>4874</v>
      </c>
      <c r="I2983" t="s">
        <v>9341</v>
      </c>
      <c r="J2983" t="s">
        <v>9342</v>
      </c>
      <c r="K2983" s="3" t="s">
        <v>29</v>
      </c>
      <c r="L2983">
        <v>0</v>
      </c>
      <c r="M2983">
        <v>9871065</v>
      </c>
      <c r="N2983" t="s">
        <v>9343</v>
      </c>
      <c r="O2983" s="2">
        <v>88</v>
      </c>
      <c r="Q2983" s="10" t="s">
        <v>24</v>
      </c>
      <c r="R2983" s="21">
        <v>1996</v>
      </c>
      <c r="S2983" s="27" t="s">
        <v>13383</v>
      </c>
      <c r="T2983" s="25" t="str">
        <f>LEFT(S2983,3)</f>
        <v>Jan</v>
      </c>
      <c r="U2983" s="10" t="s">
        <v>29</v>
      </c>
      <c r="V2983" s="21">
        <v>5.4</v>
      </c>
      <c r="W2983" s="10">
        <v>12000</v>
      </c>
      <c r="X2983" s="10" t="s">
        <v>4874</v>
      </c>
      <c r="Y2983" s="10" t="s">
        <v>9341</v>
      </c>
      <c r="Z2983" s="10" t="s">
        <v>9342</v>
      </c>
      <c r="AA2983" s="22" t="s">
        <v>29</v>
      </c>
      <c r="AB2983" s="10">
        <v>0</v>
      </c>
      <c r="AC2983" s="10">
        <v>9871065</v>
      </c>
      <c r="AD2983" s="10" t="s">
        <v>9343</v>
      </c>
      <c r="AE2983" s="23">
        <v>88</v>
      </c>
    </row>
    <row r="2984" spans="1:31" x14ac:dyDescent="0.35">
      <c r="A2984" t="s">
        <v>9344</v>
      </c>
      <c r="B2984" t="s">
        <v>32</v>
      </c>
      <c r="C2984" t="s">
        <v>40</v>
      </c>
      <c r="D2984" s="2">
        <v>1996</v>
      </c>
      <c r="E2984" t="s">
        <v>9058</v>
      </c>
      <c r="F2984" s="2">
        <v>5</v>
      </c>
      <c r="G2984">
        <v>4600</v>
      </c>
      <c r="H2984" t="s">
        <v>1246</v>
      </c>
      <c r="I2984" t="s">
        <v>9345</v>
      </c>
      <c r="J2984" t="s">
        <v>9346</v>
      </c>
      <c r="K2984" s="3" t="s">
        <v>29</v>
      </c>
      <c r="L2984">
        <v>17000000</v>
      </c>
      <c r="M2984">
        <v>3325651</v>
      </c>
      <c r="N2984" t="s">
        <v>8624</v>
      </c>
      <c r="O2984" s="2">
        <v>89</v>
      </c>
      <c r="Q2984" s="9" t="s">
        <v>40</v>
      </c>
      <c r="R2984" s="18">
        <v>1996</v>
      </c>
      <c r="S2984" s="26" t="s">
        <v>13377</v>
      </c>
      <c r="T2984" s="25" t="str">
        <f>LEFT(S2984,3)</f>
        <v>Aug</v>
      </c>
      <c r="U2984" s="9" t="s">
        <v>29</v>
      </c>
      <c r="V2984" s="18">
        <v>5</v>
      </c>
      <c r="W2984" s="9">
        <v>4600</v>
      </c>
      <c r="X2984" s="9" t="s">
        <v>1246</v>
      </c>
      <c r="Y2984" s="9" t="s">
        <v>9345</v>
      </c>
      <c r="Z2984" s="9" t="s">
        <v>9346</v>
      </c>
      <c r="AA2984" s="19" t="s">
        <v>29</v>
      </c>
      <c r="AB2984" s="9">
        <v>17000000</v>
      </c>
      <c r="AC2984" s="9">
        <v>3325651</v>
      </c>
      <c r="AD2984" s="9" t="s">
        <v>8624</v>
      </c>
      <c r="AE2984" s="20">
        <v>89</v>
      </c>
    </row>
    <row r="2985" spans="1:31" x14ac:dyDescent="0.35">
      <c r="A2985" t="s">
        <v>9347</v>
      </c>
      <c r="B2985" t="s">
        <v>15</v>
      </c>
      <c r="C2985" t="s">
        <v>40</v>
      </c>
      <c r="D2985" s="2">
        <v>1996</v>
      </c>
      <c r="E2985" t="s">
        <v>9348</v>
      </c>
      <c r="F2985" s="2">
        <v>7</v>
      </c>
      <c r="G2985">
        <v>4900</v>
      </c>
      <c r="H2985" t="s">
        <v>9349</v>
      </c>
      <c r="I2985" t="s">
        <v>9349</v>
      </c>
      <c r="J2985" t="s">
        <v>9350</v>
      </c>
      <c r="K2985" s="3" t="s">
        <v>194</v>
      </c>
      <c r="L2985">
        <v>0</v>
      </c>
      <c r="M2985">
        <v>2099677</v>
      </c>
      <c r="N2985" t="s">
        <v>3186</v>
      </c>
      <c r="O2985" s="2">
        <v>87</v>
      </c>
      <c r="Q2985" s="10" t="s">
        <v>40</v>
      </c>
      <c r="R2985" s="21">
        <v>1996</v>
      </c>
      <c r="S2985" s="27" t="s">
        <v>13416</v>
      </c>
      <c r="T2985" s="25" t="str">
        <f>LEFT(S2985,3)</f>
        <v>Mar</v>
      </c>
      <c r="U2985" s="10" t="s">
        <v>29</v>
      </c>
      <c r="V2985" s="21">
        <v>7</v>
      </c>
      <c r="W2985" s="10">
        <v>4900</v>
      </c>
      <c r="X2985" s="10" t="s">
        <v>9349</v>
      </c>
      <c r="Y2985" s="10" t="s">
        <v>9349</v>
      </c>
      <c r="Z2985" s="10" t="s">
        <v>9350</v>
      </c>
      <c r="AA2985" s="22" t="s">
        <v>194</v>
      </c>
      <c r="AB2985" s="10">
        <v>0</v>
      </c>
      <c r="AC2985" s="10">
        <v>2099677</v>
      </c>
      <c r="AD2985" s="10" t="s">
        <v>3186</v>
      </c>
      <c r="AE2985" s="23">
        <v>87</v>
      </c>
    </row>
    <row r="2986" spans="1:31" x14ac:dyDescent="0.35">
      <c r="A2986" t="s">
        <v>9351</v>
      </c>
      <c r="B2986" t="s">
        <v>1998</v>
      </c>
      <c r="C2986" t="s">
        <v>103</v>
      </c>
      <c r="D2986" s="2">
        <v>1996</v>
      </c>
      <c r="E2986" t="s">
        <v>8537</v>
      </c>
      <c r="F2986" s="2">
        <v>6.1</v>
      </c>
      <c r="G2986">
        <v>8500</v>
      </c>
      <c r="H2986" t="s">
        <v>4053</v>
      </c>
      <c r="I2986" t="s">
        <v>9352</v>
      </c>
      <c r="J2986" t="s">
        <v>746</v>
      </c>
      <c r="K2986" s="3" t="s">
        <v>29</v>
      </c>
      <c r="L2986">
        <v>35000000</v>
      </c>
      <c r="M2986">
        <v>8797839</v>
      </c>
      <c r="N2986" t="s">
        <v>7999</v>
      </c>
      <c r="O2986" s="2">
        <v>108</v>
      </c>
      <c r="Q2986" s="9" t="s">
        <v>103</v>
      </c>
      <c r="R2986" s="18">
        <v>1996</v>
      </c>
      <c r="S2986" s="26" t="s">
        <v>13313</v>
      </c>
      <c r="T2986" s="25" t="str">
        <f>LEFT(S2986,3)</f>
        <v>Feb</v>
      </c>
      <c r="U2986" s="9" t="s">
        <v>29</v>
      </c>
      <c r="V2986" s="18">
        <v>6.1</v>
      </c>
      <c r="W2986" s="9">
        <v>8500</v>
      </c>
      <c r="X2986" s="9" t="s">
        <v>4053</v>
      </c>
      <c r="Y2986" s="9" t="s">
        <v>9352</v>
      </c>
      <c r="Z2986" s="9" t="s">
        <v>746</v>
      </c>
      <c r="AA2986" s="19" t="s">
        <v>29</v>
      </c>
      <c r="AB2986" s="9">
        <v>35000000</v>
      </c>
      <c r="AC2986" s="9">
        <v>8797839</v>
      </c>
      <c r="AD2986" s="9" t="s">
        <v>7999</v>
      </c>
      <c r="AE2986" s="20">
        <v>108</v>
      </c>
    </row>
    <row r="2987" spans="1:31" x14ac:dyDescent="0.35">
      <c r="A2987" t="s">
        <v>9353</v>
      </c>
      <c r="B2987" t="s">
        <v>15</v>
      </c>
      <c r="C2987" t="s">
        <v>40</v>
      </c>
      <c r="D2987" s="2">
        <v>1996</v>
      </c>
      <c r="E2987" t="s">
        <v>9015</v>
      </c>
      <c r="F2987" s="2">
        <v>7</v>
      </c>
      <c r="G2987">
        <v>7500</v>
      </c>
      <c r="H2987" t="s">
        <v>9354</v>
      </c>
      <c r="I2987" t="s">
        <v>9354</v>
      </c>
      <c r="J2987" t="s">
        <v>6594</v>
      </c>
      <c r="K2987" s="3" t="s">
        <v>29</v>
      </c>
      <c r="L2987">
        <v>3000000</v>
      </c>
      <c r="M2987">
        <v>285112</v>
      </c>
      <c r="N2987" t="s">
        <v>9355</v>
      </c>
      <c r="O2987" s="2">
        <v>106</v>
      </c>
      <c r="Q2987" s="10" t="s">
        <v>40</v>
      </c>
      <c r="R2987" s="21">
        <v>1996</v>
      </c>
      <c r="S2987" s="27" t="s">
        <v>13365</v>
      </c>
      <c r="T2987" s="25" t="str">
        <f>LEFT(S2987,3)</f>
        <v>Dec</v>
      </c>
      <c r="U2987" s="10" t="s">
        <v>29</v>
      </c>
      <c r="V2987" s="21">
        <v>7</v>
      </c>
      <c r="W2987" s="10">
        <v>7500</v>
      </c>
      <c r="X2987" s="10" t="s">
        <v>9354</v>
      </c>
      <c r="Y2987" s="10" t="s">
        <v>9354</v>
      </c>
      <c r="Z2987" s="10" t="s">
        <v>6594</v>
      </c>
      <c r="AA2987" s="22" t="s">
        <v>29</v>
      </c>
      <c r="AB2987" s="10">
        <v>3000000</v>
      </c>
      <c r="AC2987" s="10">
        <v>285112</v>
      </c>
      <c r="AD2987" s="10" t="s">
        <v>9355</v>
      </c>
      <c r="AE2987" s="23">
        <v>106</v>
      </c>
    </row>
    <row r="2988" spans="1:31" x14ac:dyDescent="0.35">
      <c r="A2988" t="s">
        <v>9356</v>
      </c>
      <c r="B2988" t="s">
        <v>15</v>
      </c>
      <c r="C2988" t="s">
        <v>103</v>
      </c>
      <c r="D2988" s="2">
        <v>1996</v>
      </c>
      <c r="E2988" t="s">
        <v>9183</v>
      </c>
      <c r="F2988" s="2">
        <v>6.2</v>
      </c>
      <c r="G2988">
        <v>17000</v>
      </c>
      <c r="H2988" t="s">
        <v>232</v>
      </c>
      <c r="I2988" t="s">
        <v>9357</v>
      </c>
      <c r="J2988" t="s">
        <v>6910</v>
      </c>
      <c r="K2988" s="3" t="s">
        <v>21</v>
      </c>
      <c r="L2988">
        <v>38000000</v>
      </c>
      <c r="M2988">
        <v>17380126</v>
      </c>
      <c r="N2988" t="s">
        <v>5108</v>
      </c>
      <c r="O2988" s="2">
        <v>118</v>
      </c>
      <c r="Q2988" s="9" t="s">
        <v>103</v>
      </c>
      <c r="R2988" s="18">
        <v>1996</v>
      </c>
      <c r="S2988" s="26" t="s">
        <v>13397</v>
      </c>
      <c r="T2988" s="25" t="str">
        <f>LEFT(S2988,3)</f>
        <v>Sep</v>
      </c>
      <c r="U2988" s="9" t="s">
        <v>29</v>
      </c>
      <c r="V2988" s="18">
        <v>6.2</v>
      </c>
      <c r="W2988" s="9">
        <v>17000</v>
      </c>
      <c r="X2988" s="9" t="s">
        <v>232</v>
      </c>
      <c r="Y2988" s="9" t="s">
        <v>9357</v>
      </c>
      <c r="Z2988" s="9" t="s">
        <v>6910</v>
      </c>
      <c r="AA2988" s="19" t="s">
        <v>21</v>
      </c>
      <c r="AB2988" s="9">
        <v>38000000</v>
      </c>
      <c r="AC2988" s="9">
        <v>17380126</v>
      </c>
      <c r="AD2988" s="9" t="s">
        <v>5108</v>
      </c>
      <c r="AE2988" s="20">
        <v>118</v>
      </c>
    </row>
    <row r="2989" spans="1:31" x14ac:dyDescent="0.35">
      <c r="A2989" t="s">
        <v>9358</v>
      </c>
      <c r="B2989" t="s">
        <v>15</v>
      </c>
      <c r="C2989" t="s">
        <v>16</v>
      </c>
      <c r="D2989" s="2">
        <v>1996</v>
      </c>
      <c r="E2989" t="s">
        <v>9359</v>
      </c>
      <c r="F2989" s="2">
        <v>5.4</v>
      </c>
      <c r="G2989">
        <v>2300</v>
      </c>
      <c r="H2989" t="s">
        <v>9360</v>
      </c>
      <c r="I2989" t="s">
        <v>9361</v>
      </c>
      <c r="J2989" t="s">
        <v>6130</v>
      </c>
      <c r="K2989" s="3" t="s">
        <v>5816</v>
      </c>
      <c r="L2989">
        <v>0</v>
      </c>
      <c r="M2989">
        <v>926954</v>
      </c>
      <c r="N2989" t="s">
        <v>9362</v>
      </c>
      <c r="O2989" s="2">
        <v>120</v>
      </c>
      <c r="Q2989" s="10" t="s">
        <v>16</v>
      </c>
      <c r="R2989" s="21">
        <v>1996</v>
      </c>
      <c r="S2989" s="27" t="s">
        <v>13417</v>
      </c>
      <c r="T2989" s="25" t="str">
        <f>LEFT(S2989,3)</f>
        <v>Apr</v>
      </c>
      <c r="U2989" s="10" t="s">
        <v>29</v>
      </c>
      <c r="V2989" s="21">
        <v>5.4</v>
      </c>
      <c r="W2989" s="10">
        <v>2300</v>
      </c>
      <c r="X2989" s="10" t="s">
        <v>9360</v>
      </c>
      <c r="Y2989" s="10" t="s">
        <v>9361</v>
      </c>
      <c r="Z2989" s="10" t="s">
        <v>6130</v>
      </c>
      <c r="AA2989" s="22" t="s">
        <v>5816</v>
      </c>
      <c r="AB2989" s="10">
        <v>0</v>
      </c>
      <c r="AC2989" s="10">
        <v>926954</v>
      </c>
      <c r="AD2989" s="10" t="s">
        <v>9362</v>
      </c>
      <c r="AE2989" s="23">
        <v>120</v>
      </c>
    </row>
    <row r="2990" spans="1:31" x14ac:dyDescent="0.35">
      <c r="A2990" t="s">
        <v>9363</v>
      </c>
      <c r="B2990" t="s">
        <v>15</v>
      </c>
      <c r="C2990" t="s">
        <v>40</v>
      </c>
      <c r="D2990" s="2">
        <v>1996</v>
      </c>
      <c r="E2990" t="s">
        <v>9025</v>
      </c>
      <c r="F2990" s="2">
        <v>5.7</v>
      </c>
      <c r="G2990">
        <v>4600</v>
      </c>
      <c r="H2990" t="s">
        <v>9364</v>
      </c>
      <c r="I2990" t="s">
        <v>9364</v>
      </c>
      <c r="J2990" t="s">
        <v>9364</v>
      </c>
      <c r="K2990" s="3" t="s">
        <v>29</v>
      </c>
      <c r="L2990">
        <v>8000000</v>
      </c>
      <c r="M2990">
        <v>35599803</v>
      </c>
      <c r="N2990" t="s">
        <v>5787</v>
      </c>
      <c r="O2990" s="2">
        <v>108</v>
      </c>
      <c r="Q2990" s="9" t="s">
        <v>40</v>
      </c>
      <c r="R2990" s="18">
        <v>1996</v>
      </c>
      <c r="S2990" s="26" t="s">
        <v>13369</v>
      </c>
      <c r="T2990" s="25" t="str">
        <f>LEFT(S2990,3)</f>
        <v>Apr</v>
      </c>
      <c r="U2990" s="9" t="s">
        <v>29</v>
      </c>
      <c r="V2990" s="18">
        <v>5.7</v>
      </c>
      <c r="W2990" s="9">
        <v>4600</v>
      </c>
      <c r="X2990" s="9" t="s">
        <v>9364</v>
      </c>
      <c r="Y2990" s="9" t="s">
        <v>9364</v>
      </c>
      <c r="Z2990" s="9" t="s">
        <v>9364</v>
      </c>
      <c r="AA2990" s="19" t="s">
        <v>29</v>
      </c>
      <c r="AB2990" s="9">
        <v>8000000</v>
      </c>
      <c r="AC2990" s="9">
        <v>35599803</v>
      </c>
      <c r="AD2990" s="9" t="s">
        <v>5787</v>
      </c>
      <c r="AE2990" s="20">
        <v>108</v>
      </c>
    </row>
    <row r="2991" spans="1:31" x14ac:dyDescent="0.35">
      <c r="A2991" t="s">
        <v>9365</v>
      </c>
      <c r="C2991" t="s">
        <v>16</v>
      </c>
      <c r="D2991" s="2">
        <v>1996</v>
      </c>
      <c r="E2991" t="s">
        <v>9366</v>
      </c>
      <c r="F2991" s="2">
        <v>6.4</v>
      </c>
      <c r="G2991">
        <v>3600</v>
      </c>
      <c r="H2991" t="s">
        <v>9367</v>
      </c>
      <c r="I2991" t="s">
        <v>9368</v>
      </c>
      <c r="J2991" t="s">
        <v>9369</v>
      </c>
      <c r="K2991" s="3" t="s">
        <v>194</v>
      </c>
      <c r="L2991">
        <v>0</v>
      </c>
      <c r="M2991">
        <v>329211</v>
      </c>
      <c r="N2991" t="s">
        <v>9370</v>
      </c>
      <c r="O2991" s="2">
        <v>78</v>
      </c>
      <c r="Q2991" s="10" t="s">
        <v>16</v>
      </c>
      <c r="R2991" s="21">
        <v>1996</v>
      </c>
      <c r="S2991" s="27" t="s">
        <v>13382</v>
      </c>
      <c r="T2991" s="25" t="str">
        <f>LEFT(S2991,3)</f>
        <v>Apr</v>
      </c>
      <c r="U2991" s="10" t="s">
        <v>29</v>
      </c>
      <c r="V2991" s="21">
        <v>6.4</v>
      </c>
      <c r="W2991" s="10">
        <v>3600</v>
      </c>
      <c r="X2991" s="10" t="s">
        <v>9367</v>
      </c>
      <c r="Y2991" s="10" t="s">
        <v>9368</v>
      </c>
      <c r="Z2991" s="10" t="s">
        <v>9369</v>
      </c>
      <c r="AA2991" s="22" t="s">
        <v>194</v>
      </c>
      <c r="AB2991" s="10">
        <v>0</v>
      </c>
      <c r="AC2991" s="10">
        <v>329211</v>
      </c>
      <c r="AD2991" s="10" t="s">
        <v>9370</v>
      </c>
      <c r="AE2991" s="23">
        <v>78</v>
      </c>
    </row>
    <row r="2992" spans="1:31" x14ac:dyDescent="0.35">
      <c r="A2992" t="s">
        <v>9371</v>
      </c>
      <c r="B2992" t="s">
        <v>1998</v>
      </c>
      <c r="C2992" t="s">
        <v>40</v>
      </c>
      <c r="D2992" s="2">
        <v>1996</v>
      </c>
      <c r="E2992" t="s">
        <v>8244</v>
      </c>
      <c r="F2992" s="2">
        <v>6.3</v>
      </c>
      <c r="G2992">
        <v>25000</v>
      </c>
      <c r="H2992" t="s">
        <v>4486</v>
      </c>
      <c r="I2992" t="s">
        <v>9372</v>
      </c>
      <c r="J2992" t="s">
        <v>7727</v>
      </c>
      <c r="K2992" s="3" t="s">
        <v>29</v>
      </c>
      <c r="L2992">
        <v>0</v>
      </c>
      <c r="M2992">
        <v>34861807</v>
      </c>
      <c r="N2992" t="s">
        <v>179</v>
      </c>
      <c r="O2992" s="2">
        <v>97</v>
      </c>
      <c r="Q2992" s="9" t="s">
        <v>40</v>
      </c>
      <c r="R2992" s="18">
        <v>1996</v>
      </c>
      <c r="S2992" s="26" t="s">
        <v>13271</v>
      </c>
      <c r="T2992" s="25" t="str">
        <f>LEFT(S2992,3)</f>
        <v>Apr</v>
      </c>
      <c r="U2992" s="9" t="s">
        <v>29</v>
      </c>
      <c r="V2992" s="18">
        <v>6.3</v>
      </c>
      <c r="W2992" s="9">
        <v>25000</v>
      </c>
      <c r="X2992" s="9" t="s">
        <v>4486</v>
      </c>
      <c r="Y2992" s="9" t="s">
        <v>9372</v>
      </c>
      <c r="Z2992" s="9" t="s">
        <v>7727</v>
      </c>
      <c r="AA2992" s="19" t="s">
        <v>29</v>
      </c>
      <c r="AB2992" s="9">
        <v>0</v>
      </c>
      <c r="AC2992" s="9">
        <v>34861807</v>
      </c>
      <c r="AD2992" s="9" t="s">
        <v>179</v>
      </c>
      <c r="AE2992" s="20">
        <v>97</v>
      </c>
    </row>
    <row r="2993" spans="1:31" x14ac:dyDescent="0.35">
      <c r="A2993" t="s">
        <v>9373</v>
      </c>
      <c r="B2993" t="s">
        <v>32</v>
      </c>
      <c r="C2993" t="s">
        <v>62</v>
      </c>
      <c r="D2993" s="2">
        <v>1996</v>
      </c>
      <c r="E2993" t="s">
        <v>8853</v>
      </c>
      <c r="F2993" s="2">
        <v>7.1</v>
      </c>
      <c r="G2993">
        <v>3500</v>
      </c>
      <c r="H2993" t="s">
        <v>9374</v>
      </c>
      <c r="I2993" t="s">
        <v>9375</v>
      </c>
      <c r="J2993" t="s">
        <v>9376</v>
      </c>
      <c r="K2993" s="3" t="s">
        <v>29</v>
      </c>
      <c r="L2993">
        <v>1300000</v>
      </c>
      <c r="M2993">
        <v>375757</v>
      </c>
      <c r="N2993" t="s">
        <v>7186</v>
      </c>
      <c r="O2993" s="2">
        <v>111</v>
      </c>
      <c r="Q2993" s="10" t="s">
        <v>62</v>
      </c>
      <c r="R2993" s="21">
        <v>1996</v>
      </c>
      <c r="S2993" s="27" t="s">
        <v>13345</v>
      </c>
      <c r="T2993" s="25" t="str">
        <f>LEFT(S2993,3)</f>
        <v>Dec</v>
      </c>
      <c r="U2993" s="10" t="s">
        <v>29</v>
      </c>
      <c r="V2993" s="21">
        <v>7.1</v>
      </c>
      <c r="W2993" s="10">
        <v>3500</v>
      </c>
      <c r="X2993" s="10" t="s">
        <v>9374</v>
      </c>
      <c r="Y2993" s="10" t="s">
        <v>9375</v>
      </c>
      <c r="Z2993" s="10" t="s">
        <v>9376</v>
      </c>
      <c r="AA2993" s="22" t="s">
        <v>29</v>
      </c>
      <c r="AB2993" s="10">
        <v>1300000</v>
      </c>
      <c r="AC2993" s="10">
        <v>375757</v>
      </c>
      <c r="AD2993" s="10" t="s">
        <v>7186</v>
      </c>
      <c r="AE2993" s="23">
        <v>111</v>
      </c>
    </row>
    <row r="2994" spans="1:31" x14ac:dyDescent="0.35">
      <c r="A2994" t="s">
        <v>9377</v>
      </c>
      <c r="B2994" t="s">
        <v>32</v>
      </c>
      <c r="C2994" t="s">
        <v>40</v>
      </c>
      <c r="D2994" s="2">
        <v>1996</v>
      </c>
      <c r="E2994" t="s">
        <v>8982</v>
      </c>
      <c r="F2994" s="2">
        <v>5.4</v>
      </c>
      <c r="G2994">
        <v>3700</v>
      </c>
      <c r="H2994" t="s">
        <v>1230</v>
      </c>
      <c r="I2994" t="s">
        <v>7892</v>
      </c>
      <c r="J2994" t="s">
        <v>9378</v>
      </c>
      <c r="K2994" s="3" t="s">
        <v>29</v>
      </c>
      <c r="L2994">
        <v>22000000</v>
      </c>
      <c r="M2994">
        <v>7138523</v>
      </c>
      <c r="N2994" t="s">
        <v>8937</v>
      </c>
      <c r="O2994" s="2">
        <v>112</v>
      </c>
      <c r="Q2994" s="9" t="s">
        <v>40</v>
      </c>
      <c r="R2994" s="18">
        <v>1996</v>
      </c>
      <c r="S2994" s="26" t="s">
        <v>13357</v>
      </c>
      <c r="T2994" s="25" t="str">
        <f>LEFT(S2994,3)</f>
        <v>Nov</v>
      </c>
      <c r="U2994" s="9" t="s">
        <v>29</v>
      </c>
      <c r="V2994" s="18">
        <v>5.4</v>
      </c>
      <c r="W2994" s="9">
        <v>3700</v>
      </c>
      <c r="X2994" s="9" t="s">
        <v>1230</v>
      </c>
      <c r="Y2994" s="9" t="s">
        <v>7892</v>
      </c>
      <c r="Z2994" s="9" t="s">
        <v>9378</v>
      </c>
      <c r="AA2994" s="19" t="s">
        <v>29</v>
      </c>
      <c r="AB2994" s="9">
        <v>22000000</v>
      </c>
      <c r="AC2994" s="9">
        <v>7138523</v>
      </c>
      <c r="AD2994" s="9" t="s">
        <v>8937</v>
      </c>
      <c r="AE2994" s="20">
        <v>112</v>
      </c>
    </row>
    <row r="2995" spans="1:31" x14ac:dyDescent="0.35">
      <c r="A2995" t="s">
        <v>9379</v>
      </c>
      <c r="B2995" t="s">
        <v>32</v>
      </c>
      <c r="C2995" t="s">
        <v>16</v>
      </c>
      <c r="D2995" s="2">
        <v>1996</v>
      </c>
      <c r="E2995" t="s">
        <v>8501</v>
      </c>
      <c r="F2995" s="2">
        <v>6.1</v>
      </c>
      <c r="G2995">
        <v>8000</v>
      </c>
      <c r="H2995" t="s">
        <v>9380</v>
      </c>
      <c r="I2995" t="s">
        <v>9380</v>
      </c>
      <c r="J2995" t="s">
        <v>5290</v>
      </c>
      <c r="K2995" s="3" t="s">
        <v>29</v>
      </c>
      <c r="L2995">
        <v>0</v>
      </c>
      <c r="M2995">
        <v>27315527</v>
      </c>
      <c r="N2995" t="s">
        <v>9381</v>
      </c>
      <c r="O2995" s="2">
        <v>87</v>
      </c>
      <c r="Q2995" s="10" t="s">
        <v>16</v>
      </c>
      <c r="R2995" s="21">
        <v>1996</v>
      </c>
      <c r="S2995" s="27" t="s">
        <v>13306</v>
      </c>
      <c r="T2995" s="25" t="str">
        <f>LEFT(S2995,3)</f>
        <v>Jan</v>
      </c>
      <c r="U2995" s="10" t="s">
        <v>29</v>
      </c>
      <c r="V2995" s="21">
        <v>6.1</v>
      </c>
      <c r="W2995" s="10">
        <v>8000</v>
      </c>
      <c r="X2995" s="10" t="s">
        <v>9380</v>
      </c>
      <c r="Y2995" s="10" t="s">
        <v>9380</v>
      </c>
      <c r="Z2995" s="10" t="s">
        <v>5290</v>
      </c>
      <c r="AA2995" s="22" t="s">
        <v>29</v>
      </c>
      <c r="AB2995" s="10">
        <v>0</v>
      </c>
      <c r="AC2995" s="10">
        <v>27315527</v>
      </c>
      <c r="AD2995" s="10" t="s">
        <v>9381</v>
      </c>
      <c r="AE2995" s="23">
        <v>87</v>
      </c>
    </row>
    <row r="2996" spans="1:31" x14ac:dyDescent="0.35">
      <c r="A2996" t="s">
        <v>9382</v>
      </c>
      <c r="B2996" t="s">
        <v>1998</v>
      </c>
      <c r="C2996" t="s">
        <v>40</v>
      </c>
      <c r="D2996" s="2">
        <v>1996</v>
      </c>
      <c r="E2996" t="s">
        <v>9022</v>
      </c>
      <c r="F2996" s="2">
        <v>5</v>
      </c>
      <c r="G2996">
        <v>7700</v>
      </c>
      <c r="H2996" t="s">
        <v>9383</v>
      </c>
      <c r="I2996" t="s">
        <v>9384</v>
      </c>
      <c r="J2996" t="s">
        <v>9385</v>
      </c>
      <c r="K2996" s="3" t="s">
        <v>29</v>
      </c>
      <c r="L2996">
        <v>8000000</v>
      </c>
      <c r="M2996">
        <v>5656388</v>
      </c>
      <c r="N2996" t="s">
        <v>3743</v>
      </c>
      <c r="O2996" s="2">
        <v>98</v>
      </c>
      <c r="Q2996" s="9" t="s">
        <v>40</v>
      </c>
      <c r="R2996" s="18">
        <v>1996</v>
      </c>
      <c r="S2996" s="26" t="s">
        <v>13368</v>
      </c>
      <c r="T2996" s="25" t="str">
        <f>LEFT(S2996,3)</f>
        <v>May</v>
      </c>
      <c r="U2996" s="9" t="s">
        <v>29</v>
      </c>
      <c r="V2996" s="18">
        <v>5</v>
      </c>
      <c r="W2996" s="9">
        <v>7700</v>
      </c>
      <c r="X2996" s="9" t="s">
        <v>9383</v>
      </c>
      <c r="Y2996" s="9" t="s">
        <v>9384</v>
      </c>
      <c r="Z2996" s="9" t="s">
        <v>9385</v>
      </c>
      <c r="AA2996" s="19" t="s">
        <v>29</v>
      </c>
      <c r="AB2996" s="9">
        <v>8000000</v>
      </c>
      <c r="AC2996" s="9">
        <v>5656388</v>
      </c>
      <c r="AD2996" s="9" t="s">
        <v>3743</v>
      </c>
      <c r="AE2996" s="20">
        <v>98</v>
      </c>
    </row>
    <row r="2997" spans="1:31" x14ac:dyDescent="0.35">
      <c r="A2997" t="s">
        <v>9386</v>
      </c>
      <c r="B2997" t="s">
        <v>1998</v>
      </c>
      <c r="C2997" t="s">
        <v>33</v>
      </c>
      <c r="D2997" s="2">
        <v>1996</v>
      </c>
      <c r="E2997" t="s">
        <v>9088</v>
      </c>
      <c r="F2997" s="2">
        <v>2.5</v>
      </c>
      <c r="G2997">
        <v>9000</v>
      </c>
      <c r="H2997" t="s">
        <v>9387</v>
      </c>
      <c r="I2997" t="s">
        <v>9387</v>
      </c>
      <c r="J2997" t="s">
        <v>6015</v>
      </c>
      <c r="K2997" s="3" t="s">
        <v>29</v>
      </c>
      <c r="L2997">
        <v>15000000</v>
      </c>
      <c r="M2997">
        <v>2409225</v>
      </c>
      <c r="N2997" t="s">
        <v>2025</v>
      </c>
      <c r="O2997" s="2">
        <v>93</v>
      </c>
      <c r="Q2997" s="10" t="s">
        <v>33</v>
      </c>
      <c r="R2997" s="21">
        <v>1996</v>
      </c>
      <c r="S2997" s="27" t="s">
        <v>13383</v>
      </c>
      <c r="T2997" s="25" t="str">
        <f>LEFT(S2997,3)</f>
        <v>Jan</v>
      </c>
      <c r="U2997" s="10" t="s">
        <v>29</v>
      </c>
      <c r="V2997" s="21">
        <v>2.5</v>
      </c>
      <c r="W2997" s="10">
        <v>9000</v>
      </c>
      <c r="X2997" s="10" t="s">
        <v>9387</v>
      </c>
      <c r="Y2997" s="10" t="s">
        <v>9387</v>
      </c>
      <c r="Z2997" s="10" t="s">
        <v>6015</v>
      </c>
      <c r="AA2997" s="22" t="s">
        <v>29</v>
      </c>
      <c r="AB2997" s="10">
        <v>15000000</v>
      </c>
      <c r="AC2997" s="10">
        <v>2409225</v>
      </c>
      <c r="AD2997" s="10" t="s">
        <v>2025</v>
      </c>
      <c r="AE2997" s="23">
        <v>93</v>
      </c>
    </row>
    <row r="2998" spans="1:31" x14ac:dyDescent="0.35">
      <c r="A2998" t="s">
        <v>9388</v>
      </c>
      <c r="B2998" t="s">
        <v>1998</v>
      </c>
      <c r="C2998" t="s">
        <v>40</v>
      </c>
      <c r="D2998" s="2">
        <v>1996</v>
      </c>
      <c r="E2998" t="s">
        <v>8582</v>
      </c>
      <c r="F2998" s="2">
        <v>7</v>
      </c>
      <c r="G2998">
        <v>3400</v>
      </c>
      <c r="H2998" t="s">
        <v>2432</v>
      </c>
      <c r="I2998" t="s">
        <v>7039</v>
      </c>
      <c r="J2998" t="s">
        <v>928</v>
      </c>
      <c r="K2998" s="3" t="s">
        <v>29</v>
      </c>
      <c r="L2998">
        <v>0</v>
      </c>
      <c r="M2998">
        <v>10125417</v>
      </c>
      <c r="N2998" t="s">
        <v>79</v>
      </c>
      <c r="O2998" s="2">
        <v>109</v>
      </c>
      <c r="Q2998" s="9" t="s">
        <v>40</v>
      </c>
      <c r="R2998" s="18">
        <v>1996</v>
      </c>
      <c r="S2998" s="26" t="s">
        <v>13320</v>
      </c>
      <c r="T2998" s="25" t="str">
        <f>LEFT(S2998,3)</f>
        <v>Mar</v>
      </c>
      <c r="U2998" s="9" t="s">
        <v>29</v>
      </c>
      <c r="V2998" s="18">
        <v>7</v>
      </c>
      <c r="W2998" s="9">
        <v>3400</v>
      </c>
      <c r="X2998" s="9" t="s">
        <v>2432</v>
      </c>
      <c r="Y2998" s="9" t="s">
        <v>7039</v>
      </c>
      <c r="Z2998" s="9" t="s">
        <v>928</v>
      </c>
      <c r="AA2998" s="19" t="s">
        <v>29</v>
      </c>
      <c r="AB2998" s="9">
        <v>0</v>
      </c>
      <c r="AC2998" s="9">
        <v>10125417</v>
      </c>
      <c r="AD2998" s="9" t="s">
        <v>79</v>
      </c>
      <c r="AE2998" s="20">
        <v>109</v>
      </c>
    </row>
    <row r="2999" spans="1:31" x14ac:dyDescent="0.35">
      <c r="A2999" t="s">
        <v>9389</v>
      </c>
      <c r="B2999" t="s">
        <v>15</v>
      </c>
      <c r="C2999" t="s">
        <v>40</v>
      </c>
      <c r="D2999" s="2">
        <v>1996</v>
      </c>
      <c r="E2999" t="s">
        <v>9183</v>
      </c>
      <c r="F2999" s="2">
        <v>5.9</v>
      </c>
      <c r="G2999">
        <v>4900</v>
      </c>
      <c r="H2999" t="s">
        <v>9390</v>
      </c>
      <c r="I2999" t="s">
        <v>9390</v>
      </c>
      <c r="J2999" t="s">
        <v>8744</v>
      </c>
      <c r="K2999" s="3" t="s">
        <v>29</v>
      </c>
      <c r="L2999">
        <v>2300000</v>
      </c>
      <c r="M2999">
        <v>49620</v>
      </c>
      <c r="N2999" t="s">
        <v>8912</v>
      </c>
      <c r="O2999" s="2">
        <v>88</v>
      </c>
      <c r="Q2999" s="10" t="s">
        <v>40</v>
      </c>
      <c r="R2999" s="21">
        <v>1996</v>
      </c>
      <c r="S2999" s="27" t="s">
        <v>13397</v>
      </c>
      <c r="T2999" s="25" t="str">
        <f>LEFT(S2999,3)</f>
        <v>Sep</v>
      </c>
      <c r="U2999" s="10" t="s">
        <v>29</v>
      </c>
      <c r="V2999" s="21">
        <v>5.9</v>
      </c>
      <c r="W2999" s="10">
        <v>4900</v>
      </c>
      <c r="X2999" s="10" t="s">
        <v>9390</v>
      </c>
      <c r="Y2999" s="10" t="s">
        <v>9390</v>
      </c>
      <c r="Z2999" s="10" t="s">
        <v>8744</v>
      </c>
      <c r="AA2999" s="22" t="s">
        <v>29</v>
      </c>
      <c r="AB2999" s="10">
        <v>2300000</v>
      </c>
      <c r="AC2999" s="10">
        <v>49620</v>
      </c>
      <c r="AD2999" s="10" t="s">
        <v>8912</v>
      </c>
      <c r="AE2999" s="23">
        <v>88</v>
      </c>
    </row>
    <row r="3000" spans="1:31" x14ac:dyDescent="0.35">
      <c r="A3000" t="s">
        <v>9391</v>
      </c>
      <c r="B3000" t="s">
        <v>32</v>
      </c>
      <c r="C3000" t="s">
        <v>40</v>
      </c>
      <c r="D3000" s="2">
        <v>1996</v>
      </c>
      <c r="E3000" t="s">
        <v>9131</v>
      </c>
      <c r="F3000" s="2">
        <v>5.3</v>
      </c>
      <c r="G3000">
        <v>10000</v>
      </c>
      <c r="H3000" t="s">
        <v>6974</v>
      </c>
      <c r="I3000" t="s">
        <v>9392</v>
      </c>
      <c r="J3000" t="s">
        <v>8899</v>
      </c>
      <c r="K3000" s="3" t="s">
        <v>29</v>
      </c>
      <c r="L3000">
        <v>0</v>
      </c>
      <c r="M3000">
        <v>26491793</v>
      </c>
      <c r="N3000" t="s">
        <v>7999</v>
      </c>
      <c r="O3000" s="2">
        <v>101</v>
      </c>
      <c r="Q3000" s="9" t="s">
        <v>40</v>
      </c>
      <c r="R3000" s="18">
        <v>1996</v>
      </c>
      <c r="S3000" s="26" t="s">
        <v>13391</v>
      </c>
      <c r="T3000" s="25" t="str">
        <f>LEFT(S3000,3)</f>
        <v>Aug</v>
      </c>
      <c r="U3000" s="9" t="s">
        <v>29</v>
      </c>
      <c r="V3000" s="18">
        <v>5.3</v>
      </c>
      <c r="W3000" s="9">
        <v>10000</v>
      </c>
      <c r="X3000" s="9" t="s">
        <v>6974</v>
      </c>
      <c r="Y3000" s="9" t="s">
        <v>9392</v>
      </c>
      <c r="Z3000" s="9" t="s">
        <v>8899</v>
      </c>
      <c r="AA3000" s="19" t="s">
        <v>29</v>
      </c>
      <c r="AB3000" s="9">
        <v>0</v>
      </c>
      <c r="AC3000" s="9">
        <v>26491793</v>
      </c>
      <c r="AD3000" s="9" t="s">
        <v>7999</v>
      </c>
      <c r="AE3000" s="20">
        <v>101</v>
      </c>
    </row>
    <row r="3001" spans="1:31" x14ac:dyDescent="0.35">
      <c r="A3001" t="s">
        <v>9393</v>
      </c>
      <c r="B3001" t="s">
        <v>1998</v>
      </c>
      <c r="C3001" t="s">
        <v>40</v>
      </c>
      <c r="D3001" s="2">
        <v>1996</v>
      </c>
      <c r="E3001" t="s">
        <v>9118</v>
      </c>
      <c r="F3001" s="2">
        <v>5.2</v>
      </c>
      <c r="G3001">
        <v>9300</v>
      </c>
      <c r="H3001" t="s">
        <v>817</v>
      </c>
      <c r="I3001" t="s">
        <v>3735</v>
      </c>
      <c r="J3001" t="s">
        <v>3536</v>
      </c>
      <c r="K3001" s="3" t="s">
        <v>29</v>
      </c>
      <c r="L3001">
        <v>30000000</v>
      </c>
      <c r="M3001">
        <v>31387164</v>
      </c>
      <c r="N3001" t="s">
        <v>1425</v>
      </c>
      <c r="O3001" s="2">
        <v>100</v>
      </c>
      <c r="Q3001" s="10" t="s">
        <v>40</v>
      </c>
      <c r="R3001" s="21">
        <v>1996</v>
      </c>
      <c r="S3001" s="27" t="s">
        <v>13389</v>
      </c>
      <c r="T3001" s="25" t="str">
        <f>LEFT(S3001,3)</f>
        <v>May</v>
      </c>
      <c r="U3001" s="10" t="s">
        <v>29</v>
      </c>
      <c r="V3001" s="21">
        <v>5.2</v>
      </c>
      <c r="W3001" s="10">
        <v>9300</v>
      </c>
      <c r="X3001" s="10" t="s">
        <v>817</v>
      </c>
      <c r="Y3001" s="10" t="s">
        <v>3735</v>
      </c>
      <c r="Z3001" s="10" t="s">
        <v>3536</v>
      </c>
      <c r="AA3001" s="22" t="s">
        <v>29</v>
      </c>
      <c r="AB3001" s="10">
        <v>30000000</v>
      </c>
      <c r="AC3001" s="10">
        <v>31387164</v>
      </c>
      <c r="AD3001" s="10" t="s">
        <v>1425</v>
      </c>
      <c r="AE3001" s="23">
        <v>100</v>
      </c>
    </row>
    <row r="3002" spans="1:31" x14ac:dyDescent="0.35">
      <c r="A3002" t="s">
        <v>9394</v>
      </c>
      <c r="B3002" t="s">
        <v>15</v>
      </c>
      <c r="C3002" t="s">
        <v>40</v>
      </c>
      <c r="D3002" s="2">
        <v>1996</v>
      </c>
      <c r="E3002" t="s">
        <v>9163</v>
      </c>
      <c r="F3002" s="2">
        <v>5.4</v>
      </c>
      <c r="G3002">
        <v>11000</v>
      </c>
      <c r="H3002" t="s">
        <v>9395</v>
      </c>
      <c r="I3002" t="s">
        <v>9395</v>
      </c>
      <c r="J3002" t="s">
        <v>5075</v>
      </c>
      <c r="K3002" s="3" t="s">
        <v>29</v>
      </c>
      <c r="L3002">
        <v>0</v>
      </c>
      <c r="M3002">
        <v>3124440</v>
      </c>
      <c r="N3002" t="s">
        <v>7525</v>
      </c>
      <c r="O3002" s="2">
        <v>99</v>
      </c>
      <c r="Q3002" s="9" t="s">
        <v>40</v>
      </c>
      <c r="R3002" s="18">
        <v>1996</v>
      </c>
      <c r="S3002" s="26" t="s">
        <v>13394</v>
      </c>
      <c r="T3002" s="25" t="str">
        <f>LEFT(S3002,3)</f>
        <v>Sep</v>
      </c>
      <c r="U3002" s="9" t="s">
        <v>29</v>
      </c>
      <c r="V3002" s="18">
        <v>5.4</v>
      </c>
      <c r="W3002" s="9">
        <v>11000</v>
      </c>
      <c r="X3002" s="9" t="s">
        <v>9395</v>
      </c>
      <c r="Y3002" s="9" t="s">
        <v>9395</v>
      </c>
      <c r="Z3002" s="9" t="s">
        <v>5075</v>
      </c>
      <c r="AA3002" s="19" t="s">
        <v>29</v>
      </c>
      <c r="AB3002" s="9">
        <v>0</v>
      </c>
      <c r="AC3002" s="9">
        <v>3124440</v>
      </c>
      <c r="AD3002" s="9" t="s">
        <v>7525</v>
      </c>
      <c r="AE3002" s="20">
        <v>99</v>
      </c>
    </row>
    <row r="3003" spans="1:31" x14ac:dyDescent="0.35">
      <c r="A3003" t="s">
        <v>9396</v>
      </c>
      <c r="B3003" t="s">
        <v>446</v>
      </c>
      <c r="C3003" t="s">
        <v>16</v>
      </c>
      <c r="D3003" s="2">
        <v>1996</v>
      </c>
      <c r="E3003" t="s">
        <v>9397</v>
      </c>
      <c r="F3003" s="2">
        <v>6.7</v>
      </c>
      <c r="G3003">
        <v>13000</v>
      </c>
      <c r="H3003" t="s">
        <v>4384</v>
      </c>
      <c r="I3003" t="s">
        <v>9398</v>
      </c>
      <c r="J3003" t="s">
        <v>9399</v>
      </c>
      <c r="K3003" s="3" t="s">
        <v>1419</v>
      </c>
      <c r="L3003">
        <v>0</v>
      </c>
      <c r="M3003">
        <v>2372744</v>
      </c>
      <c r="N3003" t="s">
        <v>3699</v>
      </c>
      <c r="O3003" s="2">
        <v>126</v>
      </c>
      <c r="Q3003" s="10" t="s">
        <v>16</v>
      </c>
      <c r="R3003" s="21">
        <v>1996</v>
      </c>
      <c r="S3003" s="27" t="s">
        <v>13418</v>
      </c>
      <c r="T3003" s="25" t="str">
        <f>LEFT(S3003,3)</f>
        <v>Jun</v>
      </c>
      <c r="U3003" s="10" t="s">
        <v>29</v>
      </c>
      <c r="V3003" s="21">
        <v>6.7</v>
      </c>
      <c r="W3003" s="10">
        <v>13000</v>
      </c>
      <c r="X3003" s="10" t="s">
        <v>4384</v>
      </c>
      <c r="Y3003" s="10" t="s">
        <v>9398</v>
      </c>
      <c r="Z3003" s="10" t="s">
        <v>9399</v>
      </c>
      <c r="AA3003" s="22" t="s">
        <v>1419</v>
      </c>
      <c r="AB3003" s="10">
        <v>0</v>
      </c>
      <c r="AC3003" s="10">
        <v>2372744</v>
      </c>
      <c r="AD3003" s="10" t="s">
        <v>3699</v>
      </c>
      <c r="AE3003" s="23">
        <v>126</v>
      </c>
    </row>
    <row r="3004" spans="1:31" x14ac:dyDescent="0.35">
      <c r="A3004" t="s">
        <v>2545</v>
      </c>
      <c r="B3004" t="s">
        <v>336</v>
      </c>
      <c r="C3004" t="s">
        <v>24</v>
      </c>
      <c r="D3004" s="2">
        <v>1996</v>
      </c>
      <c r="E3004" t="s">
        <v>9061</v>
      </c>
      <c r="F3004" s="2">
        <v>5.2</v>
      </c>
      <c r="G3004">
        <v>5500</v>
      </c>
      <c r="H3004" t="s">
        <v>2250</v>
      </c>
      <c r="I3004" t="s">
        <v>9400</v>
      </c>
      <c r="J3004" t="s">
        <v>5299</v>
      </c>
      <c r="K3004" s="3" t="s">
        <v>9401</v>
      </c>
      <c r="L3004">
        <v>25000000</v>
      </c>
      <c r="M3004">
        <v>15094530</v>
      </c>
      <c r="N3004" t="s">
        <v>2025</v>
      </c>
      <c r="O3004" s="2">
        <v>96</v>
      </c>
      <c r="Q3004" s="9" t="s">
        <v>24</v>
      </c>
      <c r="R3004" s="18">
        <v>1996</v>
      </c>
      <c r="S3004" s="26" t="s">
        <v>13378</v>
      </c>
      <c r="T3004" s="25" t="str">
        <f>LEFT(S3004,3)</f>
        <v>Jul</v>
      </c>
      <c r="U3004" s="9" t="s">
        <v>29</v>
      </c>
      <c r="V3004" s="18">
        <v>5.2</v>
      </c>
      <c r="W3004" s="9">
        <v>5500</v>
      </c>
      <c r="X3004" s="9" t="s">
        <v>2250</v>
      </c>
      <c r="Y3004" s="9" t="s">
        <v>9400</v>
      </c>
      <c r="Z3004" s="9" t="s">
        <v>5299</v>
      </c>
      <c r="AA3004" s="19" t="s">
        <v>9401</v>
      </c>
      <c r="AB3004" s="9">
        <v>25000000</v>
      </c>
      <c r="AC3004" s="9">
        <v>15094530</v>
      </c>
      <c r="AD3004" s="9" t="s">
        <v>2025</v>
      </c>
      <c r="AE3004" s="20">
        <v>96</v>
      </c>
    </row>
    <row r="3005" spans="1:31" x14ac:dyDescent="0.35">
      <c r="A3005" t="s">
        <v>9402</v>
      </c>
      <c r="B3005" t="s">
        <v>15</v>
      </c>
      <c r="C3005" t="s">
        <v>16</v>
      </c>
      <c r="D3005" s="2">
        <v>1996</v>
      </c>
      <c r="E3005" t="s">
        <v>9007</v>
      </c>
      <c r="F3005" s="2">
        <v>6.2</v>
      </c>
      <c r="G3005">
        <v>20000</v>
      </c>
      <c r="H3005" t="s">
        <v>595</v>
      </c>
      <c r="I3005" t="s">
        <v>9403</v>
      </c>
      <c r="J3005" t="s">
        <v>135</v>
      </c>
      <c r="K3005" s="3" t="s">
        <v>29</v>
      </c>
      <c r="L3005">
        <v>40000000</v>
      </c>
      <c r="M3005">
        <v>20340204</v>
      </c>
      <c r="N3005" t="s">
        <v>5108</v>
      </c>
      <c r="O3005" s="2">
        <v>111</v>
      </c>
      <c r="Q3005" s="10" t="s">
        <v>16</v>
      </c>
      <c r="R3005" s="21">
        <v>1996</v>
      </c>
      <c r="S3005" s="27" t="s">
        <v>13362</v>
      </c>
      <c r="T3005" s="25" t="str">
        <f>LEFT(S3005,3)</f>
        <v>Feb</v>
      </c>
      <c r="U3005" s="10" t="s">
        <v>29</v>
      </c>
      <c r="V3005" s="21">
        <v>6.2</v>
      </c>
      <c r="W3005" s="10">
        <v>20000</v>
      </c>
      <c r="X3005" s="10" t="s">
        <v>595</v>
      </c>
      <c r="Y3005" s="10" t="s">
        <v>9403</v>
      </c>
      <c r="Z3005" s="10" t="s">
        <v>135</v>
      </c>
      <c r="AA3005" s="22" t="s">
        <v>29</v>
      </c>
      <c r="AB3005" s="10">
        <v>40000000</v>
      </c>
      <c r="AC3005" s="10">
        <v>20340204</v>
      </c>
      <c r="AD3005" s="10" t="s">
        <v>5108</v>
      </c>
      <c r="AE3005" s="23">
        <v>111</v>
      </c>
    </row>
    <row r="3006" spans="1:31" x14ac:dyDescent="0.35">
      <c r="A3006" t="s">
        <v>9404</v>
      </c>
      <c r="B3006" t="s">
        <v>15</v>
      </c>
      <c r="C3006" t="s">
        <v>103</v>
      </c>
      <c r="D3006" s="2">
        <v>1996</v>
      </c>
      <c r="E3006" t="s">
        <v>9405</v>
      </c>
      <c r="F3006" s="2">
        <v>6.6</v>
      </c>
      <c r="G3006">
        <v>6900</v>
      </c>
      <c r="H3006" t="s">
        <v>403</v>
      </c>
      <c r="I3006" t="s">
        <v>2785</v>
      </c>
      <c r="J3006" t="s">
        <v>7057</v>
      </c>
      <c r="K3006" s="3" t="s">
        <v>29</v>
      </c>
      <c r="L3006">
        <v>0</v>
      </c>
      <c r="M3006">
        <v>9889670</v>
      </c>
      <c r="N3006" t="s">
        <v>43</v>
      </c>
      <c r="O3006" s="2">
        <v>113</v>
      </c>
      <c r="Q3006" s="9" t="s">
        <v>103</v>
      </c>
      <c r="R3006" s="18">
        <v>1996</v>
      </c>
      <c r="S3006" s="26" t="s">
        <v>13419</v>
      </c>
      <c r="T3006" s="25" t="str">
        <f>LEFT(S3006,3)</f>
        <v>May</v>
      </c>
      <c r="U3006" s="9" t="s">
        <v>29</v>
      </c>
      <c r="V3006" s="18">
        <v>6.6</v>
      </c>
      <c r="W3006" s="9">
        <v>6900</v>
      </c>
      <c r="X3006" s="9" t="s">
        <v>403</v>
      </c>
      <c r="Y3006" s="9" t="s">
        <v>2785</v>
      </c>
      <c r="Z3006" s="9" t="s">
        <v>7057</v>
      </c>
      <c r="AA3006" s="19" t="s">
        <v>29</v>
      </c>
      <c r="AB3006" s="9">
        <v>0</v>
      </c>
      <c r="AC3006" s="9">
        <v>9889670</v>
      </c>
      <c r="AD3006" s="9" t="s">
        <v>43</v>
      </c>
      <c r="AE3006" s="20">
        <v>113</v>
      </c>
    </row>
    <row r="3007" spans="1:31" x14ac:dyDescent="0.35">
      <c r="A3007" t="s">
        <v>9406</v>
      </c>
      <c r="B3007" t="s">
        <v>15</v>
      </c>
      <c r="C3007" t="s">
        <v>40</v>
      </c>
      <c r="D3007" s="2">
        <v>1996</v>
      </c>
      <c r="E3007" t="s">
        <v>9022</v>
      </c>
      <c r="F3007" s="2">
        <v>5.5</v>
      </c>
      <c r="G3007">
        <v>8500</v>
      </c>
      <c r="H3007" t="s">
        <v>5785</v>
      </c>
      <c r="I3007" t="s">
        <v>9407</v>
      </c>
      <c r="J3007" t="s">
        <v>9408</v>
      </c>
      <c r="K3007" s="3" t="s">
        <v>29</v>
      </c>
      <c r="L3007">
        <v>0</v>
      </c>
      <c r="M3007">
        <v>8008255</v>
      </c>
      <c r="N3007" t="s">
        <v>9409</v>
      </c>
      <c r="O3007" s="2">
        <v>91</v>
      </c>
      <c r="Q3007" s="10" t="s">
        <v>40</v>
      </c>
      <c r="R3007" s="21">
        <v>1996</v>
      </c>
      <c r="S3007" s="27" t="s">
        <v>13368</v>
      </c>
      <c r="T3007" s="25" t="str">
        <f>LEFT(S3007,3)</f>
        <v>May</v>
      </c>
      <c r="U3007" s="10" t="s">
        <v>29</v>
      </c>
      <c r="V3007" s="21">
        <v>5.5</v>
      </c>
      <c r="W3007" s="10">
        <v>8500</v>
      </c>
      <c r="X3007" s="10" t="s">
        <v>5785</v>
      </c>
      <c r="Y3007" s="10" t="s">
        <v>9407</v>
      </c>
      <c r="Z3007" s="10" t="s">
        <v>9408</v>
      </c>
      <c r="AA3007" s="22" t="s">
        <v>29</v>
      </c>
      <c r="AB3007" s="10">
        <v>0</v>
      </c>
      <c r="AC3007" s="10">
        <v>8008255</v>
      </c>
      <c r="AD3007" s="10" t="s">
        <v>9409</v>
      </c>
      <c r="AE3007" s="23">
        <v>91</v>
      </c>
    </row>
    <row r="3008" spans="1:31" x14ac:dyDescent="0.35">
      <c r="A3008" t="s">
        <v>9410</v>
      </c>
      <c r="B3008" t="s">
        <v>32</v>
      </c>
      <c r="C3008" t="s">
        <v>40</v>
      </c>
      <c r="D3008" s="2">
        <v>1996</v>
      </c>
      <c r="E3008" t="s">
        <v>9092</v>
      </c>
      <c r="F3008" s="2">
        <v>7.2</v>
      </c>
      <c r="G3008">
        <v>5700</v>
      </c>
      <c r="H3008" t="s">
        <v>3489</v>
      </c>
      <c r="I3008" t="s">
        <v>5253</v>
      </c>
      <c r="J3008" t="s">
        <v>3491</v>
      </c>
      <c r="K3008" s="3" t="s">
        <v>3155</v>
      </c>
      <c r="L3008">
        <v>5000000</v>
      </c>
      <c r="M3008">
        <v>588621</v>
      </c>
      <c r="N3008" t="s">
        <v>5254</v>
      </c>
      <c r="O3008" s="2">
        <v>134</v>
      </c>
      <c r="Q3008" s="9" t="s">
        <v>40</v>
      </c>
      <c r="R3008" s="18">
        <v>1996</v>
      </c>
      <c r="S3008" s="26" t="s">
        <v>13384</v>
      </c>
      <c r="T3008" s="25" t="str">
        <f>LEFT(S3008,3)</f>
        <v>Oct</v>
      </c>
      <c r="U3008" s="9" t="s">
        <v>29</v>
      </c>
      <c r="V3008" s="18">
        <v>7.2</v>
      </c>
      <c r="W3008" s="9">
        <v>5700</v>
      </c>
      <c r="X3008" s="9" t="s">
        <v>3489</v>
      </c>
      <c r="Y3008" s="9" t="s">
        <v>5253</v>
      </c>
      <c r="Z3008" s="9" t="s">
        <v>3491</v>
      </c>
      <c r="AA3008" s="19" t="s">
        <v>3155</v>
      </c>
      <c r="AB3008" s="9">
        <v>5000000</v>
      </c>
      <c r="AC3008" s="9">
        <v>588621</v>
      </c>
      <c r="AD3008" s="9" t="s">
        <v>5254</v>
      </c>
      <c r="AE3008" s="20">
        <v>134</v>
      </c>
    </row>
    <row r="3009" spans="1:31" x14ac:dyDescent="0.35">
      <c r="A3009" t="s">
        <v>9411</v>
      </c>
      <c r="B3009" t="s">
        <v>15</v>
      </c>
      <c r="C3009" t="s">
        <v>16</v>
      </c>
      <c r="D3009" s="2">
        <v>1996</v>
      </c>
      <c r="E3009" t="s">
        <v>8537</v>
      </c>
      <c r="F3009" s="2">
        <v>5.8</v>
      </c>
      <c r="G3009">
        <v>14000</v>
      </c>
      <c r="H3009" t="s">
        <v>2204</v>
      </c>
      <c r="I3009" t="s">
        <v>9412</v>
      </c>
      <c r="J3009" t="s">
        <v>6284</v>
      </c>
      <c r="K3009" s="3" t="s">
        <v>29</v>
      </c>
      <c r="L3009">
        <v>47000000</v>
      </c>
      <c r="M3009">
        <v>12379402</v>
      </c>
      <c r="N3009" t="s">
        <v>9413</v>
      </c>
      <c r="O3009" s="2">
        <v>108</v>
      </c>
      <c r="Q3009" s="10" t="s">
        <v>16</v>
      </c>
      <c r="R3009" s="21">
        <v>1996</v>
      </c>
      <c r="S3009" s="27" t="s">
        <v>13313</v>
      </c>
      <c r="T3009" s="25" t="str">
        <f>LEFT(S3009,3)</f>
        <v>Feb</v>
      </c>
      <c r="U3009" s="10" t="s">
        <v>29</v>
      </c>
      <c r="V3009" s="21">
        <v>5.8</v>
      </c>
      <c r="W3009" s="10">
        <v>14000</v>
      </c>
      <c r="X3009" s="10" t="s">
        <v>2204</v>
      </c>
      <c r="Y3009" s="10" t="s">
        <v>9412</v>
      </c>
      <c r="Z3009" s="10" t="s">
        <v>6284</v>
      </c>
      <c r="AA3009" s="22" t="s">
        <v>29</v>
      </c>
      <c r="AB3009" s="10">
        <v>47000000</v>
      </c>
      <c r="AC3009" s="10">
        <v>12379402</v>
      </c>
      <c r="AD3009" s="10" t="s">
        <v>9413</v>
      </c>
      <c r="AE3009" s="23">
        <v>108</v>
      </c>
    </row>
    <row r="3010" spans="1:31" x14ac:dyDescent="0.35">
      <c r="A3010" t="s">
        <v>9414</v>
      </c>
      <c r="B3010" t="s">
        <v>1998</v>
      </c>
      <c r="C3010" t="s">
        <v>24</v>
      </c>
      <c r="D3010" s="2">
        <v>1996</v>
      </c>
      <c r="E3010" t="s">
        <v>8853</v>
      </c>
      <c r="F3010" s="2">
        <v>6.5</v>
      </c>
      <c r="G3010">
        <v>14000</v>
      </c>
      <c r="H3010" t="s">
        <v>8011</v>
      </c>
      <c r="I3010" t="s">
        <v>9415</v>
      </c>
      <c r="J3010" t="s">
        <v>887</v>
      </c>
      <c r="K3010" s="3" t="s">
        <v>29</v>
      </c>
      <c r="L3010">
        <v>21500000</v>
      </c>
      <c r="M3010">
        <v>22313201</v>
      </c>
      <c r="N3010" t="s">
        <v>9416</v>
      </c>
      <c r="O3010" s="2">
        <v>101</v>
      </c>
      <c r="Q3010" s="9" t="s">
        <v>24</v>
      </c>
      <c r="R3010" s="18">
        <v>1996</v>
      </c>
      <c r="S3010" s="26" t="s">
        <v>13345</v>
      </c>
      <c r="T3010" s="25" t="str">
        <f>LEFT(S3010,3)</f>
        <v>Dec</v>
      </c>
      <c r="U3010" s="9" t="s">
        <v>29</v>
      </c>
      <c r="V3010" s="18">
        <v>6.5</v>
      </c>
      <c r="W3010" s="9">
        <v>14000</v>
      </c>
      <c r="X3010" s="9" t="s">
        <v>8011</v>
      </c>
      <c r="Y3010" s="9" t="s">
        <v>9415</v>
      </c>
      <c r="Z3010" s="9" t="s">
        <v>887</v>
      </c>
      <c r="AA3010" s="19" t="s">
        <v>29</v>
      </c>
      <c r="AB3010" s="9">
        <v>21500000</v>
      </c>
      <c r="AC3010" s="9">
        <v>22313201</v>
      </c>
      <c r="AD3010" s="9" t="s">
        <v>9416</v>
      </c>
      <c r="AE3010" s="20">
        <v>101</v>
      </c>
    </row>
    <row r="3011" spans="1:31" x14ac:dyDescent="0.35">
      <c r="A3011" t="s">
        <v>9417</v>
      </c>
      <c r="B3011" t="s">
        <v>32</v>
      </c>
      <c r="C3011" t="s">
        <v>40</v>
      </c>
      <c r="D3011" s="2">
        <v>1996</v>
      </c>
      <c r="E3011" t="s">
        <v>8582</v>
      </c>
      <c r="F3011" s="2">
        <v>5.8</v>
      </c>
      <c r="G3011">
        <v>22000</v>
      </c>
      <c r="H3011" t="s">
        <v>2573</v>
      </c>
      <c r="I3011" t="s">
        <v>9418</v>
      </c>
      <c r="J3011" t="s">
        <v>850</v>
      </c>
      <c r="K3011" s="3" t="s">
        <v>29</v>
      </c>
      <c r="L3011">
        <v>39000000</v>
      </c>
      <c r="M3011">
        <v>37956793</v>
      </c>
      <c r="N3011" t="s">
        <v>4877</v>
      </c>
      <c r="O3011" s="2">
        <v>93</v>
      </c>
      <c r="Q3011" s="10" t="s">
        <v>40</v>
      </c>
      <c r="R3011" s="21">
        <v>1996</v>
      </c>
      <c r="S3011" s="27" t="s">
        <v>13320</v>
      </c>
      <c r="T3011" s="25" t="str">
        <f>LEFT(S3011,3)</f>
        <v>Mar</v>
      </c>
      <c r="U3011" s="10" t="s">
        <v>29</v>
      </c>
      <c r="V3011" s="21">
        <v>5.8</v>
      </c>
      <c r="W3011" s="10">
        <v>22000</v>
      </c>
      <c r="X3011" s="10" t="s">
        <v>2573</v>
      </c>
      <c r="Y3011" s="10" t="s">
        <v>9418</v>
      </c>
      <c r="Z3011" s="10" t="s">
        <v>850</v>
      </c>
      <c r="AA3011" s="22" t="s">
        <v>29</v>
      </c>
      <c r="AB3011" s="10">
        <v>39000000</v>
      </c>
      <c r="AC3011" s="10">
        <v>37956793</v>
      </c>
      <c r="AD3011" s="10" t="s">
        <v>4877</v>
      </c>
      <c r="AE3011" s="23">
        <v>93</v>
      </c>
    </row>
    <row r="3012" spans="1:31" x14ac:dyDescent="0.35">
      <c r="A3012" t="s">
        <v>9419</v>
      </c>
      <c r="B3012" t="s">
        <v>15</v>
      </c>
      <c r="C3012" t="s">
        <v>16</v>
      </c>
      <c r="D3012" s="2">
        <v>1996</v>
      </c>
      <c r="E3012" t="s">
        <v>9225</v>
      </c>
      <c r="F3012" s="2">
        <v>5.8</v>
      </c>
      <c r="G3012">
        <v>5100</v>
      </c>
      <c r="H3012" t="s">
        <v>4100</v>
      </c>
      <c r="I3012" t="s">
        <v>9420</v>
      </c>
      <c r="J3012" t="s">
        <v>4463</v>
      </c>
      <c r="K3012" s="3" t="s">
        <v>29</v>
      </c>
      <c r="L3012">
        <v>25000000</v>
      </c>
      <c r="M3012">
        <v>5009305</v>
      </c>
      <c r="N3012" t="s">
        <v>9421</v>
      </c>
      <c r="O3012" s="2">
        <v>132</v>
      </c>
      <c r="Q3012" s="9" t="s">
        <v>16</v>
      </c>
      <c r="R3012" s="18">
        <v>1996</v>
      </c>
      <c r="S3012" s="26" t="s">
        <v>13405</v>
      </c>
      <c r="T3012" s="25" t="str">
        <f>LEFT(S3012,3)</f>
        <v>May</v>
      </c>
      <c r="U3012" s="9" t="s">
        <v>29</v>
      </c>
      <c r="V3012" s="18">
        <v>5.8</v>
      </c>
      <c r="W3012" s="9">
        <v>5100</v>
      </c>
      <c r="X3012" s="9" t="s">
        <v>4100</v>
      </c>
      <c r="Y3012" s="9" t="s">
        <v>9420</v>
      </c>
      <c r="Z3012" s="9" t="s">
        <v>4463</v>
      </c>
      <c r="AA3012" s="19" t="s">
        <v>29</v>
      </c>
      <c r="AB3012" s="9">
        <v>25000000</v>
      </c>
      <c r="AC3012" s="9">
        <v>5009305</v>
      </c>
      <c r="AD3012" s="9" t="s">
        <v>9421</v>
      </c>
      <c r="AE3012" s="20">
        <v>132</v>
      </c>
    </row>
    <row r="3013" spans="1:31" x14ac:dyDescent="0.35">
      <c r="A3013" t="s">
        <v>9422</v>
      </c>
      <c r="B3013" t="s">
        <v>15</v>
      </c>
      <c r="C3013" t="s">
        <v>16</v>
      </c>
      <c r="D3013" s="2">
        <v>1996</v>
      </c>
      <c r="E3013" t="s">
        <v>9423</v>
      </c>
      <c r="F3013" s="2">
        <v>6.6</v>
      </c>
      <c r="G3013">
        <v>1200</v>
      </c>
      <c r="H3013" t="s">
        <v>3582</v>
      </c>
      <c r="I3013" t="s">
        <v>9424</v>
      </c>
      <c r="J3013" t="s">
        <v>4677</v>
      </c>
      <c r="K3013" s="3" t="s">
        <v>29</v>
      </c>
      <c r="L3013">
        <v>0</v>
      </c>
      <c r="N3013" t="s">
        <v>5832</v>
      </c>
      <c r="O3013" s="2">
        <v>110</v>
      </c>
      <c r="Q3013" s="10" t="s">
        <v>16</v>
      </c>
      <c r="R3013" s="21">
        <v>1996</v>
      </c>
      <c r="S3013" s="27" t="s">
        <v>13420</v>
      </c>
      <c r="T3013" s="25" t="str">
        <f>LEFT(S3013,3)</f>
        <v>Jan</v>
      </c>
      <c r="U3013" s="10" t="s">
        <v>29</v>
      </c>
      <c r="V3013" s="21">
        <v>6.6</v>
      </c>
      <c r="W3013" s="10">
        <v>1200</v>
      </c>
      <c r="X3013" s="10" t="s">
        <v>3582</v>
      </c>
      <c r="Y3013" s="10" t="s">
        <v>9424</v>
      </c>
      <c r="Z3013" s="10" t="s">
        <v>4677</v>
      </c>
      <c r="AA3013" s="22" t="s">
        <v>29</v>
      </c>
      <c r="AB3013" s="10">
        <v>0</v>
      </c>
      <c r="AC3013" s="10"/>
      <c r="AD3013" s="10" t="s">
        <v>5832</v>
      </c>
      <c r="AE3013" s="23">
        <v>110</v>
      </c>
    </row>
    <row r="3014" spans="1:31" x14ac:dyDescent="0.35">
      <c r="A3014" t="s">
        <v>9425</v>
      </c>
      <c r="B3014" t="s">
        <v>15</v>
      </c>
      <c r="C3014" t="s">
        <v>62</v>
      </c>
      <c r="D3014" s="2">
        <v>1996</v>
      </c>
      <c r="E3014" t="s">
        <v>9426</v>
      </c>
      <c r="F3014" s="2">
        <v>6.6</v>
      </c>
      <c r="G3014">
        <v>6400</v>
      </c>
      <c r="H3014" t="s">
        <v>9427</v>
      </c>
      <c r="I3014" t="s">
        <v>9428</v>
      </c>
      <c r="J3014" t="s">
        <v>8856</v>
      </c>
      <c r="K3014" s="3" t="s">
        <v>21</v>
      </c>
      <c r="L3014">
        <v>0</v>
      </c>
      <c r="M3014">
        <v>1875527</v>
      </c>
      <c r="N3014" t="s">
        <v>8818</v>
      </c>
      <c r="O3014" s="2">
        <v>103</v>
      </c>
      <c r="Q3014" s="9" t="s">
        <v>62</v>
      </c>
      <c r="R3014" s="18">
        <v>1996</v>
      </c>
      <c r="S3014" s="26" t="s">
        <v>13421</v>
      </c>
      <c r="T3014" s="25" t="str">
        <f>LEFT(S3014,3)</f>
        <v>May</v>
      </c>
      <c r="U3014" s="9" t="s">
        <v>29</v>
      </c>
      <c r="V3014" s="18">
        <v>6.6</v>
      </c>
      <c r="W3014" s="9">
        <v>6400</v>
      </c>
      <c r="X3014" s="9" t="s">
        <v>9427</v>
      </c>
      <c r="Y3014" s="9" t="s">
        <v>9428</v>
      </c>
      <c r="Z3014" s="9" t="s">
        <v>8856</v>
      </c>
      <c r="AA3014" s="19" t="s">
        <v>21</v>
      </c>
      <c r="AB3014" s="9">
        <v>0</v>
      </c>
      <c r="AC3014" s="9">
        <v>1875527</v>
      </c>
      <c r="AD3014" s="9" t="s">
        <v>8818</v>
      </c>
      <c r="AE3014" s="20">
        <v>103</v>
      </c>
    </row>
    <row r="3015" spans="1:31" x14ac:dyDescent="0.35">
      <c r="A3015" t="s">
        <v>9429</v>
      </c>
      <c r="B3015" t="s">
        <v>15</v>
      </c>
      <c r="C3015" t="s">
        <v>103</v>
      </c>
      <c r="D3015" s="2">
        <v>1996</v>
      </c>
      <c r="E3015" t="s">
        <v>9092</v>
      </c>
      <c r="F3015" s="2">
        <v>6.2</v>
      </c>
      <c r="G3015">
        <v>4200</v>
      </c>
      <c r="H3015" t="s">
        <v>140</v>
      </c>
      <c r="I3015" t="s">
        <v>9430</v>
      </c>
      <c r="J3015" t="s">
        <v>7932</v>
      </c>
      <c r="K3015" s="3" t="s">
        <v>29</v>
      </c>
      <c r="L3015">
        <v>0</v>
      </c>
      <c r="M3015">
        <v>21508</v>
      </c>
      <c r="N3015" t="s">
        <v>9431</v>
      </c>
      <c r="O3015" s="2">
        <v>122</v>
      </c>
      <c r="Q3015" s="10" t="s">
        <v>103</v>
      </c>
      <c r="R3015" s="21">
        <v>1996</v>
      </c>
      <c r="S3015" s="27" t="s">
        <v>13384</v>
      </c>
      <c r="T3015" s="25" t="str">
        <f>LEFT(S3015,3)</f>
        <v>Oct</v>
      </c>
      <c r="U3015" s="10" t="s">
        <v>29</v>
      </c>
      <c r="V3015" s="21">
        <v>6.2</v>
      </c>
      <c r="W3015" s="10">
        <v>4200</v>
      </c>
      <c r="X3015" s="10" t="s">
        <v>140</v>
      </c>
      <c r="Y3015" s="10" t="s">
        <v>9430</v>
      </c>
      <c r="Z3015" s="10" t="s">
        <v>7932</v>
      </c>
      <c r="AA3015" s="22" t="s">
        <v>29</v>
      </c>
      <c r="AB3015" s="10">
        <v>0</v>
      </c>
      <c r="AC3015" s="10">
        <v>21508</v>
      </c>
      <c r="AD3015" s="10" t="s">
        <v>9431</v>
      </c>
      <c r="AE3015" s="23">
        <v>122</v>
      </c>
    </row>
    <row r="3016" spans="1:31" x14ac:dyDescent="0.35">
      <c r="A3016" t="s">
        <v>9432</v>
      </c>
      <c r="B3016" t="s">
        <v>336</v>
      </c>
      <c r="C3016" t="s">
        <v>389</v>
      </c>
      <c r="D3016" s="2">
        <v>1996</v>
      </c>
      <c r="E3016" t="s">
        <v>8582</v>
      </c>
      <c r="F3016" s="2">
        <v>5.5</v>
      </c>
      <c r="G3016">
        <v>5700</v>
      </c>
      <c r="H3016" t="s">
        <v>9433</v>
      </c>
      <c r="I3016" t="s">
        <v>7816</v>
      </c>
      <c r="J3016" t="s">
        <v>3258</v>
      </c>
      <c r="K3016" s="3" t="s">
        <v>29</v>
      </c>
      <c r="L3016">
        <v>0</v>
      </c>
      <c r="M3016">
        <v>8620678</v>
      </c>
      <c r="N3016" t="s">
        <v>9434</v>
      </c>
      <c r="O3016" s="2">
        <v>82</v>
      </c>
      <c r="Q3016" s="9" t="s">
        <v>389</v>
      </c>
      <c r="R3016" s="18">
        <v>1996</v>
      </c>
      <c r="S3016" s="26" t="s">
        <v>13320</v>
      </c>
      <c r="T3016" s="25" t="str">
        <f>LEFT(S3016,3)</f>
        <v>Mar</v>
      </c>
      <c r="U3016" s="9" t="s">
        <v>29</v>
      </c>
      <c r="V3016" s="18">
        <v>5.5</v>
      </c>
      <c r="W3016" s="9">
        <v>5700</v>
      </c>
      <c r="X3016" s="9" t="s">
        <v>9433</v>
      </c>
      <c r="Y3016" s="9" t="s">
        <v>7816</v>
      </c>
      <c r="Z3016" s="9" t="s">
        <v>3258</v>
      </c>
      <c r="AA3016" s="19" t="s">
        <v>29</v>
      </c>
      <c r="AB3016" s="9">
        <v>0</v>
      </c>
      <c r="AC3016" s="9">
        <v>8620678</v>
      </c>
      <c r="AD3016" s="9" t="s">
        <v>9434</v>
      </c>
      <c r="AE3016" s="20">
        <v>82</v>
      </c>
    </row>
    <row r="3017" spans="1:31" x14ac:dyDescent="0.35">
      <c r="A3017" t="s">
        <v>9435</v>
      </c>
      <c r="B3017" t="s">
        <v>15</v>
      </c>
      <c r="C3017" t="s">
        <v>40</v>
      </c>
      <c r="D3017" s="2">
        <v>1996</v>
      </c>
      <c r="E3017" t="s">
        <v>8137</v>
      </c>
      <c r="F3017" s="2">
        <v>5.2</v>
      </c>
      <c r="G3017">
        <v>5900</v>
      </c>
      <c r="H3017" t="s">
        <v>3427</v>
      </c>
      <c r="I3017" t="s">
        <v>9436</v>
      </c>
      <c r="J3017" t="s">
        <v>9437</v>
      </c>
      <c r="K3017" s="3" t="s">
        <v>29</v>
      </c>
      <c r="L3017">
        <v>12000000</v>
      </c>
      <c r="M3017">
        <v>4939939</v>
      </c>
      <c r="N3017" t="s">
        <v>9438</v>
      </c>
      <c r="O3017" s="2">
        <v>108</v>
      </c>
      <c r="Q3017" s="10" t="s">
        <v>40</v>
      </c>
      <c r="R3017" s="21">
        <v>1996</v>
      </c>
      <c r="S3017" s="27" t="s">
        <v>13257</v>
      </c>
      <c r="T3017" s="25" t="str">
        <f>LEFT(S3017,3)</f>
        <v>Mar</v>
      </c>
      <c r="U3017" s="10" t="s">
        <v>29</v>
      </c>
      <c r="V3017" s="21">
        <v>5.2</v>
      </c>
      <c r="W3017" s="10">
        <v>5900</v>
      </c>
      <c r="X3017" s="10" t="s">
        <v>3427</v>
      </c>
      <c r="Y3017" s="10" t="s">
        <v>9436</v>
      </c>
      <c r="Z3017" s="10" t="s">
        <v>9437</v>
      </c>
      <c r="AA3017" s="22" t="s">
        <v>29</v>
      </c>
      <c r="AB3017" s="10">
        <v>12000000</v>
      </c>
      <c r="AC3017" s="10">
        <v>4939939</v>
      </c>
      <c r="AD3017" s="10" t="s">
        <v>9438</v>
      </c>
      <c r="AE3017" s="23">
        <v>108</v>
      </c>
    </row>
    <row r="3018" spans="1:31" x14ac:dyDescent="0.35">
      <c r="A3018" t="s">
        <v>9439</v>
      </c>
      <c r="B3018" t="s">
        <v>1998</v>
      </c>
      <c r="C3018" t="s">
        <v>40</v>
      </c>
      <c r="D3018" s="2">
        <v>1996</v>
      </c>
      <c r="E3018" t="s">
        <v>9100</v>
      </c>
      <c r="F3018" s="2">
        <v>5.9</v>
      </c>
      <c r="G3018">
        <v>4300</v>
      </c>
      <c r="H3018" t="s">
        <v>5112</v>
      </c>
      <c r="I3018" t="s">
        <v>1542</v>
      </c>
      <c r="J3018" t="s">
        <v>443</v>
      </c>
      <c r="K3018" s="3" t="s">
        <v>29</v>
      </c>
      <c r="L3018">
        <v>0</v>
      </c>
      <c r="M3018">
        <v>12767815</v>
      </c>
      <c r="N3018" t="s">
        <v>8937</v>
      </c>
      <c r="O3018" s="2">
        <v>129</v>
      </c>
      <c r="Q3018" s="9" t="s">
        <v>40</v>
      </c>
      <c r="R3018" s="18">
        <v>1996</v>
      </c>
      <c r="S3018" s="26" t="s">
        <v>13386</v>
      </c>
      <c r="T3018" s="25" t="str">
        <f>LEFT(S3018,3)</f>
        <v>Dec</v>
      </c>
      <c r="U3018" s="9" t="s">
        <v>29</v>
      </c>
      <c r="V3018" s="18">
        <v>5.9</v>
      </c>
      <c r="W3018" s="9">
        <v>4300</v>
      </c>
      <c r="X3018" s="9" t="s">
        <v>5112</v>
      </c>
      <c r="Y3018" s="9" t="s">
        <v>1542</v>
      </c>
      <c r="Z3018" s="9" t="s">
        <v>443</v>
      </c>
      <c r="AA3018" s="19" t="s">
        <v>29</v>
      </c>
      <c r="AB3018" s="9">
        <v>0</v>
      </c>
      <c r="AC3018" s="9">
        <v>12767815</v>
      </c>
      <c r="AD3018" s="9" t="s">
        <v>8937</v>
      </c>
      <c r="AE3018" s="20">
        <v>129</v>
      </c>
    </row>
    <row r="3019" spans="1:31" x14ac:dyDescent="0.35">
      <c r="A3019" t="s">
        <v>9440</v>
      </c>
      <c r="B3019" t="s">
        <v>32</v>
      </c>
      <c r="C3019" t="s">
        <v>40</v>
      </c>
      <c r="D3019" s="2">
        <v>1996</v>
      </c>
      <c r="E3019" t="s">
        <v>8982</v>
      </c>
      <c r="F3019" s="2">
        <v>5.6</v>
      </c>
      <c r="G3019">
        <v>6900</v>
      </c>
      <c r="H3019" t="s">
        <v>4138</v>
      </c>
      <c r="I3019" t="s">
        <v>9441</v>
      </c>
      <c r="J3019" t="s">
        <v>545</v>
      </c>
      <c r="K3019" s="3" t="s">
        <v>29</v>
      </c>
      <c r="L3019">
        <v>30000000</v>
      </c>
      <c r="M3019">
        <v>8315693</v>
      </c>
      <c r="N3019" t="s">
        <v>9442</v>
      </c>
      <c r="O3019" s="2">
        <v>93</v>
      </c>
      <c r="Q3019" s="10" t="s">
        <v>40</v>
      </c>
      <c r="R3019" s="21">
        <v>1996</v>
      </c>
      <c r="S3019" s="27" t="s">
        <v>13357</v>
      </c>
      <c r="T3019" s="25" t="str">
        <f>LEFT(S3019,3)</f>
        <v>Nov</v>
      </c>
      <c r="U3019" s="10" t="s">
        <v>29</v>
      </c>
      <c r="V3019" s="21">
        <v>5.6</v>
      </c>
      <c r="W3019" s="10">
        <v>6900</v>
      </c>
      <c r="X3019" s="10" t="s">
        <v>4138</v>
      </c>
      <c r="Y3019" s="10" t="s">
        <v>9441</v>
      </c>
      <c r="Z3019" s="10" t="s">
        <v>545</v>
      </c>
      <c r="AA3019" s="22" t="s">
        <v>29</v>
      </c>
      <c r="AB3019" s="10">
        <v>30000000</v>
      </c>
      <c r="AC3019" s="10">
        <v>8315693</v>
      </c>
      <c r="AD3019" s="10" t="s">
        <v>9442</v>
      </c>
      <c r="AE3019" s="23">
        <v>93</v>
      </c>
    </row>
    <row r="3020" spans="1:31" x14ac:dyDescent="0.35">
      <c r="A3020" t="s">
        <v>9443</v>
      </c>
      <c r="B3020" t="s">
        <v>1998</v>
      </c>
      <c r="C3020" t="s">
        <v>40</v>
      </c>
      <c r="D3020" s="2">
        <v>1996</v>
      </c>
      <c r="E3020" t="s">
        <v>9444</v>
      </c>
      <c r="F3020" s="2">
        <v>6</v>
      </c>
      <c r="G3020">
        <v>7400</v>
      </c>
      <c r="H3020" t="s">
        <v>9445</v>
      </c>
      <c r="I3020" t="s">
        <v>9446</v>
      </c>
      <c r="J3020" t="s">
        <v>6775</v>
      </c>
      <c r="K3020" s="3" t="s">
        <v>29</v>
      </c>
      <c r="L3020">
        <v>0</v>
      </c>
      <c r="M3020">
        <v>32212</v>
      </c>
      <c r="N3020" t="s">
        <v>7311</v>
      </c>
      <c r="O3020" s="2">
        <v>92</v>
      </c>
      <c r="Q3020" s="9" t="s">
        <v>40</v>
      </c>
      <c r="R3020" s="18">
        <v>1996</v>
      </c>
      <c r="S3020" s="26" t="s">
        <v>13422</v>
      </c>
      <c r="T3020" s="25" t="str">
        <f>LEFT(S3020,3)</f>
        <v>Jun</v>
      </c>
      <c r="U3020" s="9" t="s">
        <v>29</v>
      </c>
      <c r="V3020" s="18">
        <v>6</v>
      </c>
      <c r="W3020" s="9">
        <v>7400</v>
      </c>
      <c r="X3020" s="9" t="s">
        <v>9445</v>
      </c>
      <c r="Y3020" s="9" t="s">
        <v>9446</v>
      </c>
      <c r="Z3020" s="9" t="s">
        <v>6775</v>
      </c>
      <c r="AA3020" s="19" t="s">
        <v>29</v>
      </c>
      <c r="AB3020" s="9">
        <v>0</v>
      </c>
      <c r="AC3020" s="9">
        <v>32212</v>
      </c>
      <c r="AD3020" s="9" t="s">
        <v>7311</v>
      </c>
      <c r="AE3020" s="20">
        <v>92</v>
      </c>
    </row>
    <row r="3021" spans="1:31" x14ac:dyDescent="0.35">
      <c r="A3021" t="s">
        <v>9447</v>
      </c>
      <c r="B3021" t="s">
        <v>15</v>
      </c>
      <c r="C3021" t="s">
        <v>40</v>
      </c>
      <c r="D3021" s="2">
        <v>1996</v>
      </c>
      <c r="E3021" t="s">
        <v>9088</v>
      </c>
      <c r="F3021" s="2">
        <v>5.2</v>
      </c>
      <c r="G3021">
        <v>5500</v>
      </c>
      <c r="H3021" t="s">
        <v>9448</v>
      </c>
      <c r="I3021" t="s">
        <v>8294</v>
      </c>
      <c r="J3021" t="s">
        <v>8589</v>
      </c>
      <c r="K3021" s="3" t="s">
        <v>29</v>
      </c>
      <c r="L3021">
        <v>0</v>
      </c>
      <c r="M3021">
        <v>10658278</v>
      </c>
      <c r="N3021" t="s">
        <v>4530</v>
      </c>
      <c r="O3021" s="2">
        <v>96</v>
      </c>
      <c r="Q3021" s="10" t="s">
        <v>40</v>
      </c>
      <c r="R3021" s="21">
        <v>1996</v>
      </c>
      <c r="S3021" s="27" t="s">
        <v>13383</v>
      </c>
      <c r="T3021" s="25" t="str">
        <f>LEFT(S3021,3)</f>
        <v>Jan</v>
      </c>
      <c r="U3021" s="10" t="s">
        <v>29</v>
      </c>
      <c r="V3021" s="21">
        <v>5.2</v>
      </c>
      <c r="W3021" s="10">
        <v>5500</v>
      </c>
      <c r="X3021" s="10" t="s">
        <v>9448</v>
      </c>
      <c r="Y3021" s="10" t="s">
        <v>8294</v>
      </c>
      <c r="Z3021" s="10" t="s">
        <v>8589</v>
      </c>
      <c r="AA3021" s="22" t="s">
        <v>29</v>
      </c>
      <c r="AB3021" s="10">
        <v>0</v>
      </c>
      <c r="AC3021" s="10">
        <v>10658278</v>
      </c>
      <c r="AD3021" s="10" t="s">
        <v>4530</v>
      </c>
      <c r="AE3021" s="23">
        <v>96</v>
      </c>
    </row>
    <row r="3022" spans="1:31" x14ac:dyDescent="0.35">
      <c r="A3022" t="s">
        <v>9449</v>
      </c>
      <c r="B3022" t="s">
        <v>32</v>
      </c>
      <c r="C3022" t="s">
        <v>24</v>
      </c>
      <c r="D3022" s="2">
        <v>1996</v>
      </c>
      <c r="E3022" t="s">
        <v>9131</v>
      </c>
      <c r="F3022" s="2">
        <v>4.2</v>
      </c>
      <c r="G3022">
        <v>6500</v>
      </c>
      <c r="H3022" t="s">
        <v>57</v>
      </c>
      <c r="I3022" t="s">
        <v>6986</v>
      </c>
      <c r="J3022" t="s">
        <v>9346</v>
      </c>
      <c r="K3022" s="3" t="s">
        <v>21</v>
      </c>
      <c r="L3022">
        <v>25000000</v>
      </c>
      <c r="M3022">
        <v>2491989</v>
      </c>
      <c r="N3022" t="s">
        <v>4877</v>
      </c>
      <c r="O3022" s="2">
        <v>94</v>
      </c>
      <c r="Q3022" s="9" t="s">
        <v>24</v>
      </c>
      <c r="R3022" s="18">
        <v>1996</v>
      </c>
      <c r="S3022" s="26" t="s">
        <v>13391</v>
      </c>
      <c r="T3022" s="25" t="str">
        <f>LEFT(S3022,3)</f>
        <v>Aug</v>
      </c>
      <c r="U3022" s="9" t="s">
        <v>29</v>
      </c>
      <c r="V3022" s="18">
        <v>4.2</v>
      </c>
      <c r="W3022" s="9">
        <v>6500</v>
      </c>
      <c r="X3022" s="9" t="s">
        <v>57</v>
      </c>
      <c r="Y3022" s="9" t="s">
        <v>6986</v>
      </c>
      <c r="Z3022" s="9" t="s">
        <v>9346</v>
      </c>
      <c r="AA3022" s="19" t="s">
        <v>21</v>
      </c>
      <c r="AB3022" s="9">
        <v>25000000</v>
      </c>
      <c r="AC3022" s="9">
        <v>2491989</v>
      </c>
      <c r="AD3022" s="9" t="s">
        <v>4877</v>
      </c>
      <c r="AE3022" s="20">
        <v>94</v>
      </c>
    </row>
    <row r="3023" spans="1:31" x14ac:dyDescent="0.35">
      <c r="A3023" t="s">
        <v>9450</v>
      </c>
      <c r="B3023" t="s">
        <v>15</v>
      </c>
      <c r="C3023" t="s">
        <v>103</v>
      </c>
      <c r="D3023" s="2">
        <v>1996</v>
      </c>
      <c r="E3023" t="s">
        <v>8982</v>
      </c>
      <c r="F3023" s="2">
        <v>6.6</v>
      </c>
      <c r="G3023">
        <v>8400</v>
      </c>
      <c r="H3023" t="s">
        <v>4355</v>
      </c>
      <c r="I3023" t="s">
        <v>4356</v>
      </c>
      <c r="J3023" t="s">
        <v>1522</v>
      </c>
      <c r="K3023" s="3" t="s">
        <v>29</v>
      </c>
      <c r="L3023">
        <v>12500000</v>
      </c>
      <c r="M3023">
        <v>1227324</v>
      </c>
      <c r="N3023" t="s">
        <v>9451</v>
      </c>
      <c r="O3023" s="2">
        <v>99</v>
      </c>
      <c r="Q3023" s="10" t="s">
        <v>103</v>
      </c>
      <c r="R3023" s="21">
        <v>1996</v>
      </c>
      <c r="S3023" s="27" t="s">
        <v>13357</v>
      </c>
      <c r="T3023" s="25" t="str">
        <f>LEFT(S3023,3)</f>
        <v>Nov</v>
      </c>
      <c r="U3023" s="10" t="s">
        <v>29</v>
      </c>
      <c r="V3023" s="21">
        <v>6.6</v>
      </c>
      <c r="W3023" s="10">
        <v>8400</v>
      </c>
      <c r="X3023" s="10" t="s">
        <v>4355</v>
      </c>
      <c r="Y3023" s="10" t="s">
        <v>4356</v>
      </c>
      <c r="Z3023" s="10" t="s">
        <v>1522</v>
      </c>
      <c r="AA3023" s="22" t="s">
        <v>29</v>
      </c>
      <c r="AB3023" s="10">
        <v>12500000</v>
      </c>
      <c r="AC3023" s="10">
        <v>1227324</v>
      </c>
      <c r="AD3023" s="10" t="s">
        <v>9451</v>
      </c>
      <c r="AE3023" s="23">
        <v>99</v>
      </c>
    </row>
    <row r="3024" spans="1:31" x14ac:dyDescent="0.35">
      <c r="A3024" t="s">
        <v>9452</v>
      </c>
      <c r="B3024" t="s">
        <v>15</v>
      </c>
      <c r="C3024" t="s">
        <v>40</v>
      </c>
      <c r="D3024" s="2">
        <v>1996</v>
      </c>
      <c r="E3024" t="s">
        <v>9240</v>
      </c>
      <c r="F3024" s="2">
        <v>6.9</v>
      </c>
      <c r="G3024">
        <v>8300</v>
      </c>
      <c r="H3024" t="s">
        <v>8752</v>
      </c>
      <c r="I3024" t="s">
        <v>9453</v>
      </c>
      <c r="J3024" t="s">
        <v>9454</v>
      </c>
      <c r="K3024" s="3" t="s">
        <v>194</v>
      </c>
      <c r="L3024">
        <v>0</v>
      </c>
      <c r="M3024">
        <v>2654308</v>
      </c>
      <c r="N3024" t="s">
        <v>43</v>
      </c>
      <c r="O3024" s="2">
        <v>89</v>
      </c>
      <c r="Q3024" s="9" t="s">
        <v>40</v>
      </c>
      <c r="R3024" s="18">
        <v>1996</v>
      </c>
      <c r="S3024" s="26" t="s">
        <v>13406</v>
      </c>
      <c r="T3024" s="25" t="str">
        <f>LEFT(S3024,3)</f>
        <v>Apr</v>
      </c>
      <c r="U3024" s="9" t="s">
        <v>29</v>
      </c>
      <c r="V3024" s="18">
        <v>6.9</v>
      </c>
      <c r="W3024" s="9">
        <v>8300</v>
      </c>
      <c r="X3024" s="9" t="s">
        <v>8752</v>
      </c>
      <c r="Y3024" s="9" t="s">
        <v>9453</v>
      </c>
      <c r="Z3024" s="9" t="s">
        <v>9454</v>
      </c>
      <c r="AA3024" s="19" t="s">
        <v>194</v>
      </c>
      <c r="AB3024" s="9">
        <v>0</v>
      </c>
      <c r="AC3024" s="9">
        <v>2654308</v>
      </c>
      <c r="AD3024" s="9" t="s">
        <v>43</v>
      </c>
      <c r="AE3024" s="20">
        <v>89</v>
      </c>
    </row>
    <row r="3025" spans="1:31" x14ac:dyDescent="0.35">
      <c r="A3025" t="s">
        <v>9455</v>
      </c>
      <c r="B3025" t="s">
        <v>1998</v>
      </c>
      <c r="C3025" t="s">
        <v>40</v>
      </c>
      <c r="D3025" s="2">
        <v>1996</v>
      </c>
      <c r="E3025" t="s">
        <v>9092</v>
      </c>
      <c r="F3025" s="2">
        <v>5.5</v>
      </c>
      <c r="G3025">
        <v>13000</v>
      </c>
      <c r="H3025" t="s">
        <v>5062</v>
      </c>
      <c r="I3025" t="s">
        <v>4518</v>
      </c>
      <c r="J3025" t="s">
        <v>9456</v>
      </c>
      <c r="K3025" s="3" t="s">
        <v>29</v>
      </c>
      <c r="L3025">
        <v>0</v>
      </c>
      <c r="M3025">
        <v>21302121</v>
      </c>
      <c r="N3025" t="s">
        <v>2099</v>
      </c>
      <c r="O3025" s="2">
        <v>86</v>
      </c>
      <c r="Q3025" s="10" t="s">
        <v>40</v>
      </c>
      <c r="R3025" s="21">
        <v>1996</v>
      </c>
      <c r="S3025" s="27" t="s">
        <v>13384</v>
      </c>
      <c r="T3025" s="25" t="str">
        <f>LEFT(S3025,3)</f>
        <v>Oct</v>
      </c>
      <c r="U3025" s="10" t="s">
        <v>29</v>
      </c>
      <c r="V3025" s="21">
        <v>5.5</v>
      </c>
      <c r="W3025" s="10">
        <v>13000</v>
      </c>
      <c r="X3025" s="10" t="s">
        <v>5062</v>
      </c>
      <c r="Y3025" s="10" t="s">
        <v>4518</v>
      </c>
      <c r="Z3025" s="10" t="s">
        <v>9456</v>
      </c>
      <c r="AA3025" s="22" t="s">
        <v>29</v>
      </c>
      <c r="AB3025" s="10">
        <v>0</v>
      </c>
      <c r="AC3025" s="10">
        <v>21302121</v>
      </c>
      <c r="AD3025" s="10" t="s">
        <v>2099</v>
      </c>
      <c r="AE3025" s="23">
        <v>86</v>
      </c>
    </row>
    <row r="3026" spans="1:31" x14ac:dyDescent="0.35">
      <c r="A3026" t="s">
        <v>9457</v>
      </c>
      <c r="B3026" t="s">
        <v>446</v>
      </c>
      <c r="C3026" t="s">
        <v>40</v>
      </c>
      <c r="D3026" s="2">
        <v>1996</v>
      </c>
      <c r="E3026" t="s">
        <v>9458</v>
      </c>
      <c r="F3026" s="2">
        <v>6.8</v>
      </c>
      <c r="G3026">
        <v>5300</v>
      </c>
      <c r="H3026" t="s">
        <v>5105</v>
      </c>
      <c r="I3026" t="s">
        <v>5105</v>
      </c>
      <c r="J3026" t="s">
        <v>5105</v>
      </c>
      <c r="K3026" s="3" t="s">
        <v>29</v>
      </c>
      <c r="L3026">
        <v>250000</v>
      </c>
      <c r="M3026">
        <v>10580</v>
      </c>
      <c r="N3026" t="s">
        <v>9459</v>
      </c>
      <c r="O3026" s="2">
        <v>96</v>
      </c>
      <c r="Q3026" s="9" t="s">
        <v>40</v>
      </c>
      <c r="R3026" s="18">
        <v>1996</v>
      </c>
      <c r="S3026" s="26" t="s">
        <v>13423</v>
      </c>
      <c r="T3026" s="25" t="str">
        <f>LEFT(S3026,3)</f>
        <v>Apr</v>
      </c>
      <c r="U3026" s="9" t="s">
        <v>29</v>
      </c>
      <c r="V3026" s="18">
        <v>6.8</v>
      </c>
      <c r="W3026" s="9">
        <v>5300</v>
      </c>
      <c r="X3026" s="9" t="s">
        <v>5105</v>
      </c>
      <c r="Y3026" s="9" t="s">
        <v>5105</v>
      </c>
      <c r="Z3026" s="9" t="s">
        <v>5105</v>
      </c>
      <c r="AA3026" s="19" t="s">
        <v>29</v>
      </c>
      <c r="AB3026" s="9">
        <v>250000</v>
      </c>
      <c r="AC3026" s="9">
        <v>10580</v>
      </c>
      <c r="AD3026" s="9" t="s">
        <v>9459</v>
      </c>
      <c r="AE3026" s="20">
        <v>96</v>
      </c>
    </row>
    <row r="3027" spans="1:31" x14ac:dyDescent="0.35">
      <c r="A3027" t="s">
        <v>9460</v>
      </c>
      <c r="B3027" t="s">
        <v>15</v>
      </c>
      <c r="C3027" t="s">
        <v>40</v>
      </c>
      <c r="D3027" s="2">
        <v>1996</v>
      </c>
      <c r="E3027" t="s">
        <v>9405</v>
      </c>
      <c r="F3027" s="2">
        <v>6.7</v>
      </c>
      <c r="G3027">
        <v>4300</v>
      </c>
      <c r="H3027" t="s">
        <v>2204</v>
      </c>
      <c r="I3027" t="s">
        <v>6328</v>
      </c>
      <c r="J3027" t="s">
        <v>9461</v>
      </c>
      <c r="K3027" s="3" t="s">
        <v>21</v>
      </c>
      <c r="L3027">
        <v>0</v>
      </c>
      <c r="M3027">
        <v>712095</v>
      </c>
      <c r="N3027" t="s">
        <v>6330</v>
      </c>
      <c r="O3027" s="2">
        <v>100</v>
      </c>
      <c r="Q3027" s="10" t="s">
        <v>40</v>
      </c>
      <c r="R3027" s="21">
        <v>1996</v>
      </c>
      <c r="S3027" s="27" t="s">
        <v>13419</v>
      </c>
      <c r="T3027" s="25" t="str">
        <f>LEFT(S3027,3)</f>
        <v>May</v>
      </c>
      <c r="U3027" s="10" t="s">
        <v>29</v>
      </c>
      <c r="V3027" s="21">
        <v>6.7</v>
      </c>
      <c r="W3027" s="10">
        <v>4300</v>
      </c>
      <c r="X3027" s="10" t="s">
        <v>2204</v>
      </c>
      <c r="Y3027" s="10" t="s">
        <v>6328</v>
      </c>
      <c r="Z3027" s="10" t="s">
        <v>9461</v>
      </c>
      <c r="AA3027" s="22" t="s">
        <v>21</v>
      </c>
      <c r="AB3027" s="10">
        <v>0</v>
      </c>
      <c r="AC3027" s="10">
        <v>712095</v>
      </c>
      <c r="AD3027" s="10" t="s">
        <v>6330</v>
      </c>
      <c r="AE3027" s="23">
        <v>100</v>
      </c>
    </row>
    <row r="3028" spans="1:31" x14ac:dyDescent="0.35">
      <c r="A3028" t="s">
        <v>9462</v>
      </c>
      <c r="B3028" t="s">
        <v>32</v>
      </c>
      <c r="C3028" t="s">
        <v>24</v>
      </c>
      <c r="D3028" s="2">
        <v>1996</v>
      </c>
      <c r="E3028" t="s">
        <v>9250</v>
      </c>
      <c r="F3028" s="2">
        <v>5.8</v>
      </c>
      <c r="G3028">
        <v>5200</v>
      </c>
      <c r="H3028" t="s">
        <v>7626</v>
      </c>
      <c r="I3028" t="s">
        <v>9463</v>
      </c>
      <c r="J3028" t="s">
        <v>8320</v>
      </c>
      <c r="K3028" s="3" t="s">
        <v>29</v>
      </c>
      <c r="L3028">
        <v>23000000</v>
      </c>
      <c r="M3028">
        <v>11829959</v>
      </c>
      <c r="N3028" t="s">
        <v>5108</v>
      </c>
      <c r="O3028" s="2">
        <v>109</v>
      </c>
      <c r="Q3028" s="9" t="s">
        <v>24</v>
      </c>
      <c r="R3028" s="18">
        <v>1996</v>
      </c>
      <c r="S3028" s="26" t="s">
        <v>13407</v>
      </c>
      <c r="T3028" s="25" t="str">
        <f>LEFT(S3028,3)</f>
        <v>Aug</v>
      </c>
      <c r="U3028" s="9" t="s">
        <v>29</v>
      </c>
      <c r="V3028" s="18">
        <v>5.8</v>
      </c>
      <c r="W3028" s="9">
        <v>5200</v>
      </c>
      <c r="X3028" s="9" t="s">
        <v>7626</v>
      </c>
      <c r="Y3028" s="9" t="s">
        <v>9463</v>
      </c>
      <c r="Z3028" s="9" t="s">
        <v>8320</v>
      </c>
      <c r="AA3028" s="19" t="s">
        <v>29</v>
      </c>
      <c r="AB3028" s="9">
        <v>23000000</v>
      </c>
      <c r="AC3028" s="9">
        <v>11829959</v>
      </c>
      <c r="AD3028" s="9" t="s">
        <v>5108</v>
      </c>
      <c r="AE3028" s="20">
        <v>109</v>
      </c>
    </row>
    <row r="3029" spans="1:31" x14ac:dyDescent="0.35">
      <c r="A3029" t="s">
        <v>9464</v>
      </c>
      <c r="B3029" t="s">
        <v>1998</v>
      </c>
      <c r="C3029" t="s">
        <v>16</v>
      </c>
      <c r="D3029" s="2">
        <v>1996</v>
      </c>
      <c r="E3029" t="s">
        <v>9044</v>
      </c>
      <c r="F3029" s="2">
        <v>6.5</v>
      </c>
      <c r="G3029">
        <v>4100</v>
      </c>
      <c r="H3029" t="s">
        <v>4998</v>
      </c>
      <c r="I3029" t="s">
        <v>9465</v>
      </c>
      <c r="J3029" t="s">
        <v>9466</v>
      </c>
      <c r="K3029" s="3" t="s">
        <v>29</v>
      </c>
      <c r="L3029">
        <v>0</v>
      </c>
      <c r="M3029">
        <v>3486957</v>
      </c>
      <c r="N3029" t="s">
        <v>117</v>
      </c>
      <c r="O3029" s="2">
        <v>123</v>
      </c>
      <c r="Q3029" s="10" t="s">
        <v>16</v>
      </c>
      <c r="R3029" s="21">
        <v>1996</v>
      </c>
      <c r="S3029" s="27" t="s">
        <v>13374</v>
      </c>
      <c r="T3029" s="25" t="str">
        <f>LEFT(S3029,3)</f>
        <v>Jun</v>
      </c>
      <c r="U3029" s="10" t="s">
        <v>29</v>
      </c>
      <c r="V3029" s="21">
        <v>6.5</v>
      </c>
      <c r="W3029" s="10">
        <v>4100</v>
      </c>
      <c r="X3029" s="10" t="s">
        <v>4998</v>
      </c>
      <c r="Y3029" s="10" t="s">
        <v>9465</v>
      </c>
      <c r="Z3029" s="10" t="s">
        <v>9466</v>
      </c>
      <c r="AA3029" s="22" t="s">
        <v>29</v>
      </c>
      <c r="AB3029" s="10">
        <v>0</v>
      </c>
      <c r="AC3029" s="10">
        <v>3486957</v>
      </c>
      <c r="AD3029" s="10" t="s">
        <v>117</v>
      </c>
      <c r="AE3029" s="23">
        <v>123</v>
      </c>
    </row>
    <row r="3030" spans="1:31" x14ac:dyDescent="0.35">
      <c r="A3030" t="s">
        <v>9467</v>
      </c>
      <c r="B3030" t="s">
        <v>1998</v>
      </c>
      <c r="C3030" t="s">
        <v>40</v>
      </c>
      <c r="D3030" s="2">
        <v>1996</v>
      </c>
      <c r="E3030" t="s">
        <v>9092</v>
      </c>
      <c r="F3030" s="2">
        <v>6.1</v>
      </c>
      <c r="G3030">
        <v>7800</v>
      </c>
      <c r="H3030" t="s">
        <v>4495</v>
      </c>
      <c r="I3030" t="s">
        <v>9468</v>
      </c>
      <c r="J3030" t="s">
        <v>3536</v>
      </c>
      <c r="K3030" s="3" t="s">
        <v>29</v>
      </c>
      <c r="L3030">
        <v>0</v>
      </c>
      <c r="M3030">
        <v>12844057</v>
      </c>
      <c r="N3030" t="s">
        <v>5720</v>
      </c>
      <c r="O3030" s="2">
        <v>114</v>
      </c>
      <c r="Q3030" s="9" t="s">
        <v>40</v>
      </c>
      <c r="R3030" s="18">
        <v>1996</v>
      </c>
      <c r="S3030" s="26" t="s">
        <v>13384</v>
      </c>
      <c r="T3030" s="25" t="str">
        <f>LEFT(S3030,3)</f>
        <v>Oct</v>
      </c>
      <c r="U3030" s="9" t="s">
        <v>29</v>
      </c>
      <c r="V3030" s="18">
        <v>6.1</v>
      </c>
      <c r="W3030" s="9">
        <v>7800</v>
      </c>
      <c r="X3030" s="9" t="s">
        <v>4495</v>
      </c>
      <c r="Y3030" s="9" t="s">
        <v>9468</v>
      </c>
      <c r="Z3030" s="9" t="s">
        <v>3536</v>
      </c>
      <c r="AA3030" s="19" t="s">
        <v>29</v>
      </c>
      <c r="AB3030" s="9">
        <v>0</v>
      </c>
      <c r="AC3030" s="9">
        <v>12844057</v>
      </c>
      <c r="AD3030" s="9" t="s">
        <v>5720</v>
      </c>
      <c r="AE3030" s="20">
        <v>114</v>
      </c>
    </row>
    <row r="3031" spans="1:31" x14ac:dyDescent="0.35">
      <c r="A3031" t="s">
        <v>9469</v>
      </c>
      <c r="B3031" t="s">
        <v>32</v>
      </c>
      <c r="C3031" t="s">
        <v>16</v>
      </c>
      <c r="D3031" s="2">
        <v>1996</v>
      </c>
      <c r="E3031" t="s">
        <v>9359</v>
      </c>
      <c r="F3031" s="2">
        <v>6.4</v>
      </c>
      <c r="G3031">
        <v>3100</v>
      </c>
      <c r="H3031" t="s">
        <v>9470</v>
      </c>
      <c r="I3031" t="s">
        <v>9471</v>
      </c>
      <c r="J3031" t="s">
        <v>9472</v>
      </c>
      <c r="K3031" s="3" t="s">
        <v>29</v>
      </c>
      <c r="L3031">
        <v>0</v>
      </c>
      <c r="M3031">
        <v>1007822</v>
      </c>
      <c r="N3031" t="s">
        <v>9473</v>
      </c>
      <c r="O3031" s="2">
        <v>93</v>
      </c>
      <c r="Q3031" s="10" t="s">
        <v>16</v>
      </c>
      <c r="R3031" s="21">
        <v>1996</v>
      </c>
      <c r="S3031" s="27" t="s">
        <v>13417</v>
      </c>
      <c r="T3031" s="25" t="str">
        <f>LEFT(S3031,3)</f>
        <v>Apr</v>
      </c>
      <c r="U3031" s="10" t="s">
        <v>29</v>
      </c>
      <c r="V3031" s="21">
        <v>6.4</v>
      </c>
      <c r="W3031" s="10">
        <v>3100</v>
      </c>
      <c r="X3031" s="10" t="s">
        <v>9470</v>
      </c>
      <c r="Y3031" s="10" t="s">
        <v>9471</v>
      </c>
      <c r="Z3031" s="10" t="s">
        <v>9472</v>
      </c>
      <c r="AA3031" s="22" t="s">
        <v>29</v>
      </c>
      <c r="AB3031" s="10">
        <v>0</v>
      </c>
      <c r="AC3031" s="10">
        <v>1007822</v>
      </c>
      <c r="AD3031" s="10" t="s">
        <v>9473</v>
      </c>
      <c r="AE3031" s="23">
        <v>93</v>
      </c>
    </row>
    <row r="3032" spans="1:31" x14ac:dyDescent="0.35">
      <c r="A3032" t="s">
        <v>9474</v>
      </c>
      <c r="B3032" t="s">
        <v>1998</v>
      </c>
      <c r="C3032" t="s">
        <v>62</v>
      </c>
      <c r="D3032" s="2">
        <v>1996</v>
      </c>
      <c r="E3032" t="s">
        <v>9475</v>
      </c>
      <c r="F3032" s="2">
        <v>6</v>
      </c>
      <c r="G3032">
        <v>8300</v>
      </c>
      <c r="H3032" t="s">
        <v>1043</v>
      </c>
      <c r="I3032" t="s">
        <v>9476</v>
      </c>
      <c r="J3032" t="s">
        <v>8589</v>
      </c>
      <c r="K3032" s="3" t="s">
        <v>29</v>
      </c>
      <c r="L3032">
        <v>0</v>
      </c>
      <c r="M3032">
        <v>25372294</v>
      </c>
      <c r="N3032" t="s">
        <v>9477</v>
      </c>
      <c r="O3032" s="2">
        <v>113</v>
      </c>
      <c r="Q3032" s="9" t="s">
        <v>62</v>
      </c>
      <c r="R3032" s="18">
        <v>1996</v>
      </c>
      <c r="S3032" s="26" t="s">
        <v>13424</v>
      </c>
      <c r="T3032" s="25" t="str">
        <f>LEFT(S3032,3)</f>
        <v>Jan</v>
      </c>
      <c r="U3032" s="9" t="s">
        <v>29</v>
      </c>
      <c r="V3032" s="18">
        <v>6</v>
      </c>
      <c r="W3032" s="9">
        <v>8300</v>
      </c>
      <c r="X3032" s="9" t="s">
        <v>1043</v>
      </c>
      <c r="Y3032" s="9" t="s">
        <v>9476</v>
      </c>
      <c r="Z3032" s="9" t="s">
        <v>8589</v>
      </c>
      <c r="AA3032" s="19" t="s">
        <v>29</v>
      </c>
      <c r="AB3032" s="9">
        <v>0</v>
      </c>
      <c r="AC3032" s="9">
        <v>25372294</v>
      </c>
      <c r="AD3032" s="9" t="s">
        <v>9477</v>
      </c>
      <c r="AE3032" s="20">
        <v>113</v>
      </c>
    </row>
    <row r="3033" spans="1:31" x14ac:dyDescent="0.35">
      <c r="A3033" t="s">
        <v>9478</v>
      </c>
      <c r="B3033" t="s">
        <v>15</v>
      </c>
      <c r="C3033" t="s">
        <v>62</v>
      </c>
      <c r="D3033" s="2">
        <v>1996</v>
      </c>
      <c r="E3033" t="s">
        <v>9102</v>
      </c>
      <c r="F3033" s="2">
        <v>6.4</v>
      </c>
      <c r="G3033">
        <v>7000</v>
      </c>
      <c r="H3033" t="s">
        <v>836</v>
      </c>
      <c r="I3033" t="s">
        <v>9479</v>
      </c>
      <c r="J3033" t="s">
        <v>3055</v>
      </c>
      <c r="K3033" s="3" t="s">
        <v>29</v>
      </c>
      <c r="L3033">
        <v>16000000</v>
      </c>
      <c r="M3033">
        <v>2021348</v>
      </c>
      <c r="N3033" t="s">
        <v>838</v>
      </c>
      <c r="O3033" s="2">
        <v>125</v>
      </c>
      <c r="Q3033" s="10" t="s">
        <v>62</v>
      </c>
      <c r="R3033" s="21">
        <v>1996</v>
      </c>
      <c r="S3033" s="27" t="s">
        <v>13387</v>
      </c>
      <c r="T3033" s="25" t="str">
        <f>LEFT(S3033,3)</f>
        <v>Sep</v>
      </c>
      <c r="U3033" s="10" t="s">
        <v>29</v>
      </c>
      <c r="V3033" s="21">
        <v>6.4</v>
      </c>
      <c r="W3033" s="10">
        <v>7000</v>
      </c>
      <c r="X3033" s="10" t="s">
        <v>836</v>
      </c>
      <c r="Y3033" s="10" t="s">
        <v>9479</v>
      </c>
      <c r="Z3033" s="10" t="s">
        <v>3055</v>
      </c>
      <c r="AA3033" s="22" t="s">
        <v>29</v>
      </c>
      <c r="AB3033" s="10">
        <v>16000000</v>
      </c>
      <c r="AC3033" s="10">
        <v>2021348</v>
      </c>
      <c r="AD3033" s="10" t="s">
        <v>838</v>
      </c>
      <c r="AE3033" s="23">
        <v>125</v>
      </c>
    </row>
    <row r="3034" spans="1:31" x14ac:dyDescent="0.35">
      <c r="A3034" t="s">
        <v>9480</v>
      </c>
      <c r="B3034" t="s">
        <v>15</v>
      </c>
      <c r="C3034" t="s">
        <v>103</v>
      </c>
      <c r="D3034" s="2">
        <v>1996</v>
      </c>
      <c r="E3034" t="s">
        <v>9166</v>
      </c>
      <c r="F3034" s="2">
        <v>6.3</v>
      </c>
      <c r="G3034">
        <v>4500</v>
      </c>
      <c r="H3034" t="s">
        <v>94</v>
      </c>
      <c r="I3034" t="s">
        <v>94</v>
      </c>
      <c r="J3034" t="s">
        <v>4952</v>
      </c>
      <c r="K3034" s="3" t="s">
        <v>451</v>
      </c>
      <c r="L3034">
        <v>19000000</v>
      </c>
      <c r="M3034">
        <v>1356828</v>
      </c>
      <c r="N3034" t="s">
        <v>7418</v>
      </c>
      <c r="O3034" s="2">
        <v>116</v>
      </c>
      <c r="Q3034" s="9" t="s">
        <v>103</v>
      </c>
      <c r="R3034" s="18">
        <v>1996</v>
      </c>
      <c r="S3034" s="26" t="s">
        <v>13395</v>
      </c>
      <c r="T3034" s="25" t="str">
        <f>LEFT(S3034,3)</f>
        <v>Aug</v>
      </c>
      <c r="U3034" s="9" t="s">
        <v>29</v>
      </c>
      <c r="V3034" s="18">
        <v>6.3</v>
      </c>
      <c r="W3034" s="9">
        <v>4500</v>
      </c>
      <c r="X3034" s="9" t="s">
        <v>94</v>
      </c>
      <c r="Y3034" s="9" t="s">
        <v>94</v>
      </c>
      <c r="Z3034" s="9" t="s">
        <v>4952</v>
      </c>
      <c r="AA3034" s="19" t="s">
        <v>451</v>
      </c>
      <c r="AB3034" s="9">
        <v>19000000</v>
      </c>
      <c r="AC3034" s="9">
        <v>1356828</v>
      </c>
      <c r="AD3034" s="9" t="s">
        <v>7418</v>
      </c>
      <c r="AE3034" s="20">
        <v>116</v>
      </c>
    </row>
    <row r="3035" spans="1:31" x14ac:dyDescent="0.35">
      <c r="A3035" t="s">
        <v>9481</v>
      </c>
      <c r="B3035" t="s">
        <v>1998</v>
      </c>
      <c r="C3035" t="s">
        <v>40</v>
      </c>
      <c r="D3035" s="2">
        <v>1996</v>
      </c>
      <c r="E3035" t="s">
        <v>9007</v>
      </c>
      <c r="F3035" s="2">
        <v>3.8</v>
      </c>
      <c r="G3035">
        <v>4800</v>
      </c>
      <c r="H3035" t="s">
        <v>2085</v>
      </c>
      <c r="I3035" t="s">
        <v>5074</v>
      </c>
      <c r="J3035" t="s">
        <v>9482</v>
      </c>
      <c r="K3035" s="3" t="s">
        <v>29</v>
      </c>
      <c r="L3035">
        <v>0</v>
      </c>
      <c r="M3035">
        <v>12825141</v>
      </c>
      <c r="N3035" t="s">
        <v>9483</v>
      </c>
      <c r="O3035" s="2">
        <v>96</v>
      </c>
      <c r="Q3035" s="10" t="s">
        <v>40</v>
      </c>
      <c r="R3035" s="21">
        <v>1996</v>
      </c>
      <c r="S3035" s="27" t="s">
        <v>13362</v>
      </c>
      <c r="T3035" s="25" t="str">
        <f>LEFT(S3035,3)</f>
        <v>Feb</v>
      </c>
      <c r="U3035" s="10" t="s">
        <v>29</v>
      </c>
      <c r="V3035" s="21">
        <v>3.8</v>
      </c>
      <c r="W3035" s="10">
        <v>4800</v>
      </c>
      <c r="X3035" s="10" t="s">
        <v>2085</v>
      </c>
      <c r="Y3035" s="10" t="s">
        <v>5074</v>
      </c>
      <c r="Z3035" s="10" t="s">
        <v>9482</v>
      </c>
      <c r="AA3035" s="22" t="s">
        <v>29</v>
      </c>
      <c r="AB3035" s="10">
        <v>0</v>
      </c>
      <c r="AC3035" s="10">
        <v>12825141</v>
      </c>
      <c r="AD3035" s="10" t="s">
        <v>9483</v>
      </c>
      <c r="AE3035" s="23">
        <v>96</v>
      </c>
    </row>
    <row r="3036" spans="1:31" x14ac:dyDescent="0.35">
      <c r="A3036" t="s">
        <v>9484</v>
      </c>
      <c r="B3036" t="s">
        <v>15</v>
      </c>
      <c r="C3036" t="s">
        <v>33</v>
      </c>
      <c r="D3036" s="2">
        <v>1996</v>
      </c>
      <c r="E3036" t="s">
        <v>9066</v>
      </c>
      <c r="F3036" s="2">
        <v>5.4</v>
      </c>
      <c r="G3036">
        <v>8700</v>
      </c>
      <c r="H3036" t="s">
        <v>6679</v>
      </c>
      <c r="I3036" t="s">
        <v>8973</v>
      </c>
      <c r="J3036" t="s">
        <v>4726</v>
      </c>
      <c r="K3036" s="3" t="s">
        <v>29</v>
      </c>
      <c r="L3036">
        <v>25000000</v>
      </c>
      <c r="M3036">
        <v>17193231</v>
      </c>
      <c r="N3036" t="s">
        <v>117</v>
      </c>
      <c r="O3036" s="2">
        <v>98</v>
      </c>
      <c r="Q3036" s="9" t="s">
        <v>33</v>
      </c>
      <c r="R3036" s="18">
        <v>1996</v>
      </c>
      <c r="S3036" s="26" t="s">
        <v>13379</v>
      </c>
      <c r="T3036" s="25" t="str">
        <f>LEFT(S3036,3)</f>
        <v>Jul</v>
      </c>
      <c r="U3036" s="9" t="s">
        <v>29</v>
      </c>
      <c r="V3036" s="18">
        <v>5.4</v>
      </c>
      <c r="W3036" s="9">
        <v>8700</v>
      </c>
      <c r="X3036" s="9" t="s">
        <v>6679</v>
      </c>
      <c r="Y3036" s="9" t="s">
        <v>8973</v>
      </c>
      <c r="Z3036" s="9" t="s">
        <v>4726</v>
      </c>
      <c r="AA3036" s="19" t="s">
        <v>29</v>
      </c>
      <c r="AB3036" s="9">
        <v>25000000</v>
      </c>
      <c r="AC3036" s="9">
        <v>17193231</v>
      </c>
      <c r="AD3036" s="9" t="s">
        <v>117</v>
      </c>
      <c r="AE3036" s="20">
        <v>98</v>
      </c>
    </row>
    <row r="3037" spans="1:31" x14ac:dyDescent="0.35">
      <c r="A3037" t="s">
        <v>9485</v>
      </c>
      <c r="B3037" t="s">
        <v>32</v>
      </c>
      <c r="C3037" t="s">
        <v>62</v>
      </c>
      <c r="D3037" s="2">
        <v>1996</v>
      </c>
      <c r="E3037" t="s">
        <v>9047</v>
      </c>
      <c r="F3037" s="2">
        <v>6.2</v>
      </c>
      <c r="G3037">
        <v>1700</v>
      </c>
      <c r="H3037" t="s">
        <v>1510</v>
      </c>
      <c r="I3037" t="s">
        <v>9486</v>
      </c>
      <c r="J3037" t="s">
        <v>1510</v>
      </c>
      <c r="K3037" s="3" t="s">
        <v>29</v>
      </c>
      <c r="L3037">
        <v>0</v>
      </c>
      <c r="M3037">
        <v>195170</v>
      </c>
      <c r="N3037" t="s">
        <v>8375</v>
      </c>
      <c r="O3037" s="2">
        <v>119</v>
      </c>
      <c r="Q3037" s="10" t="s">
        <v>62</v>
      </c>
      <c r="R3037" s="21">
        <v>1996</v>
      </c>
      <c r="S3037" s="27" t="s">
        <v>13375</v>
      </c>
      <c r="T3037" s="25" t="str">
        <f>LEFT(S3037,3)</f>
        <v>Oct</v>
      </c>
      <c r="U3037" s="10" t="s">
        <v>29</v>
      </c>
      <c r="V3037" s="21">
        <v>6.2</v>
      </c>
      <c r="W3037" s="10">
        <v>1700</v>
      </c>
      <c r="X3037" s="10" t="s">
        <v>1510</v>
      </c>
      <c r="Y3037" s="10" t="s">
        <v>9486</v>
      </c>
      <c r="Z3037" s="10" t="s">
        <v>1510</v>
      </c>
      <c r="AA3037" s="22" t="s">
        <v>29</v>
      </c>
      <c r="AB3037" s="10">
        <v>0</v>
      </c>
      <c r="AC3037" s="10">
        <v>195170</v>
      </c>
      <c r="AD3037" s="10" t="s">
        <v>8375</v>
      </c>
      <c r="AE3037" s="23">
        <v>119</v>
      </c>
    </row>
    <row r="3038" spans="1:31" x14ac:dyDescent="0.35">
      <c r="A3038" t="s">
        <v>9487</v>
      </c>
      <c r="B3038" t="s">
        <v>15</v>
      </c>
      <c r="C3038" t="s">
        <v>16</v>
      </c>
      <c r="D3038" s="2">
        <v>1996</v>
      </c>
      <c r="E3038" t="s">
        <v>8537</v>
      </c>
      <c r="F3038" s="2">
        <v>6</v>
      </c>
      <c r="G3038">
        <v>5000</v>
      </c>
      <c r="H3038" t="s">
        <v>5310</v>
      </c>
      <c r="I3038" t="s">
        <v>9488</v>
      </c>
      <c r="J3038" t="s">
        <v>7213</v>
      </c>
      <c r="K3038" s="3" t="s">
        <v>29</v>
      </c>
      <c r="L3038">
        <v>18000000</v>
      </c>
      <c r="M3038">
        <v>2821671</v>
      </c>
      <c r="N3038" t="s">
        <v>592</v>
      </c>
      <c r="O3038" s="2">
        <v>117</v>
      </c>
      <c r="Q3038" s="9" t="s">
        <v>16</v>
      </c>
      <c r="R3038" s="18">
        <v>1996</v>
      </c>
      <c r="S3038" s="26" t="s">
        <v>13313</v>
      </c>
      <c r="T3038" s="25" t="str">
        <f>LEFT(S3038,3)</f>
        <v>Feb</v>
      </c>
      <c r="U3038" s="9" t="s">
        <v>29</v>
      </c>
      <c r="V3038" s="18">
        <v>6</v>
      </c>
      <c r="W3038" s="9">
        <v>5000</v>
      </c>
      <c r="X3038" s="9" t="s">
        <v>5310</v>
      </c>
      <c r="Y3038" s="9" t="s">
        <v>9488</v>
      </c>
      <c r="Z3038" s="9" t="s">
        <v>7213</v>
      </c>
      <c r="AA3038" s="19" t="s">
        <v>29</v>
      </c>
      <c r="AB3038" s="9">
        <v>18000000</v>
      </c>
      <c r="AC3038" s="9">
        <v>2821671</v>
      </c>
      <c r="AD3038" s="9" t="s">
        <v>592</v>
      </c>
      <c r="AE3038" s="20">
        <v>117</v>
      </c>
    </row>
    <row r="3039" spans="1:31" x14ac:dyDescent="0.35">
      <c r="A3039" t="s">
        <v>9489</v>
      </c>
      <c r="B3039" t="s">
        <v>15</v>
      </c>
      <c r="C3039" t="s">
        <v>33</v>
      </c>
      <c r="D3039" s="2">
        <v>1996</v>
      </c>
      <c r="E3039" t="s">
        <v>9196</v>
      </c>
      <c r="F3039" s="2">
        <v>4.8</v>
      </c>
      <c r="G3039">
        <v>2900</v>
      </c>
      <c r="H3039" t="s">
        <v>9490</v>
      </c>
      <c r="I3039" t="s">
        <v>9491</v>
      </c>
      <c r="J3039" t="s">
        <v>9492</v>
      </c>
      <c r="K3039" s="3" t="s">
        <v>29</v>
      </c>
      <c r="L3039">
        <v>0</v>
      </c>
      <c r="M3039">
        <v>684351</v>
      </c>
      <c r="N3039" t="s">
        <v>9493</v>
      </c>
      <c r="O3039" s="2">
        <v>90</v>
      </c>
      <c r="Q3039" s="10" t="s">
        <v>33</v>
      </c>
      <c r="R3039" s="21">
        <v>1996</v>
      </c>
      <c r="S3039" s="27" t="s">
        <v>13401</v>
      </c>
      <c r="T3039" s="25" t="str">
        <f>LEFT(S3039,3)</f>
        <v>Mar</v>
      </c>
      <c r="U3039" s="10" t="s">
        <v>29</v>
      </c>
      <c r="V3039" s="21">
        <v>4.8</v>
      </c>
      <c r="W3039" s="10">
        <v>2900</v>
      </c>
      <c r="X3039" s="10" t="s">
        <v>9490</v>
      </c>
      <c r="Y3039" s="10" t="s">
        <v>9491</v>
      </c>
      <c r="Z3039" s="10" t="s">
        <v>9492</v>
      </c>
      <c r="AA3039" s="22" t="s">
        <v>29</v>
      </c>
      <c r="AB3039" s="10">
        <v>0</v>
      </c>
      <c r="AC3039" s="10">
        <v>684351</v>
      </c>
      <c r="AD3039" s="10" t="s">
        <v>9493</v>
      </c>
      <c r="AE3039" s="23">
        <v>90</v>
      </c>
    </row>
    <row r="3040" spans="1:31" x14ac:dyDescent="0.35">
      <c r="A3040" t="s">
        <v>9494</v>
      </c>
      <c r="B3040" t="s">
        <v>15</v>
      </c>
      <c r="C3040" t="s">
        <v>40</v>
      </c>
      <c r="D3040" s="2">
        <v>1996</v>
      </c>
      <c r="E3040" t="s">
        <v>8999</v>
      </c>
      <c r="F3040" s="2">
        <v>3.9</v>
      </c>
      <c r="G3040">
        <v>833</v>
      </c>
      <c r="H3040" t="s">
        <v>9495</v>
      </c>
      <c r="I3040" t="s">
        <v>9496</v>
      </c>
      <c r="J3040" t="s">
        <v>9497</v>
      </c>
      <c r="K3040" s="3" t="s">
        <v>29</v>
      </c>
      <c r="L3040">
        <v>0</v>
      </c>
      <c r="M3040">
        <v>1383553</v>
      </c>
      <c r="N3040" t="s">
        <v>9498</v>
      </c>
      <c r="O3040" s="2">
        <v>89</v>
      </c>
      <c r="Q3040" s="9" t="s">
        <v>40</v>
      </c>
      <c r="R3040" s="18">
        <v>1996</v>
      </c>
      <c r="S3040" s="26" t="s">
        <v>13360</v>
      </c>
      <c r="T3040" s="25" t="str">
        <f>LEFT(S3040,3)</f>
        <v>Aug</v>
      </c>
      <c r="U3040" s="9" t="s">
        <v>29</v>
      </c>
      <c r="V3040" s="18">
        <v>3.9</v>
      </c>
      <c r="W3040" s="9">
        <v>833</v>
      </c>
      <c r="X3040" s="9" t="s">
        <v>9495</v>
      </c>
      <c r="Y3040" s="9" t="s">
        <v>9496</v>
      </c>
      <c r="Z3040" s="9" t="s">
        <v>9497</v>
      </c>
      <c r="AA3040" s="19" t="s">
        <v>29</v>
      </c>
      <c r="AB3040" s="9">
        <v>0</v>
      </c>
      <c r="AC3040" s="9">
        <v>1383553</v>
      </c>
      <c r="AD3040" s="9" t="s">
        <v>9498</v>
      </c>
      <c r="AE3040" s="20">
        <v>89</v>
      </c>
    </row>
    <row r="3041" spans="1:31" x14ac:dyDescent="0.35">
      <c r="A3041" t="s">
        <v>9499</v>
      </c>
      <c r="B3041" t="s">
        <v>15</v>
      </c>
      <c r="C3041" t="s">
        <v>16</v>
      </c>
      <c r="D3041" s="2">
        <v>1996</v>
      </c>
      <c r="E3041" t="s">
        <v>9022</v>
      </c>
      <c r="F3041" s="2">
        <v>5.7</v>
      </c>
      <c r="G3041">
        <v>4000</v>
      </c>
      <c r="H3041" t="s">
        <v>244</v>
      </c>
      <c r="I3041" t="s">
        <v>9500</v>
      </c>
      <c r="J3041" t="s">
        <v>6657</v>
      </c>
      <c r="K3041" s="3" t="s">
        <v>29</v>
      </c>
      <c r="L3041">
        <v>0</v>
      </c>
      <c r="M3041">
        <v>5939449</v>
      </c>
      <c r="N3041" t="s">
        <v>2091</v>
      </c>
      <c r="O3041" s="2">
        <v>103</v>
      </c>
      <c r="Q3041" s="10" t="s">
        <v>16</v>
      </c>
      <c r="R3041" s="21">
        <v>1996</v>
      </c>
      <c r="S3041" s="27" t="s">
        <v>13368</v>
      </c>
      <c r="T3041" s="25" t="str">
        <f>LEFT(S3041,3)</f>
        <v>May</v>
      </c>
      <c r="U3041" s="10" t="s">
        <v>29</v>
      </c>
      <c r="V3041" s="21">
        <v>5.7</v>
      </c>
      <c r="W3041" s="10">
        <v>4000</v>
      </c>
      <c r="X3041" s="10" t="s">
        <v>244</v>
      </c>
      <c r="Y3041" s="10" t="s">
        <v>9500</v>
      </c>
      <c r="Z3041" s="10" t="s">
        <v>6657</v>
      </c>
      <c r="AA3041" s="22" t="s">
        <v>29</v>
      </c>
      <c r="AB3041" s="10">
        <v>0</v>
      </c>
      <c r="AC3041" s="10">
        <v>5939449</v>
      </c>
      <c r="AD3041" s="10" t="s">
        <v>2091</v>
      </c>
      <c r="AE3041" s="23">
        <v>103</v>
      </c>
    </row>
    <row r="3042" spans="1:31" x14ac:dyDescent="0.35">
      <c r="A3042" t="s">
        <v>9501</v>
      </c>
      <c r="B3042" t="s">
        <v>15</v>
      </c>
      <c r="C3042" t="s">
        <v>40</v>
      </c>
      <c r="D3042" s="2">
        <v>1996</v>
      </c>
      <c r="E3042" t="s">
        <v>9163</v>
      </c>
      <c r="F3042" s="2">
        <v>6.7</v>
      </c>
      <c r="G3042">
        <v>3600</v>
      </c>
      <c r="H3042" t="s">
        <v>7185</v>
      </c>
      <c r="I3042" t="s">
        <v>7185</v>
      </c>
      <c r="J3042" t="s">
        <v>9502</v>
      </c>
      <c r="K3042" s="3" t="s">
        <v>29</v>
      </c>
      <c r="L3042">
        <v>5000000</v>
      </c>
      <c r="M3042">
        <v>660313</v>
      </c>
      <c r="N3042" t="s">
        <v>9503</v>
      </c>
      <c r="O3042" s="2">
        <v>116</v>
      </c>
      <c r="Q3042" s="9" t="s">
        <v>40</v>
      </c>
      <c r="R3042" s="18">
        <v>1996</v>
      </c>
      <c r="S3042" s="26" t="s">
        <v>13394</v>
      </c>
      <c r="T3042" s="25" t="str">
        <f>LEFT(S3042,3)</f>
        <v>Sep</v>
      </c>
      <c r="U3042" s="9" t="s">
        <v>29</v>
      </c>
      <c r="V3042" s="18">
        <v>6.7</v>
      </c>
      <c r="W3042" s="9">
        <v>3600</v>
      </c>
      <c r="X3042" s="9" t="s">
        <v>7185</v>
      </c>
      <c r="Y3042" s="9" t="s">
        <v>7185</v>
      </c>
      <c r="Z3042" s="9" t="s">
        <v>9502</v>
      </c>
      <c r="AA3042" s="19" t="s">
        <v>29</v>
      </c>
      <c r="AB3042" s="9">
        <v>5000000</v>
      </c>
      <c r="AC3042" s="9">
        <v>660313</v>
      </c>
      <c r="AD3042" s="9" t="s">
        <v>9503</v>
      </c>
      <c r="AE3042" s="20">
        <v>116</v>
      </c>
    </row>
    <row r="3043" spans="1:31" x14ac:dyDescent="0.35">
      <c r="A3043" t="s">
        <v>9504</v>
      </c>
      <c r="B3043" t="s">
        <v>1998</v>
      </c>
      <c r="C3043" t="s">
        <v>40</v>
      </c>
      <c r="D3043" s="2">
        <v>1996</v>
      </c>
      <c r="E3043" t="s">
        <v>9240</v>
      </c>
      <c r="F3043" s="2">
        <v>5.3</v>
      </c>
      <c r="G3043">
        <v>9600</v>
      </c>
      <c r="H3043" t="s">
        <v>9505</v>
      </c>
      <c r="I3043" t="s">
        <v>8550</v>
      </c>
      <c r="J3043" t="s">
        <v>7095</v>
      </c>
      <c r="K3043" s="3" t="s">
        <v>29</v>
      </c>
      <c r="L3043">
        <v>0</v>
      </c>
      <c r="M3043">
        <v>9255027</v>
      </c>
      <c r="N3043" t="s">
        <v>7999</v>
      </c>
      <c r="O3043" s="2">
        <v>91</v>
      </c>
      <c r="Q3043" s="10" t="s">
        <v>40</v>
      </c>
      <c r="R3043" s="21">
        <v>1996</v>
      </c>
      <c r="S3043" s="27" t="s">
        <v>13406</v>
      </c>
      <c r="T3043" s="25" t="str">
        <f>LEFT(S3043,3)</f>
        <v>Apr</v>
      </c>
      <c r="U3043" s="10" t="s">
        <v>29</v>
      </c>
      <c r="V3043" s="21">
        <v>5.3</v>
      </c>
      <c r="W3043" s="10">
        <v>9600</v>
      </c>
      <c r="X3043" s="10" t="s">
        <v>9505</v>
      </c>
      <c r="Y3043" s="10" t="s">
        <v>8550</v>
      </c>
      <c r="Z3043" s="10" t="s">
        <v>7095</v>
      </c>
      <c r="AA3043" s="22" t="s">
        <v>29</v>
      </c>
      <c r="AB3043" s="10">
        <v>0</v>
      </c>
      <c r="AC3043" s="10">
        <v>9255027</v>
      </c>
      <c r="AD3043" s="10" t="s">
        <v>7999</v>
      </c>
      <c r="AE3043" s="23">
        <v>91</v>
      </c>
    </row>
    <row r="3044" spans="1:31" x14ac:dyDescent="0.35">
      <c r="A3044" t="s">
        <v>9506</v>
      </c>
      <c r="B3044" t="s">
        <v>32</v>
      </c>
      <c r="C3044" t="s">
        <v>40</v>
      </c>
      <c r="D3044" s="2">
        <v>1996</v>
      </c>
      <c r="E3044" t="s">
        <v>9120</v>
      </c>
      <c r="F3044" s="2">
        <v>2.7</v>
      </c>
      <c r="G3044">
        <v>8200</v>
      </c>
      <c r="H3044" t="s">
        <v>9507</v>
      </c>
      <c r="I3044" t="s">
        <v>9508</v>
      </c>
      <c r="J3044" t="s">
        <v>9509</v>
      </c>
      <c r="K3044" s="3" t="s">
        <v>29</v>
      </c>
      <c r="L3044">
        <v>24000000</v>
      </c>
      <c r="M3044">
        <v>4422380</v>
      </c>
      <c r="N3044" t="s">
        <v>9510</v>
      </c>
      <c r="O3044" s="2">
        <v>94</v>
      </c>
      <c r="Q3044" s="9" t="s">
        <v>40</v>
      </c>
      <c r="R3044" s="18">
        <v>1996</v>
      </c>
      <c r="S3044" s="26" t="s">
        <v>13390</v>
      </c>
      <c r="T3044" s="25" t="str">
        <f>LEFT(S3044,3)</f>
        <v>Mar</v>
      </c>
      <c r="U3044" s="9" t="s">
        <v>29</v>
      </c>
      <c r="V3044" s="18">
        <v>2.7</v>
      </c>
      <c r="W3044" s="9">
        <v>8200</v>
      </c>
      <c r="X3044" s="9" t="s">
        <v>9507</v>
      </c>
      <c r="Y3044" s="9" t="s">
        <v>9508</v>
      </c>
      <c r="Z3044" s="9" t="s">
        <v>9509</v>
      </c>
      <c r="AA3044" s="19" t="s">
        <v>29</v>
      </c>
      <c r="AB3044" s="9">
        <v>24000000</v>
      </c>
      <c r="AC3044" s="9">
        <v>4422380</v>
      </c>
      <c r="AD3044" s="9" t="s">
        <v>9510</v>
      </c>
      <c r="AE3044" s="20">
        <v>94</v>
      </c>
    </row>
    <row r="3045" spans="1:31" x14ac:dyDescent="0.35">
      <c r="A3045" t="s">
        <v>9511</v>
      </c>
      <c r="B3045" t="s">
        <v>15</v>
      </c>
      <c r="C3045" t="s">
        <v>16</v>
      </c>
      <c r="D3045" s="2">
        <v>1997</v>
      </c>
      <c r="E3045" t="s">
        <v>9512</v>
      </c>
      <c r="F3045" s="2">
        <v>7.8</v>
      </c>
      <c r="G3045">
        <v>361000</v>
      </c>
      <c r="H3045" t="s">
        <v>6817</v>
      </c>
      <c r="I3045" t="s">
        <v>6748</v>
      </c>
      <c r="J3045" t="s">
        <v>1818</v>
      </c>
      <c r="K3045" s="3" t="s">
        <v>29</v>
      </c>
      <c r="L3045">
        <v>50000000</v>
      </c>
      <c r="M3045">
        <v>109423648</v>
      </c>
      <c r="N3045" t="s">
        <v>7570</v>
      </c>
      <c r="O3045" s="2">
        <v>129</v>
      </c>
      <c r="Q3045" s="10" t="s">
        <v>16</v>
      </c>
      <c r="R3045" s="21">
        <v>1997</v>
      </c>
      <c r="S3045" s="27" t="s">
        <v>13425</v>
      </c>
      <c r="T3045" s="25" t="str">
        <f>LEFT(S3045,3)</f>
        <v>Sep</v>
      </c>
      <c r="U3045" s="10" t="s">
        <v>29</v>
      </c>
      <c r="V3045" s="21">
        <v>7.8</v>
      </c>
      <c r="W3045" s="10">
        <v>361000</v>
      </c>
      <c r="X3045" s="10" t="s">
        <v>6817</v>
      </c>
      <c r="Y3045" s="10" t="s">
        <v>6748</v>
      </c>
      <c r="Z3045" s="10" t="s">
        <v>1818</v>
      </c>
      <c r="AA3045" s="22" t="s">
        <v>29</v>
      </c>
      <c r="AB3045" s="10">
        <v>50000000</v>
      </c>
      <c r="AC3045" s="10">
        <v>109423648</v>
      </c>
      <c r="AD3045" s="10" t="s">
        <v>7570</v>
      </c>
      <c r="AE3045" s="23">
        <v>129</v>
      </c>
    </row>
    <row r="3046" spans="1:31" x14ac:dyDescent="0.35">
      <c r="A3046" t="s">
        <v>9513</v>
      </c>
      <c r="B3046" t="s">
        <v>15</v>
      </c>
      <c r="C3046" t="s">
        <v>16</v>
      </c>
      <c r="D3046" s="2">
        <v>1997</v>
      </c>
      <c r="E3046" t="s">
        <v>9514</v>
      </c>
      <c r="F3046" s="2">
        <v>7.9</v>
      </c>
      <c r="G3046">
        <v>246000</v>
      </c>
      <c r="H3046" t="s">
        <v>9095</v>
      </c>
      <c r="I3046" t="s">
        <v>9095</v>
      </c>
      <c r="J3046" t="s">
        <v>9037</v>
      </c>
      <c r="K3046" s="3" t="s">
        <v>29</v>
      </c>
      <c r="L3046">
        <v>15000000</v>
      </c>
      <c r="M3046">
        <v>43101594</v>
      </c>
      <c r="N3046" t="s">
        <v>2025</v>
      </c>
      <c r="O3046" s="2">
        <v>155</v>
      </c>
      <c r="Q3046" s="9" t="s">
        <v>16</v>
      </c>
      <c r="R3046" s="18">
        <v>1997</v>
      </c>
      <c r="S3046" s="26" t="s">
        <v>13426</v>
      </c>
      <c r="T3046" s="25" t="str">
        <f>LEFT(S3046,3)</f>
        <v>Oct</v>
      </c>
      <c r="U3046" s="9" t="s">
        <v>29</v>
      </c>
      <c r="V3046" s="18">
        <v>7.9</v>
      </c>
      <c r="W3046" s="9">
        <v>246000</v>
      </c>
      <c r="X3046" s="9" t="s">
        <v>9095</v>
      </c>
      <c r="Y3046" s="9" t="s">
        <v>9095</v>
      </c>
      <c r="Z3046" s="9" t="s">
        <v>9037</v>
      </c>
      <c r="AA3046" s="19" t="s">
        <v>29</v>
      </c>
      <c r="AB3046" s="9">
        <v>15000000</v>
      </c>
      <c r="AC3046" s="9">
        <v>43101594</v>
      </c>
      <c r="AD3046" s="9" t="s">
        <v>2025</v>
      </c>
      <c r="AE3046" s="20">
        <v>155</v>
      </c>
    </row>
    <row r="3047" spans="1:31" x14ac:dyDescent="0.35">
      <c r="A3047" t="s">
        <v>9515</v>
      </c>
      <c r="B3047" t="s">
        <v>1998</v>
      </c>
      <c r="C3047" t="s">
        <v>16</v>
      </c>
      <c r="D3047" s="2">
        <v>1997</v>
      </c>
      <c r="E3047" t="s">
        <v>9516</v>
      </c>
      <c r="F3047" s="2">
        <v>7.8</v>
      </c>
      <c r="G3047">
        <v>1100000</v>
      </c>
      <c r="H3047" t="s">
        <v>1996</v>
      </c>
      <c r="I3047" t="s">
        <v>1996</v>
      </c>
      <c r="J3047" t="s">
        <v>8509</v>
      </c>
      <c r="K3047" s="3" t="s">
        <v>29</v>
      </c>
      <c r="L3047">
        <v>200000000</v>
      </c>
      <c r="M3047">
        <v>2201647264</v>
      </c>
      <c r="N3047" t="s">
        <v>179</v>
      </c>
      <c r="O3047" s="2">
        <v>194</v>
      </c>
      <c r="Q3047" s="10" t="s">
        <v>16</v>
      </c>
      <c r="R3047" s="21">
        <v>1997</v>
      </c>
      <c r="S3047" s="27" t="s">
        <v>13427</v>
      </c>
      <c r="T3047" s="25" t="str">
        <f>LEFT(S3047,3)</f>
        <v>Dec</v>
      </c>
      <c r="U3047" s="10" t="s">
        <v>29</v>
      </c>
      <c r="V3047" s="21">
        <v>7.8</v>
      </c>
      <c r="W3047" s="10">
        <v>1100000</v>
      </c>
      <c r="X3047" s="10" t="s">
        <v>1996</v>
      </c>
      <c r="Y3047" s="10" t="s">
        <v>1996</v>
      </c>
      <c r="Z3047" s="10" t="s">
        <v>8509</v>
      </c>
      <c r="AA3047" s="22" t="s">
        <v>29</v>
      </c>
      <c r="AB3047" s="10">
        <v>200000000</v>
      </c>
      <c r="AC3047" s="10">
        <v>2201647264</v>
      </c>
      <c r="AD3047" s="10" t="s">
        <v>179</v>
      </c>
      <c r="AE3047" s="23">
        <v>194</v>
      </c>
    </row>
    <row r="3048" spans="1:31" x14ac:dyDescent="0.35">
      <c r="A3048" t="s">
        <v>9517</v>
      </c>
      <c r="B3048" t="s">
        <v>1998</v>
      </c>
      <c r="C3048" t="s">
        <v>33</v>
      </c>
      <c r="D3048" s="2">
        <v>1997</v>
      </c>
      <c r="E3048" t="s">
        <v>9518</v>
      </c>
      <c r="F3048" s="2">
        <v>7.7</v>
      </c>
      <c r="G3048">
        <v>444000</v>
      </c>
      <c r="H3048" t="s">
        <v>2906</v>
      </c>
      <c r="I3048" t="s">
        <v>2906</v>
      </c>
      <c r="J3048" t="s">
        <v>4458</v>
      </c>
      <c r="K3048" s="3" t="s">
        <v>451</v>
      </c>
      <c r="L3048">
        <v>93000000</v>
      </c>
      <c r="M3048">
        <v>263920180</v>
      </c>
      <c r="N3048" t="s">
        <v>30</v>
      </c>
      <c r="O3048" s="2">
        <v>126</v>
      </c>
      <c r="Q3048" s="9" t="s">
        <v>33</v>
      </c>
      <c r="R3048" s="18">
        <v>1997</v>
      </c>
      <c r="S3048" s="26" t="s">
        <v>13428</v>
      </c>
      <c r="T3048" s="25" t="str">
        <f>LEFT(S3048,3)</f>
        <v>May</v>
      </c>
      <c r="U3048" s="9" t="s">
        <v>29</v>
      </c>
      <c r="V3048" s="18">
        <v>7.7</v>
      </c>
      <c r="W3048" s="9">
        <v>444000</v>
      </c>
      <c r="X3048" s="9" t="s">
        <v>2906</v>
      </c>
      <c r="Y3048" s="9" t="s">
        <v>2906</v>
      </c>
      <c r="Z3048" s="9" t="s">
        <v>4458</v>
      </c>
      <c r="AA3048" s="19" t="s">
        <v>451</v>
      </c>
      <c r="AB3048" s="9">
        <v>93000000</v>
      </c>
      <c r="AC3048" s="9">
        <v>263920180</v>
      </c>
      <c r="AD3048" s="9" t="s">
        <v>30</v>
      </c>
      <c r="AE3048" s="20">
        <v>126</v>
      </c>
    </row>
    <row r="3049" spans="1:31" x14ac:dyDescent="0.35">
      <c r="A3049" t="s">
        <v>9519</v>
      </c>
      <c r="B3049" t="s">
        <v>1998</v>
      </c>
      <c r="C3049" t="s">
        <v>24</v>
      </c>
      <c r="D3049" s="2">
        <v>1997</v>
      </c>
      <c r="E3049" t="s">
        <v>9520</v>
      </c>
      <c r="F3049" s="2">
        <v>7</v>
      </c>
      <c r="G3049">
        <v>227000</v>
      </c>
      <c r="H3049" t="s">
        <v>9521</v>
      </c>
      <c r="I3049" t="s">
        <v>6842</v>
      </c>
      <c r="J3049" t="s">
        <v>6842</v>
      </c>
      <c r="K3049" s="3" t="s">
        <v>29</v>
      </c>
      <c r="L3049">
        <v>16500000</v>
      </c>
      <c r="M3049">
        <v>67683989</v>
      </c>
      <c r="N3049" t="s">
        <v>6467</v>
      </c>
      <c r="O3049" s="2">
        <v>89</v>
      </c>
      <c r="Q3049" s="10" t="s">
        <v>24</v>
      </c>
      <c r="R3049" s="21">
        <v>1997</v>
      </c>
      <c r="S3049" s="27" t="s">
        <v>13429</v>
      </c>
      <c r="T3049" s="25" t="str">
        <f>LEFT(S3049,3)</f>
        <v>May</v>
      </c>
      <c r="U3049" s="10" t="s">
        <v>29</v>
      </c>
      <c r="V3049" s="21">
        <v>7</v>
      </c>
      <c r="W3049" s="10">
        <v>227000</v>
      </c>
      <c r="X3049" s="10" t="s">
        <v>9521</v>
      </c>
      <c r="Y3049" s="10" t="s">
        <v>6842</v>
      </c>
      <c r="Z3049" s="10" t="s">
        <v>6842</v>
      </c>
      <c r="AA3049" s="22" t="s">
        <v>29</v>
      </c>
      <c r="AB3049" s="10">
        <v>16500000</v>
      </c>
      <c r="AC3049" s="10">
        <v>67683989</v>
      </c>
      <c r="AD3049" s="10" t="s">
        <v>6467</v>
      </c>
      <c r="AE3049" s="23">
        <v>89</v>
      </c>
    </row>
    <row r="3050" spans="1:31" x14ac:dyDescent="0.35">
      <c r="A3050" t="s">
        <v>9522</v>
      </c>
      <c r="B3050" t="s">
        <v>15</v>
      </c>
      <c r="C3050" t="s">
        <v>16</v>
      </c>
      <c r="D3050" s="2">
        <v>1997</v>
      </c>
      <c r="E3050" t="s">
        <v>9523</v>
      </c>
      <c r="F3050" s="2">
        <v>6.9</v>
      </c>
      <c r="G3050">
        <v>54000</v>
      </c>
      <c r="H3050" t="s">
        <v>1505</v>
      </c>
      <c r="I3050" t="s">
        <v>9524</v>
      </c>
      <c r="J3050" t="s">
        <v>4567</v>
      </c>
      <c r="K3050" s="3" t="s">
        <v>451</v>
      </c>
      <c r="L3050">
        <v>62000000</v>
      </c>
      <c r="M3050">
        <v>1071255</v>
      </c>
      <c r="N3050" t="s">
        <v>9525</v>
      </c>
      <c r="O3050" s="2">
        <v>137</v>
      </c>
      <c r="Q3050" s="9" t="s">
        <v>16</v>
      </c>
      <c r="R3050" s="18">
        <v>1997</v>
      </c>
      <c r="S3050" s="26" t="s">
        <v>13430</v>
      </c>
      <c r="T3050" s="25" t="str">
        <f>LEFT(S3050,3)</f>
        <v>Sep</v>
      </c>
      <c r="U3050" s="9" t="s">
        <v>29</v>
      </c>
      <c r="V3050" s="18">
        <v>6.9</v>
      </c>
      <c r="W3050" s="9">
        <v>54000</v>
      </c>
      <c r="X3050" s="9" t="s">
        <v>1505</v>
      </c>
      <c r="Y3050" s="9" t="s">
        <v>9524</v>
      </c>
      <c r="Z3050" s="9" t="s">
        <v>4567</v>
      </c>
      <c r="AA3050" s="19" t="s">
        <v>451</v>
      </c>
      <c r="AB3050" s="9">
        <v>62000000</v>
      </c>
      <c r="AC3050" s="9">
        <v>1071255</v>
      </c>
      <c r="AD3050" s="9" t="s">
        <v>9525</v>
      </c>
      <c r="AE3050" s="20">
        <v>137</v>
      </c>
    </row>
    <row r="3051" spans="1:31" x14ac:dyDescent="0.35">
      <c r="A3051" t="s">
        <v>9526</v>
      </c>
      <c r="B3051" t="s">
        <v>15</v>
      </c>
      <c r="C3051" t="s">
        <v>16</v>
      </c>
      <c r="D3051" s="2">
        <v>1997</v>
      </c>
      <c r="E3051" t="s">
        <v>9527</v>
      </c>
      <c r="F3051" s="2">
        <v>8.3000000000000007</v>
      </c>
      <c r="G3051">
        <v>887000</v>
      </c>
      <c r="H3051" t="s">
        <v>5224</v>
      </c>
      <c r="I3051" t="s">
        <v>9528</v>
      </c>
      <c r="J3051" t="s">
        <v>96</v>
      </c>
      <c r="K3051" s="3" t="s">
        <v>29</v>
      </c>
      <c r="L3051">
        <v>10000000</v>
      </c>
      <c r="M3051">
        <v>225933435</v>
      </c>
      <c r="N3051" t="s">
        <v>3743</v>
      </c>
      <c r="O3051" s="2">
        <v>126</v>
      </c>
      <c r="Q3051" s="10" t="s">
        <v>16</v>
      </c>
      <c r="R3051" s="21">
        <v>1997</v>
      </c>
      <c r="S3051" s="27" t="s">
        <v>13431</v>
      </c>
      <c r="T3051" s="25" t="str">
        <f>LEFT(S3051,3)</f>
        <v>Jan</v>
      </c>
      <c r="U3051" s="10" t="s">
        <v>29</v>
      </c>
      <c r="V3051" s="21">
        <v>8.3000000000000007</v>
      </c>
      <c r="W3051" s="10">
        <v>887000</v>
      </c>
      <c r="X3051" s="10" t="s">
        <v>5224</v>
      </c>
      <c r="Y3051" s="10" t="s">
        <v>9528</v>
      </c>
      <c r="Z3051" s="10" t="s">
        <v>96</v>
      </c>
      <c r="AA3051" s="22" t="s">
        <v>29</v>
      </c>
      <c r="AB3051" s="10">
        <v>10000000</v>
      </c>
      <c r="AC3051" s="10">
        <v>225933435</v>
      </c>
      <c r="AD3051" s="10" t="s">
        <v>3743</v>
      </c>
      <c r="AE3051" s="23">
        <v>126</v>
      </c>
    </row>
    <row r="3052" spans="1:31" x14ac:dyDescent="0.35">
      <c r="A3052" t="s">
        <v>9529</v>
      </c>
      <c r="B3052" t="s">
        <v>15</v>
      </c>
      <c r="C3052" t="s">
        <v>33</v>
      </c>
      <c r="D3052" s="2">
        <v>1997</v>
      </c>
      <c r="E3052" t="s">
        <v>9530</v>
      </c>
      <c r="F3052" s="2">
        <v>7.2</v>
      </c>
      <c r="G3052">
        <v>276000</v>
      </c>
      <c r="H3052" t="s">
        <v>2645</v>
      </c>
      <c r="I3052" t="s">
        <v>3865</v>
      </c>
      <c r="J3052" t="s">
        <v>9531</v>
      </c>
      <c r="K3052" s="3" t="s">
        <v>29</v>
      </c>
      <c r="L3052">
        <v>105000000</v>
      </c>
      <c r="M3052">
        <v>121214377</v>
      </c>
      <c r="N3052" t="s">
        <v>2099</v>
      </c>
      <c r="O3052" s="2">
        <v>129</v>
      </c>
      <c r="Q3052" s="9" t="s">
        <v>33</v>
      </c>
      <c r="R3052" s="18">
        <v>1997</v>
      </c>
      <c r="S3052" s="26" t="s">
        <v>13432</v>
      </c>
      <c r="T3052" s="25" t="str">
        <f>LEFT(S3052,3)</f>
        <v>Nov</v>
      </c>
      <c r="U3052" s="9" t="s">
        <v>29</v>
      </c>
      <c r="V3052" s="18">
        <v>7.2</v>
      </c>
      <c r="W3052" s="9">
        <v>276000</v>
      </c>
      <c r="X3052" s="9" t="s">
        <v>2645</v>
      </c>
      <c r="Y3052" s="9" t="s">
        <v>3865</v>
      </c>
      <c r="Z3052" s="9" t="s">
        <v>9531</v>
      </c>
      <c r="AA3052" s="19" t="s">
        <v>29</v>
      </c>
      <c r="AB3052" s="9">
        <v>105000000</v>
      </c>
      <c r="AC3052" s="9">
        <v>121214377</v>
      </c>
      <c r="AD3052" s="9" t="s">
        <v>2099</v>
      </c>
      <c r="AE3052" s="20">
        <v>129</v>
      </c>
    </row>
    <row r="3053" spans="1:31" x14ac:dyDescent="0.35">
      <c r="A3053" t="s">
        <v>9532</v>
      </c>
      <c r="B3053" t="s">
        <v>15</v>
      </c>
      <c r="C3053" t="s">
        <v>16</v>
      </c>
      <c r="D3053" s="2">
        <v>1997</v>
      </c>
      <c r="E3053" t="s">
        <v>9533</v>
      </c>
      <c r="F3053" s="2">
        <v>7.5</v>
      </c>
      <c r="G3053">
        <v>342000</v>
      </c>
      <c r="H3053" t="s">
        <v>1008</v>
      </c>
      <c r="I3053" t="s">
        <v>9534</v>
      </c>
      <c r="J3053" t="s">
        <v>5075</v>
      </c>
      <c r="K3053" s="3" t="s">
        <v>5816</v>
      </c>
      <c r="L3053">
        <v>57000000</v>
      </c>
      <c r="M3053">
        <v>152944660</v>
      </c>
      <c r="N3053" t="s">
        <v>22</v>
      </c>
      <c r="O3053" s="2">
        <v>144</v>
      </c>
      <c r="Q3053" s="10" t="s">
        <v>16</v>
      </c>
      <c r="R3053" s="21">
        <v>1997</v>
      </c>
      <c r="S3053" s="27" t="s">
        <v>13433</v>
      </c>
      <c r="T3053" s="25" t="str">
        <f>LEFT(S3053,3)</f>
        <v>Oct</v>
      </c>
      <c r="U3053" s="10" t="s">
        <v>29</v>
      </c>
      <c r="V3053" s="21">
        <v>7.5</v>
      </c>
      <c r="W3053" s="10">
        <v>342000</v>
      </c>
      <c r="X3053" s="10" t="s">
        <v>1008</v>
      </c>
      <c r="Y3053" s="10" t="s">
        <v>9534</v>
      </c>
      <c r="Z3053" s="10" t="s">
        <v>5075</v>
      </c>
      <c r="AA3053" s="22" t="s">
        <v>5816</v>
      </c>
      <c r="AB3053" s="10">
        <v>57000000</v>
      </c>
      <c r="AC3053" s="10">
        <v>152944660</v>
      </c>
      <c r="AD3053" s="10" t="s">
        <v>22</v>
      </c>
      <c r="AE3053" s="23">
        <v>144</v>
      </c>
    </row>
    <row r="3054" spans="1:31" x14ac:dyDescent="0.35">
      <c r="A3054" t="s">
        <v>9535</v>
      </c>
      <c r="B3054" t="s">
        <v>15</v>
      </c>
      <c r="C3054" t="s">
        <v>33</v>
      </c>
      <c r="D3054" s="2">
        <v>1997</v>
      </c>
      <c r="E3054" t="s">
        <v>9397</v>
      </c>
      <c r="F3054" s="2">
        <v>6.9</v>
      </c>
      <c r="G3054">
        <v>282000</v>
      </c>
      <c r="H3054" t="s">
        <v>9536</v>
      </c>
      <c r="I3054" t="s">
        <v>8759</v>
      </c>
      <c r="J3054" t="s">
        <v>1534</v>
      </c>
      <c r="K3054" s="3" t="s">
        <v>29</v>
      </c>
      <c r="L3054">
        <v>75000000</v>
      </c>
      <c r="M3054">
        <v>224012234</v>
      </c>
      <c r="N3054" t="s">
        <v>2091</v>
      </c>
      <c r="O3054" s="2">
        <v>115</v>
      </c>
      <c r="Q3054" s="9" t="s">
        <v>33</v>
      </c>
      <c r="R3054" s="18">
        <v>1997</v>
      </c>
      <c r="S3054" s="26" t="s">
        <v>13418</v>
      </c>
      <c r="T3054" s="25" t="str">
        <f>LEFT(S3054,3)</f>
        <v>Jun</v>
      </c>
      <c r="U3054" s="9" t="s">
        <v>29</v>
      </c>
      <c r="V3054" s="18">
        <v>6.9</v>
      </c>
      <c r="W3054" s="9">
        <v>282000</v>
      </c>
      <c r="X3054" s="9" t="s">
        <v>9536</v>
      </c>
      <c r="Y3054" s="9" t="s">
        <v>8759</v>
      </c>
      <c r="Z3054" s="9" t="s">
        <v>1534</v>
      </c>
      <c r="AA3054" s="19" t="s">
        <v>29</v>
      </c>
      <c r="AB3054" s="9">
        <v>75000000</v>
      </c>
      <c r="AC3054" s="9">
        <v>224012234</v>
      </c>
      <c r="AD3054" s="9" t="s">
        <v>2091</v>
      </c>
      <c r="AE3054" s="20">
        <v>115</v>
      </c>
    </row>
    <row r="3055" spans="1:31" x14ac:dyDescent="0.35">
      <c r="A3055" t="s">
        <v>9537</v>
      </c>
      <c r="B3055" t="s">
        <v>15</v>
      </c>
      <c r="C3055" t="s">
        <v>103</v>
      </c>
      <c r="D3055" s="2">
        <v>1997</v>
      </c>
      <c r="E3055" t="s">
        <v>9538</v>
      </c>
      <c r="F3055" s="2">
        <v>7.5</v>
      </c>
      <c r="G3055">
        <v>325000</v>
      </c>
      <c r="H3055" t="s">
        <v>6774</v>
      </c>
      <c r="I3055" t="s">
        <v>6774</v>
      </c>
      <c r="J3055" t="s">
        <v>9539</v>
      </c>
      <c r="K3055" s="3" t="s">
        <v>29</v>
      </c>
      <c r="L3055">
        <v>12000000</v>
      </c>
      <c r="M3055">
        <v>39673807</v>
      </c>
      <c r="N3055" t="s">
        <v>3743</v>
      </c>
      <c r="O3055" s="2">
        <v>154</v>
      </c>
      <c r="Q3055" s="10" t="s">
        <v>103</v>
      </c>
      <c r="R3055" s="21">
        <v>1997</v>
      </c>
      <c r="S3055" s="27" t="s">
        <v>13434</v>
      </c>
      <c r="T3055" s="25" t="str">
        <f>LEFT(S3055,3)</f>
        <v>Dec</v>
      </c>
      <c r="U3055" s="10" t="s">
        <v>29</v>
      </c>
      <c r="V3055" s="21">
        <v>7.5</v>
      </c>
      <c r="W3055" s="10">
        <v>325000</v>
      </c>
      <c r="X3055" s="10" t="s">
        <v>6774</v>
      </c>
      <c r="Y3055" s="10" t="s">
        <v>6774</v>
      </c>
      <c r="Z3055" s="10" t="s">
        <v>9539</v>
      </c>
      <c r="AA3055" s="22" t="s">
        <v>29</v>
      </c>
      <c r="AB3055" s="10">
        <v>12000000</v>
      </c>
      <c r="AC3055" s="10">
        <v>39673807</v>
      </c>
      <c r="AD3055" s="10" t="s">
        <v>3743</v>
      </c>
      <c r="AE3055" s="23">
        <v>154</v>
      </c>
    </row>
    <row r="3056" spans="1:31" x14ac:dyDescent="0.35">
      <c r="A3056" t="s">
        <v>9540</v>
      </c>
      <c r="B3056" t="s">
        <v>15</v>
      </c>
      <c r="C3056" t="s">
        <v>103</v>
      </c>
      <c r="D3056" s="2">
        <v>1997</v>
      </c>
      <c r="E3056" t="s">
        <v>9541</v>
      </c>
      <c r="F3056" s="2">
        <v>8.1999999999999993</v>
      </c>
      <c r="G3056">
        <v>544000</v>
      </c>
      <c r="H3056" t="s">
        <v>1662</v>
      </c>
      <c r="I3056" t="s">
        <v>4942</v>
      </c>
      <c r="J3056" t="s">
        <v>8361</v>
      </c>
      <c r="K3056" s="3" t="s">
        <v>29</v>
      </c>
      <c r="L3056">
        <v>35000000</v>
      </c>
      <c r="M3056">
        <v>126216940</v>
      </c>
      <c r="N3056" t="s">
        <v>8624</v>
      </c>
      <c r="O3056" s="2">
        <v>138</v>
      </c>
      <c r="Q3056" s="9" t="s">
        <v>103</v>
      </c>
      <c r="R3056" s="18">
        <v>1997</v>
      </c>
      <c r="S3056" s="26" t="s">
        <v>13435</v>
      </c>
      <c r="T3056" s="25" t="str">
        <f>LEFT(S3056,3)</f>
        <v>Sep</v>
      </c>
      <c r="U3056" s="9" t="s">
        <v>29</v>
      </c>
      <c r="V3056" s="18">
        <v>8.1999999999999993</v>
      </c>
      <c r="W3056" s="9">
        <v>544000</v>
      </c>
      <c r="X3056" s="9" t="s">
        <v>1662</v>
      </c>
      <c r="Y3056" s="9" t="s">
        <v>4942</v>
      </c>
      <c r="Z3056" s="9" t="s">
        <v>8361</v>
      </c>
      <c r="AA3056" s="19" t="s">
        <v>29</v>
      </c>
      <c r="AB3056" s="9">
        <v>35000000</v>
      </c>
      <c r="AC3056" s="9">
        <v>126216940</v>
      </c>
      <c r="AD3056" s="9" t="s">
        <v>8624</v>
      </c>
      <c r="AE3056" s="20">
        <v>138</v>
      </c>
    </row>
    <row r="3057" spans="1:31" x14ac:dyDescent="0.35">
      <c r="A3057" t="s">
        <v>9542</v>
      </c>
      <c r="B3057" t="s">
        <v>1998</v>
      </c>
      <c r="C3057" t="s">
        <v>40</v>
      </c>
      <c r="D3057" s="2">
        <v>1997</v>
      </c>
      <c r="E3057" t="s">
        <v>9543</v>
      </c>
      <c r="F3057" s="2">
        <v>8.6</v>
      </c>
      <c r="G3057">
        <v>642000</v>
      </c>
      <c r="H3057" t="s">
        <v>6763</v>
      </c>
      <c r="I3057" t="s">
        <v>9544</v>
      </c>
      <c r="J3057" t="s">
        <v>6763</v>
      </c>
      <c r="K3057" s="3" t="s">
        <v>305</v>
      </c>
      <c r="L3057">
        <v>20000000</v>
      </c>
      <c r="M3057">
        <v>230098753</v>
      </c>
      <c r="N3057" t="s">
        <v>9545</v>
      </c>
      <c r="O3057" s="2">
        <v>116</v>
      </c>
      <c r="Q3057" s="10" t="s">
        <v>40</v>
      </c>
      <c r="R3057" s="21">
        <v>1997</v>
      </c>
      <c r="S3057" s="27" t="s">
        <v>13436</v>
      </c>
      <c r="T3057" s="25" t="str">
        <f>LEFT(S3057,3)</f>
        <v>Dec</v>
      </c>
      <c r="U3057" s="10" t="s">
        <v>305</v>
      </c>
      <c r="V3057" s="21">
        <v>8.6</v>
      </c>
      <c r="W3057" s="10">
        <v>642000</v>
      </c>
      <c r="X3057" s="10" t="s">
        <v>6763</v>
      </c>
      <c r="Y3057" s="10" t="s">
        <v>9544</v>
      </c>
      <c r="Z3057" s="10" t="s">
        <v>6763</v>
      </c>
      <c r="AA3057" s="22" t="s">
        <v>305</v>
      </c>
      <c r="AB3057" s="10">
        <v>20000000</v>
      </c>
      <c r="AC3057" s="10">
        <v>230098753</v>
      </c>
      <c r="AD3057" s="10" t="s">
        <v>9545</v>
      </c>
      <c r="AE3057" s="23">
        <v>116</v>
      </c>
    </row>
    <row r="3058" spans="1:31" x14ac:dyDescent="0.35">
      <c r="A3058" t="s">
        <v>9546</v>
      </c>
      <c r="B3058" t="s">
        <v>32</v>
      </c>
      <c r="C3058" t="s">
        <v>16</v>
      </c>
      <c r="D3058" s="2">
        <v>1997</v>
      </c>
      <c r="E3058" t="s">
        <v>9547</v>
      </c>
      <c r="F3058" s="2">
        <v>7.5</v>
      </c>
      <c r="G3058">
        <v>260000</v>
      </c>
      <c r="H3058" t="s">
        <v>2054</v>
      </c>
      <c r="I3058" t="s">
        <v>9548</v>
      </c>
      <c r="J3058" t="s">
        <v>4360</v>
      </c>
      <c r="K3058" s="3" t="s">
        <v>29</v>
      </c>
      <c r="L3058">
        <v>90000000</v>
      </c>
      <c r="M3058">
        <v>171120329</v>
      </c>
      <c r="N3058" t="s">
        <v>22</v>
      </c>
      <c r="O3058" s="2">
        <v>150</v>
      </c>
      <c r="Q3058" s="9" t="s">
        <v>16</v>
      </c>
      <c r="R3058" s="18">
        <v>1997</v>
      </c>
      <c r="S3058" s="26" t="s">
        <v>13437</v>
      </c>
      <c r="T3058" s="25" t="str">
        <f>LEFT(S3058,3)</f>
        <v>Jul</v>
      </c>
      <c r="U3058" s="9" t="s">
        <v>29</v>
      </c>
      <c r="V3058" s="18">
        <v>7.5</v>
      </c>
      <c r="W3058" s="9">
        <v>260000</v>
      </c>
      <c r="X3058" s="9" t="s">
        <v>2054</v>
      </c>
      <c r="Y3058" s="9" t="s">
        <v>9548</v>
      </c>
      <c r="Z3058" s="9" t="s">
        <v>4360</v>
      </c>
      <c r="AA3058" s="19" t="s">
        <v>29</v>
      </c>
      <c r="AB3058" s="9">
        <v>90000000</v>
      </c>
      <c r="AC3058" s="9">
        <v>171120329</v>
      </c>
      <c r="AD3058" s="9" t="s">
        <v>22</v>
      </c>
      <c r="AE3058" s="20">
        <v>150</v>
      </c>
    </row>
    <row r="3059" spans="1:31" x14ac:dyDescent="0.35">
      <c r="A3059" t="s">
        <v>9549</v>
      </c>
      <c r="B3059" t="s">
        <v>1998</v>
      </c>
      <c r="C3059" t="s">
        <v>33</v>
      </c>
      <c r="D3059" s="2">
        <v>1997</v>
      </c>
      <c r="E3059" t="s">
        <v>9550</v>
      </c>
      <c r="F3059" s="2">
        <v>7.3</v>
      </c>
      <c r="G3059">
        <v>529000</v>
      </c>
      <c r="H3059" t="s">
        <v>6228</v>
      </c>
      <c r="I3059" t="s">
        <v>9551</v>
      </c>
      <c r="J3059" t="s">
        <v>1875</v>
      </c>
      <c r="K3059" s="3" t="s">
        <v>29</v>
      </c>
      <c r="L3059">
        <v>90000000</v>
      </c>
      <c r="M3059">
        <v>589390539</v>
      </c>
      <c r="N3059" t="s">
        <v>30</v>
      </c>
      <c r="O3059" s="2">
        <v>98</v>
      </c>
      <c r="Q3059" s="10" t="s">
        <v>33</v>
      </c>
      <c r="R3059" s="21">
        <v>1997</v>
      </c>
      <c r="S3059" s="27" t="s">
        <v>13438</v>
      </c>
      <c r="T3059" s="25" t="str">
        <f>LEFT(S3059,3)</f>
        <v>Jul</v>
      </c>
      <c r="U3059" s="10" t="s">
        <v>29</v>
      </c>
      <c r="V3059" s="21">
        <v>7.3</v>
      </c>
      <c r="W3059" s="10">
        <v>529000</v>
      </c>
      <c r="X3059" s="10" t="s">
        <v>6228</v>
      </c>
      <c r="Y3059" s="10" t="s">
        <v>9551</v>
      </c>
      <c r="Z3059" s="10" t="s">
        <v>1875</v>
      </c>
      <c r="AA3059" s="22" t="s">
        <v>29</v>
      </c>
      <c r="AB3059" s="10">
        <v>90000000</v>
      </c>
      <c r="AC3059" s="10">
        <v>589390539</v>
      </c>
      <c r="AD3059" s="10" t="s">
        <v>30</v>
      </c>
      <c r="AE3059" s="23">
        <v>98</v>
      </c>
    </row>
    <row r="3060" spans="1:31" x14ac:dyDescent="0.35">
      <c r="A3060" t="s">
        <v>9552</v>
      </c>
      <c r="B3060" t="s">
        <v>32</v>
      </c>
      <c r="C3060" t="s">
        <v>33</v>
      </c>
      <c r="D3060" s="2">
        <v>1997</v>
      </c>
      <c r="E3060" t="s">
        <v>9553</v>
      </c>
      <c r="F3060" s="2">
        <v>4.5</v>
      </c>
      <c r="G3060">
        <v>109000</v>
      </c>
      <c r="H3060" t="s">
        <v>9554</v>
      </c>
      <c r="I3060" t="s">
        <v>1308</v>
      </c>
      <c r="J3060" t="s">
        <v>9555</v>
      </c>
      <c r="K3060" s="3" t="s">
        <v>29</v>
      </c>
      <c r="L3060">
        <v>32000000</v>
      </c>
      <c r="M3060">
        <v>79082515</v>
      </c>
      <c r="N3060" t="s">
        <v>179</v>
      </c>
      <c r="O3060" s="2">
        <v>102</v>
      </c>
      <c r="Q3060" s="9" t="s">
        <v>33</v>
      </c>
      <c r="R3060" s="18">
        <v>1997</v>
      </c>
      <c r="S3060" s="26" t="s">
        <v>13439</v>
      </c>
      <c r="T3060" s="25" t="str">
        <f>LEFT(S3060,3)</f>
        <v>Dec</v>
      </c>
      <c r="U3060" s="9" t="s">
        <v>29</v>
      </c>
      <c r="V3060" s="18">
        <v>4.5</v>
      </c>
      <c r="W3060" s="9">
        <v>109000</v>
      </c>
      <c r="X3060" s="9" t="s">
        <v>9554</v>
      </c>
      <c r="Y3060" s="9" t="s">
        <v>1308</v>
      </c>
      <c r="Z3060" s="9" t="s">
        <v>9555</v>
      </c>
      <c r="AA3060" s="19" t="s">
        <v>29</v>
      </c>
      <c r="AB3060" s="9">
        <v>32000000</v>
      </c>
      <c r="AC3060" s="9">
        <v>79082515</v>
      </c>
      <c r="AD3060" s="9" t="s">
        <v>179</v>
      </c>
      <c r="AE3060" s="20">
        <v>102</v>
      </c>
    </row>
    <row r="3061" spans="1:31" x14ac:dyDescent="0.35">
      <c r="A3061" t="s">
        <v>9556</v>
      </c>
      <c r="B3061" t="s">
        <v>15</v>
      </c>
      <c r="C3061" t="s">
        <v>33</v>
      </c>
      <c r="D3061" s="2">
        <v>1997</v>
      </c>
      <c r="E3061" t="s">
        <v>9557</v>
      </c>
      <c r="F3061" s="2">
        <v>6.5</v>
      </c>
      <c r="G3061">
        <v>185000</v>
      </c>
      <c r="H3061" t="s">
        <v>538</v>
      </c>
      <c r="I3061" t="s">
        <v>9558</v>
      </c>
      <c r="J3061" t="s">
        <v>496</v>
      </c>
      <c r="K3061" s="3" t="s">
        <v>29</v>
      </c>
      <c r="L3061">
        <v>85000000</v>
      </c>
      <c r="M3061">
        <v>315156409</v>
      </c>
      <c r="N3061" t="s">
        <v>30</v>
      </c>
      <c r="O3061" s="2">
        <v>124</v>
      </c>
      <c r="Q3061" s="10" t="s">
        <v>33</v>
      </c>
      <c r="R3061" s="21">
        <v>1997</v>
      </c>
      <c r="S3061" s="27" t="s">
        <v>13440</v>
      </c>
      <c r="T3061" s="25" t="str">
        <f>LEFT(S3061,3)</f>
        <v>Jul</v>
      </c>
      <c r="U3061" s="10" t="s">
        <v>29</v>
      </c>
      <c r="V3061" s="21">
        <v>6.5</v>
      </c>
      <c r="W3061" s="10">
        <v>185000</v>
      </c>
      <c r="X3061" s="10" t="s">
        <v>538</v>
      </c>
      <c r="Y3061" s="10" t="s">
        <v>9558</v>
      </c>
      <c r="Z3061" s="10" t="s">
        <v>496</v>
      </c>
      <c r="AA3061" s="22" t="s">
        <v>29</v>
      </c>
      <c r="AB3061" s="10">
        <v>85000000</v>
      </c>
      <c r="AC3061" s="10">
        <v>315156409</v>
      </c>
      <c r="AD3061" s="10" t="s">
        <v>30</v>
      </c>
      <c r="AE3061" s="23">
        <v>124</v>
      </c>
    </row>
    <row r="3062" spans="1:31" x14ac:dyDescent="0.35">
      <c r="A3062" t="s">
        <v>9559</v>
      </c>
      <c r="B3062" t="s">
        <v>1998</v>
      </c>
      <c r="C3062" t="s">
        <v>33</v>
      </c>
      <c r="D3062" s="2">
        <v>1997</v>
      </c>
      <c r="E3062" t="s">
        <v>8729</v>
      </c>
      <c r="F3062" s="2">
        <v>3.8</v>
      </c>
      <c r="G3062">
        <v>238000</v>
      </c>
      <c r="H3062" t="s">
        <v>827</v>
      </c>
      <c r="I3062" t="s">
        <v>5072</v>
      </c>
      <c r="J3062" t="s">
        <v>997</v>
      </c>
      <c r="K3062" s="3" t="s">
        <v>29</v>
      </c>
      <c r="L3062">
        <v>125000000</v>
      </c>
      <c r="M3062">
        <v>238235719</v>
      </c>
      <c r="N3062" t="s">
        <v>22</v>
      </c>
      <c r="O3062" s="2">
        <v>125</v>
      </c>
      <c r="Q3062" s="9" t="s">
        <v>33</v>
      </c>
      <c r="R3062" s="18">
        <v>1997</v>
      </c>
      <c r="S3062" s="26" t="s">
        <v>13336</v>
      </c>
      <c r="T3062" s="25" t="str">
        <f>LEFT(S3062,3)</f>
        <v>Jun</v>
      </c>
      <c r="U3062" s="9" t="s">
        <v>29</v>
      </c>
      <c r="V3062" s="18">
        <v>3.8</v>
      </c>
      <c r="W3062" s="9">
        <v>238000</v>
      </c>
      <c r="X3062" s="9" t="s">
        <v>827</v>
      </c>
      <c r="Y3062" s="9" t="s">
        <v>5072</v>
      </c>
      <c r="Z3062" s="9" t="s">
        <v>997</v>
      </c>
      <c r="AA3062" s="19" t="s">
        <v>29</v>
      </c>
      <c r="AB3062" s="9">
        <v>125000000</v>
      </c>
      <c r="AC3062" s="9">
        <v>238235719</v>
      </c>
      <c r="AD3062" s="9" t="s">
        <v>22</v>
      </c>
      <c r="AE3062" s="20">
        <v>125</v>
      </c>
    </row>
    <row r="3063" spans="1:31" x14ac:dyDescent="0.35">
      <c r="A3063" t="s">
        <v>9560</v>
      </c>
      <c r="B3063" t="s">
        <v>15</v>
      </c>
      <c r="C3063" t="s">
        <v>51</v>
      </c>
      <c r="D3063" s="2">
        <v>1997</v>
      </c>
      <c r="E3063" t="s">
        <v>7287</v>
      </c>
      <c r="F3063" s="2">
        <v>6.7</v>
      </c>
      <c r="G3063">
        <v>164000</v>
      </c>
      <c r="H3063" t="s">
        <v>8481</v>
      </c>
      <c r="I3063" t="s">
        <v>9561</v>
      </c>
      <c r="J3063" t="s">
        <v>4726</v>
      </c>
      <c r="K3063" s="3" t="s">
        <v>21</v>
      </c>
      <c r="L3063">
        <v>60000000</v>
      </c>
      <c r="M3063">
        <v>26673829</v>
      </c>
      <c r="N3063" t="s">
        <v>9562</v>
      </c>
      <c r="O3063" s="2">
        <v>96</v>
      </c>
      <c r="Q3063" s="10" t="s">
        <v>51</v>
      </c>
      <c r="R3063" s="21">
        <v>1997</v>
      </c>
      <c r="S3063" s="27" t="s">
        <v>13133</v>
      </c>
      <c r="T3063" s="25" t="str">
        <f>LEFT(S3063,3)</f>
        <v>Aug</v>
      </c>
      <c r="U3063" s="10" t="s">
        <v>29</v>
      </c>
      <c r="V3063" s="21">
        <v>6.7</v>
      </c>
      <c r="W3063" s="10">
        <v>164000</v>
      </c>
      <c r="X3063" s="10" t="s">
        <v>8481</v>
      </c>
      <c r="Y3063" s="10" t="s">
        <v>9561</v>
      </c>
      <c r="Z3063" s="10" t="s">
        <v>4726</v>
      </c>
      <c r="AA3063" s="22" t="s">
        <v>21</v>
      </c>
      <c r="AB3063" s="10">
        <v>60000000</v>
      </c>
      <c r="AC3063" s="10">
        <v>26673829</v>
      </c>
      <c r="AD3063" s="10" t="s">
        <v>9562</v>
      </c>
      <c r="AE3063" s="23">
        <v>96</v>
      </c>
    </row>
    <row r="3064" spans="1:31" x14ac:dyDescent="0.35">
      <c r="A3064" t="s">
        <v>1734</v>
      </c>
      <c r="B3064" t="s">
        <v>336</v>
      </c>
      <c r="C3064" t="s">
        <v>389</v>
      </c>
      <c r="D3064" s="2">
        <v>1997</v>
      </c>
      <c r="E3064" t="s">
        <v>9563</v>
      </c>
      <c r="F3064" s="2">
        <v>7.3</v>
      </c>
      <c r="G3064">
        <v>212000</v>
      </c>
      <c r="H3064" t="s">
        <v>5085</v>
      </c>
      <c r="I3064" t="s">
        <v>5085</v>
      </c>
      <c r="J3064" t="s">
        <v>7100</v>
      </c>
      <c r="K3064" s="3" t="s">
        <v>29</v>
      </c>
      <c r="L3064">
        <v>85000000</v>
      </c>
      <c r="M3064">
        <v>252712101</v>
      </c>
      <c r="N3064" t="s">
        <v>1723</v>
      </c>
      <c r="O3064" s="2">
        <v>93</v>
      </c>
      <c r="Q3064" s="9" t="s">
        <v>389</v>
      </c>
      <c r="R3064" s="18">
        <v>1997</v>
      </c>
      <c r="S3064" s="26" t="s">
        <v>13441</v>
      </c>
      <c r="T3064" s="25" t="str">
        <f>LEFT(S3064,3)</f>
        <v>Jun</v>
      </c>
      <c r="U3064" s="9" t="s">
        <v>29</v>
      </c>
      <c r="V3064" s="18">
        <v>7.3</v>
      </c>
      <c r="W3064" s="9">
        <v>212000</v>
      </c>
      <c r="X3064" s="9" t="s">
        <v>5085</v>
      </c>
      <c r="Y3064" s="9" t="s">
        <v>5085</v>
      </c>
      <c r="Z3064" s="9" t="s">
        <v>7100</v>
      </c>
      <c r="AA3064" s="19" t="s">
        <v>29</v>
      </c>
      <c r="AB3064" s="9">
        <v>85000000</v>
      </c>
      <c r="AC3064" s="9">
        <v>252712101</v>
      </c>
      <c r="AD3064" s="9" t="s">
        <v>1723</v>
      </c>
      <c r="AE3064" s="20">
        <v>93</v>
      </c>
    </row>
    <row r="3065" spans="1:31" x14ac:dyDescent="0.35">
      <c r="A3065" t="s">
        <v>9564</v>
      </c>
      <c r="B3065" t="s">
        <v>1998</v>
      </c>
      <c r="C3065" t="s">
        <v>33</v>
      </c>
      <c r="D3065" s="2">
        <v>1997</v>
      </c>
      <c r="E3065" t="s">
        <v>9565</v>
      </c>
      <c r="F3065" s="2">
        <v>6</v>
      </c>
      <c r="G3065">
        <v>85000</v>
      </c>
      <c r="H3065" t="s">
        <v>2126</v>
      </c>
      <c r="I3065" t="s">
        <v>9153</v>
      </c>
      <c r="J3065" t="s">
        <v>4732</v>
      </c>
      <c r="K3065" s="3" t="s">
        <v>29</v>
      </c>
      <c r="L3065">
        <v>116000000</v>
      </c>
      <c r="M3065">
        <v>178127760</v>
      </c>
      <c r="N3065" t="s">
        <v>60</v>
      </c>
      <c r="O3065" s="2">
        <v>108</v>
      </c>
      <c r="Q3065" s="10" t="s">
        <v>33</v>
      </c>
      <c r="R3065" s="21">
        <v>1997</v>
      </c>
      <c r="S3065" s="27" t="s">
        <v>13442</v>
      </c>
      <c r="T3065" s="25" t="str">
        <f>LEFT(S3065,3)</f>
        <v>Feb</v>
      </c>
      <c r="U3065" s="10" t="s">
        <v>29</v>
      </c>
      <c r="V3065" s="21">
        <v>6</v>
      </c>
      <c r="W3065" s="10">
        <v>85000</v>
      </c>
      <c r="X3065" s="10" t="s">
        <v>2126</v>
      </c>
      <c r="Y3065" s="10" t="s">
        <v>9153</v>
      </c>
      <c r="Z3065" s="10" t="s">
        <v>4732</v>
      </c>
      <c r="AA3065" s="22" t="s">
        <v>29</v>
      </c>
      <c r="AB3065" s="10">
        <v>116000000</v>
      </c>
      <c r="AC3065" s="10">
        <v>178127760</v>
      </c>
      <c r="AD3065" s="10" t="s">
        <v>60</v>
      </c>
      <c r="AE3065" s="23">
        <v>108</v>
      </c>
    </row>
    <row r="3066" spans="1:31" x14ac:dyDescent="0.35">
      <c r="A3066" t="s">
        <v>9566</v>
      </c>
      <c r="B3066" t="s">
        <v>1998</v>
      </c>
      <c r="C3066" t="s">
        <v>33</v>
      </c>
      <c r="D3066" s="2">
        <v>1997</v>
      </c>
      <c r="E3066" t="s">
        <v>9205</v>
      </c>
      <c r="F3066" s="2">
        <v>6.6</v>
      </c>
      <c r="G3066">
        <v>388000</v>
      </c>
      <c r="H3066" t="s">
        <v>494</v>
      </c>
      <c r="I3066" t="s">
        <v>756</v>
      </c>
      <c r="J3066" t="s">
        <v>2755</v>
      </c>
      <c r="K3066" s="3" t="s">
        <v>29</v>
      </c>
      <c r="L3066">
        <v>73000000</v>
      </c>
      <c r="M3066">
        <v>618638999</v>
      </c>
      <c r="N3066" t="s">
        <v>60</v>
      </c>
      <c r="O3066" s="2">
        <v>129</v>
      </c>
      <c r="Q3066" s="9" t="s">
        <v>33</v>
      </c>
      <c r="R3066" s="18">
        <v>1997</v>
      </c>
      <c r="S3066" s="26" t="s">
        <v>13402</v>
      </c>
      <c r="T3066" s="25" t="str">
        <f>LEFT(S3066,3)</f>
        <v>May</v>
      </c>
      <c r="U3066" s="9" t="s">
        <v>29</v>
      </c>
      <c r="V3066" s="18">
        <v>6.6</v>
      </c>
      <c r="W3066" s="9">
        <v>388000</v>
      </c>
      <c r="X3066" s="9" t="s">
        <v>494</v>
      </c>
      <c r="Y3066" s="9" t="s">
        <v>756</v>
      </c>
      <c r="Z3066" s="9" t="s">
        <v>2755</v>
      </c>
      <c r="AA3066" s="19" t="s">
        <v>29</v>
      </c>
      <c r="AB3066" s="9">
        <v>73000000</v>
      </c>
      <c r="AC3066" s="9">
        <v>618638999</v>
      </c>
      <c r="AD3066" s="9" t="s">
        <v>60</v>
      </c>
      <c r="AE3066" s="20">
        <v>129</v>
      </c>
    </row>
    <row r="3067" spans="1:31" x14ac:dyDescent="0.35">
      <c r="A3067" t="s">
        <v>9567</v>
      </c>
      <c r="B3067" t="s">
        <v>1998</v>
      </c>
      <c r="C3067" t="s">
        <v>389</v>
      </c>
      <c r="D3067" s="2">
        <v>1997</v>
      </c>
      <c r="E3067" t="s">
        <v>9516</v>
      </c>
      <c r="F3067" s="2">
        <v>8.4</v>
      </c>
      <c r="G3067">
        <v>357000</v>
      </c>
      <c r="H3067" t="s">
        <v>2105</v>
      </c>
      <c r="I3067" t="s">
        <v>2105</v>
      </c>
      <c r="J3067" t="s">
        <v>9568</v>
      </c>
      <c r="K3067" s="3" t="s">
        <v>2107</v>
      </c>
      <c r="L3067">
        <v>0</v>
      </c>
      <c r="M3067">
        <v>169785704</v>
      </c>
      <c r="N3067" t="s">
        <v>7125</v>
      </c>
      <c r="O3067" s="2">
        <v>134</v>
      </c>
      <c r="Q3067" s="10" t="s">
        <v>389</v>
      </c>
      <c r="R3067" s="21">
        <v>1997</v>
      </c>
      <c r="S3067" s="27" t="s">
        <v>13427</v>
      </c>
      <c r="T3067" s="25" t="str">
        <f>LEFT(S3067,3)</f>
        <v>Dec</v>
      </c>
      <c r="U3067" s="10" t="s">
        <v>29</v>
      </c>
      <c r="V3067" s="21">
        <v>8.4</v>
      </c>
      <c r="W3067" s="10">
        <v>357000</v>
      </c>
      <c r="X3067" s="10" t="s">
        <v>2105</v>
      </c>
      <c r="Y3067" s="10" t="s">
        <v>2105</v>
      </c>
      <c r="Z3067" s="10" t="s">
        <v>9568</v>
      </c>
      <c r="AA3067" s="22" t="s">
        <v>2107</v>
      </c>
      <c r="AB3067" s="10">
        <v>0</v>
      </c>
      <c r="AC3067" s="10">
        <v>169785704</v>
      </c>
      <c r="AD3067" s="10" t="s">
        <v>7125</v>
      </c>
      <c r="AE3067" s="23">
        <v>134</v>
      </c>
    </row>
    <row r="3068" spans="1:31" x14ac:dyDescent="0.35">
      <c r="A3068" t="s">
        <v>9569</v>
      </c>
      <c r="B3068" t="s">
        <v>15</v>
      </c>
      <c r="C3068" t="s">
        <v>51</v>
      </c>
      <c r="D3068" s="2">
        <v>1997</v>
      </c>
      <c r="E3068" t="s">
        <v>9553</v>
      </c>
      <c r="F3068" s="2">
        <v>6.2</v>
      </c>
      <c r="G3068">
        <v>161000</v>
      </c>
      <c r="H3068" t="s">
        <v>694</v>
      </c>
      <c r="I3068" t="s">
        <v>8984</v>
      </c>
      <c r="J3068" t="s">
        <v>8985</v>
      </c>
      <c r="K3068" s="3" t="s">
        <v>29</v>
      </c>
      <c r="L3068">
        <v>24000000</v>
      </c>
      <c r="M3068">
        <v>172363301</v>
      </c>
      <c r="N3068" t="s">
        <v>8986</v>
      </c>
      <c r="O3068" s="2">
        <v>120</v>
      </c>
      <c r="Q3068" s="9" t="s">
        <v>51</v>
      </c>
      <c r="R3068" s="18">
        <v>1997</v>
      </c>
      <c r="S3068" s="26" t="s">
        <v>13439</v>
      </c>
      <c r="T3068" s="25" t="str">
        <f>LEFT(S3068,3)</f>
        <v>Dec</v>
      </c>
      <c r="U3068" s="9" t="s">
        <v>29</v>
      </c>
      <c r="V3068" s="18">
        <v>6.2</v>
      </c>
      <c r="W3068" s="9">
        <v>161000</v>
      </c>
      <c r="X3068" s="9" t="s">
        <v>694</v>
      </c>
      <c r="Y3068" s="9" t="s">
        <v>8984</v>
      </c>
      <c r="Z3068" s="9" t="s">
        <v>8985</v>
      </c>
      <c r="AA3068" s="19" t="s">
        <v>29</v>
      </c>
      <c r="AB3068" s="9">
        <v>24000000</v>
      </c>
      <c r="AC3068" s="9">
        <v>172363301</v>
      </c>
      <c r="AD3068" s="9" t="s">
        <v>8986</v>
      </c>
      <c r="AE3068" s="20">
        <v>120</v>
      </c>
    </row>
    <row r="3069" spans="1:31" x14ac:dyDescent="0.35">
      <c r="A3069" t="s">
        <v>9570</v>
      </c>
      <c r="B3069" t="s">
        <v>15</v>
      </c>
      <c r="C3069" t="s">
        <v>33</v>
      </c>
      <c r="D3069" s="2">
        <v>1997</v>
      </c>
      <c r="E3069" t="s">
        <v>9563</v>
      </c>
      <c r="F3069" s="2">
        <v>7.2</v>
      </c>
      <c r="G3069">
        <v>357000</v>
      </c>
      <c r="H3069" t="s">
        <v>7473</v>
      </c>
      <c r="I3069" t="s">
        <v>9571</v>
      </c>
      <c r="J3069" t="s">
        <v>159</v>
      </c>
      <c r="K3069" s="3" t="s">
        <v>29</v>
      </c>
      <c r="L3069">
        <v>80000000</v>
      </c>
      <c r="M3069">
        <v>245676146</v>
      </c>
      <c r="N3069" t="s">
        <v>1425</v>
      </c>
      <c r="O3069" s="2">
        <v>138</v>
      </c>
      <c r="Q3069" s="10" t="s">
        <v>33</v>
      </c>
      <c r="R3069" s="21">
        <v>1997</v>
      </c>
      <c r="S3069" s="27" t="s">
        <v>13441</v>
      </c>
      <c r="T3069" s="25" t="str">
        <f>LEFT(S3069,3)</f>
        <v>Jun</v>
      </c>
      <c r="U3069" s="10" t="s">
        <v>29</v>
      </c>
      <c r="V3069" s="21">
        <v>7.2</v>
      </c>
      <c r="W3069" s="10">
        <v>357000</v>
      </c>
      <c r="X3069" s="10" t="s">
        <v>7473</v>
      </c>
      <c r="Y3069" s="10" t="s">
        <v>9571</v>
      </c>
      <c r="Z3069" s="10" t="s">
        <v>159</v>
      </c>
      <c r="AA3069" s="22" t="s">
        <v>29</v>
      </c>
      <c r="AB3069" s="10">
        <v>80000000</v>
      </c>
      <c r="AC3069" s="10">
        <v>245676146</v>
      </c>
      <c r="AD3069" s="10" t="s">
        <v>1425</v>
      </c>
      <c r="AE3069" s="23">
        <v>138</v>
      </c>
    </row>
    <row r="3070" spans="1:31" x14ac:dyDescent="0.35">
      <c r="A3070" t="s">
        <v>9572</v>
      </c>
      <c r="B3070" t="s">
        <v>1998</v>
      </c>
      <c r="C3070" t="s">
        <v>40</v>
      </c>
      <c r="D3070" s="2">
        <v>1997</v>
      </c>
      <c r="E3070" t="s">
        <v>9538</v>
      </c>
      <c r="F3070" s="2">
        <v>7.7</v>
      </c>
      <c r="G3070">
        <v>282000</v>
      </c>
      <c r="H3070" t="s">
        <v>1541</v>
      </c>
      <c r="I3070" t="s">
        <v>6755</v>
      </c>
      <c r="J3070" t="s">
        <v>20</v>
      </c>
      <c r="K3070" s="3" t="s">
        <v>29</v>
      </c>
      <c r="L3070">
        <v>50000000</v>
      </c>
      <c r="M3070">
        <v>314178011</v>
      </c>
      <c r="N3070" t="s">
        <v>2099</v>
      </c>
      <c r="O3070" s="2">
        <v>139</v>
      </c>
      <c r="Q3070" s="9" t="s">
        <v>40</v>
      </c>
      <c r="R3070" s="18">
        <v>1997</v>
      </c>
      <c r="S3070" s="26" t="s">
        <v>13434</v>
      </c>
      <c r="T3070" s="25" t="str">
        <f>LEFT(S3070,3)</f>
        <v>Dec</v>
      </c>
      <c r="U3070" s="9" t="s">
        <v>29</v>
      </c>
      <c r="V3070" s="18">
        <v>7.7</v>
      </c>
      <c r="W3070" s="9">
        <v>282000</v>
      </c>
      <c r="X3070" s="9" t="s">
        <v>1541</v>
      </c>
      <c r="Y3070" s="9" t="s">
        <v>6755</v>
      </c>
      <c r="Z3070" s="9" t="s">
        <v>20</v>
      </c>
      <c r="AA3070" s="19" t="s">
        <v>29</v>
      </c>
      <c r="AB3070" s="9">
        <v>50000000</v>
      </c>
      <c r="AC3070" s="9">
        <v>314178011</v>
      </c>
      <c r="AD3070" s="9" t="s">
        <v>2099</v>
      </c>
      <c r="AE3070" s="20">
        <v>139</v>
      </c>
    </row>
    <row r="3071" spans="1:31" x14ac:dyDescent="0.35">
      <c r="A3071" t="s">
        <v>9573</v>
      </c>
      <c r="B3071" t="s">
        <v>1998</v>
      </c>
      <c r="C3071" t="s">
        <v>16</v>
      </c>
      <c r="D3071" s="2">
        <v>1997</v>
      </c>
      <c r="E3071" t="s">
        <v>9574</v>
      </c>
      <c r="F3071" s="2">
        <v>7.8</v>
      </c>
      <c r="G3071">
        <v>287000</v>
      </c>
      <c r="H3071" t="s">
        <v>9575</v>
      </c>
      <c r="I3071" t="s">
        <v>9575</v>
      </c>
      <c r="J3071" t="s">
        <v>2642</v>
      </c>
      <c r="K3071" s="3" t="s">
        <v>29</v>
      </c>
      <c r="L3071">
        <v>36000000</v>
      </c>
      <c r="M3071">
        <v>12532777</v>
      </c>
      <c r="N3071" t="s">
        <v>30</v>
      </c>
      <c r="O3071" s="2">
        <v>106</v>
      </c>
      <c r="Q3071" s="10" t="s">
        <v>16</v>
      </c>
      <c r="R3071" s="21">
        <v>1997</v>
      </c>
      <c r="S3071" s="27" t="s">
        <v>13443</v>
      </c>
      <c r="T3071" s="25" t="str">
        <f>LEFT(S3071,3)</f>
        <v>Oct</v>
      </c>
      <c r="U3071" s="10" t="s">
        <v>29</v>
      </c>
      <c r="V3071" s="21">
        <v>7.8</v>
      </c>
      <c r="W3071" s="10">
        <v>287000</v>
      </c>
      <c r="X3071" s="10" t="s">
        <v>9575</v>
      </c>
      <c r="Y3071" s="10" t="s">
        <v>9575</v>
      </c>
      <c r="Z3071" s="10" t="s">
        <v>2642</v>
      </c>
      <c r="AA3071" s="22" t="s">
        <v>29</v>
      </c>
      <c r="AB3071" s="10">
        <v>36000000</v>
      </c>
      <c r="AC3071" s="10">
        <v>12532777</v>
      </c>
      <c r="AD3071" s="10" t="s">
        <v>30</v>
      </c>
      <c r="AE3071" s="23">
        <v>106</v>
      </c>
    </row>
    <row r="3072" spans="1:31" x14ac:dyDescent="0.35">
      <c r="A3072" t="s">
        <v>9576</v>
      </c>
      <c r="B3072" t="s">
        <v>1998</v>
      </c>
      <c r="C3072" t="s">
        <v>103</v>
      </c>
      <c r="D3072" s="2">
        <v>1997</v>
      </c>
      <c r="E3072" t="s">
        <v>9577</v>
      </c>
      <c r="F3072" s="2">
        <v>7.2</v>
      </c>
      <c r="G3072">
        <v>68000</v>
      </c>
      <c r="H3072" t="s">
        <v>738</v>
      </c>
      <c r="I3072" t="s">
        <v>7399</v>
      </c>
      <c r="J3072" t="s">
        <v>9528</v>
      </c>
      <c r="K3072" s="3" t="s">
        <v>29</v>
      </c>
      <c r="L3072">
        <v>40000000</v>
      </c>
      <c r="M3072">
        <v>45916769</v>
      </c>
      <c r="N3072" t="s">
        <v>8579</v>
      </c>
      <c r="O3072" s="2">
        <v>135</v>
      </c>
      <c r="Q3072" s="9" t="s">
        <v>103</v>
      </c>
      <c r="R3072" s="18">
        <v>1997</v>
      </c>
      <c r="S3072" s="26" t="s">
        <v>13444</v>
      </c>
      <c r="T3072" s="25" t="str">
        <f>LEFT(S3072,3)</f>
        <v>Nov</v>
      </c>
      <c r="U3072" s="9" t="s">
        <v>29</v>
      </c>
      <c r="V3072" s="18">
        <v>7.2</v>
      </c>
      <c r="W3072" s="9">
        <v>68000</v>
      </c>
      <c r="X3072" s="9" t="s">
        <v>738</v>
      </c>
      <c r="Y3072" s="9" t="s">
        <v>7399</v>
      </c>
      <c r="Z3072" s="9" t="s">
        <v>9528</v>
      </c>
      <c r="AA3072" s="19" t="s">
        <v>29</v>
      </c>
      <c r="AB3072" s="9">
        <v>40000000</v>
      </c>
      <c r="AC3072" s="9">
        <v>45916769</v>
      </c>
      <c r="AD3072" s="9" t="s">
        <v>8579</v>
      </c>
      <c r="AE3072" s="20">
        <v>135</v>
      </c>
    </row>
    <row r="3073" spans="1:31" x14ac:dyDescent="0.35">
      <c r="A3073" t="s">
        <v>9578</v>
      </c>
      <c r="B3073" t="s">
        <v>15</v>
      </c>
      <c r="C3073" t="s">
        <v>51</v>
      </c>
      <c r="D3073" s="2">
        <v>1997</v>
      </c>
      <c r="E3073" t="s">
        <v>9533</v>
      </c>
      <c r="F3073" s="2">
        <v>5.7</v>
      </c>
      <c r="G3073">
        <v>136000</v>
      </c>
      <c r="H3073" t="s">
        <v>9579</v>
      </c>
      <c r="I3073" t="s">
        <v>9580</v>
      </c>
      <c r="J3073" t="s">
        <v>9581</v>
      </c>
      <c r="K3073" s="3" t="s">
        <v>29</v>
      </c>
      <c r="L3073">
        <v>17000000</v>
      </c>
      <c r="M3073">
        <v>125586134</v>
      </c>
      <c r="N3073" t="s">
        <v>9582</v>
      </c>
      <c r="O3073" s="2">
        <v>101</v>
      </c>
      <c r="Q3073" s="10" t="s">
        <v>51</v>
      </c>
      <c r="R3073" s="21">
        <v>1997</v>
      </c>
      <c r="S3073" s="27" t="s">
        <v>13433</v>
      </c>
      <c r="T3073" s="25" t="str">
        <f>LEFT(S3073,3)</f>
        <v>Oct</v>
      </c>
      <c r="U3073" s="10" t="s">
        <v>29</v>
      </c>
      <c r="V3073" s="21">
        <v>5.7</v>
      </c>
      <c r="W3073" s="10">
        <v>136000</v>
      </c>
      <c r="X3073" s="10" t="s">
        <v>9579</v>
      </c>
      <c r="Y3073" s="10" t="s">
        <v>9580</v>
      </c>
      <c r="Z3073" s="10" t="s">
        <v>9581</v>
      </c>
      <c r="AA3073" s="22" t="s">
        <v>29</v>
      </c>
      <c r="AB3073" s="10">
        <v>17000000</v>
      </c>
      <c r="AC3073" s="10">
        <v>125586134</v>
      </c>
      <c r="AD3073" s="10" t="s">
        <v>9582</v>
      </c>
      <c r="AE3073" s="23">
        <v>101</v>
      </c>
    </row>
    <row r="3074" spans="1:31" x14ac:dyDescent="0.35">
      <c r="A3074" t="s">
        <v>9583</v>
      </c>
      <c r="B3074" t="s">
        <v>15</v>
      </c>
      <c r="C3074" t="s">
        <v>33</v>
      </c>
      <c r="D3074" s="2">
        <v>1997</v>
      </c>
      <c r="E3074" t="s">
        <v>9584</v>
      </c>
      <c r="F3074" s="2">
        <v>6.2</v>
      </c>
      <c r="G3074">
        <v>234000</v>
      </c>
      <c r="H3074" t="s">
        <v>6356</v>
      </c>
      <c r="I3074" t="s">
        <v>1568</v>
      </c>
      <c r="J3074" t="s">
        <v>3235</v>
      </c>
      <c r="K3074" s="3" t="s">
        <v>29</v>
      </c>
      <c r="L3074">
        <v>75000000</v>
      </c>
      <c r="M3074">
        <v>161376069</v>
      </c>
      <c r="N3074" t="s">
        <v>9585</v>
      </c>
      <c r="O3074" s="2">
        <v>109</v>
      </c>
      <c r="Q3074" s="9" t="s">
        <v>33</v>
      </c>
      <c r="R3074" s="18">
        <v>1997</v>
      </c>
      <c r="S3074" s="26" t="s">
        <v>13445</v>
      </c>
      <c r="T3074" s="25" t="str">
        <f>LEFT(S3074,3)</f>
        <v>Nov</v>
      </c>
      <c r="U3074" s="9" t="s">
        <v>29</v>
      </c>
      <c r="V3074" s="18">
        <v>6.2</v>
      </c>
      <c r="W3074" s="9">
        <v>234000</v>
      </c>
      <c r="X3074" s="9" t="s">
        <v>6356</v>
      </c>
      <c r="Y3074" s="9" t="s">
        <v>1568</v>
      </c>
      <c r="Z3074" s="9" t="s">
        <v>3235</v>
      </c>
      <c r="AA3074" s="19" t="s">
        <v>29</v>
      </c>
      <c r="AB3074" s="9">
        <v>75000000</v>
      </c>
      <c r="AC3074" s="9">
        <v>161376069</v>
      </c>
      <c r="AD3074" s="9" t="s">
        <v>9585</v>
      </c>
      <c r="AE3074" s="20">
        <v>109</v>
      </c>
    </row>
    <row r="3075" spans="1:31" x14ac:dyDescent="0.35">
      <c r="A3075" t="s">
        <v>9586</v>
      </c>
      <c r="B3075" t="s">
        <v>15</v>
      </c>
      <c r="C3075" t="s">
        <v>16</v>
      </c>
      <c r="D3075" s="2">
        <v>1997</v>
      </c>
      <c r="E3075" t="s">
        <v>9587</v>
      </c>
      <c r="F3075" s="2">
        <v>7.2</v>
      </c>
      <c r="G3075">
        <v>218000</v>
      </c>
      <c r="H3075" t="s">
        <v>9588</v>
      </c>
      <c r="I3075" t="s">
        <v>9589</v>
      </c>
      <c r="J3075" t="s">
        <v>9590</v>
      </c>
      <c r="K3075" s="3" t="s">
        <v>194</v>
      </c>
      <c r="L3075">
        <v>0</v>
      </c>
      <c r="M3075">
        <v>565727</v>
      </c>
      <c r="N3075" t="s">
        <v>9591</v>
      </c>
      <c r="O3075" s="2">
        <v>90</v>
      </c>
      <c r="Q3075" s="10" t="s">
        <v>16</v>
      </c>
      <c r="R3075" s="21">
        <v>1997</v>
      </c>
      <c r="S3075" s="27" t="s">
        <v>13446</v>
      </c>
      <c r="T3075" s="25" t="str">
        <f>LEFT(S3075,3)</f>
        <v>Jul</v>
      </c>
      <c r="U3075" s="10" t="s">
        <v>1419</v>
      </c>
      <c r="V3075" s="21">
        <v>7.2</v>
      </c>
      <c r="W3075" s="10">
        <v>218000</v>
      </c>
      <c r="X3075" s="10" t="s">
        <v>9588</v>
      </c>
      <c r="Y3075" s="10" t="s">
        <v>9589</v>
      </c>
      <c r="Z3075" s="10" t="s">
        <v>9590</v>
      </c>
      <c r="AA3075" s="22" t="s">
        <v>194</v>
      </c>
      <c r="AB3075" s="10">
        <v>0</v>
      </c>
      <c r="AC3075" s="10">
        <v>565727</v>
      </c>
      <c r="AD3075" s="10" t="s">
        <v>9591</v>
      </c>
      <c r="AE3075" s="23">
        <v>90</v>
      </c>
    </row>
    <row r="3076" spans="1:31" x14ac:dyDescent="0.35">
      <c r="A3076" t="s">
        <v>9592</v>
      </c>
      <c r="B3076" t="s">
        <v>1998</v>
      </c>
      <c r="C3076" t="s">
        <v>40</v>
      </c>
      <c r="D3076" s="2">
        <v>1997</v>
      </c>
      <c r="E3076" t="s">
        <v>9012</v>
      </c>
      <c r="F3076" s="2">
        <v>6.9</v>
      </c>
      <c r="G3076">
        <v>289000</v>
      </c>
      <c r="H3076" t="s">
        <v>7946</v>
      </c>
      <c r="I3076" t="s">
        <v>9593</v>
      </c>
      <c r="J3076" t="s">
        <v>7912</v>
      </c>
      <c r="K3076" s="3" t="s">
        <v>29</v>
      </c>
      <c r="L3076">
        <v>45000000</v>
      </c>
      <c r="M3076">
        <v>302710615</v>
      </c>
      <c r="N3076" t="s">
        <v>60</v>
      </c>
      <c r="O3076" s="2">
        <v>86</v>
      </c>
      <c r="Q3076" s="9" t="s">
        <v>40</v>
      </c>
      <c r="R3076" s="18">
        <v>1997</v>
      </c>
      <c r="S3076" s="26" t="s">
        <v>13364</v>
      </c>
      <c r="T3076" s="25" t="str">
        <f>LEFT(S3076,3)</f>
        <v>Mar</v>
      </c>
      <c r="U3076" s="9" t="s">
        <v>29</v>
      </c>
      <c r="V3076" s="18">
        <v>6.9</v>
      </c>
      <c r="W3076" s="9">
        <v>289000</v>
      </c>
      <c r="X3076" s="9" t="s">
        <v>7946</v>
      </c>
      <c r="Y3076" s="9" t="s">
        <v>9593</v>
      </c>
      <c r="Z3076" s="9" t="s">
        <v>7912</v>
      </c>
      <c r="AA3076" s="19" t="s">
        <v>29</v>
      </c>
      <c r="AB3076" s="9">
        <v>45000000</v>
      </c>
      <c r="AC3076" s="9">
        <v>302710615</v>
      </c>
      <c r="AD3076" s="9" t="s">
        <v>60</v>
      </c>
      <c r="AE3076" s="20">
        <v>86</v>
      </c>
    </row>
    <row r="3077" spans="1:31" x14ac:dyDescent="0.35">
      <c r="A3077" t="s">
        <v>9594</v>
      </c>
      <c r="B3077" t="s">
        <v>15</v>
      </c>
      <c r="C3077" t="s">
        <v>62</v>
      </c>
      <c r="D3077" s="2">
        <v>1997</v>
      </c>
      <c r="E3077" t="s">
        <v>9094</v>
      </c>
      <c r="F3077" s="2">
        <v>7.7</v>
      </c>
      <c r="G3077">
        <v>287000</v>
      </c>
      <c r="H3077" t="s">
        <v>262</v>
      </c>
      <c r="I3077" t="s">
        <v>9595</v>
      </c>
      <c r="J3077" t="s">
        <v>135</v>
      </c>
      <c r="K3077" s="3" t="s">
        <v>29</v>
      </c>
      <c r="L3077">
        <v>35000000</v>
      </c>
      <c r="M3077">
        <v>124909762</v>
      </c>
      <c r="N3077" t="s">
        <v>9582</v>
      </c>
      <c r="O3077" s="2">
        <v>127</v>
      </c>
      <c r="Q3077" s="10" t="s">
        <v>62</v>
      </c>
      <c r="R3077" s="21">
        <v>1997</v>
      </c>
      <c r="S3077" s="27" t="s">
        <v>13385</v>
      </c>
      <c r="T3077" s="25" t="str">
        <f>LEFT(S3077,3)</f>
        <v>Feb</v>
      </c>
      <c r="U3077" s="10" t="s">
        <v>29</v>
      </c>
      <c r="V3077" s="21">
        <v>7.7</v>
      </c>
      <c r="W3077" s="10">
        <v>287000</v>
      </c>
      <c r="X3077" s="10" t="s">
        <v>262</v>
      </c>
      <c r="Y3077" s="10" t="s">
        <v>9595</v>
      </c>
      <c r="Z3077" s="10" t="s">
        <v>135</v>
      </c>
      <c r="AA3077" s="22" t="s">
        <v>29</v>
      </c>
      <c r="AB3077" s="10">
        <v>35000000</v>
      </c>
      <c r="AC3077" s="10">
        <v>124909762</v>
      </c>
      <c r="AD3077" s="10" t="s">
        <v>9582</v>
      </c>
      <c r="AE3077" s="23">
        <v>127</v>
      </c>
    </row>
    <row r="3078" spans="1:31" x14ac:dyDescent="0.35">
      <c r="A3078" t="s">
        <v>9596</v>
      </c>
      <c r="B3078" t="s">
        <v>32</v>
      </c>
      <c r="C3078" t="s">
        <v>33</v>
      </c>
      <c r="D3078" s="2">
        <v>1997</v>
      </c>
      <c r="E3078" t="s">
        <v>9597</v>
      </c>
      <c r="F3078" s="2">
        <v>5.5</v>
      </c>
      <c r="G3078">
        <v>73000</v>
      </c>
      <c r="H3078" t="s">
        <v>7962</v>
      </c>
      <c r="I3078" t="s">
        <v>9598</v>
      </c>
      <c r="J3078" t="s">
        <v>6928</v>
      </c>
      <c r="K3078" s="3" t="s">
        <v>29</v>
      </c>
      <c r="L3078">
        <v>55000000</v>
      </c>
      <c r="M3078">
        <v>174463257</v>
      </c>
      <c r="N3078" t="s">
        <v>1723</v>
      </c>
      <c r="O3078" s="2">
        <v>92</v>
      </c>
      <c r="Q3078" s="9" t="s">
        <v>33</v>
      </c>
      <c r="R3078" s="18">
        <v>1997</v>
      </c>
      <c r="S3078" s="26" t="s">
        <v>13447</v>
      </c>
      <c r="T3078" s="25" t="str">
        <f>LEFT(S3078,3)</f>
        <v>Jul</v>
      </c>
      <c r="U3078" s="9" t="s">
        <v>29</v>
      </c>
      <c r="V3078" s="18">
        <v>5.5</v>
      </c>
      <c r="W3078" s="9">
        <v>73000</v>
      </c>
      <c r="X3078" s="9" t="s">
        <v>7962</v>
      </c>
      <c r="Y3078" s="9" t="s">
        <v>9598</v>
      </c>
      <c r="Z3078" s="9" t="s">
        <v>6928</v>
      </c>
      <c r="AA3078" s="19" t="s">
        <v>29</v>
      </c>
      <c r="AB3078" s="9">
        <v>55000000</v>
      </c>
      <c r="AC3078" s="9">
        <v>174463257</v>
      </c>
      <c r="AD3078" s="9" t="s">
        <v>1723</v>
      </c>
      <c r="AE3078" s="20">
        <v>92</v>
      </c>
    </row>
    <row r="3079" spans="1:31" x14ac:dyDescent="0.35">
      <c r="A3079" t="s">
        <v>9599</v>
      </c>
      <c r="B3079" t="s">
        <v>336</v>
      </c>
      <c r="C3079" t="s">
        <v>389</v>
      </c>
      <c r="D3079" s="2">
        <v>1997</v>
      </c>
      <c r="E3079" t="s">
        <v>9577</v>
      </c>
      <c r="F3079" s="2">
        <v>7.2</v>
      </c>
      <c r="G3079">
        <v>115000</v>
      </c>
      <c r="H3079" t="s">
        <v>1055</v>
      </c>
      <c r="I3079" t="s">
        <v>9600</v>
      </c>
      <c r="J3079" t="s">
        <v>7205</v>
      </c>
      <c r="K3079" s="3" t="s">
        <v>29</v>
      </c>
      <c r="L3079">
        <v>50000000</v>
      </c>
      <c r="M3079">
        <v>139804348</v>
      </c>
      <c r="N3079" t="s">
        <v>179</v>
      </c>
      <c r="O3079" s="2">
        <v>94</v>
      </c>
      <c r="Q3079" s="10" t="s">
        <v>389</v>
      </c>
      <c r="R3079" s="21">
        <v>1997</v>
      </c>
      <c r="S3079" s="27" t="s">
        <v>13444</v>
      </c>
      <c r="T3079" s="25" t="str">
        <f>LEFT(S3079,3)</f>
        <v>Nov</v>
      </c>
      <c r="U3079" s="10" t="s">
        <v>29</v>
      </c>
      <c r="V3079" s="21">
        <v>7.2</v>
      </c>
      <c r="W3079" s="10">
        <v>115000</v>
      </c>
      <c r="X3079" s="10" t="s">
        <v>1055</v>
      </c>
      <c r="Y3079" s="10" t="s">
        <v>9600</v>
      </c>
      <c r="Z3079" s="10" t="s">
        <v>7205</v>
      </c>
      <c r="AA3079" s="22" t="s">
        <v>29</v>
      </c>
      <c r="AB3079" s="10">
        <v>50000000</v>
      </c>
      <c r="AC3079" s="10">
        <v>139804348</v>
      </c>
      <c r="AD3079" s="10" t="s">
        <v>179</v>
      </c>
      <c r="AE3079" s="23">
        <v>94</v>
      </c>
    </row>
    <row r="3080" spans="1:31" x14ac:dyDescent="0.35">
      <c r="A3080" t="s">
        <v>9601</v>
      </c>
      <c r="B3080" t="s">
        <v>1998</v>
      </c>
      <c r="C3080" t="s">
        <v>40</v>
      </c>
      <c r="D3080" s="2">
        <v>1997</v>
      </c>
      <c r="E3080" t="s">
        <v>9207</v>
      </c>
      <c r="F3080" s="2">
        <v>6.1</v>
      </c>
      <c r="G3080">
        <v>34000</v>
      </c>
      <c r="H3080" t="s">
        <v>8664</v>
      </c>
      <c r="I3080" t="s">
        <v>9602</v>
      </c>
      <c r="J3080" t="s">
        <v>9603</v>
      </c>
      <c r="K3080" s="3" t="s">
        <v>29</v>
      </c>
      <c r="L3080">
        <v>20000000</v>
      </c>
      <c r="M3080">
        <v>29481428</v>
      </c>
      <c r="N3080" t="s">
        <v>30</v>
      </c>
      <c r="O3080" s="2">
        <v>109</v>
      </c>
      <c r="Q3080" s="9" t="s">
        <v>40</v>
      </c>
      <c r="R3080" s="18">
        <v>1997</v>
      </c>
      <c r="S3080" s="26" t="s">
        <v>13403</v>
      </c>
      <c r="T3080" s="25" t="str">
        <f>LEFT(S3080,3)</f>
        <v>Feb</v>
      </c>
      <c r="U3080" s="9" t="s">
        <v>29</v>
      </c>
      <c r="V3080" s="18">
        <v>6.1</v>
      </c>
      <c r="W3080" s="9">
        <v>34000</v>
      </c>
      <c r="X3080" s="9" t="s">
        <v>8664</v>
      </c>
      <c r="Y3080" s="9" t="s">
        <v>9602</v>
      </c>
      <c r="Z3080" s="9" t="s">
        <v>9603</v>
      </c>
      <c r="AA3080" s="19" t="s">
        <v>29</v>
      </c>
      <c r="AB3080" s="9">
        <v>20000000</v>
      </c>
      <c r="AC3080" s="9">
        <v>29481428</v>
      </c>
      <c r="AD3080" s="9" t="s">
        <v>30</v>
      </c>
      <c r="AE3080" s="20">
        <v>109</v>
      </c>
    </row>
    <row r="3081" spans="1:31" x14ac:dyDescent="0.35">
      <c r="A3081" t="s">
        <v>9604</v>
      </c>
      <c r="B3081" t="s">
        <v>15</v>
      </c>
      <c r="C3081" t="s">
        <v>103</v>
      </c>
      <c r="D3081" s="2">
        <v>1997</v>
      </c>
      <c r="E3081" t="s">
        <v>9577</v>
      </c>
      <c r="F3081" s="2">
        <v>6.6</v>
      </c>
      <c r="G3081">
        <v>37000</v>
      </c>
      <c r="H3081" t="s">
        <v>84</v>
      </c>
      <c r="I3081" t="s">
        <v>9605</v>
      </c>
      <c r="J3081" t="s">
        <v>2624</v>
      </c>
      <c r="K3081" s="3" t="s">
        <v>29</v>
      </c>
      <c r="L3081">
        <v>35000000</v>
      </c>
      <c r="M3081">
        <v>25105255</v>
      </c>
      <c r="N3081" t="s">
        <v>22</v>
      </c>
      <c r="O3081" s="2">
        <v>155</v>
      </c>
      <c r="Q3081" s="10" t="s">
        <v>103</v>
      </c>
      <c r="R3081" s="21">
        <v>1997</v>
      </c>
      <c r="S3081" s="27" t="s">
        <v>13444</v>
      </c>
      <c r="T3081" s="25" t="str">
        <f>LEFT(S3081,3)</f>
        <v>Nov</v>
      </c>
      <c r="U3081" s="10" t="s">
        <v>29</v>
      </c>
      <c r="V3081" s="21">
        <v>6.6</v>
      </c>
      <c r="W3081" s="10">
        <v>37000</v>
      </c>
      <c r="X3081" s="10" t="s">
        <v>84</v>
      </c>
      <c r="Y3081" s="10" t="s">
        <v>9605</v>
      </c>
      <c r="Z3081" s="10" t="s">
        <v>2624</v>
      </c>
      <c r="AA3081" s="22" t="s">
        <v>29</v>
      </c>
      <c r="AB3081" s="10">
        <v>35000000</v>
      </c>
      <c r="AC3081" s="10">
        <v>25105255</v>
      </c>
      <c r="AD3081" s="10" t="s">
        <v>22</v>
      </c>
      <c r="AE3081" s="23">
        <v>155</v>
      </c>
    </row>
    <row r="3082" spans="1:31" x14ac:dyDescent="0.35">
      <c r="A3082" t="s">
        <v>9606</v>
      </c>
      <c r="B3082" t="s">
        <v>32</v>
      </c>
      <c r="C3082" t="s">
        <v>40</v>
      </c>
      <c r="D3082" s="2">
        <v>1997</v>
      </c>
      <c r="E3082" t="s">
        <v>9557</v>
      </c>
      <c r="F3082" s="2">
        <v>5.7</v>
      </c>
      <c r="G3082">
        <v>27000</v>
      </c>
      <c r="H3082" t="s">
        <v>9607</v>
      </c>
      <c r="I3082" t="s">
        <v>9608</v>
      </c>
      <c r="J3082" t="s">
        <v>9609</v>
      </c>
      <c r="K3082" s="3" t="s">
        <v>29</v>
      </c>
      <c r="L3082">
        <v>9000000</v>
      </c>
      <c r="M3082">
        <v>23712993</v>
      </c>
      <c r="N3082" t="s">
        <v>43</v>
      </c>
      <c r="O3082" s="2">
        <v>95</v>
      </c>
      <c r="Q3082" s="9" t="s">
        <v>40</v>
      </c>
      <c r="R3082" s="18">
        <v>1997</v>
      </c>
      <c r="S3082" s="26" t="s">
        <v>13440</v>
      </c>
      <c r="T3082" s="25" t="str">
        <f>LEFT(S3082,3)</f>
        <v>Jul</v>
      </c>
      <c r="U3082" s="9" t="s">
        <v>29</v>
      </c>
      <c r="V3082" s="18">
        <v>5.7</v>
      </c>
      <c r="W3082" s="9">
        <v>27000</v>
      </c>
      <c r="X3082" s="9" t="s">
        <v>9607</v>
      </c>
      <c r="Y3082" s="9" t="s">
        <v>9608</v>
      </c>
      <c r="Z3082" s="9" t="s">
        <v>9609</v>
      </c>
      <c r="AA3082" s="19" t="s">
        <v>29</v>
      </c>
      <c r="AB3082" s="9">
        <v>9000000</v>
      </c>
      <c r="AC3082" s="9">
        <v>23712993</v>
      </c>
      <c r="AD3082" s="9" t="s">
        <v>43</v>
      </c>
      <c r="AE3082" s="20">
        <v>95</v>
      </c>
    </row>
    <row r="3083" spans="1:31" x14ac:dyDescent="0.35">
      <c r="A3083" t="s">
        <v>9610</v>
      </c>
      <c r="C3083" t="s">
        <v>389</v>
      </c>
      <c r="D3083" s="2">
        <v>1997</v>
      </c>
      <c r="E3083" t="s">
        <v>9611</v>
      </c>
      <c r="F3083" s="2">
        <v>8</v>
      </c>
      <c r="G3083">
        <v>63000</v>
      </c>
      <c r="H3083" t="s">
        <v>9612</v>
      </c>
      <c r="I3083" t="s">
        <v>9613</v>
      </c>
      <c r="J3083" t="s">
        <v>9614</v>
      </c>
      <c r="K3083" s="3" t="s">
        <v>2107</v>
      </c>
      <c r="L3083">
        <v>0</v>
      </c>
      <c r="M3083">
        <v>563130</v>
      </c>
      <c r="N3083" t="s">
        <v>9615</v>
      </c>
      <c r="O3083" s="2">
        <v>81</v>
      </c>
      <c r="Q3083" s="10" t="s">
        <v>389</v>
      </c>
      <c r="R3083" s="21">
        <v>1997</v>
      </c>
      <c r="S3083" s="27" t="s">
        <v>13448</v>
      </c>
      <c r="T3083" s="25" t="str">
        <f>LEFT(S3083,3)</f>
        <v>Feb</v>
      </c>
      <c r="U3083" s="10" t="s">
        <v>2107</v>
      </c>
      <c r="V3083" s="21">
        <v>8</v>
      </c>
      <c r="W3083" s="10">
        <v>63000</v>
      </c>
      <c r="X3083" s="10" t="s">
        <v>9612</v>
      </c>
      <c r="Y3083" s="10" t="s">
        <v>9613</v>
      </c>
      <c r="Z3083" s="10" t="s">
        <v>9614</v>
      </c>
      <c r="AA3083" s="22" t="s">
        <v>2107</v>
      </c>
      <c r="AB3083" s="10">
        <v>0</v>
      </c>
      <c r="AC3083" s="10">
        <v>563130</v>
      </c>
      <c r="AD3083" s="10" t="s">
        <v>9615</v>
      </c>
      <c r="AE3083" s="23">
        <v>81</v>
      </c>
    </row>
    <row r="3084" spans="1:31" x14ac:dyDescent="0.35">
      <c r="A3084" t="s">
        <v>9616</v>
      </c>
      <c r="B3084" t="s">
        <v>15</v>
      </c>
      <c r="C3084" t="s">
        <v>33</v>
      </c>
      <c r="D3084" s="2">
        <v>1997</v>
      </c>
      <c r="E3084" t="s">
        <v>9617</v>
      </c>
      <c r="F3084" s="2">
        <v>6.9</v>
      </c>
      <c r="G3084">
        <v>70000</v>
      </c>
      <c r="H3084" t="s">
        <v>8055</v>
      </c>
      <c r="I3084" t="s">
        <v>686</v>
      </c>
      <c r="J3084" t="s">
        <v>3055</v>
      </c>
      <c r="K3084" s="3" t="s">
        <v>29</v>
      </c>
      <c r="L3084">
        <v>30000000</v>
      </c>
      <c r="M3084">
        <v>43312294</v>
      </c>
      <c r="N3084" t="s">
        <v>5164</v>
      </c>
      <c r="O3084" s="2">
        <v>117</v>
      </c>
      <c r="Q3084" s="9" t="s">
        <v>33</v>
      </c>
      <c r="R3084" s="18">
        <v>1997</v>
      </c>
      <c r="S3084" s="26" t="s">
        <v>13449</v>
      </c>
      <c r="T3084" s="25" t="str">
        <f>LEFT(S3084,3)</f>
        <v>Sep</v>
      </c>
      <c r="U3084" s="9" t="s">
        <v>29</v>
      </c>
      <c r="V3084" s="18">
        <v>6.9</v>
      </c>
      <c r="W3084" s="9">
        <v>70000</v>
      </c>
      <c r="X3084" s="9" t="s">
        <v>8055</v>
      </c>
      <c r="Y3084" s="9" t="s">
        <v>686</v>
      </c>
      <c r="Z3084" s="9" t="s">
        <v>3055</v>
      </c>
      <c r="AA3084" s="19" t="s">
        <v>29</v>
      </c>
      <c r="AB3084" s="9">
        <v>30000000</v>
      </c>
      <c r="AC3084" s="9">
        <v>43312294</v>
      </c>
      <c r="AD3084" s="9" t="s">
        <v>5164</v>
      </c>
      <c r="AE3084" s="20">
        <v>117</v>
      </c>
    </row>
    <row r="3085" spans="1:31" x14ac:dyDescent="0.35">
      <c r="A3085" t="s">
        <v>9618</v>
      </c>
      <c r="B3085" t="s">
        <v>1998</v>
      </c>
      <c r="C3085" t="s">
        <v>40</v>
      </c>
      <c r="D3085" s="2">
        <v>1997</v>
      </c>
      <c r="E3085" t="s">
        <v>8729</v>
      </c>
      <c r="F3085" s="2">
        <v>6.3</v>
      </c>
      <c r="G3085">
        <v>134000</v>
      </c>
      <c r="H3085" t="s">
        <v>8041</v>
      </c>
      <c r="I3085" t="s">
        <v>3128</v>
      </c>
      <c r="J3085" t="s">
        <v>6284</v>
      </c>
      <c r="K3085" s="3" t="s">
        <v>29</v>
      </c>
      <c r="L3085">
        <v>38000000</v>
      </c>
      <c r="M3085">
        <v>299288605</v>
      </c>
      <c r="N3085" t="s">
        <v>2099</v>
      </c>
      <c r="O3085" s="2">
        <v>105</v>
      </c>
      <c r="Q3085" s="10" t="s">
        <v>40</v>
      </c>
      <c r="R3085" s="21">
        <v>1997</v>
      </c>
      <c r="S3085" s="27" t="s">
        <v>13336</v>
      </c>
      <c r="T3085" s="25" t="str">
        <f>LEFT(S3085,3)</f>
        <v>Jun</v>
      </c>
      <c r="U3085" s="10" t="s">
        <v>29</v>
      </c>
      <c r="V3085" s="21">
        <v>6.3</v>
      </c>
      <c r="W3085" s="10">
        <v>134000</v>
      </c>
      <c r="X3085" s="10" t="s">
        <v>8041</v>
      </c>
      <c r="Y3085" s="10" t="s">
        <v>3128</v>
      </c>
      <c r="Z3085" s="10" t="s">
        <v>6284</v>
      </c>
      <c r="AA3085" s="22" t="s">
        <v>29</v>
      </c>
      <c r="AB3085" s="10">
        <v>38000000</v>
      </c>
      <c r="AC3085" s="10">
        <v>299288605</v>
      </c>
      <c r="AD3085" s="10" t="s">
        <v>2099</v>
      </c>
      <c r="AE3085" s="23">
        <v>105</v>
      </c>
    </row>
    <row r="3086" spans="1:31" x14ac:dyDescent="0.35">
      <c r="A3086" t="s">
        <v>9619</v>
      </c>
      <c r="B3086" t="s">
        <v>1998</v>
      </c>
      <c r="C3086" t="s">
        <v>33</v>
      </c>
      <c r="D3086" s="2">
        <v>1997</v>
      </c>
      <c r="E3086" t="s">
        <v>9366</v>
      </c>
      <c r="F3086" s="2">
        <v>4.8</v>
      </c>
      <c r="G3086">
        <v>99000</v>
      </c>
      <c r="H3086" t="s">
        <v>7645</v>
      </c>
      <c r="I3086" t="s">
        <v>9620</v>
      </c>
      <c r="J3086" t="s">
        <v>1294</v>
      </c>
      <c r="K3086" s="3" t="s">
        <v>29</v>
      </c>
      <c r="L3086">
        <v>45000000</v>
      </c>
      <c r="M3086">
        <v>136885767</v>
      </c>
      <c r="N3086" t="s">
        <v>9621</v>
      </c>
      <c r="O3086" s="2">
        <v>89</v>
      </c>
      <c r="Q3086" s="9" t="s">
        <v>33</v>
      </c>
      <c r="R3086" s="18">
        <v>1997</v>
      </c>
      <c r="S3086" s="26" t="s">
        <v>13382</v>
      </c>
      <c r="T3086" s="25" t="str">
        <f>LEFT(S3086,3)</f>
        <v>Apr</v>
      </c>
      <c r="U3086" s="9" t="s">
        <v>29</v>
      </c>
      <c r="V3086" s="18">
        <v>4.8</v>
      </c>
      <c r="W3086" s="9">
        <v>99000</v>
      </c>
      <c r="X3086" s="9" t="s">
        <v>7645</v>
      </c>
      <c r="Y3086" s="9" t="s">
        <v>9620</v>
      </c>
      <c r="Z3086" s="9" t="s">
        <v>1294</v>
      </c>
      <c r="AA3086" s="19" t="s">
        <v>29</v>
      </c>
      <c r="AB3086" s="9">
        <v>45000000</v>
      </c>
      <c r="AC3086" s="9">
        <v>136885767</v>
      </c>
      <c r="AD3086" s="9" t="s">
        <v>9621</v>
      </c>
      <c r="AE3086" s="20">
        <v>89</v>
      </c>
    </row>
    <row r="3087" spans="1:31" x14ac:dyDescent="0.35">
      <c r="A3087" t="s">
        <v>9622</v>
      </c>
      <c r="B3087" t="s">
        <v>1998</v>
      </c>
      <c r="C3087" t="s">
        <v>33</v>
      </c>
      <c r="D3087" s="2">
        <v>1997</v>
      </c>
      <c r="E3087" t="s">
        <v>9516</v>
      </c>
      <c r="F3087" s="2">
        <v>6.5</v>
      </c>
      <c r="G3087">
        <v>185000</v>
      </c>
      <c r="H3087" t="s">
        <v>926</v>
      </c>
      <c r="I3087" t="s">
        <v>9623</v>
      </c>
      <c r="J3087" t="s">
        <v>4732</v>
      </c>
      <c r="K3087" s="3" t="s">
        <v>21</v>
      </c>
      <c r="L3087">
        <v>110000000</v>
      </c>
      <c r="M3087">
        <v>333011068</v>
      </c>
      <c r="N3087" t="s">
        <v>587</v>
      </c>
      <c r="O3087" s="2">
        <v>119</v>
      </c>
      <c r="Q3087" s="10" t="s">
        <v>33</v>
      </c>
      <c r="R3087" s="21">
        <v>1997</v>
      </c>
      <c r="S3087" s="27" t="s">
        <v>13427</v>
      </c>
      <c r="T3087" s="25" t="str">
        <f>LEFT(S3087,3)</f>
        <v>Dec</v>
      </c>
      <c r="U3087" s="10" t="s">
        <v>29</v>
      </c>
      <c r="V3087" s="21">
        <v>6.5</v>
      </c>
      <c r="W3087" s="10">
        <v>185000</v>
      </c>
      <c r="X3087" s="10" t="s">
        <v>926</v>
      </c>
      <c r="Y3087" s="10" t="s">
        <v>9623</v>
      </c>
      <c r="Z3087" s="10" t="s">
        <v>4732</v>
      </c>
      <c r="AA3087" s="22" t="s">
        <v>21</v>
      </c>
      <c r="AB3087" s="10">
        <v>110000000</v>
      </c>
      <c r="AC3087" s="10">
        <v>333011068</v>
      </c>
      <c r="AD3087" s="10" t="s">
        <v>587</v>
      </c>
      <c r="AE3087" s="23">
        <v>119</v>
      </c>
    </row>
    <row r="3088" spans="1:31" x14ac:dyDescent="0.35">
      <c r="A3088" t="s">
        <v>9624</v>
      </c>
      <c r="B3088" t="s">
        <v>1998</v>
      </c>
      <c r="C3088" t="s">
        <v>33</v>
      </c>
      <c r="D3088" s="2">
        <v>1997</v>
      </c>
      <c r="E3088" t="s">
        <v>9625</v>
      </c>
      <c r="F3088" s="2">
        <v>3.9</v>
      </c>
      <c r="G3088">
        <v>76000</v>
      </c>
      <c r="H3088" t="s">
        <v>7915</v>
      </c>
      <c r="I3088" t="s">
        <v>7916</v>
      </c>
      <c r="J3088" t="s">
        <v>8589</v>
      </c>
      <c r="K3088" s="3" t="s">
        <v>29</v>
      </c>
      <c r="L3088">
        <v>160000000</v>
      </c>
      <c r="M3088">
        <v>164508066</v>
      </c>
      <c r="N3088" t="s">
        <v>9626</v>
      </c>
      <c r="O3088" s="2">
        <v>121</v>
      </c>
      <c r="Q3088" s="9" t="s">
        <v>33</v>
      </c>
      <c r="R3088" s="18">
        <v>1997</v>
      </c>
      <c r="S3088" s="26" t="s">
        <v>13450</v>
      </c>
      <c r="T3088" s="25" t="str">
        <f>LEFT(S3088,3)</f>
        <v>Jun</v>
      </c>
      <c r="U3088" s="9" t="s">
        <v>29</v>
      </c>
      <c r="V3088" s="18">
        <v>3.9</v>
      </c>
      <c r="W3088" s="9">
        <v>76000</v>
      </c>
      <c r="X3088" s="9" t="s">
        <v>7915</v>
      </c>
      <c r="Y3088" s="9" t="s">
        <v>7916</v>
      </c>
      <c r="Z3088" s="9" t="s">
        <v>8589</v>
      </c>
      <c r="AA3088" s="19" t="s">
        <v>29</v>
      </c>
      <c r="AB3088" s="9">
        <v>160000000</v>
      </c>
      <c r="AC3088" s="9">
        <v>164508066</v>
      </c>
      <c r="AD3088" s="9" t="s">
        <v>9626</v>
      </c>
      <c r="AE3088" s="20">
        <v>121</v>
      </c>
    </row>
    <row r="3089" spans="1:31" x14ac:dyDescent="0.35">
      <c r="A3089" t="s">
        <v>9627</v>
      </c>
      <c r="B3089" t="s">
        <v>1998</v>
      </c>
      <c r="C3089" t="s">
        <v>33</v>
      </c>
      <c r="D3089" s="2">
        <v>1997</v>
      </c>
      <c r="E3089" t="s">
        <v>9628</v>
      </c>
      <c r="F3089" s="2">
        <v>6.2</v>
      </c>
      <c r="G3089">
        <v>64000</v>
      </c>
      <c r="H3089" t="s">
        <v>5209</v>
      </c>
      <c r="I3089" t="s">
        <v>9629</v>
      </c>
      <c r="J3089" t="s">
        <v>2074</v>
      </c>
      <c r="K3089" s="3" t="s">
        <v>29</v>
      </c>
      <c r="L3089">
        <v>68000000</v>
      </c>
      <c r="M3089">
        <v>118063304</v>
      </c>
      <c r="N3089" t="s">
        <v>43</v>
      </c>
      <c r="O3089" s="2">
        <v>116</v>
      </c>
      <c r="Q3089" s="10" t="s">
        <v>33</v>
      </c>
      <c r="R3089" s="21">
        <v>1997</v>
      </c>
      <c r="S3089" s="27" t="s">
        <v>13451</v>
      </c>
      <c r="T3089" s="25" t="str">
        <f>LEFT(S3089,3)</f>
        <v>Apr</v>
      </c>
      <c r="U3089" s="10" t="s">
        <v>29</v>
      </c>
      <c r="V3089" s="21">
        <v>6.2</v>
      </c>
      <c r="W3089" s="10">
        <v>64000</v>
      </c>
      <c r="X3089" s="10" t="s">
        <v>5209</v>
      </c>
      <c r="Y3089" s="10" t="s">
        <v>9629</v>
      </c>
      <c r="Z3089" s="10" t="s">
        <v>2074</v>
      </c>
      <c r="AA3089" s="22" t="s">
        <v>29</v>
      </c>
      <c r="AB3089" s="10">
        <v>68000000</v>
      </c>
      <c r="AC3089" s="10">
        <v>118063304</v>
      </c>
      <c r="AD3089" s="10" t="s">
        <v>43</v>
      </c>
      <c r="AE3089" s="23">
        <v>116</v>
      </c>
    </row>
    <row r="3090" spans="1:31" x14ac:dyDescent="0.35">
      <c r="A3090" t="s">
        <v>9630</v>
      </c>
      <c r="B3090" t="s">
        <v>15</v>
      </c>
      <c r="C3090" t="s">
        <v>4883</v>
      </c>
      <c r="D3090" s="2">
        <v>1997</v>
      </c>
      <c r="E3090" t="s">
        <v>9631</v>
      </c>
      <c r="F3090" s="2">
        <v>7.6</v>
      </c>
      <c r="G3090">
        <v>134000</v>
      </c>
      <c r="H3090" t="s">
        <v>2000</v>
      </c>
      <c r="I3090" t="s">
        <v>2000</v>
      </c>
      <c r="J3090" t="s">
        <v>4739</v>
      </c>
      <c r="K3090" s="3" t="s">
        <v>451</v>
      </c>
      <c r="L3090">
        <v>15000000</v>
      </c>
      <c r="M3090">
        <v>3703548</v>
      </c>
      <c r="N3090" t="s">
        <v>7418</v>
      </c>
      <c r="O3090" s="2">
        <v>134</v>
      </c>
      <c r="Q3090" s="9" t="s">
        <v>4883</v>
      </c>
      <c r="R3090" s="18">
        <v>1997</v>
      </c>
      <c r="S3090" s="26" t="s">
        <v>13452</v>
      </c>
      <c r="T3090" s="25" t="str">
        <f>LEFT(S3090,3)</f>
        <v>Jan</v>
      </c>
      <c r="U3090" s="9" t="s">
        <v>451</v>
      </c>
      <c r="V3090" s="18">
        <v>7.6</v>
      </c>
      <c r="W3090" s="9">
        <v>134000</v>
      </c>
      <c r="X3090" s="9" t="s">
        <v>2000</v>
      </c>
      <c r="Y3090" s="9" t="s">
        <v>2000</v>
      </c>
      <c r="Z3090" s="9" t="s">
        <v>4739</v>
      </c>
      <c r="AA3090" s="19" t="s">
        <v>451</v>
      </c>
      <c r="AB3090" s="9">
        <v>15000000</v>
      </c>
      <c r="AC3090" s="9">
        <v>3703548</v>
      </c>
      <c r="AD3090" s="9" t="s">
        <v>7418</v>
      </c>
      <c r="AE3090" s="20">
        <v>134</v>
      </c>
    </row>
    <row r="3091" spans="1:31" x14ac:dyDescent="0.35">
      <c r="A3091" t="s">
        <v>9632</v>
      </c>
      <c r="B3091" t="s">
        <v>15</v>
      </c>
      <c r="C3091" t="s">
        <v>40</v>
      </c>
      <c r="D3091" s="2">
        <v>1997</v>
      </c>
      <c r="E3091" t="s">
        <v>9541</v>
      </c>
      <c r="F3091" s="2">
        <v>7.2</v>
      </c>
      <c r="G3091">
        <v>101000</v>
      </c>
      <c r="H3091" t="s">
        <v>9633</v>
      </c>
      <c r="I3091" t="s">
        <v>9634</v>
      </c>
      <c r="J3091" t="s">
        <v>6724</v>
      </c>
      <c r="K3091" s="3" t="s">
        <v>21</v>
      </c>
      <c r="L3091">
        <v>3500000</v>
      </c>
      <c r="M3091">
        <v>257938649</v>
      </c>
      <c r="N3091" t="s">
        <v>9635</v>
      </c>
      <c r="O3091" s="2">
        <v>91</v>
      </c>
      <c r="Q3091" s="10" t="s">
        <v>40</v>
      </c>
      <c r="R3091" s="21">
        <v>1997</v>
      </c>
      <c r="S3091" s="27" t="s">
        <v>13435</v>
      </c>
      <c r="T3091" s="25" t="str">
        <f>LEFT(S3091,3)</f>
        <v>Sep</v>
      </c>
      <c r="U3091" s="10" t="s">
        <v>29</v>
      </c>
      <c r="V3091" s="21">
        <v>7.2</v>
      </c>
      <c r="W3091" s="10">
        <v>101000</v>
      </c>
      <c r="X3091" s="10" t="s">
        <v>9633</v>
      </c>
      <c r="Y3091" s="10" t="s">
        <v>9634</v>
      </c>
      <c r="Z3091" s="10" t="s">
        <v>6724</v>
      </c>
      <c r="AA3091" s="22" t="s">
        <v>21</v>
      </c>
      <c r="AB3091" s="10">
        <v>3500000</v>
      </c>
      <c r="AC3091" s="10">
        <v>257938649</v>
      </c>
      <c r="AD3091" s="10" t="s">
        <v>9635</v>
      </c>
      <c r="AE3091" s="23">
        <v>91</v>
      </c>
    </row>
    <row r="3092" spans="1:31" x14ac:dyDescent="0.35">
      <c r="A3092" t="s">
        <v>9636</v>
      </c>
      <c r="B3092" t="s">
        <v>1998</v>
      </c>
      <c r="C3092" t="s">
        <v>33</v>
      </c>
      <c r="D3092" s="2">
        <v>1997</v>
      </c>
      <c r="E3092" t="s">
        <v>9637</v>
      </c>
      <c r="F3092" s="2">
        <v>5.2</v>
      </c>
      <c r="G3092">
        <v>65000</v>
      </c>
      <c r="H3092" t="s">
        <v>9638</v>
      </c>
      <c r="I3092" t="s">
        <v>9639</v>
      </c>
      <c r="J3092" t="s">
        <v>9640</v>
      </c>
      <c r="K3092" s="3" t="s">
        <v>29</v>
      </c>
      <c r="L3092">
        <v>40000000</v>
      </c>
      <c r="M3092">
        <v>87840042</v>
      </c>
      <c r="N3092" t="s">
        <v>9641</v>
      </c>
      <c r="O3092" s="2">
        <v>96</v>
      </c>
      <c r="Q3092" s="9" t="s">
        <v>33</v>
      </c>
      <c r="R3092" s="18">
        <v>1997</v>
      </c>
      <c r="S3092" s="26" t="s">
        <v>13453</v>
      </c>
      <c r="T3092" s="25" t="str">
        <f>LEFT(S3092,3)</f>
        <v>Aug</v>
      </c>
      <c r="U3092" s="9" t="s">
        <v>29</v>
      </c>
      <c r="V3092" s="18">
        <v>5.2</v>
      </c>
      <c r="W3092" s="9">
        <v>65000</v>
      </c>
      <c r="X3092" s="9" t="s">
        <v>9638</v>
      </c>
      <c r="Y3092" s="9" t="s">
        <v>9639</v>
      </c>
      <c r="Z3092" s="9" t="s">
        <v>9640</v>
      </c>
      <c r="AA3092" s="19" t="s">
        <v>29</v>
      </c>
      <c r="AB3092" s="9">
        <v>40000000</v>
      </c>
      <c r="AC3092" s="9">
        <v>87840042</v>
      </c>
      <c r="AD3092" s="9" t="s">
        <v>9641</v>
      </c>
      <c r="AE3092" s="20">
        <v>96</v>
      </c>
    </row>
    <row r="3093" spans="1:31" x14ac:dyDescent="0.35">
      <c r="A3093" t="s">
        <v>9642</v>
      </c>
      <c r="B3093" t="s">
        <v>15</v>
      </c>
      <c r="C3093" t="s">
        <v>40</v>
      </c>
      <c r="D3093" s="2">
        <v>1997</v>
      </c>
      <c r="E3093" t="s">
        <v>9359</v>
      </c>
      <c r="F3093" s="2">
        <v>6.2</v>
      </c>
      <c r="G3093">
        <v>43000</v>
      </c>
      <c r="H3093" t="s">
        <v>9643</v>
      </c>
      <c r="I3093" t="s">
        <v>5307</v>
      </c>
      <c r="J3093" t="s">
        <v>9644</v>
      </c>
      <c r="K3093" s="3" t="s">
        <v>29</v>
      </c>
      <c r="L3093">
        <v>0</v>
      </c>
      <c r="M3093">
        <v>29235353</v>
      </c>
      <c r="N3093" t="s">
        <v>2091</v>
      </c>
      <c r="O3093" s="2">
        <v>92</v>
      </c>
      <c r="Q3093" s="10" t="s">
        <v>40</v>
      </c>
      <c r="R3093" s="21">
        <v>1997</v>
      </c>
      <c r="S3093" s="27" t="s">
        <v>13417</v>
      </c>
      <c r="T3093" s="25" t="str">
        <f>LEFT(S3093,3)</f>
        <v>Apr</v>
      </c>
      <c r="U3093" s="10" t="s">
        <v>29</v>
      </c>
      <c r="V3093" s="21">
        <v>6.2</v>
      </c>
      <c r="W3093" s="10">
        <v>43000</v>
      </c>
      <c r="X3093" s="10" t="s">
        <v>9643</v>
      </c>
      <c r="Y3093" s="10" t="s">
        <v>5307</v>
      </c>
      <c r="Z3093" s="10" t="s">
        <v>9644</v>
      </c>
      <c r="AA3093" s="22" t="s">
        <v>29</v>
      </c>
      <c r="AB3093" s="10">
        <v>0</v>
      </c>
      <c r="AC3093" s="10">
        <v>29235353</v>
      </c>
      <c r="AD3093" s="10" t="s">
        <v>2091</v>
      </c>
      <c r="AE3093" s="23">
        <v>92</v>
      </c>
    </row>
    <row r="3094" spans="1:31" x14ac:dyDescent="0.35">
      <c r="A3094" t="s">
        <v>9645</v>
      </c>
      <c r="B3094" t="s">
        <v>1998</v>
      </c>
      <c r="C3094" t="s">
        <v>24</v>
      </c>
      <c r="D3094" s="2">
        <v>1997</v>
      </c>
      <c r="E3094" t="s">
        <v>9646</v>
      </c>
      <c r="F3094" s="2">
        <v>7.1</v>
      </c>
      <c r="G3094">
        <v>134000</v>
      </c>
      <c r="H3094" t="s">
        <v>664</v>
      </c>
      <c r="I3094" t="s">
        <v>9647</v>
      </c>
      <c r="J3094" t="s">
        <v>6534</v>
      </c>
      <c r="K3094" s="3" t="s">
        <v>29</v>
      </c>
      <c r="L3094">
        <v>70000000</v>
      </c>
      <c r="M3094">
        <v>131457682</v>
      </c>
      <c r="N3094" t="s">
        <v>9582</v>
      </c>
      <c r="O3094" s="2">
        <v>136</v>
      </c>
      <c r="Q3094" s="9" t="s">
        <v>24</v>
      </c>
      <c r="R3094" s="18">
        <v>1997</v>
      </c>
      <c r="S3094" s="26" t="s">
        <v>13454</v>
      </c>
      <c r="T3094" s="25" t="str">
        <f>LEFT(S3094,3)</f>
        <v>Oct</v>
      </c>
      <c r="U3094" s="9" t="s">
        <v>29</v>
      </c>
      <c r="V3094" s="18">
        <v>7.1</v>
      </c>
      <c r="W3094" s="9">
        <v>134000</v>
      </c>
      <c r="X3094" s="9" t="s">
        <v>664</v>
      </c>
      <c r="Y3094" s="9" t="s">
        <v>9647</v>
      </c>
      <c r="Z3094" s="9" t="s">
        <v>6534</v>
      </c>
      <c r="AA3094" s="19" t="s">
        <v>29</v>
      </c>
      <c r="AB3094" s="9">
        <v>70000000</v>
      </c>
      <c r="AC3094" s="9">
        <v>131457682</v>
      </c>
      <c r="AD3094" s="9" t="s">
        <v>9582</v>
      </c>
      <c r="AE3094" s="20">
        <v>136</v>
      </c>
    </row>
    <row r="3095" spans="1:31" x14ac:dyDescent="0.35">
      <c r="A3095" t="s">
        <v>9648</v>
      </c>
      <c r="B3095" t="s">
        <v>15</v>
      </c>
      <c r="C3095" t="s">
        <v>103</v>
      </c>
      <c r="D3095" s="2">
        <v>1997</v>
      </c>
      <c r="E3095" t="s">
        <v>7287</v>
      </c>
      <c r="F3095" s="2">
        <v>6.9</v>
      </c>
      <c r="G3095">
        <v>89000</v>
      </c>
      <c r="H3095" t="s">
        <v>8809</v>
      </c>
      <c r="I3095" t="s">
        <v>8809</v>
      </c>
      <c r="J3095" t="s">
        <v>760</v>
      </c>
      <c r="K3095" s="3" t="s">
        <v>29</v>
      </c>
      <c r="L3095">
        <v>15000000</v>
      </c>
      <c r="M3095">
        <v>44862187</v>
      </c>
      <c r="N3095" t="s">
        <v>3743</v>
      </c>
      <c r="O3095" s="2">
        <v>105</v>
      </c>
      <c r="Q3095" s="10" t="s">
        <v>103</v>
      </c>
      <c r="R3095" s="21">
        <v>1997</v>
      </c>
      <c r="S3095" s="27" t="s">
        <v>13133</v>
      </c>
      <c r="T3095" s="25" t="str">
        <f>LEFT(S3095,3)</f>
        <v>Aug</v>
      </c>
      <c r="U3095" s="10" t="s">
        <v>29</v>
      </c>
      <c r="V3095" s="21">
        <v>6.9</v>
      </c>
      <c r="W3095" s="10">
        <v>89000</v>
      </c>
      <c r="X3095" s="10" t="s">
        <v>8809</v>
      </c>
      <c r="Y3095" s="10" t="s">
        <v>8809</v>
      </c>
      <c r="Z3095" s="10" t="s">
        <v>760</v>
      </c>
      <c r="AA3095" s="22" t="s">
        <v>29</v>
      </c>
      <c r="AB3095" s="10">
        <v>15000000</v>
      </c>
      <c r="AC3095" s="10">
        <v>44862187</v>
      </c>
      <c r="AD3095" s="10" t="s">
        <v>3743</v>
      </c>
      <c r="AE3095" s="23">
        <v>105</v>
      </c>
    </row>
    <row r="3096" spans="1:31" x14ac:dyDescent="0.35">
      <c r="A3096" t="s">
        <v>9649</v>
      </c>
      <c r="B3096" t="s">
        <v>15</v>
      </c>
      <c r="C3096" t="s">
        <v>40</v>
      </c>
      <c r="D3096" s="2">
        <v>1997</v>
      </c>
      <c r="E3096" t="s">
        <v>9650</v>
      </c>
      <c r="F3096" s="2">
        <v>6.7</v>
      </c>
      <c r="G3096">
        <v>33000</v>
      </c>
      <c r="H3096" t="s">
        <v>8472</v>
      </c>
      <c r="I3096" t="s">
        <v>8472</v>
      </c>
      <c r="J3096" t="s">
        <v>9651</v>
      </c>
      <c r="K3096" s="3" t="s">
        <v>29</v>
      </c>
      <c r="L3096">
        <v>1300000</v>
      </c>
      <c r="M3096">
        <v>116799</v>
      </c>
      <c r="N3096" t="s">
        <v>7525</v>
      </c>
      <c r="O3096" s="2">
        <v>89</v>
      </c>
      <c r="Q3096" s="9" t="s">
        <v>40</v>
      </c>
      <c r="R3096" s="18">
        <v>1997</v>
      </c>
      <c r="S3096" s="26" t="s">
        <v>13455</v>
      </c>
      <c r="T3096" s="25" t="str">
        <f>LEFT(S3096,3)</f>
        <v>Nov</v>
      </c>
      <c r="U3096" s="9" t="s">
        <v>247</v>
      </c>
      <c r="V3096" s="18">
        <v>6.7</v>
      </c>
      <c r="W3096" s="9">
        <v>33000</v>
      </c>
      <c r="X3096" s="9" t="s">
        <v>8472</v>
      </c>
      <c r="Y3096" s="9" t="s">
        <v>8472</v>
      </c>
      <c r="Z3096" s="9" t="s">
        <v>9651</v>
      </c>
      <c r="AA3096" s="19" t="s">
        <v>29</v>
      </c>
      <c r="AB3096" s="9">
        <v>1300000</v>
      </c>
      <c r="AC3096" s="9">
        <v>116799</v>
      </c>
      <c r="AD3096" s="9" t="s">
        <v>7525</v>
      </c>
      <c r="AE3096" s="20">
        <v>89</v>
      </c>
    </row>
    <row r="3097" spans="1:31" x14ac:dyDescent="0.35">
      <c r="A3097" t="s">
        <v>9652</v>
      </c>
      <c r="B3097" t="s">
        <v>1998</v>
      </c>
      <c r="C3097" t="s">
        <v>40</v>
      </c>
      <c r="D3097" s="2">
        <v>1997</v>
      </c>
      <c r="E3097" t="s">
        <v>9541</v>
      </c>
      <c r="F3097" s="2">
        <v>6.4</v>
      </c>
      <c r="G3097">
        <v>40000</v>
      </c>
      <c r="H3097" t="s">
        <v>2220</v>
      </c>
      <c r="I3097" t="s">
        <v>6814</v>
      </c>
      <c r="J3097" t="s">
        <v>1727</v>
      </c>
      <c r="K3097" s="3" t="s">
        <v>29</v>
      </c>
      <c r="L3097">
        <v>35000000</v>
      </c>
      <c r="M3097">
        <v>63856929</v>
      </c>
      <c r="N3097" t="s">
        <v>43</v>
      </c>
      <c r="O3097" s="2">
        <v>90</v>
      </c>
      <c r="Q3097" s="10" t="s">
        <v>40</v>
      </c>
      <c r="R3097" s="21">
        <v>1997</v>
      </c>
      <c r="S3097" s="27" t="s">
        <v>13435</v>
      </c>
      <c r="T3097" s="25" t="str">
        <f>LEFT(S3097,3)</f>
        <v>Sep</v>
      </c>
      <c r="U3097" s="10" t="s">
        <v>29</v>
      </c>
      <c r="V3097" s="21">
        <v>6.4</v>
      </c>
      <c r="W3097" s="10">
        <v>40000</v>
      </c>
      <c r="X3097" s="10" t="s">
        <v>2220</v>
      </c>
      <c r="Y3097" s="10" t="s">
        <v>6814</v>
      </c>
      <c r="Z3097" s="10" t="s">
        <v>1727</v>
      </c>
      <c r="AA3097" s="22" t="s">
        <v>29</v>
      </c>
      <c r="AB3097" s="10">
        <v>35000000</v>
      </c>
      <c r="AC3097" s="10">
        <v>63856929</v>
      </c>
      <c r="AD3097" s="10" t="s">
        <v>43</v>
      </c>
      <c r="AE3097" s="23">
        <v>90</v>
      </c>
    </row>
    <row r="3098" spans="1:31" x14ac:dyDescent="0.35">
      <c r="A3098" t="s">
        <v>9653</v>
      </c>
      <c r="B3098" t="s">
        <v>15</v>
      </c>
      <c r="C3098" t="s">
        <v>62</v>
      </c>
      <c r="D3098" s="2">
        <v>1997</v>
      </c>
      <c r="E3098" t="s">
        <v>9654</v>
      </c>
      <c r="F3098" s="2">
        <v>6.9</v>
      </c>
      <c r="G3098">
        <v>15000</v>
      </c>
      <c r="H3098" t="s">
        <v>3207</v>
      </c>
      <c r="I3098" t="s">
        <v>6089</v>
      </c>
      <c r="J3098" t="s">
        <v>9655</v>
      </c>
      <c r="K3098" s="3" t="s">
        <v>21</v>
      </c>
      <c r="L3098">
        <v>10000000</v>
      </c>
      <c r="M3098">
        <v>2158775</v>
      </c>
      <c r="N3098" t="s">
        <v>9656</v>
      </c>
      <c r="O3098" s="2">
        <v>118</v>
      </c>
      <c r="Q3098" s="9" t="s">
        <v>62</v>
      </c>
      <c r="R3098" s="18">
        <v>1997</v>
      </c>
      <c r="S3098" s="26" t="s">
        <v>13456</v>
      </c>
      <c r="T3098" s="25" t="str">
        <f>LEFT(S3098,3)</f>
        <v>May</v>
      </c>
      <c r="U3098" s="9" t="s">
        <v>29</v>
      </c>
      <c r="V3098" s="18">
        <v>6.9</v>
      </c>
      <c r="W3098" s="9">
        <v>15000</v>
      </c>
      <c r="X3098" s="9" t="s">
        <v>3207</v>
      </c>
      <c r="Y3098" s="9" t="s">
        <v>6089</v>
      </c>
      <c r="Z3098" s="9" t="s">
        <v>9655</v>
      </c>
      <c r="AA3098" s="19" t="s">
        <v>21</v>
      </c>
      <c r="AB3098" s="9">
        <v>10000000</v>
      </c>
      <c r="AC3098" s="9">
        <v>2158775</v>
      </c>
      <c r="AD3098" s="9" t="s">
        <v>9656</v>
      </c>
      <c r="AE3098" s="20">
        <v>118</v>
      </c>
    </row>
    <row r="3099" spans="1:31" x14ac:dyDescent="0.35">
      <c r="A3099" t="s">
        <v>9657</v>
      </c>
      <c r="B3099" t="s">
        <v>15</v>
      </c>
      <c r="C3099" t="s">
        <v>40</v>
      </c>
      <c r="D3099" s="2">
        <v>1997</v>
      </c>
      <c r="E3099" t="s">
        <v>9658</v>
      </c>
      <c r="F3099" s="2">
        <v>7.2</v>
      </c>
      <c r="G3099">
        <v>134000</v>
      </c>
      <c r="H3099" t="s">
        <v>7969</v>
      </c>
      <c r="I3099" t="s">
        <v>7969</v>
      </c>
      <c r="J3099" t="s">
        <v>9659</v>
      </c>
      <c r="K3099" s="3" t="s">
        <v>29</v>
      </c>
      <c r="L3099">
        <v>250000</v>
      </c>
      <c r="M3099">
        <v>12021272</v>
      </c>
      <c r="N3099" t="s">
        <v>9660</v>
      </c>
      <c r="O3099" s="2">
        <v>113</v>
      </c>
      <c r="Q3099" s="10" t="s">
        <v>40</v>
      </c>
      <c r="R3099" s="21">
        <v>1997</v>
      </c>
      <c r="S3099" s="27" t="s">
        <v>13457</v>
      </c>
      <c r="T3099" s="25" t="str">
        <f>LEFT(S3099,3)</f>
        <v>Apr</v>
      </c>
      <c r="U3099" s="10" t="s">
        <v>29</v>
      </c>
      <c r="V3099" s="21">
        <v>7.2</v>
      </c>
      <c r="W3099" s="10">
        <v>134000</v>
      </c>
      <c r="X3099" s="10" t="s">
        <v>7969</v>
      </c>
      <c r="Y3099" s="10" t="s">
        <v>7969</v>
      </c>
      <c r="Z3099" s="10" t="s">
        <v>9659</v>
      </c>
      <c r="AA3099" s="22" t="s">
        <v>29</v>
      </c>
      <c r="AB3099" s="10">
        <v>250000</v>
      </c>
      <c r="AC3099" s="10">
        <v>12021272</v>
      </c>
      <c r="AD3099" s="10" t="s">
        <v>9660</v>
      </c>
      <c r="AE3099" s="23">
        <v>113</v>
      </c>
    </row>
    <row r="3100" spans="1:31" x14ac:dyDescent="0.35">
      <c r="A3100" t="s">
        <v>9661</v>
      </c>
      <c r="B3100" t="s">
        <v>15</v>
      </c>
      <c r="C3100" t="s">
        <v>103</v>
      </c>
      <c r="D3100" s="2">
        <v>1997</v>
      </c>
      <c r="E3100" t="s">
        <v>9662</v>
      </c>
      <c r="F3100" s="2">
        <v>6.7</v>
      </c>
      <c r="G3100">
        <v>50000</v>
      </c>
      <c r="H3100" t="s">
        <v>790</v>
      </c>
      <c r="I3100" t="s">
        <v>9663</v>
      </c>
      <c r="J3100" t="s">
        <v>986</v>
      </c>
      <c r="K3100" s="3" t="s">
        <v>29</v>
      </c>
      <c r="L3100">
        <v>19000000</v>
      </c>
      <c r="M3100">
        <v>6682098</v>
      </c>
      <c r="N3100" t="s">
        <v>9664</v>
      </c>
      <c r="O3100" s="2">
        <v>125</v>
      </c>
      <c r="Q3100" s="9" t="s">
        <v>103</v>
      </c>
      <c r="R3100" s="18">
        <v>1997</v>
      </c>
      <c r="S3100" s="26" t="s">
        <v>13458</v>
      </c>
      <c r="T3100" s="25" t="str">
        <f>LEFT(S3100,3)</f>
        <v>Oct</v>
      </c>
      <c r="U3100" s="9" t="s">
        <v>29</v>
      </c>
      <c r="V3100" s="18">
        <v>6.7</v>
      </c>
      <c r="W3100" s="9">
        <v>50000</v>
      </c>
      <c r="X3100" s="9" t="s">
        <v>790</v>
      </c>
      <c r="Y3100" s="9" t="s">
        <v>9663</v>
      </c>
      <c r="Z3100" s="9" t="s">
        <v>986</v>
      </c>
      <c r="AA3100" s="19" t="s">
        <v>29</v>
      </c>
      <c r="AB3100" s="9">
        <v>19000000</v>
      </c>
      <c r="AC3100" s="9">
        <v>6682098</v>
      </c>
      <c r="AD3100" s="9" t="s">
        <v>9664</v>
      </c>
      <c r="AE3100" s="20">
        <v>125</v>
      </c>
    </row>
    <row r="3101" spans="1:31" x14ac:dyDescent="0.35">
      <c r="A3101" t="s">
        <v>9665</v>
      </c>
      <c r="B3101" t="s">
        <v>15</v>
      </c>
      <c r="C3101" t="s">
        <v>33</v>
      </c>
      <c r="D3101" s="2">
        <v>1997</v>
      </c>
      <c r="E3101" t="s">
        <v>9666</v>
      </c>
      <c r="F3101" s="2">
        <v>6.7</v>
      </c>
      <c r="G3101">
        <v>96000</v>
      </c>
      <c r="H3101" t="s">
        <v>1152</v>
      </c>
      <c r="I3101" t="s">
        <v>9667</v>
      </c>
      <c r="J3101" t="s">
        <v>534</v>
      </c>
      <c r="K3101" s="3" t="s">
        <v>29</v>
      </c>
      <c r="L3101">
        <v>75000000</v>
      </c>
      <c r="M3101">
        <v>136982834</v>
      </c>
      <c r="N3101" t="s">
        <v>22</v>
      </c>
      <c r="O3101" s="2">
        <v>135</v>
      </c>
      <c r="Q3101" s="10" t="s">
        <v>33</v>
      </c>
      <c r="R3101" s="21">
        <v>1997</v>
      </c>
      <c r="S3101" s="27" t="s">
        <v>13459</v>
      </c>
      <c r="T3101" s="25" t="str">
        <f>LEFT(S3101,3)</f>
        <v>Aug</v>
      </c>
      <c r="U3101" s="10" t="s">
        <v>29</v>
      </c>
      <c r="V3101" s="21">
        <v>6.7</v>
      </c>
      <c r="W3101" s="10">
        <v>96000</v>
      </c>
      <c r="X3101" s="10" t="s">
        <v>1152</v>
      </c>
      <c r="Y3101" s="10" t="s">
        <v>9667</v>
      </c>
      <c r="Z3101" s="10" t="s">
        <v>534</v>
      </c>
      <c r="AA3101" s="22" t="s">
        <v>29</v>
      </c>
      <c r="AB3101" s="10">
        <v>75000000</v>
      </c>
      <c r="AC3101" s="10">
        <v>136982834</v>
      </c>
      <c r="AD3101" s="10" t="s">
        <v>22</v>
      </c>
      <c r="AE3101" s="23">
        <v>135</v>
      </c>
    </row>
    <row r="3102" spans="1:31" x14ac:dyDescent="0.35">
      <c r="A3102" t="s">
        <v>9668</v>
      </c>
      <c r="B3102" t="s">
        <v>15</v>
      </c>
      <c r="C3102" t="s">
        <v>103</v>
      </c>
      <c r="D3102" s="2">
        <v>1997</v>
      </c>
      <c r="E3102" t="s">
        <v>9520</v>
      </c>
      <c r="F3102" s="2">
        <v>6.9</v>
      </c>
      <c r="G3102">
        <v>51000</v>
      </c>
      <c r="H3102" t="s">
        <v>9669</v>
      </c>
      <c r="I3102" t="s">
        <v>9669</v>
      </c>
      <c r="J3102" t="s">
        <v>506</v>
      </c>
      <c r="K3102" s="3" t="s">
        <v>29</v>
      </c>
      <c r="L3102">
        <v>36000000</v>
      </c>
      <c r="M3102">
        <v>50159144</v>
      </c>
      <c r="N3102" t="s">
        <v>592</v>
      </c>
      <c r="O3102" s="2">
        <v>93</v>
      </c>
      <c r="Q3102" s="9" t="s">
        <v>103</v>
      </c>
      <c r="R3102" s="18">
        <v>1997</v>
      </c>
      <c r="S3102" s="26" t="s">
        <v>13429</v>
      </c>
      <c r="T3102" s="25" t="str">
        <f>LEFT(S3102,3)</f>
        <v>May</v>
      </c>
      <c r="U3102" s="9" t="s">
        <v>29</v>
      </c>
      <c r="V3102" s="18">
        <v>6.9</v>
      </c>
      <c r="W3102" s="9">
        <v>51000</v>
      </c>
      <c r="X3102" s="9" t="s">
        <v>9669</v>
      </c>
      <c r="Y3102" s="9" t="s">
        <v>9669</v>
      </c>
      <c r="Z3102" s="9" t="s">
        <v>506</v>
      </c>
      <c r="AA3102" s="19" t="s">
        <v>29</v>
      </c>
      <c r="AB3102" s="9">
        <v>36000000</v>
      </c>
      <c r="AC3102" s="9">
        <v>50159144</v>
      </c>
      <c r="AD3102" s="9" t="s">
        <v>592</v>
      </c>
      <c r="AE3102" s="20">
        <v>93</v>
      </c>
    </row>
    <row r="3103" spans="1:31" x14ac:dyDescent="0.35">
      <c r="A3103" t="s">
        <v>9670</v>
      </c>
      <c r="B3103" t="s">
        <v>15</v>
      </c>
      <c r="C3103" t="s">
        <v>33</v>
      </c>
      <c r="D3103" s="2">
        <v>1997</v>
      </c>
      <c r="E3103" t="s">
        <v>9671</v>
      </c>
      <c r="F3103" s="2">
        <v>6</v>
      </c>
      <c r="G3103">
        <v>75000</v>
      </c>
      <c r="H3103" t="s">
        <v>989</v>
      </c>
      <c r="I3103" t="s">
        <v>9672</v>
      </c>
      <c r="J3103" t="s">
        <v>2596</v>
      </c>
      <c r="K3103" s="3" t="s">
        <v>29</v>
      </c>
      <c r="L3103">
        <v>50000000</v>
      </c>
      <c r="M3103">
        <v>48169156</v>
      </c>
      <c r="N3103" t="s">
        <v>7999</v>
      </c>
      <c r="O3103" s="2">
        <v>125</v>
      </c>
      <c r="Q3103" s="10" t="s">
        <v>33</v>
      </c>
      <c r="R3103" s="21">
        <v>1997</v>
      </c>
      <c r="S3103" s="27" t="s">
        <v>13460</v>
      </c>
      <c r="T3103" s="25" t="str">
        <f>LEFT(S3103,3)</f>
        <v>Aug</v>
      </c>
      <c r="U3103" s="10" t="s">
        <v>29</v>
      </c>
      <c r="V3103" s="21">
        <v>6</v>
      </c>
      <c r="W3103" s="10">
        <v>75000</v>
      </c>
      <c r="X3103" s="10" t="s">
        <v>989</v>
      </c>
      <c r="Y3103" s="10" t="s">
        <v>9672</v>
      </c>
      <c r="Z3103" s="10" t="s">
        <v>2596</v>
      </c>
      <c r="AA3103" s="22" t="s">
        <v>29</v>
      </c>
      <c r="AB3103" s="10">
        <v>50000000</v>
      </c>
      <c r="AC3103" s="10">
        <v>48169156</v>
      </c>
      <c r="AD3103" s="10" t="s">
        <v>7999</v>
      </c>
      <c r="AE3103" s="23">
        <v>125</v>
      </c>
    </row>
    <row r="3104" spans="1:31" x14ac:dyDescent="0.35">
      <c r="A3104" t="s">
        <v>9673</v>
      </c>
      <c r="B3104" t="s">
        <v>15</v>
      </c>
      <c r="C3104" t="s">
        <v>33</v>
      </c>
      <c r="D3104" s="2">
        <v>1997</v>
      </c>
      <c r="E3104" t="s">
        <v>9674</v>
      </c>
      <c r="F3104" s="2">
        <v>6.4</v>
      </c>
      <c r="G3104">
        <v>109000</v>
      </c>
      <c r="H3104" t="s">
        <v>5267</v>
      </c>
      <c r="I3104" t="s">
        <v>9675</v>
      </c>
      <c r="J3104" t="s">
        <v>4458</v>
      </c>
      <c r="K3104" s="3" t="s">
        <v>29</v>
      </c>
      <c r="L3104">
        <v>60000000</v>
      </c>
      <c r="M3104">
        <v>159330280</v>
      </c>
      <c r="N3104" t="s">
        <v>60</v>
      </c>
      <c r="O3104" s="2">
        <v>124</v>
      </c>
      <c r="Q3104" s="9" t="s">
        <v>33</v>
      </c>
      <c r="R3104" s="18">
        <v>1997</v>
      </c>
      <c r="S3104" s="26" t="s">
        <v>13461</v>
      </c>
      <c r="T3104" s="25" t="str">
        <f>LEFT(S3104,3)</f>
        <v>Nov</v>
      </c>
      <c r="U3104" s="9" t="s">
        <v>29</v>
      </c>
      <c r="V3104" s="18">
        <v>6.4</v>
      </c>
      <c r="W3104" s="9">
        <v>109000</v>
      </c>
      <c r="X3104" s="9" t="s">
        <v>5267</v>
      </c>
      <c r="Y3104" s="9" t="s">
        <v>9675</v>
      </c>
      <c r="Z3104" s="9" t="s">
        <v>4458</v>
      </c>
      <c r="AA3104" s="19" t="s">
        <v>29</v>
      </c>
      <c r="AB3104" s="9">
        <v>60000000</v>
      </c>
      <c r="AC3104" s="9">
        <v>159330280</v>
      </c>
      <c r="AD3104" s="9" t="s">
        <v>60</v>
      </c>
      <c r="AE3104" s="20">
        <v>124</v>
      </c>
    </row>
    <row r="3105" spans="1:31" x14ac:dyDescent="0.35">
      <c r="A3105" t="s">
        <v>9676</v>
      </c>
      <c r="B3105" t="s">
        <v>15</v>
      </c>
      <c r="C3105" t="s">
        <v>103</v>
      </c>
      <c r="D3105" s="2">
        <v>1997</v>
      </c>
      <c r="E3105" t="s">
        <v>9662</v>
      </c>
      <c r="F3105" s="2">
        <v>6.6</v>
      </c>
      <c r="G3105">
        <v>68000</v>
      </c>
      <c r="H3105" t="s">
        <v>8758</v>
      </c>
      <c r="I3105" t="s">
        <v>9677</v>
      </c>
      <c r="J3105" t="s">
        <v>5220</v>
      </c>
      <c r="K3105" s="3" t="s">
        <v>29</v>
      </c>
      <c r="L3105">
        <v>27000000</v>
      </c>
      <c r="M3105">
        <v>60527873</v>
      </c>
      <c r="N3105" t="s">
        <v>43</v>
      </c>
      <c r="O3105" s="2">
        <v>115</v>
      </c>
      <c r="Q3105" s="10" t="s">
        <v>103</v>
      </c>
      <c r="R3105" s="21">
        <v>1997</v>
      </c>
      <c r="S3105" s="27" t="s">
        <v>13458</v>
      </c>
      <c r="T3105" s="25" t="str">
        <f>LEFT(S3105,3)</f>
        <v>Oct</v>
      </c>
      <c r="U3105" s="10" t="s">
        <v>29</v>
      </c>
      <c r="V3105" s="21">
        <v>6.6</v>
      </c>
      <c r="W3105" s="10">
        <v>68000</v>
      </c>
      <c r="X3105" s="10" t="s">
        <v>8758</v>
      </c>
      <c r="Y3105" s="10" t="s">
        <v>9677</v>
      </c>
      <c r="Z3105" s="10" t="s">
        <v>5220</v>
      </c>
      <c r="AA3105" s="22" t="s">
        <v>29</v>
      </c>
      <c r="AB3105" s="10">
        <v>27000000</v>
      </c>
      <c r="AC3105" s="10">
        <v>60527873</v>
      </c>
      <c r="AD3105" s="10" t="s">
        <v>43</v>
      </c>
      <c r="AE3105" s="23">
        <v>115</v>
      </c>
    </row>
    <row r="3106" spans="1:31" x14ac:dyDescent="0.35">
      <c r="A3106" t="s">
        <v>9678</v>
      </c>
      <c r="B3106" t="s">
        <v>32</v>
      </c>
      <c r="C3106" t="s">
        <v>40</v>
      </c>
      <c r="D3106" s="2">
        <v>1997</v>
      </c>
      <c r="E3106" t="s">
        <v>9207</v>
      </c>
      <c r="F3106" s="2">
        <v>6</v>
      </c>
      <c r="G3106">
        <v>46000</v>
      </c>
      <c r="H3106" t="s">
        <v>9679</v>
      </c>
      <c r="I3106" t="s">
        <v>9680</v>
      </c>
      <c r="J3106" t="s">
        <v>48</v>
      </c>
      <c r="K3106" s="3" t="s">
        <v>29</v>
      </c>
      <c r="L3106">
        <v>25000000</v>
      </c>
      <c r="M3106">
        <v>36400360</v>
      </c>
      <c r="N3106" t="s">
        <v>22</v>
      </c>
      <c r="O3106" s="2">
        <v>93</v>
      </c>
      <c r="Q3106" s="9" t="s">
        <v>40</v>
      </c>
      <c r="R3106" s="18">
        <v>1997</v>
      </c>
      <c r="S3106" s="26" t="s">
        <v>13403</v>
      </c>
      <c r="T3106" s="25" t="str">
        <f>LEFT(S3106,3)</f>
        <v>Feb</v>
      </c>
      <c r="U3106" s="9" t="s">
        <v>29</v>
      </c>
      <c r="V3106" s="18">
        <v>6</v>
      </c>
      <c r="W3106" s="9">
        <v>46000</v>
      </c>
      <c r="X3106" s="9" t="s">
        <v>9679</v>
      </c>
      <c r="Y3106" s="9" t="s">
        <v>9680</v>
      </c>
      <c r="Z3106" s="9" t="s">
        <v>48</v>
      </c>
      <c r="AA3106" s="19" t="s">
        <v>29</v>
      </c>
      <c r="AB3106" s="9">
        <v>25000000</v>
      </c>
      <c r="AC3106" s="9">
        <v>36400360</v>
      </c>
      <c r="AD3106" s="9" t="s">
        <v>22</v>
      </c>
      <c r="AE3106" s="20">
        <v>93</v>
      </c>
    </row>
    <row r="3107" spans="1:31" x14ac:dyDescent="0.35">
      <c r="A3107" t="s">
        <v>9681</v>
      </c>
      <c r="B3107" t="s">
        <v>15</v>
      </c>
      <c r="C3107" t="s">
        <v>33</v>
      </c>
      <c r="D3107" s="2">
        <v>1997</v>
      </c>
      <c r="E3107" t="s">
        <v>9682</v>
      </c>
      <c r="F3107" s="2">
        <v>6.2</v>
      </c>
      <c r="G3107">
        <v>62000</v>
      </c>
      <c r="H3107" t="s">
        <v>931</v>
      </c>
      <c r="I3107" t="s">
        <v>5128</v>
      </c>
      <c r="J3107" t="s">
        <v>496</v>
      </c>
      <c r="K3107" s="3" t="s">
        <v>29</v>
      </c>
      <c r="L3107">
        <v>90000000</v>
      </c>
      <c r="M3107">
        <v>140807547</v>
      </c>
      <c r="N3107" t="s">
        <v>30</v>
      </c>
      <c r="O3107" s="2">
        <v>111</v>
      </c>
      <c r="Q3107" s="10" t="s">
        <v>33</v>
      </c>
      <c r="R3107" s="21">
        <v>1997</v>
      </c>
      <c r="S3107" s="27" t="s">
        <v>13462</v>
      </c>
      <c r="T3107" s="25" t="str">
        <f>LEFT(S3107,3)</f>
        <v>Mar</v>
      </c>
      <c r="U3107" s="10" t="s">
        <v>29</v>
      </c>
      <c r="V3107" s="21">
        <v>6.2</v>
      </c>
      <c r="W3107" s="10">
        <v>62000</v>
      </c>
      <c r="X3107" s="10" t="s">
        <v>931</v>
      </c>
      <c r="Y3107" s="10" t="s">
        <v>5128</v>
      </c>
      <c r="Z3107" s="10" t="s">
        <v>496</v>
      </c>
      <c r="AA3107" s="22" t="s">
        <v>29</v>
      </c>
      <c r="AB3107" s="10">
        <v>90000000</v>
      </c>
      <c r="AC3107" s="10">
        <v>140807547</v>
      </c>
      <c r="AD3107" s="10" t="s">
        <v>30</v>
      </c>
      <c r="AE3107" s="23">
        <v>111</v>
      </c>
    </row>
    <row r="3108" spans="1:31" x14ac:dyDescent="0.35">
      <c r="A3108" t="s">
        <v>9683</v>
      </c>
      <c r="B3108" t="s">
        <v>15</v>
      </c>
      <c r="C3108" t="s">
        <v>62</v>
      </c>
      <c r="D3108" s="2">
        <v>1997</v>
      </c>
      <c r="E3108" t="s">
        <v>9538</v>
      </c>
      <c r="F3108" s="2">
        <v>7.3</v>
      </c>
      <c r="G3108">
        <v>73000</v>
      </c>
      <c r="H3108" t="s">
        <v>494</v>
      </c>
      <c r="I3108" t="s">
        <v>3535</v>
      </c>
      <c r="J3108" t="s">
        <v>9684</v>
      </c>
      <c r="K3108" s="3" t="s">
        <v>29</v>
      </c>
      <c r="L3108">
        <v>36000000</v>
      </c>
      <c r="M3108">
        <v>44229441</v>
      </c>
      <c r="N3108" t="s">
        <v>9685</v>
      </c>
      <c r="O3108" s="2">
        <v>155</v>
      </c>
      <c r="Q3108" s="9" t="s">
        <v>62</v>
      </c>
      <c r="R3108" s="18">
        <v>1997</v>
      </c>
      <c r="S3108" s="26" t="s">
        <v>13434</v>
      </c>
      <c r="T3108" s="25" t="str">
        <f>LEFT(S3108,3)</f>
        <v>Dec</v>
      </c>
      <c r="U3108" s="9" t="s">
        <v>29</v>
      </c>
      <c r="V3108" s="18">
        <v>7.3</v>
      </c>
      <c r="W3108" s="9">
        <v>73000</v>
      </c>
      <c r="X3108" s="9" t="s">
        <v>494</v>
      </c>
      <c r="Y3108" s="9" t="s">
        <v>3535</v>
      </c>
      <c r="Z3108" s="9" t="s">
        <v>9684</v>
      </c>
      <c r="AA3108" s="19" t="s">
        <v>29</v>
      </c>
      <c r="AB3108" s="9">
        <v>36000000</v>
      </c>
      <c r="AC3108" s="9">
        <v>44229441</v>
      </c>
      <c r="AD3108" s="9" t="s">
        <v>9685</v>
      </c>
      <c r="AE3108" s="20">
        <v>155</v>
      </c>
    </row>
    <row r="3109" spans="1:31" x14ac:dyDescent="0.35">
      <c r="A3109" t="s">
        <v>8136</v>
      </c>
      <c r="B3109" t="s">
        <v>15</v>
      </c>
      <c r="C3109" t="s">
        <v>33</v>
      </c>
      <c r="D3109" s="2">
        <v>1997</v>
      </c>
      <c r="E3109" t="s">
        <v>9538</v>
      </c>
      <c r="F3109" s="2">
        <v>6.1</v>
      </c>
      <c r="G3109">
        <v>70000</v>
      </c>
      <c r="H3109" t="s">
        <v>2828</v>
      </c>
      <c r="I3109" t="s">
        <v>9686</v>
      </c>
      <c r="J3109" t="s">
        <v>2828</v>
      </c>
      <c r="K3109" s="3" t="s">
        <v>29</v>
      </c>
      <c r="L3109">
        <v>80000000</v>
      </c>
      <c r="M3109">
        <v>17626234</v>
      </c>
      <c r="N3109" t="s">
        <v>5664</v>
      </c>
      <c r="O3109" s="2">
        <v>177</v>
      </c>
      <c r="Q3109" s="10" t="s">
        <v>33</v>
      </c>
      <c r="R3109" s="21">
        <v>1997</v>
      </c>
      <c r="S3109" s="27" t="s">
        <v>13434</v>
      </c>
      <c r="T3109" s="25" t="str">
        <f>LEFT(S3109,3)</f>
        <v>Dec</v>
      </c>
      <c r="U3109" s="10" t="s">
        <v>29</v>
      </c>
      <c r="V3109" s="21">
        <v>6.1</v>
      </c>
      <c r="W3109" s="10">
        <v>70000</v>
      </c>
      <c r="X3109" s="10" t="s">
        <v>2828</v>
      </c>
      <c r="Y3109" s="10" t="s">
        <v>9686</v>
      </c>
      <c r="Z3109" s="10" t="s">
        <v>2828</v>
      </c>
      <c r="AA3109" s="22" t="s">
        <v>29</v>
      </c>
      <c r="AB3109" s="10">
        <v>80000000</v>
      </c>
      <c r="AC3109" s="10">
        <v>17626234</v>
      </c>
      <c r="AD3109" s="10" t="s">
        <v>5664</v>
      </c>
      <c r="AE3109" s="23">
        <v>177</v>
      </c>
    </row>
    <row r="3110" spans="1:31" x14ac:dyDescent="0.35">
      <c r="A3110" t="s">
        <v>9687</v>
      </c>
      <c r="B3110" t="s">
        <v>15</v>
      </c>
      <c r="C3110" t="s">
        <v>51</v>
      </c>
      <c r="D3110" s="2">
        <v>1997</v>
      </c>
      <c r="E3110" t="s">
        <v>9671</v>
      </c>
      <c r="F3110" s="2">
        <v>6</v>
      </c>
      <c r="G3110">
        <v>47000</v>
      </c>
      <c r="H3110" t="s">
        <v>7556</v>
      </c>
      <c r="I3110" t="s">
        <v>9688</v>
      </c>
      <c r="J3110" t="s">
        <v>9644</v>
      </c>
      <c r="K3110" s="3" t="s">
        <v>29</v>
      </c>
      <c r="L3110">
        <v>30000000</v>
      </c>
      <c r="M3110">
        <v>25480803</v>
      </c>
      <c r="N3110" t="s">
        <v>8986</v>
      </c>
      <c r="O3110" s="2">
        <v>105</v>
      </c>
      <c r="Q3110" s="9" t="s">
        <v>51</v>
      </c>
      <c r="R3110" s="18">
        <v>1997</v>
      </c>
      <c r="S3110" s="26" t="s">
        <v>13460</v>
      </c>
      <c r="T3110" s="25" t="str">
        <f>LEFT(S3110,3)</f>
        <v>Aug</v>
      </c>
      <c r="U3110" s="9" t="s">
        <v>29</v>
      </c>
      <c r="V3110" s="18">
        <v>6</v>
      </c>
      <c r="W3110" s="9">
        <v>47000</v>
      </c>
      <c r="X3110" s="9" t="s">
        <v>7556</v>
      </c>
      <c r="Y3110" s="9" t="s">
        <v>9688</v>
      </c>
      <c r="Z3110" s="9" t="s">
        <v>9644</v>
      </c>
      <c r="AA3110" s="19" t="s">
        <v>29</v>
      </c>
      <c r="AB3110" s="9">
        <v>30000000</v>
      </c>
      <c r="AC3110" s="9">
        <v>25480803</v>
      </c>
      <c r="AD3110" s="9" t="s">
        <v>8986</v>
      </c>
      <c r="AE3110" s="20">
        <v>105</v>
      </c>
    </row>
    <row r="3111" spans="1:31" x14ac:dyDescent="0.35">
      <c r="A3111" t="s">
        <v>9689</v>
      </c>
      <c r="B3111" t="s">
        <v>1998</v>
      </c>
      <c r="C3111" t="s">
        <v>40</v>
      </c>
      <c r="D3111" s="2">
        <v>1997</v>
      </c>
      <c r="E3111" t="s">
        <v>9475</v>
      </c>
      <c r="F3111" s="2">
        <v>6.4</v>
      </c>
      <c r="G3111">
        <v>24000</v>
      </c>
      <c r="H3111" t="s">
        <v>1296</v>
      </c>
      <c r="I3111" t="s">
        <v>1613</v>
      </c>
      <c r="J3111" t="s">
        <v>1613</v>
      </c>
      <c r="K3111" s="3" t="s">
        <v>21</v>
      </c>
      <c r="L3111">
        <v>25000000</v>
      </c>
      <c r="M3111">
        <v>9381260</v>
      </c>
      <c r="N3111" t="s">
        <v>60</v>
      </c>
      <c r="O3111" s="2">
        <v>93</v>
      </c>
      <c r="Q3111" s="10" t="s">
        <v>40</v>
      </c>
      <c r="R3111" s="21">
        <v>1997</v>
      </c>
      <c r="S3111" s="27" t="s">
        <v>13424</v>
      </c>
      <c r="T3111" s="25" t="str">
        <f>LEFT(S3111,3)</f>
        <v>Jan</v>
      </c>
      <c r="U3111" s="10" t="s">
        <v>29</v>
      </c>
      <c r="V3111" s="21">
        <v>6.4</v>
      </c>
      <c r="W3111" s="10">
        <v>24000</v>
      </c>
      <c r="X3111" s="10" t="s">
        <v>1296</v>
      </c>
      <c r="Y3111" s="10" t="s">
        <v>1613</v>
      </c>
      <c r="Z3111" s="10" t="s">
        <v>1613</v>
      </c>
      <c r="AA3111" s="22" t="s">
        <v>21</v>
      </c>
      <c r="AB3111" s="10">
        <v>25000000</v>
      </c>
      <c r="AC3111" s="10">
        <v>9381260</v>
      </c>
      <c r="AD3111" s="10" t="s">
        <v>60</v>
      </c>
      <c r="AE3111" s="23">
        <v>93</v>
      </c>
    </row>
    <row r="3112" spans="1:31" x14ac:dyDescent="0.35">
      <c r="A3112" t="s">
        <v>9690</v>
      </c>
      <c r="B3112" t="s">
        <v>15</v>
      </c>
      <c r="C3112" t="s">
        <v>33</v>
      </c>
      <c r="D3112" s="2">
        <v>1997</v>
      </c>
      <c r="E3112" t="s">
        <v>9366</v>
      </c>
      <c r="F3112" s="2">
        <v>7.3</v>
      </c>
      <c r="G3112">
        <v>90000</v>
      </c>
      <c r="H3112" t="s">
        <v>5968</v>
      </c>
      <c r="I3112" t="s">
        <v>9691</v>
      </c>
      <c r="J3112" t="s">
        <v>2624</v>
      </c>
      <c r="K3112" s="3" t="s">
        <v>29</v>
      </c>
      <c r="L3112">
        <v>15000000</v>
      </c>
      <c r="M3112">
        <v>28084357</v>
      </c>
      <c r="N3112" t="s">
        <v>5720</v>
      </c>
      <c r="O3112" s="2">
        <v>107</v>
      </c>
      <c r="Q3112" s="9" t="s">
        <v>33</v>
      </c>
      <c r="R3112" s="18">
        <v>1997</v>
      </c>
      <c r="S3112" s="26" t="s">
        <v>13382</v>
      </c>
      <c r="T3112" s="25" t="str">
        <f>LEFT(S3112,3)</f>
        <v>Apr</v>
      </c>
      <c r="U3112" s="9" t="s">
        <v>29</v>
      </c>
      <c r="V3112" s="18">
        <v>7.3</v>
      </c>
      <c r="W3112" s="9">
        <v>90000</v>
      </c>
      <c r="X3112" s="9" t="s">
        <v>5968</v>
      </c>
      <c r="Y3112" s="9" t="s">
        <v>9691</v>
      </c>
      <c r="Z3112" s="9" t="s">
        <v>2624</v>
      </c>
      <c r="AA3112" s="19" t="s">
        <v>29</v>
      </c>
      <c r="AB3112" s="9">
        <v>15000000</v>
      </c>
      <c r="AC3112" s="9">
        <v>28084357</v>
      </c>
      <c r="AD3112" s="9" t="s">
        <v>5720</v>
      </c>
      <c r="AE3112" s="20">
        <v>107</v>
      </c>
    </row>
    <row r="3113" spans="1:31" x14ac:dyDescent="0.35">
      <c r="A3113" t="s">
        <v>9692</v>
      </c>
      <c r="B3113" t="s">
        <v>1998</v>
      </c>
      <c r="C3113" t="s">
        <v>33</v>
      </c>
      <c r="D3113" s="2">
        <v>1997</v>
      </c>
      <c r="E3113" t="s">
        <v>9577</v>
      </c>
      <c r="F3113" s="2">
        <v>3.7</v>
      </c>
      <c r="G3113">
        <v>51000</v>
      </c>
      <c r="H3113" t="s">
        <v>9693</v>
      </c>
      <c r="I3113" t="s">
        <v>8482</v>
      </c>
      <c r="J3113" t="s">
        <v>9694</v>
      </c>
      <c r="K3113" s="3" t="s">
        <v>29</v>
      </c>
      <c r="L3113">
        <v>30000000</v>
      </c>
      <c r="M3113">
        <v>51376861</v>
      </c>
      <c r="N3113" t="s">
        <v>2025</v>
      </c>
      <c r="O3113" s="2">
        <v>95</v>
      </c>
      <c r="Q3113" s="10" t="s">
        <v>33</v>
      </c>
      <c r="R3113" s="21">
        <v>1997</v>
      </c>
      <c r="S3113" s="27" t="s">
        <v>13444</v>
      </c>
      <c r="T3113" s="25" t="str">
        <f>LEFT(S3113,3)</f>
        <v>Nov</v>
      </c>
      <c r="U3113" s="10" t="s">
        <v>29</v>
      </c>
      <c r="V3113" s="21">
        <v>3.7</v>
      </c>
      <c r="W3113" s="10">
        <v>51000</v>
      </c>
      <c r="X3113" s="10" t="s">
        <v>9693</v>
      </c>
      <c r="Y3113" s="10" t="s">
        <v>8482</v>
      </c>
      <c r="Z3113" s="10" t="s">
        <v>9694</v>
      </c>
      <c r="AA3113" s="22" t="s">
        <v>29</v>
      </c>
      <c r="AB3113" s="10">
        <v>30000000</v>
      </c>
      <c r="AC3113" s="10">
        <v>51376861</v>
      </c>
      <c r="AD3113" s="10" t="s">
        <v>2025</v>
      </c>
      <c r="AE3113" s="23">
        <v>95</v>
      </c>
    </row>
    <row r="3114" spans="1:31" x14ac:dyDescent="0.35">
      <c r="A3114" t="s">
        <v>9695</v>
      </c>
      <c r="B3114" t="s">
        <v>32</v>
      </c>
      <c r="C3114" t="s">
        <v>40</v>
      </c>
      <c r="D3114" s="2">
        <v>1997</v>
      </c>
      <c r="E3114" t="s">
        <v>9696</v>
      </c>
      <c r="F3114" s="2">
        <v>3.5</v>
      </c>
      <c r="G3114">
        <v>34000</v>
      </c>
      <c r="H3114" t="s">
        <v>9697</v>
      </c>
      <c r="I3114" t="s">
        <v>9698</v>
      </c>
      <c r="J3114" t="s">
        <v>9699</v>
      </c>
      <c r="K3114" s="3" t="s">
        <v>21</v>
      </c>
      <c r="L3114">
        <v>25000000</v>
      </c>
      <c r="M3114">
        <v>29342592</v>
      </c>
      <c r="N3114" t="s">
        <v>30</v>
      </c>
      <c r="O3114" s="2">
        <v>93</v>
      </c>
      <c r="Q3114" s="9" t="s">
        <v>40</v>
      </c>
      <c r="R3114" s="18">
        <v>1997</v>
      </c>
      <c r="S3114" s="26" t="s">
        <v>13463</v>
      </c>
      <c r="T3114" s="25" t="str">
        <f>LEFT(S3114,3)</f>
        <v>Jan</v>
      </c>
      <c r="U3114" s="9" t="s">
        <v>29</v>
      </c>
      <c r="V3114" s="18">
        <v>3.5</v>
      </c>
      <c r="W3114" s="9">
        <v>34000</v>
      </c>
      <c r="X3114" s="9" t="s">
        <v>9697</v>
      </c>
      <c r="Y3114" s="9" t="s">
        <v>9698</v>
      </c>
      <c r="Z3114" s="9" t="s">
        <v>9699</v>
      </c>
      <c r="AA3114" s="19" t="s">
        <v>21</v>
      </c>
      <c r="AB3114" s="9">
        <v>25000000</v>
      </c>
      <c r="AC3114" s="9">
        <v>29342592</v>
      </c>
      <c r="AD3114" s="9" t="s">
        <v>30</v>
      </c>
      <c r="AE3114" s="20">
        <v>93</v>
      </c>
    </row>
    <row r="3115" spans="1:31" x14ac:dyDescent="0.35">
      <c r="A3115" t="s">
        <v>9700</v>
      </c>
      <c r="B3115" t="s">
        <v>32</v>
      </c>
      <c r="C3115" t="s">
        <v>62</v>
      </c>
      <c r="D3115" s="2">
        <v>1997</v>
      </c>
      <c r="E3115" t="s">
        <v>9012</v>
      </c>
      <c r="F3115" s="2">
        <v>6.8</v>
      </c>
      <c r="G3115">
        <v>26000</v>
      </c>
      <c r="H3115" t="s">
        <v>8839</v>
      </c>
      <c r="I3115" t="s">
        <v>8839</v>
      </c>
      <c r="J3115" t="s">
        <v>9701</v>
      </c>
      <c r="K3115" s="3" t="s">
        <v>29</v>
      </c>
      <c r="L3115">
        <v>20000000</v>
      </c>
      <c r="M3115">
        <v>35281794</v>
      </c>
      <c r="N3115" t="s">
        <v>9702</v>
      </c>
      <c r="O3115" s="2">
        <v>127</v>
      </c>
      <c r="Q3115" s="10" t="s">
        <v>62</v>
      </c>
      <c r="R3115" s="21">
        <v>1997</v>
      </c>
      <c r="S3115" s="27" t="s">
        <v>13364</v>
      </c>
      <c r="T3115" s="25" t="str">
        <f>LEFT(S3115,3)</f>
        <v>Mar</v>
      </c>
      <c r="U3115" s="10" t="s">
        <v>29</v>
      </c>
      <c r="V3115" s="21">
        <v>6.8</v>
      </c>
      <c r="W3115" s="10">
        <v>26000</v>
      </c>
      <c r="X3115" s="10" t="s">
        <v>8839</v>
      </c>
      <c r="Y3115" s="10" t="s">
        <v>8839</v>
      </c>
      <c r="Z3115" s="10" t="s">
        <v>9701</v>
      </c>
      <c r="AA3115" s="22" t="s">
        <v>29</v>
      </c>
      <c r="AB3115" s="10">
        <v>20000000</v>
      </c>
      <c r="AC3115" s="10">
        <v>35281794</v>
      </c>
      <c r="AD3115" s="10" t="s">
        <v>9702</v>
      </c>
      <c r="AE3115" s="23">
        <v>127</v>
      </c>
    </row>
    <row r="3116" spans="1:31" x14ac:dyDescent="0.35">
      <c r="A3116" t="s">
        <v>9703</v>
      </c>
      <c r="C3116" t="s">
        <v>16</v>
      </c>
      <c r="D3116" s="2">
        <v>1997</v>
      </c>
      <c r="E3116" t="s">
        <v>9704</v>
      </c>
      <c r="F3116" s="2">
        <v>7.7</v>
      </c>
      <c r="G3116">
        <v>25000</v>
      </c>
      <c r="H3116" t="s">
        <v>4715</v>
      </c>
      <c r="I3116" t="s">
        <v>2767</v>
      </c>
      <c r="J3116" t="s">
        <v>5757</v>
      </c>
      <c r="K3116" s="3" t="s">
        <v>490</v>
      </c>
      <c r="L3116">
        <v>4200000</v>
      </c>
      <c r="M3116">
        <v>585773</v>
      </c>
      <c r="N3116" t="s">
        <v>9705</v>
      </c>
      <c r="O3116" s="2">
        <v>96</v>
      </c>
      <c r="Q3116" s="9" t="s">
        <v>16</v>
      </c>
      <c r="R3116" s="18">
        <v>1997</v>
      </c>
      <c r="S3116" s="26" t="s">
        <v>13353</v>
      </c>
      <c r="T3116" s="25" t="str">
        <f>LEFT(S3116,3)</f>
        <v>May</v>
      </c>
      <c r="U3116" s="9" t="s">
        <v>490</v>
      </c>
      <c r="V3116" s="18">
        <v>7.7</v>
      </c>
      <c r="W3116" s="9">
        <v>25000</v>
      </c>
      <c r="X3116" s="9" t="s">
        <v>4715</v>
      </c>
      <c r="Y3116" s="9" t="s">
        <v>2767</v>
      </c>
      <c r="Z3116" s="9" t="s">
        <v>5757</v>
      </c>
      <c r="AA3116" s="19" t="s">
        <v>490</v>
      </c>
      <c r="AB3116" s="9">
        <v>4200000</v>
      </c>
      <c r="AC3116" s="9">
        <v>585773</v>
      </c>
      <c r="AD3116" s="9" t="s">
        <v>9705</v>
      </c>
      <c r="AE3116" s="20">
        <v>96</v>
      </c>
    </row>
    <row r="3117" spans="1:31" x14ac:dyDescent="0.35">
      <c r="A3117" t="s">
        <v>9706</v>
      </c>
      <c r="B3117" t="s">
        <v>32</v>
      </c>
      <c r="C3117" t="s">
        <v>24</v>
      </c>
      <c r="D3117" s="2">
        <v>1997</v>
      </c>
      <c r="E3117" t="s">
        <v>9707</v>
      </c>
      <c r="F3117" s="2">
        <v>5.9</v>
      </c>
      <c r="G3117">
        <v>20000</v>
      </c>
      <c r="H3117" t="s">
        <v>6266</v>
      </c>
      <c r="I3117" t="s">
        <v>9708</v>
      </c>
      <c r="J3117" t="s">
        <v>6558</v>
      </c>
      <c r="K3117" s="3" t="s">
        <v>21</v>
      </c>
      <c r="L3117">
        <v>29000000</v>
      </c>
      <c r="M3117">
        <v>22619589</v>
      </c>
      <c r="N3117" t="s">
        <v>7570</v>
      </c>
      <c r="O3117" s="2">
        <v>89</v>
      </c>
      <c r="Q3117" s="10" t="s">
        <v>24</v>
      </c>
      <c r="R3117" s="21">
        <v>1997</v>
      </c>
      <c r="S3117" s="27" t="s">
        <v>13464</v>
      </c>
      <c r="T3117" s="25" t="str">
        <f>LEFT(S3117,3)</f>
        <v>Feb</v>
      </c>
      <c r="U3117" s="10" t="s">
        <v>29</v>
      </c>
      <c r="V3117" s="21">
        <v>5.9</v>
      </c>
      <c r="W3117" s="10">
        <v>20000</v>
      </c>
      <c r="X3117" s="10" t="s">
        <v>6266</v>
      </c>
      <c r="Y3117" s="10" t="s">
        <v>9708</v>
      </c>
      <c r="Z3117" s="10" t="s">
        <v>6558</v>
      </c>
      <c r="AA3117" s="22" t="s">
        <v>21</v>
      </c>
      <c r="AB3117" s="10">
        <v>29000000</v>
      </c>
      <c r="AC3117" s="10">
        <v>22619589</v>
      </c>
      <c r="AD3117" s="10" t="s">
        <v>7570</v>
      </c>
      <c r="AE3117" s="23">
        <v>89</v>
      </c>
    </row>
    <row r="3118" spans="1:31" x14ac:dyDescent="0.35">
      <c r="A3118" t="s">
        <v>9709</v>
      </c>
      <c r="B3118" t="s">
        <v>15</v>
      </c>
      <c r="C3118" t="s">
        <v>33</v>
      </c>
      <c r="D3118" s="2">
        <v>1997</v>
      </c>
      <c r="E3118" t="s">
        <v>9617</v>
      </c>
      <c r="F3118" s="2">
        <v>6</v>
      </c>
      <c r="G3118">
        <v>55000</v>
      </c>
      <c r="H3118" t="s">
        <v>9710</v>
      </c>
      <c r="I3118" t="s">
        <v>9711</v>
      </c>
      <c r="J3118" t="s">
        <v>9712</v>
      </c>
      <c r="K3118" s="3" t="s">
        <v>29</v>
      </c>
      <c r="L3118">
        <v>50000000</v>
      </c>
      <c r="M3118">
        <v>110463140</v>
      </c>
      <c r="N3118" t="s">
        <v>9685</v>
      </c>
      <c r="O3118" s="2">
        <v>124</v>
      </c>
      <c r="Q3118" s="9" t="s">
        <v>33</v>
      </c>
      <c r="R3118" s="18">
        <v>1997</v>
      </c>
      <c r="S3118" s="26" t="s">
        <v>13449</v>
      </c>
      <c r="T3118" s="25" t="str">
        <f>LEFT(S3118,3)</f>
        <v>Sep</v>
      </c>
      <c r="U3118" s="9" t="s">
        <v>29</v>
      </c>
      <c r="V3118" s="18">
        <v>6</v>
      </c>
      <c r="W3118" s="9">
        <v>55000</v>
      </c>
      <c r="X3118" s="9" t="s">
        <v>9710</v>
      </c>
      <c r="Y3118" s="9" t="s">
        <v>9711</v>
      </c>
      <c r="Z3118" s="9" t="s">
        <v>9712</v>
      </c>
      <c r="AA3118" s="19" t="s">
        <v>29</v>
      </c>
      <c r="AB3118" s="9">
        <v>50000000</v>
      </c>
      <c r="AC3118" s="9">
        <v>110463140</v>
      </c>
      <c r="AD3118" s="9" t="s">
        <v>9685</v>
      </c>
      <c r="AE3118" s="20">
        <v>124</v>
      </c>
    </row>
    <row r="3119" spans="1:31" x14ac:dyDescent="0.35">
      <c r="A3119" t="s">
        <v>9713</v>
      </c>
      <c r="B3119" t="s">
        <v>1998</v>
      </c>
      <c r="C3119" t="s">
        <v>33</v>
      </c>
      <c r="D3119" s="2">
        <v>1997</v>
      </c>
      <c r="E3119" t="s">
        <v>9359</v>
      </c>
      <c r="F3119" s="2">
        <v>5.5</v>
      </c>
      <c r="G3119">
        <v>73000</v>
      </c>
      <c r="H3119" t="s">
        <v>5377</v>
      </c>
      <c r="I3119" t="s">
        <v>9714</v>
      </c>
      <c r="J3119" t="s">
        <v>1875</v>
      </c>
      <c r="K3119" s="3" t="s">
        <v>29</v>
      </c>
      <c r="L3119">
        <v>90000000</v>
      </c>
      <c r="M3119">
        <v>122823468</v>
      </c>
      <c r="N3119" t="s">
        <v>179</v>
      </c>
      <c r="O3119" s="2">
        <v>104</v>
      </c>
      <c r="Q3119" s="10" t="s">
        <v>33</v>
      </c>
      <c r="R3119" s="21">
        <v>1997</v>
      </c>
      <c r="S3119" s="27" t="s">
        <v>13417</v>
      </c>
      <c r="T3119" s="25" t="str">
        <f>LEFT(S3119,3)</f>
        <v>Apr</v>
      </c>
      <c r="U3119" s="10" t="s">
        <v>29</v>
      </c>
      <c r="V3119" s="21">
        <v>5.5</v>
      </c>
      <c r="W3119" s="10">
        <v>73000</v>
      </c>
      <c r="X3119" s="10" t="s">
        <v>5377</v>
      </c>
      <c r="Y3119" s="10" t="s">
        <v>9714</v>
      </c>
      <c r="Z3119" s="10" t="s">
        <v>1875</v>
      </c>
      <c r="AA3119" s="22" t="s">
        <v>29</v>
      </c>
      <c r="AB3119" s="10">
        <v>90000000</v>
      </c>
      <c r="AC3119" s="10">
        <v>122823468</v>
      </c>
      <c r="AD3119" s="10" t="s">
        <v>179</v>
      </c>
      <c r="AE3119" s="23">
        <v>104</v>
      </c>
    </row>
    <row r="3120" spans="1:31" x14ac:dyDescent="0.35">
      <c r="A3120" t="s">
        <v>9715</v>
      </c>
      <c r="B3120" t="s">
        <v>1998</v>
      </c>
      <c r="C3120" t="s">
        <v>40</v>
      </c>
      <c r="D3120" s="2">
        <v>1997</v>
      </c>
      <c r="E3120" t="s">
        <v>9716</v>
      </c>
      <c r="F3120" s="2">
        <v>6.6</v>
      </c>
      <c r="G3120">
        <v>4800</v>
      </c>
      <c r="H3120" t="s">
        <v>9717</v>
      </c>
      <c r="I3120" t="s">
        <v>9717</v>
      </c>
      <c r="J3120" t="s">
        <v>8042</v>
      </c>
      <c r="K3120" s="3" t="s">
        <v>21</v>
      </c>
      <c r="L3120">
        <v>0</v>
      </c>
      <c r="M3120">
        <v>537948</v>
      </c>
      <c r="N3120" t="s">
        <v>1082</v>
      </c>
      <c r="O3120" s="2">
        <v>96</v>
      </c>
      <c r="Q3120" s="9" t="s">
        <v>40</v>
      </c>
      <c r="R3120" s="18">
        <v>1997</v>
      </c>
      <c r="S3120" s="26" t="s">
        <v>13465</v>
      </c>
      <c r="T3120" s="25" t="str">
        <f>LEFT(S3120,3)</f>
        <v>May</v>
      </c>
      <c r="U3120" s="9" t="s">
        <v>29</v>
      </c>
      <c r="V3120" s="18">
        <v>6.6</v>
      </c>
      <c r="W3120" s="9">
        <v>4800</v>
      </c>
      <c r="X3120" s="9" t="s">
        <v>9717</v>
      </c>
      <c r="Y3120" s="9" t="s">
        <v>9717</v>
      </c>
      <c r="Z3120" s="9" t="s">
        <v>8042</v>
      </c>
      <c r="AA3120" s="19" t="s">
        <v>21</v>
      </c>
      <c r="AB3120" s="9">
        <v>0</v>
      </c>
      <c r="AC3120" s="9">
        <v>537948</v>
      </c>
      <c r="AD3120" s="9" t="s">
        <v>1082</v>
      </c>
      <c r="AE3120" s="20">
        <v>96</v>
      </c>
    </row>
    <row r="3121" spans="1:31" x14ac:dyDescent="0.35">
      <c r="A3121" t="s">
        <v>3121</v>
      </c>
      <c r="B3121" t="s">
        <v>15</v>
      </c>
      <c r="C3121" t="s">
        <v>16</v>
      </c>
      <c r="D3121" s="2">
        <v>1997</v>
      </c>
      <c r="E3121" t="s">
        <v>9718</v>
      </c>
      <c r="F3121" s="2">
        <v>6</v>
      </c>
      <c r="G3121">
        <v>2300</v>
      </c>
      <c r="H3121" t="s">
        <v>9719</v>
      </c>
      <c r="I3121" t="s">
        <v>9719</v>
      </c>
      <c r="J3121" t="s">
        <v>3540</v>
      </c>
      <c r="K3121" s="3" t="s">
        <v>194</v>
      </c>
      <c r="L3121">
        <v>0</v>
      </c>
      <c r="M3121">
        <v>294064</v>
      </c>
      <c r="N3121" t="s">
        <v>8776</v>
      </c>
      <c r="O3121" s="2">
        <v>103</v>
      </c>
      <c r="Q3121" s="10" t="s">
        <v>16</v>
      </c>
      <c r="R3121" s="21">
        <v>1997</v>
      </c>
      <c r="S3121" s="27" t="s">
        <v>13466</v>
      </c>
      <c r="T3121" s="25" t="str">
        <f>LEFT(S3121,3)</f>
        <v>Apr</v>
      </c>
      <c r="U3121" s="10" t="s">
        <v>29</v>
      </c>
      <c r="V3121" s="21">
        <v>6</v>
      </c>
      <c r="W3121" s="10">
        <v>2300</v>
      </c>
      <c r="X3121" s="10" t="s">
        <v>9719</v>
      </c>
      <c r="Y3121" s="10" t="s">
        <v>9719</v>
      </c>
      <c r="Z3121" s="10" t="s">
        <v>3540</v>
      </c>
      <c r="AA3121" s="22" t="s">
        <v>194</v>
      </c>
      <c r="AB3121" s="10">
        <v>0</v>
      </c>
      <c r="AC3121" s="10">
        <v>294064</v>
      </c>
      <c r="AD3121" s="10" t="s">
        <v>8776</v>
      </c>
      <c r="AE3121" s="23">
        <v>103</v>
      </c>
    </row>
    <row r="3122" spans="1:31" x14ac:dyDescent="0.35">
      <c r="A3122" t="s">
        <v>9720</v>
      </c>
      <c r="B3122" t="s">
        <v>32</v>
      </c>
      <c r="C3122" t="s">
        <v>40</v>
      </c>
      <c r="D3122" s="2">
        <v>1997</v>
      </c>
      <c r="E3122" t="s">
        <v>9516</v>
      </c>
      <c r="F3122" s="2">
        <v>6.5</v>
      </c>
      <c r="G3122">
        <v>53000</v>
      </c>
      <c r="H3122" t="s">
        <v>9721</v>
      </c>
      <c r="I3122" t="s">
        <v>8210</v>
      </c>
      <c r="J3122" t="s">
        <v>9722</v>
      </c>
      <c r="K3122" s="3" t="s">
        <v>29</v>
      </c>
      <c r="L3122">
        <v>38000000</v>
      </c>
      <c r="M3122">
        <v>122417389</v>
      </c>
      <c r="N3122" t="s">
        <v>9685</v>
      </c>
      <c r="O3122" s="2">
        <v>98</v>
      </c>
      <c r="Q3122" s="9" t="s">
        <v>40</v>
      </c>
      <c r="R3122" s="18">
        <v>1997</v>
      </c>
      <c r="S3122" s="26" t="s">
        <v>13427</v>
      </c>
      <c r="T3122" s="25" t="str">
        <f>LEFT(S3122,3)</f>
        <v>Dec</v>
      </c>
      <c r="U3122" s="9" t="s">
        <v>29</v>
      </c>
      <c r="V3122" s="18">
        <v>6.5</v>
      </c>
      <c r="W3122" s="9">
        <v>53000</v>
      </c>
      <c r="X3122" s="9" t="s">
        <v>9721</v>
      </c>
      <c r="Y3122" s="9" t="s">
        <v>8210</v>
      </c>
      <c r="Z3122" s="9" t="s">
        <v>9722</v>
      </c>
      <c r="AA3122" s="19" t="s">
        <v>29</v>
      </c>
      <c r="AB3122" s="9">
        <v>38000000</v>
      </c>
      <c r="AC3122" s="9">
        <v>122417389</v>
      </c>
      <c r="AD3122" s="9" t="s">
        <v>9685</v>
      </c>
      <c r="AE3122" s="20">
        <v>98</v>
      </c>
    </row>
    <row r="3123" spans="1:31" x14ac:dyDescent="0.35">
      <c r="A3123" t="s">
        <v>9723</v>
      </c>
      <c r="B3123" t="s">
        <v>15</v>
      </c>
      <c r="C3123" t="s">
        <v>16</v>
      </c>
      <c r="D3123" s="2">
        <v>1997</v>
      </c>
      <c r="E3123" t="s">
        <v>9628</v>
      </c>
      <c r="F3123" s="2">
        <v>6.4</v>
      </c>
      <c r="G3123">
        <v>12000</v>
      </c>
      <c r="H3123" t="s">
        <v>4198</v>
      </c>
      <c r="I3123" t="s">
        <v>9724</v>
      </c>
      <c r="J3123" t="s">
        <v>9725</v>
      </c>
      <c r="K3123" s="3" t="s">
        <v>29</v>
      </c>
      <c r="L3123">
        <v>0</v>
      </c>
      <c r="M3123">
        <v>5936344</v>
      </c>
      <c r="N3123" t="s">
        <v>9108</v>
      </c>
      <c r="O3123" s="2">
        <v>110</v>
      </c>
      <c r="Q3123" s="10" t="s">
        <v>16</v>
      </c>
      <c r="R3123" s="21">
        <v>1997</v>
      </c>
      <c r="S3123" s="27" t="s">
        <v>13451</v>
      </c>
      <c r="T3123" s="25" t="str">
        <f>LEFT(S3123,3)</f>
        <v>Apr</v>
      </c>
      <c r="U3123" s="10" t="s">
        <v>29</v>
      </c>
      <c r="V3123" s="21">
        <v>6.4</v>
      </c>
      <c r="W3123" s="10">
        <v>12000</v>
      </c>
      <c r="X3123" s="10" t="s">
        <v>4198</v>
      </c>
      <c r="Y3123" s="10" t="s">
        <v>9724</v>
      </c>
      <c r="Z3123" s="10" t="s">
        <v>9725</v>
      </c>
      <c r="AA3123" s="22" t="s">
        <v>29</v>
      </c>
      <c r="AB3123" s="10">
        <v>0</v>
      </c>
      <c r="AC3123" s="10">
        <v>5936344</v>
      </c>
      <c r="AD3123" s="10" t="s">
        <v>9108</v>
      </c>
      <c r="AE3123" s="23">
        <v>110</v>
      </c>
    </row>
    <row r="3124" spans="1:31" x14ac:dyDescent="0.35">
      <c r="A3124" t="s">
        <v>9726</v>
      </c>
      <c r="B3124" t="s">
        <v>15</v>
      </c>
      <c r="C3124" t="s">
        <v>16</v>
      </c>
      <c r="D3124" s="2">
        <v>1997</v>
      </c>
      <c r="E3124" t="s">
        <v>9727</v>
      </c>
      <c r="F3124" s="2">
        <v>7.7</v>
      </c>
      <c r="G3124">
        <v>65000</v>
      </c>
      <c r="H3124" t="s">
        <v>9728</v>
      </c>
      <c r="I3124" t="s">
        <v>9728</v>
      </c>
      <c r="J3124" t="s">
        <v>9729</v>
      </c>
      <c r="K3124" s="3" t="s">
        <v>1110</v>
      </c>
      <c r="L3124">
        <v>0</v>
      </c>
      <c r="M3124">
        <v>377967</v>
      </c>
      <c r="N3124" t="s">
        <v>8788</v>
      </c>
      <c r="O3124" s="2">
        <v>119</v>
      </c>
      <c r="Q3124" s="9" t="s">
        <v>16</v>
      </c>
      <c r="R3124" s="18">
        <v>1997</v>
      </c>
      <c r="S3124" s="26" t="s">
        <v>13427</v>
      </c>
      <c r="T3124" s="25" t="str">
        <f>LEFT(S3124,3)</f>
        <v>Dec</v>
      </c>
      <c r="U3124" s="9" t="s">
        <v>1110</v>
      </c>
      <c r="V3124" s="18">
        <v>7.7</v>
      </c>
      <c r="W3124" s="9">
        <v>65000</v>
      </c>
      <c r="X3124" s="9" t="s">
        <v>9728</v>
      </c>
      <c r="Y3124" s="9" t="s">
        <v>9728</v>
      </c>
      <c r="Z3124" s="9" t="s">
        <v>9729</v>
      </c>
      <c r="AA3124" s="19" t="s">
        <v>1110</v>
      </c>
      <c r="AB3124" s="9">
        <v>0</v>
      </c>
      <c r="AC3124" s="9">
        <v>377967</v>
      </c>
      <c r="AD3124" s="9" t="s">
        <v>8788</v>
      </c>
      <c r="AE3124" s="20">
        <v>119</v>
      </c>
    </row>
    <row r="3125" spans="1:31" x14ac:dyDescent="0.35">
      <c r="A3125" t="s">
        <v>9730</v>
      </c>
      <c r="B3125" t="s">
        <v>1998</v>
      </c>
      <c r="C3125" t="s">
        <v>33</v>
      </c>
      <c r="D3125" s="2">
        <v>1997</v>
      </c>
      <c r="E3125" t="s">
        <v>9252</v>
      </c>
      <c r="F3125" s="2">
        <v>5.6</v>
      </c>
      <c r="G3125">
        <v>40000</v>
      </c>
      <c r="H3125" t="s">
        <v>5774</v>
      </c>
      <c r="I3125" t="s">
        <v>3687</v>
      </c>
      <c r="J3125" t="s">
        <v>8593</v>
      </c>
      <c r="K3125" s="3" t="s">
        <v>29</v>
      </c>
      <c r="L3125">
        <v>18000000</v>
      </c>
      <c r="M3125">
        <v>31480418</v>
      </c>
      <c r="N3125" t="s">
        <v>9136</v>
      </c>
      <c r="O3125" s="2">
        <v>88</v>
      </c>
      <c r="Q3125" s="10" t="s">
        <v>33</v>
      </c>
      <c r="R3125" s="21">
        <v>1997</v>
      </c>
      <c r="S3125" s="27" t="s">
        <v>13408</v>
      </c>
      <c r="T3125" s="25" t="str">
        <f>LEFT(S3125,3)</f>
        <v>Jan</v>
      </c>
      <c r="U3125" s="10" t="s">
        <v>29</v>
      </c>
      <c r="V3125" s="21">
        <v>5.6</v>
      </c>
      <c r="W3125" s="10">
        <v>40000</v>
      </c>
      <c r="X3125" s="10" t="s">
        <v>5774</v>
      </c>
      <c r="Y3125" s="10" t="s">
        <v>3687</v>
      </c>
      <c r="Z3125" s="10" t="s">
        <v>8593</v>
      </c>
      <c r="AA3125" s="22" t="s">
        <v>29</v>
      </c>
      <c r="AB3125" s="10">
        <v>18000000</v>
      </c>
      <c r="AC3125" s="10">
        <v>31480418</v>
      </c>
      <c r="AD3125" s="10" t="s">
        <v>9136</v>
      </c>
      <c r="AE3125" s="23">
        <v>88</v>
      </c>
    </row>
    <row r="3126" spans="1:31" x14ac:dyDescent="0.35">
      <c r="A3126" t="s">
        <v>9731</v>
      </c>
      <c r="B3126" t="s">
        <v>15</v>
      </c>
      <c r="C3126" t="s">
        <v>33</v>
      </c>
      <c r="D3126" s="2">
        <v>1997</v>
      </c>
      <c r="E3126" t="s">
        <v>9658</v>
      </c>
      <c r="F3126" s="2">
        <v>6.1</v>
      </c>
      <c r="G3126">
        <v>29000</v>
      </c>
      <c r="H3126" t="s">
        <v>4608</v>
      </c>
      <c r="I3126" t="s">
        <v>9732</v>
      </c>
      <c r="J3126" t="s">
        <v>6340</v>
      </c>
      <c r="K3126" s="3" t="s">
        <v>29</v>
      </c>
      <c r="L3126">
        <v>40000000</v>
      </c>
      <c r="M3126">
        <v>25804707</v>
      </c>
      <c r="N3126" t="s">
        <v>22</v>
      </c>
      <c r="O3126" s="2">
        <v>107</v>
      </c>
      <c r="Q3126" s="9" t="s">
        <v>33</v>
      </c>
      <c r="R3126" s="18">
        <v>1997</v>
      </c>
      <c r="S3126" s="26" t="s">
        <v>13457</v>
      </c>
      <c r="T3126" s="25" t="str">
        <f>LEFT(S3126,3)</f>
        <v>Apr</v>
      </c>
      <c r="U3126" s="9" t="s">
        <v>29</v>
      </c>
      <c r="V3126" s="18">
        <v>6.1</v>
      </c>
      <c r="W3126" s="9">
        <v>29000</v>
      </c>
      <c r="X3126" s="9" t="s">
        <v>4608</v>
      </c>
      <c r="Y3126" s="9" t="s">
        <v>9732</v>
      </c>
      <c r="Z3126" s="9" t="s">
        <v>6340</v>
      </c>
      <c r="AA3126" s="19" t="s">
        <v>29</v>
      </c>
      <c r="AB3126" s="9">
        <v>40000000</v>
      </c>
      <c r="AC3126" s="9">
        <v>25804707</v>
      </c>
      <c r="AD3126" s="9" t="s">
        <v>22</v>
      </c>
      <c r="AE3126" s="20">
        <v>107</v>
      </c>
    </row>
    <row r="3127" spans="1:31" x14ac:dyDescent="0.35">
      <c r="A3127" t="s">
        <v>9733</v>
      </c>
      <c r="B3127" t="s">
        <v>32</v>
      </c>
      <c r="C3127" t="s">
        <v>40</v>
      </c>
      <c r="D3127" s="2">
        <v>1997</v>
      </c>
      <c r="E3127" t="s">
        <v>9584</v>
      </c>
      <c r="F3127" s="2">
        <v>5.3</v>
      </c>
      <c r="G3127">
        <v>86000</v>
      </c>
      <c r="H3127" t="s">
        <v>6896</v>
      </c>
      <c r="I3127" t="s">
        <v>9734</v>
      </c>
      <c r="J3127" t="s">
        <v>96</v>
      </c>
      <c r="K3127" s="3" t="s">
        <v>29</v>
      </c>
      <c r="L3127">
        <v>80000000</v>
      </c>
      <c r="M3127">
        <v>177977226</v>
      </c>
      <c r="N3127" t="s">
        <v>1723</v>
      </c>
      <c r="O3127" s="2">
        <v>93</v>
      </c>
      <c r="Q3127" s="10" t="s">
        <v>40</v>
      </c>
      <c r="R3127" s="21">
        <v>1997</v>
      </c>
      <c r="S3127" s="27" t="s">
        <v>13445</v>
      </c>
      <c r="T3127" s="25" t="str">
        <f>LEFT(S3127,3)</f>
        <v>Nov</v>
      </c>
      <c r="U3127" s="10" t="s">
        <v>29</v>
      </c>
      <c r="V3127" s="21">
        <v>5.3</v>
      </c>
      <c r="W3127" s="10">
        <v>86000</v>
      </c>
      <c r="X3127" s="10" t="s">
        <v>6896</v>
      </c>
      <c r="Y3127" s="10" t="s">
        <v>9734</v>
      </c>
      <c r="Z3127" s="10" t="s">
        <v>96</v>
      </c>
      <c r="AA3127" s="22" t="s">
        <v>29</v>
      </c>
      <c r="AB3127" s="10">
        <v>80000000</v>
      </c>
      <c r="AC3127" s="10">
        <v>177977226</v>
      </c>
      <c r="AD3127" s="10" t="s">
        <v>1723</v>
      </c>
      <c r="AE3127" s="23">
        <v>93</v>
      </c>
    </row>
    <row r="3128" spans="1:31" x14ac:dyDescent="0.35">
      <c r="A3128" t="s">
        <v>9735</v>
      </c>
      <c r="B3128" t="s">
        <v>508</v>
      </c>
      <c r="C3128" t="s">
        <v>40</v>
      </c>
      <c r="D3128" s="2">
        <v>1997</v>
      </c>
      <c r="E3128" t="s">
        <v>9736</v>
      </c>
      <c r="F3128" s="2">
        <v>6.1</v>
      </c>
      <c r="G3128">
        <v>35000</v>
      </c>
      <c r="H3128" t="s">
        <v>9737</v>
      </c>
      <c r="I3128" t="s">
        <v>9737</v>
      </c>
      <c r="J3128" t="s">
        <v>9737</v>
      </c>
      <c r="K3128" s="3" t="s">
        <v>29</v>
      </c>
      <c r="L3128">
        <v>1000000</v>
      </c>
      <c r="M3128">
        <v>602302</v>
      </c>
      <c r="N3128" t="s">
        <v>9738</v>
      </c>
      <c r="O3128" s="2">
        <v>94</v>
      </c>
      <c r="Q3128" s="9" t="s">
        <v>40</v>
      </c>
      <c r="R3128" s="18">
        <v>1997</v>
      </c>
      <c r="S3128" s="26" t="s">
        <v>13467</v>
      </c>
      <c r="T3128" s="25" t="str">
        <f>LEFT(S3128,3)</f>
        <v>Oct</v>
      </c>
      <c r="U3128" s="9" t="s">
        <v>29</v>
      </c>
      <c r="V3128" s="18">
        <v>6.1</v>
      </c>
      <c r="W3128" s="9">
        <v>35000</v>
      </c>
      <c r="X3128" s="9" t="s">
        <v>9737</v>
      </c>
      <c r="Y3128" s="9" t="s">
        <v>9737</v>
      </c>
      <c r="Z3128" s="9" t="s">
        <v>9737</v>
      </c>
      <c r="AA3128" s="19" t="s">
        <v>29</v>
      </c>
      <c r="AB3128" s="9">
        <v>1000000</v>
      </c>
      <c r="AC3128" s="9">
        <v>602302</v>
      </c>
      <c r="AD3128" s="9" t="s">
        <v>9738</v>
      </c>
      <c r="AE3128" s="20">
        <v>94</v>
      </c>
    </row>
    <row r="3129" spans="1:31" x14ac:dyDescent="0.35">
      <c r="A3129" t="s">
        <v>9739</v>
      </c>
      <c r="B3129" t="s">
        <v>15</v>
      </c>
      <c r="C3129" t="s">
        <v>16</v>
      </c>
      <c r="D3129" s="2">
        <v>1997</v>
      </c>
      <c r="E3129" t="s">
        <v>9584</v>
      </c>
      <c r="F3129" s="2">
        <v>7.4</v>
      </c>
      <c r="G3129">
        <v>54000</v>
      </c>
      <c r="H3129" t="s">
        <v>7783</v>
      </c>
      <c r="I3129" t="s">
        <v>9740</v>
      </c>
      <c r="J3129" t="s">
        <v>1727</v>
      </c>
      <c r="K3129" s="3" t="s">
        <v>29</v>
      </c>
      <c r="L3129">
        <v>18000000</v>
      </c>
      <c r="M3129">
        <v>8038061</v>
      </c>
      <c r="N3129" t="s">
        <v>9438</v>
      </c>
      <c r="O3129" s="2">
        <v>112</v>
      </c>
      <c r="Q3129" s="10" t="s">
        <v>16</v>
      </c>
      <c r="R3129" s="21">
        <v>1997</v>
      </c>
      <c r="S3129" s="27" t="s">
        <v>13445</v>
      </c>
      <c r="T3129" s="25" t="str">
        <f>LEFT(S3129,3)</f>
        <v>Nov</v>
      </c>
      <c r="U3129" s="10" t="s">
        <v>29</v>
      </c>
      <c r="V3129" s="21">
        <v>7.4</v>
      </c>
      <c r="W3129" s="10">
        <v>54000</v>
      </c>
      <c r="X3129" s="10" t="s">
        <v>7783</v>
      </c>
      <c r="Y3129" s="10" t="s">
        <v>9740</v>
      </c>
      <c r="Z3129" s="10" t="s">
        <v>1727</v>
      </c>
      <c r="AA3129" s="22" t="s">
        <v>29</v>
      </c>
      <c r="AB3129" s="10">
        <v>18000000</v>
      </c>
      <c r="AC3129" s="10">
        <v>8038061</v>
      </c>
      <c r="AD3129" s="10" t="s">
        <v>9438</v>
      </c>
      <c r="AE3129" s="23">
        <v>112</v>
      </c>
    </row>
    <row r="3130" spans="1:31" x14ac:dyDescent="0.35">
      <c r="A3130" t="s">
        <v>9741</v>
      </c>
      <c r="B3130" t="s">
        <v>15</v>
      </c>
      <c r="C3130" t="s">
        <v>40</v>
      </c>
      <c r="D3130" s="2">
        <v>1997</v>
      </c>
      <c r="E3130" t="s">
        <v>9617</v>
      </c>
      <c r="F3130" s="2">
        <v>7</v>
      </c>
      <c r="G3130">
        <v>7400</v>
      </c>
      <c r="H3130" t="s">
        <v>9742</v>
      </c>
      <c r="I3130" t="s">
        <v>9742</v>
      </c>
      <c r="J3130" t="s">
        <v>9743</v>
      </c>
      <c r="K3130" s="3" t="s">
        <v>29</v>
      </c>
      <c r="L3130">
        <v>7500000</v>
      </c>
      <c r="M3130">
        <v>43700855</v>
      </c>
      <c r="N3130" t="s">
        <v>9108</v>
      </c>
      <c r="O3130" s="2">
        <v>115</v>
      </c>
      <c r="Q3130" s="9" t="s">
        <v>40</v>
      </c>
      <c r="R3130" s="18">
        <v>1997</v>
      </c>
      <c r="S3130" s="26" t="s">
        <v>13449</v>
      </c>
      <c r="T3130" s="25" t="str">
        <f>LEFT(S3130,3)</f>
        <v>Sep</v>
      </c>
      <c r="U3130" s="9" t="s">
        <v>29</v>
      </c>
      <c r="V3130" s="18">
        <v>7</v>
      </c>
      <c r="W3130" s="9">
        <v>7400</v>
      </c>
      <c r="X3130" s="9" t="s">
        <v>9742</v>
      </c>
      <c r="Y3130" s="9" t="s">
        <v>9742</v>
      </c>
      <c r="Z3130" s="9" t="s">
        <v>9743</v>
      </c>
      <c r="AA3130" s="19" t="s">
        <v>29</v>
      </c>
      <c r="AB3130" s="9">
        <v>7500000</v>
      </c>
      <c r="AC3130" s="9">
        <v>43700855</v>
      </c>
      <c r="AD3130" s="9" t="s">
        <v>9108</v>
      </c>
      <c r="AE3130" s="20">
        <v>115</v>
      </c>
    </row>
    <row r="3131" spans="1:31" x14ac:dyDescent="0.35">
      <c r="A3131" t="s">
        <v>9744</v>
      </c>
      <c r="B3131" t="s">
        <v>32</v>
      </c>
      <c r="C3131" t="s">
        <v>16</v>
      </c>
      <c r="D3131" s="2">
        <v>1997</v>
      </c>
      <c r="E3131" t="s">
        <v>9745</v>
      </c>
      <c r="F3131" s="2">
        <v>8.3000000000000007</v>
      </c>
      <c r="G3131">
        <v>68000</v>
      </c>
      <c r="H3131" t="s">
        <v>9746</v>
      </c>
      <c r="I3131" t="s">
        <v>9746</v>
      </c>
      <c r="J3131" t="s">
        <v>9747</v>
      </c>
      <c r="K3131" s="3" t="s">
        <v>5866</v>
      </c>
      <c r="L3131">
        <v>180000</v>
      </c>
      <c r="M3131">
        <v>933933</v>
      </c>
      <c r="N3131" t="s">
        <v>5867</v>
      </c>
      <c r="O3131" s="2">
        <v>89</v>
      </c>
      <c r="Q3131" s="10" t="s">
        <v>16</v>
      </c>
      <c r="R3131" s="21">
        <v>1997</v>
      </c>
      <c r="S3131" s="27" t="s">
        <v>13468</v>
      </c>
      <c r="T3131" s="25" t="str">
        <f>LEFT(S3131,3)</f>
        <v>Jan</v>
      </c>
      <c r="U3131" s="10" t="s">
        <v>29</v>
      </c>
      <c r="V3131" s="21">
        <v>8.3000000000000007</v>
      </c>
      <c r="W3131" s="10">
        <v>68000</v>
      </c>
      <c r="X3131" s="10" t="s">
        <v>9746</v>
      </c>
      <c r="Y3131" s="10" t="s">
        <v>9746</v>
      </c>
      <c r="Z3131" s="10" t="s">
        <v>9747</v>
      </c>
      <c r="AA3131" s="22" t="s">
        <v>5866</v>
      </c>
      <c r="AB3131" s="10">
        <v>180000</v>
      </c>
      <c r="AC3131" s="10">
        <v>933933</v>
      </c>
      <c r="AD3131" s="10" t="s">
        <v>5867</v>
      </c>
      <c r="AE3131" s="23">
        <v>89</v>
      </c>
    </row>
    <row r="3132" spans="1:31" x14ac:dyDescent="0.35">
      <c r="A3132" t="s">
        <v>9748</v>
      </c>
      <c r="B3132" t="s">
        <v>15</v>
      </c>
      <c r="C3132" t="s">
        <v>33</v>
      </c>
      <c r="D3132" s="2">
        <v>1997</v>
      </c>
      <c r="E3132" t="s">
        <v>9628</v>
      </c>
      <c r="F3132" s="2">
        <v>4.8</v>
      </c>
      <c r="G3132">
        <v>32000</v>
      </c>
      <c r="H3132" t="s">
        <v>7340</v>
      </c>
      <c r="I3132" t="s">
        <v>2842</v>
      </c>
      <c r="J3132" t="s">
        <v>4538</v>
      </c>
      <c r="K3132" s="3" t="s">
        <v>29</v>
      </c>
      <c r="L3132">
        <v>30000000</v>
      </c>
      <c r="M3132">
        <v>11438337</v>
      </c>
      <c r="N3132" t="s">
        <v>9582</v>
      </c>
      <c r="O3132" s="2">
        <v>93</v>
      </c>
      <c r="Q3132" s="9" t="s">
        <v>33</v>
      </c>
      <c r="R3132" s="18">
        <v>1997</v>
      </c>
      <c r="S3132" s="26" t="s">
        <v>13451</v>
      </c>
      <c r="T3132" s="25" t="str">
        <f>LEFT(S3132,3)</f>
        <v>Apr</v>
      </c>
      <c r="U3132" s="9" t="s">
        <v>29</v>
      </c>
      <c r="V3132" s="18">
        <v>4.8</v>
      </c>
      <c r="W3132" s="9">
        <v>32000</v>
      </c>
      <c r="X3132" s="9" t="s">
        <v>7340</v>
      </c>
      <c r="Y3132" s="9" t="s">
        <v>2842</v>
      </c>
      <c r="Z3132" s="9" t="s">
        <v>4538</v>
      </c>
      <c r="AA3132" s="19" t="s">
        <v>29</v>
      </c>
      <c r="AB3132" s="9">
        <v>30000000</v>
      </c>
      <c r="AC3132" s="9">
        <v>11438337</v>
      </c>
      <c r="AD3132" s="9" t="s">
        <v>9582</v>
      </c>
      <c r="AE3132" s="20">
        <v>93</v>
      </c>
    </row>
    <row r="3133" spans="1:31" x14ac:dyDescent="0.35">
      <c r="A3133" t="s">
        <v>9749</v>
      </c>
      <c r="B3133" t="s">
        <v>15</v>
      </c>
      <c r="C3133" t="s">
        <v>51</v>
      </c>
      <c r="D3133" s="2">
        <v>1997</v>
      </c>
      <c r="E3133" t="s">
        <v>9188</v>
      </c>
      <c r="F3133" s="2">
        <v>5.8</v>
      </c>
      <c r="G3133">
        <v>26000</v>
      </c>
      <c r="H3133" t="s">
        <v>706</v>
      </c>
      <c r="I3133" t="s">
        <v>9750</v>
      </c>
      <c r="J3133" t="s">
        <v>7315</v>
      </c>
      <c r="K3133" s="3" t="s">
        <v>21</v>
      </c>
      <c r="L3133">
        <v>40000000</v>
      </c>
      <c r="M3133">
        <v>33956608</v>
      </c>
      <c r="N3133" t="s">
        <v>5935</v>
      </c>
      <c r="O3133" s="2">
        <v>110</v>
      </c>
      <c r="Q3133" s="10" t="s">
        <v>51</v>
      </c>
      <c r="R3133" s="21">
        <v>1997</v>
      </c>
      <c r="S3133" s="27" t="s">
        <v>13398</v>
      </c>
      <c r="T3133" s="25" t="str">
        <f>LEFT(S3133,3)</f>
        <v>Jan</v>
      </c>
      <c r="U3133" s="10" t="s">
        <v>29</v>
      </c>
      <c r="V3133" s="21">
        <v>5.8</v>
      </c>
      <c r="W3133" s="10">
        <v>26000</v>
      </c>
      <c r="X3133" s="10" t="s">
        <v>706</v>
      </c>
      <c r="Y3133" s="10" t="s">
        <v>9750</v>
      </c>
      <c r="Z3133" s="10" t="s">
        <v>7315</v>
      </c>
      <c r="AA3133" s="22" t="s">
        <v>21</v>
      </c>
      <c r="AB3133" s="10">
        <v>40000000</v>
      </c>
      <c r="AC3133" s="10">
        <v>33956608</v>
      </c>
      <c r="AD3133" s="10" t="s">
        <v>5935</v>
      </c>
      <c r="AE3133" s="23">
        <v>110</v>
      </c>
    </row>
    <row r="3134" spans="1:31" x14ac:dyDescent="0.35">
      <c r="A3134" t="s">
        <v>9751</v>
      </c>
      <c r="B3134" t="s">
        <v>15</v>
      </c>
      <c r="C3134" t="s">
        <v>40</v>
      </c>
      <c r="D3134" s="2">
        <v>1997</v>
      </c>
      <c r="E3134" t="s">
        <v>9538</v>
      </c>
      <c r="F3134" s="2">
        <v>5.0999999999999996</v>
      </c>
      <c r="G3134">
        <v>24000</v>
      </c>
      <c r="H3134" t="s">
        <v>9752</v>
      </c>
      <c r="I3134" t="s">
        <v>57</v>
      </c>
      <c r="J3134" t="s">
        <v>9753</v>
      </c>
      <c r="K3134" s="3" t="s">
        <v>21</v>
      </c>
      <c r="L3134">
        <v>25000000</v>
      </c>
      <c r="M3134">
        <v>26570463</v>
      </c>
      <c r="N3134" t="s">
        <v>5720</v>
      </c>
      <c r="O3134" s="2">
        <v>105</v>
      </c>
      <c r="Q3134" s="9" t="s">
        <v>40</v>
      </c>
      <c r="R3134" s="18">
        <v>1997</v>
      </c>
      <c r="S3134" s="26" t="s">
        <v>13434</v>
      </c>
      <c r="T3134" s="25" t="str">
        <f>LEFT(S3134,3)</f>
        <v>Dec</v>
      </c>
      <c r="U3134" s="9" t="s">
        <v>29</v>
      </c>
      <c r="V3134" s="18">
        <v>5.0999999999999996</v>
      </c>
      <c r="W3134" s="9">
        <v>24000</v>
      </c>
      <c r="X3134" s="9" t="s">
        <v>9752</v>
      </c>
      <c r="Y3134" s="9" t="s">
        <v>57</v>
      </c>
      <c r="Z3134" s="9" t="s">
        <v>9753</v>
      </c>
      <c r="AA3134" s="19" t="s">
        <v>21</v>
      </c>
      <c r="AB3134" s="9">
        <v>25000000</v>
      </c>
      <c r="AC3134" s="9">
        <v>26570463</v>
      </c>
      <c r="AD3134" s="9" t="s">
        <v>5720</v>
      </c>
      <c r="AE3134" s="20">
        <v>105</v>
      </c>
    </row>
    <row r="3135" spans="1:31" x14ac:dyDescent="0.35">
      <c r="A3135" t="s">
        <v>9754</v>
      </c>
      <c r="B3135" t="s">
        <v>1998</v>
      </c>
      <c r="C3135" t="s">
        <v>24</v>
      </c>
      <c r="D3135" s="2">
        <v>1997</v>
      </c>
      <c r="E3135" t="s">
        <v>9530</v>
      </c>
      <c r="F3135" s="2">
        <v>6.5</v>
      </c>
      <c r="G3135">
        <v>100000</v>
      </c>
      <c r="H3135" t="s">
        <v>2955</v>
      </c>
      <c r="I3135" t="s">
        <v>9755</v>
      </c>
      <c r="J3135" t="s">
        <v>9755</v>
      </c>
      <c r="K3135" s="3" t="s">
        <v>21</v>
      </c>
      <c r="L3135">
        <v>18000000</v>
      </c>
      <c r="M3135">
        <v>251212670</v>
      </c>
      <c r="N3135" t="s">
        <v>7570</v>
      </c>
      <c r="O3135" s="2">
        <v>89</v>
      </c>
      <c r="Q3135" s="10" t="s">
        <v>24</v>
      </c>
      <c r="R3135" s="21">
        <v>1997</v>
      </c>
      <c r="S3135" s="27" t="s">
        <v>13432</v>
      </c>
      <c r="T3135" s="25" t="str">
        <f>LEFT(S3135,3)</f>
        <v>Nov</v>
      </c>
      <c r="U3135" s="10" t="s">
        <v>29</v>
      </c>
      <c r="V3135" s="21">
        <v>6.5</v>
      </c>
      <c r="W3135" s="10">
        <v>100000</v>
      </c>
      <c r="X3135" s="10" t="s">
        <v>2955</v>
      </c>
      <c r="Y3135" s="10" t="s">
        <v>9755</v>
      </c>
      <c r="Z3135" s="10" t="s">
        <v>9755</v>
      </c>
      <c r="AA3135" s="22" t="s">
        <v>21</v>
      </c>
      <c r="AB3135" s="10">
        <v>18000000</v>
      </c>
      <c r="AC3135" s="10">
        <v>251212670</v>
      </c>
      <c r="AD3135" s="10" t="s">
        <v>7570</v>
      </c>
      <c r="AE3135" s="23">
        <v>89</v>
      </c>
    </row>
    <row r="3136" spans="1:31" x14ac:dyDescent="0.35">
      <c r="A3136" t="s">
        <v>9756</v>
      </c>
      <c r="B3136" t="s">
        <v>15</v>
      </c>
      <c r="C3136" t="s">
        <v>40</v>
      </c>
      <c r="D3136" s="2">
        <v>1997</v>
      </c>
      <c r="E3136" t="s">
        <v>9527</v>
      </c>
      <c r="F3136" s="2">
        <v>7.1</v>
      </c>
      <c r="G3136">
        <v>80000</v>
      </c>
      <c r="H3136" t="s">
        <v>1126</v>
      </c>
      <c r="I3136" t="s">
        <v>9757</v>
      </c>
      <c r="J3136" t="s">
        <v>1050</v>
      </c>
      <c r="K3136" s="3" t="s">
        <v>29</v>
      </c>
      <c r="L3136">
        <v>15000000</v>
      </c>
      <c r="M3136">
        <v>64256513</v>
      </c>
      <c r="N3136" t="s">
        <v>6530</v>
      </c>
      <c r="O3136" s="2">
        <v>97</v>
      </c>
      <c r="Q3136" s="9" t="s">
        <v>40</v>
      </c>
      <c r="R3136" s="18">
        <v>1997</v>
      </c>
      <c r="S3136" s="26" t="s">
        <v>13431</v>
      </c>
      <c r="T3136" s="25" t="str">
        <f>LEFT(S3136,3)</f>
        <v>Jan</v>
      </c>
      <c r="U3136" s="9" t="s">
        <v>29</v>
      </c>
      <c r="V3136" s="18">
        <v>7.1</v>
      </c>
      <c r="W3136" s="9">
        <v>80000</v>
      </c>
      <c r="X3136" s="9" t="s">
        <v>1126</v>
      </c>
      <c r="Y3136" s="9" t="s">
        <v>9757</v>
      </c>
      <c r="Z3136" s="9" t="s">
        <v>1050</v>
      </c>
      <c r="AA3136" s="19" t="s">
        <v>29</v>
      </c>
      <c r="AB3136" s="9">
        <v>15000000</v>
      </c>
      <c r="AC3136" s="9">
        <v>64256513</v>
      </c>
      <c r="AD3136" s="9" t="s">
        <v>6530</v>
      </c>
      <c r="AE3136" s="20">
        <v>97</v>
      </c>
    </row>
    <row r="3137" spans="1:31" x14ac:dyDescent="0.35">
      <c r="A3137" t="s">
        <v>9758</v>
      </c>
      <c r="B3137" t="s">
        <v>446</v>
      </c>
      <c r="C3137" t="s">
        <v>16</v>
      </c>
      <c r="D3137" s="2">
        <v>1997</v>
      </c>
      <c r="E3137" t="s">
        <v>9759</v>
      </c>
      <c r="F3137" s="2">
        <v>7.8</v>
      </c>
      <c r="G3137">
        <v>26000</v>
      </c>
      <c r="H3137" t="s">
        <v>5864</v>
      </c>
      <c r="I3137" t="s">
        <v>5864</v>
      </c>
      <c r="J3137" t="s">
        <v>9760</v>
      </c>
      <c r="K3137" s="3" t="s">
        <v>5866</v>
      </c>
      <c r="L3137">
        <v>0</v>
      </c>
      <c r="M3137">
        <v>10923</v>
      </c>
      <c r="N3137" t="s">
        <v>8278</v>
      </c>
      <c r="O3137" s="2">
        <v>95</v>
      </c>
      <c r="Q3137" s="10" t="s">
        <v>16</v>
      </c>
      <c r="R3137" s="21">
        <v>1997</v>
      </c>
      <c r="S3137" s="27" t="s">
        <v>13445</v>
      </c>
      <c r="T3137" s="25" t="str">
        <f>LEFT(S3137,3)</f>
        <v>Nov</v>
      </c>
      <c r="U3137" s="10" t="s">
        <v>451</v>
      </c>
      <c r="V3137" s="21">
        <v>7.8</v>
      </c>
      <c r="W3137" s="10">
        <v>26000</v>
      </c>
      <c r="X3137" s="10" t="s">
        <v>5864</v>
      </c>
      <c r="Y3137" s="10" t="s">
        <v>5864</v>
      </c>
      <c r="Z3137" s="10" t="s">
        <v>9760</v>
      </c>
      <c r="AA3137" s="22" t="s">
        <v>5866</v>
      </c>
      <c r="AB3137" s="10">
        <v>0</v>
      </c>
      <c r="AC3137" s="10">
        <v>10923</v>
      </c>
      <c r="AD3137" s="10" t="s">
        <v>8278</v>
      </c>
      <c r="AE3137" s="23">
        <v>95</v>
      </c>
    </row>
    <row r="3138" spans="1:31" x14ac:dyDescent="0.35">
      <c r="A3138" t="s">
        <v>9761</v>
      </c>
      <c r="B3138" t="s">
        <v>15</v>
      </c>
      <c r="C3138" t="s">
        <v>33</v>
      </c>
      <c r="D3138" s="2">
        <v>1997</v>
      </c>
      <c r="E3138" t="s">
        <v>9207</v>
      </c>
      <c r="F3138" s="2">
        <v>6.7</v>
      </c>
      <c r="G3138">
        <v>52000</v>
      </c>
      <c r="H3138" t="s">
        <v>84</v>
      </c>
      <c r="I3138" t="s">
        <v>9762</v>
      </c>
      <c r="J3138" t="s">
        <v>84</v>
      </c>
      <c r="K3138" s="3" t="s">
        <v>29</v>
      </c>
      <c r="L3138">
        <v>50000000</v>
      </c>
      <c r="M3138">
        <v>50068310</v>
      </c>
      <c r="N3138" t="s">
        <v>5108</v>
      </c>
      <c r="O3138" s="2">
        <v>121</v>
      </c>
      <c r="Q3138" s="9" t="s">
        <v>33</v>
      </c>
      <c r="R3138" s="18">
        <v>1997</v>
      </c>
      <c r="S3138" s="26" t="s">
        <v>13403</v>
      </c>
      <c r="T3138" s="25" t="str">
        <f>LEFT(S3138,3)</f>
        <v>Feb</v>
      </c>
      <c r="U3138" s="9" t="s">
        <v>29</v>
      </c>
      <c r="V3138" s="18">
        <v>6.7</v>
      </c>
      <c r="W3138" s="9">
        <v>52000</v>
      </c>
      <c r="X3138" s="9" t="s">
        <v>84</v>
      </c>
      <c r="Y3138" s="9" t="s">
        <v>9762</v>
      </c>
      <c r="Z3138" s="9" t="s">
        <v>84</v>
      </c>
      <c r="AA3138" s="19" t="s">
        <v>29</v>
      </c>
      <c r="AB3138" s="9">
        <v>50000000</v>
      </c>
      <c r="AC3138" s="9">
        <v>50068310</v>
      </c>
      <c r="AD3138" s="9" t="s">
        <v>5108</v>
      </c>
      <c r="AE3138" s="20">
        <v>121</v>
      </c>
    </row>
    <row r="3139" spans="1:31" x14ac:dyDescent="0.35">
      <c r="A3139" t="s">
        <v>9763</v>
      </c>
      <c r="B3139" t="s">
        <v>15</v>
      </c>
      <c r="C3139" t="s">
        <v>150</v>
      </c>
      <c r="D3139" s="2">
        <v>1997</v>
      </c>
      <c r="E3139" t="s">
        <v>9541</v>
      </c>
      <c r="F3139" s="2">
        <v>5.8</v>
      </c>
      <c r="G3139">
        <v>21000</v>
      </c>
      <c r="H3139" t="s">
        <v>8992</v>
      </c>
      <c r="I3139" t="s">
        <v>4647</v>
      </c>
      <c r="J3139" t="s">
        <v>9764</v>
      </c>
      <c r="K3139" s="3" t="s">
        <v>29</v>
      </c>
      <c r="L3139">
        <v>5000000</v>
      </c>
      <c r="M3139">
        <v>15738769</v>
      </c>
      <c r="N3139" t="s">
        <v>6830</v>
      </c>
      <c r="O3139" s="2">
        <v>90</v>
      </c>
      <c r="Q3139" s="10" t="s">
        <v>150</v>
      </c>
      <c r="R3139" s="21">
        <v>1997</v>
      </c>
      <c r="S3139" s="27" t="s">
        <v>13435</v>
      </c>
      <c r="T3139" s="25" t="str">
        <f>LEFT(S3139,3)</f>
        <v>Sep</v>
      </c>
      <c r="U3139" s="10" t="s">
        <v>29</v>
      </c>
      <c r="V3139" s="21">
        <v>5.8</v>
      </c>
      <c r="W3139" s="10">
        <v>21000</v>
      </c>
      <c r="X3139" s="10" t="s">
        <v>8992</v>
      </c>
      <c r="Y3139" s="10" t="s">
        <v>4647</v>
      </c>
      <c r="Z3139" s="10" t="s">
        <v>9764</v>
      </c>
      <c r="AA3139" s="22" t="s">
        <v>29</v>
      </c>
      <c r="AB3139" s="10">
        <v>5000000</v>
      </c>
      <c r="AC3139" s="10">
        <v>15738769</v>
      </c>
      <c r="AD3139" s="10" t="s">
        <v>6830</v>
      </c>
      <c r="AE3139" s="23">
        <v>90</v>
      </c>
    </row>
    <row r="3140" spans="1:31" x14ac:dyDescent="0.35">
      <c r="A3140" t="s">
        <v>9765</v>
      </c>
      <c r="B3140" t="s">
        <v>32</v>
      </c>
      <c r="C3140" t="s">
        <v>40</v>
      </c>
      <c r="D3140" s="2">
        <v>1997</v>
      </c>
      <c r="E3140" t="s">
        <v>9766</v>
      </c>
      <c r="F3140" s="2">
        <v>5.2</v>
      </c>
      <c r="G3140">
        <v>23000</v>
      </c>
      <c r="H3140" t="s">
        <v>8076</v>
      </c>
      <c r="I3140" t="s">
        <v>9767</v>
      </c>
      <c r="J3140" t="s">
        <v>8078</v>
      </c>
      <c r="K3140" s="3" t="s">
        <v>29</v>
      </c>
      <c r="L3140">
        <v>32000000</v>
      </c>
      <c r="M3140">
        <v>59927618</v>
      </c>
      <c r="N3140" t="s">
        <v>1723</v>
      </c>
      <c r="O3140" s="2">
        <v>105</v>
      </c>
      <c r="Q3140" s="9" t="s">
        <v>40</v>
      </c>
      <c r="R3140" s="18">
        <v>1997</v>
      </c>
      <c r="S3140" s="26" t="s">
        <v>13469</v>
      </c>
      <c r="T3140" s="25" t="str">
        <f>LEFT(S3140,3)</f>
        <v>Mar</v>
      </c>
      <c r="U3140" s="9" t="s">
        <v>29</v>
      </c>
      <c r="V3140" s="18">
        <v>5.2</v>
      </c>
      <c r="W3140" s="9">
        <v>23000</v>
      </c>
      <c r="X3140" s="9" t="s">
        <v>8076</v>
      </c>
      <c r="Y3140" s="9" t="s">
        <v>9767</v>
      </c>
      <c r="Z3140" s="9" t="s">
        <v>8078</v>
      </c>
      <c r="AA3140" s="19" t="s">
        <v>29</v>
      </c>
      <c r="AB3140" s="9">
        <v>32000000</v>
      </c>
      <c r="AC3140" s="9">
        <v>59927618</v>
      </c>
      <c r="AD3140" s="9" t="s">
        <v>1723</v>
      </c>
      <c r="AE3140" s="20">
        <v>105</v>
      </c>
    </row>
    <row r="3141" spans="1:31" x14ac:dyDescent="0.35">
      <c r="A3141" t="s">
        <v>9768</v>
      </c>
      <c r="B3141" t="s">
        <v>1998</v>
      </c>
      <c r="C3141" t="s">
        <v>40</v>
      </c>
      <c r="D3141" s="2">
        <v>1997</v>
      </c>
      <c r="E3141" t="s">
        <v>9769</v>
      </c>
      <c r="F3141" s="2">
        <v>4.7</v>
      </c>
      <c r="G3141">
        <v>5000</v>
      </c>
      <c r="H3141" t="s">
        <v>4303</v>
      </c>
      <c r="I3141" t="s">
        <v>9770</v>
      </c>
      <c r="J3141" t="s">
        <v>9771</v>
      </c>
      <c r="K3141" s="3" t="s">
        <v>29</v>
      </c>
      <c r="L3141">
        <v>0</v>
      </c>
      <c r="M3141">
        <v>7338279</v>
      </c>
      <c r="N3141" t="s">
        <v>2025</v>
      </c>
      <c r="O3141" s="2">
        <v>91</v>
      </c>
      <c r="Q3141" s="10" t="s">
        <v>40</v>
      </c>
      <c r="R3141" s="21">
        <v>1997</v>
      </c>
      <c r="S3141" s="27" t="s">
        <v>13470</v>
      </c>
      <c r="T3141" s="25" t="str">
        <f>LEFT(S3141,3)</f>
        <v>Mar</v>
      </c>
      <c r="U3141" s="10" t="s">
        <v>29</v>
      </c>
      <c r="V3141" s="21">
        <v>4.7</v>
      </c>
      <c r="W3141" s="10">
        <v>5000</v>
      </c>
      <c r="X3141" s="10" t="s">
        <v>4303</v>
      </c>
      <c r="Y3141" s="10" t="s">
        <v>9770</v>
      </c>
      <c r="Z3141" s="10" t="s">
        <v>9771</v>
      </c>
      <c r="AA3141" s="22" t="s">
        <v>29</v>
      </c>
      <c r="AB3141" s="10">
        <v>0</v>
      </c>
      <c r="AC3141" s="10">
        <v>7338279</v>
      </c>
      <c r="AD3141" s="10" t="s">
        <v>2025</v>
      </c>
      <c r="AE3141" s="23">
        <v>91</v>
      </c>
    </row>
    <row r="3142" spans="1:31" x14ac:dyDescent="0.35">
      <c r="A3142" t="s">
        <v>9772</v>
      </c>
      <c r="B3142" t="s">
        <v>15</v>
      </c>
      <c r="C3142" t="s">
        <v>62</v>
      </c>
      <c r="D3142" s="2">
        <v>1997</v>
      </c>
      <c r="E3142" t="s">
        <v>9766</v>
      </c>
      <c r="F3142" s="2">
        <v>6.9</v>
      </c>
      <c r="G3142">
        <v>35000</v>
      </c>
      <c r="H3142" t="s">
        <v>8603</v>
      </c>
      <c r="I3142" t="s">
        <v>9773</v>
      </c>
      <c r="J3142" t="s">
        <v>9773</v>
      </c>
      <c r="K3142" s="3" t="s">
        <v>29</v>
      </c>
      <c r="L3142">
        <v>28000000</v>
      </c>
      <c r="M3142">
        <v>41230799</v>
      </c>
      <c r="N3142" t="s">
        <v>43</v>
      </c>
      <c r="O3142" s="2">
        <v>109</v>
      </c>
      <c r="Q3142" s="9" t="s">
        <v>62</v>
      </c>
      <c r="R3142" s="18">
        <v>1997</v>
      </c>
      <c r="S3142" s="26" t="s">
        <v>13469</v>
      </c>
      <c r="T3142" s="25" t="str">
        <f>LEFT(S3142,3)</f>
        <v>Mar</v>
      </c>
      <c r="U3142" s="9" t="s">
        <v>29</v>
      </c>
      <c r="V3142" s="18">
        <v>6.9</v>
      </c>
      <c r="W3142" s="9">
        <v>35000</v>
      </c>
      <c r="X3142" s="9" t="s">
        <v>8603</v>
      </c>
      <c r="Y3142" s="9" t="s">
        <v>9773</v>
      </c>
      <c r="Z3142" s="9" t="s">
        <v>9773</v>
      </c>
      <c r="AA3142" s="19" t="s">
        <v>29</v>
      </c>
      <c r="AB3142" s="9">
        <v>28000000</v>
      </c>
      <c r="AC3142" s="9">
        <v>41230799</v>
      </c>
      <c r="AD3142" s="9" t="s">
        <v>43</v>
      </c>
      <c r="AE3142" s="20">
        <v>109</v>
      </c>
    </row>
    <row r="3143" spans="1:31" x14ac:dyDescent="0.35">
      <c r="A3143" t="s">
        <v>9774</v>
      </c>
      <c r="B3143" t="s">
        <v>15</v>
      </c>
      <c r="C3143" t="s">
        <v>16</v>
      </c>
      <c r="D3143" s="2">
        <v>1997</v>
      </c>
      <c r="E3143" t="s">
        <v>9527</v>
      </c>
      <c r="F3143" s="2">
        <v>7</v>
      </c>
      <c r="G3143">
        <v>20000</v>
      </c>
      <c r="H3143" t="s">
        <v>5169</v>
      </c>
      <c r="I3143" t="s">
        <v>5169</v>
      </c>
      <c r="J3143" t="s">
        <v>4575</v>
      </c>
      <c r="K3143" s="3" t="s">
        <v>29</v>
      </c>
      <c r="L3143">
        <v>0</v>
      </c>
      <c r="M3143">
        <v>16534578</v>
      </c>
      <c r="N3143" t="s">
        <v>60</v>
      </c>
      <c r="O3143" s="2">
        <v>113</v>
      </c>
      <c r="Q3143" s="10" t="s">
        <v>16</v>
      </c>
      <c r="R3143" s="21">
        <v>1997</v>
      </c>
      <c r="S3143" s="27" t="s">
        <v>13431</v>
      </c>
      <c r="T3143" s="25" t="str">
        <f>LEFT(S3143,3)</f>
        <v>Jan</v>
      </c>
      <c r="U3143" s="10" t="s">
        <v>29</v>
      </c>
      <c r="V3143" s="21">
        <v>7</v>
      </c>
      <c r="W3143" s="10">
        <v>20000</v>
      </c>
      <c r="X3143" s="10" t="s">
        <v>5169</v>
      </c>
      <c r="Y3143" s="10" t="s">
        <v>5169</v>
      </c>
      <c r="Z3143" s="10" t="s">
        <v>4575</v>
      </c>
      <c r="AA3143" s="22" t="s">
        <v>29</v>
      </c>
      <c r="AB3143" s="10">
        <v>0</v>
      </c>
      <c r="AC3143" s="10">
        <v>16534578</v>
      </c>
      <c r="AD3143" s="10" t="s">
        <v>60</v>
      </c>
      <c r="AE3143" s="23">
        <v>113</v>
      </c>
    </row>
    <row r="3144" spans="1:31" x14ac:dyDescent="0.35">
      <c r="A3144" t="s">
        <v>9775</v>
      </c>
      <c r="B3144" t="s">
        <v>1998</v>
      </c>
      <c r="C3144" t="s">
        <v>40</v>
      </c>
      <c r="D3144" s="2">
        <v>1997</v>
      </c>
      <c r="E3144" t="s">
        <v>9637</v>
      </c>
      <c r="F3144" s="2">
        <v>5.5</v>
      </c>
      <c r="G3144">
        <v>19000</v>
      </c>
      <c r="H3144" t="s">
        <v>4961</v>
      </c>
      <c r="I3144" t="s">
        <v>9776</v>
      </c>
      <c r="J3144" t="s">
        <v>9777</v>
      </c>
      <c r="K3144" s="3" t="s">
        <v>29</v>
      </c>
      <c r="L3144">
        <v>10000000</v>
      </c>
      <c r="M3144">
        <v>44332015</v>
      </c>
      <c r="N3144" t="s">
        <v>9136</v>
      </c>
      <c r="O3144" s="2">
        <v>101</v>
      </c>
      <c r="Q3144" s="9" t="s">
        <v>40</v>
      </c>
      <c r="R3144" s="18">
        <v>1997</v>
      </c>
      <c r="S3144" s="26" t="s">
        <v>13453</v>
      </c>
      <c r="T3144" s="25" t="str">
        <f>LEFT(S3144,3)</f>
        <v>Aug</v>
      </c>
      <c r="U3144" s="9" t="s">
        <v>29</v>
      </c>
      <c r="V3144" s="18">
        <v>5.5</v>
      </c>
      <c r="W3144" s="9">
        <v>19000</v>
      </c>
      <c r="X3144" s="9" t="s">
        <v>4961</v>
      </c>
      <c r="Y3144" s="9" t="s">
        <v>9776</v>
      </c>
      <c r="Z3144" s="9" t="s">
        <v>9777</v>
      </c>
      <c r="AA3144" s="19" t="s">
        <v>29</v>
      </c>
      <c r="AB3144" s="9">
        <v>10000000</v>
      </c>
      <c r="AC3144" s="9">
        <v>44332015</v>
      </c>
      <c r="AD3144" s="9" t="s">
        <v>9136</v>
      </c>
      <c r="AE3144" s="20">
        <v>101</v>
      </c>
    </row>
    <row r="3145" spans="1:31" x14ac:dyDescent="0.35">
      <c r="A3145" t="s">
        <v>9778</v>
      </c>
      <c r="B3145" t="s">
        <v>15</v>
      </c>
      <c r="C3145" t="s">
        <v>33</v>
      </c>
      <c r="D3145" s="2">
        <v>1997</v>
      </c>
      <c r="E3145" t="s">
        <v>9671</v>
      </c>
      <c r="F3145" s="2">
        <v>6.2</v>
      </c>
      <c r="G3145">
        <v>28000</v>
      </c>
      <c r="H3145" t="s">
        <v>9779</v>
      </c>
      <c r="I3145" t="s">
        <v>4388</v>
      </c>
      <c r="J3145" t="s">
        <v>3258</v>
      </c>
      <c r="K3145" s="3" t="s">
        <v>29</v>
      </c>
      <c r="L3145">
        <v>25000000</v>
      </c>
      <c r="M3145">
        <v>48407611</v>
      </c>
      <c r="N3145" t="s">
        <v>2025</v>
      </c>
      <c r="O3145" s="2">
        <v>97</v>
      </c>
      <c r="Q3145" s="10" t="s">
        <v>33</v>
      </c>
      <c r="R3145" s="21">
        <v>1997</v>
      </c>
      <c r="S3145" s="27" t="s">
        <v>13460</v>
      </c>
      <c r="T3145" s="25" t="str">
        <f>LEFT(S3145,3)</f>
        <v>Aug</v>
      </c>
      <c r="U3145" s="10" t="s">
        <v>29</v>
      </c>
      <c r="V3145" s="21">
        <v>6.2</v>
      </c>
      <c r="W3145" s="10">
        <v>28000</v>
      </c>
      <c r="X3145" s="10" t="s">
        <v>9779</v>
      </c>
      <c r="Y3145" s="10" t="s">
        <v>4388</v>
      </c>
      <c r="Z3145" s="10" t="s">
        <v>3258</v>
      </c>
      <c r="AA3145" s="22" t="s">
        <v>29</v>
      </c>
      <c r="AB3145" s="10">
        <v>25000000</v>
      </c>
      <c r="AC3145" s="10">
        <v>48407611</v>
      </c>
      <c r="AD3145" s="10" t="s">
        <v>2025</v>
      </c>
      <c r="AE3145" s="23">
        <v>97</v>
      </c>
    </row>
    <row r="3146" spans="1:31" x14ac:dyDescent="0.35">
      <c r="A3146" t="s">
        <v>9780</v>
      </c>
      <c r="B3146" t="s">
        <v>15</v>
      </c>
      <c r="C3146" t="s">
        <v>16</v>
      </c>
      <c r="D3146" s="2">
        <v>1997</v>
      </c>
      <c r="E3146" t="s">
        <v>9577</v>
      </c>
      <c r="F3146" s="2">
        <v>7.5</v>
      </c>
      <c r="G3146">
        <v>33000</v>
      </c>
      <c r="H3146" t="s">
        <v>6608</v>
      </c>
      <c r="I3146" t="s">
        <v>9781</v>
      </c>
      <c r="J3146" t="s">
        <v>9782</v>
      </c>
      <c r="K3146" s="3" t="s">
        <v>194</v>
      </c>
      <c r="L3146">
        <v>0</v>
      </c>
      <c r="M3146">
        <v>3263585</v>
      </c>
      <c r="N3146" t="s">
        <v>3186</v>
      </c>
      <c r="O3146" s="2">
        <v>112</v>
      </c>
      <c r="Q3146" s="9" t="s">
        <v>16</v>
      </c>
      <c r="R3146" s="18">
        <v>1997</v>
      </c>
      <c r="S3146" s="26" t="s">
        <v>13444</v>
      </c>
      <c r="T3146" s="25" t="str">
        <f>LEFT(S3146,3)</f>
        <v>Nov</v>
      </c>
      <c r="U3146" s="9" t="s">
        <v>29</v>
      </c>
      <c r="V3146" s="18">
        <v>7.5</v>
      </c>
      <c r="W3146" s="9">
        <v>33000</v>
      </c>
      <c r="X3146" s="9" t="s">
        <v>6608</v>
      </c>
      <c r="Y3146" s="9" t="s">
        <v>9781</v>
      </c>
      <c r="Z3146" s="9" t="s">
        <v>9782</v>
      </c>
      <c r="AA3146" s="19" t="s">
        <v>194</v>
      </c>
      <c r="AB3146" s="9">
        <v>0</v>
      </c>
      <c r="AC3146" s="9">
        <v>3263585</v>
      </c>
      <c r="AD3146" s="9" t="s">
        <v>3186</v>
      </c>
      <c r="AE3146" s="20">
        <v>112</v>
      </c>
    </row>
    <row r="3147" spans="1:31" x14ac:dyDescent="0.35">
      <c r="A3147" t="s">
        <v>9783</v>
      </c>
      <c r="B3147" t="s">
        <v>32</v>
      </c>
      <c r="C3147" t="s">
        <v>40</v>
      </c>
      <c r="D3147" s="2">
        <v>1997</v>
      </c>
      <c r="E3147" t="s">
        <v>9646</v>
      </c>
      <c r="F3147" s="2">
        <v>5.9</v>
      </c>
      <c r="G3147">
        <v>9200</v>
      </c>
      <c r="H3147" t="s">
        <v>1030</v>
      </c>
      <c r="I3147" t="s">
        <v>9784</v>
      </c>
      <c r="J3147" t="s">
        <v>9785</v>
      </c>
      <c r="K3147" s="3" t="s">
        <v>29</v>
      </c>
      <c r="L3147">
        <v>0</v>
      </c>
      <c r="M3147">
        <v>15448043</v>
      </c>
      <c r="N3147" t="s">
        <v>7999</v>
      </c>
      <c r="O3147" s="2">
        <v>95</v>
      </c>
      <c r="Q3147" s="10" t="s">
        <v>40</v>
      </c>
      <c r="R3147" s="21">
        <v>1997</v>
      </c>
      <c r="S3147" s="27" t="s">
        <v>13454</v>
      </c>
      <c r="T3147" s="25" t="str">
        <f>LEFT(S3147,3)</f>
        <v>Oct</v>
      </c>
      <c r="U3147" s="10" t="s">
        <v>29</v>
      </c>
      <c r="V3147" s="21">
        <v>5.9</v>
      </c>
      <c r="W3147" s="10">
        <v>9200</v>
      </c>
      <c r="X3147" s="10" t="s">
        <v>1030</v>
      </c>
      <c r="Y3147" s="10" t="s">
        <v>9784</v>
      </c>
      <c r="Z3147" s="10" t="s">
        <v>9785</v>
      </c>
      <c r="AA3147" s="22" t="s">
        <v>29</v>
      </c>
      <c r="AB3147" s="10">
        <v>0</v>
      </c>
      <c r="AC3147" s="10">
        <v>15448043</v>
      </c>
      <c r="AD3147" s="10" t="s">
        <v>7999</v>
      </c>
      <c r="AE3147" s="23">
        <v>95</v>
      </c>
    </row>
    <row r="3148" spans="1:31" x14ac:dyDescent="0.35">
      <c r="A3148" t="s">
        <v>9786</v>
      </c>
      <c r="B3148" t="s">
        <v>15</v>
      </c>
      <c r="C3148" t="s">
        <v>103</v>
      </c>
      <c r="D3148" s="2">
        <v>1997</v>
      </c>
      <c r="E3148" t="s">
        <v>9514</v>
      </c>
      <c r="F3148" s="2">
        <v>6.4</v>
      </c>
      <c r="G3148">
        <v>13000</v>
      </c>
      <c r="H3148" t="s">
        <v>7387</v>
      </c>
      <c r="I3148" t="s">
        <v>7387</v>
      </c>
      <c r="J3148" t="s">
        <v>2616</v>
      </c>
      <c r="K3148" s="3" t="s">
        <v>29</v>
      </c>
      <c r="L3148">
        <v>37000000</v>
      </c>
      <c r="M3148">
        <v>6492660</v>
      </c>
      <c r="N3148" t="s">
        <v>6118</v>
      </c>
      <c r="O3148" s="2">
        <v>118</v>
      </c>
      <c r="Q3148" s="9" t="s">
        <v>103</v>
      </c>
      <c r="R3148" s="18">
        <v>1997</v>
      </c>
      <c r="S3148" s="26" t="s">
        <v>13426</v>
      </c>
      <c r="T3148" s="25" t="str">
        <f>LEFT(S3148,3)</f>
        <v>Oct</v>
      </c>
      <c r="U3148" s="9" t="s">
        <v>29</v>
      </c>
      <c r="V3148" s="18">
        <v>6.4</v>
      </c>
      <c r="W3148" s="9">
        <v>13000</v>
      </c>
      <c r="X3148" s="9" t="s">
        <v>7387</v>
      </c>
      <c r="Y3148" s="9" t="s">
        <v>7387</v>
      </c>
      <c r="Z3148" s="9" t="s">
        <v>2616</v>
      </c>
      <c r="AA3148" s="19" t="s">
        <v>29</v>
      </c>
      <c r="AB3148" s="9">
        <v>37000000</v>
      </c>
      <c r="AC3148" s="9">
        <v>6492660</v>
      </c>
      <c r="AD3148" s="9" t="s">
        <v>6118</v>
      </c>
      <c r="AE3148" s="20">
        <v>118</v>
      </c>
    </row>
    <row r="3149" spans="1:31" x14ac:dyDescent="0.35">
      <c r="A3149" t="s">
        <v>9787</v>
      </c>
      <c r="B3149" t="s">
        <v>32</v>
      </c>
      <c r="C3149" t="s">
        <v>33</v>
      </c>
      <c r="D3149" s="2">
        <v>1997</v>
      </c>
      <c r="E3149" t="s">
        <v>9550</v>
      </c>
      <c r="F3149" s="2">
        <v>6.4</v>
      </c>
      <c r="G3149">
        <v>7000</v>
      </c>
      <c r="H3149" t="s">
        <v>3986</v>
      </c>
      <c r="I3149" t="s">
        <v>9788</v>
      </c>
      <c r="J3149" t="s">
        <v>8703</v>
      </c>
      <c r="K3149" s="3" t="s">
        <v>29</v>
      </c>
      <c r="L3149">
        <v>0</v>
      </c>
      <c r="M3149">
        <v>7342923</v>
      </c>
      <c r="N3149" t="s">
        <v>4530</v>
      </c>
      <c r="O3149" s="2">
        <v>106</v>
      </c>
      <c r="Q3149" s="10" t="s">
        <v>33</v>
      </c>
      <c r="R3149" s="21">
        <v>1997</v>
      </c>
      <c r="S3149" s="27" t="s">
        <v>13438</v>
      </c>
      <c r="T3149" s="25" t="str">
        <f>LEFT(S3149,3)</f>
        <v>Jul</v>
      </c>
      <c r="U3149" s="10" t="s">
        <v>29</v>
      </c>
      <c r="V3149" s="21">
        <v>6.4</v>
      </c>
      <c r="W3149" s="10">
        <v>7000</v>
      </c>
      <c r="X3149" s="10" t="s">
        <v>3986</v>
      </c>
      <c r="Y3149" s="10" t="s">
        <v>9788</v>
      </c>
      <c r="Z3149" s="10" t="s">
        <v>8703</v>
      </c>
      <c r="AA3149" s="22" t="s">
        <v>29</v>
      </c>
      <c r="AB3149" s="10">
        <v>0</v>
      </c>
      <c r="AC3149" s="10">
        <v>7342923</v>
      </c>
      <c r="AD3149" s="10" t="s">
        <v>4530</v>
      </c>
      <c r="AE3149" s="23">
        <v>106</v>
      </c>
    </row>
    <row r="3150" spans="1:31" x14ac:dyDescent="0.35">
      <c r="A3150" t="s">
        <v>9789</v>
      </c>
      <c r="B3150" t="s">
        <v>15</v>
      </c>
      <c r="C3150" t="s">
        <v>33</v>
      </c>
      <c r="D3150" s="2">
        <v>1997</v>
      </c>
      <c r="E3150" t="s">
        <v>6484</v>
      </c>
      <c r="F3150" s="2">
        <v>6.7</v>
      </c>
      <c r="G3150">
        <v>45000</v>
      </c>
      <c r="H3150" t="s">
        <v>8643</v>
      </c>
      <c r="I3150" t="s">
        <v>8643</v>
      </c>
      <c r="J3150" t="s">
        <v>9364</v>
      </c>
      <c r="K3150" s="3" t="s">
        <v>29</v>
      </c>
      <c r="L3150">
        <v>25000000</v>
      </c>
      <c r="M3150">
        <v>44480039</v>
      </c>
      <c r="N3150" t="s">
        <v>9790</v>
      </c>
      <c r="O3150" s="2">
        <v>98</v>
      </c>
      <c r="Q3150" s="9" t="s">
        <v>33</v>
      </c>
      <c r="R3150" s="18">
        <v>1997</v>
      </c>
      <c r="S3150" s="26" t="s">
        <v>13035</v>
      </c>
      <c r="T3150" s="25" t="str">
        <f>LEFT(S3150,3)</f>
        <v>Jul</v>
      </c>
      <c r="U3150" s="9" t="s">
        <v>29</v>
      </c>
      <c r="V3150" s="18">
        <v>6.7</v>
      </c>
      <c r="W3150" s="9">
        <v>45000</v>
      </c>
      <c r="X3150" s="9" t="s">
        <v>8643</v>
      </c>
      <c r="Y3150" s="9" t="s">
        <v>8643</v>
      </c>
      <c r="Z3150" s="9" t="s">
        <v>9364</v>
      </c>
      <c r="AA3150" s="19" t="s">
        <v>29</v>
      </c>
      <c r="AB3150" s="9">
        <v>25000000</v>
      </c>
      <c r="AC3150" s="9">
        <v>44480039</v>
      </c>
      <c r="AD3150" s="9" t="s">
        <v>9790</v>
      </c>
      <c r="AE3150" s="20">
        <v>98</v>
      </c>
    </row>
    <row r="3151" spans="1:31" x14ac:dyDescent="0.35">
      <c r="A3151" t="s">
        <v>9791</v>
      </c>
      <c r="B3151" t="s">
        <v>1998</v>
      </c>
      <c r="C3151" t="s">
        <v>33</v>
      </c>
      <c r="D3151" s="2">
        <v>1997</v>
      </c>
      <c r="E3151" t="s">
        <v>7287</v>
      </c>
      <c r="F3151" s="2">
        <v>2.9</v>
      </c>
      <c r="G3151">
        <v>12000</v>
      </c>
      <c r="H3151" t="s">
        <v>4735</v>
      </c>
      <c r="I3151" t="s">
        <v>9792</v>
      </c>
      <c r="J3151" t="s">
        <v>9194</v>
      </c>
      <c r="K3151" s="3" t="s">
        <v>29</v>
      </c>
      <c r="L3151">
        <v>16000000</v>
      </c>
      <c r="M3151">
        <v>1710972</v>
      </c>
      <c r="N3151" t="s">
        <v>9793</v>
      </c>
      <c r="O3151" s="2">
        <v>97</v>
      </c>
      <c r="Q3151" s="10" t="s">
        <v>33</v>
      </c>
      <c r="R3151" s="21">
        <v>1997</v>
      </c>
      <c r="S3151" s="27" t="s">
        <v>13133</v>
      </c>
      <c r="T3151" s="25" t="str">
        <f>LEFT(S3151,3)</f>
        <v>Aug</v>
      </c>
      <c r="U3151" s="10" t="s">
        <v>29</v>
      </c>
      <c r="V3151" s="21">
        <v>2.9</v>
      </c>
      <c r="W3151" s="10">
        <v>12000</v>
      </c>
      <c r="X3151" s="10" t="s">
        <v>4735</v>
      </c>
      <c r="Y3151" s="10" t="s">
        <v>9792</v>
      </c>
      <c r="Z3151" s="10" t="s">
        <v>9194</v>
      </c>
      <c r="AA3151" s="22" t="s">
        <v>29</v>
      </c>
      <c r="AB3151" s="10">
        <v>16000000</v>
      </c>
      <c r="AC3151" s="10">
        <v>1710972</v>
      </c>
      <c r="AD3151" s="10" t="s">
        <v>9793</v>
      </c>
      <c r="AE3151" s="23">
        <v>97</v>
      </c>
    </row>
    <row r="3152" spans="1:31" x14ac:dyDescent="0.35">
      <c r="A3152" t="s">
        <v>9794</v>
      </c>
      <c r="B3152" t="s">
        <v>15</v>
      </c>
      <c r="C3152" t="s">
        <v>16</v>
      </c>
      <c r="D3152" s="2">
        <v>1997</v>
      </c>
      <c r="E3152" t="s">
        <v>9530</v>
      </c>
      <c r="F3152" s="2">
        <v>7.3</v>
      </c>
      <c r="G3152">
        <v>9100</v>
      </c>
      <c r="H3152" t="s">
        <v>9795</v>
      </c>
      <c r="I3152" t="s">
        <v>9795</v>
      </c>
      <c r="J3152" t="s">
        <v>9408</v>
      </c>
      <c r="K3152" s="3" t="s">
        <v>29</v>
      </c>
      <c r="L3152">
        <v>6000000</v>
      </c>
      <c r="M3152">
        <v>14842388</v>
      </c>
      <c r="N3152" t="s">
        <v>7517</v>
      </c>
      <c r="O3152" s="2">
        <v>109</v>
      </c>
      <c r="Q3152" s="9" t="s">
        <v>16</v>
      </c>
      <c r="R3152" s="18">
        <v>1997</v>
      </c>
      <c r="S3152" s="26" t="s">
        <v>13432</v>
      </c>
      <c r="T3152" s="25" t="str">
        <f>LEFT(S3152,3)</f>
        <v>Nov</v>
      </c>
      <c r="U3152" s="9" t="s">
        <v>29</v>
      </c>
      <c r="V3152" s="18">
        <v>7.3</v>
      </c>
      <c r="W3152" s="9">
        <v>9100</v>
      </c>
      <c r="X3152" s="9" t="s">
        <v>9795</v>
      </c>
      <c r="Y3152" s="9" t="s">
        <v>9795</v>
      </c>
      <c r="Z3152" s="9" t="s">
        <v>9408</v>
      </c>
      <c r="AA3152" s="19" t="s">
        <v>29</v>
      </c>
      <c r="AB3152" s="9">
        <v>6000000</v>
      </c>
      <c r="AC3152" s="9">
        <v>14842388</v>
      </c>
      <c r="AD3152" s="9" t="s">
        <v>7517</v>
      </c>
      <c r="AE3152" s="20">
        <v>109</v>
      </c>
    </row>
    <row r="3153" spans="1:31" x14ac:dyDescent="0.35">
      <c r="A3153" t="s">
        <v>9796</v>
      </c>
      <c r="B3153" t="s">
        <v>1998</v>
      </c>
      <c r="C3153" t="s">
        <v>62</v>
      </c>
      <c r="D3153" s="2">
        <v>1997</v>
      </c>
      <c r="E3153" t="s">
        <v>9797</v>
      </c>
      <c r="F3153" s="2">
        <v>7</v>
      </c>
      <c r="G3153">
        <v>27000</v>
      </c>
      <c r="H3153" t="s">
        <v>64</v>
      </c>
      <c r="I3153" t="s">
        <v>1000</v>
      </c>
      <c r="J3153" t="s">
        <v>9798</v>
      </c>
      <c r="K3153" s="3" t="s">
        <v>29</v>
      </c>
      <c r="L3153">
        <v>28000000</v>
      </c>
      <c r="M3153">
        <v>5684789</v>
      </c>
      <c r="N3153" t="s">
        <v>9799</v>
      </c>
      <c r="O3153" s="2">
        <v>134</v>
      </c>
      <c r="Q3153" s="10" t="s">
        <v>62</v>
      </c>
      <c r="R3153" s="21">
        <v>1997</v>
      </c>
      <c r="S3153" s="27" t="s">
        <v>13471</v>
      </c>
      <c r="T3153" s="25" t="str">
        <f>LEFT(S3153,3)</f>
        <v>Jan</v>
      </c>
      <c r="U3153" s="10" t="s">
        <v>29</v>
      </c>
      <c r="V3153" s="21">
        <v>7</v>
      </c>
      <c r="W3153" s="10">
        <v>27000</v>
      </c>
      <c r="X3153" s="10" t="s">
        <v>64</v>
      </c>
      <c r="Y3153" s="10" t="s">
        <v>1000</v>
      </c>
      <c r="Z3153" s="10" t="s">
        <v>9798</v>
      </c>
      <c r="AA3153" s="22" t="s">
        <v>29</v>
      </c>
      <c r="AB3153" s="10">
        <v>28000000</v>
      </c>
      <c r="AC3153" s="10">
        <v>5684789</v>
      </c>
      <c r="AD3153" s="10" t="s">
        <v>9799</v>
      </c>
      <c r="AE3153" s="23">
        <v>134</v>
      </c>
    </row>
    <row r="3154" spans="1:31" x14ac:dyDescent="0.35">
      <c r="A3154" t="s">
        <v>9800</v>
      </c>
      <c r="B3154" t="s">
        <v>446</v>
      </c>
      <c r="C3154" t="s">
        <v>103</v>
      </c>
      <c r="D3154" s="2">
        <v>1997</v>
      </c>
      <c r="E3154" t="s">
        <v>9801</v>
      </c>
      <c r="F3154" s="2">
        <v>7.4</v>
      </c>
      <c r="G3154">
        <v>12000</v>
      </c>
      <c r="H3154" t="s">
        <v>9802</v>
      </c>
      <c r="I3154" t="s">
        <v>9802</v>
      </c>
      <c r="J3154" t="s">
        <v>9803</v>
      </c>
      <c r="K3154" s="3" t="s">
        <v>2107</v>
      </c>
      <c r="L3154">
        <v>0</v>
      </c>
      <c r="N3154" t="s">
        <v>9804</v>
      </c>
      <c r="O3154" s="2">
        <v>111</v>
      </c>
      <c r="Q3154" s="9" t="s">
        <v>103</v>
      </c>
      <c r="R3154" s="18">
        <v>1997</v>
      </c>
      <c r="S3154" s="26" t="s">
        <v>13472</v>
      </c>
      <c r="T3154" s="25" t="str">
        <f>LEFT(S3154,3)</f>
        <v>Jul</v>
      </c>
      <c r="U3154" s="9" t="s">
        <v>29</v>
      </c>
      <c r="V3154" s="18">
        <v>7.4</v>
      </c>
      <c r="W3154" s="9">
        <v>12000</v>
      </c>
      <c r="X3154" s="9" t="s">
        <v>9802</v>
      </c>
      <c r="Y3154" s="9" t="s">
        <v>9802</v>
      </c>
      <c r="Z3154" s="9" t="s">
        <v>9803</v>
      </c>
      <c r="AA3154" s="19" t="s">
        <v>2107</v>
      </c>
      <c r="AB3154" s="9">
        <v>0</v>
      </c>
      <c r="AC3154" s="9"/>
      <c r="AD3154" s="9" t="s">
        <v>9804</v>
      </c>
      <c r="AE3154" s="20">
        <v>111</v>
      </c>
    </row>
    <row r="3155" spans="1:31" x14ac:dyDescent="0.35">
      <c r="A3155" t="s">
        <v>9805</v>
      </c>
      <c r="B3155" t="s">
        <v>15</v>
      </c>
      <c r="C3155" t="s">
        <v>16</v>
      </c>
      <c r="D3155" s="2">
        <v>1997</v>
      </c>
      <c r="E3155" t="s">
        <v>9797</v>
      </c>
      <c r="F3155" s="2">
        <v>7.4</v>
      </c>
      <c r="G3155">
        <v>29000</v>
      </c>
      <c r="H3155" t="s">
        <v>3472</v>
      </c>
      <c r="I3155" t="s">
        <v>3472</v>
      </c>
      <c r="J3155" t="s">
        <v>9806</v>
      </c>
      <c r="K3155" s="3" t="s">
        <v>1110</v>
      </c>
      <c r="L3155">
        <v>0</v>
      </c>
      <c r="M3155">
        <v>1785901</v>
      </c>
      <c r="N3155" t="s">
        <v>5197</v>
      </c>
      <c r="O3155" s="2">
        <v>103</v>
      </c>
      <c r="Q3155" s="10" t="s">
        <v>16</v>
      </c>
      <c r="R3155" s="21">
        <v>1997</v>
      </c>
      <c r="S3155" s="27" t="s">
        <v>13471</v>
      </c>
      <c r="T3155" s="25" t="str">
        <f>LEFT(S3155,3)</f>
        <v>Jan</v>
      </c>
      <c r="U3155" s="10" t="s">
        <v>29</v>
      </c>
      <c r="V3155" s="21">
        <v>7.4</v>
      </c>
      <c r="W3155" s="10">
        <v>29000</v>
      </c>
      <c r="X3155" s="10" t="s">
        <v>3472</v>
      </c>
      <c r="Y3155" s="10" t="s">
        <v>3472</v>
      </c>
      <c r="Z3155" s="10" t="s">
        <v>9806</v>
      </c>
      <c r="AA3155" s="22" t="s">
        <v>1110</v>
      </c>
      <c r="AB3155" s="10">
        <v>0</v>
      </c>
      <c r="AC3155" s="10">
        <v>1785901</v>
      </c>
      <c r="AD3155" s="10" t="s">
        <v>5197</v>
      </c>
      <c r="AE3155" s="23">
        <v>103</v>
      </c>
    </row>
    <row r="3156" spans="1:31" x14ac:dyDescent="0.35">
      <c r="A3156" t="s">
        <v>9807</v>
      </c>
      <c r="B3156" t="s">
        <v>15</v>
      </c>
      <c r="C3156" t="s">
        <v>33</v>
      </c>
      <c r="D3156" s="2">
        <v>1997</v>
      </c>
      <c r="E3156" t="s">
        <v>9808</v>
      </c>
      <c r="F3156" s="2">
        <v>5.0999999999999996</v>
      </c>
      <c r="G3156">
        <v>17000</v>
      </c>
      <c r="H3156" t="s">
        <v>9809</v>
      </c>
      <c r="I3156" t="s">
        <v>7387</v>
      </c>
      <c r="J3156" t="s">
        <v>4620</v>
      </c>
      <c r="K3156" s="3" t="s">
        <v>29</v>
      </c>
      <c r="L3156">
        <v>60000000</v>
      </c>
      <c r="M3156">
        <v>16228448</v>
      </c>
      <c r="N3156" t="s">
        <v>22</v>
      </c>
      <c r="O3156" s="2">
        <v>105</v>
      </c>
      <c r="Q3156" s="9" t="s">
        <v>33</v>
      </c>
      <c r="R3156" s="18">
        <v>1997</v>
      </c>
      <c r="S3156" s="26" t="s">
        <v>13473</v>
      </c>
      <c r="T3156" s="25" t="str">
        <f>LEFT(S3156,3)</f>
        <v>Sep</v>
      </c>
      <c r="U3156" s="9" t="s">
        <v>29</v>
      </c>
      <c r="V3156" s="18">
        <v>5.0999999999999996</v>
      </c>
      <c r="W3156" s="9">
        <v>17000</v>
      </c>
      <c r="X3156" s="9" t="s">
        <v>9809</v>
      </c>
      <c r="Y3156" s="9" t="s">
        <v>7387</v>
      </c>
      <c r="Z3156" s="9" t="s">
        <v>4620</v>
      </c>
      <c r="AA3156" s="19" t="s">
        <v>29</v>
      </c>
      <c r="AB3156" s="9">
        <v>60000000</v>
      </c>
      <c r="AC3156" s="9">
        <v>16228448</v>
      </c>
      <c r="AD3156" s="9" t="s">
        <v>22</v>
      </c>
      <c r="AE3156" s="20">
        <v>105</v>
      </c>
    </row>
    <row r="3157" spans="1:31" x14ac:dyDescent="0.35">
      <c r="A3157" t="s">
        <v>9810</v>
      </c>
      <c r="B3157" t="s">
        <v>32</v>
      </c>
      <c r="C3157" t="s">
        <v>40</v>
      </c>
      <c r="D3157" s="2">
        <v>1997</v>
      </c>
      <c r="E3157" t="s">
        <v>9637</v>
      </c>
      <c r="F3157" s="2">
        <v>5.3</v>
      </c>
      <c r="G3157">
        <v>17000</v>
      </c>
      <c r="H3157" t="s">
        <v>340</v>
      </c>
      <c r="I3157" t="s">
        <v>9811</v>
      </c>
      <c r="J3157" t="s">
        <v>9812</v>
      </c>
      <c r="K3157" s="3" t="s">
        <v>29</v>
      </c>
      <c r="L3157">
        <v>3000000</v>
      </c>
      <c r="M3157">
        <v>23144499</v>
      </c>
      <c r="N3157" t="s">
        <v>1723</v>
      </c>
      <c r="O3157" s="2">
        <v>98</v>
      </c>
      <c r="Q3157" s="10" t="s">
        <v>40</v>
      </c>
      <c r="R3157" s="21">
        <v>1997</v>
      </c>
      <c r="S3157" s="27" t="s">
        <v>13453</v>
      </c>
      <c r="T3157" s="25" t="str">
        <f>LEFT(S3157,3)</f>
        <v>Aug</v>
      </c>
      <c r="U3157" s="10" t="s">
        <v>29</v>
      </c>
      <c r="V3157" s="21">
        <v>5.3</v>
      </c>
      <c r="W3157" s="10">
        <v>17000</v>
      </c>
      <c r="X3157" s="10" t="s">
        <v>340</v>
      </c>
      <c r="Y3157" s="10" t="s">
        <v>9811</v>
      </c>
      <c r="Z3157" s="10" t="s">
        <v>9812</v>
      </c>
      <c r="AA3157" s="22" t="s">
        <v>29</v>
      </c>
      <c r="AB3157" s="10">
        <v>3000000</v>
      </c>
      <c r="AC3157" s="10">
        <v>23144499</v>
      </c>
      <c r="AD3157" s="10" t="s">
        <v>1723</v>
      </c>
      <c r="AE3157" s="23">
        <v>98</v>
      </c>
    </row>
    <row r="3158" spans="1:31" x14ac:dyDescent="0.35">
      <c r="A3158" t="s">
        <v>9813</v>
      </c>
      <c r="B3158" t="s">
        <v>15</v>
      </c>
      <c r="C3158" t="s">
        <v>40</v>
      </c>
      <c r="D3158" s="2">
        <v>1997</v>
      </c>
      <c r="E3158" t="s">
        <v>9814</v>
      </c>
      <c r="F3158" s="2">
        <v>6.4</v>
      </c>
      <c r="G3158">
        <v>20000</v>
      </c>
      <c r="H3158" t="s">
        <v>7234</v>
      </c>
      <c r="I3158" t="s">
        <v>7234</v>
      </c>
      <c r="J3158" t="s">
        <v>8559</v>
      </c>
      <c r="K3158" s="3" t="s">
        <v>29</v>
      </c>
      <c r="L3158">
        <v>5000000</v>
      </c>
      <c r="M3158">
        <v>5881367</v>
      </c>
      <c r="N3158" t="s">
        <v>8937</v>
      </c>
      <c r="O3158" s="2">
        <v>105</v>
      </c>
      <c r="Q3158" s="9" t="s">
        <v>40</v>
      </c>
      <c r="R3158" s="18">
        <v>1997</v>
      </c>
      <c r="S3158" s="26" t="s">
        <v>13474</v>
      </c>
      <c r="T3158" s="25" t="str">
        <f>LEFT(S3158,3)</f>
        <v>May</v>
      </c>
      <c r="U3158" s="9" t="s">
        <v>29</v>
      </c>
      <c r="V3158" s="18">
        <v>6.4</v>
      </c>
      <c r="W3158" s="9">
        <v>20000</v>
      </c>
      <c r="X3158" s="9" t="s">
        <v>7234</v>
      </c>
      <c r="Y3158" s="9" t="s">
        <v>7234</v>
      </c>
      <c r="Z3158" s="9" t="s">
        <v>8559</v>
      </c>
      <c r="AA3158" s="19" t="s">
        <v>29</v>
      </c>
      <c r="AB3158" s="9">
        <v>5000000</v>
      </c>
      <c r="AC3158" s="9">
        <v>5881367</v>
      </c>
      <c r="AD3158" s="9" t="s">
        <v>8937</v>
      </c>
      <c r="AE3158" s="20">
        <v>105</v>
      </c>
    </row>
    <row r="3159" spans="1:31" x14ac:dyDescent="0.35">
      <c r="A3159" t="s">
        <v>9815</v>
      </c>
      <c r="B3159" t="s">
        <v>1998</v>
      </c>
      <c r="C3159" t="s">
        <v>40</v>
      </c>
      <c r="D3159" s="2">
        <v>1997</v>
      </c>
      <c r="E3159" t="s">
        <v>9553</v>
      </c>
      <c r="F3159" s="2">
        <v>5.8</v>
      </c>
      <c r="G3159">
        <v>10000</v>
      </c>
      <c r="H3159" t="s">
        <v>8515</v>
      </c>
      <c r="I3159" t="s">
        <v>9816</v>
      </c>
      <c r="J3159" t="s">
        <v>8078</v>
      </c>
      <c r="K3159" s="3" t="s">
        <v>29</v>
      </c>
      <c r="L3159">
        <v>35000000</v>
      </c>
      <c r="M3159">
        <v>32748995</v>
      </c>
      <c r="N3159" t="s">
        <v>60</v>
      </c>
      <c r="O3159" s="2">
        <v>115</v>
      </c>
      <c r="Q3159" s="10" t="s">
        <v>40</v>
      </c>
      <c r="R3159" s="21">
        <v>1997</v>
      </c>
      <c r="S3159" s="27" t="s">
        <v>13439</v>
      </c>
      <c r="T3159" s="25" t="str">
        <f>LEFT(S3159,3)</f>
        <v>Dec</v>
      </c>
      <c r="U3159" s="10" t="s">
        <v>29</v>
      </c>
      <c r="V3159" s="21">
        <v>5.8</v>
      </c>
      <c r="W3159" s="10">
        <v>10000</v>
      </c>
      <c r="X3159" s="10" t="s">
        <v>8515</v>
      </c>
      <c r="Y3159" s="10" t="s">
        <v>9816</v>
      </c>
      <c r="Z3159" s="10" t="s">
        <v>8078</v>
      </c>
      <c r="AA3159" s="22" t="s">
        <v>29</v>
      </c>
      <c r="AB3159" s="10">
        <v>35000000</v>
      </c>
      <c r="AC3159" s="10">
        <v>32748995</v>
      </c>
      <c r="AD3159" s="10" t="s">
        <v>60</v>
      </c>
      <c r="AE3159" s="23">
        <v>115</v>
      </c>
    </row>
    <row r="3160" spans="1:31" x14ac:dyDescent="0.35">
      <c r="A3160" t="s">
        <v>9817</v>
      </c>
      <c r="B3160" t="s">
        <v>15</v>
      </c>
      <c r="C3160" t="s">
        <v>40</v>
      </c>
      <c r="D3160" s="2">
        <v>1997</v>
      </c>
      <c r="E3160" t="s">
        <v>9818</v>
      </c>
      <c r="F3160" s="2">
        <v>7.7</v>
      </c>
      <c r="G3160">
        <v>15000</v>
      </c>
      <c r="H3160" t="s">
        <v>9819</v>
      </c>
      <c r="I3160" t="s">
        <v>9820</v>
      </c>
      <c r="J3160" t="s">
        <v>9821</v>
      </c>
      <c r="K3160" s="3" t="s">
        <v>247</v>
      </c>
      <c r="L3160">
        <v>0</v>
      </c>
      <c r="M3160">
        <v>877862</v>
      </c>
      <c r="N3160" t="s">
        <v>9822</v>
      </c>
      <c r="O3160" s="2">
        <v>85</v>
      </c>
      <c r="Q3160" s="9" t="s">
        <v>40</v>
      </c>
      <c r="R3160" s="18">
        <v>1997</v>
      </c>
      <c r="S3160" s="26" t="s">
        <v>13475</v>
      </c>
      <c r="T3160" s="25" t="str">
        <f>LEFT(S3160,3)</f>
        <v>May</v>
      </c>
      <c r="U3160" s="9" t="s">
        <v>29</v>
      </c>
      <c r="V3160" s="18">
        <v>7.7</v>
      </c>
      <c r="W3160" s="9">
        <v>15000</v>
      </c>
      <c r="X3160" s="9" t="s">
        <v>9819</v>
      </c>
      <c r="Y3160" s="9" t="s">
        <v>9820</v>
      </c>
      <c r="Z3160" s="9" t="s">
        <v>9821</v>
      </c>
      <c r="AA3160" s="19" t="s">
        <v>247</v>
      </c>
      <c r="AB3160" s="9">
        <v>0</v>
      </c>
      <c r="AC3160" s="9">
        <v>877862</v>
      </c>
      <c r="AD3160" s="9" t="s">
        <v>9822</v>
      </c>
      <c r="AE3160" s="20">
        <v>85</v>
      </c>
    </row>
    <row r="3161" spans="1:31" x14ac:dyDescent="0.35">
      <c r="A3161" t="s">
        <v>9823</v>
      </c>
      <c r="B3161" t="s">
        <v>32</v>
      </c>
      <c r="C3161" t="s">
        <v>33</v>
      </c>
      <c r="D3161" s="2">
        <v>1997</v>
      </c>
      <c r="E3161" t="s">
        <v>9769</v>
      </c>
      <c r="F3161" s="2">
        <v>3.7</v>
      </c>
      <c r="G3161">
        <v>8300</v>
      </c>
      <c r="H3161" t="s">
        <v>9824</v>
      </c>
      <c r="I3161" t="s">
        <v>9824</v>
      </c>
      <c r="J3161" t="s">
        <v>9825</v>
      </c>
      <c r="K3161" s="3" t="s">
        <v>29</v>
      </c>
      <c r="L3161">
        <v>8000000</v>
      </c>
      <c r="M3161">
        <v>9615840</v>
      </c>
      <c r="N3161" t="s">
        <v>179</v>
      </c>
      <c r="O3161" s="2">
        <v>99</v>
      </c>
      <c r="Q3161" s="10" t="s">
        <v>33</v>
      </c>
      <c r="R3161" s="21">
        <v>1997</v>
      </c>
      <c r="S3161" s="27" t="s">
        <v>13470</v>
      </c>
      <c r="T3161" s="25" t="str">
        <f>LEFT(S3161,3)</f>
        <v>Mar</v>
      </c>
      <c r="U3161" s="10" t="s">
        <v>29</v>
      </c>
      <c r="V3161" s="21">
        <v>3.7</v>
      </c>
      <c r="W3161" s="10">
        <v>8300</v>
      </c>
      <c r="X3161" s="10" t="s">
        <v>9824</v>
      </c>
      <c r="Y3161" s="10" t="s">
        <v>9824</v>
      </c>
      <c r="Z3161" s="10" t="s">
        <v>9825</v>
      </c>
      <c r="AA3161" s="22" t="s">
        <v>29</v>
      </c>
      <c r="AB3161" s="10">
        <v>8000000</v>
      </c>
      <c r="AC3161" s="10">
        <v>9615840</v>
      </c>
      <c r="AD3161" s="10" t="s">
        <v>179</v>
      </c>
      <c r="AE3161" s="23">
        <v>99</v>
      </c>
    </row>
    <row r="3162" spans="1:31" x14ac:dyDescent="0.35">
      <c r="A3162" t="s">
        <v>9826</v>
      </c>
      <c r="B3162" t="s">
        <v>15</v>
      </c>
      <c r="C3162" t="s">
        <v>33</v>
      </c>
      <c r="D3162" s="2">
        <v>1997</v>
      </c>
      <c r="E3162" t="s">
        <v>9283</v>
      </c>
      <c r="F3162" s="2">
        <v>7.2</v>
      </c>
      <c r="G3162">
        <v>7700</v>
      </c>
      <c r="H3162" t="s">
        <v>6217</v>
      </c>
      <c r="I3162" t="s">
        <v>9827</v>
      </c>
      <c r="J3162" t="s">
        <v>1294</v>
      </c>
      <c r="K3162" s="3" t="s">
        <v>29</v>
      </c>
      <c r="L3162">
        <v>25000000</v>
      </c>
      <c r="M3162">
        <v>13130349</v>
      </c>
      <c r="N3162" t="s">
        <v>22</v>
      </c>
      <c r="O3162" s="2">
        <v>140</v>
      </c>
      <c r="Q3162" s="9" t="s">
        <v>33</v>
      </c>
      <c r="R3162" s="18">
        <v>1997</v>
      </c>
      <c r="S3162" s="26" t="s">
        <v>13410</v>
      </c>
      <c r="T3162" s="25" t="str">
        <f>LEFT(S3162,3)</f>
        <v>Feb</v>
      </c>
      <c r="U3162" s="9" t="s">
        <v>29</v>
      </c>
      <c r="V3162" s="18">
        <v>7.2</v>
      </c>
      <c r="W3162" s="9">
        <v>7700</v>
      </c>
      <c r="X3162" s="9" t="s">
        <v>6217</v>
      </c>
      <c r="Y3162" s="9" t="s">
        <v>9827</v>
      </c>
      <c r="Z3162" s="9" t="s">
        <v>1294</v>
      </c>
      <c r="AA3162" s="19" t="s">
        <v>29</v>
      </c>
      <c r="AB3162" s="9">
        <v>25000000</v>
      </c>
      <c r="AC3162" s="9">
        <v>13130349</v>
      </c>
      <c r="AD3162" s="9" t="s">
        <v>22</v>
      </c>
      <c r="AE3162" s="20">
        <v>140</v>
      </c>
    </row>
    <row r="3163" spans="1:31" x14ac:dyDescent="0.35">
      <c r="A3163" t="s">
        <v>9828</v>
      </c>
      <c r="B3163" t="s">
        <v>15</v>
      </c>
      <c r="C3163" t="s">
        <v>40</v>
      </c>
      <c r="D3163" s="2">
        <v>1997</v>
      </c>
      <c r="E3163" t="s">
        <v>9205</v>
      </c>
      <c r="F3163" s="2">
        <v>6.1</v>
      </c>
      <c r="G3163">
        <v>24000</v>
      </c>
      <c r="H3163" t="s">
        <v>2651</v>
      </c>
      <c r="I3163" t="s">
        <v>9829</v>
      </c>
      <c r="J3163" t="s">
        <v>7205</v>
      </c>
      <c r="K3163" s="3" t="s">
        <v>29</v>
      </c>
      <c r="L3163">
        <v>0</v>
      </c>
      <c r="M3163">
        <v>34673095</v>
      </c>
      <c r="N3163" t="s">
        <v>22</v>
      </c>
      <c r="O3163" s="2">
        <v>100</v>
      </c>
      <c r="Q3163" s="10" t="s">
        <v>40</v>
      </c>
      <c r="R3163" s="21">
        <v>1997</v>
      </c>
      <c r="S3163" s="27" t="s">
        <v>13402</v>
      </c>
      <c r="T3163" s="25" t="str">
        <f>LEFT(S3163,3)</f>
        <v>May</v>
      </c>
      <c r="U3163" s="10" t="s">
        <v>29</v>
      </c>
      <c r="V3163" s="21">
        <v>6.1</v>
      </c>
      <c r="W3163" s="10">
        <v>24000</v>
      </c>
      <c r="X3163" s="10" t="s">
        <v>2651</v>
      </c>
      <c r="Y3163" s="10" t="s">
        <v>9829</v>
      </c>
      <c r="Z3163" s="10" t="s">
        <v>7205</v>
      </c>
      <c r="AA3163" s="22" t="s">
        <v>29</v>
      </c>
      <c r="AB3163" s="10">
        <v>0</v>
      </c>
      <c r="AC3163" s="10">
        <v>34673095</v>
      </c>
      <c r="AD3163" s="10" t="s">
        <v>22</v>
      </c>
      <c r="AE3163" s="23">
        <v>100</v>
      </c>
    </row>
    <row r="3164" spans="1:31" x14ac:dyDescent="0.35">
      <c r="A3164" t="s">
        <v>9830</v>
      </c>
      <c r="B3164" t="s">
        <v>15</v>
      </c>
      <c r="C3164" t="s">
        <v>33</v>
      </c>
      <c r="D3164" s="2">
        <v>1997</v>
      </c>
      <c r="E3164" t="s">
        <v>9252</v>
      </c>
      <c r="F3164" s="2">
        <v>5.5</v>
      </c>
      <c r="G3164">
        <v>26000</v>
      </c>
      <c r="H3164" t="s">
        <v>7621</v>
      </c>
      <c r="I3164" t="s">
        <v>5121</v>
      </c>
      <c r="J3164" t="s">
        <v>1484</v>
      </c>
      <c r="K3164" s="3" t="s">
        <v>29</v>
      </c>
      <c r="L3164">
        <v>55000000</v>
      </c>
      <c r="M3164">
        <v>32000301</v>
      </c>
      <c r="N3164" t="s">
        <v>2091</v>
      </c>
      <c r="O3164" s="2">
        <v>117</v>
      </c>
      <c r="Q3164" s="9" t="s">
        <v>33</v>
      </c>
      <c r="R3164" s="18">
        <v>1997</v>
      </c>
      <c r="S3164" s="26" t="s">
        <v>13408</v>
      </c>
      <c r="T3164" s="25" t="str">
        <f>LEFT(S3164,3)</f>
        <v>Jan</v>
      </c>
      <c r="U3164" s="9" t="s">
        <v>29</v>
      </c>
      <c r="V3164" s="18">
        <v>5.5</v>
      </c>
      <c r="W3164" s="9">
        <v>26000</v>
      </c>
      <c r="X3164" s="9" t="s">
        <v>7621</v>
      </c>
      <c r="Y3164" s="9" t="s">
        <v>5121</v>
      </c>
      <c r="Z3164" s="9" t="s">
        <v>1484</v>
      </c>
      <c r="AA3164" s="19" t="s">
        <v>29</v>
      </c>
      <c r="AB3164" s="9">
        <v>55000000</v>
      </c>
      <c r="AC3164" s="9">
        <v>32000301</v>
      </c>
      <c r="AD3164" s="9" t="s">
        <v>2091</v>
      </c>
      <c r="AE3164" s="20">
        <v>117</v>
      </c>
    </row>
    <row r="3165" spans="1:31" x14ac:dyDescent="0.35">
      <c r="A3165" t="s">
        <v>9831</v>
      </c>
      <c r="B3165" t="s">
        <v>15</v>
      </c>
      <c r="C3165" t="s">
        <v>103</v>
      </c>
      <c r="D3165" s="2">
        <v>1997</v>
      </c>
      <c r="E3165" t="s">
        <v>9514</v>
      </c>
      <c r="F3165" s="2">
        <v>6.3</v>
      </c>
      <c r="G3165">
        <v>17000</v>
      </c>
      <c r="H3165" t="s">
        <v>6250</v>
      </c>
      <c r="I3165" t="s">
        <v>9832</v>
      </c>
      <c r="J3165" t="s">
        <v>183</v>
      </c>
      <c r="K3165" s="3" t="s">
        <v>29</v>
      </c>
      <c r="L3165">
        <v>48000000</v>
      </c>
      <c r="M3165">
        <v>22459274</v>
      </c>
      <c r="N3165" t="s">
        <v>117</v>
      </c>
      <c r="O3165" s="2">
        <v>122</v>
      </c>
      <c r="Q3165" s="10" t="s">
        <v>103</v>
      </c>
      <c r="R3165" s="21">
        <v>1997</v>
      </c>
      <c r="S3165" s="27" t="s">
        <v>13426</v>
      </c>
      <c r="T3165" s="25" t="str">
        <f>LEFT(S3165,3)</f>
        <v>Oct</v>
      </c>
      <c r="U3165" s="10" t="s">
        <v>29</v>
      </c>
      <c r="V3165" s="21">
        <v>6.3</v>
      </c>
      <c r="W3165" s="10">
        <v>17000</v>
      </c>
      <c r="X3165" s="10" t="s">
        <v>6250</v>
      </c>
      <c r="Y3165" s="10" t="s">
        <v>9832</v>
      </c>
      <c r="Z3165" s="10" t="s">
        <v>183</v>
      </c>
      <c r="AA3165" s="22" t="s">
        <v>29</v>
      </c>
      <c r="AB3165" s="10">
        <v>48000000</v>
      </c>
      <c r="AC3165" s="10">
        <v>22459274</v>
      </c>
      <c r="AD3165" s="10" t="s">
        <v>117</v>
      </c>
      <c r="AE3165" s="23">
        <v>122</v>
      </c>
    </row>
    <row r="3166" spans="1:31" x14ac:dyDescent="0.35">
      <c r="A3166" t="s">
        <v>9833</v>
      </c>
      <c r="B3166" t="s">
        <v>15</v>
      </c>
      <c r="C3166" t="s">
        <v>16</v>
      </c>
      <c r="D3166" s="2">
        <v>1997</v>
      </c>
      <c r="E3166" t="s">
        <v>9834</v>
      </c>
      <c r="F3166" s="2">
        <v>7</v>
      </c>
      <c r="G3166">
        <v>16000</v>
      </c>
      <c r="H3166" t="s">
        <v>182</v>
      </c>
      <c r="I3166" t="s">
        <v>9781</v>
      </c>
      <c r="J3166" t="s">
        <v>1023</v>
      </c>
      <c r="K3166" s="3" t="s">
        <v>29</v>
      </c>
      <c r="L3166">
        <v>6000000</v>
      </c>
      <c r="M3166">
        <v>6330054</v>
      </c>
      <c r="N3166" t="s">
        <v>5281</v>
      </c>
      <c r="O3166" s="2">
        <v>114</v>
      </c>
      <c r="Q3166" s="9" t="s">
        <v>16</v>
      </c>
      <c r="R3166" s="18">
        <v>1997</v>
      </c>
      <c r="S3166" s="26" t="s">
        <v>13476</v>
      </c>
      <c r="T3166" s="25" t="str">
        <f>LEFT(S3166,3)</f>
        <v>Feb</v>
      </c>
      <c r="U3166" s="9" t="s">
        <v>29</v>
      </c>
      <c r="V3166" s="18">
        <v>7</v>
      </c>
      <c r="W3166" s="9">
        <v>16000</v>
      </c>
      <c r="X3166" s="9" t="s">
        <v>182</v>
      </c>
      <c r="Y3166" s="9" t="s">
        <v>9781</v>
      </c>
      <c r="Z3166" s="9" t="s">
        <v>1023</v>
      </c>
      <c r="AA3166" s="19" t="s">
        <v>29</v>
      </c>
      <c r="AB3166" s="9">
        <v>6000000</v>
      </c>
      <c r="AC3166" s="9">
        <v>6330054</v>
      </c>
      <c r="AD3166" s="9" t="s">
        <v>5281</v>
      </c>
      <c r="AE3166" s="20">
        <v>114</v>
      </c>
    </row>
    <row r="3167" spans="1:31" x14ac:dyDescent="0.35">
      <c r="A3167" t="s">
        <v>9835</v>
      </c>
      <c r="B3167" t="s">
        <v>15</v>
      </c>
      <c r="C3167" t="s">
        <v>16</v>
      </c>
      <c r="D3167" s="2">
        <v>1997</v>
      </c>
      <c r="E3167" t="s">
        <v>9051</v>
      </c>
      <c r="F3167" s="2">
        <v>7.4</v>
      </c>
      <c r="G3167">
        <v>4300</v>
      </c>
      <c r="H3167" t="s">
        <v>9836</v>
      </c>
      <c r="I3167" t="s">
        <v>9836</v>
      </c>
      <c r="J3167" t="s">
        <v>8415</v>
      </c>
      <c r="K3167" s="3" t="s">
        <v>29</v>
      </c>
      <c r="L3167">
        <v>10000000</v>
      </c>
      <c r="M3167">
        <v>12782749</v>
      </c>
      <c r="N3167" t="s">
        <v>9186</v>
      </c>
      <c r="O3167" s="2">
        <v>104</v>
      </c>
      <c r="Q3167" s="10" t="s">
        <v>16</v>
      </c>
      <c r="R3167" s="21">
        <v>1997</v>
      </c>
      <c r="S3167" s="27" t="s">
        <v>13376</v>
      </c>
      <c r="T3167" s="25" t="str">
        <f>LEFT(S3167,3)</f>
        <v>Mar</v>
      </c>
      <c r="U3167" s="10" t="s">
        <v>29</v>
      </c>
      <c r="V3167" s="21">
        <v>7.4</v>
      </c>
      <c r="W3167" s="10">
        <v>4300</v>
      </c>
      <c r="X3167" s="10" t="s">
        <v>9836</v>
      </c>
      <c r="Y3167" s="10" t="s">
        <v>9836</v>
      </c>
      <c r="Z3167" s="10" t="s">
        <v>8415</v>
      </c>
      <c r="AA3167" s="22" t="s">
        <v>29</v>
      </c>
      <c r="AB3167" s="10">
        <v>10000000</v>
      </c>
      <c r="AC3167" s="10">
        <v>12782749</v>
      </c>
      <c r="AD3167" s="10" t="s">
        <v>9186</v>
      </c>
      <c r="AE3167" s="23">
        <v>104</v>
      </c>
    </row>
    <row r="3168" spans="1:31" x14ac:dyDescent="0.35">
      <c r="A3168" t="s">
        <v>9837</v>
      </c>
      <c r="B3168" t="s">
        <v>15</v>
      </c>
      <c r="C3168" t="s">
        <v>16</v>
      </c>
      <c r="D3168" s="2">
        <v>1997</v>
      </c>
      <c r="E3168" t="s">
        <v>9541</v>
      </c>
      <c r="F3168" s="2">
        <v>6.1</v>
      </c>
      <c r="G3168">
        <v>5200</v>
      </c>
      <c r="H3168" t="s">
        <v>6641</v>
      </c>
      <c r="I3168" t="s">
        <v>9838</v>
      </c>
      <c r="J3168" t="s">
        <v>1013</v>
      </c>
      <c r="K3168" s="3" t="s">
        <v>29</v>
      </c>
      <c r="L3168">
        <v>28000000</v>
      </c>
      <c r="M3168">
        <v>7936780</v>
      </c>
      <c r="N3168" t="s">
        <v>2091</v>
      </c>
      <c r="O3168" s="2">
        <v>105</v>
      </c>
      <c r="Q3168" s="9" t="s">
        <v>16</v>
      </c>
      <c r="R3168" s="18">
        <v>1997</v>
      </c>
      <c r="S3168" s="26" t="s">
        <v>13435</v>
      </c>
      <c r="T3168" s="25" t="str">
        <f>LEFT(S3168,3)</f>
        <v>Sep</v>
      </c>
      <c r="U3168" s="9" t="s">
        <v>29</v>
      </c>
      <c r="V3168" s="18">
        <v>6.1</v>
      </c>
      <c r="W3168" s="9">
        <v>5200</v>
      </c>
      <c r="X3168" s="9" t="s">
        <v>6641</v>
      </c>
      <c r="Y3168" s="9" t="s">
        <v>9838</v>
      </c>
      <c r="Z3168" s="9" t="s">
        <v>1013</v>
      </c>
      <c r="AA3168" s="19" t="s">
        <v>29</v>
      </c>
      <c r="AB3168" s="9">
        <v>28000000</v>
      </c>
      <c r="AC3168" s="9">
        <v>7936780</v>
      </c>
      <c r="AD3168" s="9" t="s">
        <v>2091</v>
      </c>
      <c r="AE3168" s="20">
        <v>105</v>
      </c>
    </row>
    <row r="3169" spans="1:31" x14ac:dyDescent="0.35">
      <c r="A3169" t="s">
        <v>9839</v>
      </c>
      <c r="B3169" t="s">
        <v>15</v>
      </c>
      <c r="C3169" t="s">
        <v>40</v>
      </c>
      <c r="D3169" s="2">
        <v>1997</v>
      </c>
      <c r="E3169" t="s">
        <v>9518</v>
      </c>
      <c r="F3169" s="2">
        <v>6.5</v>
      </c>
      <c r="G3169">
        <v>8400</v>
      </c>
      <c r="H3169" t="s">
        <v>7242</v>
      </c>
      <c r="I3169" t="s">
        <v>7242</v>
      </c>
      <c r="J3169" t="s">
        <v>7842</v>
      </c>
      <c r="K3169" s="3" t="s">
        <v>29</v>
      </c>
      <c r="L3169">
        <v>0</v>
      </c>
      <c r="M3169">
        <v>194201</v>
      </c>
      <c r="N3169" t="s">
        <v>7843</v>
      </c>
      <c r="O3169" s="2">
        <v>82</v>
      </c>
      <c r="Q3169" s="10" t="s">
        <v>40</v>
      </c>
      <c r="R3169" s="21">
        <v>1997</v>
      </c>
      <c r="S3169" s="27" t="s">
        <v>13428</v>
      </c>
      <c r="T3169" s="25" t="str">
        <f>LEFT(S3169,3)</f>
        <v>May</v>
      </c>
      <c r="U3169" s="10" t="s">
        <v>29</v>
      </c>
      <c r="V3169" s="21">
        <v>6.5</v>
      </c>
      <c r="W3169" s="10">
        <v>8400</v>
      </c>
      <c r="X3169" s="10" t="s">
        <v>7242</v>
      </c>
      <c r="Y3169" s="10" t="s">
        <v>7242</v>
      </c>
      <c r="Z3169" s="10" t="s">
        <v>7842</v>
      </c>
      <c r="AA3169" s="22" t="s">
        <v>29</v>
      </c>
      <c r="AB3169" s="10">
        <v>0</v>
      </c>
      <c r="AC3169" s="10">
        <v>194201</v>
      </c>
      <c r="AD3169" s="10" t="s">
        <v>7843</v>
      </c>
      <c r="AE3169" s="23">
        <v>82</v>
      </c>
    </row>
    <row r="3170" spans="1:31" x14ac:dyDescent="0.35">
      <c r="A3170" t="s">
        <v>9840</v>
      </c>
      <c r="B3170" t="s">
        <v>15</v>
      </c>
      <c r="C3170" t="s">
        <v>103</v>
      </c>
      <c r="D3170" s="2">
        <v>1997</v>
      </c>
      <c r="E3170" t="s">
        <v>9841</v>
      </c>
      <c r="F3170" s="2">
        <v>6.3</v>
      </c>
      <c r="G3170">
        <v>11000</v>
      </c>
      <c r="H3170" t="s">
        <v>6627</v>
      </c>
      <c r="I3170" t="s">
        <v>9842</v>
      </c>
      <c r="J3170" t="s">
        <v>4726</v>
      </c>
      <c r="K3170" s="3" t="s">
        <v>29</v>
      </c>
      <c r="L3170">
        <v>30000000</v>
      </c>
      <c r="M3170">
        <v>23499102</v>
      </c>
      <c r="N3170" t="s">
        <v>79</v>
      </c>
      <c r="O3170" s="2">
        <v>130</v>
      </c>
      <c r="Q3170" s="9" t="s">
        <v>103</v>
      </c>
      <c r="R3170" s="18">
        <v>1997</v>
      </c>
      <c r="S3170" s="26" t="s">
        <v>13477</v>
      </c>
      <c r="T3170" s="25" t="str">
        <f>LEFT(S3170,3)</f>
        <v>Aug</v>
      </c>
      <c r="U3170" s="9" t="s">
        <v>29</v>
      </c>
      <c r="V3170" s="18">
        <v>6.3</v>
      </c>
      <c r="W3170" s="9">
        <v>11000</v>
      </c>
      <c r="X3170" s="9" t="s">
        <v>6627</v>
      </c>
      <c r="Y3170" s="9" t="s">
        <v>9842</v>
      </c>
      <c r="Z3170" s="9" t="s">
        <v>4726</v>
      </c>
      <c r="AA3170" s="19" t="s">
        <v>29</v>
      </c>
      <c r="AB3170" s="9">
        <v>30000000</v>
      </c>
      <c r="AC3170" s="9">
        <v>23499102</v>
      </c>
      <c r="AD3170" s="9" t="s">
        <v>79</v>
      </c>
      <c r="AE3170" s="20">
        <v>130</v>
      </c>
    </row>
    <row r="3171" spans="1:31" x14ac:dyDescent="0.35">
      <c r="A3171" t="s">
        <v>9843</v>
      </c>
      <c r="B3171" t="s">
        <v>1998</v>
      </c>
      <c r="C3171" t="s">
        <v>33</v>
      </c>
      <c r="D3171" s="2">
        <v>1997</v>
      </c>
      <c r="E3171" t="s">
        <v>9844</v>
      </c>
      <c r="F3171" s="2">
        <v>5.4</v>
      </c>
      <c r="G3171">
        <v>13000</v>
      </c>
      <c r="H3171" t="s">
        <v>7390</v>
      </c>
      <c r="I3171" t="s">
        <v>9845</v>
      </c>
      <c r="J3171" t="s">
        <v>8445</v>
      </c>
      <c r="K3171" s="3" t="s">
        <v>29</v>
      </c>
      <c r="L3171">
        <v>20000000</v>
      </c>
      <c r="M3171">
        <v>14515490</v>
      </c>
      <c r="N3171" t="s">
        <v>30</v>
      </c>
      <c r="O3171" s="2">
        <v>101</v>
      </c>
      <c r="Q3171" s="10" t="s">
        <v>33</v>
      </c>
      <c r="R3171" s="21">
        <v>1997</v>
      </c>
      <c r="S3171" s="27" t="s">
        <v>13478</v>
      </c>
      <c r="T3171" s="25" t="str">
        <f>LEFT(S3171,3)</f>
        <v>Aug</v>
      </c>
      <c r="U3171" s="10" t="s">
        <v>29</v>
      </c>
      <c r="V3171" s="21">
        <v>5.4</v>
      </c>
      <c r="W3171" s="10">
        <v>13000</v>
      </c>
      <c r="X3171" s="10" t="s">
        <v>7390</v>
      </c>
      <c r="Y3171" s="10" t="s">
        <v>9845</v>
      </c>
      <c r="Z3171" s="10" t="s">
        <v>8445</v>
      </c>
      <c r="AA3171" s="22" t="s">
        <v>29</v>
      </c>
      <c r="AB3171" s="10">
        <v>20000000</v>
      </c>
      <c r="AC3171" s="10">
        <v>14515490</v>
      </c>
      <c r="AD3171" s="10" t="s">
        <v>30</v>
      </c>
      <c r="AE3171" s="23">
        <v>101</v>
      </c>
    </row>
    <row r="3172" spans="1:31" x14ac:dyDescent="0.35">
      <c r="A3172" t="s">
        <v>3056</v>
      </c>
      <c r="B3172" t="s">
        <v>15</v>
      </c>
      <c r="C3172" t="s">
        <v>40</v>
      </c>
      <c r="D3172" s="2">
        <v>1997</v>
      </c>
      <c r="E3172" t="s">
        <v>9846</v>
      </c>
      <c r="F3172" s="2">
        <v>6.7</v>
      </c>
      <c r="G3172">
        <v>10000</v>
      </c>
      <c r="H3172" t="s">
        <v>9847</v>
      </c>
      <c r="I3172" t="s">
        <v>9848</v>
      </c>
      <c r="J3172" t="s">
        <v>4200</v>
      </c>
      <c r="K3172" s="3" t="s">
        <v>21</v>
      </c>
      <c r="L3172">
        <v>0</v>
      </c>
      <c r="M3172">
        <v>3736</v>
      </c>
      <c r="N3172" t="s">
        <v>1984</v>
      </c>
      <c r="O3172" s="2">
        <v>102</v>
      </c>
      <c r="Q3172" s="9" t="s">
        <v>40</v>
      </c>
      <c r="R3172" s="18">
        <v>1997</v>
      </c>
      <c r="S3172" s="26" t="s">
        <v>13451</v>
      </c>
      <c r="T3172" s="25" t="str">
        <f>LEFT(S3172,3)</f>
        <v>Apr</v>
      </c>
      <c r="U3172" s="9" t="s">
        <v>21</v>
      </c>
      <c r="V3172" s="18">
        <v>6.7</v>
      </c>
      <c r="W3172" s="9">
        <v>10000</v>
      </c>
      <c r="X3172" s="9" t="s">
        <v>9847</v>
      </c>
      <c r="Y3172" s="9" t="s">
        <v>9848</v>
      </c>
      <c r="Z3172" s="9" t="s">
        <v>4200</v>
      </c>
      <c r="AA3172" s="19" t="s">
        <v>21</v>
      </c>
      <c r="AB3172" s="9">
        <v>0</v>
      </c>
      <c r="AC3172" s="9">
        <v>3736</v>
      </c>
      <c r="AD3172" s="9" t="s">
        <v>1984</v>
      </c>
      <c r="AE3172" s="20">
        <v>102</v>
      </c>
    </row>
    <row r="3173" spans="1:31" x14ac:dyDescent="0.35">
      <c r="A3173" t="s">
        <v>9849</v>
      </c>
      <c r="B3173" t="s">
        <v>32</v>
      </c>
      <c r="C3173" t="s">
        <v>40</v>
      </c>
      <c r="D3173" s="2">
        <v>1997</v>
      </c>
      <c r="E3173" t="s">
        <v>9674</v>
      </c>
      <c r="F3173" s="2">
        <v>6.6</v>
      </c>
      <c r="G3173">
        <v>31000</v>
      </c>
      <c r="H3173" t="s">
        <v>6172</v>
      </c>
      <c r="I3173" t="s">
        <v>9850</v>
      </c>
      <c r="J3173" t="s">
        <v>545</v>
      </c>
      <c r="K3173" s="3" t="s">
        <v>29</v>
      </c>
      <c r="L3173">
        <v>20000000</v>
      </c>
      <c r="M3173">
        <v>13717039</v>
      </c>
      <c r="N3173" t="s">
        <v>22</v>
      </c>
      <c r="O3173" s="2">
        <v>94</v>
      </c>
      <c r="Q3173" s="10" t="s">
        <v>40</v>
      </c>
      <c r="R3173" s="21">
        <v>1997</v>
      </c>
      <c r="S3173" s="27" t="s">
        <v>13461</v>
      </c>
      <c r="T3173" s="25" t="str">
        <f>LEFT(S3173,3)</f>
        <v>Nov</v>
      </c>
      <c r="U3173" s="10" t="s">
        <v>29</v>
      </c>
      <c r="V3173" s="21">
        <v>6.6</v>
      </c>
      <c r="W3173" s="10">
        <v>31000</v>
      </c>
      <c r="X3173" s="10" t="s">
        <v>6172</v>
      </c>
      <c r="Y3173" s="10" t="s">
        <v>9850</v>
      </c>
      <c r="Z3173" s="10" t="s">
        <v>545</v>
      </c>
      <c r="AA3173" s="22" t="s">
        <v>29</v>
      </c>
      <c r="AB3173" s="10">
        <v>20000000</v>
      </c>
      <c r="AC3173" s="10">
        <v>13717039</v>
      </c>
      <c r="AD3173" s="10" t="s">
        <v>22</v>
      </c>
      <c r="AE3173" s="23">
        <v>94</v>
      </c>
    </row>
    <row r="3174" spans="1:31" x14ac:dyDescent="0.35">
      <c r="A3174" t="s">
        <v>9851</v>
      </c>
      <c r="B3174" t="s">
        <v>32</v>
      </c>
      <c r="C3174" t="s">
        <v>40</v>
      </c>
      <c r="D3174" s="2">
        <v>1997</v>
      </c>
      <c r="E3174" t="s">
        <v>9565</v>
      </c>
      <c r="F3174" s="2">
        <v>5.5</v>
      </c>
      <c r="G3174">
        <v>8800</v>
      </c>
      <c r="H3174" t="s">
        <v>4874</v>
      </c>
      <c r="I3174" t="s">
        <v>9852</v>
      </c>
      <c r="J3174" t="s">
        <v>9853</v>
      </c>
      <c r="K3174" s="3" t="s">
        <v>29</v>
      </c>
      <c r="L3174">
        <v>16000000</v>
      </c>
      <c r="M3174">
        <v>11486880</v>
      </c>
      <c r="N3174" t="s">
        <v>9854</v>
      </c>
      <c r="O3174" s="2">
        <v>105</v>
      </c>
      <c r="Q3174" s="9" t="s">
        <v>40</v>
      </c>
      <c r="R3174" s="18">
        <v>1997</v>
      </c>
      <c r="S3174" s="26" t="s">
        <v>13442</v>
      </c>
      <c r="T3174" s="25" t="str">
        <f>LEFT(S3174,3)</f>
        <v>Feb</v>
      </c>
      <c r="U3174" s="9" t="s">
        <v>29</v>
      </c>
      <c r="V3174" s="18">
        <v>5.5</v>
      </c>
      <c r="W3174" s="9">
        <v>8800</v>
      </c>
      <c r="X3174" s="9" t="s">
        <v>4874</v>
      </c>
      <c r="Y3174" s="9" t="s">
        <v>9852</v>
      </c>
      <c r="Z3174" s="9" t="s">
        <v>9853</v>
      </c>
      <c r="AA3174" s="19" t="s">
        <v>29</v>
      </c>
      <c r="AB3174" s="9">
        <v>16000000</v>
      </c>
      <c r="AC3174" s="9">
        <v>11486880</v>
      </c>
      <c r="AD3174" s="9" t="s">
        <v>9854</v>
      </c>
      <c r="AE3174" s="20">
        <v>105</v>
      </c>
    </row>
    <row r="3175" spans="1:31" x14ac:dyDescent="0.35">
      <c r="A3175" t="s">
        <v>9855</v>
      </c>
      <c r="B3175" t="s">
        <v>15</v>
      </c>
      <c r="C3175" t="s">
        <v>40</v>
      </c>
      <c r="D3175" s="2">
        <v>1997</v>
      </c>
      <c r="E3175" t="s">
        <v>9856</v>
      </c>
      <c r="F3175" s="2">
        <v>6.9</v>
      </c>
      <c r="G3175">
        <v>27000</v>
      </c>
      <c r="H3175" t="s">
        <v>9857</v>
      </c>
      <c r="I3175" t="s">
        <v>9858</v>
      </c>
      <c r="J3175" t="s">
        <v>1522</v>
      </c>
      <c r="K3175" s="3" t="s">
        <v>29</v>
      </c>
      <c r="L3175">
        <v>5000000</v>
      </c>
      <c r="M3175">
        <v>1740156</v>
      </c>
      <c r="N3175" t="s">
        <v>6776</v>
      </c>
      <c r="O3175" s="2">
        <v>106</v>
      </c>
      <c r="Q3175" s="10" t="s">
        <v>40</v>
      </c>
      <c r="R3175" s="21">
        <v>1997</v>
      </c>
      <c r="S3175" s="27" t="s">
        <v>13430</v>
      </c>
      <c r="T3175" s="25" t="str">
        <f>LEFT(S3175,3)</f>
        <v>Sep</v>
      </c>
      <c r="U3175" s="10" t="s">
        <v>8932</v>
      </c>
      <c r="V3175" s="21">
        <v>6.9</v>
      </c>
      <c r="W3175" s="10">
        <v>27000</v>
      </c>
      <c r="X3175" s="10" t="s">
        <v>9857</v>
      </c>
      <c r="Y3175" s="10" t="s">
        <v>9858</v>
      </c>
      <c r="Z3175" s="10" t="s">
        <v>1522</v>
      </c>
      <c r="AA3175" s="22" t="s">
        <v>29</v>
      </c>
      <c r="AB3175" s="10">
        <v>5000000</v>
      </c>
      <c r="AC3175" s="10">
        <v>1740156</v>
      </c>
      <c r="AD3175" s="10" t="s">
        <v>6776</v>
      </c>
      <c r="AE3175" s="23">
        <v>106</v>
      </c>
    </row>
    <row r="3176" spans="1:31" x14ac:dyDescent="0.35">
      <c r="A3176" t="s">
        <v>9859</v>
      </c>
      <c r="B3176" t="s">
        <v>15</v>
      </c>
      <c r="C3176" t="s">
        <v>103</v>
      </c>
      <c r="D3176" s="2">
        <v>1997</v>
      </c>
      <c r="E3176" t="s">
        <v>9051</v>
      </c>
      <c r="F3176" s="2">
        <v>6.1</v>
      </c>
      <c r="G3176">
        <v>5700</v>
      </c>
      <c r="H3176" t="s">
        <v>723</v>
      </c>
      <c r="I3176" t="s">
        <v>9860</v>
      </c>
      <c r="J3176" t="s">
        <v>6775</v>
      </c>
      <c r="K3176" s="3" t="s">
        <v>29</v>
      </c>
      <c r="L3176">
        <v>8000000</v>
      </c>
      <c r="M3176">
        <v>1568258</v>
      </c>
      <c r="N3176" t="s">
        <v>6209</v>
      </c>
      <c r="O3176" s="2">
        <v>97</v>
      </c>
      <c r="Q3176" s="9" t="s">
        <v>103</v>
      </c>
      <c r="R3176" s="18">
        <v>1997</v>
      </c>
      <c r="S3176" s="26" t="s">
        <v>13376</v>
      </c>
      <c r="T3176" s="25" t="str">
        <f>LEFT(S3176,3)</f>
        <v>Mar</v>
      </c>
      <c r="U3176" s="9" t="s">
        <v>29</v>
      </c>
      <c r="V3176" s="18">
        <v>6.1</v>
      </c>
      <c r="W3176" s="9">
        <v>5700</v>
      </c>
      <c r="X3176" s="9" t="s">
        <v>723</v>
      </c>
      <c r="Y3176" s="9" t="s">
        <v>9860</v>
      </c>
      <c r="Z3176" s="9" t="s">
        <v>6775</v>
      </c>
      <c r="AA3176" s="19" t="s">
        <v>29</v>
      </c>
      <c r="AB3176" s="9">
        <v>8000000</v>
      </c>
      <c r="AC3176" s="9">
        <v>1568258</v>
      </c>
      <c r="AD3176" s="9" t="s">
        <v>6209</v>
      </c>
      <c r="AE3176" s="20">
        <v>97</v>
      </c>
    </row>
    <row r="3177" spans="1:31" x14ac:dyDescent="0.35">
      <c r="A3177" t="s">
        <v>9861</v>
      </c>
      <c r="B3177" t="s">
        <v>508</v>
      </c>
      <c r="C3177" t="s">
        <v>16</v>
      </c>
      <c r="D3177" s="2">
        <v>1997</v>
      </c>
      <c r="E3177" t="s">
        <v>9584</v>
      </c>
      <c r="F3177" s="2">
        <v>7.2</v>
      </c>
      <c r="G3177">
        <v>7900</v>
      </c>
      <c r="H3177" t="s">
        <v>9862</v>
      </c>
      <c r="I3177" t="s">
        <v>9863</v>
      </c>
      <c r="J3177" t="s">
        <v>5496</v>
      </c>
      <c r="K3177" s="3" t="s">
        <v>21</v>
      </c>
      <c r="L3177">
        <v>0</v>
      </c>
      <c r="M3177">
        <v>496059</v>
      </c>
      <c r="N3177" t="s">
        <v>1984</v>
      </c>
      <c r="O3177" s="2">
        <v>105</v>
      </c>
      <c r="Q3177" s="10" t="s">
        <v>16</v>
      </c>
      <c r="R3177" s="21">
        <v>1997</v>
      </c>
      <c r="S3177" s="27" t="s">
        <v>13445</v>
      </c>
      <c r="T3177" s="25" t="str">
        <f>LEFT(S3177,3)</f>
        <v>Nov</v>
      </c>
      <c r="U3177" s="10" t="s">
        <v>29</v>
      </c>
      <c r="V3177" s="21">
        <v>7.2</v>
      </c>
      <c r="W3177" s="10">
        <v>7900</v>
      </c>
      <c r="X3177" s="10" t="s">
        <v>9862</v>
      </c>
      <c r="Y3177" s="10" t="s">
        <v>9863</v>
      </c>
      <c r="Z3177" s="10" t="s">
        <v>5496</v>
      </c>
      <c r="AA3177" s="22" t="s">
        <v>21</v>
      </c>
      <c r="AB3177" s="10">
        <v>0</v>
      </c>
      <c r="AC3177" s="10">
        <v>496059</v>
      </c>
      <c r="AD3177" s="10" t="s">
        <v>1984</v>
      </c>
      <c r="AE3177" s="23">
        <v>105</v>
      </c>
    </row>
    <row r="3178" spans="1:31" x14ac:dyDescent="0.35">
      <c r="A3178" t="s">
        <v>9864</v>
      </c>
      <c r="B3178" t="s">
        <v>15</v>
      </c>
      <c r="C3178" t="s">
        <v>16</v>
      </c>
      <c r="D3178" s="2">
        <v>1997</v>
      </c>
      <c r="E3178" t="s">
        <v>9865</v>
      </c>
      <c r="F3178" s="2">
        <v>6.7</v>
      </c>
      <c r="G3178">
        <v>23000</v>
      </c>
      <c r="H3178" t="s">
        <v>2037</v>
      </c>
      <c r="I3178" t="s">
        <v>9866</v>
      </c>
      <c r="J3178" t="s">
        <v>9408</v>
      </c>
      <c r="K3178" s="3" t="s">
        <v>29</v>
      </c>
      <c r="L3178">
        <v>20000000</v>
      </c>
      <c r="M3178">
        <v>5727130</v>
      </c>
      <c r="N3178" t="s">
        <v>7587</v>
      </c>
      <c r="O3178" s="2">
        <v>119</v>
      </c>
      <c r="Q3178" s="9" t="s">
        <v>16</v>
      </c>
      <c r="R3178" s="18">
        <v>1997</v>
      </c>
      <c r="S3178" s="26" t="s">
        <v>13479</v>
      </c>
      <c r="T3178" s="25" t="str">
        <f>LEFT(S3178,3)</f>
        <v>Jul</v>
      </c>
      <c r="U3178" s="9" t="s">
        <v>29</v>
      </c>
      <c r="V3178" s="18">
        <v>6.7</v>
      </c>
      <c r="W3178" s="9">
        <v>23000</v>
      </c>
      <c r="X3178" s="9" t="s">
        <v>2037</v>
      </c>
      <c r="Y3178" s="9" t="s">
        <v>9866</v>
      </c>
      <c r="Z3178" s="9" t="s">
        <v>9408</v>
      </c>
      <c r="AA3178" s="19" t="s">
        <v>29</v>
      </c>
      <c r="AB3178" s="9">
        <v>20000000</v>
      </c>
      <c r="AC3178" s="9">
        <v>5727130</v>
      </c>
      <c r="AD3178" s="9" t="s">
        <v>7587</v>
      </c>
      <c r="AE3178" s="20">
        <v>119</v>
      </c>
    </row>
    <row r="3179" spans="1:31" x14ac:dyDescent="0.35">
      <c r="A3179" t="s">
        <v>9867</v>
      </c>
      <c r="B3179" t="s">
        <v>32</v>
      </c>
      <c r="C3179" t="s">
        <v>62</v>
      </c>
      <c r="D3179" s="2">
        <v>1997</v>
      </c>
      <c r="E3179" t="s">
        <v>9662</v>
      </c>
      <c r="F3179" s="2">
        <v>7.2</v>
      </c>
      <c r="G3179">
        <v>14000</v>
      </c>
      <c r="H3179" t="s">
        <v>7889</v>
      </c>
      <c r="I3179" t="s">
        <v>9868</v>
      </c>
      <c r="J3179" t="s">
        <v>9869</v>
      </c>
      <c r="K3179" s="3" t="s">
        <v>21</v>
      </c>
      <c r="L3179">
        <v>0</v>
      </c>
      <c r="M3179">
        <v>9229808</v>
      </c>
      <c r="N3179" t="s">
        <v>9870</v>
      </c>
      <c r="O3179" s="2">
        <v>101</v>
      </c>
      <c r="Q3179" s="10" t="s">
        <v>62</v>
      </c>
      <c r="R3179" s="21">
        <v>1997</v>
      </c>
      <c r="S3179" s="27" t="s">
        <v>13458</v>
      </c>
      <c r="T3179" s="25" t="str">
        <f>LEFT(S3179,3)</f>
        <v>Oct</v>
      </c>
      <c r="U3179" s="10" t="s">
        <v>29</v>
      </c>
      <c r="V3179" s="21">
        <v>7.2</v>
      </c>
      <c r="W3179" s="10">
        <v>14000</v>
      </c>
      <c r="X3179" s="10" t="s">
        <v>7889</v>
      </c>
      <c r="Y3179" s="10" t="s">
        <v>9868</v>
      </c>
      <c r="Z3179" s="10" t="s">
        <v>9869</v>
      </c>
      <c r="AA3179" s="22" t="s">
        <v>21</v>
      </c>
      <c r="AB3179" s="10">
        <v>0</v>
      </c>
      <c r="AC3179" s="10">
        <v>9229808</v>
      </c>
      <c r="AD3179" s="10" t="s">
        <v>9870</v>
      </c>
      <c r="AE3179" s="23">
        <v>101</v>
      </c>
    </row>
    <row r="3180" spans="1:31" x14ac:dyDescent="0.35">
      <c r="A3180" t="s">
        <v>9871</v>
      </c>
      <c r="B3180" t="s">
        <v>15</v>
      </c>
      <c r="C3180" t="s">
        <v>40</v>
      </c>
      <c r="D3180" s="2">
        <v>1997</v>
      </c>
      <c r="E3180" t="s">
        <v>9872</v>
      </c>
      <c r="F3180" s="2">
        <v>7.4</v>
      </c>
      <c r="G3180">
        <v>43000</v>
      </c>
      <c r="H3180" t="s">
        <v>288</v>
      </c>
      <c r="I3180" t="s">
        <v>288</v>
      </c>
      <c r="J3180" t="s">
        <v>288</v>
      </c>
      <c r="K3180" s="3" t="s">
        <v>29</v>
      </c>
      <c r="L3180">
        <v>20000000</v>
      </c>
      <c r="M3180">
        <v>10686841</v>
      </c>
      <c r="N3180" t="s">
        <v>8734</v>
      </c>
      <c r="O3180" s="2">
        <v>96</v>
      </c>
      <c r="Q3180" s="9" t="s">
        <v>40</v>
      </c>
      <c r="R3180" s="18">
        <v>1997</v>
      </c>
      <c r="S3180" s="26" t="s">
        <v>13480</v>
      </c>
      <c r="T3180" s="25" t="str">
        <f>LEFT(S3180,3)</f>
        <v>Jan</v>
      </c>
      <c r="U3180" s="9" t="s">
        <v>29</v>
      </c>
      <c r="V3180" s="18">
        <v>7.4</v>
      </c>
      <c r="W3180" s="9">
        <v>43000</v>
      </c>
      <c r="X3180" s="9" t="s">
        <v>288</v>
      </c>
      <c r="Y3180" s="9" t="s">
        <v>288</v>
      </c>
      <c r="Z3180" s="9" t="s">
        <v>288</v>
      </c>
      <c r="AA3180" s="19" t="s">
        <v>29</v>
      </c>
      <c r="AB3180" s="9">
        <v>20000000</v>
      </c>
      <c r="AC3180" s="9">
        <v>10686841</v>
      </c>
      <c r="AD3180" s="9" t="s">
        <v>8734</v>
      </c>
      <c r="AE3180" s="20">
        <v>96</v>
      </c>
    </row>
    <row r="3181" spans="1:31" x14ac:dyDescent="0.35">
      <c r="A3181" t="s">
        <v>9873</v>
      </c>
      <c r="B3181" t="s">
        <v>15</v>
      </c>
      <c r="C3181" t="s">
        <v>40</v>
      </c>
      <c r="D3181" s="2">
        <v>1997</v>
      </c>
      <c r="E3181" t="s">
        <v>9574</v>
      </c>
      <c r="F3181" s="2">
        <v>6.4</v>
      </c>
      <c r="G3181">
        <v>35000</v>
      </c>
      <c r="H3181" t="s">
        <v>8085</v>
      </c>
      <c r="I3181" t="s">
        <v>8086</v>
      </c>
      <c r="J3181" t="s">
        <v>8849</v>
      </c>
      <c r="K3181" s="3" t="s">
        <v>21</v>
      </c>
      <c r="L3181">
        <v>12000000</v>
      </c>
      <c r="M3181">
        <v>4366722</v>
      </c>
      <c r="N3181" t="s">
        <v>1984</v>
      </c>
      <c r="O3181" s="2">
        <v>103</v>
      </c>
      <c r="Q3181" s="10" t="s">
        <v>40</v>
      </c>
      <c r="R3181" s="21">
        <v>1997</v>
      </c>
      <c r="S3181" s="27" t="s">
        <v>13443</v>
      </c>
      <c r="T3181" s="25" t="str">
        <f>LEFT(S3181,3)</f>
        <v>Oct</v>
      </c>
      <c r="U3181" s="10" t="s">
        <v>29</v>
      </c>
      <c r="V3181" s="21">
        <v>6.4</v>
      </c>
      <c r="W3181" s="10">
        <v>35000</v>
      </c>
      <c r="X3181" s="10" t="s">
        <v>8085</v>
      </c>
      <c r="Y3181" s="10" t="s">
        <v>8086</v>
      </c>
      <c r="Z3181" s="10" t="s">
        <v>8849</v>
      </c>
      <c r="AA3181" s="22" t="s">
        <v>21</v>
      </c>
      <c r="AB3181" s="10">
        <v>12000000</v>
      </c>
      <c r="AC3181" s="10">
        <v>4366722</v>
      </c>
      <c r="AD3181" s="10" t="s">
        <v>1984</v>
      </c>
      <c r="AE3181" s="23">
        <v>103</v>
      </c>
    </row>
    <row r="3182" spans="1:31" x14ac:dyDescent="0.35">
      <c r="A3182" t="s">
        <v>9874</v>
      </c>
      <c r="C3182" t="s">
        <v>103</v>
      </c>
      <c r="D3182" s="2">
        <v>1997</v>
      </c>
      <c r="E3182" t="s">
        <v>9875</v>
      </c>
      <c r="F3182" s="2">
        <v>7.8</v>
      </c>
      <c r="G3182">
        <v>29000</v>
      </c>
      <c r="H3182" t="s">
        <v>5462</v>
      </c>
      <c r="I3182" t="s">
        <v>5462</v>
      </c>
      <c r="J3182" t="s">
        <v>5462</v>
      </c>
      <c r="K3182" s="3" t="s">
        <v>2107</v>
      </c>
      <c r="L3182">
        <v>0</v>
      </c>
      <c r="M3182">
        <v>500000</v>
      </c>
      <c r="N3182" t="s">
        <v>6115</v>
      </c>
      <c r="O3182" s="2">
        <v>103</v>
      </c>
      <c r="Q3182" s="9" t="s">
        <v>103</v>
      </c>
      <c r="R3182" s="18">
        <v>1997</v>
      </c>
      <c r="S3182" s="26" t="s">
        <v>13481</v>
      </c>
      <c r="T3182" s="25" t="str">
        <f>LEFT(S3182,3)</f>
        <v>Mar</v>
      </c>
      <c r="U3182" s="9" t="s">
        <v>29</v>
      </c>
      <c r="V3182" s="18">
        <v>7.8</v>
      </c>
      <c r="W3182" s="9">
        <v>29000</v>
      </c>
      <c r="X3182" s="9" t="s">
        <v>5462</v>
      </c>
      <c r="Y3182" s="9" t="s">
        <v>5462</v>
      </c>
      <c r="Z3182" s="9" t="s">
        <v>5462</v>
      </c>
      <c r="AA3182" s="19" t="s">
        <v>2107</v>
      </c>
      <c r="AB3182" s="9">
        <v>0</v>
      </c>
      <c r="AC3182" s="9">
        <v>500000</v>
      </c>
      <c r="AD3182" s="9" t="s">
        <v>6115</v>
      </c>
      <c r="AE3182" s="20">
        <v>103</v>
      </c>
    </row>
    <row r="3183" spans="1:31" x14ac:dyDescent="0.35">
      <c r="A3183" t="s">
        <v>9876</v>
      </c>
      <c r="B3183" t="s">
        <v>446</v>
      </c>
      <c r="C3183" t="s">
        <v>103</v>
      </c>
      <c r="D3183" s="2">
        <v>1997</v>
      </c>
      <c r="E3183" t="s">
        <v>9877</v>
      </c>
      <c r="F3183" s="2">
        <v>7.3</v>
      </c>
      <c r="G3183">
        <v>14000</v>
      </c>
      <c r="H3183" t="s">
        <v>9878</v>
      </c>
      <c r="I3183" t="s">
        <v>9879</v>
      </c>
      <c r="J3183" t="s">
        <v>9880</v>
      </c>
      <c r="K3183" s="3" t="s">
        <v>9881</v>
      </c>
      <c r="L3183">
        <v>0</v>
      </c>
      <c r="M3183">
        <v>227569</v>
      </c>
      <c r="N3183" t="s">
        <v>9882</v>
      </c>
      <c r="O3183" s="2">
        <v>96</v>
      </c>
      <c r="Q3183" s="10" t="s">
        <v>103</v>
      </c>
      <c r="R3183" s="21">
        <v>1997</v>
      </c>
      <c r="S3183" s="27" t="s">
        <v>13482</v>
      </c>
      <c r="T3183" s="25" t="str">
        <f>LEFT(S3183,3)</f>
        <v>May</v>
      </c>
      <c r="U3183" s="10" t="s">
        <v>29</v>
      </c>
      <c r="V3183" s="21">
        <v>7.3</v>
      </c>
      <c r="W3183" s="10">
        <v>14000</v>
      </c>
      <c r="X3183" s="10" t="s">
        <v>9878</v>
      </c>
      <c r="Y3183" s="10" t="s">
        <v>9879</v>
      </c>
      <c r="Z3183" s="10" t="s">
        <v>9880</v>
      </c>
      <c r="AA3183" s="22" t="s">
        <v>9881</v>
      </c>
      <c r="AB3183" s="10">
        <v>0</v>
      </c>
      <c r="AC3183" s="10">
        <v>227569</v>
      </c>
      <c r="AD3183" s="10" t="s">
        <v>9882</v>
      </c>
      <c r="AE3183" s="23">
        <v>96</v>
      </c>
    </row>
    <row r="3184" spans="1:31" x14ac:dyDescent="0.35">
      <c r="A3184" t="s">
        <v>9883</v>
      </c>
      <c r="B3184" t="s">
        <v>15</v>
      </c>
      <c r="C3184" t="s">
        <v>40</v>
      </c>
      <c r="D3184" s="2">
        <v>1997</v>
      </c>
      <c r="E3184" t="s">
        <v>9884</v>
      </c>
      <c r="F3184" s="2">
        <v>5.4</v>
      </c>
      <c r="G3184">
        <v>8400</v>
      </c>
      <c r="H3184" t="s">
        <v>8160</v>
      </c>
      <c r="I3184" t="s">
        <v>9113</v>
      </c>
      <c r="J3184" t="s">
        <v>9885</v>
      </c>
      <c r="K3184" s="3" t="s">
        <v>29</v>
      </c>
      <c r="L3184">
        <v>0</v>
      </c>
      <c r="M3184">
        <v>20050376</v>
      </c>
      <c r="N3184" t="s">
        <v>30</v>
      </c>
      <c r="O3184" s="2">
        <v>79</v>
      </c>
      <c r="Q3184" s="9" t="s">
        <v>40</v>
      </c>
      <c r="R3184" s="18">
        <v>1997</v>
      </c>
      <c r="S3184" s="26" t="s">
        <v>13483</v>
      </c>
      <c r="T3184" s="25" t="str">
        <f>LEFT(S3184,3)</f>
        <v>Feb</v>
      </c>
      <c r="U3184" s="9" t="s">
        <v>29</v>
      </c>
      <c r="V3184" s="18">
        <v>5.4</v>
      </c>
      <c r="W3184" s="9">
        <v>8400</v>
      </c>
      <c r="X3184" s="9" t="s">
        <v>8160</v>
      </c>
      <c r="Y3184" s="9" t="s">
        <v>9113</v>
      </c>
      <c r="Z3184" s="9" t="s">
        <v>9885</v>
      </c>
      <c r="AA3184" s="19" t="s">
        <v>29</v>
      </c>
      <c r="AB3184" s="9">
        <v>0</v>
      </c>
      <c r="AC3184" s="9">
        <v>20050376</v>
      </c>
      <c r="AD3184" s="9" t="s">
        <v>30</v>
      </c>
      <c r="AE3184" s="20">
        <v>79</v>
      </c>
    </row>
    <row r="3185" spans="1:31" x14ac:dyDescent="0.35">
      <c r="A3185" t="s">
        <v>9886</v>
      </c>
      <c r="B3185" t="s">
        <v>15</v>
      </c>
      <c r="C3185" t="s">
        <v>16</v>
      </c>
      <c r="D3185" s="2">
        <v>1997</v>
      </c>
      <c r="E3185" t="s">
        <v>9887</v>
      </c>
      <c r="F3185" s="2">
        <v>6.2</v>
      </c>
      <c r="G3185">
        <v>19000</v>
      </c>
      <c r="H3185" t="s">
        <v>9888</v>
      </c>
      <c r="I3185" t="s">
        <v>9888</v>
      </c>
      <c r="J3185" t="s">
        <v>9003</v>
      </c>
      <c r="K3185" s="3" t="s">
        <v>29</v>
      </c>
      <c r="L3185">
        <v>0</v>
      </c>
      <c r="M3185">
        <v>1179002</v>
      </c>
      <c r="N3185" t="s">
        <v>8986</v>
      </c>
      <c r="O3185" s="2">
        <v>101</v>
      </c>
      <c r="Q3185" s="10" t="s">
        <v>16</v>
      </c>
      <c r="R3185" s="21">
        <v>1997</v>
      </c>
      <c r="S3185" s="27" t="s">
        <v>13484</v>
      </c>
      <c r="T3185" s="25" t="str">
        <f>LEFT(S3185,3)</f>
        <v>Apr</v>
      </c>
      <c r="U3185" s="10" t="s">
        <v>29</v>
      </c>
      <c r="V3185" s="21">
        <v>6.2</v>
      </c>
      <c r="W3185" s="10">
        <v>19000</v>
      </c>
      <c r="X3185" s="10" t="s">
        <v>9888</v>
      </c>
      <c r="Y3185" s="10" t="s">
        <v>9888</v>
      </c>
      <c r="Z3185" s="10" t="s">
        <v>9003</v>
      </c>
      <c r="AA3185" s="22" t="s">
        <v>29</v>
      </c>
      <c r="AB3185" s="10">
        <v>0</v>
      </c>
      <c r="AC3185" s="10">
        <v>1179002</v>
      </c>
      <c r="AD3185" s="10" t="s">
        <v>8986</v>
      </c>
      <c r="AE3185" s="23">
        <v>101</v>
      </c>
    </row>
    <row r="3186" spans="1:31" x14ac:dyDescent="0.35">
      <c r="A3186" t="s">
        <v>9889</v>
      </c>
      <c r="B3186" t="s">
        <v>15</v>
      </c>
      <c r="C3186" t="s">
        <v>150</v>
      </c>
      <c r="D3186" s="2">
        <v>1997</v>
      </c>
      <c r="E3186" t="s">
        <v>9890</v>
      </c>
      <c r="F3186" s="2">
        <v>6</v>
      </c>
      <c r="G3186">
        <v>9900</v>
      </c>
      <c r="H3186" t="s">
        <v>9891</v>
      </c>
      <c r="I3186" t="s">
        <v>19</v>
      </c>
      <c r="J3186" t="s">
        <v>9892</v>
      </c>
      <c r="K3186" s="3" t="s">
        <v>29</v>
      </c>
      <c r="L3186">
        <v>1000000</v>
      </c>
      <c r="M3186">
        <v>125397</v>
      </c>
      <c r="N3186" t="s">
        <v>9893</v>
      </c>
      <c r="O3186" s="2">
        <v>94</v>
      </c>
      <c r="Q3186" s="9" t="s">
        <v>150</v>
      </c>
      <c r="R3186" s="18">
        <v>1997</v>
      </c>
      <c r="S3186" s="26" t="s">
        <v>13485</v>
      </c>
      <c r="T3186" s="25" t="str">
        <f>LEFT(S3186,3)</f>
        <v>Feb</v>
      </c>
      <c r="U3186" s="9" t="s">
        <v>29</v>
      </c>
      <c r="V3186" s="18">
        <v>6</v>
      </c>
      <c r="W3186" s="9">
        <v>9900</v>
      </c>
      <c r="X3186" s="9" t="s">
        <v>9891</v>
      </c>
      <c r="Y3186" s="9" t="s">
        <v>19</v>
      </c>
      <c r="Z3186" s="9" t="s">
        <v>9892</v>
      </c>
      <c r="AA3186" s="19" t="s">
        <v>29</v>
      </c>
      <c r="AB3186" s="9">
        <v>1000000</v>
      </c>
      <c r="AC3186" s="9">
        <v>125397</v>
      </c>
      <c r="AD3186" s="9" t="s">
        <v>9893</v>
      </c>
      <c r="AE3186" s="20">
        <v>94</v>
      </c>
    </row>
    <row r="3187" spans="1:31" x14ac:dyDescent="0.35">
      <c r="A3187" t="s">
        <v>9894</v>
      </c>
      <c r="B3187" t="s">
        <v>1998</v>
      </c>
      <c r="C3187" t="s">
        <v>33</v>
      </c>
      <c r="D3187" s="2">
        <v>1997</v>
      </c>
      <c r="E3187" t="s">
        <v>9844</v>
      </c>
      <c r="F3187" s="2">
        <v>4.9000000000000004</v>
      </c>
      <c r="G3187">
        <v>7900</v>
      </c>
      <c r="H3187" t="s">
        <v>9895</v>
      </c>
      <c r="I3187" t="s">
        <v>996</v>
      </c>
      <c r="J3187" t="s">
        <v>9896</v>
      </c>
      <c r="K3187" s="3" t="s">
        <v>29</v>
      </c>
      <c r="L3187">
        <v>30000000</v>
      </c>
      <c r="M3187">
        <v>6112613</v>
      </c>
      <c r="N3187" t="s">
        <v>60</v>
      </c>
      <c r="O3187" s="2">
        <v>95</v>
      </c>
      <c r="Q3187" s="10" t="s">
        <v>33</v>
      </c>
      <c r="R3187" s="21">
        <v>1997</v>
      </c>
      <c r="S3187" s="27" t="s">
        <v>13478</v>
      </c>
      <c r="T3187" s="25" t="str">
        <f>LEFT(S3187,3)</f>
        <v>Aug</v>
      </c>
      <c r="U3187" s="10" t="s">
        <v>29</v>
      </c>
      <c r="V3187" s="21">
        <v>4.9000000000000004</v>
      </c>
      <c r="W3187" s="10">
        <v>7900</v>
      </c>
      <c r="X3187" s="10" t="s">
        <v>9895</v>
      </c>
      <c r="Y3187" s="10" t="s">
        <v>996</v>
      </c>
      <c r="Z3187" s="10" t="s">
        <v>9896</v>
      </c>
      <c r="AA3187" s="22" t="s">
        <v>29</v>
      </c>
      <c r="AB3187" s="10">
        <v>30000000</v>
      </c>
      <c r="AC3187" s="10">
        <v>6112613</v>
      </c>
      <c r="AD3187" s="10" t="s">
        <v>60</v>
      </c>
      <c r="AE3187" s="23">
        <v>95</v>
      </c>
    </row>
    <row r="3188" spans="1:31" x14ac:dyDescent="0.35">
      <c r="A3188" t="s">
        <v>9897</v>
      </c>
      <c r="B3188" t="s">
        <v>32</v>
      </c>
      <c r="C3188" t="s">
        <v>16</v>
      </c>
      <c r="D3188" s="2">
        <v>1997</v>
      </c>
      <c r="E3188" t="s">
        <v>9716</v>
      </c>
      <c r="F3188" s="2">
        <v>7.2</v>
      </c>
      <c r="G3188">
        <v>22000</v>
      </c>
      <c r="H3188" t="s">
        <v>686</v>
      </c>
      <c r="I3188" t="s">
        <v>686</v>
      </c>
      <c r="J3188" t="s">
        <v>850</v>
      </c>
      <c r="K3188" s="3" t="s">
        <v>29</v>
      </c>
      <c r="L3188">
        <v>10000000</v>
      </c>
      <c r="M3188">
        <v>9593903</v>
      </c>
      <c r="N3188" t="s">
        <v>9898</v>
      </c>
      <c r="O3188" s="2">
        <v>110</v>
      </c>
      <c r="Q3188" s="9" t="s">
        <v>16</v>
      </c>
      <c r="R3188" s="18">
        <v>1997</v>
      </c>
      <c r="S3188" s="26" t="s">
        <v>13465</v>
      </c>
      <c r="T3188" s="25" t="str">
        <f>LEFT(S3188,3)</f>
        <v>May</v>
      </c>
      <c r="U3188" s="9" t="s">
        <v>29</v>
      </c>
      <c r="V3188" s="18">
        <v>7.2</v>
      </c>
      <c r="W3188" s="9">
        <v>22000</v>
      </c>
      <c r="X3188" s="9" t="s">
        <v>686</v>
      </c>
      <c r="Y3188" s="9" t="s">
        <v>686</v>
      </c>
      <c r="Z3188" s="9" t="s">
        <v>850</v>
      </c>
      <c r="AA3188" s="19" t="s">
        <v>29</v>
      </c>
      <c r="AB3188" s="9">
        <v>10000000</v>
      </c>
      <c r="AC3188" s="9">
        <v>9593903</v>
      </c>
      <c r="AD3188" s="9" t="s">
        <v>9898</v>
      </c>
      <c r="AE3188" s="20">
        <v>110</v>
      </c>
    </row>
    <row r="3189" spans="1:31" x14ac:dyDescent="0.35">
      <c r="A3189" t="s">
        <v>9899</v>
      </c>
      <c r="B3189" t="s">
        <v>1998</v>
      </c>
      <c r="C3189" t="s">
        <v>40</v>
      </c>
      <c r="D3189" s="2">
        <v>1997</v>
      </c>
      <c r="E3189" t="s">
        <v>9565</v>
      </c>
      <c r="F3189" s="2">
        <v>5</v>
      </c>
      <c r="G3189">
        <v>8100</v>
      </c>
      <c r="H3189" t="s">
        <v>9900</v>
      </c>
      <c r="I3189" t="s">
        <v>9901</v>
      </c>
      <c r="J3189" t="s">
        <v>9902</v>
      </c>
      <c r="K3189" s="3" t="s">
        <v>29</v>
      </c>
      <c r="L3189">
        <v>8000000</v>
      </c>
      <c r="M3189">
        <v>3600616</v>
      </c>
      <c r="N3189" t="s">
        <v>9903</v>
      </c>
      <c r="O3189" s="2">
        <v>84</v>
      </c>
      <c r="Q3189" s="10" t="s">
        <v>40</v>
      </c>
      <c r="R3189" s="21">
        <v>1997</v>
      </c>
      <c r="S3189" s="27" t="s">
        <v>13442</v>
      </c>
      <c r="T3189" s="25" t="str">
        <f>LEFT(S3189,3)</f>
        <v>Feb</v>
      </c>
      <c r="U3189" s="10" t="s">
        <v>29</v>
      </c>
      <c r="V3189" s="21">
        <v>5</v>
      </c>
      <c r="W3189" s="10">
        <v>8100</v>
      </c>
      <c r="X3189" s="10" t="s">
        <v>9900</v>
      </c>
      <c r="Y3189" s="10" t="s">
        <v>9901</v>
      </c>
      <c r="Z3189" s="10" t="s">
        <v>9902</v>
      </c>
      <c r="AA3189" s="22" t="s">
        <v>29</v>
      </c>
      <c r="AB3189" s="10">
        <v>8000000</v>
      </c>
      <c r="AC3189" s="10">
        <v>3600616</v>
      </c>
      <c r="AD3189" s="10" t="s">
        <v>9903</v>
      </c>
      <c r="AE3189" s="23">
        <v>84</v>
      </c>
    </row>
    <row r="3190" spans="1:31" x14ac:dyDescent="0.35">
      <c r="A3190" t="s">
        <v>9904</v>
      </c>
      <c r="B3190" t="s">
        <v>15</v>
      </c>
      <c r="C3190" t="s">
        <v>16</v>
      </c>
      <c r="D3190" s="2">
        <v>1997</v>
      </c>
      <c r="E3190" t="s">
        <v>9905</v>
      </c>
      <c r="F3190" s="2">
        <v>7.1</v>
      </c>
      <c r="G3190">
        <v>11000</v>
      </c>
      <c r="H3190" t="s">
        <v>8333</v>
      </c>
      <c r="I3190" t="s">
        <v>2450</v>
      </c>
      <c r="J3190" t="s">
        <v>3491</v>
      </c>
      <c r="K3190" s="3" t="s">
        <v>29</v>
      </c>
      <c r="L3190">
        <v>0</v>
      </c>
      <c r="M3190">
        <v>13692848</v>
      </c>
      <c r="N3190" t="s">
        <v>3743</v>
      </c>
      <c r="O3190" s="2">
        <v>102</v>
      </c>
      <c r="Q3190" s="9" t="s">
        <v>16</v>
      </c>
      <c r="R3190" s="18">
        <v>1997</v>
      </c>
      <c r="S3190" s="26" t="s">
        <v>13486</v>
      </c>
      <c r="T3190" s="25" t="str">
        <f>LEFT(S3190,3)</f>
        <v>Mar</v>
      </c>
      <c r="U3190" s="9" t="s">
        <v>29</v>
      </c>
      <c r="V3190" s="18">
        <v>7.1</v>
      </c>
      <c r="W3190" s="9">
        <v>11000</v>
      </c>
      <c r="X3190" s="9" t="s">
        <v>8333</v>
      </c>
      <c r="Y3190" s="9" t="s">
        <v>2450</v>
      </c>
      <c r="Z3190" s="9" t="s">
        <v>3491</v>
      </c>
      <c r="AA3190" s="19" t="s">
        <v>29</v>
      </c>
      <c r="AB3190" s="9">
        <v>0</v>
      </c>
      <c r="AC3190" s="9">
        <v>13692848</v>
      </c>
      <c r="AD3190" s="9" t="s">
        <v>3743</v>
      </c>
      <c r="AE3190" s="20">
        <v>102</v>
      </c>
    </row>
    <row r="3191" spans="1:31" x14ac:dyDescent="0.35">
      <c r="A3191" t="s">
        <v>9906</v>
      </c>
      <c r="B3191" t="s">
        <v>32</v>
      </c>
      <c r="C3191" t="s">
        <v>33</v>
      </c>
      <c r="D3191" s="2">
        <v>1997</v>
      </c>
      <c r="E3191" t="s">
        <v>9520</v>
      </c>
      <c r="F3191" s="2">
        <v>4.7</v>
      </c>
      <c r="G3191">
        <v>3000</v>
      </c>
      <c r="H3191" t="s">
        <v>9907</v>
      </c>
      <c r="I3191" t="s">
        <v>9908</v>
      </c>
      <c r="J3191" t="s">
        <v>9909</v>
      </c>
      <c r="K3191" s="3" t="s">
        <v>29</v>
      </c>
      <c r="L3191">
        <v>35000000</v>
      </c>
      <c r="M3191">
        <v>6537036</v>
      </c>
      <c r="N3191" t="s">
        <v>5991</v>
      </c>
      <c r="O3191" s="2">
        <v>101</v>
      </c>
      <c r="Q3191" s="10" t="s">
        <v>33</v>
      </c>
      <c r="R3191" s="21">
        <v>1997</v>
      </c>
      <c r="S3191" s="27" t="s">
        <v>13429</v>
      </c>
      <c r="T3191" s="25" t="str">
        <f>LEFT(S3191,3)</f>
        <v>May</v>
      </c>
      <c r="U3191" s="10" t="s">
        <v>29</v>
      </c>
      <c r="V3191" s="21">
        <v>4.7</v>
      </c>
      <c r="W3191" s="10">
        <v>3000</v>
      </c>
      <c r="X3191" s="10" t="s">
        <v>9907</v>
      </c>
      <c r="Y3191" s="10" t="s">
        <v>9908</v>
      </c>
      <c r="Z3191" s="10" t="s">
        <v>9909</v>
      </c>
      <c r="AA3191" s="22" t="s">
        <v>29</v>
      </c>
      <c r="AB3191" s="10">
        <v>35000000</v>
      </c>
      <c r="AC3191" s="10">
        <v>6537036</v>
      </c>
      <c r="AD3191" s="10" t="s">
        <v>5991</v>
      </c>
      <c r="AE3191" s="23">
        <v>101</v>
      </c>
    </row>
    <row r="3192" spans="1:31" x14ac:dyDescent="0.35">
      <c r="A3192" t="s">
        <v>9910</v>
      </c>
      <c r="B3192" t="s">
        <v>15</v>
      </c>
      <c r="C3192" t="s">
        <v>40</v>
      </c>
      <c r="D3192" s="2">
        <v>1997</v>
      </c>
      <c r="E3192" t="s">
        <v>9911</v>
      </c>
      <c r="F3192" s="2">
        <v>6.9</v>
      </c>
      <c r="G3192">
        <v>15000</v>
      </c>
      <c r="H3192" t="s">
        <v>9912</v>
      </c>
      <c r="I3192" t="s">
        <v>9912</v>
      </c>
      <c r="J3192" t="s">
        <v>9913</v>
      </c>
      <c r="K3192" s="3" t="s">
        <v>29</v>
      </c>
      <c r="L3192">
        <v>0</v>
      </c>
      <c r="M3192">
        <v>5571205</v>
      </c>
      <c r="N3192" t="s">
        <v>9914</v>
      </c>
      <c r="O3192" s="2">
        <v>91</v>
      </c>
      <c r="Q3192" s="9" t="s">
        <v>40</v>
      </c>
      <c r="R3192" s="18">
        <v>1997</v>
      </c>
      <c r="S3192" s="26" t="s">
        <v>13487</v>
      </c>
      <c r="T3192" s="25" t="str">
        <f>LEFT(S3192,3)</f>
        <v>Jan</v>
      </c>
      <c r="U3192" s="9" t="s">
        <v>29</v>
      </c>
      <c r="V3192" s="18">
        <v>6.9</v>
      </c>
      <c r="W3192" s="9">
        <v>15000</v>
      </c>
      <c r="X3192" s="9" t="s">
        <v>9912</v>
      </c>
      <c r="Y3192" s="9" t="s">
        <v>9912</v>
      </c>
      <c r="Z3192" s="9" t="s">
        <v>9913</v>
      </c>
      <c r="AA3192" s="19" t="s">
        <v>29</v>
      </c>
      <c r="AB3192" s="9">
        <v>0</v>
      </c>
      <c r="AC3192" s="9">
        <v>5571205</v>
      </c>
      <c r="AD3192" s="9" t="s">
        <v>9914</v>
      </c>
      <c r="AE3192" s="20">
        <v>91</v>
      </c>
    </row>
    <row r="3193" spans="1:31" x14ac:dyDescent="0.35">
      <c r="A3193" t="s">
        <v>9915</v>
      </c>
      <c r="B3193" t="s">
        <v>32</v>
      </c>
      <c r="C3193" t="s">
        <v>16</v>
      </c>
      <c r="D3193" s="2">
        <v>1997</v>
      </c>
      <c r="E3193" t="s">
        <v>9574</v>
      </c>
      <c r="F3193" s="2">
        <v>6.5</v>
      </c>
      <c r="G3193">
        <v>5600</v>
      </c>
      <c r="H3193" t="s">
        <v>5010</v>
      </c>
      <c r="I3193" t="s">
        <v>9916</v>
      </c>
      <c r="J3193" t="s">
        <v>9917</v>
      </c>
      <c r="K3193" s="3" t="s">
        <v>21</v>
      </c>
      <c r="L3193">
        <v>0</v>
      </c>
      <c r="M3193">
        <v>14059077</v>
      </c>
      <c r="N3193" t="s">
        <v>7587</v>
      </c>
      <c r="O3193" s="2">
        <v>99</v>
      </c>
      <c r="Q3193" s="10" t="s">
        <v>16</v>
      </c>
      <c r="R3193" s="21">
        <v>1997</v>
      </c>
      <c r="S3193" s="27" t="s">
        <v>13443</v>
      </c>
      <c r="T3193" s="25" t="str">
        <f>LEFT(S3193,3)</f>
        <v>Oct</v>
      </c>
      <c r="U3193" s="10" t="s">
        <v>29</v>
      </c>
      <c r="V3193" s="21">
        <v>6.5</v>
      </c>
      <c r="W3193" s="10">
        <v>5600</v>
      </c>
      <c r="X3193" s="10" t="s">
        <v>5010</v>
      </c>
      <c r="Y3193" s="10" t="s">
        <v>9916</v>
      </c>
      <c r="Z3193" s="10" t="s">
        <v>9917</v>
      </c>
      <c r="AA3193" s="22" t="s">
        <v>21</v>
      </c>
      <c r="AB3193" s="10">
        <v>0</v>
      </c>
      <c r="AC3193" s="10">
        <v>14059077</v>
      </c>
      <c r="AD3193" s="10" t="s">
        <v>7587</v>
      </c>
      <c r="AE3193" s="23">
        <v>99</v>
      </c>
    </row>
    <row r="3194" spans="1:31" x14ac:dyDescent="0.35">
      <c r="A3194" t="s">
        <v>9918</v>
      </c>
      <c r="B3194" t="s">
        <v>1998</v>
      </c>
      <c r="C3194" t="s">
        <v>16</v>
      </c>
      <c r="D3194" s="2">
        <v>1997</v>
      </c>
      <c r="E3194" t="s">
        <v>9919</v>
      </c>
      <c r="F3194" s="2">
        <v>7.2</v>
      </c>
      <c r="G3194">
        <v>14000</v>
      </c>
      <c r="H3194" t="s">
        <v>928</v>
      </c>
      <c r="I3194" t="s">
        <v>928</v>
      </c>
      <c r="J3194" t="s">
        <v>928</v>
      </c>
      <c r="K3194" s="3" t="s">
        <v>29</v>
      </c>
      <c r="L3194">
        <v>5000000</v>
      </c>
      <c r="M3194">
        <v>19868354</v>
      </c>
      <c r="N3194" t="s">
        <v>9920</v>
      </c>
      <c r="O3194" s="2">
        <v>134</v>
      </c>
      <c r="Q3194" s="9" t="s">
        <v>16</v>
      </c>
      <c r="R3194" s="18">
        <v>1997</v>
      </c>
      <c r="S3194" s="26" t="s">
        <v>13488</v>
      </c>
      <c r="T3194" s="25" t="str">
        <f>LEFT(S3194,3)</f>
        <v>Feb</v>
      </c>
      <c r="U3194" s="9" t="s">
        <v>29</v>
      </c>
      <c r="V3194" s="18">
        <v>7.2</v>
      </c>
      <c r="W3194" s="9">
        <v>14000</v>
      </c>
      <c r="X3194" s="9" t="s">
        <v>928</v>
      </c>
      <c r="Y3194" s="9" t="s">
        <v>928</v>
      </c>
      <c r="Z3194" s="9" t="s">
        <v>928</v>
      </c>
      <c r="AA3194" s="19" t="s">
        <v>29</v>
      </c>
      <c r="AB3194" s="9">
        <v>5000000</v>
      </c>
      <c r="AC3194" s="9">
        <v>19868354</v>
      </c>
      <c r="AD3194" s="9" t="s">
        <v>9920</v>
      </c>
      <c r="AE3194" s="20">
        <v>134</v>
      </c>
    </row>
    <row r="3195" spans="1:31" x14ac:dyDescent="0.35">
      <c r="A3195" t="s">
        <v>9921</v>
      </c>
      <c r="B3195" t="s">
        <v>1998</v>
      </c>
      <c r="C3195" t="s">
        <v>40</v>
      </c>
      <c r="D3195" s="2">
        <v>1997</v>
      </c>
      <c r="E3195" t="s">
        <v>9922</v>
      </c>
      <c r="F3195" s="2">
        <v>6.7</v>
      </c>
      <c r="G3195">
        <v>2500</v>
      </c>
      <c r="H3195" t="s">
        <v>9923</v>
      </c>
      <c r="I3195" t="s">
        <v>9923</v>
      </c>
      <c r="J3195" t="s">
        <v>6928</v>
      </c>
      <c r="K3195" s="3" t="s">
        <v>29</v>
      </c>
      <c r="L3195">
        <v>0</v>
      </c>
      <c r="M3195">
        <v>228455</v>
      </c>
      <c r="N3195" t="s">
        <v>9924</v>
      </c>
      <c r="O3195" s="2">
        <v>109</v>
      </c>
      <c r="Q3195" s="10" t="s">
        <v>40</v>
      </c>
      <c r="R3195" s="21">
        <v>1997</v>
      </c>
      <c r="S3195" s="27" t="s">
        <v>13489</v>
      </c>
      <c r="T3195" s="25" t="str">
        <f>LEFT(S3195,3)</f>
        <v>Nov</v>
      </c>
      <c r="U3195" s="10" t="s">
        <v>13789</v>
      </c>
      <c r="V3195" s="21">
        <v>6.7</v>
      </c>
      <c r="W3195" s="10">
        <v>2500</v>
      </c>
      <c r="X3195" s="10" t="s">
        <v>9923</v>
      </c>
      <c r="Y3195" s="10" t="s">
        <v>9923</v>
      </c>
      <c r="Z3195" s="10" t="s">
        <v>6928</v>
      </c>
      <c r="AA3195" s="22" t="s">
        <v>29</v>
      </c>
      <c r="AB3195" s="10">
        <v>0</v>
      </c>
      <c r="AC3195" s="10">
        <v>228455</v>
      </c>
      <c r="AD3195" s="10" t="s">
        <v>9924</v>
      </c>
      <c r="AE3195" s="23">
        <v>109</v>
      </c>
    </row>
    <row r="3196" spans="1:31" x14ac:dyDescent="0.35">
      <c r="A3196" t="s">
        <v>9925</v>
      </c>
      <c r="B3196" t="s">
        <v>1998</v>
      </c>
      <c r="C3196" t="s">
        <v>33</v>
      </c>
      <c r="D3196" s="2">
        <v>1997</v>
      </c>
      <c r="E3196" t="s">
        <v>9875</v>
      </c>
      <c r="F3196" s="2">
        <v>6.2</v>
      </c>
      <c r="G3196">
        <v>26000</v>
      </c>
      <c r="H3196" t="s">
        <v>9926</v>
      </c>
      <c r="I3196" t="s">
        <v>9927</v>
      </c>
      <c r="J3196" t="s">
        <v>2751</v>
      </c>
      <c r="K3196" s="3" t="s">
        <v>490</v>
      </c>
      <c r="L3196">
        <v>0</v>
      </c>
      <c r="M3196">
        <v>18814720</v>
      </c>
      <c r="N3196" t="s">
        <v>9928</v>
      </c>
      <c r="O3196" s="2">
        <v>88</v>
      </c>
      <c r="Q3196" s="9" t="s">
        <v>33</v>
      </c>
      <c r="R3196" s="18">
        <v>1997</v>
      </c>
      <c r="S3196" s="26" t="s">
        <v>13481</v>
      </c>
      <c r="T3196" s="25" t="str">
        <f>LEFT(S3196,3)</f>
        <v>Mar</v>
      </c>
      <c r="U3196" s="9" t="s">
        <v>29</v>
      </c>
      <c r="V3196" s="18">
        <v>6.2</v>
      </c>
      <c r="W3196" s="9">
        <v>26000</v>
      </c>
      <c r="X3196" s="9" t="s">
        <v>9926</v>
      </c>
      <c r="Y3196" s="9" t="s">
        <v>9927</v>
      </c>
      <c r="Z3196" s="9" t="s">
        <v>2751</v>
      </c>
      <c r="AA3196" s="19" t="s">
        <v>490</v>
      </c>
      <c r="AB3196" s="9">
        <v>0</v>
      </c>
      <c r="AC3196" s="9">
        <v>18814720</v>
      </c>
      <c r="AD3196" s="9" t="s">
        <v>9928</v>
      </c>
      <c r="AE3196" s="20">
        <v>88</v>
      </c>
    </row>
    <row r="3197" spans="1:31" x14ac:dyDescent="0.35">
      <c r="A3197" t="s">
        <v>9929</v>
      </c>
      <c r="B3197" t="s">
        <v>32</v>
      </c>
      <c r="C3197" t="s">
        <v>33</v>
      </c>
      <c r="D3197" s="2">
        <v>1997</v>
      </c>
      <c r="E3197" t="s">
        <v>9207</v>
      </c>
      <c r="F3197" s="2">
        <v>4.7</v>
      </c>
      <c r="G3197">
        <v>4200</v>
      </c>
      <c r="H3197" t="s">
        <v>9697</v>
      </c>
      <c r="I3197" t="s">
        <v>9930</v>
      </c>
      <c r="J3197" t="s">
        <v>8559</v>
      </c>
      <c r="K3197" s="3" t="s">
        <v>29</v>
      </c>
      <c r="L3197">
        <v>0</v>
      </c>
      <c r="M3197">
        <v>18301610</v>
      </c>
      <c r="N3197" t="s">
        <v>1723</v>
      </c>
      <c r="O3197" s="2">
        <v>89</v>
      </c>
      <c r="Q3197" s="10" t="s">
        <v>33</v>
      </c>
      <c r="R3197" s="21">
        <v>1997</v>
      </c>
      <c r="S3197" s="27" t="s">
        <v>13403</v>
      </c>
      <c r="T3197" s="25" t="str">
        <f>LEFT(S3197,3)</f>
        <v>Feb</v>
      </c>
      <c r="U3197" s="10" t="s">
        <v>29</v>
      </c>
      <c r="V3197" s="21">
        <v>4.7</v>
      </c>
      <c r="W3197" s="10">
        <v>4200</v>
      </c>
      <c r="X3197" s="10" t="s">
        <v>9697</v>
      </c>
      <c r="Y3197" s="10" t="s">
        <v>9930</v>
      </c>
      <c r="Z3197" s="10" t="s">
        <v>8559</v>
      </c>
      <c r="AA3197" s="22" t="s">
        <v>29</v>
      </c>
      <c r="AB3197" s="10">
        <v>0</v>
      </c>
      <c r="AC3197" s="10">
        <v>18301610</v>
      </c>
      <c r="AD3197" s="10" t="s">
        <v>1723</v>
      </c>
      <c r="AE3197" s="23">
        <v>89</v>
      </c>
    </row>
    <row r="3198" spans="1:31" x14ac:dyDescent="0.35">
      <c r="A3198" t="s">
        <v>9931</v>
      </c>
      <c r="B3198" t="s">
        <v>1998</v>
      </c>
      <c r="C3198" t="s">
        <v>16</v>
      </c>
      <c r="D3198" s="2">
        <v>1997</v>
      </c>
      <c r="E3198" t="s">
        <v>9628</v>
      </c>
      <c r="F3198" s="2">
        <v>6.3</v>
      </c>
      <c r="G3198">
        <v>5600</v>
      </c>
      <c r="H3198" t="s">
        <v>4935</v>
      </c>
      <c r="I3198" t="s">
        <v>9932</v>
      </c>
      <c r="J3198" t="s">
        <v>9933</v>
      </c>
      <c r="K3198" s="3" t="s">
        <v>29</v>
      </c>
      <c r="L3198">
        <v>35000000</v>
      </c>
      <c r="M3198">
        <v>858553</v>
      </c>
      <c r="N3198" t="s">
        <v>7587</v>
      </c>
      <c r="O3198" s="2">
        <v>108</v>
      </c>
      <c r="Q3198" s="9" t="s">
        <v>16</v>
      </c>
      <c r="R3198" s="18">
        <v>1997</v>
      </c>
      <c r="S3198" s="26" t="s">
        <v>13451</v>
      </c>
      <c r="T3198" s="25" t="str">
        <f>LEFT(S3198,3)</f>
        <v>Apr</v>
      </c>
      <c r="U3198" s="9" t="s">
        <v>29</v>
      </c>
      <c r="V3198" s="18">
        <v>6.3</v>
      </c>
      <c r="W3198" s="9">
        <v>5600</v>
      </c>
      <c r="X3198" s="9" t="s">
        <v>4935</v>
      </c>
      <c r="Y3198" s="9" t="s">
        <v>9932</v>
      </c>
      <c r="Z3198" s="9" t="s">
        <v>9933</v>
      </c>
      <c r="AA3198" s="19" t="s">
        <v>29</v>
      </c>
      <c r="AB3198" s="9">
        <v>35000000</v>
      </c>
      <c r="AC3198" s="9">
        <v>858553</v>
      </c>
      <c r="AD3198" s="9" t="s">
        <v>7587</v>
      </c>
      <c r="AE3198" s="20">
        <v>108</v>
      </c>
    </row>
    <row r="3199" spans="1:31" x14ac:dyDescent="0.35">
      <c r="A3199" t="s">
        <v>9934</v>
      </c>
      <c r="B3199" t="s">
        <v>15</v>
      </c>
      <c r="C3199" t="s">
        <v>16</v>
      </c>
      <c r="D3199" s="2">
        <v>1997</v>
      </c>
      <c r="E3199" t="s">
        <v>6484</v>
      </c>
      <c r="F3199" s="2">
        <v>7</v>
      </c>
      <c r="G3199">
        <v>6800</v>
      </c>
      <c r="H3199" t="s">
        <v>7629</v>
      </c>
      <c r="I3199" t="s">
        <v>7629</v>
      </c>
      <c r="J3199" t="s">
        <v>9935</v>
      </c>
      <c r="K3199" s="3" t="s">
        <v>29</v>
      </c>
      <c r="L3199">
        <v>2700000</v>
      </c>
      <c r="M3199">
        <v>9161691</v>
      </c>
      <c r="N3199" t="s">
        <v>9936</v>
      </c>
      <c r="O3199" s="2">
        <v>113</v>
      </c>
      <c r="Q3199" s="10" t="s">
        <v>16</v>
      </c>
      <c r="R3199" s="21">
        <v>1997</v>
      </c>
      <c r="S3199" s="27" t="s">
        <v>13035</v>
      </c>
      <c r="T3199" s="25" t="str">
        <f>LEFT(S3199,3)</f>
        <v>Jul</v>
      </c>
      <c r="U3199" s="10" t="s">
        <v>29</v>
      </c>
      <c r="V3199" s="21">
        <v>7</v>
      </c>
      <c r="W3199" s="10">
        <v>6800</v>
      </c>
      <c r="X3199" s="10" t="s">
        <v>7629</v>
      </c>
      <c r="Y3199" s="10" t="s">
        <v>7629</v>
      </c>
      <c r="Z3199" s="10" t="s">
        <v>9935</v>
      </c>
      <c r="AA3199" s="22" t="s">
        <v>29</v>
      </c>
      <c r="AB3199" s="10">
        <v>2700000</v>
      </c>
      <c r="AC3199" s="10">
        <v>9161691</v>
      </c>
      <c r="AD3199" s="10" t="s">
        <v>9936</v>
      </c>
      <c r="AE3199" s="23">
        <v>113</v>
      </c>
    </row>
    <row r="3200" spans="1:31" x14ac:dyDescent="0.35">
      <c r="A3200" t="s">
        <v>9937</v>
      </c>
      <c r="B3200" t="s">
        <v>1998</v>
      </c>
      <c r="C3200" t="s">
        <v>62</v>
      </c>
      <c r="D3200" s="2">
        <v>1997</v>
      </c>
      <c r="E3200" t="s">
        <v>9475</v>
      </c>
      <c r="F3200" s="2">
        <v>6.8</v>
      </c>
      <c r="G3200">
        <v>7000</v>
      </c>
      <c r="H3200" t="s">
        <v>9938</v>
      </c>
      <c r="I3200" t="s">
        <v>9938</v>
      </c>
      <c r="J3200" t="s">
        <v>9939</v>
      </c>
      <c r="K3200" s="3" t="s">
        <v>29</v>
      </c>
      <c r="L3200">
        <v>8000000</v>
      </c>
      <c r="M3200">
        <v>589304</v>
      </c>
      <c r="N3200" t="s">
        <v>5720</v>
      </c>
      <c r="O3200" s="2">
        <v>106</v>
      </c>
      <c r="Q3200" s="9" t="s">
        <v>62</v>
      </c>
      <c r="R3200" s="18">
        <v>1997</v>
      </c>
      <c r="S3200" s="26" t="s">
        <v>13424</v>
      </c>
      <c r="T3200" s="25" t="str">
        <f>LEFT(S3200,3)</f>
        <v>Jan</v>
      </c>
      <c r="U3200" s="9" t="s">
        <v>29</v>
      </c>
      <c r="V3200" s="18">
        <v>6.8</v>
      </c>
      <c r="W3200" s="9">
        <v>7000</v>
      </c>
      <c r="X3200" s="9" t="s">
        <v>9938</v>
      </c>
      <c r="Y3200" s="9" t="s">
        <v>9938</v>
      </c>
      <c r="Z3200" s="9" t="s">
        <v>9939</v>
      </c>
      <c r="AA3200" s="19" t="s">
        <v>29</v>
      </c>
      <c r="AB3200" s="9">
        <v>8000000</v>
      </c>
      <c r="AC3200" s="9">
        <v>589304</v>
      </c>
      <c r="AD3200" s="9" t="s">
        <v>5720</v>
      </c>
      <c r="AE3200" s="20">
        <v>106</v>
      </c>
    </row>
    <row r="3201" spans="1:31" x14ac:dyDescent="0.35">
      <c r="A3201" t="s">
        <v>9940</v>
      </c>
      <c r="B3201" t="s">
        <v>336</v>
      </c>
      <c r="C3201" t="s">
        <v>389</v>
      </c>
      <c r="D3201" s="2">
        <v>1997</v>
      </c>
      <c r="E3201" t="s">
        <v>9682</v>
      </c>
      <c r="F3201" s="2">
        <v>6.9</v>
      </c>
      <c r="G3201">
        <v>7200</v>
      </c>
      <c r="H3201" t="s">
        <v>9941</v>
      </c>
      <c r="I3201" t="s">
        <v>9941</v>
      </c>
      <c r="J3201" t="s">
        <v>6446</v>
      </c>
      <c r="K3201" s="3" t="s">
        <v>29</v>
      </c>
      <c r="L3201">
        <v>32000000</v>
      </c>
      <c r="M3201">
        <v>3566637</v>
      </c>
      <c r="N3201" t="s">
        <v>9942</v>
      </c>
      <c r="O3201" s="2">
        <v>75</v>
      </c>
      <c r="Q3201" s="10" t="s">
        <v>389</v>
      </c>
      <c r="R3201" s="21">
        <v>1997</v>
      </c>
      <c r="S3201" s="27" t="s">
        <v>13462</v>
      </c>
      <c r="T3201" s="25" t="str">
        <f>LEFT(S3201,3)</f>
        <v>Mar</v>
      </c>
      <c r="U3201" s="10" t="s">
        <v>29</v>
      </c>
      <c r="V3201" s="21">
        <v>6.9</v>
      </c>
      <c r="W3201" s="10">
        <v>7200</v>
      </c>
      <c r="X3201" s="10" t="s">
        <v>9941</v>
      </c>
      <c r="Y3201" s="10" t="s">
        <v>9941</v>
      </c>
      <c r="Z3201" s="10" t="s">
        <v>6446</v>
      </c>
      <c r="AA3201" s="22" t="s">
        <v>29</v>
      </c>
      <c r="AB3201" s="10">
        <v>32000000</v>
      </c>
      <c r="AC3201" s="10">
        <v>3566637</v>
      </c>
      <c r="AD3201" s="10" t="s">
        <v>9942</v>
      </c>
      <c r="AE3201" s="23">
        <v>75</v>
      </c>
    </row>
    <row r="3202" spans="1:31" x14ac:dyDescent="0.35">
      <c r="A3202" t="s">
        <v>9943</v>
      </c>
      <c r="B3202" t="s">
        <v>15</v>
      </c>
      <c r="C3202" t="s">
        <v>33</v>
      </c>
      <c r="D3202" s="2">
        <v>1997</v>
      </c>
      <c r="E3202" t="s">
        <v>9188</v>
      </c>
      <c r="F3202" s="2">
        <v>4.9000000000000004</v>
      </c>
      <c r="G3202">
        <v>11000</v>
      </c>
      <c r="H3202" t="s">
        <v>2286</v>
      </c>
      <c r="I3202" t="s">
        <v>9944</v>
      </c>
      <c r="J3202" t="s">
        <v>7213</v>
      </c>
      <c r="K3202" s="3" t="s">
        <v>29</v>
      </c>
      <c r="L3202">
        <v>55000000</v>
      </c>
      <c r="M3202">
        <v>11538235</v>
      </c>
      <c r="N3202" t="s">
        <v>8937</v>
      </c>
      <c r="O3202" s="2">
        <v>100</v>
      </c>
      <c r="Q3202" s="9" t="s">
        <v>33</v>
      </c>
      <c r="R3202" s="18">
        <v>1997</v>
      </c>
      <c r="S3202" s="26" t="s">
        <v>13398</v>
      </c>
      <c r="T3202" s="25" t="str">
        <f>LEFT(S3202,3)</f>
        <v>Jan</v>
      </c>
      <c r="U3202" s="9" t="s">
        <v>29</v>
      </c>
      <c r="V3202" s="18">
        <v>4.9000000000000004</v>
      </c>
      <c r="W3202" s="9">
        <v>11000</v>
      </c>
      <c r="X3202" s="9" t="s">
        <v>2286</v>
      </c>
      <c r="Y3202" s="9" t="s">
        <v>9944</v>
      </c>
      <c r="Z3202" s="9" t="s">
        <v>7213</v>
      </c>
      <c r="AA3202" s="19" t="s">
        <v>29</v>
      </c>
      <c r="AB3202" s="9">
        <v>55000000</v>
      </c>
      <c r="AC3202" s="9">
        <v>11538235</v>
      </c>
      <c r="AD3202" s="9" t="s">
        <v>8937</v>
      </c>
      <c r="AE3202" s="20">
        <v>100</v>
      </c>
    </row>
    <row r="3203" spans="1:31" x14ac:dyDescent="0.35">
      <c r="A3203" t="s">
        <v>9945</v>
      </c>
      <c r="B3203" t="s">
        <v>15</v>
      </c>
      <c r="C3203" t="s">
        <v>16</v>
      </c>
      <c r="D3203" s="2">
        <v>1997</v>
      </c>
      <c r="E3203" t="s">
        <v>9946</v>
      </c>
      <c r="F3203" s="2">
        <v>5.8</v>
      </c>
      <c r="G3203">
        <v>6600</v>
      </c>
      <c r="H3203" t="s">
        <v>4948</v>
      </c>
      <c r="I3203" t="s">
        <v>4948</v>
      </c>
      <c r="J3203" t="s">
        <v>6340</v>
      </c>
      <c r="K3203" s="3" t="s">
        <v>29</v>
      </c>
      <c r="L3203">
        <v>24000000</v>
      </c>
      <c r="M3203">
        <v>2642983</v>
      </c>
      <c r="N3203" t="s">
        <v>2025</v>
      </c>
      <c r="O3203" s="2">
        <v>102</v>
      </c>
      <c r="Q3203" s="10" t="s">
        <v>16</v>
      </c>
      <c r="R3203" s="21">
        <v>1997</v>
      </c>
      <c r="S3203" s="27" t="s">
        <v>13490</v>
      </c>
      <c r="T3203" s="25" t="str">
        <f>LEFT(S3203,3)</f>
        <v>Sep</v>
      </c>
      <c r="U3203" s="10" t="s">
        <v>451</v>
      </c>
      <c r="V3203" s="21">
        <v>5.8</v>
      </c>
      <c r="W3203" s="10">
        <v>6600</v>
      </c>
      <c r="X3203" s="10" t="s">
        <v>4948</v>
      </c>
      <c r="Y3203" s="10" t="s">
        <v>4948</v>
      </c>
      <c r="Z3203" s="10" t="s">
        <v>6340</v>
      </c>
      <c r="AA3203" s="22" t="s">
        <v>29</v>
      </c>
      <c r="AB3203" s="10">
        <v>24000000</v>
      </c>
      <c r="AC3203" s="10">
        <v>2642983</v>
      </c>
      <c r="AD3203" s="10" t="s">
        <v>2025</v>
      </c>
      <c r="AE3203" s="23">
        <v>102</v>
      </c>
    </row>
    <row r="3204" spans="1:31" x14ac:dyDescent="0.35">
      <c r="A3204" t="s">
        <v>9947</v>
      </c>
      <c r="B3204" t="s">
        <v>15</v>
      </c>
      <c r="C3204" t="s">
        <v>16</v>
      </c>
      <c r="D3204" s="2">
        <v>1997</v>
      </c>
      <c r="E3204" t="s">
        <v>9366</v>
      </c>
      <c r="F3204" s="2">
        <v>6.8</v>
      </c>
      <c r="G3204">
        <v>5200</v>
      </c>
      <c r="H3204" t="s">
        <v>244</v>
      </c>
      <c r="I3204" t="s">
        <v>9948</v>
      </c>
      <c r="J3204" t="s">
        <v>3021</v>
      </c>
      <c r="K3204" s="3" t="s">
        <v>247</v>
      </c>
      <c r="L3204">
        <v>16000000</v>
      </c>
      <c r="M3204">
        <v>2007100</v>
      </c>
      <c r="N3204" t="s">
        <v>9949</v>
      </c>
      <c r="O3204" s="2">
        <v>122</v>
      </c>
      <c r="Q3204" s="9" t="s">
        <v>16</v>
      </c>
      <c r="R3204" s="18">
        <v>1997</v>
      </c>
      <c r="S3204" s="26" t="s">
        <v>13382</v>
      </c>
      <c r="T3204" s="25" t="str">
        <f>LEFT(S3204,3)</f>
        <v>Apr</v>
      </c>
      <c r="U3204" s="9" t="s">
        <v>29</v>
      </c>
      <c r="V3204" s="18">
        <v>6.8</v>
      </c>
      <c r="W3204" s="9">
        <v>5200</v>
      </c>
      <c r="X3204" s="9" t="s">
        <v>244</v>
      </c>
      <c r="Y3204" s="9" t="s">
        <v>9948</v>
      </c>
      <c r="Z3204" s="9" t="s">
        <v>3021</v>
      </c>
      <c r="AA3204" s="19" t="s">
        <v>247</v>
      </c>
      <c r="AB3204" s="9">
        <v>16000000</v>
      </c>
      <c r="AC3204" s="9">
        <v>2007100</v>
      </c>
      <c r="AD3204" s="9" t="s">
        <v>9949</v>
      </c>
      <c r="AE3204" s="20">
        <v>122</v>
      </c>
    </row>
    <row r="3205" spans="1:31" x14ac:dyDescent="0.35">
      <c r="A3205" t="s">
        <v>9950</v>
      </c>
      <c r="B3205" t="s">
        <v>1998</v>
      </c>
      <c r="C3205" t="s">
        <v>40</v>
      </c>
      <c r="D3205" s="2">
        <v>1997</v>
      </c>
      <c r="E3205" t="s">
        <v>9951</v>
      </c>
      <c r="F3205" s="2">
        <v>5.7</v>
      </c>
      <c r="G3205">
        <v>5800</v>
      </c>
      <c r="H3205" t="s">
        <v>8360</v>
      </c>
      <c r="I3205" t="s">
        <v>9463</v>
      </c>
      <c r="J3205" t="s">
        <v>9952</v>
      </c>
      <c r="K3205" s="3" t="s">
        <v>29</v>
      </c>
      <c r="L3205">
        <v>15000000</v>
      </c>
      <c r="M3205">
        <v>309</v>
      </c>
      <c r="N3205" t="s">
        <v>9953</v>
      </c>
      <c r="O3205" s="2">
        <v>85</v>
      </c>
      <c r="Q3205" s="10" t="s">
        <v>40</v>
      </c>
      <c r="R3205" s="21">
        <v>1997</v>
      </c>
      <c r="S3205" s="27" t="s">
        <v>13491</v>
      </c>
      <c r="T3205" s="25" t="str">
        <f>LEFT(S3205,3)</f>
        <v>Oct</v>
      </c>
      <c r="U3205" s="10" t="s">
        <v>2597</v>
      </c>
      <c r="V3205" s="21">
        <v>5.7</v>
      </c>
      <c r="W3205" s="10">
        <v>5800</v>
      </c>
      <c r="X3205" s="10" t="s">
        <v>8360</v>
      </c>
      <c r="Y3205" s="10" t="s">
        <v>9463</v>
      </c>
      <c r="Z3205" s="10" t="s">
        <v>9952</v>
      </c>
      <c r="AA3205" s="22" t="s">
        <v>29</v>
      </c>
      <c r="AB3205" s="10">
        <v>15000000</v>
      </c>
      <c r="AC3205" s="10">
        <v>309</v>
      </c>
      <c r="AD3205" s="10" t="s">
        <v>9953</v>
      </c>
      <c r="AE3205" s="23">
        <v>85</v>
      </c>
    </row>
    <row r="3206" spans="1:31" x14ac:dyDescent="0.35">
      <c r="A3206" t="s">
        <v>9954</v>
      </c>
      <c r="B3206" t="s">
        <v>32</v>
      </c>
      <c r="C3206" t="s">
        <v>24</v>
      </c>
      <c r="D3206" s="2">
        <v>1997</v>
      </c>
      <c r="E3206" t="s">
        <v>9538</v>
      </c>
      <c r="F3206" s="2">
        <v>4</v>
      </c>
      <c r="G3206">
        <v>15000</v>
      </c>
      <c r="H3206" t="s">
        <v>7054</v>
      </c>
      <c r="I3206" t="s">
        <v>7283</v>
      </c>
      <c r="J3206" t="s">
        <v>193</v>
      </c>
      <c r="K3206" s="3" t="s">
        <v>29</v>
      </c>
      <c r="L3206">
        <v>30000000</v>
      </c>
      <c r="M3206">
        <v>21437192</v>
      </c>
      <c r="N3206" t="s">
        <v>1723</v>
      </c>
      <c r="O3206" s="2">
        <v>87</v>
      </c>
      <c r="Q3206" s="9" t="s">
        <v>24</v>
      </c>
      <c r="R3206" s="18">
        <v>1997</v>
      </c>
      <c r="S3206" s="26" t="s">
        <v>13434</v>
      </c>
      <c r="T3206" s="25" t="str">
        <f>LEFT(S3206,3)</f>
        <v>Dec</v>
      </c>
      <c r="U3206" s="9" t="s">
        <v>29</v>
      </c>
      <c r="V3206" s="18">
        <v>4</v>
      </c>
      <c r="W3206" s="9">
        <v>15000</v>
      </c>
      <c r="X3206" s="9" t="s">
        <v>7054</v>
      </c>
      <c r="Y3206" s="9" t="s">
        <v>7283</v>
      </c>
      <c r="Z3206" s="9" t="s">
        <v>193</v>
      </c>
      <c r="AA3206" s="19" t="s">
        <v>29</v>
      </c>
      <c r="AB3206" s="9">
        <v>30000000</v>
      </c>
      <c r="AC3206" s="9">
        <v>21437192</v>
      </c>
      <c r="AD3206" s="9" t="s">
        <v>1723</v>
      </c>
      <c r="AE3206" s="20">
        <v>87</v>
      </c>
    </row>
    <row r="3207" spans="1:31" x14ac:dyDescent="0.35">
      <c r="A3207" t="s">
        <v>9955</v>
      </c>
      <c r="B3207" t="s">
        <v>1998</v>
      </c>
      <c r="C3207" t="s">
        <v>40</v>
      </c>
      <c r="D3207" s="2">
        <v>1997</v>
      </c>
      <c r="E3207" t="s">
        <v>9518</v>
      </c>
      <c r="F3207" s="2">
        <v>5.3</v>
      </c>
      <c r="G3207">
        <v>15000</v>
      </c>
      <c r="H3207" t="s">
        <v>543</v>
      </c>
      <c r="I3207" t="s">
        <v>886</v>
      </c>
      <c r="J3207" t="s">
        <v>96</v>
      </c>
      <c r="K3207" s="3" t="s">
        <v>29</v>
      </c>
      <c r="L3207">
        <v>85000000</v>
      </c>
      <c r="M3207">
        <v>28598376</v>
      </c>
      <c r="N3207" t="s">
        <v>7028</v>
      </c>
      <c r="O3207" s="2">
        <v>98</v>
      </c>
      <c r="Q3207" s="10" t="s">
        <v>40</v>
      </c>
      <c r="R3207" s="21">
        <v>1997</v>
      </c>
      <c r="S3207" s="27" t="s">
        <v>13428</v>
      </c>
      <c r="T3207" s="25" t="str">
        <f>LEFT(S3207,3)</f>
        <v>May</v>
      </c>
      <c r="U3207" s="10" t="s">
        <v>29</v>
      </c>
      <c r="V3207" s="21">
        <v>5.3</v>
      </c>
      <c r="W3207" s="10">
        <v>15000</v>
      </c>
      <c r="X3207" s="10" t="s">
        <v>543</v>
      </c>
      <c r="Y3207" s="10" t="s">
        <v>886</v>
      </c>
      <c r="Z3207" s="10" t="s">
        <v>96</v>
      </c>
      <c r="AA3207" s="22" t="s">
        <v>29</v>
      </c>
      <c r="AB3207" s="10">
        <v>85000000</v>
      </c>
      <c r="AC3207" s="10">
        <v>28598376</v>
      </c>
      <c r="AD3207" s="10" t="s">
        <v>7028</v>
      </c>
      <c r="AE3207" s="23">
        <v>98</v>
      </c>
    </row>
    <row r="3208" spans="1:31" x14ac:dyDescent="0.35">
      <c r="A3208" t="s">
        <v>9956</v>
      </c>
      <c r="B3208" t="s">
        <v>15</v>
      </c>
      <c r="C3208" t="s">
        <v>16</v>
      </c>
      <c r="D3208" s="2">
        <v>1997</v>
      </c>
      <c r="E3208" t="s">
        <v>9716</v>
      </c>
      <c r="F3208" s="2">
        <v>7.5</v>
      </c>
      <c r="G3208">
        <v>7700</v>
      </c>
      <c r="H3208" t="s">
        <v>4380</v>
      </c>
      <c r="I3208" t="s">
        <v>9957</v>
      </c>
      <c r="J3208" t="s">
        <v>9958</v>
      </c>
      <c r="K3208" s="3" t="s">
        <v>21</v>
      </c>
      <c r="L3208">
        <v>8000000</v>
      </c>
      <c r="M3208">
        <v>106404</v>
      </c>
      <c r="N3208" t="s">
        <v>3078</v>
      </c>
      <c r="O3208" s="2">
        <v>101</v>
      </c>
      <c r="Q3208" s="9" t="s">
        <v>16</v>
      </c>
      <c r="R3208" s="18">
        <v>1997</v>
      </c>
      <c r="S3208" s="26" t="s">
        <v>13465</v>
      </c>
      <c r="T3208" s="25" t="str">
        <f>LEFT(S3208,3)</f>
        <v>May</v>
      </c>
      <c r="U3208" s="9" t="s">
        <v>29</v>
      </c>
      <c r="V3208" s="18">
        <v>7.5</v>
      </c>
      <c r="W3208" s="9">
        <v>7700</v>
      </c>
      <c r="X3208" s="9" t="s">
        <v>4380</v>
      </c>
      <c r="Y3208" s="9" t="s">
        <v>9957</v>
      </c>
      <c r="Z3208" s="9" t="s">
        <v>9958</v>
      </c>
      <c r="AA3208" s="19" t="s">
        <v>21</v>
      </c>
      <c r="AB3208" s="9">
        <v>8000000</v>
      </c>
      <c r="AC3208" s="9">
        <v>106404</v>
      </c>
      <c r="AD3208" s="9" t="s">
        <v>3078</v>
      </c>
      <c r="AE3208" s="20">
        <v>101</v>
      </c>
    </row>
    <row r="3209" spans="1:31" x14ac:dyDescent="0.35">
      <c r="A3209" t="s">
        <v>9959</v>
      </c>
      <c r="B3209" t="s">
        <v>15</v>
      </c>
      <c r="C3209" t="s">
        <v>40</v>
      </c>
      <c r="D3209" s="2">
        <v>1997</v>
      </c>
      <c r="E3209" t="s">
        <v>9960</v>
      </c>
      <c r="F3209" s="2">
        <v>5.5</v>
      </c>
      <c r="G3209">
        <v>6900</v>
      </c>
      <c r="H3209" t="s">
        <v>1908</v>
      </c>
      <c r="I3209" t="s">
        <v>1908</v>
      </c>
      <c r="J3209" t="s">
        <v>4911</v>
      </c>
      <c r="K3209" s="3" t="s">
        <v>29</v>
      </c>
      <c r="L3209">
        <v>1000000</v>
      </c>
      <c r="M3209">
        <v>2057193</v>
      </c>
      <c r="N3209" t="s">
        <v>9438</v>
      </c>
      <c r="O3209" s="2">
        <v>84</v>
      </c>
      <c r="Q3209" s="10" t="s">
        <v>40</v>
      </c>
      <c r="R3209" s="21">
        <v>1997</v>
      </c>
      <c r="S3209" s="27" t="s">
        <v>13492</v>
      </c>
      <c r="T3209" s="25" t="str">
        <f>LEFT(S3209,3)</f>
        <v>Jan</v>
      </c>
      <c r="U3209" s="10" t="s">
        <v>21</v>
      </c>
      <c r="V3209" s="21">
        <v>5.5</v>
      </c>
      <c r="W3209" s="10">
        <v>6900</v>
      </c>
      <c r="X3209" s="10" t="s">
        <v>1908</v>
      </c>
      <c r="Y3209" s="10" t="s">
        <v>1908</v>
      </c>
      <c r="Z3209" s="10" t="s">
        <v>4911</v>
      </c>
      <c r="AA3209" s="22" t="s">
        <v>29</v>
      </c>
      <c r="AB3209" s="10">
        <v>1000000</v>
      </c>
      <c r="AC3209" s="10">
        <v>2057193</v>
      </c>
      <c r="AD3209" s="10" t="s">
        <v>9438</v>
      </c>
      <c r="AE3209" s="23">
        <v>84</v>
      </c>
    </row>
    <row r="3210" spans="1:31" x14ac:dyDescent="0.35">
      <c r="A3210" t="s">
        <v>9961</v>
      </c>
      <c r="B3210" t="s">
        <v>32</v>
      </c>
      <c r="C3210" t="s">
        <v>24</v>
      </c>
      <c r="D3210" s="2">
        <v>1997</v>
      </c>
      <c r="E3210" t="s">
        <v>9666</v>
      </c>
      <c r="F3210" s="2">
        <v>4.8</v>
      </c>
      <c r="G3210">
        <v>9500</v>
      </c>
      <c r="H3210" t="s">
        <v>9962</v>
      </c>
      <c r="I3210" t="s">
        <v>7464</v>
      </c>
      <c r="J3210" t="s">
        <v>7465</v>
      </c>
      <c r="K3210" s="3" t="s">
        <v>29</v>
      </c>
      <c r="L3210">
        <v>0</v>
      </c>
      <c r="M3210">
        <v>3446539</v>
      </c>
      <c r="N3210" t="s">
        <v>7466</v>
      </c>
      <c r="O3210" s="2">
        <v>86</v>
      </c>
      <c r="Q3210" s="9" t="s">
        <v>24</v>
      </c>
      <c r="R3210" s="18">
        <v>1997</v>
      </c>
      <c r="S3210" s="26" t="s">
        <v>13459</v>
      </c>
      <c r="T3210" s="25" t="str">
        <f>LEFT(S3210,3)</f>
        <v>Aug</v>
      </c>
      <c r="U3210" s="9" t="s">
        <v>29</v>
      </c>
      <c r="V3210" s="18">
        <v>4.8</v>
      </c>
      <c r="W3210" s="9">
        <v>9500</v>
      </c>
      <c r="X3210" s="9" t="s">
        <v>9962</v>
      </c>
      <c r="Y3210" s="9" t="s">
        <v>7464</v>
      </c>
      <c r="Z3210" s="9" t="s">
        <v>7465</v>
      </c>
      <c r="AA3210" s="19" t="s">
        <v>29</v>
      </c>
      <c r="AB3210" s="9">
        <v>0</v>
      </c>
      <c r="AC3210" s="9">
        <v>3446539</v>
      </c>
      <c r="AD3210" s="9" t="s">
        <v>7466</v>
      </c>
      <c r="AE3210" s="20">
        <v>86</v>
      </c>
    </row>
    <row r="3211" spans="1:31" x14ac:dyDescent="0.35">
      <c r="A3211" t="s">
        <v>9963</v>
      </c>
      <c r="B3211" t="s">
        <v>446</v>
      </c>
      <c r="C3211" t="s">
        <v>33</v>
      </c>
      <c r="D3211" s="2">
        <v>1997</v>
      </c>
      <c r="E3211" t="s">
        <v>9964</v>
      </c>
      <c r="F3211" s="2">
        <v>7.9</v>
      </c>
      <c r="G3211">
        <v>28000</v>
      </c>
      <c r="H3211" t="s">
        <v>9965</v>
      </c>
      <c r="I3211" t="s">
        <v>9965</v>
      </c>
      <c r="J3211" t="s">
        <v>9966</v>
      </c>
      <c r="K3211" s="3" t="s">
        <v>5816</v>
      </c>
      <c r="L3211">
        <v>0</v>
      </c>
      <c r="M3211">
        <v>5710</v>
      </c>
      <c r="N3211" t="s">
        <v>9967</v>
      </c>
      <c r="O3211" s="2">
        <v>87</v>
      </c>
      <c r="Q3211" s="10" t="s">
        <v>33</v>
      </c>
      <c r="R3211" s="21">
        <v>1997</v>
      </c>
      <c r="S3211" s="27" t="s">
        <v>13493</v>
      </c>
      <c r="T3211" s="25" t="str">
        <f>LEFT(S3211,3)</f>
        <v>Feb</v>
      </c>
      <c r="U3211" s="10" t="s">
        <v>5816</v>
      </c>
      <c r="V3211" s="21">
        <v>7.9</v>
      </c>
      <c r="W3211" s="10">
        <v>28000</v>
      </c>
      <c r="X3211" s="10" t="s">
        <v>9965</v>
      </c>
      <c r="Y3211" s="10" t="s">
        <v>9965</v>
      </c>
      <c r="Z3211" s="10" t="s">
        <v>9966</v>
      </c>
      <c r="AA3211" s="22" t="s">
        <v>5816</v>
      </c>
      <c r="AB3211" s="10">
        <v>0</v>
      </c>
      <c r="AC3211" s="10">
        <v>5710</v>
      </c>
      <c r="AD3211" s="10" t="s">
        <v>9967</v>
      </c>
      <c r="AE3211" s="23">
        <v>87</v>
      </c>
    </row>
    <row r="3212" spans="1:31" x14ac:dyDescent="0.35">
      <c r="A3212" t="s">
        <v>9968</v>
      </c>
      <c r="B3212" t="s">
        <v>15</v>
      </c>
      <c r="C3212" t="s">
        <v>40</v>
      </c>
      <c r="D3212" s="2">
        <v>1997</v>
      </c>
      <c r="E3212" t="s">
        <v>9646</v>
      </c>
      <c r="F3212" s="2">
        <v>6.6</v>
      </c>
      <c r="G3212">
        <v>7700</v>
      </c>
      <c r="H3212" t="s">
        <v>9969</v>
      </c>
      <c r="I3212" t="s">
        <v>9970</v>
      </c>
      <c r="J3212" t="s">
        <v>8881</v>
      </c>
      <c r="K3212" s="3" t="s">
        <v>29</v>
      </c>
      <c r="L3212">
        <v>1500000</v>
      </c>
      <c r="M3212">
        <v>626057</v>
      </c>
      <c r="N3212" t="s">
        <v>9971</v>
      </c>
      <c r="O3212" s="2">
        <v>85</v>
      </c>
      <c r="Q3212" s="9" t="s">
        <v>40</v>
      </c>
      <c r="R3212" s="18">
        <v>1997</v>
      </c>
      <c r="S3212" s="26" t="s">
        <v>13454</v>
      </c>
      <c r="T3212" s="25" t="str">
        <f>LEFT(S3212,3)</f>
        <v>Oct</v>
      </c>
      <c r="U3212" s="9" t="s">
        <v>29</v>
      </c>
      <c r="V3212" s="18">
        <v>6.6</v>
      </c>
      <c r="W3212" s="9">
        <v>7700</v>
      </c>
      <c r="X3212" s="9" t="s">
        <v>9969</v>
      </c>
      <c r="Y3212" s="9" t="s">
        <v>9970</v>
      </c>
      <c r="Z3212" s="9" t="s">
        <v>8881</v>
      </c>
      <c r="AA3212" s="19" t="s">
        <v>29</v>
      </c>
      <c r="AB3212" s="9">
        <v>1500000</v>
      </c>
      <c r="AC3212" s="9">
        <v>626057</v>
      </c>
      <c r="AD3212" s="9" t="s">
        <v>9971</v>
      </c>
      <c r="AE3212" s="20">
        <v>85</v>
      </c>
    </row>
    <row r="3213" spans="1:31" x14ac:dyDescent="0.35">
      <c r="A3213" t="s">
        <v>9972</v>
      </c>
      <c r="B3213" t="s">
        <v>15</v>
      </c>
      <c r="C3213" t="s">
        <v>16</v>
      </c>
      <c r="D3213" s="2">
        <v>1997</v>
      </c>
      <c r="E3213" t="s">
        <v>9844</v>
      </c>
      <c r="F3213" s="2">
        <v>5.9</v>
      </c>
      <c r="G3213">
        <v>8000</v>
      </c>
      <c r="H3213" t="s">
        <v>9973</v>
      </c>
      <c r="I3213" t="s">
        <v>1228</v>
      </c>
      <c r="J3213" t="s">
        <v>986</v>
      </c>
      <c r="K3213" s="3" t="s">
        <v>451</v>
      </c>
      <c r="L3213">
        <v>18000000</v>
      </c>
      <c r="M3213">
        <v>7281450</v>
      </c>
      <c r="N3213" t="s">
        <v>3743</v>
      </c>
      <c r="O3213" s="2">
        <v>100</v>
      </c>
      <c r="Q3213" s="10" t="s">
        <v>16</v>
      </c>
      <c r="R3213" s="21">
        <v>1997</v>
      </c>
      <c r="S3213" s="27" t="s">
        <v>13478</v>
      </c>
      <c r="T3213" s="25" t="str">
        <f>LEFT(S3213,3)</f>
        <v>Aug</v>
      </c>
      <c r="U3213" s="10" t="s">
        <v>29</v>
      </c>
      <c r="V3213" s="21">
        <v>5.9</v>
      </c>
      <c r="W3213" s="10">
        <v>8000</v>
      </c>
      <c r="X3213" s="10" t="s">
        <v>9973</v>
      </c>
      <c r="Y3213" s="10" t="s">
        <v>1228</v>
      </c>
      <c r="Z3213" s="10" t="s">
        <v>986</v>
      </c>
      <c r="AA3213" s="22" t="s">
        <v>451</v>
      </c>
      <c r="AB3213" s="10">
        <v>18000000</v>
      </c>
      <c r="AC3213" s="10">
        <v>7281450</v>
      </c>
      <c r="AD3213" s="10" t="s">
        <v>3743</v>
      </c>
      <c r="AE3213" s="23">
        <v>100</v>
      </c>
    </row>
    <row r="3214" spans="1:31" x14ac:dyDescent="0.35">
      <c r="A3214" t="s">
        <v>9974</v>
      </c>
      <c r="B3214" t="s">
        <v>2706</v>
      </c>
      <c r="C3214" t="s">
        <v>40</v>
      </c>
      <c r="D3214" s="2">
        <v>1997</v>
      </c>
      <c r="E3214" t="s">
        <v>9518</v>
      </c>
      <c r="F3214" s="2">
        <v>6.8</v>
      </c>
      <c r="G3214">
        <v>5700</v>
      </c>
      <c r="H3214" t="s">
        <v>9975</v>
      </c>
      <c r="I3214" t="s">
        <v>9975</v>
      </c>
      <c r="J3214" t="s">
        <v>9976</v>
      </c>
      <c r="K3214" s="3" t="s">
        <v>21</v>
      </c>
      <c r="L3214">
        <v>3300000</v>
      </c>
      <c r="M3214">
        <v>127923</v>
      </c>
      <c r="N3214" t="s">
        <v>9977</v>
      </c>
      <c r="O3214" s="2">
        <v>99</v>
      </c>
      <c r="Q3214" s="9" t="s">
        <v>40</v>
      </c>
      <c r="R3214" s="18">
        <v>1997</v>
      </c>
      <c r="S3214" s="26" t="s">
        <v>13428</v>
      </c>
      <c r="T3214" s="25" t="str">
        <f>LEFT(S3214,3)</f>
        <v>May</v>
      </c>
      <c r="U3214" s="9" t="s">
        <v>29</v>
      </c>
      <c r="V3214" s="18">
        <v>6.8</v>
      </c>
      <c r="W3214" s="9">
        <v>5700</v>
      </c>
      <c r="X3214" s="9" t="s">
        <v>9975</v>
      </c>
      <c r="Y3214" s="9" t="s">
        <v>9975</v>
      </c>
      <c r="Z3214" s="9" t="s">
        <v>9976</v>
      </c>
      <c r="AA3214" s="19" t="s">
        <v>21</v>
      </c>
      <c r="AB3214" s="9">
        <v>3300000</v>
      </c>
      <c r="AC3214" s="9">
        <v>127923</v>
      </c>
      <c r="AD3214" s="9" t="s">
        <v>9977</v>
      </c>
      <c r="AE3214" s="20">
        <v>99</v>
      </c>
    </row>
    <row r="3215" spans="1:31" x14ac:dyDescent="0.35">
      <c r="A3215" t="s">
        <v>9978</v>
      </c>
      <c r="B3215" t="s">
        <v>32</v>
      </c>
      <c r="C3215" t="s">
        <v>40</v>
      </c>
      <c r="D3215" s="2">
        <v>1997</v>
      </c>
      <c r="E3215" t="s">
        <v>9671</v>
      </c>
      <c r="F3215" s="2">
        <v>5.2</v>
      </c>
      <c r="G3215">
        <v>4000</v>
      </c>
      <c r="H3215" t="s">
        <v>9979</v>
      </c>
      <c r="I3215" t="s">
        <v>9980</v>
      </c>
      <c r="J3215" t="s">
        <v>9981</v>
      </c>
      <c r="K3215" s="3" t="s">
        <v>29</v>
      </c>
      <c r="L3215">
        <v>15000000</v>
      </c>
      <c r="M3215">
        <v>10925060</v>
      </c>
      <c r="N3215" t="s">
        <v>6694</v>
      </c>
      <c r="O3215" s="2">
        <v>84</v>
      </c>
      <c r="Q3215" s="10" t="s">
        <v>40</v>
      </c>
      <c r="R3215" s="21">
        <v>1997</v>
      </c>
      <c r="S3215" s="27" t="s">
        <v>13460</v>
      </c>
      <c r="T3215" s="25" t="str">
        <f>LEFT(S3215,3)</f>
        <v>Aug</v>
      </c>
      <c r="U3215" s="10" t="s">
        <v>29</v>
      </c>
      <c r="V3215" s="21">
        <v>5.2</v>
      </c>
      <c r="W3215" s="10">
        <v>4000</v>
      </c>
      <c r="X3215" s="10" t="s">
        <v>9979</v>
      </c>
      <c r="Y3215" s="10" t="s">
        <v>9980</v>
      </c>
      <c r="Z3215" s="10" t="s">
        <v>9981</v>
      </c>
      <c r="AA3215" s="22" t="s">
        <v>29</v>
      </c>
      <c r="AB3215" s="10">
        <v>15000000</v>
      </c>
      <c r="AC3215" s="10">
        <v>10925060</v>
      </c>
      <c r="AD3215" s="10" t="s">
        <v>6694</v>
      </c>
      <c r="AE3215" s="23">
        <v>84</v>
      </c>
    </row>
    <row r="3216" spans="1:31" x14ac:dyDescent="0.35">
      <c r="A3216" t="s">
        <v>9982</v>
      </c>
      <c r="B3216" t="s">
        <v>32</v>
      </c>
      <c r="C3216" t="s">
        <v>40</v>
      </c>
      <c r="D3216" s="2">
        <v>1997</v>
      </c>
      <c r="E3216" t="s">
        <v>9547</v>
      </c>
      <c r="F3216" s="2">
        <v>5.4</v>
      </c>
      <c r="G3216">
        <v>5200</v>
      </c>
      <c r="H3216" t="s">
        <v>269</v>
      </c>
      <c r="I3216" t="s">
        <v>9983</v>
      </c>
      <c r="J3216" t="s">
        <v>4323</v>
      </c>
      <c r="K3216" s="3" t="s">
        <v>29</v>
      </c>
      <c r="L3216">
        <v>28000000</v>
      </c>
      <c r="M3216">
        <v>8345056</v>
      </c>
      <c r="N3216" t="s">
        <v>60</v>
      </c>
      <c r="O3216" s="2">
        <v>89</v>
      </c>
      <c r="Q3216" s="9" t="s">
        <v>40</v>
      </c>
      <c r="R3216" s="18">
        <v>1997</v>
      </c>
      <c r="S3216" s="26" t="s">
        <v>13437</v>
      </c>
      <c r="T3216" s="25" t="str">
        <f>LEFT(S3216,3)</f>
        <v>Jul</v>
      </c>
      <c r="U3216" s="9" t="s">
        <v>29</v>
      </c>
      <c r="V3216" s="18">
        <v>5.4</v>
      </c>
      <c r="W3216" s="9">
        <v>5200</v>
      </c>
      <c r="X3216" s="9" t="s">
        <v>269</v>
      </c>
      <c r="Y3216" s="9" t="s">
        <v>9983</v>
      </c>
      <c r="Z3216" s="9" t="s">
        <v>4323</v>
      </c>
      <c r="AA3216" s="19" t="s">
        <v>29</v>
      </c>
      <c r="AB3216" s="9">
        <v>28000000</v>
      </c>
      <c r="AC3216" s="9">
        <v>8345056</v>
      </c>
      <c r="AD3216" s="9" t="s">
        <v>60</v>
      </c>
      <c r="AE3216" s="20">
        <v>89</v>
      </c>
    </row>
    <row r="3217" spans="1:31" x14ac:dyDescent="0.35">
      <c r="A3217" t="s">
        <v>9984</v>
      </c>
      <c r="B3217" t="s">
        <v>15</v>
      </c>
      <c r="C3217" t="s">
        <v>40</v>
      </c>
      <c r="D3217" s="2">
        <v>1997</v>
      </c>
      <c r="E3217" t="s">
        <v>9541</v>
      </c>
      <c r="F3217" s="2">
        <v>5.7</v>
      </c>
      <c r="G3217">
        <v>1800</v>
      </c>
      <c r="H3217" t="s">
        <v>9985</v>
      </c>
      <c r="I3217" t="s">
        <v>9986</v>
      </c>
      <c r="J3217" t="s">
        <v>8187</v>
      </c>
      <c r="K3217" s="3" t="s">
        <v>29</v>
      </c>
      <c r="L3217">
        <v>0</v>
      </c>
      <c r="M3217">
        <v>113069</v>
      </c>
      <c r="N3217" t="s">
        <v>9987</v>
      </c>
      <c r="O3217" s="2">
        <v>103</v>
      </c>
      <c r="Q3217" s="10" t="s">
        <v>40</v>
      </c>
      <c r="R3217" s="21">
        <v>1997</v>
      </c>
      <c r="S3217" s="27" t="s">
        <v>13435</v>
      </c>
      <c r="T3217" s="25" t="str">
        <f>LEFT(S3217,3)</f>
        <v>Sep</v>
      </c>
      <c r="U3217" s="10" t="s">
        <v>29</v>
      </c>
      <c r="V3217" s="21">
        <v>5.7</v>
      </c>
      <c r="W3217" s="10">
        <v>1800</v>
      </c>
      <c r="X3217" s="10" t="s">
        <v>9985</v>
      </c>
      <c r="Y3217" s="10" t="s">
        <v>9986</v>
      </c>
      <c r="Z3217" s="10" t="s">
        <v>8187</v>
      </c>
      <c r="AA3217" s="22" t="s">
        <v>29</v>
      </c>
      <c r="AB3217" s="10">
        <v>0</v>
      </c>
      <c r="AC3217" s="10">
        <v>113069</v>
      </c>
      <c r="AD3217" s="10" t="s">
        <v>9987</v>
      </c>
      <c r="AE3217" s="23">
        <v>103</v>
      </c>
    </row>
    <row r="3218" spans="1:31" x14ac:dyDescent="0.35">
      <c r="A3218" t="s">
        <v>9988</v>
      </c>
      <c r="B3218" t="s">
        <v>32</v>
      </c>
      <c r="C3218" t="s">
        <v>24</v>
      </c>
      <c r="D3218" s="2">
        <v>1997</v>
      </c>
      <c r="E3218" t="s">
        <v>9797</v>
      </c>
      <c r="F3218" s="2">
        <v>5.3</v>
      </c>
      <c r="G3218">
        <v>2600</v>
      </c>
      <c r="H3218" t="s">
        <v>7015</v>
      </c>
      <c r="I3218" t="s">
        <v>7015</v>
      </c>
      <c r="J3218" t="s">
        <v>8821</v>
      </c>
      <c r="K3218" s="3" t="s">
        <v>29</v>
      </c>
      <c r="L3218">
        <v>12000000</v>
      </c>
      <c r="M3218">
        <v>7029025</v>
      </c>
      <c r="N3218" t="s">
        <v>9989</v>
      </c>
      <c r="O3218" s="2">
        <v>101</v>
      </c>
      <c r="Q3218" s="9" t="s">
        <v>24</v>
      </c>
      <c r="R3218" s="18">
        <v>1997</v>
      </c>
      <c r="S3218" s="26" t="s">
        <v>13471</v>
      </c>
      <c r="T3218" s="25" t="str">
        <f>LEFT(S3218,3)</f>
        <v>Jan</v>
      </c>
      <c r="U3218" s="9" t="s">
        <v>29</v>
      </c>
      <c r="V3218" s="18">
        <v>5.3</v>
      </c>
      <c r="W3218" s="9">
        <v>2600</v>
      </c>
      <c r="X3218" s="9" t="s">
        <v>7015</v>
      </c>
      <c r="Y3218" s="9" t="s">
        <v>7015</v>
      </c>
      <c r="Z3218" s="9" t="s">
        <v>8821</v>
      </c>
      <c r="AA3218" s="19" t="s">
        <v>29</v>
      </c>
      <c r="AB3218" s="9">
        <v>12000000</v>
      </c>
      <c r="AC3218" s="9">
        <v>7029025</v>
      </c>
      <c r="AD3218" s="9" t="s">
        <v>9989</v>
      </c>
      <c r="AE3218" s="20">
        <v>101</v>
      </c>
    </row>
    <row r="3219" spans="1:31" x14ac:dyDescent="0.35">
      <c r="A3219" t="s">
        <v>9990</v>
      </c>
      <c r="B3219" t="s">
        <v>15</v>
      </c>
      <c r="C3219" t="s">
        <v>40</v>
      </c>
      <c r="D3219" s="2">
        <v>1997</v>
      </c>
      <c r="E3219" t="s">
        <v>9991</v>
      </c>
      <c r="F3219" s="2">
        <v>2.7</v>
      </c>
      <c r="G3219">
        <v>3600</v>
      </c>
      <c r="H3219" t="s">
        <v>9992</v>
      </c>
      <c r="I3219" t="s">
        <v>9992</v>
      </c>
      <c r="J3219" t="s">
        <v>6681</v>
      </c>
      <c r="K3219" s="3" t="s">
        <v>29</v>
      </c>
      <c r="L3219">
        <v>0</v>
      </c>
      <c r="M3219">
        <v>71145</v>
      </c>
      <c r="N3219" t="s">
        <v>9993</v>
      </c>
      <c r="O3219" s="2">
        <v>82</v>
      </c>
      <c r="Q3219" s="10" t="s">
        <v>40</v>
      </c>
      <c r="R3219" s="21">
        <v>1997</v>
      </c>
      <c r="S3219" s="27" t="s">
        <v>13402</v>
      </c>
      <c r="T3219" s="25" t="str">
        <f>LEFT(S3219,3)</f>
        <v>May</v>
      </c>
      <c r="U3219" s="10" t="s">
        <v>13790</v>
      </c>
      <c r="V3219" s="21">
        <v>2.7</v>
      </c>
      <c r="W3219" s="10">
        <v>3600</v>
      </c>
      <c r="X3219" s="10" t="s">
        <v>9992</v>
      </c>
      <c r="Y3219" s="10" t="s">
        <v>9992</v>
      </c>
      <c r="Z3219" s="10" t="s">
        <v>6681</v>
      </c>
      <c r="AA3219" s="22" t="s">
        <v>29</v>
      </c>
      <c r="AB3219" s="10">
        <v>0</v>
      </c>
      <c r="AC3219" s="10">
        <v>71145</v>
      </c>
      <c r="AD3219" s="10" t="s">
        <v>9993</v>
      </c>
      <c r="AE3219" s="23">
        <v>82</v>
      </c>
    </row>
    <row r="3220" spans="1:31" x14ac:dyDescent="0.35">
      <c r="A3220" t="s">
        <v>9994</v>
      </c>
      <c r="B3220" t="s">
        <v>15</v>
      </c>
      <c r="C3220" t="s">
        <v>62</v>
      </c>
      <c r="D3220" s="2">
        <v>1997</v>
      </c>
      <c r="E3220" t="s">
        <v>8729</v>
      </c>
      <c r="F3220" s="2">
        <v>5.6</v>
      </c>
      <c r="G3220">
        <v>2100</v>
      </c>
      <c r="H3220" t="s">
        <v>9995</v>
      </c>
      <c r="I3220" t="s">
        <v>9996</v>
      </c>
      <c r="J3220" t="s">
        <v>9997</v>
      </c>
      <c r="K3220" s="3" t="s">
        <v>29</v>
      </c>
      <c r="L3220">
        <v>4000000</v>
      </c>
      <c r="M3220">
        <v>46362</v>
      </c>
      <c r="N3220" t="s">
        <v>9998</v>
      </c>
      <c r="O3220" s="2">
        <v>92</v>
      </c>
      <c r="Q3220" s="9" t="s">
        <v>62</v>
      </c>
      <c r="R3220" s="18">
        <v>1997</v>
      </c>
      <c r="S3220" s="26" t="s">
        <v>13336</v>
      </c>
      <c r="T3220" s="25" t="str">
        <f>LEFT(S3220,3)</f>
        <v>Jun</v>
      </c>
      <c r="U3220" s="9" t="s">
        <v>29</v>
      </c>
      <c r="V3220" s="18">
        <v>5.6</v>
      </c>
      <c r="W3220" s="9">
        <v>2100</v>
      </c>
      <c r="X3220" s="9" t="s">
        <v>9995</v>
      </c>
      <c r="Y3220" s="9" t="s">
        <v>9996</v>
      </c>
      <c r="Z3220" s="9" t="s">
        <v>9997</v>
      </c>
      <c r="AA3220" s="19" t="s">
        <v>29</v>
      </c>
      <c r="AB3220" s="9">
        <v>4000000</v>
      </c>
      <c r="AC3220" s="9">
        <v>46362</v>
      </c>
      <c r="AD3220" s="9" t="s">
        <v>9998</v>
      </c>
      <c r="AE3220" s="20">
        <v>92</v>
      </c>
    </row>
    <row r="3221" spans="1:31" x14ac:dyDescent="0.35">
      <c r="A3221" t="s">
        <v>9999</v>
      </c>
      <c r="B3221" t="s">
        <v>1998</v>
      </c>
      <c r="C3221" t="s">
        <v>40</v>
      </c>
      <c r="D3221" s="2">
        <v>1997</v>
      </c>
      <c r="E3221" t="s">
        <v>9550</v>
      </c>
      <c r="F3221" s="2">
        <v>6.1</v>
      </c>
      <c r="G3221">
        <v>8200</v>
      </c>
      <c r="H3221" t="s">
        <v>1532</v>
      </c>
      <c r="I3221" t="s">
        <v>10000</v>
      </c>
      <c r="J3221" t="s">
        <v>887</v>
      </c>
      <c r="K3221" s="3" t="s">
        <v>29</v>
      </c>
      <c r="L3221">
        <v>33000000</v>
      </c>
      <c r="M3221">
        <v>30716901</v>
      </c>
      <c r="N3221" t="s">
        <v>179</v>
      </c>
      <c r="O3221" s="2">
        <v>106</v>
      </c>
      <c r="Q3221" s="10" t="s">
        <v>40</v>
      </c>
      <c r="R3221" s="21">
        <v>1997</v>
      </c>
      <c r="S3221" s="27" t="s">
        <v>13438</v>
      </c>
      <c r="T3221" s="25" t="str">
        <f>LEFT(S3221,3)</f>
        <v>Jul</v>
      </c>
      <c r="U3221" s="10" t="s">
        <v>29</v>
      </c>
      <c r="V3221" s="21">
        <v>6.1</v>
      </c>
      <c r="W3221" s="10">
        <v>8200</v>
      </c>
      <c r="X3221" s="10" t="s">
        <v>1532</v>
      </c>
      <c r="Y3221" s="10" t="s">
        <v>10000</v>
      </c>
      <c r="Z3221" s="10" t="s">
        <v>887</v>
      </c>
      <c r="AA3221" s="22" t="s">
        <v>29</v>
      </c>
      <c r="AB3221" s="10">
        <v>33000000</v>
      </c>
      <c r="AC3221" s="10">
        <v>30716901</v>
      </c>
      <c r="AD3221" s="10" t="s">
        <v>179</v>
      </c>
      <c r="AE3221" s="23">
        <v>106</v>
      </c>
    </row>
    <row r="3222" spans="1:31" x14ac:dyDescent="0.35">
      <c r="A3222" t="s">
        <v>10001</v>
      </c>
      <c r="B3222" t="s">
        <v>32</v>
      </c>
      <c r="C3222" t="s">
        <v>40</v>
      </c>
      <c r="D3222" s="2">
        <v>1997</v>
      </c>
      <c r="E3222" t="s">
        <v>8962</v>
      </c>
      <c r="F3222" s="2">
        <v>4.8</v>
      </c>
      <c r="G3222">
        <v>9600</v>
      </c>
      <c r="H3222" t="s">
        <v>2936</v>
      </c>
      <c r="I3222" t="s">
        <v>5958</v>
      </c>
      <c r="J3222" t="s">
        <v>6639</v>
      </c>
      <c r="K3222" s="3" t="s">
        <v>29</v>
      </c>
      <c r="L3222">
        <v>53000000</v>
      </c>
      <c r="M3222">
        <v>19745922</v>
      </c>
      <c r="N3222" t="s">
        <v>7999</v>
      </c>
      <c r="O3222" s="2">
        <v>94</v>
      </c>
      <c r="Q3222" s="9" t="s">
        <v>40</v>
      </c>
      <c r="R3222" s="18">
        <v>1997</v>
      </c>
      <c r="S3222" s="26" t="s">
        <v>13353</v>
      </c>
      <c r="T3222" s="25" t="str">
        <f>LEFT(S3222,3)</f>
        <v>May</v>
      </c>
      <c r="U3222" s="9" t="s">
        <v>29</v>
      </c>
      <c r="V3222" s="18">
        <v>4.8</v>
      </c>
      <c r="W3222" s="9">
        <v>9600</v>
      </c>
      <c r="X3222" s="9" t="s">
        <v>2936</v>
      </c>
      <c r="Y3222" s="9" t="s">
        <v>5958</v>
      </c>
      <c r="Z3222" s="9" t="s">
        <v>6639</v>
      </c>
      <c r="AA3222" s="19" t="s">
        <v>29</v>
      </c>
      <c r="AB3222" s="9">
        <v>53000000</v>
      </c>
      <c r="AC3222" s="9">
        <v>19745922</v>
      </c>
      <c r="AD3222" s="9" t="s">
        <v>7999</v>
      </c>
      <c r="AE3222" s="20">
        <v>94</v>
      </c>
    </row>
    <row r="3223" spans="1:31" x14ac:dyDescent="0.35">
      <c r="A3223" t="s">
        <v>10002</v>
      </c>
      <c r="B3223" t="s">
        <v>15</v>
      </c>
      <c r="C3223" t="s">
        <v>33</v>
      </c>
      <c r="D3223" s="2">
        <v>1997</v>
      </c>
      <c r="E3223" t="s">
        <v>10003</v>
      </c>
      <c r="F3223" s="2">
        <v>6.5</v>
      </c>
      <c r="G3223">
        <v>8200</v>
      </c>
      <c r="H3223" t="s">
        <v>2287</v>
      </c>
      <c r="I3223" t="s">
        <v>2287</v>
      </c>
      <c r="J3223" t="s">
        <v>4193</v>
      </c>
      <c r="K3223" s="3" t="s">
        <v>29</v>
      </c>
      <c r="L3223">
        <v>0</v>
      </c>
      <c r="M3223">
        <v>5906773</v>
      </c>
      <c r="N3223" t="s">
        <v>49</v>
      </c>
      <c r="O3223" s="2">
        <v>111</v>
      </c>
      <c r="Q3223" s="10" t="s">
        <v>33</v>
      </c>
      <c r="R3223" s="21">
        <v>1997</v>
      </c>
      <c r="S3223" s="27" t="s">
        <v>13494</v>
      </c>
      <c r="T3223" s="25" t="str">
        <f>LEFT(S3223,3)</f>
        <v>Oct</v>
      </c>
      <c r="U3223" s="10" t="s">
        <v>29</v>
      </c>
      <c r="V3223" s="21">
        <v>6.5</v>
      </c>
      <c r="W3223" s="10">
        <v>8200</v>
      </c>
      <c r="X3223" s="10" t="s">
        <v>2287</v>
      </c>
      <c r="Y3223" s="10" t="s">
        <v>2287</v>
      </c>
      <c r="Z3223" s="10" t="s">
        <v>4193</v>
      </c>
      <c r="AA3223" s="22" t="s">
        <v>29</v>
      </c>
      <c r="AB3223" s="10">
        <v>0</v>
      </c>
      <c r="AC3223" s="10">
        <v>5906773</v>
      </c>
      <c r="AD3223" s="10" t="s">
        <v>49</v>
      </c>
      <c r="AE3223" s="23">
        <v>111</v>
      </c>
    </row>
    <row r="3224" spans="1:31" x14ac:dyDescent="0.35">
      <c r="A3224" t="s">
        <v>10004</v>
      </c>
      <c r="B3224" t="s">
        <v>15</v>
      </c>
      <c r="C3224" t="s">
        <v>33</v>
      </c>
      <c r="D3224" s="2">
        <v>1997</v>
      </c>
      <c r="E3224" t="s">
        <v>9646</v>
      </c>
      <c r="F3224" s="2">
        <v>5.6</v>
      </c>
      <c r="G3224">
        <v>5700</v>
      </c>
      <c r="H3224" t="s">
        <v>9169</v>
      </c>
      <c r="I3224" t="s">
        <v>4628</v>
      </c>
      <c r="J3224" t="s">
        <v>4628</v>
      </c>
      <c r="K3224" s="3" t="s">
        <v>29</v>
      </c>
      <c r="L3224">
        <v>25000000</v>
      </c>
      <c r="M3224">
        <v>11838218</v>
      </c>
      <c r="N3224" t="s">
        <v>10005</v>
      </c>
      <c r="O3224" s="2">
        <v>99</v>
      </c>
      <c r="Q3224" s="9" t="s">
        <v>33</v>
      </c>
      <c r="R3224" s="18">
        <v>1997</v>
      </c>
      <c r="S3224" s="26" t="s">
        <v>13454</v>
      </c>
      <c r="T3224" s="25" t="str">
        <f>LEFT(S3224,3)</f>
        <v>Oct</v>
      </c>
      <c r="U3224" s="9" t="s">
        <v>29</v>
      </c>
      <c r="V3224" s="18">
        <v>5.6</v>
      </c>
      <c r="W3224" s="9">
        <v>5700</v>
      </c>
      <c r="X3224" s="9" t="s">
        <v>9169</v>
      </c>
      <c r="Y3224" s="9" t="s">
        <v>4628</v>
      </c>
      <c r="Z3224" s="9" t="s">
        <v>4628</v>
      </c>
      <c r="AA3224" s="19" t="s">
        <v>29</v>
      </c>
      <c r="AB3224" s="9">
        <v>25000000</v>
      </c>
      <c r="AC3224" s="9">
        <v>11838218</v>
      </c>
      <c r="AD3224" s="9" t="s">
        <v>10005</v>
      </c>
      <c r="AE3224" s="20">
        <v>99</v>
      </c>
    </row>
    <row r="3225" spans="1:31" x14ac:dyDescent="0.35">
      <c r="A3225" t="s">
        <v>10006</v>
      </c>
      <c r="B3225" t="s">
        <v>15</v>
      </c>
      <c r="C3225" t="s">
        <v>24</v>
      </c>
      <c r="D3225" s="2">
        <v>1997</v>
      </c>
      <c r="E3225" t="s">
        <v>9658</v>
      </c>
      <c r="F3225" s="2">
        <v>5.4</v>
      </c>
      <c r="G3225">
        <v>9900</v>
      </c>
      <c r="H3225" t="s">
        <v>5082</v>
      </c>
      <c r="I3225" t="s">
        <v>5082</v>
      </c>
      <c r="J3225" t="s">
        <v>6639</v>
      </c>
      <c r="K3225" s="3" t="s">
        <v>29</v>
      </c>
      <c r="L3225">
        <v>3000000</v>
      </c>
      <c r="M3225">
        <v>3602884</v>
      </c>
      <c r="N3225" t="s">
        <v>49</v>
      </c>
      <c r="O3225" s="2">
        <v>95</v>
      </c>
      <c r="Q3225" s="10" t="s">
        <v>24</v>
      </c>
      <c r="R3225" s="21">
        <v>1997</v>
      </c>
      <c r="S3225" s="27" t="s">
        <v>13457</v>
      </c>
      <c r="T3225" s="25" t="str">
        <f>LEFT(S3225,3)</f>
        <v>Apr</v>
      </c>
      <c r="U3225" s="10" t="s">
        <v>29</v>
      </c>
      <c r="V3225" s="21">
        <v>5.4</v>
      </c>
      <c r="W3225" s="10">
        <v>9900</v>
      </c>
      <c r="X3225" s="10" t="s">
        <v>5082</v>
      </c>
      <c r="Y3225" s="10" t="s">
        <v>5082</v>
      </c>
      <c r="Z3225" s="10" t="s">
        <v>6639</v>
      </c>
      <c r="AA3225" s="22" t="s">
        <v>29</v>
      </c>
      <c r="AB3225" s="10">
        <v>3000000</v>
      </c>
      <c r="AC3225" s="10">
        <v>3602884</v>
      </c>
      <c r="AD3225" s="10" t="s">
        <v>49</v>
      </c>
      <c r="AE3225" s="23">
        <v>95</v>
      </c>
    </row>
    <row r="3226" spans="1:31" x14ac:dyDescent="0.35">
      <c r="A3226" t="s">
        <v>10007</v>
      </c>
      <c r="B3226" t="s">
        <v>1998</v>
      </c>
      <c r="C3226" t="s">
        <v>40</v>
      </c>
      <c r="D3226" s="2">
        <v>1997</v>
      </c>
      <c r="E3226" t="s">
        <v>9769</v>
      </c>
      <c r="F3226" s="2">
        <v>5.7</v>
      </c>
      <c r="G3226">
        <v>5600</v>
      </c>
      <c r="H3226" t="s">
        <v>7078</v>
      </c>
      <c r="I3226" t="s">
        <v>10008</v>
      </c>
      <c r="J3226" t="s">
        <v>10009</v>
      </c>
      <c r="K3226" s="3" t="s">
        <v>29</v>
      </c>
      <c r="L3226">
        <v>11000000</v>
      </c>
      <c r="M3226">
        <v>14772788</v>
      </c>
      <c r="N3226" t="s">
        <v>10010</v>
      </c>
      <c r="O3226" s="2">
        <v>107</v>
      </c>
      <c r="Q3226" s="9" t="s">
        <v>40</v>
      </c>
      <c r="R3226" s="18">
        <v>1997</v>
      </c>
      <c r="S3226" s="26" t="s">
        <v>13470</v>
      </c>
      <c r="T3226" s="25" t="str">
        <f>LEFT(S3226,3)</f>
        <v>Mar</v>
      </c>
      <c r="U3226" s="9" t="s">
        <v>29</v>
      </c>
      <c r="V3226" s="18">
        <v>5.7</v>
      </c>
      <c r="W3226" s="9">
        <v>5600</v>
      </c>
      <c r="X3226" s="9" t="s">
        <v>7078</v>
      </c>
      <c r="Y3226" s="9" t="s">
        <v>10008</v>
      </c>
      <c r="Z3226" s="9" t="s">
        <v>10009</v>
      </c>
      <c r="AA3226" s="19" t="s">
        <v>29</v>
      </c>
      <c r="AB3226" s="9">
        <v>11000000</v>
      </c>
      <c r="AC3226" s="9">
        <v>14772788</v>
      </c>
      <c r="AD3226" s="9" t="s">
        <v>10010</v>
      </c>
      <c r="AE3226" s="20">
        <v>107</v>
      </c>
    </row>
    <row r="3227" spans="1:31" x14ac:dyDescent="0.35">
      <c r="A3227" t="s">
        <v>10011</v>
      </c>
      <c r="B3227" t="s">
        <v>15</v>
      </c>
      <c r="C3227" t="s">
        <v>16</v>
      </c>
      <c r="D3227" s="2">
        <v>1997</v>
      </c>
      <c r="E3227" t="s">
        <v>10012</v>
      </c>
      <c r="F3227" s="2">
        <v>7.2</v>
      </c>
      <c r="G3227">
        <v>4200</v>
      </c>
      <c r="H3227" t="s">
        <v>7650</v>
      </c>
      <c r="I3227" t="s">
        <v>7650</v>
      </c>
      <c r="J3227" t="s">
        <v>9933</v>
      </c>
      <c r="K3227" s="3" t="s">
        <v>21</v>
      </c>
      <c r="L3227">
        <v>0</v>
      </c>
      <c r="M3227">
        <v>785482</v>
      </c>
      <c r="N3227" t="s">
        <v>6581</v>
      </c>
      <c r="O3227" s="2">
        <v>103</v>
      </c>
      <c r="Q3227" s="10" t="s">
        <v>16</v>
      </c>
      <c r="R3227" s="21">
        <v>1997</v>
      </c>
      <c r="S3227" s="27" t="s">
        <v>13495</v>
      </c>
      <c r="T3227" s="25" t="str">
        <f>LEFT(S3227,3)</f>
        <v>Sep</v>
      </c>
      <c r="U3227" s="10" t="s">
        <v>29</v>
      </c>
      <c r="V3227" s="21">
        <v>7.2</v>
      </c>
      <c r="W3227" s="10">
        <v>4200</v>
      </c>
      <c r="X3227" s="10" t="s">
        <v>7650</v>
      </c>
      <c r="Y3227" s="10" t="s">
        <v>7650</v>
      </c>
      <c r="Z3227" s="10" t="s">
        <v>9933</v>
      </c>
      <c r="AA3227" s="22" t="s">
        <v>21</v>
      </c>
      <c r="AB3227" s="10">
        <v>0</v>
      </c>
      <c r="AC3227" s="10">
        <v>785482</v>
      </c>
      <c r="AD3227" s="10" t="s">
        <v>6581</v>
      </c>
      <c r="AE3227" s="23">
        <v>103</v>
      </c>
    </row>
    <row r="3228" spans="1:31" x14ac:dyDescent="0.35">
      <c r="A3228" t="s">
        <v>10013</v>
      </c>
      <c r="B3228" t="s">
        <v>1998</v>
      </c>
      <c r="C3228" t="s">
        <v>33</v>
      </c>
      <c r="D3228" s="2">
        <v>1997</v>
      </c>
      <c r="E3228" t="s">
        <v>9671</v>
      </c>
      <c r="F3228" s="2">
        <v>5.2</v>
      </c>
      <c r="G3228">
        <v>3400</v>
      </c>
      <c r="H3228" t="s">
        <v>1271</v>
      </c>
      <c r="I3228" t="s">
        <v>4331</v>
      </c>
      <c r="J3228" t="s">
        <v>7994</v>
      </c>
      <c r="K3228" s="3" t="s">
        <v>29</v>
      </c>
      <c r="L3228">
        <v>0</v>
      </c>
      <c r="M3228">
        <v>1935539</v>
      </c>
      <c r="N3228" t="s">
        <v>30</v>
      </c>
      <c r="O3228" s="2">
        <v>106</v>
      </c>
      <c r="Q3228" s="9" t="s">
        <v>33</v>
      </c>
      <c r="R3228" s="18">
        <v>1997</v>
      </c>
      <c r="S3228" s="26" t="s">
        <v>13460</v>
      </c>
      <c r="T3228" s="25" t="str">
        <f>LEFT(S3228,3)</f>
        <v>Aug</v>
      </c>
      <c r="U3228" s="9" t="s">
        <v>29</v>
      </c>
      <c r="V3228" s="18">
        <v>5.2</v>
      </c>
      <c r="W3228" s="9">
        <v>3400</v>
      </c>
      <c r="X3228" s="9" t="s">
        <v>1271</v>
      </c>
      <c r="Y3228" s="9" t="s">
        <v>4331</v>
      </c>
      <c r="Z3228" s="9" t="s">
        <v>7994</v>
      </c>
      <c r="AA3228" s="19" t="s">
        <v>29</v>
      </c>
      <c r="AB3228" s="9">
        <v>0</v>
      </c>
      <c r="AC3228" s="9">
        <v>1935539</v>
      </c>
      <c r="AD3228" s="9" t="s">
        <v>30</v>
      </c>
      <c r="AE3228" s="20">
        <v>106</v>
      </c>
    </row>
    <row r="3229" spans="1:31" x14ac:dyDescent="0.35">
      <c r="A3229" t="s">
        <v>10014</v>
      </c>
      <c r="B3229" t="s">
        <v>15</v>
      </c>
      <c r="C3229" t="s">
        <v>40</v>
      </c>
      <c r="D3229" s="2">
        <v>1997</v>
      </c>
      <c r="E3229" t="s">
        <v>10015</v>
      </c>
      <c r="F3229" s="2">
        <v>6</v>
      </c>
      <c r="G3229">
        <v>3900</v>
      </c>
      <c r="H3229" t="s">
        <v>6533</v>
      </c>
      <c r="I3229" t="s">
        <v>6533</v>
      </c>
      <c r="J3229" t="s">
        <v>2238</v>
      </c>
      <c r="K3229" s="3" t="s">
        <v>29</v>
      </c>
      <c r="L3229">
        <v>0</v>
      </c>
      <c r="M3229">
        <v>83488</v>
      </c>
      <c r="N3229" t="s">
        <v>9987</v>
      </c>
      <c r="O3229" s="2">
        <v>105</v>
      </c>
      <c r="Q3229" s="10" t="s">
        <v>40</v>
      </c>
      <c r="R3229" s="21">
        <v>1997</v>
      </c>
      <c r="S3229" s="27" t="s">
        <v>13496</v>
      </c>
      <c r="T3229" s="25" t="str">
        <f>LEFT(S3229,3)</f>
        <v>Feb</v>
      </c>
      <c r="U3229" s="10" t="s">
        <v>29</v>
      </c>
      <c r="V3229" s="21">
        <v>6</v>
      </c>
      <c r="W3229" s="10">
        <v>3900</v>
      </c>
      <c r="X3229" s="10" t="s">
        <v>6533</v>
      </c>
      <c r="Y3229" s="10" t="s">
        <v>6533</v>
      </c>
      <c r="Z3229" s="10" t="s">
        <v>2238</v>
      </c>
      <c r="AA3229" s="22" t="s">
        <v>29</v>
      </c>
      <c r="AB3229" s="10">
        <v>0</v>
      </c>
      <c r="AC3229" s="10">
        <v>83488</v>
      </c>
      <c r="AD3229" s="10" t="s">
        <v>9987</v>
      </c>
      <c r="AE3229" s="23">
        <v>105</v>
      </c>
    </row>
    <row r="3230" spans="1:31" x14ac:dyDescent="0.35">
      <c r="A3230" t="s">
        <v>10016</v>
      </c>
      <c r="B3230" t="s">
        <v>15</v>
      </c>
      <c r="C3230" t="s">
        <v>33</v>
      </c>
      <c r="D3230" s="2">
        <v>1997</v>
      </c>
      <c r="E3230" t="s">
        <v>9617</v>
      </c>
      <c r="F3230" s="2">
        <v>6.9</v>
      </c>
      <c r="G3230">
        <v>9000</v>
      </c>
      <c r="H3230" t="s">
        <v>8775</v>
      </c>
      <c r="I3230" t="s">
        <v>2301</v>
      </c>
      <c r="J3230" t="s">
        <v>2277</v>
      </c>
      <c r="K3230" s="3" t="s">
        <v>194</v>
      </c>
      <c r="L3230">
        <v>0</v>
      </c>
      <c r="M3230">
        <v>332597</v>
      </c>
      <c r="N3230" t="s">
        <v>8776</v>
      </c>
      <c r="O3230" s="2">
        <v>115</v>
      </c>
      <c r="Q3230" s="9" t="s">
        <v>33</v>
      </c>
      <c r="R3230" s="18">
        <v>1997</v>
      </c>
      <c r="S3230" s="26" t="s">
        <v>13449</v>
      </c>
      <c r="T3230" s="25" t="str">
        <f>LEFT(S3230,3)</f>
        <v>Sep</v>
      </c>
      <c r="U3230" s="9" t="s">
        <v>29</v>
      </c>
      <c r="V3230" s="18">
        <v>6.9</v>
      </c>
      <c r="W3230" s="9">
        <v>9000</v>
      </c>
      <c r="X3230" s="9" t="s">
        <v>8775</v>
      </c>
      <c r="Y3230" s="9" t="s">
        <v>2301</v>
      </c>
      <c r="Z3230" s="9" t="s">
        <v>2277</v>
      </c>
      <c r="AA3230" s="19" t="s">
        <v>194</v>
      </c>
      <c r="AB3230" s="9">
        <v>0</v>
      </c>
      <c r="AC3230" s="9">
        <v>332597</v>
      </c>
      <c r="AD3230" s="9" t="s">
        <v>8776</v>
      </c>
      <c r="AE3230" s="20">
        <v>115</v>
      </c>
    </row>
    <row r="3231" spans="1:31" x14ac:dyDescent="0.35">
      <c r="A3231" t="s">
        <v>10017</v>
      </c>
      <c r="B3231" t="s">
        <v>15</v>
      </c>
      <c r="C3231" t="s">
        <v>40</v>
      </c>
      <c r="D3231" s="2">
        <v>1997</v>
      </c>
      <c r="E3231" t="s">
        <v>10018</v>
      </c>
      <c r="F3231" s="2">
        <v>6.2</v>
      </c>
      <c r="G3231">
        <v>2900</v>
      </c>
      <c r="H3231" t="s">
        <v>10019</v>
      </c>
      <c r="I3231" t="s">
        <v>10019</v>
      </c>
      <c r="J3231" t="s">
        <v>10020</v>
      </c>
      <c r="K3231" s="3" t="s">
        <v>29</v>
      </c>
      <c r="L3231">
        <v>0</v>
      </c>
      <c r="M3231">
        <v>9090</v>
      </c>
      <c r="N3231" t="s">
        <v>10021</v>
      </c>
      <c r="O3231" s="2">
        <v>92</v>
      </c>
      <c r="Q3231" s="10" t="s">
        <v>40</v>
      </c>
      <c r="R3231" s="21">
        <v>1997</v>
      </c>
      <c r="S3231" s="27" t="s">
        <v>13497</v>
      </c>
      <c r="T3231" s="25" t="str">
        <f>LEFT(S3231,3)</f>
        <v>Feb</v>
      </c>
      <c r="U3231" s="10" t="s">
        <v>29</v>
      </c>
      <c r="V3231" s="21">
        <v>6.2</v>
      </c>
      <c r="W3231" s="10">
        <v>2900</v>
      </c>
      <c r="X3231" s="10" t="s">
        <v>10019</v>
      </c>
      <c r="Y3231" s="10" t="s">
        <v>10019</v>
      </c>
      <c r="Z3231" s="10" t="s">
        <v>10020</v>
      </c>
      <c r="AA3231" s="22" t="s">
        <v>29</v>
      </c>
      <c r="AB3231" s="10">
        <v>0</v>
      </c>
      <c r="AC3231" s="10">
        <v>9090</v>
      </c>
      <c r="AD3231" s="10" t="s">
        <v>10021</v>
      </c>
      <c r="AE3231" s="23">
        <v>92</v>
      </c>
    </row>
    <row r="3232" spans="1:31" x14ac:dyDescent="0.35">
      <c r="A3232" t="s">
        <v>10022</v>
      </c>
      <c r="B3232" t="s">
        <v>15</v>
      </c>
      <c r="C3232" t="s">
        <v>16</v>
      </c>
      <c r="D3232" s="2">
        <v>1997</v>
      </c>
      <c r="E3232" t="s">
        <v>9584</v>
      </c>
      <c r="F3232" s="2">
        <v>6.8</v>
      </c>
      <c r="G3232">
        <v>7100</v>
      </c>
      <c r="H3232" t="s">
        <v>9286</v>
      </c>
      <c r="I3232" t="s">
        <v>10023</v>
      </c>
      <c r="J3232" t="s">
        <v>10024</v>
      </c>
      <c r="K3232" s="3" t="s">
        <v>21</v>
      </c>
      <c r="L3232">
        <v>9000000</v>
      </c>
      <c r="M3232">
        <v>334319</v>
      </c>
      <c r="N3232" t="s">
        <v>3743</v>
      </c>
      <c r="O3232" s="2">
        <v>103</v>
      </c>
      <c r="Q3232" s="9" t="s">
        <v>16</v>
      </c>
      <c r="R3232" s="18">
        <v>1997</v>
      </c>
      <c r="S3232" s="26" t="s">
        <v>13445</v>
      </c>
      <c r="T3232" s="25" t="str">
        <f>LEFT(S3232,3)</f>
        <v>Nov</v>
      </c>
      <c r="U3232" s="9" t="s">
        <v>29</v>
      </c>
      <c r="V3232" s="18">
        <v>6.8</v>
      </c>
      <c r="W3232" s="9">
        <v>7100</v>
      </c>
      <c r="X3232" s="9" t="s">
        <v>9286</v>
      </c>
      <c r="Y3232" s="9" t="s">
        <v>10023</v>
      </c>
      <c r="Z3232" s="9" t="s">
        <v>10024</v>
      </c>
      <c r="AA3232" s="19" t="s">
        <v>21</v>
      </c>
      <c r="AB3232" s="9">
        <v>9000000</v>
      </c>
      <c r="AC3232" s="9">
        <v>334319</v>
      </c>
      <c r="AD3232" s="9" t="s">
        <v>3743</v>
      </c>
      <c r="AE3232" s="20">
        <v>103</v>
      </c>
    </row>
    <row r="3233" spans="1:31" x14ac:dyDescent="0.35">
      <c r="A3233" t="s">
        <v>10025</v>
      </c>
      <c r="B3233" t="s">
        <v>1998</v>
      </c>
      <c r="C3233" t="s">
        <v>16</v>
      </c>
      <c r="D3233" s="2">
        <v>1997</v>
      </c>
      <c r="E3233" t="s">
        <v>9696</v>
      </c>
      <c r="F3233" s="2">
        <v>6.8</v>
      </c>
      <c r="G3233">
        <v>3300</v>
      </c>
      <c r="H3233" t="s">
        <v>8546</v>
      </c>
      <c r="I3233" t="s">
        <v>10026</v>
      </c>
      <c r="J3233" t="s">
        <v>10027</v>
      </c>
      <c r="K3233" s="3" t="s">
        <v>21</v>
      </c>
      <c r="L3233">
        <v>0</v>
      </c>
      <c r="M3233">
        <v>397020</v>
      </c>
      <c r="N3233" t="s">
        <v>2099</v>
      </c>
      <c r="O3233" s="2">
        <v>115</v>
      </c>
      <c r="Q3233" s="10" t="s">
        <v>16</v>
      </c>
      <c r="R3233" s="21">
        <v>1997</v>
      </c>
      <c r="S3233" s="27" t="s">
        <v>13463</v>
      </c>
      <c r="T3233" s="25" t="str">
        <f>LEFT(S3233,3)</f>
        <v>Jan</v>
      </c>
      <c r="U3233" s="10" t="s">
        <v>29</v>
      </c>
      <c r="V3233" s="21">
        <v>6.8</v>
      </c>
      <c r="W3233" s="10">
        <v>3300</v>
      </c>
      <c r="X3233" s="10" t="s">
        <v>8546</v>
      </c>
      <c r="Y3233" s="10" t="s">
        <v>10026</v>
      </c>
      <c r="Z3233" s="10" t="s">
        <v>10027</v>
      </c>
      <c r="AA3233" s="22" t="s">
        <v>21</v>
      </c>
      <c r="AB3233" s="10">
        <v>0</v>
      </c>
      <c r="AC3233" s="10">
        <v>397020</v>
      </c>
      <c r="AD3233" s="10" t="s">
        <v>2099</v>
      </c>
      <c r="AE3233" s="23">
        <v>115</v>
      </c>
    </row>
    <row r="3234" spans="1:31" x14ac:dyDescent="0.35">
      <c r="A3234" t="s">
        <v>10028</v>
      </c>
      <c r="B3234" t="s">
        <v>15</v>
      </c>
      <c r="C3234" t="s">
        <v>103</v>
      </c>
      <c r="D3234" s="2">
        <v>1997</v>
      </c>
      <c r="E3234" t="s">
        <v>9533</v>
      </c>
      <c r="F3234" s="2">
        <v>5.6</v>
      </c>
      <c r="G3234">
        <v>7300</v>
      </c>
      <c r="H3234" t="s">
        <v>10029</v>
      </c>
      <c r="I3234" t="s">
        <v>10030</v>
      </c>
      <c r="J3234" t="s">
        <v>10031</v>
      </c>
      <c r="K3234" s="3" t="s">
        <v>29</v>
      </c>
      <c r="L3234">
        <v>12000000</v>
      </c>
      <c r="M3234">
        <v>4166918</v>
      </c>
      <c r="N3234" t="s">
        <v>6330</v>
      </c>
      <c r="O3234" s="2">
        <v>94</v>
      </c>
      <c r="Q3234" s="9" t="s">
        <v>103</v>
      </c>
      <c r="R3234" s="18">
        <v>1997</v>
      </c>
      <c r="S3234" s="26" t="s">
        <v>13433</v>
      </c>
      <c r="T3234" s="25" t="str">
        <f>LEFT(S3234,3)</f>
        <v>Oct</v>
      </c>
      <c r="U3234" s="9" t="s">
        <v>29</v>
      </c>
      <c r="V3234" s="18">
        <v>5.6</v>
      </c>
      <c r="W3234" s="9">
        <v>7300</v>
      </c>
      <c r="X3234" s="9" t="s">
        <v>10029</v>
      </c>
      <c r="Y3234" s="9" t="s">
        <v>10030</v>
      </c>
      <c r="Z3234" s="9" t="s">
        <v>10031</v>
      </c>
      <c r="AA3234" s="19" t="s">
        <v>29</v>
      </c>
      <c r="AB3234" s="9">
        <v>12000000</v>
      </c>
      <c r="AC3234" s="9">
        <v>4166918</v>
      </c>
      <c r="AD3234" s="9" t="s">
        <v>6330</v>
      </c>
      <c r="AE3234" s="20">
        <v>94</v>
      </c>
    </row>
    <row r="3235" spans="1:31" x14ac:dyDescent="0.35">
      <c r="A3235" t="s">
        <v>10032</v>
      </c>
      <c r="B3235" t="s">
        <v>15</v>
      </c>
      <c r="C3235" t="s">
        <v>40</v>
      </c>
      <c r="D3235" s="2">
        <v>1997</v>
      </c>
      <c r="E3235" t="s">
        <v>9637</v>
      </c>
      <c r="F3235" s="2">
        <v>7.2</v>
      </c>
      <c r="G3235">
        <v>13000</v>
      </c>
      <c r="H3235" t="s">
        <v>10033</v>
      </c>
      <c r="I3235" t="s">
        <v>10033</v>
      </c>
      <c r="J3235" t="s">
        <v>10034</v>
      </c>
      <c r="K3235" s="3" t="s">
        <v>194</v>
      </c>
      <c r="L3235">
        <v>25000</v>
      </c>
      <c r="M3235">
        <v>2804473</v>
      </c>
      <c r="N3235" t="s">
        <v>10035</v>
      </c>
      <c r="O3235" s="2">
        <v>97</v>
      </c>
      <c r="Q3235" s="10" t="s">
        <v>40</v>
      </c>
      <c r="R3235" s="21">
        <v>1997</v>
      </c>
      <c r="S3235" s="27" t="s">
        <v>13453</v>
      </c>
      <c r="T3235" s="25" t="str">
        <f>LEFT(S3235,3)</f>
        <v>Aug</v>
      </c>
      <c r="U3235" s="10" t="s">
        <v>29</v>
      </c>
      <c r="V3235" s="21">
        <v>7.2</v>
      </c>
      <c r="W3235" s="10">
        <v>13000</v>
      </c>
      <c r="X3235" s="10" t="s">
        <v>10033</v>
      </c>
      <c r="Y3235" s="10" t="s">
        <v>10033</v>
      </c>
      <c r="Z3235" s="10" t="s">
        <v>10034</v>
      </c>
      <c r="AA3235" s="22" t="s">
        <v>194</v>
      </c>
      <c r="AB3235" s="10">
        <v>25000</v>
      </c>
      <c r="AC3235" s="10">
        <v>2804473</v>
      </c>
      <c r="AD3235" s="10" t="s">
        <v>10035</v>
      </c>
      <c r="AE3235" s="23">
        <v>97</v>
      </c>
    </row>
    <row r="3236" spans="1:31" x14ac:dyDescent="0.35">
      <c r="A3236" t="s">
        <v>10036</v>
      </c>
      <c r="B3236" t="s">
        <v>15</v>
      </c>
      <c r="C3236" t="s">
        <v>40</v>
      </c>
      <c r="D3236" s="2">
        <v>1997</v>
      </c>
      <c r="E3236" t="s">
        <v>9553</v>
      </c>
      <c r="F3236" s="2">
        <v>5.0999999999999996</v>
      </c>
      <c r="G3236">
        <v>1900</v>
      </c>
      <c r="H3236" t="s">
        <v>10037</v>
      </c>
      <c r="I3236" t="s">
        <v>10037</v>
      </c>
      <c r="J3236" t="s">
        <v>10038</v>
      </c>
      <c r="K3236" s="3" t="s">
        <v>29</v>
      </c>
      <c r="L3236">
        <v>0</v>
      </c>
      <c r="M3236">
        <v>13330</v>
      </c>
      <c r="N3236" t="s">
        <v>10039</v>
      </c>
      <c r="O3236" s="2">
        <v>92</v>
      </c>
      <c r="Q3236" s="9" t="s">
        <v>40</v>
      </c>
      <c r="R3236" s="18">
        <v>1997</v>
      </c>
      <c r="S3236" s="26" t="s">
        <v>13439</v>
      </c>
      <c r="T3236" s="25" t="str">
        <f>LEFT(S3236,3)</f>
        <v>Dec</v>
      </c>
      <c r="U3236" s="9" t="s">
        <v>29</v>
      </c>
      <c r="V3236" s="18">
        <v>5.0999999999999996</v>
      </c>
      <c r="W3236" s="9">
        <v>1900</v>
      </c>
      <c r="X3236" s="9" t="s">
        <v>10037</v>
      </c>
      <c r="Y3236" s="9" t="s">
        <v>10037</v>
      </c>
      <c r="Z3236" s="9" t="s">
        <v>10038</v>
      </c>
      <c r="AA3236" s="19" t="s">
        <v>29</v>
      </c>
      <c r="AB3236" s="9">
        <v>0</v>
      </c>
      <c r="AC3236" s="9">
        <v>13330</v>
      </c>
      <c r="AD3236" s="9" t="s">
        <v>10039</v>
      </c>
      <c r="AE3236" s="20">
        <v>92</v>
      </c>
    </row>
    <row r="3237" spans="1:31" x14ac:dyDescent="0.35">
      <c r="A3237" t="s">
        <v>10040</v>
      </c>
      <c r="B3237" t="s">
        <v>15</v>
      </c>
      <c r="C3237" t="s">
        <v>40</v>
      </c>
      <c r="D3237" s="2">
        <v>1997</v>
      </c>
      <c r="E3237" t="s">
        <v>10041</v>
      </c>
      <c r="F3237" s="2">
        <v>5.4</v>
      </c>
      <c r="G3237">
        <v>8700</v>
      </c>
      <c r="H3237" t="s">
        <v>10042</v>
      </c>
      <c r="I3237" t="s">
        <v>10043</v>
      </c>
      <c r="J3237" t="s">
        <v>10044</v>
      </c>
      <c r="K3237" s="3" t="s">
        <v>29</v>
      </c>
      <c r="L3237">
        <v>0</v>
      </c>
      <c r="M3237">
        <v>14009368</v>
      </c>
      <c r="N3237" t="s">
        <v>9914</v>
      </c>
      <c r="O3237" s="2">
        <v>93</v>
      </c>
      <c r="Q3237" s="10" t="s">
        <v>40</v>
      </c>
      <c r="R3237" s="21">
        <v>1997</v>
      </c>
      <c r="S3237" s="27" t="s">
        <v>13498</v>
      </c>
      <c r="T3237" s="25" t="str">
        <f>LEFT(S3237,3)</f>
        <v>Aug</v>
      </c>
      <c r="U3237" s="10" t="s">
        <v>29</v>
      </c>
      <c r="V3237" s="21">
        <v>5.4</v>
      </c>
      <c r="W3237" s="10">
        <v>8700</v>
      </c>
      <c r="X3237" s="10" t="s">
        <v>10042</v>
      </c>
      <c r="Y3237" s="10" t="s">
        <v>10043</v>
      </c>
      <c r="Z3237" s="10" t="s">
        <v>10044</v>
      </c>
      <c r="AA3237" s="22" t="s">
        <v>29</v>
      </c>
      <c r="AB3237" s="10">
        <v>0</v>
      </c>
      <c r="AC3237" s="10">
        <v>14009368</v>
      </c>
      <c r="AD3237" s="10" t="s">
        <v>9914</v>
      </c>
      <c r="AE3237" s="23">
        <v>93</v>
      </c>
    </row>
    <row r="3238" spans="1:31" x14ac:dyDescent="0.35">
      <c r="A3238" t="s">
        <v>10045</v>
      </c>
      <c r="B3238" t="s">
        <v>15</v>
      </c>
      <c r="C3238" t="s">
        <v>16</v>
      </c>
      <c r="D3238" s="2">
        <v>1997</v>
      </c>
      <c r="E3238" t="s">
        <v>9662</v>
      </c>
      <c r="F3238" s="2">
        <v>6.1</v>
      </c>
      <c r="G3238">
        <v>1700</v>
      </c>
      <c r="H3238" t="s">
        <v>10046</v>
      </c>
      <c r="I3238" t="s">
        <v>10046</v>
      </c>
      <c r="J3238" t="s">
        <v>3391</v>
      </c>
      <c r="K3238" s="3" t="s">
        <v>29</v>
      </c>
      <c r="L3238">
        <v>0</v>
      </c>
      <c r="M3238">
        <v>40158</v>
      </c>
      <c r="N3238" t="s">
        <v>8206</v>
      </c>
      <c r="O3238" s="2">
        <v>124</v>
      </c>
      <c r="Q3238" s="9" t="s">
        <v>16</v>
      </c>
      <c r="R3238" s="18">
        <v>1997</v>
      </c>
      <c r="S3238" s="26" t="s">
        <v>13458</v>
      </c>
      <c r="T3238" s="25" t="str">
        <f>LEFT(S3238,3)</f>
        <v>Oct</v>
      </c>
      <c r="U3238" s="9" t="s">
        <v>29</v>
      </c>
      <c r="V3238" s="18">
        <v>6.1</v>
      </c>
      <c r="W3238" s="9">
        <v>1700</v>
      </c>
      <c r="X3238" s="9" t="s">
        <v>10046</v>
      </c>
      <c r="Y3238" s="9" t="s">
        <v>10046</v>
      </c>
      <c r="Z3238" s="9" t="s">
        <v>3391</v>
      </c>
      <c r="AA3238" s="19" t="s">
        <v>29</v>
      </c>
      <c r="AB3238" s="9">
        <v>0</v>
      </c>
      <c r="AC3238" s="9">
        <v>40158</v>
      </c>
      <c r="AD3238" s="9" t="s">
        <v>8206</v>
      </c>
      <c r="AE3238" s="20">
        <v>124</v>
      </c>
    </row>
    <row r="3239" spans="1:31" x14ac:dyDescent="0.35">
      <c r="A3239" t="s">
        <v>10047</v>
      </c>
      <c r="B3239" t="s">
        <v>15</v>
      </c>
      <c r="C3239" t="s">
        <v>40</v>
      </c>
      <c r="D3239" s="2">
        <v>1997</v>
      </c>
      <c r="E3239" t="s">
        <v>10048</v>
      </c>
      <c r="F3239" s="2">
        <v>6.4</v>
      </c>
      <c r="G3239">
        <v>2000</v>
      </c>
      <c r="H3239" t="s">
        <v>8692</v>
      </c>
      <c r="I3239" t="s">
        <v>8692</v>
      </c>
      <c r="J3239" t="s">
        <v>3913</v>
      </c>
      <c r="K3239" s="3" t="s">
        <v>29</v>
      </c>
      <c r="L3239">
        <v>0</v>
      </c>
      <c r="M3239">
        <v>301796</v>
      </c>
      <c r="N3239" t="s">
        <v>10049</v>
      </c>
      <c r="O3239" s="2">
        <v>103</v>
      </c>
      <c r="Q3239" s="10" t="s">
        <v>40</v>
      </c>
      <c r="R3239" s="21">
        <v>1997</v>
      </c>
      <c r="S3239" s="27" t="s">
        <v>13499</v>
      </c>
      <c r="T3239" s="25" t="str">
        <f>LEFT(S3239,3)</f>
        <v>Jun</v>
      </c>
      <c r="U3239" s="10" t="s">
        <v>29</v>
      </c>
      <c r="V3239" s="21">
        <v>6.4</v>
      </c>
      <c r="W3239" s="10">
        <v>2000</v>
      </c>
      <c r="X3239" s="10" t="s">
        <v>8692</v>
      </c>
      <c r="Y3239" s="10" t="s">
        <v>8692</v>
      </c>
      <c r="Z3239" s="10" t="s">
        <v>3913</v>
      </c>
      <c r="AA3239" s="22" t="s">
        <v>29</v>
      </c>
      <c r="AB3239" s="10">
        <v>0</v>
      </c>
      <c r="AC3239" s="10">
        <v>301796</v>
      </c>
      <c r="AD3239" s="10" t="s">
        <v>10049</v>
      </c>
      <c r="AE3239" s="23">
        <v>103</v>
      </c>
    </row>
    <row r="3240" spans="1:31" x14ac:dyDescent="0.35">
      <c r="A3240" t="s">
        <v>10050</v>
      </c>
      <c r="B3240" t="s">
        <v>32</v>
      </c>
      <c r="C3240" t="s">
        <v>33</v>
      </c>
      <c r="D3240" s="2">
        <v>1997</v>
      </c>
      <c r="E3240" t="s">
        <v>9658</v>
      </c>
      <c r="F3240" s="2">
        <v>4.5999999999999996</v>
      </c>
      <c r="G3240">
        <v>6500</v>
      </c>
      <c r="H3240" t="s">
        <v>8515</v>
      </c>
      <c r="I3240" t="s">
        <v>10051</v>
      </c>
      <c r="J3240" t="s">
        <v>9346</v>
      </c>
      <c r="K3240" s="3" t="s">
        <v>29</v>
      </c>
      <c r="L3240">
        <v>31190000</v>
      </c>
      <c r="M3240">
        <v>4529843</v>
      </c>
      <c r="N3240" t="s">
        <v>10052</v>
      </c>
      <c r="O3240" s="2">
        <v>108</v>
      </c>
      <c r="Q3240" s="9" t="s">
        <v>33</v>
      </c>
      <c r="R3240" s="18">
        <v>1997</v>
      </c>
      <c r="S3240" s="26" t="s">
        <v>13457</v>
      </c>
      <c r="T3240" s="25" t="str">
        <f>LEFT(S3240,3)</f>
        <v>Apr</v>
      </c>
      <c r="U3240" s="9" t="s">
        <v>29</v>
      </c>
      <c r="V3240" s="18">
        <v>4.5999999999999996</v>
      </c>
      <c r="W3240" s="9">
        <v>6500</v>
      </c>
      <c r="X3240" s="9" t="s">
        <v>8515</v>
      </c>
      <c r="Y3240" s="9" t="s">
        <v>10051</v>
      </c>
      <c r="Z3240" s="9" t="s">
        <v>9346</v>
      </c>
      <c r="AA3240" s="19" t="s">
        <v>29</v>
      </c>
      <c r="AB3240" s="9">
        <v>31190000</v>
      </c>
      <c r="AC3240" s="9">
        <v>4529843</v>
      </c>
      <c r="AD3240" s="9" t="s">
        <v>10052</v>
      </c>
      <c r="AE3240" s="20">
        <v>108</v>
      </c>
    </row>
    <row r="3241" spans="1:31" x14ac:dyDescent="0.35">
      <c r="A3241" t="s">
        <v>10053</v>
      </c>
      <c r="B3241" t="s">
        <v>15</v>
      </c>
      <c r="C3241" t="s">
        <v>16</v>
      </c>
      <c r="D3241" s="2">
        <v>1997</v>
      </c>
      <c r="E3241" t="s">
        <v>10054</v>
      </c>
      <c r="F3241" s="2">
        <v>6.6</v>
      </c>
      <c r="G3241">
        <v>6500</v>
      </c>
      <c r="H3241" t="s">
        <v>2425</v>
      </c>
      <c r="I3241" t="s">
        <v>10055</v>
      </c>
      <c r="J3241" t="s">
        <v>8098</v>
      </c>
      <c r="K3241" s="3" t="s">
        <v>29</v>
      </c>
      <c r="L3241">
        <v>0</v>
      </c>
      <c r="M3241">
        <v>1897404</v>
      </c>
      <c r="N3241" t="s">
        <v>6686</v>
      </c>
      <c r="O3241" s="2">
        <v>132</v>
      </c>
      <c r="Q3241" s="10" t="s">
        <v>16</v>
      </c>
      <c r="R3241" s="21">
        <v>1997</v>
      </c>
      <c r="S3241" s="27" t="s">
        <v>13500</v>
      </c>
      <c r="T3241" s="25" t="str">
        <f>LEFT(S3241,3)</f>
        <v>Dec</v>
      </c>
      <c r="U3241" s="10" t="s">
        <v>29</v>
      </c>
      <c r="V3241" s="21">
        <v>6.6</v>
      </c>
      <c r="W3241" s="10">
        <v>6500</v>
      </c>
      <c r="X3241" s="10" t="s">
        <v>2425</v>
      </c>
      <c r="Y3241" s="10" t="s">
        <v>10055</v>
      </c>
      <c r="Z3241" s="10" t="s">
        <v>8098</v>
      </c>
      <c r="AA3241" s="22" t="s">
        <v>29</v>
      </c>
      <c r="AB3241" s="10">
        <v>0</v>
      </c>
      <c r="AC3241" s="10">
        <v>1897404</v>
      </c>
      <c r="AD3241" s="10" t="s">
        <v>6686</v>
      </c>
      <c r="AE3241" s="23">
        <v>132</v>
      </c>
    </row>
    <row r="3242" spans="1:31" x14ac:dyDescent="0.35">
      <c r="A3242" t="s">
        <v>10056</v>
      </c>
      <c r="B3242" t="s">
        <v>15</v>
      </c>
      <c r="C3242" t="s">
        <v>103</v>
      </c>
      <c r="D3242" s="2">
        <v>1997</v>
      </c>
      <c r="E3242" t="s">
        <v>9094</v>
      </c>
      <c r="F3242" s="2">
        <v>6.4</v>
      </c>
      <c r="G3242">
        <v>14000</v>
      </c>
      <c r="H3242" t="s">
        <v>4155</v>
      </c>
      <c r="I3242" t="s">
        <v>10057</v>
      </c>
      <c r="J3242" t="s">
        <v>10058</v>
      </c>
      <c r="K3242" s="3" t="s">
        <v>3810</v>
      </c>
      <c r="L3242">
        <v>35000000</v>
      </c>
      <c r="M3242">
        <v>2372903</v>
      </c>
      <c r="N3242" t="s">
        <v>2042</v>
      </c>
      <c r="O3242" s="2">
        <v>121</v>
      </c>
      <c r="Q3242" s="9" t="s">
        <v>103</v>
      </c>
      <c r="R3242" s="18">
        <v>1997</v>
      </c>
      <c r="S3242" s="26" t="s">
        <v>13385</v>
      </c>
      <c r="T3242" s="25" t="str">
        <f>LEFT(S3242,3)</f>
        <v>Feb</v>
      </c>
      <c r="U3242" s="9" t="s">
        <v>29</v>
      </c>
      <c r="V3242" s="18">
        <v>6.4</v>
      </c>
      <c r="W3242" s="9">
        <v>14000</v>
      </c>
      <c r="X3242" s="9" t="s">
        <v>4155</v>
      </c>
      <c r="Y3242" s="9" t="s">
        <v>10057</v>
      </c>
      <c r="Z3242" s="9" t="s">
        <v>10058</v>
      </c>
      <c r="AA3242" s="19" t="s">
        <v>3810</v>
      </c>
      <c r="AB3242" s="9">
        <v>35000000</v>
      </c>
      <c r="AC3242" s="9">
        <v>2372903</v>
      </c>
      <c r="AD3242" s="9" t="s">
        <v>2042</v>
      </c>
      <c r="AE3242" s="20">
        <v>121</v>
      </c>
    </row>
    <row r="3243" spans="1:31" x14ac:dyDescent="0.35">
      <c r="A3243" t="s">
        <v>10059</v>
      </c>
      <c r="B3243" t="s">
        <v>1998</v>
      </c>
      <c r="C3243" t="s">
        <v>40</v>
      </c>
      <c r="D3243" s="2">
        <v>1997</v>
      </c>
      <c r="E3243" t="s">
        <v>8962</v>
      </c>
      <c r="F3243" s="2">
        <v>5.8</v>
      </c>
      <c r="G3243">
        <v>6000</v>
      </c>
      <c r="H3243" t="s">
        <v>2573</v>
      </c>
      <c r="I3243" t="s">
        <v>10060</v>
      </c>
      <c r="J3243" t="s">
        <v>10061</v>
      </c>
      <c r="K3243" s="3" t="s">
        <v>29</v>
      </c>
      <c r="L3243">
        <v>0</v>
      </c>
      <c r="M3243">
        <v>14598571</v>
      </c>
      <c r="N3243" t="s">
        <v>10062</v>
      </c>
      <c r="O3243" s="2">
        <v>98</v>
      </c>
      <c r="Q3243" s="10" t="s">
        <v>40</v>
      </c>
      <c r="R3243" s="21">
        <v>1997</v>
      </c>
      <c r="S3243" s="27" t="s">
        <v>13353</v>
      </c>
      <c r="T3243" s="25" t="str">
        <f>LEFT(S3243,3)</f>
        <v>May</v>
      </c>
      <c r="U3243" s="10" t="s">
        <v>29</v>
      </c>
      <c r="V3243" s="21">
        <v>5.8</v>
      </c>
      <c r="W3243" s="10">
        <v>6000</v>
      </c>
      <c r="X3243" s="10" t="s">
        <v>2573</v>
      </c>
      <c r="Y3243" s="10" t="s">
        <v>10060</v>
      </c>
      <c r="Z3243" s="10" t="s">
        <v>10061</v>
      </c>
      <c r="AA3243" s="22" t="s">
        <v>29</v>
      </c>
      <c r="AB3243" s="10">
        <v>0</v>
      </c>
      <c r="AC3243" s="10">
        <v>14598571</v>
      </c>
      <c r="AD3243" s="10" t="s">
        <v>10062</v>
      </c>
      <c r="AE3243" s="23">
        <v>98</v>
      </c>
    </row>
    <row r="3244" spans="1:31" x14ac:dyDescent="0.35">
      <c r="A3244" t="s">
        <v>10063</v>
      </c>
      <c r="B3244" t="s">
        <v>15</v>
      </c>
      <c r="C3244" t="s">
        <v>40</v>
      </c>
      <c r="D3244" s="2">
        <v>1997</v>
      </c>
      <c r="E3244" t="s">
        <v>9662</v>
      </c>
      <c r="F3244" s="2">
        <v>6.5</v>
      </c>
      <c r="G3244">
        <v>5400</v>
      </c>
      <c r="H3244" t="s">
        <v>6684</v>
      </c>
      <c r="I3244" t="s">
        <v>10064</v>
      </c>
      <c r="J3244" t="s">
        <v>10065</v>
      </c>
      <c r="K3244" s="3" t="s">
        <v>3155</v>
      </c>
      <c r="L3244">
        <v>0</v>
      </c>
      <c r="M3244">
        <v>3392080</v>
      </c>
      <c r="N3244" t="s">
        <v>10066</v>
      </c>
      <c r="O3244" s="2">
        <v>97</v>
      </c>
      <c r="Q3244" s="9" t="s">
        <v>40</v>
      </c>
      <c r="R3244" s="18">
        <v>1997</v>
      </c>
      <c r="S3244" s="26" t="s">
        <v>13458</v>
      </c>
      <c r="T3244" s="25" t="str">
        <f>LEFT(S3244,3)</f>
        <v>Oct</v>
      </c>
      <c r="U3244" s="9" t="s">
        <v>29</v>
      </c>
      <c r="V3244" s="18">
        <v>6.5</v>
      </c>
      <c r="W3244" s="9">
        <v>5400</v>
      </c>
      <c r="X3244" s="9" t="s">
        <v>6684</v>
      </c>
      <c r="Y3244" s="9" t="s">
        <v>10064</v>
      </c>
      <c r="Z3244" s="9" t="s">
        <v>10065</v>
      </c>
      <c r="AA3244" s="19" t="s">
        <v>3155</v>
      </c>
      <c r="AB3244" s="9">
        <v>0</v>
      </c>
      <c r="AC3244" s="9">
        <v>3392080</v>
      </c>
      <c r="AD3244" s="9" t="s">
        <v>10066</v>
      </c>
      <c r="AE3244" s="20">
        <v>97</v>
      </c>
    </row>
    <row r="3245" spans="1:31" x14ac:dyDescent="0.35">
      <c r="A3245" t="s">
        <v>10067</v>
      </c>
      <c r="B3245" t="s">
        <v>15</v>
      </c>
      <c r="C3245" t="s">
        <v>40</v>
      </c>
      <c r="D3245" s="2">
        <v>1998</v>
      </c>
      <c r="E3245" t="s">
        <v>10068</v>
      </c>
      <c r="F3245" s="2">
        <v>8.1</v>
      </c>
      <c r="G3245">
        <v>754000</v>
      </c>
      <c r="H3245" t="s">
        <v>2093</v>
      </c>
      <c r="I3245" t="s">
        <v>2922</v>
      </c>
      <c r="J3245" t="s">
        <v>661</v>
      </c>
      <c r="K3245" s="3" t="s">
        <v>29</v>
      </c>
      <c r="L3245">
        <v>15000000</v>
      </c>
      <c r="M3245">
        <v>46748721</v>
      </c>
      <c r="N3245" t="s">
        <v>7570</v>
      </c>
      <c r="O3245" s="2">
        <v>117</v>
      </c>
      <c r="Q3245" s="10" t="s">
        <v>40</v>
      </c>
      <c r="R3245" s="21">
        <v>1998</v>
      </c>
      <c r="S3245" s="27" t="s">
        <v>13501</v>
      </c>
      <c r="T3245" s="25" t="str">
        <f>LEFT(S3245,3)</f>
        <v>Mar</v>
      </c>
      <c r="U3245" s="10" t="s">
        <v>29</v>
      </c>
      <c r="V3245" s="21">
        <v>8.1</v>
      </c>
      <c r="W3245" s="10">
        <v>754000</v>
      </c>
      <c r="X3245" s="10" t="s">
        <v>2093</v>
      </c>
      <c r="Y3245" s="10" t="s">
        <v>2922</v>
      </c>
      <c r="Z3245" s="10" t="s">
        <v>661</v>
      </c>
      <c r="AA3245" s="22" t="s">
        <v>29</v>
      </c>
      <c r="AB3245" s="10">
        <v>15000000</v>
      </c>
      <c r="AC3245" s="10">
        <v>46748721</v>
      </c>
      <c r="AD3245" s="10" t="s">
        <v>7570</v>
      </c>
      <c r="AE3245" s="23">
        <v>117</v>
      </c>
    </row>
    <row r="3246" spans="1:31" x14ac:dyDescent="0.35">
      <c r="A3246" t="s">
        <v>10069</v>
      </c>
      <c r="B3246" t="s">
        <v>15</v>
      </c>
      <c r="C3246" t="s">
        <v>16</v>
      </c>
      <c r="D3246" s="2">
        <v>1998</v>
      </c>
      <c r="E3246" t="s">
        <v>10070</v>
      </c>
      <c r="F3246" s="2">
        <v>8.6</v>
      </c>
      <c r="G3246">
        <v>1300000</v>
      </c>
      <c r="H3246" t="s">
        <v>494</v>
      </c>
      <c r="I3246" t="s">
        <v>10071</v>
      </c>
      <c r="J3246" t="s">
        <v>2090</v>
      </c>
      <c r="K3246" s="3" t="s">
        <v>29</v>
      </c>
      <c r="L3246">
        <v>70000000</v>
      </c>
      <c r="M3246">
        <v>482349603</v>
      </c>
      <c r="N3246" t="s">
        <v>9685</v>
      </c>
      <c r="O3246" s="2">
        <v>169</v>
      </c>
      <c r="Q3246" s="9" t="s">
        <v>16</v>
      </c>
      <c r="R3246" s="18">
        <v>1998</v>
      </c>
      <c r="S3246" s="26" t="s">
        <v>13502</v>
      </c>
      <c r="T3246" s="25" t="str">
        <f>LEFT(S3246,3)</f>
        <v>Jul</v>
      </c>
      <c r="U3246" s="9" t="s">
        <v>29</v>
      </c>
      <c r="V3246" s="18">
        <v>8.6</v>
      </c>
      <c r="W3246" s="9">
        <v>1300000</v>
      </c>
      <c r="X3246" s="9" t="s">
        <v>494</v>
      </c>
      <c r="Y3246" s="9" t="s">
        <v>10071</v>
      </c>
      <c r="Z3246" s="9" t="s">
        <v>2090</v>
      </c>
      <c r="AA3246" s="19" t="s">
        <v>29</v>
      </c>
      <c r="AB3246" s="9">
        <v>70000000</v>
      </c>
      <c r="AC3246" s="9">
        <v>482349603</v>
      </c>
      <c r="AD3246" s="9" t="s">
        <v>9685</v>
      </c>
      <c r="AE3246" s="20">
        <v>169</v>
      </c>
    </row>
    <row r="3247" spans="1:31" x14ac:dyDescent="0.35">
      <c r="A3247" t="s">
        <v>10072</v>
      </c>
      <c r="B3247" t="s">
        <v>15</v>
      </c>
      <c r="C3247" t="s">
        <v>16</v>
      </c>
      <c r="D3247" s="2">
        <v>1998</v>
      </c>
      <c r="E3247" t="s">
        <v>10073</v>
      </c>
      <c r="F3247" s="2">
        <v>8.5</v>
      </c>
      <c r="G3247">
        <v>1100000</v>
      </c>
      <c r="H3247" t="s">
        <v>10074</v>
      </c>
      <c r="I3247" t="s">
        <v>10075</v>
      </c>
      <c r="J3247" t="s">
        <v>10076</v>
      </c>
      <c r="K3247" s="3" t="s">
        <v>29</v>
      </c>
      <c r="L3247">
        <v>20000000</v>
      </c>
      <c r="M3247">
        <v>23875127</v>
      </c>
      <c r="N3247" t="s">
        <v>2025</v>
      </c>
      <c r="O3247" s="2">
        <v>119</v>
      </c>
      <c r="Q3247" s="10" t="s">
        <v>16</v>
      </c>
      <c r="R3247" s="21">
        <v>1998</v>
      </c>
      <c r="S3247" s="27" t="s">
        <v>13503</v>
      </c>
      <c r="T3247" s="25" t="str">
        <f>LEFT(S3247,3)</f>
        <v>Nov</v>
      </c>
      <c r="U3247" s="10" t="s">
        <v>29</v>
      </c>
      <c r="V3247" s="21">
        <v>8.5</v>
      </c>
      <c r="W3247" s="10">
        <v>1100000</v>
      </c>
      <c r="X3247" s="10" t="s">
        <v>10074</v>
      </c>
      <c r="Y3247" s="10" t="s">
        <v>10075</v>
      </c>
      <c r="Z3247" s="10" t="s">
        <v>10076</v>
      </c>
      <c r="AA3247" s="22" t="s">
        <v>29</v>
      </c>
      <c r="AB3247" s="10">
        <v>20000000</v>
      </c>
      <c r="AC3247" s="10">
        <v>23875127</v>
      </c>
      <c r="AD3247" s="10" t="s">
        <v>2025</v>
      </c>
      <c r="AE3247" s="23">
        <v>119</v>
      </c>
    </row>
    <row r="3248" spans="1:31" x14ac:dyDescent="0.35">
      <c r="A3248" t="s">
        <v>10077</v>
      </c>
      <c r="B3248" t="s">
        <v>15</v>
      </c>
      <c r="C3248" t="s">
        <v>33</v>
      </c>
      <c r="D3248" s="2">
        <v>1998</v>
      </c>
      <c r="E3248" t="s">
        <v>10078</v>
      </c>
      <c r="F3248" s="2">
        <v>8.1999999999999993</v>
      </c>
      <c r="G3248">
        <v>547000</v>
      </c>
      <c r="H3248" t="s">
        <v>10079</v>
      </c>
      <c r="I3248" t="s">
        <v>10079</v>
      </c>
      <c r="J3248" t="s">
        <v>10080</v>
      </c>
      <c r="K3248" s="3" t="s">
        <v>21</v>
      </c>
      <c r="L3248">
        <v>0</v>
      </c>
      <c r="M3248">
        <v>3753929</v>
      </c>
      <c r="N3248" t="s">
        <v>10081</v>
      </c>
      <c r="O3248" s="2">
        <v>107</v>
      </c>
      <c r="Q3248" s="9" t="s">
        <v>33</v>
      </c>
      <c r="R3248" s="18">
        <v>1998</v>
      </c>
      <c r="S3248" s="26" t="s">
        <v>13504</v>
      </c>
      <c r="T3248" s="25" t="str">
        <f>LEFT(S3248,3)</f>
        <v>Aug</v>
      </c>
      <c r="U3248" s="9" t="s">
        <v>21</v>
      </c>
      <c r="V3248" s="18">
        <v>8.1999999999999993</v>
      </c>
      <c r="W3248" s="9">
        <v>547000</v>
      </c>
      <c r="X3248" s="9" t="s">
        <v>10079</v>
      </c>
      <c r="Y3248" s="9" t="s">
        <v>10079</v>
      </c>
      <c r="Z3248" s="9" t="s">
        <v>10080</v>
      </c>
      <c r="AA3248" s="19" t="s">
        <v>21</v>
      </c>
      <c r="AB3248" s="9">
        <v>0</v>
      </c>
      <c r="AC3248" s="9">
        <v>3753929</v>
      </c>
      <c r="AD3248" s="9" t="s">
        <v>10081</v>
      </c>
      <c r="AE3248" s="20">
        <v>107</v>
      </c>
    </row>
    <row r="3249" spans="1:31" x14ac:dyDescent="0.35">
      <c r="A3249" t="s">
        <v>10082</v>
      </c>
      <c r="B3249" t="s">
        <v>32</v>
      </c>
      <c r="C3249" t="s">
        <v>40</v>
      </c>
      <c r="D3249" s="2">
        <v>1998</v>
      </c>
      <c r="E3249" t="s">
        <v>10048</v>
      </c>
      <c r="F3249" s="2">
        <v>8.1</v>
      </c>
      <c r="G3249">
        <v>972000</v>
      </c>
      <c r="H3249" t="s">
        <v>702</v>
      </c>
      <c r="I3249" t="s">
        <v>9575</v>
      </c>
      <c r="J3249" t="s">
        <v>7912</v>
      </c>
      <c r="K3249" s="3" t="s">
        <v>29</v>
      </c>
      <c r="L3249">
        <v>60000000</v>
      </c>
      <c r="M3249">
        <v>264118201</v>
      </c>
      <c r="N3249" t="s">
        <v>43</v>
      </c>
      <c r="O3249" s="2">
        <v>103</v>
      </c>
      <c r="Q3249" s="10" t="s">
        <v>40</v>
      </c>
      <c r="R3249" s="21">
        <v>1998</v>
      </c>
      <c r="S3249" s="27" t="s">
        <v>13499</v>
      </c>
      <c r="T3249" s="25" t="str">
        <f>LEFT(S3249,3)</f>
        <v>Jun</v>
      </c>
      <c r="U3249" s="10" t="s">
        <v>29</v>
      </c>
      <c r="V3249" s="21">
        <v>8.1</v>
      </c>
      <c r="W3249" s="10">
        <v>972000</v>
      </c>
      <c r="X3249" s="10" t="s">
        <v>702</v>
      </c>
      <c r="Y3249" s="10" t="s">
        <v>9575</v>
      </c>
      <c r="Z3249" s="10" t="s">
        <v>7912</v>
      </c>
      <c r="AA3249" s="22" t="s">
        <v>29</v>
      </c>
      <c r="AB3249" s="10">
        <v>60000000</v>
      </c>
      <c r="AC3249" s="10">
        <v>264118201</v>
      </c>
      <c r="AD3249" s="10" t="s">
        <v>43</v>
      </c>
      <c r="AE3249" s="23">
        <v>103</v>
      </c>
    </row>
    <row r="3250" spans="1:31" x14ac:dyDescent="0.35">
      <c r="A3250" t="s">
        <v>10083</v>
      </c>
      <c r="B3250" t="s">
        <v>1998</v>
      </c>
      <c r="C3250" t="s">
        <v>33</v>
      </c>
      <c r="D3250" s="2">
        <v>1998</v>
      </c>
      <c r="E3250" t="s">
        <v>10084</v>
      </c>
      <c r="F3250" s="2">
        <v>6.7</v>
      </c>
      <c r="G3250">
        <v>403000</v>
      </c>
      <c r="H3250" t="s">
        <v>8510</v>
      </c>
      <c r="I3250" t="s">
        <v>8461</v>
      </c>
      <c r="J3250" t="s">
        <v>4458</v>
      </c>
      <c r="K3250" s="3" t="s">
        <v>29</v>
      </c>
      <c r="L3250">
        <v>140000000</v>
      </c>
      <c r="M3250">
        <v>553709788</v>
      </c>
      <c r="N3250" t="s">
        <v>2091</v>
      </c>
      <c r="O3250" s="2">
        <v>151</v>
      </c>
      <c r="Q3250" s="9" t="s">
        <v>33</v>
      </c>
      <c r="R3250" s="18">
        <v>1998</v>
      </c>
      <c r="S3250" s="26" t="s">
        <v>13505</v>
      </c>
      <c r="T3250" s="25" t="str">
        <f>LEFT(S3250,3)</f>
        <v>Jul</v>
      </c>
      <c r="U3250" s="9" t="s">
        <v>29</v>
      </c>
      <c r="V3250" s="18">
        <v>6.7</v>
      </c>
      <c r="W3250" s="9">
        <v>403000</v>
      </c>
      <c r="X3250" s="9" t="s">
        <v>8510</v>
      </c>
      <c r="Y3250" s="9" t="s">
        <v>8461</v>
      </c>
      <c r="Z3250" s="9" t="s">
        <v>4458</v>
      </c>
      <c r="AA3250" s="19" t="s">
        <v>29</v>
      </c>
      <c r="AB3250" s="9">
        <v>140000000</v>
      </c>
      <c r="AC3250" s="9">
        <v>553709788</v>
      </c>
      <c r="AD3250" s="9" t="s">
        <v>2091</v>
      </c>
      <c r="AE3250" s="20">
        <v>151</v>
      </c>
    </row>
    <row r="3251" spans="1:31" x14ac:dyDescent="0.35">
      <c r="A3251" t="s">
        <v>10085</v>
      </c>
      <c r="B3251" t="s">
        <v>15</v>
      </c>
      <c r="C3251" t="s">
        <v>103</v>
      </c>
      <c r="D3251" s="2">
        <v>1998</v>
      </c>
      <c r="E3251" t="s">
        <v>10086</v>
      </c>
      <c r="F3251" s="2">
        <v>7.3</v>
      </c>
      <c r="G3251">
        <v>144000</v>
      </c>
      <c r="H3251" t="s">
        <v>5310</v>
      </c>
      <c r="I3251" t="s">
        <v>10087</v>
      </c>
      <c r="J3251" t="s">
        <v>9528</v>
      </c>
      <c r="K3251" s="3" t="s">
        <v>29</v>
      </c>
      <c r="L3251">
        <v>12000000</v>
      </c>
      <c r="M3251">
        <v>22912409</v>
      </c>
      <c r="N3251" t="s">
        <v>3743</v>
      </c>
      <c r="O3251" s="2">
        <v>121</v>
      </c>
      <c r="Q3251" s="10" t="s">
        <v>103</v>
      </c>
      <c r="R3251" s="21">
        <v>1998</v>
      </c>
      <c r="S3251" s="27" t="s">
        <v>13506</v>
      </c>
      <c r="T3251" s="25" t="str">
        <f>LEFT(S3251,3)</f>
        <v>Sep</v>
      </c>
      <c r="U3251" s="10" t="s">
        <v>29</v>
      </c>
      <c r="V3251" s="21">
        <v>7.3</v>
      </c>
      <c r="W3251" s="10">
        <v>144000</v>
      </c>
      <c r="X3251" s="10" t="s">
        <v>5310</v>
      </c>
      <c r="Y3251" s="10" t="s">
        <v>10087</v>
      </c>
      <c r="Z3251" s="10" t="s">
        <v>9528</v>
      </c>
      <c r="AA3251" s="22" t="s">
        <v>29</v>
      </c>
      <c r="AB3251" s="10">
        <v>12000000</v>
      </c>
      <c r="AC3251" s="10">
        <v>22912409</v>
      </c>
      <c r="AD3251" s="10" t="s">
        <v>3743</v>
      </c>
      <c r="AE3251" s="23">
        <v>121</v>
      </c>
    </row>
    <row r="3252" spans="1:31" x14ac:dyDescent="0.35">
      <c r="A3252" t="s">
        <v>10088</v>
      </c>
      <c r="B3252" t="s">
        <v>32</v>
      </c>
      <c r="C3252" t="s">
        <v>24</v>
      </c>
      <c r="D3252" s="2">
        <v>1998</v>
      </c>
      <c r="E3252" t="s">
        <v>10089</v>
      </c>
      <c r="F3252" s="2">
        <v>6.6</v>
      </c>
      <c r="G3252">
        <v>125000</v>
      </c>
      <c r="H3252" t="s">
        <v>213</v>
      </c>
      <c r="I3252" t="s">
        <v>10090</v>
      </c>
      <c r="J3252" t="s">
        <v>10091</v>
      </c>
      <c r="K3252" s="3" t="s">
        <v>29</v>
      </c>
      <c r="L3252">
        <v>0</v>
      </c>
      <c r="M3252">
        <v>92108659</v>
      </c>
      <c r="N3252" t="s">
        <v>1917</v>
      </c>
      <c r="O3252" s="2">
        <v>128</v>
      </c>
      <c r="Q3252" s="9" t="s">
        <v>24</v>
      </c>
      <c r="R3252" s="18">
        <v>1998</v>
      </c>
      <c r="S3252" s="26" t="s">
        <v>13507</v>
      </c>
      <c r="T3252" s="25" t="str">
        <f>LEFT(S3252,3)</f>
        <v>Jul</v>
      </c>
      <c r="U3252" s="9" t="s">
        <v>29</v>
      </c>
      <c r="V3252" s="18">
        <v>6.6</v>
      </c>
      <c r="W3252" s="9">
        <v>125000</v>
      </c>
      <c r="X3252" s="9" t="s">
        <v>213</v>
      </c>
      <c r="Y3252" s="9" t="s">
        <v>10090</v>
      </c>
      <c r="Z3252" s="9" t="s">
        <v>10091</v>
      </c>
      <c r="AA3252" s="19" t="s">
        <v>29</v>
      </c>
      <c r="AB3252" s="9">
        <v>0</v>
      </c>
      <c r="AC3252" s="9">
        <v>92108659</v>
      </c>
      <c r="AD3252" s="9" t="s">
        <v>1917</v>
      </c>
      <c r="AE3252" s="20">
        <v>128</v>
      </c>
    </row>
    <row r="3253" spans="1:31" x14ac:dyDescent="0.35">
      <c r="A3253" t="s">
        <v>10092</v>
      </c>
      <c r="B3253" t="s">
        <v>15</v>
      </c>
      <c r="C3253" t="s">
        <v>103</v>
      </c>
      <c r="D3253" s="2">
        <v>1998</v>
      </c>
      <c r="E3253" t="s">
        <v>9875</v>
      </c>
      <c r="F3253" s="2">
        <v>6.5</v>
      </c>
      <c r="G3253">
        <v>112000</v>
      </c>
      <c r="H3253" t="s">
        <v>3366</v>
      </c>
      <c r="I3253" t="s">
        <v>6169</v>
      </c>
      <c r="J3253" t="s">
        <v>2045</v>
      </c>
      <c r="K3253" s="3" t="s">
        <v>29</v>
      </c>
      <c r="L3253">
        <v>20000000</v>
      </c>
      <c r="M3253">
        <v>30166293</v>
      </c>
      <c r="N3253" t="s">
        <v>9582</v>
      </c>
      <c r="O3253" s="2">
        <v>108</v>
      </c>
      <c r="Q3253" s="10" t="s">
        <v>103</v>
      </c>
      <c r="R3253" s="21">
        <v>1998</v>
      </c>
      <c r="S3253" s="27" t="s">
        <v>13481</v>
      </c>
      <c r="T3253" s="25" t="str">
        <f>LEFT(S3253,3)</f>
        <v>Mar</v>
      </c>
      <c r="U3253" s="10" t="s">
        <v>29</v>
      </c>
      <c r="V3253" s="21">
        <v>6.5</v>
      </c>
      <c r="W3253" s="10">
        <v>112000</v>
      </c>
      <c r="X3253" s="10" t="s">
        <v>3366</v>
      </c>
      <c r="Y3253" s="10" t="s">
        <v>6169</v>
      </c>
      <c r="Z3253" s="10" t="s">
        <v>2045</v>
      </c>
      <c r="AA3253" s="22" t="s">
        <v>29</v>
      </c>
      <c r="AB3253" s="10">
        <v>20000000</v>
      </c>
      <c r="AC3253" s="10">
        <v>30166293</v>
      </c>
      <c r="AD3253" s="10" t="s">
        <v>9582</v>
      </c>
      <c r="AE3253" s="23">
        <v>108</v>
      </c>
    </row>
    <row r="3254" spans="1:31" x14ac:dyDescent="0.35">
      <c r="A3254" t="s">
        <v>10093</v>
      </c>
      <c r="B3254" t="s">
        <v>15</v>
      </c>
      <c r="C3254" t="s">
        <v>33</v>
      </c>
      <c r="D3254" s="2">
        <v>1998</v>
      </c>
      <c r="E3254" t="s">
        <v>10094</v>
      </c>
      <c r="F3254" s="2">
        <v>7.1</v>
      </c>
      <c r="G3254">
        <v>252000</v>
      </c>
      <c r="H3254" t="s">
        <v>8251</v>
      </c>
      <c r="I3254" t="s">
        <v>5858</v>
      </c>
      <c r="J3254" t="s">
        <v>6340</v>
      </c>
      <c r="K3254" s="3" t="s">
        <v>29</v>
      </c>
      <c r="L3254">
        <v>45000000</v>
      </c>
      <c r="M3254">
        <v>131183530</v>
      </c>
      <c r="N3254" t="s">
        <v>10095</v>
      </c>
      <c r="O3254" s="2">
        <v>120</v>
      </c>
      <c r="Q3254" s="9" t="s">
        <v>33</v>
      </c>
      <c r="R3254" s="18">
        <v>1998</v>
      </c>
      <c r="S3254" s="26" t="s">
        <v>13508</v>
      </c>
      <c r="T3254" s="25" t="str">
        <f>LEFT(S3254,3)</f>
        <v>Aug</v>
      </c>
      <c r="U3254" s="9" t="s">
        <v>29</v>
      </c>
      <c r="V3254" s="18">
        <v>7.1</v>
      </c>
      <c r="W3254" s="9">
        <v>252000</v>
      </c>
      <c r="X3254" s="9" t="s">
        <v>8251</v>
      </c>
      <c r="Y3254" s="9" t="s">
        <v>5858</v>
      </c>
      <c r="Z3254" s="9" t="s">
        <v>6340</v>
      </c>
      <c r="AA3254" s="19" t="s">
        <v>29</v>
      </c>
      <c r="AB3254" s="9">
        <v>45000000</v>
      </c>
      <c r="AC3254" s="9">
        <v>131183530</v>
      </c>
      <c r="AD3254" s="9" t="s">
        <v>10095</v>
      </c>
      <c r="AE3254" s="20">
        <v>120</v>
      </c>
    </row>
    <row r="3255" spans="1:31" x14ac:dyDescent="0.35">
      <c r="A3255" t="s">
        <v>10096</v>
      </c>
      <c r="B3255" t="s">
        <v>1998</v>
      </c>
      <c r="C3255" t="s">
        <v>40</v>
      </c>
      <c r="D3255" s="2">
        <v>1998</v>
      </c>
      <c r="E3255" t="s">
        <v>9707</v>
      </c>
      <c r="F3255" s="2">
        <v>6.9</v>
      </c>
      <c r="G3255">
        <v>139000</v>
      </c>
      <c r="H3255" t="s">
        <v>10097</v>
      </c>
      <c r="I3255" t="s">
        <v>8512</v>
      </c>
      <c r="J3255" t="s">
        <v>8513</v>
      </c>
      <c r="K3255" s="3" t="s">
        <v>29</v>
      </c>
      <c r="L3255">
        <v>18000000</v>
      </c>
      <c r="M3255">
        <v>123306987</v>
      </c>
      <c r="N3255" t="s">
        <v>9381</v>
      </c>
      <c r="O3255" s="2">
        <v>97</v>
      </c>
      <c r="Q3255" s="10" t="s">
        <v>40</v>
      </c>
      <c r="R3255" s="21">
        <v>1998</v>
      </c>
      <c r="S3255" s="27" t="s">
        <v>13464</v>
      </c>
      <c r="T3255" s="25" t="str">
        <f>LEFT(S3255,3)</f>
        <v>Feb</v>
      </c>
      <c r="U3255" s="10" t="s">
        <v>29</v>
      </c>
      <c r="V3255" s="21">
        <v>6.9</v>
      </c>
      <c r="W3255" s="10">
        <v>139000</v>
      </c>
      <c r="X3255" s="10" t="s">
        <v>10097</v>
      </c>
      <c r="Y3255" s="10" t="s">
        <v>8512</v>
      </c>
      <c r="Z3255" s="10" t="s">
        <v>8513</v>
      </c>
      <c r="AA3255" s="22" t="s">
        <v>29</v>
      </c>
      <c r="AB3255" s="10">
        <v>18000000</v>
      </c>
      <c r="AC3255" s="10">
        <v>123306987</v>
      </c>
      <c r="AD3255" s="10" t="s">
        <v>9381</v>
      </c>
      <c r="AE3255" s="23">
        <v>97</v>
      </c>
    </row>
    <row r="3256" spans="1:31" x14ac:dyDescent="0.35">
      <c r="A3256" t="s">
        <v>10098</v>
      </c>
      <c r="B3256" t="s">
        <v>1998</v>
      </c>
      <c r="C3256" t="s">
        <v>16</v>
      </c>
      <c r="D3256" s="2">
        <v>1998</v>
      </c>
      <c r="E3256" t="s">
        <v>10099</v>
      </c>
      <c r="F3256" s="2">
        <v>7.2</v>
      </c>
      <c r="G3256">
        <v>223000</v>
      </c>
      <c r="H3256" t="s">
        <v>2033</v>
      </c>
      <c r="I3256" t="s">
        <v>10100</v>
      </c>
      <c r="J3256" t="s">
        <v>6534</v>
      </c>
      <c r="K3256" s="3" t="s">
        <v>29</v>
      </c>
      <c r="L3256">
        <v>90000000</v>
      </c>
      <c r="M3256">
        <v>142940100</v>
      </c>
      <c r="N3256" t="s">
        <v>60</v>
      </c>
      <c r="O3256" s="2">
        <v>178</v>
      </c>
      <c r="Q3256" s="9" t="s">
        <v>16</v>
      </c>
      <c r="R3256" s="18">
        <v>1998</v>
      </c>
      <c r="S3256" s="26" t="s">
        <v>13509</v>
      </c>
      <c r="T3256" s="25" t="str">
        <f>LEFT(S3256,3)</f>
        <v>Nov</v>
      </c>
      <c r="U3256" s="9" t="s">
        <v>29</v>
      </c>
      <c r="V3256" s="18">
        <v>7.2</v>
      </c>
      <c r="W3256" s="9">
        <v>223000</v>
      </c>
      <c r="X3256" s="9" t="s">
        <v>2033</v>
      </c>
      <c r="Y3256" s="9" t="s">
        <v>10100</v>
      </c>
      <c r="Z3256" s="9" t="s">
        <v>6534</v>
      </c>
      <c r="AA3256" s="19" t="s">
        <v>29</v>
      </c>
      <c r="AB3256" s="9">
        <v>90000000</v>
      </c>
      <c r="AC3256" s="9">
        <v>142940100</v>
      </c>
      <c r="AD3256" s="9" t="s">
        <v>60</v>
      </c>
      <c r="AE3256" s="20">
        <v>178</v>
      </c>
    </row>
    <row r="3257" spans="1:31" x14ac:dyDescent="0.35">
      <c r="A3257" t="s">
        <v>10101</v>
      </c>
      <c r="B3257" t="s">
        <v>1998</v>
      </c>
      <c r="C3257" t="s">
        <v>33</v>
      </c>
      <c r="D3257" s="2">
        <v>1998</v>
      </c>
      <c r="E3257" t="s">
        <v>10102</v>
      </c>
      <c r="F3257" s="2">
        <v>7</v>
      </c>
      <c r="G3257">
        <v>247000</v>
      </c>
      <c r="H3257" t="s">
        <v>9779</v>
      </c>
      <c r="I3257" t="s">
        <v>10103</v>
      </c>
      <c r="J3257" t="s">
        <v>2751</v>
      </c>
      <c r="K3257" s="3" t="s">
        <v>29</v>
      </c>
      <c r="L3257">
        <v>33000000</v>
      </c>
      <c r="M3257">
        <v>244721064</v>
      </c>
      <c r="N3257" t="s">
        <v>2025</v>
      </c>
      <c r="O3257" s="2">
        <v>98</v>
      </c>
      <c r="Q3257" s="10" t="s">
        <v>33</v>
      </c>
      <c r="R3257" s="21">
        <v>1998</v>
      </c>
      <c r="S3257" s="27" t="s">
        <v>13510</v>
      </c>
      <c r="T3257" s="25" t="str">
        <f>LEFT(S3257,3)</f>
        <v>Sep</v>
      </c>
      <c r="U3257" s="10" t="s">
        <v>29</v>
      </c>
      <c r="V3257" s="21">
        <v>7</v>
      </c>
      <c r="W3257" s="10">
        <v>247000</v>
      </c>
      <c r="X3257" s="10" t="s">
        <v>9779</v>
      </c>
      <c r="Y3257" s="10" t="s">
        <v>10103</v>
      </c>
      <c r="Z3257" s="10" t="s">
        <v>2751</v>
      </c>
      <c r="AA3257" s="22" t="s">
        <v>29</v>
      </c>
      <c r="AB3257" s="10">
        <v>33000000</v>
      </c>
      <c r="AC3257" s="10">
        <v>244721064</v>
      </c>
      <c r="AD3257" s="10" t="s">
        <v>2025</v>
      </c>
      <c r="AE3257" s="23">
        <v>98</v>
      </c>
    </row>
    <row r="3258" spans="1:31" x14ac:dyDescent="0.35">
      <c r="A3258" t="s">
        <v>10104</v>
      </c>
      <c r="B3258" t="s">
        <v>15</v>
      </c>
      <c r="C3258" t="s">
        <v>24</v>
      </c>
      <c r="D3258" s="2">
        <v>1998</v>
      </c>
      <c r="E3258" t="s">
        <v>9814</v>
      </c>
      <c r="F3258" s="2">
        <v>7.6</v>
      </c>
      <c r="G3258">
        <v>266000</v>
      </c>
      <c r="H3258" t="s">
        <v>566</v>
      </c>
      <c r="I3258" t="s">
        <v>258</v>
      </c>
      <c r="J3258" t="s">
        <v>5682</v>
      </c>
      <c r="K3258" s="3" t="s">
        <v>29</v>
      </c>
      <c r="L3258">
        <v>18500000</v>
      </c>
      <c r="M3258">
        <v>10680275</v>
      </c>
      <c r="N3258" t="s">
        <v>10105</v>
      </c>
      <c r="O3258" s="2">
        <v>118</v>
      </c>
      <c r="Q3258" s="9" t="s">
        <v>24</v>
      </c>
      <c r="R3258" s="18">
        <v>1998</v>
      </c>
      <c r="S3258" s="26" t="s">
        <v>13474</v>
      </c>
      <c r="T3258" s="25" t="str">
        <f>LEFT(S3258,3)</f>
        <v>May</v>
      </c>
      <c r="U3258" s="9" t="s">
        <v>29</v>
      </c>
      <c r="V3258" s="18">
        <v>7.6</v>
      </c>
      <c r="W3258" s="9">
        <v>266000</v>
      </c>
      <c r="X3258" s="9" t="s">
        <v>566</v>
      </c>
      <c r="Y3258" s="9" t="s">
        <v>258</v>
      </c>
      <c r="Z3258" s="9" t="s">
        <v>5682</v>
      </c>
      <c r="AA3258" s="19" t="s">
        <v>29</v>
      </c>
      <c r="AB3258" s="9">
        <v>18500000</v>
      </c>
      <c r="AC3258" s="9">
        <v>10680275</v>
      </c>
      <c r="AD3258" s="9" t="s">
        <v>10105</v>
      </c>
      <c r="AE3258" s="20">
        <v>118</v>
      </c>
    </row>
    <row r="3259" spans="1:31" x14ac:dyDescent="0.35">
      <c r="A3259" t="s">
        <v>10106</v>
      </c>
      <c r="B3259" t="s">
        <v>1998</v>
      </c>
      <c r="C3259" t="s">
        <v>33</v>
      </c>
      <c r="D3259" s="2">
        <v>1998</v>
      </c>
      <c r="E3259" t="s">
        <v>10107</v>
      </c>
      <c r="F3259" s="2">
        <v>6.2</v>
      </c>
      <c r="G3259">
        <v>168000</v>
      </c>
      <c r="H3259" t="s">
        <v>9710</v>
      </c>
      <c r="I3259" t="s">
        <v>1673</v>
      </c>
      <c r="J3259" t="s">
        <v>928</v>
      </c>
      <c r="K3259" s="3" t="s">
        <v>29</v>
      </c>
      <c r="L3259">
        <v>75000000</v>
      </c>
      <c r="M3259">
        <v>349464664</v>
      </c>
      <c r="N3259" t="s">
        <v>43</v>
      </c>
      <c r="O3259" s="2">
        <v>120</v>
      </c>
      <c r="Q3259" s="10" t="s">
        <v>33</v>
      </c>
      <c r="R3259" s="21">
        <v>1998</v>
      </c>
      <c r="S3259" s="27" t="s">
        <v>13511</v>
      </c>
      <c r="T3259" s="25" t="str">
        <f>LEFT(S3259,3)</f>
        <v>May</v>
      </c>
      <c r="U3259" s="10" t="s">
        <v>29</v>
      </c>
      <c r="V3259" s="21">
        <v>6.2</v>
      </c>
      <c r="W3259" s="10">
        <v>168000</v>
      </c>
      <c r="X3259" s="10" t="s">
        <v>9710</v>
      </c>
      <c r="Y3259" s="10" t="s">
        <v>1673</v>
      </c>
      <c r="Z3259" s="10" t="s">
        <v>928</v>
      </c>
      <c r="AA3259" s="22" t="s">
        <v>29</v>
      </c>
      <c r="AB3259" s="10">
        <v>75000000</v>
      </c>
      <c r="AC3259" s="10">
        <v>349464664</v>
      </c>
      <c r="AD3259" s="10" t="s">
        <v>43</v>
      </c>
      <c r="AE3259" s="23">
        <v>120</v>
      </c>
    </row>
    <row r="3260" spans="1:31" x14ac:dyDescent="0.35">
      <c r="A3260" t="s">
        <v>10108</v>
      </c>
      <c r="B3260" t="s">
        <v>15</v>
      </c>
      <c r="C3260" t="s">
        <v>40</v>
      </c>
      <c r="D3260" s="2">
        <v>1998</v>
      </c>
      <c r="E3260" t="s">
        <v>10109</v>
      </c>
      <c r="F3260" s="2">
        <v>7.1</v>
      </c>
      <c r="G3260">
        <v>297000</v>
      </c>
      <c r="H3260" t="s">
        <v>9062</v>
      </c>
      <c r="I3260" t="s">
        <v>10110</v>
      </c>
      <c r="J3260" t="s">
        <v>8849</v>
      </c>
      <c r="K3260" s="3" t="s">
        <v>29</v>
      </c>
      <c r="L3260">
        <v>23000000</v>
      </c>
      <c r="M3260">
        <v>369884651</v>
      </c>
      <c r="N3260" t="s">
        <v>179</v>
      </c>
      <c r="O3260" s="2">
        <v>119</v>
      </c>
      <c r="Q3260" s="9" t="s">
        <v>40</v>
      </c>
      <c r="R3260" s="18">
        <v>1998</v>
      </c>
      <c r="S3260" s="26" t="s">
        <v>13512</v>
      </c>
      <c r="T3260" s="25" t="str">
        <f>LEFT(S3260,3)</f>
        <v>Jul</v>
      </c>
      <c r="U3260" s="9" t="s">
        <v>29</v>
      </c>
      <c r="V3260" s="18">
        <v>7.1</v>
      </c>
      <c r="W3260" s="9">
        <v>297000</v>
      </c>
      <c r="X3260" s="9" t="s">
        <v>9062</v>
      </c>
      <c r="Y3260" s="9" t="s">
        <v>10110</v>
      </c>
      <c r="Z3260" s="9" t="s">
        <v>8849</v>
      </c>
      <c r="AA3260" s="19" t="s">
        <v>29</v>
      </c>
      <c r="AB3260" s="9">
        <v>23000000</v>
      </c>
      <c r="AC3260" s="9">
        <v>369884651</v>
      </c>
      <c r="AD3260" s="9" t="s">
        <v>179</v>
      </c>
      <c r="AE3260" s="20">
        <v>119</v>
      </c>
    </row>
    <row r="3261" spans="1:31" x14ac:dyDescent="0.35">
      <c r="A3261" t="s">
        <v>10111</v>
      </c>
      <c r="B3261" t="s">
        <v>15</v>
      </c>
      <c r="C3261" t="s">
        <v>51</v>
      </c>
      <c r="D3261" s="2">
        <v>1998</v>
      </c>
      <c r="E3261" t="s">
        <v>10112</v>
      </c>
      <c r="F3261" s="2">
        <v>6.5</v>
      </c>
      <c r="G3261">
        <v>114000</v>
      </c>
      <c r="H3261" t="s">
        <v>6905</v>
      </c>
      <c r="I3261" t="s">
        <v>10113</v>
      </c>
      <c r="J3261" t="s">
        <v>10114</v>
      </c>
      <c r="K3261" s="3" t="s">
        <v>29</v>
      </c>
      <c r="L3261">
        <v>15000000</v>
      </c>
      <c r="M3261">
        <v>40283321</v>
      </c>
      <c r="N3261" t="s">
        <v>8986</v>
      </c>
      <c r="O3261" s="2">
        <v>104</v>
      </c>
      <c r="Q3261" s="10" t="s">
        <v>51</v>
      </c>
      <c r="R3261" s="21">
        <v>1998</v>
      </c>
      <c r="S3261" s="27" t="s">
        <v>13513</v>
      </c>
      <c r="T3261" s="25" t="str">
        <f>LEFT(S3261,3)</f>
        <v>Dec</v>
      </c>
      <c r="U3261" s="10" t="s">
        <v>29</v>
      </c>
      <c r="V3261" s="21">
        <v>6.5</v>
      </c>
      <c r="W3261" s="10">
        <v>114000</v>
      </c>
      <c r="X3261" s="10" t="s">
        <v>6905</v>
      </c>
      <c r="Y3261" s="10" t="s">
        <v>10113</v>
      </c>
      <c r="Z3261" s="10" t="s">
        <v>10114</v>
      </c>
      <c r="AA3261" s="22" t="s">
        <v>29</v>
      </c>
      <c r="AB3261" s="10">
        <v>15000000</v>
      </c>
      <c r="AC3261" s="10">
        <v>40283321</v>
      </c>
      <c r="AD3261" s="10" t="s">
        <v>8986</v>
      </c>
      <c r="AE3261" s="23">
        <v>104</v>
      </c>
    </row>
    <row r="3262" spans="1:31" x14ac:dyDescent="0.35">
      <c r="A3262" t="s">
        <v>10115</v>
      </c>
      <c r="B3262" t="s">
        <v>336</v>
      </c>
      <c r="C3262" t="s">
        <v>389</v>
      </c>
      <c r="D3262" s="2">
        <v>1998</v>
      </c>
      <c r="E3262" t="s">
        <v>10116</v>
      </c>
      <c r="F3262" s="2">
        <v>7.2</v>
      </c>
      <c r="G3262">
        <v>273000</v>
      </c>
      <c r="H3262" t="s">
        <v>8476</v>
      </c>
      <c r="I3262" t="s">
        <v>8476</v>
      </c>
      <c r="J3262" t="s">
        <v>8361</v>
      </c>
      <c r="K3262" s="3" t="s">
        <v>29</v>
      </c>
      <c r="L3262">
        <v>120000000</v>
      </c>
      <c r="M3262">
        <v>363258859</v>
      </c>
      <c r="N3262" t="s">
        <v>10117</v>
      </c>
      <c r="O3262" s="2">
        <v>95</v>
      </c>
      <c r="Q3262" s="9" t="s">
        <v>389</v>
      </c>
      <c r="R3262" s="18">
        <v>1998</v>
      </c>
      <c r="S3262" s="26" t="s">
        <v>13514</v>
      </c>
      <c r="T3262" s="25" t="str">
        <f>LEFT(S3262,3)</f>
        <v>Nov</v>
      </c>
      <c r="U3262" s="9" t="s">
        <v>29</v>
      </c>
      <c r="V3262" s="18">
        <v>7.2</v>
      </c>
      <c r="W3262" s="9">
        <v>273000</v>
      </c>
      <c r="X3262" s="9" t="s">
        <v>8476</v>
      </c>
      <c r="Y3262" s="9" t="s">
        <v>8476</v>
      </c>
      <c r="Z3262" s="9" t="s">
        <v>8361</v>
      </c>
      <c r="AA3262" s="19" t="s">
        <v>29</v>
      </c>
      <c r="AB3262" s="9">
        <v>120000000</v>
      </c>
      <c r="AC3262" s="9">
        <v>363258859</v>
      </c>
      <c r="AD3262" s="9" t="s">
        <v>10117</v>
      </c>
      <c r="AE3262" s="20">
        <v>95</v>
      </c>
    </row>
    <row r="3263" spans="1:31" x14ac:dyDescent="0.35">
      <c r="A3263" t="s">
        <v>10118</v>
      </c>
      <c r="B3263" t="s">
        <v>15</v>
      </c>
      <c r="C3263" t="s">
        <v>40</v>
      </c>
      <c r="D3263" s="2">
        <v>1998</v>
      </c>
      <c r="E3263" t="s">
        <v>10119</v>
      </c>
      <c r="F3263" s="2">
        <v>7</v>
      </c>
      <c r="G3263">
        <v>88000</v>
      </c>
      <c r="H3263" t="s">
        <v>5105</v>
      </c>
      <c r="I3263" t="s">
        <v>2948</v>
      </c>
      <c r="J3263" t="s">
        <v>9712</v>
      </c>
      <c r="K3263" s="3" t="s">
        <v>29</v>
      </c>
      <c r="L3263">
        <v>48000000</v>
      </c>
      <c r="M3263">
        <v>77745966</v>
      </c>
      <c r="N3263" t="s">
        <v>60</v>
      </c>
      <c r="O3263" s="2">
        <v>123</v>
      </c>
      <c r="Q3263" s="10" t="s">
        <v>40</v>
      </c>
      <c r="R3263" s="21">
        <v>1998</v>
      </c>
      <c r="S3263" s="27" t="s">
        <v>13515</v>
      </c>
      <c r="T3263" s="25" t="str">
        <f>LEFT(S3263,3)</f>
        <v>Jun</v>
      </c>
      <c r="U3263" s="10" t="s">
        <v>29</v>
      </c>
      <c r="V3263" s="21">
        <v>7</v>
      </c>
      <c r="W3263" s="10">
        <v>88000</v>
      </c>
      <c r="X3263" s="10" t="s">
        <v>5105</v>
      </c>
      <c r="Y3263" s="10" t="s">
        <v>2948</v>
      </c>
      <c r="Z3263" s="10" t="s">
        <v>9712</v>
      </c>
      <c r="AA3263" s="22" t="s">
        <v>29</v>
      </c>
      <c r="AB3263" s="10">
        <v>48000000</v>
      </c>
      <c r="AC3263" s="10">
        <v>77745966</v>
      </c>
      <c r="AD3263" s="10" t="s">
        <v>60</v>
      </c>
      <c r="AE3263" s="23">
        <v>123</v>
      </c>
    </row>
    <row r="3264" spans="1:31" x14ac:dyDescent="0.35">
      <c r="A3264" t="s">
        <v>10120</v>
      </c>
      <c r="B3264" t="s">
        <v>336</v>
      </c>
      <c r="C3264" t="s">
        <v>389</v>
      </c>
      <c r="D3264" s="2">
        <v>1998</v>
      </c>
      <c r="E3264" t="s">
        <v>10121</v>
      </c>
      <c r="F3264" s="2">
        <v>7.6</v>
      </c>
      <c r="G3264">
        <v>265000</v>
      </c>
      <c r="H3264" t="s">
        <v>10122</v>
      </c>
      <c r="I3264" t="s">
        <v>10123</v>
      </c>
      <c r="J3264" t="s">
        <v>10124</v>
      </c>
      <c r="K3264" s="3" t="s">
        <v>29</v>
      </c>
      <c r="L3264">
        <v>90000000</v>
      </c>
      <c r="M3264">
        <v>304320254</v>
      </c>
      <c r="N3264" t="s">
        <v>610</v>
      </c>
      <c r="O3264" s="2">
        <v>88</v>
      </c>
      <c r="Q3264" s="9" t="s">
        <v>389</v>
      </c>
      <c r="R3264" s="18">
        <v>1998</v>
      </c>
      <c r="S3264" s="26" t="s">
        <v>13516</v>
      </c>
      <c r="T3264" s="25" t="str">
        <f>LEFT(S3264,3)</f>
        <v>Jun</v>
      </c>
      <c r="U3264" s="9" t="s">
        <v>29</v>
      </c>
      <c r="V3264" s="18">
        <v>7.6</v>
      </c>
      <c r="W3264" s="9">
        <v>265000</v>
      </c>
      <c r="X3264" s="9" t="s">
        <v>10122</v>
      </c>
      <c r="Y3264" s="9" t="s">
        <v>10123</v>
      </c>
      <c r="Z3264" s="9" t="s">
        <v>10124</v>
      </c>
      <c r="AA3264" s="19" t="s">
        <v>29</v>
      </c>
      <c r="AB3264" s="9">
        <v>90000000</v>
      </c>
      <c r="AC3264" s="9">
        <v>304320254</v>
      </c>
      <c r="AD3264" s="9" t="s">
        <v>610</v>
      </c>
      <c r="AE3264" s="20">
        <v>88</v>
      </c>
    </row>
    <row r="3265" spans="1:31" x14ac:dyDescent="0.35">
      <c r="A3265" t="s">
        <v>10125</v>
      </c>
      <c r="B3265" t="s">
        <v>1998</v>
      </c>
      <c r="C3265" t="s">
        <v>40</v>
      </c>
      <c r="D3265" s="2">
        <v>1998</v>
      </c>
      <c r="E3265" t="s">
        <v>7193</v>
      </c>
      <c r="F3265" s="2">
        <v>6.3</v>
      </c>
      <c r="G3265">
        <v>75000</v>
      </c>
      <c r="H3265" t="s">
        <v>2651</v>
      </c>
      <c r="I3265" t="s">
        <v>1771</v>
      </c>
      <c r="J3265" t="s">
        <v>8589</v>
      </c>
      <c r="K3265" s="3" t="s">
        <v>29</v>
      </c>
      <c r="L3265">
        <v>75000000</v>
      </c>
      <c r="M3265">
        <v>46733235</v>
      </c>
      <c r="N3265" t="s">
        <v>10126</v>
      </c>
      <c r="O3265" s="2">
        <v>104</v>
      </c>
      <c r="Q3265" s="10" t="s">
        <v>40</v>
      </c>
      <c r="R3265" s="21">
        <v>1998</v>
      </c>
      <c r="S3265" s="27" t="s">
        <v>13123</v>
      </c>
      <c r="T3265" s="25" t="str">
        <f>LEFT(S3265,3)</f>
        <v>Oct</v>
      </c>
      <c r="U3265" s="10" t="s">
        <v>29</v>
      </c>
      <c r="V3265" s="21">
        <v>6.3</v>
      </c>
      <c r="W3265" s="10">
        <v>75000</v>
      </c>
      <c r="X3265" s="10" t="s">
        <v>2651</v>
      </c>
      <c r="Y3265" s="10" t="s">
        <v>1771</v>
      </c>
      <c r="Z3265" s="10" t="s">
        <v>8589</v>
      </c>
      <c r="AA3265" s="22" t="s">
        <v>29</v>
      </c>
      <c r="AB3265" s="10">
        <v>75000000</v>
      </c>
      <c r="AC3265" s="10">
        <v>46733235</v>
      </c>
      <c r="AD3265" s="10" t="s">
        <v>10126</v>
      </c>
      <c r="AE3265" s="23">
        <v>104</v>
      </c>
    </row>
    <row r="3266" spans="1:31" x14ac:dyDescent="0.35">
      <c r="A3266" t="s">
        <v>10127</v>
      </c>
      <c r="B3266" t="s">
        <v>15</v>
      </c>
      <c r="C3266" t="s">
        <v>16</v>
      </c>
      <c r="D3266" s="2">
        <v>1998</v>
      </c>
      <c r="E3266" t="s">
        <v>10128</v>
      </c>
      <c r="F3266" s="2">
        <v>7.6</v>
      </c>
      <c r="G3266">
        <v>177000</v>
      </c>
      <c r="H3266" t="s">
        <v>10129</v>
      </c>
      <c r="I3266" t="s">
        <v>10130</v>
      </c>
      <c r="J3266" t="s">
        <v>10131</v>
      </c>
      <c r="K3266" s="3" t="s">
        <v>29</v>
      </c>
      <c r="L3266">
        <v>52000000</v>
      </c>
      <c r="M3266">
        <v>98126565</v>
      </c>
      <c r="N3266" t="s">
        <v>9108</v>
      </c>
      <c r="O3266" s="2">
        <v>170</v>
      </c>
      <c r="Q3266" s="9" t="s">
        <v>16</v>
      </c>
      <c r="R3266" s="18">
        <v>1998</v>
      </c>
      <c r="S3266" s="26" t="s">
        <v>13517</v>
      </c>
      <c r="T3266" s="25" t="str">
        <f>LEFT(S3266,3)</f>
        <v>Jan</v>
      </c>
      <c r="U3266" s="9" t="s">
        <v>29</v>
      </c>
      <c r="V3266" s="18">
        <v>7.6</v>
      </c>
      <c r="W3266" s="9">
        <v>177000</v>
      </c>
      <c r="X3266" s="9" t="s">
        <v>10129</v>
      </c>
      <c r="Y3266" s="9" t="s">
        <v>10130</v>
      </c>
      <c r="Z3266" s="9" t="s">
        <v>10131</v>
      </c>
      <c r="AA3266" s="19" t="s">
        <v>29</v>
      </c>
      <c r="AB3266" s="9">
        <v>52000000</v>
      </c>
      <c r="AC3266" s="9">
        <v>98126565</v>
      </c>
      <c r="AD3266" s="9" t="s">
        <v>9108</v>
      </c>
      <c r="AE3266" s="20">
        <v>170</v>
      </c>
    </row>
    <row r="3267" spans="1:31" x14ac:dyDescent="0.35">
      <c r="A3267" t="s">
        <v>10132</v>
      </c>
      <c r="B3267" t="s">
        <v>1998</v>
      </c>
      <c r="C3267" t="s">
        <v>40</v>
      </c>
      <c r="D3267" s="2">
        <v>1998</v>
      </c>
      <c r="E3267" t="s">
        <v>9736</v>
      </c>
      <c r="F3267" s="2">
        <v>7.5</v>
      </c>
      <c r="G3267">
        <v>123000</v>
      </c>
      <c r="H3267" t="s">
        <v>4466</v>
      </c>
      <c r="I3267" t="s">
        <v>4466</v>
      </c>
      <c r="J3267" t="s">
        <v>10133</v>
      </c>
      <c r="K3267" s="3" t="s">
        <v>29</v>
      </c>
      <c r="L3267">
        <v>60000000</v>
      </c>
      <c r="M3267">
        <v>49805462</v>
      </c>
      <c r="N3267" t="s">
        <v>2025</v>
      </c>
      <c r="O3267" s="2">
        <v>124</v>
      </c>
      <c r="Q3267" s="10" t="s">
        <v>40</v>
      </c>
      <c r="R3267" s="21">
        <v>1998</v>
      </c>
      <c r="S3267" s="27" t="s">
        <v>13467</v>
      </c>
      <c r="T3267" s="25" t="str">
        <f>LEFT(S3267,3)</f>
        <v>Oct</v>
      </c>
      <c r="U3267" s="10" t="s">
        <v>29</v>
      </c>
      <c r="V3267" s="21">
        <v>7.5</v>
      </c>
      <c r="W3267" s="10">
        <v>123000</v>
      </c>
      <c r="X3267" s="10" t="s">
        <v>4466</v>
      </c>
      <c r="Y3267" s="10" t="s">
        <v>4466</v>
      </c>
      <c r="Z3267" s="10" t="s">
        <v>10133</v>
      </c>
      <c r="AA3267" s="22" t="s">
        <v>29</v>
      </c>
      <c r="AB3267" s="10">
        <v>60000000</v>
      </c>
      <c r="AC3267" s="10">
        <v>49805462</v>
      </c>
      <c r="AD3267" s="10" t="s">
        <v>2025</v>
      </c>
      <c r="AE3267" s="23">
        <v>124</v>
      </c>
    </row>
    <row r="3268" spans="1:31" x14ac:dyDescent="0.35">
      <c r="A3268" t="s">
        <v>10134</v>
      </c>
      <c r="B3268" t="s">
        <v>32</v>
      </c>
      <c r="C3268" t="s">
        <v>40</v>
      </c>
      <c r="D3268" s="2">
        <v>1998</v>
      </c>
      <c r="E3268" t="s">
        <v>10135</v>
      </c>
      <c r="F3268" s="2">
        <v>6.7</v>
      </c>
      <c r="G3268">
        <v>200000</v>
      </c>
      <c r="H3268" t="s">
        <v>1584</v>
      </c>
      <c r="I3268" t="s">
        <v>10136</v>
      </c>
      <c r="J3268" t="s">
        <v>2090</v>
      </c>
      <c r="K3268" s="3" t="s">
        <v>29</v>
      </c>
      <c r="L3268">
        <v>65000000</v>
      </c>
      <c r="M3268">
        <v>250821495</v>
      </c>
      <c r="N3268" t="s">
        <v>22</v>
      </c>
      <c r="O3268" s="2">
        <v>119</v>
      </c>
      <c r="Q3268" s="9" t="s">
        <v>40</v>
      </c>
      <c r="R3268" s="18">
        <v>1998</v>
      </c>
      <c r="S3268" s="26" t="s">
        <v>13518</v>
      </c>
      <c r="T3268" s="25" t="str">
        <f>LEFT(S3268,3)</f>
        <v>Dec</v>
      </c>
      <c r="U3268" s="9" t="s">
        <v>29</v>
      </c>
      <c r="V3268" s="18">
        <v>6.7</v>
      </c>
      <c r="W3268" s="9">
        <v>200000</v>
      </c>
      <c r="X3268" s="9" t="s">
        <v>1584</v>
      </c>
      <c r="Y3268" s="9" t="s">
        <v>10136</v>
      </c>
      <c r="Z3268" s="9" t="s">
        <v>2090</v>
      </c>
      <c r="AA3268" s="19" t="s">
        <v>29</v>
      </c>
      <c r="AB3268" s="9">
        <v>65000000</v>
      </c>
      <c r="AC3268" s="9">
        <v>250821495</v>
      </c>
      <c r="AD3268" s="9" t="s">
        <v>22</v>
      </c>
      <c r="AE3268" s="20">
        <v>119</v>
      </c>
    </row>
    <row r="3269" spans="1:31" x14ac:dyDescent="0.35">
      <c r="A3269" t="s">
        <v>10137</v>
      </c>
      <c r="B3269" t="s">
        <v>1998</v>
      </c>
      <c r="C3269" t="s">
        <v>16</v>
      </c>
      <c r="D3269" s="2">
        <v>1998</v>
      </c>
      <c r="E3269" t="s">
        <v>10138</v>
      </c>
      <c r="F3269" s="2">
        <v>7</v>
      </c>
      <c r="G3269">
        <v>104000</v>
      </c>
      <c r="H3269" t="s">
        <v>7305</v>
      </c>
      <c r="I3269" t="s">
        <v>110</v>
      </c>
      <c r="J3269" t="s">
        <v>96</v>
      </c>
      <c r="K3269" s="3" t="s">
        <v>29</v>
      </c>
      <c r="L3269">
        <v>85000000</v>
      </c>
      <c r="M3269">
        <v>55382927</v>
      </c>
      <c r="N3269" t="s">
        <v>7570</v>
      </c>
      <c r="O3269" s="2">
        <v>113</v>
      </c>
      <c r="Q3269" s="10" t="s">
        <v>16</v>
      </c>
      <c r="R3269" s="21">
        <v>1998</v>
      </c>
      <c r="S3269" s="27" t="s">
        <v>13519</v>
      </c>
      <c r="T3269" s="25" t="str">
        <f>LEFT(S3269,3)</f>
        <v>Oct</v>
      </c>
      <c r="U3269" s="10" t="s">
        <v>29</v>
      </c>
      <c r="V3269" s="21">
        <v>7</v>
      </c>
      <c r="W3269" s="10">
        <v>104000</v>
      </c>
      <c r="X3269" s="10" t="s">
        <v>7305</v>
      </c>
      <c r="Y3269" s="10" t="s">
        <v>110</v>
      </c>
      <c r="Z3269" s="10" t="s">
        <v>96</v>
      </c>
      <c r="AA3269" s="22" t="s">
        <v>29</v>
      </c>
      <c r="AB3269" s="10">
        <v>85000000</v>
      </c>
      <c r="AC3269" s="10">
        <v>55382927</v>
      </c>
      <c r="AD3269" s="10" t="s">
        <v>7570</v>
      </c>
      <c r="AE3269" s="23">
        <v>113</v>
      </c>
    </row>
    <row r="3270" spans="1:31" x14ac:dyDescent="0.35">
      <c r="A3270" t="s">
        <v>10139</v>
      </c>
      <c r="B3270" t="s">
        <v>15</v>
      </c>
      <c r="C3270" t="s">
        <v>40</v>
      </c>
      <c r="D3270" s="2">
        <v>1998</v>
      </c>
      <c r="E3270" t="s">
        <v>9834</v>
      </c>
      <c r="F3270" s="2">
        <v>7.7</v>
      </c>
      <c r="G3270">
        <v>174000</v>
      </c>
      <c r="H3270" t="s">
        <v>9040</v>
      </c>
      <c r="I3270" t="s">
        <v>9040</v>
      </c>
      <c r="J3270" t="s">
        <v>10140</v>
      </c>
      <c r="K3270" s="3" t="s">
        <v>29</v>
      </c>
      <c r="L3270">
        <v>9000000</v>
      </c>
      <c r="M3270">
        <v>17196103</v>
      </c>
      <c r="N3270" t="s">
        <v>10141</v>
      </c>
      <c r="O3270" s="2">
        <v>93</v>
      </c>
      <c r="Q3270" s="9" t="s">
        <v>40</v>
      </c>
      <c r="R3270" s="18">
        <v>1998</v>
      </c>
      <c r="S3270" s="26" t="s">
        <v>13476</v>
      </c>
      <c r="T3270" s="25" t="str">
        <f>LEFT(S3270,3)</f>
        <v>Feb</v>
      </c>
      <c r="U3270" s="9" t="s">
        <v>29</v>
      </c>
      <c r="V3270" s="18">
        <v>7.7</v>
      </c>
      <c r="W3270" s="9">
        <v>174000</v>
      </c>
      <c r="X3270" s="9" t="s">
        <v>9040</v>
      </c>
      <c r="Y3270" s="9" t="s">
        <v>9040</v>
      </c>
      <c r="Z3270" s="9" t="s">
        <v>10140</v>
      </c>
      <c r="AA3270" s="19" t="s">
        <v>29</v>
      </c>
      <c r="AB3270" s="9">
        <v>9000000</v>
      </c>
      <c r="AC3270" s="9">
        <v>17196103</v>
      </c>
      <c r="AD3270" s="9" t="s">
        <v>10141</v>
      </c>
      <c r="AE3270" s="20">
        <v>93</v>
      </c>
    </row>
    <row r="3271" spans="1:31" x14ac:dyDescent="0.35">
      <c r="A3271" t="s">
        <v>10142</v>
      </c>
      <c r="B3271" t="s">
        <v>1998</v>
      </c>
      <c r="C3271" t="s">
        <v>33</v>
      </c>
      <c r="D3271" s="2">
        <v>1998</v>
      </c>
      <c r="E3271" t="s">
        <v>10143</v>
      </c>
      <c r="F3271" s="2">
        <v>6.8</v>
      </c>
      <c r="G3271">
        <v>173000</v>
      </c>
      <c r="H3271" t="s">
        <v>5015</v>
      </c>
      <c r="I3271" t="s">
        <v>10144</v>
      </c>
      <c r="J3271" t="s">
        <v>8149</v>
      </c>
      <c r="K3271" s="3" t="s">
        <v>29</v>
      </c>
      <c r="L3271">
        <v>95000000</v>
      </c>
      <c r="M3271">
        <v>250288523</v>
      </c>
      <c r="N3271" t="s">
        <v>2099</v>
      </c>
      <c r="O3271" s="2">
        <v>136</v>
      </c>
      <c r="Q3271" s="10" t="s">
        <v>33</v>
      </c>
      <c r="R3271" s="21">
        <v>1998</v>
      </c>
      <c r="S3271" s="27" t="s">
        <v>13520</v>
      </c>
      <c r="T3271" s="25" t="str">
        <f>LEFT(S3271,3)</f>
        <v>Jul</v>
      </c>
      <c r="U3271" s="10" t="s">
        <v>29</v>
      </c>
      <c r="V3271" s="21">
        <v>6.8</v>
      </c>
      <c r="W3271" s="10">
        <v>173000</v>
      </c>
      <c r="X3271" s="10" t="s">
        <v>5015</v>
      </c>
      <c r="Y3271" s="10" t="s">
        <v>10144</v>
      </c>
      <c r="Z3271" s="10" t="s">
        <v>8149</v>
      </c>
      <c r="AA3271" s="22" t="s">
        <v>29</v>
      </c>
      <c r="AB3271" s="10">
        <v>95000000</v>
      </c>
      <c r="AC3271" s="10">
        <v>250288523</v>
      </c>
      <c r="AD3271" s="10" t="s">
        <v>2099</v>
      </c>
      <c r="AE3271" s="23">
        <v>136</v>
      </c>
    </row>
    <row r="3272" spans="1:31" x14ac:dyDescent="0.35">
      <c r="A3272" t="s">
        <v>10145</v>
      </c>
      <c r="B3272" t="s">
        <v>15</v>
      </c>
      <c r="C3272" t="s">
        <v>103</v>
      </c>
      <c r="D3272" s="2">
        <v>1998</v>
      </c>
      <c r="E3272" t="s">
        <v>10048</v>
      </c>
      <c r="F3272" s="2">
        <v>6.5</v>
      </c>
      <c r="G3272">
        <v>81000</v>
      </c>
      <c r="H3272" t="s">
        <v>2919</v>
      </c>
      <c r="I3272" t="s">
        <v>10146</v>
      </c>
      <c r="J3272" t="s">
        <v>1818</v>
      </c>
      <c r="K3272" s="3" t="s">
        <v>29</v>
      </c>
      <c r="L3272">
        <v>60000000</v>
      </c>
      <c r="M3272">
        <v>128038368</v>
      </c>
      <c r="N3272" t="s">
        <v>22</v>
      </c>
      <c r="O3272" s="2">
        <v>107</v>
      </c>
      <c r="Q3272" s="9" t="s">
        <v>103</v>
      </c>
      <c r="R3272" s="18">
        <v>1998</v>
      </c>
      <c r="S3272" s="26" t="s">
        <v>13499</v>
      </c>
      <c r="T3272" s="25" t="str">
        <f>LEFT(S3272,3)</f>
        <v>Jun</v>
      </c>
      <c r="U3272" s="9" t="s">
        <v>29</v>
      </c>
      <c r="V3272" s="18">
        <v>6.5</v>
      </c>
      <c r="W3272" s="9">
        <v>81000</v>
      </c>
      <c r="X3272" s="9" t="s">
        <v>2919</v>
      </c>
      <c r="Y3272" s="9" t="s">
        <v>10146</v>
      </c>
      <c r="Z3272" s="9" t="s">
        <v>1818</v>
      </c>
      <c r="AA3272" s="19" t="s">
        <v>29</v>
      </c>
      <c r="AB3272" s="9">
        <v>60000000</v>
      </c>
      <c r="AC3272" s="9">
        <v>128038368</v>
      </c>
      <c r="AD3272" s="9" t="s">
        <v>22</v>
      </c>
      <c r="AE3272" s="20">
        <v>107</v>
      </c>
    </row>
    <row r="3273" spans="1:31" x14ac:dyDescent="0.35">
      <c r="A3273" t="s">
        <v>10147</v>
      </c>
      <c r="B3273" t="s">
        <v>15</v>
      </c>
      <c r="C3273" t="s">
        <v>150</v>
      </c>
      <c r="D3273" s="2">
        <v>1998</v>
      </c>
      <c r="E3273" t="s">
        <v>10015</v>
      </c>
      <c r="F3273" s="2">
        <v>7.6</v>
      </c>
      <c r="G3273">
        <v>191000</v>
      </c>
      <c r="H3273" t="s">
        <v>7935</v>
      </c>
      <c r="I3273" t="s">
        <v>7935</v>
      </c>
      <c r="J3273" t="s">
        <v>10148</v>
      </c>
      <c r="K3273" s="3" t="s">
        <v>247</v>
      </c>
      <c r="L3273">
        <v>27000000</v>
      </c>
      <c r="M3273">
        <v>27200316</v>
      </c>
      <c r="N3273" t="s">
        <v>10149</v>
      </c>
      <c r="O3273" s="2">
        <v>100</v>
      </c>
      <c r="Q3273" s="10" t="s">
        <v>150</v>
      </c>
      <c r="R3273" s="21">
        <v>1998</v>
      </c>
      <c r="S3273" s="27" t="s">
        <v>13496</v>
      </c>
      <c r="T3273" s="25" t="str">
        <f>LEFT(S3273,3)</f>
        <v>Feb</v>
      </c>
      <c r="U3273" s="10" t="s">
        <v>29</v>
      </c>
      <c r="V3273" s="21">
        <v>7.6</v>
      </c>
      <c r="W3273" s="10">
        <v>191000</v>
      </c>
      <c r="X3273" s="10" t="s">
        <v>7935</v>
      </c>
      <c r="Y3273" s="10" t="s">
        <v>7935</v>
      </c>
      <c r="Z3273" s="10" t="s">
        <v>10148</v>
      </c>
      <c r="AA3273" s="22" t="s">
        <v>247</v>
      </c>
      <c r="AB3273" s="10">
        <v>27000000</v>
      </c>
      <c r="AC3273" s="10">
        <v>27200316</v>
      </c>
      <c r="AD3273" s="10" t="s">
        <v>10149</v>
      </c>
      <c r="AE3273" s="23">
        <v>100</v>
      </c>
    </row>
    <row r="3274" spans="1:31" x14ac:dyDescent="0.35">
      <c r="A3274" t="s">
        <v>10150</v>
      </c>
      <c r="B3274" t="s">
        <v>1998</v>
      </c>
      <c r="C3274" t="s">
        <v>40</v>
      </c>
      <c r="D3274" s="2">
        <v>1998</v>
      </c>
      <c r="E3274" t="s">
        <v>10151</v>
      </c>
      <c r="F3274" s="2">
        <v>7</v>
      </c>
      <c r="G3274">
        <v>71000</v>
      </c>
      <c r="H3274" t="s">
        <v>8664</v>
      </c>
      <c r="I3274" t="s">
        <v>10152</v>
      </c>
      <c r="J3274" t="s">
        <v>2130</v>
      </c>
      <c r="K3274" s="3" t="s">
        <v>29</v>
      </c>
      <c r="L3274">
        <v>26000000</v>
      </c>
      <c r="M3274">
        <v>98005666</v>
      </c>
      <c r="N3274" t="s">
        <v>179</v>
      </c>
      <c r="O3274" s="2">
        <v>121</v>
      </c>
      <c r="Q3274" s="9" t="s">
        <v>40</v>
      </c>
      <c r="R3274" s="18">
        <v>1998</v>
      </c>
      <c r="S3274" s="26" t="s">
        <v>13521</v>
      </c>
      <c r="T3274" s="25" t="str">
        <f>LEFT(S3274,3)</f>
        <v>Jul</v>
      </c>
      <c r="U3274" s="9" t="s">
        <v>29</v>
      </c>
      <c r="V3274" s="18">
        <v>7</v>
      </c>
      <c r="W3274" s="9">
        <v>71000</v>
      </c>
      <c r="X3274" s="9" t="s">
        <v>8664</v>
      </c>
      <c r="Y3274" s="9" t="s">
        <v>10152</v>
      </c>
      <c r="Z3274" s="9" t="s">
        <v>2130</v>
      </c>
      <c r="AA3274" s="19" t="s">
        <v>29</v>
      </c>
      <c r="AB3274" s="9">
        <v>26000000</v>
      </c>
      <c r="AC3274" s="9">
        <v>98005666</v>
      </c>
      <c r="AD3274" s="9" t="s">
        <v>179</v>
      </c>
      <c r="AE3274" s="20">
        <v>121</v>
      </c>
    </row>
    <row r="3275" spans="1:31" x14ac:dyDescent="0.35">
      <c r="A3275" t="s">
        <v>10153</v>
      </c>
      <c r="B3275" t="s">
        <v>1998</v>
      </c>
      <c r="C3275" t="s">
        <v>33</v>
      </c>
      <c r="D3275" s="2">
        <v>1998</v>
      </c>
      <c r="E3275" t="s">
        <v>10154</v>
      </c>
      <c r="F3275" s="2">
        <v>5.4</v>
      </c>
      <c r="G3275">
        <v>186000</v>
      </c>
      <c r="H3275" t="s">
        <v>6852</v>
      </c>
      <c r="I3275" t="s">
        <v>7920</v>
      </c>
      <c r="J3275" t="s">
        <v>1510</v>
      </c>
      <c r="K3275" s="3" t="s">
        <v>2107</v>
      </c>
      <c r="L3275">
        <v>130000000</v>
      </c>
      <c r="M3275">
        <v>379014294</v>
      </c>
      <c r="N3275" t="s">
        <v>10155</v>
      </c>
      <c r="O3275" s="2">
        <v>139</v>
      </c>
      <c r="Q3275" s="10" t="s">
        <v>33</v>
      </c>
      <c r="R3275" s="21">
        <v>1998</v>
      </c>
      <c r="S3275" s="27" t="s">
        <v>13522</v>
      </c>
      <c r="T3275" s="25" t="str">
        <f>LEFT(S3275,3)</f>
        <v>May</v>
      </c>
      <c r="U3275" s="10" t="s">
        <v>29</v>
      </c>
      <c r="V3275" s="21">
        <v>5.4</v>
      </c>
      <c r="W3275" s="10">
        <v>186000</v>
      </c>
      <c r="X3275" s="10" t="s">
        <v>6852</v>
      </c>
      <c r="Y3275" s="10" t="s">
        <v>7920</v>
      </c>
      <c r="Z3275" s="10" t="s">
        <v>1510</v>
      </c>
      <c r="AA3275" s="22" t="s">
        <v>2107</v>
      </c>
      <c r="AB3275" s="10">
        <v>130000000</v>
      </c>
      <c r="AC3275" s="10">
        <v>379014294</v>
      </c>
      <c r="AD3275" s="10" t="s">
        <v>10155</v>
      </c>
      <c r="AE3275" s="23">
        <v>139</v>
      </c>
    </row>
    <row r="3276" spans="1:31" x14ac:dyDescent="0.35">
      <c r="A3276" t="s">
        <v>10156</v>
      </c>
      <c r="B3276" t="s">
        <v>15</v>
      </c>
      <c r="C3276" t="s">
        <v>40</v>
      </c>
      <c r="D3276" s="2">
        <v>1998</v>
      </c>
      <c r="E3276" t="s">
        <v>10157</v>
      </c>
      <c r="F3276" s="2">
        <v>7.1</v>
      </c>
      <c r="G3276">
        <v>217000</v>
      </c>
      <c r="H3276" t="s">
        <v>7889</v>
      </c>
      <c r="I3276" t="s">
        <v>10158</v>
      </c>
      <c r="J3276" t="s">
        <v>9133</v>
      </c>
      <c r="K3276" s="3" t="s">
        <v>29</v>
      </c>
      <c r="L3276">
        <v>25000000</v>
      </c>
      <c r="M3276">
        <v>289317794</v>
      </c>
      <c r="N3276" t="s">
        <v>60</v>
      </c>
      <c r="O3276" s="2">
        <v>123</v>
      </c>
      <c r="Q3276" s="9" t="s">
        <v>40</v>
      </c>
      <c r="R3276" s="18">
        <v>1998</v>
      </c>
      <c r="S3276" s="26" t="s">
        <v>13523</v>
      </c>
      <c r="T3276" s="25" t="str">
        <f>LEFT(S3276,3)</f>
        <v>Jan</v>
      </c>
      <c r="U3276" s="9" t="s">
        <v>29</v>
      </c>
      <c r="V3276" s="18">
        <v>7.1</v>
      </c>
      <c r="W3276" s="9">
        <v>217000</v>
      </c>
      <c r="X3276" s="9" t="s">
        <v>7889</v>
      </c>
      <c r="Y3276" s="9" t="s">
        <v>10158</v>
      </c>
      <c r="Z3276" s="9" t="s">
        <v>9133</v>
      </c>
      <c r="AA3276" s="19" t="s">
        <v>29</v>
      </c>
      <c r="AB3276" s="9">
        <v>25000000</v>
      </c>
      <c r="AC3276" s="9">
        <v>289317794</v>
      </c>
      <c r="AD3276" s="9" t="s">
        <v>60</v>
      </c>
      <c r="AE3276" s="20">
        <v>123</v>
      </c>
    </row>
    <row r="3277" spans="1:31" x14ac:dyDescent="0.35">
      <c r="A3277" t="s">
        <v>10159</v>
      </c>
      <c r="B3277" t="s">
        <v>1998</v>
      </c>
      <c r="C3277" t="s">
        <v>40</v>
      </c>
      <c r="D3277" s="2">
        <v>1998</v>
      </c>
      <c r="E3277" t="s">
        <v>10160</v>
      </c>
      <c r="F3277" s="2">
        <v>6.5</v>
      </c>
      <c r="G3277">
        <v>47000</v>
      </c>
      <c r="H3277" t="s">
        <v>10161</v>
      </c>
      <c r="I3277" t="s">
        <v>10162</v>
      </c>
      <c r="J3277" t="s">
        <v>9581</v>
      </c>
      <c r="K3277" s="3" t="s">
        <v>29</v>
      </c>
      <c r="L3277">
        <v>10000000</v>
      </c>
      <c r="M3277">
        <v>25605015</v>
      </c>
      <c r="N3277" t="s">
        <v>30</v>
      </c>
      <c r="O3277" s="2">
        <v>100</v>
      </c>
      <c r="Q3277" s="10" t="s">
        <v>40</v>
      </c>
      <c r="R3277" s="21">
        <v>1998</v>
      </c>
      <c r="S3277" s="27" t="s">
        <v>13524</v>
      </c>
      <c r="T3277" s="25" t="str">
        <f>LEFT(S3277,3)</f>
        <v>Jun</v>
      </c>
      <c r="U3277" s="10" t="s">
        <v>29</v>
      </c>
      <c r="V3277" s="21">
        <v>6.5</v>
      </c>
      <c r="W3277" s="10">
        <v>47000</v>
      </c>
      <c r="X3277" s="10" t="s">
        <v>10161</v>
      </c>
      <c r="Y3277" s="10" t="s">
        <v>10162</v>
      </c>
      <c r="Z3277" s="10" t="s">
        <v>9581</v>
      </c>
      <c r="AA3277" s="22" t="s">
        <v>29</v>
      </c>
      <c r="AB3277" s="10">
        <v>10000000</v>
      </c>
      <c r="AC3277" s="10">
        <v>25605015</v>
      </c>
      <c r="AD3277" s="10" t="s">
        <v>30</v>
      </c>
      <c r="AE3277" s="23">
        <v>100</v>
      </c>
    </row>
    <row r="3278" spans="1:31" x14ac:dyDescent="0.35">
      <c r="A3278" t="s">
        <v>10163</v>
      </c>
      <c r="B3278" t="s">
        <v>1998</v>
      </c>
      <c r="C3278" t="s">
        <v>33</v>
      </c>
      <c r="D3278" s="2">
        <v>1998</v>
      </c>
      <c r="E3278" t="s">
        <v>10164</v>
      </c>
      <c r="F3278" s="2">
        <v>6.2</v>
      </c>
      <c r="G3278">
        <v>93000</v>
      </c>
      <c r="H3278" t="s">
        <v>649</v>
      </c>
      <c r="I3278" t="s">
        <v>10165</v>
      </c>
      <c r="J3278" t="s">
        <v>10166</v>
      </c>
      <c r="K3278" s="3" t="s">
        <v>29</v>
      </c>
      <c r="L3278">
        <v>40000000</v>
      </c>
      <c r="M3278">
        <v>54682547</v>
      </c>
      <c r="N3278" t="s">
        <v>60</v>
      </c>
      <c r="O3278" s="2">
        <v>110</v>
      </c>
      <c r="Q3278" s="9" t="s">
        <v>33</v>
      </c>
      <c r="R3278" s="18">
        <v>1998</v>
      </c>
      <c r="S3278" s="26" t="s">
        <v>13525</v>
      </c>
      <c r="T3278" s="25" t="str">
        <f>LEFT(S3278,3)</f>
        <v>Jul</v>
      </c>
      <c r="U3278" s="9" t="s">
        <v>29</v>
      </c>
      <c r="V3278" s="18">
        <v>6.2</v>
      </c>
      <c r="W3278" s="9">
        <v>93000</v>
      </c>
      <c r="X3278" s="9" t="s">
        <v>649</v>
      </c>
      <c r="Y3278" s="9" t="s">
        <v>10165</v>
      </c>
      <c r="Z3278" s="9" t="s">
        <v>10166</v>
      </c>
      <c r="AA3278" s="19" t="s">
        <v>29</v>
      </c>
      <c r="AB3278" s="9">
        <v>40000000</v>
      </c>
      <c r="AC3278" s="9">
        <v>54682547</v>
      </c>
      <c r="AD3278" s="9" t="s">
        <v>60</v>
      </c>
      <c r="AE3278" s="20">
        <v>110</v>
      </c>
    </row>
    <row r="3279" spans="1:31" x14ac:dyDescent="0.35">
      <c r="A3279" t="s">
        <v>10167</v>
      </c>
      <c r="B3279" t="s">
        <v>15</v>
      </c>
      <c r="C3279" t="s">
        <v>103</v>
      </c>
      <c r="D3279" s="2">
        <v>1998</v>
      </c>
      <c r="E3279" t="s">
        <v>10168</v>
      </c>
      <c r="F3279" s="2">
        <v>6</v>
      </c>
      <c r="G3279">
        <v>77000</v>
      </c>
      <c r="H3279" t="s">
        <v>104</v>
      </c>
      <c r="I3279" t="s">
        <v>104</v>
      </c>
      <c r="J3279" t="s">
        <v>1534</v>
      </c>
      <c r="K3279" s="3" t="s">
        <v>29</v>
      </c>
      <c r="L3279">
        <v>73000000</v>
      </c>
      <c r="M3279">
        <v>103891409</v>
      </c>
      <c r="N3279" t="s">
        <v>43</v>
      </c>
      <c r="O3279" s="2">
        <v>98</v>
      </c>
      <c r="Q3279" s="10" t="s">
        <v>103</v>
      </c>
      <c r="R3279" s="21">
        <v>1998</v>
      </c>
      <c r="S3279" s="27" t="s">
        <v>13526</v>
      </c>
      <c r="T3279" s="25" t="str">
        <f>LEFT(S3279,3)</f>
        <v>Aug</v>
      </c>
      <c r="U3279" s="10" t="s">
        <v>29</v>
      </c>
      <c r="V3279" s="21">
        <v>6</v>
      </c>
      <c r="W3279" s="10">
        <v>77000</v>
      </c>
      <c r="X3279" s="10" t="s">
        <v>104</v>
      </c>
      <c r="Y3279" s="10" t="s">
        <v>104</v>
      </c>
      <c r="Z3279" s="10" t="s">
        <v>1534</v>
      </c>
      <c r="AA3279" s="22" t="s">
        <v>29</v>
      </c>
      <c r="AB3279" s="10">
        <v>73000000</v>
      </c>
      <c r="AC3279" s="10">
        <v>103891409</v>
      </c>
      <c r="AD3279" s="10" t="s">
        <v>43</v>
      </c>
      <c r="AE3279" s="23">
        <v>98</v>
      </c>
    </row>
    <row r="3280" spans="1:31" x14ac:dyDescent="0.35">
      <c r="A3280" t="s">
        <v>10169</v>
      </c>
      <c r="B3280" t="s">
        <v>32</v>
      </c>
      <c r="C3280" t="s">
        <v>389</v>
      </c>
      <c r="D3280" s="2">
        <v>1998</v>
      </c>
      <c r="E3280" t="s">
        <v>10135</v>
      </c>
      <c r="F3280" s="2">
        <v>7.1</v>
      </c>
      <c r="G3280">
        <v>122000</v>
      </c>
      <c r="H3280" t="s">
        <v>10170</v>
      </c>
      <c r="I3280" t="s">
        <v>10171</v>
      </c>
      <c r="J3280" t="s">
        <v>2074</v>
      </c>
      <c r="K3280" s="3" t="s">
        <v>29</v>
      </c>
      <c r="L3280">
        <v>70000000</v>
      </c>
      <c r="M3280">
        <v>218613188</v>
      </c>
      <c r="N3280" t="s">
        <v>10172</v>
      </c>
      <c r="O3280" s="2">
        <v>99</v>
      </c>
      <c r="Q3280" s="9" t="s">
        <v>389</v>
      </c>
      <c r="R3280" s="18">
        <v>1998</v>
      </c>
      <c r="S3280" s="26" t="s">
        <v>13518</v>
      </c>
      <c r="T3280" s="25" t="str">
        <f>LEFT(S3280,3)</f>
        <v>Dec</v>
      </c>
      <c r="U3280" s="9" t="s">
        <v>29</v>
      </c>
      <c r="V3280" s="18">
        <v>7.1</v>
      </c>
      <c r="W3280" s="9">
        <v>122000</v>
      </c>
      <c r="X3280" s="9" t="s">
        <v>10170</v>
      </c>
      <c r="Y3280" s="9" t="s">
        <v>10171</v>
      </c>
      <c r="Z3280" s="9" t="s">
        <v>2074</v>
      </c>
      <c r="AA3280" s="19" t="s">
        <v>29</v>
      </c>
      <c r="AB3280" s="9">
        <v>70000000</v>
      </c>
      <c r="AC3280" s="9">
        <v>218613188</v>
      </c>
      <c r="AD3280" s="9" t="s">
        <v>10172</v>
      </c>
      <c r="AE3280" s="20">
        <v>99</v>
      </c>
    </row>
    <row r="3281" spans="1:31" x14ac:dyDescent="0.35">
      <c r="A3281" t="s">
        <v>10173</v>
      </c>
      <c r="B3281" t="s">
        <v>1998</v>
      </c>
      <c r="C3281" t="s">
        <v>40</v>
      </c>
      <c r="D3281" s="2">
        <v>1998</v>
      </c>
      <c r="E3281" t="s">
        <v>10112</v>
      </c>
      <c r="F3281" s="2">
        <v>6.8</v>
      </c>
      <c r="G3281">
        <v>63000</v>
      </c>
      <c r="H3281" t="s">
        <v>2050</v>
      </c>
      <c r="I3281" t="s">
        <v>10174</v>
      </c>
      <c r="J3281" t="s">
        <v>6284</v>
      </c>
      <c r="K3281" s="3" t="s">
        <v>29</v>
      </c>
      <c r="L3281">
        <v>50000000</v>
      </c>
      <c r="M3281">
        <v>159710793</v>
      </c>
      <c r="N3281" t="s">
        <v>2099</v>
      </c>
      <c r="O3281" s="2">
        <v>125</v>
      </c>
      <c r="Q3281" s="10" t="s">
        <v>40</v>
      </c>
      <c r="R3281" s="21">
        <v>1998</v>
      </c>
      <c r="S3281" s="27" t="s">
        <v>13513</v>
      </c>
      <c r="T3281" s="25" t="str">
        <f>LEFT(S3281,3)</f>
        <v>Dec</v>
      </c>
      <c r="U3281" s="10" t="s">
        <v>29</v>
      </c>
      <c r="V3281" s="21">
        <v>6.8</v>
      </c>
      <c r="W3281" s="10">
        <v>63000</v>
      </c>
      <c r="X3281" s="10" t="s">
        <v>2050</v>
      </c>
      <c r="Y3281" s="10" t="s">
        <v>10174</v>
      </c>
      <c r="Z3281" s="10" t="s">
        <v>6284</v>
      </c>
      <c r="AA3281" s="22" t="s">
        <v>29</v>
      </c>
      <c r="AB3281" s="10">
        <v>50000000</v>
      </c>
      <c r="AC3281" s="10">
        <v>159710793</v>
      </c>
      <c r="AD3281" s="10" t="s">
        <v>2099</v>
      </c>
      <c r="AE3281" s="23">
        <v>125</v>
      </c>
    </row>
    <row r="3282" spans="1:31" x14ac:dyDescent="0.35">
      <c r="A3282" t="s">
        <v>10175</v>
      </c>
      <c r="B3282" t="s">
        <v>1998</v>
      </c>
      <c r="C3282" t="s">
        <v>40</v>
      </c>
      <c r="D3282" s="2">
        <v>1998</v>
      </c>
      <c r="E3282" t="s">
        <v>10176</v>
      </c>
      <c r="F3282" s="2">
        <v>6.1</v>
      </c>
      <c r="G3282">
        <v>153000</v>
      </c>
      <c r="H3282" t="s">
        <v>10097</v>
      </c>
      <c r="I3282" t="s">
        <v>8512</v>
      </c>
      <c r="J3282" t="s">
        <v>8513</v>
      </c>
      <c r="K3282" s="3" t="s">
        <v>29</v>
      </c>
      <c r="L3282">
        <v>23000000</v>
      </c>
      <c r="M3282">
        <v>185991646</v>
      </c>
      <c r="N3282" t="s">
        <v>6694</v>
      </c>
      <c r="O3282" s="2">
        <v>90</v>
      </c>
      <c r="Q3282" s="9" t="s">
        <v>40</v>
      </c>
      <c r="R3282" s="18">
        <v>1998</v>
      </c>
      <c r="S3282" s="26" t="s">
        <v>13527</v>
      </c>
      <c r="T3282" s="25" t="str">
        <f>LEFT(S3282,3)</f>
        <v>Nov</v>
      </c>
      <c r="U3282" s="9" t="s">
        <v>29</v>
      </c>
      <c r="V3282" s="18">
        <v>6.1</v>
      </c>
      <c r="W3282" s="9">
        <v>153000</v>
      </c>
      <c r="X3282" s="9" t="s">
        <v>10097</v>
      </c>
      <c r="Y3282" s="9" t="s">
        <v>8512</v>
      </c>
      <c r="Z3282" s="9" t="s">
        <v>8513</v>
      </c>
      <c r="AA3282" s="19" t="s">
        <v>29</v>
      </c>
      <c r="AB3282" s="9">
        <v>23000000</v>
      </c>
      <c r="AC3282" s="9">
        <v>185991646</v>
      </c>
      <c r="AD3282" s="9" t="s">
        <v>6694</v>
      </c>
      <c r="AE3282" s="20">
        <v>90</v>
      </c>
    </row>
    <row r="3283" spans="1:31" x14ac:dyDescent="0.35">
      <c r="A3283" t="s">
        <v>10177</v>
      </c>
      <c r="B3283" t="s">
        <v>1998</v>
      </c>
      <c r="C3283" t="s">
        <v>40</v>
      </c>
      <c r="D3283" s="2">
        <v>1998</v>
      </c>
      <c r="E3283" t="s">
        <v>10178</v>
      </c>
      <c r="F3283" s="2">
        <v>6.6</v>
      </c>
      <c r="G3283">
        <v>61000</v>
      </c>
      <c r="H3283" t="s">
        <v>2015</v>
      </c>
      <c r="I3283" t="s">
        <v>10179</v>
      </c>
      <c r="J3283" t="s">
        <v>6928</v>
      </c>
      <c r="K3283" s="3" t="s">
        <v>29</v>
      </c>
      <c r="L3283">
        <v>35000000</v>
      </c>
      <c r="M3283">
        <v>40263020</v>
      </c>
      <c r="N3283" t="s">
        <v>10180</v>
      </c>
      <c r="O3283" s="2">
        <v>112</v>
      </c>
      <c r="Q3283" s="10" t="s">
        <v>40</v>
      </c>
      <c r="R3283" s="21">
        <v>1998</v>
      </c>
      <c r="S3283" s="27" t="s">
        <v>13528</v>
      </c>
      <c r="T3283" s="25" t="str">
        <f>LEFT(S3283,3)</f>
        <v>Feb</v>
      </c>
      <c r="U3283" s="10" t="s">
        <v>29</v>
      </c>
      <c r="V3283" s="21">
        <v>6.6</v>
      </c>
      <c r="W3283" s="10">
        <v>61000</v>
      </c>
      <c r="X3283" s="10" t="s">
        <v>2015</v>
      </c>
      <c r="Y3283" s="10" t="s">
        <v>10179</v>
      </c>
      <c r="Z3283" s="10" t="s">
        <v>6928</v>
      </c>
      <c r="AA3283" s="22" t="s">
        <v>29</v>
      </c>
      <c r="AB3283" s="10">
        <v>35000000</v>
      </c>
      <c r="AC3283" s="10">
        <v>40263020</v>
      </c>
      <c r="AD3283" s="10" t="s">
        <v>10180</v>
      </c>
      <c r="AE3283" s="23">
        <v>112</v>
      </c>
    </row>
    <row r="3284" spans="1:31" x14ac:dyDescent="0.35">
      <c r="A3284" t="s">
        <v>10181</v>
      </c>
      <c r="B3284" t="s">
        <v>32</v>
      </c>
      <c r="C3284" t="s">
        <v>33</v>
      </c>
      <c r="D3284" s="2">
        <v>1998</v>
      </c>
      <c r="E3284" t="s">
        <v>10182</v>
      </c>
      <c r="F3284" s="2">
        <v>6.4</v>
      </c>
      <c r="G3284">
        <v>72000</v>
      </c>
      <c r="H3284" t="s">
        <v>9075</v>
      </c>
      <c r="I3284" t="s">
        <v>1026</v>
      </c>
      <c r="J3284" t="s">
        <v>7994</v>
      </c>
      <c r="K3284" s="3" t="s">
        <v>29</v>
      </c>
      <c r="L3284">
        <v>58000000</v>
      </c>
      <c r="M3284">
        <v>112587658</v>
      </c>
      <c r="N3284" t="s">
        <v>43</v>
      </c>
      <c r="O3284" s="2">
        <v>103</v>
      </c>
      <c r="Q3284" s="9" t="s">
        <v>33</v>
      </c>
      <c r="R3284" s="18">
        <v>1998</v>
      </c>
      <c r="S3284" s="26" t="s">
        <v>13529</v>
      </c>
      <c r="T3284" s="25" t="str">
        <f>LEFT(S3284,3)</f>
        <v>Dec</v>
      </c>
      <c r="U3284" s="9" t="s">
        <v>29</v>
      </c>
      <c r="V3284" s="18">
        <v>6.4</v>
      </c>
      <c r="W3284" s="9">
        <v>72000</v>
      </c>
      <c r="X3284" s="9" t="s">
        <v>9075</v>
      </c>
      <c r="Y3284" s="9" t="s">
        <v>1026</v>
      </c>
      <c r="Z3284" s="9" t="s">
        <v>7994</v>
      </c>
      <c r="AA3284" s="19" t="s">
        <v>29</v>
      </c>
      <c r="AB3284" s="9">
        <v>58000000</v>
      </c>
      <c r="AC3284" s="9">
        <v>112587658</v>
      </c>
      <c r="AD3284" s="9" t="s">
        <v>43</v>
      </c>
      <c r="AE3284" s="20">
        <v>103</v>
      </c>
    </row>
    <row r="3285" spans="1:31" x14ac:dyDescent="0.35">
      <c r="A3285" t="s">
        <v>10183</v>
      </c>
      <c r="B3285" t="s">
        <v>1998</v>
      </c>
      <c r="C3285" t="s">
        <v>33</v>
      </c>
      <c r="D3285" s="2">
        <v>1998</v>
      </c>
      <c r="E3285" t="s">
        <v>9905</v>
      </c>
      <c r="F3285" s="2">
        <v>6.5</v>
      </c>
      <c r="G3285">
        <v>160000</v>
      </c>
      <c r="H3285" t="s">
        <v>8452</v>
      </c>
      <c r="I3285" t="s">
        <v>7454</v>
      </c>
      <c r="J3285" t="s">
        <v>8509</v>
      </c>
      <c r="K3285" s="3" t="s">
        <v>451</v>
      </c>
      <c r="L3285">
        <v>35000000</v>
      </c>
      <c r="M3285">
        <v>182968902</v>
      </c>
      <c r="N3285" t="s">
        <v>79</v>
      </c>
      <c r="O3285" s="2">
        <v>132</v>
      </c>
      <c r="Q3285" s="10" t="s">
        <v>33</v>
      </c>
      <c r="R3285" s="21">
        <v>1998</v>
      </c>
      <c r="S3285" s="27" t="s">
        <v>13486</v>
      </c>
      <c r="T3285" s="25" t="str">
        <f>LEFT(S3285,3)</f>
        <v>Mar</v>
      </c>
      <c r="U3285" s="10" t="s">
        <v>29</v>
      </c>
      <c r="V3285" s="21">
        <v>6.5</v>
      </c>
      <c r="W3285" s="10">
        <v>160000</v>
      </c>
      <c r="X3285" s="10" t="s">
        <v>8452</v>
      </c>
      <c r="Y3285" s="10" t="s">
        <v>7454</v>
      </c>
      <c r="Z3285" s="10" t="s">
        <v>8509</v>
      </c>
      <c r="AA3285" s="22" t="s">
        <v>451</v>
      </c>
      <c r="AB3285" s="10">
        <v>35000000</v>
      </c>
      <c r="AC3285" s="10">
        <v>182968902</v>
      </c>
      <c r="AD3285" s="10" t="s">
        <v>79</v>
      </c>
      <c r="AE3285" s="23">
        <v>132</v>
      </c>
    </row>
    <row r="3286" spans="1:31" x14ac:dyDescent="0.35">
      <c r="A3286" t="s">
        <v>10184</v>
      </c>
      <c r="B3286" t="s">
        <v>15</v>
      </c>
      <c r="C3286" t="s">
        <v>33</v>
      </c>
      <c r="D3286" s="2">
        <v>1998</v>
      </c>
      <c r="E3286" t="s">
        <v>10073</v>
      </c>
      <c r="F3286" s="2">
        <v>7.3</v>
      </c>
      <c r="G3286">
        <v>232000</v>
      </c>
      <c r="H3286" t="s">
        <v>1558</v>
      </c>
      <c r="I3286" t="s">
        <v>10185</v>
      </c>
      <c r="J3286" t="s">
        <v>7636</v>
      </c>
      <c r="K3286" s="3" t="s">
        <v>29</v>
      </c>
      <c r="L3286">
        <v>90000000</v>
      </c>
      <c r="M3286">
        <v>250849789</v>
      </c>
      <c r="N3286" t="s">
        <v>2091</v>
      </c>
      <c r="O3286" s="2">
        <v>132</v>
      </c>
      <c r="Q3286" s="9" t="s">
        <v>33</v>
      </c>
      <c r="R3286" s="18">
        <v>1998</v>
      </c>
      <c r="S3286" s="26" t="s">
        <v>13503</v>
      </c>
      <c r="T3286" s="25" t="str">
        <f>LEFT(S3286,3)</f>
        <v>Nov</v>
      </c>
      <c r="U3286" s="9" t="s">
        <v>29</v>
      </c>
      <c r="V3286" s="18">
        <v>7.3</v>
      </c>
      <c r="W3286" s="9">
        <v>232000</v>
      </c>
      <c r="X3286" s="9" t="s">
        <v>1558</v>
      </c>
      <c r="Y3286" s="9" t="s">
        <v>10185</v>
      </c>
      <c r="Z3286" s="9" t="s">
        <v>7636</v>
      </c>
      <c r="AA3286" s="19" t="s">
        <v>29</v>
      </c>
      <c r="AB3286" s="9">
        <v>90000000</v>
      </c>
      <c r="AC3286" s="9">
        <v>250849789</v>
      </c>
      <c r="AD3286" s="9" t="s">
        <v>2091</v>
      </c>
      <c r="AE3286" s="20">
        <v>132</v>
      </c>
    </row>
    <row r="3287" spans="1:31" x14ac:dyDescent="0.35">
      <c r="A3287" t="s">
        <v>10186</v>
      </c>
      <c r="B3287" t="s">
        <v>15</v>
      </c>
      <c r="C3287" t="s">
        <v>16</v>
      </c>
      <c r="D3287" s="2">
        <v>1998</v>
      </c>
      <c r="E3287" t="s">
        <v>10187</v>
      </c>
      <c r="F3287" s="2">
        <v>8.1</v>
      </c>
      <c r="G3287">
        <v>81000</v>
      </c>
      <c r="H3287" t="s">
        <v>10188</v>
      </c>
      <c r="I3287" t="s">
        <v>10188</v>
      </c>
      <c r="J3287" t="s">
        <v>10189</v>
      </c>
      <c r="K3287" s="3" t="s">
        <v>3810</v>
      </c>
      <c r="L3287">
        <v>1300000</v>
      </c>
      <c r="M3287">
        <v>1657778</v>
      </c>
      <c r="N3287" t="s">
        <v>10190</v>
      </c>
      <c r="O3287" s="2">
        <v>105</v>
      </c>
      <c r="Q3287" s="10" t="s">
        <v>16</v>
      </c>
      <c r="R3287" s="21">
        <v>1998</v>
      </c>
      <c r="S3287" s="27" t="s">
        <v>13516</v>
      </c>
      <c r="T3287" s="25" t="str">
        <f>LEFT(S3287,3)</f>
        <v>Jun</v>
      </c>
      <c r="U3287" s="10" t="s">
        <v>3810</v>
      </c>
      <c r="V3287" s="21">
        <v>8.1</v>
      </c>
      <c r="W3287" s="10">
        <v>81000</v>
      </c>
      <c r="X3287" s="10" t="s">
        <v>10188</v>
      </c>
      <c r="Y3287" s="10" t="s">
        <v>10188</v>
      </c>
      <c r="Z3287" s="10" t="s">
        <v>10189</v>
      </c>
      <c r="AA3287" s="22" t="s">
        <v>3810</v>
      </c>
      <c r="AB3287" s="10">
        <v>1300000</v>
      </c>
      <c r="AC3287" s="10">
        <v>1657778</v>
      </c>
      <c r="AD3287" s="10" t="s">
        <v>10190</v>
      </c>
      <c r="AE3287" s="23">
        <v>105</v>
      </c>
    </row>
    <row r="3288" spans="1:31" x14ac:dyDescent="0.35">
      <c r="A3288" t="s">
        <v>10191</v>
      </c>
      <c r="B3288" t="s">
        <v>15</v>
      </c>
      <c r="C3288" t="s">
        <v>51</v>
      </c>
      <c r="D3288" s="2">
        <v>1998</v>
      </c>
      <c r="E3288" t="s">
        <v>9523</v>
      </c>
      <c r="F3288" s="2">
        <v>5.6</v>
      </c>
      <c r="G3288">
        <v>62000</v>
      </c>
      <c r="H3288" t="s">
        <v>10192</v>
      </c>
      <c r="I3288" t="s">
        <v>10193</v>
      </c>
      <c r="J3288" t="s">
        <v>9939</v>
      </c>
      <c r="K3288" s="3" t="s">
        <v>194</v>
      </c>
      <c r="L3288">
        <v>14000000</v>
      </c>
      <c r="M3288">
        <v>72527595</v>
      </c>
      <c r="N3288" t="s">
        <v>9664</v>
      </c>
      <c r="O3288" s="2">
        <v>99</v>
      </c>
      <c r="Q3288" s="9" t="s">
        <v>51</v>
      </c>
      <c r="R3288" s="18">
        <v>1998</v>
      </c>
      <c r="S3288" s="26" t="s">
        <v>13430</v>
      </c>
      <c r="T3288" s="25" t="str">
        <f>LEFT(S3288,3)</f>
        <v>Sep</v>
      </c>
      <c r="U3288" s="9" t="s">
        <v>29</v>
      </c>
      <c r="V3288" s="18">
        <v>5.6</v>
      </c>
      <c r="W3288" s="9">
        <v>62000</v>
      </c>
      <c r="X3288" s="9" t="s">
        <v>10192</v>
      </c>
      <c r="Y3288" s="9" t="s">
        <v>10193</v>
      </c>
      <c r="Z3288" s="9" t="s">
        <v>9939</v>
      </c>
      <c r="AA3288" s="19" t="s">
        <v>194</v>
      </c>
      <c r="AB3288" s="9">
        <v>14000000</v>
      </c>
      <c r="AC3288" s="9">
        <v>72527595</v>
      </c>
      <c r="AD3288" s="9" t="s">
        <v>9664</v>
      </c>
      <c r="AE3288" s="20">
        <v>99</v>
      </c>
    </row>
    <row r="3289" spans="1:31" x14ac:dyDescent="0.35">
      <c r="A3289" t="s">
        <v>10194</v>
      </c>
      <c r="B3289" t="s">
        <v>15</v>
      </c>
      <c r="C3289" t="s">
        <v>33</v>
      </c>
      <c r="D3289" s="2">
        <v>1998</v>
      </c>
      <c r="E3289" t="s">
        <v>9797</v>
      </c>
      <c r="F3289" s="2">
        <v>7</v>
      </c>
      <c r="G3289">
        <v>78000</v>
      </c>
      <c r="H3289" t="s">
        <v>9026</v>
      </c>
      <c r="I3289" t="s">
        <v>2422</v>
      </c>
      <c r="J3289" t="s">
        <v>4124</v>
      </c>
      <c r="K3289" s="3" t="s">
        <v>29</v>
      </c>
      <c r="L3289">
        <v>0</v>
      </c>
      <c r="M3289">
        <v>25232289</v>
      </c>
      <c r="N3289" t="s">
        <v>6995</v>
      </c>
      <c r="O3289" s="2">
        <v>124</v>
      </c>
      <c r="Q3289" s="10" t="s">
        <v>33</v>
      </c>
      <c r="R3289" s="21">
        <v>1998</v>
      </c>
      <c r="S3289" s="27" t="s">
        <v>13471</v>
      </c>
      <c r="T3289" s="25" t="str">
        <f>LEFT(S3289,3)</f>
        <v>Jan</v>
      </c>
      <c r="U3289" s="10" t="s">
        <v>29</v>
      </c>
      <c r="V3289" s="21">
        <v>7</v>
      </c>
      <c r="W3289" s="10">
        <v>78000</v>
      </c>
      <c r="X3289" s="10" t="s">
        <v>9026</v>
      </c>
      <c r="Y3289" s="10" t="s">
        <v>2422</v>
      </c>
      <c r="Z3289" s="10" t="s">
        <v>4124</v>
      </c>
      <c r="AA3289" s="22" t="s">
        <v>29</v>
      </c>
      <c r="AB3289" s="10">
        <v>0</v>
      </c>
      <c r="AC3289" s="10">
        <v>25232289</v>
      </c>
      <c r="AD3289" s="10" t="s">
        <v>6995</v>
      </c>
      <c r="AE3289" s="23">
        <v>124</v>
      </c>
    </row>
    <row r="3290" spans="1:31" x14ac:dyDescent="0.35">
      <c r="A3290" t="s">
        <v>10195</v>
      </c>
      <c r="B3290" t="s">
        <v>15</v>
      </c>
      <c r="C3290" t="s">
        <v>33</v>
      </c>
      <c r="D3290" s="2">
        <v>1998</v>
      </c>
      <c r="E3290" t="s">
        <v>9523</v>
      </c>
      <c r="F3290" s="2">
        <v>7.3</v>
      </c>
      <c r="G3290">
        <v>176000</v>
      </c>
      <c r="H3290" t="s">
        <v>1318</v>
      </c>
      <c r="I3290" t="s">
        <v>10196</v>
      </c>
      <c r="J3290" t="s">
        <v>66</v>
      </c>
      <c r="K3290" s="3" t="s">
        <v>21</v>
      </c>
      <c r="L3290">
        <v>55000000</v>
      </c>
      <c r="M3290">
        <v>41616262</v>
      </c>
      <c r="N3290" t="s">
        <v>10197</v>
      </c>
      <c r="O3290" s="2">
        <v>122</v>
      </c>
      <c r="Q3290" s="9" t="s">
        <v>33</v>
      </c>
      <c r="R3290" s="18">
        <v>1998</v>
      </c>
      <c r="S3290" s="26" t="s">
        <v>13430</v>
      </c>
      <c r="T3290" s="25" t="str">
        <f>LEFT(S3290,3)</f>
        <v>Sep</v>
      </c>
      <c r="U3290" s="9" t="s">
        <v>29</v>
      </c>
      <c r="V3290" s="18">
        <v>7.3</v>
      </c>
      <c r="W3290" s="9">
        <v>176000</v>
      </c>
      <c r="X3290" s="9" t="s">
        <v>1318</v>
      </c>
      <c r="Y3290" s="9" t="s">
        <v>10196</v>
      </c>
      <c r="Z3290" s="9" t="s">
        <v>66</v>
      </c>
      <c r="AA3290" s="19" t="s">
        <v>21</v>
      </c>
      <c r="AB3290" s="9">
        <v>55000000</v>
      </c>
      <c r="AC3290" s="9">
        <v>41616262</v>
      </c>
      <c r="AD3290" s="9" t="s">
        <v>10197</v>
      </c>
      <c r="AE3290" s="20">
        <v>122</v>
      </c>
    </row>
    <row r="3291" spans="1:31" x14ac:dyDescent="0.35">
      <c r="A3291" t="s">
        <v>10198</v>
      </c>
      <c r="B3291" t="s">
        <v>1998</v>
      </c>
      <c r="C3291" t="s">
        <v>33</v>
      </c>
      <c r="D3291" s="2">
        <v>1998</v>
      </c>
      <c r="E3291" t="s">
        <v>10199</v>
      </c>
      <c r="F3291" s="2">
        <v>5.2</v>
      </c>
      <c r="G3291">
        <v>70000</v>
      </c>
      <c r="H3291" t="s">
        <v>5228</v>
      </c>
      <c r="I3291" t="s">
        <v>10200</v>
      </c>
      <c r="J3291" t="s">
        <v>3362</v>
      </c>
      <c r="K3291" s="3" t="s">
        <v>29</v>
      </c>
      <c r="L3291">
        <v>80000000</v>
      </c>
      <c r="M3291">
        <v>136159423</v>
      </c>
      <c r="N3291" t="s">
        <v>2025</v>
      </c>
      <c r="O3291" s="2">
        <v>130</v>
      </c>
      <c r="Q3291" s="10" t="s">
        <v>33</v>
      </c>
      <c r="R3291" s="21">
        <v>1998</v>
      </c>
      <c r="S3291" s="27" t="s">
        <v>13530</v>
      </c>
      <c r="T3291" s="25" t="str">
        <f>LEFT(S3291,3)</f>
        <v>Apr</v>
      </c>
      <c r="U3291" s="10" t="s">
        <v>29</v>
      </c>
      <c r="V3291" s="21">
        <v>5.2</v>
      </c>
      <c r="W3291" s="10">
        <v>70000</v>
      </c>
      <c r="X3291" s="10" t="s">
        <v>5228</v>
      </c>
      <c r="Y3291" s="10" t="s">
        <v>10200</v>
      </c>
      <c r="Z3291" s="10" t="s">
        <v>3362</v>
      </c>
      <c r="AA3291" s="22" t="s">
        <v>29</v>
      </c>
      <c r="AB3291" s="10">
        <v>80000000</v>
      </c>
      <c r="AC3291" s="10">
        <v>136159423</v>
      </c>
      <c r="AD3291" s="10" t="s">
        <v>2025</v>
      </c>
      <c r="AE3291" s="23">
        <v>130</v>
      </c>
    </row>
    <row r="3292" spans="1:31" x14ac:dyDescent="0.35">
      <c r="A3292" t="s">
        <v>10201</v>
      </c>
      <c r="B3292" t="s">
        <v>15</v>
      </c>
      <c r="C3292" t="s">
        <v>40</v>
      </c>
      <c r="D3292" s="2">
        <v>1998</v>
      </c>
      <c r="E3292" t="s">
        <v>7193</v>
      </c>
      <c r="F3292" s="2">
        <v>5.4</v>
      </c>
      <c r="G3292">
        <v>54000</v>
      </c>
      <c r="H3292" t="s">
        <v>9907</v>
      </c>
      <c r="I3292" t="s">
        <v>4511</v>
      </c>
      <c r="J3292" t="s">
        <v>9049</v>
      </c>
      <c r="K3292" s="3" t="s">
        <v>29</v>
      </c>
      <c r="L3292">
        <v>25000000</v>
      </c>
      <c r="M3292">
        <v>50688658</v>
      </c>
      <c r="N3292" t="s">
        <v>10202</v>
      </c>
      <c r="O3292" s="2">
        <v>89</v>
      </c>
      <c r="Q3292" s="9" t="s">
        <v>40</v>
      </c>
      <c r="R3292" s="18">
        <v>1998</v>
      </c>
      <c r="S3292" s="26" t="s">
        <v>13123</v>
      </c>
      <c r="T3292" s="25" t="str">
        <f>LEFT(S3292,3)</f>
        <v>Oct</v>
      </c>
      <c r="U3292" s="9" t="s">
        <v>29</v>
      </c>
      <c r="V3292" s="18">
        <v>5.4</v>
      </c>
      <c r="W3292" s="9">
        <v>54000</v>
      </c>
      <c r="X3292" s="9" t="s">
        <v>9907</v>
      </c>
      <c r="Y3292" s="9" t="s">
        <v>4511</v>
      </c>
      <c r="Z3292" s="9" t="s">
        <v>9049</v>
      </c>
      <c r="AA3292" s="19" t="s">
        <v>29</v>
      </c>
      <c r="AB3292" s="9">
        <v>25000000</v>
      </c>
      <c r="AC3292" s="9">
        <v>50688658</v>
      </c>
      <c r="AD3292" s="9" t="s">
        <v>10202</v>
      </c>
      <c r="AE3292" s="20">
        <v>89</v>
      </c>
    </row>
    <row r="3293" spans="1:31" x14ac:dyDescent="0.35">
      <c r="A3293" t="s">
        <v>10203</v>
      </c>
      <c r="B3293" t="s">
        <v>15</v>
      </c>
      <c r="C3293" t="s">
        <v>16</v>
      </c>
      <c r="D3293" s="2">
        <v>1998</v>
      </c>
      <c r="E3293" t="s">
        <v>10164</v>
      </c>
      <c r="F3293" s="2">
        <v>7.4</v>
      </c>
      <c r="G3293">
        <v>173000</v>
      </c>
      <c r="H3293" t="s">
        <v>10204</v>
      </c>
      <c r="I3293" t="s">
        <v>10204</v>
      </c>
      <c r="J3293" t="s">
        <v>10205</v>
      </c>
      <c r="K3293" s="3" t="s">
        <v>29</v>
      </c>
      <c r="L3293">
        <v>60000</v>
      </c>
      <c r="M3293">
        <v>3221152</v>
      </c>
      <c r="N3293" t="s">
        <v>10206</v>
      </c>
      <c r="O3293" s="2">
        <v>84</v>
      </c>
      <c r="Q3293" s="10" t="s">
        <v>16</v>
      </c>
      <c r="R3293" s="21">
        <v>1998</v>
      </c>
      <c r="S3293" s="27" t="s">
        <v>13525</v>
      </c>
      <c r="T3293" s="25" t="str">
        <f>LEFT(S3293,3)</f>
        <v>Jul</v>
      </c>
      <c r="U3293" s="10" t="s">
        <v>29</v>
      </c>
      <c r="V3293" s="21">
        <v>7.4</v>
      </c>
      <c r="W3293" s="10">
        <v>173000</v>
      </c>
      <c r="X3293" s="10" t="s">
        <v>10204</v>
      </c>
      <c r="Y3293" s="10" t="s">
        <v>10204</v>
      </c>
      <c r="Z3293" s="10" t="s">
        <v>10205</v>
      </c>
      <c r="AA3293" s="22" t="s">
        <v>29</v>
      </c>
      <c r="AB3293" s="10">
        <v>60000</v>
      </c>
      <c r="AC3293" s="10">
        <v>3221152</v>
      </c>
      <c r="AD3293" s="10" t="s">
        <v>10206</v>
      </c>
      <c r="AE3293" s="23">
        <v>84</v>
      </c>
    </row>
    <row r="3294" spans="1:31" x14ac:dyDescent="0.35">
      <c r="A3294" t="s">
        <v>10207</v>
      </c>
      <c r="B3294" t="s">
        <v>1998</v>
      </c>
      <c r="C3294" t="s">
        <v>16</v>
      </c>
      <c r="D3294" s="2">
        <v>1998</v>
      </c>
      <c r="E3294" t="s">
        <v>9716</v>
      </c>
      <c r="F3294" s="2">
        <v>6.6</v>
      </c>
      <c r="G3294">
        <v>40000</v>
      </c>
      <c r="H3294" t="s">
        <v>99</v>
      </c>
      <c r="I3294" t="s">
        <v>10208</v>
      </c>
      <c r="J3294" t="s">
        <v>99</v>
      </c>
      <c r="K3294" s="3" t="s">
        <v>29</v>
      </c>
      <c r="L3294">
        <v>60000000</v>
      </c>
      <c r="M3294">
        <v>186883563</v>
      </c>
      <c r="N3294" t="s">
        <v>2091</v>
      </c>
      <c r="O3294" s="2">
        <v>169</v>
      </c>
      <c r="Q3294" s="9" t="s">
        <v>16</v>
      </c>
      <c r="R3294" s="18">
        <v>1998</v>
      </c>
      <c r="S3294" s="26" t="s">
        <v>13465</v>
      </c>
      <c r="T3294" s="25" t="str">
        <f>LEFT(S3294,3)</f>
        <v>May</v>
      </c>
      <c r="U3294" s="9" t="s">
        <v>29</v>
      </c>
      <c r="V3294" s="18">
        <v>6.6</v>
      </c>
      <c r="W3294" s="9">
        <v>40000</v>
      </c>
      <c r="X3294" s="9" t="s">
        <v>99</v>
      </c>
      <c r="Y3294" s="9" t="s">
        <v>10208</v>
      </c>
      <c r="Z3294" s="9" t="s">
        <v>99</v>
      </c>
      <c r="AA3294" s="19" t="s">
        <v>29</v>
      </c>
      <c r="AB3294" s="9">
        <v>60000000</v>
      </c>
      <c r="AC3294" s="9">
        <v>186883563</v>
      </c>
      <c r="AD3294" s="9" t="s">
        <v>2091</v>
      </c>
      <c r="AE3294" s="20">
        <v>169</v>
      </c>
    </row>
    <row r="3295" spans="1:31" x14ac:dyDescent="0.35">
      <c r="A3295" t="s">
        <v>10209</v>
      </c>
      <c r="B3295" t="s">
        <v>2706</v>
      </c>
      <c r="C3295" t="s">
        <v>40</v>
      </c>
      <c r="D3295" s="2">
        <v>1998</v>
      </c>
      <c r="E3295" t="s">
        <v>7193</v>
      </c>
      <c r="F3295" s="2">
        <v>7.7</v>
      </c>
      <c r="G3295">
        <v>67000</v>
      </c>
      <c r="H3295" t="s">
        <v>8680</v>
      </c>
      <c r="I3295" t="s">
        <v>8680</v>
      </c>
      <c r="J3295" t="s">
        <v>10210</v>
      </c>
      <c r="K3295" s="3" t="s">
        <v>29</v>
      </c>
      <c r="L3295">
        <v>2200000</v>
      </c>
      <c r="M3295">
        <v>2982011</v>
      </c>
      <c r="N3295" t="s">
        <v>8434</v>
      </c>
      <c r="O3295" s="2">
        <v>134</v>
      </c>
      <c r="Q3295" s="10" t="s">
        <v>40</v>
      </c>
      <c r="R3295" s="21">
        <v>1998</v>
      </c>
      <c r="S3295" s="27" t="s">
        <v>13123</v>
      </c>
      <c r="T3295" s="25" t="str">
        <f>LEFT(S3295,3)</f>
        <v>Oct</v>
      </c>
      <c r="U3295" s="10" t="s">
        <v>29</v>
      </c>
      <c r="V3295" s="21">
        <v>7.7</v>
      </c>
      <c r="W3295" s="10">
        <v>67000</v>
      </c>
      <c r="X3295" s="10" t="s">
        <v>8680</v>
      </c>
      <c r="Y3295" s="10" t="s">
        <v>8680</v>
      </c>
      <c r="Z3295" s="10" t="s">
        <v>10210</v>
      </c>
      <c r="AA3295" s="22" t="s">
        <v>29</v>
      </c>
      <c r="AB3295" s="10">
        <v>2200000</v>
      </c>
      <c r="AC3295" s="10">
        <v>2982011</v>
      </c>
      <c r="AD3295" s="10" t="s">
        <v>8434</v>
      </c>
      <c r="AE3295" s="23">
        <v>134</v>
      </c>
    </row>
    <row r="3296" spans="1:31" x14ac:dyDescent="0.35">
      <c r="A3296" t="s">
        <v>10211</v>
      </c>
      <c r="B3296" t="s">
        <v>1998</v>
      </c>
      <c r="C3296" t="s">
        <v>62</v>
      </c>
      <c r="D3296" s="2">
        <v>1998</v>
      </c>
      <c r="E3296" t="s">
        <v>10112</v>
      </c>
      <c r="F3296" s="2">
        <v>6.8</v>
      </c>
      <c r="G3296">
        <v>108000</v>
      </c>
      <c r="H3296" t="s">
        <v>7946</v>
      </c>
      <c r="I3296" t="s">
        <v>10211</v>
      </c>
      <c r="J3296" t="s">
        <v>96</v>
      </c>
      <c r="K3296" s="3" t="s">
        <v>29</v>
      </c>
      <c r="L3296">
        <v>90000000</v>
      </c>
      <c r="M3296">
        <v>202292902</v>
      </c>
      <c r="N3296" t="s">
        <v>60</v>
      </c>
      <c r="O3296" s="2">
        <v>115</v>
      </c>
      <c r="Q3296" s="9" t="s">
        <v>62</v>
      </c>
      <c r="R3296" s="18">
        <v>1998</v>
      </c>
      <c r="S3296" s="26" t="s">
        <v>13513</v>
      </c>
      <c r="T3296" s="25" t="str">
        <f>LEFT(S3296,3)</f>
        <v>Dec</v>
      </c>
      <c r="U3296" s="9" t="s">
        <v>29</v>
      </c>
      <c r="V3296" s="18">
        <v>6.8</v>
      </c>
      <c r="W3296" s="9">
        <v>108000</v>
      </c>
      <c r="X3296" s="9" t="s">
        <v>7946</v>
      </c>
      <c r="Y3296" s="9" t="s">
        <v>10211</v>
      </c>
      <c r="Z3296" s="9" t="s">
        <v>96</v>
      </c>
      <c r="AA3296" s="19" t="s">
        <v>29</v>
      </c>
      <c r="AB3296" s="9">
        <v>90000000</v>
      </c>
      <c r="AC3296" s="9">
        <v>202292902</v>
      </c>
      <c r="AD3296" s="9" t="s">
        <v>60</v>
      </c>
      <c r="AE3296" s="20">
        <v>115</v>
      </c>
    </row>
    <row r="3297" spans="1:31" x14ac:dyDescent="0.35">
      <c r="A3297" t="s">
        <v>10212</v>
      </c>
      <c r="B3297" t="s">
        <v>1998</v>
      </c>
      <c r="C3297" t="s">
        <v>33</v>
      </c>
      <c r="D3297" s="2">
        <v>1998</v>
      </c>
      <c r="E3297" t="s">
        <v>9707</v>
      </c>
      <c r="F3297" s="2">
        <v>6.1</v>
      </c>
      <c r="G3297">
        <v>101000</v>
      </c>
      <c r="H3297" t="s">
        <v>1126</v>
      </c>
      <c r="I3297" t="s">
        <v>756</v>
      </c>
      <c r="J3297" t="s">
        <v>1050</v>
      </c>
      <c r="K3297" s="3" t="s">
        <v>29</v>
      </c>
      <c r="L3297">
        <v>80000000</v>
      </c>
      <c r="M3297">
        <v>37020277</v>
      </c>
      <c r="N3297" t="s">
        <v>22</v>
      </c>
      <c r="O3297" s="2">
        <v>134</v>
      </c>
      <c r="Q3297" s="10" t="s">
        <v>33</v>
      </c>
      <c r="R3297" s="21">
        <v>1998</v>
      </c>
      <c r="S3297" s="27" t="s">
        <v>13464</v>
      </c>
      <c r="T3297" s="25" t="str">
        <f>LEFT(S3297,3)</f>
        <v>Feb</v>
      </c>
      <c r="U3297" s="10" t="s">
        <v>29</v>
      </c>
      <c r="V3297" s="21">
        <v>6.1</v>
      </c>
      <c r="W3297" s="10">
        <v>101000</v>
      </c>
      <c r="X3297" s="10" t="s">
        <v>1126</v>
      </c>
      <c r="Y3297" s="10" t="s">
        <v>756</v>
      </c>
      <c r="Z3297" s="10" t="s">
        <v>1050</v>
      </c>
      <c r="AA3297" s="22" t="s">
        <v>29</v>
      </c>
      <c r="AB3297" s="10">
        <v>80000000</v>
      </c>
      <c r="AC3297" s="10">
        <v>37020277</v>
      </c>
      <c r="AD3297" s="10" t="s">
        <v>22</v>
      </c>
      <c r="AE3297" s="23">
        <v>134</v>
      </c>
    </row>
    <row r="3298" spans="1:31" x14ac:dyDescent="0.35">
      <c r="A3298" t="s">
        <v>10213</v>
      </c>
      <c r="B3298" t="s">
        <v>1998</v>
      </c>
      <c r="C3298" t="s">
        <v>33</v>
      </c>
      <c r="D3298" s="2">
        <v>1998</v>
      </c>
      <c r="E3298" t="s">
        <v>10068</v>
      </c>
      <c r="F3298" s="2">
        <v>6.6</v>
      </c>
      <c r="G3298">
        <v>98000</v>
      </c>
      <c r="H3298" t="s">
        <v>9121</v>
      </c>
      <c r="I3298" t="s">
        <v>7977</v>
      </c>
      <c r="J3298" t="s">
        <v>1875</v>
      </c>
      <c r="K3298" s="3" t="s">
        <v>29</v>
      </c>
      <c r="L3298">
        <v>60000000</v>
      </c>
      <c r="M3298">
        <v>102367405</v>
      </c>
      <c r="N3298" t="s">
        <v>22</v>
      </c>
      <c r="O3298" s="2">
        <v>131</v>
      </c>
      <c r="Q3298" s="9" t="s">
        <v>33</v>
      </c>
      <c r="R3298" s="18">
        <v>1998</v>
      </c>
      <c r="S3298" s="26" t="s">
        <v>13501</v>
      </c>
      <c r="T3298" s="25" t="str">
        <f>LEFT(S3298,3)</f>
        <v>Mar</v>
      </c>
      <c r="U3298" s="9" t="s">
        <v>29</v>
      </c>
      <c r="V3298" s="18">
        <v>6.6</v>
      </c>
      <c r="W3298" s="9">
        <v>98000</v>
      </c>
      <c r="X3298" s="9" t="s">
        <v>9121</v>
      </c>
      <c r="Y3298" s="9" t="s">
        <v>7977</v>
      </c>
      <c r="Z3298" s="9" t="s">
        <v>1875</v>
      </c>
      <c r="AA3298" s="19" t="s">
        <v>29</v>
      </c>
      <c r="AB3298" s="9">
        <v>60000000</v>
      </c>
      <c r="AC3298" s="9">
        <v>102367405</v>
      </c>
      <c r="AD3298" s="9" t="s">
        <v>22</v>
      </c>
      <c r="AE3298" s="20">
        <v>131</v>
      </c>
    </row>
    <row r="3299" spans="1:31" x14ac:dyDescent="0.35">
      <c r="A3299" t="s">
        <v>10214</v>
      </c>
      <c r="B3299" t="s">
        <v>1998</v>
      </c>
      <c r="C3299" t="s">
        <v>33</v>
      </c>
      <c r="D3299" s="2">
        <v>1998</v>
      </c>
      <c r="E3299" t="s">
        <v>10160</v>
      </c>
      <c r="F3299" s="2">
        <v>5.8</v>
      </c>
      <c r="G3299">
        <v>74000</v>
      </c>
      <c r="H3299" t="s">
        <v>543</v>
      </c>
      <c r="I3299" t="s">
        <v>10215</v>
      </c>
      <c r="J3299" t="s">
        <v>496</v>
      </c>
      <c r="K3299" s="3" t="s">
        <v>29</v>
      </c>
      <c r="L3299">
        <v>70000000</v>
      </c>
      <c r="M3299">
        <v>164839294</v>
      </c>
      <c r="N3299" t="s">
        <v>7999</v>
      </c>
      <c r="O3299" s="2">
        <v>102</v>
      </c>
      <c r="Q3299" s="10" t="s">
        <v>33</v>
      </c>
      <c r="R3299" s="21">
        <v>1998</v>
      </c>
      <c r="S3299" s="27" t="s">
        <v>13524</v>
      </c>
      <c r="T3299" s="25" t="str">
        <f>LEFT(S3299,3)</f>
        <v>Jun</v>
      </c>
      <c r="U3299" s="10" t="s">
        <v>29</v>
      </c>
      <c r="V3299" s="21">
        <v>5.8</v>
      </c>
      <c r="W3299" s="10">
        <v>74000</v>
      </c>
      <c r="X3299" s="10" t="s">
        <v>543</v>
      </c>
      <c r="Y3299" s="10" t="s">
        <v>10215</v>
      </c>
      <c r="Z3299" s="10" t="s">
        <v>496</v>
      </c>
      <c r="AA3299" s="22" t="s">
        <v>29</v>
      </c>
      <c r="AB3299" s="10">
        <v>70000000</v>
      </c>
      <c r="AC3299" s="10">
        <v>164839294</v>
      </c>
      <c r="AD3299" s="10" t="s">
        <v>7999</v>
      </c>
      <c r="AE3299" s="23">
        <v>102</v>
      </c>
    </row>
    <row r="3300" spans="1:31" x14ac:dyDescent="0.35">
      <c r="A3300" t="s">
        <v>10216</v>
      </c>
      <c r="B3300" t="s">
        <v>15</v>
      </c>
      <c r="C3300" t="s">
        <v>33</v>
      </c>
      <c r="D3300" s="2">
        <v>1998</v>
      </c>
      <c r="E3300" t="s">
        <v>10217</v>
      </c>
      <c r="F3300" s="2">
        <v>6.1</v>
      </c>
      <c r="G3300">
        <v>35000</v>
      </c>
      <c r="H3300" t="s">
        <v>7682</v>
      </c>
      <c r="I3300" t="s">
        <v>7682</v>
      </c>
      <c r="J3300" t="s">
        <v>480</v>
      </c>
      <c r="K3300" s="3" t="s">
        <v>29</v>
      </c>
      <c r="L3300">
        <v>45000000</v>
      </c>
      <c r="M3300">
        <v>11203026</v>
      </c>
      <c r="N3300" t="s">
        <v>10218</v>
      </c>
      <c r="O3300" s="2">
        <v>106</v>
      </c>
      <c r="Q3300" s="9" t="s">
        <v>33</v>
      </c>
      <c r="R3300" s="18">
        <v>1998</v>
      </c>
      <c r="S3300" s="26" t="s">
        <v>13531</v>
      </c>
      <c r="T3300" s="25" t="str">
        <f>LEFT(S3300,3)</f>
        <v>Jan</v>
      </c>
      <c r="U3300" s="9" t="s">
        <v>29</v>
      </c>
      <c r="V3300" s="18">
        <v>6.1</v>
      </c>
      <c r="W3300" s="9">
        <v>35000</v>
      </c>
      <c r="X3300" s="9" t="s">
        <v>7682</v>
      </c>
      <c r="Y3300" s="9" t="s">
        <v>7682</v>
      </c>
      <c r="Z3300" s="9" t="s">
        <v>480</v>
      </c>
      <c r="AA3300" s="19" t="s">
        <v>29</v>
      </c>
      <c r="AB3300" s="9">
        <v>45000000</v>
      </c>
      <c r="AC3300" s="9">
        <v>11203026</v>
      </c>
      <c r="AD3300" s="9" t="s">
        <v>10218</v>
      </c>
      <c r="AE3300" s="20">
        <v>106</v>
      </c>
    </row>
    <row r="3301" spans="1:31" x14ac:dyDescent="0.35">
      <c r="A3301" t="s">
        <v>10219</v>
      </c>
      <c r="B3301" t="s">
        <v>15</v>
      </c>
      <c r="C3301" t="s">
        <v>33</v>
      </c>
      <c r="D3301" s="2">
        <v>1998</v>
      </c>
      <c r="E3301" t="s">
        <v>10164</v>
      </c>
      <c r="F3301" s="2">
        <v>6.6</v>
      </c>
      <c r="G3301">
        <v>156000</v>
      </c>
      <c r="H3301" t="s">
        <v>1152</v>
      </c>
      <c r="I3301" t="s">
        <v>3882</v>
      </c>
      <c r="J3301" t="s">
        <v>534</v>
      </c>
      <c r="K3301" s="3" t="s">
        <v>29</v>
      </c>
      <c r="L3301">
        <v>140000000</v>
      </c>
      <c r="M3301">
        <v>285444603</v>
      </c>
      <c r="N3301" t="s">
        <v>22</v>
      </c>
      <c r="O3301" s="2">
        <v>127</v>
      </c>
      <c r="Q3301" s="10" t="s">
        <v>33</v>
      </c>
      <c r="R3301" s="21">
        <v>1998</v>
      </c>
      <c r="S3301" s="27" t="s">
        <v>13525</v>
      </c>
      <c r="T3301" s="25" t="str">
        <f>LEFT(S3301,3)</f>
        <v>Jul</v>
      </c>
      <c r="U3301" s="10" t="s">
        <v>29</v>
      </c>
      <c r="V3301" s="21">
        <v>6.6</v>
      </c>
      <c r="W3301" s="10">
        <v>156000</v>
      </c>
      <c r="X3301" s="10" t="s">
        <v>1152</v>
      </c>
      <c r="Y3301" s="10" t="s">
        <v>3882</v>
      </c>
      <c r="Z3301" s="10" t="s">
        <v>534</v>
      </c>
      <c r="AA3301" s="22" t="s">
        <v>29</v>
      </c>
      <c r="AB3301" s="10">
        <v>140000000</v>
      </c>
      <c r="AC3301" s="10">
        <v>285444603</v>
      </c>
      <c r="AD3301" s="10" t="s">
        <v>22</v>
      </c>
      <c r="AE3301" s="23">
        <v>127</v>
      </c>
    </row>
    <row r="3302" spans="1:31" x14ac:dyDescent="0.35">
      <c r="A3302" t="s">
        <v>10220</v>
      </c>
      <c r="B3302" t="s">
        <v>15</v>
      </c>
      <c r="C3302" t="s">
        <v>62</v>
      </c>
      <c r="D3302" s="2">
        <v>1998</v>
      </c>
      <c r="E3302" t="s">
        <v>9834</v>
      </c>
      <c r="F3302" s="2">
        <v>7.4</v>
      </c>
      <c r="G3302">
        <v>95000</v>
      </c>
      <c r="H3302" t="s">
        <v>10221</v>
      </c>
      <c r="I3302" t="s">
        <v>10222</v>
      </c>
      <c r="J3302" t="s">
        <v>10223</v>
      </c>
      <c r="K3302" s="3" t="s">
        <v>21</v>
      </c>
      <c r="L3302">
        <v>30000000</v>
      </c>
      <c r="M3302">
        <v>82150642</v>
      </c>
      <c r="N3302" t="s">
        <v>218</v>
      </c>
      <c r="O3302" s="2">
        <v>124</v>
      </c>
      <c r="Q3302" s="9" t="s">
        <v>62</v>
      </c>
      <c r="R3302" s="18">
        <v>1998</v>
      </c>
      <c r="S3302" s="26" t="s">
        <v>13476</v>
      </c>
      <c r="T3302" s="25" t="str">
        <f>LEFT(S3302,3)</f>
        <v>Feb</v>
      </c>
      <c r="U3302" s="9" t="s">
        <v>29</v>
      </c>
      <c r="V3302" s="18">
        <v>7.4</v>
      </c>
      <c r="W3302" s="9">
        <v>95000</v>
      </c>
      <c r="X3302" s="9" t="s">
        <v>10221</v>
      </c>
      <c r="Y3302" s="9" t="s">
        <v>10222</v>
      </c>
      <c r="Z3302" s="9" t="s">
        <v>10223</v>
      </c>
      <c r="AA3302" s="19" t="s">
        <v>21</v>
      </c>
      <c r="AB3302" s="9">
        <v>30000000</v>
      </c>
      <c r="AC3302" s="9">
        <v>82150642</v>
      </c>
      <c r="AD3302" s="9" t="s">
        <v>218</v>
      </c>
      <c r="AE3302" s="20">
        <v>124</v>
      </c>
    </row>
    <row r="3303" spans="1:31" x14ac:dyDescent="0.35">
      <c r="A3303" t="s">
        <v>10224</v>
      </c>
      <c r="B3303" t="s">
        <v>15</v>
      </c>
      <c r="C3303" t="s">
        <v>33</v>
      </c>
      <c r="D3303" s="2">
        <v>1998</v>
      </c>
      <c r="E3303" t="s">
        <v>10089</v>
      </c>
      <c r="F3303" s="2">
        <v>7.3</v>
      </c>
      <c r="G3303">
        <v>134000</v>
      </c>
      <c r="H3303" t="s">
        <v>8498</v>
      </c>
      <c r="I3303" t="s">
        <v>9125</v>
      </c>
      <c r="J3303" t="s">
        <v>9408</v>
      </c>
      <c r="K3303" s="3" t="s">
        <v>5816</v>
      </c>
      <c r="L3303">
        <v>50000000</v>
      </c>
      <c r="M3303">
        <v>44547681</v>
      </c>
      <c r="N3303" t="s">
        <v>8624</v>
      </c>
      <c r="O3303" s="2">
        <v>140</v>
      </c>
      <c r="Q3303" s="10" t="s">
        <v>33</v>
      </c>
      <c r="R3303" s="21">
        <v>1998</v>
      </c>
      <c r="S3303" s="27" t="s">
        <v>13507</v>
      </c>
      <c r="T3303" s="25" t="str">
        <f>LEFT(S3303,3)</f>
        <v>Jul</v>
      </c>
      <c r="U3303" s="10" t="s">
        <v>29</v>
      </c>
      <c r="V3303" s="21">
        <v>7.3</v>
      </c>
      <c r="W3303" s="10">
        <v>134000</v>
      </c>
      <c r="X3303" s="10" t="s">
        <v>8498</v>
      </c>
      <c r="Y3303" s="10" t="s">
        <v>9125</v>
      </c>
      <c r="Z3303" s="10" t="s">
        <v>9408</v>
      </c>
      <c r="AA3303" s="22" t="s">
        <v>5816</v>
      </c>
      <c r="AB3303" s="10">
        <v>50000000</v>
      </c>
      <c r="AC3303" s="10">
        <v>44547681</v>
      </c>
      <c r="AD3303" s="10" t="s">
        <v>8624</v>
      </c>
      <c r="AE3303" s="23">
        <v>140</v>
      </c>
    </row>
    <row r="3304" spans="1:31" x14ac:dyDescent="0.35">
      <c r="A3304">
        <v>54</v>
      </c>
      <c r="B3304" t="s">
        <v>15</v>
      </c>
      <c r="C3304" t="s">
        <v>16</v>
      </c>
      <c r="D3304" s="2">
        <v>1998</v>
      </c>
      <c r="E3304" t="s">
        <v>10225</v>
      </c>
      <c r="F3304" s="2">
        <v>5.8</v>
      </c>
      <c r="G3304">
        <v>32000</v>
      </c>
      <c r="H3304" t="s">
        <v>10226</v>
      </c>
      <c r="I3304" t="s">
        <v>10226</v>
      </c>
      <c r="J3304" t="s">
        <v>10227</v>
      </c>
      <c r="K3304" s="3" t="s">
        <v>29</v>
      </c>
      <c r="L3304">
        <v>13000000</v>
      </c>
      <c r="M3304">
        <v>16757163</v>
      </c>
      <c r="N3304" t="s">
        <v>10228</v>
      </c>
      <c r="O3304" s="2">
        <v>93</v>
      </c>
      <c r="Q3304" s="9" t="s">
        <v>16</v>
      </c>
      <c r="R3304" s="18">
        <v>1998</v>
      </c>
      <c r="S3304" s="26" t="s">
        <v>13504</v>
      </c>
      <c r="T3304" s="25" t="str">
        <f>LEFT(S3304,3)</f>
        <v>Aug</v>
      </c>
      <c r="U3304" s="9" t="s">
        <v>29</v>
      </c>
      <c r="V3304" s="18">
        <v>5.8</v>
      </c>
      <c r="W3304" s="9">
        <v>32000</v>
      </c>
      <c r="X3304" s="9" t="s">
        <v>10226</v>
      </c>
      <c r="Y3304" s="9" t="s">
        <v>10226</v>
      </c>
      <c r="Z3304" s="9" t="s">
        <v>10227</v>
      </c>
      <c r="AA3304" s="19" t="s">
        <v>29</v>
      </c>
      <c r="AB3304" s="9">
        <v>13000000</v>
      </c>
      <c r="AC3304" s="9">
        <v>16757163</v>
      </c>
      <c r="AD3304" s="9" t="s">
        <v>10228</v>
      </c>
      <c r="AE3304" s="20">
        <v>93</v>
      </c>
    </row>
    <row r="3305" spans="1:31" x14ac:dyDescent="0.35">
      <c r="A3305" t="s">
        <v>10229</v>
      </c>
      <c r="B3305" t="s">
        <v>1998</v>
      </c>
      <c r="C3305" t="s">
        <v>16</v>
      </c>
      <c r="D3305" s="2">
        <v>1998</v>
      </c>
      <c r="E3305" t="s">
        <v>9877</v>
      </c>
      <c r="F3305" s="2">
        <v>6</v>
      </c>
      <c r="G3305">
        <v>25000</v>
      </c>
      <c r="H3305" t="s">
        <v>4838</v>
      </c>
      <c r="I3305" t="s">
        <v>10230</v>
      </c>
      <c r="J3305" t="s">
        <v>8589</v>
      </c>
      <c r="K3305" s="3" t="s">
        <v>29</v>
      </c>
      <c r="L3305">
        <v>30000000</v>
      </c>
      <c r="M3305">
        <v>81471882</v>
      </c>
      <c r="N3305" t="s">
        <v>179</v>
      </c>
      <c r="O3305" s="2">
        <v>114</v>
      </c>
      <c r="Q3305" s="10" t="s">
        <v>16</v>
      </c>
      <c r="R3305" s="21">
        <v>1998</v>
      </c>
      <c r="S3305" s="27" t="s">
        <v>13482</v>
      </c>
      <c r="T3305" s="25" t="str">
        <f>LEFT(S3305,3)</f>
        <v>May</v>
      </c>
      <c r="U3305" s="10" t="s">
        <v>29</v>
      </c>
      <c r="V3305" s="21">
        <v>6</v>
      </c>
      <c r="W3305" s="10">
        <v>25000</v>
      </c>
      <c r="X3305" s="10" t="s">
        <v>4838</v>
      </c>
      <c r="Y3305" s="10" t="s">
        <v>10230</v>
      </c>
      <c r="Z3305" s="10" t="s">
        <v>8589</v>
      </c>
      <c r="AA3305" s="22" t="s">
        <v>29</v>
      </c>
      <c r="AB3305" s="10">
        <v>30000000</v>
      </c>
      <c r="AC3305" s="10">
        <v>81471882</v>
      </c>
      <c r="AD3305" s="10" t="s">
        <v>179</v>
      </c>
      <c r="AE3305" s="23">
        <v>114</v>
      </c>
    </row>
    <row r="3306" spans="1:31" x14ac:dyDescent="0.35">
      <c r="A3306" t="s">
        <v>10231</v>
      </c>
      <c r="B3306" t="s">
        <v>1998</v>
      </c>
      <c r="C3306" t="s">
        <v>40</v>
      </c>
      <c r="D3306" s="2">
        <v>1998</v>
      </c>
      <c r="E3306" t="s">
        <v>9654</v>
      </c>
      <c r="F3306" s="2">
        <v>6.7</v>
      </c>
      <c r="G3306">
        <v>65000</v>
      </c>
      <c r="H3306" t="s">
        <v>10232</v>
      </c>
      <c r="I3306" t="s">
        <v>10232</v>
      </c>
      <c r="J3306" t="s">
        <v>9133</v>
      </c>
      <c r="K3306" s="3" t="s">
        <v>21</v>
      </c>
      <c r="L3306">
        <v>6000000</v>
      </c>
      <c r="M3306">
        <v>11841544</v>
      </c>
      <c r="N3306" t="s">
        <v>10233</v>
      </c>
      <c r="O3306" s="2">
        <v>99</v>
      </c>
      <c r="Q3306" s="9" t="s">
        <v>40</v>
      </c>
      <c r="R3306" s="18">
        <v>1998</v>
      </c>
      <c r="S3306" s="26" t="s">
        <v>13456</v>
      </c>
      <c r="T3306" s="25" t="str">
        <f>LEFT(S3306,3)</f>
        <v>May</v>
      </c>
      <c r="U3306" s="9" t="s">
        <v>29</v>
      </c>
      <c r="V3306" s="18">
        <v>6.7</v>
      </c>
      <c r="W3306" s="9">
        <v>65000</v>
      </c>
      <c r="X3306" s="9" t="s">
        <v>10232</v>
      </c>
      <c r="Y3306" s="9" t="s">
        <v>10232</v>
      </c>
      <c r="Z3306" s="9" t="s">
        <v>9133</v>
      </c>
      <c r="AA3306" s="19" t="s">
        <v>21</v>
      </c>
      <c r="AB3306" s="9">
        <v>6000000</v>
      </c>
      <c r="AC3306" s="9">
        <v>11841544</v>
      </c>
      <c r="AD3306" s="9" t="s">
        <v>10233</v>
      </c>
      <c r="AE3306" s="20">
        <v>99</v>
      </c>
    </row>
    <row r="3307" spans="1:31" x14ac:dyDescent="0.35">
      <c r="A3307" t="s">
        <v>10234</v>
      </c>
      <c r="B3307" t="s">
        <v>15</v>
      </c>
      <c r="C3307" t="s">
        <v>40</v>
      </c>
      <c r="D3307" s="2">
        <v>1998</v>
      </c>
      <c r="E3307" t="s">
        <v>10119</v>
      </c>
      <c r="F3307" s="2">
        <v>7.5</v>
      </c>
      <c r="G3307">
        <v>49000</v>
      </c>
      <c r="H3307" t="s">
        <v>10235</v>
      </c>
      <c r="I3307" t="s">
        <v>10235</v>
      </c>
      <c r="J3307" t="s">
        <v>10235</v>
      </c>
      <c r="K3307" s="3" t="s">
        <v>29</v>
      </c>
      <c r="L3307">
        <v>1500000</v>
      </c>
      <c r="M3307">
        <v>2375097</v>
      </c>
      <c r="N3307" t="s">
        <v>10236</v>
      </c>
      <c r="O3307" s="2">
        <v>110</v>
      </c>
      <c r="Q3307" s="10" t="s">
        <v>40</v>
      </c>
      <c r="R3307" s="21">
        <v>1998</v>
      </c>
      <c r="S3307" s="27" t="s">
        <v>13515</v>
      </c>
      <c r="T3307" s="25" t="str">
        <f>LEFT(S3307,3)</f>
        <v>Jun</v>
      </c>
      <c r="U3307" s="10" t="s">
        <v>29</v>
      </c>
      <c r="V3307" s="21">
        <v>7.5</v>
      </c>
      <c r="W3307" s="10">
        <v>49000</v>
      </c>
      <c r="X3307" s="10" t="s">
        <v>10235</v>
      </c>
      <c r="Y3307" s="10" t="s">
        <v>10235</v>
      </c>
      <c r="Z3307" s="10" t="s">
        <v>10235</v>
      </c>
      <c r="AA3307" s="22" t="s">
        <v>29</v>
      </c>
      <c r="AB3307" s="10">
        <v>1500000</v>
      </c>
      <c r="AC3307" s="10">
        <v>2375097</v>
      </c>
      <c r="AD3307" s="10" t="s">
        <v>10236</v>
      </c>
      <c r="AE3307" s="23">
        <v>110</v>
      </c>
    </row>
    <row r="3308" spans="1:31" x14ac:dyDescent="0.35">
      <c r="A3308" t="s">
        <v>10237</v>
      </c>
      <c r="B3308" t="s">
        <v>15</v>
      </c>
      <c r="C3308" t="s">
        <v>51</v>
      </c>
      <c r="D3308" s="2">
        <v>1998</v>
      </c>
      <c r="E3308" t="s">
        <v>10238</v>
      </c>
      <c r="F3308" s="2">
        <v>4.5999999999999996</v>
      </c>
      <c r="G3308">
        <v>46000</v>
      </c>
      <c r="H3308" t="s">
        <v>5224</v>
      </c>
      <c r="I3308" t="s">
        <v>10239</v>
      </c>
      <c r="J3308" t="s">
        <v>9081</v>
      </c>
      <c r="K3308" s="3" t="s">
        <v>29</v>
      </c>
      <c r="L3308">
        <v>60000000</v>
      </c>
      <c r="M3308">
        <v>37170655</v>
      </c>
      <c r="N3308" t="s">
        <v>60</v>
      </c>
      <c r="O3308" s="2">
        <v>105</v>
      </c>
      <c r="Q3308" s="9" t="s">
        <v>51</v>
      </c>
      <c r="R3308" s="18">
        <v>1998</v>
      </c>
      <c r="S3308" s="26" t="s">
        <v>13532</v>
      </c>
      <c r="T3308" s="25" t="str">
        <f>LEFT(S3308,3)</f>
        <v>Dec</v>
      </c>
      <c r="U3308" s="9" t="s">
        <v>29</v>
      </c>
      <c r="V3308" s="18">
        <v>4.5999999999999996</v>
      </c>
      <c r="W3308" s="9">
        <v>46000</v>
      </c>
      <c r="X3308" s="9" t="s">
        <v>5224</v>
      </c>
      <c r="Y3308" s="9" t="s">
        <v>10239</v>
      </c>
      <c r="Z3308" s="9" t="s">
        <v>9081</v>
      </c>
      <c r="AA3308" s="19" t="s">
        <v>29</v>
      </c>
      <c r="AB3308" s="9">
        <v>60000000</v>
      </c>
      <c r="AC3308" s="9">
        <v>37170655</v>
      </c>
      <c r="AD3308" s="9" t="s">
        <v>60</v>
      </c>
      <c r="AE3308" s="20">
        <v>105</v>
      </c>
    </row>
    <row r="3309" spans="1:31" x14ac:dyDescent="0.35">
      <c r="A3309" t="s">
        <v>10240</v>
      </c>
      <c r="B3309" t="s">
        <v>15</v>
      </c>
      <c r="C3309" t="s">
        <v>51</v>
      </c>
      <c r="D3309" s="2">
        <v>1998</v>
      </c>
      <c r="E3309" t="s">
        <v>10241</v>
      </c>
      <c r="F3309" s="2">
        <v>5.8</v>
      </c>
      <c r="G3309">
        <v>68000</v>
      </c>
      <c r="H3309" t="s">
        <v>575</v>
      </c>
      <c r="I3309" t="s">
        <v>8653</v>
      </c>
      <c r="J3309" t="s">
        <v>591</v>
      </c>
      <c r="K3309" s="3" t="s">
        <v>29</v>
      </c>
      <c r="L3309">
        <v>17000000</v>
      </c>
      <c r="M3309">
        <v>55041738</v>
      </c>
      <c r="N3309" t="s">
        <v>8986</v>
      </c>
      <c r="O3309" s="2">
        <v>86</v>
      </c>
      <c r="Q3309" s="10" t="s">
        <v>51</v>
      </c>
      <c r="R3309" s="21">
        <v>1998</v>
      </c>
      <c r="S3309" s="27" t="s">
        <v>13533</v>
      </c>
      <c r="T3309" s="25" t="str">
        <f>LEFT(S3309,3)</f>
        <v>Aug</v>
      </c>
      <c r="U3309" s="10" t="s">
        <v>29</v>
      </c>
      <c r="V3309" s="21">
        <v>5.8</v>
      </c>
      <c r="W3309" s="10">
        <v>68000</v>
      </c>
      <c r="X3309" s="10" t="s">
        <v>575</v>
      </c>
      <c r="Y3309" s="10" t="s">
        <v>8653</v>
      </c>
      <c r="Z3309" s="10" t="s">
        <v>591</v>
      </c>
      <c r="AA3309" s="22" t="s">
        <v>29</v>
      </c>
      <c r="AB3309" s="10">
        <v>17000000</v>
      </c>
      <c r="AC3309" s="10">
        <v>55041738</v>
      </c>
      <c r="AD3309" s="10" t="s">
        <v>8986</v>
      </c>
      <c r="AE3309" s="23">
        <v>86</v>
      </c>
    </row>
    <row r="3310" spans="1:31" x14ac:dyDescent="0.35">
      <c r="A3310" t="s">
        <v>10242</v>
      </c>
      <c r="B3310" t="s">
        <v>15</v>
      </c>
      <c r="C3310" t="s">
        <v>51</v>
      </c>
      <c r="D3310" s="2">
        <v>1998</v>
      </c>
      <c r="E3310" t="s">
        <v>10070</v>
      </c>
      <c r="F3310" s="2">
        <v>5.6</v>
      </c>
      <c r="G3310">
        <v>21000</v>
      </c>
      <c r="H3310" t="s">
        <v>10243</v>
      </c>
      <c r="I3310" t="s">
        <v>8759</v>
      </c>
      <c r="J3310" t="s">
        <v>10244</v>
      </c>
      <c r="K3310" s="3" t="s">
        <v>247</v>
      </c>
      <c r="L3310">
        <v>15000000</v>
      </c>
      <c r="M3310">
        <v>17514980</v>
      </c>
      <c r="N3310" t="s">
        <v>117</v>
      </c>
      <c r="O3310" s="2">
        <v>84</v>
      </c>
      <c r="Q3310" s="9" t="s">
        <v>51</v>
      </c>
      <c r="R3310" s="18">
        <v>1998</v>
      </c>
      <c r="S3310" s="26" t="s">
        <v>13502</v>
      </c>
      <c r="T3310" s="25" t="str">
        <f>LEFT(S3310,3)</f>
        <v>Jul</v>
      </c>
      <c r="U3310" s="9" t="s">
        <v>29</v>
      </c>
      <c r="V3310" s="18">
        <v>5.6</v>
      </c>
      <c r="W3310" s="9">
        <v>21000</v>
      </c>
      <c r="X3310" s="9" t="s">
        <v>10243</v>
      </c>
      <c r="Y3310" s="9" t="s">
        <v>8759</v>
      </c>
      <c r="Z3310" s="9" t="s">
        <v>10244</v>
      </c>
      <c r="AA3310" s="19" t="s">
        <v>247</v>
      </c>
      <c r="AB3310" s="9">
        <v>15000000</v>
      </c>
      <c r="AC3310" s="9">
        <v>17514980</v>
      </c>
      <c r="AD3310" s="9" t="s">
        <v>117</v>
      </c>
      <c r="AE3310" s="20">
        <v>84</v>
      </c>
    </row>
    <row r="3311" spans="1:31" x14ac:dyDescent="0.35">
      <c r="A3311" t="s">
        <v>10245</v>
      </c>
      <c r="B3311" t="s">
        <v>15</v>
      </c>
      <c r="C3311" t="s">
        <v>33</v>
      </c>
      <c r="D3311" s="2">
        <v>1998</v>
      </c>
      <c r="E3311" t="s">
        <v>10199</v>
      </c>
      <c r="F3311" s="2">
        <v>6.1</v>
      </c>
      <c r="G3311">
        <v>70000</v>
      </c>
      <c r="H3311" t="s">
        <v>595</v>
      </c>
      <c r="I3311" t="s">
        <v>10246</v>
      </c>
      <c r="J3311" t="s">
        <v>4458</v>
      </c>
      <c r="K3311" s="3" t="s">
        <v>29</v>
      </c>
      <c r="L3311">
        <v>60000000</v>
      </c>
      <c r="M3311">
        <v>93107289</v>
      </c>
      <c r="N3311" t="s">
        <v>60</v>
      </c>
      <c r="O3311" s="2">
        <v>111</v>
      </c>
      <c r="Q3311" s="10" t="s">
        <v>33</v>
      </c>
      <c r="R3311" s="21">
        <v>1998</v>
      </c>
      <c r="S3311" s="27" t="s">
        <v>13530</v>
      </c>
      <c r="T3311" s="25" t="str">
        <f>LEFT(S3311,3)</f>
        <v>Apr</v>
      </c>
      <c r="U3311" s="10" t="s">
        <v>29</v>
      </c>
      <c r="V3311" s="21">
        <v>6.1</v>
      </c>
      <c r="W3311" s="10">
        <v>70000</v>
      </c>
      <c r="X3311" s="10" t="s">
        <v>595</v>
      </c>
      <c r="Y3311" s="10" t="s">
        <v>10246</v>
      </c>
      <c r="Z3311" s="10" t="s">
        <v>4458</v>
      </c>
      <c r="AA3311" s="22" t="s">
        <v>29</v>
      </c>
      <c r="AB3311" s="10">
        <v>60000000</v>
      </c>
      <c r="AC3311" s="10">
        <v>93107289</v>
      </c>
      <c r="AD3311" s="10" t="s">
        <v>60</v>
      </c>
      <c r="AE3311" s="23">
        <v>111</v>
      </c>
    </row>
    <row r="3312" spans="1:31" x14ac:dyDescent="0.35">
      <c r="A3312" t="s">
        <v>10247</v>
      </c>
      <c r="B3312" t="s">
        <v>15</v>
      </c>
      <c r="C3312" t="s">
        <v>103</v>
      </c>
      <c r="D3312" s="2">
        <v>1998</v>
      </c>
      <c r="E3312" t="s">
        <v>10248</v>
      </c>
      <c r="F3312" s="2">
        <v>7.7</v>
      </c>
      <c r="G3312">
        <v>191000</v>
      </c>
      <c r="H3312" t="s">
        <v>10249</v>
      </c>
      <c r="I3312" t="s">
        <v>10249</v>
      </c>
      <c r="J3312" t="s">
        <v>10250</v>
      </c>
      <c r="K3312" s="3" t="s">
        <v>5816</v>
      </c>
      <c r="L3312">
        <v>0</v>
      </c>
      <c r="M3312">
        <v>7267585</v>
      </c>
      <c r="N3312" t="s">
        <v>10251</v>
      </c>
      <c r="O3312" s="2">
        <v>80</v>
      </c>
      <c r="Q3312" s="9" t="s">
        <v>103</v>
      </c>
      <c r="R3312" s="18">
        <v>1998</v>
      </c>
      <c r="S3312" s="26" t="s">
        <v>13534</v>
      </c>
      <c r="T3312" s="25" t="str">
        <f>LEFT(S3312,3)</f>
        <v>Jun</v>
      </c>
      <c r="U3312" s="9" t="s">
        <v>29</v>
      </c>
      <c r="V3312" s="18">
        <v>7.7</v>
      </c>
      <c r="W3312" s="9">
        <v>191000</v>
      </c>
      <c r="X3312" s="9" t="s">
        <v>10249</v>
      </c>
      <c r="Y3312" s="9" t="s">
        <v>10249</v>
      </c>
      <c r="Z3312" s="9" t="s">
        <v>10250</v>
      </c>
      <c r="AA3312" s="19" t="s">
        <v>5816</v>
      </c>
      <c r="AB3312" s="9">
        <v>0</v>
      </c>
      <c r="AC3312" s="9">
        <v>7267585</v>
      </c>
      <c r="AD3312" s="9" t="s">
        <v>10251</v>
      </c>
      <c r="AE3312" s="20">
        <v>80</v>
      </c>
    </row>
    <row r="3313" spans="1:31" x14ac:dyDescent="0.35">
      <c r="A3313" t="s">
        <v>10252</v>
      </c>
      <c r="B3313" t="s">
        <v>1998</v>
      </c>
      <c r="C3313" t="s">
        <v>16</v>
      </c>
      <c r="D3313" s="2">
        <v>1998</v>
      </c>
      <c r="E3313" t="s">
        <v>10253</v>
      </c>
      <c r="F3313" s="2">
        <v>6.7</v>
      </c>
      <c r="G3313">
        <v>116000</v>
      </c>
      <c r="H3313" t="s">
        <v>8542</v>
      </c>
      <c r="I3313" t="s">
        <v>1330</v>
      </c>
      <c r="J3313" t="s">
        <v>1534</v>
      </c>
      <c r="K3313" s="3" t="s">
        <v>29</v>
      </c>
      <c r="L3313">
        <v>55000000</v>
      </c>
      <c r="M3313">
        <v>198685114</v>
      </c>
      <c r="N3313" t="s">
        <v>8877</v>
      </c>
      <c r="O3313" s="2">
        <v>114</v>
      </c>
      <c r="Q3313" s="10" t="s">
        <v>16</v>
      </c>
      <c r="R3313" s="21">
        <v>1998</v>
      </c>
      <c r="S3313" s="27" t="s">
        <v>13535</v>
      </c>
      <c r="T3313" s="25" t="str">
        <f>LEFT(S3313,3)</f>
        <v>Apr</v>
      </c>
      <c r="U3313" s="10" t="s">
        <v>29</v>
      </c>
      <c r="V3313" s="21">
        <v>6.7</v>
      </c>
      <c r="W3313" s="10">
        <v>116000</v>
      </c>
      <c r="X3313" s="10" t="s">
        <v>8542</v>
      </c>
      <c r="Y3313" s="10" t="s">
        <v>1330</v>
      </c>
      <c r="Z3313" s="10" t="s">
        <v>1534</v>
      </c>
      <c r="AA3313" s="22" t="s">
        <v>29</v>
      </c>
      <c r="AB3313" s="10">
        <v>55000000</v>
      </c>
      <c r="AC3313" s="10">
        <v>198685114</v>
      </c>
      <c r="AD3313" s="10" t="s">
        <v>8877</v>
      </c>
      <c r="AE3313" s="23">
        <v>114</v>
      </c>
    </row>
    <row r="3314" spans="1:31" x14ac:dyDescent="0.35">
      <c r="A3314" t="s">
        <v>10254</v>
      </c>
      <c r="B3314" t="s">
        <v>15</v>
      </c>
      <c r="C3314" t="s">
        <v>40</v>
      </c>
      <c r="D3314" s="2">
        <v>1998</v>
      </c>
      <c r="E3314" t="s">
        <v>9797</v>
      </c>
      <c r="F3314" s="2">
        <v>6.7</v>
      </c>
      <c r="G3314">
        <v>59000</v>
      </c>
      <c r="H3314" t="s">
        <v>7250</v>
      </c>
      <c r="I3314" t="s">
        <v>10255</v>
      </c>
      <c r="J3314" t="s">
        <v>10255</v>
      </c>
      <c r="K3314" s="3" t="s">
        <v>29</v>
      </c>
      <c r="L3314">
        <v>8000000</v>
      </c>
      <c r="M3314">
        <v>17460020</v>
      </c>
      <c r="N3314" t="s">
        <v>6694</v>
      </c>
      <c r="O3314" s="2">
        <v>82</v>
      </c>
      <c r="Q3314" s="9" t="s">
        <v>40</v>
      </c>
      <c r="R3314" s="18">
        <v>1998</v>
      </c>
      <c r="S3314" s="26" t="s">
        <v>13471</v>
      </c>
      <c r="T3314" s="25" t="str">
        <f>LEFT(S3314,3)</f>
        <v>Jan</v>
      </c>
      <c r="U3314" s="9" t="s">
        <v>29</v>
      </c>
      <c r="V3314" s="18">
        <v>6.7</v>
      </c>
      <c r="W3314" s="9">
        <v>59000</v>
      </c>
      <c r="X3314" s="9" t="s">
        <v>7250</v>
      </c>
      <c r="Y3314" s="9" t="s">
        <v>10255</v>
      </c>
      <c r="Z3314" s="9" t="s">
        <v>10255</v>
      </c>
      <c r="AA3314" s="19" t="s">
        <v>29</v>
      </c>
      <c r="AB3314" s="9">
        <v>8000000</v>
      </c>
      <c r="AC3314" s="9">
        <v>17460020</v>
      </c>
      <c r="AD3314" s="9" t="s">
        <v>6694</v>
      </c>
      <c r="AE3314" s="20">
        <v>82</v>
      </c>
    </row>
    <row r="3315" spans="1:31" x14ac:dyDescent="0.35">
      <c r="A3315" t="s">
        <v>10256</v>
      </c>
      <c r="B3315" t="s">
        <v>15</v>
      </c>
      <c r="C3315" t="s">
        <v>16</v>
      </c>
      <c r="D3315" s="2">
        <v>1998</v>
      </c>
      <c r="E3315" t="s">
        <v>9654</v>
      </c>
      <c r="F3315" s="2">
        <v>6.9</v>
      </c>
      <c r="G3315">
        <v>45000</v>
      </c>
      <c r="H3315" t="s">
        <v>3427</v>
      </c>
      <c r="I3315" t="s">
        <v>3427</v>
      </c>
      <c r="J3315" t="s">
        <v>4124</v>
      </c>
      <c r="K3315" s="3" t="s">
        <v>29</v>
      </c>
      <c r="L3315">
        <v>25000000</v>
      </c>
      <c r="M3315">
        <v>21567853</v>
      </c>
      <c r="N3315" t="s">
        <v>2091</v>
      </c>
      <c r="O3315" s="2">
        <v>136</v>
      </c>
      <c r="Q3315" s="10" t="s">
        <v>16</v>
      </c>
      <c r="R3315" s="21">
        <v>1998</v>
      </c>
      <c r="S3315" s="27" t="s">
        <v>13456</v>
      </c>
      <c r="T3315" s="25" t="str">
        <f>LEFT(S3315,3)</f>
        <v>May</v>
      </c>
      <c r="U3315" s="10" t="s">
        <v>29</v>
      </c>
      <c r="V3315" s="21">
        <v>6.9</v>
      </c>
      <c r="W3315" s="10">
        <v>45000</v>
      </c>
      <c r="X3315" s="10" t="s">
        <v>3427</v>
      </c>
      <c r="Y3315" s="10" t="s">
        <v>3427</v>
      </c>
      <c r="Z3315" s="10" t="s">
        <v>4124</v>
      </c>
      <c r="AA3315" s="22" t="s">
        <v>29</v>
      </c>
      <c r="AB3315" s="10">
        <v>25000000</v>
      </c>
      <c r="AC3315" s="10">
        <v>21567853</v>
      </c>
      <c r="AD3315" s="10" t="s">
        <v>2091</v>
      </c>
      <c r="AE3315" s="23">
        <v>136</v>
      </c>
    </row>
    <row r="3316" spans="1:31" x14ac:dyDescent="0.35">
      <c r="A3316" t="s">
        <v>10257</v>
      </c>
      <c r="B3316" t="s">
        <v>32</v>
      </c>
      <c r="C3316" t="s">
        <v>389</v>
      </c>
      <c r="D3316" s="2">
        <v>1998</v>
      </c>
      <c r="E3316" t="s">
        <v>10138</v>
      </c>
      <c r="F3316" s="2">
        <v>6.5</v>
      </c>
      <c r="G3316">
        <v>149000</v>
      </c>
      <c r="H3316" t="s">
        <v>10258</v>
      </c>
      <c r="I3316" t="s">
        <v>10259</v>
      </c>
      <c r="J3316" t="s">
        <v>288</v>
      </c>
      <c r="K3316" s="3" t="s">
        <v>29</v>
      </c>
      <c r="L3316">
        <v>105000000</v>
      </c>
      <c r="M3316">
        <v>171757863</v>
      </c>
      <c r="N3316" t="s">
        <v>9685</v>
      </c>
      <c r="O3316" s="2">
        <v>83</v>
      </c>
      <c r="Q3316" s="9" t="s">
        <v>389</v>
      </c>
      <c r="R3316" s="18">
        <v>1998</v>
      </c>
      <c r="S3316" s="26" t="s">
        <v>13519</v>
      </c>
      <c r="T3316" s="25" t="str">
        <f>LEFT(S3316,3)</f>
        <v>Oct</v>
      </c>
      <c r="U3316" s="9" t="s">
        <v>29</v>
      </c>
      <c r="V3316" s="18">
        <v>6.5</v>
      </c>
      <c r="W3316" s="9">
        <v>149000</v>
      </c>
      <c r="X3316" s="9" t="s">
        <v>10258</v>
      </c>
      <c r="Y3316" s="9" t="s">
        <v>10259</v>
      </c>
      <c r="Z3316" s="9" t="s">
        <v>288</v>
      </c>
      <c r="AA3316" s="19" t="s">
        <v>29</v>
      </c>
      <c r="AB3316" s="9">
        <v>105000000</v>
      </c>
      <c r="AC3316" s="9">
        <v>171757863</v>
      </c>
      <c r="AD3316" s="9" t="s">
        <v>9685</v>
      </c>
      <c r="AE3316" s="20">
        <v>83</v>
      </c>
    </row>
    <row r="3317" spans="1:31" x14ac:dyDescent="0.35">
      <c r="A3317" t="s">
        <v>10260</v>
      </c>
      <c r="B3317" t="s">
        <v>15</v>
      </c>
      <c r="C3317" t="s">
        <v>103</v>
      </c>
      <c r="D3317" s="2">
        <v>1998</v>
      </c>
      <c r="E3317" t="s">
        <v>9745</v>
      </c>
      <c r="F3317" s="2">
        <v>7.5</v>
      </c>
      <c r="G3317">
        <v>66000</v>
      </c>
      <c r="H3317" t="s">
        <v>510</v>
      </c>
      <c r="I3317" t="s">
        <v>10261</v>
      </c>
      <c r="J3317" t="s">
        <v>4389</v>
      </c>
      <c r="K3317" s="3" t="s">
        <v>21</v>
      </c>
      <c r="L3317">
        <v>30000000</v>
      </c>
      <c r="M3317">
        <v>16316273</v>
      </c>
      <c r="N3317" t="s">
        <v>5935</v>
      </c>
      <c r="O3317" s="2">
        <v>121</v>
      </c>
      <c r="Q3317" s="10" t="s">
        <v>103</v>
      </c>
      <c r="R3317" s="21">
        <v>1998</v>
      </c>
      <c r="S3317" s="27" t="s">
        <v>13468</v>
      </c>
      <c r="T3317" s="25" t="str">
        <f>LEFT(S3317,3)</f>
        <v>Jan</v>
      </c>
      <c r="U3317" s="10" t="s">
        <v>29</v>
      </c>
      <c r="V3317" s="21">
        <v>7.5</v>
      </c>
      <c r="W3317" s="10">
        <v>66000</v>
      </c>
      <c r="X3317" s="10" t="s">
        <v>510</v>
      </c>
      <c r="Y3317" s="10" t="s">
        <v>10261</v>
      </c>
      <c r="Z3317" s="10" t="s">
        <v>4389</v>
      </c>
      <c r="AA3317" s="22" t="s">
        <v>21</v>
      </c>
      <c r="AB3317" s="10">
        <v>30000000</v>
      </c>
      <c r="AC3317" s="10">
        <v>16316273</v>
      </c>
      <c r="AD3317" s="10" t="s">
        <v>5935</v>
      </c>
      <c r="AE3317" s="23">
        <v>121</v>
      </c>
    </row>
    <row r="3318" spans="1:31" x14ac:dyDescent="0.35">
      <c r="A3318" t="s">
        <v>10262</v>
      </c>
      <c r="B3318" t="s">
        <v>15</v>
      </c>
      <c r="C3318" t="s">
        <v>33</v>
      </c>
      <c r="D3318" s="2">
        <v>1998</v>
      </c>
      <c r="E3318" t="s">
        <v>10263</v>
      </c>
      <c r="F3318" s="2">
        <v>6.1</v>
      </c>
      <c r="G3318">
        <v>55000</v>
      </c>
      <c r="H3318" t="s">
        <v>125</v>
      </c>
      <c r="I3318" t="s">
        <v>10264</v>
      </c>
      <c r="J3318" t="s">
        <v>1538</v>
      </c>
      <c r="K3318" s="3" t="s">
        <v>2107</v>
      </c>
      <c r="L3318">
        <v>20000000</v>
      </c>
      <c r="M3318">
        <v>20308772</v>
      </c>
      <c r="N3318" t="s">
        <v>6209</v>
      </c>
      <c r="O3318" s="2">
        <v>108</v>
      </c>
      <c r="Q3318" s="9" t="s">
        <v>33</v>
      </c>
      <c r="R3318" s="18">
        <v>1998</v>
      </c>
      <c r="S3318" s="26" t="s">
        <v>13536</v>
      </c>
      <c r="T3318" s="25" t="str">
        <f>LEFT(S3318,3)</f>
        <v>Oct</v>
      </c>
      <c r="U3318" s="9" t="s">
        <v>29</v>
      </c>
      <c r="V3318" s="18">
        <v>6.1</v>
      </c>
      <c r="W3318" s="9">
        <v>55000</v>
      </c>
      <c r="X3318" s="9" t="s">
        <v>125</v>
      </c>
      <c r="Y3318" s="9" t="s">
        <v>10264</v>
      </c>
      <c r="Z3318" s="9" t="s">
        <v>1538</v>
      </c>
      <c r="AA3318" s="19" t="s">
        <v>2107</v>
      </c>
      <c r="AB3318" s="9">
        <v>20000000</v>
      </c>
      <c r="AC3318" s="9">
        <v>20308772</v>
      </c>
      <c r="AD3318" s="9" t="s">
        <v>6209</v>
      </c>
      <c r="AE3318" s="20">
        <v>108</v>
      </c>
    </row>
    <row r="3319" spans="1:31" x14ac:dyDescent="0.35">
      <c r="A3319" t="s">
        <v>10265</v>
      </c>
      <c r="B3319" t="s">
        <v>15</v>
      </c>
      <c r="C3319" t="s">
        <v>16</v>
      </c>
      <c r="D3319" s="2">
        <v>1998</v>
      </c>
      <c r="E3319" t="s">
        <v>10266</v>
      </c>
      <c r="F3319" s="2">
        <v>7</v>
      </c>
      <c r="G3319">
        <v>34000</v>
      </c>
      <c r="H3319" t="s">
        <v>6552</v>
      </c>
      <c r="I3319" t="s">
        <v>10267</v>
      </c>
      <c r="J3319" t="s">
        <v>9003</v>
      </c>
      <c r="K3319" s="3" t="s">
        <v>21</v>
      </c>
      <c r="L3319">
        <v>0</v>
      </c>
      <c r="M3319">
        <v>1053788</v>
      </c>
      <c r="N3319" t="s">
        <v>1984</v>
      </c>
      <c r="O3319" s="2">
        <v>118</v>
      </c>
      <c r="Q3319" s="10" t="s">
        <v>16</v>
      </c>
      <c r="R3319" s="21">
        <v>1998</v>
      </c>
      <c r="S3319" s="27" t="s">
        <v>13467</v>
      </c>
      <c r="T3319" s="25" t="str">
        <f>LEFT(S3319,3)</f>
        <v>Oct</v>
      </c>
      <c r="U3319" s="10" t="s">
        <v>21</v>
      </c>
      <c r="V3319" s="21">
        <v>7</v>
      </c>
      <c r="W3319" s="10">
        <v>34000</v>
      </c>
      <c r="X3319" s="10" t="s">
        <v>6552</v>
      </c>
      <c r="Y3319" s="10" t="s">
        <v>10267</v>
      </c>
      <c r="Z3319" s="10" t="s">
        <v>9003</v>
      </c>
      <c r="AA3319" s="22" t="s">
        <v>21</v>
      </c>
      <c r="AB3319" s="10">
        <v>0</v>
      </c>
      <c r="AC3319" s="10">
        <v>1053788</v>
      </c>
      <c r="AD3319" s="10" t="s">
        <v>1984</v>
      </c>
      <c r="AE3319" s="23">
        <v>118</v>
      </c>
    </row>
    <row r="3320" spans="1:31" x14ac:dyDescent="0.35">
      <c r="A3320" t="s">
        <v>10268</v>
      </c>
      <c r="B3320" t="s">
        <v>15</v>
      </c>
      <c r="C3320" t="s">
        <v>103</v>
      </c>
      <c r="D3320" s="2">
        <v>1998</v>
      </c>
      <c r="E3320" t="s">
        <v>10269</v>
      </c>
      <c r="F3320" s="2">
        <v>7.5</v>
      </c>
      <c r="G3320">
        <v>89000</v>
      </c>
      <c r="H3320" t="s">
        <v>10270</v>
      </c>
      <c r="I3320" t="s">
        <v>10270</v>
      </c>
      <c r="J3320" t="s">
        <v>10271</v>
      </c>
      <c r="K3320" s="3" t="s">
        <v>21</v>
      </c>
      <c r="L3320">
        <v>6000</v>
      </c>
      <c r="M3320">
        <v>48482</v>
      </c>
      <c r="N3320" t="s">
        <v>10272</v>
      </c>
      <c r="O3320" s="2">
        <v>69</v>
      </c>
      <c r="Q3320" s="9" t="s">
        <v>103</v>
      </c>
      <c r="R3320" s="18">
        <v>1998</v>
      </c>
      <c r="S3320" s="26" t="s">
        <v>13537</v>
      </c>
      <c r="T3320" s="25" t="str">
        <f>LEFT(S3320,3)</f>
        <v>Nov</v>
      </c>
      <c r="U3320" s="9" t="s">
        <v>21</v>
      </c>
      <c r="V3320" s="18">
        <v>7.5</v>
      </c>
      <c r="W3320" s="9">
        <v>89000</v>
      </c>
      <c r="X3320" s="9" t="s">
        <v>10270</v>
      </c>
      <c r="Y3320" s="9" t="s">
        <v>10270</v>
      </c>
      <c r="Z3320" s="9" t="s">
        <v>10271</v>
      </c>
      <c r="AA3320" s="19" t="s">
        <v>21</v>
      </c>
      <c r="AB3320" s="9">
        <v>6000</v>
      </c>
      <c r="AC3320" s="9">
        <v>48482</v>
      </c>
      <c r="AD3320" s="9" t="s">
        <v>10272</v>
      </c>
      <c r="AE3320" s="20">
        <v>69</v>
      </c>
    </row>
    <row r="3321" spans="1:31" x14ac:dyDescent="0.35">
      <c r="A3321" t="s">
        <v>10273</v>
      </c>
      <c r="B3321" t="s">
        <v>446</v>
      </c>
      <c r="C3321" t="s">
        <v>103</v>
      </c>
      <c r="D3321" s="2">
        <v>1998</v>
      </c>
      <c r="E3321" t="s">
        <v>10274</v>
      </c>
      <c r="F3321" s="2">
        <v>7.4</v>
      </c>
      <c r="G3321">
        <v>22000</v>
      </c>
      <c r="H3321" t="s">
        <v>10275</v>
      </c>
      <c r="I3321" t="s">
        <v>10275</v>
      </c>
      <c r="J3321" t="s">
        <v>10276</v>
      </c>
      <c r="K3321" s="3" t="s">
        <v>451</v>
      </c>
      <c r="L3321">
        <v>0</v>
      </c>
      <c r="M3321">
        <v>6955</v>
      </c>
      <c r="N3321" t="s">
        <v>6511</v>
      </c>
      <c r="O3321" s="2">
        <v>93</v>
      </c>
      <c r="Q3321" s="10" t="s">
        <v>103</v>
      </c>
      <c r="R3321" s="21">
        <v>1998</v>
      </c>
      <c r="S3321" s="27" t="s">
        <v>13538</v>
      </c>
      <c r="T3321" s="25" t="str">
        <f>LEFT(S3321,3)</f>
        <v>Feb</v>
      </c>
      <c r="U3321" s="10" t="s">
        <v>451</v>
      </c>
      <c r="V3321" s="21">
        <v>7.4</v>
      </c>
      <c r="W3321" s="10">
        <v>22000</v>
      </c>
      <c r="X3321" s="10" t="s">
        <v>10275</v>
      </c>
      <c r="Y3321" s="10" t="s">
        <v>10275</v>
      </c>
      <c r="Z3321" s="10" t="s">
        <v>10276</v>
      </c>
      <c r="AA3321" s="22" t="s">
        <v>451</v>
      </c>
      <c r="AB3321" s="10">
        <v>0</v>
      </c>
      <c r="AC3321" s="10">
        <v>6955</v>
      </c>
      <c r="AD3321" s="10" t="s">
        <v>6511</v>
      </c>
      <c r="AE3321" s="23">
        <v>93</v>
      </c>
    </row>
    <row r="3322" spans="1:31" x14ac:dyDescent="0.35">
      <c r="A3322" t="s">
        <v>10277</v>
      </c>
      <c r="B3322" t="s">
        <v>15</v>
      </c>
      <c r="C3322" t="s">
        <v>16</v>
      </c>
      <c r="D3322" s="2">
        <v>1998</v>
      </c>
      <c r="E3322" t="s">
        <v>10217</v>
      </c>
      <c r="F3322" s="2">
        <v>6.8</v>
      </c>
      <c r="G3322">
        <v>52000</v>
      </c>
      <c r="H3322" t="s">
        <v>6234</v>
      </c>
      <c r="I3322" t="s">
        <v>4375</v>
      </c>
      <c r="J3322" t="s">
        <v>2642</v>
      </c>
      <c r="K3322" s="3" t="s">
        <v>29</v>
      </c>
      <c r="L3322">
        <v>25000000</v>
      </c>
      <c r="M3322">
        <v>55494066</v>
      </c>
      <c r="N3322" t="s">
        <v>5164</v>
      </c>
      <c r="O3322" s="2">
        <v>111</v>
      </c>
      <c r="Q3322" s="9" t="s">
        <v>16</v>
      </c>
      <c r="R3322" s="18">
        <v>1998</v>
      </c>
      <c r="S3322" s="26" t="s">
        <v>13531</v>
      </c>
      <c r="T3322" s="25" t="str">
        <f>LEFT(S3322,3)</f>
        <v>Jan</v>
      </c>
      <c r="U3322" s="9" t="s">
        <v>29</v>
      </c>
      <c r="V3322" s="18">
        <v>6.8</v>
      </c>
      <c r="W3322" s="9">
        <v>52000</v>
      </c>
      <c r="X3322" s="9" t="s">
        <v>6234</v>
      </c>
      <c r="Y3322" s="9" t="s">
        <v>4375</v>
      </c>
      <c r="Z3322" s="9" t="s">
        <v>2642</v>
      </c>
      <c r="AA3322" s="19" t="s">
        <v>29</v>
      </c>
      <c r="AB3322" s="9">
        <v>25000000</v>
      </c>
      <c r="AC3322" s="9">
        <v>55494066</v>
      </c>
      <c r="AD3322" s="9" t="s">
        <v>5164</v>
      </c>
      <c r="AE3322" s="20">
        <v>111</v>
      </c>
    </row>
    <row r="3323" spans="1:31" x14ac:dyDescent="0.35">
      <c r="A3323" t="s">
        <v>10278</v>
      </c>
      <c r="B3323" t="s">
        <v>1998</v>
      </c>
      <c r="C3323" t="s">
        <v>33</v>
      </c>
      <c r="D3323" s="2">
        <v>1998</v>
      </c>
      <c r="E3323" t="s">
        <v>10279</v>
      </c>
      <c r="F3323" s="2">
        <v>3.8</v>
      </c>
      <c r="G3323">
        <v>41000</v>
      </c>
      <c r="H3323" t="s">
        <v>5135</v>
      </c>
      <c r="I3323" t="s">
        <v>10280</v>
      </c>
      <c r="J3323" t="s">
        <v>8098</v>
      </c>
      <c r="K3323" s="3" t="s">
        <v>29</v>
      </c>
      <c r="L3323">
        <v>60000000</v>
      </c>
      <c r="M3323">
        <v>23384939</v>
      </c>
      <c r="N3323" t="s">
        <v>22</v>
      </c>
      <c r="O3323" s="2">
        <v>89</v>
      </c>
      <c r="Q3323" s="10" t="s">
        <v>33</v>
      </c>
      <c r="R3323" s="21">
        <v>1998</v>
      </c>
      <c r="S3323" s="27" t="s">
        <v>13539</v>
      </c>
      <c r="T3323" s="25" t="str">
        <f>LEFT(S3323,3)</f>
        <v>Aug</v>
      </c>
      <c r="U3323" s="10" t="s">
        <v>29</v>
      </c>
      <c r="V3323" s="21">
        <v>3.8</v>
      </c>
      <c r="W3323" s="10">
        <v>41000</v>
      </c>
      <c r="X3323" s="10" t="s">
        <v>5135</v>
      </c>
      <c r="Y3323" s="10" t="s">
        <v>10280</v>
      </c>
      <c r="Z3323" s="10" t="s">
        <v>8098</v>
      </c>
      <c r="AA3323" s="22" t="s">
        <v>29</v>
      </c>
      <c r="AB3323" s="10">
        <v>60000000</v>
      </c>
      <c r="AC3323" s="10">
        <v>23384939</v>
      </c>
      <c r="AD3323" s="10" t="s">
        <v>22</v>
      </c>
      <c r="AE3323" s="23">
        <v>89</v>
      </c>
    </row>
    <row r="3324" spans="1:31" x14ac:dyDescent="0.35">
      <c r="A3324" t="s">
        <v>10281</v>
      </c>
      <c r="B3324" t="s">
        <v>15</v>
      </c>
      <c r="C3324" t="s">
        <v>16</v>
      </c>
      <c r="D3324" s="2">
        <v>1998</v>
      </c>
      <c r="E3324" t="s">
        <v>10282</v>
      </c>
      <c r="F3324" s="2">
        <v>8.1</v>
      </c>
      <c r="G3324">
        <v>60000</v>
      </c>
      <c r="H3324" t="s">
        <v>4504</v>
      </c>
      <c r="I3324" t="s">
        <v>10283</v>
      </c>
      <c r="J3324" t="s">
        <v>6090</v>
      </c>
      <c r="K3324" s="3" t="s">
        <v>305</v>
      </c>
      <c r="L3324">
        <v>9000000</v>
      </c>
      <c r="M3324">
        <v>21057208</v>
      </c>
      <c r="N3324" t="s">
        <v>10284</v>
      </c>
      <c r="O3324" s="2">
        <v>169</v>
      </c>
      <c r="Q3324" s="9" t="s">
        <v>16</v>
      </c>
      <c r="R3324" s="18">
        <v>1998</v>
      </c>
      <c r="S3324" s="26" t="s">
        <v>13540</v>
      </c>
      <c r="T3324" s="25" t="str">
        <f>LEFT(S3324,3)</f>
        <v>Oct</v>
      </c>
      <c r="U3324" s="9" t="s">
        <v>305</v>
      </c>
      <c r="V3324" s="18">
        <v>8.1</v>
      </c>
      <c r="W3324" s="9">
        <v>60000</v>
      </c>
      <c r="X3324" s="9" t="s">
        <v>4504</v>
      </c>
      <c r="Y3324" s="9" t="s">
        <v>10283</v>
      </c>
      <c r="Z3324" s="9" t="s">
        <v>6090</v>
      </c>
      <c r="AA3324" s="19" t="s">
        <v>305</v>
      </c>
      <c r="AB3324" s="9">
        <v>9000000</v>
      </c>
      <c r="AC3324" s="9">
        <v>21057208</v>
      </c>
      <c r="AD3324" s="9" t="s">
        <v>10284</v>
      </c>
      <c r="AE3324" s="20">
        <v>169</v>
      </c>
    </row>
    <row r="3325" spans="1:31" x14ac:dyDescent="0.35">
      <c r="A3325" t="s">
        <v>10285</v>
      </c>
      <c r="B3325" t="s">
        <v>15</v>
      </c>
      <c r="C3325" t="s">
        <v>51</v>
      </c>
      <c r="D3325" s="2">
        <v>1998</v>
      </c>
      <c r="E3325" t="s">
        <v>10099</v>
      </c>
      <c r="F3325" s="2">
        <v>4.7</v>
      </c>
      <c r="G3325">
        <v>70000</v>
      </c>
      <c r="H3325" t="s">
        <v>8617</v>
      </c>
      <c r="I3325" t="s">
        <v>9580</v>
      </c>
      <c r="J3325" t="s">
        <v>9581</v>
      </c>
      <c r="K3325" s="3" t="s">
        <v>29</v>
      </c>
      <c r="L3325">
        <v>65000000</v>
      </c>
      <c r="M3325">
        <v>40002112</v>
      </c>
      <c r="N3325" t="s">
        <v>30</v>
      </c>
      <c r="O3325" s="2">
        <v>100</v>
      </c>
      <c r="Q3325" s="10" t="s">
        <v>51</v>
      </c>
      <c r="R3325" s="21">
        <v>1998</v>
      </c>
      <c r="S3325" s="27" t="s">
        <v>13509</v>
      </c>
      <c r="T3325" s="25" t="str">
        <f>LEFT(S3325,3)</f>
        <v>Nov</v>
      </c>
      <c r="U3325" s="10" t="s">
        <v>29</v>
      </c>
      <c r="V3325" s="21">
        <v>4.7</v>
      </c>
      <c r="W3325" s="10">
        <v>70000</v>
      </c>
      <c r="X3325" s="10" t="s">
        <v>8617</v>
      </c>
      <c r="Y3325" s="10" t="s">
        <v>9580</v>
      </c>
      <c r="Z3325" s="10" t="s">
        <v>9581</v>
      </c>
      <c r="AA3325" s="22" t="s">
        <v>29</v>
      </c>
      <c r="AB3325" s="10">
        <v>65000000</v>
      </c>
      <c r="AC3325" s="10">
        <v>40002112</v>
      </c>
      <c r="AD3325" s="10" t="s">
        <v>30</v>
      </c>
      <c r="AE3325" s="23">
        <v>100</v>
      </c>
    </row>
    <row r="3326" spans="1:31" x14ac:dyDescent="0.35">
      <c r="A3326" t="s">
        <v>10286</v>
      </c>
      <c r="B3326" t="s">
        <v>15</v>
      </c>
      <c r="C3326" t="s">
        <v>33</v>
      </c>
      <c r="D3326" s="2">
        <v>1998</v>
      </c>
      <c r="E3326" t="s">
        <v>10176</v>
      </c>
      <c r="F3326" s="2">
        <v>6.4</v>
      </c>
      <c r="G3326">
        <v>70000</v>
      </c>
      <c r="H3326" t="s">
        <v>3348</v>
      </c>
      <c r="I3326" t="s">
        <v>10287</v>
      </c>
      <c r="J3326" t="s">
        <v>4124</v>
      </c>
      <c r="K3326" s="3" t="s">
        <v>29</v>
      </c>
      <c r="L3326">
        <v>70000000</v>
      </c>
      <c r="M3326">
        <v>116672912</v>
      </c>
      <c r="N3326" t="s">
        <v>179</v>
      </c>
      <c r="O3326" s="2">
        <v>116</v>
      </c>
      <c r="Q3326" s="9" t="s">
        <v>33</v>
      </c>
      <c r="R3326" s="18">
        <v>1998</v>
      </c>
      <c r="S3326" s="26" t="s">
        <v>13527</v>
      </c>
      <c r="T3326" s="25" t="str">
        <f>LEFT(S3326,3)</f>
        <v>Nov</v>
      </c>
      <c r="U3326" s="9" t="s">
        <v>29</v>
      </c>
      <c r="V3326" s="18">
        <v>6.4</v>
      </c>
      <c r="W3326" s="9">
        <v>70000</v>
      </c>
      <c r="X3326" s="9" t="s">
        <v>3348</v>
      </c>
      <c r="Y3326" s="9" t="s">
        <v>10287</v>
      </c>
      <c r="Z3326" s="9" t="s">
        <v>4124</v>
      </c>
      <c r="AA3326" s="19" t="s">
        <v>29</v>
      </c>
      <c r="AB3326" s="9">
        <v>70000000</v>
      </c>
      <c r="AC3326" s="9">
        <v>116672912</v>
      </c>
      <c r="AD3326" s="9" t="s">
        <v>179</v>
      </c>
      <c r="AE3326" s="20">
        <v>116</v>
      </c>
    </row>
    <row r="3327" spans="1:31" x14ac:dyDescent="0.35">
      <c r="A3327" t="s">
        <v>10288</v>
      </c>
      <c r="B3327" t="s">
        <v>446</v>
      </c>
      <c r="C3327" t="s">
        <v>40</v>
      </c>
      <c r="D3327" s="2">
        <v>1998</v>
      </c>
      <c r="E3327" t="s">
        <v>10289</v>
      </c>
      <c r="F3327" s="2">
        <v>7.6</v>
      </c>
      <c r="G3327">
        <v>50000</v>
      </c>
      <c r="H3327" t="s">
        <v>10290</v>
      </c>
      <c r="I3327" t="s">
        <v>10290</v>
      </c>
      <c r="J3327" t="s">
        <v>10291</v>
      </c>
      <c r="K3327" s="3" t="s">
        <v>10292</v>
      </c>
      <c r="L3327">
        <v>0</v>
      </c>
      <c r="N3327" t="s">
        <v>10293</v>
      </c>
      <c r="O3327" s="2">
        <v>177</v>
      </c>
      <c r="Q3327" s="10" t="s">
        <v>40</v>
      </c>
      <c r="R3327" s="21">
        <v>1998</v>
      </c>
      <c r="S3327" s="27" t="s">
        <v>13123</v>
      </c>
      <c r="T3327" s="25" t="str">
        <f>LEFT(S3327,3)</f>
        <v>Oct</v>
      </c>
      <c r="U3327" s="10" t="s">
        <v>10292</v>
      </c>
      <c r="V3327" s="21">
        <v>7.6</v>
      </c>
      <c r="W3327" s="10">
        <v>50000</v>
      </c>
      <c r="X3327" s="10" t="s">
        <v>10290</v>
      </c>
      <c r="Y3327" s="10" t="s">
        <v>10290</v>
      </c>
      <c r="Z3327" s="10" t="s">
        <v>10291</v>
      </c>
      <c r="AA3327" s="22" t="s">
        <v>10292</v>
      </c>
      <c r="AB3327" s="10">
        <v>0</v>
      </c>
      <c r="AC3327" s="10"/>
      <c r="AD3327" s="10" t="s">
        <v>10293</v>
      </c>
      <c r="AE3327" s="23">
        <v>177</v>
      </c>
    </row>
    <row r="3328" spans="1:31" x14ac:dyDescent="0.35">
      <c r="A3328" t="s">
        <v>10294</v>
      </c>
      <c r="B3328" t="s">
        <v>15</v>
      </c>
      <c r="C3328" t="s">
        <v>33</v>
      </c>
      <c r="D3328" s="2">
        <v>1998</v>
      </c>
      <c r="E3328" t="s">
        <v>9736</v>
      </c>
      <c r="F3328" s="2">
        <v>6</v>
      </c>
      <c r="G3328">
        <v>53000</v>
      </c>
      <c r="H3328" t="s">
        <v>8481</v>
      </c>
      <c r="I3328" t="s">
        <v>5203</v>
      </c>
      <c r="J3328" t="s">
        <v>506</v>
      </c>
      <c r="K3328" s="3" t="s">
        <v>29</v>
      </c>
      <c r="L3328">
        <v>60000000</v>
      </c>
      <c r="M3328">
        <v>14594226</v>
      </c>
      <c r="N3328" t="s">
        <v>22</v>
      </c>
      <c r="O3328" s="2">
        <v>99</v>
      </c>
      <c r="Q3328" s="9" t="s">
        <v>33</v>
      </c>
      <c r="R3328" s="18">
        <v>1998</v>
      </c>
      <c r="S3328" s="26" t="s">
        <v>13467</v>
      </c>
      <c r="T3328" s="25" t="str">
        <f>LEFT(S3328,3)</f>
        <v>Oct</v>
      </c>
      <c r="U3328" s="9" t="s">
        <v>29</v>
      </c>
      <c r="V3328" s="18">
        <v>6</v>
      </c>
      <c r="W3328" s="9">
        <v>53000</v>
      </c>
      <c r="X3328" s="9" t="s">
        <v>8481</v>
      </c>
      <c r="Y3328" s="9" t="s">
        <v>5203</v>
      </c>
      <c r="Z3328" s="9" t="s">
        <v>506</v>
      </c>
      <c r="AA3328" s="19" t="s">
        <v>29</v>
      </c>
      <c r="AB3328" s="9">
        <v>60000000</v>
      </c>
      <c r="AC3328" s="9">
        <v>14594226</v>
      </c>
      <c r="AD3328" s="9" t="s">
        <v>22</v>
      </c>
      <c r="AE3328" s="20">
        <v>99</v>
      </c>
    </row>
    <row r="3329" spans="1:31" x14ac:dyDescent="0.35">
      <c r="A3329" t="s">
        <v>10295</v>
      </c>
      <c r="B3329" t="s">
        <v>1998</v>
      </c>
      <c r="C3329" t="s">
        <v>40</v>
      </c>
      <c r="D3329" s="2">
        <v>1998</v>
      </c>
      <c r="E3329" t="s">
        <v>10138</v>
      </c>
      <c r="F3329" s="2">
        <v>6.2</v>
      </c>
      <c r="G3329">
        <v>58000</v>
      </c>
      <c r="H3329" t="s">
        <v>8921</v>
      </c>
      <c r="I3329" t="s">
        <v>10296</v>
      </c>
      <c r="J3329" t="s">
        <v>10297</v>
      </c>
      <c r="K3329" s="3" t="s">
        <v>29</v>
      </c>
      <c r="L3329">
        <v>17000000</v>
      </c>
      <c r="M3329">
        <v>30331165</v>
      </c>
      <c r="N3329" t="s">
        <v>8318</v>
      </c>
      <c r="O3329" s="2">
        <v>82</v>
      </c>
      <c r="Q3329" s="10" t="s">
        <v>40</v>
      </c>
      <c r="R3329" s="21">
        <v>1998</v>
      </c>
      <c r="S3329" s="27" t="s">
        <v>13519</v>
      </c>
      <c r="T3329" s="25" t="str">
        <f>LEFT(S3329,3)</f>
        <v>Oct</v>
      </c>
      <c r="U3329" s="10" t="s">
        <v>29</v>
      </c>
      <c r="V3329" s="21">
        <v>6.2</v>
      </c>
      <c r="W3329" s="10">
        <v>58000</v>
      </c>
      <c r="X3329" s="10" t="s">
        <v>8921</v>
      </c>
      <c r="Y3329" s="10" t="s">
        <v>10296</v>
      </c>
      <c r="Z3329" s="10" t="s">
        <v>10297</v>
      </c>
      <c r="AA3329" s="22" t="s">
        <v>29</v>
      </c>
      <c r="AB3329" s="10">
        <v>17000000</v>
      </c>
      <c r="AC3329" s="10">
        <v>30331165</v>
      </c>
      <c r="AD3329" s="10" t="s">
        <v>8318</v>
      </c>
      <c r="AE3329" s="23">
        <v>82</v>
      </c>
    </row>
    <row r="3330" spans="1:31" x14ac:dyDescent="0.35">
      <c r="A3330" t="s">
        <v>10298</v>
      </c>
      <c r="B3330" t="s">
        <v>15</v>
      </c>
      <c r="C3330" t="s">
        <v>62</v>
      </c>
      <c r="D3330" s="2">
        <v>1998</v>
      </c>
      <c r="E3330" t="s">
        <v>10225</v>
      </c>
      <c r="F3330" s="2">
        <v>6.4</v>
      </c>
      <c r="G3330">
        <v>3900</v>
      </c>
      <c r="H3330" t="s">
        <v>8839</v>
      </c>
      <c r="I3330" t="s">
        <v>10299</v>
      </c>
      <c r="J3330" t="s">
        <v>9771</v>
      </c>
      <c r="K3330" s="3" t="s">
        <v>29</v>
      </c>
      <c r="L3330">
        <v>0</v>
      </c>
      <c r="M3330">
        <v>12461773</v>
      </c>
      <c r="N3330" t="s">
        <v>10300</v>
      </c>
      <c r="O3330" s="2">
        <v>116</v>
      </c>
      <c r="Q3330" s="9" t="s">
        <v>62</v>
      </c>
      <c r="R3330" s="18">
        <v>1998</v>
      </c>
      <c r="S3330" s="26" t="s">
        <v>13504</v>
      </c>
      <c r="T3330" s="25" t="str">
        <f>LEFT(S3330,3)</f>
        <v>Aug</v>
      </c>
      <c r="U3330" s="9" t="s">
        <v>29</v>
      </c>
      <c r="V3330" s="18">
        <v>6.4</v>
      </c>
      <c r="W3330" s="9">
        <v>3900</v>
      </c>
      <c r="X3330" s="9" t="s">
        <v>8839</v>
      </c>
      <c r="Y3330" s="9" t="s">
        <v>10299</v>
      </c>
      <c r="Z3330" s="9" t="s">
        <v>9771</v>
      </c>
      <c r="AA3330" s="19" t="s">
        <v>29</v>
      </c>
      <c r="AB3330" s="9">
        <v>0</v>
      </c>
      <c r="AC3330" s="9">
        <v>12461773</v>
      </c>
      <c r="AD3330" s="9" t="s">
        <v>10300</v>
      </c>
      <c r="AE3330" s="20">
        <v>116</v>
      </c>
    </row>
    <row r="3331" spans="1:31" x14ac:dyDescent="0.35">
      <c r="A3331" t="s">
        <v>10301</v>
      </c>
      <c r="B3331" t="s">
        <v>1998</v>
      </c>
      <c r="C3331" t="s">
        <v>16</v>
      </c>
      <c r="D3331" s="2">
        <v>1998</v>
      </c>
      <c r="E3331" t="s">
        <v>10121</v>
      </c>
      <c r="F3331" s="2">
        <v>7</v>
      </c>
      <c r="G3331">
        <v>103000</v>
      </c>
      <c r="H3331" t="s">
        <v>7584</v>
      </c>
      <c r="I3331" t="s">
        <v>10302</v>
      </c>
      <c r="J3331" t="s">
        <v>10031</v>
      </c>
      <c r="K3331" s="3" t="s">
        <v>29</v>
      </c>
      <c r="L3331">
        <v>66000000</v>
      </c>
      <c r="M3331">
        <v>189176423</v>
      </c>
      <c r="N3331" t="s">
        <v>179</v>
      </c>
      <c r="O3331" s="2">
        <v>121</v>
      </c>
      <c r="Q3331" s="10" t="s">
        <v>16</v>
      </c>
      <c r="R3331" s="21">
        <v>1998</v>
      </c>
      <c r="S3331" s="27" t="s">
        <v>13516</v>
      </c>
      <c r="T3331" s="25" t="str">
        <f>LEFT(S3331,3)</f>
        <v>Jun</v>
      </c>
      <c r="U3331" s="10" t="s">
        <v>29</v>
      </c>
      <c r="V3331" s="21">
        <v>7</v>
      </c>
      <c r="W3331" s="10">
        <v>103000</v>
      </c>
      <c r="X3331" s="10" t="s">
        <v>7584</v>
      </c>
      <c r="Y3331" s="10" t="s">
        <v>10302</v>
      </c>
      <c r="Z3331" s="10" t="s">
        <v>10031</v>
      </c>
      <c r="AA3331" s="22" t="s">
        <v>29</v>
      </c>
      <c r="AB3331" s="10">
        <v>66000000</v>
      </c>
      <c r="AC3331" s="10">
        <v>189176423</v>
      </c>
      <c r="AD3331" s="10" t="s">
        <v>179</v>
      </c>
      <c r="AE3331" s="23">
        <v>121</v>
      </c>
    </row>
    <row r="3332" spans="1:31" x14ac:dyDescent="0.35">
      <c r="A3332" t="s">
        <v>10303</v>
      </c>
      <c r="B3332" t="s">
        <v>15</v>
      </c>
      <c r="C3332" t="s">
        <v>40</v>
      </c>
      <c r="D3332" s="2">
        <v>1998</v>
      </c>
      <c r="E3332" t="s">
        <v>10151</v>
      </c>
      <c r="F3332" s="2">
        <v>6.5</v>
      </c>
      <c r="G3332">
        <v>58000</v>
      </c>
      <c r="H3332" t="s">
        <v>4518</v>
      </c>
      <c r="I3332" t="s">
        <v>4518</v>
      </c>
      <c r="J3332" t="s">
        <v>9737</v>
      </c>
      <c r="K3332" s="3" t="s">
        <v>29</v>
      </c>
      <c r="L3332">
        <v>25000000</v>
      </c>
      <c r="M3332">
        <v>7027290</v>
      </c>
      <c r="N3332" t="s">
        <v>10304</v>
      </c>
      <c r="O3332" s="2">
        <v>103</v>
      </c>
      <c r="Q3332" s="9" t="s">
        <v>40</v>
      </c>
      <c r="R3332" s="18">
        <v>1998</v>
      </c>
      <c r="S3332" s="26" t="s">
        <v>13521</v>
      </c>
      <c r="T3332" s="25" t="str">
        <f>LEFT(S3332,3)</f>
        <v>Jul</v>
      </c>
      <c r="U3332" s="9" t="s">
        <v>29</v>
      </c>
      <c r="V3332" s="18">
        <v>6.5</v>
      </c>
      <c r="W3332" s="9">
        <v>58000</v>
      </c>
      <c r="X3332" s="9" t="s">
        <v>4518</v>
      </c>
      <c r="Y3332" s="9" t="s">
        <v>4518</v>
      </c>
      <c r="Z3332" s="9" t="s">
        <v>9737</v>
      </c>
      <c r="AA3332" s="19" t="s">
        <v>29</v>
      </c>
      <c r="AB3332" s="9">
        <v>25000000</v>
      </c>
      <c r="AC3332" s="9">
        <v>7027290</v>
      </c>
      <c r="AD3332" s="9" t="s">
        <v>10304</v>
      </c>
      <c r="AE3332" s="20">
        <v>103</v>
      </c>
    </row>
    <row r="3333" spans="1:31" x14ac:dyDescent="0.35">
      <c r="A3333" t="s">
        <v>10305</v>
      </c>
      <c r="B3333" t="s">
        <v>1998</v>
      </c>
      <c r="C3333" t="s">
        <v>33</v>
      </c>
      <c r="D3333" s="2">
        <v>1998</v>
      </c>
      <c r="E3333" t="s">
        <v>10102</v>
      </c>
      <c r="F3333" s="2">
        <v>6.6</v>
      </c>
      <c r="G3333">
        <v>7000</v>
      </c>
      <c r="H3333" t="s">
        <v>10306</v>
      </c>
      <c r="I3333" t="s">
        <v>10307</v>
      </c>
      <c r="J3333" t="s">
        <v>10307</v>
      </c>
      <c r="K3333" s="3" t="s">
        <v>29</v>
      </c>
      <c r="L3333">
        <v>2000000</v>
      </c>
      <c r="M3333">
        <v>146125</v>
      </c>
      <c r="N3333" t="s">
        <v>10308</v>
      </c>
      <c r="O3333" s="2">
        <v>91</v>
      </c>
      <c r="Q3333" s="10" t="s">
        <v>33</v>
      </c>
      <c r="R3333" s="21">
        <v>1998</v>
      </c>
      <c r="S3333" s="27" t="s">
        <v>13510</v>
      </c>
      <c r="T3333" s="25" t="str">
        <f>LEFT(S3333,3)</f>
        <v>Sep</v>
      </c>
      <c r="U3333" s="10" t="s">
        <v>29</v>
      </c>
      <c r="V3333" s="21">
        <v>6.6</v>
      </c>
      <c r="W3333" s="10">
        <v>7000</v>
      </c>
      <c r="X3333" s="10" t="s">
        <v>10306</v>
      </c>
      <c r="Y3333" s="10" t="s">
        <v>10307</v>
      </c>
      <c r="Z3333" s="10" t="s">
        <v>10307</v>
      </c>
      <c r="AA3333" s="22" t="s">
        <v>29</v>
      </c>
      <c r="AB3333" s="10">
        <v>2000000</v>
      </c>
      <c r="AC3333" s="10">
        <v>146125</v>
      </c>
      <c r="AD3333" s="10" t="s">
        <v>10308</v>
      </c>
      <c r="AE3333" s="23">
        <v>91</v>
      </c>
    </row>
    <row r="3334" spans="1:31" x14ac:dyDescent="0.35">
      <c r="A3334" t="s">
        <v>10309</v>
      </c>
      <c r="C3334" t="s">
        <v>776</v>
      </c>
      <c r="D3334" s="2">
        <v>1998</v>
      </c>
      <c r="E3334" t="s">
        <v>10310</v>
      </c>
      <c r="F3334" s="2">
        <v>6.1</v>
      </c>
      <c r="G3334">
        <v>2000</v>
      </c>
      <c r="H3334" t="s">
        <v>10311</v>
      </c>
      <c r="I3334" t="s">
        <v>10311</v>
      </c>
      <c r="J3334" t="s">
        <v>10312</v>
      </c>
      <c r="K3334" s="3" t="s">
        <v>451</v>
      </c>
      <c r="L3334">
        <v>0</v>
      </c>
      <c r="N3334" t="s">
        <v>10313</v>
      </c>
      <c r="O3334" s="2">
        <v>122</v>
      </c>
      <c r="Q3334" s="9" t="s">
        <v>776</v>
      </c>
      <c r="R3334" s="18">
        <v>1998</v>
      </c>
      <c r="S3334" s="26" t="s">
        <v>13541</v>
      </c>
      <c r="T3334" s="25" t="str">
        <f>LEFT(S3334,3)</f>
        <v>Dec</v>
      </c>
      <c r="U3334" s="9" t="s">
        <v>451</v>
      </c>
      <c r="V3334" s="18">
        <v>6.1</v>
      </c>
      <c r="W3334" s="9">
        <v>2000</v>
      </c>
      <c r="X3334" s="9" t="s">
        <v>10311</v>
      </c>
      <c r="Y3334" s="9" t="s">
        <v>10311</v>
      </c>
      <c r="Z3334" s="9" t="s">
        <v>10312</v>
      </c>
      <c r="AA3334" s="19" t="s">
        <v>451</v>
      </c>
      <c r="AB3334" s="9">
        <v>0</v>
      </c>
      <c r="AC3334" s="9"/>
      <c r="AD3334" s="9" t="s">
        <v>10313</v>
      </c>
      <c r="AE3334" s="20">
        <v>122</v>
      </c>
    </row>
    <row r="3335" spans="1:31" x14ac:dyDescent="0.35">
      <c r="A3335" t="s">
        <v>10314</v>
      </c>
      <c r="B3335" t="s">
        <v>15</v>
      </c>
      <c r="C3335" t="s">
        <v>40</v>
      </c>
      <c r="D3335" s="2">
        <v>1998</v>
      </c>
      <c r="E3335" t="s">
        <v>10315</v>
      </c>
      <c r="F3335" s="2">
        <v>7.4</v>
      </c>
      <c r="G3335">
        <v>26000</v>
      </c>
      <c r="H3335" t="s">
        <v>10316</v>
      </c>
      <c r="I3335" t="s">
        <v>10316</v>
      </c>
      <c r="J3335" t="s">
        <v>10317</v>
      </c>
      <c r="K3335" s="3" t="s">
        <v>29</v>
      </c>
      <c r="L3335">
        <v>0</v>
      </c>
      <c r="M3335">
        <v>299569</v>
      </c>
      <c r="N3335" t="s">
        <v>6978</v>
      </c>
      <c r="O3335" s="2">
        <v>97</v>
      </c>
      <c r="Q3335" s="10" t="s">
        <v>40</v>
      </c>
      <c r="R3335" s="21">
        <v>1998</v>
      </c>
      <c r="S3335" s="27" t="s">
        <v>13542</v>
      </c>
      <c r="T3335" s="25" t="str">
        <f>LEFT(S3335,3)</f>
        <v>Apr</v>
      </c>
      <c r="U3335" s="10" t="s">
        <v>29</v>
      </c>
      <c r="V3335" s="21">
        <v>7.4</v>
      </c>
      <c r="W3335" s="10">
        <v>26000</v>
      </c>
      <c r="X3335" s="10" t="s">
        <v>10316</v>
      </c>
      <c r="Y3335" s="10" t="s">
        <v>10316</v>
      </c>
      <c r="Z3335" s="10" t="s">
        <v>10317</v>
      </c>
      <c r="AA3335" s="22" t="s">
        <v>29</v>
      </c>
      <c r="AB3335" s="10">
        <v>0</v>
      </c>
      <c r="AC3335" s="10">
        <v>299569</v>
      </c>
      <c r="AD3335" s="10" t="s">
        <v>6978</v>
      </c>
      <c r="AE3335" s="23">
        <v>97</v>
      </c>
    </row>
    <row r="3336" spans="1:31" x14ac:dyDescent="0.35">
      <c r="A3336" t="s">
        <v>10318</v>
      </c>
      <c r="B3336" t="s">
        <v>15</v>
      </c>
      <c r="C3336" t="s">
        <v>33</v>
      </c>
      <c r="D3336" s="2">
        <v>1998</v>
      </c>
      <c r="E3336" t="s">
        <v>9890</v>
      </c>
      <c r="F3336" s="2">
        <v>6.2</v>
      </c>
      <c r="G3336">
        <v>28000</v>
      </c>
      <c r="H3336" t="s">
        <v>10319</v>
      </c>
      <c r="I3336" t="s">
        <v>10320</v>
      </c>
      <c r="J3336" t="s">
        <v>10321</v>
      </c>
      <c r="K3336" s="3" t="s">
        <v>29</v>
      </c>
      <c r="L3336">
        <v>30000000</v>
      </c>
      <c r="M3336">
        <v>19204929</v>
      </c>
      <c r="N3336" t="s">
        <v>30</v>
      </c>
      <c r="O3336" s="2">
        <v>87</v>
      </c>
      <c r="Q3336" s="9" t="s">
        <v>33</v>
      </c>
      <c r="R3336" s="18">
        <v>1998</v>
      </c>
      <c r="S3336" s="26" t="s">
        <v>13485</v>
      </c>
      <c r="T3336" s="25" t="str">
        <f>LEFT(S3336,3)</f>
        <v>Feb</v>
      </c>
      <c r="U3336" s="9" t="s">
        <v>29</v>
      </c>
      <c r="V3336" s="18">
        <v>6.2</v>
      </c>
      <c r="W3336" s="9">
        <v>28000</v>
      </c>
      <c r="X3336" s="9" t="s">
        <v>10319</v>
      </c>
      <c r="Y3336" s="9" t="s">
        <v>10320</v>
      </c>
      <c r="Z3336" s="9" t="s">
        <v>10321</v>
      </c>
      <c r="AA3336" s="19" t="s">
        <v>29</v>
      </c>
      <c r="AB3336" s="9">
        <v>30000000</v>
      </c>
      <c r="AC3336" s="9">
        <v>19204929</v>
      </c>
      <c r="AD3336" s="9" t="s">
        <v>30</v>
      </c>
      <c r="AE3336" s="20">
        <v>87</v>
      </c>
    </row>
    <row r="3337" spans="1:31" x14ac:dyDescent="0.35">
      <c r="A3337" t="s">
        <v>10322</v>
      </c>
      <c r="B3337" t="s">
        <v>446</v>
      </c>
      <c r="C3337" t="s">
        <v>33</v>
      </c>
      <c r="D3337" s="2">
        <v>1998</v>
      </c>
      <c r="E3337" t="s">
        <v>10073</v>
      </c>
      <c r="F3337" s="2">
        <v>7</v>
      </c>
      <c r="G3337">
        <v>78000</v>
      </c>
      <c r="H3337" t="s">
        <v>10323</v>
      </c>
      <c r="I3337" t="s">
        <v>2906</v>
      </c>
      <c r="J3337" t="s">
        <v>10324</v>
      </c>
      <c r="K3337" s="3" t="s">
        <v>451</v>
      </c>
      <c r="L3337">
        <v>0</v>
      </c>
      <c r="N3337" t="s">
        <v>10325</v>
      </c>
      <c r="O3337" s="2">
        <v>86</v>
      </c>
      <c r="Q3337" s="10" t="s">
        <v>33</v>
      </c>
      <c r="R3337" s="21">
        <v>1998</v>
      </c>
      <c r="S3337" s="27" t="s">
        <v>13503</v>
      </c>
      <c r="T3337" s="25" t="str">
        <f>LEFT(S3337,3)</f>
        <v>Nov</v>
      </c>
      <c r="U3337" s="10" t="s">
        <v>29</v>
      </c>
      <c r="V3337" s="21">
        <v>7</v>
      </c>
      <c r="W3337" s="10">
        <v>78000</v>
      </c>
      <c r="X3337" s="10" t="s">
        <v>10323</v>
      </c>
      <c r="Y3337" s="10" t="s">
        <v>2906</v>
      </c>
      <c r="Z3337" s="10" t="s">
        <v>10324</v>
      </c>
      <c r="AA3337" s="22" t="s">
        <v>451</v>
      </c>
      <c r="AB3337" s="10">
        <v>0</v>
      </c>
      <c r="AC3337" s="10"/>
      <c r="AD3337" s="10" t="s">
        <v>10325</v>
      </c>
      <c r="AE3337" s="23">
        <v>86</v>
      </c>
    </row>
    <row r="3338" spans="1:31" x14ac:dyDescent="0.35">
      <c r="A3338" t="s">
        <v>10326</v>
      </c>
      <c r="B3338" t="s">
        <v>446</v>
      </c>
      <c r="C3338" t="s">
        <v>103</v>
      </c>
      <c r="D3338" s="2">
        <v>1998</v>
      </c>
      <c r="E3338" t="s">
        <v>10327</v>
      </c>
      <c r="F3338" s="2">
        <v>7.1</v>
      </c>
      <c r="G3338">
        <v>20000</v>
      </c>
      <c r="H3338" t="s">
        <v>2953</v>
      </c>
      <c r="I3338" t="s">
        <v>10328</v>
      </c>
      <c r="J3338" t="s">
        <v>10329</v>
      </c>
      <c r="K3338" s="3" t="s">
        <v>3155</v>
      </c>
      <c r="L3338">
        <v>0</v>
      </c>
      <c r="M3338">
        <v>7120568</v>
      </c>
      <c r="N3338" t="s">
        <v>9175</v>
      </c>
      <c r="O3338" s="2">
        <v>94</v>
      </c>
      <c r="Q3338" s="9" t="s">
        <v>103</v>
      </c>
      <c r="R3338" s="18">
        <v>1998</v>
      </c>
      <c r="S3338" s="26" t="s">
        <v>13543</v>
      </c>
      <c r="T3338" s="25" t="str">
        <f>LEFT(S3338,3)</f>
        <v>Jul</v>
      </c>
      <c r="U3338" s="9" t="s">
        <v>29</v>
      </c>
      <c r="V3338" s="18">
        <v>7.1</v>
      </c>
      <c r="W3338" s="9">
        <v>20000</v>
      </c>
      <c r="X3338" s="9" t="s">
        <v>2953</v>
      </c>
      <c r="Y3338" s="9" t="s">
        <v>10328</v>
      </c>
      <c r="Z3338" s="9" t="s">
        <v>10329</v>
      </c>
      <c r="AA3338" s="19" t="s">
        <v>3155</v>
      </c>
      <c r="AB3338" s="9">
        <v>0</v>
      </c>
      <c r="AC3338" s="9">
        <v>7120568</v>
      </c>
      <c r="AD3338" s="9" t="s">
        <v>9175</v>
      </c>
      <c r="AE3338" s="20">
        <v>94</v>
      </c>
    </row>
    <row r="3339" spans="1:31" x14ac:dyDescent="0.35">
      <c r="A3339" t="s">
        <v>10330</v>
      </c>
      <c r="B3339" t="s">
        <v>15</v>
      </c>
      <c r="C3339" t="s">
        <v>40</v>
      </c>
      <c r="D3339" s="2">
        <v>1998</v>
      </c>
      <c r="E3339" t="s">
        <v>9814</v>
      </c>
      <c r="F3339" s="2">
        <v>6.8</v>
      </c>
      <c r="G3339">
        <v>25000</v>
      </c>
      <c r="H3339" t="s">
        <v>599</v>
      </c>
      <c r="I3339" t="s">
        <v>599</v>
      </c>
      <c r="J3339" t="s">
        <v>599</v>
      </c>
      <c r="K3339" s="3" t="s">
        <v>29</v>
      </c>
      <c r="L3339">
        <v>30000000</v>
      </c>
      <c r="M3339">
        <v>29202884</v>
      </c>
      <c r="N3339" t="s">
        <v>179</v>
      </c>
      <c r="O3339" s="2">
        <v>108</v>
      </c>
      <c r="Q3339" s="10" t="s">
        <v>40</v>
      </c>
      <c r="R3339" s="21">
        <v>1998</v>
      </c>
      <c r="S3339" s="27" t="s">
        <v>13474</v>
      </c>
      <c r="T3339" s="25" t="str">
        <f>LEFT(S3339,3)</f>
        <v>May</v>
      </c>
      <c r="U3339" s="10" t="s">
        <v>29</v>
      </c>
      <c r="V3339" s="21">
        <v>6.8</v>
      </c>
      <c r="W3339" s="10">
        <v>25000</v>
      </c>
      <c r="X3339" s="10" t="s">
        <v>599</v>
      </c>
      <c r="Y3339" s="10" t="s">
        <v>599</v>
      </c>
      <c r="Z3339" s="10" t="s">
        <v>599</v>
      </c>
      <c r="AA3339" s="22" t="s">
        <v>29</v>
      </c>
      <c r="AB3339" s="10">
        <v>30000000</v>
      </c>
      <c r="AC3339" s="10">
        <v>29202884</v>
      </c>
      <c r="AD3339" s="10" t="s">
        <v>179</v>
      </c>
      <c r="AE3339" s="23">
        <v>108</v>
      </c>
    </row>
    <row r="3340" spans="1:31" x14ac:dyDescent="0.35">
      <c r="A3340" t="s">
        <v>10331</v>
      </c>
      <c r="B3340" t="s">
        <v>1998</v>
      </c>
      <c r="C3340" t="s">
        <v>40</v>
      </c>
      <c r="D3340" s="2">
        <v>1998</v>
      </c>
      <c r="E3340" t="s">
        <v>10160</v>
      </c>
      <c r="F3340" s="2">
        <v>6.4</v>
      </c>
      <c r="G3340">
        <v>24000</v>
      </c>
      <c r="H3340" t="s">
        <v>10332</v>
      </c>
      <c r="I3340" t="s">
        <v>10333</v>
      </c>
      <c r="J3340" t="s">
        <v>10334</v>
      </c>
      <c r="K3340" s="3" t="s">
        <v>194</v>
      </c>
      <c r="L3340">
        <v>13000000</v>
      </c>
      <c r="M3340">
        <v>10023282</v>
      </c>
      <c r="N3340" t="s">
        <v>117</v>
      </c>
      <c r="O3340" s="2">
        <v>82</v>
      </c>
      <c r="Q3340" s="9" t="s">
        <v>40</v>
      </c>
      <c r="R3340" s="18">
        <v>1998</v>
      </c>
      <c r="S3340" s="26" t="s">
        <v>13524</v>
      </c>
      <c r="T3340" s="25" t="str">
        <f>LEFT(S3340,3)</f>
        <v>Jun</v>
      </c>
      <c r="U3340" s="9" t="s">
        <v>29</v>
      </c>
      <c r="V3340" s="18">
        <v>6.4</v>
      </c>
      <c r="W3340" s="9">
        <v>24000</v>
      </c>
      <c r="X3340" s="9" t="s">
        <v>10332</v>
      </c>
      <c r="Y3340" s="9" t="s">
        <v>10333</v>
      </c>
      <c r="Z3340" s="9" t="s">
        <v>10334</v>
      </c>
      <c r="AA3340" s="19" t="s">
        <v>194</v>
      </c>
      <c r="AB3340" s="9">
        <v>13000000</v>
      </c>
      <c r="AC3340" s="9">
        <v>10023282</v>
      </c>
      <c r="AD3340" s="9" t="s">
        <v>117</v>
      </c>
      <c r="AE3340" s="20">
        <v>82</v>
      </c>
    </row>
    <row r="3341" spans="1:31" x14ac:dyDescent="0.35">
      <c r="A3341" t="s">
        <v>10335</v>
      </c>
      <c r="B3341" t="s">
        <v>15</v>
      </c>
      <c r="C3341" t="s">
        <v>103</v>
      </c>
      <c r="D3341" s="2">
        <v>1998</v>
      </c>
      <c r="E3341" t="s">
        <v>9736</v>
      </c>
      <c r="F3341" s="2">
        <v>6.7</v>
      </c>
      <c r="G3341">
        <v>37000</v>
      </c>
      <c r="H3341" t="s">
        <v>8458</v>
      </c>
      <c r="I3341" t="s">
        <v>19</v>
      </c>
      <c r="J3341" t="s">
        <v>8781</v>
      </c>
      <c r="K3341" s="3" t="s">
        <v>29</v>
      </c>
      <c r="L3341">
        <v>14000000</v>
      </c>
      <c r="M3341">
        <v>8863193</v>
      </c>
      <c r="N3341" t="s">
        <v>9664</v>
      </c>
      <c r="O3341" s="2">
        <v>111</v>
      </c>
      <c r="Q3341" s="10" t="s">
        <v>103</v>
      </c>
      <c r="R3341" s="21">
        <v>1998</v>
      </c>
      <c r="S3341" s="27" t="s">
        <v>13467</v>
      </c>
      <c r="T3341" s="25" t="str">
        <f>LEFT(S3341,3)</f>
        <v>Oct</v>
      </c>
      <c r="U3341" s="10" t="s">
        <v>29</v>
      </c>
      <c r="V3341" s="21">
        <v>6.7</v>
      </c>
      <c r="W3341" s="10">
        <v>37000</v>
      </c>
      <c r="X3341" s="10" t="s">
        <v>8458</v>
      </c>
      <c r="Y3341" s="10" t="s">
        <v>19</v>
      </c>
      <c r="Z3341" s="10" t="s">
        <v>8781</v>
      </c>
      <c r="AA3341" s="22" t="s">
        <v>29</v>
      </c>
      <c r="AB3341" s="10">
        <v>14000000</v>
      </c>
      <c r="AC3341" s="10">
        <v>8863193</v>
      </c>
      <c r="AD3341" s="10" t="s">
        <v>9664</v>
      </c>
      <c r="AE3341" s="23">
        <v>111</v>
      </c>
    </row>
    <row r="3342" spans="1:31" x14ac:dyDescent="0.35">
      <c r="A3342" t="s">
        <v>10336</v>
      </c>
      <c r="B3342" t="s">
        <v>1998</v>
      </c>
      <c r="C3342" t="s">
        <v>40</v>
      </c>
      <c r="D3342" s="2">
        <v>1998</v>
      </c>
      <c r="E3342" t="s">
        <v>10119</v>
      </c>
      <c r="F3342" s="2">
        <v>5.4</v>
      </c>
      <c r="G3342">
        <v>93000</v>
      </c>
      <c r="H3342" t="s">
        <v>8603</v>
      </c>
      <c r="I3342" t="s">
        <v>10337</v>
      </c>
      <c r="J3342" t="s">
        <v>1484</v>
      </c>
      <c r="K3342" s="3" t="s">
        <v>29</v>
      </c>
      <c r="L3342">
        <v>71500000</v>
      </c>
      <c r="M3342">
        <v>294456605</v>
      </c>
      <c r="N3342" t="s">
        <v>179</v>
      </c>
      <c r="O3342" s="2">
        <v>85</v>
      </c>
      <c r="Q3342" s="9" t="s">
        <v>40</v>
      </c>
      <c r="R3342" s="18">
        <v>1998</v>
      </c>
      <c r="S3342" s="26" t="s">
        <v>13515</v>
      </c>
      <c r="T3342" s="25" t="str">
        <f>LEFT(S3342,3)</f>
        <v>Jun</v>
      </c>
      <c r="U3342" s="9" t="s">
        <v>29</v>
      </c>
      <c r="V3342" s="18">
        <v>5.4</v>
      </c>
      <c r="W3342" s="9">
        <v>93000</v>
      </c>
      <c r="X3342" s="9" t="s">
        <v>8603</v>
      </c>
      <c r="Y3342" s="9" t="s">
        <v>10337</v>
      </c>
      <c r="Z3342" s="9" t="s">
        <v>1484</v>
      </c>
      <c r="AA3342" s="19" t="s">
        <v>29</v>
      </c>
      <c r="AB3342" s="9">
        <v>71500000</v>
      </c>
      <c r="AC3342" s="9">
        <v>294456605</v>
      </c>
      <c r="AD3342" s="9" t="s">
        <v>179</v>
      </c>
      <c r="AE3342" s="20">
        <v>85</v>
      </c>
    </row>
    <row r="3343" spans="1:31" x14ac:dyDescent="0.35">
      <c r="A3343" t="s">
        <v>10338</v>
      </c>
      <c r="B3343" t="s">
        <v>15</v>
      </c>
      <c r="C3343" t="s">
        <v>33</v>
      </c>
      <c r="D3343" s="2">
        <v>1998</v>
      </c>
      <c r="E3343" t="s">
        <v>10253</v>
      </c>
      <c r="F3343" s="2">
        <v>4.4000000000000004</v>
      </c>
      <c r="G3343">
        <v>28000</v>
      </c>
      <c r="H3343" t="s">
        <v>813</v>
      </c>
      <c r="I3343" t="s">
        <v>2681</v>
      </c>
      <c r="J3343" t="s">
        <v>8523</v>
      </c>
      <c r="K3343" s="3" t="s">
        <v>29</v>
      </c>
      <c r="L3343">
        <v>0</v>
      </c>
      <c r="M3343">
        <v>19221939</v>
      </c>
      <c r="N3343" t="s">
        <v>117</v>
      </c>
      <c r="O3343" s="2">
        <v>93</v>
      </c>
      <c r="Q3343" s="10" t="s">
        <v>33</v>
      </c>
      <c r="R3343" s="21">
        <v>1998</v>
      </c>
      <c r="S3343" s="27" t="s">
        <v>13535</v>
      </c>
      <c r="T3343" s="25" t="str">
        <f>LEFT(S3343,3)</f>
        <v>Apr</v>
      </c>
      <c r="U3343" s="10" t="s">
        <v>29</v>
      </c>
      <c r="V3343" s="21">
        <v>4.4000000000000004</v>
      </c>
      <c r="W3343" s="10">
        <v>28000</v>
      </c>
      <c r="X3343" s="10" t="s">
        <v>813</v>
      </c>
      <c r="Y3343" s="10" t="s">
        <v>2681</v>
      </c>
      <c r="Z3343" s="10" t="s">
        <v>8523</v>
      </c>
      <c r="AA3343" s="22" t="s">
        <v>29</v>
      </c>
      <c r="AB3343" s="10">
        <v>0</v>
      </c>
      <c r="AC3343" s="10">
        <v>19221939</v>
      </c>
      <c r="AD3343" s="10" t="s">
        <v>117</v>
      </c>
      <c r="AE3343" s="23">
        <v>93</v>
      </c>
    </row>
    <row r="3344" spans="1:31" x14ac:dyDescent="0.35">
      <c r="A3344" t="s">
        <v>10339</v>
      </c>
      <c r="B3344" t="s">
        <v>15</v>
      </c>
      <c r="C3344" t="s">
        <v>40</v>
      </c>
      <c r="D3344" s="2">
        <v>1998</v>
      </c>
      <c r="E3344" t="s">
        <v>10073</v>
      </c>
      <c r="F3344" s="2">
        <v>6.3</v>
      </c>
      <c r="G3344">
        <v>25000</v>
      </c>
      <c r="H3344" t="s">
        <v>288</v>
      </c>
      <c r="I3344" t="s">
        <v>288</v>
      </c>
      <c r="J3344" t="s">
        <v>5252</v>
      </c>
      <c r="K3344" s="3" t="s">
        <v>29</v>
      </c>
      <c r="L3344">
        <v>12000000</v>
      </c>
      <c r="M3344">
        <v>5078660</v>
      </c>
      <c r="N3344" t="s">
        <v>8734</v>
      </c>
      <c r="O3344" s="2">
        <v>113</v>
      </c>
      <c r="Q3344" s="9" t="s">
        <v>40</v>
      </c>
      <c r="R3344" s="18">
        <v>1998</v>
      </c>
      <c r="S3344" s="26" t="s">
        <v>13503</v>
      </c>
      <c r="T3344" s="25" t="str">
        <f>LEFT(S3344,3)</f>
        <v>Nov</v>
      </c>
      <c r="U3344" s="9" t="s">
        <v>29</v>
      </c>
      <c r="V3344" s="18">
        <v>6.3</v>
      </c>
      <c r="W3344" s="9">
        <v>25000</v>
      </c>
      <c r="X3344" s="9" t="s">
        <v>288</v>
      </c>
      <c r="Y3344" s="9" t="s">
        <v>288</v>
      </c>
      <c r="Z3344" s="9" t="s">
        <v>5252</v>
      </c>
      <c r="AA3344" s="19" t="s">
        <v>29</v>
      </c>
      <c r="AB3344" s="9">
        <v>12000000</v>
      </c>
      <c r="AC3344" s="9">
        <v>5078660</v>
      </c>
      <c r="AD3344" s="9" t="s">
        <v>8734</v>
      </c>
      <c r="AE3344" s="20">
        <v>113</v>
      </c>
    </row>
    <row r="3345" spans="1:31" x14ac:dyDescent="0.35">
      <c r="A3345" t="s">
        <v>10340</v>
      </c>
      <c r="B3345" t="s">
        <v>15</v>
      </c>
      <c r="C3345" t="s">
        <v>40</v>
      </c>
      <c r="D3345" s="2">
        <v>1998</v>
      </c>
      <c r="E3345" t="s">
        <v>10116</v>
      </c>
      <c r="F3345" s="2">
        <v>6.3</v>
      </c>
      <c r="G3345">
        <v>46000</v>
      </c>
      <c r="H3345" t="s">
        <v>6745</v>
      </c>
      <c r="I3345" t="s">
        <v>6745</v>
      </c>
      <c r="J3345" t="s">
        <v>5290</v>
      </c>
      <c r="K3345" s="3" t="s">
        <v>29</v>
      </c>
      <c r="L3345">
        <v>30000000</v>
      </c>
      <c r="M3345">
        <v>9898412</v>
      </c>
      <c r="N3345" t="s">
        <v>6731</v>
      </c>
      <c r="O3345" s="2">
        <v>100</v>
      </c>
      <c r="Q3345" s="10" t="s">
        <v>40</v>
      </c>
      <c r="R3345" s="21">
        <v>1998</v>
      </c>
      <c r="S3345" s="27" t="s">
        <v>13514</v>
      </c>
      <c r="T3345" s="25" t="str">
        <f>LEFT(S3345,3)</f>
        <v>Nov</v>
      </c>
      <c r="U3345" s="10" t="s">
        <v>29</v>
      </c>
      <c r="V3345" s="21">
        <v>6.3</v>
      </c>
      <c r="W3345" s="10">
        <v>46000</v>
      </c>
      <c r="X3345" s="10" t="s">
        <v>6745</v>
      </c>
      <c r="Y3345" s="10" t="s">
        <v>6745</v>
      </c>
      <c r="Z3345" s="10" t="s">
        <v>5290</v>
      </c>
      <c r="AA3345" s="22" t="s">
        <v>29</v>
      </c>
      <c r="AB3345" s="10">
        <v>30000000</v>
      </c>
      <c r="AC3345" s="10">
        <v>9898412</v>
      </c>
      <c r="AD3345" s="10" t="s">
        <v>6731</v>
      </c>
      <c r="AE3345" s="23">
        <v>100</v>
      </c>
    </row>
    <row r="3346" spans="1:31" x14ac:dyDescent="0.35">
      <c r="A3346" t="s">
        <v>10341</v>
      </c>
      <c r="B3346" t="s">
        <v>32</v>
      </c>
      <c r="C3346" t="s">
        <v>40</v>
      </c>
      <c r="D3346" s="2">
        <v>1998</v>
      </c>
      <c r="E3346" t="s">
        <v>10164</v>
      </c>
      <c r="F3346" s="2">
        <v>6</v>
      </c>
      <c r="G3346">
        <v>7000</v>
      </c>
      <c r="H3346" t="s">
        <v>8879</v>
      </c>
      <c r="I3346" t="s">
        <v>10342</v>
      </c>
      <c r="J3346" t="s">
        <v>6067</v>
      </c>
      <c r="K3346" s="3" t="s">
        <v>451</v>
      </c>
      <c r="L3346">
        <v>0</v>
      </c>
      <c r="M3346">
        <v>29967750</v>
      </c>
      <c r="N3346" t="s">
        <v>10343</v>
      </c>
      <c r="O3346" s="2">
        <v>88</v>
      </c>
      <c r="Q3346" s="9" t="s">
        <v>40</v>
      </c>
      <c r="R3346" s="18">
        <v>1998</v>
      </c>
      <c r="S3346" s="26" t="s">
        <v>13525</v>
      </c>
      <c r="T3346" s="25" t="str">
        <f>LEFT(S3346,3)</f>
        <v>Jul</v>
      </c>
      <c r="U3346" s="9" t="s">
        <v>29</v>
      </c>
      <c r="V3346" s="18">
        <v>6</v>
      </c>
      <c r="W3346" s="9">
        <v>7000</v>
      </c>
      <c r="X3346" s="9" t="s">
        <v>8879</v>
      </c>
      <c r="Y3346" s="9" t="s">
        <v>10342</v>
      </c>
      <c r="Z3346" s="9" t="s">
        <v>6067</v>
      </c>
      <c r="AA3346" s="19" t="s">
        <v>451</v>
      </c>
      <c r="AB3346" s="9">
        <v>0</v>
      </c>
      <c r="AC3346" s="9">
        <v>29967750</v>
      </c>
      <c r="AD3346" s="9" t="s">
        <v>10343</v>
      </c>
      <c r="AE3346" s="20">
        <v>88</v>
      </c>
    </row>
    <row r="3347" spans="1:31" x14ac:dyDescent="0.35">
      <c r="A3347" t="s">
        <v>10344</v>
      </c>
      <c r="B3347" t="s">
        <v>15</v>
      </c>
      <c r="C3347" t="s">
        <v>40</v>
      </c>
      <c r="D3347" s="2">
        <v>1998</v>
      </c>
      <c r="E3347" t="s">
        <v>10160</v>
      </c>
      <c r="F3347" s="2">
        <v>6.7</v>
      </c>
      <c r="G3347">
        <v>12000</v>
      </c>
      <c r="H3347" t="s">
        <v>5915</v>
      </c>
      <c r="I3347" t="s">
        <v>5915</v>
      </c>
      <c r="J3347" t="s">
        <v>10345</v>
      </c>
      <c r="K3347" s="3" t="s">
        <v>29</v>
      </c>
      <c r="L3347">
        <v>8000000</v>
      </c>
      <c r="M3347">
        <v>3020601</v>
      </c>
      <c r="N3347" t="s">
        <v>5108</v>
      </c>
      <c r="O3347" s="2">
        <v>113</v>
      </c>
      <c r="Q3347" s="10" t="s">
        <v>40</v>
      </c>
      <c r="R3347" s="21">
        <v>1998</v>
      </c>
      <c r="S3347" s="27" t="s">
        <v>13524</v>
      </c>
      <c r="T3347" s="25" t="str">
        <f>LEFT(S3347,3)</f>
        <v>Jun</v>
      </c>
      <c r="U3347" s="10" t="s">
        <v>29</v>
      </c>
      <c r="V3347" s="21">
        <v>6.7</v>
      </c>
      <c r="W3347" s="10">
        <v>12000</v>
      </c>
      <c r="X3347" s="10" t="s">
        <v>5915</v>
      </c>
      <c r="Y3347" s="10" t="s">
        <v>5915</v>
      </c>
      <c r="Z3347" s="10" t="s">
        <v>10345</v>
      </c>
      <c r="AA3347" s="22" t="s">
        <v>29</v>
      </c>
      <c r="AB3347" s="10">
        <v>8000000</v>
      </c>
      <c r="AC3347" s="10">
        <v>3020601</v>
      </c>
      <c r="AD3347" s="10" t="s">
        <v>5108</v>
      </c>
      <c r="AE3347" s="23">
        <v>113</v>
      </c>
    </row>
    <row r="3348" spans="1:31" x14ac:dyDescent="0.35">
      <c r="A3348" t="s">
        <v>10346</v>
      </c>
      <c r="B3348" t="s">
        <v>15</v>
      </c>
      <c r="C3348" t="s">
        <v>33</v>
      </c>
      <c r="D3348" s="2">
        <v>1998</v>
      </c>
      <c r="E3348" t="s">
        <v>10347</v>
      </c>
      <c r="F3348" s="2">
        <v>6.1</v>
      </c>
      <c r="G3348">
        <v>29000</v>
      </c>
      <c r="H3348" t="s">
        <v>7838</v>
      </c>
      <c r="I3348" t="s">
        <v>10348</v>
      </c>
      <c r="J3348" t="s">
        <v>9037</v>
      </c>
      <c r="K3348" s="3" t="s">
        <v>29</v>
      </c>
      <c r="L3348">
        <v>13000000</v>
      </c>
      <c r="M3348">
        <v>27007143</v>
      </c>
      <c r="N3348" t="s">
        <v>2099</v>
      </c>
      <c r="O3348" s="2">
        <v>91</v>
      </c>
      <c r="Q3348" s="9" t="s">
        <v>33</v>
      </c>
      <c r="R3348" s="18">
        <v>1998</v>
      </c>
      <c r="S3348" s="26" t="s">
        <v>13544</v>
      </c>
      <c r="T3348" s="25" t="str">
        <f>LEFT(S3348,3)</f>
        <v>Apr</v>
      </c>
      <c r="U3348" s="9" t="s">
        <v>29</v>
      </c>
      <c r="V3348" s="18">
        <v>6.1</v>
      </c>
      <c r="W3348" s="9">
        <v>29000</v>
      </c>
      <c r="X3348" s="9" t="s">
        <v>7838</v>
      </c>
      <c r="Y3348" s="9" t="s">
        <v>10348</v>
      </c>
      <c r="Z3348" s="9" t="s">
        <v>9037</v>
      </c>
      <c r="AA3348" s="19" t="s">
        <v>29</v>
      </c>
      <c r="AB3348" s="9">
        <v>13000000</v>
      </c>
      <c r="AC3348" s="9">
        <v>27007143</v>
      </c>
      <c r="AD3348" s="9" t="s">
        <v>2099</v>
      </c>
      <c r="AE3348" s="20">
        <v>91</v>
      </c>
    </row>
    <row r="3349" spans="1:31" x14ac:dyDescent="0.35">
      <c r="A3349" t="s">
        <v>10349</v>
      </c>
      <c r="B3349" t="s">
        <v>1998</v>
      </c>
      <c r="C3349" t="s">
        <v>33</v>
      </c>
      <c r="D3349" s="2">
        <v>1998</v>
      </c>
      <c r="E3349" t="s">
        <v>9890</v>
      </c>
      <c r="F3349" s="2">
        <v>4.9000000000000004</v>
      </c>
      <c r="G3349">
        <v>32000</v>
      </c>
      <c r="H3349" t="s">
        <v>57</v>
      </c>
      <c r="I3349" t="s">
        <v>58</v>
      </c>
      <c r="J3349" t="s">
        <v>58</v>
      </c>
      <c r="K3349" s="3" t="s">
        <v>29</v>
      </c>
      <c r="L3349">
        <v>28000000</v>
      </c>
      <c r="M3349">
        <v>14051384</v>
      </c>
      <c r="N3349" t="s">
        <v>60</v>
      </c>
      <c r="O3349" s="2">
        <v>123</v>
      </c>
      <c r="Q3349" s="10" t="s">
        <v>33</v>
      </c>
      <c r="R3349" s="21">
        <v>1998</v>
      </c>
      <c r="S3349" s="27" t="s">
        <v>13485</v>
      </c>
      <c r="T3349" s="25" t="str">
        <f>LEFT(S3349,3)</f>
        <v>Feb</v>
      </c>
      <c r="U3349" s="10" t="s">
        <v>29</v>
      </c>
      <c r="V3349" s="21">
        <v>4.9000000000000004</v>
      </c>
      <c r="W3349" s="10">
        <v>32000</v>
      </c>
      <c r="X3349" s="10" t="s">
        <v>57</v>
      </c>
      <c r="Y3349" s="10" t="s">
        <v>58</v>
      </c>
      <c r="Z3349" s="10" t="s">
        <v>58</v>
      </c>
      <c r="AA3349" s="22" t="s">
        <v>29</v>
      </c>
      <c r="AB3349" s="10">
        <v>28000000</v>
      </c>
      <c r="AC3349" s="10">
        <v>14051384</v>
      </c>
      <c r="AD3349" s="10" t="s">
        <v>60</v>
      </c>
      <c r="AE3349" s="23">
        <v>123</v>
      </c>
    </row>
    <row r="3350" spans="1:31" x14ac:dyDescent="0.35">
      <c r="A3350" t="s">
        <v>10350</v>
      </c>
      <c r="B3350" t="s">
        <v>15</v>
      </c>
      <c r="C3350" t="s">
        <v>62</v>
      </c>
      <c r="D3350" s="2">
        <v>1998</v>
      </c>
      <c r="E3350" t="s">
        <v>10351</v>
      </c>
      <c r="F3350" s="2">
        <v>7.4</v>
      </c>
      <c r="G3350">
        <v>30000</v>
      </c>
      <c r="H3350" t="s">
        <v>1880</v>
      </c>
      <c r="I3350" t="s">
        <v>10352</v>
      </c>
      <c r="J3350" t="s">
        <v>8781</v>
      </c>
      <c r="K3350" s="3" t="s">
        <v>29</v>
      </c>
      <c r="L3350">
        <v>10000000</v>
      </c>
      <c r="M3350">
        <v>6451628</v>
      </c>
      <c r="N3350" t="s">
        <v>10353</v>
      </c>
      <c r="O3350" s="2">
        <v>105</v>
      </c>
      <c r="Q3350" s="9" t="s">
        <v>62</v>
      </c>
      <c r="R3350" s="18">
        <v>1998</v>
      </c>
      <c r="S3350" s="26" t="s">
        <v>13545</v>
      </c>
      <c r="T3350" s="25" t="str">
        <f>LEFT(S3350,3)</f>
        <v>Nov</v>
      </c>
      <c r="U3350" s="9" t="s">
        <v>29</v>
      </c>
      <c r="V3350" s="18">
        <v>7.4</v>
      </c>
      <c r="W3350" s="9">
        <v>30000</v>
      </c>
      <c r="X3350" s="9" t="s">
        <v>1880</v>
      </c>
      <c r="Y3350" s="9" t="s">
        <v>10352</v>
      </c>
      <c r="Z3350" s="9" t="s">
        <v>8781</v>
      </c>
      <c r="AA3350" s="19" t="s">
        <v>29</v>
      </c>
      <c r="AB3350" s="9">
        <v>10000000</v>
      </c>
      <c r="AC3350" s="9">
        <v>6451628</v>
      </c>
      <c r="AD3350" s="9" t="s">
        <v>10353</v>
      </c>
      <c r="AE3350" s="20">
        <v>105</v>
      </c>
    </row>
    <row r="3351" spans="1:31" x14ac:dyDescent="0.35">
      <c r="A3351" t="s">
        <v>10354</v>
      </c>
      <c r="B3351" t="s">
        <v>15</v>
      </c>
      <c r="C3351" t="s">
        <v>16</v>
      </c>
      <c r="D3351" s="2">
        <v>1998</v>
      </c>
      <c r="E3351" t="s">
        <v>10355</v>
      </c>
      <c r="F3351" s="2">
        <v>7.6</v>
      </c>
      <c r="G3351">
        <v>32000</v>
      </c>
      <c r="H3351" t="s">
        <v>10356</v>
      </c>
      <c r="I3351" t="s">
        <v>10357</v>
      </c>
      <c r="J3351" t="s">
        <v>10358</v>
      </c>
      <c r="K3351" s="3" t="s">
        <v>194</v>
      </c>
      <c r="L3351">
        <v>18000000</v>
      </c>
      <c r="M3351">
        <v>10019109</v>
      </c>
      <c r="N3351" t="s">
        <v>10359</v>
      </c>
      <c r="O3351" s="2">
        <v>130</v>
      </c>
      <c r="Q3351" s="10" t="s">
        <v>16</v>
      </c>
      <c r="R3351" s="21">
        <v>1998</v>
      </c>
      <c r="S3351" s="27" t="s">
        <v>13546</v>
      </c>
      <c r="T3351" s="25" t="str">
        <f>LEFT(S3351,3)</f>
        <v>Jun</v>
      </c>
      <c r="U3351" s="10" t="s">
        <v>29</v>
      </c>
      <c r="V3351" s="21">
        <v>7.6</v>
      </c>
      <c r="W3351" s="10">
        <v>32000</v>
      </c>
      <c r="X3351" s="10" t="s">
        <v>10356</v>
      </c>
      <c r="Y3351" s="10" t="s">
        <v>10357</v>
      </c>
      <c r="Z3351" s="10" t="s">
        <v>10358</v>
      </c>
      <c r="AA3351" s="22" t="s">
        <v>194</v>
      </c>
      <c r="AB3351" s="10">
        <v>18000000</v>
      </c>
      <c r="AC3351" s="10">
        <v>10019109</v>
      </c>
      <c r="AD3351" s="10" t="s">
        <v>10359</v>
      </c>
      <c r="AE3351" s="23">
        <v>130</v>
      </c>
    </row>
    <row r="3352" spans="1:31" x14ac:dyDescent="0.35">
      <c r="A3352" t="s">
        <v>10360</v>
      </c>
      <c r="B3352" t="s">
        <v>32</v>
      </c>
      <c r="C3352" t="s">
        <v>33</v>
      </c>
      <c r="D3352" s="2">
        <v>1998</v>
      </c>
      <c r="E3352" t="s">
        <v>10112</v>
      </c>
      <c r="F3352" s="2">
        <v>5.7</v>
      </c>
      <c r="G3352">
        <v>28000</v>
      </c>
      <c r="H3352" t="s">
        <v>5666</v>
      </c>
      <c r="I3352" t="s">
        <v>10361</v>
      </c>
      <c r="J3352" t="s">
        <v>4389</v>
      </c>
      <c r="K3352" s="3" t="s">
        <v>29</v>
      </c>
      <c r="L3352">
        <v>90000000</v>
      </c>
      <c r="M3352">
        <v>50632037</v>
      </c>
      <c r="N3352" t="s">
        <v>1087</v>
      </c>
      <c r="O3352" s="2">
        <v>114</v>
      </c>
      <c r="Q3352" s="9" t="s">
        <v>33</v>
      </c>
      <c r="R3352" s="18">
        <v>1998</v>
      </c>
      <c r="S3352" s="26" t="s">
        <v>13513</v>
      </c>
      <c r="T3352" s="25" t="str">
        <f>LEFT(S3352,3)</f>
        <v>Dec</v>
      </c>
      <c r="U3352" s="9" t="s">
        <v>29</v>
      </c>
      <c r="V3352" s="18">
        <v>5.7</v>
      </c>
      <c r="W3352" s="9">
        <v>28000</v>
      </c>
      <c r="X3352" s="9" t="s">
        <v>5666</v>
      </c>
      <c r="Y3352" s="9" t="s">
        <v>10361</v>
      </c>
      <c r="Z3352" s="9" t="s">
        <v>4389</v>
      </c>
      <c r="AA3352" s="19" t="s">
        <v>29</v>
      </c>
      <c r="AB3352" s="9">
        <v>90000000</v>
      </c>
      <c r="AC3352" s="9">
        <v>50632037</v>
      </c>
      <c r="AD3352" s="9" t="s">
        <v>1087</v>
      </c>
      <c r="AE3352" s="20">
        <v>114</v>
      </c>
    </row>
    <row r="3353" spans="1:31" x14ac:dyDescent="0.35">
      <c r="A3353" t="s">
        <v>10362</v>
      </c>
      <c r="B3353" t="s">
        <v>15</v>
      </c>
      <c r="C3353" t="s">
        <v>40</v>
      </c>
      <c r="D3353" s="2">
        <v>1998</v>
      </c>
      <c r="E3353" t="s">
        <v>9887</v>
      </c>
      <c r="F3353" s="2">
        <v>6</v>
      </c>
      <c r="G3353">
        <v>19000</v>
      </c>
      <c r="H3353" t="s">
        <v>8144</v>
      </c>
      <c r="I3353" t="s">
        <v>10363</v>
      </c>
      <c r="J3353" t="s">
        <v>9777</v>
      </c>
      <c r="K3353" s="3" t="s">
        <v>29</v>
      </c>
      <c r="L3353">
        <v>15000000</v>
      </c>
      <c r="M3353">
        <v>46905889</v>
      </c>
      <c r="N3353" t="s">
        <v>179</v>
      </c>
      <c r="O3353" s="2">
        <v>111</v>
      </c>
      <c r="Q3353" s="10" t="s">
        <v>40</v>
      </c>
      <c r="R3353" s="21">
        <v>1998</v>
      </c>
      <c r="S3353" s="27" t="s">
        <v>13484</v>
      </c>
      <c r="T3353" s="25" t="str">
        <f>LEFT(S3353,3)</f>
        <v>Apr</v>
      </c>
      <c r="U3353" s="10" t="s">
        <v>29</v>
      </c>
      <c r="V3353" s="21">
        <v>6</v>
      </c>
      <c r="W3353" s="10">
        <v>19000</v>
      </c>
      <c r="X3353" s="10" t="s">
        <v>8144</v>
      </c>
      <c r="Y3353" s="10" t="s">
        <v>10363</v>
      </c>
      <c r="Z3353" s="10" t="s">
        <v>9777</v>
      </c>
      <c r="AA3353" s="22" t="s">
        <v>29</v>
      </c>
      <c r="AB3353" s="10">
        <v>15000000</v>
      </c>
      <c r="AC3353" s="10">
        <v>46905889</v>
      </c>
      <c r="AD3353" s="10" t="s">
        <v>179</v>
      </c>
      <c r="AE3353" s="23">
        <v>111</v>
      </c>
    </row>
    <row r="3354" spans="1:31" x14ac:dyDescent="0.35">
      <c r="A3354" t="s">
        <v>10364</v>
      </c>
      <c r="B3354" t="s">
        <v>15</v>
      </c>
      <c r="C3354" t="s">
        <v>103</v>
      </c>
      <c r="D3354" s="2">
        <v>1998</v>
      </c>
      <c r="E3354" t="s">
        <v>10068</v>
      </c>
      <c r="F3354" s="2">
        <v>6.2</v>
      </c>
      <c r="G3354">
        <v>11000</v>
      </c>
      <c r="H3354" t="s">
        <v>1239</v>
      </c>
      <c r="I3354" t="s">
        <v>1239</v>
      </c>
      <c r="J3354" t="s">
        <v>316</v>
      </c>
      <c r="K3354" s="3" t="s">
        <v>29</v>
      </c>
      <c r="L3354">
        <v>37000000</v>
      </c>
      <c r="M3354">
        <v>15055091</v>
      </c>
      <c r="N3354" t="s">
        <v>5832</v>
      </c>
      <c r="O3354" s="2">
        <v>94</v>
      </c>
      <c r="Q3354" s="9" t="s">
        <v>103</v>
      </c>
      <c r="R3354" s="18">
        <v>1998</v>
      </c>
      <c r="S3354" s="26" t="s">
        <v>13501</v>
      </c>
      <c r="T3354" s="25" t="str">
        <f>LEFT(S3354,3)</f>
        <v>Mar</v>
      </c>
      <c r="U3354" s="9" t="s">
        <v>29</v>
      </c>
      <c r="V3354" s="18">
        <v>6.2</v>
      </c>
      <c r="W3354" s="9">
        <v>11000</v>
      </c>
      <c r="X3354" s="9" t="s">
        <v>1239</v>
      </c>
      <c r="Y3354" s="9" t="s">
        <v>1239</v>
      </c>
      <c r="Z3354" s="9" t="s">
        <v>316</v>
      </c>
      <c r="AA3354" s="19" t="s">
        <v>29</v>
      </c>
      <c r="AB3354" s="9">
        <v>37000000</v>
      </c>
      <c r="AC3354" s="9">
        <v>15055091</v>
      </c>
      <c r="AD3354" s="9" t="s">
        <v>5832</v>
      </c>
      <c r="AE3354" s="20">
        <v>94</v>
      </c>
    </row>
    <row r="3355" spans="1:31" x14ac:dyDescent="0.35">
      <c r="A3355" t="s">
        <v>10365</v>
      </c>
      <c r="B3355" t="s">
        <v>336</v>
      </c>
      <c r="C3355" t="s">
        <v>389</v>
      </c>
      <c r="D3355" s="2">
        <v>1998</v>
      </c>
      <c r="E3355" t="s">
        <v>10366</v>
      </c>
      <c r="F3355" s="2">
        <v>6.3</v>
      </c>
      <c r="G3355">
        <v>41000</v>
      </c>
      <c r="H3355" t="s">
        <v>10367</v>
      </c>
      <c r="I3355" t="s">
        <v>10368</v>
      </c>
      <c r="J3355" t="s">
        <v>10369</v>
      </c>
      <c r="K3355" s="3" t="s">
        <v>2107</v>
      </c>
      <c r="L3355">
        <v>30000000</v>
      </c>
      <c r="M3355">
        <v>163644662</v>
      </c>
      <c r="N3355" t="s">
        <v>10370</v>
      </c>
      <c r="O3355" s="2">
        <v>96</v>
      </c>
      <c r="Q3355" s="10" t="s">
        <v>389</v>
      </c>
      <c r="R3355" s="21">
        <v>1998</v>
      </c>
      <c r="S3355" s="27" t="s">
        <v>13547</v>
      </c>
      <c r="T3355" s="25" t="str">
        <f>LEFT(S3355,3)</f>
        <v>Nov</v>
      </c>
      <c r="U3355" s="10" t="s">
        <v>29</v>
      </c>
      <c r="V3355" s="21">
        <v>6.3</v>
      </c>
      <c r="W3355" s="10">
        <v>41000</v>
      </c>
      <c r="X3355" s="10" t="s">
        <v>10367</v>
      </c>
      <c r="Y3355" s="10" t="s">
        <v>10368</v>
      </c>
      <c r="Z3355" s="10" t="s">
        <v>10369</v>
      </c>
      <c r="AA3355" s="22" t="s">
        <v>2107</v>
      </c>
      <c r="AB3355" s="10">
        <v>30000000</v>
      </c>
      <c r="AC3355" s="10">
        <v>163644662</v>
      </c>
      <c r="AD3355" s="10" t="s">
        <v>10370</v>
      </c>
      <c r="AE3355" s="23">
        <v>96</v>
      </c>
    </row>
    <row r="3356" spans="1:31" x14ac:dyDescent="0.35">
      <c r="A3356" t="s">
        <v>10371</v>
      </c>
      <c r="B3356" t="s">
        <v>15</v>
      </c>
      <c r="C3356" t="s">
        <v>103</v>
      </c>
      <c r="D3356" s="2">
        <v>1998</v>
      </c>
      <c r="E3356" t="s">
        <v>10351</v>
      </c>
      <c r="F3356" s="2">
        <v>6.2</v>
      </c>
      <c r="G3356">
        <v>10000</v>
      </c>
      <c r="H3356" t="s">
        <v>10372</v>
      </c>
      <c r="I3356" t="s">
        <v>10373</v>
      </c>
      <c r="J3356" t="s">
        <v>10374</v>
      </c>
      <c r="K3356" s="3" t="s">
        <v>10375</v>
      </c>
      <c r="L3356">
        <v>3000000</v>
      </c>
      <c r="M3356">
        <v>9639390</v>
      </c>
      <c r="N3356" t="s">
        <v>10376</v>
      </c>
      <c r="O3356" s="2">
        <v>96</v>
      </c>
      <c r="Q3356" s="9" t="s">
        <v>103</v>
      </c>
      <c r="R3356" s="18">
        <v>1998</v>
      </c>
      <c r="S3356" s="26" t="s">
        <v>13545</v>
      </c>
      <c r="T3356" s="25" t="str">
        <f>LEFT(S3356,3)</f>
        <v>Nov</v>
      </c>
      <c r="U3356" s="9" t="s">
        <v>29</v>
      </c>
      <c r="V3356" s="18">
        <v>6.2</v>
      </c>
      <c r="W3356" s="9">
        <v>10000</v>
      </c>
      <c r="X3356" s="9" t="s">
        <v>10372</v>
      </c>
      <c r="Y3356" s="9" t="s">
        <v>10373</v>
      </c>
      <c r="Z3356" s="9" t="s">
        <v>10374</v>
      </c>
      <c r="AA3356" s="19" t="s">
        <v>10375</v>
      </c>
      <c r="AB3356" s="9">
        <v>3000000</v>
      </c>
      <c r="AC3356" s="9">
        <v>9639390</v>
      </c>
      <c r="AD3356" s="9" t="s">
        <v>10376</v>
      </c>
      <c r="AE3356" s="20">
        <v>96</v>
      </c>
    </row>
    <row r="3357" spans="1:31" x14ac:dyDescent="0.35">
      <c r="A3357" t="s">
        <v>10377</v>
      </c>
      <c r="B3357" t="s">
        <v>1998</v>
      </c>
      <c r="C3357" t="s">
        <v>103</v>
      </c>
      <c r="D3357" s="2">
        <v>1998</v>
      </c>
      <c r="E3357" t="s">
        <v>9654</v>
      </c>
      <c r="F3357" s="2">
        <v>7.4</v>
      </c>
      <c r="G3357">
        <v>39000</v>
      </c>
      <c r="H3357" t="s">
        <v>4155</v>
      </c>
      <c r="I3357" t="s">
        <v>10378</v>
      </c>
      <c r="J3357" t="s">
        <v>5709</v>
      </c>
      <c r="K3357" s="3" t="s">
        <v>21</v>
      </c>
      <c r="L3357">
        <v>0</v>
      </c>
      <c r="M3357">
        <v>14096321</v>
      </c>
      <c r="N3357" t="s">
        <v>9582</v>
      </c>
      <c r="O3357" s="2">
        <v>134</v>
      </c>
      <c r="Q3357" s="10" t="s">
        <v>103</v>
      </c>
      <c r="R3357" s="21">
        <v>1998</v>
      </c>
      <c r="S3357" s="27" t="s">
        <v>13456</v>
      </c>
      <c r="T3357" s="25" t="str">
        <f>LEFT(S3357,3)</f>
        <v>May</v>
      </c>
      <c r="U3357" s="10" t="s">
        <v>29</v>
      </c>
      <c r="V3357" s="21">
        <v>7.4</v>
      </c>
      <c r="W3357" s="10">
        <v>39000</v>
      </c>
      <c r="X3357" s="10" t="s">
        <v>4155</v>
      </c>
      <c r="Y3357" s="10" t="s">
        <v>10378</v>
      </c>
      <c r="Z3357" s="10" t="s">
        <v>5709</v>
      </c>
      <c r="AA3357" s="22" t="s">
        <v>21</v>
      </c>
      <c r="AB3357" s="10">
        <v>0</v>
      </c>
      <c r="AC3357" s="10">
        <v>14096321</v>
      </c>
      <c r="AD3357" s="10" t="s">
        <v>9582</v>
      </c>
      <c r="AE3357" s="23">
        <v>134</v>
      </c>
    </row>
    <row r="3358" spans="1:31" x14ac:dyDescent="0.35">
      <c r="A3358" t="s">
        <v>10379</v>
      </c>
      <c r="B3358" t="s">
        <v>32</v>
      </c>
      <c r="C3358" t="s">
        <v>40</v>
      </c>
      <c r="D3358" s="2">
        <v>1998</v>
      </c>
      <c r="E3358" t="s">
        <v>10157</v>
      </c>
      <c r="F3358" s="2">
        <v>7.4</v>
      </c>
      <c r="G3358">
        <v>26000</v>
      </c>
      <c r="H3358" t="s">
        <v>10380</v>
      </c>
      <c r="I3358" t="s">
        <v>10380</v>
      </c>
      <c r="J3358" t="s">
        <v>10381</v>
      </c>
      <c r="K3358" s="3" t="s">
        <v>21</v>
      </c>
      <c r="L3358">
        <v>3000000</v>
      </c>
      <c r="M3358">
        <v>55257450</v>
      </c>
      <c r="N3358" t="s">
        <v>10382</v>
      </c>
      <c r="O3358" s="2">
        <v>91</v>
      </c>
      <c r="Q3358" s="9" t="s">
        <v>40</v>
      </c>
      <c r="R3358" s="18">
        <v>1998</v>
      </c>
      <c r="S3358" s="26" t="s">
        <v>13523</v>
      </c>
      <c r="T3358" s="25" t="str">
        <f>LEFT(S3358,3)</f>
        <v>Jan</v>
      </c>
      <c r="U3358" s="9" t="s">
        <v>29</v>
      </c>
      <c r="V3358" s="18">
        <v>7.4</v>
      </c>
      <c r="W3358" s="9">
        <v>26000</v>
      </c>
      <c r="X3358" s="9" t="s">
        <v>10380</v>
      </c>
      <c r="Y3358" s="9" t="s">
        <v>10380</v>
      </c>
      <c r="Z3358" s="9" t="s">
        <v>10381</v>
      </c>
      <c r="AA3358" s="19" t="s">
        <v>21</v>
      </c>
      <c r="AB3358" s="9">
        <v>3000000</v>
      </c>
      <c r="AC3358" s="9">
        <v>55257450</v>
      </c>
      <c r="AD3358" s="9" t="s">
        <v>10382</v>
      </c>
      <c r="AE3358" s="20">
        <v>91</v>
      </c>
    </row>
    <row r="3359" spans="1:31" x14ac:dyDescent="0.35">
      <c r="A3359" t="s">
        <v>10383</v>
      </c>
      <c r="B3359" t="s">
        <v>32</v>
      </c>
      <c r="C3359" t="s">
        <v>24</v>
      </c>
      <c r="D3359" s="2">
        <v>1998</v>
      </c>
      <c r="E3359" t="s">
        <v>10116</v>
      </c>
      <c r="F3359" s="2">
        <v>5.8</v>
      </c>
      <c r="G3359">
        <v>32000</v>
      </c>
      <c r="H3359" t="s">
        <v>532</v>
      </c>
      <c r="I3359" t="s">
        <v>532</v>
      </c>
      <c r="J3359" t="s">
        <v>10384</v>
      </c>
      <c r="K3359" s="3" t="s">
        <v>247</v>
      </c>
      <c r="L3359">
        <v>90000000</v>
      </c>
      <c r="M3359">
        <v>69131860</v>
      </c>
      <c r="N3359" t="s">
        <v>535</v>
      </c>
      <c r="O3359" s="2">
        <v>97</v>
      </c>
      <c r="Q3359" s="10" t="s">
        <v>24</v>
      </c>
      <c r="R3359" s="21">
        <v>1998</v>
      </c>
      <c r="S3359" s="27" t="s">
        <v>13514</v>
      </c>
      <c r="T3359" s="25" t="str">
        <f>LEFT(S3359,3)</f>
        <v>Nov</v>
      </c>
      <c r="U3359" s="10" t="s">
        <v>29</v>
      </c>
      <c r="V3359" s="21">
        <v>5.8</v>
      </c>
      <c r="W3359" s="10">
        <v>32000</v>
      </c>
      <c r="X3359" s="10" t="s">
        <v>532</v>
      </c>
      <c r="Y3359" s="10" t="s">
        <v>532</v>
      </c>
      <c r="Z3359" s="10" t="s">
        <v>10384</v>
      </c>
      <c r="AA3359" s="22" t="s">
        <v>247</v>
      </c>
      <c r="AB3359" s="10">
        <v>90000000</v>
      </c>
      <c r="AC3359" s="10">
        <v>69131860</v>
      </c>
      <c r="AD3359" s="10" t="s">
        <v>535</v>
      </c>
      <c r="AE3359" s="23">
        <v>97</v>
      </c>
    </row>
    <row r="3360" spans="1:31" x14ac:dyDescent="0.35">
      <c r="A3360" t="s">
        <v>10385</v>
      </c>
      <c r="B3360" t="s">
        <v>2706</v>
      </c>
      <c r="C3360" t="s">
        <v>16</v>
      </c>
      <c r="D3360" s="2">
        <v>1998</v>
      </c>
      <c r="E3360" t="s">
        <v>10386</v>
      </c>
      <c r="F3360" s="2">
        <v>7.9</v>
      </c>
      <c r="G3360">
        <v>11000</v>
      </c>
      <c r="H3360" t="s">
        <v>8931</v>
      </c>
      <c r="I3360" t="s">
        <v>8931</v>
      </c>
      <c r="J3360" t="s">
        <v>3980</v>
      </c>
      <c r="K3360" s="3" t="s">
        <v>451</v>
      </c>
      <c r="L3360">
        <v>0</v>
      </c>
      <c r="M3360">
        <v>107178</v>
      </c>
      <c r="N3360" t="s">
        <v>7085</v>
      </c>
      <c r="O3360" s="2">
        <v>137</v>
      </c>
      <c r="Q3360" s="9" t="s">
        <v>16</v>
      </c>
      <c r="R3360" s="18">
        <v>1998</v>
      </c>
      <c r="S3360" s="26" t="s">
        <v>13548</v>
      </c>
      <c r="T3360" s="25" t="str">
        <f>LEFT(S3360,3)</f>
        <v>May</v>
      </c>
      <c r="U3360" s="9" t="s">
        <v>29</v>
      </c>
      <c r="V3360" s="18">
        <v>7.9</v>
      </c>
      <c r="W3360" s="9">
        <v>11000</v>
      </c>
      <c r="X3360" s="9" t="s">
        <v>8931</v>
      </c>
      <c r="Y3360" s="9" t="s">
        <v>8931</v>
      </c>
      <c r="Z3360" s="9" t="s">
        <v>3980</v>
      </c>
      <c r="AA3360" s="19" t="s">
        <v>451</v>
      </c>
      <c r="AB3360" s="9">
        <v>0</v>
      </c>
      <c r="AC3360" s="9">
        <v>107178</v>
      </c>
      <c r="AD3360" s="9" t="s">
        <v>7085</v>
      </c>
      <c r="AE3360" s="20">
        <v>137</v>
      </c>
    </row>
    <row r="3361" spans="1:31" x14ac:dyDescent="0.35">
      <c r="A3361" t="s">
        <v>10387</v>
      </c>
      <c r="B3361" t="s">
        <v>15</v>
      </c>
      <c r="C3361" t="s">
        <v>40</v>
      </c>
      <c r="D3361" s="2">
        <v>1998</v>
      </c>
      <c r="E3361" t="s">
        <v>9875</v>
      </c>
      <c r="F3361" s="2">
        <v>6.7</v>
      </c>
      <c r="G3361">
        <v>28000</v>
      </c>
      <c r="H3361" t="s">
        <v>473</v>
      </c>
      <c r="I3361" t="s">
        <v>10388</v>
      </c>
      <c r="J3361" t="s">
        <v>159</v>
      </c>
      <c r="K3361" s="3" t="s">
        <v>21</v>
      </c>
      <c r="L3361">
        <v>65000000</v>
      </c>
      <c r="M3361">
        <v>52090187</v>
      </c>
      <c r="N3361" t="s">
        <v>10389</v>
      </c>
      <c r="O3361" s="2">
        <v>143</v>
      </c>
      <c r="Q3361" s="10" t="s">
        <v>40</v>
      </c>
      <c r="R3361" s="21">
        <v>1998</v>
      </c>
      <c r="S3361" s="27" t="s">
        <v>13481</v>
      </c>
      <c r="T3361" s="25" t="str">
        <f>LEFT(S3361,3)</f>
        <v>Mar</v>
      </c>
      <c r="U3361" s="10" t="s">
        <v>29</v>
      </c>
      <c r="V3361" s="21">
        <v>6.7</v>
      </c>
      <c r="W3361" s="10">
        <v>28000</v>
      </c>
      <c r="X3361" s="10" t="s">
        <v>473</v>
      </c>
      <c r="Y3361" s="10" t="s">
        <v>10388</v>
      </c>
      <c r="Z3361" s="10" t="s">
        <v>159</v>
      </c>
      <c r="AA3361" s="22" t="s">
        <v>21</v>
      </c>
      <c r="AB3361" s="10">
        <v>65000000</v>
      </c>
      <c r="AC3361" s="10">
        <v>52090187</v>
      </c>
      <c r="AD3361" s="10" t="s">
        <v>10389</v>
      </c>
      <c r="AE3361" s="23">
        <v>143</v>
      </c>
    </row>
    <row r="3362" spans="1:31" x14ac:dyDescent="0.35">
      <c r="A3362" t="s">
        <v>10390</v>
      </c>
      <c r="B3362" t="s">
        <v>336</v>
      </c>
      <c r="C3362" t="s">
        <v>389</v>
      </c>
      <c r="D3362" s="2">
        <v>1998</v>
      </c>
      <c r="E3362" t="s">
        <v>9716</v>
      </c>
      <c r="F3362" s="2">
        <v>6.3</v>
      </c>
      <c r="G3362">
        <v>16000</v>
      </c>
      <c r="H3362" t="s">
        <v>10391</v>
      </c>
      <c r="I3362" t="s">
        <v>10392</v>
      </c>
      <c r="J3362" t="s">
        <v>10393</v>
      </c>
      <c r="K3362" s="3" t="s">
        <v>29</v>
      </c>
      <c r="L3362">
        <v>40000000</v>
      </c>
      <c r="M3362">
        <v>22510798</v>
      </c>
      <c r="N3362" t="s">
        <v>22</v>
      </c>
      <c r="O3362" s="2">
        <v>86</v>
      </c>
      <c r="Q3362" s="9" t="s">
        <v>389</v>
      </c>
      <c r="R3362" s="18">
        <v>1998</v>
      </c>
      <c r="S3362" s="26" t="s">
        <v>13465</v>
      </c>
      <c r="T3362" s="25" t="str">
        <f>LEFT(S3362,3)</f>
        <v>May</v>
      </c>
      <c r="U3362" s="9" t="s">
        <v>29</v>
      </c>
      <c r="V3362" s="18">
        <v>6.3</v>
      </c>
      <c r="W3362" s="9">
        <v>16000</v>
      </c>
      <c r="X3362" s="9" t="s">
        <v>10391</v>
      </c>
      <c r="Y3362" s="9" t="s">
        <v>10392</v>
      </c>
      <c r="Z3362" s="9" t="s">
        <v>10393</v>
      </c>
      <c r="AA3362" s="19" t="s">
        <v>29</v>
      </c>
      <c r="AB3362" s="9">
        <v>40000000</v>
      </c>
      <c r="AC3362" s="9">
        <v>22510798</v>
      </c>
      <c r="AD3362" s="9" t="s">
        <v>22</v>
      </c>
      <c r="AE3362" s="20">
        <v>86</v>
      </c>
    </row>
    <row r="3363" spans="1:31" x14ac:dyDescent="0.35">
      <c r="A3363" t="s">
        <v>10394</v>
      </c>
      <c r="B3363" t="s">
        <v>446</v>
      </c>
      <c r="C3363" t="s">
        <v>40</v>
      </c>
      <c r="D3363" s="2">
        <v>1998</v>
      </c>
      <c r="E3363" t="s">
        <v>10395</v>
      </c>
      <c r="F3363" s="2">
        <v>7.5</v>
      </c>
      <c r="G3363">
        <v>50000</v>
      </c>
      <c r="H3363" t="s">
        <v>10396</v>
      </c>
      <c r="I3363" t="s">
        <v>10396</v>
      </c>
      <c r="J3363" t="s">
        <v>10397</v>
      </c>
      <c r="K3363" s="3" t="s">
        <v>1092</v>
      </c>
      <c r="L3363">
        <v>0</v>
      </c>
      <c r="M3363">
        <v>219331</v>
      </c>
      <c r="N3363" t="s">
        <v>7335</v>
      </c>
      <c r="O3363" s="2">
        <v>89</v>
      </c>
      <c r="Q3363" s="10" t="s">
        <v>40</v>
      </c>
      <c r="R3363" s="21">
        <v>1998</v>
      </c>
      <c r="S3363" s="27" t="s">
        <v>13467</v>
      </c>
      <c r="T3363" s="25" t="str">
        <f>LEFT(S3363,3)</f>
        <v>Oct</v>
      </c>
      <c r="U3363" s="10" t="s">
        <v>1092</v>
      </c>
      <c r="V3363" s="21">
        <v>7.5</v>
      </c>
      <c r="W3363" s="10">
        <v>50000</v>
      </c>
      <c r="X3363" s="10" t="s">
        <v>10396</v>
      </c>
      <c r="Y3363" s="10" t="s">
        <v>10396</v>
      </c>
      <c r="Z3363" s="10" t="s">
        <v>10397</v>
      </c>
      <c r="AA3363" s="22" t="s">
        <v>1092</v>
      </c>
      <c r="AB3363" s="10">
        <v>0</v>
      </c>
      <c r="AC3363" s="10">
        <v>219331</v>
      </c>
      <c r="AD3363" s="10" t="s">
        <v>7335</v>
      </c>
      <c r="AE3363" s="23">
        <v>89</v>
      </c>
    </row>
    <row r="3364" spans="1:31" x14ac:dyDescent="0.35">
      <c r="A3364" t="s">
        <v>10398</v>
      </c>
      <c r="B3364" t="s">
        <v>15</v>
      </c>
      <c r="C3364" t="s">
        <v>33</v>
      </c>
      <c r="D3364" s="2">
        <v>1998</v>
      </c>
      <c r="E3364" t="s">
        <v>9797</v>
      </c>
      <c r="F3364" s="2">
        <v>5.9</v>
      </c>
      <c r="G3364">
        <v>33000</v>
      </c>
      <c r="H3364" t="s">
        <v>7778</v>
      </c>
      <c r="I3364" t="s">
        <v>7916</v>
      </c>
      <c r="J3364" t="s">
        <v>5220</v>
      </c>
      <c r="K3364" s="3" t="s">
        <v>29</v>
      </c>
      <c r="L3364">
        <v>70000000</v>
      </c>
      <c r="M3364">
        <v>19870567</v>
      </c>
      <c r="N3364" t="s">
        <v>10399</v>
      </c>
      <c r="O3364" s="2">
        <v>97</v>
      </c>
      <c r="Q3364" s="9" t="s">
        <v>33</v>
      </c>
      <c r="R3364" s="18">
        <v>1998</v>
      </c>
      <c r="S3364" s="26" t="s">
        <v>13471</v>
      </c>
      <c r="T3364" s="25" t="str">
        <f>LEFT(S3364,3)</f>
        <v>Jan</v>
      </c>
      <c r="U3364" s="9" t="s">
        <v>29</v>
      </c>
      <c r="V3364" s="18">
        <v>5.9</v>
      </c>
      <c r="W3364" s="9">
        <v>33000</v>
      </c>
      <c r="X3364" s="9" t="s">
        <v>7778</v>
      </c>
      <c r="Y3364" s="9" t="s">
        <v>7916</v>
      </c>
      <c r="Z3364" s="9" t="s">
        <v>5220</v>
      </c>
      <c r="AA3364" s="19" t="s">
        <v>29</v>
      </c>
      <c r="AB3364" s="9">
        <v>70000000</v>
      </c>
      <c r="AC3364" s="9">
        <v>19870567</v>
      </c>
      <c r="AD3364" s="9" t="s">
        <v>10399</v>
      </c>
      <c r="AE3364" s="20">
        <v>97</v>
      </c>
    </row>
    <row r="3365" spans="1:31" x14ac:dyDescent="0.35">
      <c r="A3365" t="s">
        <v>10400</v>
      </c>
      <c r="B3365" t="s">
        <v>1998</v>
      </c>
      <c r="C3365" t="s">
        <v>40</v>
      </c>
      <c r="D3365" s="2">
        <v>1998</v>
      </c>
      <c r="E3365" t="s">
        <v>10012</v>
      </c>
      <c r="F3365" s="2">
        <v>6.7</v>
      </c>
      <c r="G3365">
        <v>6700</v>
      </c>
      <c r="H3365" t="s">
        <v>6650</v>
      </c>
      <c r="I3365" t="s">
        <v>6650</v>
      </c>
      <c r="J3365" t="s">
        <v>10166</v>
      </c>
      <c r="K3365" s="3" t="s">
        <v>194</v>
      </c>
      <c r="L3365">
        <v>0</v>
      </c>
      <c r="M3365">
        <v>913834</v>
      </c>
      <c r="N3365" t="s">
        <v>3186</v>
      </c>
      <c r="O3365" s="2">
        <v>97</v>
      </c>
      <c r="Q3365" s="10" t="s">
        <v>40</v>
      </c>
      <c r="R3365" s="21">
        <v>1998</v>
      </c>
      <c r="S3365" s="27" t="s">
        <v>13495</v>
      </c>
      <c r="T3365" s="25" t="str">
        <f>LEFT(S3365,3)</f>
        <v>Sep</v>
      </c>
      <c r="U3365" s="10" t="s">
        <v>29</v>
      </c>
      <c r="V3365" s="21">
        <v>6.7</v>
      </c>
      <c r="W3365" s="10">
        <v>6700</v>
      </c>
      <c r="X3365" s="10" t="s">
        <v>6650</v>
      </c>
      <c r="Y3365" s="10" t="s">
        <v>6650</v>
      </c>
      <c r="Z3365" s="10" t="s">
        <v>10166</v>
      </c>
      <c r="AA3365" s="22" t="s">
        <v>194</v>
      </c>
      <c r="AB3365" s="10">
        <v>0</v>
      </c>
      <c r="AC3365" s="10">
        <v>913834</v>
      </c>
      <c r="AD3365" s="10" t="s">
        <v>3186</v>
      </c>
      <c r="AE3365" s="23">
        <v>97</v>
      </c>
    </row>
    <row r="3366" spans="1:31" x14ac:dyDescent="0.35">
      <c r="A3366" t="s">
        <v>10401</v>
      </c>
      <c r="B3366" t="s">
        <v>1998</v>
      </c>
      <c r="C3366" t="s">
        <v>40</v>
      </c>
      <c r="D3366" s="2">
        <v>1998</v>
      </c>
      <c r="E3366" t="s">
        <v>10263</v>
      </c>
      <c r="F3366" s="2">
        <v>7.3</v>
      </c>
      <c r="G3366">
        <v>13000</v>
      </c>
      <c r="H3366" t="s">
        <v>6501</v>
      </c>
      <c r="I3366" t="s">
        <v>10402</v>
      </c>
      <c r="J3366" t="s">
        <v>10403</v>
      </c>
      <c r="K3366" s="3" t="s">
        <v>29</v>
      </c>
      <c r="L3366">
        <v>0</v>
      </c>
      <c r="M3366">
        <v>2652246</v>
      </c>
      <c r="N3366" t="s">
        <v>10404</v>
      </c>
      <c r="O3366" s="2">
        <v>100</v>
      </c>
      <c r="Q3366" s="9" t="s">
        <v>40</v>
      </c>
      <c r="R3366" s="18">
        <v>1998</v>
      </c>
      <c r="S3366" s="26" t="s">
        <v>13536</v>
      </c>
      <c r="T3366" s="25" t="str">
        <f>LEFT(S3366,3)</f>
        <v>Oct</v>
      </c>
      <c r="U3366" s="9" t="s">
        <v>29</v>
      </c>
      <c r="V3366" s="18">
        <v>7.3</v>
      </c>
      <c r="W3366" s="9">
        <v>13000</v>
      </c>
      <c r="X3366" s="9" t="s">
        <v>6501</v>
      </c>
      <c r="Y3366" s="9" t="s">
        <v>10402</v>
      </c>
      <c r="Z3366" s="9" t="s">
        <v>10403</v>
      </c>
      <c r="AA3366" s="19" t="s">
        <v>29</v>
      </c>
      <c r="AB3366" s="9">
        <v>0</v>
      </c>
      <c r="AC3366" s="9">
        <v>2652246</v>
      </c>
      <c r="AD3366" s="9" t="s">
        <v>10404</v>
      </c>
      <c r="AE3366" s="20">
        <v>100</v>
      </c>
    </row>
    <row r="3367" spans="1:31" x14ac:dyDescent="0.35">
      <c r="A3367" t="s">
        <v>10405</v>
      </c>
      <c r="B3367" t="s">
        <v>1998</v>
      </c>
      <c r="C3367" t="s">
        <v>33</v>
      </c>
      <c r="D3367" s="2">
        <v>1998</v>
      </c>
      <c r="E3367" t="s">
        <v>10094</v>
      </c>
      <c r="F3367" s="2">
        <v>6.1</v>
      </c>
      <c r="G3367">
        <v>24000</v>
      </c>
      <c r="H3367" t="s">
        <v>7283</v>
      </c>
      <c r="I3367" t="s">
        <v>7283</v>
      </c>
      <c r="J3367" t="s">
        <v>193</v>
      </c>
      <c r="K3367" s="3" t="s">
        <v>5816</v>
      </c>
      <c r="L3367">
        <v>0</v>
      </c>
      <c r="M3367">
        <v>9623329</v>
      </c>
      <c r="N3367" t="s">
        <v>4530</v>
      </c>
      <c r="O3367" s="2">
        <v>87</v>
      </c>
      <c r="Q3367" s="10" t="s">
        <v>33</v>
      </c>
      <c r="R3367" s="21">
        <v>1998</v>
      </c>
      <c r="S3367" s="27" t="s">
        <v>13508</v>
      </c>
      <c r="T3367" s="25" t="str">
        <f>LEFT(S3367,3)</f>
        <v>Aug</v>
      </c>
      <c r="U3367" s="10" t="s">
        <v>29</v>
      </c>
      <c r="V3367" s="21">
        <v>6.1</v>
      </c>
      <c r="W3367" s="10">
        <v>24000</v>
      </c>
      <c r="X3367" s="10" t="s">
        <v>7283</v>
      </c>
      <c r="Y3367" s="10" t="s">
        <v>7283</v>
      </c>
      <c r="Z3367" s="10" t="s">
        <v>193</v>
      </c>
      <c r="AA3367" s="22" t="s">
        <v>5816</v>
      </c>
      <c r="AB3367" s="10">
        <v>0</v>
      </c>
      <c r="AC3367" s="10">
        <v>9623329</v>
      </c>
      <c r="AD3367" s="10" t="s">
        <v>4530</v>
      </c>
      <c r="AE3367" s="23">
        <v>87</v>
      </c>
    </row>
    <row r="3368" spans="1:31" x14ac:dyDescent="0.35">
      <c r="A3368" t="s">
        <v>10406</v>
      </c>
      <c r="B3368" t="s">
        <v>15</v>
      </c>
      <c r="C3368" t="s">
        <v>16</v>
      </c>
      <c r="D3368" s="2">
        <v>1998</v>
      </c>
      <c r="E3368" t="s">
        <v>10407</v>
      </c>
      <c r="F3368" s="2">
        <v>5.0999999999999996</v>
      </c>
      <c r="G3368">
        <v>4700</v>
      </c>
      <c r="H3368" t="s">
        <v>4355</v>
      </c>
      <c r="I3368" t="s">
        <v>8607</v>
      </c>
      <c r="J3368" t="s">
        <v>1522</v>
      </c>
      <c r="K3368" s="3" t="s">
        <v>29</v>
      </c>
      <c r="L3368">
        <v>0</v>
      </c>
      <c r="M3368">
        <v>21521</v>
      </c>
      <c r="N3368" t="s">
        <v>6436</v>
      </c>
      <c r="O3368" s="2">
        <v>93</v>
      </c>
      <c r="Q3368" s="9" t="s">
        <v>16</v>
      </c>
      <c r="R3368" s="18">
        <v>1998</v>
      </c>
      <c r="S3368" s="26" t="s">
        <v>13549</v>
      </c>
      <c r="T3368" s="25" t="str">
        <f>LEFT(S3368,3)</f>
        <v>Mar</v>
      </c>
      <c r="U3368" s="9" t="s">
        <v>305</v>
      </c>
      <c r="V3368" s="18">
        <v>5.0999999999999996</v>
      </c>
      <c r="W3368" s="9">
        <v>4700</v>
      </c>
      <c r="X3368" s="9" t="s">
        <v>4355</v>
      </c>
      <c r="Y3368" s="9" t="s">
        <v>8607</v>
      </c>
      <c r="Z3368" s="9" t="s">
        <v>1522</v>
      </c>
      <c r="AA3368" s="19" t="s">
        <v>29</v>
      </c>
      <c r="AB3368" s="9">
        <v>0</v>
      </c>
      <c r="AC3368" s="9">
        <v>21521</v>
      </c>
      <c r="AD3368" s="9" t="s">
        <v>6436</v>
      </c>
      <c r="AE3368" s="20">
        <v>93</v>
      </c>
    </row>
    <row r="3369" spans="1:31" x14ac:dyDescent="0.35">
      <c r="A3369" t="s">
        <v>10408</v>
      </c>
      <c r="B3369" t="s">
        <v>32</v>
      </c>
      <c r="C3369" t="s">
        <v>40</v>
      </c>
      <c r="D3369" s="2">
        <v>1998</v>
      </c>
      <c r="E3369" t="s">
        <v>10086</v>
      </c>
      <c r="F3369" s="2">
        <v>6.9</v>
      </c>
      <c r="G3369">
        <v>21000</v>
      </c>
      <c r="H3369" t="s">
        <v>7510</v>
      </c>
      <c r="I3369" t="s">
        <v>7510</v>
      </c>
      <c r="J3369" t="s">
        <v>10409</v>
      </c>
      <c r="K3369" s="3" t="s">
        <v>29</v>
      </c>
      <c r="L3369">
        <v>30000000</v>
      </c>
      <c r="M3369">
        <v>18253415</v>
      </c>
      <c r="N3369" t="s">
        <v>5720</v>
      </c>
      <c r="O3369" s="2">
        <v>114</v>
      </c>
      <c r="Q3369" s="10" t="s">
        <v>40</v>
      </c>
      <c r="R3369" s="21">
        <v>1998</v>
      </c>
      <c r="S3369" s="27" t="s">
        <v>13506</v>
      </c>
      <c r="T3369" s="25" t="str">
        <f>LEFT(S3369,3)</f>
        <v>Sep</v>
      </c>
      <c r="U3369" s="10" t="s">
        <v>29</v>
      </c>
      <c r="V3369" s="21">
        <v>6.9</v>
      </c>
      <c r="W3369" s="10">
        <v>21000</v>
      </c>
      <c r="X3369" s="10" t="s">
        <v>7510</v>
      </c>
      <c r="Y3369" s="10" t="s">
        <v>7510</v>
      </c>
      <c r="Z3369" s="10" t="s">
        <v>10409</v>
      </c>
      <c r="AA3369" s="22" t="s">
        <v>29</v>
      </c>
      <c r="AB3369" s="10">
        <v>30000000</v>
      </c>
      <c r="AC3369" s="10">
        <v>18253415</v>
      </c>
      <c r="AD3369" s="10" t="s">
        <v>5720</v>
      </c>
      <c r="AE3369" s="23">
        <v>114</v>
      </c>
    </row>
    <row r="3370" spans="1:31" x14ac:dyDescent="0.35">
      <c r="A3370" t="s">
        <v>10410</v>
      </c>
      <c r="C3370" t="s">
        <v>40</v>
      </c>
      <c r="D3370" s="2">
        <v>1998</v>
      </c>
      <c r="E3370" t="s">
        <v>10411</v>
      </c>
      <c r="F3370" s="2">
        <v>6.8</v>
      </c>
      <c r="G3370">
        <v>30000</v>
      </c>
      <c r="H3370" t="s">
        <v>6523</v>
      </c>
      <c r="I3370" t="s">
        <v>6523</v>
      </c>
      <c r="J3370" t="s">
        <v>10412</v>
      </c>
      <c r="K3370" s="3" t="s">
        <v>3810</v>
      </c>
      <c r="L3370">
        <v>2500000</v>
      </c>
      <c r="N3370" t="s">
        <v>10413</v>
      </c>
      <c r="O3370" s="2">
        <v>117</v>
      </c>
      <c r="Q3370" s="9" t="s">
        <v>40</v>
      </c>
      <c r="R3370" s="18">
        <v>1998</v>
      </c>
      <c r="S3370" s="26" t="s">
        <v>13550</v>
      </c>
      <c r="T3370" s="25" t="str">
        <f>LEFT(S3370,3)</f>
        <v>May</v>
      </c>
      <c r="U3370" s="9" t="s">
        <v>451</v>
      </c>
      <c r="V3370" s="18">
        <v>6.8</v>
      </c>
      <c r="W3370" s="9">
        <v>30000</v>
      </c>
      <c r="X3370" s="9" t="s">
        <v>6523</v>
      </c>
      <c r="Y3370" s="9" t="s">
        <v>6523</v>
      </c>
      <c r="Z3370" s="9" t="s">
        <v>10412</v>
      </c>
      <c r="AA3370" s="19" t="s">
        <v>3810</v>
      </c>
      <c r="AB3370" s="9">
        <v>2500000</v>
      </c>
      <c r="AC3370" s="9"/>
      <c r="AD3370" s="9" t="s">
        <v>10413</v>
      </c>
      <c r="AE3370" s="20">
        <v>117</v>
      </c>
    </row>
    <row r="3371" spans="1:31" x14ac:dyDescent="0.35">
      <c r="A3371" t="s">
        <v>10414</v>
      </c>
      <c r="B3371" t="s">
        <v>15</v>
      </c>
      <c r="C3371" t="s">
        <v>33</v>
      </c>
      <c r="D3371" s="2">
        <v>1998</v>
      </c>
      <c r="E3371" t="s">
        <v>10415</v>
      </c>
      <c r="F3371" s="2">
        <v>7.2</v>
      </c>
      <c r="G3371">
        <v>18000</v>
      </c>
      <c r="H3371" t="s">
        <v>10416</v>
      </c>
      <c r="I3371" t="s">
        <v>10416</v>
      </c>
      <c r="J3371" t="s">
        <v>9997</v>
      </c>
      <c r="K3371" s="3" t="s">
        <v>29</v>
      </c>
      <c r="L3371">
        <v>0</v>
      </c>
      <c r="M3371">
        <v>3121</v>
      </c>
      <c r="N3371" t="s">
        <v>7570</v>
      </c>
      <c r="O3371" s="2">
        <v>87</v>
      </c>
      <c r="Q3371" s="10" t="s">
        <v>33</v>
      </c>
      <c r="R3371" s="21">
        <v>1998</v>
      </c>
      <c r="S3371" s="27" t="s">
        <v>13430</v>
      </c>
      <c r="T3371" s="25" t="str">
        <f>LEFT(S3371,3)</f>
        <v>Sep</v>
      </c>
      <c r="U3371" s="10" t="s">
        <v>21</v>
      </c>
      <c r="V3371" s="21">
        <v>7.2</v>
      </c>
      <c r="W3371" s="10">
        <v>18000</v>
      </c>
      <c r="X3371" s="10" t="s">
        <v>10416</v>
      </c>
      <c r="Y3371" s="10" t="s">
        <v>10416</v>
      </c>
      <c r="Z3371" s="10" t="s">
        <v>9997</v>
      </c>
      <c r="AA3371" s="22" t="s">
        <v>29</v>
      </c>
      <c r="AB3371" s="10">
        <v>0</v>
      </c>
      <c r="AC3371" s="10">
        <v>3121</v>
      </c>
      <c r="AD3371" s="10" t="s">
        <v>7570</v>
      </c>
      <c r="AE3371" s="23">
        <v>87</v>
      </c>
    </row>
    <row r="3372" spans="1:31" x14ac:dyDescent="0.35">
      <c r="A3372" t="s">
        <v>10417</v>
      </c>
      <c r="B3372" t="s">
        <v>15</v>
      </c>
      <c r="C3372" t="s">
        <v>40</v>
      </c>
      <c r="D3372" s="2">
        <v>1998</v>
      </c>
      <c r="E3372" t="s">
        <v>10418</v>
      </c>
      <c r="F3372" s="2">
        <v>8.1</v>
      </c>
      <c r="G3372">
        <v>52000</v>
      </c>
      <c r="H3372" t="s">
        <v>3008</v>
      </c>
      <c r="I3372" t="s">
        <v>10419</v>
      </c>
      <c r="J3372" t="s">
        <v>10420</v>
      </c>
      <c r="K3372" s="3" t="s">
        <v>8732</v>
      </c>
      <c r="L3372">
        <v>0</v>
      </c>
      <c r="M3372">
        <v>351447</v>
      </c>
      <c r="N3372" t="s">
        <v>7418</v>
      </c>
      <c r="O3372" s="2">
        <v>127</v>
      </c>
      <c r="Q3372" s="9" t="s">
        <v>40</v>
      </c>
      <c r="R3372" s="18">
        <v>1998</v>
      </c>
      <c r="S3372" s="26" t="s">
        <v>13551</v>
      </c>
      <c r="T3372" s="25" t="str">
        <f>LEFT(S3372,3)</f>
        <v>Jun</v>
      </c>
      <c r="U3372" s="9" t="s">
        <v>8732</v>
      </c>
      <c r="V3372" s="18">
        <v>8.1</v>
      </c>
      <c r="W3372" s="9">
        <v>52000</v>
      </c>
      <c r="X3372" s="9" t="s">
        <v>3008</v>
      </c>
      <c r="Y3372" s="9" t="s">
        <v>10419</v>
      </c>
      <c r="Z3372" s="9" t="s">
        <v>10420</v>
      </c>
      <c r="AA3372" s="19" t="s">
        <v>8732</v>
      </c>
      <c r="AB3372" s="9">
        <v>0</v>
      </c>
      <c r="AC3372" s="9">
        <v>351447</v>
      </c>
      <c r="AD3372" s="9" t="s">
        <v>7418</v>
      </c>
      <c r="AE3372" s="20">
        <v>127</v>
      </c>
    </row>
    <row r="3373" spans="1:31" x14ac:dyDescent="0.35">
      <c r="A3373" t="s">
        <v>10421</v>
      </c>
      <c r="B3373" t="s">
        <v>32</v>
      </c>
      <c r="C3373" t="s">
        <v>16</v>
      </c>
      <c r="D3373" s="2">
        <v>1998</v>
      </c>
      <c r="E3373" t="s">
        <v>10094</v>
      </c>
      <c r="F3373" s="2">
        <v>5.9</v>
      </c>
      <c r="G3373">
        <v>6000</v>
      </c>
      <c r="H3373" t="s">
        <v>3465</v>
      </c>
      <c r="I3373" t="s">
        <v>10422</v>
      </c>
      <c r="J3373" t="s">
        <v>9743</v>
      </c>
      <c r="K3373" s="3" t="s">
        <v>29</v>
      </c>
      <c r="L3373">
        <v>0</v>
      </c>
      <c r="M3373">
        <v>15923122</v>
      </c>
      <c r="N3373" t="s">
        <v>9582</v>
      </c>
      <c r="O3373" s="2">
        <v>126</v>
      </c>
      <c r="Q3373" s="10" t="s">
        <v>16</v>
      </c>
      <c r="R3373" s="21">
        <v>1998</v>
      </c>
      <c r="S3373" s="27" t="s">
        <v>13508</v>
      </c>
      <c r="T3373" s="25" t="str">
        <f>LEFT(S3373,3)</f>
        <v>Aug</v>
      </c>
      <c r="U3373" s="10" t="s">
        <v>29</v>
      </c>
      <c r="V3373" s="21">
        <v>5.9</v>
      </c>
      <c r="W3373" s="10">
        <v>6000</v>
      </c>
      <c r="X3373" s="10" t="s">
        <v>3465</v>
      </c>
      <c r="Y3373" s="10" t="s">
        <v>10422</v>
      </c>
      <c r="Z3373" s="10" t="s">
        <v>9743</v>
      </c>
      <c r="AA3373" s="22" t="s">
        <v>29</v>
      </c>
      <c r="AB3373" s="10">
        <v>0</v>
      </c>
      <c r="AC3373" s="10">
        <v>15923122</v>
      </c>
      <c r="AD3373" s="10" t="s">
        <v>9582</v>
      </c>
      <c r="AE3373" s="23">
        <v>126</v>
      </c>
    </row>
    <row r="3374" spans="1:31" x14ac:dyDescent="0.35">
      <c r="A3374" t="s">
        <v>10423</v>
      </c>
      <c r="B3374" t="s">
        <v>32</v>
      </c>
      <c r="C3374" t="s">
        <v>40</v>
      </c>
      <c r="D3374" s="2">
        <v>1998</v>
      </c>
      <c r="E3374" t="s">
        <v>10182</v>
      </c>
      <c r="F3374" s="2">
        <v>5.4</v>
      </c>
      <c r="G3374">
        <v>34000</v>
      </c>
      <c r="H3374" t="s">
        <v>10424</v>
      </c>
      <c r="I3374" t="s">
        <v>7510</v>
      </c>
      <c r="J3374" t="s">
        <v>1564</v>
      </c>
      <c r="K3374" s="3" t="s">
        <v>29</v>
      </c>
      <c r="L3374">
        <v>85000000</v>
      </c>
      <c r="M3374">
        <v>34562556</v>
      </c>
      <c r="N3374" t="s">
        <v>22</v>
      </c>
      <c r="O3374" s="2">
        <v>101</v>
      </c>
      <c r="Q3374" s="9" t="s">
        <v>40</v>
      </c>
      <c r="R3374" s="18">
        <v>1998</v>
      </c>
      <c r="S3374" s="26" t="s">
        <v>13529</v>
      </c>
      <c r="T3374" s="25" t="str">
        <f>LEFT(S3374,3)</f>
        <v>Dec</v>
      </c>
      <c r="U3374" s="9" t="s">
        <v>29</v>
      </c>
      <c r="V3374" s="18">
        <v>5.4</v>
      </c>
      <c r="W3374" s="9">
        <v>34000</v>
      </c>
      <c r="X3374" s="9" t="s">
        <v>10424</v>
      </c>
      <c r="Y3374" s="9" t="s">
        <v>7510</v>
      </c>
      <c r="Z3374" s="9" t="s">
        <v>1564</v>
      </c>
      <c r="AA3374" s="19" t="s">
        <v>29</v>
      </c>
      <c r="AB3374" s="9">
        <v>85000000</v>
      </c>
      <c r="AC3374" s="9">
        <v>34562556</v>
      </c>
      <c r="AD3374" s="9" t="s">
        <v>22</v>
      </c>
      <c r="AE3374" s="20">
        <v>101</v>
      </c>
    </row>
    <row r="3375" spans="1:31" x14ac:dyDescent="0.35">
      <c r="A3375" t="s">
        <v>10425</v>
      </c>
      <c r="B3375" t="s">
        <v>1998</v>
      </c>
      <c r="C3375" t="s">
        <v>16</v>
      </c>
      <c r="D3375" s="2">
        <v>1998</v>
      </c>
      <c r="E3375" t="s">
        <v>10068</v>
      </c>
      <c r="F3375" s="2">
        <v>5.5</v>
      </c>
      <c r="G3375">
        <v>11000</v>
      </c>
      <c r="H3375" t="s">
        <v>10426</v>
      </c>
      <c r="I3375" t="s">
        <v>10426</v>
      </c>
      <c r="J3375" t="s">
        <v>1201</v>
      </c>
      <c r="K3375" s="3" t="s">
        <v>29</v>
      </c>
      <c r="L3375">
        <v>21000000</v>
      </c>
      <c r="M3375">
        <v>13583690</v>
      </c>
      <c r="N3375" t="s">
        <v>2099</v>
      </c>
      <c r="O3375" s="2">
        <v>96</v>
      </c>
      <c r="Q3375" s="10" t="s">
        <v>16</v>
      </c>
      <c r="R3375" s="21">
        <v>1998</v>
      </c>
      <c r="S3375" s="27" t="s">
        <v>13501</v>
      </c>
      <c r="T3375" s="25" t="str">
        <f>LEFT(S3375,3)</f>
        <v>Mar</v>
      </c>
      <c r="U3375" s="10" t="s">
        <v>29</v>
      </c>
      <c r="V3375" s="21">
        <v>5.5</v>
      </c>
      <c r="W3375" s="10">
        <v>11000</v>
      </c>
      <c r="X3375" s="10" t="s">
        <v>10426</v>
      </c>
      <c r="Y3375" s="10" t="s">
        <v>10426</v>
      </c>
      <c r="Z3375" s="10" t="s">
        <v>1201</v>
      </c>
      <c r="AA3375" s="22" t="s">
        <v>29</v>
      </c>
      <c r="AB3375" s="10">
        <v>21000000</v>
      </c>
      <c r="AC3375" s="10">
        <v>13583690</v>
      </c>
      <c r="AD3375" s="10" t="s">
        <v>2099</v>
      </c>
      <c r="AE3375" s="23">
        <v>96</v>
      </c>
    </row>
    <row r="3376" spans="1:31" x14ac:dyDescent="0.35">
      <c r="A3376" t="s">
        <v>10427</v>
      </c>
      <c r="B3376" t="s">
        <v>15</v>
      </c>
      <c r="C3376" t="s">
        <v>40</v>
      </c>
      <c r="D3376" s="2">
        <v>1998</v>
      </c>
      <c r="E3376" t="s">
        <v>10279</v>
      </c>
      <c r="F3376" s="2">
        <v>5.7</v>
      </c>
      <c r="G3376">
        <v>7100</v>
      </c>
      <c r="H3376" t="s">
        <v>10428</v>
      </c>
      <c r="I3376" t="s">
        <v>8676</v>
      </c>
      <c r="J3376" t="s">
        <v>7521</v>
      </c>
      <c r="K3376" s="3" t="s">
        <v>29</v>
      </c>
      <c r="L3376">
        <v>20000000</v>
      </c>
      <c r="M3376">
        <v>39278722</v>
      </c>
      <c r="N3376" t="s">
        <v>179</v>
      </c>
      <c r="O3376" s="2">
        <v>124</v>
      </c>
      <c r="Q3376" s="9" t="s">
        <v>40</v>
      </c>
      <c r="R3376" s="18">
        <v>1998</v>
      </c>
      <c r="S3376" s="26" t="s">
        <v>13539</v>
      </c>
      <c r="T3376" s="25" t="str">
        <f>LEFT(S3376,3)</f>
        <v>Aug</v>
      </c>
      <c r="U3376" s="9" t="s">
        <v>29</v>
      </c>
      <c r="V3376" s="18">
        <v>5.7</v>
      </c>
      <c r="W3376" s="9">
        <v>7100</v>
      </c>
      <c r="X3376" s="9" t="s">
        <v>10428</v>
      </c>
      <c r="Y3376" s="9" t="s">
        <v>8676</v>
      </c>
      <c r="Z3376" s="9" t="s">
        <v>7521</v>
      </c>
      <c r="AA3376" s="19" t="s">
        <v>29</v>
      </c>
      <c r="AB3376" s="9">
        <v>20000000</v>
      </c>
      <c r="AC3376" s="9">
        <v>39278722</v>
      </c>
      <c r="AD3376" s="9" t="s">
        <v>179</v>
      </c>
      <c r="AE3376" s="20">
        <v>124</v>
      </c>
    </row>
    <row r="3377" spans="1:31" x14ac:dyDescent="0.35">
      <c r="A3377" t="s">
        <v>10429</v>
      </c>
      <c r="B3377" t="s">
        <v>1998</v>
      </c>
      <c r="C3377" t="s">
        <v>24</v>
      </c>
      <c r="D3377" s="2">
        <v>1998</v>
      </c>
      <c r="E3377" t="s">
        <v>9877</v>
      </c>
      <c r="F3377" s="2">
        <v>5.8</v>
      </c>
      <c r="G3377">
        <v>16000</v>
      </c>
      <c r="H3377" t="s">
        <v>2068</v>
      </c>
      <c r="I3377" t="s">
        <v>10430</v>
      </c>
      <c r="J3377" t="s">
        <v>8593</v>
      </c>
      <c r="K3377" s="3" t="s">
        <v>29</v>
      </c>
      <c r="L3377">
        <v>30000000</v>
      </c>
      <c r="M3377">
        <v>6136856</v>
      </c>
      <c r="N3377" t="s">
        <v>6995</v>
      </c>
      <c r="O3377" s="2">
        <v>90</v>
      </c>
      <c r="Q3377" s="10" t="s">
        <v>24</v>
      </c>
      <c r="R3377" s="21">
        <v>1998</v>
      </c>
      <c r="S3377" s="27" t="s">
        <v>13482</v>
      </c>
      <c r="T3377" s="25" t="str">
        <f>LEFT(S3377,3)</f>
        <v>May</v>
      </c>
      <c r="U3377" s="10" t="s">
        <v>29</v>
      </c>
      <c r="V3377" s="21">
        <v>5.8</v>
      </c>
      <c r="W3377" s="10">
        <v>16000</v>
      </c>
      <c r="X3377" s="10" t="s">
        <v>2068</v>
      </c>
      <c r="Y3377" s="10" t="s">
        <v>10430</v>
      </c>
      <c r="Z3377" s="10" t="s">
        <v>8593</v>
      </c>
      <c r="AA3377" s="22" t="s">
        <v>29</v>
      </c>
      <c r="AB3377" s="10">
        <v>30000000</v>
      </c>
      <c r="AC3377" s="10">
        <v>6136856</v>
      </c>
      <c r="AD3377" s="10" t="s">
        <v>6995</v>
      </c>
      <c r="AE3377" s="23">
        <v>90</v>
      </c>
    </row>
    <row r="3378" spans="1:31" x14ac:dyDescent="0.35">
      <c r="A3378" t="s">
        <v>10431</v>
      </c>
      <c r="B3378" t="s">
        <v>1998</v>
      </c>
      <c r="C3378" t="s">
        <v>40</v>
      </c>
      <c r="D3378" s="2">
        <v>1998</v>
      </c>
      <c r="E3378" t="s">
        <v>9887</v>
      </c>
      <c r="F3378" s="2">
        <v>4.7</v>
      </c>
      <c r="G3378">
        <v>7200</v>
      </c>
      <c r="H3378" t="s">
        <v>10432</v>
      </c>
      <c r="I3378" t="s">
        <v>1208</v>
      </c>
      <c r="J3378" t="s">
        <v>6446</v>
      </c>
      <c r="K3378" s="3" t="s">
        <v>29</v>
      </c>
      <c r="L3378">
        <v>18000000</v>
      </c>
      <c r="M3378">
        <v>3572443</v>
      </c>
      <c r="N3378" t="s">
        <v>4530</v>
      </c>
      <c r="O3378" s="2">
        <v>100</v>
      </c>
      <c r="Q3378" s="9" t="s">
        <v>40</v>
      </c>
      <c r="R3378" s="18">
        <v>1998</v>
      </c>
      <c r="S3378" s="26" t="s">
        <v>13484</v>
      </c>
      <c r="T3378" s="25" t="str">
        <f>LEFT(S3378,3)</f>
        <v>Apr</v>
      </c>
      <c r="U3378" s="9" t="s">
        <v>29</v>
      </c>
      <c r="V3378" s="18">
        <v>4.7</v>
      </c>
      <c r="W3378" s="9">
        <v>7200</v>
      </c>
      <c r="X3378" s="9" t="s">
        <v>10432</v>
      </c>
      <c r="Y3378" s="9" t="s">
        <v>1208</v>
      </c>
      <c r="Z3378" s="9" t="s">
        <v>6446</v>
      </c>
      <c r="AA3378" s="19" t="s">
        <v>29</v>
      </c>
      <c r="AB3378" s="9">
        <v>18000000</v>
      </c>
      <c r="AC3378" s="9">
        <v>3572443</v>
      </c>
      <c r="AD3378" s="9" t="s">
        <v>4530</v>
      </c>
      <c r="AE3378" s="20">
        <v>100</v>
      </c>
    </row>
    <row r="3379" spans="1:31" x14ac:dyDescent="0.35">
      <c r="A3379" t="s">
        <v>10433</v>
      </c>
      <c r="B3379" t="s">
        <v>15</v>
      </c>
      <c r="C3379" t="s">
        <v>16</v>
      </c>
      <c r="D3379" s="2">
        <v>1998</v>
      </c>
      <c r="E3379" t="s">
        <v>10160</v>
      </c>
      <c r="F3379" s="2">
        <v>6.6</v>
      </c>
      <c r="G3379">
        <v>9900</v>
      </c>
      <c r="H3379" t="s">
        <v>10434</v>
      </c>
      <c r="I3379" t="s">
        <v>10434</v>
      </c>
      <c r="J3379" t="s">
        <v>10435</v>
      </c>
      <c r="K3379" s="3" t="s">
        <v>29</v>
      </c>
      <c r="L3379">
        <v>0</v>
      </c>
      <c r="M3379">
        <v>1960216</v>
      </c>
      <c r="N3379" t="s">
        <v>10436</v>
      </c>
      <c r="O3379" s="2">
        <v>101</v>
      </c>
      <c r="Q3379" s="10" t="s">
        <v>16</v>
      </c>
      <c r="R3379" s="21">
        <v>1998</v>
      </c>
      <c r="S3379" s="27" t="s">
        <v>13524</v>
      </c>
      <c r="T3379" s="25" t="str">
        <f>LEFT(S3379,3)</f>
        <v>Jun</v>
      </c>
      <c r="U3379" s="10" t="s">
        <v>29</v>
      </c>
      <c r="V3379" s="21">
        <v>6.6</v>
      </c>
      <c r="W3379" s="10">
        <v>9900</v>
      </c>
      <c r="X3379" s="10" t="s">
        <v>10434</v>
      </c>
      <c r="Y3379" s="10" t="s">
        <v>10434</v>
      </c>
      <c r="Z3379" s="10" t="s">
        <v>10435</v>
      </c>
      <c r="AA3379" s="22" t="s">
        <v>29</v>
      </c>
      <c r="AB3379" s="10">
        <v>0</v>
      </c>
      <c r="AC3379" s="10">
        <v>1960216</v>
      </c>
      <c r="AD3379" s="10" t="s">
        <v>10436</v>
      </c>
      <c r="AE3379" s="23">
        <v>101</v>
      </c>
    </row>
    <row r="3380" spans="1:31" x14ac:dyDescent="0.35">
      <c r="A3380" t="s">
        <v>10437</v>
      </c>
      <c r="B3380" t="s">
        <v>1998</v>
      </c>
      <c r="C3380" t="s">
        <v>16</v>
      </c>
      <c r="D3380" s="2">
        <v>1998</v>
      </c>
      <c r="E3380" t="s">
        <v>10157</v>
      </c>
      <c r="F3380" s="2">
        <v>6.6</v>
      </c>
      <c r="G3380">
        <v>28000</v>
      </c>
      <c r="H3380" t="s">
        <v>7537</v>
      </c>
      <c r="I3380" t="s">
        <v>10438</v>
      </c>
      <c r="J3380" t="s">
        <v>159</v>
      </c>
      <c r="K3380" s="3" t="s">
        <v>29</v>
      </c>
      <c r="L3380">
        <v>75000000</v>
      </c>
      <c r="M3380">
        <v>56709981</v>
      </c>
      <c r="N3380" t="s">
        <v>2091</v>
      </c>
      <c r="O3380" s="2">
        <v>115</v>
      </c>
      <c r="Q3380" s="9" t="s">
        <v>16</v>
      </c>
      <c r="R3380" s="18">
        <v>1998</v>
      </c>
      <c r="S3380" s="26" t="s">
        <v>13523</v>
      </c>
      <c r="T3380" s="25" t="str">
        <f>LEFT(S3380,3)</f>
        <v>Jan</v>
      </c>
      <c r="U3380" s="9" t="s">
        <v>29</v>
      </c>
      <c r="V3380" s="18">
        <v>6.6</v>
      </c>
      <c r="W3380" s="9">
        <v>28000</v>
      </c>
      <c r="X3380" s="9" t="s">
        <v>7537</v>
      </c>
      <c r="Y3380" s="9" t="s">
        <v>10438</v>
      </c>
      <c r="Z3380" s="9" t="s">
        <v>159</v>
      </c>
      <c r="AA3380" s="19" t="s">
        <v>29</v>
      </c>
      <c r="AB3380" s="9">
        <v>75000000</v>
      </c>
      <c r="AC3380" s="9">
        <v>56709981</v>
      </c>
      <c r="AD3380" s="9" t="s">
        <v>2091</v>
      </c>
      <c r="AE3380" s="20">
        <v>115</v>
      </c>
    </row>
    <row r="3381" spans="1:31" x14ac:dyDescent="0.35">
      <c r="A3381" t="s">
        <v>10439</v>
      </c>
      <c r="B3381" t="s">
        <v>15</v>
      </c>
      <c r="C3381" t="s">
        <v>40</v>
      </c>
      <c r="D3381" s="2">
        <v>1998</v>
      </c>
      <c r="E3381" t="s">
        <v>9745</v>
      </c>
      <c r="F3381" s="2">
        <v>7</v>
      </c>
      <c r="G3381">
        <v>19000</v>
      </c>
      <c r="H3381" t="s">
        <v>10440</v>
      </c>
      <c r="I3381" t="s">
        <v>10440</v>
      </c>
      <c r="J3381" t="s">
        <v>10441</v>
      </c>
      <c r="K3381" s="3" t="s">
        <v>29</v>
      </c>
      <c r="L3381">
        <v>20000000</v>
      </c>
      <c r="M3381">
        <v>3970078</v>
      </c>
      <c r="N3381" t="s">
        <v>3799</v>
      </c>
      <c r="O3381" s="2">
        <v>121</v>
      </c>
      <c r="Q3381" s="10" t="s">
        <v>40</v>
      </c>
      <c r="R3381" s="21">
        <v>1998</v>
      </c>
      <c r="S3381" s="27" t="s">
        <v>13468</v>
      </c>
      <c r="T3381" s="25" t="str">
        <f>LEFT(S3381,3)</f>
        <v>Jan</v>
      </c>
      <c r="U3381" s="10" t="s">
        <v>29</v>
      </c>
      <c r="V3381" s="21">
        <v>7</v>
      </c>
      <c r="W3381" s="10">
        <v>19000</v>
      </c>
      <c r="X3381" s="10" t="s">
        <v>10440</v>
      </c>
      <c r="Y3381" s="10" t="s">
        <v>10440</v>
      </c>
      <c r="Z3381" s="10" t="s">
        <v>10441</v>
      </c>
      <c r="AA3381" s="22" t="s">
        <v>29</v>
      </c>
      <c r="AB3381" s="10">
        <v>20000000</v>
      </c>
      <c r="AC3381" s="10">
        <v>3970078</v>
      </c>
      <c r="AD3381" s="10" t="s">
        <v>3799</v>
      </c>
      <c r="AE3381" s="23">
        <v>121</v>
      </c>
    </row>
    <row r="3382" spans="1:31" x14ac:dyDescent="0.35">
      <c r="A3382" t="s">
        <v>10442</v>
      </c>
      <c r="B3382" t="s">
        <v>336</v>
      </c>
      <c r="C3382" t="s">
        <v>389</v>
      </c>
      <c r="D3382" s="2">
        <v>1998</v>
      </c>
      <c r="E3382" t="s">
        <v>10073</v>
      </c>
      <c r="F3382" s="2">
        <v>5.9</v>
      </c>
      <c r="G3382">
        <v>18000</v>
      </c>
      <c r="H3382" t="s">
        <v>10443</v>
      </c>
      <c r="I3382" t="s">
        <v>10444</v>
      </c>
      <c r="J3382" t="s">
        <v>10445</v>
      </c>
      <c r="K3382" s="3" t="s">
        <v>29</v>
      </c>
      <c r="L3382">
        <v>24000000</v>
      </c>
      <c r="M3382">
        <v>140894675</v>
      </c>
      <c r="N3382" t="s">
        <v>43</v>
      </c>
      <c r="O3382" s="2">
        <v>79</v>
      </c>
      <c r="Q3382" s="9" t="s">
        <v>389</v>
      </c>
      <c r="R3382" s="18">
        <v>1998</v>
      </c>
      <c r="S3382" s="26" t="s">
        <v>13503</v>
      </c>
      <c r="T3382" s="25" t="str">
        <f>LEFT(S3382,3)</f>
        <v>Nov</v>
      </c>
      <c r="U3382" s="9" t="s">
        <v>29</v>
      </c>
      <c r="V3382" s="18">
        <v>5.9</v>
      </c>
      <c r="W3382" s="9">
        <v>18000</v>
      </c>
      <c r="X3382" s="9" t="s">
        <v>10443</v>
      </c>
      <c r="Y3382" s="9" t="s">
        <v>10444</v>
      </c>
      <c r="Z3382" s="9" t="s">
        <v>10445</v>
      </c>
      <c r="AA3382" s="19" t="s">
        <v>29</v>
      </c>
      <c r="AB3382" s="9">
        <v>24000000</v>
      </c>
      <c r="AC3382" s="9">
        <v>140894675</v>
      </c>
      <c r="AD3382" s="9" t="s">
        <v>43</v>
      </c>
      <c r="AE3382" s="20">
        <v>79</v>
      </c>
    </row>
    <row r="3383" spans="1:31" x14ac:dyDescent="0.35">
      <c r="A3383" t="s">
        <v>10446</v>
      </c>
      <c r="B3383" t="s">
        <v>15</v>
      </c>
      <c r="C3383" t="s">
        <v>40</v>
      </c>
      <c r="D3383" s="2">
        <v>1998</v>
      </c>
      <c r="E3383" t="s">
        <v>10447</v>
      </c>
      <c r="F3383" s="2">
        <v>5.9</v>
      </c>
      <c r="G3383">
        <v>6400</v>
      </c>
      <c r="H3383" t="s">
        <v>8499</v>
      </c>
      <c r="I3383" t="s">
        <v>8499</v>
      </c>
      <c r="J3383" t="s">
        <v>10448</v>
      </c>
      <c r="K3383" s="3" t="s">
        <v>29</v>
      </c>
      <c r="L3383">
        <v>4500000</v>
      </c>
      <c r="M3383">
        <v>23261485</v>
      </c>
      <c r="N3383" t="s">
        <v>2025</v>
      </c>
      <c r="O3383" s="2">
        <v>104</v>
      </c>
      <c r="Q3383" s="10" t="s">
        <v>40</v>
      </c>
      <c r="R3383" s="21">
        <v>1998</v>
      </c>
      <c r="S3383" s="27" t="s">
        <v>13552</v>
      </c>
      <c r="T3383" s="25" t="str">
        <f>LEFT(S3383,3)</f>
        <v>Apr</v>
      </c>
      <c r="U3383" s="10" t="s">
        <v>29</v>
      </c>
      <c r="V3383" s="21">
        <v>5.9</v>
      </c>
      <c r="W3383" s="10">
        <v>6400</v>
      </c>
      <c r="X3383" s="10" t="s">
        <v>8499</v>
      </c>
      <c r="Y3383" s="10" t="s">
        <v>8499</v>
      </c>
      <c r="Z3383" s="10" t="s">
        <v>10448</v>
      </c>
      <c r="AA3383" s="22" t="s">
        <v>29</v>
      </c>
      <c r="AB3383" s="10">
        <v>4500000</v>
      </c>
      <c r="AC3383" s="10">
        <v>23261485</v>
      </c>
      <c r="AD3383" s="10" t="s">
        <v>2025</v>
      </c>
      <c r="AE3383" s="23">
        <v>104</v>
      </c>
    </row>
    <row r="3384" spans="1:31" x14ac:dyDescent="0.35">
      <c r="A3384" t="s">
        <v>10449</v>
      </c>
      <c r="B3384" t="s">
        <v>15</v>
      </c>
      <c r="C3384" t="s">
        <v>40</v>
      </c>
      <c r="D3384" s="2">
        <v>1998</v>
      </c>
      <c r="E3384" t="s">
        <v>10094</v>
      </c>
      <c r="F3384" s="2">
        <v>6</v>
      </c>
      <c r="G3384">
        <v>14000</v>
      </c>
      <c r="H3384" t="s">
        <v>10450</v>
      </c>
      <c r="I3384" t="s">
        <v>10451</v>
      </c>
      <c r="J3384" t="s">
        <v>9753</v>
      </c>
      <c r="K3384" s="3" t="s">
        <v>29</v>
      </c>
      <c r="L3384">
        <v>14000000</v>
      </c>
      <c r="M3384">
        <v>15064946</v>
      </c>
      <c r="N3384" t="s">
        <v>43</v>
      </c>
      <c r="O3384" s="2">
        <v>96</v>
      </c>
      <c r="Q3384" s="9" t="s">
        <v>40</v>
      </c>
      <c r="R3384" s="18">
        <v>1998</v>
      </c>
      <c r="S3384" s="26" t="s">
        <v>13508</v>
      </c>
      <c r="T3384" s="25" t="str">
        <f>LEFT(S3384,3)</f>
        <v>Aug</v>
      </c>
      <c r="U3384" s="9" t="s">
        <v>29</v>
      </c>
      <c r="V3384" s="18">
        <v>6</v>
      </c>
      <c r="W3384" s="9">
        <v>14000</v>
      </c>
      <c r="X3384" s="9" t="s">
        <v>10450</v>
      </c>
      <c r="Y3384" s="9" t="s">
        <v>10451</v>
      </c>
      <c r="Z3384" s="9" t="s">
        <v>9753</v>
      </c>
      <c r="AA3384" s="19" t="s">
        <v>29</v>
      </c>
      <c r="AB3384" s="9">
        <v>14000000</v>
      </c>
      <c r="AC3384" s="9">
        <v>15064946</v>
      </c>
      <c r="AD3384" s="9" t="s">
        <v>43</v>
      </c>
      <c r="AE3384" s="20">
        <v>96</v>
      </c>
    </row>
    <row r="3385" spans="1:31" x14ac:dyDescent="0.35">
      <c r="A3385" t="s">
        <v>10452</v>
      </c>
      <c r="B3385" t="s">
        <v>15</v>
      </c>
      <c r="C3385" t="s">
        <v>40</v>
      </c>
      <c r="D3385" s="2">
        <v>1998</v>
      </c>
      <c r="E3385" t="s">
        <v>9919</v>
      </c>
      <c r="F3385" s="2">
        <v>6.1</v>
      </c>
      <c r="G3385">
        <v>14000</v>
      </c>
      <c r="H3385" t="s">
        <v>6841</v>
      </c>
      <c r="I3385" t="s">
        <v>10453</v>
      </c>
      <c r="J3385" t="s">
        <v>10009</v>
      </c>
      <c r="K3385" s="3" t="s">
        <v>29</v>
      </c>
      <c r="L3385">
        <v>15000000</v>
      </c>
      <c r="M3385">
        <v>12874899</v>
      </c>
      <c r="N3385" t="s">
        <v>8986</v>
      </c>
      <c r="O3385" s="2">
        <v>93</v>
      </c>
      <c r="Q3385" s="10" t="s">
        <v>40</v>
      </c>
      <c r="R3385" s="21">
        <v>1998</v>
      </c>
      <c r="S3385" s="27" t="s">
        <v>13488</v>
      </c>
      <c r="T3385" s="25" t="str">
        <f>LEFT(S3385,3)</f>
        <v>Feb</v>
      </c>
      <c r="U3385" s="10" t="s">
        <v>29</v>
      </c>
      <c r="V3385" s="21">
        <v>6.1</v>
      </c>
      <c r="W3385" s="10">
        <v>14000</v>
      </c>
      <c r="X3385" s="10" t="s">
        <v>6841</v>
      </c>
      <c r="Y3385" s="10" t="s">
        <v>10453</v>
      </c>
      <c r="Z3385" s="10" t="s">
        <v>10009</v>
      </c>
      <c r="AA3385" s="22" t="s">
        <v>29</v>
      </c>
      <c r="AB3385" s="10">
        <v>15000000</v>
      </c>
      <c r="AC3385" s="10">
        <v>12874899</v>
      </c>
      <c r="AD3385" s="10" t="s">
        <v>8986</v>
      </c>
      <c r="AE3385" s="23">
        <v>93</v>
      </c>
    </row>
    <row r="3386" spans="1:31" x14ac:dyDescent="0.35">
      <c r="A3386" t="s">
        <v>10454</v>
      </c>
      <c r="B3386" t="s">
        <v>1998</v>
      </c>
      <c r="C3386" t="s">
        <v>33</v>
      </c>
      <c r="D3386" s="2">
        <v>1998</v>
      </c>
      <c r="E3386" t="s">
        <v>9654</v>
      </c>
      <c r="F3386" s="2">
        <v>5.4</v>
      </c>
      <c r="G3386">
        <v>8600</v>
      </c>
      <c r="H3386" t="s">
        <v>6679</v>
      </c>
      <c r="I3386" t="s">
        <v>10455</v>
      </c>
      <c r="J3386" t="s">
        <v>2038</v>
      </c>
      <c r="K3386" s="3" t="s">
        <v>29</v>
      </c>
      <c r="L3386">
        <v>30000000</v>
      </c>
      <c r="M3386">
        <v>12951088</v>
      </c>
      <c r="N3386" t="s">
        <v>60</v>
      </c>
      <c r="O3386" s="2">
        <v>89</v>
      </c>
      <c r="Q3386" s="9" t="s">
        <v>33</v>
      </c>
      <c r="R3386" s="18">
        <v>1998</v>
      </c>
      <c r="S3386" s="26" t="s">
        <v>13456</v>
      </c>
      <c r="T3386" s="25" t="str">
        <f>LEFT(S3386,3)</f>
        <v>May</v>
      </c>
      <c r="U3386" s="9" t="s">
        <v>29</v>
      </c>
      <c r="V3386" s="18">
        <v>5.4</v>
      </c>
      <c r="W3386" s="9">
        <v>8600</v>
      </c>
      <c r="X3386" s="9" t="s">
        <v>6679</v>
      </c>
      <c r="Y3386" s="9" t="s">
        <v>10455</v>
      </c>
      <c r="Z3386" s="9" t="s">
        <v>2038</v>
      </c>
      <c r="AA3386" s="19" t="s">
        <v>29</v>
      </c>
      <c r="AB3386" s="9">
        <v>30000000</v>
      </c>
      <c r="AC3386" s="9">
        <v>12951088</v>
      </c>
      <c r="AD3386" s="9" t="s">
        <v>60</v>
      </c>
      <c r="AE3386" s="20">
        <v>89</v>
      </c>
    </row>
    <row r="3387" spans="1:31" x14ac:dyDescent="0.35">
      <c r="A3387" t="s">
        <v>10456</v>
      </c>
      <c r="B3387" t="s">
        <v>15</v>
      </c>
      <c r="C3387" t="s">
        <v>62</v>
      </c>
      <c r="D3387" s="2">
        <v>1998</v>
      </c>
      <c r="E3387" t="s">
        <v>9919</v>
      </c>
      <c r="F3387" s="2">
        <v>7.2</v>
      </c>
      <c r="G3387">
        <v>16000</v>
      </c>
      <c r="H3387" t="s">
        <v>7826</v>
      </c>
      <c r="I3387" t="s">
        <v>10457</v>
      </c>
      <c r="J3387" t="s">
        <v>10458</v>
      </c>
      <c r="K3387" s="3" t="s">
        <v>29</v>
      </c>
      <c r="L3387">
        <v>8000000</v>
      </c>
      <c r="M3387">
        <v>4553271</v>
      </c>
      <c r="N3387" t="s">
        <v>8624</v>
      </c>
      <c r="O3387" s="2">
        <v>111</v>
      </c>
      <c r="Q3387" s="10" t="s">
        <v>62</v>
      </c>
      <c r="R3387" s="21">
        <v>1998</v>
      </c>
      <c r="S3387" s="27" t="s">
        <v>13488</v>
      </c>
      <c r="T3387" s="25" t="str">
        <f>LEFT(S3387,3)</f>
        <v>Feb</v>
      </c>
      <c r="U3387" s="10" t="s">
        <v>29</v>
      </c>
      <c r="V3387" s="21">
        <v>7.2</v>
      </c>
      <c r="W3387" s="10">
        <v>16000</v>
      </c>
      <c r="X3387" s="10" t="s">
        <v>7826</v>
      </c>
      <c r="Y3387" s="10" t="s">
        <v>10457</v>
      </c>
      <c r="Z3387" s="10" t="s">
        <v>10458</v>
      </c>
      <c r="AA3387" s="22" t="s">
        <v>29</v>
      </c>
      <c r="AB3387" s="10">
        <v>8000000</v>
      </c>
      <c r="AC3387" s="10">
        <v>4553271</v>
      </c>
      <c r="AD3387" s="10" t="s">
        <v>8624</v>
      </c>
      <c r="AE3387" s="23">
        <v>111</v>
      </c>
    </row>
    <row r="3388" spans="1:31" x14ac:dyDescent="0.35">
      <c r="A3388" t="s">
        <v>10459</v>
      </c>
      <c r="B3388" t="s">
        <v>1998</v>
      </c>
      <c r="C3388" t="s">
        <v>33</v>
      </c>
      <c r="D3388" s="2">
        <v>1998</v>
      </c>
      <c r="E3388" t="s">
        <v>10460</v>
      </c>
      <c r="F3388" s="2">
        <v>6.1</v>
      </c>
      <c r="G3388">
        <v>11000</v>
      </c>
      <c r="H3388" t="s">
        <v>5750</v>
      </c>
      <c r="I3388" t="s">
        <v>10461</v>
      </c>
      <c r="J3388" t="s">
        <v>9020</v>
      </c>
      <c r="K3388" s="3" t="s">
        <v>29</v>
      </c>
      <c r="L3388">
        <v>27000000</v>
      </c>
      <c r="M3388">
        <v>10452012</v>
      </c>
      <c r="N3388" t="s">
        <v>179</v>
      </c>
      <c r="O3388" s="2">
        <v>122</v>
      </c>
      <c r="Q3388" s="9" t="s">
        <v>33</v>
      </c>
      <c r="R3388" s="18">
        <v>1998</v>
      </c>
      <c r="S3388" s="26" t="s">
        <v>13553</v>
      </c>
      <c r="T3388" s="25" t="str">
        <f>LEFT(S3388,3)</f>
        <v>Mar</v>
      </c>
      <c r="U3388" s="9" t="s">
        <v>29</v>
      </c>
      <c r="V3388" s="18">
        <v>6.1</v>
      </c>
      <c r="W3388" s="9">
        <v>11000</v>
      </c>
      <c r="X3388" s="9" t="s">
        <v>5750</v>
      </c>
      <c r="Y3388" s="9" t="s">
        <v>10461</v>
      </c>
      <c r="Z3388" s="9" t="s">
        <v>9020</v>
      </c>
      <c r="AA3388" s="19" t="s">
        <v>29</v>
      </c>
      <c r="AB3388" s="9">
        <v>27000000</v>
      </c>
      <c r="AC3388" s="9">
        <v>10452012</v>
      </c>
      <c r="AD3388" s="9" t="s">
        <v>179</v>
      </c>
      <c r="AE3388" s="20">
        <v>122</v>
      </c>
    </row>
    <row r="3389" spans="1:31" x14ac:dyDescent="0.35">
      <c r="A3389" t="s">
        <v>10462</v>
      </c>
      <c r="B3389" t="s">
        <v>15</v>
      </c>
      <c r="C3389" t="s">
        <v>16</v>
      </c>
      <c r="D3389" s="2">
        <v>1998</v>
      </c>
      <c r="E3389" t="s">
        <v>10073</v>
      </c>
      <c r="F3389" s="2">
        <v>8</v>
      </c>
      <c r="G3389">
        <v>37000</v>
      </c>
      <c r="H3389" t="s">
        <v>10463</v>
      </c>
      <c r="I3389" t="s">
        <v>10464</v>
      </c>
      <c r="J3389" t="s">
        <v>10465</v>
      </c>
      <c r="K3389" s="3" t="s">
        <v>2597</v>
      </c>
      <c r="L3389">
        <v>2900000</v>
      </c>
      <c r="M3389">
        <v>5971073</v>
      </c>
      <c r="N3389" t="s">
        <v>10466</v>
      </c>
      <c r="O3389" s="2">
        <v>110</v>
      </c>
      <c r="Q3389" s="10" t="s">
        <v>16</v>
      </c>
      <c r="R3389" s="21">
        <v>1998</v>
      </c>
      <c r="S3389" s="27" t="s">
        <v>13503</v>
      </c>
      <c r="T3389" s="25" t="str">
        <f>LEFT(S3389,3)</f>
        <v>Nov</v>
      </c>
      <c r="U3389" s="10" t="s">
        <v>29</v>
      </c>
      <c r="V3389" s="21">
        <v>8</v>
      </c>
      <c r="W3389" s="10">
        <v>37000</v>
      </c>
      <c r="X3389" s="10" t="s">
        <v>10463</v>
      </c>
      <c r="Y3389" s="10" t="s">
        <v>10464</v>
      </c>
      <c r="Z3389" s="10" t="s">
        <v>10465</v>
      </c>
      <c r="AA3389" s="22" t="s">
        <v>2597</v>
      </c>
      <c r="AB3389" s="10">
        <v>2900000</v>
      </c>
      <c r="AC3389" s="10">
        <v>5971073</v>
      </c>
      <c r="AD3389" s="10" t="s">
        <v>10466</v>
      </c>
      <c r="AE3389" s="23">
        <v>110</v>
      </c>
    </row>
    <row r="3390" spans="1:31" x14ac:dyDescent="0.35">
      <c r="A3390" t="s">
        <v>10467</v>
      </c>
      <c r="B3390" t="s">
        <v>15</v>
      </c>
      <c r="C3390" t="s">
        <v>40</v>
      </c>
      <c r="D3390" s="2">
        <v>1998</v>
      </c>
      <c r="E3390" t="s">
        <v>10468</v>
      </c>
      <c r="F3390" s="2">
        <v>6.4</v>
      </c>
      <c r="G3390">
        <v>14000</v>
      </c>
      <c r="H3390" t="s">
        <v>4563</v>
      </c>
      <c r="I3390" t="s">
        <v>4563</v>
      </c>
      <c r="J3390" t="s">
        <v>6913</v>
      </c>
      <c r="K3390" s="3" t="s">
        <v>29</v>
      </c>
      <c r="L3390">
        <v>6000000</v>
      </c>
      <c r="M3390">
        <v>2281761</v>
      </c>
      <c r="N3390" t="s">
        <v>10469</v>
      </c>
      <c r="O3390" s="2">
        <v>87</v>
      </c>
      <c r="Q3390" s="9" t="s">
        <v>40</v>
      </c>
      <c r="R3390" s="18">
        <v>1998</v>
      </c>
      <c r="S3390" s="26" t="s">
        <v>13554</v>
      </c>
      <c r="T3390" s="25" t="str">
        <f>LEFT(S3390,3)</f>
        <v>Oct</v>
      </c>
      <c r="U3390" s="9" t="s">
        <v>194</v>
      </c>
      <c r="V3390" s="18">
        <v>6.4</v>
      </c>
      <c r="W3390" s="9">
        <v>14000</v>
      </c>
      <c r="X3390" s="9" t="s">
        <v>4563</v>
      </c>
      <c r="Y3390" s="9" t="s">
        <v>4563</v>
      </c>
      <c r="Z3390" s="9" t="s">
        <v>6913</v>
      </c>
      <c r="AA3390" s="19" t="s">
        <v>29</v>
      </c>
      <c r="AB3390" s="9">
        <v>6000000</v>
      </c>
      <c r="AC3390" s="9">
        <v>2281761</v>
      </c>
      <c r="AD3390" s="9" t="s">
        <v>10469</v>
      </c>
      <c r="AE3390" s="20">
        <v>87</v>
      </c>
    </row>
    <row r="3391" spans="1:31" x14ac:dyDescent="0.35">
      <c r="A3391" t="s">
        <v>10470</v>
      </c>
      <c r="B3391" t="s">
        <v>1998</v>
      </c>
      <c r="C3391" t="s">
        <v>62</v>
      </c>
      <c r="D3391" s="2">
        <v>1998</v>
      </c>
      <c r="E3391" t="s">
        <v>10086</v>
      </c>
      <c r="F3391" s="2">
        <v>7.2</v>
      </c>
      <c r="G3391">
        <v>6700</v>
      </c>
      <c r="H3391" t="s">
        <v>1183</v>
      </c>
      <c r="I3391" t="s">
        <v>1183</v>
      </c>
      <c r="J3391" t="s">
        <v>10471</v>
      </c>
      <c r="K3391" s="3" t="s">
        <v>29</v>
      </c>
      <c r="L3391">
        <v>25000000</v>
      </c>
      <c r="M3391">
        <v>777423</v>
      </c>
      <c r="N3391" t="s">
        <v>10472</v>
      </c>
      <c r="O3391" s="2">
        <v>117</v>
      </c>
      <c r="Q3391" s="10" t="s">
        <v>62</v>
      </c>
      <c r="R3391" s="21">
        <v>1998</v>
      </c>
      <c r="S3391" s="27" t="s">
        <v>13506</v>
      </c>
      <c r="T3391" s="25" t="str">
        <f>LEFT(S3391,3)</f>
        <v>Sep</v>
      </c>
      <c r="U3391" s="10" t="s">
        <v>29</v>
      </c>
      <c r="V3391" s="21">
        <v>7.2</v>
      </c>
      <c r="W3391" s="10">
        <v>6700</v>
      </c>
      <c r="X3391" s="10" t="s">
        <v>1183</v>
      </c>
      <c r="Y3391" s="10" t="s">
        <v>1183</v>
      </c>
      <c r="Z3391" s="10" t="s">
        <v>10471</v>
      </c>
      <c r="AA3391" s="22" t="s">
        <v>29</v>
      </c>
      <c r="AB3391" s="10">
        <v>25000000</v>
      </c>
      <c r="AC3391" s="10">
        <v>777423</v>
      </c>
      <c r="AD3391" s="10" t="s">
        <v>10472</v>
      </c>
      <c r="AE3391" s="23">
        <v>117</v>
      </c>
    </row>
    <row r="3392" spans="1:31" x14ac:dyDescent="0.35">
      <c r="A3392" t="s">
        <v>10473</v>
      </c>
      <c r="B3392" t="s">
        <v>32</v>
      </c>
      <c r="C3392" t="s">
        <v>40</v>
      </c>
      <c r="D3392" s="2">
        <v>1998</v>
      </c>
      <c r="E3392" t="s">
        <v>9875</v>
      </c>
      <c r="F3392" s="2">
        <v>5.9</v>
      </c>
      <c r="G3392">
        <v>3900</v>
      </c>
      <c r="H3392" t="s">
        <v>10474</v>
      </c>
      <c r="I3392" t="s">
        <v>10474</v>
      </c>
      <c r="J3392" t="s">
        <v>10475</v>
      </c>
      <c r="K3392" s="3" t="s">
        <v>29</v>
      </c>
      <c r="L3392">
        <v>6000000</v>
      </c>
      <c r="M3392">
        <v>282175</v>
      </c>
      <c r="N3392" t="s">
        <v>3743</v>
      </c>
      <c r="O3392" s="2">
        <v>88</v>
      </c>
      <c r="Q3392" s="9" t="s">
        <v>40</v>
      </c>
      <c r="R3392" s="18">
        <v>1998</v>
      </c>
      <c r="S3392" s="26" t="s">
        <v>13481</v>
      </c>
      <c r="T3392" s="25" t="str">
        <f>LEFT(S3392,3)</f>
        <v>Mar</v>
      </c>
      <c r="U3392" s="9" t="s">
        <v>29</v>
      </c>
      <c r="V3392" s="18">
        <v>5.9</v>
      </c>
      <c r="W3392" s="9">
        <v>3900</v>
      </c>
      <c r="X3392" s="9" t="s">
        <v>10474</v>
      </c>
      <c r="Y3392" s="9" t="s">
        <v>10474</v>
      </c>
      <c r="Z3392" s="9" t="s">
        <v>10475</v>
      </c>
      <c r="AA3392" s="19" t="s">
        <v>29</v>
      </c>
      <c r="AB3392" s="9">
        <v>6000000</v>
      </c>
      <c r="AC3392" s="9">
        <v>282175</v>
      </c>
      <c r="AD3392" s="9" t="s">
        <v>3743</v>
      </c>
      <c r="AE3392" s="20">
        <v>88</v>
      </c>
    </row>
    <row r="3393" spans="1:31" x14ac:dyDescent="0.35">
      <c r="A3393" t="s">
        <v>10476</v>
      </c>
      <c r="B3393" t="s">
        <v>15</v>
      </c>
      <c r="C3393" t="s">
        <v>16</v>
      </c>
      <c r="D3393" s="2">
        <v>1998</v>
      </c>
      <c r="E3393" t="s">
        <v>10279</v>
      </c>
      <c r="F3393" s="2">
        <v>6.9</v>
      </c>
      <c r="G3393">
        <v>14000</v>
      </c>
      <c r="H3393" t="s">
        <v>2168</v>
      </c>
      <c r="I3393" t="s">
        <v>10477</v>
      </c>
      <c r="J3393" t="s">
        <v>9081</v>
      </c>
      <c r="K3393" s="3" t="s">
        <v>29</v>
      </c>
      <c r="L3393">
        <v>0</v>
      </c>
      <c r="M3393">
        <v>8341087</v>
      </c>
      <c r="N3393" t="s">
        <v>7570</v>
      </c>
      <c r="O3393" s="2">
        <v>111</v>
      </c>
      <c r="Q3393" s="10" t="s">
        <v>16</v>
      </c>
      <c r="R3393" s="21">
        <v>1998</v>
      </c>
      <c r="S3393" s="27" t="s">
        <v>13539</v>
      </c>
      <c r="T3393" s="25" t="str">
        <f>LEFT(S3393,3)</f>
        <v>Aug</v>
      </c>
      <c r="U3393" s="10" t="s">
        <v>29</v>
      </c>
      <c r="V3393" s="21">
        <v>6.9</v>
      </c>
      <c r="W3393" s="10">
        <v>14000</v>
      </c>
      <c r="X3393" s="10" t="s">
        <v>2168</v>
      </c>
      <c r="Y3393" s="10" t="s">
        <v>10477</v>
      </c>
      <c r="Z3393" s="10" t="s">
        <v>9081</v>
      </c>
      <c r="AA3393" s="22" t="s">
        <v>29</v>
      </c>
      <c r="AB3393" s="10">
        <v>0</v>
      </c>
      <c r="AC3393" s="10">
        <v>8341087</v>
      </c>
      <c r="AD3393" s="10" t="s">
        <v>7570</v>
      </c>
      <c r="AE3393" s="23">
        <v>111</v>
      </c>
    </row>
    <row r="3394" spans="1:31" x14ac:dyDescent="0.35">
      <c r="A3394" t="s">
        <v>10478</v>
      </c>
      <c r="B3394" t="s">
        <v>1998</v>
      </c>
      <c r="C3394" t="s">
        <v>40</v>
      </c>
      <c r="D3394" s="2">
        <v>1998</v>
      </c>
      <c r="E3394" t="s">
        <v>10070</v>
      </c>
      <c r="F3394" s="2">
        <v>5.6</v>
      </c>
      <c r="G3394">
        <v>15000</v>
      </c>
      <c r="H3394" t="s">
        <v>41</v>
      </c>
      <c r="I3394" t="s">
        <v>41</v>
      </c>
      <c r="J3394" t="s">
        <v>10479</v>
      </c>
      <c r="K3394" s="3" t="s">
        <v>29</v>
      </c>
      <c r="L3394">
        <v>10000000</v>
      </c>
      <c r="M3394">
        <v>19889299</v>
      </c>
      <c r="N3394" t="s">
        <v>8791</v>
      </c>
      <c r="O3394" s="2">
        <v>87</v>
      </c>
      <c r="Q3394" s="9" t="s">
        <v>40</v>
      </c>
      <c r="R3394" s="18">
        <v>1998</v>
      </c>
      <c r="S3394" s="26" t="s">
        <v>13502</v>
      </c>
      <c r="T3394" s="25" t="str">
        <f>LEFT(S3394,3)</f>
        <v>Jul</v>
      </c>
      <c r="U3394" s="9" t="s">
        <v>29</v>
      </c>
      <c r="V3394" s="18">
        <v>5.6</v>
      </c>
      <c r="W3394" s="9">
        <v>15000</v>
      </c>
      <c r="X3394" s="9" t="s">
        <v>41</v>
      </c>
      <c r="Y3394" s="9" t="s">
        <v>41</v>
      </c>
      <c r="Z3394" s="9" t="s">
        <v>10479</v>
      </c>
      <c r="AA3394" s="19" t="s">
        <v>29</v>
      </c>
      <c r="AB3394" s="9">
        <v>10000000</v>
      </c>
      <c r="AC3394" s="9">
        <v>19889299</v>
      </c>
      <c r="AD3394" s="9" t="s">
        <v>8791</v>
      </c>
      <c r="AE3394" s="20">
        <v>87</v>
      </c>
    </row>
    <row r="3395" spans="1:31" x14ac:dyDescent="0.35">
      <c r="A3395" t="s">
        <v>10480</v>
      </c>
      <c r="B3395" t="s">
        <v>15</v>
      </c>
      <c r="C3395" t="s">
        <v>33</v>
      </c>
      <c r="D3395" s="2">
        <v>1998</v>
      </c>
      <c r="E3395" t="s">
        <v>10217</v>
      </c>
      <c r="F3395" s="2">
        <v>6.1</v>
      </c>
      <c r="G3395">
        <v>16000</v>
      </c>
      <c r="H3395" t="s">
        <v>4053</v>
      </c>
      <c r="I3395" t="s">
        <v>10481</v>
      </c>
      <c r="J3395" t="s">
        <v>1564</v>
      </c>
      <c r="K3395" s="3" t="s">
        <v>29</v>
      </c>
      <c r="L3395">
        <v>50000000</v>
      </c>
      <c r="M3395">
        <v>13806137</v>
      </c>
      <c r="N3395" t="s">
        <v>9582</v>
      </c>
      <c r="O3395" s="2">
        <v>100</v>
      </c>
      <c r="Q3395" s="10" t="s">
        <v>33</v>
      </c>
      <c r="R3395" s="21">
        <v>1998</v>
      </c>
      <c r="S3395" s="27" t="s">
        <v>13531</v>
      </c>
      <c r="T3395" s="25" t="str">
        <f>LEFT(S3395,3)</f>
        <v>Jan</v>
      </c>
      <c r="U3395" s="10" t="s">
        <v>29</v>
      </c>
      <c r="V3395" s="21">
        <v>6.1</v>
      </c>
      <c r="W3395" s="10">
        <v>16000</v>
      </c>
      <c r="X3395" s="10" t="s">
        <v>4053</v>
      </c>
      <c r="Y3395" s="10" t="s">
        <v>10481</v>
      </c>
      <c r="Z3395" s="10" t="s">
        <v>1564</v>
      </c>
      <c r="AA3395" s="22" t="s">
        <v>29</v>
      </c>
      <c r="AB3395" s="10">
        <v>50000000</v>
      </c>
      <c r="AC3395" s="10">
        <v>13806137</v>
      </c>
      <c r="AD3395" s="10" t="s">
        <v>9582</v>
      </c>
      <c r="AE3395" s="23">
        <v>100</v>
      </c>
    </row>
    <row r="3396" spans="1:31" x14ac:dyDescent="0.35">
      <c r="A3396" t="s">
        <v>10482</v>
      </c>
      <c r="B3396" t="s">
        <v>15</v>
      </c>
      <c r="C3396" t="s">
        <v>103</v>
      </c>
      <c r="D3396" s="2">
        <v>1998</v>
      </c>
      <c r="E3396" t="s">
        <v>10483</v>
      </c>
      <c r="F3396" s="2">
        <v>6.1</v>
      </c>
      <c r="G3396">
        <v>2900</v>
      </c>
      <c r="H3396" t="s">
        <v>9286</v>
      </c>
      <c r="I3396" t="s">
        <v>10484</v>
      </c>
      <c r="J3396" t="s">
        <v>10027</v>
      </c>
      <c r="K3396" s="3" t="s">
        <v>21</v>
      </c>
      <c r="L3396">
        <v>0</v>
      </c>
      <c r="M3396">
        <v>1672</v>
      </c>
      <c r="N3396" t="s">
        <v>7570</v>
      </c>
      <c r="O3396" s="2">
        <v>87</v>
      </c>
      <c r="Q3396" s="9" t="s">
        <v>103</v>
      </c>
      <c r="R3396" s="18">
        <v>1998</v>
      </c>
      <c r="S3396" s="26" t="s">
        <v>13536</v>
      </c>
      <c r="T3396" s="25" t="str">
        <f>LEFT(S3396,3)</f>
        <v>Oct</v>
      </c>
      <c r="U3396" s="9" t="s">
        <v>21</v>
      </c>
      <c r="V3396" s="18">
        <v>6.1</v>
      </c>
      <c r="W3396" s="9">
        <v>2900</v>
      </c>
      <c r="X3396" s="9" t="s">
        <v>9286</v>
      </c>
      <c r="Y3396" s="9" t="s">
        <v>10484</v>
      </c>
      <c r="Z3396" s="9" t="s">
        <v>10027</v>
      </c>
      <c r="AA3396" s="19" t="s">
        <v>21</v>
      </c>
      <c r="AB3396" s="9">
        <v>0</v>
      </c>
      <c r="AC3396" s="9">
        <v>1672</v>
      </c>
      <c r="AD3396" s="9" t="s">
        <v>7570</v>
      </c>
      <c r="AE3396" s="20">
        <v>87</v>
      </c>
    </row>
    <row r="3397" spans="1:31" x14ac:dyDescent="0.35">
      <c r="A3397" t="s">
        <v>10485</v>
      </c>
      <c r="B3397" t="s">
        <v>15</v>
      </c>
      <c r="C3397" t="s">
        <v>24</v>
      </c>
      <c r="D3397" s="2">
        <v>1998</v>
      </c>
      <c r="E3397" t="s">
        <v>10486</v>
      </c>
      <c r="F3397" s="2">
        <v>6.1</v>
      </c>
      <c r="G3397">
        <v>6400</v>
      </c>
      <c r="H3397" t="s">
        <v>7221</v>
      </c>
      <c r="I3397" t="s">
        <v>10487</v>
      </c>
      <c r="J3397" t="s">
        <v>10488</v>
      </c>
      <c r="K3397" s="3" t="s">
        <v>21</v>
      </c>
      <c r="L3397">
        <v>12000000</v>
      </c>
      <c r="M3397">
        <v>1263279</v>
      </c>
      <c r="N3397" t="s">
        <v>2030</v>
      </c>
      <c r="O3397" s="2">
        <v>98</v>
      </c>
      <c r="Q3397" s="10" t="s">
        <v>24</v>
      </c>
      <c r="R3397" s="21">
        <v>1998</v>
      </c>
      <c r="S3397" s="27" t="s">
        <v>13555</v>
      </c>
      <c r="T3397" s="25" t="str">
        <f>LEFT(S3397,3)</f>
        <v>Jan</v>
      </c>
      <c r="U3397" s="10" t="s">
        <v>451</v>
      </c>
      <c r="V3397" s="21">
        <v>6.1</v>
      </c>
      <c r="W3397" s="10">
        <v>6400</v>
      </c>
      <c r="X3397" s="10" t="s">
        <v>7221</v>
      </c>
      <c r="Y3397" s="10" t="s">
        <v>10487</v>
      </c>
      <c r="Z3397" s="10" t="s">
        <v>10488</v>
      </c>
      <c r="AA3397" s="22" t="s">
        <v>21</v>
      </c>
      <c r="AB3397" s="10">
        <v>12000000</v>
      </c>
      <c r="AC3397" s="10">
        <v>1263279</v>
      </c>
      <c r="AD3397" s="10" t="s">
        <v>2030</v>
      </c>
      <c r="AE3397" s="23">
        <v>98</v>
      </c>
    </row>
    <row r="3398" spans="1:31" x14ac:dyDescent="0.35">
      <c r="A3398" t="s">
        <v>10489</v>
      </c>
      <c r="B3398" t="s">
        <v>15</v>
      </c>
      <c r="C3398" t="s">
        <v>51</v>
      </c>
      <c r="D3398" s="2">
        <v>1998</v>
      </c>
      <c r="E3398" t="s">
        <v>9696</v>
      </c>
      <c r="F3398" s="2">
        <v>5.4</v>
      </c>
      <c r="G3398">
        <v>20000</v>
      </c>
      <c r="H3398" t="s">
        <v>8652</v>
      </c>
      <c r="I3398" t="s">
        <v>4897</v>
      </c>
      <c r="J3398" t="s">
        <v>253</v>
      </c>
      <c r="K3398" s="3" t="s">
        <v>29</v>
      </c>
      <c r="L3398">
        <v>0</v>
      </c>
      <c r="M3398">
        <v>5624282</v>
      </c>
      <c r="N3398" t="s">
        <v>3743</v>
      </c>
      <c r="O3398" s="2">
        <v>96</v>
      </c>
      <c r="Q3398" s="9" t="s">
        <v>51</v>
      </c>
      <c r="R3398" s="18">
        <v>1998</v>
      </c>
      <c r="S3398" s="26" t="s">
        <v>13463</v>
      </c>
      <c r="T3398" s="25" t="str">
        <f>LEFT(S3398,3)</f>
        <v>Jan</v>
      </c>
      <c r="U3398" s="9" t="s">
        <v>29</v>
      </c>
      <c r="V3398" s="18">
        <v>5.4</v>
      </c>
      <c r="W3398" s="9">
        <v>20000</v>
      </c>
      <c r="X3398" s="9" t="s">
        <v>8652</v>
      </c>
      <c r="Y3398" s="9" t="s">
        <v>4897</v>
      </c>
      <c r="Z3398" s="9" t="s">
        <v>253</v>
      </c>
      <c r="AA3398" s="19" t="s">
        <v>29</v>
      </c>
      <c r="AB3398" s="9">
        <v>0</v>
      </c>
      <c r="AC3398" s="9">
        <v>5624282</v>
      </c>
      <c r="AD3398" s="9" t="s">
        <v>3743</v>
      </c>
      <c r="AE3398" s="20">
        <v>96</v>
      </c>
    </row>
    <row r="3399" spans="1:31" x14ac:dyDescent="0.35">
      <c r="A3399" t="s">
        <v>10490</v>
      </c>
      <c r="B3399" t="s">
        <v>1998</v>
      </c>
      <c r="C3399" t="s">
        <v>40</v>
      </c>
      <c r="D3399" s="2">
        <v>1998</v>
      </c>
      <c r="E3399" t="s">
        <v>10491</v>
      </c>
      <c r="F3399" s="2">
        <v>7.2</v>
      </c>
      <c r="G3399">
        <v>9900</v>
      </c>
      <c r="H3399" t="s">
        <v>10492</v>
      </c>
      <c r="I3399" t="s">
        <v>10493</v>
      </c>
      <c r="J3399" t="s">
        <v>8426</v>
      </c>
      <c r="K3399" s="3" t="s">
        <v>29</v>
      </c>
      <c r="L3399">
        <v>2000000</v>
      </c>
      <c r="M3399">
        <v>6745362</v>
      </c>
      <c r="N3399" t="s">
        <v>10494</v>
      </c>
      <c r="O3399" s="2">
        <v>89</v>
      </c>
      <c r="Q3399" s="10" t="s">
        <v>40</v>
      </c>
      <c r="R3399" s="21">
        <v>1998</v>
      </c>
      <c r="S3399" s="27" t="s">
        <v>13556</v>
      </c>
      <c r="T3399" s="25" t="str">
        <f>LEFT(S3399,3)</f>
        <v>Nov</v>
      </c>
      <c r="U3399" s="10" t="s">
        <v>13791</v>
      </c>
      <c r="V3399" s="21">
        <v>7.2</v>
      </c>
      <c r="W3399" s="10">
        <v>9900</v>
      </c>
      <c r="X3399" s="10" t="s">
        <v>10492</v>
      </c>
      <c r="Y3399" s="10" t="s">
        <v>10493</v>
      </c>
      <c r="Z3399" s="10" t="s">
        <v>8426</v>
      </c>
      <c r="AA3399" s="22" t="s">
        <v>29</v>
      </c>
      <c r="AB3399" s="10">
        <v>2000000</v>
      </c>
      <c r="AC3399" s="10">
        <v>6745362</v>
      </c>
      <c r="AD3399" s="10" t="s">
        <v>10494</v>
      </c>
      <c r="AE3399" s="23">
        <v>89</v>
      </c>
    </row>
    <row r="3400" spans="1:31" x14ac:dyDescent="0.35">
      <c r="A3400" t="s">
        <v>10495</v>
      </c>
      <c r="B3400" t="s">
        <v>15</v>
      </c>
      <c r="C3400" t="s">
        <v>16</v>
      </c>
      <c r="D3400" s="2">
        <v>1998</v>
      </c>
      <c r="E3400" t="s">
        <v>7193</v>
      </c>
      <c r="F3400" s="2">
        <v>6</v>
      </c>
      <c r="G3400">
        <v>7200</v>
      </c>
      <c r="H3400" t="s">
        <v>291</v>
      </c>
      <c r="I3400" t="s">
        <v>10496</v>
      </c>
      <c r="J3400" t="s">
        <v>10497</v>
      </c>
      <c r="K3400" s="3" t="s">
        <v>29</v>
      </c>
      <c r="L3400">
        <v>80000000</v>
      </c>
      <c r="M3400">
        <v>22852487</v>
      </c>
      <c r="N3400" t="s">
        <v>10498</v>
      </c>
      <c r="O3400" s="2">
        <v>172</v>
      </c>
      <c r="Q3400" s="9" t="s">
        <v>16</v>
      </c>
      <c r="R3400" s="18">
        <v>1998</v>
      </c>
      <c r="S3400" s="26" t="s">
        <v>13123</v>
      </c>
      <c r="T3400" s="25" t="str">
        <f>LEFT(S3400,3)</f>
        <v>Oct</v>
      </c>
      <c r="U3400" s="9" t="s">
        <v>29</v>
      </c>
      <c r="V3400" s="18">
        <v>6</v>
      </c>
      <c r="W3400" s="9">
        <v>7200</v>
      </c>
      <c r="X3400" s="9" t="s">
        <v>291</v>
      </c>
      <c r="Y3400" s="9" t="s">
        <v>10496</v>
      </c>
      <c r="Z3400" s="9" t="s">
        <v>10497</v>
      </c>
      <c r="AA3400" s="19" t="s">
        <v>29</v>
      </c>
      <c r="AB3400" s="9">
        <v>80000000</v>
      </c>
      <c r="AC3400" s="9">
        <v>22852487</v>
      </c>
      <c r="AD3400" s="9" t="s">
        <v>10498</v>
      </c>
      <c r="AE3400" s="20">
        <v>172</v>
      </c>
    </row>
    <row r="3401" spans="1:31" x14ac:dyDescent="0.35">
      <c r="A3401" t="s">
        <v>10499</v>
      </c>
      <c r="B3401" t="s">
        <v>32</v>
      </c>
      <c r="C3401" t="s">
        <v>33</v>
      </c>
      <c r="D3401" s="2">
        <v>1998</v>
      </c>
      <c r="E3401" t="s">
        <v>10500</v>
      </c>
      <c r="F3401" s="2">
        <v>3</v>
      </c>
      <c r="G3401">
        <v>11000</v>
      </c>
      <c r="H3401" t="s">
        <v>10501</v>
      </c>
      <c r="I3401" t="s">
        <v>10501</v>
      </c>
      <c r="J3401" t="s">
        <v>10502</v>
      </c>
      <c r="K3401" s="3" t="s">
        <v>29</v>
      </c>
      <c r="L3401">
        <v>0</v>
      </c>
      <c r="M3401">
        <v>375805</v>
      </c>
      <c r="N3401" t="s">
        <v>10503</v>
      </c>
      <c r="O3401" s="2">
        <v>93</v>
      </c>
      <c r="Q3401" s="10" t="s">
        <v>33</v>
      </c>
      <c r="R3401" s="21">
        <v>1998</v>
      </c>
      <c r="S3401" s="27" t="s">
        <v>13557</v>
      </c>
      <c r="T3401" s="25" t="str">
        <f>LEFT(S3401,3)</f>
        <v>Jun</v>
      </c>
      <c r="U3401" s="10" t="s">
        <v>247</v>
      </c>
      <c r="V3401" s="21">
        <v>3</v>
      </c>
      <c r="W3401" s="10">
        <v>11000</v>
      </c>
      <c r="X3401" s="10" t="s">
        <v>10501</v>
      </c>
      <c r="Y3401" s="10" t="s">
        <v>10501</v>
      </c>
      <c r="Z3401" s="10" t="s">
        <v>10502</v>
      </c>
      <c r="AA3401" s="22" t="s">
        <v>29</v>
      </c>
      <c r="AB3401" s="10">
        <v>0</v>
      </c>
      <c r="AC3401" s="10">
        <v>375805</v>
      </c>
      <c r="AD3401" s="10" t="s">
        <v>10503</v>
      </c>
      <c r="AE3401" s="23">
        <v>93</v>
      </c>
    </row>
    <row r="3402" spans="1:31" x14ac:dyDescent="0.35">
      <c r="A3402" t="s">
        <v>10504</v>
      </c>
      <c r="B3402" t="s">
        <v>15</v>
      </c>
      <c r="C3402" t="s">
        <v>16</v>
      </c>
      <c r="D3402" s="2">
        <v>1998</v>
      </c>
      <c r="E3402" t="s">
        <v>10505</v>
      </c>
      <c r="F3402" s="2">
        <v>7.7</v>
      </c>
      <c r="G3402">
        <v>18000</v>
      </c>
      <c r="H3402" t="s">
        <v>10506</v>
      </c>
      <c r="I3402" t="s">
        <v>10506</v>
      </c>
      <c r="J3402" t="s">
        <v>10507</v>
      </c>
      <c r="K3402" s="3" t="s">
        <v>1110</v>
      </c>
      <c r="L3402">
        <v>0</v>
      </c>
      <c r="M3402">
        <v>357549</v>
      </c>
      <c r="N3402" t="s">
        <v>6511</v>
      </c>
      <c r="O3402" s="2">
        <v>112</v>
      </c>
      <c r="Q3402" s="9" t="s">
        <v>16</v>
      </c>
      <c r="R3402" s="18">
        <v>1998</v>
      </c>
      <c r="S3402" s="26" t="s">
        <v>13504</v>
      </c>
      <c r="T3402" s="25" t="str">
        <f>LEFT(S3402,3)</f>
        <v>Aug</v>
      </c>
      <c r="U3402" s="9" t="s">
        <v>1110</v>
      </c>
      <c r="V3402" s="18">
        <v>7.7</v>
      </c>
      <c r="W3402" s="9">
        <v>18000</v>
      </c>
      <c r="X3402" s="9" t="s">
        <v>10506</v>
      </c>
      <c r="Y3402" s="9" t="s">
        <v>10506</v>
      </c>
      <c r="Z3402" s="9" t="s">
        <v>10507</v>
      </c>
      <c r="AA3402" s="19" t="s">
        <v>1110</v>
      </c>
      <c r="AB3402" s="9">
        <v>0</v>
      </c>
      <c r="AC3402" s="9">
        <v>357549</v>
      </c>
      <c r="AD3402" s="9" t="s">
        <v>6511</v>
      </c>
      <c r="AE3402" s="20">
        <v>112</v>
      </c>
    </row>
    <row r="3403" spans="1:31" x14ac:dyDescent="0.35">
      <c r="A3403" t="s">
        <v>10508</v>
      </c>
      <c r="B3403" t="s">
        <v>15</v>
      </c>
      <c r="C3403" t="s">
        <v>16</v>
      </c>
      <c r="D3403" s="2">
        <v>1998</v>
      </c>
      <c r="E3403" t="s">
        <v>10102</v>
      </c>
      <c r="F3403" s="2">
        <v>7</v>
      </c>
      <c r="G3403">
        <v>12000</v>
      </c>
      <c r="H3403" t="s">
        <v>7038</v>
      </c>
      <c r="I3403" t="s">
        <v>10509</v>
      </c>
      <c r="J3403" t="s">
        <v>746</v>
      </c>
      <c r="K3403" s="3" t="s">
        <v>29</v>
      </c>
      <c r="L3403">
        <v>30000000</v>
      </c>
      <c r="M3403">
        <v>26616840</v>
      </c>
      <c r="N3403" t="s">
        <v>10510</v>
      </c>
      <c r="O3403" s="2">
        <v>127</v>
      </c>
      <c r="Q3403" s="10" t="s">
        <v>16</v>
      </c>
      <c r="R3403" s="21">
        <v>1998</v>
      </c>
      <c r="S3403" s="27" t="s">
        <v>13510</v>
      </c>
      <c r="T3403" s="25" t="str">
        <f>LEFT(S3403,3)</f>
        <v>Sep</v>
      </c>
      <c r="U3403" s="10" t="s">
        <v>29</v>
      </c>
      <c r="V3403" s="21">
        <v>7</v>
      </c>
      <c r="W3403" s="10">
        <v>12000</v>
      </c>
      <c r="X3403" s="10" t="s">
        <v>7038</v>
      </c>
      <c r="Y3403" s="10" t="s">
        <v>10509</v>
      </c>
      <c r="Z3403" s="10" t="s">
        <v>746</v>
      </c>
      <c r="AA3403" s="22" t="s">
        <v>29</v>
      </c>
      <c r="AB3403" s="10">
        <v>30000000</v>
      </c>
      <c r="AC3403" s="10">
        <v>26616840</v>
      </c>
      <c r="AD3403" s="10" t="s">
        <v>10510</v>
      </c>
      <c r="AE3403" s="23">
        <v>127</v>
      </c>
    </row>
    <row r="3404" spans="1:31" x14ac:dyDescent="0.35">
      <c r="A3404" t="s">
        <v>10511</v>
      </c>
      <c r="B3404" t="s">
        <v>15</v>
      </c>
      <c r="C3404" t="s">
        <v>33</v>
      </c>
      <c r="D3404" s="2">
        <v>1998</v>
      </c>
      <c r="E3404" t="s">
        <v>9527</v>
      </c>
      <c r="F3404" s="2">
        <v>4.8</v>
      </c>
      <c r="G3404">
        <v>3800</v>
      </c>
      <c r="H3404" t="s">
        <v>10512</v>
      </c>
      <c r="I3404" t="s">
        <v>10513</v>
      </c>
      <c r="J3404" t="s">
        <v>10514</v>
      </c>
      <c r="K3404" s="3" t="s">
        <v>29</v>
      </c>
      <c r="L3404">
        <v>19000000</v>
      </c>
      <c r="M3404">
        <v>8165212</v>
      </c>
      <c r="N3404" t="s">
        <v>179</v>
      </c>
      <c r="O3404" s="2">
        <v>89</v>
      </c>
      <c r="Q3404" s="9" t="s">
        <v>33</v>
      </c>
      <c r="R3404" s="18">
        <v>1998</v>
      </c>
      <c r="S3404" s="26" t="s">
        <v>13431</v>
      </c>
      <c r="T3404" s="25" t="str">
        <f>LEFT(S3404,3)</f>
        <v>Jan</v>
      </c>
      <c r="U3404" s="9" t="s">
        <v>29</v>
      </c>
      <c r="V3404" s="18">
        <v>4.8</v>
      </c>
      <c r="W3404" s="9">
        <v>3800</v>
      </c>
      <c r="X3404" s="9" t="s">
        <v>10512</v>
      </c>
      <c r="Y3404" s="9" t="s">
        <v>10513</v>
      </c>
      <c r="Z3404" s="9" t="s">
        <v>10514</v>
      </c>
      <c r="AA3404" s="19" t="s">
        <v>29</v>
      </c>
      <c r="AB3404" s="9">
        <v>19000000</v>
      </c>
      <c r="AC3404" s="9">
        <v>8165212</v>
      </c>
      <c r="AD3404" s="9" t="s">
        <v>179</v>
      </c>
      <c r="AE3404" s="20">
        <v>89</v>
      </c>
    </row>
    <row r="3405" spans="1:31" x14ac:dyDescent="0.35">
      <c r="A3405" t="s">
        <v>10515</v>
      </c>
      <c r="B3405" t="s">
        <v>15</v>
      </c>
      <c r="C3405" t="s">
        <v>40</v>
      </c>
      <c r="D3405" s="2">
        <v>1998</v>
      </c>
      <c r="E3405" t="s">
        <v>10086</v>
      </c>
      <c r="F3405" s="2">
        <v>6.6</v>
      </c>
      <c r="G3405">
        <v>12000</v>
      </c>
      <c r="H3405" t="s">
        <v>10516</v>
      </c>
      <c r="I3405" t="s">
        <v>10516</v>
      </c>
      <c r="J3405" t="s">
        <v>10517</v>
      </c>
      <c r="K3405" s="3" t="s">
        <v>29</v>
      </c>
      <c r="L3405">
        <v>5000000</v>
      </c>
      <c r="M3405">
        <v>5502773</v>
      </c>
      <c r="N3405" t="s">
        <v>9438</v>
      </c>
      <c r="O3405" s="2">
        <v>91</v>
      </c>
      <c r="Q3405" s="10" t="s">
        <v>40</v>
      </c>
      <c r="R3405" s="21">
        <v>1998</v>
      </c>
      <c r="S3405" s="27" t="s">
        <v>13506</v>
      </c>
      <c r="T3405" s="25" t="str">
        <f>LEFT(S3405,3)</f>
        <v>Sep</v>
      </c>
      <c r="U3405" s="10" t="s">
        <v>29</v>
      </c>
      <c r="V3405" s="21">
        <v>6.6</v>
      </c>
      <c r="W3405" s="10">
        <v>12000</v>
      </c>
      <c r="X3405" s="10" t="s">
        <v>10516</v>
      </c>
      <c r="Y3405" s="10" t="s">
        <v>10516</v>
      </c>
      <c r="Z3405" s="10" t="s">
        <v>10517</v>
      </c>
      <c r="AA3405" s="22" t="s">
        <v>29</v>
      </c>
      <c r="AB3405" s="10">
        <v>5000000</v>
      </c>
      <c r="AC3405" s="10">
        <v>5502773</v>
      </c>
      <c r="AD3405" s="10" t="s">
        <v>9438</v>
      </c>
      <c r="AE3405" s="23">
        <v>91</v>
      </c>
    </row>
    <row r="3406" spans="1:31" x14ac:dyDescent="0.35">
      <c r="A3406" t="s">
        <v>10518</v>
      </c>
      <c r="B3406" t="s">
        <v>15</v>
      </c>
      <c r="C3406" t="s">
        <v>103</v>
      </c>
      <c r="D3406" s="2">
        <v>1998</v>
      </c>
      <c r="E3406" t="s">
        <v>9919</v>
      </c>
      <c r="F3406" s="2">
        <v>6.1</v>
      </c>
      <c r="G3406">
        <v>7600</v>
      </c>
      <c r="H3406" t="s">
        <v>5693</v>
      </c>
      <c r="I3406" t="s">
        <v>8964</v>
      </c>
      <c r="J3406" t="s">
        <v>7932</v>
      </c>
      <c r="K3406" s="3" t="s">
        <v>5816</v>
      </c>
      <c r="L3406">
        <v>0</v>
      </c>
      <c r="M3406">
        <v>5878911</v>
      </c>
      <c r="N3406" t="s">
        <v>5108</v>
      </c>
      <c r="O3406" s="2">
        <v>114</v>
      </c>
      <c r="Q3406" s="9" t="s">
        <v>103</v>
      </c>
      <c r="R3406" s="18">
        <v>1998</v>
      </c>
      <c r="S3406" s="26" t="s">
        <v>13488</v>
      </c>
      <c r="T3406" s="25" t="str">
        <f>LEFT(S3406,3)</f>
        <v>Feb</v>
      </c>
      <c r="U3406" s="9" t="s">
        <v>29</v>
      </c>
      <c r="V3406" s="18">
        <v>6.1</v>
      </c>
      <c r="W3406" s="9">
        <v>7600</v>
      </c>
      <c r="X3406" s="9" t="s">
        <v>5693</v>
      </c>
      <c r="Y3406" s="9" t="s">
        <v>8964</v>
      </c>
      <c r="Z3406" s="9" t="s">
        <v>7932</v>
      </c>
      <c r="AA3406" s="19" t="s">
        <v>5816</v>
      </c>
      <c r="AB3406" s="9">
        <v>0</v>
      </c>
      <c r="AC3406" s="9">
        <v>5878911</v>
      </c>
      <c r="AD3406" s="9" t="s">
        <v>5108</v>
      </c>
      <c r="AE3406" s="20">
        <v>114</v>
      </c>
    </row>
    <row r="3407" spans="1:31" x14ac:dyDescent="0.35">
      <c r="A3407" t="s">
        <v>10519</v>
      </c>
      <c r="B3407" t="s">
        <v>15</v>
      </c>
      <c r="C3407" t="s">
        <v>51</v>
      </c>
      <c r="D3407" s="2">
        <v>1998</v>
      </c>
      <c r="E3407" t="s">
        <v>10138</v>
      </c>
      <c r="F3407" s="2">
        <v>5.0999999999999996</v>
      </c>
      <c r="G3407">
        <v>6700</v>
      </c>
      <c r="H3407" t="s">
        <v>10520</v>
      </c>
      <c r="I3407" t="s">
        <v>10521</v>
      </c>
      <c r="J3407" t="s">
        <v>10522</v>
      </c>
      <c r="K3407" s="3" t="s">
        <v>29</v>
      </c>
      <c r="L3407">
        <v>1100000</v>
      </c>
      <c r="M3407">
        <v>713239</v>
      </c>
      <c r="N3407" t="s">
        <v>10523</v>
      </c>
      <c r="O3407" s="2">
        <v>85</v>
      </c>
      <c r="Q3407" s="10" t="s">
        <v>51</v>
      </c>
      <c r="R3407" s="21">
        <v>1998</v>
      </c>
      <c r="S3407" s="27" t="s">
        <v>13519</v>
      </c>
      <c r="T3407" s="25" t="str">
        <f>LEFT(S3407,3)</f>
        <v>Oct</v>
      </c>
      <c r="U3407" s="10" t="s">
        <v>29</v>
      </c>
      <c r="V3407" s="21">
        <v>5.0999999999999996</v>
      </c>
      <c r="W3407" s="10">
        <v>6700</v>
      </c>
      <c r="X3407" s="10" t="s">
        <v>10520</v>
      </c>
      <c r="Y3407" s="10" t="s">
        <v>10521</v>
      </c>
      <c r="Z3407" s="10" t="s">
        <v>10522</v>
      </c>
      <c r="AA3407" s="22" t="s">
        <v>29</v>
      </c>
      <c r="AB3407" s="10">
        <v>1100000</v>
      </c>
      <c r="AC3407" s="10">
        <v>713239</v>
      </c>
      <c r="AD3407" s="10" t="s">
        <v>10523</v>
      </c>
      <c r="AE3407" s="23">
        <v>85</v>
      </c>
    </row>
    <row r="3408" spans="1:31" x14ac:dyDescent="0.35">
      <c r="A3408" t="s">
        <v>10524</v>
      </c>
      <c r="B3408" t="s">
        <v>1998</v>
      </c>
      <c r="C3408" t="s">
        <v>40</v>
      </c>
      <c r="D3408" s="2">
        <v>1998</v>
      </c>
      <c r="E3408" t="s">
        <v>10525</v>
      </c>
      <c r="F3408" s="2">
        <v>7.7</v>
      </c>
      <c r="G3408">
        <v>38000</v>
      </c>
      <c r="H3408" t="s">
        <v>886</v>
      </c>
      <c r="I3408" t="s">
        <v>886</v>
      </c>
      <c r="J3408" t="s">
        <v>10526</v>
      </c>
      <c r="K3408" s="3" t="s">
        <v>451</v>
      </c>
      <c r="L3408">
        <v>0</v>
      </c>
      <c r="M3408">
        <v>4071548</v>
      </c>
      <c r="N3408" t="s">
        <v>550</v>
      </c>
      <c r="O3408" s="2">
        <v>80</v>
      </c>
      <c r="Q3408" s="9" t="s">
        <v>40</v>
      </c>
      <c r="R3408" s="18">
        <v>1998</v>
      </c>
      <c r="S3408" s="26" t="s">
        <v>13558</v>
      </c>
      <c r="T3408" s="25" t="str">
        <f>LEFT(S3408,3)</f>
        <v>Apr</v>
      </c>
      <c r="U3408" s="9" t="s">
        <v>451</v>
      </c>
      <c r="V3408" s="18">
        <v>7.7</v>
      </c>
      <c r="W3408" s="9">
        <v>38000</v>
      </c>
      <c r="X3408" s="9" t="s">
        <v>886</v>
      </c>
      <c r="Y3408" s="9" t="s">
        <v>886</v>
      </c>
      <c r="Z3408" s="9" t="s">
        <v>10526</v>
      </c>
      <c r="AA3408" s="19" t="s">
        <v>451</v>
      </c>
      <c r="AB3408" s="9">
        <v>0</v>
      </c>
      <c r="AC3408" s="9">
        <v>4071548</v>
      </c>
      <c r="AD3408" s="9" t="s">
        <v>550</v>
      </c>
      <c r="AE3408" s="20">
        <v>80</v>
      </c>
    </row>
    <row r="3409" spans="1:31" x14ac:dyDescent="0.35">
      <c r="A3409" t="s">
        <v>10527</v>
      </c>
      <c r="B3409" t="s">
        <v>32</v>
      </c>
      <c r="C3409" t="s">
        <v>24</v>
      </c>
      <c r="D3409" s="2">
        <v>1998</v>
      </c>
      <c r="E3409" t="s">
        <v>9887</v>
      </c>
      <c r="F3409" s="2">
        <v>6.5</v>
      </c>
      <c r="G3409">
        <v>15000</v>
      </c>
      <c r="H3409" t="s">
        <v>8402</v>
      </c>
      <c r="I3409" t="s">
        <v>3604</v>
      </c>
      <c r="J3409" t="s">
        <v>4932</v>
      </c>
      <c r="K3409" s="3" t="s">
        <v>29</v>
      </c>
      <c r="L3409">
        <v>23000000</v>
      </c>
      <c r="M3409">
        <v>26875268</v>
      </c>
      <c r="N3409" t="s">
        <v>9685</v>
      </c>
      <c r="O3409" s="2">
        <v>91</v>
      </c>
      <c r="Q3409" s="10" t="s">
        <v>24</v>
      </c>
      <c r="R3409" s="21">
        <v>1998</v>
      </c>
      <c r="S3409" s="27" t="s">
        <v>13484</v>
      </c>
      <c r="T3409" s="25" t="str">
        <f>LEFT(S3409,3)</f>
        <v>Apr</v>
      </c>
      <c r="U3409" s="10" t="s">
        <v>29</v>
      </c>
      <c r="V3409" s="21">
        <v>6.5</v>
      </c>
      <c r="W3409" s="10">
        <v>15000</v>
      </c>
      <c r="X3409" s="10" t="s">
        <v>8402</v>
      </c>
      <c r="Y3409" s="10" t="s">
        <v>3604</v>
      </c>
      <c r="Z3409" s="10" t="s">
        <v>4932</v>
      </c>
      <c r="AA3409" s="22" t="s">
        <v>29</v>
      </c>
      <c r="AB3409" s="10">
        <v>23000000</v>
      </c>
      <c r="AC3409" s="10">
        <v>26875268</v>
      </c>
      <c r="AD3409" s="10" t="s">
        <v>9685</v>
      </c>
      <c r="AE3409" s="23">
        <v>91</v>
      </c>
    </row>
    <row r="3410" spans="1:31" x14ac:dyDescent="0.35">
      <c r="A3410" t="s">
        <v>10528</v>
      </c>
      <c r="B3410" t="s">
        <v>446</v>
      </c>
      <c r="C3410" t="s">
        <v>16</v>
      </c>
      <c r="D3410" s="2">
        <v>1998</v>
      </c>
      <c r="E3410" t="s">
        <v>10529</v>
      </c>
      <c r="F3410" s="2">
        <v>7.6</v>
      </c>
      <c r="G3410">
        <v>11000</v>
      </c>
      <c r="H3410" t="s">
        <v>10530</v>
      </c>
      <c r="I3410" t="s">
        <v>10530</v>
      </c>
      <c r="J3410" t="s">
        <v>10531</v>
      </c>
      <c r="K3410" s="3" t="s">
        <v>2107</v>
      </c>
      <c r="L3410">
        <v>0</v>
      </c>
      <c r="M3410">
        <v>801985</v>
      </c>
      <c r="N3410" t="s">
        <v>10532</v>
      </c>
      <c r="O3410" s="2">
        <v>119</v>
      </c>
      <c r="Q3410" s="9" t="s">
        <v>16</v>
      </c>
      <c r="R3410" s="18">
        <v>1998</v>
      </c>
      <c r="S3410" s="26" t="s">
        <v>13559</v>
      </c>
      <c r="T3410" s="25" t="str">
        <f>LEFT(S3410,3)</f>
        <v>Apr</v>
      </c>
      <c r="U3410" s="9" t="s">
        <v>2107</v>
      </c>
      <c r="V3410" s="18">
        <v>7.6</v>
      </c>
      <c r="W3410" s="9">
        <v>11000</v>
      </c>
      <c r="X3410" s="9" t="s">
        <v>10530</v>
      </c>
      <c r="Y3410" s="9" t="s">
        <v>10530</v>
      </c>
      <c r="Z3410" s="9" t="s">
        <v>10531</v>
      </c>
      <c r="AA3410" s="19" t="s">
        <v>2107</v>
      </c>
      <c r="AB3410" s="9">
        <v>0</v>
      </c>
      <c r="AC3410" s="9">
        <v>801985</v>
      </c>
      <c r="AD3410" s="9" t="s">
        <v>10532</v>
      </c>
      <c r="AE3410" s="20">
        <v>119</v>
      </c>
    </row>
    <row r="3411" spans="1:31" x14ac:dyDescent="0.35">
      <c r="A3411" t="s">
        <v>10533</v>
      </c>
      <c r="B3411" t="s">
        <v>336</v>
      </c>
      <c r="C3411" t="s">
        <v>24</v>
      </c>
      <c r="D3411" s="2">
        <v>1998</v>
      </c>
      <c r="E3411" t="s">
        <v>10199</v>
      </c>
      <c r="F3411" s="2">
        <v>3.2</v>
      </c>
      <c r="G3411">
        <v>3200</v>
      </c>
      <c r="H3411" t="s">
        <v>10534</v>
      </c>
      <c r="I3411" t="s">
        <v>10535</v>
      </c>
      <c r="J3411" t="s">
        <v>10536</v>
      </c>
      <c r="K3411" s="3" t="s">
        <v>194</v>
      </c>
      <c r="L3411">
        <v>15000000</v>
      </c>
      <c r="M3411">
        <v>12218638</v>
      </c>
      <c r="N3411" t="s">
        <v>7570</v>
      </c>
      <c r="O3411" s="2">
        <v>76</v>
      </c>
      <c r="Q3411" s="10" t="s">
        <v>24</v>
      </c>
      <c r="R3411" s="21">
        <v>1998</v>
      </c>
      <c r="S3411" s="27" t="s">
        <v>13530</v>
      </c>
      <c r="T3411" s="25" t="str">
        <f>LEFT(S3411,3)</f>
        <v>Apr</v>
      </c>
      <c r="U3411" s="10" t="s">
        <v>29</v>
      </c>
      <c r="V3411" s="21">
        <v>3.2</v>
      </c>
      <c r="W3411" s="10">
        <v>3200</v>
      </c>
      <c r="X3411" s="10" t="s">
        <v>10534</v>
      </c>
      <c r="Y3411" s="10" t="s">
        <v>10535</v>
      </c>
      <c r="Z3411" s="10" t="s">
        <v>10536</v>
      </c>
      <c r="AA3411" s="22" t="s">
        <v>194</v>
      </c>
      <c r="AB3411" s="10">
        <v>15000000</v>
      </c>
      <c r="AC3411" s="10">
        <v>12218638</v>
      </c>
      <c r="AD3411" s="10" t="s">
        <v>7570</v>
      </c>
      <c r="AE3411" s="23">
        <v>76</v>
      </c>
    </row>
    <row r="3412" spans="1:31" x14ac:dyDescent="0.35">
      <c r="A3412" t="s">
        <v>10537</v>
      </c>
      <c r="B3412" t="s">
        <v>15</v>
      </c>
      <c r="C3412" t="s">
        <v>62</v>
      </c>
      <c r="D3412" s="2">
        <v>1998</v>
      </c>
      <c r="E3412" t="s">
        <v>10538</v>
      </c>
      <c r="F3412" s="2">
        <v>6.2</v>
      </c>
      <c r="G3412">
        <v>7100</v>
      </c>
      <c r="H3412" t="s">
        <v>10539</v>
      </c>
      <c r="I3412" t="s">
        <v>10540</v>
      </c>
      <c r="J3412" t="s">
        <v>8007</v>
      </c>
      <c r="K3412" s="3" t="s">
        <v>29</v>
      </c>
      <c r="L3412">
        <v>0</v>
      </c>
      <c r="M3412">
        <v>1171001</v>
      </c>
      <c r="N3412" t="s">
        <v>10541</v>
      </c>
      <c r="O3412" s="2">
        <v>88</v>
      </c>
      <c r="Q3412" s="9" t="s">
        <v>62</v>
      </c>
      <c r="R3412" s="18">
        <v>1998</v>
      </c>
      <c r="S3412" s="26" t="s">
        <v>13560</v>
      </c>
      <c r="T3412" s="25" t="str">
        <f>LEFT(S3412,3)</f>
        <v>Apr</v>
      </c>
      <c r="U3412" s="9" t="s">
        <v>13791</v>
      </c>
      <c r="V3412" s="18">
        <v>6.2</v>
      </c>
      <c r="W3412" s="9">
        <v>7100</v>
      </c>
      <c r="X3412" s="9" t="s">
        <v>10539</v>
      </c>
      <c r="Y3412" s="9" t="s">
        <v>10540</v>
      </c>
      <c r="Z3412" s="9" t="s">
        <v>8007</v>
      </c>
      <c r="AA3412" s="19" t="s">
        <v>29</v>
      </c>
      <c r="AB3412" s="9">
        <v>0</v>
      </c>
      <c r="AC3412" s="9">
        <v>1171001</v>
      </c>
      <c r="AD3412" s="9" t="s">
        <v>10541</v>
      </c>
      <c r="AE3412" s="20">
        <v>88</v>
      </c>
    </row>
    <row r="3413" spans="1:31" x14ac:dyDescent="0.35">
      <c r="A3413" t="s">
        <v>10542</v>
      </c>
      <c r="B3413" t="s">
        <v>32</v>
      </c>
      <c r="C3413" t="s">
        <v>40</v>
      </c>
      <c r="D3413" s="2">
        <v>1998</v>
      </c>
      <c r="E3413" t="s">
        <v>10460</v>
      </c>
      <c r="F3413" s="2">
        <v>4.0999999999999996</v>
      </c>
      <c r="G3413">
        <v>2700</v>
      </c>
      <c r="H3413" t="s">
        <v>10543</v>
      </c>
      <c r="I3413" t="s">
        <v>10544</v>
      </c>
      <c r="J3413" t="s">
        <v>10545</v>
      </c>
      <c r="K3413" s="3" t="s">
        <v>29</v>
      </c>
      <c r="L3413">
        <v>24000000</v>
      </c>
      <c r="M3413">
        <v>4356216</v>
      </c>
      <c r="N3413" t="s">
        <v>3094</v>
      </c>
      <c r="O3413" s="2">
        <v>93</v>
      </c>
      <c r="Q3413" s="10" t="s">
        <v>40</v>
      </c>
      <c r="R3413" s="21">
        <v>1998</v>
      </c>
      <c r="S3413" s="27" t="s">
        <v>13553</v>
      </c>
      <c r="T3413" s="25" t="str">
        <f>LEFT(S3413,3)</f>
        <v>Mar</v>
      </c>
      <c r="U3413" s="10" t="s">
        <v>29</v>
      </c>
      <c r="V3413" s="21">
        <v>4.0999999999999996</v>
      </c>
      <c r="W3413" s="10">
        <v>2700</v>
      </c>
      <c r="X3413" s="10" t="s">
        <v>10543</v>
      </c>
      <c r="Y3413" s="10" t="s">
        <v>10544</v>
      </c>
      <c r="Z3413" s="10" t="s">
        <v>10545</v>
      </c>
      <c r="AA3413" s="22" t="s">
        <v>29</v>
      </c>
      <c r="AB3413" s="10">
        <v>24000000</v>
      </c>
      <c r="AC3413" s="10">
        <v>4356216</v>
      </c>
      <c r="AD3413" s="10" t="s">
        <v>3094</v>
      </c>
      <c r="AE3413" s="23">
        <v>93</v>
      </c>
    </row>
    <row r="3414" spans="1:31" x14ac:dyDescent="0.35">
      <c r="A3414" t="s">
        <v>10546</v>
      </c>
      <c r="B3414" t="s">
        <v>15</v>
      </c>
      <c r="C3414" t="s">
        <v>103</v>
      </c>
      <c r="D3414" s="2">
        <v>1998</v>
      </c>
      <c r="E3414" t="s">
        <v>9696</v>
      </c>
      <c r="F3414" s="2">
        <v>5.7</v>
      </c>
      <c r="G3414">
        <v>11000</v>
      </c>
      <c r="H3414" t="s">
        <v>94</v>
      </c>
      <c r="I3414" t="s">
        <v>7399</v>
      </c>
      <c r="J3414" t="s">
        <v>5252</v>
      </c>
      <c r="K3414" s="3" t="s">
        <v>29</v>
      </c>
      <c r="L3414">
        <v>25000000</v>
      </c>
      <c r="M3414">
        <v>1677131</v>
      </c>
      <c r="N3414" t="s">
        <v>10547</v>
      </c>
      <c r="O3414" s="2">
        <v>114</v>
      </c>
      <c r="Q3414" s="9" t="s">
        <v>103</v>
      </c>
      <c r="R3414" s="18">
        <v>1998</v>
      </c>
      <c r="S3414" s="26" t="s">
        <v>13463</v>
      </c>
      <c r="T3414" s="25" t="str">
        <f>LEFT(S3414,3)</f>
        <v>Jan</v>
      </c>
      <c r="U3414" s="9" t="s">
        <v>29</v>
      </c>
      <c r="V3414" s="18">
        <v>5.7</v>
      </c>
      <c r="W3414" s="9">
        <v>11000</v>
      </c>
      <c r="X3414" s="9" t="s">
        <v>94</v>
      </c>
      <c r="Y3414" s="9" t="s">
        <v>7399</v>
      </c>
      <c r="Z3414" s="9" t="s">
        <v>5252</v>
      </c>
      <c r="AA3414" s="19" t="s">
        <v>29</v>
      </c>
      <c r="AB3414" s="9">
        <v>25000000</v>
      </c>
      <c r="AC3414" s="9">
        <v>1677131</v>
      </c>
      <c r="AD3414" s="9" t="s">
        <v>10547</v>
      </c>
      <c r="AE3414" s="20">
        <v>114</v>
      </c>
    </row>
    <row r="3415" spans="1:31" x14ac:dyDescent="0.35">
      <c r="A3415" t="s">
        <v>10548</v>
      </c>
      <c r="B3415" t="s">
        <v>15</v>
      </c>
      <c r="C3415" t="s">
        <v>16</v>
      </c>
      <c r="D3415" s="2">
        <v>1998</v>
      </c>
      <c r="E3415" t="s">
        <v>10073</v>
      </c>
      <c r="F3415" s="2">
        <v>7.3</v>
      </c>
      <c r="G3415">
        <v>11000</v>
      </c>
      <c r="H3415" t="s">
        <v>10549</v>
      </c>
      <c r="I3415" t="s">
        <v>10550</v>
      </c>
      <c r="J3415" t="s">
        <v>1496</v>
      </c>
      <c r="K3415" s="3" t="s">
        <v>29</v>
      </c>
      <c r="L3415">
        <v>10000000</v>
      </c>
      <c r="M3415">
        <v>14328</v>
      </c>
      <c r="N3415" t="s">
        <v>6731</v>
      </c>
      <c r="O3415" s="2">
        <v>103</v>
      </c>
      <c r="Q3415" s="10" t="s">
        <v>16</v>
      </c>
      <c r="R3415" s="21">
        <v>1998</v>
      </c>
      <c r="S3415" s="27" t="s">
        <v>13503</v>
      </c>
      <c r="T3415" s="25" t="str">
        <f>LEFT(S3415,3)</f>
        <v>Nov</v>
      </c>
      <c r="U3415" s="10" t="s">
        <v>29</v>
      </c>
      <c r="V3415" s="21">
        <v>7.3</v>
      </c>
      <c r="W3415" s="10">
        <v>11000</v>
      </c>
      <c r="X3415" s="10" t="s">
        <v>10549</v>
      </c>
      <c r="Y3415" s="10" t="s">
        <v>10550</v>
      </c>
      <c r="Z3415" s="10" t="s">
        <v>1496</v>
      </c>
      <c r="AA3415" s="22" t="s">
        <v>29</v>
      </c>
      <c r="AB3415" s="10">
        <v>10000000</v>
      </c>
      <c r="AC3415" s="10">
        <v>14328</v>
      </c>
      <c r="AD3415" s="10" t="s">
        <v>6731</v>
      </c>
      <c r="AE3415" s="23">
        <v>103</v>
      </c>
    </row>
    <row r="3416" spans="1:31" x14ac:dyDescent="0.35">
      <c r="A3416" t="s">
        <v>10551</v>
      </c>
      <c r="B3416" t="s">
        <v>15</v>
      </c>
      <c r="C3416" t="s">
        <v>40</v>
      </c>
      <c r="D3416" s="2">
        <v>1998</v>
      </c>
      <c r="E3416" t="s">
        <v>10238</v>
      </c>
      <c r="F3416" s="2">
        <v>7</v>
      </c>
      <c r="G3416">
        <v>16000</v>
      </c>
      <c r="H3416" t="s">
        <v>7325</v>
      </c>
      <c r="I3416" t="s">
        <v>10552</v>
      </c>
      <c r="J3416" t="s">
        <v>10553</v>
      </c>
      <c r="K3416" s="3" t="s">
        <v>21</v>
      </c>
      <c r="L3416">
        <v>0</v>
      </c>
      <c r="M3416">
        <v>4611784</v>
      </c>
      <c r="N3416" t="s">
        <v>3743</v>
      </c>
      <c r="O3416" s="2">
        <v>97</v>
      </c>
      <c r="Q3416" s="9" t="s">
        <v>40</v>
      </c>
      <c r="R3416" s="18">
        <v>1998</v>
      </c>
      <c r="S3416" s="26" t="s">
        <v>13532</v>
      </c>
      <c r="T3416" s="25" t="str">
        <f>LEFT(S3416,3)</f>
        <v>Dec</v>
      </c>
      <c r="U3416" s="9" t="s">
        <v>29</v>
      </c>
      <c r="V3416" s="18">
        <v>7</v>
      </c>
      <c r="W3416" s="9">
        <v>16000</v>
      </c>
      <c r="X3416" s="9" t="s">
        <v>7325</v>
      </c>
      <c r="Y3416" s="9" t="s">
        <v>10552</v>
      </c>
      <c r="Z3416" s="9" t="s">
        <v>10553</v>
      </c>
      <c r="AA3416" s="19" t="s">
        <v>21</v>
      </c>
      <c r="AB3416" s="9">
        <v>0</v>
      </c>
      <c r="AC3416" s="9">
        <v>4611784</v>
      </c>
      <c r="AD3416" s="9" t="s">
        <v>3743</v>
      </c>
      <c r="AE3416" s="20">
        <v>97</v>
      </c>
    </row>
    <row r="3417" spans="1:31" x14ac:dyDescent="0.35">
      <c r="A3417" t="s">
        <v>10554</v>
      </c>
      <c r="B3417" t="s">
        <v>1998</v>
      </c>
      <c r="C3417" t="s">
        <v>24</v>
      </c>
      <c r="D3417" s="2">
        <v>1998</v>
      </c>
      <c r="E3417" t="s">
        <v>10253</v>
      </c>
      <c r="F3417" s="2">
        <v>6.5</v>
      </c>
      <c r="G3417">
        <v>9400</v>
      </c>
      <c r="H3417" t="s">
        <v>3255</v>
      </c>
      <c r="I3417" t="s">
        <v>207</v>
      </c>
      <c r="J3417" t="s">
        <v>887</v>
      </c>
      <c r="K3417" s="3" t="s">
        <v>29</v>
      </c>
      <c r="L3417">
        <v>0</v>
      </c>
      <c r="M3417">
        <v>18912328</v>
      </c>
      <c r="N3417" t="s">
        <v>43</v>
      </c>
      <c r="O3417" s="2">
        <v>97</v>
      </c>
      <c r="Q3417" s="10" t="s">
        <v>24</v>
      </c>
      <c r="R3417" s="21">
        <v>1998</v>
      </c>
      <c r="S3417" s="27" t="s">
        <v>13535</v>
      </c>
      <c r="T3417" s="25" t="str">
        <f>LEFT(S3417,3)</f>
        <v>Apr</v>
      </c>
      <c r="U3417" s="10" t="s">
        <v>29</v>
      </c>
      <c r="V3417" s="21">
        <v>6.5</v>
      </c>
      <c r="W3417" s="10">
        <v>9400</v>
      </c>
      <c r="X3417" s="10" t="s">
        <v>3255</v>
      </c>
      <c r="Y3417" s="10" t="s">
        <v>207</v>
      </c>
      <c r="Z3417" s="10" t="s">
        <v>887</v>
      </c>
      <c r="AA3417" s="22" t="s">
        <v>29</v>
      </c>
      <c r="AB3417" s="10">
        <v>0</v>
      </c>
      <c r="AC3417" s="10">
        <v>18912328</v>
      </c>
      <c r="AD3417" s="10" t="s">
        <v>43</v>
      </c>
      <c r="AE3417" s="23">
        <v>97</v>
      </c>
    </row>
    <row r="3418" spans="1:31" x14ac:dyDescent="0.35">
      <c r="A3418" t="s">
        <v>10555</v>
      </c>
      <c r="B3418" t="s">
        <v>15</v>
      </c>
      <c r="C3418" t="s">
        <v>389</v>
      </c>
      <c r="D3418" s="2">
        <v>1998</v>
      </c>
      <c r="E3418" t="s">
        <v>10556</v>
      </c>
      <c r="F3418" s="2">
        <v>6.6</v>
      </c>
      <c r="G3418">
        <v>3600</v>
      </c>
      <c r="H3418" t="s">
        <v>10557</v>
      </c>
      <c r="I3418" t="s">
        <v>10558</v>
      </c>
      <c r="J3418" t="s">
        <v>10559</v>
      </c>
      <c r="K3418" s="3" t="s">
        <v>2107</v>
      </c>
      <c r="L3418">
        <v>0</v>
      </c>
      <c r="M3418">
        <v>25824</v>
      </c>
      <c r="N3418" t="s">
        <v>6115</v>
      </c>
      <c r="O3418" s="2">
        <v>90</v>
      </c>
      <c r="Q3418" s="9" t="s">
        <v>389</v>
      </c>
      <c r="R3418" s="18">
        <v>1998</v>
      </c>
      <c r="S3418" s="26" t="s">
        <v>13561</v>
      </c>
      <c r="T3418" s="25" t="str">
        <f>LEFT(S3418,3)</f>
        <v>Sep</v>
      </c>
      <c r="U3418" s="9" t="s">
        <v>2107</v>
      </c>
      <c r="V3418" s="18">
        <v>6.6</v>
      </c>
      <c r="W3418" s="9">
        <v>3600</v>
      </c>
      <c r="X3418" s="9" t="s">
        <v>10557</v>
      </c>
      <c r="Y3418" s="9" t="s">
        <v>10558</v>
      </c>
      <c r="Z3418" s="9" t="s">
        <v>10559</v>
      </c>
      <c r="AA3418" s="19" t="s">
        <v>2107</v>
      </c>
      <c r="AB3418" s="9">
        <v>0</v>
      </c>
      <c r="AC3418" s="9">
        <v>25824</v>
      </c>
      <c r="AD3418" s="9" t="s">
        <v>6115</v>
      </c>
      <c r="AE3418" s="20">
        <v>90</v>
      </c>
    </row>
    <row r="3419" spans="1:31" x14ac:dyDescent="0.35">
      <c r="A3419" t="s">
        <v>10560</v>
      </c>
      <c r="B3419" t="s">
        <v>15</v>
      </c>
      <c r="C3419" t="s">
        <v>16</v>
      </c>
      <c r="D3419" s="2">
        <v>1998</v>
      </c>
      <c r="E3419" t="s">
        <v>10561</v>
      </c>
      <c r="F3419" s="2">
        <v>6.9</v>
      </c>
      <c r="G3419">
        <v>4700</v>
      </c>
      <c r="H3419" t="s">
        <v>3960</v>
      </c>
      <c r="I3419" t="s">
        <v>8963</v>
      </c>
      <c r="J3419" t="s">
        <v>10562</v>
      </c>
      <c r="K3419" s="3" t="s">
        <v>305</v>
      </c>
      <c r="L3419">
        <v>0</v>
      </c>
      <c r="M3419">
        <v>2048740</v>
      </c>
      <c r="N3419" t="s">
        <v>9045</v>
      </c>
      <c r="O3419" s="2">
        <v>93</v>
      </c>
      <c r="Q3419" s="10" t="s">
        <v>16</v>
      </c>
      <c r="R3419" s="21">
        <v>1998</v>
      </c>
      <c r="S3419" s="27" t="s">
        <v>13562</v>
      </c>
      <c r="T3419" s="25" t="str">
        <f>LEFT(S3419,3)</f>
        <v>Feb</v>
      </c>
      <c r="U3419" s="10" t="s">
        <v>305</v>
      </c>
      <c r="V3419" s="21">
        <v>6.9</v>
      </c>
      <c r="W3419" s="10">
        <v>4700</v>
      </c>
      <c r="X3419" s="10" t="s">
        <v>3960</v>
      </c>
      <c r="Y3419" s="10" t="s">
        <v>8963</v>
      </c>
      <c r="Z3419" s="10" t="s">
        <v>10562</v>
      </c>
      <c r="AA3419" s="22" t="s">
        <v>305</v>
      </c>
      <c r="AB3419" s="10">
        <v>0</v>
      </c>
      <c r="AC3419" s="10">
        <v>2048740</v>
      </c>
      <c r="AD3419" s="10" t="s">
        <v>9045</v>
      </c>
      <c r="AE3419" s="23">
        <v>93</v>
      </c>
    </row>
    <row r="3420" spans="1:31" x14ac:dyDescent="0.35">
      <c r="A3420" t="s">
        <v>10563</v>
      </c>
      <c r="B3420" t="s">
        <v>15</v>
      </c>
      <c r="C3420" t="s">
        <v>40</v>
      </c>
      <c r="D3420" s="2">
        <v>1998</v>
      </c>
      <c r="E3420" t="s">
        <v>9523</v>
      </c>
      <c r="F3420" s="2">
        <v>6.6</v>
      </c>
      <c r="G3420">
        <v>11000</v>
      </c>
      <c r="H3420" t="s">
        <v>10564</v>
      </c>
      <c r="I3420" t="s">
        <v>10565</v>
      </c>
      <c r="J3420" t="s">
        <v>10566</v>
      </c>
      <c r="K3420" s="3" t="s">
        <v>29</v>
      </c>
      <c r="L3420">
        <v>8000000</v>
      </c>
      <c r="M3420">
        <v>1794086</v>
      </c>
      <c r="N3420" t="s">
        <v>10567</v>
      </c>
      <c r="O3420" s="2">
        <v>104</v>
      </c>
      <c r="Q3420" s="9" t="s">
        <v>40</v>
      </c>
      <c r="R3420" s="18">
        <v>1998</v>
      </c>
      <c r="S3420" s="26" t="s">
        <v>13430</v>
      </c>
      <c r="T3420" s="25" t="str">
        <f>LEFT(S3420,3)</f>
        <v>Sep</v>
      </c>
      <c r="U3420" s="9" t="s">
        <v>29</v>
      </c>
      <c r="V3420" s="18">
        <v>6.6</v>
      </c>
      <c r="W3420" s="9">
        <v>11000</v>
      </c>
      <c r="X3420" s="9" t="s">
        <v>10564</v>
      </c>
      <c r="Y3420" s="9" t="s">
        <v>10565</v>
      </c>
      <c r="Z3420" s="9" t="s">
        <v>10566</v>
      </c>
      <c r="AA3420" s="19" t="s">
        <v>29</v>
      </c>
      <c r="AB3420" s="9">
        <v>8000000</v>
      </c>
      <c r="AC3420" s="9">
        <v>1794086</v>
      </c>
      <c r="AD3420" s="9" t="s">
        <v>10567</v>
      </c>
      <c r="AE3420" s="20">
        <v>104</v>
      </c>
    </row>
    <row r="3421" spans="1:31" x14ac:dyDescent="0.35">
      <c r="A3421" t="s">
        <v>10568</v>
      </c>
      <c r="B3421" t="s">
        <v>15</v>
      </c>
      <c r="C3421" t="s">
        <v>33</v>
      </c>
      <c r="D3421" s="2">
        <v>1998</v>
      </c>
      <c r="E3421" t="s">
        <v>10012</v>
      </c>
      <c r="F3421" s="2">
        <v>4.9000000000000004</v>
      </c>
      <c r="G3421">
        <v>14000</v>
      </c>
      <c r="H3421" t="s">
        <v>7340</v>
      </c>
      <c r="I3421" t="s">
        <v>5669</v>
      </c>
      <c r="J3421" t="s">
        <v>4538</v>
      </c>
      <c r="K3421" s="3" t="s">
        <v>10569</v>
      </c>
      <c r="L3421">
        <v>30000000</v>
      </c>
      <c r="M3421">
        <v>10319915</v>
      </c>
      <c r="N3421" t="s">
        <v>10570</v>
      </c>
      <c r="O3421" s="2">
        <v>91</v>
      </c>
      <c r="Q3421" s="10" t="s">
        <v>33</v>
      </c>
      <c r="R3421" s="21">
        <v>1998</v>
      </c>
      <c r="S3421" s="27" t="s">
        <v>13495</v>
      </c>
      <c r="T3421" s="25" t="str">
        <f>LEFT(S3421,3)</f>
        <v>Sep</v>
      </c>
      <c r="U3421" s="10" t="s">
        <v>29</v>
      </c>
      <c r="V3421" s="21">
        <v>4.9000000000000004</v>
      </c>
      <c r="W3421" s="10">
        <v>14000</v>
      </c>
      <c r="X3421" s="10" t="s">
        <v>7340</v>
      </c>
      <c r="Y3421" s="10" t="s">
        <v>5669</v>
      </c>
      <c r="Z3421" s="10" t="s">
        <v>4538</v>
      </c>
      <c r="AA3421" s="22" t="s">
        <v>10569</v>
      </c>
      <c r="AB3421" s="10">
        <v>30000000</v>
      </c>
      <c r="AC3421" s="10">
        <v>10319915</v>
      </c>
      <c r="AD3421" s="10" t="s">
        <v>10570</v>
      </c>
      <c r="AE3421" s="23">
        <v>91</v>
      </c>
    </row>
    <row r="3422" spans="1:31" x14ac:dyDescent="0.35">
      <c r="A3422" t="s">
        <v>10571</v>
      </c>
      <c r="B3422" t="s">
        <v>32</v>
      </c>
      <c r="C3422" t="s">
        <v>40</v>
      </c>
      <c r="D3422" s="2">
        <v>1998</v>
      </c>
      <c r="E3422" t="s">
        <v>10099</v>
      </c>
      <c r="F3422" s="2">
        <v>5.5</v>
      </c>
      <c r="G3422">
        <v>9600</v>
      </c>
      <c r="H3422" t="s">
        <v>9254</v>
      </c>
      <c r="I3422" t="s">
        <v>10572</v>
      </c>
      <c r="J3422" t="s">
        <v>8703</v>
      </c>
      <c r="K3422" s="3" t="s">
        <v>29</v>
      </c>
      <c r="L3422">
        <v>30000000</v>
      </c>
      <c r="M3422">
        <v>12214338</v>
      </c>
      <c r="N3422" t="s">
        <v>1723</v>
      </c>
      <c r="O3422" s="2">
        <v>86</v>
      </c>
      <c r="Q3422" s="9" t="s">
        <v>40</v>
      </c>
      <c r="R3422" s="18">
        <v>1998</v>
      </c>
      <c r="S3422" s="26" t="s">
        <v>13509</v>
      </c>
      <c r="T3422" s="25" t="str">
        <f>LEFT(S3422,3)</f>
        <v>Nov</v>
      </c>
      <c r="U3422" s="9" t="s">
        <v>29</v>
      </c>
      <c r="V3422" s="18">
        <v>5.5</v>
      </c>
      <c r="W3422" s="9">
        <v>9600</v>
      </c>
      <c r="X3422" s="9" t="s">
        <v>9254</v>
      </c>
      <c r="Y3422" s="9" t="s">
        <v>10572</v>
      </c>
      <c r="Z3422" s="9" t="s">
        <v>8703</v>
      </c>
      <c r="AA3422" s="19" t="s">
        <v>29</v>
      </c>
      <c r="AB3422" s="9">
        <v>30000000</v>
      </c>
      <c r="AC3422" s="9">
        <v>12214338</v>
      </c>
      <c r="AD3422" s="9" t="s">
        <v>1723</v>
      </c>
      <c r="AE3422" s="20">
        <v>86</v>
      </c>
    </row>
    <row r="3423" spans="1:31" x14ac:dyDescent="0.35">
      <c r="A3423" t="s">
        <v>10573</v>
      </c>
      <c r="B3423" t="s">
        <v>446</v>
      </c>
      <c r="C3423" t="s">
        <v>40</v>
      </c>
      <c r="D3423" s="2">
        <v>1998</v>
      </c>
      <c r="E3423" t="s">
        <v>10574</v>
      </c>
      <c r="F3423" s="2">
        <v>6.8</v>
      </c>
      <c r="G3423">
        <v>6000</v>
      </c>
      <c r="H3423" t="s">
        <v>10575</v>
      </c>
      <c r="I3423" t="s">
        <v>10576</v>
      </c>
      <c r="J3423" t="s">
        <v>10577</v>
      </c>
      <c r="K3423" s="3" t="s">
        <v>29</v>
      </c>
      <c r="L3423">
        <v>700000</v>
      </c>
      <c r="M3423">
        <v>871759</v>
      </c>
      <c r="N3423" t="s">
        <v>10578</v>
      </c>
      <c r="O3423" s="2">
        <v>99</v>
      </c>
      <c r="Q3423" s="10" t="s">
        <v>40</v>
      </c>
      <c r="R3423" s="21">
        <v>1998</v>
      </c>
      <c r="S3423" s="27" t="s">
        <v>13563</v>
      </c>
      <c r="T3423" s="25" t="str">
        <f>LEFT(S3423,3)</f>
        <v>Apr</v>
      </c>
      <c r="U3423" s="10" t="s">
        <v>247</v>
      </c>
      <c r="V3423" s="21">
        <v>6.8</v>
      </c>
      <c r="W3423" s="10">
        <v>6000</v>
      </c>
      <c r="X3423" s="10" t="s">
        <v>10575</v>
      </c>
      <c r="Y3423" s="10" t="s">
        <v>10576</v>
      </c>
      <c r="Z3423" s="10" t="s">
        <v>10577</v>
      </c>
      <c r="AA3423" s="22" t="s">
        <v>29</v>
      </c>
      <c r="AB3423" s="10">
        <v>700000</v>
      </c>
      <c r="AC3423" s="10">
        <v>871759</v>
      </c>
      <c r="AD3423" s="10" t="s">
        <v>10578</v>
      </c>
      <c r="AE3423" s="23">
        <v>99</v>
      </c>
    </row>
    <row r="3424" spans="1:31" x14ac:dyDescent="0.35">
      <c r="A3424" t="s">
        <v>10579</v>
      </c>
      <c r="B3424" t="s">
        <v>32</v>
      </c>
      <c r="C3424" t="s">
        <v>40</v>
      </c>
      <c r="D3424" s="2">
        <v>1998</v>
      </c>
      <c r="E3424" t="s">
        <v>10253</v>
      </c>
      <c r="F3424" s="2">
        <v>5</v>
      </c>
      <c r="G3424">
        <v>6600</v>
      </c>
      <c r="H3424" t="s">
        <v>4486</v>
      </c>
      <c r="I3424" t="s">
        <v>4917</v>
      </c>
      <c r="J3424" t="s">
        <v>4917</v>
      </c>
      <c r="K3424" s="3" t="s">
        <v>29</v>
      </c>
      <c r="L3424">
        <v>0</v>
      </c>
      <c r="M3424">
        <v>8072007</v>
      </c>
      <c r="N3424" t="s">
        <v>5108</v>
      </c>
      <c r="O3424" s="2">
        <v>103</v>
      </c>
      <c r="Q3424" s="9" t="s">
        <v>40</v>
      </c>
      <c r="R3424" s="18">
        <v>1998</v>
      </c>
      <c r="S3424" s="26" t="s">
        <v>13535</v>
      </c>
      <c r="T3424" s="25" t="str">
        <f>LEFT(S3424,3)</f>
        <v>Apr</v>
      </c>
      <c r="U3424" s="9" t="s">
        <v>29</v>
      </c>
      <c r="V3424" s="18">
        <v>5</v>
      </c>
      <c r="W3424" s="9">
        <v>6600</v>
      </c>
      <c r="X3424" s="9" t="s">
        <v>4486</v>
      </c>
      <c r="Y3424" s="9" t="s">
        <v>4917</v>
      </c>
      <c r="Z3424" s="9" t="s">
        <v>4917</v>
      </c>
      <c r="AA3424" s="19" t="s">
        <v>29</v>
      </c>
      <c r="AB3424" s="9">
        <v>0</v>
      </c>
      <c r="AC3424" s="9">
        <v>8072007</v>
      </c>
      <c r="AD3424" s="9" t="s">
        <v>5108</v>
      </c>
      <c r="AE3424" s="20">
        <v>103</v>
      </c>
    </row>
    <row r="3425" spans="1:31" x14ac:dyDescent="0.35">
      <c r="A3425" t="s">
        <v>10580</v>
      </c>
      <c r="B3425" t="s">
        <v>15</v>
      </c>
      <c r="C3425" t="s">
        <v>40</v>
      </c>
      <c r="D3425" s="2">
        <v>1998</v>
      </c>
      <c r="E3425" t="s">
        <v>10116</v>
      </c>
      <c r="F3425" s="2">
        <v>3.2</v>
      </c>
      <c r="G3425">
        <v>4900</v>
      </c>
      <c r="H3425" t="s">
        <v>10581</v>
      </c>
      <c r="I3425" t="s">
        <v>10582</v>
      </c>
      <c r="J3425" t="s">
        <v>10583</v>
      </c>
      <c r="K3425" s="3" t="s">
        <v>29</v>
      </c>
      <c r="L3425">
        <v>20000000</v>
      </c>
      <c r="M3425">
        <v>9257103</v>
      </c>
      <c r="N3425" t="s">
        <v>10584</v>
      </c>
      <c r="O3425" s="2">
        <v>90</v>
      </c>
      <c r="Q3425" s="10" t="s">
        <v>40</v>
      </c>
      <c r="R3425" s="21">
        <v>1998</v>
      </c>
      <c r="S3425" s="27" t="s">
        <v>13514</v>
      </c>
      <c r="T3425" s="25" t="str">
        <f>LEFT(S3425,3)</f>
        <v>Nov</v>
      </c>
      <c r="U3425" s="10" t="s">
        <v>29</v>
      </c>
      <c r="V3425" s="21">
        <v>3.2</v>
      </c>
      <c r="W3425" s="10">
        <v>4900</v>
      </c>
      <c r="X3425" s="10" t="s">
        <v>10581</v>
      </c>
      <c r="Y3425" s="10" t="s">
        <v>10582</v>
      </c>
      <c r="Z3425" s="10" t="s">
        <v>10583</v>
      </c>
      <c r="AA3425" s="22" t="s">
        <v>29</v>
      </c>
      <c r="AB3425" s="10">
        <v>20000000</v>
      </c>
      <c r="AC3425" s="10">
        <v>9257103</v>
      </c>
      <c r="AD3425" s="10" t="s">
        <v>10584</v>
      </c>
      <c r="AE3425" s="23">
        <v>90</v>
      </c>
    </row>
    <row r="3426" spans="1:31" x14ac:dyDescent="0.35">
      <c r="A3426" t="s">
        <v>10585</v>
      </c>
      <c r="B3426" t="s">
        <v>15</v>
      </c>
      <c r="C3426" t="s">
        <v>62</v>
      </c>
      <c r="D3426" s="2">
        <v>1998</v>
      </c>
      <c r="E3426" t="s">
        <v>10135</v>
      </c>
      <c r="F3426" s="2">
        <v>7.3</v>
      </c>
      <c r="G3426">
        <v>8300</v>
      </c>
      <c r="H3426" t="s">
        <v>526</v>
      </c>
      <c r="I3426" t="s">
        <v>526</v>
      </c>
      <c r="J3426" t="s">
        <v>10586</v>
      </c>
      <c r="K3426" s="3" t="s">
        <v>21</v>
      </c>
      <c r="L3426">
        <v>0</v>
      </c>
      <c r="M3426">
        <v>1214198</v>
      </c>
      <c r="N3426" t="s">
        <v>10587</v>
      </c>
      <c r="O3426" s="2">
        <v>124</v>
      </c>
      <c r="Q3426" s="9" t="s">
        <v>62</v>
      </c>
      <c r="R3426" s="18">
        <v>1998</v>
      </c>
      <c r="S3426" s="26" t="s">
        <v>13518</v>
      </c>
      <c r="T3426" s="25" t="str">
        <f>LEFT(S3426,3)</f>
        <v>Dec</v>
      </c>
      <c r="U3426" s="9" t="s">
        <v>29</v>
      </c>
      <c r="V3426" s="18">
        <v>7.3</v>
      </c>
      <c r="W3426" s="9">
        <v>8300</v>
      </c>
      <c r="X3426" s="9" t="s">
        <v>526</v>
      </c>
      <c r="Y3426" s="9" t="s">
        <v>526</v>
      </c>
      <c r="Z3426" s="9" t="s">
        <v>10586</v>
      </c>
      <c r="AA3426" s="19" t="s">
        <v>21</v>
      </c>
      <c r="AB3426" s="9">
        <v>0</v>
      </c>
      <c r="AC3426" s="9">
        <v>1214198</v>
      </c>
      <c r="AD3426" s="9" t="s">
        <v>10587</v>
      </c>
      <c r="AE3426" s="20">
        <v>124</v>
      </c>
    </row>
    <row r="3427" spans="1:31" x14ac:dyDescent="0.35">
      <c r="A3427" t="s">
        <v>10588</v>
      </c>
      <c r="B3427" t="s">
        <v>2706</v>
      </c>
      <c r="C3427" t="s">
        <v>40</v>
      </c>
      <c r="D3427" s="2">
        <v>1998</v>
      </c>
      <c r="E3427" t="s">
        <v>10589</v>
      </c>
      <c r="F3427" s="2">
        <v>6.3</v>
      </c>
      <c r="G3427">
        <v>7400</v>
      </c>
      <c r="H3427" t="s">
        <v>10590</v>
      </c>
      <c r="I3427" t="s">
        <v>9002</v>
      </c>
      <c r="J3427" t="s">
        <v>10591</v>
      </c>
      <c r="K3427" s="3" t="s">
        <v>21</v>
      </c>
      <c r="L3427">
        <v>0</v>
      </c>
      <c r="N3427" t="s">
        <v>10592</v>
      </c>
      <c r="O3427" s="2">
        <v>111</v>
      </c>
      <c r="Q3427" s="10" t="s">
        <v>40</v>
      </c>
      <c r="R3427" s="21">
        <v>1998</v>
      </c>
      <c r="S3427" s="27" t="s">
        <v>13564</v>
      </c>
      <c r="T3427" s="25" t="str">
        <f>LEFT(S3427,3)</f>
        <v>Jan</v>
      </c>
      <c r="U3427" s="10" t="s">
        <v>21</v>
      </c>
      <c r="V3427" s="21">
        <v>6.3</v>
      </c>
      <c r="W3427" s="10">
        <v>7400</v>
      </c>
      <c r="X3427" s="10" t="s">
        <v>10590</v>
      </c>
      <c r="Y3427" s="10" t="s">
        <v>9002</v>
      </c>
      <c r="Z3427" s="10" t="s">
        <v>10591</v>
      </c>
      <c r="AA3427" s="22" t="s">
        <v>21</v>
      </c>
      <c r="AB3427" s="10">
        <v>0</v>
      </c>
      <c r="AC3427" s="10"/>
      <c r="AD3427" s="10" t="s">
        <v>10592</v>
      </c>
      <c r="AE3427" s="23">
        <v>111</v>
      </c>
    </row>
    <row r="3428" spans="1:31" x14ac:dyDescent="0.35">
      <c r="A3428" t="s">
        <v>10593</v>
      </c>
      <c r="B3428" t="s">
        <v>15</v>
      </c>
      <c r="C3428" t="s">
        <v>103</v>
      </c>
      <c r="D3428" s="2">
        <v>1998</v>
      </c>
      <c r="E3428" t="s">
        <v>9745</v>
      </c>
      <c r="F3428" s="2">
        <v>6.5</v>
      </c>
      <c r="G3428">
        <v>8400</v>
      </c>
      <c r="H3428" t="s">
        <v>8471</v>
      </c>
      <c r="I3428" t="s">
        <v>10594</v>
      </c>
      <c r="J3428" t="s">
        <v>1538</v>
      </c>
      <c r="K3428" s="3" t="s">
        <v>29</v>
      </c>
      <c r="L3428">
        <v>4500000</v>
      </c>
      <c r="M3428">
        <v>1036818</v>
      </c>
      <c r="N3428" t="s">
        <v>10595</v>
      </c>
      <c r="O3428" s="2">
        <v>101</v>
      </c>
      <c r="Q3428" s="9" t="s">
        <v>103</v>
      </c>
      <c r="R3428" s="18">
        <v>1998</v>
      </c>
      <c r="S3428" s="26" t="s">
        <v>13468</v>
      </c>
      <c r="T3428" s="25" t="str">
        <f>LEFT(S3428,3)</f>
        <v>Jan</v>
      </c>
      <c r="U3428" s="9" t="s">
        <v>29</v>
      </c>
      <c r="V3428" s="18">
        <v>6.5</v>
      </c>
      <c r="W3428" s="9">
        <v>8400</v>
      </c>
      <c r="X3428" s="9" t="s">
        <v>8471</v>
      </c>
      <c r="Y3428" s="9" t="s">
        <v>10594</v>
      </c>
      <c r="Z3428" s="9" t="s">
        <v>1538</v>
      </c>
      <c r="AA3428" s="19" t="s">
        <v>29</v>
      </c>
      <c r="AB3428" s="9">
        <v>4500000</v>
      </c>
      <c r="AC3428" s="9">
        <v>1036818</v>
      </c>
      <c r="AD3428" s="9" t="s">
        <v>10595</v>
      </c>
      <c r="AE3428" s="20">
        <v>101</v>
      </c>
    </row>
    <row r="3429" spans="1:31" x14ac:dyDescent="0.35">
      <c r="A3429" t="s">
        <v>10596</v>
      </c>
      <c r="B3429" t="s">
        <v>15</v>
      </c>
      <c r="C3429" t="s">
        <v>40</v>
      </c>
      <c r="D3429" s="2">
        <v>1998</v>
      </c>
      <c r="E3429" t="s">
        <v>10015</v>
      </c>
      <c r="F3429" s="2">
        <v>5.6</v>
      </c>
      <c r="G3429">
        <v>4800</v>
      </c>
      <c r="H3429" t="s">
        <v>9495</v>
      </c>
      <c r="I3429" t="s">
        <v>10597</v>
      </c>
      <c r="J3429" t="s">
        <v>9385</v>
      </c>
      <c r="K3429" s="3" t="s">
        <v>29</v>
      </c>
      <c r="L3429">
        <v>0</v>
      </c>
      <c r="M3429">
        <v>4106588</v>
      </c>
      <c r="N3429" t="s">
        <v>6209</v>
      </c>
      <c r="O3429" s="2">
        <v>93</v>
      </c>
      <c r="Q3429" s="10" t="s">
        <v>40</v>
      </c>
      <c r="R3429" s="21">
        <v>1998</v>
      </c>
      <c r="S3429" s="27" t="s">
        <v>13496</v>
      </c>
      <c r="T3429" s="25" t="str">
        <f>LEFT(S3429,3)</f>
        <v>Feb</v>
      </c>
      <c r="U3429" s="10" t="s">
        <v>29</v>
      </c>
      <c r="V3429" s="21">
        <v>5.6</v>
      </c>
      <c r="W3429" s="10">
        <v>4800</v>
      </c>
      <c r="X3429" s="10" t="s">
        <v>9495</v>
      </c>
      <c r="Y3429" s="10" t="s">
        <v>10597</v>
      </c>
      <c r="Z3429" s="10" t="s">
        <v>9385</v>
      </c>
      <c r="AA3429" s="22" t="s">
        <v>29</v>
      </c>
      <c r="AB3429" s="10">
        <v>0</v>
      </c>
      <c r="AC3429" s="10">
        <v>4106588</v>
      </c>
      <c r="AD3429" s="10" t="s">
        <v>6209</v>
      </c>
      <c r="AE3429" s="23">
        <v>93</v>
      </c>
    </row>
    <row r="3430" spans="1:31" x14ac:dyDescent="0.35">
      <c r="A3430" t="s">
        <v>10598</v>
      </c>
      <c r="B3430" t="s">
        <v>1998</v>
      </c>
      <c r="C3430" t="s">
        <v>16</v>
      </c>
      <c r="D3430" s="2">
        <v>1998</v>
      </c>
      <c r="E3430" t="s">
        <v>10599</v>
      </c>
      <c r="F3430" s="2">
        <v>6.2</v>
      </c>
      <c r="G3430">
        <v>2900</v>
      </c>
      <c r="H3430" t="s">
        <v>8570</v>
      </c>
      <c r="I3430" t="s">
        <v>10600</v>
      </c>
      <c r="J3430" t="s">
        <v>9081</v>
      </c>
      <c r="K3430" s="3" t="s">
        <v>29</v>
      </c>
      <c r="L3430">
        <v>0</v>
      </c>
      <c r="M3430">
        <v>4390</v>
      </c>
      <c r="N3430" t="s">
        <v>9108</v>
      </c>
      <c r="O3430" s="2">
        <v>97</v>
      </c>
      <c r="Q3430" s="9" t="s">
        <v>16</v>
      </c>
      <c r="R3430" s="18">
        <v>1998</v>
      </c>
      <c r="S3430" s="26" t="s">
        <v>13492</v>
      </c>
      <c r="T3430" s="25" t="str">
        <f>LEFT(S3430,3)</f>
        <v>Jan</v>
      </c>
      <c r="U3430" s="9" t="s">
        <v>29</v>
      </c>
      <c r="V3430" s="18">
        <v>6.2</v>
      </c>
      <c r="W3430" s="9">
        <v>2900</v>
      </c>
      <c r="X3430" s="9" t="s">
        <v>8570</v>
      </c>
      <c r="Y3430" s="9" t="s">
        <v>10600</v>
      </c>
      <c r="Z3430" s="9" t="s">
        <v>9081</v>
      </c>
      <c r="AA3430" s="19" t="s">
        <v>29</v>
      </c>
      <c r="AB3430" s="9">
        <v>0</v>
      </c>
      <c r="AC3430" s="9">
        <v>4390</v>
      </c>
      <c r="AD3430" s="9" t="s">
        <v>9108</v>
      </c>
      <c r="AE3430" s="20">
        <v>97</v>
      </c>
    </row>
    <row r="3431" spans="1:31" x14ac:dyDescent="0.35">
      <c r="A3431" t="s">
        <v>10601</v>
      </c>
      <c r="B3431" t="s">
        <v>15</v>
      </c>
      <c r="C3431" t="s">
        <v>40</v>
      </c>
      <c r="D3431" s="2">
        <v>1998</v>
      </c>
      <c r="E3431" t="s">
        <v>9887</v>
      </c>
      <c r="F3431" s="2">
        <v>5.8</v>
      </c>
      <c r="G3431">
        <v>2700</v>
      </c>
      <c r="H3431" t="s">
        <v>10602</v>
      </c>
      <c r="I3431" t="s">
        <v>10602</v>
      </c>
      <c r="J3431" t="s">
        <v>8872</v>
      </c>
      <c r="K3431" s="3" t="s">
        <v>29</v>
      </c>
      <c r="L3431">
        <v>0</v>
      </c>
      <c r="M3431">
        <v>123104</v>
      </c>
      <c r="N3431" t="s">
        <v>5108</v>
      </c>
      <c r="O3431" s="2">
        <v>91</v>
      </c>
      <c r="Q3431" s="10" t="s">
        <v>40</v>
      </c>
      <c r="R3431" s="21">
        <v>1998</v>
      </c>
      <c r="S3431" s="27" t="s">
        <v>13484</v>
      </c>
      <c r="T3431" s="25" t="str">
        <f>LEFT(S3431,3)</f>
        <v>Apr</v>
      </c>
      <c r="U3431" s="10" t="s">
        <v>29</v>
      </c>
      <c r="V3431" s="21">
        <v>5.8</v>
      </c>
      <c r="W3431" s="10">
        <v>2700</v>
      </c>
      <c r="X3431" s="10" t="s">
        <v>10602</v>
      </c>
      <c r="Y3431" s="10" t="s">
        <v>10602</v>
      </c>
      <c r="Z3431" s="10" t="s">
        <v>8872</v>
      </c>
      <c r="AA3431" s="22" t="s">
        <v>29</v>
      </c>
      <c r="AB3431" s="10">
        <v>0</v>
      </c>
      <c r="AC3431" s="10">
        <v>123104</v>
      </c>
      <c r="AD3431" s="10" t="s">
        <v>5108</v>
      </c>
      <c r="AE3431" s="23">
        <v>91</v>
      </c>
    </row>
    <row r="3432" spans="1:31" x14ac:dyDescent="0.35">
      <c r="A3432" t="s">
        <v>10603</v>
      </c>
      <c r="B3432" t="s">
        <v>15</v>
      </c>
      <c r="C3432" t="s">
        <v>40</v>
      </c>
      <c r="D3432" s="2">
        <v>1998</v>
      </c>
      <c r="E3432" t="s">
        <v>9745</v>
      </c>
      <c r="F3432" s="2">
        <v>7</v>
      </c>
      <c r="G3432">
        <v>7800</v>
      </c>
      <c r="H3432" t="s">
        <v>3441</v>
      </c>
      <c r="I3432" t="s">
        <v>3041</v>
      </c>
      <c r="J3432" t="s">
        <v>6824</v>
      </c>
      <c r="K3432" s="3" t="s">
        <v>21</v>
      </c>
      <c r="L3432">
        <v>0</v>
      </c>
      <c r="M3432">
        <v>524864</v>
      </c>
      <c r="N3432" t="s">
        <v>30</v>
      </c>
      <c r="O3432" s="2">
        <v>95</v>
      </c>
      <c r="Q3432" s="9" t="s">
        <v>40</v>
      </c>
      <c r="R3432" s="18">
        <v>1998</v>
      </c>
      <c r="S3432" s="26" t="s">
        <v>13468</v>
      </c>
      <c r="T3432" s="25" t="str">
        <f>LEFT(S3432,3)</f>
        <v>Jan</v>
      </c>
      <c r="U3432" s="9" t="s">
        <v>29</v>
      </c>
      <c r="V3432" s="18">
        <v>7</v>
      </c>
      <c r="W3432" s="9">
        <v>7800</v>
      </c>
      <c r="X3432" s="9" t="s">
        <v>3441</v>
      </c>
      <c r="Y3432" s="9" t="s">
        <v>3041</v>
      </c>
      <c r="Z3432" s="9" t="s">
        <v>6824</v>
      </c>
      <c r="AA3432" s="19" t="s">
        <v>21</v>
      </c>
      <c r="AB3432" s="9">
        <v>0</v>
      </c>
      <c r="AC3432" s="9">
        <v>524864</v>
      </c>
      <c r="AD3432" s="9" t="s">
        <v>30</v>
      </c>
      <c r="AE3432" s="20">
        <v>95</v>
      </c>
    </row>
    <row r="3433" spans="1:31" x14ac:dyDescent="0.35">
      <c r="A3433" t="s">
        <v>10604</v>
      </c>
      <c r="B3433" t="s">
        <v>15</v>
      </c>
      <c r="C3433" t="s">
        <v>16</v>
      </c>
      <c r="D3433" s="2">
        <v>1998</v>
      </c>
      <c r="E3433" t="s">
        <v>10160</v>
      </c>
      <c r="F3433" s="2">
        <v>6.3</v>
      </c>
      <c r="G3433">
        <v>1900</v>
      </c>
      <c r="H3433" t="s">
        <v>4222</v>
      </c>
      <c r="I3433" t="s">
        <v>10605</v>
      </c>
      <c r="J3433" t="s">
        <v>10458</v>
      </c>
      <c r="K3433" s="3" t="s">
        <v>21</v>
      </c>
      <c r="L3433">
        <v>0</v>
      </c>
      <c r="M3433">
        <v>238497</v>
      </c>
      <c r="N3433" t="s">
        <v>10233</v>
      </c>
      <c r="O3433" s="2">
        <v>111</v>
      </c>
      <c r="Q3433" s="10" t="s">
        <v>16</v>
      </c>
      <c r="R3433" s="21">
        <v>1998</v>
      </c>
      <c r="S3433" s="27" t="s">
        <v>13524</v>
      </c>
      <c r="T3433" s="25" t="str">
        <f>LEFT(S3433,3)</f>
        <v>Jun</v>
      </c>
      <c r="U3433" s="10" t="s">
        <v>29</v>
      </c>
      <c r="V3433" s="21">
        <v>6.3</v>
      </c>
      <c r="W3433" s="10">
        <v>1900</v>
      </c>
      <c r="X3433" s="10" t="s">
        <v>4222</v>
      </c>
      <c r="Y3433" s="10" t="s">
        <v>10605</v>
      </c>
      <c r="Z3433" s="10" t="s">
        <v>10458</v>
      </c>
      <c r="AA3433" s="22" t="s">
        <v>21</v>
      </c>
      <c r="AB3433" s="10">
        <v>0</v>
      </c>
      <c r="AC3433" s="10">
        <v>238497</v>
      </c>
      <c r="AD3433" s="10" t="s">
        <v>10233</v>
      </c>
      <c r="AE3433" s="23">
        <v>111</v>
      </c>
    </row>
    <row r="3434" spans="1:31" x14ac:dyDescent="0.35">
      <c r="A3434" t="s">
        <v>10606</v>
      </c>
      <c r="B3434" t="s">
        <v>15</v>
      </c>
      <c r="C3434" t="s">
        <v>103</v>
      </c>
      <c r="D3434" s="2">
        <v>1998</v>
      </c>
      <c r="E3434" t="s">
        <v>10607</v>
      </c>
      <c r="F3434" s="2">
        <v>6.3</v>
      </c>
      <c r="G3434">
        <v>2100</v>
      </c>
      <c r="H3434" t="s">
        <v>10608</v>
      </c>
      <c r="I3434" t="s">
        <v>8971</v>
      </c>
      <c r="J3434" t="s">
        <v>1560</v>
      </c>
      <c r="K3434" s="3" t="s">
        <v>451</v>
      </c>
      <c r="L3434">
        <v>0</v>
      </c>
      <c r="M3434">
        <v>895788</v>
      </c>
      <c r="N3434" t="s">
        <v>10609</v>
      </c>
      <c r="O3434" s="2">
        <v>117</v>
      </c>
      <c r="Q3434" s="9" t="s">
        <v>103</v>
      </c>
      <c r="R3434" s="18">
        <v>1998</v>
      </c>
      <c r="S3434" s="26" t="s">
        <v>13565</v>
      </c>
      <c r="T3434" s="25" t="str">
        <f>LEFT(S3434,3)</f>
        <v>Oct</v>
      </c>
      <c r="U3434" s="9" t="s">
        <v>451</v>
      </c>
      <c r="V3434" s="18">
        <v>6.3</v>
      </c>
      <c r="W3434" s="9">
        <v>2100</v>
      </c>
      <c r="X3434" s="9" t="s">
        <v>10608</v>
      </c>
      <c r="Y3434" s="9" t="s">
        <v>8971</v>
      </c>
      <c r="Z3434" s="9" t="s">
        <v>1560</v>
      </c>
      <c r="AA3434" s="19" t="s">
        <v>451</v>
      </c>
      <c r="AB3434" s="9">
        <v>0</v>
      </c>
      <c r="AC3434" s="9">
        <v>895788</v>
      </c>
      <c r="AD3434" s="9" t="s">
        <v>10609</v>
      </c>
      <c r="AE3434" s="20">
        <v>117</v>
      </c>
    </row>
    <row r="3435" spans="1:31" x14ac:dyDescent="0.35">
      <c r="A3435" t="s">
        <v>10610</v>
      </c>
      <c r="B3435" t="s">
        <v>32</v>
      </c>
      <c r="C3435" t="s">
        <v>16</v>
      </c>
      <c r="D3435" s="2">
        <v>1998</v>
      </c>
      <c r="E3435" t="s">
        <v>10107</v>
      </c>
      <c r="F3435" s="2">
        <v>6.3</v>
      </c>
      <c r="G3435">
        <v>506</v>
      </c>
      <c r="H3435" t="s">
        <v>10611</v>
      </c>
      <c r="I3435" t="s">
        <v>10612</v>
      </c>
      <c r="J3435" t="s">
        <v>10613</v>
      </c>
      <c r="K3435" s="3" t="s">
        <v>194</v>
      </c>
      <c r="L3435">
        <v>0</v>
      </c>
      <c r="M3435">
        <v>104255</v>
      </c>
      <c r="N3435" t="s">
        <v>10614</v>
      </c>
      <c r="O3435" s="2">
        <v>98</v>
      </c>
      <c r="Q3435" s="10" t="s">
        <v>16</v>
      </c>
      <c r="R3435" s="21">
        <v>1998</v>
      </c>
      <c r="S3435" s="27" t="s">
        <v>13511</v>
      </c>
      <c r="T3435" s="25" t="str">
        <f>LEFT(S3435,3)</f>
        <v>May</v>
      </c>
      <c r="U3435" s="10" t="s">
        <v>29</v>
      </c>
      <c r="V3435" s="21">
        <v>6.3</v>
      </c>
      <c r="W3435" s="10">
        <v>506</v>
      </c>
      <c r="X3435" s="10" t="s">
        <v>10611</v>
      </c>
      <c r="Y3435" s="10" t="s">
        <v>10612</v>
      </c>
      <c r="Z3435" s="10" t="s">
        <v>10613</v>
      </c>
      <c r="AA3435" s="22" t="s">
        <v>194</v>
      </c>
      <c r="AB3435" s="10">
        <v>0</v>
      </c>
      <c r="AC3435" s="10">
        <v>104255</v>
      </c>
      <c r="AD3435" s="10" t="s">
        <v>10614</v>
      </c>
      <c r="AE3435" s="23">
        <v>98</v>
      </c>
    </row>
    <row r="3436" spans="1:31" x14ac:dyDescent="0.35">
      <c r="A3436" t="s">
        <v>10615</v>
      </c>
      <c r="B3436" t="s">
        <v>32</v>
      </c>
      <c r="C3436" t="s">
        <v>40</v>
      </c>
      <c r="D3436" s="2">
        <v>1998</v>
      </c>
      <c r="E3436" t="s">
        <v>10616</v>
      </c>
      <c r="F3436" s="2">
        <v>4.9000000000000004</v>
      </c>
      <c r="G3436">
        <v>19000</v>
      </c>
      <c r="H3436" t="s">
        <v>3351</v>
      </c>
      <c r="I3436" t="s">
        <v>5082</v>
      </c>
      <c r="J3436" t="s">
        <v>1484</v>
      </c>
      <c r="K3436" s="3" t="s">
        <v>29</v>
      </c>
      <c r="L3436">
        <v>60000000</v>
      </c>
      <c r="M3436">
        <v>12069719</v>
      </c>
      <c r="N3436" t="s">
        <v>7999</v>
      </c>
      <c r="O3436" s="2">
        <v>114</v>
      </c>
      <c r="Q3436" s="9" t="s">
        <v>40</v>
      </c>
      <c r="R3436" s="18">
        <v>1998</v>
      </c>
      <c r="S3436" s="26" t="s">
        <v>13554</v>
      </c>
      <c r="T3436" s="25" t="str">
        <f>LEFT(S3436,3)</f>
        <v>Oct</v>
      </c>
      <c r="U3436" s="9" t="s">
        <v>29</v>
      </c>
      <c r="V3436" s="18">
        <v>4.9000000000000004</v>
      </c>
      <c r="W3436" s="9">
        <v>19000</v>
      </c>
      <c r="X3436" s="9" t="s">
        <v>3351</v>
      </c>
      <c r="Y3436" s="9" t="s">
        <v>5082</v>
      </c>
      <c r="Z3436" s="9" t="s">
        <v>1484</v>
      </c>
      <c r="AA3436" s="19" t="s">
        <v>29</v>
      </c>
      <c r="AB3436" s="9">
        <v>60000000</v>
      </c>
      <c r="AC3436" s="9">
        <v>12069719</v>
      </c>
      <c r="AD3436" s="9" t="s">
        <v>7999</v>
      </c>
      <c r="AE3436" s="20">
        <v>114</v>
      </c>
    </row>
    <row r="3437" spans="1:31" x14ac:dyDescent="0.35">
      <c r="A3437" t="s">
        <v>10617</v>
      </c>
      <c r="B3437" t="s">
        <v>15</v>
      </c>
      <c r="C3437" t="s">
        <v>40</v>
      </c>
      <c r="D3437" s="2">
        <v>1998</v>
      </c>
      <c r="E3437" t="s">
        <v>10094</v>
      </c>
      <c r="F3437" s="2">
        <v>6.3</v>
      </c>
      <c r="G3437">
        <v>7800</v>
      </c>
      <c r="H3437" t="s">
        <v>10033</v>
      </c>
      <c r="I3437" t="s">
        <v>10033</v>
      </c>
      <c r="J3437" t="s">
        <v>10618</v>
      </c>
      <c r="K3437" s="3" t="s">
        <v>29</v>
      </c>
      <c r="L3437">
        <v>5000000</v>
      </c>
      <c r="M3437">
        <v>4714658</v>
      </c>
      <c r="N3437" t="s">
        <v>7570</v>
      </c>
      <c r="O3437" s="2">
        <v>100</v>
      </c>
      <c r="Q3437" s="10" t="s">
        <v>40</v>
      </c>
      <c r="R3437" s="21">
        <v>1998</v>
      </c>
      <c r="S3437" s="27" t="s">
        <v>13508</v>
      </c>
      <c r="T3437" s="25" t="str">
        <f>LEFT(S3437,3)</f>
        <v>Aug</v>
      </c>
      <c r="U3437" s="10" t="s">
        <v>29</v>
      </c>
      <c r="V3437" s="21">
        <v>6.3</v>
      </c>
      <c r="W3437" s="10">
        <v>7800</v>
      </c>
      <c r="X3437" s="10" t="s">
        <v>10033</v>
      </c>
      <c r="Y3437" s="10" t="s">
        <v>10033</v>
      </c>
      <c r="Z3437" s="10" t="s">
        <v>10618</v>
      </c>
      <c r="AA3437" s="22" t="s">
        <v>29</v>
      </c>
      <c r="AB3437" s="10">
        <v>5000000</v>
      </c>
      <c r="AC3437" s="10">
        <v>4714658</v>
      </c>
      <c r="AD3437" s="10" t="s">
        <v>7570</v>
      </c>
      <c r="AE3437" s="23">
        <v>100</v>
      </c>
    </row>
    <row r="3438" spans="1:31" x14ac:dyDescent="0.35">
      <c r="A3438" t="s">
        <v>10619</v>
      </c>
      <c r="B3438" t="s">
        <v>15</v>
      </c>
      <c r="C3438" t="s">
        <v>40</v>
      </c>
      <c r="D3438" s="2">
        <v>1998</v>
      </c>
      <c r="E3438" t="s">
        <v>10217</v>
      </c>
      <c r="F3438" s="2">
        <v>6.9</v>
      </c>
      <c r="G3438">
        <v>14000</v>
      </c>
      <c r="H3438" t="s">
        <v>10620</v>
      </c>
      <c r="I3438" t="s">
        <v>10620</v>
      </c>
      <c r="J3438" t="s">
        <v>4739</v>
      </c>
      <c r="K3438" s="3" t="s">
        <v>29</v>
      </c>
      <c r="L3438">
        <v>5000000</v>
      </c>
      <c r="M3438">
        <v>2087471</v>
      </c>
      <c r="N3438" t="s">
        <v>5108</v>
      </c>
      <c r="O3438" s="2">
        <v>116</v>
      </c>
      <c r="Q3438" s="9" t="s">
        <v>40</v>
      </c>
      <c r="R3438" s="18">
        <v>1998</v>
      </c>
      <c r="S3438" s="26" t="s">
        <v>13531</v>
      </c>
      <c r="T3438" s="25" t="str">
        <f>LEFT(S3438,3)</f>
        <v>Jan</v>
      </c>
      <c r="U3438" s="9" t="s">
        <v>29</v>
      </c>
      <c r="V3438" s="18">
        <v>6.9</v>
      </c>
      <c r="W3438" s="9">
        <v>14000</v>
      </c>
      <c r="X3438" s="9" t="s">
        <v>10620</v>
      </c>
      <c r="Y3438" s="9" t="s">
        <v>10620</v>
      </c>
      <c r="Z3438" s="9" t="s">
        <v>4739</v>
      </c>
      <c r="AA3438" s="19" t="s">
        <v>29</v>
      </c>
      <c r="AB3438" s="9">
        <v>5000000</v>
      </c>
      <c r="AC3438" s="9">
        <v>2087471</v>
      </c>
      <c r="AD3438" s="9" t="s">
        <v>5108</v>
      </c>
      <c r="AE3438" s="20">
        <v>116</v>
      </c>
    </row>
    <row r="3439" spans="1:31" x14ac:dyDescent="0.35">
      <c r="A3439" t="s">
        <v>10621</v>
      </c>
      <c r="B3439" t="s">
        <v>1998</v>
      </c>
      <c r="C3439" t="s">
        <v>40</v>
      </c>
      <c r="D3439" s="2">
        <v>1998</v>
      </c>
      <c r="E3439" t="s">
        <v>10015</v>
      </c>
      <c r="F3439" s="2">
        <v>5</v>
      </c>
      <c r="G3439">
        <v>5300</v>
      </c>
      <c r="H3439" t="s">
        <v>5185</v>
      </c>
      <c r="I3439" t="s">
        <v>10622</v>
      </c>
      <c r="J3439" t="s">
        <v>344</v>
      </c>
      <c r="K3439" s="3" t="s">
        <v>29</v>
      </c>
      <c r="L3439">
        <v>0</v>
      </c>
      <c r="M3439">
        <v>7571115</v>
      </c>
      <c r="N3439" t="s">
        <v>10623</v>
      </c>
      <c r="O3439" s="2">
        <v>94</v>
      </c>
      <c r="Q3439" s="10" t="s">
        <v>40</v>
      </c>
      <c r="R3439" s="21">
        <v>1998</v>
      </c>
      <c r="S3439" s="27" t="s">
        <v>13496</v>
      </c>
      <c r="T3439" s="25" t="str">
        <f>LEFT(S3439,3)</f>
        <v>Feb</v>
      </c>
      <c r="U3439" s="10" t="s">
        <v>29</v>
      </c>
      <c r="V3439" s="21">
        <v>5</v>
      </c>
      <c r="W3439" s="10">
        <v>5300</v>
      </c>
      <c r="X3439" s="10" t="s">
        <v>5185</v>
      </c>
      <c r="Y3439" s="10" t="s">
        <v>10622</v>
      </c>
      <c r="Z3439" s="10" t="s">
        <v>344</v>
      </c>
      <c r="AA3439" s="22" t="s">
        <v>29</v>
      </c>
      <c r="AB3439" s="10">
        <v>0</v>
      </c>
      <c r="AC3439" s="10">
        <v>7571115</v>
      </c>
      <c r="AD3439" s="10" t="s">
        <v>10623</v>
      </c>
      <c r="AE3439" s="23">
        <v>94</v>
      </c>
    </row>
    <row r="3440" spans="1:31" x14ac:dyDescent="0.35">
      <c r="A3440" t="s">
        <v>10624</v>
      </c>
      <c r="B3440" t="s">
        <v>15</v>
      </c>
      <c r="C3440" t="s">
        <v>103</v>
      </c>
      <c r="D3440" s="2">
        <v>1998</v>
      </c>
      <c r="E3440" t="s">
        <v>10625</v>
      </c>
      <c r="F3440" s="2">
        <v>4.7</v>
      </c>
      <c r="G3440">
        <v>2500</v>
      </c>
      <c r="H3440" t="s">
        <v>10626</v>
      </c>
      <c r="I3440" t="s">
        <v>10626</v>
      </c>
      <c r="J3440" t="s">
        <v>1848</v>
      </c>
      <c r="K3440" s="3" t="s">
        <v>29</v>
      </c>
      <c r="L3440">
        <v>6000000</v>
      </c>
      <c r="M3440">
        <v>11710</v>
      </c>
      <c r="N3440" t="s">
        <v>10627</v>
      </c>
      <c r="O3440" s="2">
        <v>95</v>
      </c>
      <c r="Q3440" s="9" t="s">
        <v>103</v>
      </c>
      <c r="R3440" s="18">
        <v>1998</v>
      </c>
      <c r="S3440" s="26" t="s">
        <v>13566</v>
      </c>
      <c r="T3440" s="25" t="str">
        <f>LEFT(S3440,3)</f>
        <v>Jan</v>
      </c>
      <c r="U3440" s="9" t="s">
        <v>305</v>
      </c>
      <c r="V3440" s="18">
        <v>4.7</v>
      </c>
      <c r="W3440" s="9">
        <v>2500</v>
      </c>
      <c r="X3440" s="9" t="s">
        <v>10626</v>
      </c>
      <c r="Y3440" s="9" t="s">
        <v>10626</v>
      </c>
      <c r="Z3440" s="9" t="s">
        <v>1848</v>
      </c>
      <c r="AA3440" s="19" t="s">
        <v>29</v>
      </c>
      <c r="AB3440" s="9">
        <v>6000000</v>
      </c>
      <c r="AC3440" s="9">
        <v>11710</v>
      </c>
      <c r="AD3440" s="9" t="s">
        <v>10627</v>
      </c>
      <c r="AE3440" s="20">
        <v>95</v>
      </c>
    </row>
    <row r="3441" spans="1:31" x14ac:dyDescent="0.35">
      <c r="A3441" t="s">
        <v>10628</v>
      </c>
      <c r="B3441" t="s">
        <v>15</v>
      </c>
      <c r="C3441" t="s">
        <v>40</v>
      </c>
      <c r="D3441" s="2">
        <v>1998</v>
      </c>
      <c r="E3441" t="s">
        <v>9887</v>
      </c>
      <c r="F3441" s="2">
        <v>5.8</v>
      </c>
      <c r="G3441">
        <v>4500</v>
      </c>
      <c r="H3441" t="s">
        <v>2894</v>
      </c>
      <c r="I3441" t="s">
        <v>10629</v>
      </c>
      <c r="J3441" t="s">
        <v>7039</v>
      </c>
      <c r="K3441" s="3" t="s">
        <v>29</v>
      </c>
      <c r="L3441">
        <v>0</v>
      </c>
      <c r="M3441">
        <v>77910</v>
      </c>
      <c r="N3441" t="s">
        <v>10630</v>
      </c>
      <c r="O3441" s="2">
        <v>102</v>
      </c>
      <c r="Q3441" s="10" t="s">
        <v>40</v>
      </c>
      <c r="R3441" s="21">
        <v>1998</v>
      </c>
      <c r="S3441" s="27" t="s">
        <v>13484</v>
      </c>
      <c r="T3441" s="25" t="str">
        <f>LEFT(S3441,3)</f>
        <v>Apr</v>
      </c>
      <c r="U3441" s="10" t="s">
        <v>29</v>
      </c>
      <c r="V3441" s="21">
        <v>5.8</v>
      </c>
      <c r="W3441" s="10">
        <v>4500</v>
      </c>
      <c r="X3441" s="10" t="s">
        <v>2894</v>
      </c>
      <c r="Y3441" s="10" t="s">
        <v>10629</v>
      </c>
      <c r="Z3441" s="10" t="s">
        <v>7039</v>
      </c>
      <c r="AA3441" s="22" t="s">
        <v>29</v>
      </c>
      <c r="AB3441" s="10">
        <v>0</v>
      </c>
      <c r="AC3441" s="10">
        <v>77910</v>
      </c>
      <c r="AD3441" s="10" t="s">
        <v>10630</v>
      </c>
      <c r="AE3441" s="23">
        <v>102</v>
      </c>
    </row>
    <row r="3442" spans="1:31" x14ac:dyDescent="0.35">
      <c r="A3442" t="s">
        <v>10631</v>
      </c>
      <c r="B3442" t="s">
        <v>15</v>
      </c>
      <c r="C3442" t="s">
        <v>40</v>
      </c>
      <c r="D3442" s="2">
        <v>1998</v>
      </c>
      <c r="E3442" t="s">
        <v>10112</v>
      </c>
      <c r="F3442" s="2">
        <v>5.9</v>
      </c>
      <c r="G3442">
        <v>9800</v>
      </c>
      <c r="H3442" t="s">
        <v>7264</v>
      </c>
      <c r="I3442" t="s">
        <v>10632</v>
      </c>
      <c r="J3442" t="s">
        <v>986</v>
      </c>
      <c r="K3442" s="3" t="s">
        <v>29</v>
      </c>
      <c r="L3442">
        <v>15000000</v>
      </c>
      <c r="M3442">
        <v>1808004</v>
      </c>
      <c r="N3442" t="s">
        <v>10633</v>
      </c>
      <c r="O3442" s="2">
        <v>122</v>
      </c>
      <c r="Q3442" s="9" t="s">
        <v>40</v>
      </c>
      <c r="R3442" s="18">
        <v>1998</v>
      </c>
      <c r="S3442" s="26" t="s">
        <v>13513</v>
      </c>
      <c r="T3442" s="25" t="str">
        <f>LEFT(S3442,3)</f>
        <v>Dec</v>
      </c>
      <c r="U3442" s="9" t="s">
        <v>29</v>
      </c>
      <c r="V3442" s="18">
        <v>5.9</v>
      </c>
      <c r="W3442" s="9">
        <v>9800</v>
      </c>
      <c r="X3442" s="9" t="s">
        <v>7264</v>
      </c>
      <c r="Y3442" s="9" t="s">
        <v>10632</v>
      </c>
      <c r="Z3442" s="9" t="s">
        <v>986</v>
      </c>
      <c r="AA3442" s="19" t="s">
        <v>29</v>
      </c>
      <c r="AB3442" s="9">
        <v>15000000</v>
      </c>
      <c r="AC3442" s="9">
        <v>1808004</v>
      </c>
      <c r="AD3442" s="9" t="s">
        <v>10633</v>
      </c>
      <c r="AE3442" s="20">
        <v>122</v>
      </c>
    </row>
    <row r="3443" spans="1:31" x14ac:dyDescent="0.35">
      <c r="A3443" t="s">
        <v>10634</v>
      </c>
      <c r="B3443" t="s">
        <v>1998</v>
      </c>
      <c r="C3443" t="s">
        <v>40</v>
      </c>
      <c r="D3443" s="2">
        <v>1998</v>
      </c>
      <c r="E3443" t="s">
        <v>10116</v>
      </c>
      <c r="F3443" s="2">
        <v>5.0999999999999996</v>
      </c>
      <c r="G3443">
        <v>8200</v>
      </c>
      <c r="H3443" t="s">
        <v>10635</v>
      </c>
      <c r="I3443" t="s">
        <v>10636</v>
      </c>
      <c r="J3443" t="s">
        <v>2130</v>
      </c>
      <c r="K3443" s="3" t="s">
        <v>29</v>
      </c>
      <c r="L3443">
        <v>35000000</v>
      </c>
      <c r="M3443">
        <v>10493366</v>
      </c>
      <c r="N3443" t="s">
        <v>6530</v>
      </c>
      <c r="O3443" s="2">
        <v>91</v>
      </c>
      <c r="Q3443" s="10" t="s">
        <v>40</v>
      </c>
      <c r="R3443" s="21">
        <v>1998</v>
      </c>
      <c r="S3443" s="27" t="s">
        <v>13514</v>
      </c>
      <c r="T3443" s="25" t="str">
        <f>LEFT(S3443,3)</f>
        <v>Nov</v>
      </c>
      <c r="U3443" s="10" t="s">
        <v>29</v>
      </c>
      <c r="V3443" s="21">
        <v>5.0999999999999996</v>
      </c>
      <c r="W3443" s="10">
        <v>8200</v>
      </c>
      <c r="X3443" s="10" t="s">
        <v>10635</v>
      </c>
      <c r="Y3443" s="10" t="s">
        <v>10636</v>
      </c>
      <c r="Z3443" s="10" t="s">
        <v>2130</v>
      </c>
      <c r="AA3443" s="22" t="s">
        <v>29</v>
      </c>
      <c r="AB3443" s="10">
        <v>35000000</v>
      </c>
      <c r="AC3443" s="10">
        <v>10493366</v>
      </c>
      <c r="AD3443" s="10" t="s">
        <v>6530</v>
      </c>
      <c r="AE3443" s="23">
        <v>91</v>
      </c>
    </row>
    <row r="3444" spans="1:31" x14ac:dyDescent="0.35">
      <c r="A3444" t="s">
        <v>10637</v>
      </c>
      <c r="B3444" t="s">
        <v>446</v>
      </c>
      <c r="C3444" t="s">
        <v>16</v>
      </c>
      <c r="D3444" s="2">
        <v>1998</v>
      </c>
      <c r="E3444" t="s">
        <v>10638</v>
      </c>
      <c r="F3444" s="2">
        <v>7</v>
      </c>
      <c r="G3444">
        <v>534</v>
      </c>
      <c r="H3444" t="s">
        <v>1686</v>
      </c>
      <c r="I3444" t="s">
        <v>1686</v>
      </c>
      <c r="J3444" t="s">
        <v>6922</v>
      </c>
      <c r="K3444" s="3" t="s">
        <v>29</v>
      </c>
      <c r="L3444">
        <v>0</v>
      </c>
      <c r="N3444" t="s">
        <v>10639</v>
      </c>
      <c r="O3444" s="2">
        <v>83</v>
      </c>
      <c r="Q3444" s="9" t="s">
        <v>16</v>
      </c>
      <c r="R3444" s="18">
        <v>1998</v>
      </c>
      <c r="S3444" s="26" t="s">
        <v>13567</v>
      </c>
      <c r="T3444" s="25" t="str">
        <f>LEFT(S3444,3)</f>
        <v>Feb</v>
      </c>
      <c r="U3444" s="9" t="s">
        <v>29</v>
      </c>
      <c r="V3444" s="18">
        <v>7</v>
      </c>
      <c r="W3444" s="9">
        <v>534</v>
      </c>
      <c r="X3444" s="9" t="s">
        <v>1686</v>
      </c>
      <c r="Y3444" s="9" t="s">
        <v>1686</v>
      </c>
      <c r="Z3444" s="9" t="s">
        <v>6922</v>
      </c>
      <c r="AA3444" s="19" t="s">
        <v>29</v>
      </c>
      <c r="AB3444" s="9">
        <v>0</v>
      </c>
      <c r="AC3444" s="9"/>
      <c r="AD3444" s="9" t="s">
        <v>10639</v>
      </c>
      <c r="AE3444" s="20">
        <v>83</v>
      </c>
    </row>
    <row r="3445" spans="1:31" x14ac:dyDescent="0.35">
      <c r="A3445" t="s">
        <v>10640</v>
      </c>
      <c r="B3445" t="s">
        <v>15</v>
      </c>
      <c r="C3445" t="s">
        <v>33</v>
      </c>
      <c r="D3445" s="2">
        <v>1999</v>
      </c>
      <c r="E3445" t="s">
        <v>10641</v>
      </c>
      <c r="F3445" s="2">
        <v>8.6999999999999993</v>
      </c>
      <c r="G3445">
        <v>1700000</v>
      </c>
      <c r="H3445" t="s">
        <v>9048</v>
      </c>
      <c r="I3445" t="s">
        <v>8660</v>
      </c>
      <c r="J3445" t="s">
        <v>5075</v>
      </c>
      <c r="K3445" s="3" t="s">
        <v>29</v>
      </c>
      <c r="L3445">
        <v>63000000</v>
      </c>
      <c r="M3445">
        <v>466364845</v>
      </c>
      <c r="N3445" t="s">
        <v>22</v>
      </c>
      <c r="O3445" s="2">
        <v>136</v>
      </c>
      <c r="Q3445" s="10" t="s">
        <v>33</v>
      </c>
      <c r="R3445" s="21">
        <v>1999</v>
      </c>
      <c r="S3445" s="27" t="s">
        <v>13568</v>
      </c>
      <c r="T3445" s="25" t="str">
        <f>LEFT(S3445,3)</f>
        <v>Mar</v>
      </c>
      <c r="U3445" s="10" t="s">
        <v>29</v>
      </c>
      <c r="V3445" s="21">
        <v>8.6999999999999993</v>
      </c>
      <c r="W3445" s="10">
        <v>1700000</v>
      </c>
      <c r="X3445" s="10" t="s">
        <v>9048</v>
      </c>
      <c r="Y3445" s="10" t="s">
        <v>8660</v>
      </c>
      <c r="Z3445" s="10" t="s">
        <v>5075</v>
      </c>
      <c r="AA3445" s="22" t="s">
        <v>29</v>
      </c>
      <c r="AB3445" s="10">
        <v>63000000</v>
      </c>
      <c r="AC3445" s="10">
        <v>466364845</v>
      </c>
      <c r="AD3445" s="10" t="s">
        <v>22</v>
      </c>
      <c r="AE3445" s="23">
        <v>136</v>
      </c>
    </row>
    <row r="3446" spans="1:31" x14ac:dyDescent="0.35">
      <c r="A3446" t="s">
        <v>10642</v>
      </c>
      <c r="B3446" t="s">
        <v>15</v>
      </c>
      <c r="C3446" t="s">
        <v>16</v>
      </c>
      <c r="D3446" s="2">
        <v>1999</v>
      </c>
      <c r="E3446" t="s">
        <v>10643</v>
      </c>
      <c r="F3446" s="2">
        <v>8.8000000000000007</v>
      </c>
      <c r="G3446">
        <v>1900000</v>
      </c>
      <c r="H3446" t="s">
        <v>6817</v>
      </c>
      <c r="I3446" t="s">
        <v>10644</v>
      </c>
      <c r="J3446" t="s">
        <v>6534</v>
      </c>
      <c r="K3446" s="3" t="s">
        <v>5816</v>
      </c>
      <c r="L3446">
        <v>63000000</v>
      </c>
      <c r="M3446">
        <v>101209702</v>
      </c>
      <c r="N3446" t="s">
        <v>9108</v>
      </c>
      <c r="O3446" s="2">
        <v>139</v>
      </c>
      <c r="Q3446" s="9" t="s">
        <v>16</v>
      </c>
      <c r="R3446" s="18">
        <v>1999</v>
      </c>
      <c r="S3446" s="26" t="s">
        <v>13569</v>
      </c>
      <c r="T3446" s="25" t="str">
        <f>LEFT(S3446,3)</f>
        <v>Oct</v>
      </c>
      <c r="U3446" s="9" t="s">
        <v>29</v>
      </c>
      <c r="V3446" s="18">
        <v>8.8000000000000007</v>
      </c>
      <c r="W3446" s="9">
        <v>1900000</v>
      </c>
      <c r="X3446" s="9" t="s">
        <v>6817</v>
      </c>
      <c r="Y3446" s="9" t="s">
        <v>10644</v>
      </c>
      <c r="Z3446" s="9" t="s">
        <v>6534</v>
      </c>
      <c r="AA3446" s="19" t="s">
        <v>5816</v>
      </c>
      <c r="AB3446" s="9">
        <v>63000000</v>
      </c>
      <c r="AC3446" s="9">
        <v>101209702</v>
      </c>
      <c r="AD3446" s="9" t="s">
        <v>9108</v>
      </c>
      <c r="AE3446" s="20">
        <v>139</v>
      </c>
    </row>
    <row r="3447" spans="1:31" x14ac:dyDescent="0.35">
      <c r="A3447" t="s">
        <v>10645</v>
      </c>
      <c r="B3447" t="s">
        <v>15</v>
      </c>
      <c r="C3447" t="s">
        <v>103</v>
      </c>
      <c r="D3447" s="2">
        <v>1999</v>
      </c>
      <c r="E3447" t="s">
        <v>10646</v>
      </c>
      <c r="F3447" s="2">
        <v>7.4</v>
      </c>
      <c r="G3447">
        <v>189000</v>
      </c>
      <c r="H3447" t="s">
        <v>5933</v>
      </c>
      <c r="I3447" t="s">
        <v>10647</v>
      </c>
      <c r="J3447" t="s">
        <v>9528</v>
      </c>
      <c r="K3447" s="3" t="s">
        <v>29</v>
      </c>
      <c r="L3447">
        <v>40000000</v>
      </c>
      <c r="M3447">
        <v>128799509</v>
      </c>
      <c r="N3447" t="s">
        <v>3743</v>
      </c>
      <c r="O3447" s="2">
        <v>139</v>
      </c>
      <c r="Q3447" s="10" t="s">
        <v>103</v>
      </c>
      <c r="R3447" s="21">
        <v>1999</v>
      </c>
      <c r="S3447" s="27" t="s">
        <v>13570</v>
      </c>
      <c r="T3447" s="25" t="str">
        <f>LEFT(S3447,3)</f>
        <v>Dec</v>
      </c>
      <c r="U3447" s="10" t="s">
        <v>29</v>
      </c>
      <c r="V3447" s="21">
        <v>7.4</v>
      </c>
      <c r="W3447" s="10">
        <v>189000</v>
      </c>
      <c r="X3447" s="10" t="s">
        <v>5933</v>
      </c>
      <c r="Y3447" s="10" t="s">
        <v>10647</v>
      </c>
      <c r="Z3447" s="10" t="s">
        <v>9528</v>
      </c>
      <c r="AA3447" s="22" t="s">
        <v>29</v>
      </c>
      <c r="AB3447" s="10">
        <v>40000000</v>
      </c>
      <c r="AC3447" s="10">
        <v>128799509</v>
      </c>
      <c r="AD3447" s="10" t="s">
        <v>3743</v>
      </c>
      <c r="AE3447" s="23">
        <v>139</v>
      </c>
    </row>
    <row r="3448" spans="1:31" x14ac:dyDescent="0.35">
      <c r="A3448" t="s">
        <v>10648</v>
      </c>
      <c r="C3448" t="s">
        <v>16</v>
      </c>
      <c r="D3448" s="2">
        <v>1999</v>
      </c>
      <c r="E3448" t="s">
        <v>5461</v>
      </c>
      <c r="F3448" s="2">
        <v>7.4</v>
      </c>
      <c r="G3448">
        <v>313000</v>
      </c>
      <c r="H3448" t="s">
        <v>18</v>
      </c>
      <c r="I3448" t="s">
        <v>18</v>
      </c>
      <c r="J3448" t="s">
        <v>1477</v>
      </c>
      <c r="K3448" s="3" t="s">
        <v>21</v>
      </c>
      <c r="L3448">
        <v>65000000</v>
      </c>
      <c r="M3448">
        <v>162242684</v>
      </c>
      <c r="N3448" t="s">
        <v>22</v>
      </c>
      <c r="O3448" s="2">
        <v>159</v>
      </c>
      <c r="Q3448" s="9" t="s">
        <v>16</v>
      </c>
      <c r="R3448" s="18">
        <v>1999</v>
      </c>
      <c r="S3448" s="26" t="s">
        <v>12910</v>
      </c>
      <c r="T3448" s="25" t="str">
        <f>LEFT(S3448,3)</f>
        <v>Jul</v>
      </c>
      <c r="U3448" s="9" t="s">
        <v>29</v>
      </c>
      <c r="V3448" s="18">
        <v>7.4</v>
      </c>
      <c r="W3448" s="9">
        <v>313000</v>
      </c>
      <c r="X3448" s="9" t="s">
        <v>18</v>
      </c>
      <c r="Y3448" s="9" t="s">
        <v>18</v>
      </c>
      <c r="Z3448" s="9" t="s">
        <v>1477</v>
      </c>
      <c r="AA3448" s="19" t="s">
        <v>21</v>
      </c>
      <c r="AB3448" s="9">
        <v>65000000</v>
      </c>
      <c r="AC3448" s="9">
        <v>162242684</v>
      </c>
      <c r="AD3448" s="9" t="s">
        <v>22</v>
      </c>
      <c r="AE3448" s="20">
        <v>159</v>
      </c>
    </row>
    <row r="3449" spans="1:31" x14ac:dyDescent="0.35">
      <c r="A3449" t="s">
        <v>10649</v>
      </c>
      <c r="B3449" t="s">
        <v>1998</v>
      </c>
      <c r="C3449" t="s">
        <v>33</v>
      </c>
      <c r="D3449" s="2">
        <v>1999</v>
      </c>
      <c r="E3449" t="s">
        <v>9818</v>
      </c>
      <c r="F3449" s="2">
        <v>7</v>
      </c>
      <c r="G3449">
        <v>401000</v>
      </c>
      <c r="H3449" t="s">
        <v>7682</v>
      </c>
      <c r="I3449" t="s">
        <v>7682</v>
      </c>
      <c r="J3449" t="s">
        <v>6928</v>
      </c>
      <c r="K3449" s="3" t="s">
        <v>29</v>
      </c>
      <c r="L3449">
        <v>80000000</v>
      </c>
      <c r="M3449">
        <v>415933406</v>
      </c>
      <c r="N3449" t="s">
        <v>60</v>
      </c>
      <c r="O3449" s="2">
        <v>124</v>
      </c>
      <c r="Q3449" s="10" t="s">
        <v>33</v>
      </c>
      <c r="R3449" s="21">
        <v>1999</v>
      </c>
      <c r="S3449" s="27" t="s">
        <v>13475</v>
      </c>
      <c r="T3449" s="25" t="str">
        <f>LEFT(S3449,3)</f>
        <v>May</v>
      </c>
      <c r="U3449" s="10" t="s">
        <v>29</v>
      </c>
      <c r="V3449" s="21">
        <v>7</v>
      </c>
      <c r="W3449" s="10">
        <v>401000</v>
      </c>
      <c r="X3449" s="10" t="s">
        <v>7682</v>
      </c>
      <c r="Y3449" s="10" t="s">
        <v>7682</v>
      </c>
      <c r="Z3449" s="10" t="s">
        <v>6928</v>
      </c>
      <c r="AA3449" s="22" t="s">
        <v>29</v>
      </c>
      <c r="AB3449" s="10">
        <v>80000000</v>
      </c>
      <c r="AC3449" s="10">
        <v>415933406</v>
      </c>
      <c r="AD3449" s="10" t="s">
        <v>60</v>
      </c>
      <c r="AE3449" s="23">
        <v>124</v>
      </c>
    </row>
    <row r="3450" spans="1:31" x14ac:dyDescent="0.35">
      <c r="A3450" t="s">
        <v>10650</v>
      </c>
      <c r="B3450" t="s">
        <v>15</v>
      </c>
      <c r="C3450" t="s">
        <v>40</v>
      </c>
      <c r="D3450" s="2">
        <v>1999</v>
      </c>
      <c r="E3450" t="s">
        <v>10651</v>
      </c>
      <c r="F3450" s="2">
        <v>7</v>
      </c>
      <c r="G3450">
        <v>385000</v>
      </c>
      <c r="H3450" t="s">
        <v>10652</v>
      </c>
      <c r="I3450" t="s">
        <v>10653</v>
      </c>
      <c r="J3450" t="s">
        <v>10654</v>
      </c>
      <c r="K3450" s="3" t="s">
        <v>29</v>
      </c>
      <c r="L3450">
        <v>11000000</v>
      </c>
      <c r="M3450">
        <v>235483004</v>
      </c>
      <c r="N3450" t="s">
        <v>60</v>
      </c>
      <c r="O3450" s="2">
        <v>95</v>
      </c>
      <c r="Q3450" s="9" t="s">
        <v>40</v>
      </c>
      <c r="R3450" s="18">
        <v>1999</v>
      </c>
      <c r="S3450" s="26" t="s">
        <v>13571</v>
      </c>
      <c r="T3450" s="25" t="str">
        <f>LEFT(S3450,3)</f>
        <v>Jul</v>
      </c>
      <c r="U3450" s="9" t="s">
        <v>29</v>
      </c>
      <c r="V3450" s="18">
        <v>7</v>
      </c>
      <c r="W3450" s="9">
        <v>385000</v>
      </c>
      <c r="X3450" s="9" t="s">
        <v>10652</v>
      </c>
      <c r="Y3450" s="9" t="s">
        <v>10653</v>
      </c>
      <c r="Z3450" s="9" t="s">
        <v>10654</v>
      </c>
      <c r="AA3450" s="19" t="s">
        <v>29</v>
      </c>
      <c r="AB3450" s="9">
        <v>11000000</v>
      </c>
      <c r="AC3450" s="9">
        <v>235483004</v>
      </c>
      <c r="AD3450" s="9" t="s">
        <v>60</v>
      </c>
      <c r="AE3450" s="20">
        <v>95</v>
      </c>
    </row>
    <row r="3451" spans="1:31" x14ac:dyDescent="0.35">
      <c r="A3451" t="s">
        <v>10655</v>
      </c>
      <c r="B3451" t="s">
        <v>15</v>
      </c>
      <c r="C3451" t="s">
        <v>103</v>
      </c>
      <c r="D3451" s="2">
        <v>1999</v>
      </c>
      <c r="E3451" t="s">
        <v>10656</v>
      </c>
      <c r="F3451" s="2">
        <v>8.6</v>
      </c>
      <c r="G3451">
        <v>1200000</v>
      </c>
      <c r="H3451" t="s">
        <v>7895</v>
      </c>
      <c r="I3451" t="s">
        <v>19</v>
      </c>
      <c r="J3451" t="s">
        <v>2090</v>
      </c>
      <c r="K3451" s="3" t="s">
        <v>29</v>
      </c>
      <c r="L3451">
        <v>60000000</v>
      </c>
      <c r="M3451">
        <v>286801374</v>
      </c>
      <c r="N3451" t="s">
        <v>5108</v>
      </c>
      <c r="O3451" s="2">
        <v>189</v>
      </c>
      <c r="Q3451" s="10" t="s">
        <v>103</v>
      </c>
      <c r="R3451" s="21">
        <v>1999</v>
      </c>
      <c r="S3451" s="27" t="s">
        <v>13572</v>
      </c>
      <c r="T3451" s="25" t="str">
        <f>LEFT(S3451,3)</f>
        <v>Dec</v>
      </c>
      <c r="U3451" s="10" t="s">
        <v>29</v>
      </c>
      <c r="V3451" s="21">
        <v>8.6</v>
      </c>
      <c r="W3451" s="10">
        <v>1200000</v>
      </c>
      <c r="X3451" s="10" t="s">
        <v>7895</v>
      </c>
      <c r="Y3451" s="10" t="s">
        <v>19</v>
      </c>
      <c r="Z3451" s="10" t="s">
        <v>2090</v>
      </c>
      <c r="AA3451" s="22" t="s">
        <v>29</v>
      </c>
      <c r="AB3451" s="10">
        <v>60000000</v>
      </c>
      <c r="AC3451" s="10">
        <v>286801374</v>
      </c>
      <c r="AD3451" s="10" t="s">
        <v>5108</v>
      </c>
      <c r="AE3451" s="23">
        <v>189</v>
      </c>
    </row>
    <row r="3452" spans="1:31" x14ac:dyDescent="0.35">
      <c r="A3452" t="s">
        <v>10657</v>
      </c>
      <c r="B3452" t="s">
        <v>15</v>
      </c>
      <c r="C3452" t="s">
        <v>16</v>
      </c>
      <c r="D3452" s="2">
        <v>1999</v>
      </c>
      <c r="E3452" t="s">
        <v>10658</v>
      </c>
      <c r="F3452" s="2">
        <v>8.3000000000000007</v>
      </c>
      <c r="G3452">
        <v>1100000</v>
      </c>
      <c r="H3452" t="s">
        <v>10659</v>
      </c>
      <c r="I3452" t="s">
        <v>10660</v>
      </c>
      <c r="J3452" t="s">
        <v>8361</v>
      </c>
      <c r="K3452" s="3" t="s">
        <v>29</v>
      </c>
      <c r="L3452">
        <v>15000000</v>
      </c>
      <c r="M3452">
        <v>356296601</v>
      </c>
      <c r="N3452" t="s">
        <v>9685</v>
      </c>
      <c r="O3452" s="2">
        <v>122</v>
      </c>
      <c r="Q3452" s="9" t="s">
        <v>16</v>
      </c>
      <c r="R3452" s="18">
        <v>1999</v>
      </c>
      <c r="S3452" s="26" t="s">
        <v>13573</v>
      </c>
      <c r="T3452" s="25" t="str">
        <f>LEFT(S3452,3)</f>
        <v>Oct</v>
      </c>
      <c r="U3452" s="9" t="s">
        <v>29</v>
      </c>
      <c r="V3452" s="18">
        <v>8.3000000000000007</v>
      </c>
      <c r="W3452" s="9">
        <v>1100000</v>
      </c>
      <c r="X3452" s="9" t="s">
        <v>10659</v>
      </c>
      <c r="Y3452" s="9" t="s">
        <v>10660</v>
      </c>
      <c r="Z3452" s="9" t="s">
        <v>8361</v>
      </c>
      <c r="AA3452" s="19" t="s">
        <v>29</v>
      </c>
      <c r="AB3452" s="9">
        <v>15000000</v>
      </c>
      <c r="AC3452" s="9">
        <v>356296601</v>
      </c>
      <c r="AD3452" s="9" t="s">
        <v>9685</v>
      </c>
      <c r="AE3452" s="20">
        <v>122</v>
      </c>
    </row>
    <row r="3453" spans="1:31" x14ac:dyDescent="0.35">
      <c r="A3453" t="s">
        <v>10661</v>
      </c>
      <c r="B3453" t="s">
        <v>32</v>
      </c>
      <c r="C3453" t="s">
        <v>33</v>
      </c>
      <c r="D3453" s="2">
        <v>1999</v>
      </c>
      <c r="E3453" t="s">
        <v>10662</v>
      </c>
      <c r="F3453" s="2">
        <v>6.5</v>
      </c>
      <c r="G3453">
        <v>748000</v>
      </c>
      <c r="H3453" t="s">
        <v>4480</v>
      </c>
      <c r="I3453" t="s">
        <v>4480</v>
      </c>
      <c r="J3453" t="s">
        <v>9003</v>
      </c>
      <c r="K3453" s="3" t="s">
        <v>29</v>
      </c>
      <c r="L3453">
        <v>115000000</v>
      </c>
      <c r="M3453">
        <v>1027082707</v>
      </c>
      <c r="N3453" t="s">
        <v>38</v>
      </c>
      <c r="O3453" s="2">
        <v>136</v>
      </c>
      <c r="Q3453" s="10" t="s">
        <v>33</v>
      </c>
      <c r="R3453" s="21">
        <v>1999</v>
      </c>
      <c r="S3453" s="27" t="s">
        <v>13574</v>
      </c>
      <c r="T3453" s="25" t="str">
        <f>LEFT(S3453,3)</f>
        <v>May</v>
      </c>
      <c r="U3453" s="10" t="s">
        <v>29</v>
      </c>
      <c r="V3453" s="21">
        <v>6.5</v>
      </c>
      <c r="W3453" s="10">
        <v>748000</v>
      </c>
      <c r="X3453" s="10" t="s">
        <v>4480</v>
      </c>
      <c r="Y3453" s="10" t="s">
        <v>4480</v>
      </c>
      <c r="Z3453" s="10" t="s">
        <v>9003</v>
      </c>
      <c r="AA3453" s="22" t="s">
        <v>29</v>
      </c>
      <c r="AB3453" s="10">
        <v>115000000</v>
      </c>
      <c r="AC3453" s="10">
        <v>1027082707</v>
      </c>
      <c r="AD3453" s="10" t="s">
        <v>38</v>
      </c>
      <c r="AE3453" s="23">
        <v>136</v>
      </c>
    </row>
    <row r="3454" spans="1:31" x14ac:dyDescent="0.35">
      <c r="A3454" t="s">
        <v>10663</v>
      </c>
      <c r="B3454" t="s">
        <v>1998</v>
      </c>
      <c r="C3454" t="s">
        <v>40</v>
      </c>
      <c r="D3454" s="2">
        <v>1999</v>
      </c>
      <c r="E3454" t="s">
        <v>10641</v>
      </c>
      <c r="F3454" s="2">
        <v>7.3</v>
      </c>
      <c r="G3454">
        <v>309000</v>
      </c>
      <c r="H3454" t="s">
        <v>10664</v>
      </c>
      <c r="I3454" t="s">
        <v>10665</v>
      </c>
      <c r="J3454" t="s">
        <v>10666</v>
      </c>
      <c r="K3454" s="3" t="s">
        <v>29</v>
      </c>
      <c r="L3454">
        <v>30000000</v>
      </c>
      <c r="M3454">
        <v>53478579</v>
      </c>
      <c r="N3454" t="s">
        <v>2091</v>
      </c>
      <c r="O3454" s="2">
        <v>97</v>
      </c>
      <c r="Q3454" s="9" t="s">
        <v>40</v>
      </c>
      <c r="R3454" s="18">
        <v>1999</v>
      </c>
      <c r="S3454" s="26" t="s">
        <v>13568</v>
      </c>
      <c r="T3454" s="25" t="str">
        <f>LEFT(S3454,3)</f>
        <v>Mar</v>
      </c>
      <c r="U3454" s="9" t="s">
        <v>29</v>
      </c>
      <c r="V3454" s="18">
        <v>7.3</v>
      </c>
      <c r="W3454" s="9">
        <v>309000</v>
      </c>
      <c r="X3454" s="9" t="s">
        <v>10664</v>
      </c>
      <c r="Y3454" s="9" t="s">
        <v>10665</v>
      </c>
      <c r="Z3454" s="9" t="s">
        <v>10666</v>
      </c>
      <c r="AA3454" s="19" t="s">
        <v>29</v>
      </c>
      <c r="AB3454" s="9">
        <v>30000000</v>
      </c>
      <c r="AC3454" s="9">
        <v>53478579</v>
      </c>
      <c r="AD3454" s="9" t="s">
        <v>2091</v>
      </c>
      <c r="AE3454" s="20">
        <v>97</v>
      </c>
    </row>
    <row r="3455" spans="1:31" x14ac:dyDescent="0.35">
      <c r="A3455" t="s">
        <v>10667</v>
      </c>
      <c r="B3455" t="s">
        <v>1998</v>
      </c>
      <c r="C3455" t="s">
        <v>16</v>
      </c>
      <c r="D3455" s="2">
        <v>1999</v>
      </c>
      <c r="E3455" t="s">
        <v>10668</v>
      </c>
      <c r="F3455" s="2">
        <v>8.1</v>
      </c>
      <c r="G3455">
        <v>930000</v>
      </c>
      <c r="H3455" t="s">
        <v>10474</v>
      </c>
      <c r="I3455" t="s">
        <v>10474</v>
      </c>
      <c r="J3455" t="s">
        <v>4458</v>
      </c>
      <c r="K3455" s="3" t="s">
        <v>29</v>
      </c>
      <c r="L3455">
        <v>40000000</v>
      </c>
      <c r="M3455">
        <v>672806292</v>
      </c>
      <c r="N3455" t="s">
        <v>5720</v>
      </c>
      <c r="O3455" s="2">
        <v>107</v>
      </c>
      <c r="Q3455" s="10" t="s">
        <v>16</v>
      </c>
      <c r="R3455" s="21">
        <v>1999</v>
      </c>
      <c r="S3455" s="27" t="s">
        <v>13575</v>
      </c>
      <c r="T3455" s="25" t="str">
        <f>LEFT(S3455,3)</f>
        <v>Aug</v>
      </c>
      <c r="U3455" s="10" t="s">
        <v>29</v>
      </c>
      <c r="V3455" s="21">
        <v>8.1</v>
      </c>
      <c r="W3455" s="10">
        <v>930000</v>
      </c>
      <c r="X3455" s="10" t="s">
        <v>10474</v>
      </c>
      <c r="Y3455" s="10" t="s">
        <v>10474</v>
      </c>
      <c r="Z3455" s="10" t="s">
        <v>4458</v>
      </c>
      <c r="AA3455" s="22" t="s">
        <v>29</v>
      </c>
      <c r="AB3455" s="10">
        <v>40000000</v>
      </c>
      <c r="AC3455" s="10">
        <v>672806292</v>
      </c>
      <c r="AD3455" s="10" t="s">
        <v>5720</v>
      </c>
      <c r="AE3455" s="23">
        <v>107</v>
      </c>
    </row>
    <row r="3456" spans="1:31" x14ac:dyDescent="0.35">
      <c r="A3456" t="s">
        <v>10669</v>
      </c>
      <c r="B3456" t="s">
        <v>1998</v>
      </c>
      <c r="C3456" t="s">
        <v>33</v>
      </c>
      <c r="D3456" s="2">
        <v>1999</v>
      </c>
      <c r="E3456" t="s">
        <v>10355</v>
      </c>
      <c r="F3456" s="2">
        <v>6.6</v>
      </c>
      <c r="G3456">
        <v>221000</v>
      </c>
      <c r="H3456" t="s">
        <v>9521</v>
      </c>
      <c r="I3456" t="s">
        <v>6842</v>
      </c>
      <c r="J3456" t="s">
        <v>6842</v>
      </c>
      <c r="K3456" s="3" t="s">
        <v>29</v>
      </c>
      <c r="L3456">
        <v>33000000</v>
      </c>
      <c r="M3456">
        <v>312016928</v>
      </c>
      <c r="N3456" t="s">
        <v>2025</v>
      </c>
      <c r="O3456" s="2">
        <v>95</v>
      </c>
      <c r="Q3456" s="9" t="s">
        <v>33</v>
      </c>
      <c r="R3456" s="18">
        <v>1999</v>
      </c>
      <c r="S3456" s="26" t="s">
        <v>13546</v>
      </c>
      <c r="T3456" s="25" t="str">
        <f>LEFT(S3456,3)</f>
        <v>Jun</v>
      </c>
      <c r="U3456" s="9" t="s">
        <v>29</v>
      </c>
      <c r="V3456" s="18">
        <v>6.6</v>
      </c>
      <c r="W3456" s="9">
        <v>221000</v>
      </c>
      <c r="X3456" s="9" t="s">
        <v>9521</v>
      </c>
      <c r="Y3456" s="9" t="s">
        <v>6842</v>
      </c>
      <c r="Z3456" s="9" t="s">
        <v>6842</v>
      </c>
      <c r="AA3456" s="19" t="s">
        <v>29</v>
      </c>
      <c r="AB3456" s="9">
        <v>33000000</v>
      </c>
      <c r="AC3456" s="9">
        <v>312016928</v>
      </c>
      <c r="AD3456" s="9" t="s">
        <v>2025</v>
      </c>
      <c r="AE3456" s="20">
        <v>95</v>
      </c>
    </row>
    <row r="3457" spans="1:31" x14ac:dyDescent="0.35">
      <c r="A3457" t="s">
        <v>10670</v>
      </c>
      <c r="B3457" t="s">
        <v>15</v>
      </c>
      <c r="C3457" t="s">
        <v>40</v>
      </c>
      <c r="D3457" s="2">
        <v>1999</v>
      </c>
      <c r="E3457" t="s">
        <v>9834</v>
      </c>
      <c r="F3457" s="2">
        <v>7.7</v>
      </c>
      <c r="G3457">
        <v>248000</v>
      </c>
      <c r="H3457" t="s">
        <v>9161</v>
      </c>
      <c r="I3457" t="s">
        <v>9161</v>
      </c>
      <c r="J3457" t="s">
        <v>10671</v>
      </c>
      <c r="K3457" s="3" t="s">
        <v>29</v>
      </c>
      <c r="L3457">
        <v>10000000</v>
      </c>
      <c r="M3457">
        <v>10828256</v>
      </c>
      <c r="N3457" t="s">
        <v>179</v>
      </c>
      <c r="O3457" s="2">
        <v>89</v>
      </c>
      <c r="Q3457" s="10" t="s">
        <v>40</v>
      </c>
      <c r="R3457" s="21">
        <v>1999</v>
      </c>
      <c r="S3457" s="27" t="s">
        <v>13476</v>
      </c>
      <c r="T3457" s="25" t="str">
        <f>LEFT(S3457,3)</f>
        <v>Feb</v>
      </c>
      <c r="U3457" s="10" t="s">
        <v>29</v>
      </c>
      <c r="V3457" s="21">
        <v>7.7</v>
      </c>
      <c r="W3457" s="10">
        <v>248000</v>
      </c>
      <c r="X3457" s="10" t="s">
        <v>9161</v>
      </c>
      <c r="Y3457" s="10" t="s">
        <v>9161</v>
      </c>
      <c r="Z3457" s="10" t="s">
        <v>10671</v>
      </c>
      <c r="AA3457" s="22" t="s">
        <v>29</v>
      </c>
      <c r="AB3457" s="10">
        <v>10000000</v>
      </c>
      <c r="AC3457" s="10">
        <v>10828256</v>
      </c>
      <c r="AD3457" s="10" t="s">
        <v>179</v>
      </c>
      <c r="AE3457" s="23">
        <v>89</v>
      </c>
    </row>
    <row r="3458" spans="1:31" x14ac:dyDescent="0.35">
      <c r="A3458" t="s">
        <v>10672</v>
      </c>
      <c r="B3458" t="s">
        <v>32</v>
      </c>
      <c r="C3458" t="s">
        <v>24</v>
      </c>
      <c r="D3458" s="2">
        <v>1999</v>
      </c>
      <c r="E3458" t="s">
        <v>10646</v>
      </c>
      <c r="F3458" s="2">
        <v>7.3</v>
      </c>
      <c r="G3458">
        <v>155000</v>
      </c>
      <c r="H3458" t="s">
        <v>10635</v>
      </c>
      <c r="I3458" t="s">
        <v>10673</v>
      </c>
      <c r="J3458" t="s">
        <v>8078</v>
      </c>
      <c r="K3458" s="3" t="s">
        <v>29</v>
      </c>
      <c r="L3458">
        <v>45000000</v>
      </c>
      <c r="M3458">
        <v>90683916</v>
      </c>
      <c r="N3458" t="s">
        <v>9685</v>
      </c>
      <c r="O3458" s="2">
        <v>102</v>
      </c>
      <c r="Q3458" s="9" t="s">
        <v>24</v>
      </c>
      <c r="R3458" s="18">
        <v>1999</v>
      </c>
      <c r="S3458" s="26" t="s">
        <v>13570</v>
      </c>
      <c r="T3458" s="25" t="str">
        <f>LEFT(S3458,3)</f>
        <v>Dec</v>
      </c>
      <c r="U3458" s="9" t="s">
        <v>29</v>
      </c>
      <c r="V3458" s="18">
        <v>7.3</v>
      </c>
      <c r="W3458" s="9">
        <v>155000</v>
      </c>
      <c r="X3458" s="9" t="s">
        <v>10635</v>
      </c>
      <c r="Y3458" s="9" t="s">
        <v>10673</v>
      </c>
      <c r="Z3458" s="9" t="s">
        <v>8078</v>
      </c>
      <c r="AA3458" s="19" t="s">
        <v>29</v>
      </c>
      <c r="AB3458" s="9">
        <v>45000000</v>
      </c>
      <c r="AC3458" s="9">
        <v>90683916</v>
      </c>
      <c r="AD3458" s="9" t="s">
        <v>9685</v>
      </c>
      <c r="AE3458" s="20">
        <v>102</v>
      </c>
    </row>
    <row r="3459" spans="1:31" x14ac:dyDescent="0.35">
      <c r="A3459" t="s">
        <v>10674</v>
      </c>
      <c r="B3459" t="s">
        <v>1998</v>
      </c>
      <c r="C3459" t="s">
        <v>40</v>
      </c>
      <c r="D3459" s="2">
        <v>1999</v>
      </c>
      <c r="E3459" t="s">
        <v>10386</v>
      </c>
      <c r="F3459" s="2">
        <v>7.1</v>
      </c>
      <c r="G3459">
        <v>286000</v>
      </c>
      <c r="H3459" t="s">
        <v>10675</v>
      </c>
      <c r="I3459" t="s">
        <v>5446</v>
      </c>
      <c r="J3459" t="s">
        <v>6910</v>
      </c>
      <c r="K3459" s="3" t="s">
        <v>21</v>
      </c>
      <c r="L3459">
        <v>42000000</v>
      </c>
      <c r="M3459">
        <v>363889678</v>
      </c>
      <c r="N3459" t="s">
        <v>7570</v>
      </c>
      <c r="O3459" s="2">
        <v>124</v>
      </c>
      <c r="Q3459" s="10" t="s">
        <v>40</v>
      </c>
      <c r="R3459" s="21">
        <v>1999</v>
      </c>
      <c r="S3459" s="27" t="s">
        <v>13548</v>
      </c>
      <c r="T3459" s="25" t="str">
        <f>LEFT(S3459,3)</f>
        <v>May</v>
      </c>
      <c r="U3459" s="10" t="s">
        <v>29</v>
      </c>
      <c r="V3459" s="21">
        <v>7.1</v>
      </c>
      <c r="W3459" s="10">
        <v>286000</v>
      </c>
      <c r="X3459" s="10" t="s">
        <v>10675</v>
      </c>
      <c r="Y3459" s="10" t="s">
        <v>5446</v>
      </c>
      <c r="Z3459" s="10" t="s">
        <v>6910</v>
      </c>
      <c r="AA3459" s="22" t="s">
        <v>21</v>
      </c>
      <c r="AB3459" s="10">
        <v>42000000</v>
      </c>
      <c r="AC3459" s="10">
        <v>363889678</v>
      </c>
      <c r="AD3459" s="10" t="s">
        <v>7570</v>
      </c>
      <c r="AE3459" s="23">
        <v>124</v>
      </c>
    </row>
    <row r="3460" spans="1:31" x14ac:dyDescent="0.35">
      <c r="A3460" t="s">
        <v>10676</v>
      </c>
      <c r="B3460" t="s">
        <v>15</v>
      </c>
      <c r="C3460" t="s">
        <v>16</v>
      </c>
      <c r="D3460" s="2">
        <v>1999</v>
      </c>
      <c r="E3460" t="s">
        <v>10677</v>
      </c>
      <c r="F3460" s="2">
        <v>6.8</v>
      </c>
      <c r="G3460">
        <v>183000</v>
      </c>
      <c r="H3460" t="s">
        <v>8753</v>
      </c>
      <c r="I3460" t="s">
        <v>5264</v>
      </c>
      <c r="J3460" t="s">
        <v>10678</v>
      </c>
      <c r="K3460" s="3" t="s">
        <v>29</v>
      </c>
      <c r="L3460">
        <v>10500000</v>
      </c>
      <c r="M3460">
        <v>76347426</v>
      </c>
      <c r="N3460" t="s">
        <v>30</v>
      </c>
      <c r="O3460" s="2">
        <v>97</v>
      </c>
      <c r="Q3460" s="9" t="s">
        <v>16</v>
      </c>
      <c r="R3460" s="18">
        <v>1999</v>
      </c>
      <c r="S3460" s="26" t="s">
        <v>13576</v>
      </c>
      <c r="T3460" s="25" t="str">
        <f>LEFT(S3460,3)</f>
        <v>Mar</v>
      </c>
      <c r="U3460" s="9" t="s">
        <v>29</v>
      </c>
      <c r="V3460" s="18">
        <v>6.8</v>
      </c>
      <c r="W3460" s="9">
        <v>183000</v>
      </c>
      <c r="X3460" s="9" t="s">
        <v>8753</v>
      </c>
      <c r="Y3460" s="9" t="s">
        <v>5264</v>
      </c>
      <c r="Z3460" s="9" t="s">
        <v>10678</v>
      </c>
      <c r="AA3460" s="19" t="s">
        <v>29</v>
      </c>
      <c r="AB3460" s="9">
        <v>10500000</v>
      </c>
      <c r="AC3460" s="9">
        <v>76347426</v>
      </c>
      <c r="AD3460" s="9" t="s">
        <v>30</v>
      </c>
      <c r="AE3460" s="20">
        <v>97</v>
      </c>
    </row>
    <row r="3461" spans="1:31" x14ac:dyDescent="0.35">
      <c r="A3461" t="s">
        <v>10679</v>
      </c>
      <c r="B3461" t="s">
        <v>15</v>
      </c>
      <c r="C3461" t="s">
        <v>51</v>
      </c>
      <c r="D3461" s="2">
        <v>1999</v>
      </c>
      <c r="E3461" t="s">
        <v>10680</v>
      </c>
      <c r="F3461" s="2">
        <v>6.5</v>
      </c>
      <c r="G3461">
        <v>239000</v>
      </c>
      <c r="H3461" t="s">
        <v>10681</v>
      </c>
      <c r="I3461" t="s">
        <v>10681</v>
      </c>
      <c r="J3461" t="s">
        <v>10682</v>
      </c>
      <c r="K3461" s="3" t="s">
        <v>29</v>
      </c>
      <c r="L3461">
        <v>60000</v>
      </c>
      <c r="M3461">
        <v>248639099</v>
      </c>
      <c r="N3461" t="s">
        <v>10683</v>
      </c>
      <c r="O3461" s="2">
        <v>81</v>
      </c>
      <c r="Q3461" s="10" t="s">
        <v>51</v>
      </c>
      <c r="R3461" s="21">
        <v>1999</v>
      </c>
      <c r="S3461" s="27" t="s">
        <v>13577</v>
      </c>
      <c r="T3461" s="25" t="str">
        <f>LEFT(S3461,3)</f>
        <v>Jul</v>
      </c>
      <c r="U3461" s="10" t="s">
        <v>29</v>
      </c>
      <c r="V3461" s="21">
        <v>6.5</v>
      </c>
      <c r="W3461" s="10">
        <v>239000</v>
      </c>
      <c r="X3461" s="10" t="s">
        <v>10681</v>
      </c>
      <c r="Y3461" s="10" t="s">
        <v>10681</v>
      </c>
      <c r="Z3461" s="10" t="s">
        <v>10682</v>
      </c>
      <c r="AA3461" s="22" t="s">
        <v>29</v>
      </c>
      <c r="AB3461" s="10">
        <v>60000</v>
      </c>
      <c r="AC3461" s="10">
        <v>248639099</v>
      </c>
      <c r="AD3461" s="10" t="s">
        <v>10683</v>
      </c>
      <c r="AE3461" s="23">
        <v>81</v>
      </c>
    </row>
    <row r="3462" spans="1:31" x14ac:dyDescent="0.35">
      <c r="A3462" t="s">
        <v>10684</v>
      </c>
      <c r="B3462" t="s">
        <v>15</v>
      </c>
      <c r="C3462" t="s">
        <v>16</v>
      </c>
      <c r="D3462" s="2">
        <v>1999</v>
      </c>
      <c r="E3462" t="s">
        <v>10685</v>
      </c>
      <c r="F3462" s="2">
        <v>7.2</v>
      </c>
      <c r="G3462">
        <v>147000</v>
      </c>
      <c r="H3462" t="s">
        <v>10686</v>
      </c>
      <c r="I3462" t="s">
        <v>10687</v>
      </c>
      <c r="J3462" t="s">
        <v>10166</v>
      </c>
      <c r="K3462" s="3" t="s">
        <v>29</v>
      </c>
      <c r="L3462">
        <v>9000000</v>
      </c>
      <c r="M3462">
        <v>10410044</v>
      </c>
      <c r="N3462" t="s">
        <v>6789</v>
      </c>
      <c r="O3462" s="2">
        <v>97</v>
      </c>
      <c r="Q3462" s="9" t="s">
        <v>16</v>
      </c>
      <c r="R3462" s="18">
        <v>1999</v>
      </c>
      <c r="S3462" s="26" t="s">
        <v>13578</v>
      </c>
      <c r="T3462" s="25" t="str">
        <f>LEFT(S3462,3)</f>
        <v>May</v>
      </c>
      <c r="U3462" s="9" t="s">
        <v>29</v>
      </c>
      <c r="V3462" s="18">
        <v>7.2</v>
      </c>
      <c r="W3462" s="9">
        <v>147000</v>
      </c>
      <c r="X3462" s="9" t="s">
        <v>10686</v>
      </c>
      <c r="Y3462" s="9" t="s">
        <v>10687</v>
      </c>
      <c r="Z3462" s="9" t="s">
        <v>10166</v>
      </c>
      <c r="AA3462" s="19" t="s">
        <v>29</v>
      </c>
      <c r="AB3462" s="9">
        <v>9000000</v>
      </c>
      <c r="AC3462" s="9">
        <v>10410044</v>
      </c>
      <c r="AD3462" s="9" t="s">
        <v>6789</v>
      </c>
      <c r="AE3462" s="20">
        <v>97</v>
      </c>
    </row>
    <row r="3463" spans="1:31" x14ac:dyDescent="0.35">
      <c r="A3463" t="s">
        <v>10688</v>
      </c>
      <c r="B3463" t="s">
        <v>15</v>
      </c>
      <c r="C3463" t="s">
        <v>16</v>
      </c>
      <c r="D3463" s="2">
        <v>1999</v>
      </c>
      <c r="E3463" t="s">
        <v>10689</v>
      </c>
      <c r="F3463" s="2">
        <v>8</v>
      </c>
      <c r="G3463">
        <v>295000</v>
      </c>
      <c r="H3463" t="s">
        <v>9095</v>
      </c>
      <c r="I3463" t="s">
        <v>9095</v>
      </c>
      <c r="J3463" t="s">
        <v>1477</v>
      </c>
      <c r="K3463" s="3" t="s">
        <v>29</v>
      </c>
      <c r="L3463">
        <v>37000000</v>
      </c>
      <c r="M3463">
        <v>48451803</v>
      </c>
      <c r="N3463" t="s">
        <v>10690</v>
      </c>
      <c r="O3463" s="2">
        <v>188</v>
      </c>
      <c r="Q3463" s="10" t="s">
        <v>16</v>
      </c>
      <c r="R3463" s="21">
        <v>1999</v>
      </c>
      <c r="S3463" s="27" t="s">
        <v>13579</v>
      </c>
      <c r="T3463" s="25" t="str">
        <f>LEFT(S3463,3)</f>
        <v>Jan</v>
      </c>
      <c r="U3463" s="10" t="s">
        <v>29</v>
      </c>
      <c r="V3463" s="21">
        <v>8</v>
      </c>
      <c r="W3463" s="10">
        <v>295000</v>
      </c>
      <c r="X3463" s="10" t="s">
        <v>9095</v>
      </c>
      <c r="Y3463" s="10" t="s">
        <v>9095</v>
      </c>
      <c r="Z3463" s="10" t="s">
        <v>1477</v>
      </c>
      <c r="AA3463" s="22" t="s">
        <v>29</v>
      </c>
      <c r="AB3463" s="10">
        <v>37000000</v>
      </c>
      <c r="AC3463" s="10">
        <v>48451803</v>
      </c>
      <c r="AD3463" s="10" t="s">
        <v>10690</v>
      </c>
      <c r="AE3463" s="23">
        <v>188</v>
      </c>
    </row>
    <row r="3464" spans="1:31" x14ac:dyDescent="0.35">
      <c r="A3464" t="s">
        <v>10691</v>
      </c>
      <c r="B3464" t="s">
        <v>15</v>
      </c>
      <c r="C3464" t="s">
        <v>62</v>
      </c>
      <c r="D3464" s="2">
        <v>1999</v>
      </c>
      <c r="E3464" t="s">
        <v>10692</v>
      </c>
      <c r="F3464" s="2">
        <v>7.3</v>
      </c>
      <c r="G3464">
        <v>169000</v>
      </c>
      <c r="H3464" t="s">
        <v>8809</v>
      </c>
      <c r="I3464" t="s">
        <v>10693</v>
      </c>
      <c r="J3464" t="s">
        <v>4488</v>
      </c>
      <c r="K3464" s="3" t="s">
        <v>5816</v>
      </c>
      <c r="L3464">
        <v>40000000</v>
      </c>
      <c r="M3464">
        <v>48350205</v>
      </c>
      <c r="N3464" t="s">
        <v>30</v>
      </c>
      <c r="O3464" s="2">
        <v>127</v>
      </c>
      <c r="Q3464" s="9" t="s">
        <v>62</v>
      </c>
      <c r="R3464" s="18">
        <v>1999</v>
      </c>
      <c r="S3464" s="26" t="s">
        <v>13580</v>
      </c>
      <c r="T3464" s="25" t="str">
        <f>LEFT(S3464,3)</f>
        <v>Jan</v>
      </c>
      <c r="U3464" s="9" t="s">
        <v>29</v>
      </c>
      <c r="V3464" s="18">
        <v>7.3</v>
      </c>
      <c r="W3464" s="9">
        <v>169000</v>
      </c>
      <c r="X3464" s="9" t="s">
        <v>8809</v>
      </c>
      <c r="Y3464" s="9" t="s">
        <v>10693</v>
      </c>
      <c r="Z3464" s="9" t="s">
        <v>4488</v>
      </c>
      <c r="AA3464" s="19" t="s">
        <v>5816</v>
      </c>
      <c r="AB3464" s="9">
        <v>40000000</v>
      </c>
      <c r="AC3464" s="9">
        <v>48350205</v>
      </c>
      <c r="AD3464" s="9" t="s">
        <v>30</v>
      </c>
      <c r="AE3464" s="20">
        <v>127</v>
      </c>
    </row>
    <row r="3465" spans="1:31" x14ac:dyDescent="0.35">
      <c r="A3465" t="s">
        <v>10694</v>
      </c>
      <c r="B3465" t="s">
        <v>32</v>
      </c>
      <c r="C3465" t="s">
        <v>24</v>
      </c>
      <c r="D3465" s="2">
        <v>1999</v>
      </c>
      <c r="E3465" t="s">
        <v>10695</v>
      </c>
      <c r="F3465" s="2">
        <v>5.9</v>
      </c>
      <c r="G3465">
        <v>128000</v>
      </c>
      <c r="H3465" t="s">
        <v>10696</v>
      </c>
      <c r="I3465" t="s">
        <v>10697</v>
      </c>
      <c r="J3465" t="s">
        <v>2565</v>
      </c>
      <c r="K3465" s="3" t="s">
        <v>5816</v>
      </c>
      <c r="L3465">
        <v>133000000</v>
      </c>
      <c r="M3465">
        <v>300135367</v>
      </c>
      <c r="N3465" t="s">
        <v>30</v>
      </c>
      <c r="O3465" s="2">
        <v>84</v>
      </c>
      <c r="Q3465" s="10" t="s">
        <v>24</v>
      </c>
      <c r="R3465" s="21">
        <v>1999</v>
      </c>
      <c r="S3465" s="27" t="s">
        <v>13581</v>
      </c>
      <c r="T3465" s="25" t="str">
        <f>LEFT(S3465,3)</f>
        <v>Dec</v>
      </c>
      <c r="U3465" s="10" t="s">
        <v>29</v>
      </c>
      <c r="V3465" s="21">
        <v>5.9</v>
      </c>
      <c r="W3465" s="10">
        <v>128000</v>
      </c>
      <c r="X3465" s="10" t="s">
        <v>10696</v>
      </c>
      <c r="Y3465" s="10" t="s">
        <v>10697</v>
      </c>
      <c r="Z3465" s="10" t="s">
        <v>2565</v>
      </c>
      <c r="AA3465" s="22" t="s">
        <v>5816</v>
      </c>
      <c r="AB3465" s="10">
        <v>133000000</v>
      </c>
      <c r="AC3465" s="10">
        <v>300135367</v>
      </c>
      <c r="AD3465" s="10" t="s">
        <v>30</v>
      </c>
      <c r="AE3465" s="23">
        <v>84</v>
      </c>
    </row>
    <row r="3466" spans="1:31" x14ac:dyDescent="0.35">
      <c r="A3466" t="s">
        <v>10698</v>
      </c>
      <c r="B3466" t="s">
        <v>15</v>
      </c>
      <c r="C3466" t="s">
        <v>33</v>
      </c>
      <c r="D3466" s="2">
        <v>1999</v>
      </c>
      <c r="E3466" t="s">
        <v>10699</v>
      </c>
      <c r="F3466" s="2">
        <v>5.9</v>
      </c>
      <c r="G3466">
        <v>127000</v>
      </c>
      <c r="H3466" t="s">
        <v>3785</v>
      </c>
      <c r="I3466" t="s">
        <v>10700</v>
      </c>
      <c r="J3466" t="s">
        <v>9997</v>
      </c>
      <c r="K3466" s="3" t="s">
        <v>29</v>
      </c>
      <c r="L3466">
        <v>60000000</v>
      </c>
      <c r="M3466">
        <v>164648142</v>
      </c>
      <c r="N3466" t="s">
        <v>22</v>
      </c>
      <c r="O3466" s="2">
        <v>105</v>
      </c>
      <c r="Q3466" s="9" t="s">
        <v>33</v>
      </c>
      <c r="R3466" s="18">
        <v>1999</v>
      </c>
      <c r="S3466" s="26" t="s">
        <v>13582</v>
      </c>
      <c r="T3466" s="25" t="str">
        <f>LEFT(S3466,3)</f>
        <v>Jul</v>
      </c>
      <c r="U3466" s="9" t="s">
        <v>29</v>
      </c>
      <c r="V3466" s="18">
        <v>5.9</v>
      </c>
      <c r="W3466" s="9">
        <v>127000</v>
      </c>
      <c r="X3466" s="9" t="s">
        <v>3785</v>
      </c>
      <c r="Y3466" s="9" t="s">
        <v>10700</v>
      </c>
      <c r="Z3466" s="9" t="s">
        <v>9997</v>
      </c>
      <c r="AA3466" s="19" t="s">
        <v>29</v>
      </c>
      <c r="AB3466" s="9">
        <v>60000000</v>
      </c>
      <c r="AC3466" s="9">
        <v>164648142</v>
      </c>
      <c r="AD3466" s="9" t="s">
        <v>22</v>
      </c>
      <c r="AE3466" s="20">
        <v>105</v>
      </c>
    </row>
    <row r="3467" spans="1:31" x14ac:dyDescent="0.35">
      <c r="A3467" t="s">
        <v>10701</v>
      </c>
      <c r="B3467" t="s">
        <v>15</v>
      </c>
      <c r="C3467" t="s">
        <v>33</v>
      </c>
      <c r="D3467" s="2">
        <v>1999</v>
      </c>
      <c r="E3467" t="s">
        <v>10702</v>
      </c>
      <c r="F3467" s="2">
        <v>7.8</v>
      </c>
      <c r="G3467">
        <v>230000</v>
      </c>
      <c r="H3467" t="s">
        <v>10703</v>
      </c>
      <c r="I3467" t="s">
        <v>10703</v>
      </c>
      <c r="J3467" t="s">
        <v>4543</v>
      </c>
      <c r="K3467" s="3" t="s">
        <v>29</v>
      </c>
      <c r="L3467">
        <v>6000000</v>
      </c>
      <c r="M3467">
        <v>30471</v>
      </c>
      <c r="N3467" t="s">
        <v>10704</v>
      </c>
      <c r="O3467" s="2">
        <v>108</v>
      </c>
      <c r="Q3467" s="10" t="s">
        <v>33</v>
      </c>
      <c r="R3467" s="21">
        <v>1999</v>
      </c>
      <c r="S3467" s="27" t="s">
        <v>13583</v>
      </c>
      <c r="T3467" s="25" t="str">
        <f>LEFT(S3467,3)</f>
        <v>Jan</v>
      </c>
      <c r="U3467" s="10" t="s">
        <v>194</v>
      </c>
      <c r="V3467" s="21">
        <v>7.8</v>
      </c>
      <c r="W3467" s="10">
        <v>230000</v>
      </c>
      <c r="X3467" s="10" t="s">
        <v>10703</v>
      </c>
      <c r="Y3467" s="10" t="s">
        <v>10703</v>
      </c>
      <c r="Z3467" s="10" t="s">
        <v>4543</v>
      </c>
      <c r="AA3467" s="22" t="s">
        <v>29</v>
      </c>
      <c r="AB3467" s="10">
        <v>6000000</v>
      </c>
      <c r="AC3467" s="10">
        <v>30471</v>
      </c>
      <c r="AD3467" s="10" t="s">
        <v>10704</v>
      </c>
      <c r="AE3467" s="23">
        <v>108</v>
      </c>
    </row>
    <row r="3468" spans="1:31" x14ac:dyDescent="0.35">
      <c r="A3468" t="s">
        <v>10705</v>
      </c>
      <c r="B3468" t="s">
        <v>15</v>
      </c>
      <c r="C3468" t="s">
        <v>40</v>
      </c>
      <c r="D3468" s="2">
        <v>1999</v>
      </c>
      <c r="E3468" t="s">
        <v>10128</v>
      </c>
      <c r="F3468" s="2">
        <v>6.5</v>
      </c>
      <c r="G3468">
        <v>43000</v>
      </c>
      <c r="H3468" t="s">
        <v>9607</v>
      </c>
      <c r="I3468" t="s">
        <v>10706</v>
      </c>
      <c r="J3468" t="s">
        <v>10707</v>
      </c>
      <c r="K3468" s="3" t="s">
        <v>29</v>
      </c>
      <c r="L3468">
        <v>16000000</v>
      </c>
      <c r="M3468">
        <v>54294169</v>
      </c>
      <c r="N3468" t="s">
        <v>10708</v>
      </c>
      <c r="O3468" s="2">
        <v>106</v>
      </c>
      <c r="Q3468" s="9" t="s">
        <v>40</v>
      </c>
      <c r="R3468" s="18">
        <v>1999</v>
      </c>
      <c r="S3468" s="26" t="s">
        <v>13517</v>
      </c>
      <c r="T3468" s="25" t="str">
        <f>LEFT(S3468,3)</f>
        <v>Jan</v>
      </c>
      <c r="U3468" s="9" t="s">
        <v>29</v>
      </c>
      <c r="V3468" s="18">
        <v>6.5</v>
      </c>
      <c r="W3468" s="9">
        <v>43000</v>
      </c>
      <c r="X3468" s="9" t="s">
        <v>9607</v>
      </c>
      <c r="Y3468" s="9" t="s">
        <v>10706</v>
      </c>
      <c r="Z3468" s="9" t="s">
        <v>10707</v>
      </c>
      <c r="AA3468" s="19" t="s">
        <v>29</v>
      </c>
      <c r="AB3468" s="9">
        <v>16000000</v>
      </c>
      <c r="AC3468" s="9">
        <v>54294169</v>
      </c>
      <c r="AD3468" s="9" t="s">
        <v>10708</v>
      </c>
      <c r="AE3468" s="20">
        <v>106</v>
      </c>
    </row>
    <row r="3469" spans="1:31" x14ac:dyDescent="0.35">
      <c r="A3469" t="s">
        <v>10709</v>
      </c>
      <c r="B3469" t="s">
        <v>1998</v>
      </c>
      <c r="C3469" t="s">
        <v>40</v>
      </c>
      <c r="D3469" s="2">
        <v>1999</v>
      </c>
      <c r="E3469" t="s">
        <v>10599</v>
      </c>
      <c r="F3469" s="2">
        <v>5.9</v>
      </c>
      <c r="G3469">
        <v>86000</v>
      </c>
      <c r="H3469" t="s">
        <v>10710</v>
      </c>
      <c r="I3469" t="s">
        <v>10711</v>
      </c>
      <c r="J3469" t="s">
        <v>10712</v>
      </c>
      <c r="K3469" s="3" t="s">
        <v>29</v>
      </c>
      <c r="L3469">
        <v>10000000</v>
      </c>
      <c r="M3469">
        <v>103166989</v>
      </c>
      <c r="N3469" t="s">
        <v>3743</v>
      </c>
      <c r="O3469" s="2">
        <v>95</v>
      </c>
      <c r="Q3469" s="10" t="s">
        <v>40</v>
      </c>
      <c r="R3469" s="21">
        <v>1999</v>
      </c>
      <c r="S3469" s="27" t="s">
        <v>13492</v>
      </c>
      <c r="T3469" s="25" t="str">
        <f>LEFT(S3469,3)</f>
        <v>Jan</v>
      </c>
      <c r="U3469" s="10" t="s">
        <v>29</v>
      </c>
      <c r="V3469" s="21">
        <v>5.9</v>
      </c>
      <c r="W3469" s="10">
        <v>86000</v>
      </c>
      <c r="X3469" s="10" t="s">
        <v>10710</v>
      </c>
      <c r="Y3469" s="10" t="s">
        <v>10711</v>
      </c>
      <c r="Z3469" s="10" t="s">
        <v>10712</v>
      </c>
      <c r="AA3469" s="22" t="s">
        <v>29</v>
      </c>
      <c r="AB3469" s="10">
        <v>10000000</v>
      </c>
      <c r="AC3469" s="10">
        <v>103166989</v>
      </c>
      <c r="AD3469" s="10" t="s">
        <v>3743</v>
      </c>
      <c r="AE3469" s="23">
        <v>95</v>
      </c>
    </row>
    <row r="3470" spans="1:31" x14ac:dyDescent="0.35">
      <c r="A3470" t="s">
        <v>10713</v>
      </c>
      <c r="B3470" t="s">
        <v>15</v>
      </c>
      <c r="C3470" t="s">
        <v>150</v>
      </c>
      <c r="D3470" s="2">
        <v>1999</v>
      </c>
      <c r="E3470" t="s">
        <v>6114</v>
      </c>
      <c r="F3470" s="2">
        <v>7.3</v>
      </c>
      <c r="G3470">
        <v>338000</v>
      </c>
      <c r="H3470" t="s">
        <v>2668</v>
      </c>
      <c r="I3470" t="s">
        <v>10714</v>
      </c>
      <c r="J3470" t="s">
        <v>5682</v>
      </c>
      <c r="K3470" s="3" t="s">
        <v>29</v>
      </c>
      <c r="L3470">
        <v>100000000</v>
      </c>
      <c r="M3470">
        <v>206071502</v>
      </c>
      <c r="N3470" t="s">
        <v>43</v>
      </c>
      <c r="O3470" s="2">
        <v>105</v>
      </c>
      <c r="Q3470" s="9" t="s">
        <v>150</v>
      </c>
      <c r="R3470" s="18">
        <v>1999</v>
      </c>
      <c r="S3470" s="26" t="s">
        <v>12980</v>
      </c>
      <c r="T3470" s="25" t="str">
        <f>LEFT(S3470,3)</f>
        <v>Nov</v>
      </c>
      <c r="U3470" s="9" t="s">
        <v>29</v>
      </c>
      <c r="V3470" s="18">
        <v>7.3</v>
      </c>
      <c r="W3470" s="9">
        <v>338000</v>
      </c>
      <c r="X3470" s="9" t="s">
        <v>2668</v>
      </c>
      <c r="Y3470" s="9" t="s">
        <v>10714</v>
      </c>
      <c r="Z3470" s="9" t="s">
        <v>5682</v>
      </c>
      <c r="AA3470" s="19" t="s">
        <v>29</v>
      </c>
      <c r="AB3470" s="9">
        <v>100000000</v>
      </c>
      <c r="AC3470" s="9">
        <v>206071502</v>
      </c>
      <c r="AD3470" s="9" t="s">
        <v>43</v>
      </c>
      <c r="AE3470" s="20">
        <v>105</v>
      </c>
    </row>
    <row r="3471" spans="1:31" x14ac:dyDescent="0.35">
      <c r="A3471" t="s">
        <v>10715</v>
      </c>
      <c r="B3471" t="s">
        <v>15</v>
      </c>
      <c r="C3471" t="s">
        <v>33</v>
      </c>
      <c r="D3471" s="2">
        <v>1999</v>
      </c>
      <c r="E3471" t="s">
        <v>5461</v>
      </c>
      <c r="F3471" s="2">
        <v>5.7</v>
      </c>
      <c r="G3471">
        <v>56000</v>
      </c>
      <c r="H3471" t="s">
        <v>575</v>
      </c>
      <c r="I3471" t="s">
        <v>10716</v>
      </c>
      <c r="J3471" t="s">
        <v>6834</v>
      </c>
      <c r="K3471" s="3" t="s">
        <v>29</v>
      </c>
      <c r="L3471">
        <v>35000000</v>
      </c>
      <c r="M3471">
        <v>56870414</v>
      </c>
      <c r="N3471" t="s">
        <v>9108</v>
      </c>
      <c r="O3471" s="2">
        <v>82</v>
      </c>
      <c r="Q3471" s="10" t="s">
        <v>33</v>
      </c>
      <c r="R3471" s="21">
        <v>1999</v>
      </c>
      <c r="S3471" s="27" t="s">
        <v>12910</v>
      </c>
      <c r="T3471" s="25" t="str">
        <f>LEFT(S3471,3)</f>
        <v>Jul</v>
      </c>
      <c r="U3471" s="10" t="s">
        <v>29</v>
      </c>
      <c r="V3471" s="21">
        <v>5.7</v>
      </c>
      <c r="W3471" s="10">
        <v>56000</v>
      </c>
      <c r="X3471" s="10" t="s">
        <v>575</v>
      </c>
      <c r="Y3471" s="10" t="s">
        <v>10716</v>
      </c>
      <c r="Z3471" s="10" t="s">
        <v>6834</v>
      </c>
      <c r="AA3471" s="22" t="s">
        <v>29</v>
      </c>
      <c r="AB3471" s="10">
        <v>35000000</v>
      </c>
      <c r="AC3471" s="10">
        <v>56870414</v>
      </c>
      <c r="AD3471" s="10" t="s">
        <v>9108</v>
      </c>
      <c r="AE3471" s="23">
        <v>82</v>
      </c>
    </row>
    <row r="3472" spans="1:31" x14ac:dyDescent="0.35">
      <c r="A3472" t="s">
        <v>10717</v>
      </c>
      <c r="B3472" t="s">
        <v>336</v>
      </c>
      <c r="C3472" t="s">
        <v>389</v>
      </c>
      <c r="D3472" s="2">
        <v>1999</v>
      </c>
      <c r="E3472" t="s">
        <v>10718</v>
      </c>
      <c r="F3472" s="2">
        <v>7.9</v>
      </c>
      <c r="G3472">
        <v>540000</v>
      </c>
      <c r="H3472" t="s">
        <v>8476</v>
      </c>
      <c r="I3472" t="s">
        <v>8476</v>
      </c>
      <c r="J3472" t="s">
        <v>2090</v>
      </c>
      <c r="K3472" s="3" t="s">
        <v>29</v>
      </c>
      <c r="L3472">
        <v>90000000</v>
      </c>
      <c r="M3472">
        <v>497375381</v>
      </c>
      <c r="N3472" t="s">
        <v>10117</v>
      </c>
      <c r="O3472" s="2">
        <v>92</v>
      </c>
      <c r="Q3472" s="9" t="s">
        <v>389</v>
      </c>
      <c r="R3472" s="18">
        <v>1999</v>
      </c>
      <c r="S3472" s="26" t="s">
        <v>13584</v>
      </c>
      <c r="T3472" s="25" t="str">
        <f>LEFT(S3472,3)</f>
        <v>Nov</v>
      </c>
      <c r="U3472" s="9" t="s">
        <v>29</v>
      </c>
      <c r="V3472" s="18">
        <v>7.9</v>
      </c>
      <c r="W3472" s="9">
        <v>540000</v>
      </c>
      <c r="X3472" s="9" t="s">
        <v>8476</v>
      </c>
      <c r="Y3472" s="9" t="s">
        <v>8476</v>
      </c>
      <c r="Z3472" s="9" t="s">
        <v>2090</v>
      </c>
      <c r="AA3472" s="19" t="s">
        <v>29</v>
      </c>
      <c r="AB3472" s="9">
        <v>90000000</v>
      </c>
      <c r="AC3472" s="9">
        <v>497375381</v>
      </c>
      <c r="AD3472" s="9" t="s">
        <v>10117</v>
      </c>
      <c r="AE3472" s="20">
        <v>92</v>
      </c>
    </row>
    <row r="3473" spans="1:31" x14ac:dyDescent="0.35">
      <c r="A3473" t="s">
        <v>10719</v>
      </c>
      <c r="B3473" t="s">
        <v>15</v>
      </c>
      <c r="C3473" t="s">
        <v>24</v>
      </c>
      <c r="D3473" s="2">
        <v>1999</v>
      </c>
      <c r="E3473" t="s">
        <v>10720</v>
      </c>
      <c r="F3473" s="2">
        <v>7.3</v>
      </c>
      <c r="G3473">
        <v>210000</v>
      </c>
      <c r="H3473" t="s">
        <v>7969</v>
      </c>
      <c r="I3473" t="s">
        <v>7969</v>
      </c>
      <c r="J3473" t="s">
        <v>9659</v>
      </c>
      <c r="K3473" s="3" t="s">
        <v>29</v>
      </c>
      <c r="L3473">
        <v>10000000</v>
      </c>
      <c r="M3473">
        <v>31429330</v>
      </c>
      <c r="N3473" t="s">
        <v>7971</v>
      </c>
      <c r="O3473" s="2">
        <v>130</v>
      </c>
      <c r="Q3473" s="10" t="s">
        <v>24</v>
      </c>
      <c r="R3473" s="21">
        <v>1999</v>
      </c>
      <c r="S3473" s="27" t="s">
        <v>13585</v>
      </c>
      <c r="T3473" s="25" t="str">
        <f>LEFT(S3473,3)</f>
        <v>Nov</v>
      </c>
      <c r="U3473" s="10" t="s">
        <v>29</v>
      </c>
      <c r="V3473" s="21">
        <v>7.3</v>
      </c>
      <c r="W3473" s="10">
        <v>210000</v>
      </c>
      <c r="X3473" s="10" t="s">
        <v>7969</v>
      </c>
      <c r="Y3473" s="10" t="s">
        <v>7969</v>
      </c>
      <c r="Z3473" s="10" t="s">
        <v>9659</v>
      </c>
      <c r="AA3473" s="22" t="s">
        <v>29</v>
      </c>
      <c r="AB3473" s="10">
        <v>10000000</v>
      </c>
      <c r="AC3473" s="10">
        <v>31429330</v>
      </c>
      <c r="AD3473" s="10" t="s">
        <v>7971</v>
      </c>
      <c r="AE3473" s="23">
        <v>130</v>
      </c>
    </row>
    <row r="3474" spans="1:31" x14ac:dyDescent="0.35">
      <c r="A3474" t="s">
        <v>10721</v>
      </c>
      <c r="B3474" t="s">
        <v>336</v>
      </c>
      <c r="C3474" t="s">
        <v>389</v>
      </c>
      <c r="D3474" s="2">
        <v>1999</v>
      </c>
      <c r="E3474" t="s">
        <v>10248</v>
      </c>
      <c r="F3474" s="2">
        <v>7.3</v>
      </c>
      <c r="G3474">
        <v>210000</v>
      </c>
      <c r="H3474" t="s">
        <v>10722</v>
      </c>
      <c r="I3474" t="s">
        <v>3998</v>
      </c>
      <c r="J3474" t="s">
        <v>10723</v>
      </c>
      <c r="K3474" s="3" t="s">
        <v>29</v>
      </c>
      <c r="L3474">
        <v>130000000</v>
      </c>
      <c r="M3474">
        <v>448191819</v>
      </c>
      <c r="N3474" t="s">
        <v>1723</v>
      </c>
      <c r="O3474" s="2">
        <v>88</v>
      </c>
      <c r="Q3474" s="9" t="s">
        <v>389</v>
      </c>
      <c r="R3474" s="18">
        <v>1999</v>
      </c>
      <c r="S3474" s="26" t="s">
        <v>13534</v>
      </c>
      <c r="T3474" s="25" t="str">
        <f>LEFT(S3474,3)</f>
        <v>Jun</v>
      </c>
      <c r="U3474" s="9" t="s">
        <v>29</v>
      </c>
      <c r="V3474" s="18">
        <v>7.3</v>
      </c>
      <c r="W3474" s="9">
        <v>210000</v>
      </c>
      <c r="X3474" s="9" t="s">
        <v>10722</v>
      </c>
      <c r="Y3474" s="9" t="s">
        <v>3998</v>
      </c>
      <c r="Z3474" s="9" t="s">
        <v>10723</v>
      </c>
      <c r="AA3474" s="19" t="s">
        <v>29</v>
      </c>
      <c r="AB3474" s="9">
        <v>130000000</v>
      </c>
      <c r="AC3474" s="9">
        <v>448191819</v>
      </c>
      <c r="AD3474" s="9" t="s">
        <v>1723</v>
      </c>
      <c r="AE3474" s="20">
        <v>88</v>
      </c>
    </row>
    <row r="3475" spans="1:31" x14ac:dyDescent="0.35">
      <c r="A3475" t="s">
        <v>10724</v>
      </c>
      <c r="B3475" t="s">
        <v>15</v>
      </c>
      <c r="C3475" t="s">
        <v>40</v>
      </c>
      <c r="D3475" s="2">
        <v>1999</v>
      </c>
      <c r="E3475" t="s">
        <v>9818</v>
      </c>
      <c r="F3475" s="2">
        <v>7.2</v>
      </c>
      <c r="G3475">
        <v>92000</v>
      </c>
      <c r="H3475" t="s">
        <v>9354</v>
      </c>
      <c r="I3475" t="s">
        <v>10725</v>
      </c>
      <c r="J3475" t="s">
        <v>1510</v>
      </c>
      <c r="K3475" s="3" t="s">
        <v>29</v>
      </c>
      <c r="L3475">
        <v>25000000</v>
      </c>
      <c r="M3475">
        <v>14902041</v>
      </c>
      <c r="N3475" t="s">
        <v>10726</v>
      </c>
      <c r="O3475" s="2">
        <v>103</v>
      </c>
      <c r="Q3475" s="10" t="s">
        <v>40</v>
      </c>
      <c r="R3475" s="21">
        <v>1999</v>
      </c>
      <c r="S3475" s="27" t="s">
        <v>13475</v>
      </c>
      <c r="T3475" s="25" t="str">
        <f>LEFT(S3475,3)</f>
        <v>May</v>
      </c>
      <c r="U3475" s="10" t="s">
        <v>29</v>
      </c>
      <c r="V3475" s="21">
        <v>7.2</v>
      </c>
      <c r="W3475" s="10">
        <v>92000</v>
      </c>
      <c r="X3475" s="10" t="s">
        <v>9354</v>
      </c>
      <c r="Y3475" s="10" t="s">
        <v>10725</v>
      </c>
      <c r="Z3475" s="10" t="s">
        <v>1510</v>
      </c>
      <c r="AA3475" s="22" t="s">
        <v>29</v>
      </c>
      <c r="AB3475" s="10">
        <v>25000000</v>
      </c>
      <c r="AC3475" s="10">
        <v>14902041</v>
      </c>
      <c r="AD3475" s="10" t="s">
        <v>10726</v>
      </c>
      <c r="AE3475" s="23">
        <v>103</v>
      </c>
    </row>
    <row r="3476" spans="1:31" x14ac:dyDescent="0.35">
      <c r="A3476" t="s">
        <v>10727</v>
      </c>
      <c r="B3476" t="s">
        <v>15</v>
      </c>
      <c r="C3476" t="s">
        <v>40</v>
      </c>
      <c r="D3476" s="2">
        <v>1999</v>
      </c>
      <c r="E3476" t="s">
        <v>10728</v>
      </c>
      <c r="F3476" s="2">
        <v>7.7</v>
      </c>
      <c r="G3476">
        <v>319000</v>
      </c>
      <c r="H3476" t="s">
        <v>10729</v>
      </c>
      <c r="I3476" t="s">
        <v>10730</v>
      </c>
      <c r="J3476" t="s">
        <v>2624</v>
      </c>
      <c r="K3476" s="3" t="s">
        <v>29</v>
      </c>
      <c r="L3476">
        <v>13000000</v>
      </c>
      <c r="M3476">
        <v>23106667</v>
      </c>
      <c r="N3476" t="s">
        <v>10731</v>
      </c>
      <c r="O3476" s="2">
        <v>113</v>
      </c>
      <c r="Q3476" s="9" t="s">
        <v>40</v>
      </c>
      <c r="R3476" s="18">
        <v>1999</v>
      </c>
      <c r="S3476" s="26" t="s">
        <v>13586</v>
      </c>
      <c r="T3476" s="25" t="str">
        <f>LEFT(S3476,3)</f>
        <v>Dec</v>
      </c>
      <c r="U3476" s="9" t="s">
        <v>29</v>
      </c>
      <c r="V3476" s="18">
        <v>7.7</v>
      </c>
      <c r="W3476" s="9">
        <v>319000</v>
      </c>
      <c r="X3476" s="9" t="s">
        <v>10729</v>
      </c>
      <c r="Y3476" s="9" t="s">
        <v>10730</v>
      </c>
      <c r="Z3476" s="9" t="s">
        <v>2624</v>
      </c>
      <c r="AA3476" s="19" t="s">
        <v>29</v>
      </c>
      <c r="AB3476" s="9">
        <v>13000000</v>
      </c>
      <c r="AC3476" s="9">
        <v>23106667</v>
      </c>
      <c r="AD3476" s="9" t="s">
        <v>10731</v>
      </c>
      <c r="AE3476" s="20">
        <v>113</v>
      </c>
    </row>
    <row r="3477" spans="1:31" x14ac:dyDescent="0.35">
      <c r="A3477" t="s">
        <v>10732</v>
      </c>
      <c r="B3477" t="s">
        <v>32</v>
      </c>
      <c r="C3477" t="s">
        <v>389</v>
      </c>
      <c r="D3477" s="2">
        <v>1999</v>
      </c>
      <c r="E3477" t="s">
        <v>10668</v>
      </c>
      <c r="F3477" s="2">
        <v>8</v>
      </c>
      <c r="G3477">
        <v>177000</v>
      </c>
      <c r="H3477" t="s">
        <v>10733</v>
      </c>
      <c r="I3477" t="s">
        <v>10734</v>
      </c>
      <c r="J3477" t="s">
        <v>10735</v>
      </c>
      <c r="K3477" s="3" t="s">
        <v>29</v>
      </c>
      <c r="L3477">
        <v>70000000</v>
      </c>
      <c r="M3477">
        <v>23180087</v>
      </c>
      <c r="N3477" t="s">
        <v>22</v>
      </c>
      <c r="O3477" s="2">
        <v>86</v>
      </c>
      <c r="Q3477" s="10" t="s">
        <v>389</v>
      </c>
      <c r="R3477" s="21">
        <v>1999</v>
      </c>
      <c r="S3477" s="27" t="s">
        <v>13575</v>
      </c>
      <c r="T3477" s="25" t="str">
        <f>LEFT(S3477,3)</f>
        <v>Aug</v>
      </c>
      <c r="U3477" s="10" t="s">
        <v>29</v>
      </c>
      <c r="V3477" s="21">
        <v>8</v>
      </c>
      <c r="W3477" s="10">
        <v>177000</v>
      </c>
      <c r="X3477" s="10" t="s">
        <v>10733</v>
      </c>
      <c r="Y3477" s="10" t="s">
        <v>10734</v>
      </c>
      <c r="Z3477" s="10" t="s">
        <v>10735</v>
      </c>
      <c r="AA3477" s="22" t="s">
        <v>29</v>
      </c>
      <c r="AB3477" s="10">
        <v>70000000</v>
      </c>
      <c r="AC3477" s="10">
        <v>23180087</v>
      </c>
      <c r="AD3477" s="10" t="s">
        <v>22</v>
      </c>
      <c r="AE3477" s="23">
        <v>86</v>
      </c>
    </row>
    <row r="3478" spans="1:31" x14ac:dyDescent="0.35">
      <c r="A3478" t="s">
        <v>10736</v>
      </c>
      <c r="B3478" t="s">
        <v>1998</v>
      </c>
      <c r="C3478" t="s">
        <v>33</v>
      </c>
      <c r="D3478" s="2">
        <v>1999</v>
      </c>
      <c r="E3478" t="s">
        <v>6114</v>
      </c>
      <c r="F3478" s="2">
        <v>6.4</v>
      </c>
      <c r="G3478">
        <v>191000</v>
      </c>
      <c r="H3478" t="s">
        <v>232</v>
      </c>
      <c r="I3478" t="s">
        <v>10737</v>
      </c>
      <c r="J3478" t="s">
        <v>4732</v>
      </c>
      <c r="K3478" s="3" t="s">
        <v>21</v>
      </c>
      <c r="L3478">
        <v>135000000</v>
      </c>
      <c r="M3478">
        <v>361832400</v>
      </c>
      <c r="N3478" t="s">
        <v>5143</v>
      </c>
      <c r="O3478" s="2">
        <v>128</v>
      </c>
      <c r="Q3478" s="9" t="s">
        <v>33</v>
      </c>
      <c r="R3478" s="18">
        <v>1999</v>
      </c>
      <c r="S3478" s="26" t="s">
        <v>12980</v>
      </c>
      <c r="T3478" s="25" t="str">
        <f>LEFT(S3478,3)</f>
        <v>Nov</v>
      </c>
      <c r="U3478" s="9" t="s">
        <v>29</v>
      </c>
      <c r="V3478" s="18">
        <v>6.4</v>
      </c>
      <c r="W3478" s="9">
        <v>191000</v>
      </c>
      <c r="X3478" s="9" t="s">
        <v>232</v>
      </c>
      <c r="Y3478" s="9" t="s">
        <v>10737</v>
      </c>
      <c r="Z3478" s="9" t="s">
        <v>4732</v>
      </c>
      <c r="AA3478" s="19" t="s">
        <v>21</v>
      </c>
      <c r="AB3478" s="9">
        <v>135000000</v>
      </c>
      <c r="AC3478" s="9">
        <v>361832400</v>
      </c>
      <c r="AD3478" s="9" t="s">
        <v>5143</v>
      </c>
      <c r="AE3478" s="20">
        <v>128</v>
      </c>
    </row>
    <row r="3479" spans="1:31" x14ac:dyDescent="0.35">
      <c r="A3479" t="s">
        <v>776</v>
      </c>
      <c r="B3479" t="s">
        <v>2706</v>
      </c>
      <c r="C3479" t="s">
        <v>16</v>
      </c>
      <c r="D3479" s="2">
        <v>1999</v>
      </c>
      <c r="E3479" t="s">
        <v>10738</v>
      </c>
      <c r="F3479" s="2">
        <v>5.3</v>
      </c>
      <c r="G3479">
        <v>10000</v>
      </c>
      <c r="H3479" t="s">
        <v>4879</v>
      </c>
      <c r="I3479" t="s">
        <v>4879</v>
      </c>
      <c r="J3479" t="s">
        <v>10739</v>
      </c>
      <c r="K3479" s="3" t="s">
        <v>451</v>
      </c>
      <c r="L3479">
        <v>0</v>
      </c>
      <c r="M3479">
        <v>1585642</v>
      </c>
      <c r="N3479" t="s">
        <v>3102</v>
      </c>
      <c r="O3479" s="2">
        <v>84</v>
      </c>
      <c r="Q3479" s="10" t="s">
        <v>16</v>
      </c>
      <c r="R3479" s="21">
        <v>1999</v>
      </c>
      <c r="S3479" s="27" t="s">
        <v>13587</v>
      </c>
      <c r="T3479" s="25" t="str">
        <f>LEFT(S3479,3)</f>
        <v>Apr</v>
      </c>
      <c r="U3479" s="10" t="s">
        <v>451</v>
      </c>
      <c r="V3479" s="21">
        <v>5.3</v>
      </c>
      <c r="W3479" s="10">
        <v>10000</v>
      </c>
      <c r="X3479" s="10" t="s">
        <v>4879</v>
      </c>
      <c r="Y3479" s="10" t="s">
        <v>4879</v>
      </c>
      <c r="Z3479" s="10" t="s">
        <v>10739</v>
      </c>
      <c r="AA3479" s="22" t="s">
        <v>451</v>
      </c>
      <c r="AB3479" s="10">
        <v>0</v>
      </c>
      <c r="AC3479" s="10">
        <v>1585642</v>
      </c>
      <c r="AD3479" s="10" t="s">
        <v>3102</v>
      </c>
      <c r="AE3479" s="23">
        <v>84</v>
      </c>
    </row>
    <row r="3480" spans="1:31" x14ac:dyDescent="0.35">
      <c r="A3480" t="s">
        <v>10740</v>
      </c>
      <c r="B3480" t="s">
        <v>1998</v>
      </c>
      <c r="C3480" t="s">
        <v>33</v>
      </c>
      <c r="D3480" s="2">
        <v>1999</v>
      </c>
      <c r="E3480" t="s">
        <v>10668</v>
      </c>
      <c r="F3480" s="2">
        <v>6.1</v>
      </c>
      <c r="G3480">
        <v>64000</v>
      </c>
      <c r="H3480" t="s">
        <v>10741</v>
      </c>
      <c r="I3480" t="s">
        <v>5345</v>
      </c>
      <c r="J3480" t="s">
        <v>8007</v>
      </c>
      <c r="K3480" s="3" t="s">
        <v>29</v>
      </c>
      <c r="L3480">
        <v>68000000</v>
      </c>
      <c r="M3480">
        <v>33461011</v>
      </c>
      <c r="N3480" t="s">
        <v>60</v>
      </c>
      <c r="O3480" s="2">
        <v>121</v>
      </c>
      <c r="Q3480" s="9" t="s">
        <v>33</v>
      </c>
      <c r="R3480" s="18">
        <v>1999</v>
      </c>
      <c r="S3480" s="26" t="s">
        <v>13575</v>
      </c>
      <c r="T3480" s="25" t="str">
        <f>LEFT(S3480,3)</f>
        <v>Aug</v>
      </c>
      <c r="U3480" s="9" t="s">
        <v>29</v>
      </c>
      <c r="V3480" s="18">
        <v>6.1</v>
      </c>
      <c r="W3480" s="9">
        <v>64000</v>
      </c>
      <c r="X3480" s="9" t="s">
        <v>10741</v>
      </c>
      <c r="Y3480" s="9" t="s">
        <v>5345</v>
      </c>
      <c r="Z3480" s="9" t="s">
        <v>8007</v>
      </c>
      <c r="AA3480" s="19" t="s">
        <v>29</v>
      </c>
      <c r="AB3480" s="9">
        <v>68000000</v>
      </c>
      <c r="AC3480" s="9">
        <v>33461011</v>
      </c>
      <c r="AD3480" s="9" t="s">
        <v>60</v>
      </c>
      <c r="AE3480" s="20">
        <v>121</v>
      </c>
    </row>
    <row r="3481" spans="1:31" x14ac:dyDescent="0.35">
      <c r="A3481" t="s">
        <v>10742</v>
      </c>
      <c r="B3481" t="s">
        <v>1998</v>
      </c>
      <c r="C3481" t="s">
        <v>33</v>
      </c>
      <c r="D3481" s="2">
        <v>1999</v>
      </c>
      <c r="E3481" t="s">
        <v>10743</v>
      </c>
      <c r="F3481" s="2">
        <v>4.9000000000000004</v>
      </c>
      <c r="G3481">
        <v>155000</v>
      </c>
      <c r="H3481" t="s">
        <v>6228</v>
      </c>
      <c r="I3481" t="s">
        <v>3862</v>
      </c>
      <c r="J3481" t="s">
        <v>7636</v>
      </c>
      <c r="K3481" s="3" t="s">
        <v>29</v>
      </c>
      <c r="L3481">
        <v>170000000</v>
      </c>
      <c r="M3481">
        <v>222104681</v>
      </c>
      <c r="N3481" t="s">
        <v>9416</v>
      </c>
      <c r="O3481" s="2">
        <v>106</v>
      </c>
      <c r="Q3481" s="10" t="s">
        <v>33</v>
      </c>
      <c r="R3481" s="21">
        <v>1999</v>
      </c>
      <c r="S3481" s="27" t="s">
        <v>13588</v>
      </c>
      <c r="T3481" s="25" t="str">
        <f>LEFT(S3481,3)</f>
        <v>Jun</v>
      </c>
      <c r="U3481" s="10" t="s">
        <v>29</v>
      </c>
      <c r="V3481" s="21">
        <v>4.9000000000000004</v>
      </c>
      <c r="W3481" s="10">
        <v>155000</v>
      </c>
      <c r="X3481" s="10" t="s">
        <v>6228</v>
      </c>
      <c r="Y3481" s="10" t="s">
        <v>3862</v>
      </c>
      <c r="Z3481" s="10" t="s">
        <v>7636</v>
      </c>
      <c r="AA3481" s="22" t="s">
        <v>29</v>
      </c>
      <c r="AB3481" s="10">
        <v>170000000</v>
      </c>
      <c r="AC3481" s="10">
        <v>222104681</v>
      </c>
      <c r="AD3481" s="10" t="s">
        <v>9416</v>
      </c>
      <c r="AE3481" s="23">
        <v>106</v>
      </c>
    </row>
    <row r="3482" spans="1:31" x14ac:dyDescent="0.35">
      <c r="A3482" t="s">
        <v>10744</v>
      </c>
      <c r="B3482" t="s">
        <v>1998</v>
      </c>
      <c r="C3482" t="s">
        <v>40</v>
      </c>
      <c r="D3482" s="2">
        <v>1999</v>
      </c>
      <c r="E3482" t="s">
        <v>10745</v>
      </c>
      <c r="F3482" s="2">
        <v>6.4</v>
      </c>
      <c r="G3482">
        <v>205000</v>
      </c>
      <c r="H3482" t="s">
        <v>5774</v>
      </c>
      <c r="I3482" t="s">
        <v>10746</v>
      </c>
      <c r="J3482" t="s">
        <v>8513</v>
      </c>
      <c r="K3482" s="3" t="s">
        <v>29</v>
      </c>
      <c r="L3482">
        <v>34200000</v>
      </c>
      <c r="M3482">
        <v>234801895</v>
      </c>
      <c r="N3482" t="s">
        <v>10747</v>
      </c>
      <c r="O3482" s="2">
        <v>93</v>
      </c>
      <c r="Q3482" s="9" t="s">
        <v>40</v>
      </c>
      <c r="R3482" s="18">
        <v>1999</v>
      </c>
      <c r="S3482" s="26" t="s">
        <v>13589</v>
      </c>
      <c r="T3482" s="25" t="str">
        <f>LEFT(S3482,3)</f>
        <v>Jun</v>
      </c>
      <c r="U3482" s="9" t="s">
        <v>29</v>
      </c>
      <c r="V3482" s="18">
        <v>6.4</v>
      </c>
      <c r="W3482" s="9">
        <v>205000</v>
      </c>
      <c r="X3482" s="9" t="s">
        <v>5774</v>
      </c>
      <c r="Y3482" s="9" t="s">
        <v>10746</v>
      </c>
      <c r="Z3482" s="9" t="s">
        <v>8513</v>
      </c>
      <c r="AA3482" s="19" t="s">
        <v>29</v>
      </c>
      <c r="AB3482" s="9">
        <v>34200000</v>
      </c>
      <c r="AC3482" s="9">
        <v>234801895</v>
      </c>
      <c r="AD3482" s="9" t="s">
        <v>10747</v>
      </c>
      <c r="AE3482" s="20">
        <v>93</v>
      </c>
    </row>
    <row r="3483" spans="1:31" x14ac:dyDescent="0.35">
      <c r="A3483" t="s">
        <v>10748</v>
      </c>
      <c r="B3483" t="s">
        <v>15</v>
      </c>
      <c r="C3483" t="s">
        <v>4883</v>
      </c>
      <c r="D3483" s="2">
        <v>1999</v>
      </c>
      <c r="E3483" t="s">
        <v>10749</v>
      </c>
      <c r="F3483" s="2">
        <v>6.7</v>
      </c>
      <c r="G3483">
        <v>172000</v>
      </c>
      <c r="H3483" t="s">
        <v>3484</v>
      </c>
      <c r="I3483" t="s">
        <v>10750</v>
      </c>
      <c r="J3483" t="s">
        <v>5682</v>
      </c>
      <c r="K3483" s="3" t="s">
        <v>451</v>
      </c>
      <c r="L3483">
        <v>38000000</v>
      </c>
      <c r="M3483">
        <v>58401898</v>
      </c>
      <c r="N3483" t="s">
        <v>10584</v>
      </c>
      <c r="O3483" s="2">
        <v>133</v>
      </c>
      <c r="Q3483" s="10" t="s">
        <v>4883</v>
      </c>
      <c r="R3483" s="21">
        <v>1999</v>
      </c>
      <c r="S3483" s="27" t="s">
        <v>13590</v>
      </c>
      <c r="T3483" s="25" t="str">
        <f>LEFT(S3483,3)</f>
        <v>Mar</v>
      </c>
      <c r="U3483" s="10" t="s">
        <v>29</v>
      </c>
      <c r="V3483" s="21">
        <v>6.7</v>
      </c>
      <c r="W3483" s="10">
        <v>172000</v>
      </c>
      <c r="X3483" s="10" t="s">
        <v>3484</v>
      </c>
      <c r="Y3483" s="10" t="s">
        <v>10750</v>
      </c>
      <c r="Z3483" s="10" t="s">
        <v>5682</v>
      </c>
      <c r="AA3483" s="22" t="s">
        <v>451</v>
      </c>
      <c r="AB3483" s="10">
        <v>38000000</v>
      </c>
      <c r="AC3483" s="10">
        <v>58401898</v>
      </c>
      <c r="AD3483" s="10" t="s">
        <v>10584</v>
      </c>
      <c r="AE3483" s="23">
        <v>133</v>
      </c>
    </row>
    <row r="3484" spans="1:31" x14ac:dyDescent="0.35">
      <c r="A3484" t="s">
        <v>10751</v>
      </c>
      <c r="B3484" t="s">
        <v>15</v>
      </c>
      <c r="C3484" t="s">
        <v>103</v>
      </c>
      <c r="D3484" s="2">
        <v>1999</v>
      </c>
      <c r="E3484" t="s">
        <v>10752</v>
      </c>
      <c r="F3484" s="2">
        <v>6.5</v>
      </c>
      <c r="G3484">
        <v>78000</v>
      </c>
      <c r="H3484" t="s">
        <v>244</v>
      </c>
      <c r="I3484" t="s">
        <v>8419</v>
      </c>
      <c r="J3484" t="s">
        <v>7631</v>
      </c>
      <c r="K3484" s="3" t="s">
        <v>29</v>
      </c>
      <c r="L3484">
        <v>70000000</v>
      </c>
      <c r="M3484">
        <v>177841558</v>
      </c>
      <c r="N3484" t="s">
        <v>43</v>
      </c>
      <c r="O3484" s="2">
        <v>105</v>
      </c>
      <c r="Q3484" s="9" t="s">
        <v>103</v>
      </c>
      <c r="R3484" s="18">
        <v>1999</v>
      </c>
      <c r="S3484" s="26" t="s">
        <v>13591</v>
      </c>
      <c r="T3484" s="25" t="str">
        <f>LEFT(S3484,3)</f>
        <v>Sep</v>
      </c>
      <c r="U3484" s="9" t="s">
        <v>29</v>
      </c>
      <c r="V3484" s="18">
        <v>6.5</v>
      </c>
      <c r="W3484" s="9">
        <v>78000</v>
      </c>
      <c r="X3484" s="9" t="s">
        <v>244</v>
      </c>
      <c r="Y3484" s="9" t="s">
        <v>8419</v>
      </c>
      <c r="Z3484" s="9" t="s">
        <v>7631</v>
      </c>
      <c r="AA3484" s="19" t="s">
        <v>29</v>
      </c>
      <c r="AB3484" s="9">
        <v>70000000</v>
      </c>
      <c r="AC3484" s="9">
        <v>177841558</v>
      </c>
      <c r="AD3484" s="9" t="s">
        <v>43</v>
      </c>
      <c r="AE3484" s="20">
        <v>105</v>
      </c>
    </row>
    <row r="3485" spans="1:31" x14ac:dyDescent="0.35">
      <c r="A3485" t="s">
        <v>10753</v>
      </c>
      <c r="B3485" t="s">
        <v>15</v>
      </c>
      <c r="C3485" t="s">
        <v>62</v>
      </c>
      <c r="D3485" s="2">
        <v>1999</v>
      </c>
      <c r="E3485" t="s">
        <v>10754</v>
      </c>
      <c r="F3485" s="2">
        <v>7.8</v>
      </c>
      <c r="G3485">
        <v>163000</v>
      </c>
      <c r="H3485" t="s">
        <v>556</v>
      </c>
      <c r="I3485" t="s">
        <v>10755</v>
      </c>
      <c r="J3485" t="s">
        <v>7001</v>
      </c>
      <c r="K3485" s="3" t="s">
        <v>29</v>
      </c>
      <c r="L3485">
        <v>90000000</v>
      </c>
      <c r="M3485">
        <v>60289912</v>
      </c>
      <c r="N3485" t="s">
        <v>2091</v>
      </c>
      <c r="O3485" s="2">
        <v>157</v>
      </c>
      <c r="Q3485" s="10" t="s">
        <v>62</v>
      </c>
      <c r="R3485" s="21">
        <v>1999</v>
      </c>
      <c r="S3485" s="27" t="s">
        <v>13537</v>
      </c>
      <c r="T3485" s="25" t="str">
        <f>LEFT(S3485,3)</f>
        <v>Nov</v>
      </c>
      <c r="U3485" s="10" t="s">
        <v>29</v>
      </c>
      <c r="V3485" s="21">
        <v>7.8</v>
      </c>
      <c r="W3485" s="10">
        <v>163000</v>
      </c>
      <c r="X3485" s="10" t="s">
        <v>556</v>
      </c>
      <c r="Y3485" s="10" t="s">
        <v>10755</v>
      </c>
      <c r="Z3485" s="10" t="s">
        <v>7001</v>
      </c>
      <c r="AA3485" s="22" t="s">
        <v>29</v>
      </c>
      <c r="AB3485" s="10">
        <v>90000000</v>
      </c>
      <c r="AC3485" s="10">
        <v>60289912</v>
      </c>
      <c r="AD3485" s="10" t="s">
        <v>2091</v>
      </c>
      <c r="AE3485" s="23">
        <v>157</v>
      </c>
    </row>
    <row r="3486" spans="1:31" x14ac:dyDescent="0.35">
      <c r="A3486" t="s">
        <v>10756</v>
      </c>
      <c r="B3486" t="s">
        <v>15</v>
      </c>
      <c r="C3486" t="s">
        <v>40</v>
      </c>
      <c r="D3486" s="2">
        <v>1999</v>
      </c>
      <c r="E3486" t="s">
        <v>10656</v>
      </c>
      <c r="F3486" s="2">
        <v>5.7</v>
      </c>
      <c r="G3486">
        <v>72000</v>
      </c>
      <c r="H3486" t="s">
        <v>10757</v>
      </c>
      <c r="I3486" t="s">
        <v>10758</v>
      </c>
      <c r="J3486" t="s">
        <v>10759</v>
      </c>
      <c r="K3486" s="3" t="s">
        <v>29</v>
      </c>
      <c r="L3486">
        <v>17000000</v>
      </c>
      <c r="M3486">
        <v>92938755</v>
      </c>
      <c r="N3486" t="s">
        <v>10760</v>
      </c>
      <c r="O3486" s="2">
        <v>88</v>
      </c>
      <c r="Q3486" s="9" t="s">
        <v>40</v>
      </c>
      <c r="R3486" s="18">
        <v>1999</v>
      </c>
      <c r="S3486" s="26" t="s">
        <v>13572</v>
      </c>
      <c r="T3486" s="25" t="str">
        <f>LEFT(S3486,3)</f>
        <v>Dec</v>
      </c>
      <c r="U3486" s="9" t="s">
        <v>29</v>
      </c>
      <c r="V3486" s="18">
        <v>5.7</v>
      </c>
      <c r="W3486" s="9">
        <v>72000</v>
      </c>
      <c r="X3486" s="9" t="s">
        <v>10757</v>
      </c>
      <c r="Y3486" s="9" t="s">
        <v>10758</v>
      </c>
      <c r="Z3486" s="9" t="s">
        <v>10759</v>
      </c>
      <c r="AA3486" s="19" t="s">
        <v>29</v>
      </c>
      <c r="AB3486" s="9">
        <v>17000000</v>
      </c>
      <c r="AC3486" s="9">
        <v>92938755</v>
      </c>
      <c r="AD3486" s="9" t="s">
        <v>10760</v>
      </c>
      <c r="AE3486" s="20">
        <v>88</v>
      </c>
    </row>
    <row r="3487" spans="1:31" x14ac:dyDescent="0.35">
      <c r="A3487" t="s">
        <v>10761</v>
      </c>
      <c r="B3487" t="s">
        <v>15</v>
      </c>
      <c r="C3487" t="s">
        <v>33</v>
      </c>
      <c r="D3487" s="2">
        <v>1999</v>
      </c>
      <c r="E3487" t="s">
        <v>10762</v>
      </c>
      <c r="F3487" s="2">
        <v>6.6</v>
      </c>
      <c r="G3487">
        <v>119000</v>
      </c>
      <c r="H3487" t="s">
        <v>2911</v>
      </c>
      <c r="I3487" t="s">
        <v>756</v>
      </c>
      <c r="J3487" t="s">
        <v>8149</v>
      </c>
      <c r="K3487" s="3" t="s">
        <v>29</v>
      </c>
      <c r="L3487">
        <v>160000000</v>
      </c>
      <c r="M3487">
        <v>61698899</v>
      </c>
      <c r="N3487" t="s">
        <v>2091</v>
      </c>
      <c r="O3487" s="2">
        <v>102</v>
      </c>
      <c r="Q3487" s="10" t="s">
        <v>33</v>
      </c>
      <c r="R3487" s="21">
        <v>1999</v>
      </c>
      <c r="S3487" s="27" t="s">
        <v>13592</v>
      </c>
      <c r="T3487" s="25" t="str">
        <f>LEFT(S3487,3)</f>
        <v>Aug</v>
      </c>
      <c r="U3487" s="10" t="s">
        <v>29</v>
      </c>
      <c r="V3487" s="21">
        <v>6.6</v>
      </c>
      <c r="W3487" s="10">
        <v>119000</v>
      </c>
      <c r="X3487" s="10" t="s">
        <v>2911</v>
      </c>
      <c r="Y3487" s="10" t="s">
        <v>756</v>
      </c>
      <c r="Z3487" s="10" t="s">
        <v>8149</v>
      </c>
      <c r="AA3487" s="22" t="s">
        <v>29</v>
      </c>
      <c r="AB3487" s="10">
        <v>160000000</v>
      </c>
      <c r="AC3487" s="10">
        <v>61698899</v>
      </c>
      <c r="AD3487" s="10" t="s">
        <v>2091</v>
      </c>
      <c r="AE3487" s="23">
        <v>102</v>
      </c>
    </row>
    <row r="3488" spans="1:31" x14ac:dyDescent="0.35">
      <c r="A3488" t="s">
        <v>10763</v>
      </c>
      <c r="B3488" t="s">
        <v>15</v>
      </c>
      <c r="C3488" t="s">
        <v>40</v>
      </c>
      <c r="D3488" s="2">
        <v>1999</v>
      </c>
      <c r="E3488" t="s">
        <v>10315</v>
      </c>
      <c r="F3488" s="2">
        <v>6.8</v>
      </c>
      <c r="G3488">
        <v>47000</v>
      </c>
      <c r="H3488" t="s">
        <v>8292</v>
      </c>
      <c r="I3488" t="s">
        <v>10764</v>
      </c>
      <c r="J3488" t="s">
        <v>1484</v>
      </c>
      <c r="K3488" s="3" t="s">
        <v>29</v>
      </c>
      <c r="L3488">
        <v>80000000</v>
      </c>
      <c r="M3488">
        <v>73475268</v>
      </c>
      <c r="N3488" t="s">
        <v>4877</v>
      </c>
      <c r="O3488" s="2">
        <v>108</v>
      </c>
      <c r="Q3488" s="9" t="s">
        <v>40</v>
      </c>
      <c r="R3488" s="18">
        <v>1999</v>
      </c>
      <c r="S3488" s="26" t="s">
        <v>13542</v>
      </c>
      <c r="T3488" s="25" t="str">
        <f>LEFT(S3488,3)</f>
        <v>Apr</v>
      </c>
      <c r="U3488" s="9" t="s">
        <v>29</v>
      </c>
      <c r="V3488" s="18">
        <v>6.8</v>
      </c>
      <c r="W3488" s="9">
        <v>47000</v>
      </c>
      <c r="X3488" s="9" t="s">
        <v>8292</v>
      </c>
      <c r="Y3488" s="9" t="s">
        <v>10764</v>
      </c>
      <c r="Z3488" s="9" t="s">
        <v>1484</v>
      </c>
      <c r="AA3488" s="19" t="s">
        <v>29</v>
      </c>
      <c r="AB3488" s="9">
        <v>80000000</v>
      </c>
      <c r="AC3488" s="9">
        <v>73475268</v>
      </c>
      <c r="AD3488" s="9" t="s">
        <v>4877</v>
      </c>
      <c r="AE3488" s="20">
        <v>108</v>
      </c>
    </row>
    <row r="3489" spans="1:31" x14ac:dyDescent="0.35">
      <c r="A3489" t="s">
        <v>10765</v>
      </c>
      <c r="B3489" t="s">
        <v>15</v>
      </c>
      <c r="C3489" t="s">
        <v>33</v>
      </c>
      <c r="D3489" s="2">
        <v>1999</v>
      </c>
      <c r="E3489" t="s">
        <v>10718</v>
      </c>
      <c r="F3489" s="2">
        <v>5.8</v>
      </c>
      <c r="G3489">
        <v>107000</v>
      </c>
      <c r="H3489" t="s">
        <v>706</v>
      </c>
      <c r="I3489" t="s">
        <v>9558</v>
      </c>
      <c r="J3489" t="s">
        <v>997</v>
      </c>
      <c r="K3489" s="3" t="s">
        <v>29</v>
      </c>
      <c r="L3489">
        <v>100000000</v>
      </c>
      <c r="M3489">
        <v>211989043</v>
      </c>
      <c r="N3489" t="s">
        <v>6330</v>
      </c>
      <c r="O3489" s="2">
        <v>122</v>
      </c>
      <c r="Q3489" s="10" t="s">
        <v>33</v>
      </c>
      <c r="R3489" s="21">
        <v>1999</v>
      </c>
      <c r="S3489" s="27" t="s">
        <v>13584</v>
      </c>
      <c r="T3489" s="25" t="str">
        <f>LEFT(S3489,3)</f>
        <v>Nov</v>
      </c>
      <c r="U3489" s="10" t="s">
        <v>29</v>
      </c>
      <c r="V3489" s="21">
        <v>5.8</v>
      </c>
      <c r="W3489" s="10">
        <v>107000</v>
      </c>
      <c r="X3489" s="10" t="s">
        <v>706</v>
      </c>
      <c r="Y3489" s="10" t="s">
        <v>9558</v>
      </c>
      <c r="Z3489" s="10" t="s">
        <v>997</v>
      </c>
      <c r="AA3489" s="22" t="s">
        <v>29</v>
      </c>
      <c r="AB3489" s="10">
        <v>100000000</v>
      </c>
      <c r="AC3489" s="10">
        <v>211989043</v>
      </c>
      <c r="AD3489" s="10" t="s">
        <v>6330</v>
      </c>
      <c r="AE3489" s="23">
        <v>122</v>
      </c>
    </row>
    <row r="3490" spans="1:31" x14ac:dyDescent="0.35">
      <c r="A3490" t="s">
        <v>10766</v>
      </c>
      <c r="B3490" t="s">
        <v>15</v>
      </c>
      <c r="C3490" t="s">
        <v>103</v>
      </c>
      <c r="D3490" s="2">
        <v>1999</v>
      </c>
      <c r="E3490" t="s">
        <v>10668</v>
      </c>
      <c r="F3490" s="2">
        <v>6.9</v>
      </c>
      <c r="G3490">
        <v>89000</v>
      </c>
      <c r="H3490" t="s">
        <v>2911</v>
      </c>
      <c r="I3490" t="s">
        <v>10767</v>
      </c>
      <c r="J3490" t="s">
        <v>4732</v>
      </c>
      <c r="K3490" s="3" t="s">
        <v>29</v>
      </c>
      <c r="L3490">
        <v>48000000</v>
      </c>
      <c r="M3490">
        <v>124305181</v>
      </c>
      <c r="N3490" t="s">
        <v>79</v>
      </c>
      <c r="O3490" s="2">
        <v>113</v>
      </c>
      <c r="Q3490" s="9" t="s">
        <v>103</v>
      </c>
      <c r="R3490" s="18">
        <v>1999</v>
      </c>
      <c r="S3490" s="26" t="s">
        <v>13575</v>
      </c>
      <c r="T3490" s="25" t="str">
        <f>LEFT(S3490,3)</f>
        <v>Aug</v>
      </c>
      <c r="U3490" s="9" t="s">
        <v>29</v>
      </c>
      <c r="V3490" s="18">
        <v>6.9</v>
      </c>
      <c r="W3490" s="9">
        <v>89000</v>
      </c>
      <c r="X3490" s="9" t="s">
        <v>2911</v>
      </c>
      <c r="Y3490" s="9" t="s">
        <v>10767</v>
      </c>
      <c r="Z3490" s="9" t="s">
        <v>4732</v>
      </c>
      <c r="AA3490" s="19" t="s">
        <v>29</v>
      </c>
      <c r="AB3490" s="9">
        <v>48000000</v>
      </c>
      <c r="AC3490" s="9">
        <v>124305181</v>
      </c>
      <c r="AD3490" s="9" t="s">
        <v>79</v>
      </c>
      <c r="AE3490" s="20">
        <v>113</v>
      </c>
    </row>
    <row r="3491" spans="1:31" x14ac:dyDescent="0.35">
      <c r="A3491" t="s">
        <v>10768</v>
      </c>
      <c r="B3491" t="s">
        <v>1998</v>
      </c>
      <c r="C3491" t="s">
        <v>40</v>
      </c>
      <c r="D3491" s="2">
        <v>1999</v>
      </c>
      <c r="E3491" t="s">
        <v>10769</v>
      </c>
      <c r="F3491" s="2">
        <v>6.6</v>
      </c>
      <c r="G3491">
        <v>34000</v>
      </c>
      <c r="H3491" t="s">
        <v>10770</v>
      </c>
      <c r="I3491" t="s">
        <v>10771</v>
      </c>
      <c r="J3491" t="s">
        <v>10166</v>
      </c>
      <c r="K3491" s="3" t="s">
        <v>5816</v>
      </c>
      <c r="L3491">
        <v>15000000</v>
      </c>
      <c r="M3491">
        <v>10571408</v>
      </c>
      <c r="N3491" t="s">
        <v>2025</v>
      </c>
      <c r="O3491" s="2">
        <v>97</v>
      </c>
      <c r="Q3491" s="10" t="s">
        <v>40</v>
      </c>
      <c r="R3491" s="21">
        <v>1999</v>
      </c>
      <c r="S3491" s="27" t="s">
        <v>13593</v>
      </c>
      <c r="T3491" s="25" t="str">
        <f>LEFT(S3491,3)</f>
        <v>Jul</v>
      </c>
      <c r="U3491" s="10" t="s">
        <v>29</v>
      </c>
      <c r="V3491" s="21">
        <v>6.6</v>
      </c>
      <c r="W3491" s="10">
        <v>34000</v>
      </c>
      <c r="X3491" s="10" t="s">
        <v>10770</v>
      </c>
      <c r="Y3491" s="10" t="s">
        <v>10771</v>
      </c>
      <c r="Z3491" s="10" t="s">
        <v>10166</v>
      </c>
      <c r="AA3491" s="22" t="s">
        <v>5816</v>
      </c>
      <c r="AB3491" s="10">
        <v>15000000</v>
      </c>
      <c r="AC3491" s="10">
        <v>10571408</v>
      </c>
      <c r="AD3491" s="10" t="s">
        <v>2025</v>
      </c>
      <c r="AE3491" s="23">
        <v>97</v>
      </c>
    </row>
    <row r="3492" spans="1:31" x14ac:dyDescent="0.35">
      <c r="A3492" t="s">
        <v>10772</v>
      </c>
      <c r="B3492" t="s">
        <v>15</v>
      </c>
      <c r="C3492" t="s">
        <v>62</v>
      </c>
      <c r="D3492" s="2">
        <v>1999</v>
      </c>
      <c r="E3492" t="s">
        <v>10773</v>
      </c>
      <c r="F3492" s="2">
        <v>7.5</v>
      </c>
      <c r="G3492">
        <v>94000</v>
      </c>
      <c r="H3492" t="s">
        <v>10774</v>
      </c>
      <c r="I3492" t="s">
        <v>10774</v>
      </c>
      <c r="J3492" t="s">
        <v>10775</v>
      </c>
      <c r="K3492" s="3" t="s">
        <v>29</v>
      </c>
      <c r="L3492">
        <v>2000000</v>
      </c>
      <c r="M3492">
        <v>11540607</v>
      </c>
      <c r="N3492" t="s">
        <v>9438</v>
      </c>
      <c r="O3492" s="2">
        <v>118</v>
      </c>
      <c r="Q3492" s="9" t="s">
        <v>62</v>
      </c>
      <c r="R3492" s="18">
        <v>1999</v>
      </c>
      <c r="S3492" s="26" t="s">
        <v>13594</v>
      </c>
      <c r="T3492" s="25" t="str">
        <f>LEFT(S3492,3)</f>
        <v>Mar</v>
      </c>
      <c r="U3492" s="9" t="s">
        <v>29</v>
      </c>
      <c r="V3492" s="18">
        <v>7.5</v>
      </c>
      <c r="W3492" s="9">
        <v>94000</v>
      </c>
      <c r="X3492" s="9" t="s">
        <v>10774</v>
      </c>
      <c r="Y3492" s="9" t="s">
        <v>10774</v>
      </c>
      <c r="Z3492" s="9" t="s">
        <v>10775</v>
      </c>
      <c r="AA3492" s="19" t="s">
        <v>29</v>
      </c>
      <c r="AB3492" s="9">
        <v>2000000</v>
      </c>
      <c r="AC3492" s="9">
        <v>11540607</v>
      </c>
      <c r="AD3492" s="9" t="s">
        <v>9438</v>
      </c>
      <c r="AE3492" s="20">
        <v>118</v>
      </c>
    </row>
    <row r="3493" spans="1:31" x14ac:dyDescent="0.35">
      <c r="A3493" t="s">
        <v>10776</v>
      </c>
      <c r="B3493" t="s">
        <v>15</v>
      </c>
      <c r="C3493" t="s">
        <v>103</v>
      </c>
      <c r="D3493" s="2">
        <v>1999</v>
      </c>
      <c r="E3493" t="s">
        <v>10018</v>
      </c>
      <c r="F3493" s="2">
        <v>6.5</v>
      </c>
      <c r="G3493">
        <v>127000</v>
      </c>
      <c r="H3493" t="s">
        <v>827</v>
      </c>
      <c r="I3493" t="s">
        <v>8448</v>
      </c>
      <c r="J3493" t="s">
        <v>1534</v>
      </c>
      <c r="K3493" s="3" t="s">
        <v>5816</v>
      </c>
      <c r="L3493">
        <v>40000000</v>
      </c>
      <c r="M3493">
        <v>96618699</v>
      </c>
      <c r="N3493" t="s">
        <v>30</v>
      </c>
      <c r="O3493" s="2">
        <v>123</v>
      </c>
      <c r="Q3493" s="10" t="s">
        <v>103</v>
      </c>
      <c r="R3493" s="21">
        <v>1999</v>
      </c>
      <c r="S3493" s="27" t="s">
        <v>13497</v>
      </c>
      <c r="T3493" s="25" t="str">
        <f>LEFT(S3493,3)</f>
        <v>Feb</v>
      </c>
      <c r="U3493" s="10" t="s">
        <v>29</v>
      </c>
      <c r="V3493" s="21">
        <v>6.5</v>
      </c>
      <c r="W3493" s="10">
        <v>127000</v>
      </c>
      <c r="X3493" s="10" t="s">
        <v>827</v>
      </c>
      <c r="Y3493" s="10" t="s">
        <v>8448</v>
      </c>
      <c r="Z3493" s="10" t="s">
        <v>1534</v>
      </c>
      <c r="AA3493" s="22" t="s">
        <v>5816</v>
      </c>
      <c r="AB3493" s="10">
        <v>40000000</v>
      </c>
      <c r="AC3493" s="10">
        <v>96618699</v>
      </c>
      <c r="AD3493" s="10" t="s">
        <v>30</v>
      </c>
      <c r="AE3493" s="23">
        <v>123</v>
      </c>
    </row>
    <row r="3494" spans="1:31" x14ac:dyDescent="0.35">
      <c r="A3494" t="s">
        <v>10777</v>
      </c>
      <c r="B3494" t="s">
        <v>15</v>
      </c>
      <c r="C3494" t="s">
        <v>103</v>
      </c>
      <c r="D3494" s="2">
        <v>1999</v>
      </c>
      <c r="E3494" t="s">
        <v>10778</v>
      </c>
      <c r="F3494" s="2">
        <v>5.6</v>
      </c>
      <c r="G3494">
        <v>54000</v>
      </c>
      <c r="H3494" t="s">
        <v>2802</v>
      </c>
      <c r="I3494" t="s">
        <v>10779</v>
      </c>
      <c r="J3494" t="s">
        <v>9210</v>
      </c>
      <c r="K3494" s="3" t="s">
        <v>29</v>
      </c>
      <c r="L3494">
        <v>37000000</v>
      </c>
      <c r="M3494">
        <v>42593455</v>
      </c>
      <c r="N3494" t="s">
        <v>10780</v>
      </c>
      <c r="O3494" s="2">
        <v>93</v>
      </c>
      <c r="Q3494" s="9" t="s">
        <v>103</v>
      </c>
      <c r="R3494" s="18">
        <v>1999</v>
      </c>
      <c r="S3494" s="26" t="s">
        <v>13595</v>
      </c>
      <c r="T3494" s="25" t="str">
        <f>LEFT(S3494,3)</f>
        <v>Oct</v>
      </c>
      <c r="U3494" s="9" t="s">
        <v>29</v>
      </c>
      <c r="V3494" s="18">
        <v>5.6</v>
      </c>
      <c r="W3494" s="9">
        <v>54000</v>
      </c>
      <c r="X3494" s="9" t="s">
        <v>2802</v>
      </c>
      <c r="Y3494" s="9" t="s">
        <v>10779</v>
      </c>
      <c r="Z3494" s="9" t="s">
        <v>9210</v>
      </c>
      <c r="AA3494" s="19" t="s">
        <v>29</v>
      </c>
      <c r="AB3494" s="9">
        <v>37000000</v>
      </c>
      <c r="AC3494" s="9">
        <v>42593455</v>
      </c>
      <c r="AD3494" s="9" t="s">
        <v>10780</v>
      </c>
      <c r="AE3494" s="20">
        <v>93</v>
      </c>
    </row>
    <row r="3495" spans="1:31" x14ac:dyDescent="0.35">
      <c r="A3495" t="s">
        <v>10781</v>
      </c>
      <c r="B3495" t="s">
        <v>15</v>
      </c>
      <c r="C3495" t="s">
        <v>40</v>
      </c>
      <c r="D3495" s="2">
        <v>1999</v>
      </c>
      <c r="E3495" t="s">
        <v>10782</v>
      </c>
      <c r="F3495" s="2">
        <v>6.7</v>
      </c>
      <c r="G3495">
        <v>29000</v>
      </c>
      <c r="H3495" t="s">
        <v>10783</v>
      </c>
      <c r="I3495" t="s">
        <v>10784</v>
      </c>
      <c r="J3495" t="s">
        <v>10517</v>
      </c>
      <c r="K3495" s="3" t="s">
        <v>29</v>
      </c>
      <c r="L3495">
        <v>1200000</v>
      </c>
      <c r="M3495">
        <v>2595216</v>
      </c>
      <c r="N3495" t="s">
        <v>10785</v>
      </c>
      <c r="O3495" s="2">
        <v>85</v>
      </c>
      <c r="Q3495" s="10" t="s">
        <v>40</v>
      </c>
      <c r="R3495" s="21">
        <v>1999</v>
      </c>
      <c r="S3495" s="27" t="s">
        <v>13596</v>
      </c>
      <c r="T3495" s="25" t="str">
        <f>LEFT(S3495,3)</f>
        <v>Aug</v>
      </c>
      <c r="U3495" s="10" t="s">
        <v>29</v>
      </c>
      <c r="V3495" s="21">
        <v>6.7</v>
      </c>
      <c r="W3495" s="10">
        <v>29000</v>
      </c>
      <c r="X3495" s="10" t="s">
        <v>10783</v>
      </c>
      <c r="Y3495" s="10" t="s">
        <v>10784</v>
      </c>
      <c r="Z3495" s="10" t="s">
        <v>10517</v>
      </c>
      <c r="AA3495" s="22" t="s">
        <v>29</v>
      </c>
      <c r="AB3495" s="10">
        <v>1200000</v>
      </c>
      <c r="AC3495" s="10">
        <v>2595216</v>
      </c>
      <c r="AD3495" s="10" t="s">
        <v>10785</v>
      </c>
      <c r="AE3495" s="23">
        <v>85</v>
      </c>
    </row>
    <row r="3496" spans="1:31" x14ac:dyDescent="0.35">
      <c r="A3496" t="s">
        <v>10786</v>
      </c>
      <c r="B3496" t="s">
        <v>1998</v>
      </c>
      <c r="C3496" t="s">
        <v>40</v>
      </c>
      <c r="D3496" s="2">
        <v>1999</v>
      </c>
      <c r="E3496" t="s">
        <v>7237</v>
      </c>
      <c r="F3496" s="2">
        <v>6.1</v>
      </c>
      <c r="G3496">
        <v>85000</v>
      </c>
      <c r="H3496" t="s">
        <v>9554</v>
      </c>
      <c r="I3496" t="s">
        <v>10787</v>
      </c>
      <c r="J3496" t="s">
        <v>2130</v>
      </c>
      <c r="K3496" s="3" t="s">
        <v>29</v>
      </c>
      <c r="L3496">
        <v>25000000</v>
      </c>
      <c r="M3496">
        <v>84565230</v>
      </c>
      <c r="N3496" t="s">
        <v>9108</v>
      </c>
      <c r="O3496" s="2">
        <v>107</v>
      </c>
      <c r="Q3496" s="9" t="s">
        <v>40</v>
      </c>
      <c r="R3496" s="18">
        <v>1999</v>
      </c>
      <c r="S3496" s="26" t="s">
        <v>13127</v>
      </c>
      <c r="T3496" s="25" t="str">
        <f>LEFT(S3496,3)</f>
        <v>Apr</v>
      </c>
      <c r="U3496" s="9" t="s">
        <v>29</v>
      </c>
      <c r="V3496" s="18">
        <v>6.1</v>
      </c>
      <c r="W3496" s="9">
        <v>85000</v>
      </c>
      <c r="X3496" s="9" t="s">
        <v>9554</v>
      </c>
      <c r="Y3496" s="9" t="s">
        <v>10787</v>
      </c>
      <c r="Z3496" s="9" t="s">
        <v>2130</v>
      </c>
      <c r="AA3496" s="19" t="s">
        <v>29</v>
      </c>
      <c r="AB3496" s="9">
        <v>25000000</v>
      </c>
      <c r="AC3496" s="9">
        <v>84565230</v>
      </c>
      <c r="AD3496" s="9" t="s">
        <v>9108</v>
      </c>
      <c r="AE3496" s="20">
        <v>107</v>
      </c>
    </row>
    <row r="3497" spans="1:31" x14ac:dyDescent="0.35">
      <c r="A3497" t="s">
        <v>10788</v>
      </c>
      <c r="B3497" t="s">
        <v>15</v>
      </c>
      <c r="C3497" t="s">
        <v>40</v>
      </c>
      <c r="D3497" s="2">
        <v>1999</v>
      </c>
      <c r="E3497" t="s">
        <v>9834</v>
      </c>
      <c r="F3497" s="2">
        <v>5.6</v>
      </c>
      <c r="G3497">
        <v>25000</v>
      </c>
      <c r="H3497" t="s">
        <v>10789</v>
      </c>
      <c r="I3497" t="s">
        <v>10789</v>
      </c>
      <c r="J3497" t="s">
        <v>10790</v>
      </c>
      <c r="K3497" s="3" t="s">
        <v>29</v>
      </c>
      <c r="L3497">
        <v>3500000</v>
      </c>
      <c r="M3497">
        <v>3117085</v>
      </c>
      <c r="N3497" t="s">
        <v>10791</v>
      </c>
      <c r="O3497" s="2">
        <v>87</v>
      </c>
      <c r="Q3497" s="10" t="s">
        <v>40</v>
      </c>
      <c r="R3497" s="21">
        <v>1999</v>
      </c>
      <c r="S3497" s="27" t="s">
        <v>13476</v>
      </c>
      <c r="T3497" s="25" t="str">
        <f>LEFT(S3497,3)</f>
        <v>Feb</v>
      </c>
      <c r="U3497" s="10" t="s">
        <v>29</v>
      </c>
      <c r="V3497" s="21">
        <v>5.6</v>
      </c>
      <c r="W3497" s="10">
        <v>25000</v>
      </c>
      <c r="X3497" s="10" t="s">
        <v>10789</v>
      </c>
      <c r="Y3497" s="10" t="s">
        <v>10789</v>
      </c>
      <c r="Z3497" s="10" t="s">
        <v>10790</v>
      </c>
      <c r="AA3497" s="22" t="s">
        <v>29</v>
      </c>
      <c r="AB3497" s="10">
        <v>3500000</v>
      </c>
      <c r="AC3497" s="10">
        <v>3117085</v>
      </c>
      <c r="AD3497" s="10" t="s">
        <v>10791</v>
      </c>
      <c r="AE3497" s="23">
        <v>87</v>
      </c>
    </row>
    <row r="3498" spans="1:31" x14ac:dyDescent="0.35">
      <c r="A3498" t="s">
        <v>10792</v>
      </c>
      <c r="B3498" t="s">
        <v>15</v>
      </c>
      <c r="C3498" t="s">
        <v>103</v>
      </c>
      <c r="D3498" s="2">
        <v>1999</v>
      </c>
      <c r="E3498" t="s">
        <v>10754</v>
      </c>
      <c r="F3498" s="2">
        <v>6.7</v>
      </c>
      <c r="G3498">
        <v>159000</v>
      </c>
      <c r="H3498" t="s">
        <v>5209</v>
      </c>
      <c r="I3498" t="s">
        <v>10793</v>
      </c>
      <c r="J3498" t="s">
        <v>4124</v>
      </c>
      <c r="K3498" s="3" t="s">
        <v>29</v>
      </c>
      <c r="L3498">
        <v>73000000</v>
      </c>
      <c r="M3498">
        <v>151493655</v>
      </c>
      <c r="N3498" t="s">
        <v>30</v>
      </c>
      <c r="O3498" s="2">
        <v>118</v>
      </c>
      <c r="Q3498" s="9" t="s">
        <v>103</v>
      </c>
      <c r="R3498" s="18">
        <v>1999</v>
      </c>
      <c r="S3498" s="26" t="s">
        <v>13537</v>
      </c>
      <c r="T3498" s="25" t="str">
        <f>LEFT(S3498,3)</f>
        <v>Nov</v>
      </c>
      <c r="U3498" s="9" t="s">
        <v>29</v>
      </c>
      <c r="V3498" s="18">
        <v>6.7</v>
      </c>
      <c r="W3498" s="9">
        <v>159000</v>
      </c>
      <c r="X3498" s="9" t="s">
        <v>5209</v>
      </c>
      <c r="Y3498" s="9" t="s">
        <v>10793</v>
      </c>
      <c r="Z3498" s="9" t="s">
        <v>4124</v>
      </c>
      <c r="AA3498" s="19" t="s">
        <v>29</v>
      </c>
      <c r="AB3498" s="9">
        <v>73000000</v>
      </c>
      <c r="AC3498" s="9">
        <v>151493655</v>
      </c>
      <c r="AD3498" s="9" t="s">
        <v>30</v>
      </c>
      <c r="AE3498" s="20">
        <v>118</v>
      </c>
    </row>
    <row r="3499" spans="1:31" x14ac:dyDescent="0.35">
      <c r="A3499" t="s">
        <v>10794</v>
      </c>
      <c r="B3499" t="s">
        <v>15</v>
      </c>
      <c r="C3499" t="s">
        <v>16</v>
      </c>
      <c r="D3499" s="2">
        <v>1999</v>
      </c>
      <c r="E3499" t="s">
        <v>10795</v>
      </c>
      <c r="F3499" s="2">
        <v>6.9</v>
      </c>
      <c r="G3499">
        <v>114000</v>
      </c>
      <c r="H3499" t="s">
        <v>790</v>
      </c>
      <c r="I3499" t="s">
        <v>5797</v>
      </c>
      <c r="J3499" t="s">
        <v>135</v>
      </c>
      <c r="K3499" s="3" t="s">
        <v>29</v>
      </c>
      <c r="L3499">
        <v>55000000</v>
      </c>
      <c r="M3499">
        <v>100230832</v>
      </c>
      <c r="N3499" t="s">
        <v>22</v>
      </c>
      <c r="O3499" s="2">
        <v>162</v>
      </c>
      <c r="Q3499" s="10" t="s">
        <v>16</v>
      </c>
      <c r="R3499" s="21">
        <v>1999</v>
      </c>
      <c r="S3499" s="27" t="s">
        <v>13597</v>
      </c>
      <c r="T3499" s="25" t="str">
        <f>LEFT(S3499,3)</f>
        <v>Dec</v>
      </c>
      <c r="U3499" s="10" t="s">
        <v>29</v>
      </c>
      <c r="V3499" s="21">
        <v>6.9</v>
      </c>
      <c r="W3499" s="10">
        <v>114000</v>
      </c>
      <c r="X3499" s="10" t="s">
        <v>790</v>
      </c>
      <c r="Y3499" s="10" t="s">
        <v>5797</v>
      </c>
      <c r="Z3499" s="10" t="s">
        <v>135</v>
      </c>
      <c r="AA3499" s="22" t="s">
        <v>29</v>
      </c>
      <c r="AB3499" s="10">
        <v>55000000</v>
      </c>
      <c r="AC3499" s="10">
        <v>100230832</v>
      </c>
      <c r="AD3499" s="10" t="s">
        <v>22</v>
      </c>
      <c r="AE3499" s="23">
        <v>162</v>
      </c>
    </row>
    <row r="3500" spans="1:31" x14ac:dyDescent="0.35">
      <c r="A3500" t="s">
        <v>10796</v>
      </c>
      <c r="B3500" t="s">
        <v>15</v>
      </c>
      <c r="C3500" t="s">
        <v>16</v>
      </c>
      <c r="D3500" s="2">
        <v>1999</v>
      </c>
      <c r="E3500" t="s">
        <v>10797</v>
      </c>
      <c r="F3500" s="2">
        <v>6.6</v>
      </c>
      <c r="G3500">
        <v>8100</v>
      </c>
      <c r="H3500" t="s">
        <v>10723</v>
      </c>
      <c r="I3500" t="s">
        <v>10798</v>
      </c>
      <c r="J3500" t="s">
        <v>10799</v>
      </c>
      <c r="K3500" s="3" t="s">
        <v>29</v>
      </c>
      <c r="L3500">
        <v>14000000</v>
      </c>
      <c r="M3500">
        <v>4750660</v>
      </c>
      <c r="N3500" t="s">
        <v>3743</v>
      </c>
      <c r="O3500" s="2">
        <v>107</v>
      </c>
      <c r="Q3500" s="9" t="s">
        <v>16</v>
      </c>
      <c r="R3500" s="18">
        <v>1999</v>
      </c>
      <c r="S3500" s="26" t="s">
        <v>13560</v>
      </c>
      <c r="T3500" s="25" t="str">
        <f>LEFT(S3500,3)</f>
        <v>Apr</v>
      </c>
      <c r="U3500" s="9" t="s">
        <v>29</v>
      </c>
      <c r="V3500" s="18">
        <v>6.6</v>
      </c>
      <c r="W3500" s="9">
        <v>8100</v>
      </c>
      <c r="X3500" s="9" t="s">
        <v>10723</v>
      </c>
      <c r="Y3500" s="9" t="s">
        <v>10798</v>
      </c>
      <c r="Z3500" s="9" t="s">
        <v>10799</v>
      </c>
      <c r="AA3500" s="19" t="s">
        <v>29</v>
      </c>
      <c r="AB3500" s="9">
        <v>14000000</v>
      </c>
      <c r="AC3500" s="9">
        <v>4750660</v>
      </c>
      <c r="AD3500" s="9" t="s">
        <v>3743</v>
      </c>
      <c r="AE3500" s="20">
        <v>107</v>
      </c>
    </row>
    <row r="3501" spans="1:31" x14ac:dyDescent="0.35">
      <c r="A3501" t="s">
        <v>10800</v>
      </c>
      <c r="B3501" t="s">
        <v>15</v>
      </c>
      <c r="C3501" t="s">
        <v>103</v>
      </c>
      <c r="D3501" s="2">
        <v>1999</v>
      </c>
      <c r="E3501" t="s">
        <v>6372</v>
      </c>
      <c r="F3501" s="2">
        <v>6.7</v>
      </c>
      <c r="G3501">
        <v>37000</v>
      </c>
      <c r="H3501" t="s">
        <v>3427</v>
      </c>
      <c r="I3501" t="s">
        <v>3427</v>
      </c>
      <c r="J3501" t="s">
        <v>9902</v>
      </c>
      <c r="K3501" s="3" t="s">
        <v>29</v>
      </c>
      <c r="L3501">
        <v>22000000</v>
      </c>
      <c r="M3501">
        <v>19288130</v>
      </c>
      <c r="N3501" t="s">
        <v>2091</v>
      </c>
      <c r="O3501" s="2">
        <v>142</v>
      </c>
      <c r="Q3501" s="10" t="s">
        <v>103</v>
      </c>
      <c r="R3501" s="21">
        <v>1999</v>
      </c>
      <c r="S3501" s="27" t="s">
        <v>13023</v>
      </c>
      <c r="T3501" s="25" t="str">
        <f>LEFT(S3501,3)</f>
        <v>Jul</v>
      </c>
      <c r="U3501" s="10" t="s">
        <v>29</v>
      </c>
      <c r="V3501" s="21">
        <v>6.7</v>
      </c>
      <c r="W3501" s="10">
        <v>37000</v>
      </c>
      <c r="X3501" s="10" t="s">
        <v>3427</v>
      </c>
      <c r="Y3501" s="10" t="s">
        <v>3427</v>
      </c>
      <c r="Z3501" s="10" t="s">
        <v>9902</v>
      </c>
      <c r="AA3501" s="22" t="s">
        <v>29</v>
      </c>
      <c r="AB3501" s="10">
        <v>22000000</v>
      </c>
      <c r="AC3501" s="10">
        <v>19288130</v>
      </c>
      <c r="AD3501" s="10" t="s">
        <v>2091</v>
      </c>
      <c r="AE3501" s="23">
        <v>142</v>
      </c>
    </row>
    <row r="3502" spans="1:31" x14ac:dyDescent="0.35">
      <c r="A3502" t="s">
        <v>10801</v>
      </c>
      <c r="B3502" t="s">
        <v>1998</v>
      </c>
      <c r="C3502" t="s">
        <v>16</v>
      </c>
      <c r="D3502" s="2">
        <v>1999</v>
      </c>
      <c r="E3502" t="s">
        <v>10689</v>
      </c>
      <c r="F3502" s="2">
        <v>7.4</v>
      </c>
      <c r="G3502">
        <v>95000</v>
      </c>
      <c r="H3502" t="s">
        <v>2877</v>
      </c>
      <c r="I3502" t="s">
        <v>1123</v>
      </c>
      <c r="J3502" t="s">
        <v>10133</v>
      </c>
      <c r="K3502" s="3" t="s">
        <v>29</v>
      </c>
      <c r="L3502">
        <v>24000000</v>
      </c>
      <c r="M3502">
        <v>88545092</v>
      </c>
      <c r="N3502" t="s">
        <v>10633</v>
      </c>
      <c r="O3502" s="2">
        <v>126</v>
      </c>
      <c r="Q3502" s="9" t="s">
        <v>16</v>
      </c>
      <c r="R3502" s="18">
        <v>1999</v>
      </c>
      <c r="S3502" s="26" t="s">
        <v>13579</v>
      </c>
      <c r="T3502" s="25" t="str">
        <f>LEFT(S3502,3)</f>
        <v>Jan</v>
      </c>
      <c r="U3502" s="9" t="s">
        <v>29</v>
      </c>
      <c r="V3502" s="18">
        <v>7.4</v>
      </c>
      <c r="W3502" s="9">
        <v>95000</v>
      </c>
      <c r="X3502" s="9" t="s">
        <v>2877</v>
      </c>
      <c r="Y3502" s="9" t="s">
        <v>1123</v>
      </c>
      <c r="Z3502" s="9" t="s">
        <v>10133</v>
      </c>
      <c r="AA3502" s="19" t="s">
        <v>29</v>
      </c>
      <c r="AB3502" s="9">
        <v>24000000</v>
      </c>
      <c r="AC3502" s="9">
        <v>88545092</v>
      </c>
      <c r="AD3502" s="9" t="s">
        <v>10633</v>
      </c>
      <c r="AE3502" s="20">
        <v>126</v>
      </c>
    </row>
    <row r="3503" spans="1:31" x14ac:dyDescent="0.35">
      <c r="A3503" t="s">
        <v>10802</v>
      </c>
      <c r="B3503" t="s">
        <v>32</v>
      </c>
      <c r="C3503" t="s">
        <v>62</v>
      </c>
      <c r="D3503" s="2">
        <v>1999</v>
      </c>
      <c r="E3503" t="s">
        <v>9834</v>
      </c>
      <c r="F3503" s="2">
        <v>7.8</v>
      </c>
      <c r="G3503">
        <v>85000</v>
      </c>
      <c r="H3503" t="s">
        <v>5095</v>
      </c>
      <c r="I3503" t="s">
        <v>10803</v>
      </c>
      <c r="J3503" t="s">
        <v>10804</v>
      </c>
      <c r="K3503" s="3" t="s">
        <v>29</v>
      </c>
      <c r="L3503">
        <v>25000000</v>
      </c>
      <c r="M3503">
        <v>34698753</v>
      </c>
      <c r="N3503" t="s">
        <v>60</v>
      </c>
      <c r="O3503" s="2">
        <v>108</v>
      </c>
      <c r="Q3503" s="10" t="s">
        <v>62</v>
      </c>
      <c r="R3503" s="21">
        <v>1999</v>
      </c>
      <c r="S3503" s="27" t="s">
        <v>13476</v>
      </c>
      <c r="T3503" s="25" t="str">
        <f>LEFT(S3503,3)</f>
        <v>Feb</v>
      </c>
      <c r="U3503" s="10" t="s">
        <v>29</v>
      </c>
      <c r="V3503" s="21">
        <v>7.8</v>
      </c>
      <c r="W3503" s="10">
        <v>85000</v>
      </c>
      <c r="X3503" s="10" t="s">
        <v>5095</v>
      </c>
      <c r="Y3503" s="10" t="s">
        <v>10803</v>
      </c>
      <c r="Z3503" s="10" t="s">
        <v>10804</v>
      </c>
      <c r="AA3503" s="22" t="s">
        <v>29</v>
      </c>
      <c r="AB3503" s="10">
        <v>25000000</v>
      </c>
      <c r="AC3503" s="10">
        <v>34698753</v>
      </c>
      <c r="AD3503" s="10" t="s">
        <v>60</v>
      </c>
      <c r="AE3503" s="23">
        <v>108</v>
      </c>
    </row>
    <row r="3504" spans="1:31" x14ac:dyDescent="0.35">
      <c r="A3504" t="s">
        <v>10805</v>
      </c>
      <c r="B3504" t="s">
        <v>1998</v>
      </c>
      <c r="C3504" t="s">
        <v>150</v>
      </c>
      <c r="D3504" s="2">
        <v>1999</v>
      </c>
      <c r="E3504" t="s">
        <v>10769</v>
      </c>
      <c r="F3504" s="2">
        <v>5</v>
      </c>
      <c r="G3504">
        <v>73000</v>
      </c>
      <c r="H3504" t="s">
        <v>7915</v>
      </c>
      <c r="I3504" t="s">
        <v>10806</v>
      </c>
      <c r="J3504" t="s">
        <v>5709</v>
      </c>
      <c r="K3504" s="3" t="s">
        <v>29</v>
      </c>
      <c r="L3504">
        <v>80000000</v>
      </c>
      <c r="M3504">
        <v>177311151</v>
      </c>
      <c r="N3504" t="s">
        <v>9685</v>
      </c>
      <c r="O3504" s="2">
        <v>113</v>
      </c>
      <c r="Q3504" s="9" t="s">
        <v>150</v>
      </c>
      <c r="R3504" s="18">
        <v>1999</v>
      </c>
      <c r="S3504" s="26" t="s">
        <v>13593</v>
      </c>
      <c r="T3504" s="25" t="str">
        <f>LEFT(S3504,3)</f>
        <v>Jul</v>
      </c>
      <c r="U3504" s="9" t="s">
        <v>29</v>
      </c>
      <c r="V3504" s="18">
        <v>5</v>
      </c>
      <c r="W3504" s="9">
        <v>73000</v>
      </c>
      <c r="X3504" s="9" t="s">
        <v>7915</v>
      </c>
      <c r="Y3504" s="9" t="s">
        <v>10806</v>
      </c>
      <c r="Z3504" s="9" t="s">
        <v>5709</v>
      </c>
      <c r="AA3504" s="19" t="s">
        <v>29</v>
      </c>
      <c r="AB3504" s="9">
        <v>80000000</v>
      </c>
      <c r="AC3504" s="9">
        <v>177311151</v>
      </c>
      <c r="AD3504" s="9" t="s">
        <v>9685</v>
      </c>
      <c r="AE3504" s="20">
        <v>113</v>
      </c>
    </row>
    <row r="3505" spans="1:31" x14ac:dyDescent="0.35">
      <c r="A3505" t="s">
        <v>10807</v>
      </c>
      <c r="B3505" t="s">
        <v>15</v>
      </c>
      <c r="C3505" t="s">
        <v>51</v>
      </c>
      <c r="D3505" s="2">
        <v>1999</v>
      </c>
      <c r="E3505" t="s">
        <v>10797</v>
      </c>
      <c r="F3505" s="2">
        <v>6.8</v>
      </c>
      <c r="G3505">
        <v>96000</v>
      </c>
      <c r="H3505" t="s">
        <v>580</v>
      </c>
      <c r="I3505" t="s">
        <v>580</v>
      </c>
      <c r="J3505" t="s">
        <v>10808</v>
      </c>
      <c r="K3505" s="3" t="s">
        <v>21</v>
      </c>
      <c r="L3505">
        <v>15000000</v>
      </c>
      <c r="M3505">
        <v>2856712</v>
      </c>
      <c r="N3505" t="s">
        <v>8986</v>
      </c>
      <c r="O3505" s="2">
        <v>97</v>
      </c>
      <c r="Q3505" s="10" t="s">
        <v>51</v>
      </c>
      <c r="R3505" s="21">
        <v>1999</v>
      </c>
      <c r="S3505" s="27" t="s">
        <v>13560</v>
      </c>
      <c r="T3505" s="25" t="str">
        <f>LEFT(S3505,3)</f>
        <v>Apr</v>
      </c>
      <c r="U3505" s="10" t="s">
        <v>29</v>
      </c>
      <c r="V3505" s="21">
        <v>6.8</v>
      </c>
      <c r="W3505" s="10">
        <v>96000</v>
      </c>
      <c r="X3505" s="10" t="s">
        <v>580</v>
      </c>
      <c r="Y3505" s="10" t="s">
        <v>580</v>
      </c>
      <c r="Z3505" s="10" t="s">
        <v>10808</v>
      </c>
      <c r="AA3505" s="22" t="s">
        <v>21</v>
      </c>
      <c r="AB3505" s="10">
        <v>15000000</v>
      </c>
      <c r="AC3505" s="10">
        <v>2856712</v>
      </c>
      <c r="AD3505" s="10" t="s">
        <v>8986</v>
      </c>
      <c r="AE3505" s="23">
        <v>97</v>
      </c>
    </row>
    <row r="3506" spans="1:31" x14ac:dyDescent="0.35">
      <c r="A3506" t="s">
        <v>10809</v>
      </c>
      <c r="B3506" t="s">
        <v>1998</v>
      </c>
      <c r="C3506" t="s">
        <v>16</v>
      </c>
      <c r="D3506" s="2">
        <v>1999</v>
      </c>
      <c r="E3506" t="s">
        <v>10810</v>
      </c>
      <c r="F3506" s="2">
        <v>6.6</v>
      </c>
      <c r="G3506">
        <v>33000</v>
      </c>
      <c r="H3506" t="s">
        <v>510</v>
      </c>
      <c r="I3506" t="s">
        <v>7451</v>
      </c>
      <c r="J3506" t="s">
        <v>2828</v>
      </c>
      <c r="K3506" s="3" t="s">
        <v>29</v>
      </c>
      <c r="L3506">
        <v>80000000</v>
      </c>
      <c r="M3506">
        <v>46112640</v>
      </c>
      <c r="N3506" t="s">
        <v>60</v>
      </c>
      <c r="O3506" s="2">
        <v>137</v>
      </c>
      <c r="Q3506" s="9" t="s">
        <v>16</v>
      </c>
      <c r="R3506" s="18">
        <v>1999</v>
      </c>
      <c r="S3506" s="26" t="s">
        <v>13598</v>
      </c>
      <c r="T3506" s="25" t="str">
        <f>LEFT(S3506,3)</f>
        <v>Sep</v>
      </c>
      <c r="U3506" s="9" t="s">
        <v>29</v>
      </c>
      <c r="V3506" s="18">
        <v>6.6</v>
      </c>
      <c r="W3506" s="9">
        <v>33000</v>
      </c>
      <c r="X3506" s="9" t="s">
        <v>510</v>
      </c>
      <c r="Y3506" s="9" t="s">
        <v>7451</v>
      </c>
      <c r="Z3506" s="9" t="s">
        <v>2828</v>
      </c>
      <c r="AA3506" s="19" t="s">
        <v>29</v>
      </c>
      <c r="AB3506" s="9">
        <v>80000000</v>
      </c>
      <c r="AC3506" s="9">
        <v>46112640</v>
      </c>
      <c r="AD3506" s="9" t="s">
        <v>60</v>
      </c>
      <c r="AE3506" s="20">
        <v>137</v>
      </c>
    </row>
    <row r="3507" spans="1:31" x14ac:dyDescent="0.35">
      <c r="A3507" t="s">
        <v>10811</v>
      </c>
      <c r="B3507" t="s">
        <v>15</v>
      </c>
      <c r="C3507" t="s">
        <v>16</v>
      </c>
      <c r="D3507" s="2">
        <v>1999</v>
      </c>
      <c r="E3507" t="s">
        <v>10812</v>
      </c>
      <c r="F3507" s="2">
        <v>6.8</v>
      </c>
      <c r="G3507">
        <v>65000</v>
      </c>
      <c r="H3507" t="s">
        <v>64</v>
      </c>
      <c r="I3507" t="s">
        <v>8626</v>
      </c>
      <c r="J3507" t="s">
        <v>1534</v>
      </c>
      <c r="K3507" s="3" t="s">
        <v>29</v>
      </c>
      <c r="L3507">
        <v>55000000</v>
      </c>
      <c r="M3507">
        <v>16797191</v>
      </c>
      <c r="N3507" t="s">
        <v>9799</v>
      </c>
      <c r="O3507" s="2">
        <v>121</v>
      </c>
      <c r="Q3507" s="10" t="s">
        <v>16</v>
      </c>
      <c r="R3507" s="21">
        <v>1999</v>
      </c>
      <c r="S3507" s="27" t="s">
        <v>13599</v>
      </c>
      <c r="T3507" s="25" t="str">
        <f>LEFT(S3507,3)</f>
        <v>Oct</v>
      </c>
      <c r="U3507" s="10" t="s">
        <v>29</v>
      </c>
      <c r="V3507" s="21">
        <v>6.8</v>
      </c>
      <c r="W3507" s="10">
        <v>65000</v>
      </c>
      <c r="X3507" s="10" t="s">
        <v>64</v>
      </c>
      <c r="Y3507" s="10" t="s">
        <v>8626</v>
      </c>
      <c r="Z3507" s="10" t="s">
        <v>1534</v>
      </c>
      <c r="AA3507" s="22" t="s">
        <v>29</v>
      </c>
      <c r="AB3507" s="10">
        <v>55000000</v>
      </c>
      <c r="AC3507" s="10">
        <v>16797191</v>
      </c>
      <c r="AD3507" s="10" t="s">
        <v>9799</v>
      </c>
      <c r="AE3507" s="23">
        <v>121</v>
      </c>
    </row>
    <row r="3508" spans="1:31" x14ac:dyDescent="0.35">
      <c r="A3508" t="s">
        <v>10813</v>
      </c>
      <c r="B3508" t="s">
        <v>15</v>
      </c>
      <c r="C3508" t="s">
        <v>33</v>
      </c>
      <c r="D3508" s="2">
        <v>1999</v>
      </c>
      <c r="E3508" t="s">
        <v>10658</v>
      </c>
      <c r="F3508" s="2">
        <v>7.1</v>
      </c>
      <c r="G3508">
        <v>163000</v>
      </c>
      <c r="H3508" t="s">
        <v>8186</v>
      </c>
      <c r="I3508" t="s">
        <v>9663</v>
      </c>
      <c r="J3508" t="s">
        <v>9712</v>
      </c>
      <c r="K3508" s="3" t="s">
        <v>29</v>
      </c>
      <c r="L3508">
        <v>75000000</v>
      </c>
      <c r="M3508">
        <v>107752036</v>
      </c>
      <c r="N3508" t="s">
        <v>22</v>
      </c>
      <c r="O3508" s="2">
        <v>114</v>
      </c>
      <c r="Q3508" s="9" t="s">
        <v>33</v>
      </c>
      <c r="R3508" s="18">
        <v>1999</v>
      </c>
      <c r="S3508" s="26" t="s">
        <v>13573</v>
      </c>
      <c r="T3508" s="25" t="str">
        <f>LEFT(S3508,3)</f>
        <v>Oct</v>
      </c>
      <c r="U3508" s="9" t="s">
        <v>29</v>
      </c>
      <c r="V3508" s="18">
        <v>7.1</v>
      </c>
      <c r="W3508" s="9">
        <v>163000</v>
      </c>
      <c r="X3508" s="9" t="s">
        <v>8186</v>
      </c>
      <c r="Y3508" s="9" t="s">
        <v>9663</v>
      </c>
      <c r="Z3508" s="9" t="s">
        <v>9712</v>
      </c>
      <c r="AA3508" s="19" t="s">
        <v>29</v>
      </c>
      <c r="AB3508" s="9">
        <v>75000000</v>
      </c>
      <c r="AC3508" s="9">
        <v>107752036</v>
      </c>
      <c r="AD3508" s="9" t="s">
        <v>22</v>
      </c>
      <c r="AE3508" s="20">
        <v>114</v>
      </c>
    </row>
    <row r="3509" spans="1:31" x14ac:dyDescent="0.35">
      <c r="A3509" t="s">
        <v>10814</v>
      </c>
      <c r="B3509" t="s">
        <v>15</v>
      </c>
      <c r="C3509" t="s">
        <v>40</v>
      </c>
      <c r="D3509" s="2">
        <v>1999</v>
      </c>
      <c r="E3509" t="s">
        <v>7237</v>
      </c>
      <c r="F3509" s="2">
        <v>7.2</v>
      </c>
      <c r="G3509">
        <v>68000</v>
      </c>
      <c r="H3509" t="s">
        <v>9079</v>
      </c>
      <c r="I3509" t="s">
        <v>10815</v>
      </c>
      <c r="J3509" t="s">
        <v>10816</v>
      </c>
      <c r="K3509" s="3" t="s">
        <v>29</v>
      </c>
      <c r="L3509">
        <v>20000000</v>
      </c>
      <c r="M3509">
        <v>28451622</v>
      </c>
      <c r="N3509" t="s">
        <v>30</v>
      </c>
      <c r="O3509" s="2">
        <v>102</v>
      </c>
      <c r="Q3509" s="10" t="s">
        <v>40</v>
      </c>
      <c r="R3509" s="21">
        <v>1999</v>
      </c>
      <c r="S3509" s="27" t="s">
        <v>13127</v>
      </c>
      <c r="T3509" s="25" t="str">
        <f>LEFT(S3509,3)</f>
        <v>Apr</v>
      </c>
      <c r="U3509" s="10" t="s">
        <v>29</v>
      </c>
      <c r="V3509" s="21">
        <v>7.2</v>
      </c>
      <c r="W3509" s="10">
        <v>68000</v>
      </c>
      <c r="X3509" s="10" t="s">
        <v>9079</v>
      </c>
      <c r="Y3509" s="10" t="s">
        <v>10815</v>
      </c>
      <c r="Z3509" s="10" t="s">
        <v>10816</v>
      </c>
      <c r="AA3509" s="22" t="s">
        <v>29</v>
      </c>
      <c r="AB3509" s="10">
        <v>20000000</v>
      </c>
      <c r="AC3509" s="10">
        <v>28451622</v>
      </c>
      <c r="AD3509" s="10" t="s">
        <v>30</v>
      </c>
      <c r="AE3509" s="23">
        <v>102</v>
      </c>
    </row>
    <row r="3510" spans="1:31" x14ac:dyDescent="0.35">
      <c r="A3510" t="s">
        <v>10817</v>
      </c>
      <c r="B3510" t="s">
        <v>15</v>
      </c>
      <c r="C3510" t="s">
        <v>33</v>
      </c>
      <c r="D3510" s="2">
        <v>1999</v>
      </c>
      <c r="E3510" t="s">
        <v>10818</v>
      </c>
      <c r="F3510" s="2">
        <v>7.1</v>
      </c>
      <c r="G3510">
        <v>133000</v>
      </c>
      <c r="H3510" t="s">
        <v>9667</v>
      </c>
      <c r="I3510" t="s">
        <v>10819</v>
      </c>
      <c r="J3510" t="s">
        <v>534</v>
      </c>
      <c r="K3510" s="3" t="s">
        <v>29</v>
      </c>
      <c r="L3510">
        <v>90000000</v>
      </c>
      <c r="M3510">
        <v>161626121</v>
      </c>
      <c r="N3510" t="s">
        <v>7587</v>
      </c>
      <c r="O3510" s="2">
        <v>100</v>
      </c>
      <c r="Q3510" s="9" t="s">
        <v>33</v>
      </c>
      <c r="R3510" s="18">
        <v>1999</v>
      </c>
      <c r="S3510" s="26" t="s">
        <v>13562</v>
      </c>
      <c r="T3510" s="25" t="str">
        <f>LEFT(S3510,3)</f>
        <v>Feb</v>
      </c>
      <c r="U3510" s="9" t="s">
        <v>29</v>
      </c>
      <c r="V3510" s="18">
        <v>7.1</v>
      </c>
      <c r="W3510" s="9">
        <v>133000</v>
      </c>
      <c r="X3510" s="9" t="s">
        <v>9667</v>
      </c>
      <c r="Y3510" s="9" t="s">
        <v>10819</v>
      </c>
      <c r="Z3510" s="9" t="s">
        <v>534</v>
      </c>
      <c r="AA3510" s="19" t="s">
        <v>29</v>
      </c>
      <c r="AB3510" s="9">
        <v>90000000</v>
      </c>
      <c r="AC3510" s="9">
        <v>161626121</v>
      </c>
      <c r="AD3510" s="9" t="s">
        <v>7587</v>
      </c>
      <c r="AE3510" s="20">
        <v>100</v>
      </c>
    </row>
    <row r="3511" spans="1:31" x14ac:dyDescent="0.35">
      <c r="A3511" t="s">
        <v>10820</v>
      </c>
      <c r="B3511" t="s">
        <v>15</v>
      </c>
      <c r="C3511" t="s">
        <v>389</v>
      </c>
      <c r="D3511" s="2">
        <v>1999</v>
      </c>
      <c r="E3511" t="s">
        <v>10743</v>
      </c>
      <c r="F3511" s="2">
        <v>7.7</v>
      </c>
      <c r="G3511">
        <v>195000</v>
      </c>
      <c r="H3511" t="s">
        <v>9737</v>
      </c>
      <c r="I3511" t="s">
        <v>9737</v>
      </c>
      <c r="J3511" t="s">
        <v>9737</v>
      </c>
      <c r="K3511" s="3" t="s">
        <v>29</v>
      </c>
      <c r="L3511">
        <v>21000000</v>
      </c>
      <c r="M3511">
        <v>83137603</v>
      </c>
      <c r="N3511" t="s">
        <v>9246</v>
      </c>
      <c r="O3511" s="2">
        <v>81</v>
      </c>
      <c r="Q3511" s="10" t="s">
        <v>389</v>
      </c>
      <c r="R3511" s="21">
        <v>1999</v>
      </c>
      <c r="S3511" s="27" t="s">
        <v>13588</v>
      </c>
      <c r="T3511" s="25" t="str">
        <f>LEFT(S3511,3)</f>
        <v>Jun</v>
      </c>
      <c r="U3511" s="10" t="s">
        <v>29</v>
      </c>
      <c r="V3511" s="21">
        <v>7.7</v>
      </c>
      <c r="W3511" s="10">
        <v>195000</v>
      </c>
      <c r="X3511" s="10" t="s">
        <v>9737</v>
      </c>
      <c r="Y3511" s="10" t="s">
        <v>9737</v>
      </c>
      <c r="Z3511" s="10" t="s">
        <v>9737</v>
      </c>
      <c r="AA3511" s="22" t="s">
        <v>29</v>
      </c>
      <c r="AB3511" s="10">
        <v>21000000</v>
      </c>
      <c r="AC3511" s="10">
        <v>83137603</v>
      </c>
      <c r="AD3511" s="10" t="s">
        <v>9246</v>
      </c>
      <c r="AE3511" s="23">
        <v>81</v>
      </c>
    </row>
    <row r="3512" spans="1:31" x14ac:dyDescent="0.35">
      <c r="A3512" t="s">
        <v>10821</v>
      </c>
      <c r="B3512" t="s">
        <v>336</v>
      </c>
      <c r="C3512" t="s">
        <v>62</v>
      </c>
      <c r="D3512" s="2">
        <v>1999</v>
      </c>
      <c r="E3512" t="s">
        <v>10822</v>
      </c>
      <c r="F3512" s="2">
        <v>8</v>
      </c>
      <c r="G3512">
        <v>84000</v>
      </c>
      <c r="H3512" t="s">
        <v>2000</v>
      </c>
      <c r="I3512" t="s">
        <v>10823</v>
      </c>
      <c r="J3512" t="s">
        <v>3030</v>
      </c>
      <c r="K3512" s="3" t="s">
        <v>451</v>
      </c>
      <c r="L3512">
        <v>10000000</v>
      </c>
      <c r="M3512">
        <v>6416569</v>
      </c>
      <c r="N3512" t="s">
        <v>10824</v>
      </c>
      <c r="O3512" s="2">
        <v>112</v>
      </c>
      <c r="Q3512" s="9" t="s">
        <v>62</v>
      </c>
      <c r="R3512" s="18">
        <v>1999</v>
      </c>
      <c r="S3512" s="26" t="s">
        <v>13600</v>
      </c>
      <c r="T3512" s="25" t="str">
        <f>LEFT(S3512,3)</f>
        <v>Nov</v>
      </c>
      <c r="U3512" s="9" t="s">
        <v>451</v>
      </c>
      <c r="V3512" s="18">
        <v>8</v>
      </c>
      <c r="W3512" s="9">
        <v>84000</v>
      </c>
      <c r="X3512" s="9" t="s">
        <v>2000</v>
      </c>
      <c r="Y3512" s="9" t="s">
        <v>10823</v>
      </c>
      <c r="Z3512" s="9" t="s">
        <v>3030</v>
      </c>
      <c r="AA3512" s="19" t="s">
        <v>451</v>
      </c>
      <c r="AB3512" s="9">
        <v>10000000</v>
      </c>
      <c r="AC3512" s="9">
        <v>6416569</v>
      </c>
      <c r="AD3512" s="9" t="s">
        <v>10824</v>
      </c>
      <c r="AE3512" s="20">
        <v>112</v>
      </c>
    </row>
    <row r="3513" spans="1:31" x14ac:dyDescent="0.35">
      <c r="A3513" t="s">
        <v>10825</v>
      </c>
      <c r="B3513" t="s">
        <v>15</v>
      </c>
      <c r="C3513" t="s">
        <v>40</v>
      </c>
      <c r="D3513" s="2">
        <v>1999</v>
      </c>
      <c r="E3513" t="s">
        <v>10826</v>
      </c>
      <c r="F3513" s="2">
        <v>6.2</v>
      </c>
      <c r="G3513">
        <v>41000</v>
      </c>
      <c r="H3513" t="s">
        <v>6747</v>
      </c>
      <c r="I3513" t="s">
        <v>10827</v>
      </c>
      <c r="J3513" t="s">
        <v>10828</v>
      </c>
      <c r="K3513" s="3" t="s">
        <v>29</v>
      </c>
      <c r="L3513">
        <v>25000000</v>
      </c>
      <c r="M3513">
        <v>4152230</v>
      </c>
      <c r="N3513" t="s">
        <v>30</v>
      </c>
      <c r="O3513" s="2">
        <v>92</v>
      </c>
      <c r="Q3513" s="10" t="s">
        <v>40</v>
      </c>
      <c r="R3513" s="21">
        <v>1999</v>
      </c>
      <c r="S3513" s="27" t="s">
        <v>13601</v>
      </c>
      <c r="T3513" s="25" t="str">
        <f>LEFT(S3513,3)</f>
        <v>Apr</v>
      </c>
      <c r="U3513" s="10" t="s">
        <v>29</v>
      </c>
      <c r="V3513" s="21">
        <v>6.2</v>
      </c>
      <c r="W3513" s="10">
        <v>41000</v>
      </c>
      <c r="X3513" s="10" t="s">
        <v>6747</v>
      </c>
      <c r="Y3513" s="10" t="s">
        <v>10827</v>
      </c>
      <c r="Z3513" s="10" t="s">
        <v>10828</v>
      </c>
      <c r="AA3513" s="22" t="s">
        <v>29</v>
      </c>
      <c r="AB3513" s="10">
        <v>25000000</v>
      </c>
      <c r="AC3513" s="10">
        <v>4152230</v>
      </c>
      <c r="AD3513" s="10" t="s">
        <v>30</v>
      </c>
      <c r="AE3513" s="23">
        <v>92</v>
      </c>
    </row>
    <row r="3514" spans="1:31" x14ac:dyDescent="0.35">
      <c r="A3514" t="s">
        <v>10829</v>
      </c>
      <c r="B3514" t="s">
        <v>1998</v>
      </c>
      <c r="C3514" t="s">
        <v>40</v>
      </c>
      <c r="D3514" s="2">
        <v>1999</v>
      </c>
      <c r="E3514" t="s">
        <v>10830</v>
      </c>
      <c r="F3514" s="2">
        <v>6.4</v>
      </c>
      <c r="G3514">
        <v>68000</v>
      </c>
      <c r="H3514" t="s">
        <v>2220</v>
      </c>
      <c r="I3514" t="s">
        <v>850</v>
      </c>
      <c r="J3514" t="s">
        <v>850</v>
      </c>
      <c r="K3514" s="3" t="s">
        <v>29</v>
      </c>
      <c r="L3514">
        <v>55000000</v>
      </c>
      <c r="M3514">
        <v>98625775</v>
      </c>
      <c r="N3514" t="s">
        <v>60</v>
      </c>
      <c r="O3514" s="2">
        <v>97</v>
      </c>
      <c r="Q3514" s="9" t="s">
        <v>40</v>
      </c>
      <c r="R3514" s="18">
        <v>1999</v>
      </c>
      <c r="S3514" s="26" t="s">
        <v>13602</v>
      </c>
      <c r="T3514" s="25" t="str">
        <f>LEFT(S3514,3)</f>
        <v>Aug</v>
      </c>
      <c r="U3514" s="9" t="s">
        <v>29</v>
      </c>
      <c r="V3514" s="18">
        <v>6.4</v>
      </c>
      <c r="W3514" s="9">
        <v>68000</v>
      </c>
      <c r="X3514" s="9" t="s">
        <v>2220</v>
      </c>
      <c r="Y3514" s="9" t="s">
        <v>850</v>
      </c>
      <c r="Z3514" s="9" t="s">
        <v>850</v>
      </c>
      <c r="AA3514" s="19" t="s">
        <v>29</v>
      </c>
      <c r="AB3514" s="9">
        <v>55000000</v>
      </c>
      <c r="AC3514" s="9">
        <v>98625775</v>
      </c>
      <c r="AD3514" s="9" t="s">
        <v>60</v>
      </c>
      <c r="AE3514" s="20">
        <v>97</v>
      </c>
    </row>
    <row r="3515" spans="1:31" x14ac:dyDescent="0.35">
      <c r="A3515" t="s">
        <v>10831</v>
      </c>
      <c r="B3515" t="s">
        <v>15</v>
      </c>
      <c r="C3515" t="s">
        <v>40</v>
      </c>
      <c r="D3515" s="2">
        <v>1999</v>
      </c>
      <c r="E3515" t="s">
        <v>10830</v>
      </c>
      <c r="F3515" s="2">
        <v>6.9</v>
      </c>
      <c r="G3515">
        <v>36000</v>
      </c>
      <c r="H3515" t="s">
        <v>8210</v>
      </c>
      <c r="I3515" t="s">
        <v>10832</v>
      </c>
      <c r="J3515" t="s">
        <v>6913</v>
      </c>
      <c r="K3515" s="3" t="s">
        <v>29</v>
      </c>
      <c r="L3515">
        <v>34000000</v>
      </c>
      <c r="M3515">
        <v>4217115</v>
      </c>
      <c r="N3515" t="s">
        <v>2025</v>
      </c>
      <c r="O3515" s="2">
        <v>95</v>
      </c>
      <c r="Q3515" s="10" t="s">
        <v>40</v>
      </c>
      <c r="R3515" s="21">
        <v>1999</v>
      </c>
      <c r="S3515" s="27" t="s">
        <v>13602</v>
      </c>
      <c r="T3515" s="25" t="str">
        <f>LEFT(S3515,3)</f>
        <v>Aug</v>
      </c>
      <c r="U3515" s="10" t="s">
        <v>29</v>
      </c>
      <c r="V3515" s="21">
        <v>6.9</v>
      </c>
      <c r="W3515" s="10">
        <v>36000</v>
      </c>
      <c r="X3515" s="10" t="s">
        <v>8210</v>
      </c>
      <c r="Y3515" s="10" t="s">
        <v>10832</v>
      </c>
      <c r="Z3515" s="10" t="s">
        <v>6913</v>
      </c>
      <c r="AA3515" s="22" t="s">
        <v>29</v>
      </c>
      <c r="AB3515" s="10">
        <v>34000000</v>
      </c>
      <c r="AC3515" s="10">
        <v>4217115</v>
      </c>
      <c r="AD3515" s="10" t="s">
        <v>2025</v>
      </c>
      <c r="AE3515" s="23">
        <v>95</v>
      </c>
    </row>
    <row r="3516" spans="1:31" x14ac:dyDescent="0.35">
      <c r="A3516" t="s">
        <v>10833</v>
      </c>
      <c r="B3516" t="s">
        <v>15</v>
      </c>
      <c r="C3516" t="s">
        <v>103</v>
      </c>
      <c r="D3516" s="2">
        <v>1999</v>
      </c>
      <c r="E3516" t="s">
        <v>10248</v>
      </c>
      <c r="F3516" s="2">
        <v>6.4</v>
      </c>
      <c r="G3516">
        <v>55000</v>
      </c>
      <c r="H3516" t="s">
        <v>9536</v>
      </c>
      <c r="I3516" t="s">
        <v>10834</v>
      </c>
      <c r="J3516" t="s">
        <v>159</v>
      </c>
      <c r="K3516" s="3" t="s">
        <v>29</v>
      </c>
      <c r="L3516">
        <v>95000000</v>
      </c>
      <c r="M3516">
        <v>149705852</v>
      </c>
      <c r="N3516" t="s">
        <v>43</v>
      </c>
      <c r="O3516" s="2">
        <v>116</v>
      </c>
      <c r="Q3516" s="9" t="s">
        <v>103</v>
      </c>
      <c r="R3516" s="18">
        <v>1999</v>
      </c>
      <c r="S3516" s="26" t="s">
        <v>13534</v>
      </c>
      <c r="T3516" s="25" t="str">
        <f>LEFT(S3516,3)</f>
        <v>Jun</v>
      </c>
      <c r="U3516" s="9" t="s">
        <v>29</v>
      </c>
      <c r="V3516" s="18">
        <v>6.4</v>
      </c>
      <c r="W3516" s="9">
        <v>55000</v>
      </c>
      <c r="X3516" s="9" t="s">
        <v>9536</v>
      </c>
      <c r="Y3516" s="9" t="s">
        <v>10834</v>
      </c>
      <c r="Z3516" s="9" t="s">
        <v>159</v>
      </c>
      <c r="AA3516" s="19" t="s">
        <v>29</v>
      </c>
      <c r="AB3516" s="9">
        <v>95000000</v>
      </c>
      <c r="AC3516" s="9">
        <v>149705852</v>
      </c>
      <c r="AD3516" s="9" t="s">
        <v>43</v>
      </c>
      <c r="AE3516" s="20">
        <v>116</v>
      </c>
    </row>
    <row r="3517" spans="1:31" x14ac:dyDescent="0.35">
      <c r="A3517" t="s">
        <v>10835</v>
      </c>
      <c r="B3517" t="s">
        <v>15</v>
      </c>
      <c r="C3517" t="s">
        <v>24</v>
      </c>
      <c r="D3517" s="2">
        <v>1999</v>
      </c>
      <c r="E3517" t="s">
        <v>10720</v>
      </c>
      <c r="F3517" s="2">
        <v>6.4</v>
      </c>
      <c r="G3517">
        <v>65000</v>
      </c>
      <c r="H3517" t="s">
        <v>2906</v>
      </c>
      <c r="I3517" t="s">
        <v>2965</v>
      </c>
      <c r="J3517" t="s">
        <v>10836</v>
      </c>
      <c r="K3517" s="3" t="s">
        <v>451</v>
      </c>
      <c r="L3517">
        <v>85000000</v>
      </c>
      <c r="M3517">
        <v>66976317</v>
      </c>
      <c r="N3517" t="s">
        <v>30</v>
      </c>
      <c r="O3517" s="2">
        <v>148</v>
      </c>
      <c r="Q3517" s="10" t="s">
        <v>24</v>
      </c>
      <c r="R3517" s="21">
        <v>1999</v>
      </c>
      <c r="S3517" s="27" t="s">
        <v>13585</v>
      </c>
      <c r="T3517" s="25" t="str">
        <f>LEFT(S3517,3)</f>
        <v>Nov</v>
      </c>
      <c r="U3517" s="10" t="s">
        <v>29</v>
      </c>
      <c r="V3517" s="21">
        <v>6.4</v>
      </c>
      <c r="W3517" s="10">
        <v>65000</v>
      </c>
      <c r="X3517" s="10" t="s">
        <v>2906</v>
      </c>
      <c r="Y3517" s="10" t="s">
        <v>2965</v>
      </c>
      <c r="Z3517" s="10" t="s">
        <v>10836</v>
      </c>
      <c r="AA3517" s="22" t="s">
        <v>451</v>
      </c>
      <c r="AB3517" s="10">
        <v>85000000</v>
      </c>
      <c r="AC3517" s="10">
        <v>66976317</v>
      </c>
      <c r="AD3517" s="10" t="s">
        <v>30</v>
      </c>
      <c r="AE3517" s="23">
        <v>148</v>
      </c>
    </row>
    <row r="3518" spans="1:31" x14ac:dyDescent="0.35">
      <c r="A3518" t="s">
        <v>10837</v>
      </c>
      <c r="B3518" t="s">
        <v>15</v>
      </c>
      <c r="C3518" t="s">
        <v>62</v>
      </c>
      <c r="D3518" s="2">
        <v>1999</v>
      </c>
      <c r="E3518" t="s">
        <v>10795</v>
      </c>
      <c r="F3518" s="2">
        <v>7.4</v>
      </c>
      <c r="G3518">
        <v>126000</v>
      </c>
      <c r="H3518" t="s">
        <v>689</v>
      </c>
      <c r="I3518" t="s">
        <v>5775</v>
      </c>
      <c r="J3518" t="s">
        <v>7912</v>
      </c>
      <c r="K3518" s="3" t="s">
        <v>21</v>
      </c>
      <c r="L3518">
        <v>82000000</v>
      </c>
      <c r="M3518">
        <v>47434430</v>
      </c>
      <c r="N3518" t="s">
        <v>60</v>
      </c>
      <c r="O3518" s="2">
        <v>118</v>
      </c>
      <c r="Q3518" s="9" t="s">
        <v>62</v>
      </c>
      <c r="R3518" s="18">
        <v>1999</v>
      </c>
      <c r="S3518" s="26" t="s">
        <v>13597</v>
      </c>
      <c r="T3518" s="25" t="str">
        <f>LEFT(S3518,3)</f>
        <v>Dec</v>
      </c>
      <c r="U3518" s="9" t="s">
        <v>29</v>
      </c>
      <c r="V3518" s="18">
        <v>7.4</v>
      </c>
      <c r="W3518" s="9">
        <v>126000</v>
      </c>
      <c r="X3518" s="9" t="s">
        <v>689</v>
      </c>
      <c r="Y3518" s="9" t="s">
        <v>5775</v>
      </c>
      <c r="Z3518" s="9" t="s">
        <v>7912</v>
      </c>
      <c r="AA3518" s="19" t="s">
        <v>21</v>
      </c>
      <c r="AB3518" s="9">
        <v>82000000</v>
      </c>
      <c r="AC3518" s="9">
        <v>47434430</v>
      </c>
      <c r="AD3518" s="9" t="s">
        <v>60</v>
      </c>
      <c r="AE3518" s="20">
        <v>118</v>
      </c>
    </row>
    <row r="3519" spans="1:31" x14ac:dyDescent="0.35">
      <c r="A3519" t="s">
        <v>10838</v>
      </c>
      <c r="B3519" t="s">
        <v>446</v>
      </c>
      <c r="C3519" t="s">
        <v>16</v>
      </c>
      <c r="D3519" s="2">
        <v>1999</v>
      </c>
      <c r="E3519" t="s">
        <v>10839</v>
      </c>
      <c r="F3519" s="2">
        <v>7.5</v>
      </c>
      <c r="G3519">
        <v>9200</v>
      </c>
      <c r="H3519" t="s">
        <v>10840</v>
      </c>
      <c r="I3519" t="s">
        <v>10840</v>
      </c>
      <c r="J3519" t="s">
        <v>10841</v>
      </c>
      <c r="K3519" s="3" t="s">
        <v>21</v>
      </c>
      <c r="L3519">
        <v>30000</v>
      </c>
      <c r="M3519">
        <v>217244</v>
      </c>
      <c r="N3519" t="s">
        <v>10842</v>
      </c>
      <c r="O3519" s="2">
        <v>94</v>
      </c>
      <c r="Q3519" s="10" t="s">
        <v>16</v>
      </c>
      <c r="R3519" s="21">
        <v>1999</v>
      </c>
      <c r="S3519" s="27" t="s">
        <v>13585</v>
      </c>
      <c r="T3519" s="25" t="str">
        <f>LEFT(S3519,3)</f>
        <v>Nov</v>
      </c>
      <c r="U3519" s="10" t="s">
        <v>21</v>
      </c>
      <c r="V3519" s="21">
        <v>7.5</v>
      </c>
      <c r="W3519" s="10">
        <v>9200</v>
      </c>
      <c r="X3519" s="10" t="s">
        <v>10840</v>
      </c>
      <c r="Y3519" s="10" t="s">
        <v>10840</v>
      </c>
      <c r="Z3519" s="10" t="s">
        <v>10841</v>
      </c>
      <c r="AA3519" s="22" t="s">
        <v>21</v>
      </c>
      <c r="AB3519" s="10">
        <v>30000</v>
      </c>
      <c r="AC3519" s="10">
        <v>217244</v>
      </c>
      <c r="AD3519" s="10" t="s">
        <v>10842</v>
      </c>
      <c r="AE3519" s="23">
        <v>94</v>
      </c>
    </row>
    <row r="3520" spans="1:31" x14ac:dyDescent="0.35">
      <c r="A3520" t="s">
        <v>10843</v>
      </c>
      <c r="B3520" t="s">
        <v>15</v>
      </c>
      <c r="C3520" t="s">
        <v>24</v>
      </c>
      <c r="D3520" s="2">
        <v>1999</v>
      </c>
      <c r="E3520" t="s">
        <v>10844</v>
      </c>
      <c r="F3520" s="2">
        <v>7</v>
      </c>
      <c r="G3520">
        <v>38000</v>
      </c>
      <c r="H3520" t="s">
        <v>8385</v>
      </c>
      <c r="I3520" t="s">
        <v>10845</v>
      </c>
      <c r="J3520" t="s">
        <v>10846</v>
      </c>
      <c r="K3520" s="3" t="s">
        <v>21</v>
      </c>
      <c r="L3520">
        <v>12000000</v>
      </c>
      <c r="M3520">
        <v>2062405</v>
      </c>
      <c r="N3520" t="s">
        <v>10847</v>
      </c>
      <c r="O3520" s="2">
        <v>101</v>
      </c>
      <c r="Q3520" s="9" t="s">
        <v>24</v>
      </c>
      <c r="R3520" s="18">
        <v>1999</v>
      </c>
      <c r="S3520" s="26" t="s">
        <v>13549</v>
      </c>
      <c r="T3520" s="25" t="str">
        <f>LEFT(S3520,3)</f>
        <v>Mar</v>
      </c>
      <c r="U3520" s="9" t="s">
        <v>29</v>
      </c>
      <c r="V3520" s="18">
        <v>7</v>
      </c>
      <c r="W3520" s="9">
        <v>38000</v>
      </c>
      <c r="X3520" s="9" t="s">
        <v>8385</v>
      </c>
      <c r="Y3520" s="9" t="s">
        <v>10845</v>
      </c>
      <c r="Z3520" s="9" t="s">
        <v>10846</v>
      </c>
      <c r="AA3520" s="19" t="s">
        <v>21</v>
      </c>
      <c r="AB3520" s="9">
        <v>12000000</v>
      </c>
      <c r="AC3520" s="9">
        <v>2062405</v>
      </c>
      <c r="AD3520" s="9" t="s">
        <v>10847</v>
      </c>
      <c r="AE3520" s="20">
        <v>101</v>
      </c>
    </row>
    <row r="3521" spans="1:31" x14ac:dyDescent="0.35">
      <c r="A3521" t="s">
        <v>10848</v>
      </c>
      <c r="B3521" t="s">
        <v>1998</v>
      </c>
      <c r="C3521" t="s">
        <v>33</v>
      </c>
      <c r="D3521" s="2">
        <v>1999</v>
      </c>
      <c r="E3521" t="s">
        <v>10826</v>
      </c>
      <c r="F3521" s="2">
        <v>6.3</v>
      </c>
      <c r="G3521">
        <v>110000</v>
      </c>
      <c r="H3521" t="s">
        <v>6172</v>
      </c>
      <c r="I3521" t="s">
        <v>3128</v>
      </c>
      <c r="J3521" t="s">
        <v>568</v>
      </c>
      <c r="K3521" s="3" t="s">
        <v>29</v>
      </c>
      <c r="L3521">
        <v>66000000</v>
      </c>
      <c r="M3521">
        <v>212404396</v>
      </c>
      <c r="N3521" t="s">
        <v>179</v>
      </c>
      <c r="O3521" s="2">
        <v>113</v>
      </c>
      <c r="Q3521" s="10" t="s">
        <v>33</v>
      </c>
      <c r="R3521" s="21">
        <v>1999</v>
      </c>
      <c r="S3521" s="27" t="s">
        <v>13601</v>
      </c>
      <c r="T3521" s="25" t="str">
        <f>LEFT(S3521,3)</f>
        <v>Apr</v>
      </c>
      <c r="U3521" s="10" t="s">
        <v>29</v>
      </c>
      <c r="V3521" s="21">
        <v>6.3</v>
      </c>
      <c r="W3521" s="10">
        <v>110000</v>
      </c>
      <c r="X3521" s="10" t="s">
        <v>6172</v>
      </c>
      <c r="Y3521" s="10" t="s">
        <v>3128</v>
      </c>
      <c r="Z3521" s="10" t="s">
        <v>568</v>
      </c>
      <c r="AA3521" s="22" t="s">
        <v>29</v>
      </c>
      <c r="AB3521" s="10">
        <v>66000000</v>
      </c>
      <c r="AC3521" s="10">
        <v>212404396</v>
      </c>
      <c r="AD3521" s="10" t="s">
        <v>179</v>
      </c>
      <c r="AE3521" s="23">
        <v>113</v>
      </c>
    </row>
    <row r="3522" spans="1:31" x14ac:dyDescent="0.35">
      <c r="A3522" t="s">
        <v>10849</v>
      </c>
      <c r="B3522" t="s">
        <v>1998</v>
      </c>
      <c r="C3522" t="s">
        <v>40</v>
      </c>
      <c r="D3522" s="2">
        <v>1999</v>
      </c>
      <c r="E3522" t="s">
        <v>10646</v>
      </c>
      <c r="F3522" s="2">
        <v>7.1</v>
      </c>
      <c r="G3522">
        <v>23000</v>
      </c>
      <c r="H3522" t="s">
        <v>8726</v>
      </c>
      <c r="I3522" t="s">
        <v>7630</v>
      </c>
      <c r="J3522" t="s">
        <v>10850</v>
      </c>
      <c r="K3522" s="3" t="s">
        <v>21</v>
      </c>
      <c r="L3522">
        <v>0</v>
      </c>
      <c r="M3522">
        <v>4775847</v>
      </c>
      <c r="N3522" t="s">
        <v>10851</v>
      </c>
      <c r="O3522" s="2">
        <v>112</v>
      </c>
      <c r="Q3522" s="9" t="s">
        <v>40</v>
      </c>
      <c r="R3522" s="18">
        <v>1999</v>
      </c>
      <c r="S3522" s="26" t="s">
        <v>13570</v>
      </c>
      <c r="T3522" s="25" t="str">
        <f>LEFT(S3522,3)</f>
        <v>Dec</v>
      </c>
      <c r="U3522" s="9" t="s">
        <v>29</v>
      </c>
      <c r="V3522" s="18">
        <v>7.1</v>
      </c>
      <c r="W3522" s="9">
        <v>23000</v>
      </c>
      <c r="X3522" s="9" t="s">
        <v>8726</v>
      </c>
      <c r="Y3522" s="9" t="s">
        <v>7630</v>
      </c>
      <c r="Z3522" s="9" t="s">
        <v>10850</v>
      </c>
      <c r="AA3522" s="19" t="s">
        <v>21</v>
      </c>
      <c r="AB3522" s="9">
        <v>0</v>
      </c>
      <c r="AC3522" s="9">
        <v>4775847</v>
      </c>
      <c r="AD3522" s="9" t="s">
        <v>10851</v>
      </c>
      <c r="AE3522" s="20">
        <v>112</v>
      </c>
    </row>
    <row r="3523" spans="1:31" x14ac:dyDescent="0.35">
      <c r="A3523" t="s">
        <v>10852</v>
      </c>
      <c r="B3523" t="s">
        <v>15</v>
      </c>
      <c r="C3523" t="s">
        <v>51</v>
      </c>
      <c r="D3523" s="2">
        <v>1999</v>
      </c>
      <c r="E3523" t="s">
        <v>10853</v>
      </c>
      <c r="F3523" s="2">
        <v>7</v>
      </c>
      <c r="G3523">
        <v>77000</v>
      </c>
      <c r="H3523" t="s">
        <v>5902</v>
      </c>
      <c r="I3523" t="s">
        <v>110</v>
      </c>
      <c r="J3523" t="s">
        <v>2045</v>
      </c>
      <c r="K3523" s="3" t="s">
        <v>29</v>
      </c>
      <c r="L3523">
        <v>12000000</v>
      </c>
      <c r="M3523">
        <v>21142914</v>
      </c>
      <c r="N3523" t="s">
        <v>10584</v>
      </c>
      <c r="O3523" s="2">
        <v>99</v>
      </c>
      <c r="Q3523" s="10" t="s">
        <v>51</v>
      </c>
      <c r="R3523" s="21">
        <v>1999</v>
      </c>
      <c r="S3523" s="27" t="s">
        <v>13603</v>
      </c>
      <c r="T3523" s="25" t="str">
        <f>LEFT(S3523,3)</f>
        <v>Sep</v>
      </c>
      <c r="U3523" s="10" t="s">
        <v>29</v>
      </c>
      <c r="V3523" s="21">
        <v>7</v>
      </c>
      <c r="W3523" s="10">
        <v>77000</v>
      </c>
      <c r="X3523" s="10" t="s">
        <v>5902</v>
      </c>
      <c r="Y3523" s="10" t="s">
        <v>110</v>
      </c>
      <c r="Z3523" s="10" t="s">
        <v>2045</v>
      </c>
      <c r="AA3523" s="22" t="s">
        <v>29</v>
      </c>
      <c r="AB3523" s="10">
        <v>12000000</v>
      </c>
      <c r="AC3523" s="10">
        <v>21142914</v>
      </c>
      <c r="AD3523" s="10" t="s">
        <v>10584</v>
      </c>
      <c r="AE3523" s="23">
        <v>99</v>
      </c>
    </row>
    <row r="3524" spans="1:31" x14ac:dyDescent="0.35">
      <c r="A3524" t="s">
        <v>10854</v>
      </c>
      <c r="B3524" t="s">
        <v>446</v>
      </c>
      <c r="C3524" t="s">
        <v>16</v>
      </c>
      <c r="D3524" s="2">
        <v>1999</v>
      </c>
      <c r="E3524" t="s">
        <v>10855</v>
      </c>
      <c r="F3524" s="2">
        <v>5.8</v>
      </c>
      <c r="G3524">
        <v>4600</v>
      </c>
      <c r="H3524" t="s">
        <v>3446</v>
      </c>
      <c r="I3524" t="s">
        <v>3446</v>
      </c>
      <c r="J3524" t="s">
        <v>10856</v>
      </c>
      <c r="K3524" s="3" t="s">
        <v>451</v>
      </c>
      <c r="L3524">
        <v>0</v>
      </c>
      <c r="N3524" t="s">
        <v>8910</v>
      </c>
      <c r="O3524" s="2">
        <v>134</v>
      </c>
      <c r="Q3524" s="9" t="s">
        <v>16</v>
      </c>
      <c r="R3524" s="18">
        <v>1999</v>
      </c>
      <c r="S3524" s="26" t="s">
        <v>13604</v>
      </c>
      <c r="T3524" s="25" t="str">
        <f>LEFT(S3524,3)</f>
        <v>Oct</v>
      </c>
      <c r="U3524" s="9" t="s">
        <v>2107</v>
      </c>
      <c r="V3524" s="18">
        <v>5.8</v>
      </c>
      <c r="W3524" s="9">
        <v>4600</v>
      </c>
      <c r="X3524" s="9" t="s">
        <v>3446</v>
      </c>
      <c r="Y3524" s="9" t="s">
        <v>3446</v>
      </c>
      <c r="Z3524" s="9" t="s">
        <v>10856</v>
      </c>
      <c r="AA3524" s="19" t="s">
        <v>451</v>
      </c>
      <c r="AB3524" s="9">
        <v>0</v>
      </c>
      <c r="AC3524" s="9"/>
      <c r="AD3524" s="9" t="s">
        <v>8910</v>
      </c>
      <c r="AE3524" s="20">
        <v>134</v>
      </c>
    </row>
    <row r="3525" spans="1:31" x14ac:dyDescent="0.35">
      <c r="A3525" t="s">
        <v>10857</v>
      </c>
      <c r="B3525" t="s">
        <v>15</v>
      </c>
      <c r="C3525" t="s">
        <v>33</v>
      </c>
      <c r="D3525" s="2">
        <v>1999</v>
      </c>
      <c r="E3525" t="s">
        <v>10858</v>
      </c>
      <c r="F3525" s="2">
        <v>7.5</v>
      </c>
      <c r="G3525">
        <v>86000</v>
      </c>
      <c r="H3525" t="s">
        <v>2187</v>
      </c>
      <c r="I3525" t="s">
        <v>2187</v>
      </c>
      <c r="J3525" t="s">
        <v>4838</v>
      </c>
      <c r="K3525" s="3" t="s">
        <v>451</v>
      </c>
      <c r="L3525">
        <v>0</v>
      </c>
      <c r="M3525">
        <v>9380473</v>
      </c>
      <c r="N3525" t="s">
        <v>8640</v>
      </c>
      <c r="O3525" s="2">
        <v>116</v>
      </c>
      <c r="Q3525" s="10" t="s">
        <v>33</v>
      </c>
      <c r="R3525" s="21">
        <v>1999</v>
      </c>
      <c r="S3525" s="27" t="s">
        <v>13605</v>
      </c>
      <c r="T3525" s="25" t="str">
        <f>LEFT(S3525,3)</f>
        <v>Mar</v>
      </c>
      <c r="U3525" s="10" t="s">
        <v>29</v>
      </c>
      <c r="V3525" s="21">
        <v>7.5</v>
      </c>
      <c r="W3525" s="10">
        <v>86000</v>
      </c>
      <c r="X3525" s="10" t="s">
        <v>2187</v>
      </c>
      <c r="Y3525" s="10" t="s">
        <v>2187</v>
      </c>
      <c r="Z3525" s="10" t="s">
        <v>4838</v>
      </c>
      <c r="AA3525" s="22" t="s">
        <v>451</v>
      </c>
      <c r="AB3525" s="10">
        <v>0</v>
      </c>
      <c r="AC3525" s="10">
        <v>9380473</v>
      </c>
      <c r="AD3525" s="10" t="s">
        <v>8640</v>
      </c>
      <c r="AE3525" s="23">
        <v>116</v>
      </c>
    </row>
    <row r="3526" spans="1:31" x14ac:dyDescent="0.35">
      <c r="A3526" t="s">
        <v>10859</v>
      </c>
      <c r="B3526" t="s">
        <v>1998</v>
      </c>
      <c r="C3526" t="s">
        <v>40</v>
      </c>
      <c r="D3526" s="2">
        <v>1999</v>
      </c>
      <c r="E3526" t="s">
        <v>10860</v>
      </c>
      <c r="F3526" s="2">
        <v>5.3</v>
      </c>
      <c r="G3526">
        <v>20000</v>
      </c>
      <c r="H3526" t="s">
        <v>8984</v>
      </c>
      <c r="I3526" t="s">
        <v>8984</v>
      </c>
      <c r="J3526" t="s">
        <v>10861</v>
      </c>
      <c r="K3526" s="3" t="s">
        <v>29</v>
      </c>
      <c r="L3526">
        <v>13000000</v>
      </c>
      <c r="M3526">
        <v>8951935</v>
      </c>
      <c r="N3526" t="s">
        <v>3743</v>
      </c>
      <c r="O3526" s="2">
        <v>96</v>
      </c>
      <c r="Q3526" s="9" t="s">
        <v>40</v>
      </c>
      <c r="R3526" s="18">
        <v>1999</v>
      </c>
      <c r="S3526" s="26" t="s">
        <v>13606</v>
      </c>
      <c r="T3526" s="25" t="str">
        <f>LEFT(S3526,3)</f>
        <v>Aug</v>
      </c>
      <c r="U3526" s="9" t="s">
        <v>29</v>
      </c>
      <c r="V3526" s="18">
        <v>5.3</v>
      </c>
      <c r="W3526" s="9">
        <v>20000</v>
      </c>
      <c r="X3526" s="9" t="s">
        <v>8984</v>
      </c>
      <c r="Y3526" s="9" t="s">
        <v>8984</v>
      </c>
      <c r="Z3526" s="9" t="s">
        <v>10861</v>
      </c>
      <c r="AA3526" s="19" t="s">
        <v>29</v>
      </c>
      <c r="AB3526" s="9">
        <v>13000000</v>
      </c>
      <c r="AC3526" s="9">
        <v>8951935</v>
      </c>
      <c r="AD3526" s="9" t="s">
        <v>3743</v>
      </c>
      <c r="AE3526" s="20">
        <v>96</v>
      </c>
    </row>
    <row r="3527" spans="1:31" x14ac:dyDescent="0.35">
      <c r="A3527" t="s">
        <v>10862</v>
      </c>
      <c r="B3527" t="s">
        <v>32</v>
      </c>
      <c r="C3527" t="s">
        <v>40</v>
      </c>
      <c r="D3527" s="2">
        <v>1999</v>
      </c>
      <c r="E3527" t="s">
        <v>10695</v>
      </c>
      <c r="F3527" s="2">
        <v>6.9</v>
      </c>
      <c r="G3527">
        <v>112000</v>
      </c>
      <c r="H3527" t="s">
        <v>2050</v>
      </c>
      <c r="I3527" t="s">
        <v>10863</v>
      </c>
      <c r="J3527" t="s">
        <v>96</v>
      </c>
      <c r="K3527" s="3" t="s">
        <v>29</v>
      </c>
      <c r="L3527">
        <v>100000000</v>
      </c>
      <c r="M3527">
        <v>87423861</v>
      </c>
      <c r="N3527" t="s">
        <v>9202</v>
      </c>
      <c r="O3527" s="2">
        <v>132</v>
      </c>
      <c r="Q3527" s="10" t="s">
        <v>40</v>
      </c>
      <c r="R3527" s="21">
        <v>1999</v>
      </c>
      <c r="S3527" s="27" t="s">
        <v>13581</v>
      </c>
      <c r="T3527" s="25" t="str">
        <f>LEFT(S3527,3)</f>
        <v>Dec</v>
      </c>
      <c r="U3527" s="10" t="s">
        <v>29</v>
      </c>
      <c r="V3527" s="21">
        <v>6.9</v>
      </c>
      <c r="W3527" s="10">
        <v>112000</v>
      </c>
      <c r="X3527" s="10" t="s">
        <v>2050</v>
      </c>
      <c r="Y3527" s="10" t="s">
        <v>10863</v>
      </c>
      <c r="Z3527" s="10" t="s">
        <v>96</v>
      </c>
      <c r="AA3527" s="22" t="s">
        <v>29</v>
      </c>
      <c r="AB3527" s="10">
        <v>100000000</v>
      </c>
      <c r="AC3527" s="10">
        <v>87423861</v>
      </c>
      <c r="AD3527" s="10" t="s">
        <v>9202</v>
      </c>
      <c r="AE3527" s="23">
        <v>132</v>
      </c>
    </row>
    <row r="3528" spans="1:31" x14ac:dyDescent="0.35">
      <c r="A3528" t="s">
        <v>10864</v>
      </c>
      <c r="B3528" t="s">
        <v>32</v>
      </c>
      <c r="C3528" t="s">
        <v>40</v>
      </c>
      <c r="D3528" s="2">
        <v>1999</v>
      </c>
      <c r="E3528" t="s">
        <v>10680</v>
      </c>
      <c r="F3528" s="2">
        <v>5.6</v>
      </c>
      <c r="G3528">
        <v>95000</v>
      </c>
      <c r="H3528" t="s">
        <v>1230</v>
      </c>
      <c r="I3528" t="s">
        <v>10865</v>
      </c>
      <c r="J3528" t="s">
        <v>6284</v>
      </c>
      <c r="K3528" s="3" t="s">
        <v>29</v>
      </c>
      <c r="L3528">
        <v>70000000</v>
      </c>
      <c r="M3528">
        <v>309460292</v>
      </c>
      <c r="N3528" t="s">
        <v>43</v>
      </c>
      <c r="O3528" s="2">
        <v>116</v>
      </c>
      <c r="Q3528" s="9" t="s">
        <v>40</v>
      </c>
      <c r="R3528" s="18">
        <v>1999</v>
      </c>
      <c r="S3528" s="26" t="s">
        <v>13577</v>
      </c>
      <c r="T3528" s="25" t="str">
        <f>LEFT(S3528,3)</f>
        <v>Jul</v>
      </c>
      <c r="U3528" s="9" t="s">
        <v>29</v>
      </c>
      <c r="V3528" s="18">
        <v>5.6</v>
      </c>
      <c r="W3528" s="9">
        <v>95000</v>
      </c>
      <c r="X3528" s="9" t="s">
        <v>1230</v>
      </c>
      <c r="Y3528" s="9" t="s">
        <v>10865</v>
      </c>
      <c r="Z3528" s="9" t="s">
        <v>6284</v>
      </c>
      <c r="AA3528" s="19" t="s">
        <v>29</v>
      </c>
      <c r="AB3528" s="9">
        <v>70000000</v>
      </c>
      <c r="AC3528" s="9">
        <v>309460292</v>
      </c>
      <c r="AD3528" s="9" t="s">
        <v>43</v>
      </c>
      <c r="AE3528" s="20">
        <v>116</v>
      </c>
    </row>
    <row r="3529" spans="1:31" x14ac:dyDescent="0.35">
      <c r="A3529" t="s">
        <v>10866</v>
      </c>
      <c r="B3529" t="s">
        <v>15</v>
      </c>
      <c r="C3529" t="s">
        <v>4883</v>
      </c>
      <c r="D3529" s="2">
        <v>1999</v>
      </c>
      <c r="E3529" t="s">
        <v>10386</v>
      </c>
      <c r="F3529" s="2">
        <v>7.1</v>
      </c>
      <c r="G3529">
        <v>69000</v>
      </c>
      <c r="H3529" t="s">
        <v>10867</v>
      </c>
      <c r="I3529" t="s">
        <v>10868</v>
      </c>
      <c r="J3529" t="s">
        <v>10869</v>
      </c>
      <c r="K3529" s="3" t="s">
        <v>29</v>
      </c>
      <c r="L3529">
        <v>16000000</v>
      </c>
      <c r="M3529">
        <v>18564088</v>
      </c>
      <c r="N3529" t="s">
        <v>30</v>
      </c>
      <c r="O3529" s="2">
        <v>100</v>
      </c>
      <c r="Q3529" s="10" t="s">
        <v>4883</v>
      </c>
      <c r="R3529" s="21">
        <v>1999</v>
      </c>
      <c r="S3529" s="27" t="s">
        <v>13548</v>
      </c>
      <c r="T3529" s="25" t="str">
        <f>LEFT(S3529,3)</f>
        <v>May</v>
      </c>
      <c r="U3529" s="10" t="s">
        <v>29</v>
      </c>
      <c r="V3529" s="21">
        <v>7.1</v>
      </c>
      <c r="W3529" s="10">
        <v>69000</v>
      </c>
      <c r="X3529" s="10" t="s">
        <v>10867</v>
      </c>
      <c r="Y3529" s="10" t="s">
        <v>10868</v>
      </c>
      <c r="Z3529" s="10" t="s">
        <v>10869</v>
      </c>
      <c r="AA3529" s="22" t="s">
        <v>29</v>
      </c>
      <c r="AB3529" s="10">
        <v>16000000</v>
      </c>
      <c r="AC3529" s="10">
        <v>18564088</v>
      </c>
      <c r="AD3529" s="10" t="s">
        <v>30</v>
      </c>
      <c r="AE3529" s="23">
        <v>100</v>
      </c>
    </row>
    <row r="3530" spans="1:31" x14ac:dyDescent="0.35">
      <c r="A3530" t="s">
        <v>10870</v>
      </c>
      <c r="B3530" t="s">
        <v>32</v>
      </c>
      <c r="C3530" t="s">
        <v>33</v>
      </c>
      <c r="D3530" s="2">
        <v>1999</v>
      </c>
      <c r="E3530" t="s">
        <v>10769</v>
      </c>
      <c r="F3530" s="2">
        <v>4.2</v>
      </c>
      <c r="G3530">
        <v>46000</v>
      </c>
      <c r="H3530" t="s">
        <v>6449</v>
      </c>
      <c r="I3530" t="s">
        <v>10871</v>
      </c>
      <c r="J3530" t="s">
        <v>1510</v>
      </c>
      <c r="K3530" s="3" t="s">
        <v>29</v>
      </c>
      <c r="L3530">
        <v>90000000</v>
      </c>
      <c r="M3530">
        <v>134403112</v>
      </c>
      <c r="N3530" t="s">
        <v>1723</v>
      </c>
      <c r="O3530" s="2">
        <v>78</v>
      </c>
      <c r="Q3530" s="9" t="s">
        <v>33</v>
      </c>
      <c r="R3530" s="18">
        <v>1999</v>
      </c>
      <c r="S3530" s="26" t="s">
        <v>13593</v>
      </c>
      <c r="T3530" s="25" t="str">
        <f>LEFT(S3530,3)</f>
        <v>Jul</v>
      </c>
      <c r="U3530" s="9" t="s">
        <v>29</v>
      </c>
      <c r="V3530" s="18">
        <v>4.2</v>
      </c>
      <c r="W3530" s="9">
        <v>46000</v>
      </c>
      <c r="X3530" s="9" t="s">
        <v>6449</v>
      </c>
      <c r="Y3530" s="9" t="s">
        <v>10871</v>
      </c>
      <c r="Z3530" s="9" t="s">
        <v>1510</v>
      </c>
      <c r="AA3530" s="19" t="s">
        <v>29</v>
      </c>
      <c r="AB3530" s="9">
        <v>90000000</v>
      </c>
      <c r="AC3530" s="9">
        <v>134403112</v>
      </c>
      <c r="AD3530" s="9" t="s">
        <v>1723</v>
      </c>
      <c r="AE3530" s="20">
        <v>78</v>
      </c>
    </row>
    <row r="3531" spans="1:31" x14ac:dyDescent="0.35">
      <c r="A3531" t="s">
        <v>10872</v>
      </c>
      <c r="B3531" t="s">
        <v>15</v>
      </c>
      <c r="C3531" t="s">
        <v>33</v>
      </c>
      <c r="D3531" s="2">
        <v>1999</v>
      </c>
      <c r="E3531" t="s">
        <v>10651</v>
      </c>
      <c r="F3531" s="2">
        <v>7.2</v>
      </c>
      <c r="G3531">
        <v>83000</v>
      </c>
      <c r="H3531" t="s">
        <v>9985</v>
      </c>
      <c r="I3531" t="s">
        <v>10873</v>
      </c>
      <c r="J3531" t="s">
        <v>661</v>
      </c>
      <c r="K3531" s="3" t="s">
        <v>29</v>
      </c>
      <c r="L3531">
        <v>31000000</v>
      </c>
      <c r="M3531">
        <v>41067311</v>
      </c>
      <c r="N3531" t="s">
        <v>10874</v>
      </c>
      <c r="O3531" s="2">
        <v>117</v>
      </c>
      <c r="Q3531" s="10" t="s">
        <v>33</v>
      </c>
      <c r="R3531" s="21">
        <v>1999</v>
      </c>
      <c r="S3531" s="27" t="s">
        <v>13571</v>
      </c>
      <c r="T3531" s="25" t="str">
        <f>LEFT(S3531,3)</f>
        <v>Jul</v>
      </c>
      <c r="U3531" s="10" t="s">
        <v>29</v>
      </c>
      <c r="V3531" s="21">
        <v>7.2</v>
      </c>
      <c r="W3531" s="10">
        <v>83000</v>
      </c>
      <c r="X3531" s="10" t="s">
        <v>9985</v>
      </c>
      <c r="Y3531" s="10" t="s">
        <v>10873</v>
      </c>
      <c r="Z3531" s="10" t="s">
        <v>661</v>
      </c>
      <c r="AA3531" s="22" t="s">
        <v>29</v>
      </c>
      <c r="AB3531" s="10">
        <v>31000000</v>
      </c>
      <c r="AC3531" s="10">
        <v>41067311</v>
      </c>
      <c r="AD3531" s="10" t="s">
        <v>10874</v>
      </c>
      <c r="AE3531" s="23">
        <v>117</v>
      </c>
    </row>
    <row r="3532" spans="1:31" x14ac:dyDescent="0.35">
      <c r="A3532" t="s">
        <v>10875</v>
      </c>
      <c r="B3532" t="s">
        <v>15</v>
      </c>
      <c r="C3532" t="s">
        <v>62</v>
      </c>
      <c r="D3532" s="2">
        <v>1999</v>
      </c>
      <c r="E3532" t="s">
        <v>10692</v>
      </c>
      <c r="F3532" s="2">
        <v>7.6</v>
      </c>
      <c r="G3532">
        <v>93000</v>
      </c>
      <c r="H3532" t="s">
        <v>1287</v>
      </c>
      <c r="I3532" t="s">
        <v>10876</v>
      </c>
      <c r="J3532" t="s">
        <v>4124</v>
      </c>
      <c r="K3532" s="3" t="s">
        <v>29</v>
      </c>
      <c r="L3532">
        <v>50000000</v>
      </c>
      <c r="M3532">
        <v>73956241</v>
      </c>
      <c r="N3532" t="s">
        <v>10877</v>
      </c>
      <c r="O3532" s="2">
        <v>146</v>
      </c>
      <c r="Q3532" s="9" t="s">
        <v>62</v>
      </c>
      <c r="R3532" s="18">
        <v>1999</v>
      </c>
      <c r="S3532" s="26" t="s">
        <v>13580</v>
      </c>
      <c r="T3532" s="25" t="str">
        <f>LEFT(S3532,3)</f>
        <v>Jan</v>
      </c>
      <c r="U3532" s="9" t="s">
        <v>29</v>
      </c>
      <c r="V3532" s="18">
        <v>7.6</v>
      </c>
      <c r="W3532" s="9">
        <v>93000</v>
      </c>
      <c r="X3532" s="9" t="s">
        <v>1287</v>
      </c>
      <c r="Y3532" s="9" t="s">
        <v>10876</v>
      </c>
      <c r="Z3532" s="9" t="s">
        <v>4124</v>
      </c>
      <c r="AA3532" s="19" t="s">
        <v>29</v>
      </c>
      <c r="AB3532" s="9">
        <v>50000000</v>
      </c>
      <c r="AC3532" s="9">
        <v>73956241</v>
      </c>
      <c r="AD3532" s="9" t="s">
        <v>10877</v>
      </c>
      <c r="AE3532" s="20">
        <v>146</v>
      </c>
    </row>
    <row r="3533" spans="1:31" x14ac:dyDescent="0.35">
      <c r="A3533" t="s">
        <v>10878</v>
      </c>
      <c r="B3533" t="s">
        <v>15</v>
      </c>
      <c r="C3533" t="s">
        <v>16</v>
      </c>
      <c r="D3533" s="2">
        <v>1999</v>
      </c>
      <c r="E3533" t="s">
        <v>10773</v>
      </c>
      <c r="F3533" s="2">
        <v>7.9</v>
      </c>
      <c r="G3533">
        <v>91000</v>
      </c>
      <c r="H3533" t="s">
        <v>3472</v>
      </c>
      <c r="I3533" t="s">
        <v>3472</v>
      </c>
      <c r="J3533" t="s">
        <v>10879</v>
      </c>
      <c r="K3533" s="3" t="s">
        <v>1110</v>
      </c>
      <c r="L3533">
        <v>0</v>
      </c>
      <c r="M3533">
        <v>67952969</v>
      </c>
      <c r="N3533" t="s">
        <v>5197</v>
      </c>
      <c r="O3533" s="2">
        <v>101</v>
      </c>
      <c r="Q3533" s="10" t="s">
        <v>16</v>
      </c>
      <c r="R3533" s="21">
        <v>1999</v>
      </c>
      <c r="S3533" s="27" t="s">
        <v>13594</v>
      </c>
      <c r="T3533" s="25" t="str">
        <f>LEFT(S3533,3)</f>
        <v>Mar</v>
      </c>
      <c r="U3533" s="10" t="s">
        <v>29</v>
      </c>
      <c r="V3533" s="21">
        <v>7.9</v>
      </c>
      <c r="W3533" s="10">
        <v>91000</v>
      </c>
      <c r="X3533" s="10" t="s">
        <v>3472</v>
      </c>
      <c r="Y3533" s="10" t="s">
        <v>3472</v>
      </c>
      <c r="Z3533" s="10" t="s">
        <v>10879</v>
      </c>
      <c r="AA3533" s="22" t="s">
        <v>1110</v>
      </c>
      <c r="AB3533" s="10">
        <v>0</v>
      </c>
      <c r="AC3533" s="10">
        <v>67952969</v>
      </c>
      <c r="AD3533" s="10" t="s">
        <v>5197</v>
      </c>
      <c r="AE3533" s="23">
        <v>101</v>
      </c>
    </row>
    <row r="3534" spans="1:31" x14ac:dyDescent="0.35">
      <c r="A3534" t="s">
        <v>10880</v>
      </c>
      <c r="B3534" t="s">
        <v>1998</v>
      </c>
      <c r="C3534" t="s">
        <v>40</v>
      </c>
      <c r="D3534" s="2">
        <v>1999</v>
      </c>
      <c r="E3534" t="s">
        <v>10658</v>
      </c>
      <c r="F3534" s="2">
        <v>5.8</v>
      </c>
      <c r="G3534">
        <v>19000</v>
      </c>
      <c r="H3534" t="s">
        <v>10881</v>
      </c>
      <c r="I3534" t="s">
        <v>10882</v>
      </c>
      <c r="J3534" t="s">
        <v>10883</v>
      </c>
      <c r="K3534" s="3" t="s">
        <v>29</v>
      </c>
      <c r="L3534">
        <v>8500000</v>
      </c>
      <c r="M3534">
        <v>22593409</v>
      </c>
      <c r="N3534" t="s">
        <v>179</v>
      </c>
      <c r="O3534" s="2">
        <v>91</v>
      </c>
      <c r="Q3534" s="9" t="s">
        <v>40</v>
      </c>
      <c r="R3534" s="18">
        <v>1999</v>
      </c>
      <c r="S3534" s="26" t="s">
        <v>13573</v>
      </c>
      <c r="T3534" s="25" t="str">
        <f>LEFT(S3534,3)</f>
        <v>Oct</v>
      </c>
      <c r="U3534" s="9" t="s">
        <v>29</v>
      </c>
      <c r="V3534" s="18">
        <v>5.8</v>
      </c>
      <c r="W3534" s="9">
        <v>19000</v>
      </c>
      <c r="X3534" s="9" t="s">
        <v>10881</v>
      </c>
      <c r="Y3534" s="9" t="s">
        <v>10882</v>
      </c>
      <c r="Z3534" s="9" t="s">
        <v>10883</v>
      </c>
      <c r="AA3534" s="19" t="s">
        <v>29</v>
      </c>
      <c r="AB3534" s="9">
        <v>8500000</v>
      </c>
      <c r="AC3534" s="9">
        <v>22593409</v>
      </c>
      <c r="AD3534" s="9" t="s">
        <v>179</v>
      </c>
      <c r="AE3534" s="20">
        <v>91</v>
      </c>
    </row>
    <row r="3535" spans="1:31" x14ac:dyDescent="0.35">
      <c r="A3535" t="s">
        <v>10884</v>
      </c>
      <c r="B3535" t="s">
        <v>1998</v>
      </c>
      <c r="C3535" t="s">
        <v>33</v>
      </c>
      <c r="D3535" s="2">
        <v>1999</v>
      </c>
      <c r="E3535" t="s">
        <v>10810</v>
      </c>
      <c r="F3535" s="2">
        <v>6.3</v>
      </c>
      <c r="G3535">
        <v>77000</v>
      </c>
      <c r="H3535" t="s">
        <v>6896</v>
      </c>
      <c r="I3535" t="s">
        <v>10885</v>
      </c>
      <c r="J3535" t="s">
        <v>9364</v>
      </c>
      <c r="K3535" s="3" t="s">
        <v>5816</v>
      </c>
      <c r="L3535">
        <v>65000000</v>
      </c>
      <c r="M3535">
        <v>117758500</v>
      </c>
      <c r="N3535" t="s">
        <v>30</v>
      </c>
      <c r="O3535" s="2">
        <v>93</v>
      </c>
      <c r="Q3535" s="10" t="s">
        <v>33</v>
      </c>
      <c r="R3535" s="21">
        <v>1999</v>
      </c>
      <c r="S3535" s="27" t="s">
        <v>13598</v>
      </c>
      <c r="T3535" s="25" t="str">
        <f>LEFT(S3535,3)</f>
        <v>Sep</v>
      </c>
      <c r="U3535" s="10" t="s">
        <v>29</v>
      </c>
      <c r="V3535" s="21">
        <v>6.3</v>
      </c>
      <c r="W3535" s="10">
        <v>77000</v>
      </c>
      <c r="X3535" s="10" t="s">
        <v>6896</v>
      </c>
      <c r="Y3535" s="10" t="s">
        <v>10885</v>
      </c>
      <c r="Z3535" s="10" t="s">
        <v>9364</v>
      </c>
      <c r="AA3535" s="22" t="s">
        <v>5816</v>
      </c>
      <c r="AB3535" s="10">
        <v>65000000</v>
      </c>
      <c r="AC3535" s="10">
        <v>117758500</v>
      </c>
      <c r="AD3535" s="10" t="s">
        <v>30</v>
      </c>
      <c r="AE3535" s="23">
        <v>93</v>
      </c>
    </row>
    <row r="3536" spans="1:31" x14ac:dyDescent="0.35">
      <c r="A3536" t="s">
        <v>10886</v>
      </c>
      <c r="B3536" t="s">
        <v>15</v>
      </c>
      <c r="C3536" t="s">
        <v>103</v>
      </c>
      <c r="D3536" s="2">
        <v>1999</v>
      </c>
      <c r="E3536" t="s">
        <v>10887</v>
      </c>
      <c r="F3536" s="2">
        <v>7</v>
      </c>
      <c r="G3536">
        <v>31000</v>
      </c>
      <c r="H3536" t="s">
        <v>5105</v>
      </c>
      <c r="I3536" t="s">
        <v>6399</v>
      </c>
      <c r="J3536" t="s">
        <v>3617</v>
      </c>
      <c r="K3536" s="3" t="s">
        <v>29</v>
      </c>
      <c r="L3536">
        <v>10000000</v>
      </c>
      <c r="M3536">
        <v>3325736</v>
      </c>
      <c r="N3536" t="s">
        <v>10584</v>
      </c>
      <c r="O3536" s="2">
        <v>89</v>
      </c>
      <c r="Q3536" s="9" t="s">
        <v>103</v>
      </c>
      <c r="R3536" s="18">
        <v>1999</v>
      </c>
      <c r="S3536" s="26" t="s">
        <v>13607</v>
      </c>
      <c r="T3536" s="25" t="str">
        <f>LEFT(S3536,3)</f>
        <v>Aug</v>
      </c>
      <c r="U3536" s="9" t="s">
        <v>451</v>
      </c>
      <c r="V3536" s="18">
        <v>7</v>
      </c>
      <c r="W3536" s="9">
        <v>31000</v>
      </c>
      <c r="X3536" s="9" t="s">
        <v>5105</v>
      </c>
      <c r="Y3536" s="9" t="s">
        <v>6399</v>
      </c>
      <c r="Z3536" s="9" t="s">
        <v>3617</v>
      </c>
      <c r="AA3536" s="19" t="s">
        <v>29</v>
      </c>
      <c r="AB3536" s="9">
        <v>10000000</v>
      </c>
      <c r="AC3536" s="9">
        <v>3325736</v>
      </c>
      <c r="AD3536" s="9" t="s">
        <v>10584</v>
      </c>
      <c r="AE3536" s="20">
        <v>89</v>
      </c>
    </row>
    <row r="3537" spans="1:31" x14ac:dyDescent="0.35">
      <c r="A3537" t="s">
        <v>10888</v>
      </c>
      <c r="B3537" t="s">
        <v>1998</v>
      </c>
      <c r="C3537" t="s">
        <v>16</v>
      </c>
      <c r="D3537" s="2">
        <v>1999</v>
      </c>
      <c r="E3537" t="s">
        <v>10178</v>
      </c>
      <c r="F3537" s="2">
        <v>6.2</v>
      </c>
      <c r="G3537">
        <v>37000</v>
      </c>
      <c r="H3537" t="s">
        <v>5860</v>
      </c>
      <c r="I3537" t="s">
        <v>10889</v>
      </c>
      <c r="J3537" t="s">
        <v>2828</v>
      </c>
      <c r="K3537" s="3" t="s">
        <v>29</v>
      </c>
      <c r="L3537">
        <v>80000000</v>
      </c>
      <c r="M3537">
        <v>118880016</v>
      </c>
      <c r="N3537" t="s">
        <v>22</v>
      </c>
      <c r="O3537" s="2">
        <v>126</v>
      </c>
      <c r="Q3537" s="10" t="s">
        <v>16</v>
      </c>
      <c r="R3537" s="21">
        <v>1999</v>
      </c>
      <c r="S3537" s="27" t="s">
        <v>13528</v>
      </c>
      <c r="T3537" s="25" t="str">
        <f>LEFT(S3537,3)</f>
        <v>Feb</v>
      </c>
      <c r="U3537" s="10" t="s">
        <v>29</v>
      </c>
      <c r="V3537" s="21">
        <v>6.2</v>
      </c>
      <c r="W3537" s="10">
        <v>37000</v>
      </c>
      <c r="X3537" s="10" t="s">
        <v>5860</v>
      </c>
      <c r="Y3537" s="10" t="s">
        <v>10889</v>
      </c>
      <c r="Z3537" s="10" t="s">
        <v>2828</v>
      </c>
      <c r="AA3537" s="22" t="s">
        <v>29</v>
      </c>
      <c r="AB3537" s="10">
        <v>80000000</v>
      </c>
      <c r="AC3537" s="10">
        <v>118880016</v>
      </c>
      <c r="AD3537" s="10" t="s">
        <v>22</v>
      </c>
      <c r="AE3537" s="23">
        <v>126</v>
      </c>
    </row>
    <row r="3538" spans="1:31" x14ac:dyDescent="0.35">
      <c r="A3538" t="s">
        <v>10890</v>
      </c>
      <c r="B3538" t="s">
        <v>15</v>
      </c>
      <c r="C3538" t="s">
        <v>51</v>
      </c>
      <c r="D3538" s="2">
        <v>1999</v>
      </c>
      <c r="E3538" t="s">
        <v>10853</v>
      </c>
      <c r="F3538" s="2">
        <v>6.2</v>
      </c>
      <c r="G3538">
        <v>66000</v>
      </c>
      <c r="H3538" t="s">
        <v>8046</v>
      </c>
      <c r="I3538" t="s">
        <v>10891</v>
      </c>
      <c r="J3538" t="s">
        <v>8420</v>
      </c>
      <c r="K3538" s="3" t="s">
        <v>29</v>
      </c>
      <c r="L3538">
        <v>29000000</v>
      </c>
      <c r="M3538">
        <v>89446268</v>
      </c>
      <c r="N3538" t="s">
        <v>117</v>
      </c>
      <c r="O3538" s="2">
        <v>103</v>
      </c>
      <c r="Q3538" s="9" t="s">
        <v>51</v>
      </c>
      <c r="R3538" s="18">
        <v>1999</v>
      </c>
      <c r="S3538" s="26" t="s">
        <v>13603</v>
      </c>
      <c r="T3538" s="25" t="str">
        <f>LEFT(S3538,3)</f>
        <v>Sep</v>
      </c>
      <c r="U3538" s="9" t="s">
        <v>29</v>
      </c>
      <c r="V3538" s="18">
        <v>6.2</v>
      </c>
      <c r="W3538" s="9">
        <v>66000</v>
      </c>
      <c r="X3538" s="9" t="s">
        <v>8046</v>
      </c>
      <c r="Y3538" s="9" t="s">
        <v>10891</v>
      </c>
      <c r="Z3538" s="9" t="s">
        <v>8420</v>
      </c>
      <c r="AA3538" s="19" t="s">
        <v>29</v>
      </c>
      <c r="AB3538" s="9">
        <v>29000000</v>
      </c>
      <c r="AC3538" s="9">
        <v>89446268</v>
      </c>
      <c r="AD3538" s="9" t="s">
        <v>117</v>
      </c>
      <c r="AE3538" s="20">
        <v>103</v>
      </c>
    </row>
    <row r="3539" spans="1:31" x14ac:dyDescent="0.35">
      <c r="A3539" t="s">
        <v>10892</v>
      </c>
      <c r="B3539" t="s">
        <v>1998</v>
      </c>
      <c r="C3539" t="s">
        <v>40</v>
      </c>
      <c r="D3539" s="2">
        <v>1999</v>
      </c>
      <c r="E3539" t="s">
        <v>10893</v>
      </c>
      <c r="F3539" s="2">
        <v>6.4</v>
      </c>
      <c r="G3539">
        <v>25000</v>
      </c>
      <c r="H3539" t="s">
        <v>4342</v>
      </c>
      <c r="I3539" t="s">
        <v>5253</v>
      </c>
      <c r="J3539" t="s">
        <v>1727</v>
      </c>
      <c r="K3539" s="3" t="s">
        <v>21</v>
      </c>
      <c r="L3539">
        <v>11000000</v>
      </c>
      <c r="M3539">
        <v>16071990</v>
      </c>
      <c r="N3539" t="s">
        <v>9438</v>
      </c>
      <c r="O3539" s="2">
        <v>116</v>
      </c>
      <c r="Q3539" s="10" t="s">
        <v>40</v>
      </c>
      <c r="R3539" s="21">
        <v>1999</v>
      </c>
      <c r="S3539" s="27" t="s">
        <v>13608</v>
      </c>
      <c r="T3539" s="25" t="str">
        <f>LEFT(S3539,3)</f>
        <v>May</v>
      </c>
      <c r="U3539" s="10" t="s">
        <v>29</v>
      </c>
      <c r="V3539" s="21">
        <v>6.4</v>
      </c>
      <c r="W3539" s="10">
        <v>25000</v>
      </c>
      <c r="X3539" s="10" t="s">
        <v>4342</v>
      </c>
      <c r="Y3539" s="10" t="s">
        <v>5253</v>
      </c>
      <c r="Z3539" s="10" t="s">
        <v>1727</v>
      </c>
      <c r="AA3539" s="22" t="s">
        <v>21</v>
      </c>
      <c r="AB3539" s="10">
        <v>11000000</v>
      </c>
      <c r="AC3539" s="10">
        <v>16071990</v>
      </c>
      <c r="AD3539" s="10" t="s">
        <v>9438</v>
      </c>
      <c r="AE3539" s="23">
        <v>116</v>
      </c>
    </row>
    <row r="3540" spans="1:31" x14ac:dyDescent="0.35">
      <c r="A3540" t="s">
        <v>10894</v>
      </c>
      <c r="B3540" t="s">
        <v>1998</v>
      </c>
      <c r="C3540" t="s">
        <v>40</v>
      </c>
      <c r="D3540" s="2">
        <v>1999</v>
      </c>
      <c r="E3540" t="s">
        <v>10018</v>
      </c>
      <c r="F3540" s="2">
        <v>6.5</v>
      </c>
      <c r="G3540">
        <v>12000</v>
      </c>
      <c r="H3540" t="s">
        <v>1230</v>
      </c>
      <c r="I3540" t="s">
        <v>10895</v>
      </c>
      <c r="J3540" t="s">
        <v>10896</v>
      </c>
      <c r="K3540" s="3" t="s">
        <v>29</v>
      </c>
      <c r="L3540">
        <v>35000000</v>
      </c>
      <c r="M3540">
        <v>27807627</v>
      </c>
      <c r="N3540" t="s">
        <v>9483</v>
      </c>
      <c r="O3540" s="2">
        <v>129</v>
      </c>
      <c r="Q3540" s="9" t="s">
        <v>40</v>
      </c>
      <c r="R3540" s="18">
        <v>1999</v>
      </c>
      <c r="S3540" s="26" t="s">
        <v>13497</v>
      </c>
      <c r="T3540" s="25" t="str">
        <f>LEFT(S3540,3)</f>
        <v>Feb</v>
      </c>
      <c r="U3540" s="9" t="s">
        <v>29</v>
      </c>
      <c r="V3540" s="18">
        <v>6.5</v>
      </c>
      <c r="W3540" s="9">
        <v>12000</v>
      </c>
      <c r="X3540" s="9" t="s">
        <v>1230</v>
      </c>
      <c r="Y3540" s="9" t="s">
        <v>10895</v>
      </c>
      <c r="Z3540" s="9" t="s">
        <v>10896</v>
      </c>
      <c r="AA3540" s="19" t="s">
        <v>29</v>
      </c>
      <c r="AB3540" s="9">
        <v>35000000</v>
      </c>
      <c r="AC3540" s="9">
        <v>27807627</v>
      </c>
      <c r="AD3540" s="9" t="s">
        <v>9483</v>
      </c>
      <c r="AE3540" s="20">
        <v>129</v>
      </c>
    </row>
    <row r="3541" spans="1:31" x14ac:dyDescent="0.35">
      <c r="A3541" t="s">
        <v>10897</v>
      </c>
      <c r="B3541" t="s">
        <v>15</v>
      </c>
      <c r="C3541" t="s">
        <v>40</v>
      </c>
      <c r="D3541" s="2">
        <v>1999</v>
      </c>
      <c r="E3541" t="s">
        <v>10677</v>
      </c>
      <c r="F3541" s="2">
        <v>6.7</v>
      </c>
      <c r="G3541">
        <v>148000</v>
      </c>
      <c r="H3541" t="s">
        <v>46</v>
      </c>
      <c r="I3541" t="s">
        <v>10898</v>
      </c>
      <c r="J3541" t="s">
        <v>66</v>
      </c>
      <c r="K3541" s="3" t="s">
        <v>29</v>
      </c>
      <c r="L3541">
        <v>80000000</v>
      </c>
      <c r="M3541">
        <v>176885658</v>
      </c>
      <c r="N3541" t="s">
        <v>10899</v>
      </c>
      <c r="O3541" s="2">
        <v>103</v>
      </c>
      <c r="Q3541" s="10" t="s">
        <v>40</v>
      </c>
      <c r="R3541" s="21">
        <v>1999</v>
      </c>
      <c r="S3541" s="27" t="s">
        <v>13576</v>
      </c>
      <c r="T3541" s="25" t="str">
        <f>LEFT(S3541,3)</f>
        <v>Mar</v>
      </c>
      <c r="U3541" s="10" t="s">
        <v>29</v>
      </c>
      <c r="V3541" s="21">
        <v>6.7</v>
      </c>
      <c r="W3541" s="10">
        <v>148000</v>
      </c>
      <c r="X3541" s="10" t="s">
        <v>46</v>
      </c>
      <c r="Y3541" s="10" t="s">
        <v>10898</v>
      </c>
      <c r="Z3541" s="10" t="s">
        <v>66</v>
      </c>
      <c r="AA3541" s="22" t="s">
        <v>29</v>
      </c>
      <c r="AB3541" s="10">
        <v>80000000</v>
      </c>
      <c r="AC3541" s="10">
        <v>176885658</v>
      </c>
      <c r="AD3541" s="10" t="s">
        <v>10899</v>
      </c>
      <c r="AE3541" s="23">
        <v>103</v>
      </c>
    </row>
    <row r="3542" spans="1:31" x14ac:dyDescent="0.35">
      <c r="A3542" t="s">
        <v>10900</v>
      </c>
      <c r="B3542" t="s">
        <v>15</v>
      </c>
      <c r="C3542" t="s">
        <v>40</v>
      </c>
      <c r="D3542" s="2">
        <v>1999</v>
      </c>
      <c r="E3542" t="s">
        <v>10901</v>
      </c>
      <c r="F3542" s="2">
        <v>7.1</v>
      </c>
      <c r="G3542">
        <v>24000</v>
      </c>
      <c r="H3542" t="s">
        <v>10902</v>
      </c>
      <c r="I3542" t="s">
        <v>10902</v>
      </c>
      <c r="J3542" t="s">
        <v>10903</v>
      </c>
      <c r="K3542" s="3" t="s">
        <v>21</v>
      </c>
      <c r="L3542">
        <v>0</v>
      </c>
      <c r="M3542">
        <v>104257</v>
      </c>
      <c r="N3542" t="s">
        <v>10904</v>
      </c>
      <c r="O3542" s="2">
        <v>99</v>
      </c>
      <c r="Q3542" s="9" t="s">
        <v>40</v>
      </c>
      <c r="R3542" s="18">
        <v>1999</v>
      </c>
      <c r="S3542" s="26" t="s">
        <v>13609</v>
      </c>
      <c r="T3542" s="25" t="str">
        <f>LEFT(S3542,3)</f>
        <v>May</v>
      </c>
      <c r="U3542" s="9" t="s">
        <v>29</v>
      </c>
      <c r="V3542" s="18">
        <v>7.1</v>
      </c>
      <c r="W3542" s="9">
        <v>24000</v>
      </c>
      <c r="X3542" s="9" t="s">
        <v>10902</v>
      </c>
      <c r="Y3542" s="9" t="s">
        <v>10902</v>
      </c>
      <c r="Z3542" s="9" t="s">
        <v>10903</v>
      </c>
      <c r="AA3542" s="19" t="s">
        <v>21</v>
      </c>
      <c r="AB3542" s="9">
        <v>0</v>
      </c>
      <c r="AC3542" s="9">
        <v>104257</v>
      </c>
      <c r="AD3542" s="9" t="s">
        <v>10904</v>
      </c>
      <c r="AE3542" s="20">
        <v>99</v>
      </c>
    </row>
    <row r="3543" spans="1:31" x14ac:dyDescent="0.35">
      <c r="A3543" t="s">
        <v>10905</v>
      </c>
      <c r="B3543" t="s">
        <v>1998</v>
      </c>
      <c r="C3543" t="s">
        <v>16</v>
      </c>
      <c r="D3543" s="2">
        <v>1999</v>
      </c>
      <c r="E3543" t="s">
        <v>10830</v>
      </c>
      <c r="F3543" s="2">
        <v>6.5</v>
      </c>
      <c r="G3543">
        <v>22000</v>
      </c>
      <c r="H3543" t="s">
        <v>1862</v>
      </c>
      <c r="I3543" t="s">
        <v>10906</v>
      </c>
      <c r="J3543" t="s">
        <v>10907</v>
      </c>
      <c r="K3543" s="3" t="s">
        <v>29</v>
      </c>
      <c r="L3543">
        <v>25000000</v>
      </c>
      <c r="M3543">
        <v>10115013</v>
      </c>
      <c r="N3543" t="s">
        <v>9108</v>
      </c>
      <c r="O3543" s="2">
        <v>100</v>
      </c>
      <c r="Q3543" s="10" t="s">
        <v>16</v>
      </c>
      <c r="R3543" s="21">
        <v>1999</v>
      </c>
      <c r="S3543" s="27" t="s">
        <v>13602</v>
      </c>
      <c r="T3543" s="25" t="str">
        <f>LEFT(S3543,3)</f>
        <v>Aug</v>
      </c>
      <c r="U3543" s="10" t="s">
        <v>29</v>
      </c>
      <c r="V3543" s="21">
        <v>6.5</v>
      </c>
      <c r="W3543" s="10">
        <v>22000</v>
      </c>
      <c r="X3543" s="10" t="s">
        <v>1862</v>
      </c>
      <c r="Y3543" s="10" t="s">
        <v>10906</v>
      </c>
      <c r="Z3543" s="10" t="s">
        <v>10907</v>
      </c>
      <c r="AA3543" s="22" t="s">
        <v>29</v>
      </c>
      <c r="AB3543" s="10">
        <v>25000000</v>
      </c>
      <c r="AC3543" s="10">
        <v>10115013</v>
      </c>
      <c r="AD3543" s="10" t="s">
        <v>9108</v>
      </c>
      <c r="AE3543" s="23">
        <v>100</v>
      </c>
    </row>
    <row r="3544" spans="1:31" x14ac:dyDescent="0.35">
      <c r="A3544" t="s">
        <v>10908</v>
      </c>
      <c r="C3544" t="s">
        <v>40</v>
      </c>
      <c r="D3544" s="2">
        <v>1999</v>
      </c>
      <c r="E3544" t="s">
        <v>10909</v>
      </c>
      <c r="F3544" s="2">
        <v>5.9</v>
      </c>
      <c r="G3544">
        <v>14000</v>
      </c>
      <c r="H3544" t="s">
        <v>5473</v>
      </c>
      <c r="I3544" t="s">
        <v>10910</v>
      </c>
      <c r="J3544" t="s">
        <v>10488</v>
      </c>
      <c r="K3544" s="3" t="s">
        <v>29</v>
      </c>
      <c r="L3544">
        <v>0</v>
      </c>
      <c r="M3544">
        <v>1765545</v>
      </c>
      <c r="N3544" t="s">
        <v>10911</v>
      </c>
      <c r="O3544" s="2">
        <v>115</v>
      </c>
      <c r="Q3544" s="9" t="s">
        <v>40</v>
      </c>
      <c r="R3544" s="18">
        <v>1999</v>
      </c>
      <c r="S3544" s="26" t="s">
        <v>13610</v>
      </c>
      <c r="T3544" s="25" t="str">
        <f>LEFT(S3544,3)</f>
        <v>Feb</v>
      </c>
      <c r="U3544" s="9" t="s">
        <v>29</v>
      </c>
      <c r="V3544" s="18">
        <v>5.9</v>
      </c>
      <c r="W3544" s="9">
        <v>14000</v>
      </c>
      <c r="X3544" s="9" t="s">
        <v>5473</v>
      </c>
      <c r="Y3544" s="9" t="s">
        <v>10910</v>
      </c>
      <c r="Z3544" s="9" t="s">
        <v>10488</v>
      </c>
      <c r="AA3544" s="19" t="s">
        <v>29</v>
      </c>
      <c r="AB3544" s="9">
        <v>0</v>
      </c>
      <c r="AC3544" s="9">
        <v>1765545</v>
      </c>
      <c r="AD3544" s="9" t="s">
        <v>10911</v>
      </c>
      <c r="AE3544" s="20">
        <v>115</v>
      </c>
    </row>
    <row r="3545" spans="1:31" x14ac:dyDescent="0.35">
      <c r="A3545" t="s">
        <v>10912</v>
      </c>
      <c r="B3545" t="s">
        <v>15</v>
      </c>
      <c r="C3545" t="s">
        <v>33</v>
      </c>
      <c r="D3545" s="2">
        <v>1999</v>
      </c>
      <c r="E3545" t="s">
        <v>10128</v>
      </c>
      <c r="F3545" s="2">
        <v>5</v>
      </c>
      <c r="G3545">
        <v>27000</v>
      </c>
      <c r="H3545" t="s">
        <v>10913</v>
      </c>
      <c r="I3545" t="s">
        <v>5885</v>
      </c>
      <c r="J3545" t="s">
        <v>591</v>
      </c>
      <c r="K3545" s="3" t="s">
        <v>29</v>
      </c>
      <c r="L3545">
        <v>75000000</v>
      </c>
      <c r="M3545">
        <v>30657854</v>
      </c>
      <c r="N3545" t="s">
        <v>10914</v>
      </c>
      <c r="O3545" s="2">
        <v>99</v>
      </c>
      <c r="Q3545" s="10" t="s">
        <v>33</v>
      </c>
      <c r="R3545" s="21">
        <v>1999</v>
      </c>
      <c r="S3545" s="27" t="s">
        <v>13517</v>
      </c>
      <c r="T3545" s="25" t="str">
        <f>LEFT(S3545,3)</f>
        <v>Jan</v>
      </c>
      <c r="U3545" s="10" t="s">
        <v>29</v>
      </c>
      <c r="V3545" s="21">
        <v>5</v>
      </c>
      <c r="W3545" s="10">
        <v>27000</v>
      </c>
      <c r="X3545" s="10" t="s">
        <v>10913</v>
      </c>
      <c r="Y3545" s="10" t="s">
        <v>5885</v>
      </c>
      <c r="Z3545" s="10" t="s">
        <v>591</v>
      </c>
      <c r="AA3545" s="22" t="s">
        <v>29</v>
      </c>
      <c r="AB3545" s="10">
        <v>75000000</v>
      </c>
      <c r="AC3545" s="10">
        <v>30657854</v>
      </c>
      <c r="AD3545" s="10" t="s">
        <v>10914</v>
      </c>
      <c r="AE3545" s="23">
        <v>99</v>
      </c>
    </row>
    <row r="3546" spans="1:31" x14ac:dyDescent="0.35">
      <c r="A3546" t="s">
        <v>10915</v>
      </c>
      <c r="B3546" t="s">
        <v>1998</v>
      </c>
      <c r="C3546" t="s">
        <v>40</v>
      </c>
      <c r="D3546" s="2">
        <v>1999</v>
      </c>
      <c r="E3546" t="s">
        <v>10916</v>
      </c>
      <c r="F3546" s="2">
        <v>5.0999999999999996</v>
      </c>
      <c r="G3546">
        <v>18000</v>
      </c>
      <c r="H3546" t="s">
        <v>10917</v>
      </c>
      <c r="I3546" t="s">
        <v>10918</v>
      </c>
      <c r="J3546" t="s">
        <v>10918</v>
      </c>
      <c r="K3546" s="3" t="s">
        <v>29</v>
      </c>
      <c r="L3546">
        <v>34000000</v>
      </c>
      <c r="M3546">
        <v>30636478</v>
      </c>
      <c r="N3546" t="s">
        <v>8318</v>
      </c>
      <c r="O3546" s="2">
        <v>81</v>
      </c>
      <c r="Q3546" s="9" t="s">
        <v>40</v>
      </c>
      <c r="R3546" s="18">
        <v>1999</v>
      </c>
      <c r="S3546" s="26" t="s">
        <v>13611</v>
      </c>
      <c r="T3546" s="25" t="str">
        <f>LEFT(S3546,3)</f>
        <v>Oct</v>
      </c>
      <c r="U3546" s="9" t="s">
        <v>29</v>
      </c>
      <c r="V3546" s="18">
        <v>5.0999999999999996</v>
      </c>
      <c r="W3546" s="9">
        <v>18000</v>
      </c>
      <c r="X3546" s="9" t="s">
        <v>10917</v>
      </c>
      <c r="Y3546" s="9" t="s">
        <v>10918</v>
      </c>
      <c r="Z3546" s="9" t="s">
        <v>10918</v>
      </c>
      <c r="AA3546" s="19" t="s">
        <v>29</v>
      </c>
      <c r="AB3546" s="9">
        <v>34000000</v>
      </c>
      <c r="AC3546" s="9">
        <v>30636478</v>
      </c>
      <c r="AD3546" s="9" t="s">
        <v>8318</v>
      </c>
      <c r="AE3546" s="20">
        <v>81</v>
      </c>
    </row>
    <row r="3547" spans="1:31" x14ac:dyDescent="0.35">
      <c r="A3547" t="s">
        <v>10919</v>
      </c>
      <c r="B3547" t="s">
        <v>15</v>
      </c>
      <c r="C3547" t="s">
        <v>40</v>
      </c>
      <c r="D3547" s="2">
        <v>1999</v>
      </c>
      <c r="E3547" t="s">
        <v>10812</v>
      </c>
      <c r="F3547" s="2">
        <v>6.8</v>
      </c>
      <c r="G3547">
        <v>9700</v>
      </c>
      <c r="H3547" t="s">
        <v>10920</v>
      </c>
      <c r="I3547" t="s">
        <v>10920</v>
      </c>
      <c r="J3547" t="s">
        <v>10921</v>
      </c>
      <c r="K3547" s="3" t="s">
        <v>29</v>
      </c>
      <c r="L3547">
        <v>9000000</v>
      </c>
      <c r="M3547">
        <v>34573780</v>
      </c>
      <c r="N3547" t="s">
        <v>3429</v>
      </c>
      <c r="O3547" s="2">
        <v>120</v>
      </c>
      <c r="Q3547" s="10" t="s">
        <v>40</v>
      </c>
      <c r="R3547" s="21">
        <v>1999</v>
      </c>
      <c r="S3547" s="27" t="s">
        <v>13599</v>
      </c>
      <c r="T3547" s="25" t="str">
        <f>LEFT(S3547,3)</f>
        <v>Oct</v>
      </c>
      <c r="U3547" s="10" t="s">
        <v>29</v>
      </c>
      <c r="V3547" s="21">
        <v>6.8</v>
      </c>
      <c r="W3547" s="10">
        <v>9700</v>
      </c>
      <c r="X3547" s="10" t="s">
        <v>10920</v>
      </c>
      <c r="Y3547" s="10" t="s">
        <v>10920</v>
      </c>
      <c r="Z3547" s="10" t="s">
        <v>10921</v>
      </c>
      <c r="AA3547" s="22" t="s">
        <v>29</v>
      </c>
      <c r="AB3547" s="10">
        <v>9000000</v>
      </c>
      <c r="AC3547" s="10">
        <v>34573780</v>
      </c>
      <c r="AD3547" s="10" t="s">
        <v>3429</v>
      </c>
      <c r="AE3547" s="23">
        <v>120</v>
      </c>
    </row>
    <row r="3548" spans="1:31" x14ac:dyDescent="0.35">
      <c r="A3548" t="s">
        <v>10922</v>
      </c>
      <c r="B3548" t="s">
        <v>1998</v>
      </c>
      <c r="C3548" t="s">
        <v>40</v>
      </c>
      <c r="D3548" s="2">
        <v>1999</v>
      </c>
      <c r="E3548" t="s">
        <v>10923</v>
      </c>
      <c r="F3548" s="2">
        <v>6.2</v>
      </c>
      <c r="G3548">
        <v>19000</v>
      </c>
      <c r="H3548" t="s">
        <v>4928</v>
      </c>
      <c r="I3548" t="s">
        <v>4928</v>
      </c>
      <c r="J3548" t="s">
        <v>10166</v>
      </c>
      <c r="K3548" s="3" t="s">
        <v>29</v>
      </c>
      <c r="L3548">
        <v>13000000</v>
      </c>
      <c r="M3548">
        <v>6262878</v>
      </c>
      <c r="N3548" t="s">
        <v>10924</v>
      </c>
      <c r="O3548" s="2">
        <v>94</v>
      </c>
      <c r="Q3548" s="9" t="s">
        <v>40</v>
      </c>
      <c r="R3548" s="18">
        <v>1999</v>
      </c>
      <c r="S3548" s="26" t="s">
        <v>13607</v>
      </c>
      <c r="T3548" s="25" t="str">
        <f>LEFT(S3548,3)</f>
        <v>Aug</v>
      </c>
      <c r="U3548" s="9" t="s">
        <v>29</v>
      </c>
      <c r="V3548" s="18">
        <v>6.2</v>
      </c>
      <c r="W3548" s="9">
        <v>19000</v>
      </c>
      <c r="X3548" s="9" t="s">
        <v>4928</v>
      </c>
      <c r="Y3548" s="9" t="s">
        <v>4928</v>
      </c>
      <c r="Z3548" s="9" t="s">
        <v>10166</v>
      </c>
      <c r="AA3548" s="19" t="s">
        <v>29</v>
      </c>
      <c r="AB3548" s="9">
        <v>13000000</v>
      </c>
      <c r="AC3548" s="9">
        <v>6262878</v>
      </c>
      <c r="AD3548" s="9" t="s">
        <v>10924</v>
      </c>
      <c r="AE3548" s="20">
        <v>94</v>
      </c>
    </row>
    <row r="3549" spans="1:31" x14ac:dyDescent="0.35">
      <c r="A3549" t="s">
        <v>10925</v>
      </c>
      <c r="B3549" t="s">
        <v>15</v>
      </c>
      <c r="C3549" t="s">
        <v>16</v>
      </c>
      <c r="D3549" s="2">
        <v>1999</v>
      </c>
      <c r="E3549" t="s">
        <v>10926</v>
      </c>
      <c r="F3549" s="2">
        <v>7.3</v>
      </c>
      <c r="G3549">
        <v>9800</v>
      </c>
      <c r="H3549" t="s">
        <v>6090</v>
      </c>
      <c r="I3549" t="s">
        <v>10927</v>
      </c>
      <c r="J3549" t="s">
        <v>10928</v>
      </c>
      <c r="K3549" s="3" t="s">
        <v>305</v>
      </c>
      <c r="L3549">
        <v>0</v>
      </c>
      <c r="M3549">
        <v>254441</v>
      </c>
      <c r="N3549" t="s">
        <v>1984</v>
      </c>
      <c r="O3549" s="2">
        <v>98</v>
      </c>
      <c r="Q3549" s="10" t="s">
        <v>16</v>
      </c>
      <c r="R3549" s="21">
        <v>1999</v>
      </c>
      <c r="S3549" s="27" t="s">
        <v>13546</v>
      </c>
      <c r="T3549" s="25" t="str">
        <f>LEFT(S3549,3)</f>
        <v>Jun</v>
      </c>
      <c r="U3549" s="10" t="s">
        <v>305</v>
      </c>
      <c r="V3549" s="21">
        <v>7.3</v>
      </c>
      <c r="W3549" s="10">
        <v>9800</v>
      </c>
      <c r="X3549" s="10" t="s">
        <v>6090</v>
      </c>
      <c r="Y3549" s="10" t="s">
        <v>10927</v>
      </c>
      <c r="Z3549" s="10" t="s">
        <v>10928</v>
      </c>
      <c r="AA3549" s="22" t="s">
        <v>305</v>
      </c>
      <c r="AB3549" s="10">
        <v>0</v>
      </c>
      <c r="AC3549" s="10">
        <v>254441</v>
      </c>
      <c r="AD3549" s="10" t="s">
        <v>1984</v>
      </c>
      <c r="AE3549" s="23">
        <v>98</v>
      </c>
    </row>
    <row r="3550" spans="1:31" x14ac:dyDescent="0.35">
      <c r="A3550" t="s">
        <v>10929</v>
      </c>
      <c r="B3550" t="s">
        <v>15</v>
      </c>
      <c r="C3550" t="s">
        <v>103</v>
      </c>
      <c r="D3550" s="2">
        <v>1999</v>
      </c>
      <c r="E3550" t="s">
        <v>10844</v>
      </c>
      <c r="F3550" s="2">
        <v>6.6</v>
      </c>
      <c r="G3550">
        <v>33000</v>
      </c>
      <c r="H3550" t="s">
        <v>84</v>
      </c>
      <c r="I3550" t="s">
        <v>10930</v>
      </c>
      <c r="J3550" t="s">
        <v>84</v>
      </c>
      <c r="K3550" s="3" t="s">
        <v>29</v>
      </c>
      <c r="L3550">
        <v>55000000</v>
      </c>
      <c r="M3550">
        <v>16649768</v>
      </c>
      <c r="N3550" t="s">
        <v>22</v>
      </c>
      <c r="O3550" s="2">
        <v>127</v>
      </c>
      <c r="Q3550" s="9" t="s">
        <v>103</v>
      </c>
      <c r="R3550" s="18">
        <v>1999</v>
      </c>
      <c r="S3550" s="26" t="s">
        <v>13549</v>
      </c>
      <c r="T3550" s="25" t="str">
        <f>LEFT(S3550,3)</f>
        <v>Mar</v>
      </c>
      <c r="U3550" s="9" t="s">
        <v>29</v>
      </c>
      <c r="V3550" s="18">
        <v>6.6</v>
      </c>
      <c r="W3550" s="9">
        <v>33000</v>
      </c>
      <c r="X3550" s="9" t="s">
        <v>84</v>
      </c>
      <c r="Y3550" s="9" t="s">
        <v>10930</v>
      </c>
      <c r="Z3550" s="9" t="s">
        <v>84</v>
      </c>
      <c r="AA3550" s="19" t="s">
        <v>29</v>
      </c>
      <c r="AB3550" s="9">
        <v>55000000</v>
      </c>
      <c r="AC3550" s="9">
        <v>16649768</v>
      </c>
      <c r="AD3550" s="9" t="s">
        <v>22</v>
      </c>
      <c r="AE3550" s="20">
        <v>127</v>
      </c>
    </row>
    <row r="3551" spans="1:31" x14ac:dyDescent="0.35">
      <c r="A3551" t="s">
        <v>10931</v>
      </c>
      <c r="B3551" t="s">
        <v>15</v>
      </c>
      <c r="C3551" t="s">
        <v>16</v>
      </c>
      <c r="D3551" s="2">
        <v>1999</v>
      </c>
      <c r="E3551" t="s">
        <v>10932</v>
      </c>
      <c r="F3551" s="2">
        <v>7.1</v>
      </c>
      <c r="G3551">
        <v>20000</v>
      </c>
      <c r="H3551" t="s">
        <v>10933</v>
      </c>
      <c r="I3551" t="s">
        <v>5253</v>
      </c>
      <c r="J3551" t="s">
        <v>3055</v>
      </c>
      <c r="K3551" s="3" t="s">
        <v>21</v>
      </c>
      <c r="L3551">
        <v>0</v>
      </c>
      <c r="M3551">
        <v>2259680</v>
      </c>
      <c r="N3551" t="s">
        <v>10934</v>
      </c>
      <c r="O3551" s="2">
        <v>162</v>
      </c>
      <c r="Q3551" s="10" t="s">
        <v>16</v>
      </c>
      <c r="R3551" s="21">
        <v>1999</v>
      </c>
      <c r="S3551" s="27" t="s">
        <v>13612</v>
      </c>
      <c r="T3551" s="25" t="str">
        <f>LEFT(S3551,3)</f>
        <v>Feb</v>
      </c>
      <c r="U3551" s="10" t="s">
        <v>29</v>
      </c>
      <c r="V3551" s="21">
        <v>7.1</v>
      </c>
      <c r="W3551" s="10">
        <v>20000</v>
      </c>
      <c r="X3551" s="10" t="s">
        <v>10933</v>
      </c>
      <c r="Y3551" s="10" t="s">
        <v>5253</v>
      </c>
      <c r="Z3551" s="10" t="s">
        <v>3055</v>
      </c>
      <c r="AA3551" s="22" t="s">
        <v>21</v>
      </c>
      <c r="AB3551" s="10">
        <v>0</v>
      </c>
      <c r="AC3551" s="10">
        <v>2259680</v>
      </c>
      <c r="AD3551" s="10" t="s">
        <v>10934</v>
      </c>
      <c r="AE3551" s="23">
        <v>162</v>
      </c>
    </row>
    <row r="3552" spans="1:31" x14ac:dyDescent="0.35">
      <c r="A3552" t="s">
        <v>10935</v>
      </c>
      <c r="B3552" t="s">
        <v>1998</v>
      </c>
      <c r="C3552" t="s">
        <v>40</v>
      </c>
      <c r="D3552" s="2">
        <v>1999</v>
      </c>
      <c r="E3552" t="s">
        <v>10844</v>
      </c>
      <c r="F3552" s="2">
        <v>5.4</v>
      </c>
      <c r="G3552">
        <v>33000</v>
      </c>
      <c r="H3552" t="s">
        <v>9221</v>
      </c>
      <c r="I3552" t="s">
        <v>7729</v>
      </c>
      <c r="J3552" t="s">
        <v>8589</v>
      </c>
      <c r="K3552" s="3" t="s">
        <v>29</v>
      </c>
      <c r="L3552">
        <v>75000000</v>
      </c>
      <c r="M3552">
        <v>93900680</v>
      </c>
      <c r="N3552" t="s">
        <v>9685</v>
      </c>
      <c r="O3552" s="2">
        <v>105</v>
      </c>
      <c r="Q3552" s="9" t="s">
        <v>40</v>
      </c>
      <c r="R3552" s="18">
        <v>1999</v>
      </c>
      <c r="S3552" s="26" t="s">
        <v>13549</v>
      </c>
      <c r="T3552" s="25" t="str">
        <f>LEFT(S3552,3)</f>
        <v>Mar</v>
      </c>
      <c r="U3552" s="9" t="s">
        <v>29</v>
      </c>
      <c r="V3552" s="18">
        <v>5.4</v>
      </c>
      <c r="W3552" s="9">
        <v>33000</v>
      </c>
      <c r="X3552" s="9" t="s">
        <v>9221</v>
      </c>
      <c r="Y3552" s="9" t="s">
        <v>7729</v>
      </c>
      <c r="Z3552" s="9" t="s">
        <v>8589</v>
      </c>
      <c r="AA3552" s="19" t="s">
        <v>29</v>
      </c>
      <c r="AB3552" s="9">
        <v>75000000</v>
      </c>
      <c r="AC3552" s="9">
        <v>93900680</v>
      </c>
      <c r="AD3552" s="9" t="s">
        <v>9685</v>
      </c>
      <c r="AE3552" s="20">
        <v>105</v>
      </c>
    </row>
    <row r="3553" spans="1:31" x14ac:dyDescent="0.35">
      <c r="A3553" t="s">
        <v>10936</v>
      </c>
      <c r="B3553" t="s">
        <v>15</v>
      </c>
      <c r="C3553" t="s">
        <v>40</v>
      </c>
      <c r="D3553" s="2">
        <v>1999</v>
      </c>
      <c r="E3553" t="s">
        <v>10937</v>
      </c>
      <c r="F3553" s="2">
        <v>6.1</v>
      </c>
      <c r="G3553">
        <v>8000</v>
      </c>
      <c r="H3553" t="s">
        <v>10938</v>
      </c>
      <c r="I3553" t="s">
        <v>10939</v>
      </c>
      <c r="J3553" t="s">
        <v>10940</v>
      </c>
      <c r="K3553" s="3" t="s">
        <v>194</v>
      </c>
      <c r="L3553">
        <v>0</v>
      </c>
      <c r="M3553">
        <v>2015406</v>
      </c>
      <c r="N3553" t="s">
        <v>10941</v>
      </c>
      <c r="O3553" s="2">
        <v>101</v>
      </c>
      <c r="Q3553" s="10" t="s">
        <v>40</v>
      </c>
      <c r="R3553" s="21">
        <v>1999</v>
      </c>
      <c r="S3553" s="27" t="s">
        <v>13602</v>
      </c>
      <c r="T3553" s="25" t="str">
        <f>LEFT(S3553,3)</f>
        <v>Aug</v>
      </c>
      <c r="U3553" s="10" t="s">
        <v>194</v>
      </c>
      <c r="V3553" s="21">
        <v>6.1</v>
      </c>
      <c r="W3553" s="10">
        <v>8000</v>
      </c>
      <c r="X3553" s="10" t="s">
        <v>10938</v>
      </c>
      <c r="Y3553" s="10" t="s">
        <v>10939</v>
      </c>
      <c r="Z3553" s="10" t="s">
        <v>10940</v>
      </c>
      <c r="AA3553" s="22" t="s">
        <v>194</v>
      </c>
      <c r="AB3553" s="10">
        <v>0</v>
      </c>
      <c r="AC3553" s="10">
        <v>2015406</v>
      </c>
      <c r="AD3553" s="10" t="s">
        <v>10941</v>
      </c>
      <c r="AE3553" s="23">
        <v>101</v>
      </c>
    </row>
    <row r="3554" spans="1:31" x14ac:dyDescent="0.35">
      <c r="A3554" t="s">
        <v>10942</v>
      </c>
      <c r="B3554" t="s">
        <v>15</v>
      </c>
      <c r="C3554" t="s">
        <v>16</v>
      </c>
      <c r="D3554" s="2">
        <v>1999</v>
      </c>
      <c r="E3554" t="s">
        <v>10943</v>
      </c>
      <c r="F3554" s="2">
        <v>4.9000000000000004</v>
      </c>
      <c r="G3554">
        <v>5300</v>
      </c>
      <c r="H3554" t="s">
        <v>2225</v>
      </c>
      <c r="I3554" t="s">
        <v>10075</v>
      </c>
      <c r="J3554" t="s">
        <v>10944</v>
      </c>
      <c r="K3554" s="3" t="s">
        <v>29</v>
      </c>
      <c r="L3554">
        <v>0</v>
      </c>
      <c r="M3554">
        <v>752122</v>
      </c>
      <c r="N3554" t="s">
        <v>2025</v>
      </c>
      <c r="O3554" s="2">
        <v>106</v>
      </c>
      <c r="Q3554" s="9" t="s">
        <v>16</v>
      </c>
      <c r="R3554" s="18">
        <v>1999</v>
      </c>
      <c r="S3554" s="26" t="s">
        <v>13583</v>
      </c>
      <c r="T3554" s="25" t="str">
        <f>LEFT(S3554,3)</f>
        <v>Jan</v>
      </c>
      <c r="U3554" s="9" t="s">
        <v>1110</v>
      </c>
      <c r="V3554" s="18">
        <v>4.9000000000000004</v>
      </c>
      <c r="W3554" s="9">
        <v>5300</v>
      </c>
      <c r="X3554" s="9" t="s">
        <v>2225</v>
      </c>
      <c r="Y3554" s="9" t="s">
        <v>10075</v>
      </c>
      <c r="Z3554" s="9" t="s">
        <v>10944</v>
      </c>
      <c r="AA3554" s="19" t="s">
        <v>29</v>
      </c>
      <c r="AB3554" s="9">
        <v>0</v>
      </c>
      <c r="AC3554" s="9">
        <v>752122</v>
      </c>
      <c r="AD3554" s="9" t="s">
        <v>2025</v>
      </c>
      <c r="AE3554" s="20">
        <v>106</v>
      </c>
    </row>
    <row r="3555" spans="1:31" x14ac:dyDescent="0.35">
      <c r="A3555" t="s">
        <v>10945</v>
      </c>
      <c r="B3555" t="s">
        <v>15</v>
      </c>
      <c r="C3555" t="s">
        <v>62</v>
      </c>
      <c r="D3555" s="2">
        <v>1999</v>
      </c>
      <c r="E3555" t="s">
        <v>10946</v>
      </c>
      <c r="F3555" s="2">
        <v>7.3</v>
      </c>
      <c r="G3555">
        <v>21000</v>
      </c>
      <c r="H3555" t="s">
        <v>114</v>
      </c>
      <c r="I3555" t="s">
        <v>10947</v>
      </c>
      <c r="J3555" t="s">
        <v>9174</v>
      </c>
      <c r="K3555" s="3" t="s">
        <v>29</v>
      </c>
      <c r="L3555">
        <v>50000000</v>
      </c>
      <c r="M3555">
        <v>13042112</v>
      </c>
      <c r="N3555" t="s">
        <v>10948</v>
      </c>
      <c r="O3555" s="2">
        <v>145</v>
      </c>
      <c r="Q3555" s="10" t="s">
        <v>62</v>
      </c>
      <c r="R3555" s="21">
        <v>1999</v>
      </c>
      <c r="S3555" s="27" t="s">
        <v>13583</v>
      </c>
      <c r="T3555" s="25" t="str">
        <f>LEFT(S3555,3)</f>
        <v>Jan</v>
      </c>
      <c r="U3555" s="10" t="s">
        <v>29</v>
      </c>
      <c r="V3555" s="21">
        <v>7.3</v>
      </c>
      <c r="W3555" s="10">
        <v>21000</v>
      </c>
      <c r="X3555" s="10" t="s">
        <v>114</v>
      </c>
      <c r="Y3555" s="10" t="s">
        <v>10947</v>
      </c>
      <c r="Z3555" s="10" t="s">
        <v>9174</v>
      </c>
      <c r="AA3555" s="22" t="s">
        <v>29</v>
      </c>
      <c r="AB3555" s="10">
        <v>50000000</v>
      </c>
      <c r="AC3555" s="10">
        <v>13042112</v>
      </c>
      <c r="AD3555" s="10" t="s">
        <v>10948</v>
      </c>
      <c r="AE3555" s="23">
        <v>145</v>
      </c>
    </row>
    <row r="3556" spans="1:31" x14ac:dyDescent="0.35">
      <c r="A3556" t="s">
        <v>10949</v>
      </c>
      <c r="B3556" t="s">
        <v>15</v>
      </c>
      <c r="C3556" t="s">
        <v>33</v>
      </c>
      <c r="D3556" s="2">
        <v>1999</v>
      </c>
      <c r="E3556" t="s">
        <v>10860</v>
      </c>
      <c r="F3556" s="2">
        <v>4.2</v>
      </c>
      <c r="G3556">
        <v>28000</v>
      </c>
      <c r="H3556" t="s">
        <v>10950</v>
      </c>
      <c r="I3556" t="s">
        <v>6853</v>
      </c>
      <c r="J3556" t="s">
        <v>4538</v>
      </c>
      <c r="K3556" s="3" t="s">
        <v>29</v>
      </c>
      <c r="L3556">
        <v>45000000</v>
      </c>
      <c r="M3556">
        <v>10667893</v>
      </c>
      <c r="N3556" t="s">
        <v>2099</v>
      </c>
      <c r="O3556" s="2">
        <v>83</v>
      </c>
      <c r="Q3556" s="9" t="s">
        <v>33</v>
      </c>
      <c r="R3556" s="18">
        <v>1999</v>
      </c>
      <c r="S3556" s="26" t="s">
        <v>13606</v>
      </c>
      <c r="T3556" s="25" t="str">
        <f>LEFT(S3556,3)</f>
        <v>Aug</v>
      </c>
      <c r="U3556" s="9" t="s">
        <v>29</v>
      </c>
      <c r="V3556" s="18">
        <v>4.2</v>
      </c>
      <c r="W3556" s="9">
        <v>28000</v>
      </c>
      <c r="X3556" s="9" t="s">
        <v>10950</v>
      </c>
      <c r="Y3556" s="9" t="s">
        <v>6853</v>
      </c>
      <c r="Z3556" s="9" t="s">
        <v>4538</v>
      </c>
      <c r="AA3556" s="19" t="s">
        <v>29</v>
      </c>
      <c r="AB3556" s="9">
        <v>45000000</v>
      </c>
      <c r="AC3556" s="9">
        <v>10667893</v>
      </c>
      <c r="AD3556" s="9" t="s">
        <v>2099</v>
      </c>
      <c r="AE3556" s="20">
        <v>83</v>
      </c>
    </row>
    <row r="3557" spans="1:31" x14ac:dyDescent="0.35">
      <c r="A3557" t="s">
        <v>10951</v>
      </c>
      <c r="B3557" t="s">
        <v>1998</v>
      </c>
      <c r="C3557" t="s">
        <v>16</v>
      </c>
      <c r="D3557" s="2">
        <v>1999</v>
      </c>
      <c r="E3557" t="s">
        <v>10695</v>
      </c>
      <c r="F3557" s="2">
        <v>6.7</v>
      </c>
      <c r="G3557">
        <v>36000</v>
      </c>
      <c r="H3557" t="s">
        <v>8664</v>
      </c>
      <c r="I3557" t="s">
        <v>10952</v>
      </c>
      <c r="J3557" t="s">
        <v>4360</v>
      </c>
      <c r="K3557" s="3" t="s">
        <v>29</v>
      </c>
      <c r="L3557">
        <v>92000000</v>
      </c>
      <c r="M3557">
        <v>113996937</v>
      </c>
      <c r="N3557" t="s">
        <v>9108</v>
      </c>
      <c r="O3557" s="2">
        <v>148</v>
      </c>
      <c r="Q3557" s="10" t="s">
        <v>16</v>
      </c>
      <c r="R3557" s="21">
        <v>1999</v>
      </c>
      <c r="S3557" s="27" t="s">
        <v>13581</v>
      </c>
      <c r="T3557" s="25" t="str">
        <f>LEFT(S3557,3)</f>
        <v>Dec</v>
      </c>
      <c r="U3557" s="10" t="s">
        <v>29</v>
      </c>
      <c r="V3557" s="21">
        <v>6.7</v>
      </c>
      <c r="W3557" s="10">
        <v>36000</v>
      </c>
      <c r="X3557" s="10" t="s">
        <v>8664</v>
      </c>
      <c r="Y3557" s="10" t="s">
        <v>10952</v>
      </c>
      <c r="Z3557" s="10" t="s">
        <v>4360</v>
      </c>
      <c r="AA3557" s="22" t="s">
        <v>29</v>
      </c>
      <c r="AB3557" s="10">
        <v>92000000</v>
      </c>
      <c r="AC3557" s="10">
        <v>113996937</v>
      </c>
      <c r="AD3557" s="10" t="s">
        <v>9108</v>
      </c>
      <c r="AE3557" s="23">
        <v>148</v>
      </c>
    </row>
    <row r="3558" spans="1:31" x14ac:dyDescent="0.35">
      <c r="A3558" t="s">
        <v>10953</v>
      </c>
      <c r="B3558" t="s">
        <v>446</v>
      </c>
      <c r="C3558" t="s">
        <v>16</v>
      </c>
      <c r="D3558" s="2">
        <v>1999</v>
      </c>
      <c r="E3558" t="s">
        <v>10954</v>
      </c>
      <c r="F3558" s="2">
        <v>6.9</v>
      </c>
      <c r="G3558">
        <v>4300</v>
      </c>
      <c r="H3558" t="s">
        <v>10955</v>
      </c>
      <c r="I3558" t="s">
        <v>10955</v>
      </c>
      <c r="J3558" t="s">
        <v>10956</v>
      </c>
      <c r="K3558" s="3" t="s">
        <v>451</v>
      </c>
      <c r="L3558">
        <v>0</v>
      </c>
      <c r="N3558" t="s">
        <v>10957</v>
      </c>
      <c r="O3558" s="2">
        <v>141</v>
      </c>
      <c r="Q3558" s="9" t="s">
        <v>16</v>
      </c>
      <c r="R3558" s="18">
        <v>1999</v>
      </c>
      <c r="S3558" s="26" t="s">
        <v>13613</v>
      </c>
      <c r="T3558" s="25" t="str">
        <f>LEFT(S3558,3)</f>
        <v>Oct</v>
      </c>
      <c r="U3558" s="9" t="s">
        <v>451</v>
      </c>
      <c r="V3558" s="18">
        <v>6.9</v>
      </c>
      <c r="W3558" s="9">
        <v>4300</v>
      </c>
      <c r="X3558" s="9" t="s">
        <v>10955</v>
      </c>
      <c r="Y3558" s="9" t="s">
        <v>10955</v>
      </c>
      <c r="Z3558" s="9" t="s">
        <v>10956</v>
      </c>
      <c r="AA3558" s="19" t="s">
        <v>451</v>
      </c>
      <c r="AB3558" s="9">
        <v>0</v>
      </c>
      <c r="AC3558" s="9"/>
      <c r="AD3558" s="9" t="s">
        <v>10957</v>
      </c>
      <c r="AE3558" s="20">
        <v>141</v>
      </c>
    </row>
    <row r="3559" spans="1:31" x14ac:dyDescent="0.35">
      <c r="A3559" t="s">
        <v>10958</v>
      </c>
      <c r="B3559" t="s">
        <v>15</v>
      </c>
      <c r="C3559" t="s">
        <v>16</v>
      </c>
      <c r="D3559" s="2">
        <v>1999</v>
      </c>
      <c r="E3559" t="s">
        <v>10946</v>
      </c>
      <c r="F3559" s="2">
        <v>7.1</v>
      </c>
      <c r="G3559">
        <v>22000</v>
      </c>
      <c r="H3559" t="s">
        <v>2242</v>
      </c>
      <c r="I3559" t="s">
        <v>1806</v>
      </c>
      <c r="J3559" t="s">
        <v>8098</v>
      </c>
      <c r="K3559" s="3" t="s">
        <v>21</v>
      </c>
      <c r="L3559">
        <v>23000000</v>
      </c>
      <c r="M3559">
        <v>10827816</v>
      </c>
      <c r="N3559" t="s">
        <v>30</v>
      </c>
      <c r="O3559" s="2">
        <v>102</v>
      </c>
      <c r="Q3559" s="10" t="s">
        <v>16</v>
      </c>
      <c r="R3559" s="21">
        <v>1999</v>
      </c>
      <c r="S3559" s="27" t="s">
        <v>13583</v>
      </c>
      <c r="T3559" s="25" t="str">
        <f>LEFT(S3559,3)</f>
        <v>Jan</v>
      </c>
      <c r="U3559" s="10" t="s">
        <v>29</v>
      </c>
      <c r="V3559" s="21">
        <v>7.1</v>
      </c>
      <c r="W3559" s="10">
        <v>22000</v>
      </c>
      <c r="X3559" s="10" t="s">
        <v>2242</v>
      </c>
      <c r="Y3559" s="10" t="s">
        <v>1806</v>
      </c>
      <c r="Z3559" s="10" t="s">
        <v>8098</v>
      </c>
      <c r="AA3559" s="22" t="s">
        <v>21</v>
      </c>
      <c r="AB3559" s="10">
        <v>23000000</v>
      </c>
      <c r="AC3559" s="10">
        <v>10827816</v>
      </c>
      <c r="AD3559" s="10" t="s">
        <v>30</v>
      </c>
      <c r="AE3559" s="23">
        <v>102</v>
      </c>
    </row>
    <row r="3560" spans="1:31" x14ac:dyDescent="0.35">
      <c r="A3560" t="s">
        <v>10959</v>
      </c>
      <c r="B3560" t="s">
        <v>15</v>
      </c>
      <c r="C3560" t="s">
        <v>40</v>
      </c>
      <c r="D3560" s="2">
        <v>1999</v>
      </c>
      <c r="E3560" t="s">
        <v>10658</v>
      </c>
      <c r="F3560" s="2">
        <v>6.7</v>
      </c>
      <c r="G3560">
        <v>26000</v>
      </c>
      <c r="H3560" t="s">
        <v>9521</v>
      </c>
      <c r="I3560" t="s">
        <v>10716</v>
      </c>
      <c r="J3560" t="s">
        <v>7001</v>
      </c>
      <c r="K3560" s="3" t="s">
        <v>194</v>
      </c>
      <c r="L3560">
        <v>28000000</v>
      </c>
      <c r="M3560">
        <v>8891623</v>
      </c>
      <c r="N3560" t="s">
        <v>10960</v>
      </c>
      <c r="O3560" s="2">
        <v>119</v>
      </c>
      <c r="Q3560" s="9" t="s">
        <v>40</v>
      </c>
      <c r="R3560" s="18">
        <v>1999</v>
      </c>
      <c r="S3560" s="26" t="s">
        <v>13573</v>
      </c>
      <c r="T3560" s="25" t="str">
        <f>LEFT(S3560,3)</f>
        <v>Oct</v>
      </c>
      <c r="U3560" s="9" t="s">
        <v>29</v>
      </c>
      <c r="V3560" s="18">
        <v>6.7</v>
      </c>
      <c r="W3560" s="9">
        <v>26000</v>
      </c>
      <c r="X3560" s="9" t="s">
        <v>9521</v>
      </c>
      <c r="Y3560" s="9" t="s">
        <v>10716</v>
      </c>
      <c r="Z3560" s="9" t="s">
        <v>7001</v>
      </c>
      <c r="AA3560" s="19" t="s">
        <v>194</v>
      </c>
      <c r="AB3560" s="9">
        <v>28000000</v>
      </c>
      <c r="AC3560" s="9">
        <v>8891623</v>
      </c>
      <c r="AD3560" s="9" t="s">
        <v>10960</v>
      </c>
      <c r="AE3560" s="20">
        <v>119</v>
      </c>
    </row>
    <row r="3561" spans="1:31" x14ac:dyDescent="0.35">
      <c r="A3561" t="s">
        <v>10961</v>
      </c>
      <c r="B3561" t="s">
        <v>32</v>
      </c>
      <c r="C3561" t="s">
        <v>40</v>
      </c>
      <c r="D3561" s="2">
        <v>1999</v>
      </c>
      <c r="E3561" t="s">
        <v>10962</v>
      </c>
      <c r="F3561" s="2">
        <v>2.7</v>
      </c>
      <c r="G3561">
        <v>26000</v>
      </c>
      <c r="H3561" t="s">
        <v>515</v>
      </c>
      <c r="I3561" t="s">
        <v>10963</v>
      </c>
      <c r="J3561" t="s">
        <v>2173</v>
      </c>
      <c r="K3561" s="3" t="s">
        <v>29</v>
      </c>
      <c r="L3561">
        <v>12000000</v>
      </c>
      <c r="M3561">
        <v>36450736</v>
      </c>
      <c r="N3561" t="s">
        <v>10964</v>
      </c>
      <c r="O3561" s="2">
        <v>97</v>
      </c>
      <c r="Q3561" s="10" t="s">
        <v>40</v>
      </c>
      <c r="R3561" s="21">
        <v>1999</v>
      </c>
      <c r="S3561" s="27" t="s">
        <v>13614</v>
      </c>
      <c r="T3561" s="25" t="str">
        <f>LEFT(S3561,3)</f>
        <v>Mar</v>
      </c>
      <c r="U3561" s="10" t="s">
        <v>29</v>
      </c>
      <c r="V3561" s="21">
        <v>2.7</v>
      </c>
      <c r="W3561" s="10">
        <v>26000</v>
      </c>
      <c r="X3561" s="10" t="s">
        <v>515</v>
      </c>
      <c r="Y3561" s="10" t="s">
        <v>10963</v>
      </c>
      <c r="Z3561" s="10" t="s">
        <v>2173</v>
      </c>
      <c r="AA3561" s="22" t="s">
        <v>29</v>
      </c>
      <c r="AB3561" s="10">
        <v>12000000</v>
      </c>
      <c r="AC3561" s="10">
        <v>36450736</v>
      </c>
      <c r="AD3561" s="10" t="s">
        <v>10964</v>
      </c>
      <c r="AE3561" s="23">
        <v>97</v>
      </c>
    </row>
    <row r="3562" spans="1:31" x14ac:dyDescent="0.35">
      <c r="A3562" t="s">
        <v>10965</v>
      </c>
      <c r="B3562" t="s">
        <v>32</v>
      </c>
      <c r="C3562" t="s">
        <v>40</v>
      </c>
      <c r="D3562" s="2">
        <v>1999</v>
      </c>
      <c r="E3562" t="s">
        <v>10178</v>
      </c>
      <c r="F3562" s="2">
        <v>5.0999999999999996</v>
      </c>
      <c r="G3562">
        <v>13000</v>
      </c>
      <c r="H3562" t="s">
        <v>4495</v>
      </c>
      <c r="I3562" t="s">
        <v>10966</v>
      </c>
      <c r="J3562" t="s">
        <v>4321</v>
      </c>
      <c r="K3562" s="3" t="s">
        <v>29</v>
      </c>
      <c r="L3562">
        <v>65000000</v>
      </c>
      <c r="M3562">
        <v>36850101</v>
      </c>
      <c r="N3562" t="s">
        <v>1723</v>
      </c>
      <c r="O3562" s="2">
        <v>94</v>
      </c>
      <c r="Q3562" s="9" t="s">
        <v>40</v>
      </c>
      <c r="R3562" s="18">
        <v>1999</v>
      </c>
      <c r="S3562" s="26" t="s">
        <v>13528</v>
      </c>
      <c r="T3562" s="25" t="str">
        <f>LEFT(S3562,3)</f>
        <v>Feb</v>
      </c>
      <c r="U3562" s="9" t="s">
        <v>29</v>
      </c>
      <c r="V3562" s="18">
        <v>5.0999999999999996</v>
      </c>
      <c r="W3562" s="9">
        <v>13000</v>
      </c>
      <c r="X3562" s="9" t="s">
        <v>4495</v>
      </c>
      <c r="Y3562" s="9" t="s">
        <v>10966</v>
      </c>
      <c r="Z3562" s="9" t="s">
        <v>4321</v>
      </c>
      <c r="AA3562" s="19" t="s">
        <v>29</v>
      </c>
      <c r="AB3562" s="9">
        <v>65000000</v>
      </c>
      <c r="AC3562" s="9">
        <v>36850101</v>
      </c>
      <c r="AD3562" s="9" t="s">
        <v>1723</v>
      </c>
      <c r="AE3562" s="20">
        <v>94</v>
      </c>
    </row>
    <row r="3563" spans="1:31" x14ac:dyDescent="0.35">
      <c r="A3563" t="s">
        <v>10967</v>
      </c>
      <c r="B3563" t="s">
        <v>2706</v>
      </c>
      <c r="C3563" t="s">
        <v>16</v>
      </c>
      <c r="D3563" s="2">
        <v>1999</v>
      </c>
      <c r="E3563" t="s">
        <v>10968</v>
      </c>
      <c r="F3563" s="2">
        <v>7.4</v>
      </c>
      <c r="G3563">
        <v>9500</v>
      </c>
      <c r="H3563" t="s">
        <v>4920</v>
      </c>
      <c r="I3563" t="s">
        <v>4920</v>
      </c>
      <c r="J3563" t="s">
        <v>10969</v>
      </c>
      <c r="K3563" s="3" t="s">
        <v>451</v>
      </c>
      <c r="L3563">
        <v>0</v>
      </c>
      <c r="N3563" t="s">
        <v>10970</v>
      </c>
      <c r="O3563" s="2">
        <v>92</v>
      </c>
      <c r="Q3563" s="10" t="s">
        <v>16</v>
      </c>
      <c r="R3563" s="21">
        <v>1999</v>
      </c>
      <c r="S3563" s="27" t="s">
        <v>13615</v>
      </c>
      <c r="T3563" s="25" t="str">
        <f>LEFT(S3563,3)</f>
        <v>May</v>
      </c>
      <c r="U3563" s="10" t="s">
        <v>451</v>
      </c>
      <c r="V3563" s="21">
        <v>7.4</v>
      </c>
      <c r="W3563" s="10">
        <v>9500</v>
      </c>
      <c r="X3563" s="10" t="s">
        <v>4920</v>
      </c>
      <c r="Y3563" s="10" t="s">
        <v>4920</v>
      </c>
      <c r="Z3563" s="10" t="s">
        <v>10969</v>
      </c>
      <c r="AA3563" s="22" t="s">
        <v>451</v>
      </c>
      <c r="AB3563" s="10">
        <v>0</v>
      </c>
      <c r="AC3563" s="10"/>
      <c r="AD3563" s="10" t="s">
        <v>10970</v>
      </c>
      <c r="AE3563" s="23">
        <v>92</v>
      </c>
    </row>
    <row r="3564" spans="1:31" x14ac:dyDescent="0.35">
      <c r="A3564" t="s">
        <v>10971</v>
      </c>
      <c r="B3564" t="s">
        <v>1998</v>
      </c>
      <c r="C3564" t="s">
        <v>40</v>
      </c>
      <c r="D3564" s="2">
        <v>1999</v>
      </c>
      <c r="E3564" t="s">
        <v>10720</v>
      </c>
      <c r="F3564" s="2">
        <v>6.2</v>
      </c>
      <c r="G3564">
        <v>17000</v>
      </c>
      <c r="H3564" t="s">
        <v>4252</v>
      </c>
      <c r="I3564" t="s">
        <v>10972</v>
      </c>
      <c r="J3564" t="s">
        <v>3088</v>
      </c>
      <c r="K3564" s="3" t="s">
        <v>29</v>
      </c>
      <c r="L3564">
        <v>23000000</v>
      </c>
      <c r="M3564">
        <v>23631929</v>
      </c>
      <c r="N3564" t="s">
        <v>9108</v>
      </c>
      <c r="O3564" s="2">
        <v>114</v>
      </c>
      <c r="Q3564" s="9" t="s">
        <v>40</v>
      </c>
      <c r="R3564" s="18">
        <v>1999</v>
      </c>
      <c r="S3564" s="26" t="s">
        <v>13585</v>
      </c>
      <c r="T3564" s="25" t="str">
        <f>LEFT(S3564,3)</f>
        <v>Nov</v>
      </c>
      <c r="U3564" s="9" t="s">
        <v>29</v>
      </c>
      <c r="V3564" s="18">
        <v>6.2</v>
      </c>
      <c r="W3564" s="9">
        <v>17000</v>
      </c>
      <c r="X3564" s="9" t="s">
        <v>4252</v>
      </c>
      <c r="Y3564" s="9" t="s">
        <v>10972</v>
      </c>
      <c r="Z3564" s="9" t="s">
        <v>3088</v>
      </c>
      <c r="AA3564" s="19" t="s">
        <v>29</v>
      </c>
      <c r="AB3564" s="9">
        <v>23000000</v>
      </c>
      <c r="AC3564" s="9">
        <v>23631929</v>
      </c>
      <c r="AD3564" s="9" t="s">
        <v>9108</v>
      </c>
      <c r="AE3564" s="20">
        <v>114</v>
      </c>
    </row>
    <row r="3565" spans="1:31" x14ac:dyDescent="0.35">
      <c r="A3565" t="s">
        <v>10973</v>
      </c>
      <c r="B3565" t="s">
        <v>15</v>
      </c>
      <c r="C3565" t="s">
        <v>16</v>
      </c>
      <c r="D3565" s="2">
        <v>1999</v>
      </c>
      <c r="E3565" t="s">
        <v>10269</v>
      </c>
      <c r="F3565" s="2">
        <v>6.7</v>
      </c>
      <c r="G3565">
        <v>13000</v>
      </c>
      <c r="H3565" t="s">
        <v>7783</v>
      </c>
      <c r="I3565" t="s">
        <v>10974</v>
      </c>
      <c r="J3565" t="s">
        <v>10133</v>
      </c>
      <c r="K3565" s="3" t="s">
        <v>29</v>
      </c>
      <c r="L3565">
        <v>38000000</v>
      </c>
      <c r="M3565">
        <v>635096</v>
      </c>
      <c r="N3565" t="s">
        <v>60</v>
      </c>
      <c r="O3565" s="2">
        <v>138</v>
      </c>
      <c r="Q3565" s="10" t="s">
        <v>16</v>
      </c>
      <c r="R3565" s="21">
        <v>1999</v>
      </c>
      <c r="S3565" s="27" t="s">
        <v>13537</v>
      </c>
      <c r="T3565" s="25" t="str">
        <f>LEFT(S3565,3)</f>
        <v>Nov</v>
      </c>
      <c r="U3565" s="10" t="s">
        <v>21</v>
      </c>
      <c r="V3565" s="21">
        <v>6.7</v>
      </c>
      <c r="W3565" s="10">
        <v>13000</v>
      </c>
      <c r="X3565" s="10" t="s">
        <v>7783</v>
      </c>
      <c r="Y3565" s="10" t="s">
        <v>10974</v>
      </c>
      <c r="Z3565" s="10" t="s">
        <v>10133</v>
      </c>
      <c r="AA3565" s="22" t="s">
        <v>29</v>
      </c>
      <c r="AB3565" s="10">
        <v>38000000</v>
      </c>
      <c r="AC3565" s="10">
        <v>635096</v>
      </c>
      <c r="AD3565" s="10" t="s">
        <v>60</v>
      </c>
      <c r="AE3565" s="23">
        <v>138</v>
      </c>
    </row>
    <row r="3566" spans="1:31" x14ac:dyDescent="0.35">
      <c r="A3566" t="s">
        <v>10975</v>
      </c>
      <c r="B3566" t="s">
        <v>15</v>
      </c>
      <c r="C3566" t="s">
        <v>40</v>
      </c>
      <c r="D3566" s="2">
        <v>1999</v>
      </c>
      <c r="E3566" t="s">
        <v>10018</v>
      </c>
      <c r="F3566" s="2">
        <v>6</v>
      </c>
      <c r="G3566">
        <v>15000</v>
      </c>
      <c r="H3566" t="s">
        <v>10976</v>
      </c>
      <c r="I3566" t="s">
        <v>10977</v>
      </c>
      <c r="J3566" t="s">
        <v>9659</v>
      </c>
      <c r="K3566" s="3" t="s">
        <v>29</v>
      </c>
      <c r="L3566">
        <v>6000000</v>
      </c>
      <c r="M3566">
        <v>6852450</v>
      </c>
      <c r="N3566" t="s">
        <v>10978</v>
      </c>
      <c r="O3566" s="2">
        <v>101</v>
      </c>
      <c r="Q3566" s="9" t="s">
        <v>40</v>
      </c>
      <c r="R3566" s="18">
        <v>1999</v>
      </c>
      <c r="S3566" s="26" t="s">
        <v>13497</v>
      </c>
      <c r="T3566" s="25" t="str">
        <f>LEFT(S3566,3)</f>
        <v>Feb</v>
      </c>
      <c r="U3566" s="9" t="s">
        <v>29</v>
      </c>
      <c r="V3566" s="18">
        <v>6</v>
      </c>
      <c r="W3566" s="9">
        <v>15000</v>
      </c>
      <c r="X3566" s="9" t="s">
        <v>10976</v>
      </c>
      <c r="Y3566" s="9" t="s">
        <v>10977</v>
      </c>
      <c r="Z3566" s="9" t="s">
        <v>9659</v>
      </c>
      <c r="AA3566" s="19" t="s">
        <v>29</v>
      </c>
      <c r="AB3566" s="9">
        <v>6000000</v>
      </c>
      <c r="AC3566" s="9">
        <v>6852450</v>
      </c>
      <c r="AD3566" s="9" t="s">
        <v>10978</v>
      </c>
      <c r="AE3566" s="20">
        <v>101</v>
      </c>
    </row>
    <row r="3567" spans="1:31" x14ac:dyDescent="0.35">
      <c r="A3567" t="s">
        <v>10979</v>
      </c>
      <c r="B3567" t="s">
        <v>1998</v>
      </c>
      <c r="C3567" t="s">
        <v>40</v>
      </c>
      <c r="D3567" s="2">
        <v>1999</v>
      </c>
      <c r="E3567" t="s">
        <v>10980</v>
      </c>
      <c r="F3567" s="2">
        <v>6.1</v>
      </c>
      <c r="G3567">
        <v>42000</v>
      </c>
      <c r="H3567" t="s">
        <v>1133</v>
      </c>
      <c r="I3567" t="s">
        <v>10981</v>
      </c>
      <c r="J3567" t="s">
        <v>9020</v>
      </c>
      <c r="K3567" s="3" t="s">
        <v>29</v>
      </c>
      <c r="L3567">
        <v>80000000</v>
      </c>
      <c r="M3567">
        <v>35242897</v>
      </c>
      <c r="N3567" t="s">
        <v>4877</v>
      </c>
      <c r="O3567" s="2">
        <v>122</v>
      </c>
      <c r="Q3567" s="10" t="s">
        <v>40</v>
      </c>
      <c r="R3567" s="21">
        <v>1999</v>
      </c>
      <c r="S3567" s="27" t="s">
        <v>13616</v>
      </c>
      <c r="T3567" s="25" t="str">
        <f>LEFT(S3567,3)</f>
        <v>Mar</v>
      </c>
      <c r="U3567" s="10" t="s">
        <v>29</v>
      </c>
      <c r="V3567" s="21">
        <v>6.1</v>
      </c>
      <c r="W3567" s="10">
        <v>42000</v>
      </c>
      <c r="X3567" s="10" t="s">
        <v>1133</v>
      </c>
      <c r="Y3567" s="10" t="s">
        <v>10981</v>
      </c>
      <c r="Z3567" s="10" t="s">
        <v>9020</v>
      </c>
      <c r="AA3567" s="22" t="s">
        <v>29</v>
      </c>
      <c r="AB3567" s="10">
        <v>80000000</v>
      </c>
      <c r="AC3567" s="10">
        <v>35242897</v>
      </c>
      <c r="AD3567" s="10" t="s">
        <v>4877</v>
      </c>
      <c r="AE3567" s="23">
        <v>122</v>
      </c>
    </row>
    <row r="3568" spans="1:31" x14ac:dyDescent="0.35">
      <c r="A3568" t="s">
        <v>8836</v>
      </c>
      <c r="B3568" t="s">
        <v>15</v>
      </c>
      <c r="C3568" t="s">
        <v>16</v>
      </c>
      <c r="D3568" s="2">
        <v>1999</v>
      </c>
      <c r="E3568" t="s">
        <v>10982</v>
      </c>
      <c r="F3568" s="2">
        <v>7.5</v>
      </c>
      <c r="G3568">
        <v>13000</v>
      </c>
      <c r="H3568" t="s">
        <v>3131</v>
      </c>
      <c r="I3568" t="s">
        <v>3131</v>
      </c>
      <c r="J3568" t="s">
        <v>8098</v>
      </c>
      <c r="K3568" s="3" t="s">
        <v>5816</v>
      </c>
      <c r="L3568">
        <v>0</v>
      </c>
      <c r="M3568">
        <v>7918035</v>
      </c>
      <c r="N3568" t="s">
        <v>10035</v>
      </c>
      <c r="O3568" s="2">
        <v>181</v>
      </c>
      <c r="Q3568" s="9" t="s">
        <v>16</v>
      </c>
      <c r="R3568" s="18">
        <v>1999</v>
      </c>
      <c r="S3568" s="26" t="s">
        <v>13617</v>
      </c>
      <c r="T3568" s="25" t="str">
        <f>LEFT(S3568,3)</f>
        <v>Jul</v>
      </c>
      <c r="U3568" s="9" t="s">
        <v>29</v>
      </c>
      <c r="V3568" s="18">
        <v>7.5</v>
      </c>
      <c r="W3568" s="9">
        <v>13000</v>
      </c>
      <c r="X3568" s="9" t="s">
        <v>3131</v>
      </c>
      <c r="Y3568" s="9" t="s">
        <v>3131</v>
      </c>
      <c r="Z3568" s="9" t="s">
        <v>8098</v>
      </c>
      <c r="AA3568" s="19" t="s">
        <v>5816</v>
      </c>
      <c r="AB3568" s="9">
        <v>0</v>
      </c>
      <c r="AC3568" s="9">
        <v>7918035</v>
      </c>
      <c r="AD3568" s="9" t="s">
        <v>10035</v>
      </c>
      <c r="AE3568" s="20">
        <v>181</v>
      </c>
    </row>
    <row r="3569" spans="1:31" x14ac:dyDescent="0.35">
      <c r="A3569" t="s">
        <v>10983</v>
      </c>
      <c r="B3569" t="s">
        <v>15</v>
      </c>
      <c r="C3569" t="s">
        <v>16</v>
      </c>
      <c r="D3569" s="2">
        <v>1999</v>
      </c>
      <c r="E3569" t="s">
        <v>10916</v>
      </c>
      <c r="F3569" s="2">
        <v>5.2</v>
      </c>
      <c r="G3569">
        <v>20000</v>
      </c>
      <c r="H3569" t="s">
        <v>619</v>
      </c>
      <c r="I3569" t="s">
        <v>5174</v>
      </c>
      <c r="J3569" t="s">
        <v>496</v>
      </c>
      <c r="K3569" s="3" t="s">
        <v>29</v>
      </c>
      <c r="L3569">
        <v>64000000</v>
      </c>
      <c r="M3569">
        <v>74608570</v>
      </c>
      <c r="N3569" t="s">
        <v>30</v>
      </c>
      <c r="O3569" s="2">
        <v>133</v>
      </c>
      <c r="Q3569" s="10" t="s">
        <v>16</v>
      </c>
      <c r="R3569" s="21">
        <v>1999</v>
      </c>
      <c r="S3569" s="27" t="s">
        <v>13611</v>
      </c>
      <c r="T3569" s="25" t="str">
        <f>LEFT(S3569,3)</f>
        <v>Oct</v>
      </c>
      <c r="U3569" s="10" t="s">
        <v>29</v>
      </c>
      <c r="V3569" s="21">
        <v>5.2</v>
      </c>
      <c r="W3569" s="10">
        <v>20000</v>
      </c>
      <c r="X3569" s="10" t="s">
        <v>619</v>
      </c>
      <c r="Y3569" s="10" t="s">
        <v>5174</v>
      </c>
      <c r="Z3569" s="10" t="s">
        <v>496</v>
      </c>
      <c r="AA3569" s="22" t="s">
        <v>29</v>
      </c>
      <c r="AB3569" s="10">
        <v>64000000</v>
      </c>
      <c r="AC3569" s="10">
        <v>74608570</v>
      </c>
      <c r="AD3569" s="10" t="s">
        <v>30</v>
      </c>
      <c r="AE3569" s="23">
        <v>133</v>
      </c>
    </row>
    <row r="3570" spans="1:31" x14ac:dyDescent="0.35">
      <c r="A3570" t="s">
        <v>10984</v>
      </c>
      <c r="B3570" t="s">
        <v>1998</v>
      </c>
      <c r="C3570" t="s">
        <v>40</v>
      </c>
      <c r="D3570" s="2">
        <v>1999</v>
      </c>
      <c r="E3570" t="s">
        <v>10860</v>
      </c>
      <c r="F3570" s="2">
        <v>5.9</v>
      </c>
      <c r="G3570">
        <v>36000</v>
      </c>
      <c r="H3570" t="s">
        <v>8752</v>
      </c>
      <c r="I3570" t="s">
        <v>10985</v>
      </c>
      <c r="J3570" t="s">
        <v>6910</v>
      </c>
      <c r="K3570" s="3" t="s">
        <v>21</v>
      </c>
      <c r="L3570">
        <v>75000000</v>
      </c>
      <c r="M3570">
        <v>54264342</v>
      </c>
      <c r="N3570" t="s">
        <v>5108</v>
      </c>
      <c r="O3570" s="2">
        <v>102</v>
      </c>
      <c r="Q3570" s="9" t="s">
        <v>40</v>
      </c>
      <c r="R3570" s="18">
        <v>1999</v>
      </c>
      <c r="S3570" s="26" t="s">
        <v>13606</v>
      </c>
      <c r="T3570" s="25" t="str">
        <f>LEFT(S3570,3)</f>
        <v>Aug</v>
      </c>
      <c r="U3570" s="9" t="s">
        <v>29</v>
      </c>
      <c r="V3570" s="18">
        <v>5.9</v>
      </c>
      <c r="W3570" s="9">
        <v>36000</v>
      </c>
      <c r="X3570" s="9" t="s">
        <v>8752</v>
      </c>
      <c r="Y3570" s="9" t="s">
        <v>10985</v>
      </c>
      <c r="Z3570" s="9" t="s">
        <v>6910</v>
      </c>
      <c r="AA3570" s="19" t="s">
        <v>21</v>
      </c>
      <c r="AB3570" s="9">
        <v>75000000</v>
      </c>
      <c r="AC3570" s="9">
        <v>54264342</v>
      </c>
      <c r="AD3570" s="9" t="s">
        <v>5108</v>
      </c>
      <c r="AE3570" s="20">
        <v>102</v>
      </c>
    </row>
    <row r="3571" spans="1:31" x14ac:dyDescent="0.35">
      <c r="A3571" t="s">
        <v>10986</v>
      </c>
      <c r="B3571" t="s">
        <v>446</v>
      </c>
      <c r="C3571" t="s">
        <v>24</v>
      </c>
      <c r="D3571" s="2">
        <v>1999</v>
      </c>
      <c r="E3571" t="s">
        <v>10982</v>
      </c>
      <c r="F3571" s="2">
        <v>6</v>
      </c>
      <c r="G3571">
        <v>40000</v>
      </c>
      <c r="H3571" t="s">
        <v>7904</v>
      </c>
      <c r="I3571" t="s">
        <v>10987</v>
      </c>
      <c r="J3571" t="s">
        <v>7679</v>
      </c>
      <c r="K3571" s="3" t="s">
        <v>451</v>
      </c>
      <c r="L3571">
        <v>0</v>
      </c>
      <c r="M3571">
        <v>1632567</v>
      </c>
      <c r="N3571" t="s">
        <v>2030</v>
      </c>
      <c r="O3571" s="2">
        <v>109</v>
      </c>
      <c r="Q3571" s="10" t="s">
        <v>24</v>
      </c>
      <c r="R3571" s="21">
        <v>1999</v>
      </c>
      <c r="S3571" s="27" t="s">
        <v>13617</v>
      </c>
      <c r="T3571" s="25" t="str">
        <f>LEFT(S3571,3)</f>
        <v>Jul</v>
      </c>
      <c r="U3571" s="10" t="s">
        <v>29</v>
      </c>
      <c r="V3571" s="21">
        <v>6</v>
      </c>
      <c r="W3571" s="10">
        <v>40000</v>
      </c>
      <c r="X3571" s="10" t="s">
        <v>7904</v>
      </c>
      <c r="Y3571" s="10" t="s">
        <v>10987</v>
      </c>
      <c r="Z3571" s="10" t="s">
        <v>7679</v>
      </c>
      <c r="AA3571" s="22" t="s">
        <v>451</v>
      </c>
      <c r="AB3571" s="10">
        <v>0</v>
      </c>
      <c r="AC3571" s="10">
        <v>1632567</v>
      </c>
      <c r="AD3571" s="10" t="s">
        <v>2030</v>
      </c>
      <c r="AE3571" s="23">
        <v>109</v>
      </c>
    </row>
    <row r="3572" spans="1:31" x14ac:dyDescent="0.35">
      <c r="A3572" t="s">
        <v>10988</v>
      </c>
      <c r="B3572" t="s">
        <v>336</v>
      </c>
      <c r="C3572" t="s">
        <v>389</v>
      </c>
      <c r="D3572" s="2">
        <v>1999</v>
      </c>
      <c r="E3572" t="s">
        <v>10989</v>
      </c>
      <c r="F3572" s="2">
        <v>7.2</v>
      </c>
      <c r="G3572">
        <v>36000</v>
      </c>
      <c r="H3572" t="s">
        <v>607</v>
      </c>
      <c r="I3572" t="s">
        <v>10990</v>
      </c>
      <c r="J3572" t="s">
        <v>10991</v>
      </c>
      <c r="K3572" s="3" t="s">
        <v>29</v>
      </c>
      <c r="L3572">
        <v>80000000</v>
      </c>
      <c r="M3572">
        <v>90874570</v>
      </c>
      <c r="N3572" t="s">
        <v>1723</v>
      </c>
      <c r="O3572" s="2">
        <v>75</v>
      </c>
      <c r="Q3572" s="9" t="s">
        <v>389</v>
      </c>
      <c r="R3572" s="18">
        <v>1999</v>
      </c>
      <c r="S3572" s="26" t="s">
        <v>13618</v>
      </c>
      <c r="T3572" s="25" t="str">
        <f>LEFT(S3572,3)</f>
        <v>Jun</v>
      </c>
      <c r="U3572" s="9" t="s">
        <v>29</v>
      </c>
      <c r="V3572" s="18">
        <v>7.2</v>
      </c>
      <c r="W3572" s="9">
        <v>36000</v>
      </c>
      <c r="X3572" s="9" t="s">
        <v>607</v>
      </c>
      <c r="Y3572" s="9" t="s">
        <v>10990</v>
      </c>
      <c r="Z3572" s="9" t="s">
        <v>10991</v>
      </c>
      <c r="AA3572" s="19" t="s">
        <v>29</v>
      </c>
      <c r="AB3572" s="9">
        <v>80000000</v>
      </c>
      <c r="AC3572" s="9">
        <v>90874570</v>
      </c>
      <c r="AD3572" s="9" t="s">
        <v>1723</v>
      </c>
      <c r="AE3572" s="20">
        <v>75</v>
      </c>
    </row>
    <row r="3573" spans="1:31" x14ac:dyDescent="0.35">
      <c r="A3573" t="s">
        <v>10992</v>
      </c>
      <c r="B3573" t="s">
        <v>15</v>
      </c>
      <c r="C3573" t="s">
        <v>51</v>
      </c>
      <c r="D3573" s="2">
        <v>1999</v>
      </c>
      <c r="E3573" t="s">
        <v>10962</v>
      </c>
      <c r="F3573" s="2">
        <v>4.7</v>
      </c>
      <c r="G3573">
        <v>16000</v>
      </c>
      <c r="H3573" t="s">
        <v>6093</v>
      </c>
      <c r="I3573" t="s">
        <v>19</v>
      </c>
      <c r="J3573" t="s">
        <v>10993</v>
      </c>
      <c r="K3573" s="3" t="s">
        <v>29</v>
      </c>
      <c r="L3573">
        <v>21000000</v>
      </c>
      <c r="M3573">
        <v>17762705</v>
      </c>
      <c r="N3573" t="s">
        <v>79</v>
      </c>
      <c r="O3573" s="2">
        <v>104</v>
      </c>
      <c r="Q3573" s="10" t="s">
        <v>51</v>
      </c>
      <c r="R3573" s="21">
        <v>1999</v>
      </c>
      <c r="S3573" s="27" t="s">
        <v>13614</v>
      </c>
      <c r="T3573" s="25" t="str">
        <f>LEFT(S3573,3)</f>
        <v>Mar</v>
      </c>
      <c r="U3573" s="10" t="s">
        <v>29</v>
      </c>
      <c r="V3573" s="21">
        <v>4.7</v>
      </c>
      <c r="W3573" s="10">
        <v>16000</v>
      </c>
      <c r="X3573" s="10" t="s">
        <v>6093</v>
      </c>
      <c r="Y3573" s="10" t="s">
        <v>19</v>
      </c>
      <c r="Z3573" s="10" t="s">
        <v>10993</v>
      </c>
      <c r="AA3573" s="22" t="s">
        <v>29</v>
      </c>
      <c r="AB3573" s="10">
        <v>21000000</v>
      </c>
      <c r="AC3573" s="10">
        <v>17762705</v>
      </c>
      <c r="AD3573" s="10" t="s">
        <v>79</v>
      </c>
      <c r="AE3573" s="23">
        <v>104</v>
      </c>
    </row>
    <row r="3574" spans="1:31" x14ac:dyDescent="0.35">
      <c r="A3574" t="s">
        <v>10994</v>
      </c>
      <c r="B3574" t="s">
        <v>15</v>
      </c>
      <c r="C3574" t="s">
        <v>16</v>
      </c>
      <c r="D3574" s="2">
        <v>1999</v>
      </c>
      <c r="E3574" t="s">
        <v>10762</v>
      </c>
      <c r="F3574" s="2">
        <v>5.4</v>
      </c>
      <c r="G3574">
        <v>54000</v>
      </c>
      <c r="H3574" t="s">
        <v>10995</v>
      </c>
      <c r="I3574" t="s">
        <v>10995</v>
      </c>
      <c r="J3574" t="s">
        <v>10996</v>
      </c>
      <c r="K3574" s="3" t="s">
        <v>29</v>
      </c>
      <c r="L3574">
        <v>75000000</v>
      </c>
      <c r="M3574">
        <v>19598588</v>
      </c>
      <c r="N3574" t="s">
        <v>2025</v>
      </c>
      <c r="O3574" s="2">
        <v>109</v>
      </c>
      <c r="Q3574" s="9" t="s">
        <v>16</v>
      </c>
      <c r="R3574" s="18">
        <v>1999</v>
      </c>
      <c r="S3574" s="26" t="s">
        <v>13592</v>
      </c>
      <c r="T3574" s="25" t="str">
        <f>LEFT(S3574,3)</f>
        <v>Aug</v>
      </c>
      <c r="U3574" s="9" t="s">
        <v>29</v>
      </c>
      <c r="V3574" s="18">
        <v>5.4</v>
      </c>
      <c r="W3574" s="9">
        <v>54000</v>
      </c>
      <c r="X3574" s="9" t="s">
        <v>10995</v>
      </c>
      <c r="Y3574" s="9" t="s">
        <v>10995</v>
      </c>
      <c r="Z3574" s="9" t="s">
        <v>10996</v>
      </c>
      <c r="AA3574" s="19" t="s">
        <v>29</v>
      </c>
      <c r="AB3574" s="9">
        <v>75000000</v>
      </c>
      <c r="AC3574" s="9">
        <v>19598588</v>
      </c>
      <c r="AD3574" s="9" t="s">
        <v>2025</v>
      </c>
      <c r="AE3574" s="20">
        <v>109</v>
      </c>
    </row>
    <row r="3575" spans="1:31" x14ac:dyDescent="0.35">
      <c r="A3575" t="s">
        <v>10997</v>
      </c>
      <c r="B3575" t="s">
        <v>336</v>
      </c>
      <c r="C3575" t="s">
        <v>24</v>
      </c>
      <c r="D3575" s="2">
        <v>1999</v>
      </c>
      <c r="E3575" t="s">
        <v>10998</v>
      </c>
      <c r="F3575" s="2">
        <v>6.3</v>
      </c>
      <c r="G3575">
        <v>18000</v>
      </c>
      <c r="H3575" t="s">
        <v>10999</v>
      </c>
      <c r="I3575" t="s">
        <v>11000</v>
      </c>
      <c r="J3575" t="s">
        <v>11001</v>
      </c>
      <c r="K3575" s="3" t="s">
        <v>29</v>
      </c>
      <c r="L3575">
        <v>24000000</v>
      </c>
      <c r="M3575">
        <v>22323612</v>
      </c>
      <c r="N3575" t="s">
        <v>11002</v>
      </c>
      <c r="O3575" s="2">
        <v>87</v>
      </c>
      <c r="Q3575" s="10" t="s">
        <v>24</v>
      </c>
      <c r="R3575" s="21">
        <v>1999</v>
      </c>
      <c r="S3575" s="27" t="s">
        <v>13619</v>
      </c>
      <c r="T3575" s="25" t="str">
        <f>LEFT(S3575,3)</f>
        <v>Jul</v>
      </c>
      <c r="U3575" s="10" t="s">
        <v>29</v>
      </c>
      <c r="V3575" s="21">
        <v>6.3</v>
      </c>
      <c r="W3575" s="10">
        <v>18000</v>
      </c>
      <c r="X3575" s="10" t="s">
        <v>10999</v>
      </c>
      <c r="Y3575" s="10" t="s">
        <v>11000</v>
      </c>
      <c r="Z3575" s="10" t="s">
        <v>11001</v>
      </c>
      <c r="AA3575" s="22" t="s">
        <v>29</v>
      </c>
      <c r="AB3575" s="10">
        <v>24000000</v>
      </c>
      <c r="AC3575" s="10">
        <v>22323612</v>
      </c>
      <c r="AD3575" s="10" t="s">
        <v>11002</v>
      </c>
      <c r="AE3575" s="23">
        <v>87</v>
      </c>
    </row>
    <row r="3576" spans="1:31" x14ac:dyDescent="0.35">
      <c r="A3576" t="s">
        <v>11003</v>
      </c>
      <c r="B3576" t="s">
        <v>446</v>
      </c>
      <c r="C3576" t="s">
        <v>16</v>
      </c>
      <c r="D3576" s="2">
        <v>1999</v>
      </c>
      <c r="E3576" t="s">
        <v>11004</v>
      </c>
      <c r="F3576" s="2">
        <v>7.5</v>
      </c>
      <c r="G3576">
        <v>9600</v>
      </c>
      <c r="H3576" t="s">
        <v>5864</v>
      </c>
      <c r="I3576" t="s">
        <v>11005</v>
      </c>
      <c r="J3576" t="s">
        <v>11006</v>
      </c>
      <c r="K3576" s="3" t="s">
        <v>5866</v>
      </c>
      <c r="L3576">
        <v>0</v>
      </c>
      <c r="M3576">
        <v>259510</v>
      </c>
      <c r="N3576" t="s">
        <v>6712</v>
      </c>
      <c r="O3576" s="2">
        <v>118</v>
      </c>
      <c r="Q3576" s="9" t="s">
        <v>16</v>
      </c>
      <c r="R3576" s="18">
        <v>1999</v>
      </c>
      <c r="S3576" s="26" t="s">
        <v>13584</v>
      </c>
      <c r="T3576" s="25" t="str">
        <f>LEFT(S3576,3)</f>
        <v>Nov</v>
      </c>
      <c r="U3576" s="9" t="s">
        <v>451</v>
      </c>
      <c r="V3576" s="18">
        <v>7.5</v>
      </c>
      <c r="W3576" s="9">
        <v>9600</v>
      </c>
      <c r="X3576" s="9" t="s">
        <v>5864</v>
      </c>
      <c r="Y3576" s="9" t="s">
        <v>11005</v>
      </c>
      <c r="Z3576" s="9" t="s">
        <v>11006</v>
      </c>
      <c r="AA3576" s="19" t="s">
        <v>5866</v>
      </c>
      <c r="AB3576" s="9">
        <v>0</v>
      </c>
      <c r="AC3576" s="9">
        <v>259510</v>
      </c>
      <c r="AD3576" s="9" t="s">
        <v>6712</v>
      </c>
      <c r="AE3576" s="20">
        <v>118</v>
      </c>
    </row>
    <row r="3577" spans="1:31" x14ac:dyDescent="0.35">
      <c r="A3577" t="s">
        <v>11007</v>
      </c>
      <c r="B3577" t="s">
        <v>15</v>
      </c>
      <c r="C3577" t="s">
        <v>16</v>
      </c>
      <c r="D3577" s="2">
        <v>1999</v>
      </c>
      <c r="E3577" t="s">
        <v>11008</v>
      </c>
      <c r="F3577" s="2">
        <v>5</v>
      </c>
      <c r="G3577">
        <v>15000</v>
      </c>
      <c r="H3577" t="s">
        <v>7986</v>
      </c>
      <c r="I3577" t="s">
        <v>11009</v>
      </c>
      <c r="J3577" t="s">
        <v>9003</v>
      </c>
      <c r="K3577" s="3" t="s">
        <v>194</v>
      </c>
      <c r="L3577">
        <v>35000000</v>
      </c>
      <c r="M3577">
        <v>17589705</v>
      </c>
      <c r="N3577" t="s">
        <v>11010</v>
      </c>
      <c r="O3577" s="2">
        <v>109</v>
      </c>
      <c r="Q3577" s="10" t="s">
        <v>16</v>
      </c>
      <c r="R3577" s="21">
        <v>1999</v>
      </c>
      <c r="S3577" s="27" t="s">
        <v>13620</v>
      </c>
      <c r="T3577" s="25" t="str">
        <f>LEFT(S3577,3)</f>
        <v>Jan</v>
      </c>
      <c r="U3577" s="10" t="s">
        <v>29</v>
      </c>
      <c r="V3577" s="21">
        <v>5</v>
      </c>
      <c r="W3577" s="10">
        <v>15000</v>
      </c>
      <c r="X3577" s="10" t="s">
        <v>7986</v>
      </c>
      <c r="Y3577" s="10" t="s">
        <v>11009</v>
      </c>
      <c r="Z3577" s="10" t="s">
        <v>9003</v>
      </c>
      <c r="AA3577" s="22" t="s">
        <v>194</v>
      </c>
      <c r="AB3577" s="10">
        <v>35000000</v>
      </c>
      <c r="AC3577" s="10">
        <v>17589705</v>
      </c>
      <c r="AD3577" s="10" t="s">
        <v>11010</v>
      </c>
      <c r="AE3577" s="23">
        <v>109</v>
      </c>
    </row>
    <row r="3578" spans="1:31" x14ac:dyDescent="0.35">
      <c r="A3578" t="s">
        <v>11011</v>
      </c>
      <c r="B3578" t="s">
        <v>15</v>
      </c>
      <c r="C3578" t="s">
        <v>40</v>
      </c>
      <c r="D3578" s="2">
        <v>1999</v>
      </c>
      <c r="E3578" t="s">
        <v>5461</v>
      </c>
      <c r="F3578" s="2">
        <v>7</v>
      </c>
      <c r="G3578">
        <v>8700</v>
      </c>
      <c r="H3578" t="s">
        <v>11012</v>
      </c>
      <c r="I3578" t="s">
        <v>11012</v>
      </c>
      <c r="J3578" t="s">
        <v>11013</v>
      </c>
      <c r="K3578" s="3" t="s">
        <v>29</v>
      </c>
      <c r="L3578">
        <v>6000000</v>
      </c>
      <c r="M3578">
        <v>25059640</v>
      </c>
      <c r="N3578" t="s">
        <v>10726</v>
      </c>
      <c r="O3578" s="2">
        <v>106</v>
      </c>
      <c r="Q3578" s="9" t="s">
        <v>40</v>
      </c>
      <c r="R3578" s="18">
        <v>1999</v>
      </c>
      <c r="S3578" s="26" t="s">
        <v>12910</v>
      </c>
      <c r="T3578" s="25" t="str">
        <f>LEFT(S3578,3)</f>
        <v>Jul</v>
      </c>
      <c r="U3578" s="9" t="s">
        <v>29</v>
      </c>
      <c r="V3578" s="18">
        <v>7</v>
      </c>
      <c r="W3578" s="9">
        <v>8700</v>
      </c>
      <c r="X3578" s="9" t="s">
        <v>11012</v>
      </c>
      <c r="Y3578" s="9" t="s">
        <v>11012</v>
      </c>
      <c r="Z3578" s="9" t="s">
        <v>11013</v>
      </c>
      <c r="AA3578" s="19" t="s">
        <v>29</v>
      </c>
      <c r="AB3578" s="9">
        <v>6000000</v>
      </c>
      <c r="AC3578" s="9">
        <v>25059640</v>
      </c>
      <c r="AD3578" s="9" t="s">
        <v>10726</v>
      </c>
      <c r="AE3578" s="20">
        <v>106</v>
      </c>
    </row>
    <row r="3579" spans="1:31" x14ac:dyDescent="0.35">
      <c r="A3579" t="s">
        <v>11014</v>
      </c>
      <c r="B3579" t="s">
        <v>15</v>
      </c>
      <c r="C3579" t="s">
        <v>40</v>
      </c>
      <c r="D3579" s="2">
        <v>1999</v>
      </c>
      <c r="E3579" t="s">
        <v>10718</v>
      </c>
      <c r="F3579" s="2">
        <v>6.5</v>
      </c>
      <c r="G3579">
        <v>18000</v>
      </c>
      <c r="H3579" t="s">
        <v>827</v>
      </c>
      <c r="I3579" t="s">
        <v>827</v>
      </c>
      <c r="J3579" t="s">
        <v>66</v>
      </c>
      <c r="K3579" s="3" t="s">
        <v>29</v>
      </c>
      <c r="L3579">
        <v>15000000</v>
      </c>
      <c r="M3579">
        <v>4488529</v>
      </c>
      <c r="N3579" t="s">
        <v>11015</v>
      </c>
      <c r="O3579" s="2">
        <v>112</v>
      </c>
      <c r="Q3579" s="10" t="s">
        <v>40</v>
      </c>
      <c r="R3579" s="21">
        <v>1999</v>
      </c>
      <c r="S3579" s="27" t="s">
        <v>13584</v>
      </c>
      <c r="T3579" s="25" t="str">
        <f>LEFT(S3579,3)</f>
        <v>Nov</v>
      </c>
      <c r="U3579" s="10" t="s">
        <v>29</v>
      </c>
      <c r="V3579" s="21">
        <v>6.5</v>
      </c>
      <c r="W3579" s="10">
        <v>18000</v>
      </c>
      <c r="X3579" s="10" t="s">
        <v>827</v>
      </c>
      <c r="Y3579" s="10" t="s">
        <v>827</v>
      </c>
      <c r="Z3579" s="10" t="s">
        <v>66</v>
      </c>
      <c r="AA3579" s="22" t="s">
        <v>29</v>
      </c>
      <c r="AB3579" s="10">
        <v>15000000</v>
      </c>
      <c r="AC3579" s="10">
        <v>4488529</v>
      </c>
      <c r="AD3579" s="10" t="s">
        <v>11015</v>
      </c>
      <c r="AE3579" s="23">
        <v>112</v>
      </c>
    </row>
    <row r="3580" spans="1:31" x14ac:dyDescent="0.35">
      <c r="A3580" t="s">
        <v>11016</v>
      </c>
      <c r="B3580" t="s">
        <v>15</v>
      </c>
      <c r="C3580" t="s">
        <v>40</v>
      </c>
      <c r="D3580" s="2">
        <v>1999</v>
      </c>
      <c r="E3580" t="s">
        <v>10853</v>
      </c>
      <c r="F3580" s="2">
        <v>5.8</v>
      </c>
      <c r="G3580">
        <v>5000</v>
      </c>
      <c r="H3580" t="s">
        <v>11017</v>
      </c>
      <c r="I3580" t="s">
        <v>11017</v>
      </c>
      <c r="J3580" t="s">
        <v>11018</v>
      </c>
      <c r="K3580" s="3" t="s">
        <v>29</v>
      </c>
      <c r="L3580">
        <v>4000000</v>
      </c>
      <c r="M3580">
        <v>2924635</v>
      </c>
      <c r="N3580" t="s">
        <v>11019</v>
      </c>
      <c r="O3580" s="2">
        <v>94</v>
      </c>
      <c r="Q3580" s="9" t="s">
        <v>40</v>
      </c>
      <c r="R3580" s="18">
        <v>1999</v>
      </c>
      <c r="S3580" s="26" t="s">
        <v>13603</v>
      </c>
      <c r="T3580" s="25" t="str">
        <f>LEFT(S3580,3)</f>
        <v>Sep</v>
      </c>
      <c r="U3580" s="9" t="s">
        <v>29</v>
      </c>
      <c r="V3580" s="18">
        <v>5.8</v>
      </c>
      <c r="W3580" s="9">
        <v>5000</v>
      </c>
      <c r="X3580" s="9" t="s">
        <v>11017</v>
      </c>
      <c r="Y3580" s="9" t="s">
        <v>11017</v>
      </c>
      <c r="Z3580" s="9" t="s">
        <v>11018</v>
      </c>
      <c r="AA3580" s="19" t="s">
        <v>29</v>
      </c>
      <c r="AB3580" s="9">
        <v>4000000</v>
      </c>
      <c r="AC3580" s="9">
        <v>2924635</v>
      </c>
      <c r="AD3580" s="9" t="s">
        <v>11019</v>
      </c>
      <c r="AE3580" s="20">
        <v>94</v>
      </c>
    </row>
    <row r="3581" spans="1:31" x14ac:dyDescent="0.35">
      <c r="A3581" t="s">
        <v>11020</v>
      </c>
      <c r="B3581" t="s">
        <v>15</v>
      </c>
      <c r="C3581" t="s">
        <v>40</v>
      </c>
      <c r="D3581" s="2">
        <v>1999</v>
      </c>
      <c r="E3581" t="s">
        <v>10797</v>
      </c>
      <c r="F3581" s="2">
        <v>6</v>
      </c>
      <c r="G3581">
        <v>29000</v>
      </c>
      <c r="H3581" t="s">
        <v>262</v>
      </c>
      <c r="I3581" t="s">
        <v>11021</v>
      </c>
      <c r="J3581" t="s">
        <v>2624</v>
      </c>
      <c r="K3581" s="3" t="s">
        <v>29</v>
      </c>
      <c r="L3581">
        <v>33000000</v>
      </c>
      <c r="M3581">
        <v>8408835</v>
      </c>
      <c r="N3581" t="s">
        <v>11022</v>
      </c>
      <c r="O3581" s="2">
        <v>124</v>
      </c>
      <c r="Q3581" s="10" t="s">
        <v>40</v>
      </c>
      <c r="R3581" s="21">
        <v>1999</v>
      </c>
      <c r="S3581" s="27" t="s">
        <v>13560</v>
      </c>
      <c r="T3581" s="25" t="str">
        <f>LEFT(S3581,3)</f>
        <v>Apr</v>
      </c>
      <c r="U3581" s="10" t="s">
        <v>29</v>
      </c>
      <c r="V3581" s="21">
        <v>6</v>
      </c>
      <c r="W3581" s="10">
        <v>29000</v>
      </c>
      <c r="X3581" s="10" t="s">
        <v>262</v>
      </c>
      <c r="Y3581" s="10" t="s">
        <v>11021</v>
      </c>
      <c r="Z3581" s="10" t="s">
        <v>2624</v>
      </c>
      <c r="AA3581" s="22" t="s">
        <v>29</v>
      </c>
      <c r="AB3581" s="10">
        <v>33000000</v>
      </c>
      <c r="AC3581" s="10">
        <v>8408835</v>
      </c>
      <c r="AD3581" s="10" t="s">
        <v>11022</v>
      </c>
      <c r="AE3581" s="23">
        <v>124</v>
      </c>
    </row>
    <row r="3582" spans="1:31" x14ac:dyDescent="0.35">
      <c r="A3582" t="s">
        <v>11023</v>
      </c>
      <c r="B3582" t="s">
        <v>336</v>
      </c>
      <c r="C3582" t="s">
        <v>24</v>
      </c>
      <c r="D3582" s="2">
        <v>1999</v>
      </c>
      <c r="E3582" t="s">
        <v>10658</v>
      </c>
      <c r="F3582" s="2">
        <v>5.8</v>
      </c>
      <c r="G3582">
        <v>3100</v>
      </c>
      <c r="H3582" t="s">
        <v>11024</v>
      </c>
      <c r="I3582" t="s">
        <v>11025</v>
      </c>
      <c r="J3582" t="s">
        <v>11026</v>
      </c>
      <c r="K3582" s="3" t="s">
        <v>29</v>
      </c>
      <c r="L3582">
        <v>26000000</v>
      </c>
      <c r="M3582">
        <v>11683047</v>
      </c>
      <c r="N3582" t="s">
        <v>11002</v>
      </c>
      <c r="O3582" s="2">
        <v>73</v>
      </c>
      <c r="Q3582" s="9" t="s">
        <v>24</v>
      </c>
      <c r="R3582" s="18">
        <v>1999</v>
      </c>
      <c r="S3582" s="26" t="s">
        <v>13573</v>
      </c>
      <c r="T3582" s="25" t="str">
        <f>LEFT(S3582,3)</f>
        <v>Oct</v>
      </c>
      <c r="U3582" s="9" t="s">
        <v>29</v>
      </c>
      <c r="V3582" s="18">
        <v>5.8</v>
      </c>
      <c r="W3582" s="9">
        <v>3100</v>
      </c>
      <c r="X3582" s="9" t="s">
        <v>11024</v>
      </c>
      <c r="Y3582" s="9" t="s">
        <v>11025</v>
      </c>
      <c r="Z3582" s="9" t="s">
        <v>11026</v>
      </c>
      <c r="AA3582" s="19" t="s">
        <v>29</v>
      </c>
      <c r="AB3582" s="9">
        <v>26000000</v>
      </c>
      <c r="AC3582" s="9">
        <v>11683047</v>
      </c>
      <c r="AD3582" s="9" t="s">
        <v>11002</v>
      </c>
      <c r="AE3582" s="20">
        <v>73</v>
      </c>
    </row>
    <row r="3583" spans="1:31" x14ac:dyDescent="0.35">
      <c r="A3583" t="s">
        <v>11027</v>
      </c>
      <c r="B3583" t="s">
        <v>15</v>
      </c>
      <c r="C3583" t="s">
        <v>16</v>
      </c>
      <c r="D3583" s="2">
        <v>1999</v>
      </c>
      <c r="E3583" t="s">
        <v>10128</v>
      </c>
      <c r="F3583" s="2">
        <v>5.5</v>
      </c>
      <c r="G3583">
        <v>13000</v>
      </c>
      <c r="H3583" t="s">
        <v>2242</v>
      </c>
      <c r="I3583" t="s">
        <v>11028</v>
      </c>
      <c r="J3583" t="s">
        <v>11029</v>
      </c>
      <c r="K3583" s="3" t="s">
        <v>29</v>
      </c>
      <c r="L3583">
        <v>30000000</v>
      </c>
      <c r="M3583">
        <v>12017369</v>
      </c>
      <c r="N3583" t="s">
        <v>1545</v>
      </c>
      <c r="O3583" s="2">
        <v>100</v>
      </c>
      <c r="Q3583" s="10" t="s">
        <v>16</v>
      </c>
      <c r="R3583" s="21">
        <v>1999</v>
      </c>
      <c r="S3583" s="27" t="s">
        <v>13517</v>
      </c>
      <c r="T3583" s="25" t="str">
        <f>LEFT(S3583,3)</f>
        <v>Jan</v>
      </c>
      <c r="U3583" s="10" t="s">
        <v>29</v>
      </c>
      <c r="V3583" s="21">
        <v>5.5</v>
      </c>
      <c r="W3583" s="10">
        <v>13000</v>
      </c>
      <c r="X3583" s="10" t="s">
        <v>2242</v>
      </c>
      <c r="Y3583" s="10" t="s">
        <v>11028</v>
      </c>
      <c r="Z3583" s="10" t="s">
        <v>11029</v>
      </c>
      <c r="AA3583" s="22" t="s">
        <v>29</v>
      </c>
      <c r="AB3583" s="10">
        <v>30000000</v>
      </c>
      <c r="AC3583" s="10">
        <v>12017369</v>
      </c>
      <c r="AD3583" s="10" t="s">
        <v>1545</v>
      </c>
      <c r="AE3583" s="23">
        <v>100</v>
      </c>
    </row>
    <row r="3584" spans="1:31" x14ac:dyDescent="0.35">
      <c r="A3584" t="s">
        <v>11030</v>
      </c>
      <c r="B3584" t="s">
        <v>15</v>
      </c>
      <c r="C3584" t="s">
        <v>62</v>
      </c>
      <c r="D3584" s="2">
        <v>1999</v>
      </c>
      <c r="E3584" t="s">
        <v>10932</v>
      </c>
      <c r="F3584" s="2">
        <v>7.4</v>
      </c>
      <c r="G3584">
        <v>12000</v>
      </c>
      <c r="H3584" t="s">
        <v>4862</v>
      </c>
      <c r="I3584" t="s">
        <v>4862</v>
      </c>
      <c r="J3584" t="s">
        <v>11031</v>
      </c>
      <c r="K3584" s="3" t="s">
        <v>21</v>
      </c>
      <c r="L3584">
        <v>0</v>
      </c>
      <c r="M3584">
        <v>6208548</v>
      </c>
      <c r="N3584" t="s">
        <v>11032</v>
      </c>
      <c r="O3584" s="2">
        <v>160</v>
      </c>
      <c r="Q3584" s="9" t="s">
        <v>62</v>
      </c>
      <c r="R3584" s="18">
        <v>1999</v>
      </c>
      <c r="S3584" s="26" t="s">
        <v>13612</v>
      </c>
      <c r="T3584" s="25" t="str">
        <f>LEFT(S3584,3)</f>
        <v>Feb</v>
      </c>
      <c r="U3584" s="9" t="s">
        <v>29</v>
      </c>
      <c r="V3584" s="18">
        <v>7.4</v>
      </c>
      <c r="W3584" s="9">
        <v>12000</v>
      </c>
      <c r="X3584" s="9" t="s">
        <v>4862</v>
      </c>
      <c r="Y3584" s="9" t="s">
        <v>4862</v>
      </c>
      <c r="Z3584" s="9" t="s">
        <v>11031</v>
      </c>
      <c r="AA3584" s="19" t="s">
        <v>21</v>
      </c>
      <c r="AB3584" s="9">
        <v>0</v>
      </c>
      <c r="AC3584" s="9">
        <v>6208548</v>
      </c>
      <c r="AD3584" s="9" t="s">
        <v>11032</v>
      </c>
      <c r="AE3584" s="20">
        <v>160</v>
      </c>
    </row>
    <row r="3585" spans="1:31" x14ac:dyDescent="0.35">
      <c r="A3585" t="s">
        <v>11033</v>
      </c>
      <c r="B3585" t="s">
        <v>15</v>
      </c>
      <c r="C3585" t="s">
        <v>16</v>
      </c>
      <c r="D3585" s="2">
        <v>1999</v>
      </c>
      <c r="E3585" t="s">
        <v>11034</v>
      </c>
      <c r="F3585" s="2">
        <v>6.6</v>
      </c>
      <c r="G3585">
        <v>32000</v>
      </c>
      <c r="H3585" t="s">
        <v>6944</v>
      </c>
      <c r="I3585" t="s">
        <v>9218</v>
      </c>
      <c r="J3585" t="s">
        <v>3055</v>
      </c>
      <c r="K3585" s="3" t="s">
        <v>29</v>
      </c>
      <c r="L3585">
        <v>80000000</v>
      </c>
      <c r="M3585">
        <v>34105207</v>
      </c>
      <c r="N3585" t="s">
        <v>11035</v>
      </c>
      <c r="O3585" s="2">
        <v>126</v>
      </c>
      <c r="Q3585" s="10" t="s">
        <v>16</v>
      </c>
      <c r="R3585" s="21">
        <v>1999</v>
      </c>
      <c r="S3585" s="27" t="s">
        <v>13621</v>
      </c>
      <c r="T3585" s="25" t="str">
        <f>LEFT(S3585,3)</f>
        <v>Jun</v>
      </c>
      <c r="U3585" s="10" t="s">
        <v>29</v>
      </c>
      <c r="V3585" s="21">
        <v>6.6</v>
      </c>
      <c r="W3585" s="10">
        <v>32000</v>
      </c>
      <c r="X3585" s="10" t="s">
        <v>6944</v>
      </c>
      <c r="Y3585" s="10" t="s">
        <v>9218</v>
      </c>
      <c r="Z3585" s="10" t="s">
        <v>3055</v>
      </c>
      <c r="AA3585" s="22" t="s">
        <v>29</v>
      </c>
      <c r="AB3585" s="10">
        <v>80000000</v>
      </c>
      <c r="AC3585" s="10">
        <v>34105207</v>
      </c>
      <c r="AD3585" s="10" t="s">
        <v>11035</v>
      </c>
      <c r="AE3585" s="23">
        <v>126</v>
      </c>
    </row>
    <row r="3586" spans="1:31" x14ac:dyDescent="0.35">
      <c r="A3586" t="s">
        <v>11036</v>
      </c>
      <c r="B3586" t="s">
        <v>32</v>
      </c>
      <c r="C3586" t="s">
        <v>40</v>
      </c>
      <c r="D3586" s="2">
        <v>1999</v>
      </c>
      <c r="E3586" t="s">
        <v>10762</v>
      </c>
      <c r="F3586" s="2">
        <v>3.9</v>
      </c>
      <c r="G3586">
        <v>10000</v>
      </c>
      <c r="H3586" t="s">
        <v>2015</v>
      </c>
      <c r="I3586" t="s">
        <v>9598</v>
      </c>
      <c r="J3586" t="s">
        <v>6928</v>
      </c>
      <c r="K3586" s="3" t="s">
        <v>29</v>
      </c>
      <c r="L3586">
        <v>70000000</v>
      </c>
      <c r="M3586">
        <v>9974410</v>
      </c>
      <c r="N3586" t="s">
        <v>60</v>
      </c>
      <c r="O3586" s="2">
        <v>77</v>
      </c>
      <c r="Q3586" s="9" t="s">
        <v>40</v>
      </c>
      <c r="R3586" s="18">
        <v>1999</v>
      </c>
      <c r="S3586" s="26" t="s">
        <v>13592</v>
      </c>
      <c r="T3586" s="25" t="str">
        <f>LEFT(S3586,3)</f>
        <v>Aug</v>
      </c>
      <c r="U3586" s="9" t="s">
        <v>29</v>
      </c>
      <c r="V3586" s="18">
        <v>3.9</v>
      </c>
      <c r="W3586" s="9">
        <v>10000</v>
      </c>
      <c r="X3586" s="9" t="s">
        <v>2015</v>
      </c>
      <c r="Y3586" s="9" t="s">
        <v>9598</v>
      </c>
      <c r="Z3586" s="9" t="s">
        <v>6928</v>
      </c>
      <c r="AA3586" s="19" t="s">
        <v>29</v>
      </c>
      <c r="AB3586" s="9">
        <v>70000000</v>
      </c>
      <c r="AC3586" s="9">
        <v>9974410</v>
      </c>
      <c r="AD3586" s="9" t="s">
        <v>60</v>
      </c>
      <c r="AE3586" s="20">
        <v>77</v>
      </c>
    </row>
    <row r="3587" spans="1:31" x14ac:dyDescent="0.35">
      <c r="A3587" t="s">
        <v>11037</v>
      </c>
      <c r="B3587" t="s">
        <v>1998</v>
      </c>
      <c r="C3587" t="s">
        <v>16</v>
      </c>
      <c r="D3587" s="2">
        <v>1999</v>
      </c>
      <c r="E3587" t="s">
        <v>10962</v>
      </c>
      <c r="F3587" s="2">
        <v>6.4</v>
      </c>
      <c r="G3587">
        <v>13000</v>
      </c>
      <c r="H3587" t="s">
        <v>753</v>
      </c>
      <c r="I3587" t="s">
        <v>11038</v>
      </c>
      <c r="J3587" t="s">
        <v>1013</v>
      </c>
      <c r="K3587" s="3" t="s">
        <v>29</v>
      </c>
      <c r="L3587">
        <v>38000000</v>
      </c>
      <c r="M3587">
        <v>28121100</v>
      </c>
      <c r="N3587" t="s">
        <v>30</v>
      </c>
      <c r="O3587" s="2">
        <v>106</v>
      </c>
      <c r="Q3587" s="10" t="s">
        <v>16</v>
      </c>
      <c r="R3587" s="21">
        <v>1999</v>
      </c>
      <c r="S3587" s="27" t="s">
        <v>13614</v>
      </c>
      <c r="T3587" s="25" t="str">
        <f>LEFT(S3587,3)</f>
        <v>Mar</v>
      </c>
      <c r="U3587" s="10" t="s">
        <v>29</v>
      </c>
      <c r="V3587" s="21">
        <v>6.4</v>
      </c>
      <c r="W3587" s="10">
        <v>13000</v>
      </c>
      <c r="X3587" s="10" t="s">
        <v>753</v>
      </c>
      <c r="Y3587" s="10" t="s">
        <v>11038</v>
      </c>
      <c r="Z3587" s="10" t="s">
        <v>1013</v>
      </c>
      <c r="AA3587" s="22" t="s">
        <v>29</v>
      </c>
      <c r="AB3587" s="10">
        <v>38000000</v>
      </c>
      <c r="AC3587" s="10">
        <v>28121100</v>
      </c>
      <c r="AD3587" s="10" t="s">
        <v>30</v>
      </c>
      <c r="AE3587" s="23">
        <v>106</v>
      </c>
    </row>
    <row r="3588" spans="1:31" x14ac:dyDescent="0.35">
      <c r="A3588" t="s">
        <v>11039</v>
      </c>
      <c r="B3588" t="s">
        <v>15</v>
      </c>
      <c r="C3588" t="s">
        <v>40</v>
      </c>
      <c r="D3588" s="2">
        <v>1999</v>
      </c>
      <c r="E3588" t="s">
        <v>11040</v>
      </c>
      <c r="F3588" s="2">
        <v>6.4</v>
      </c>
      <c r="G3588">
        <v>8600</v>
      </c>
      <c r="H3588" t="s">
        <v>11041</v>
      </c>
      <c r="I3588" t="s">
        <v>7926</v>
      </c>
      <c r="J3588" t="s">
        <v>11042</v>
      </c>
      <c r="K3588" s="3" t="s">
        <v>29</v>
      </c>
      <c r="L3588">
        <v>7000000</v>
      </c>
      <c r="M3588">
        <v>7302522</v>
      </c>
      <c r="N3588" t="s">
        <v>3743</v>
      </c>
      <c r="O3588" s="2">
        <v>96</v>
      </c>
      <c r="Q3588" s="9" t="s">
        <v>40</v>
      </c>
      <c r="R3588" s="18">
        <v>1999</v>
      </c>
      <c r="S3588" s="26" t="s">
        <v>13622</v>
      </c>
      <c r="T3588" s="25" t="str">
        <f>LEFT(S3588,3)</f>
        <v>Sep</v>
      </c>
      <c r="U3588" s="9" t="s">
        <v>29</v>
      </c>
      <c r="V3588" s="18">
        <v>6.4</v>
      </c>
      <c r="W3588" s="9">
        <v>8600</v>
      </c>
      <c r="X3588" s="9" t="s">
        <v>11041</v>
      </c>
      <c r="Y3588" s="9" t="s">
        <v>7926</v>
      </c>
      <c r="Z3588" s="9" t="s">
        <v>11042</v>
      </c>
      <c r="AA3588" s="19" t="s">
        <v>29</v>
      </c>
      <c r="AB3588" s="9">
        <v>7000000</v>
      </c>
      <c r="AC3588" s="9">
        <v>7302522</v>
      </c>
      <c r="AD3588" s="9" t="s">
        <v>3743</v>
      </c>
      <c r="AE3588" s="20">
        <v>96</v>
      </c>
    </row>
    <row r="3589" spans="1:31" x14ac:dyDescent="0.35">
      <c r="A3589" t="s">
        <v>11043</v>
      </c>
      <c r="B3589" t="s">
        <v>1998</v>
      </c>
      <c r="C3589" t="s">
        <v>16</v>
      </c>
      <c r="D3589" s="2">
        <v>1999</v>
      </c>
      <c r="E3589" t="s">
        <v>11044</v>
      </c>
      <c r="F3589" s="2">
        <v>7.8</v>
      </c>
      <c r="G3589">
        <v>19000</v>
      </c>
      <c r="H3589" t="s">
        <v>5462</v>
      </c>
      <c r="I3589" t="s">
        <v>5462</v>
      </c>
      <c r="J3589" t="s">
        <v>5462</v>
      </c>
      <c r="K3589" s="3" t="s">
        <v>2107</v>
      </c>
      <c r="L3589">
        <v>0</v>
      </c>
      <c r="M3589">
        <v>461259</v>
      </c>
      <c r="N3589" t="s">
        <v>6115</v>
      </c>
      <c r="O3589" s="2">
        <v>122</v>
      </c>
      <c r="Q3589" s="10" t="s">
        <v>16</v>
      </c>
      <c r="R3589" s="21">
        <v>1999</v>
      </c>
      <c r="S3589" s="27" t="s">
        <v>13623</v>
      </c>
      <c r="T3589" s="25" t="str">
        <f>LEFT(S3589,3)</f>
        <v>May</v>
      </c>
      <c r="U3589" s="10" t="s">
        <v>29</v>
      </c>
      <c r="V3589" s="21">
        <v>7.8</v>
      </c>
      <c r="W3589" s="10">
        <v>19000</v>
      </c>
      <c r="X3589" s="10" t="s">
        <v>5462</v>
      </c>
      <c r="Y3589" s="10" t="s">
        <v>5462</v>
      </c>
      <c r="Z3589" s="10" t="s">
        <v>5462</v>
      </c>
      <c r="AA3589" s="22" t="s">
        <v>2107</v>
      </c>
      <c r="AB3589" s="10">
        <v>0</v>
      </c>
      <c r="AC3589" s="10">
        <v>461259</v>
      </c>
      <c r="AD3589" s="10" t="s">
        <v>6115</v>
      </c>
      <c r="AE3589" s="23">
        <v>122</v>
      </c>
    </row>
    <row r="3590" spans="1:31" x14ac:dyDescent="0.35">
      <c r="A3590" t="s">
        <v>11045</v>
      </c>
      <c r="B3590" t="s">
        <v>1998</v>
      </c>
      <c r="C3590" t="s">
        <v>40</v>
      </c>
      <c r="D3590" s="2">
        <v>1999</v>
      </c>
      <c r="E3590" t="s">
        <v>10818</v>
      </c>
      <c r="F3590" s="2">
        <v>5.3</v>
      </c>
      <c r="G3590">
        <v>13000</v>
      </c>
      <c r="H3590" t="s">
        <v>11046</v>
      </c>
      <c r="I3590" t="s">
        <v>11047</v>
      </c>
      <c r="J3590" t="s">
        <v>10678</v>
      </c>
      <c r="K3590" s="3" t="s">
        <v>5816</v>
      </c>
      <c r="L3590">
        <v>6000000</v>
      </c>
      <c r="M3590">
        <v>4398989</v>
      </c>
      <c r="N3590" t="s">
        <v>8624</v>
      </c>
      <c r="O3590" s="2">
        <v>96</v>
      </c>
      <c r="Q3590" s="9" t="s">
        <v>40</v>
      </c>
      <c r="R3590" s="18">
        <v>1999</v>
      </c>
      <c r="S3590" s="26" t="s">
        <v>13562</v>
      </c>
      <c r="T3590" s="25" t="str">
        <f>LEFT(S3590,3)</f>
        <v>Feb</v>
      </c>
      <c r="U3590" s="9" t="s">
        <v>29</v>
      </c>
      <c r="V3590" s="18">
        <v>5.3</v>
      </c>
      <c r="W3590" s="9">
        <v>13000</v>
      </c>
      <c r="X3590" s="9" t="s">
        <v>11046</v>
      </c>
      <c r="Y3590" s="9" t="s">
        <v>11047</v>
      </c>
      <c r="Z3590" s="9" t="s">
        <v>10678</v>
      </c>
      <c r="AA3590" s="19" t="s">
        <v>5816</v>
      </c>
      <c r="AB3590" s="9">
        <v>6000000</v>
      </c>
      <c r="AC3590" s="9">
        <v>4398989</v>
      </c>
      <c r="AD3590" s="9" t="s">
        <v>8624</v>
      </c>
      <c r="AE3590" s="20">
        <v>96</v>
      </c>
    </row>
    <row r="3591" spans="1:31" x14ac:dyDescent="0.35">
      <c r="A3591" t="s">
        <v>11048</v>
      </c>
      <c r="B3591" t="s">
        <v>32</v>
      </c>
      <c r="C3591" t="s">
        <v>33</v>
      </c>
      <c r="D3591" s="2">
        <v>1999</v>
      </c>
      <c r="E3591" t="s">
        <v>11049</v>
      </c>
      <c r="F3591" s="2">
        <v>6.1</v>
      </c>
      <c r="G3591">
        <v>7900</v>
      </c>
      <c r="H3591" t="s">
        <v>11050</v>
      </c>
      <c r="I3591" t="s">
        <v>11051</v>
      </c>
      <c r="J3591" t="s">
        <v>11052</v>
      </c>
      <c r="K3591" s="3" t="s">
        <v>2107</v>
      </c>
      <c r="L3591">
        <v>13000000</v>
      </c>
      <c r="M3591">
        <v>12924063</v>
      </c>
      <c r="N3591" t="s">
        <v>11053</v>
      </c>
      <c r="O3591" s="2">
        <v>99</v>
      </c>
      <c r="Q3591" s="10" t="s">
        <v>33</v>
      </c>
      <c r="R3591" s="21">
        <v>1999</v>
      </c>
      <c r="S3591" s="27" t="s">
        <v>13624</v>
      </c>
      <c r="T3591" s="25" t="str">
        <f>LEFT(S3591,3)</f>
        <v>Aug</v>
      </c>
      <c r="U3591" s="10" t="s">
        <v>29</v>
      </c>
      <c r="V3591" s="21">
        <v>6.1</v>
      </c>
      <c r="W3591" s="10">
        <v>7900</v>
      </c>
      <c r="X3591" s="10" t="s">
        <v>11050</v>
      </c>
      <c r="Y3591" s="10" t="s">
        <v>11051</v>
      </c>
      <c r="Z3591" s="10" t="s">
        <v>11052</v>
      </c>
      <c r="AA3591" s="22" t="s">
        <v>2107</v>
      </c>
      <c r="AB3591" s="10">
        <v>13000000</v>
      </c>
      <c r="AC3591" s="10">
        <v>12924063</v>
      </c>
      <c r="AD3591" s="10" t="s">
        <v>11053</v>
      </c>
      <c r="AE3591" s="23">
        <v>99</v>
      </c>
    </row>
    <row r="3592" spans="1:31" x14ac:dyDescent="0.35">
      <c r="A3592" t="s">
        <v>11054</v>
      </c>
      <c r="B3592" t="s">
        <v>15</v>
      </c>
      <c r="C3592" t="s">
        <v>40</v>
      </c>
      <c r="D3592" s="2">
        <v>1999</v>
      </c>
      <c r="E3592" t="s">
        <v>10643</v>
      </c>
      <c r="F3592" s="2">
        <v>6</v>
      </c>
      <c r="G3592">
        <v>22000</v>
      </c>
      <c r="H3592" t="s">
        <v>2067</v>
      </c>
      <c r="I3592" t="s">
        <v>8038</v>
      </c>
      <c r="J3592" t="s">
        <v>4458</v>
      </c>
      <c r="K3592" s="3" t="s">
        <v>29</v>
      </c>
      <c r="L3592">
        <v>50000000</v>
      </c>
      <c r="M3592">
        <v>58900031</v>
      </c>
      <c r="N3592" t="s">
        <v>5108</v>
      </c>
      <c r="O3592" s="2">
        <v>95</v>
      </c>
      <c r="Q3592" s="9" t="s">
        <v>40</v>
      </c>
      <c r="R3592" s="18">
        <v>1999</v>
      </c>
      <c r="S3592" s="26" t="s">
        <v>13569</v>
      </c>
      <c r="T3592" s="25" t="str">
        <f>LEFT(S3592,3)</f>
        <v>Oct</v>
      </c>
      <c r="U3592" s="9" t="s">
        <v>29</v>
      </c>
      <c r="V3592" s="18">
        <v>6</v>
      </c>
      <c r="W3592" s="9">
        <v>22000</v>
      </c>
      <c r="X3592" s="9" t="s">
        <v>2067</v>
      </c>
      <c r="Y3592" s="9" t="s">
        <v>8038</v>
      </c>
      <c r="Z3592" s="9" t="s">
        <v>4458</v>
      </c>
      <c r="AA3592" s="19" t="s">
        <v>29</v>
      </c>
      <c r="AB3592" s="9">
        <v>50000000</v>
      </c>
      <c r="AC3592" s="9">
        <v>58900031</v>
      </c>
      <c r="AD3592" s="9" t="s">
        <v>5108</v>
      </c>
      <c r="AE3592" s="20">
        <v>95</v>
      </c>
    </row>
    <row r="3593" spans="1:31" x14ac:dyDescent="0.35">
      <c r="A3593" t="s">
        <v>11055</v>
      </c>
      <c r="B3593" t="s">
        <v>15</v>
      </c>
      <c r="C3593" t="s">
        <v>40</v>
      </c>
      <c r="D3593" s="2">
        <v>1999</v>
      </c>
      <c r="E3593" t="s">
        <v>11056</v>
      </c>
      <c r="F3593" s="2">
        <v>6.9</v>
      </c>
      <c r="G3593">
        <v>17000</v>
      </c>
      <c r="H3593" t="s">
        <v>11057</v>
      </c>
      <c r="I3593" t="s">
        <v>11058</v>
      </c>
      <c r="J3593" t="s">
        <v>11059</v>
      </c>
      <c r="K3593" s="3" t="s">
        <v>21</v>
      </c>
      <c r="L3593">
        <v>0</v>
      </c>
      <c r="M3593">
        <v>4177818</v>
      </c>
      <c r="N3593" t="s">
        <v>11060</v>
      </c>
      <c r="O3593" s="2">
        <v>96</v>
      </c>
      <c r="Q3593" s="10" t="s">
        <v>40</v>
      </c>
      <c r="R3593" s="21">
        <v>1999</v>
      </c>
      <c r="S3593" s="27" t="s">
        <v>13625</v>
      </c>
      <c r="T3593" s="25" t="str">
        <f>LEFT(S3593,3)</f>
        <v>Jun</v>
      </c>
      <c r="U3593" s="10" t="s">
        <v>29</v>
      </c>
      <c r="V3593" s="21">
        <v>6.9</v>
      </c>
      <c r="W3593" s="10">
        <v>17000</v>
      </c>
      <c r="X3593" s="10" t="s">
        <v>11057</v>
      </c>
      <c r="Y3593" s="10" t="s">
        <v>11058</v>
      </c>
      <c r="Z3593" s="10" t="s">
        <v>11059</v>
      </c>
      <c r="AA3593" s="22" t="s">
        <v>21</v>
      </c>
      <c r="AB3593" s="10">
        <v>0</v>
      </c>
      <c r="AC3593" s="10">
        <v>4177818</v>
      </c>
      <c r="AD3593" s="10" t="s">
        <v>11060</v>
      </c>
      <c r="AE3593" s="23">
        <v>96</v>
      </c>
    </row>
    <row r="3594" spans="1:31" x14ac:dyDescent="0.35">
      <c r="A3594" t="s">
        <v>11061</v>
      </c>
      <c r="B3594" t="s">
        <v>336</v>
      </c>
      <c r="C3594" t="s">
        <v>389</v>
      </c>
      <c r="D3594" s="2">
        <v>1999</v>
      </c>
      <c r="E3594" t="s">
        <v>11062</v>
      </c>
      <c r="F3594" s="2">
        <v>6.1</v>
      </c>
      <c r="G3594">
        <v>21000</v>
      </c>
      <c r="H3594" t="s">
        <v>11063</v>
      </c>
      <c r="I3594" t="s">
        <v>10368</v>
      </c>
      <c r="J3594" t="s">
        <v>10369</v>
      </c>
      <c r="K3594" s="3" t="s">
        <v>2107</v>
      </c>
      <c r="L3594">
        <v>30000000</v>
      </c>
      <c r="M3594">
        <v>133949270</v>
      </c>
      <c r="N3594" t="s">
        <v>11064</v>
      </c>
      <c r="O3594" s="2">
        <v>99</v>
      </c>
      <c r="Q3594" s="9" t="s">
        <v>389</v>
      </c>
      <c r="R3594" s="18">
        <v>1999</v>
      </c>
      <c r="S3594" s="26" t="s">
        <v>13626</v>
      </c>
      <c r="T3594" s="25" t="str">
        <f>LEFT(S3594,3)</f>
        <v>Jul</v>
      </c>
      <c r="U3594" s="9" t="s">
        <v>29</v>
      </c>
      <c r="V3594" s="18">
        <v>6.1</v>
      </c>
      <c r="W3594" s="9">
        <v>21000</v>
      </c>
      <c r="X3594" s="9" t="s">
        <v>11063</v>
      </c>
      <c r="Y3594" s="9" t="s">
        <v>10368</v>
      </c>
      <c r="Z3594" s="9" t="s">
        <v>10369</v>
      </c>
      <c r="AA3594" s="19" t="s">
        <v>2107</v>
      </c>
      <c r="AB3594" s="9">
        <v>30000000</v>
      </c>
      <c r="AC3594" s="9">
        <v>133949270</v>
      </c>
      <c r="AD3594" s="9" t="s">
        <v>11064</v>
      </c>
      <c r="AE3594" s="20">
        <v>99</v>
      </c>
    </row>
    <row r="3595" spans="1:31" x14ac:dyDescent="0.35">
      <c r="A3595" t="s">
        <v>11065</v>
      </c>
      <c r="B3595" t="s">
        <v>1998</v>
      </c>
      <c r="C3595" t="s">
        <v>40</v>
      </c>
      <c r="D3595" s="2">
        <v>1999</v>
      </c>
      <c r="E3595" t="s">
        <v>10749</v>
      </c>
      <c r="F3595" s="2">
        <v>7.2</v>
      </c>
      <c r="G3595">
        <v>33000</v>
      </c>
      <c r="H3595" t="s">
        <v>288</v>
      </c>
      <c r="I3595" t="s">
        <v>288</v>
      </c>
      <c r="J3595" t="s">
        <v>986</v>
      </c>
      <c r="K3595" s="3" t="s">
        <v>29</v>
      </c>
      <c r="L3595">
        <v>29750000</v>
      </c>
      <c r="M3595">
        <v>4525794</v>
      </c>
      <c r="N3595" t="s">
        <v>8734</v>
      </c>
      <c r="O3595" s="2">
        <v>95</v>
      </c>
      <c r="Q3595" s="10" t="s">
        <v>40</v>
      </c>
      <c r="R3595" s="21">
        <v>1999</v>
      </c>
      <c r="S3595" s="27" t="s">
        <v>13590</v>
      </c>
      <c r="T3595" s="25" t="str">
        <f>LEFT(S3595,3)</f>
        <v>Mar</v>
      </c>
      <c r="U3595" s="10" t="s">
        <v>29</v>
      </c>
      <c r="V3595" s="21">
        <v>7.2</v>
      </c>
      <c r="W3595" s="10">
        <v>33000</v>
      </c>
      <c r="X3595" s="10" t="s">
        <v>288</v>
      </c>
      <c r="Y3595" s="10" t="s">
        <v>288</v>
      </c>
      <c r="Z3595" s="10" t="s">
        <v>986</v>
      </c>
      <c r="AA3595" s="22" t="s">
        <v>29</v>
      </c>
      <c r="AB3595" s="10">
        <v>29750000</v>
      </c>
      <c r="AC3595" s="10">
        <v>4525794</v>
      </c>
      <c r="AD3595" s="10" t="s">
        <v>8734</v>
      </c>
      <c r="AE3595" s="23">
        <v>95</v>
      </c>
    </row>
    <row r="3596" spans="1:31" x14ac:dyDescent="0.35">
      <c r="A3596" t="s">
        <v>11066</v>
      </c>
      <c r="B3596" t="s">
        <v>1998</v>
      </c>
      <c r="C3596" t="s">
        <v>51</v>
      </c>
      <c r="D3596" s="2">
        <v>1999</v>
      </c>
      <c r="E3596" t="s">
        <v>10812</v>
      </c>
      <c r="F3596" s="2">
        <v>3.9</v>
      </c>
      <c r="G3596">
        <v>9900</v>
      </c>
      <c r="H3596" t="s">
        <v>11067</v>
      </c>
      <c r="I3596" t="s">
        <v>11068</v>
      </c>
      <c r="J3596" t="s">
        <v>3969</v>
      </c>
      <c r="K3596" s="3" t="s">
        <v>29</v>
      </c>
      <c r="L3596">
        <v>5250000</v>
      </c>
      <c r="M3596">
        <v>10155690</v>
      </c>
      <c r="N3596" t="s">
        <v>11069</v>
      </c>
      <c r="O3596" s="2">
        <v>91</v>
      </c>
      <c r="Q3596" s="9" t="s">
        <v>51</v>
      </c>
      <c r="R3596" s="18">
        <v>1999</v>
      </c>
      <c r="S3596" s="26" t="s">
        <v>13599</v>
      </c>
      <c r="T3596" s="25" t="str">
        <f>LEFT(S3596,3)</f>
        <v>Oct</v>
      </c>
      <c r="U3596" s="9" t="s">
        <v>29</v>
      </c>
      <c r="V3596" s="18">
        <v>3.9</v>
      </c>
      <c r="W3596" s="9">
        <v>9900</v>
      </c>
      <c r="X3596" s="9" t="s">
        <v>11067</v>
      </c>
      <c r="Y3596" s="9" t="s">
        <v>11068</v>
      </c>
      <c r="Z3596" s="9" t="s">
        <v>3969</v>
      </c>
      <c r="AA3596" s="19" t="s">
        <v>29</v>
      </c>
      <c r="AB3596" s="9">
        <v>5250000</v>
      </c>
      <c r="AC3596" s="9">
        <v>10155690</v>
      </c>
      <c r="AD3596" s="9" t="s">
        <v>11069</v>
      </c>
      <c r="AE3596" s="20">
        <v>91</v>
      </c>
    </row>
    <row r="3597" spans="1:31" x14ac:dyDescent="0.35">
      <c r="A3597" t="s">
        <v>11070</v>
      </c>
      <c r="B3597" t="s">
        <v>1998</v>
      </c>
      <c r="C3597" t="s">
        <v>16</v>
      </c>
      <c r="D3597" s="2">
        <v>1999</v>
      </c>
      <c r="E3597" t="s">
        <v>10128</v>
      </c>
      <c r="F3597" s="2">
        <v>6</v>
      </c>
      <c r="G3597">
        <v>13000</v>
      </c>
      <c r="H3597" t="s">
        <v>6654</v>
      </c>
      <c r="I3597" t="s">
        <v>5690</v>
      </c>
      <c r="J3597" t="s">
        <v>2074</v>
      </c>
      <c r="K3597" s="3" t="s">
        <v>29</v>
      </c>
      <c r="L3597">
        <v>60000000</v>
      </c>
      <c r="M3597">
        <v>22365133</v>
      </c>
      <c r="N3597" t="s">
        <v>117</v>
      </c>
      <c r="O3597" s="2">
        <v>128</v>
      </c>
      <c r="Q3597" s="10" t="s">
        <v>16</v>
      </c>
      <c r="R3597" s="21">
        <v>1999</v>
      </c>
      <c r="S3597" s="27" t="s">
        <v>13517</v>
      </c>
      <c r="T3597" s="25" t="str">
        <f>LEFT(S3597,3)</f>
        <v>Jan</v>
      </c>
      <c r="U3597" s="10" t="s">
        <v>29</v>
      </c>
      <c r="V3597" s="21">
        <v>6</v>
      </c>
      <c r="W3597" s="10">
        <v>13000</v>
      </c>
      <c r="X3597" s="10" t="s">
        <v>6654</v>
      </c>
      <c r="Y3597" s="10" t="s">
        <v>5690</v>
      </c>
      <c r="Z3597" s="10" t="s">
        <v>2074</v>
      </c>
      <c r="AA3597" s="22" t="s">
        <v>29</v>
      </c>
      <c r="AB3597" s="10">
        <v>60000000</v>
      </c>
      <c r="AC3597" s="10">
        <v>22365133</v>
      </c>
      <c r="AD3597" s="10" t="s">
        <v>117</v>
      </c>
      <c r="AE3597" s="23">
        <v>128</v>
      </c>
    </row>
    <row r="3598" spans="1:31" x14ac:dyDescent="0.35">
      <c r="A3598" t="s">
        <v>11071</v>
      </c>
      <c r="B3598" t="s">
        <v>1998</v>
      </c>
      <c r="C3598" t="s">
        <v>40</v>
      </c>
      <c r="D3598" s="2">
        <v>1999</v>
      </c>
      <c r="E3598" t="s">
        <v>10743</v>
      </c>
      <c r="F3598" s="2">
        <v>6.8</v>
      </c>
      <c r="G3598">
        <v>15000</v>
      </c>
      <c r="H3598" t="s">
        <v>8793</v>
      </c>
      <c r="I3598" t="s">
        <v>5055</v>
      </c>
      <c r="J3598" t="s">
        <v>8247</v>
      </c>
      <c r="K3598" s="3" t="s">
        <v>21</v>
      </c>
      <c r="L3598">
        <v>14000000</v>
      </c>
      <c r="M3598">
        <v>18542974</v>
      </c>
      <c r="N3598" t="s">
        <v>10851</v>
      </c>
      <c r="O3598" s="2">
        <v>97</v>
      </c>
      <c r="Q3598" s="9" t="s">
        <v>40</v>
      </c>
      <c r="R3598" s="18">
        <v>1999</v>
      </c>
      <c r="S3598" s="26" t="s">
        <v>13588</v>
      </c>
      <c r="T3598" s="25" t="str">
        <f>LEFT(S3598,3)</f>
        <v>Jun</v>
      </c>
      <c r="U3598" s="9" t="s">
        <v>29</v>
      </c>
      <c r="V3598" s="18">
        <v>6.8</v>
      </c>
      <c r="W3598" s="9">
        <v>15000</v>
      </c>
      <c r="X3598" s="9" t="s">
        <v>8793</v>
      </c>
      <c r="Y3598" s="9" t="s">
        <v>5055</v>
      </c>
      <c r="Z3598" s="9" t="s">
        <v>8247</v>
      </c>
      <c r="AA3598" s="19" t="s">
        <v>21</v>
      </c>
      <c r="AB3598" s="9">
        <v>14000000</v>
      </c>
      <c r="AC3598" s="9">
        <v>18542974</v>
      </c>
      <c r="AD3598" s="9" t="s">
        <v>10851</v>
      </c>
      <c r="AE3598" s="20">
        <v>97</v>
      </c>
    </row>
    <row r="3599" spans="1:31" x14ac:dyDescent="0.35">
      <c r="A3599" t="s">
        <v>11072</v>
      </c>
      <c r="B3599" t="s">
        <v>15</v>
      </c>
      <c r="C3599" t="s">
        <v>40</v>
      </c>
      <c r="D3599" s="2">
        <v>1999</v>
      </c>
      <c r="E3599" t="s">
        <v>11073</v>
      </c>
      <c r="F3599" s="2">
        <v>4.4000000000000004</v>
      </c>
      <c r="G3599">
        <v>1600</v>
      </c>
      <c r="H3599" t="s">
        <v>11074</v>
      </c>
      <c r="I3599" t="s">
        <v>11074</v>
      </c>
      <c r="J3599" t="s">
        <v>11075</v>
      </c>
      <c r="K3599" s="3" t="s">
        <v>29</v>
      </c>
      <c r="L3599">
        <v>0</v>
      </c>
      <c r="M3599">
        <v>5453</v>
      </c>
      <c r="N3599" t="s">
        <v>9971</v>
      </c>
      <c r="O3599" s="2">
        <v>96</v>
      </c>
      <c r="Q3599" s="10" t="s">
        <v>40</v>
      </c>
      <c r="R3599" s="21">
        <v>1999</v>
      </c>
      <c r="S3599" s="27" t="s">
        <v>13559</v>
      </c>
      <c r="T3599" s="25" t="str">
        <f>LEFT(S3599,3)</f>
        <v>Apr</v>
      </c>
      <c r="U3599" s="10" t="s">
        <v>29</v>
      </c>
      <c r="V3599" s="21">
        <v>4.4000000000000004</v>
      </c>
      <c r="W3599" s="10">
        <v>1600</v>
      </c>
      <c r="X3599" s="10" t="s">
        <v>11074</v>
      </c>
      <c r="Y3599" s="10" t="s">
        <v>11074</v>
      </c>
      <c r="Z3599" s="10" t="s">
        <v>11075</v>
      </c>
      <c r="AA3599" s="22" t="s">
        <v>29</v>
      </c>
      <c r="AB3599" s="10">
        <v>0</v>
      </c>
      <c r="AC3599" s="10">
        <v>5453</v>
      </c>
      <c r="AD3599" s="10" t="s">
        <v>9971</v>
      </c>
      <c r="AE3599" s="23">
        <v>96</v>
      </c>
    </row>
    <row r="3600" spans="1:31" x14ac:dyDescent="0.35">
      <c r="A3600" t="s">
        <v>11076</v>
      </c>
      <c r="B3600" t="s">
        <v>32</v>
      </c>
      <c r="C3600" t="s">
        <v>40</v>
      </c>
      <c r="D3600" s="2">
        <v>1999</v>
      </c>
      <c r="E3600" t="s">
        <v>10893</v>
      </c>
      <c r="F3600" s="2">
        <v>6.9</v>
      </c>
      <c r="G3600">
        <v>12000</v>
      </c>
      <c r="H3600" t="s">
        <v>562</v>
      </c>
      <c r="I3600" t="s">
        <v>11077</v>
      </c>
      <c r="J3600" t="s">
        <v>2635</v>
      </c>
      <c r="K3600" s="3" t="s">
        <v>305</v>
      </c>
      <c r="L3600">
        <v>12000000</v>
      </c>
      <c r="M3600">
        <v>14401563</v>
      </c>
      <c r="N3600" t="s">
        <v>11078</v>
      </c>
      <c r="O3600" s="2">
        <v>117</v>
      </c>
      <c r="Q3600" s="9" t="s">
        <v>40</v>
      </c>
      <c r="R3600" s="18">
        <v>1999</v>
      </c>
      <c r="S3600" s="26" t="s">
        <v>13608</v>
      </c>
      <c r="T3600" s="25" t="str">
        <f>LEFT(S3600,3)</f>
        <v>May</v>
      </c>
      <c r="U3600" s="9" t="s">
        <v>29</v>
      </c>
      <c r="V3600" s="18">
        <v>6.9</v>
      </c>
      <c r="W3600" s="9">
        <v>12000</v>
      </c>
      <c r="X3600" s="9" t="s">
        <v>562</v>
      </c>
      <c r="Y3600" s="9" t="s">
        <v>11077</v>
      </c>
      <c r="Z3600" s="9" t="s">
        <v>2635</v>
      </c>
      <c r="AA3600" s="19" t="s">
        <v>305</v>
      </c>
      <c r="AB3600" s="9">
        <v>12000000</v>
      </c>
      <c r="AC3600" s="9">
        <v>14401563</v>
      </c>
      <c r="AD3600" s="9" t="s">
        <v>11078</v>
      </c>
      <c r="AE3600" s="20">
        <v>117</v>
      </c>
    </row>
    <row r="3601" spans="1:31" x14ac:dyDescent="0.35">
      <c r="A3601" t="s">
        <v>11079</v>
      </c>
      <c r="B3601" t="s">
        <v>15</v>
      </c>
      <c r="C3601" t="s">
        <v>103</v>
      </c>
      <c r="D3601" s="2">
        <v>1999</v>
      </c>
      <c r="E3601" t="s">
        <v>9745</v>
      </c>
      <c r="F3601" s="2">
        <v>5.2</v>
      </c>
      <c r="G3601">
        <v>5500</v>
      </c>
      <c r="H3601" t="s">
        <v>403</v>
      </c>
      <c r="I3601" t="s">
        <v>1228</v>
      </c>
      <c r="J3601" t="s">
        <v>6657</v>
      </c>
      <c r="K3601" s="3" t="s">
        <v>29</v>
      </c>
      <c r="L3601">
        <v>30000000</v>
      </c>
      <c r="M3601">
        <v>4197729</v>
      </c>
      <c r="N3601" t="s">
        <v>30</v>
      </c>
      <c r="O3601" s="2">
        <v>108</v>
      </c>
      <c r="Q3601" s="10" t="s">
        <v>103</v>
      </c>
      <c r="R3601" s="21">
        <v>1999</v>
      </c>
      <c r="S3601" s="27" t="s">
        <v>13468</v>
      </c>
      <c r="T3601" s="25" t="str">
        <f>LEFT(S3601,3)</f>
        <v>Jan</v>
      </c>
      <c r="U3601" s="10" t="s">
        <v>29</v>
      </c>
      <c r="V3601" s="21">
        <v>5.2</v>
      </c>
      <c r="W3601" s="10">
        <v>5500</v>
      </c>
      <c r="X3601" s="10" t="s">
        <v>403</v>
      </c>
      <c r="Y3601" s="10" t="s">
        <v>1228</v>
      </c>
      <c r="Z3601" s="10" t="s">
        <v>6657</v>
      </c>
      <c r="AA3601" s="22" t="s">
        <v>29</v>
      </c>
      <c r="AB3601" s="10">
        <v>30000000</v>
      </c>
      <c r="AC3601" s="10">
        <v>4197729</v>
      </c>
      <c r="AD3601" s="10" t="s">
        <v>30</v>
      </c>
      <c r="AE3601" s="23">
        <v>108</v>
      </c>
    </row>
    <row r="3602" spans="1:31" x14ac:dyDescent="0.35">
      <c r="A3602" t="s">
        <v>11080</v>
      </c>
      <c r="B3602" t="s">
        <v>1998</v>
      </c>
      <c r="C3602" t="s">
        <v>40</v>
      </c>
      <c r="D3602" s="2">
        <v>1999</v>
      </c>
      <c r="E3602" t="s">
        <v>10315</v>
      </c>
      <c r="F3602" s="2">
        <v>6.9</v>
      </c>
      <c r="G3602">
        <v>13000</v>
      </c>
      <c r="H3602" t="s">
        <v>94</v>
      </c>
      <c r="I3602" t="s">
        <v>11081</v>
      </c>
      <c r="J3602" t="s">
        <v>3021</v>
      </c>
      <c r="K3602" s="3" t="s">
        <v>29</v>
      </c>
      <c r="L3602">
        <v>10000000</v>
      </c>
      <c r="M3602">
        <v>10920544</v>
      </c>
      <c r="N3602" t="s">
        <v>11082</v>
      </c>
      <c r="O3602" s="2">
        <v>118</v>
      </c>
      <c r="Q3602" s="9" t="s">
        <v>40</v>
      </c>
      <c r="R3602" s="18">
        <v>1999</v>
      </c>
      <c r="S3602" s="26" t="s">
        <v>13542</v>
      </c>
      <c r="T3602" s="25" t="str">
        <f>LEFT(S3602,3)</f>
        <v>Apr</v>
      </c>
      <c r="U3602" s="9" t="s">
        <v>29</v>
      </c>
      <c r="V3602" s="18">
        <v>6.9</v>
      </c>
      <c r="W3602" s="9">
        <v>13000</v>
      </c>
      <c r="X3602" s="9" t="s">
        <v>94</v>
      </c>
      <c r="Y3602" s="9" t="s">
        <v>11081</v>
      </c>
      <c r="Z3602" s="9" t="s">
        <v>3021</v>
      </c>
      <c r="AA3602" s="19" t="s">
        <v>29</v>
      </c>
      <c r="AB3602" s="9">
        <v>10000000</v>
      </c>
      <c r="AC3602" s="9">
        <v>10920544</v>
      </c>
      <c r="AD3602" s="9" t="s">
        <v>11082</v>
      </c>
      <c r="AE3602" s="20">
        <v>118</v>
      </c>
    </row>
    <row r="3603" spans="1:31" x14ac:dyDescent="0.35">
      <c r="A3603" t="s">
        <v>11083</v>
      </c>
      <c r="B3603" t="s">
        <v>15</v>
      </c>
      <c r="C3603" t="s">
        <v>40</v>
      </c>
      <c r="D3603" s="2">
        <v>1999</v>
      </c>
      <c r="E3603" t="s">
        <v>11084</v>
      </c>
      <c r="F3603" s="2">
        <v>6.8</v>
      </c>
      <c r="G3603">
        <v>6900</v>
      </c>
      <c r="H3603" t="s">
        <v>8472</v>
      </c>
      <c r="I3603" t="s">
        <v>8472</v>
      </c>
      <c r="J3603" t="s">
        <v>11085</v>
      </c>
      <c r="K3603" s="3" t="s">
        <v>29</v>
      </c>
      <c r="L3603">
        <v>0</v>
      </c>
      <c r="M3603">
        <v>92442</v>
      </c>
      <c r="N3603" t="s">
        <v>10436</v>
      </c>
      <c r="O3603" s="2">
        <v>94</v>
      </c>
      <c r="Q3603" s="10" t="s">
        <v>40</v>
      </c>
      <c r="R3603" s="21">
        <v>1999</v>
      </c>
      <c r="S3603" s="27" t="s">
        <v>13627</v>
      </c>
      <c r="T3603" s="25" t="str">
        <f>LEFT(S3603,3)</f>
        <v>Sep</v>
      </c>
      <c r="U3603" s="10" t="s">
        <v>451</v>
      </c>
      <c r="V3603" s="21">
        <v>6.8</v>
      </c>
      <c r="W3603" s="10">
        <v>6900</v>
      </c>
      <c r="X3603" s="10" t="s">
        <v>8472</v>
      </c>
      <c r="Y3603" s="10" t="s">
        <v>8472</v>
      </c>
      <c r="Z3603" s="10" t="s">
        <v>11085</v>
      </c>
      <c r="AA3603" s="22" t="s">
        <v>29</v>
      </c>
      <c r="AB3603" s="10">
        <v>0</v>
      </c>
      <c r="AC3603" s="10">
        <v>92442</v>
      </c>
      <c r="AD3603" s="10" t="s">
        <v>10436</v>
      </c>
      <c r="AE3603" s="23">
        <v>94</v>
      </c>
    </row>
    <row r="3604" spans="1:31" x14ac:dyDescent="0.35">
      <c r="A3604" t="s">
        <v>11086</v>
      </c>
      <c r="B3604" t="s">
        <v>1998</v>
      </c>
      <c r="C3604" t="s">
        <v>40</v>
      </c>
      <c r="D3604" s="2">
        <v>1999</v>
      </c>
      <c r="E3604" t="s">
        <v>10812</v>
      </c>
      <c r="F3604" s="2">
        <v>6.1</v>
      </c>
      <c r="G3604">
        <v>19000</v>
      </c>
      <c r="H3604" t="s">
        <v>11087</v>
      </c>
      <c r="I3604" t="s">
        <v>11088</v>
      </c>
      <c r="J3604" t="s">
        <v>8985</v>
      </c>
      <c r="K3604" s="3" t="s">
        <v>247</v>
      </c>
      <c r="L3604">
        <v>20000000</v>
      </c>
      <c r="M3604">
        <v>10570375</v>
      </c>
      <c r="N3604" t="s">
        <v>22</v>
      </c>
      <c r="O3604" s="2">
        <v>98</v>
      </c>
      <c r="Q3604" s="9" t="s">
        <v>40</v>
      </c>
      <c r="R3604" s="18">
        <v>1999</v>
      </c>
      <c r="S3604" s="26" t="s">
        <v>13599</v>
      </c>
      <c r="T3604" s="25" t="str">
        <f>LEFT(S3604,3)</f>
        <v>Oct</v>
      </c>
      <c r="U3604" s="9" t="s">
        <v>29</v>
      </c>
      <c r="V3604" s="18">
        <v>6.1</v>
      </c>
      <c r="W3604" s="9">
        <v>19000</v>
      </c>
      <c r="X3604" s="9" t="s">
        <v>11087</v>
      </c>
      <c r="Y3604" s="9" t="s">
        <v>11088</v>
      </c>
      <c r="Z3604" s="9" t="s">
        <v>8985</v>
      </c>
      <c r="AA3604" s="19" t="s">
        <v>247</v>
      </c>
      <c r="AB3604" s="9">
        <v>20000000</v>
      </c>
      <c r="AC3604" s="9">
        <v>10570375</v>
      </c>
      <c r="AD3604" s="9" t="s">
        <v>22</v>
      </c>
      <c r="AE3604" s="20">
        <v>98</v>
      </c>
    </row>
    <row r="3605" spans="1:31" x14ac:dyDescent="0.35">
      <c r="A3605" t="s">
        <v>11089</v>
      </c>
      <c r="B3605" t="s">
        <v>15</v>
      </c>
      <c r="C3605" t="s">
        <v>16</v>
      </c>
      <c r="D3605" s="2">
        <v>1999</v>
      </c>
      <c r="E3605" t="s">
        <v>11090</v>
      </c>
      <c r="F3605" s="2">
        <v>6.8</v>
      </c>
      <c r="G3605">
        <v>7600</v>
      </c>
      <c r="H3605" t="s">
        <v>11091</v>
      </c>
      <c r="I3605" t="s">
        <v>11092</v>
      </c>
      <c r="J3605" t="s">
        <v>8098</v>
      </c>
      <c r="K3605" s="3" t="s">
        <v>21</v>
      </c>
      <c r="L3605">
        <v>14000000</v>
      </c>
      <c r="M3605">
        <v>206128</v>
      </c>
      <c r="N3605" t="s">
        <v>11093</v>
      </c>
      <c r="O3605" s="2">
        <v>106</v>
      </c>
      <c r="Q3605" s="10" t="s">
        <v>16</v>
      </c>
      <c r="R3605" s="21">
        <v>1999</v>
      </c>
      <c r="S3605" s="27" t="s">
        <v>12980</v>
      </c>
      <c r="T3605" s="25" t="str">
        <f>LEFT(S3605,3)</f>
        <v>Nov</v>
      </c>
      <c r="U3605" s="10" t="s">
        <v>21</v>
      </c>
      <c r="V3605" s="21">
        <v>6.8</v>
      </c>
      <c r="W3605" s="10">
        <v>7600</v>
      </c>
      <c r="X3605" s="10" t="s">
        <v>11091</v>
      </c>
      <c r="Y3605" s="10" t="s">
        <v>11092</v>
      </c>
      <c r="Z3605" s="10" t="s">
        <v>8098</v>
      </c>
      <c r="AA3605" s="22" t="s">
        <v>21</v>
      </c>
      <c r="AB3605" s="10">
        <v>14000000</v>
      </c>
      <c r="AC3605" s="10">
        <v>206128</v>
      </c>
      <c r="AD3605" s="10" t="s">
        <v>11093</v>
      </c>
      <c r="AE3605" s="23">
        <v>106</v>
      </c>
    </row>
    <row r="3606" spans="1:31" x14ac:dyDescent="0.35">
      <c r="A3606" t="s">
        <v>11094</v>
      </c>
      <c r="B3606" t="s">
        <v>15</v>
      </c>
      <c r="C3606" t="s">
        <v>389</v>
      </c>
      <c r="D3606" s="2">
        <v>1999</v>
      </c>
      <c r="E3606" t="s">
        <v>11095</v>
      </c>
      <c r="F3606" s="2">
        <v>7.4</v>
      </c>
      <c r="G3606">
        <v>16000</v>
      </c>
      <c r="H3606" t="s">
        <v>11096</v>
      </c>
      <c r="I3606" t="s">
        <v>8583</v>
      </c>
      <c r="J3606" t="s">
        <v>11097</v>
      </c>
      <c r="K3606" s="3" t="s">
        <v>2107</v>
      </c>
      <c r="L3606">
        <v>0</v>
      </c>
      <c r="M3606">
        <v>94591</v>
      </c>
      <c r="N3606" t="s">
        <v>6115</v>
      </c>
      <c r="O3606" s="2">
        <v>102</v>
      </c>
      <c r="Q3606" s="9" t="s">
        <v>389</v>
      </c>
      <c r="R3606" s="18">
        <v>1999</v>
      </c>
      <c r="S3606" s="26" t="s">
        <v>13628</v>
      </c>
      <c r="T3606" s="25" t="str">
        <f>LEFT(S3606,3)</f>
        <v>Nov</v>
      </c>
      <c r="U3606" s="9" t="s">
        <v>451</v>
      </c>
      <c r="V3606" s="18">
        <v>7.4</v>
      </c>
      <c r="W3606" s="9">
        <v>16000</v>
      </c>
      <c r="X3606" s="9" t="s">
        <v>11096</v>
      </c>
      <c r="Y3606" s="9" t="s">
        <v>8583</v>
      </c>
      <c r="Z3606" s="9" t="s">
        <v>11097</v>
      </c>
      <c r="AA3606" s="19" t="s">
        <v>2107</v>
      </c>
      <c r="AB3606" s="9">
        <v>0</v>
      </c>
      <c r="AC3606" s="9">
        <v>94591</v>
      </c>
      <c r="AD3606" s="9" t="s">
        <v>6115</v>
      </c>
      <c r="AE3606" s="20">
        <v>102</v>
      </c>
    </row>
    <row r="3607" spans="1:31" x14ac:dyDescent="0.35">
      <c r="A3607" t="s">
        <v>11098</v>
      </c>
      <c r="B3607" t="s">
        <v>15</v>
      </c>
      <c r="C3607" t="s">
        <v>40</v>
      </c>
      <c r="D3607" s="2">
        <v>1999</v>
      </c>
      <c r="E3607" t="s">
        <v>10752</v>
      </c>
      <c r="F3607" s="2">
        <v>6.8</v>
      </c>
      <c r="G3607">
        <v>8900</v>
      </c>
      <c r="H3607" t="s">
        <v>495</v>
      </c>
      <c r="I3607" t="s">
        <v>495</v>
      </c>
      <c r="J3607" t="s">
        <v>11099</v>
      </c>
      <c r="K3607" s="3" t="s">
        <v>29</v>
      </c>
      <c r="L3607">
        <v>28000000</v>
      </c>
      <c r="M3607">
        <v>4555459</v>
      </c>
      <c r="N3607" t="s">
        <v>2091</v>
      </c>
      <c r="O3607" s="2">
        <v>112</v>
      </c>
      <c r="Q3607" s="10" t="s">
        <v>40</v>
      </c>
      <c r="R3607" s="21">
        <v>1999</v>
      </c>
      <c r="S3607" s="27" t="s">
        <v>13591</v>
      </c>
      <c r="T3607" s="25" t="str">
        <f>LEFT(S3607,3)</f>
        <v>Sep</v>
      </c>
      <c r="U3607" s="10" t="s">
        <v>29</v>
      </c>
      <c r="V3607" s="21">
        <v>6.8</v>
      </c>
      <c r="W3607" s="10">
        <v>8900</v>
      </c>
      <c r="X3607" s="10" t="s">
        <v>495</v>
      </c>
      <c r="Y3607" s="10" t="s">
        <v>495</v>
      </c>
      <c r="Z3607" s="10" t="s">
        <v>11099</v>
      </c>
      <c r="AA3607" s="22" t="s">
        <v>29</v>
      </c>
      <c r="AB3607" s="10">
        <v>28000000</v>
      </c>
      <c r="AC3607" s="10">
        <v>4555459</v>
      </c>
      <c r="AD3607" s="10" t="s">
        <v>2091</v>
      </c>
      <c r="AE3607" s="23">
        <v>112</v>
      </c>
    </row>
    <row r="3608" spans="1:31" x14ac:dyDescent="0.35">
      <c r="A3608" t="s">
        <v>11100</v>
      </c>
      <c r="B3608" t="s">
        <v>1998</v>
      </c>
      <c r="C3608" t="s">
        <v>33</v>
      </c>
      <c r="D3608" s="2">
        <v>1999</v>
      </c>
      <c r="E3608" t="s">
        <v>10962</v>
      </c>
      <c r="F3608" s="2">
        <v>4.3</v>
      </c>
      <c r="G3608">
        <v>16000</v>
      </c>
      <c r="H3608" t="s">
        <v>11101</v>
      </c>
      <c r="I3608" t="s">
        <v>11101</v>
      </c>
      <c r="J3608" t="s">
        <v>10712</v>
      </c>
      <c r="K3608" s="3" t="s">
        <v>29</v>
      </c>
      <c r="L3608">
        <v>30000000</v>
      </c>
      <c r="M3608">
        <v>11578059</v>
      </c>
      <c r="N3608" t="s">
        <v>3699</v>
      </c>
      <c r="O3608" s="2">
        <v>100</v>
      </c>
      <c r="Q3608" s="9" t="s">
        <v>33</v>
      </c>
      <c r="R3608" s="18">
        <v>1999</v>
      </c>
      <c r="S3608" s="26" t="s">
        <v>13614</v>
      </c>
      <c r="T3608" s="25" t="str">
        <f>LEFT(S3608,3)</f>
        <v>Mar</v>
      </c>
      <c r="U3608" s="9" t="s">
        <v>29</v>
      </c>
      <c r="V3608" s="18">
        <v>4.3</v>
      </c>
      <c r="W3608" s="9">
        <v>16000</v>
      </c>
      <c r="X3608" s="9" t="s">
        <v>11101</v>
      </c>
      <c r="Y3608" s="9" t="s">
        <v>11101</v>
      </c>
      <c r="Z3608" s="9" t="s">
        <v>10712</v>
      </c>
      <c r="AA3608" s="19" t="s">
        <v>29</v>
      </c>
      <c r="AB3608" s="9">
        <v>30000000</v>
      </c>
      <c r="AC3608" s="9">
        <v>11578059</v>
      </c>
      <c r="AD3608" s="9" t="s">
        <v>3699</v>
      </c>
      <c r="AE3608" s="20">
        <v>100</v>
      </c>
    </row>
    <row r="3609" spans="1:31" x14ac:dyDescent="0.35">
      <c r="A3609" t="s">
        <v>11102</v>
      </c>
      <c r="B3609" t="s">
        <v>15</v>
      </c>
      <c r="C3609" t="s">
        <v>33</v>
      </c>
      <c r="D3609" s="2">
        <v>1999</v>
      </c>
      <c r="E3609" t="s">
        <v>10962</v>
      </c>
      <c r="F3609" s="2">
        <v>6.1</v>
      </c>
      <c r="G3609">
        <v>18000</v>
      </c>
      <c r="H3609" t="s">
        <v>2276</v>
      </c>
      <c r="I3609" t="s">
        <v>11103</v>
      </c>
      <c r="J3609" t="s">
        <v>10321</v>
      </c>
      <c r="K3609" s="3" t="s">
        <v>29</v>
      </c>
      <c r="L3609">
        <v>25000000</v>
      </c>
      <c r="M3609">
        <v>24493601</v>
      </c>
      <c r="N3609" t="s">
        <v>2025</v>
      </c>
      <c r="O3609" s="2">
        <v>110</v>
      </c>
      <c r="Q3609" s="10" t="s">
        <v>33</v>
      </c>
      <c r="R3609" s="21">
        <v>1999</v>
      </c>
      <c r="S3609" s="27" t="s">
        <v>13614</v>
      </c>
      <c r="T3609" s="25" t="str">
        <f>LEFT(S3609,3)</f>
        <v>Mar</v>
      </c>
      <c r="U3609" s="10" t="s">
        <v>29</v>
      </c>
      <c r="V3609" s="21">
        <v>6.1</v>
      </c>
      <c r="W3609" s="10">
        <v>18000</v>
      </c>
      <c r="X3609" s="10" t="s">
        <v>2276</v>
      </c>
      <c r="Y3609" s="10" t="s">
        <v>11103</v>
      </c>
      <c r="Z3609" s="10" t="s">
        <v>10321</v>
      </c>
      <c r="AA3609" s="22" t="s">
        <v>29</v>
      </c>
      <c r="AB3609" s="10">
        <v>25000000</v>
      </c>
      <c r="AC3609" s="10">
        <v>24493601</v>
      </c>
      <c r="AD3609" s="10" t="s">
        <v>2025</v>
      </c>
      <c r="AE3609" s="23">
        <v>110</v>
      </c>
    </row>
    <row r="3610" spans="1:31" x14ac:dyDescent="0.35">
      <c r="A3610" t="s">
        <v>11104</v>
      </c>
      <c r="B3610" t="s">
        <v>1998</v>
      </c>
      <c r="C3610" t="s">
        <v>16</v>
      </c>
      <c r="D3610" s="2">
        <v>1999</v>
      </c>
      <c r="E3610" t="s">
        <v>10689</v>
      </c>
      <c r="F3610" s="2">
        <v>6.8</v>
      </c>
      <c r="G3610">
        <v>14000</v>
      </c>
      <c r="H3610" t="s">
        <v>9208</v>
      </c>
      <c r="I3610" t="s">
        <v>11105</v>
      </c>
      <c r="J3610" t="s">
        <v>2642</v>
      </c>
      <c r="K3610" s="3" t="s">
        <v>29</v>
      </c>
      <c r="L3610">
        <v>35000000</v>
      </c>
      <c r="M3610">
        <v>23049593</v>
      </c>
      <c r="N3610" t="s">
        <v>60</v>
      </c>
      <c r="O3610" s="2">
        <v>127</v>
      </c>
      <c r="Q3610" s="9" t="s">
        <v>16</v>
      </c>
      <c r="R3610" s="18">
        <v>1999</v>
      </c>
      <c r="S3610" s="26" t="s">
        <v>13579</v>
      </c>
      <c r="T3610" s="25" t="str">
        <f>LEFT(S3610,3)</f>
        <v>Jan</v>
      </c>
      <c r="U3610" s="9" t="s">
        <v>29</v>
      </c>
      <c r="V3610" s="18">
        <v>6.8</v>
      </c>
      <c r="W3610" s="9">
        <v>14000</v>
      </c>
      <c r="X3610" s="9" t="s">
        <v>9208</v>
      </c>
      <c r="Y3610" s="9" t="s">
        <v>11105</v>
      </c>
      <c r="Z3610" s="9" t="s">
        <v>2642</v>
      </c>
      <c r="AA3610" s="19" t="s">
        <v>29</v>
      </c>
      <c r="AB3610" s="9">
        <v>35000000</v>
      </c>
      <c r="AC3610" s="9">
        <v>23049593</v>
      </c>
      <c r="AD3610" s="9" t="s">
        <v>60</v>
      </c>
      <c r="AE3610" s="20">
        <v>127</v>
      </c>
    </row>
    <row r="3611" spans="1:31" x14ac:dyDescent="0.35">
      <c r="A3611" t="s">
        <v>11106</v>
      </c>
      <c r="B3611" t="s">
        <v>32</v>
      </c>
      <c r="C3611" t="s">
        <v>16</v>
      </c>
      <c r="D3611" s="2">
        <v>1999</v>
      </c>
      <c r="E3611" t="s">
        <v>10778</v>
      </c>
      <c r="F3611" s="2">
        <v>6.8</v>
      </c>
      <c r="G3611">
        <v>12000</v>
      </c>
      <c r="H3611" t="s">
        <v>694</v>
      </c>
      <c r="I3611" t="s">
        <v>10798</v>
      </c>
      <c r="J3611" t="s">
        <v>746</v>
      </c>
      <c r="K3611" s="3" t="s">
        <v>29</v>
      </c>
      <c r="L3611">
        <v>27000000</v>
      </c>
      <c r="M3611">
        <v>14936407</v>
      </c>
      <c r="N3611" t="s">
        <v>11107</v>
      </c>
      <c r="O3611" s="2">
        <v>124</v>
      </c>
      <c r="Q3611" s="10" t="s">
        <v>16</v>
      </c>
      <c r="R3611" s="21">
        <v>1999</v>
      </c>
      <c r="S3611" s="27" t="s">
        <v>13595</v>
      </c>
      <c r="T3611" s="25" t="str">
        <f>LEFT(S3611,3)</f>
        <v>Oct</v>
      </c>
      <c r="U3611" s="10" t="s">
        <v>29</v>
      </c>
      <c r="V3611" s="21">
        <v>6.8</v>
      </c>
      <c r="W3611" s="10">
        <v>12000</v>
      </c>
      <c r="X3611" s="10" t="s">
        <v>694</v>
      </c>
      <c r="Y3611" s="10" t="s">
        <v>10798</v>
      </c>
      <c r="Z3611" s="10" t="s">
        <v>746</v>
      </c>
      <c r="AA3611" s="22" t="s">
        <v>29</v>
      </c>
      <c r="AB3611" s="10">
        <v>27000000</v>
      </c>
      <c r="AC3611" s="10">
        <v>14936407</v>
      </c>
      <c r="AD3611" s="10" t="s">
        <v>11107</v>
      </c>
      <c r="AE3611" s="23">
        <v>124</v>
      </c>
    </row>
    <row r="3612" spans="1:31" x14ac:dyDescent="0.35">
      <c r="A3612" t="s">
        <v>11108</v>
      </c>
      <c r="B3612" t="s">
        <v>1998</v>
      </c>
      <c r="C3612" t="s">
        <v>40</v>
      </c>
      <c r="D3612" s="2">
        <v>1999</v>
      </c>
      <c r="E3612" t="s">
        <v>11109</v>
      </c>
      <c r="F3612" s="2">
        <v>5.5</v>
      </c>
      <c r="G3612">
        <v>4200</v>
      </c>
      <c r="H3612" t="s">
        <v>11110</v>
      </c>
      <c r="I3612" t="s">
        <v>11111</v>
      </c>
      <c r="J3612" t="s">
        <v>3391</v>
      </c>
      <c r="K3612" s="3" t="s">
        <v>29</v>
      </c>
      <c r="L3612">
        <v>20000000</v>
      </c>
      <c r="M3612">
        <v>9177355</v>
      </c>
      <c r="N3612" t="s">
        <v>9685</v>
      </c>
      <c r="O3612" s="2">
        <v>88</v>
      </c>
      <c r="Q3612" s="9" t="s">
        <v>40</v>
      </c>
      <c r="R3612" s="18">
        <v>1999</v>
      </c>
      <c r="S3612" s="26" t="s">
        <v>13629</v>
      </c>
      <c r="T3612" s="25" t="str">
        <f>LEFT(S3612,3)</f>
        <v>May</v>
      </c>
      <c r="U3612" s="9" t="s">
        <v>29</v>
      </c>
      <c r="V3612" s="18">
        <v>5.5</v>
      </c>
      <c r="W3612" s="9">
        <v>4200</v>
      </c>
      <c r="X3612" s="9" t="s">
        <v>11110</v>
      </c>
      <c r="Y3612" s="9" t="s">
        <v>11111</v>
      </c>
      <c r="Z3612" s="9" t="s">
        <v>3391</v>
      </c>
      <c r="AA3612" s="19" t="s">
        <v>29</v>
      </c>
      <c r="AB3612" s="9">
        <v>20000000</v>
      </c>
      <c r="AC3612" s="9">
        <v>9177355</v>
      </c>
      <c r="AD3612" s="9" t="s">
        <v>9685</v>
      </c>
      <c r="AE3612" s="20">
        <v>88</v>
      </c>
    </row>
    <row r="3613" spans="1:31" x14ac:dyDescent="0.35">
      <c r="A3613" t="s">
        <v>11112</v>
      </c>
      <c r="B3613" t="s">
        <v>1998</v>
      </c>
      <c r="C3613" t="s">
        <v>40</v>
      </c>
      <c r="D3613" s="2">
        <v>1999</v>
      </c>
      <c r="E3613" t="s">
        <v>10754</v>
      </c>
      <c r="F3613" s="2">
        <v>5.0999999999999996</v>
      </c>
      <c r="G3613">
        <v>17000</v>
      </c>
      <c r="H3613" t="s">
        <v>11113</v>
      </c>
      <c r="I3613" t="s">
        <v>11114</v>
      </c>
      <c r="J3613" t="s">
        <v>8770</v>
      </c>
      <c r="K3613" s="3" t="s">
        <v>29</v>
      </c>
      <c r="L3613">
        <v>51000000</v>
      </c>
      <c r="M3613">
        <v>36911617</v>
      </c>
      <c r="N3613" t="s">
        <v>2025</v>
      </c>
      <c r="O3613" s="2">
        <v>101</v>
      </c>
      <c r="Q3613" s="10" t="s">
        <v>40</v>
      </c>
      <c r="R3613" s="21">
        <v>1999</v>
      </c>
      <c r="S3613" s="27" t="s">
        <v>13537</v>
      </c>
      <c r="T3613" s="25" t="str">
        <f>LEFT(S3613,3)</f>
        <v>Nov</v>
      </c>
      <c r="U3613" s="10" t="s">
        <v>29</v>
      </c>
      <c r="V3613" s="21">
        <v>5.0999999999999996</v>
      </c>
      <c r="W3613" s="10">
        <v>17000</v>
      </c>
      <c r="X3613" s="10" t="s">
        <v>11113</v>
      </c>
      <c r="Y3613" s="10" t="s">
        <v>11114</v>
      </c>
      <c r="Z3613" s="10" t="s">
        <v>8770</v>
      </c>
      <c r="AA3613" s="22" t="s">
        <v>29</v>
      </c>
      <c r="AB3613" s="10">
        <v>51000000</v>
      </c>
      <c r="AC3613" s="10">
        <v>36911617</v>
      </c>
      <c r="AD3613" s="10" t="s">
        <v>2025</v>
      </c>
      <c r="AE3613" s="23">
        <v>101</v>
      </c>
    </row>
    <row r="3614" spans="1:31" x14ac:dyDescent="0.35">
      <c r="A3614" t="s">
        <v>11115</v>
      </c>
      <c r="B3614" t="s">
        <v>15</v>
      </c>
      <c r="C3614" t="s">
        <v>103</v>
      </c>
      <c r="D3614" s="2">
        <v>1999</v>
      </c>
      <c r="E3614" t="s">
        <v>11116</v>
      </c>
      <c r="F3614" s="2">
        <v>6.3</v>
      </c>
      <c r="G3614">
        <v>6000</v>
      </c>
      <c r="H3614" t="s">
        <v>11117</v>
      </c>
      <c r="I3614" t="s">
        <v>11118</v>
      </c>
      <c r="J3614" t="s">
        <v>6933</v>
      </c>
      <c r="K3614" s="3" t="s">
        <v>29</v>
      </c>
      <c r="L3614">
        <v>7000000</v>
      </c>
      <c r="M3614">
        <v>14011454</v>
      </c>
      <c r="N3614" t="s">
        <v>8986</v>
      </c>
      <c r="O3614" s="2">
        <v>95</v>
      </c>
      <c r="Q3614" s="9" t="s">
        <v>103</v>
      </c>
      <c r="R3614" s="18">
        <v>1999</v>
      </c>
      <c r="S3614" s="26" t="s">
        <v>13630</v>
      </c>
      <c r="T3614" s="25" t="str">
        <f>LEFT(S3614,3)</f>
        <v>Aug</v>
      </c>
      <c r="U3614" s="9" t="s">
        <v>29</v>
      </c>
      <c r="V3614" s="18">
        <v>6.3</v>
      </c>
      <c r="W3614" s="9">
        <v>6000</v>
      </c>
      <c r="X3614" s="9" t="s">
        <v>11117</v>
      </c>
      <c r="Y3614" s="9" t="s">
        <v>11118</v>
      </c>
      <c r="Z3614" s="9" t="s">
        <v>6933</v>
      </c>
      <c r="AA3614" s="19" t="s">
        <v>29</v>
      </c>
      <c r="AB3614" s="9">
        <v>7000000</v>
      </c>
      <c r="AC3614" s="9">
        <v>14011454</v>
      </c>
      <c r="AD3614" s="9" t="s">
        <v>8986</v>
      </c>
      <c r="AE3614" s="20">
        <v>95</v>
      </c>
    </row>
    <row r="3615" spans="1:31" x14ac:dyDescent="0.35">
      <c r="A3615" t="s">
        <v>11119</v>
      </c>
      <c r="B3615" t="s">
        <v>15</v>
      </c>
      <c r="C3615" t="s">
        <v>103</v>
      </c>
      <c r="D3615" s="2">
        <v>1999</v>
      </c>
      <c r="E3615" t="s">
        <v>11120</v>
      </c>
      <c r="F3615" s="2">
        <v>4.9000000000000004</v>
      </c>
      <c r="G3615">
        <v>5600</v>
      </c>
      <c r="H3615" t="s">
        <v>1908</v>
      </c>
      <c r="I3615" t="s">
        <v>1908</v>
      </c>
      <c r="J3615" t="s">
        <v>8007</v>
      </c>
      <c r="K3615" s="3" t="s">
        <v>29</v>
      </c>
      <c r="L3615">
        <v>12000000</v>
      </c>
      <c r="M3615">
        <v>5541431</v>
      </c>
      <c r="N3615" t="s">
        <v>11121</v>
      </c>
      <c r="O3615" s="2">
        <v>98</v>
      </c>
      <c r="Q3615" s="10" t="s">
        <v>103</v>
      </c>
      <c r="R3615" s="21">
        <v>1999</v>
      </c>
      <c r="S3615" s="27" t="s">
        <v>13631</v>
      </c>
      <c r="T3615" s="25" t="str">
        <f>LEFT(S3615,3)</f>
        <v>Apr</v>
      </c>
      <c r="U3615" s="10" t="s">
        <v>29</v>
      </c>
      <c r="V3615" s="21">
        <v>4.9000000000000004</v>
      </c>
      <c r="W3615" s="10">
        <v>5600</v>
      </c>
      <c r="X3615" s="10" t="s">
        <v>1908</v>
      </c>
      <c r="Y3615" s="10" t="s">
        <v>1908</v>
      </c>
      <c r="Z3615" s="10" t="s">
        <v>8007</v>
      </c>
      <c r="AA3615" s="22" t="s">
        <v>29</v>
      </c>
      <c r="AB3615" s="10">
        <v>12000000</v>
      </c>
      <c r="AC3615" s="10">
        <v>5541431</v>
      </c>
      <c r="AD3615" s="10" t="s">
        <v>11121</v>
      </c>
      <c r="AE3615" s="23">
        <v>98</v>
      </c>
    </row>
    <row r="3616" spans="1:31" x14ac:dyDescent="0.35">
      <c r="A3616" t="s">
        <v>11122</v>
      </c>
      <c r="B3616" t="s">
        <v>1998</v>
      </c>
      <c r="C3616" t="s">
        <v>40</v>
      </c>
      <c r="D3616" s="2">
        <v>1999</v>
      </c>
      <c r="E3616" t="s">
        <v>10812</v>
      </c>
      <c r="F3616" s="2">
        <v>6.2</v>
      </c>
      <c r="G3616">
        <v>6700</v>
      </c>
      <c r="H3616" t="s">
        <v>8149</v>
      </c>
      <c r="I3616" t="s">
        <v>11123</v>
      </c>
      <c r="J3616" t="s">
        <v>4046</v>
      </c>
      <c r="K3616" s="3" t="s">
        <v>5816</v>
      </c>
      <c r="L3616">
        <v>15000000</v>
      </c>
      <c r="M3616">
        <v>2005840</v>
      </c>
      <c r="N3616" t="s">
        <v>30</v>
      </c>
      <c r="O3616" s="2">
        <v>111</v>
      </c>
      <c r="Q3616" s="9" t="s">
        <v>40</v>
      </c>
      <c r="R3616" s="18">
        <v>1999</v>
      </c>
      <c r="S3616" s="26" t="s">
        <v>13599</v>
      </c>
      <c r="T3616" s="25" t="str">
        <f>LEFT(S3616,3)</f>
        <v>Oct</v>
      </c>
      <c r="U3616" s="9" t="s">
        <v>29</v>
      </c>
      <c r="V3616" s="18">
        <v>6.2</v>
      </c>
      <c r="W3616" s="9">
        <v>6700</v>
      </c>
      <c r="X3616" s="9" t="s">
        <v>8149</v>
      </c>
      <c r="Y3616" s="9" t="s">
        <v>11123</v>
      </c>
      <c r="Z3616" s="9" t="s">
        <v>4046</v>
      </c>
      <c r="AA3616" s="19" t="s">
        <v>5816</v>
      </c>
      <c r="AB3616" s="9">
        <v>15000000</v>
      </c>
      <c r="AC3616" s="9">
        <v>2005840</v>
      </c>
      <c r="AD3616" s="9" t="s">
        <v>30</v>
      </c>
      <c r="AE3616" s="20">
        <v>111</v>
      </c>
    </row>
    <row r="3617" spans="1:31" x14ac:dyDescent="0.35">
      <c r="A3617" t="s">
        <v>11124</v>
      </c>
      <c r="B3617" t="s">
        <v>1998</v>
      </c>
      <c r="C3617" t="s">
        <v>40</v>
      </c>
      <c r="D3617" s="2">
        <v>1999</v>
      </c>
      <c r="E3617" t="s">
        <v>10797</v>
      </c>
      <c r="F3617" s="2">
        <v>5.0999999999999996</v>
      </c>
      <c r="G3617">
        <v>6200</v>
      </c>
      <c r="H3617" t="s">
        <v>8160</v>
      </c>
      <c r="I3617" t="s">
        <v>11125</v>
      </c>
      <c r="J3617" t="s">
        <v>11126</v>
      </c>
      <c r="K3617" s="3" t="s">
        <v>29</v>
      </c>
      <c r="L3617">
        <v>30000000</v>
      </c>
      <c r="M3617">
        <v>6552255</v>
      </c>
      <c r="N3617" t="s">
        <v>11127</v>
      </c>
      <c r="O3617" s="2">
        <v>100</v>
      </c>
      <c r="Q3617" s="10" t="s">
        <v>40</v>
      </c>
      <c r="R3617" s="21">
        <v>1999</v>
      </c>
      <c r="S3617" s="27" t="s">
        <v>13560</v>
      </c>
      <c r="T3617" s="25" t="str">
        <f>LEFT(S3617,3)</f>
        <v>Apr</v>
      </c>
      <c r="U3617" s="10" t="s">
        <v>29</v>
      </c>
      <c r="V3617" s="21">
        <v>5.0999999999999996</v>
      </c>
      <c r="W3617" s="10">
        <v>6200</v>
      </c>
      <c r="X3617" s="10" t="s">
        <v>8160</v>
      </c>
      <c r="Y3617" s="10" t="s">
        <v>11125</v>
      </c>
      <c r="Z3617" s="10" t="s">
        <v>11126</v>
      </c>
      <c r="AA3617" s="22" t="s">
        <v>29</v>
      </c>
      <c r="AB3617" s="10">
        <v>30000000</v>
      </c>
      <c r="AC3617" s="10">
        <v>6552255</v>
      </c>
      <c r="AD3617" s="10" t="s">
        <v>11127</v>
      </c>
      <c r="AE3617" s="23">
        <v>100</v>
      </c>
    </row>
    <row r="3618" spans="1:31" x14ac:dyDescent="0.35">
      <c r="A3618" t="s">
        <v>11128</v>
      </c>
      <c r="B3618" t="s">
        <v>446</v>
      </c>
      <c r="C3618" t="s">
        <v>776</v>
      </c>
      <c r="D3618" s="2">
        <v>1999</v>
      </c>
      <c r="E3618" t="s">
        <v>11129</v>
      </c>
      <c r="F3618" s="2">
        <v>7.8</v>
      </c>
      <c r="G3618">
        <v>7400</v>
      </c>
      <c r="H3618" t="s">
        <v>11130</v>
      </c>
      <c r="I3618" t="s">
        <v>11131</v>
      </c>
      <c r="J3618" t="s">
        <v>11132</v>
      </c>
      <c r="K3618" s="3" t="s">
        <v>5816</v>
      </c>
      <c r="L3618">
        <v>0</v>
      </c>
      <c r="M3618">
        <v>646532</v>
      </c>
      <c r="N3618" t="s">
        <v>11133</v>
      </c>
      <c r="O3618" s="2">
        <v>112</v>
      </c>
      <c r="Q3618" s="9" t="s">
        <v>776</v>
      </c>
      <c r="R3618" s="18">
        <v>1999</v>
      </c>
      <c r="S3618" s="26" t="s">
        <v>13632</v>
      </c>
      <c r="T3618" s="25" t="str">
        <f>LEFT(S3618,3)</f>
        <v>Oct</v>
      </c>
      <c r="U3618" s="9" t="s">
        <v>5816</v>
      </c>
      <c r="V3618" s="18">
        <v>7.8</v>
      </c>
      <c r="W3618" s="9">
        <v>7400</v>
      </c>
      <c r="X3618" s="9" t="s">
        <v>11130</v>
      </c>
      <c r="Y3618" s="9" t="s">
        <v>11131</v>
      </c>
      <c r="Z3618" s="9" t="s">
        <v>11132</v>
      </c>
      <c r="AA3618" s="19" t="s">
        <v>5816</v>
      </c>
      <c r="AB3618" s="9">
        <v>0</v>
      </c>
      <c r="AC3618" s="9">
        <v>646532</v>
      </c>
      <c r="AD3618" s="9" t="s">
        <v>11133</v>
      </c>
      <c r="AE3618" s="20">
        <v>112</v>
      </c>
    </row>
    <row r="3619" spans="1:31" x14ac:dyDescent="0.35">
      <c r="A3619" t="s">
        <v>11134</v>
      </c>
      <c r="B3619" t="s">
        <v>15</v>
      </c>
      <c r="C3619" t="s">
        <v>33</v>
      </c>
      <c r="D3619" s="2">
        <v>1999</v>
      </c>
      <c r="E3619" t="s">
        <v>10980</v>
      </c>
      <c r="F3619" s="2">
        <v>4.3</v>
      </c>
      <c r="G3619">
        <v>8800</v>
      </c>
      <c r="H3619" t="s">
        <v>11135</v>
      </c>
      <c r="I3619" t="s">
        <v>11136</v>
      </c>
      <c r="J3619" t="s">
        <v>10907</v>
      </c>
      <c r="K3619" s="3" t="s">
        <v>29</v>
      </c>
      <c r="L3619">
        <v>50000000</v>
      </c>
      <c r="M3619">
        <v>13263993</v>
      </c>
      <c r="N3619" t="s">
        <v>117</v>
      </c>
      <c r="O3619" s="2">
        <v>92</v>
      </c>
      <c r="Q3619" s="10" t="s">
        <v>33</v>
      </c>
      <c r="R3619" s="21">
        <v>1999</v>
      </c>
      <c r="S3619" s="27" t="s">
        <v>13616</v>
      </c>
      <c r="T3619" s="25" t="str">
        <f>LEFT(S3619,3)</f>
        <v>Mar</v>
      </c>
      <c r="U3619" s="10" t="s">
        <v>29</v>
      </c>
      <c r="V3619" s="21">
        <v>4.3</v>
      </c>
      <c r="W3619" s="10">
        <v>8800</v>
      </c>
      <c r="X3619" s="10" t="s">
        <v>11135</v>
      </c>
      <c r="Y3619" s="10" t="s">
        <v>11136</v>
      </c>
      <c r="Z3619" s="10" t="s">
        <v>10907</v>
      </c>
      <c r="AA3619" s="22" t="s">
        <v>29</v>
      </c>
      <c r="AB3619" s="10">
        <v>50000000</v>
      </c>
      <c r="AC3619" s="10">
        <v>13263993</v>
      </c>
      <c r="AD3619" s="10" t="s">
        <v>117</v>
      </c>
      <c r="AE3619" s="23">
        <v>92</v>
      </c>
    </row>
    <row r="3620" spans="1:31" x14ac:dyDescent="0.35">
      <c r="A3620" t="s">
        <v>11137</v>
      </c>
      <c r="B3620" t="s">
        <v>15</v>
      </c>
      <c r="C3620" t="s">
        <v>103</v>
      </c>
      <c r="D3620" s="2">
        <v>1999</v>
      </c>
      <c r="E3620" t="s">
        <v>11138</v>
      </c>
      <c r="F3620" s="2">
        <v>6.1</v>
      </c>
      <c r="G3620">
        <v>7400</v>
      </c>
      <c r="H3620" t="s">
        <v>11139</v>
      </c>
      <c r="I3620" t="s">
        <v>10845</v>
      </c>
      <c r="J3620" t="s">
        <v>11140</v>
      </c>
      <c r="K3620" s="3" t="s">
        <v>29</v>
      </c>
      <c r="L3620">
        <v>7000000</v>
      </c>
      <c r="M3620">
        <v>27816</v>
      </c>
      <c r="N3620" t="s">
        <v>10978</v>
      </c>
      <c r="O3620" s="2">
        <v>92</v>
      </c>
      <c r="Q3620" s="9" t="s">
        <v>103</v>
      </c>
      <c r="R3620" s="18">
        <v>1999</v>
      </c>
      <c r="S3620" s="26" t="s">
        <v>13608</v>
      </c>
      <c r="T3620" s="25" t="str">
        <f>LEFT(S3620,3)</f>
        <v>May</v>
      </c>
      <c r="U3620" s="9" t="s">
        <v>21</v>
      </c>
      <c r="V3620" s="18">
        <v>6.1</v>
      </c>
      <c r="W3620" s="9">
        <v>7400</v>
      </c>
      <c r="X3620" s="9" t="s">
        <v>11139</v>
      </c>
      <c r="Y3620" s="9" t="s">
        <v>10845</v>
      </c>
      <c r="Z3620" s="9" t="s">
        <v>11140</v>
      </c>
      <c r="AA3620" s="19" t="s">
        <v>29</v>
      </c>
      <c r="AB3620" s="9">
        <v>7000000</v>
      </c>
      <c r="AC3620" s="9">
        <v>27816</v>
      </c>
      <c r="AD3620" s="9" t="s">
        <v>10978</v>
      </c>
      <c r="AE3620" s="20">
        <v>92</v>
      </c>
    </row>
    <row r="3621" spans="1:31" x14ac:dyDescent="0.35">
      <c r="A3621" t="s">
        <v>11141</v>
      </c>
      <c r="B3621" t="s">
        <v>15</v>
      </c>
      <c r="C3621" t="s">
        <v>40</v>
      </c>
      <c r="D3621" s="2">
        <v>1999</v>
      </c>
      <c r="E3621" t="s">
        <v>10946</v>
      </c>
      <c r="F3621" s="2">
        <v>5.5</v>
      </c>
      <c r="G3621">
        <v>12000</v>
      </c>
      <c r="H3621" t="s">
        <v>1746</v>
      </c>
      <c r="I3621" t="s">
        <v>1746</v>
      </c>
      <c r="J3621" t="s">
        <v>7932</v>
      </c>
      <c r="K3621" s="3" t="s">
        <v>29</v>
      </c>
      <c r="L3621">
        <v>24000000</v>
      </c>
      <c r="M3621">
        <v>8678812</v>
      </c>
      <c r="N3621" t="s">
        <v>11142</v>
      </c>
      <c r="O3621" s="2">
        <v>124</v>
      </c>
      <c r="Q3621" s="10" t="s">
        <v>40</v>
      </c>
      <c r="R3621" s="21">
        <v>1999</v>
      </c>
      <c r="S3621" s="27" t="s">
        <v>13583</v>
      </c>
      <c r="T3621" s="25" t="str">
        <f>LEFT(S3621,3)</f>
        <v>Jan</v>
      </c>
      <c r="U3621" s="10" t="s">
        <v>29</v>
      </c>
      <c r="V3621" s="21">
        <v>5.5</v>
      </c>
      <c r="W3621" s="10">
        <v>12000</v>
      </c>
      <c r="X3621" s="10" t="s">
        <v>1746</v>
      </c>
      <c r="Y3621" s="10" t="s">
        <v>1746</v>
      </c>
      <c r="Z3621" s="10" t="s">
        <v>7932</v>
      </c>
      <c r="AA3621" s="22" t="s">
        <v>29</v>
      </c>
      <c r="AB3621" s="10">
        <v>24000000</v>
      </c>
      <c r="AC3621" s="10">
        <v>8678812</v>
      </c>
      <c r="AD3621" s="10" t="s">
        <v>11142</v>
      </c>
      <c r="AE3621" s="23">
        <v>124</v>
      </c>
    </row>
    <row r="3622" spans="1:31" x14ac:dyDescent="0.35">
      <c r="A3622" t="s">
        <v>11143</v>
      </c>
      <c r="B3622" t="s">
        <v>1998</v>
      </c>
      <c r="C3622" t="s">
        <v>16</v>
      </c>
      <c r="D3622" s="2">
        <v>1999</v>
      </c>
      <c r="E3622" t="s">
        <v>10752</v>
      </c>
      <c r="F3622" s="2">
        <v>6.5</v>
      </c>
      <c r="G3622">
        <v>15000</v>
      </c>
      <c r="H3622" t="s">
        <v>11144</v>
      </c>
      <c r="I3622" t="s">
        <v>11145</v>
      </c>
      <c r="J3622" t="s">
        <v>96</v>
      </c>
      <c r="K3622" s="3" t="s">
        <v>29</v>
      </c>
      <c r="L3622">
        <v>45000000</v>
      </c>
      <c r="M3622">
        <v>4956401</v>
      </c>
      <c r="N3622" t="s">
        <v>30</v>
      </c>
      <c r="O3622" s="2">
        <v>120</v>
      </c>
      <c r="Q3622" s="9" t="s">
        <v>16</v>
      </c>
      <c r="R3622" s="18">
        <v>1999</v>
      </c>
      <c r="S3622" s="26" t="s">
        <v>13591</v>
      </c>
      <c r="T3622" s="25" t="str">
        <f>LEFT(S3622,3)</f>
        <v>Sep</v>
      </c>
      <c r="U3622" s="9" t="s">
        <v>29</v>
      </c>
      <c r="V3622" s="18">
        <v>6.5</v>
      </c>
      <c r="W3622" s="9">
        <v>15000</v>
      </c>
      <c r="X3622" s="9" t="s">
        <v>11144</v>
      </c>
      <c r="Y3622" s="9" t="s">
        <v>11145</v>
      </c>
      <c r="Z3622" s="9" t="s">
        <v>96</v>
      </c>
      <c r="AA3622" s="19" t="s">
        <v>29</v>
      </c>
      <c r="AB3622" s="9">
        <v>45000000</v>
      </c>
      <c r="AC3622" s="9">
        <v>4956401</v>
      </c>
      <c r="AD3622" s="9" t="s">
        <v>30</v>
      </c>
      <c r="AE3622" s="20">
        <v>120</v>
      </c>
    </row>
    <row r="3623" spans="1:31" x14ac:dyDescent="0.35">
      <c r="A3623" t="s">
        <v>11146</v>
      </c>
      <c r="B3623" t="s">
        <v>15</v>
      </c>
      <c r="C3623" t="s">
        <v>16</v>
      </c>
      <c r="D3623" s="2">
        <v>1999</v>
      </c>
      <c r="E3623" t="s">
        <v>10946</v>
      </c>
      <c r="F3623" s="2">
        <v>6.8</v>
      </c>
      <c r="G3623">
        <v>8900</v>
      </c>
      <c r="H3623" t="s">
        <v>5295</v>
      </c>
      <c r="I3623" t="s">
        <v>5295</v>
      </c>
      <c r="J3623" t="s">
        <v>11147</v>
      </c>
      <c r="K3623" s="3" t="s">
        <v>29</v>
      </c>
      <c r="L3623">
        <v>36000000</v>
      </c>
      <c r="M3623">
        <v>2986932</v>
      </c>
      <c r="N3623" t="s">
        <v>11148</v>
      </c>
      <c r="O3623" s="2">
        <v>132</v>
      </c>
      <c r="Q3623" s="10" t="s">
        <v>16</v>
      </c>
      <c r="R3623" s="21">
        <v>1999</v>
      </c>
      <c r="S3623" s="27" t="s">
        <v>13583</v>
      </c>
      <c r="T3623" s="25" t="str">
        <f>LEFT(S3623,3)</f>
        <v>Jan</v>
      </c>
      <c r="U3623" s="10" t="s">
        <v>29</v>
      </c>
      <c r="V3623" s="21">
        <v>6.8</v>
      </c>
      <c r="W3623" s="10">
        <v>8900</v>
      </c>
      <c r="X3623" s="10" t="s">
        <v>5295</v>
      </c>
      <c r="Y3623" s="10" t="s">
        <v>5295</v>
      </c>
      <c r="Z3623" s="10" t="s">
        <v>11147</v>
      </c>
      <c r="AA3623" s="22" t="s">
        <v>29</v>
      </c>
      <c r="AB3623" s="10">
        <v>36000000</v>
      </c>
      <c r="AC3623" s="10">
        <v>2986932</v>
      </c>
      <c r="AD3623" s="10" t="s">
        <v>11148</v>
      </c>
      <c r="AE3623" s="23">
        <v>132</v>
      </c>
    </row>
    <row r="3624" spans="1:31" x14ac:dyDescent="0.35">
      <c r="A3624" t="s">
        <v>11149</v>
      </c>
      <c r="B3624" t="s">
        <v>15</v>
      </c>
      <c r="C3624" t="s">
        <v>33</v>
      </c>
      <c r="D3624" s="2">
        <v>1999</v>
      </c>
      <c r="E3624" t="s">
        <v>11150</v>
      </c>
      <c r="F3624" s="2">
        <v>6.4</v>
      </c>
      <c r="G3624">
        <v>9700</v>
      </c>
      <c r="H3624" t="s">
        <v>11151</v>
      </c>
      <c r="I3624" t="s">
        <v>11152</v>
      </c>
      <c r="J3624" t="s">
        <v>6724</v>
      </c>
      <c r="K3624" s="3" t="s">
        <v>21</v>
      </c>
      <c r="L3624">
        <v>0</v>
      </c>
      <c r="M3624">
        <v>474900</v>
      </c>
      <c r="N3624" t="s">
        <v>10851</v>
      </c>
      <c r="O3624" s="2">
        <v>99</v>
      </c>
      <c r="Q3624" s="9" t="s">
        <v>33</v>
      </c>
      <c r="R3624" s="18">
        <v>1999</v>
      </c>
      <c r="S3624" s="26" t="s">
        <v>13633</v>
      </c>
      <c r="T3624" s="25" t="str">
        <f>LEFT(S3624,3)</f>
        <v>Apr</v>
      </c>
      <c r="U3624" s="9" t="s">
        <v>21</v>
      </c>
      <c r="V3624" s="18">
        <v>6.4</v>
      </c>
      <c r="W3624" s="9">
        <v>9700</v>
      </c>
      <c r="X3624" s="9" t="s">
        <v>11151</v>
      </c>
      <c r="Y3624" s="9" t="s">
        <v>11152</v>
      </c>
      <c r="Z3624" s="9" t="s">
        <v>6724</v>
      </c>
      <c r="AA3624" s="19" t="s">
        <v>21</v>
      </c>
      <c r="AB3624" s="9">
        <v>0</v>
      </c>
      <c r="AC3624" s="9">
        <v>474900</v>
      </c>
      <c r="AD3624" s="9" t="s">
        <v>10851</v>
      </c>
      <c r="AE3624" s="20">
        <v>99</v>
      </c>
    </row>
    <row r="3625" spans="1:31" x14ac:dyDescent="0.35">
      <c r="A3625" t="s">
        <v>11153</v>
      </c>
      <c r="B3625" t="s">
        <v>15</v>
      </c>
      <c r="C3625" t="s">
        <v>40</v>
      </c>
      <c r="D3625" s="2">
        <v>1999</v>
      </c>
      <c r="E3625" t="s">
        <v>11154</v>
      </c>
      <c r="F3625" s="2">
        <v>4.5999999999999996</v>
      </c>
      <c r="G3625">
        <v>7600</v>
      </c>
      <c r="H3625" t="s">
        <v>397</v>
      </c>
      <c r="I3625" t="s">
        <v>11155</v>
      </c>
      <c r="J3625" t="s">
        <v>4458</v>
      </c>
      <c r="K3625" s="3" t="s">
        <v>29</v>
      </c>
      <c r="L3625">
        <v>12000000</v>
      </c>
      <c r="M3625">
        <v>178278</v>
      </c>
      <c r="N3625" t="s">
        <v>11156</v>
      </c>
      <c r="O3625" s="2">
        <v>110</v>
      </c>
      <c r="Q3625" s="10" t="s">
        <v>40</v>
      </c>
      <c r="R3625" s="21">
        <v>1999</v>
      </c>
      <c r="S3625" s="27" t="s">
        <v>13634</v>
      </c>
      <c r="T3625" s="25" t="str">
        <f>LEFT(S3625,3)</f>
        <v>Feb</v>
      </c>
      <c r="U3625" s="10" t="s">
        <v>5816</v>
      </c>
      <c r="V3625" s="21">
        <v>4.5999999999999996</v>
      </c>
      <c r="W3625" s="10">
        <v>7600</v>
      </c>
      <c r="X3625" s="10" t="s">
        <v>397</v>
      </c>
      <c r="Y3625" s="10" t="s">
        <v>11155</v>
      </c>
      <c r="Z3625" s="10" t="s">
        <v>4458</v>
      </c>
      <c r="AA3625" s="22" t="s">
        <v>29</v>
      </c>
      <c r="AB3625" s="10">
        <v>12000000</v>
      </c>
      <c r="AC3625" s="10">
        <v>178278</v>
      </c>
      <c r="AD3625" s="10" t="s">
        <v>11156</v>
      </c>
      <c r="AE3625" s="23">
        <v>110</v>
      </c>
    </row>
    <row r="3626" spans="1:31" x14ac:dyDescent="0.35">
      <c r="A3626" t="s">
        <v>11157</v>
      </c>
      <c r="B3626" t="s">
        <v>336</v>
      </c>
      <c r="C3626" t="s">
        <v>16</v>
      </c>
      <c r="D3626" s="2">
        <v>1999</v>
      </c>
      <c r="E3626" t="s">
        <v>11158</v>
      </c>
      <c r="F3626" s="2">
        <v>7.3</v>
      </c>
      <c r="G3626">
        <v>7500</v>
      </c>
      <c r="H3626" t="s">
        <v>686</v>
      </c>
      <c r="I3626" t="s">
        <v>8438</v>
      </c>
      <c r="J3626" t="s">
        <v>11159</v>
      </c>
      <c r="K3626" s="3" t="s">
        <v>21</v>
      </c>
      <c r="L3626">
        <v>0</v>
      </c>
      <c r="M3626">
        <v>3957934</v>
      </c>
      <c r="N3626" t="s">
        <v>11160</v>
      </c>
      <c r="O3626" s="2">
        <v>104</v>
      </c>
      <c r="Q3626" s="9" t="s">
        <v>16</v>
      </c>
      <c r="R3626" s="18">
        <v>1999</v>
      </c>
      <c r="S3626" s="26" t="s">
        <v>13595</v>
      </c>
      <c r="T3626" s="25" t="str">
        <f>LEFT(S3626,3)</f>
        <v>Oct</v>
      </c>
      <c r="U3626" s="9" t="s">
        <v>21</v>
      </c>
      <c r="V3626" s="18">
        <v>7.3</v>
      </c>
      <c r="W3626" s="9">
        <v>7500</v>
      </c>
      <c r="X3626" s="9" t="s">
        <v>686</v>
      </c>
      <c r="Y3626" s="9" t="s">
        <v>8438</v>
      </c>
      <c r="Z3626" s="9" t="s">
        <v>11159</v>
      </c>
      <c r="AA3626" s="19" t="s">
        <v>21</v>
      </c>
      <c r="AB3626" s="9">
        <v>0</v>
      </c>
      <c r="AC3626" s="9">
        <v>3957934</v>
      </c>
      <c r="AD3626" s="9" t="s">
        <v>11160</v>
      </c>
      <c r="AE3626" s="20">
        <v>104</v>
      </c>
    </row>
    <row r="3627" spans="1:31" x14ac:dyDescent="0.35">
      <c r="A3627" t="s">
        <v>11161</v>
      </c>
      <c r="B3627" t="s">
        <v>15</v>
      </c>
      <c r="C3627" t="s">
        <v>40</v>
      </c>
      <c r="D3627" s="2">
        <v>1999</v>
      </c>
      <c r="E3627" t="s">
        <v>11162</v>
      </c>
      <c r="F3627" s="2">
        <v>7</v>
      </c>
      <c r="G3627">
        <v>6500</v>
      </c>
      <c r="H3627" t="s">
        <v>1126</v>
      </c>
      <c r="I3627" t="s">
        <v>1126</v>
      </c>
      <c r="J3627" t="s">
        <v>11163</v>
      </c>
      <c r="K3627" s="3" t="s">
        <v>29</v>
      </c>
      <c r="L3627">
        <v>0</v>
      </c>
      <c r="M3627">
        <v>3736868</v>
      </c>
      <c r="N3627" t="s">
        <v>6530</v>
      </c>
      <c r="O3627" s="2">
        <v>127</v>
      </c>
      <c r="Q3627" s="10" t="s">
        <v>40</v>
      </c>
      <c r="R3627" s="21">
        <v>1999</v>
      </c>
      <c r="S3627" s="27" t="s">
        <v>13635</v>
      </c>
      <c r="T3627" s="25" t="str">
        <f>LEFT(S3627,3)</f>
        <v>Dec</v>
      </c>
      <c r="U3627" s="10" t="s">
        <v>29</v>
      </c>
      <c r="V3627" s="21">
        <v>7</v>
      </c>
      <c r="W3627" s="10">
        <v>6500</v>
      </c>
      <c r="X3627" s="10" t="s">
        <v>1126</v>
      </c>
      <c r="Y3627" s="10" t="s">
        <v>1126</v>
      </c>
      <c r="Z3627" s="10" t="s">
        <v>11163</v>
      </c>
      <c r="AA3627" s="22" t="s">
        <v>29</v>
      </c>
      <c r="AB3627" s="10">
        <v>0</v>
      </c>
      <c r="AC3627" s="10">
        <v>3736868</v>
      </c>
      <c r="AD3627" s="10" t="s">
        <v>6530</v>
      </c>
      <c r="AE3627" s="23">
        <v>127</v>
      </c>
    </row>
    <row r="3628" spans="1:31" x14ac:dyDescent="0.35">
      <c r="A3628" t="s">
        <v>11164</v>
      </c>
      <c r="B3628" t="s">
        <v>32</v>
      </c>
      <c r="C3628" t="s">
        <v>16</v>
      </c>
      <c r="D3628" s="2">
        <v>1999</v>
      </c>
      <c r="E3628" t="s">
        <v>11165</v>
      </c>
      <c r="F3628" s="2">
        <v>8.1999999999999993</v>
      </c>
      <c r="G3628">
        <v>16000</v>
      </c>
      <c r="H3628" t="s">
        <v>9746</v>
      </c>
      <c r="I3628" t="s">
        <v>9746</v>
      </c>
      <c r="J3628" t="s">
        <v>11166</v>
      </c>
      <c r="K3628" s="3" t="s">
        <v>5866</v>
      </c>
      <c r="L3628">
        <v>0</v>
      </c>
      <c r="M3628">
        <v>2777552</v>
      </c>
      <c r="N3628" t="s">
        <v>11167</v>
      </c>
      <c r="O3628" s="2">
        <v>90</v>
      </c>
      <c r="Q3628" s="9" t="s">
        <v>16</v>
      </c>
      <c r="R3628" s="18">
        <v>1999</v>
      </c>
      <c r="S3628" s="26" t="s">
        <v>13636</v>
      </c>
      <c r="T3628" s="25" t="str">
        <f>LEFT(S3628,3)</f>
        <v>Sep</v>
      </c>
      <c r="U3628" s="9" t="s">
        <v>247</v>
      </c>
      <c r="V3628" s="18">
        <v>8.1999999999999993</v>
      </c>
      <c r="W3628" s="9">
        <v>16000</v>
      </c>
      <c r="X3628" s="9" t="s">
        <v>9746</v>
      </c>
      <c r="Y3628" s="9" t="s">
        <v>9746</v>
      </c>
      <c r="Z3628" s="9" t="s">
        <v>11166</v>
      </c>
      <c r="AA3628" s="19" t="s">
        <v>5866</v>
      </c>
      <c r="AB3628" s="9">
        <v>0</v>
      </c>
      <c r="AC3628" s="9">
        <v>2777552</v>
      </c>
      <c r="AD3628" s="9" t="s">
        <v>11167</v>
      </c>
      <c r="AE3628" s="20">
        <v>90</v>
      </c>
    </row>
    <row r="3629" spans="1:31" x14ac:dyDescent="0.35">
      <c r="A3629" t="s">
        <v>11168</v>
      </c>
      <c r="B3629" t="s">
        <v>15</v>
      </c>
      <c r="C3629" t="s">
        <v>16</v>
      </c>
      <c r="D3629" s="2">
        <v>1999</v>
      </c>
      <c r="E3629" t="s">
        <v>11169</v>
      </c>
      <c r="F3629" s="2">
        <v>7.5</v>
      </c>
      <c r="G3629">
        <v>13000</v>
      </c>
      <c r="H3629" t="s">
        <v>11170</v>
      </c>
      <c r="I3629" t="s">
        <v>11170</v>
      </c>
      <c r="J3629" t="s">
        <v>11171</v>
      </c>
      <c r="K3629" s="3" t="s">
        <v>451</v>
      </c>
      <c r="L3629">
        <v>0</v>
      </c>
      <c r="M3629">
        <v>293092</v>
      </c>
      <c r="N3629" t="s">
        <v>10325</v>
      </c>
      <c r="O3629" s="2">
        <v>95</v>
      </c>
      <c r="Q3629" s="10" t="s">
        <v>16</v>
      </c>
      <c r="R3629" s="21">
        <v>1999</v>
      </c>
      <c r="S3629" s="27" t="s">
        <v>13637</v>
      </c>
      <c r="T3629" s="25" t="str">
        <f>LEFT(S3629,3)</f>
        <v>Sep</v>
      </c>
      <c r="U3629" s="10" t="s">
        <v>6941</v>
      </c>
      <c r="V3629" s="21">
        <v>7.5</v>
      </c>
      <c r="W3629" s="10">
        <v>13000</v>
      </c>
      <c r="X3629" s="10" t="s">
        <v>11170</v>
      </c>
      <c r="Y3629" s="10" t="s">
        <v>11170</v>
      </c>
      <c r="Z3629" s="10" t="s">
        <v>11171</v>
      </c>
      <c r="AA3629" s="22" t="s">
        <v>451</v>
      </c>
      <c r="AB3629" s="10">
        <v>0</v>
      </c>
      <c r="AC3629" s="10">
        <v>293092</v>
      </c>
      <c r="AD3629" s="10" t="s">
        <v>10325</v>
      </c>
      <c r="AE3629" s="23">
        <v>95</v>
      </c>
    </row>
    <row r="3630" spans="1:31" x14ac:dyDescent="0.35">
      <c r="A3630" t="s">
        <v>11172</v>
      </c>
      <c r="B3630" t="s">
        <v>15</v>
      </c>
      <c r="C3630" t="s">
        <v>40</v>
      </c>
      <c r="D3630" s="2">
        <v>1999</v>
      </c>
      <c r="E3630" t="s">
        <v>10769</v>
      </c>
      <c r="F3630" s="2">
        <v>7.2</v>
      </c>
      <c r="G3630">
        <v>8400</v>
      </c>
      <c r="H3630" t="s">
        <v>11173</v>
      </c>
      <c r="I3630" t="s">
        <v>11174</v>
      </c>
      <c r="J3630" t="s">
        <v>11175</v>
      </c>
      <c r="K3630" s="3" t="s">
        <v>29</v>
      </c>
      <c r="L3630">
        <v>450000</v>
      </c>
      <c r="M3630">
        <v>2087228</v>
      </c>
      <c r="N3630" t="s">
        <v>8434</v>
      </c>
      <c r="O3630" s="2">
        <v>89</v>
      </c>
      <c r="Q3630" s="9" t="s">
        <v>40</v>
      </c>
      <c r="R3630" s="18">
        <v>1999</v>
      </c>
      <c r="S3630" s="26" t="s">
        <v>13593</v>
      </c>
      <c r="T3630" s="25" t="str">
        <f>LEFT(S3630,3)</f>
        <v>Jul</v>
      </c>
      <c r="U3630" s="9" t="s">
        <v>29</v>
      </c>
      <c r="V3630" s="18">
        <v>7.2</v>
      </c>
      <c r="W3630" s="9">
        <v>8400</v>
      </c>
      <c r="X3630" s="9" t="s">
        <v>11173</v>
      </c>
      <c r="Y3630" s="9" t="s">
        <v>11174</v>
      </c>
      <c r="Z3630" s="9" t="s">
        <v>11175</v>
      </c>
      <c r="AA3630" s="19" t="s">
        <v>29</v>
      </c>
      <c r="AB3630" s="9">
        <v>450000</v>
      </c>
      <c r="AC3630" s="9">
        <v>2087228</v>
      </c>
      <c r="AD3630" s="9" t="s">
        <v>8434</v>
      </c>
      <c r="AE3630" s="20">
        <v>89</v>
      </c>
    </row>
    <row r="3631" spans="1:31" x14ac:dyDescent="0.35">
      <c r="A3631" t="s">
        <v>11176</v>
      </c>
      <c r="B3631" t="s">
        <v>15</v>
      </c>
      <c r="C3631" t="s">
        <v>40</v>
      </c>
      <c r="D3631" s="2">
        <v>1999</v>
      </c>
      <c r="E3631" t="s">
        <v>11177</v>
      </c>
      <c r="F3631" s="2">
        <v>7.6</v>
      </c>
      <c r="G3631">
        <v>5500</v>
      </c>
      <c r="H3631" t="s">
        <v>11178</v>
      </c>
      <c r="I3631" t="s">
        <v>11179</v>
      </c>
      <c r="J3631" t="s">
        <v>11180</v>
      </c>
      <c r="K3631" s="3" t="s">
        <v>21</v>
      </c>
      <c r="L3631">
        <v>0</v>
      </c>
      <c r="M3631">
        <v>19478</v>
      </c>
      <c r="N3631" t="s">
        <v>10035</v>
      </c>
      <c r="O3631" s="2">
        <v>90</v>
      </c>
      <c r="Q3631" s="10" t="s">
        <v>40</v>
      </c>
      <c r="R3631" s="21">
        <v>1999</v>
      </c>
      <c r="S3631" s="27" t="s">
        <v>13638</v>
      </c>
      <c r="T3631" s="25" t="str">
        <f>LEFT(S3631,3)</f>
        <v>Feb</v>
      </c>
      <c r="U3631" s="10" t="s">
        <v>21</v>
      </c>
      <c r="V3631" s="21">
        <v>7.6</v>
      </c>
      <c r="W3631" s="10">
        <v>5500</v>
      </c>
      <c r="X3631" s="10" t="s">
        <v>11178</v>
      </c>
      <c r="Y3631" s="10" t="s">
        <v>11179</v>
      </c>
      <c r="Z3631" s="10" t="s">
        <v>11180</v>
      </c>
      <c r="AA3631" s="22" t="s">
        <v>21</v>
      </c>
      <c r="AB3631" s="10">
        <v>0</v>
      </c>
      <c r="AC3631" s="10">
        <v>19478</v>
      </c>
      <c r="AD3631" s="10" t="s">
        <v>10035</v>
      </c>
      <c r="AE3631" s="23">
        <v>90</v>
      </c>
    </row>
    <row r="3632" spans="1:31" x14ac:dyDescent="0.35">
      <c r="A3632" t="s">
        <v>11181</v>
      </c>
      <c r="B3632" t="s">
        <v>15</v>
      </c>
      <c r="C3632" t="s">
        <v>16</v>
      </c>
      <c r="D3632" s="2">
        <v>1999</v>
      </c>
      <c r="E3632" t="s">
        <v>11182</v>
      </c>
      <c r="F3632" s="2">
        <v>7.1</v>
      </c>
      <c r="G3632">
        <v>5300</v>
      </c>
      <c r="H3632" t="s">
        <v>11183</v>
      </c>
      <c r="I3632" t="s">
        <v>11184</v>
      </c>
      <c r="J3632" t="s">
        <v>3213</v>
      </c>
      <c r="K3632" s="3" t="s">
        <v>451</v>
      </c>
      <c r="L3632">
        <v>0</v>
      </c>
      <c r="M3632">
        <v>401299</v>
      </c>
      <c r="N3632" t="s">
        <v>11185</v>
      </c>
      <c r="O3632" s="2">
        <v>80</v>
      </c>
      <c r="Q3632" s="9" t="s">
        <v>16</v>
      </c>
      <c r="R3632" s="18">
        <v>1999</v>
      </c>
      <c r="S3632" s="26" t="s">
        <v>13639</v>
      </c>
      <c r="T3632" s="25" t="str">
        <f>LEFT(S3632,3)</f>
        <v>Sep</v>
      </c>
      <c r="U3632" s="9" t="s">
        <v>451</v>
      </c>
      <c r="V3632" s="18">
        <v>7.1</v>
      </c>
      <c r="W3632" s="9">
        <v>5300</v>
      </c>
      <c r="X3632" s="9" t="s">
        <v>11183</v>
      </c>
      <c r="Y3632" s="9" t="s">
        <v>11184</v>
      </c>
      <c r="Z3632" s="9" t="s">
        <v>3213</v>
      </c>
      <c r="AA3632" s="19" t="s">
        <v>451</v>
      </c>
      <c r="AB3632" s="9">
        <v>0</v>
      </c>
      <c r="AC3632" s="9">
        <v>401299</v>
      </c>
      <c r="AD3632" s="9" t="s">
        <v>11185</v>
      </c>
      <c r="AE3632" s="20">
        <v>80</v>
      </c>
    </row>
    <row r="3633" spans="1:31" x14ac:dyDescent="0.35">
      <c r="A3633" t="s">
        <v>11186</v>
      </c>
      <c r="B3633" t="s">
        <v>15</v>
      </c>
      <c r="C3633" t="s">
        <v>16</v>
      </c>
      <c r="D3633" s="2">
        <v>1999</v>
      </c>
      <c r="E3633" t="s">
        <v>11187</v>
      </c>
      <c r="F3633" s="2">
        <v>5.4</v>
      </c>
      <c r="G3633">
        <v>3100</v>
      </c>
      <c r="H3633" t="s">
        <v>4948</v>
      </c>
      <c r="I3633" t="s">
        <v>4948</v>
      </c>
      <c r="J3633" t="s">
        <v>5158</v>
      </c>
      <c r="K3633" s="3" t="s">
        <v>21</v>
      </c>
      <c r="L3633">
        <v>4000000</v>
      </c>
      <c r="M3633">
        <v>164022</v>
      </c>
      <c r="N3633" t="s">
        <v>11188</v>
      </c>
      <c r="O3633" s="2">
        <v>106</v>
      </c>
      <c r="Q3633" s="10" t="s">
        <v>16</v>
      </c>
      <c r="R3633" s="21">
        <v>1999</v>
      </c>
      <c r="S3633" s="27" t="s">
        <v>13579</v>
      </c>
      <c r="T3633" s="25" t="str">
        <f>LEFT(S3633,3)</f>
        <v>Jan</v>
      </c>
      <c r="U3633" s="10" t="s">
        <v>21</v>
      </c>
      <c r="V3633" s="21">
        <v>5.4</v>
      </c>
      <c r="W3633" s="10">
        <v>3100</v>
      </c>
      <c r="X3633" s="10" t="s">
        <v>4948</v>
      </c>
      <c r="Y3633" s="10" t="s">
        <v>4948</v>
      </c>
      <c r="Z3633" s="10" t="s">
        <v>5158</v>
      </c>
      <c r="AA3633" s="22" t="s">
        <v>21</v>
      </c>
      <c r="AB3633" s="10">
        <v>4000000</v>
      </c>
      <c r="AC3633" s="10">
        <v>164022</v>
      </c>
      <c r="AD3633" s="10" t="s">
        <v>11188</v>
      </c>
      <c r="AE3633" s="23">
        <v>106</v>
      </c>
    </row>
    <row r="3634" spans="1:31" x14ac:dyDescent="0.35">
      <c r="A3634" t="s">
        <v>11189</v>
      </c>
      <c r="B3634" t="s">
        <v>446</v>
      </c>
      <c r="C3634" t="s">
        <v>62</v>
      </c>
      <c r="D3634" s="2">
        <v>1999</v>
      </c>
      <c r="E3634" t="s">
        <v>11190</v>
      </c>
      <c r="F3634" s="2">
        <v>7.2</v>
      </c>
      <c r="G3634">
        <v>6200</v>
      </c>
      <c r="H3634" t="s">
        <v>11191</v>
      </c>
      <c r="I3634" t="s">
        <v>11191</v>
      </c>
      <c r="J3634" t="s">
        <v>11192</v>
      </c>
      <c r="K3634" s="3" t="s">
        <v>5816</v>
      </c>
      <c r="L3634">
        <v>0</v>
      </c>
      <c r="M3634">
        <v>927107</v>
      </c>
      <c r="N3634" t="s">
        <v>11193</v>
      </c>
      <c r="O3634" s="2">
        <v>125</v>
      </c>
      <c r="Q3634" s="9" t="s">
        <v>62</v>
      </c>
      <c r="R3634" s="18">
        <v>1999</v>
      </c>
      <c r="S3634" s="26" t="s">
        <v>13640</v>
      </c>
      <c r="T3634" s="25" t="str">
        <f>LEFT(S3634,3)</f>
        <v>Feb</v>
      </c>
      <c r="U3634" s="9" t="s">
        <v>5816</v>
      </c>
      <c r="V3634" s="18">
        <v>7.2</v>
      </c>
      <c r="W3634" s="9">
        <v>6200</v>
      </c>
      <c r="X3634" s="9" t="s">
        <v>11191</v>
      </c>
      <c r="Y3634" s="9" t="s">
        <v>11191</v>
      </c>
      <c r="Z3634" s="9" t="s">
        <v>11192</v>
      </c>
      <c r="AA3634" s="19" t="s">
        <v>5816</v>
      </c>
      <c r="AB3634" s="9">
        <v>0</v>
      </c>
      <c r="AC3634" s="9">
        <v>927107</v>
      </c>
      <c r="AD3634" s="9" t="s">
        <v>11193</v>
      </c>
      <c r="AE3634" s="20">
        <v>125</v>
      </c>
    </row>
    <row r="3635" spans="1:31" x14ac:dyDescent="0.35">
      <c r="A3635" t="s">
        <v>11194</v>
      </c>
      <c r="B3635" t="s">
        <v>1998</v>
      </c>
      <c r="C3635" t="s">
        <v>40</v>
      </c>
      <c r="D3635" s="2">
        <v>1999</v>
      </c>
      <c r="E3635" t="s">
        <v>11195</v>
      </c>
      <c r="F3635" s="2">
        <v>5.5</v>
      </c>
      <c r="G3635">
        <v>13000</v>
      </c>
      <c r="H3635" t="s">
        <v>7962</v>
      </c>
      <c r="I3635" t="s">
        <v>207</v>
      </c>
      <c r="J3635" t="s">
        <v>850</v>
      </c>
      <c r="K3635" s="3" t="s">
        <v>29</v>
      </c>
      <c r="L3635">
        <v>75000000</v>
      </c>
      <c r="M3635">
        <v>28544120</v>
      </c>
      <c r="N3635" t="s">
        <v>11196</v>
      </c>
      <c r="O3635" s="2">
        <v>90</v>
      </c>
      <c r="Q3635" s="10" t="s">
        <v>40</v>
      </c>
      <c r="R3635" s="21">
        <v>1999</v>
      </c>
      <c r="S3635" s="27" t="s">
        <v>13633</v>
      </c>
      <c r="T3635" s="25" t="str">
        <f>LEFT(S3635,3)</f>
        <v>Apr</v>
      </c>
      <c r="U3635" s="10" t="s">
        <v>29</v>
      </c>
      <c r="V3635" s="21">
        <v>5.5</v>
      </c>
      <c r="W3635" s="10">
        <v>13000</v>
      </c>
      <c r="X3635" s="10" t="s">
        <v>7962</v>
      </c>
      <c r="Y3635" s="10" t="s">
        <v>207</v>
      </c>
      <c r="Z3635" s="10" t="s">
        <v>850</v>
      </c>
      <c r="AA3635" s="22" t="s">
        <v>29</v>
      </c>
      <c r="AB3635" s="10">
        <v>75000000</v>
      </c>
      <c r="AC3635" s="10">
        <v>28544120</v>
      </c>
      <c r="AD3635" s="10" t="s">
        <v>11196</v>
      </c>
      <c r="AE3635" s="23">
        <v>90</v>
      </c>
    </row>
    <row r="3636" spans="1:31" x14ac:dyDescent="0.35">
      <c r="A3636" t="s">
        <v>11197</v>
      </c>
      <c r="B3636" t="s">
        <v>15</v>
      </c>
      <c r="C3636" t="s">
        <v>16</v>
      </c>
      <c r="D3636" s="2">
        <v>1999</v>
      </c>
      <c r="E3636" t="s">
        <v>10946</v>
      </c>
      <c r="F3636" s="2">
        <v>6.6</v>
      </c>
      <c r="G3636">
        <v>4100</v>
      </c>
      <c r="H3636" t="s">
        <v>11198</v>
      </c>
      <c r="I3636" t="s">
        <v>11199</v>
      </c>
      <c r="J3636" t="s">
        <v>3235</v>
      </c>
      <c r="K3636" s="3" t="s">
        <v>29</v>
      </c>
      <c r="L3636">
        <v>0</v>
      </c>
      <c r="M3636">
        <v>570708</v>
      </c>
      <c r="N3636" t="s">
        <v>11200</v>
      </c>
      <c r="O3636" s="2">
        <v>125</v>
      </c>
      <c r="Q3636" s="9" t="s">
        <v>16</v>
      </c>
      <c r="R3636" s="18">
        <v>1999</v>
      </c>
      <c r="S3636" s="26" t="s">
        <v>13583</v>
      </c>
      <c r="T3636" s="25" t="str">
        <f>LEFT(S3636,3)</f>
        <v>Jan</v>
      </c>
      <c r="U3636" s="9" t="s">
        <v>29</v>
      </c>
      <c r="V3636" s="18">
        <v>6.6</v>
      </c>
      <c r="W3636" s="9">
        <v>4100</v>
      </c>
      <c r="X3636" s="9" t="s">
        <v>11198</v>
      </c>
      <c r="Y3636" s="9" t="s">
        <v>11199</v>
      </c>
      <c r="Z3636" s="9" t="s">
        <v>3235</v>
      </c>
      <c r="AA3636" s="19" t="s">
        <v>29</v>
      </c>
      <c r="AB3636" s="9">
        <v>0</v>
      </c>
      <c r="AC3636" s="9">
        <v>570708</v>
      </c>
      <c r="AD3636" s="9" t="s">
        <v>11200</v>
      </c>
      <c r="AE3636" s="20">
        <v>125</v>
      </c>
    </row>
    <row r="3637" spans="1:31" x14ac:dyDescent="0.35">
      <c r="A3637" t="s">
        <v>11201</v>
      </c>
      <c r="B3637" t="s">
        <v>15</v>
      </c>
      <c r="C3637" t="s">
        <v>103</v>
      </c>
      <c r="D3637" s="2">
        <v>1999</v>
      </c>
      <c r="E3637" t="s">
        <v>10916</v>
      </c>
      <c r="F3637" s="2">
        <v>6.1</v>
      </c>
      <c r="G3637">
        <v>6400</v>
      </c>
      <c r="H3637" t="s">
        <v>990</v>
      </c>
      <c r="I3637" t="s">
        <v>11202</v>
      </c>
      <c r="J3637" t="s">
        <v>9041</v>
      </c>
      <c r="K3637" s="3" t="s">
        <v>29</v>
      </c>
      <c r="L3637">
        <v>0</v>
      </c>
      <c r="M3637">
        <v>370668</v>
      </c>
      <c r="N3637" t="s">
        <v>10523</v>
      </c>
      <c r="O3637" s="2">
        <v>111</v>
      </c>
      <c r="Q3637" s="10" t="s">
        <v>103</v>
      </c>
      <c r="R3637" s="21">
        <v>1999</v>
      </c>
      <c r="S3637" s="27" t="s">
        <v>13611</v>
      </c>
      <c r="T3637" s="25" t="str">
        <f>LEFT(S3637,3)</f>
        <v>Oct</v>
      </c>
      <c r="U3637" s="10" t="s">
        <v>29</v>
      </c>
      <c r="V3637" s="21">
        <v>6.1</v>
      </c>
      <c r="W3637" s="10">
        <v>6400</v>
      </c>
      <c r="X3637" s="10" t="s">
        <v>990</v>
      </c>
      <c r="Y3637" s="10" t="s">
        <v>11202</v>
      </c>
      <c r="Z3637" s="10" t="s">
        <v>9041</v>
      </c>
      <c r="AA3637" s="22" t="s">
        <v>29</v>
      </c>
      <c r="AB3637" s="10">
        <v>0</v>
      </c>
      <c r="AC3637" s="10">
        <v>370668</v>
      </c>
      <c r="AD3637" s="10" t="s">
        <v>10523</v>
      </c>
      <c r="AE3637" s="23">
        <v>111</v>
      </c>
    </row>
    <row r="3638" spans="1:31" x14ac:dyDescent="0.35">
      <c r="A3638" t="s">
        <v>11203</v>
      </c>
      <c r="B3638" t="s">
        <v>15</v>
      </c>
      <c r="C3638" t="s">
        <v>40</v>
      </c>
      <c r="D3638" s="2">
        <v>1999</v>
      </c>
      <c r="E3638" t="s">
        <v>11204</v>
      </c>
      <c r="F3638" s="2">
        <v>6.2</v>
      </c>
      <c r="G3638">
        <v>4900</v>
      </c>
      <c r="H3638" t="s">
        <v>5450</v>
      </c>
      <c r="I3638" t="s">
        <v>11205</v>
      </c>
      <c r="J3638" t="s">
        <v>11206</v>
      </c>
      <c r="K3638" s="3" t="s">
        <v>29</v>
      </c>
      <c r="L3638">
        <v>500000</v>
      </c>
      <c r="N3638" t="s">
        <v>11207</v>
      </c>
      <c r="O3638" s="2">
        <v>124</v>
      </c>
      <c r="Q3638" s="9" t="s">
        <v>40</v>
      </c>
      <c r="R3638" s="18">
        <v>1999</v>
      </c>
      <c r="S3638" s="26" t="s">
        <v>13641</v>
      </c>
      <c r="T3638" s="25" t="str">
        <f>LEFT(S3638,3)</f>
        <v>Jun</v>
      </c>
      <c r="U3638" s="9" t="s">
        <v>29</v>
      </c>
      <c r="V3638" s="18">
        <v>6.2</v>
      </c>
      <c r="W3638" s="9">
        <v>4900</v>
      </c>
      <c r="X3638" s="9" t="s">
        <v>5450</v>
      </c>
      <c r="Y3638" s="9" t="s">
        <v>11205</v>
      </c>
      <c r="Z3638" s="9" t="s">
        <v>11206</v>
      </c>
      <c r="AA3638" s="19" t="s">
        <v>29</v>
      </c>
      <c r="AB3638" s="9">
        <v>500000</v>
      </c>
      <c r="AC3638" s="9"/>
      <c r="AD3638" s="9" t="s">
        <v>11207</v>
      </c>
      <c r="AE3638" s="20">
        <v>124</v>
      </c>
    </row>
    <row r="3639" spans="1:31" x14ac:dyDescent="0.35">
      <c r="A3639" t="s">
        <v>11208</v>
      </c>
      <c r="B3639" t="s">
        <v>15</v>
      </c>
      <c r="C3639" t="s">
        <v>40</v>
      </c>
      <c r="D3639" s="2">
        <v>1999</v>
      </c>
      <c r="E3639" t="s">
        <v>11209</v>
      </c>
      <c r="F3639" s="2">
        <v>5.8</v>
      </c>
      <c r="G3639">
        <v>3900</v>
      </c>
      <c r="H3639" t="s">
        <v>4384</v>
      </c>
      <c r="I3639" t="s">
        <v>4384</v>
      </c>
      <c r="J3639" t="s">
        <v>11210</v>
      </c>
      <c r="K3639" s="3" t="s">
        <v>21</v>
      </c>
      <c r="L3639">
        <v>0</v>
      </c>
      <c r="M3639">
        <v>437568</v>
      </c>
      <c r="N3639" t="s">
        <v>11211</v>
      </c>
      <c r="O3639" s="2">
        <v>118</v>
      </c>
      <c r="Q3639" s="10" t="s">
        <v>40</v>
      </c>
      <c r="R3639" s="21">
        <v>1999</v>
      </c>
      <c r="S3639" s="27" t="s">
        <v>13572</v>
      </c>
      <c r="T3639" s="25" t="str">
        <f>LEFT(S3639,3)</f>
        <v>Dec</v>
      </c>
      <c r="U3639" s="10" t="s">
        <v>21</v>
      </c>
      <c r="V3639" s="21">
        <v>5.8</v>
      </c>
      <c r="W3639" s="10">
        <v>3900</v>
      </c>
      <c r="X3639" s="10" t="s">
        <v>4384</v>
      </c>
      <c r="Y3639" s="10" t="s">
        <v>4384</v>
      </c>
      <c r="Z3639" s="10" t="s">
        <v>11210</v>
      </c>
      <c r="AA3639" s="22" t="s">
        <v>21</v>
      </c>
      <c r="AB3639" s="10">
        <v>0</v>
      </c>
      <c r="AC3639" s="10">
        <v>437568</v>
      </c>
      <c r="AD3639" s="10" t="s">
        <v>11211</v>
      </c>
      <c r="AE3639" s="23">
        <v>118</v>
      </c>
    </row>
    <row r="3640" spans="1:31" x14ac:dyDescent="0.35">
      <c r="A3640" t="s">
        <v>11212</v>
      </c>
      <c r="B3640" t="s">
        <v>336</v>
      </c>
      <c r="C3640" t="s">
        <v>389</v>
      </c>
      <c r="D3640" s="2">
        <v>1999</v>
      </c>
      <c r="E3640" t="s">
        <v>10844</v>
      </c>
      <c r="F3640" s="2">
        <v>4.5</v>
      </c>
      <c r="G3640">
        <v>3700</v>
      </c>
      <c r="H3640" t="s">
        <v>8201</v>
      </c>
      <c r="I3640" t="s">
        <v>11213</v>
      </c>
      <c r="J3640" t="s">
        <v>3039</v>
      </c>
      <c r="K3640" s="3" t="s">
        <v>29</v>
      </c>
      <c r="L3640">
        <v>25000000</v>
      </c>
      <c r="M3640">
        <v>11993021</v>
      </c>
      <c r="N3640" t="s">
        <v>4530</v>
      </c>
      <c r="O3640" s="2">
        <v>87</v>
      </c>
      <c r="Q3640" s="9" t="s">
        <v>389</v>
      </c>
      <c r="R3640" s="18">
        <v>1999</v>
      </c>
      <c r="S3640" s="26" t="s">
        <v>13549</v>
      </c>
      <c r="T3640" s="25" t="str">
        <f>LEFT(S3640,3)</f>
        <v>Mar</v>
      </c>
      <c r="U3640" s="9" t="s">
        <v>29</v>
      </c>
      <c r="V3640" s="18">
        <v>4.5</v>
      </c>
      <c r="W3640" s="9">
        <v>3700</v>
      </c>
      <c r="X3640" s="9" t="s">
        <v>8201</v>
      </c>
      <c r="Y3640" s="9" t="s">
        <v>11213</v>
      </c>
      <c r="Z3640" s="9" t="s">
        <v>3039</v>
      </c>
      <c r="AA3640" s="19" t="s">
        <v>29</v>
      </c>
      <c r="AB3640" s="9">
        <v>25000000</v>
      </c>
      <c r="AC3640" s="9">
        <v>11993021</v>
      </c>
      <c r="AD3640" s="9" t="s">
        <v>4530</v>
      </c>
      <c r="AE3640" s="20">
        <v>87</v>
      </c>
    </row>
    <row r="3641" spans="1:31" x14ac:dyDescent="0.35">
      <c r="A3641" t="s">
        <v>11214</v>
      </c>
      <c r="B3641" t="s">
        <v>15</v>
      </c>
      <c r="C3641" t="s">
        <v>16</v>
      </c>
      <c r="D3641" s="2">
        <v>1999</v>
      </c>
      <c r="E3641" t="s">
        <v>11215</v>
      </c>
      <c r="F3641" s="2">
        <v>6.9</v>
      </c>
      <c r="G3641">
        <v>6900</v>
      </c>
      <c r="H3641" t="s">
        <v>11216</v>
      </c>
      <c r="I3641" t="s">
        <v>11217</v>
      </c>
      <c r="J3641" t="s">
        <v>10471</v>
      </c>
      <c r="K3641" s="3" t="s">
        <v>194</v>
      </c>
      <c r="L3641">
        <v>2500000</v>
      </c>
      <c r="M3641">
        <v>1302067</v>
      </c>
      <c r="N3641" t="s">
        <v>11218</v>
      </c>
      <c r="O3641" s="2">
        <v>107</v>
      </c>
      <c r="Q3641" s="10" t="s">
        <v>16</v>
      </c>
      <c r="R3641" s="21">
        <v>1999</v>
      </c>
      <c r="S3641" s="27" t="s">
        <v>13642</v>
      </c>
      <c r="T3641" s="25" t="str">
        <f>LEFT(S3641,3)</f>
        <v>Jul</v>
      </c>
      <c r="U3641" s="10" t="s">
        <v>29</v>
      </c>
      <c r="V3641" s="21">
        <v>6.9</v>
      </c>
      <c r="W3641" s="10">
        <v>6900</v>
      </c>
      <c r="X3641" s="10" t="s">
        <v>11216</v>
      </c>
      <c r="Y3641" s="10" t="s">
        <v>11217</v>
      </c>
      <c r="Z3641" s="10" t="s">
        <v>10471</v>
      </c>
      <c r="AA3641" s="22" t="s">
        <v>194</v>
      </c>
      <c r="AB3641" s="10">
        <v>2500000</v>
      </c>
      <c r="AC3641" s="10">
        <v>1302067</v>
      </c>
      <c r="AD3641" s="10" t="s">
        <v>11218</v>
      </c>
      <c r="AE3641" s="23">
        <v>107</v>
      </c>
    </row>
    <row r="3642" spans="1:31" x14ac:dyDescent="0.35">
      <c r="A3642" t="s">
        <v>11219</v>
      </c>
      <c r="B3642" t="s">
        <v>1998</v>
      </c>
      <c r="C3642" t="s">
        <v>40</v>
      </c>
      <c r="D3642" s="2">
        <v>1999</v>
      </c>
      <c r="E3642" t="s">
        <v>11220</v>
      </c>
      <c r="F3642" s="2">
        <v>6.3</v>
      </c>
      <c r="G3642">
        <v>9600</v>
      </c>
      <c r="H3642" t="s">
        <v>11221</v>
      </c>
      <c r="I3642" t="s">
        <v>11222</v>
      </c>
      <c r="J3642" t="s">
        <v>11223</v>
      </c>
      <c r="K3642" s="3" t="s">
        <v>29</v>
      </c>
      <c r="L3642">
        <v>2500000</v>
      </c>
      <c r="M3642">
        <v>1955933</v>
      </c>
      <c r="N3642" t="s">
        <v>11224</v>
      </c>
      <c r="O3642" s="2">
        <v>98</v>
      </c>
      <c r="Q3642" s="9" t="s">
        <v>40</v>
      </c>
      <c r="R3642" s="18">
        <v>1999</v>
      </c>
      <c r="S3642" s="26" t="s">
        <v>13586</v>
      </c>
      <c r="T3642" s="25" t="str">
        <f>LEFT(S3642,3)</f>
        <v>Dec</v>
      </c>
      <c r="U3642" s="9" t="s">
        <v>21</v>
      </c>
      <c r="V3642" s="18">
        <v>6.3</v>
      </c>
      <c r="W3642" s="9">
        <v>9600</v>
      </c>
      <c r="X3642" s="9" t="s">
        <v>11221</v>
      </c>
      <c r="Y3642" s="9" t="s">
        <v>11222</v>
      </c>
      <c r="Z3642" s="9" t="s">
        <v>11223</v>
      </c>
      <c r="AA3642" s="19" t="s">
        <v>29</v>
      </c>
      <c r="AB3642" s="9">
        <v>2500000</v>
      </c>
      <c r="AC3642" s="9">
        <v>1955933</v>
      </c>
      <c r="AD3642" s="9" t="s">
        <v>11224</v>
      </c>
      <c r="AE3642" s="20">
        <v>98</v>
      </c>
    </row>
    <row r="3643" spans="1:31" x14ac:dyDescent="0.35">
      <c r="A3643" t="s">
        <v>11225</v>
      </c>
      <c r="B3643" t="s">
        <v>15</v>
      </c>
      <c r="C3643" t="s">
        <v>40</v>
      </c>
      <c r="D3643" s="2">
        <v>1999</v>
      </c>
      <c r="E3643" t="s">
        <v>11226</v>
      </c>
      <c r="F3643" s="2">
        <v>7.5</v>
      </c>
      <c r="G3643">
        <v>13000</v>
      </c>
      <c r="H3643" t="s">
        <v>5577</v>
      </c>
      <c r="I3643" t="s">
        <v>11227</v>
      </c>
      <c r="J3643" t="s">
        <v>11228</v>
      </c>
      <c r="K3643" s="3" t="s">
        <v>451</v>
      </c>
      <c r="L3643">
        <v>0</v>
      </c>
      <c r="N3643" t="s">
        <v>6511</v>
      </c>
      <c r="O3643" s="2">
        <v>90</v>
      </c>
      <c r="Q3643" s="10" t="s">
        <v>40</v>
      </c>
      <c r="R3643" s="21">
        <v>1999</v>
      </c>
      <c r="S3643" s="27" t="s">
        <v>13568</v>
      </c>
      <c r="T3643" s="25" t="str">
        <f>LEFT(S3643,3)</f>
        <v>Mar</v>
      </c>
      <c r="U3643" s="10" t="s">
        <v>451</v>
      </c>
      <c r="V3643" s="21">
        <v>7.5</v>
      </c>
      <c r="W3643" s="10">
        <v>13000</v>
      </c>
      <c r="X3643" s="10" t="s">
        <v>5577</v>
      </c>
      <c r="Y3643" s="10" t="s">
        <v>11227</v>
      </c>
      <c r="Z3643" s="10" t="s">
        <v>11228</v>
      </c>
      <c r="AA3643" s="22" t="s">
        <v>451</v>
      </c>
      <c r="AB3643" s="10">
        <v>0</v>
      </c>
      <c r="AC3643" s="10"/>
      <c r="AD3643" s="10" t="s">
        <v>6511</v>
      </c>
      <c r="AE3643" s="23">
        <v>90</v>
      </c>
    </row>
    <row r="3644" spans="1:31" x14ac:dyDescent="0.35">
      <c r="A3644" t="s">
        <v>11229</v>
      </c>
      <c r="B3644" t="s">
        <v>15</v>
      </c>
      <c r="C3644" t="s">
        <v>103</v>
      </c>
      <c r="D3644" s="2">
        <v>1999</v>
      </c>
      <c r="E3644" t="s">
        <v>9745</v>
      </c>
      <c r="F3644" s="2">
        <v>6.7</v>
      </c>
      <c r="G3644">
        <v>2600</v>
      </c>
      <c r="H3644" t="s">
        <v>6225</v>
      </c>
      <c r="I3644" t="s">
        <v>6225</v>
      </c>
      <c r="J3644" t="s">
        <v>11230</v>
      </c>
      <c r="K3644" s="3" t="s">
        <v>29</v>
      </c>
      <c r="L3644">
        <v>0</v>
      </c>
      <c r="M3644">
        <v>60279</v>
      </c>
      <c r="N3644" t="s">
        <v>11231</v>
      </c>
      <c r="O3644" s="2">
        <v>93</v>
      </c>
      <c r="Q3644" s="9" t="s">
        <v>103</v>
      </c>
      <c r="R3644" s="18">
        <v>1999</v>
      </c>
      <c r="S3644" s="26" t="s">
        <v>13468</v>
      </c>
      <c r="T3644" s="25" t="str">
        <f>LEFT(S3644,3)</f>
        <v>Jan</v>
      </c>
      <c r="U3644" s="9" t="s">
        <v>29</v>
      </c>
      <c r="V3644" s="18">
        <v>6.7</v>
      </c>
      <c r="W3644" s="9">
        <v>2600</v>
      </c>
      <c r="X3644" s="9" t="s">
        <v>6225</v>
      </c>
      <c r="Y3644" s="9" t="s">
        <v>6225</v>
      </c>
      <c r="Z3644" s="9" t="s">
        <v>11230</v>
      </c>
      <c r="AA3644" s="19" t="s">
        <v>29</v>
      </c>
      <c r="AB3644" s="9">
        <v>0</v>
      </c>
      <c r="AC3644" s="9">
        <v>60279</v>
      </c>
      <c r="AD3644" s="9" t="s">
        <v>11231</v>
      </c>
      <c r="AE3644" s="20">
        <v>93</v>
      </c>
    </row>
    <row r="3645" spans="1:31" x14ac:dyDescent="0.35">
      <c r="A3645" t="s">
        <v>11232</v>
      </c>
      <c r="B3645" t="s">
        <v>15</v>
      </c>
      <c r="C3645" t="s">
        <v>24</v>
      </c>
      <c r="D3645" s="2">
        <v>2000</v>
      </c>
      <c r="E3645" t="s">
        <v>11233</v>
      </c>
      <c r="F3645" s="2">
        <v>7.9</v>
      </c>
      <c r="G3645">
        <v>260000</v>
      </c>
      <c r="H3645" t="s">
        <v>985</v>
      </c>
      <c r="I3645" t="s">
        <v>985</v>
      </c>
      <c r="J3645" t="s">
        <v>10471</v>
      </c>
      <c r="K3645" s="3" t="s">
        <v>29</v>
      </c>
      <c r="L3645">
        <v>60000000</v>
      </c>
      <c r="M3645">
        <v>47386287</v>
      </c>
      <c r="N3645" t="s">
        <v>30</v>
      </c>
      <c r="O3645" s="2">
        <v>122</v>
      </c>
      <c r="Q3645" s="10" t="s">
        <v>24</v>
      </c>
      <c r="R3645" s="21">
        <v>2000</v>
      </c>
      <c r="S3645" s="27" t="s">
        <v>13643</v>
      </c>
      <c r="T3645" s="25" t="str">
        <f>LEFT(S3645,3)</f>
        <v>Sep</v>
      </c>
      <c r="U3645" s="10" t="s">
        <v>29</v>
      </c>
      <c r="V3645" s="21">
        <v>7.9</v>
      </c>
      <c r="W3645" s="10">
        <v>260000</v>
      </c>
      <c r="X3645" s="10" t="s">
        <v>985</v>
      </c>
      <c r="Y3645" s="10" t="s">
        <v>985</v>
      </c>
      <c r="Z3645" s="10" t="s">
        <v>10471</v>
      </c>
      <c r="AA3645" s="22" t="s">
        <v>29</v>
      </c>
      <c r="AB3645" s="10">
        <v>60000000</v>
      </c>
      <c r="AC3645" s="10">
        <v>47386287</v>
      </c>
      <c r="AD3645" s="10" t="s">
        <v>30</v>
      </c>
      <c r="AE3645" s="23">
        <v>122</v>
      </c>
    </row>
    <row r="3646" spans="1:31" x14ac:dyDescent="0.35">
      <c r="A3646" t="s">
        <v>11234</v>
      </c>
      <c r="B3646" t="s">
        <v>15</v>
      </c>
      <c r="C3646" t="s">
        <v>40</v>
      </c>
      <c r="D3646" s="2">
        <v>2000</v>
      </c>
      <c r="E3646" t="s">
        <v>11235</v>
      </c>
      <c r="F3646" s="2">
        <v>7.6</v>
      </c>
      <c r="G3646">
        <v>514000</v>
      </c>
      <c r="H3646" t="s">
        <v>9427</v>
      </c>
      <c r="I3646" t="s">
        <v>3966</v>
      </c>
      <c r="J3646" t="s">
        <v>3906</v>
      </c>
      <c r="K3646" s="3" t="s">
        <v>29</v>
      </c>
      <c r="L3646">
        <v>7000000</v>
      </c>
      <c r="M3646">
        <v>34266564</v>
      </c>
      <c r="N3646" t="s">
        <v>11236</v>
      </c>
      <c r="O3646" s="2">
        <v>101</v>
      </c>
      <c r="Q3646" s="9" t="s">
        <v>40</v>
      </c>
      <c r="R3646" s="18">
        <v>2000</v>
      </c>
      <c r="S3646" s="26" t="s">
        <v>13644</v>
      </c>
      <c r="T3646" s="25" t="str">
        <f>LEFT(S3646,3)</f>
        <v>Apr</v>
      </c>
      <c r="U3646" s="9" t="s">
        <v>29</v>
      </c>
      <c r="V3646" s="18">
        <v>7.6</v>
      </c>
      <c r="W3646" s="9">
        <v>514000</v>
      </c>
      <c r="X3646" s="9" t="s">
        <v>9427</v>
      </c>
      <c r="Y3646" s="9" t="s">
        <v>3966</v>
      </c>
      <c r="Z3646" s="9" t="s">
        <v>3906</v>
      </c>
      <c r="AA3646" s="19" t="s">
        <v>29</v>
      </c>
      <c r="AB3646" s="9">
        <v>7000000</v>
      </c>
      <c r="AC3646" s="9">
        <v>34266564</v>
      </c>
      <c r="AD3646" s="9" t="s">
        <v>11236</v>
      </c>
      <c r="AE3646" s="20">
        <v>101</v>
      </c>
    </row>
    <row r="3647" spans="1:31" x14ac:dyDescent="0.35">
      <c r="A3647" t="s">
        <v>6985</v>
      </c>
      <c r="B3647" t="s">
        <v>15</v>
      </c>
      <c r="C3647" t="s">
        <v>33</v>
      </c>
      <c r="D3647" s="2">
        <v>2000</v>
      </c>
      <c r="E3647" t="s">
        <v>10901</v>
      </c>
      <c r="F3647" s="2">
        <v>8.5</v>
      </c>
      <c r="G3647">
        <v>1400000</v>
      </c>
      <c r="H3647" t="s">
        <v>989</v>
      </c>
      <c r="I3647" t="s">
        <v>3535</v>
      </c>
      <c r="J3647" t="s">
        <v>7001</v>
      </c>
      <c r="K3647" s="3" t="s">
        <v>29</v>
      </c>
      <c r="L3647">
        <v>103000000</v>
      </c>
      <c r="M3647">
        <v>465380802</v>
      </c>
      <c r="N3647" t="s">
        <v>9685</v>
      </c>
      <c r="O3647" s="2">
        <v>155</v>
      </c>
      <c r="Q3647" s="10" t="s">
        <v>33</v>
      </c>
      <c r="R3647" s="21">
        <v>2000</v>
      </c>
      <c r="S3647" s="27" t="s">
        <v>13609</v>
      </c>
      <c r="T3647" s="25" t="str">
        <f>LEFT(S3647,3)</f>
        <v>May</v>
      </c>
      <c r="U3647" s="10" t="s">
        <v>29</v>
      </c>
      <c r="V3647" s="21">
        <v>8.5</v>
      </c>
      <c r="W3647" s="10">
        <v>1400000</v>
      </c>
      <c r="X3647" s="10" t="s">
        <v>989</v>
      </c>
      <c r="Y3647" s="10" t="s">
        <v>3535</v>
      </c>
      <c r="Z3647" s="10" t="s">
        <v>7001</v>
      </c>
      <c r="AA3647" s="22" t="s">
        <v>29</v>
      </c>
      <c r="AB3647" s="10">
        <v>103000000</v>
      </c>
      <c r="AC3647" s="10">
        <v>465380802</v>
      </c>
      <c r="AD3647" s="10" t="s">
        <v>9685</v>
      </c>
      <c r="AE3647" s="23">
        <v>155</v>
      </c>
    </row>
    <row r="3648" spans="1:31" x14ac:dyDescent="0.35">
      <c r="A3648" t="s">
        <v>11237</v>
      </c>
      <c r="B3648" t="s">
        <v>15</v>
      </c>
      <c r="C3648" t="s">
        <v>40</v>
      </c>
      <c r="D3648" s="2">
        <v>2000</v>
      </c>
      <c r="E3648" t="s">
        <v>11238</v>
      </c>
      <c r="F3648" s="2">
        <v>8.3000000000000007</v>
      </c>
      <c r="G3648">
        <v>800000</v>
      </c>
      <c r="H3648" t="s">
        <v>10079</v>
      </c>
      <c r="I3648" t="s">
        <v>10079</v>
      </c>
      <c r="J3648" t="s">
        <v>11239</v>
      </c>
      <c r="K3648" s="3" t="s">
        <v>21</v>
      </c>
      <c r="L3648">
        <v>0</v>
      </c>
      <c r="M3648">
        <v>83557872</v>
      </c>
      <c r="N3648" t="s">
        <v>30</v>
      </c>
      <c r="O3648" s="2">
        <v>102</v>
      </c>
      <c r="Q3648" s="9" t="s">
        <v>40</v>
      </c>
      <c r="R3648" s="18">
        <v>2000</v>
      </c>
      <c r="S3648" s="26" t="s">
        <v>13566</v>
      </c>
      <c r="T3648" s="25" t="str">
        <f>LEFT(S3648,3)</f>
        <v>Jan</v>
      </c>
      <c r="U3648" s="9" t="s">
        <v>29</v>
      </c>
      <c r="V3648" s="18">
        <v>8.3000000000000007</v>
      </c>
      <c r="W3648" s="9">
        <v>800000</v>
      </c>
      <c r="X3648" s="9" t="s">
        <v>10079</v>
      </c>
      <c r="Y3648" s="9" t="s">
        <v>10079</v>
      </c>
      <c r="Z3648" s="9" t="s">
        <v>11239</v>
      </c>
      <c r="AA3648" s="19" t="s">
        <v>21</v>
      </c>
      <c r="AB3648" s="9">
        <v>0</v>
      </c>
      <c r="AC3648" s="9">
        <v>83557872</v>
      </c>
      <c r="AD3648" s="9" t="s">
        <v>30</v>
      </c>
      <c r="AE3648" s="20">
        <v>102</v>
      </c>
    </row>
    <row r="3649" spans="1:31" x14ac:dyDescent="0.35">
      <c r="A3649" t="s">
        <v>11240</v>
      </c>
      <c r="B3649" t="s">
        <v>2706</v>
      </c>
      <c r="C3649" t="s">
        <v>16</v>
      </c>
      <c r="D3649" s="2">
        <v>2000</v>
      </c>
      <c r="E3649" t="s">
        <v>11241</v>
      </c>
      <c r="F3649" s="2">
        <v>8.3000000000000007</v>
      </c>
      <c r="G3649">
        <v>786000</v>
      </c>
      <c r="H3649" t="s">
        <v>10204</v>
      </c>
      <c r="I3649" t="s">
        <v>5326</v>
      </c>
      <c r="J3649" t="s">
        <v>358</v>
      </c>
      <c r="K3649" s="3" t="s">
        <v>29</v>
      </c>
      <c r="L3649">
        <v>4500000</v>
      </c>
      <c r="M3649">
        <v>7390108</v>
      </c>
      <c r="N3649" t="s">
        <v>10584</v>
      </c>
      <c r="O3649" s="2">
        <v>102</v>
      </c>
      <c r="Q3649" s="10" t="s">
        <v>16</v>
      </c>
      <c r="R3649" s="21">
        <v>2000</v>
      </c>
      <c r="S3649" s="27" t="s">
        <v>13645</v>
      </c>
      <c r="T3649" s="25" t="str">
        <f>LEFT(S3649,3)</f>
        <v>Dec</v>
      </c>
      <c r="U3649" s="10" t="s">
        <v>29</v>
      </c>
      <c r="V3649" s="21">
        <v>8.3000000000000007</v>
      </c>
      <c r="W3649" s="10">
        <v>786000</v>
      </c>
      <c r="X3649" s="10" t="s">
        <v>10204</v>
      </c>
      <c r="Y3649" s="10" t="s">
        <v>5326</v>
      </c>
      <c r="Z3649" s="10" t="s">
        <v>358</v>
      </c>
      <c r="AA3649" s="22" t="s">
        <v>29</v>
      </c>
      <c r="AB3649" s="10">
        <v>4500000</v>
      </c>
      <c r="AC3649" s="10">
        <v>7390108</v>
      </c>
      <c r="AD3649" s="10" t="s">
        <v>10584</v>
      </c>
      <c r="AE3649" s="23">
        <v>102</v>
      </c>
    </row>
    <row r="3650" spans="1:31" x14ac:dyDescent="0.35">
      <c r="A3650" t="s">
        <v>11242</v>
      </c>
      <c r="B3650" t="s">
        <v>15</v>
      </c>
      <c r="C3650" t="s">
        <v>4883</v>
      </c>
      <c r="D3650" s="2">
        <v>2000</v>
      </c>
      <c r="E3650" t="s">
        <v>11243</v>
      </c>
      <c r="F3650" s="2">
        <v>8.4</v>
      </c>
      <c r="G3650">
        <v>1200000</v>
      </c>
      <c r="H3650" t="s">
        <v>10270</v>
      </c>
      <c r="I3650" t="s">
        <v>10270</v>
      </c>
      <c r="J3650" t="s">
        <v>10846</v>
      </c>
      <c r="K3650" s="3" t="s">
        <v>29</v>
      </c>
      <c r="L3650">
        <v>9000000</v>
      </c>
      <c r="M3650">
        <v>40047078</v>
      </c>
      <c r="N3650" t="s">
        <v>11188</v>
      </c>
      <c r="O3650" s="2">
        <v>113</v>
      </c>
      <c r="Q3650" s="9" t="s">
        <v>4883</v>
      </c>
      <c r="R3650" s="18">
        <v>2000</v>
      </c>
      <c r="S3650" s="26" t="s">
        <v>13646</v>
      </c>
      <c r="T3650" s="25" t="str">
        <f>LEFT(S3650,3)</f>
        <v>May</v>
      </c>
      <c r="U3650" s="9" t="s">
        <v>29</v>
      </c>
      <c r="V3650" s="18">
        <v>8.4</v>
      </c>
      <c r="W3650" s="9">
        <v>1200000</v>
      </c>
      <c r="X3650" s="9" t="s">
        <v>10270</v>
      </c>
      <c r="Y3650" s="9" t="s">
        <v>10270</v>
      </c>
      <c r="Z3650" s="9" t="s">
        <v>10846</v>
      </c>
      <c r="AA3650" s="19" t="s">
        <v>29</v>
      </c>
      <c r="AB3650" s="9">
        <v>9000000</v>
      </c>
      <c r="AC3650" s="9">
        <v>40047078</v>
      </c>
      <c r="AD3650" s="9" t="s">
        <v>11188</v>
      </c>
      <c r="AE3650" s="20">
        <v>113</v>
      </c>
    </row>
    <row r="3651" spans="1:31" x14ac:dyDescent="0.35">
      <c r="A3651" t="s">
        <v>11244</v>
      </c>
      <c r="B3651" t="s">
        <v>15</v>
      </c>
      <c r="C3651" t="s">
        <v>40</v>
      </c>
      <c r="D3651" s="2">
        <v>2000</v>
      </c>
      <c r="E3651" t="s">
        <v>11245</v>
      </c>
      <c r="F3651" s="2">
        <v>7.5</v>
      </c>
      <c r="G3651">
        <v>94000</v>
      </c>
      <c r="H3651" t="s">
        <v>4504</v>
      </c>
      <c r="I3651" t="s">
        <v>4504</v>
      </c>
      <c r="J3651" t="s">
        <v>11246</v>
      </c>
      <c r="K3651" s="3" t="s">
        <v>305</v>
      </c>
      <c r="L3651">
        <v>0</v>
      </c>
      <c r="M3651">
        <v>14493284</v>
      </c>
      <c r="N3651" t="s">
        <v>11078</v>
      </c>
      <c r="O3651" s="2">
        <v>108</v>
      </c>
      <c r="Q3651" s="10" t="s">
        <v>40</v>
      </c>
      <c r="R3651" s="21">
        <v>2000</v>
      </c>
      <c r="S3651" s="27" t="s">
        <v>13647</v>
      </c>
      <c r="T3651" s="25" t="str">
        <f>LEFT(S3651,3)</f>
        <v>Feb</v>
      </c>
      <c r="U3651" s="10" t="s">
        <v>29</v>
      </c>
      <c r="V3651" s="21">
        <v>7.5</v>
      </c>
      <c r="W3651" s="10">
        <v>94000</v>
      </c>
      <c r="X3651" s="10" t="s">
        <v>4504</v>
      </c>
      <c r="Y3651" s="10" t="s">
        <v>4504</v>
      </c>
      <c r="Z3651" s="10" t="s">
        <v>11246</v>
      </c>
      <c r="AA3651" s="22" t="s">
        <v>305</v>
      </c>
      <c r="AB3651" s="10">
        <v>0</v>
      </c>
      <c r="AC3651" s="10">
        <v>14493284</v>
      </c>
      <c r="AD3651" s="10" t="s">
        <v>11078</v>
      </c>
      <c r="AE3651" s="23">
        <v>108</v>
      </c>
    </row>
    <row r="3652" spans="1:31" x14ac:dyDescent="0.35">
      <c r="A3652" t="s">
        <v>11247</v>
      </c>
      <c r="B3652" t="s">
        <v>1998</v>
      </c>
      <c r="C3652" t="s">
        <v>24</v>
      </c>
      <c r="D3652" s="2">
        <v>2000</v>
      </c>
      <c r="E3652" t="s">
        <v>11248</v>
      </c>
      <c r="F3652" s="2">
        <v>7.8</v>
      </c>
      <c r="G3652">
        <v>542000</v>
      </c>
      <c r="H3652" t="s">
        <v>2054</v>
      </c>
      <c r="I3652" t="s">
        <v>11249</v>
      </c>
      <c r="J3652" t="s">
        <v>2090</v>
      </c>
      <c r="K3652" s="3" t="s">
        <v>29</v>
      </c>
      <c r="L3652">
        <v>90000000</v>
      </c>
      <c r="M3652">
        <v>429632142</v>
      </c>
      <c r="N3652" t="s">
        <v>179</v>
      </c>
      <c r="O3652" s="2">
        <v>143</v>
      </c>
      <c r="Q3652" s="9" t="s">
        <v>24</v>
      </c>
      <c r="R3652" s="18">
        <v>2000</v>
      </c>
      <c r="S3652" s="26" t="s">
        <v>13648</v>
      </c>
      <c r="T3652" s="25" t="str">
        <f>LEFT(S3652,3)</f>
        <v>Dec</v>
      </c>
      <c r="U3652" s="9" t="s">
        <v>29</v>
      </c>
      <c r="V3652" s="18">
        <v>7.8</v>
      </c>
      <c r="W3652" s="9">
        <v>542000</v>
      </c>
      <c r="X3652" s="9" t="s">
        <v>2054</v>
      </c>
      <c r="Y3652" s="9" t="s">
        <v>11249</v>
      </c>
      <c r="Z3652" s="9" t="s">
        <v>2090</v>
      </c>
      <c r="AA3652" s="19" t="s">
        <v>29</v>
      </c>
      <c r="AB3652" s="9">
        <v>90000000</v>
      </c>
      <c r="AC3652" s="9">
        <v>429632142</v>
      </c>
      <c r="AD3652" s="9" t="s">
        <v>179</v>
      </c>
      <c r="AE3652" s="20">
        <v>143</v>
      </c>
    </row>
    <row r="3653" spans="1:31" x14ac:dyDescent="0.35">
      <c r="A3653" t="s">
        <v>11250</v>
      </c>
      <c r="B3653" t="s">
        <v>15</v>
      </c>
      <c r="C3653" t="s">
        <v>40</v>
      </c>
      <c r="D3653" s="2">
        <v>2000</v>
      </c>
      <c r="E3653" t="s">
        <v>11215</v>
      </c>
      <c r="F3653" s="2">
        <v>6.2</v>
      </c>
      <c r="G3653">
        <v>238000</v>
      </c>
      <c r="H3653" t="s">
        <v>4628</v>
      </c>
      <c r="I3653" t="s">
        <v>9090</v>
      </c>
      <c r="J3653" t="s">
        <v>11251</v>
      </c>
      <c r="K3653" s="3" t="s">
        <v>29</v>
      </c>
      <c r="L3653">
        <v>19000000</v>
      </c>
      <c r="M3653">
        <v>278019771</v>
      </c>
      <c r="N3653" t="s">
        <v>8986</v>
      </c>
      <c r="O3653" s="2">
        <v>88</v>
      </c>
      <c r="Q3653" s="10" t="s">
        <v>40</v>
      </c>
      <c r="R3653" s="21">
        <v>2000</v>
      </c>
      <c r="S3653" s="27" t="s">
        <v>13642</v>
      </c>
      <c r="T3653" s="25" t="str">
        <f>LEFT(S3653,3)</f>
        <v>Jul</v>
      </c>
      <c r="U3653" s="10" t="s">
        <v>29</v>
      </c>
      <c r="V3653" s="21">
        <v>6.2</v>
      </c>
      <c r="W3653" s="10">
        <v>238000</v>
      </c>
      <c r="X3653" s="10" t="s">
        <v>4628</v>
      </c>
      <c r="Y3653" s="10" t="s">
        <v>9090</v>
      </c>
      <c r="Z3653" s="10" t="s">
        <v>11251</v>
      </c>
      <c r="AA3653" s="22" t="s">
        <v>29</v>
      </c>
      <c r="AB3653" s="10">
        <v>19000000</v>
      </c>
      <c r="AC3653" s="10">
        <v>278019771</v>
      </c>
      <c r="AD3653" s="10" t="s">
        <v>8986</v>
      </c>
      <c r="AE3653" s="23">
        <v>88</v>
      </c>
    </row>
    <row r="3654" spans="1:31" x14ac:dyDescent="0.35">
      <c r="A3654" t="s">
        <v>11252</v>
      </c>
      <c r="B3654" t="s">
        <v>1998</v>
      </c>
      <c r="C3654" t="s">
        <v>33</v>
      </c>
      <c r="D3654" s="2">
        <v>2000</v>
      </c>
      <c r="E3654" t="s">
        <v>11253</v>
      </c>
      <c r="F3654" s="2">
        <v>6.4</v>
      </c>
      <c r="G3654">
        <v>160000</v>
      </c>
      <c r="H3654" t="s">
        <v>538</v>
      </c>
      <c r="I3654" t="s">
        <v>11254</v>
      </c>
      <c r="J3654" t="s">
        <v>9712</v>
      </c>
      <c r="K3654" s="3" t="s">
        <v>29</v>
      </c>
      <c r="L3654">
        <v>140000000</v>
      </c>
      <c r="M3654">
        <v>328718434</v>
      </c>
      <c r="N3654" t="s">
        <v>22</v>
      </c>
      <c r="O3654" s="2">
        <v>130</v>
      </c>
      <c r="Q3654" s="9" t="s">
        <v>33</v>
      </c>
      <c r="R3654" s="18">
        <v>2000</v>
      </c>
      <c r="S3654" s="26" t="s">
        <v>13649</v>
      </c>
      <c r="T3654" s="25" t="str">
        <f>LEFT(S3654,3)</f>
        <v>Jun</v>
      </c>
      <c r="U3654" s="9" t="s">
        <v>29</v>
      </c>
      <c r="V3654" s="18">
        <v>6.4</v>
      </c>
      <c r="W3654" s="9">
        <v>160000</v>
      </c>
      <c r="X3654" s="9" t="s">
        <v>538</v>
      </c>
      <c r="Y3654" s="9" t="s">
        <v>11254</v>
      </c>
      <c r="Z3654" s="9" t="s">
        <v>9712</v>
      </c>
      <c r="AA3654" s="19" t="s">
        <v>29</v>
      </c>
      <c r="AB3654" s="9">
        <v>140000000</v>
      </c>
      <c r="AC3654" s="9">
        <v>328718434</v>
      </c>
      <c r="AD3654" s="9" t="s">
        <v>22</v>
      </c>
      <c r="AE3654" s="20">
        <v>130</v>
      </c>
    </row>
    <row r="3655" spans="1:31" x14ac:dyDescent="0.35">
      <c r="A3655" t="s">
        <v>11255</v>
      </c>
      <c r="B3655" t="s">
        <v>1998</v>
      </c>
      <c r="C3655" t="s">
        <v>40</v>
      </c>
      <c r="D3655" s="2">
        <v>2000</v>
      </c>
      <c r="E3655" t="s">
        <v>11256</v>
      </c>
      <c r="F3655" s="2">
        <v>5.7</v>
      </c>
      <c r="G3655">
        <v>108000</v>
      </c>
      <c r="H3655" t="s">
        <v>11257</v>
      </c>
      <c r="I3655" t="s">
        <v>11258</v>
      </c>
      <c r="J3655" t="s">
        <v>11259</v>
      </c>
      <c r="K3655" s="3" t="s">
        <v>29</v>
      </c>
      <c r="L3655">
        <v>45000000</v>
      </c>
      <c r="M3655">
        <v>113916474</v>
      </c>
      <c r="N3655" t="s">
        <v>2091</v>
      </c>
      <c r="O3655" s="2">
        <v>100</v>
      </c>
      <c r="Q3655" s="10" t="s">
        <v>40</v>
      </c>
      <c r="R3655" s="21">
        <v>2000</v>
      </c>
      <c r="S3655" s="27" t="s">
        <v>13650</v>
      </c>
      <c r="T3655" s="25" t="str">
        <f>LEFT(S3655,3)</f>
        <v>Aug</v>
      </c>
      <c r="U3655" s="10" t="s">
        <v>29</v>
      </c>
      <c r="V3655" s="21">
        <v>5.7</v>
      </c>
      <c r="W3655" s="10">
        <v>108000</v>
      </c>
      <c r="X3655" s="10" t="s">
        <v>11257</v>
      </c>
      <c r="Y3655" s="10" t="s">
        <v>11258</v>
      </c>
      <c r="Z3655" s="10" t="s">
        <v>11259</v>
      </c>
      <c r="AA3655" s="22" t="s">
        <v>29</v>
      </c>
      <c r="AB3655" s="10">
        <v>45000000</v>
      </c>
      <c r="AC3655" s="10">
        <v>113916474</v>
      </c>
      <c r="AD3655" s="10" t="s">
        <v>2091</v>
      </c>
      <c r="AE3655" s="23">
        <v>100</v>
      </c>
    </row>
    <row r="3656" spans="1:31" x14ac:dyDescent="0.35">
      <c r="A3656" t="s">
        <v>11260</v>
      </c>
      <c r="B3656" t="s">
        <v>1998</v>
      </c>
      <c r="C3656" t="s">
        <v>33</v>
      </c>
      <c r="D3656" s="2">
        <v>2000</v>
      </c>
      <c r="E3656" t="s">
        <v>10982</v>
      </c>
      <c r="F3656" s="2">
        <v>7.4</v>
      </c>
      <c r="G3656">
        <v>582000</v>
      </c>
      <c r="H3656" t="s">
        <v>8458</v>
      </c>
      <c r="I3656" t="s">
        <v>11261</v>
      </c>
      <c r="J3656" t="s">
        <v>7994</v>
      </c>
      <c r="K3656" s="3" t="s">
        <v>29</v>
      </c>
      <c r="L3656">
        <v>75000000</v>
      </c>
      <c r="M3656">
        <v>296339528</v>
      </c>
      <c r="N3656" t="s">
        <v>179</v>
      </c>
      <c r="O3656" s="2">
        <v>104</v>
      </c>
      <c r="Q3656" s="9" t="s">
        <v>33</v>
      </c>
      <c r="R3656" s="18">
        <v>2000</v>
      </c>
      <c r="S3656" s="26" t="s">
        <v>13617</v>
      </c>
      <c r="T3656" s="25" t="str">
        <f>LEFT(S3656,3)</f>
        <v>Jul</v>
      </c>
      <c r="U3656" s="9" t="s">
        <v>29</v>
      </c>
      <c r="V3656" s="18">
        <v>7.4</v>
      </c>
      <c r="W3656" s="9">
        <v>582000</v>
      </c>
      <c r="X3656" s="9" t="s">
        <v>8458</v>
      </c>
      <c r="Y3656" s="9" t="s">
        <v>11261</v>
      </c>
      <c r="Z3656" s="9" t="s">
        <v>7994</v>
      </c>
      <c r="AA3656" s="19" t="s">
        <v>29</v>
      </c>
      <c r="AB3656" s="9">
        <v>75000000</v>
      </c>
      <c r="AC3656" s="9">
        <v>296339528</v>
      </c>
      <c r="AD3656" s="9" t="s">
        <v>179</v>
      </c>
      <c r="AE3656" s="20">
        <v>104</v>
      </c>
    </row>
    <row r="3657" spans="1:31" x14ac:dyDescent="0.35">
      <c r="A3657" t="s">
        <v>11262</v>
      </c>
      <c r="B3657" t="s">
        <v>1998</v>
      </c>
      <c r="C3657" t="s">
        <v>33</v>
      </c>
      <c r="D3657" s="2">
        <v>2000</v>
      </c>
      <c r="E3657" t="s">
        <v>11256</v>
      </c>
      <c r="F3657" s="2">
        <v>6.4</v>
      </c>
      <c r="G3657">
        <v>75000</v>
      </c>
      <c r="H3657" t="s">
        <v>84</v>
      </c>
      <c r="I3657" t="s">
        <v>11263</v>
      </c>
      <c r="J3657" t="s">
        <v>84</v>
      </c>
      <c r="K3657" s="3" t="s">
        <v>29</v>
      </c>
      <c r="L3657">
        <v>65000000</v>
      </c>
      <c r="M3657">
        <v>128884132</v>
      </c>
      <c r="N3657" t="s">
        <v>11264</v>
      </c>
      <c r="O3657" s="2">
        <v>130</v>
      </c>
      <c r="Q3657" s="10" t="s">
        <v>33</v>
      </c>
      <c r="R3657" s="21">
        <v>2000</v>
      </c>
      <c r="S3657" s="27" t="s">
        <v>13650</v>
      </c>
      <c r="T3657" s="25" t="str">
        <f>LEFT(S3657,3)</f>
        <v>Aug</v>
      </c>
      <c r="U3657" s="10" t="s">
        <v>29</v>
      </c>
      <c r="V3657" s="21">
        <v>6.4</v>
      </c>
      <c r="W3657" s="10">
        <v>75000</v>
      </c>
      <c r="X3657" s="10" t="s">
        <v>84</v>
      </c>
      <c r="Y3657" s="10" t="s">
        <v>11263</v>
      </c>
      <c r="Z3657" s="10" t="s">
        <v>84</v>
      </c>
      <c r="AA3657" s="22" t="s">
        <v>29</v>
      </c>
      <c r="AB3657" s="10">
        <v>65000000</v>
      </c>
      <c r="AC3657" s="10">
        <v>128884132</v>
      </c>
      <c r="AD3657" s="10" t="s">
        <v>11264</v>
      </c>
      <c r="AE3657" s="23">
        <v>130</v>
      </c>
    </row>
    <row r="3658" spans="1:31" x14ac:dyDescent="0.35">
      <c r="A3658" t="s">
        <v>11265</v>
      </c>
      <c r="B3658" t="s">
        <v>15</v>
      </c>
      <c r="C3658" t="s">
        <v>33</v>
      </c>
      <c r="D3658" s="2">
        <v>2000</v>
      </c>
      <c r="E3658" t="s">
        <v>11266</v>
      </c>
      <c r="F3658" s="2">
        <v>7.2</v>
      </c>
      <c r="G3658">
        <v>260000</v>
      </c>
      <c r="H3658" t="s">
        <v>6852</v>
      </c>
      <c r="I3658" t="s">
        <v>10071</v>
      </c>
      <c r="J3658" t="s">
        <v>534</v>
      </c>
      <c r="K3658" s="3" t="s">
        <v>29</v>
      </c>
      <c r="L3658">
        <v>110000000</v>
      </c>
      <c r="M3658">
        <v>215294342</v>
      </c>
      <c r="N3658" t="s">
        <v>30</v>
      </c>
      <c r="O3658" s="2">
        <v>165</v>
      </c>
      <c r="Q3658" s="9" t="s">
        <v>33</v>
      </c>
      <c r="R3658" s="18">
        <v>2000</v>
      </c>
      <c r="S3658" s="26" t="s">
        <v>13651</v>
      </c>
      <c r="T3658" s="25" t="str">
        <f>LEFT(S3658,3)</f>
        <v>Jun</v>
      </c>
      <c r="U3658" s="9" t="s">
        <v>29</v>
      </c>
      <c r="V3658" s="18">
        <v>7.2</v>
      </c>
      <c r="W3658" s="9">
        <v>260000</v>
      </c>
      <c r="X3658" s="9" t="s">
        <v>6852</v>
      </c>
      <c r="Y3658" s="9" t="s">
        <v>10071</v>
      </c>
      <c r="Z3658" s="9" t="s">
        <v>534</v>
      </c>
      <c r="AA3658" s="19" t="s">
        <v>29</v>
      </c>
      <c r="AB3658" s="9">
        <v>110000000</v>
      </c>
      <c r="AC3658" s="9">
        <v>215294342</v>
      </c>
      <c r="AD3658" s="9" t="s">
        <v>30</v>
      </c>
      <c r="AE3658" s="20">
        <v>165</v>
      </c>
    </row>
    <row r="3659" spans="1:31" x14ac:dyDescent="0.35">
      <c r="A3659" t="s">
        <v>11267</v>
      </c>
      <c r="B3659" t="s">
        <v>15</v>
      </c>
      <c r="C3659" t="s">
        <v>62</v>
      </c>
      <c r="D3659" s="2">
        <v>2000</v>
      </c>
      <c r="E3659" t="s">
        <v>11268</v>
      </c>
      <c r="F3659" s="2">
        <v>7.4</v>
      </c>
      <c r="G3659">
        <v>182000</v>
      </c>
      <c r="H3659" t="s">
        <v>5105</v>
      </c>
      <c r="I3659" t="s">
        <v>10152</v>
      </c>
      <c r="J3659" t="s">
        <v>6284</v>
      </c>
      <c r="K3659" s="3" t="s">
        <v>29</v>
      </c>
      <c r="L3659">
        <v>52000000</v>
      </c>
      <c r="M3659">
        <v>256271286</v>
      </c>
      <c r="N3659" t="s">
        <v>60</v>
      </c>
      <c r="O3659" s="2">
        <v>131</v>
      </c>
      <c r="Q3659" s="10" t="s">
        <v>62</v>
      </c>
      <c r="R3659" s="21">
        <v>2000</v>
      </c>
      <c r="S3659" s="27" t="s">
        <v>13652</v>
      </c>
      <c r="T3659" s="25" t="str">
        <f>LEFT(S3659,3)</f>
        <v>Mar</v>
      </c>
      <c r="U3659" s="10" t="s">
        <v>29</v>
      </c>
      <c r="V3659" s="21">
        <v>7.4</v>
      </c>
      <c r="W3659" s="10">
        <v>182000</v>
      </c>
      <c r="X3659" s="10" t="s">
        <v>5105</v>
      </c>
      <c r="Y3659" s="10" t="s">
        <v>10152</v>
      </c>
      <c r="Z3659" s="10" t="s">
        <v>6284</v>
      </c>
      <c r="AA3659" s="22" t="s">
        <v>29</v>
      </c>
      <c r="AB3659" s="10">
        <v>52000000</v>
      </c>
      <c r="AC3659" s="10">
        <v>256271286</v>
      </c>
      <c r="AD3659" s="10" t="s">
        <v>60</v>
      </c>
      <c r="AE3659" s="23">
        <v>131</v>
      </c>
    </row>
    <row r="3660" spans="1:31" x14ac:dyDescent="0.35">
      <c r="A3660" t="s">
        <v>11269</v>
      </c>
      <c r="B3660" t="s">
        <v>1998</v>
      </c>
      <c r="C3660" t="s">
        <v>16</v>
      </c>
      <c r="D3660" s="2">
        <v>2000</v>
      </c>
      <c r="E3660" t="s">
        <v>11270</v>
      </c>
      <c r="F3660" s="2">
        <v>7.3</v>
      </c>
      <c r="G3660">
        <v>396000</v>
      </c>
      <c r="H3660" t="s">
        <v>10474</v>
      </c>
      <c r="I3660" t="s">
        <v>10474</v>
      </c>
      <c r="J3660" t="s">
        <v>4458</v>
      </c>
      <c r="K3660" s="3" t="s">
        <v>29</v>
      </c>
      <c r="L3660">
        <v>75000000</v>
      </c>
      <c r="M3660">
        <v>248118121</v>
      </c>
      <c r="N3660" t="s">
        <v>2091</v>
      </c>
      <c r="O3660" s="2">
        <v>106</v>
      </c>
      <c r="Q3660" s="9" t="s">
        <v>16</v>
      </c>
      <c r="R3660" s="18">
        <v>2000</v>
      </c>
      <c r="S3660" s="26" t="s">
        <v>13653</v>
      </c>
      <c r="T3660" s="25" t="str">
        <f>LEFT(S3660,3)</f>
        <v>Nov</v>
      </c>
      <c r="U3660" s="9" t="s">
        <v>29</v>
      </c>
      <c r="V3660" s="18">
        <v>7.3</v>
      </c>
      <c r="W3660" s="9">
        <v>396000</v>
      </c>
      <c r="X3660" s="9" t="s">
        <v>10474</v>
      </c>
      <c r="Y3660" s="9" t="s">
        <v>10474</v>
      </c>
      <c r="Z3660" s="9" t="s">
        <v>4458</v>
      </c>
      <c r="AA3660" s="19" t="s">
        <v>29</v>
      </c>
      <c r="AB3660" s="9">
        <v>75000000</v>
      </c>
      <c r="AC3660" s="9">
        <v>248118121</v>
      </c>
      <c r="AD3660" s="9" t="s">
        <v>2091</v>
      </c>
      <c r="AE3660" s="20">
        <v>106</v>
      </c>
    </row>
    <row r="3661" spans="1:31" x14ac:dyDescent="0.35">
      <c r="A3661" t="s">
        <v>11271</v>
      </c>
      <c r="B3661" t="s">
        <v>1998</v>
      </c>
      <c r="C3661" t="s">
        <v>33</v>
      </c>
      <c r="D3661" s="2">
        <v>2000</v>
      </c>
      <c r="E3661" t="s">
        <v>11272</v>
      </c>
      <c r="F3661" s="2">
        <v>5.6</v>
      </c>
      <c r="G3661">
        <v>179000</v>
      </c>
      <c r="H3661" t="s">
        <v>11273</v>
      </c>
      <c r="I3661" t="s">
        <v>11274</v>
      </c>
      <c r="J3661" t="s">
        <v>8849</v>
      </c>
      <c r="K3661" s="3" t="s">
        <v>29</v>
      </c>
      <c r="L3661">
        <v>93000000</v>
      </c>
      <c r="M3661">
        <v>264105545</v>
      </c>
      <c r="N3661" t="s">
        <v>30</v>
      </c>
      <c r="O3661" s="2">
        <v>98</v>
      </c>
      <c r="Q3661" s="10" t="s">
        <v>33</v>
      </c>
      <c r="R3661" s="21">
        <v>2000</v>
      </c>
      <c r="S3661" s="27" t="s">
        <v>13654</v>
      </c>
      <c r="T3661" s="25" t="str">
        <f>LEFT(S3661,3)</f>
        <v>Nov</v>
      </c>
      <c r="U3661" s="10" t="s">
        <v>29</v>
      </c>
      <c r="V3661" s="21">
        <v>5.6</v>
      </c>
      <c r="W3661" s="10">
        <v>179000</v>
      </c>
      <c r="X3661" s="10" t="s">
        <v>11273</v>
      </c>
      <c r="Y3661" s="10" t="s">
        <v>11274</v>
      </c>
      <c r="Z3661" s="10" t="s">
        <v>8849</v>
      </c>
      <c r="AA3661" s="22" t="s">
        <v>29</v>
      </c>
      <c r="AB3661" s="10">
        <v>93000000</v>
      </c>
      <c r="AC3661" s="10">
        <v>264105545</v>
      </c>
      <c r="AD3661" s="10" t="s">
        <v>30</v>
      </c>
      <c r="AE3661" s="23">
        <v>98</v>
      </c>
    </row>
    <row r="3662" spans="1:31" x14ac:dyDescent="0.35">
      <c r="A3662" t="s">
        <v>11275</v>
      </c>
      <c r="B3662" t="s">
        <v>15</v>
      </c>
      <c r="C3662" t="s">
        <v>40</v>
      </c>
      <c r="D3662" s="2">
        <v>2000</v>
      </c>
      <c r="E3662" t="s">
        <v>10685</v>
      </c>
      <c r="F3662" s="2">
        <v>6.4</v>
      </c>
      <c r="G3662">
        <v>161000</v>
      </c>
      <c r="H3662" t="s">
        <v>11276</v>
      </c>
      <c r="I3662" t="s">
        <v>11276</v>
      </c>
      <c r="J3662" t="s">
        <v>11277</v>
      </c>
      <c r="K3662" s="3" t="s">
        <v>29</v>
      </c>
      <c r="L3662">
        <v>16000000</v>
      </c>
      <c r="M3662">
        <v>119754278</v>
      </c>
      <c r="N3662" t="s">
        <v>9685</v>
      </c>
      <c r="O3662" s="2">
        <v>93</v>
      </c>
      <c r="Q3662" s="9" t="s">
        <v>40</v>
      </c>
      <c r="R3662" s="18">
        <v>2000</v>
      </c>
      <c r="S3662" s="26" t="s">
        <v>13578</v>
      </c>
      <c r="T3662" s="25" t="str">
        <f>LEFT(S3662,3)</f>
        <v>May</v>
      </c>
      <c r="U3662" s="9" t="s">
        <v>29</v>
      </c>
      <c r="V3662" s="18">
        <v>6.4</v>
      </c>
      <c r="W3662" s="9">
        <v>161000</v>
      </c>
      <c r="X3662" s="9" t="s">
        <v>11276</v>
      </c>
      <c r="Y3662" s="9" t="s">
        <v>11276</v>
      </c>
      <c r="Z3662" s="9" t="s">
        <v>11277</v>
      </c>
      <c r="AA3662" s="19" t="s">
        <v>29</v>
      </c>
      <c r="AB3662" s="9">
        <v>16000000</v>
      </c>
      <c r="AC3662" s="9">
        <v>119754278</v>
      </c>
      <c r="AD3662" s="9" t="s">
        <v>9685</v>
      </c>
      <c r="AE3662" s="20">
        <v>93</v>
      </c>
    </row>
    <row r="3663" spans="1:31" x14ac:dyDescent="0.35">
      <c r="A3663" t="s">
        <v>11278</v>
      </c>
      <c r="B3663" t="s">
        <v>15</v>
      </c>
      <c r="C3663" t="s">
        <v>24</v>
      </c>
      <c r="D3663" s="2">
        <v>2000</v>
      </c>
      <c r="E3663" t="s">
        <v>10932</v>
      </c>
      <c r="F3663" s="2">
        <v>6.7</v>
      </c>
      <c r="G3663">
        <v>228000</v>
      </c>
      <c r="H3663" t="s">
        <v>8085</v>
      </c>
      <c r="I3663" t="s">
        <v>8086</v>
      </c>
      <c r="J3663" t="s">
        <v>8509</v>
      </c>
      <c r="K3663" s="3" t="s">
        <v>29</v>
      </c>
      <c r="L3663">
        <v>50000000</v>
      </c>
      <c r="M3663">
        <v>144056873</v>
      </c>
      <c r="N3663" t="s">
        <v>11279</v>
      </c>
      <c r="O3663" s="2">
        <v>119</v>
      </c>
      <c r="Q3663" s="10" t="s">
        <v>24</v>
      </c>
      <c r="R3663" s="21">
        <v>2000</v>
      </c>
      <c r="S3663" s="27" t="s">
        <v>13612</v>
      </c>
      <c r="T3663" s="25" t="str">
        <f>LEFT(S3663,3)</f>
        <v>Feb</v>
      </c>
      <c r="U3663" s="10" t="s">
        <v>29</v>
      </c>
      <c r="V3663" s="21">
        <v>6.7</v>
      </c>
      <c r="W3663" s="10">
        <v>228000</v>
      </c>
      <c r="X3663" s="10" t="s">
        <v>8085</v>
      </c>
      <c r="Y3663" s="10" t="s">
        <v>8086</v>
      </c>
      <c r="Z3663" s="10" t="s">
        <v>8509</v>
      </c>
      <c r="AA3663" s="22" t="s">
        <v>29</v>
      </c>
      <c r="AB3663" s="10">
        <v>50000000</v>
      </c>
      <c r="AC3663" s="10">
        <v>144056873</v>
      </c>
      <c r="AD3663" s="10" t="s">
        <v>11279</v>
      </c>
      <c r="AE3663" s="23">
        <v>119</v>
      </c>
    </row>
    <row r="3664" spans="1:31" x14ac:dyDescent="0.35">
      <c r="A3664" t="s">
        <v>11280</v>
      </c>
      <c r="B3664" t="s">
        <v>1998</v>
      </c>
      <c r="C3664" t="s">
        <v>40</v>
      </c>
      <c r="D3664" s="2">
        <v>2000</v>
      </c>
      <c r="E3664" t="s">
        <v>11281</v>
      </c>
      <c r="F3664" s="2">
        <v>6</v>
      </c>
      <c r="G3664">
        <v>90000</v>
      </c>
      <c r="H3664" t="s">
        <v>11282</v>
      </c>
      <c r="I3664" t="s">
        <v>11283</v>
      </c>
      <c r="J3664" t="s">
        <v>10166</v>
      </c>
      <c r="K3664" s="3" t="s">
        <v>29</v>
      </c>
      <c r="L3664">
        <v>11000000</v>
      </c>
      <c r="M3664">
        <v>90449929</v>
      </c>
      <c r="N3664" t="s">
        <v>6330</v>
      </c>
      <c r="O3664" s="2">
        <v>98</v>
      </c>
      <c r="Q3664" s="9" t="s">
        <v>40</v>
      </c>
      <c r="R3664" s="18">
        <v>2000</v>
      </c>
      <c r="S3664" s="26" t="s">
        <v>13655</v>
      </c>
      <c r="T3664" s="25" t="str">
        <f>LEFT(S3664,3)</f>
        <v>Aug</v>
      </c>
      <c r="U3664" s="9" t="s">
        <v>29</v>
      </c>
      <c r="V3664" s="18">
        <v>6</v>
      </c>
      <c r="W3664" s="9">
        <v>90000</v>
      </c>
      <c r="X3664" s="9" t="s">
        <v>11282</v>
      </c>
      <c r="Y3664" s="9" t="s">
        <v>11283</v>
      </c>
      <c r="Z3664" s="9" t="s">
        <v>10166</v>
      </c>
      <c r="AA3664" s="19" t="s">
        <v>29</v>
      </c>
      <c r="AB3664" s="9">
        <v>11000000</v>
      </c>
      <c r="AC3664" s="9">
        <v>90449929</v>
      </c>
      <c r="AD3664" s="9" t="s">
        <v>6330</v>
      </c>
      <c r="AE3664" s="20">
        <v>98</v>
      </c>
    </row>
    <row r="3665" spans="1:31" x14ac:dyDescent="0.35">
      <c r="A3665" t="s">
        <v>11284</v>
      </c>
      <c r="B3665" t="s">
        <v>32</v>
      </c>
      <c r="C3665" t="s">
        <v>62</v>
      </c>
      <c r="D3665" s="2">
        <v>2000</v>
      </c>
      <c r="E3665" t="s">
        <v>11285</v>
      </c>
      <c r="F3665" s="2">
        <v>7.8</v>
      </c>
      <c r="G3665">
        <v>202000</v>
      </c>
      <c r="H3665" t="s">
        <v>5911</v>
      </c>
      <c r="I3665" t="s">
        <v>11286</v>
      </c>
      <c r="J3665" t="s">
        <v>4124</v>
      </c>
      <c r="K3665" s="3" t="s">
        <v>29</v>
      </c>
      <c r="L3665">
        <v>30000000</v>
      </c>
      <c r="M3665">
        <v>136771683</v>
      </c>
      <c r="N3665" t="s">
        <v>11287</v>
      </c>
      <c r="O3665" s="2">
        <v>113</v>
      </c>
      <c r="Q3665" s="10" t="s">
        <v>62</v>
      </c>
      <c r="R3665" s="21">
        <v>2000</v>
      </c>
      <c r="S3665" s="27" t="s">
        <v>13656</v>
      </c>
      <c r="T3665" s="25" t="str">
        <f>LEFT(S3665,3)</f>
        <v>Sep</v>
      </c>
      <c r="U3665" s="10" t="s">
        <v>29</v>
      </c>
      <c r="V3665" s="21">
        <v>7.8</v>
      </c>
      <c r="W3665" s="10">
        <v>202000</v>
      </c>
      <c r="X3665" s="10" t="s">
        <v>5911</v>
      </c>
      <c r="Y3665" s="10" t="s">
        <v>11286</v>
      </c>
      <c r="Z3665" s="10" t="s">
        <v>4124</v>
      </c>
      <c r="AA3665" s="22" t="s">
        <v>29</v>
      </c>
      <c r="AB3665" s="10">
        <v>30000000</v>
      </c>
      <c r="AC3665" s="10">
        <v>136771683</v>
      </c>
      <c r="AD3665" s="10" t="s">
        <v>11287</v>
      </c>
      <c r="AE3665" s="23">
        <v>113</v>
      </c>
    </row>
    <row r="3666" spans="1:31" x14ac:dyDescent="0.35">
      <c r="A3666" t="s">
        <v>11288</v>
      </c>
      <c r="B3666" t="s">
        <v>1998</v>
      </c>
      <c r="C3666" t="s">
        <v>33</v>
      </c>
      <c r="D3666" s="2">
        <v>2000</v>
      </c>
      <c r="E3666" t="s">
        <v>11289</v>
      </c>
      <c r="F3666" s="2">
        <v>6.1</v>
      </c>
      <c r="G3666">
        <v>322000</v>
      </c>
      <c r="H3666" t="s">
        <v>7473</v>
      </c>
      <c r="I3666" t="s">
        <v>8997</v>
      </c>
      <c r="J3666" t="s">
        <v>1477</v>
      </c>
      <c r="K3666" s="3" t="s">
        <v>29</v>
      </c>
      <c r="L3666">
        <v>125000000</v>
      </c>
      <c r="M3666">
        <v>546388108</v>
      </c>
      <c r="N3666" t="s">
        <v>43</v>
      </c>
      <c r="O3666" s="2">
        <v>123</v>
      </c>
      <c r="Q3666" s="9" t="s">
        <v>33</v>
      </c>
      <c r="R3666" s="18">
        <v>2000</v>
      </c>
      <c r="S3666" s="26" t="s">
        <v>13657</v>
      </c>
      <c r="T3666" s="25" t="str">
        <f>LEFT(S3666,3)</f>
        <v>May</v>
      </c>
      <c r="U3666" s="9" t="s">
        <v>29</v>
      </c>
      <c r="V3666" s="18">
        <v>6.1</v>
      </c>
      <c r="W3666" s="9">
        <v>322000</v>
      </c>
      <c r="X3666" s="9" t="s">
        <v>7473</v>
      </c>
      <c r="Y3666" s="9" t="s">
        <v>8997</v>
      </c>
      <c r="Z3666" s="9" t="s">
        <v>1477</v>
      </c>
      <c r="AA3666" s="19" t="s">
        <v>29</v>
      </c>
      <c r="AB3666" s="9">
        <v>125000000</v>
      </c>
      <c r="AC3666" s="9">
        <v>546388108</v>
      </c>
      <c r="AD3666" s="9" t="s">
        <v>43</v>
      </c>
      <c r="AE3666" s="20">
        <v>123</v>
      </c>
    </row>
    <row r="3667" spans="1:31" x14ac:dyDescent="0.35">
      <c r="A3667" t="s">
        <v>11290</v>
      </c>
      <c r="B3667" t="s">
        <v>1998</v>
      </c>
      <c r="C3667" t="s">
        <v>24</v>
      </c>
      <c r="D3667" s="2">
        <v>2000</v>
      </c>
      <c r="E3667" t="s">
        <v>11245</v>
      </c>
      <c r="F3667" s="2">
        <v>7.7</v>
      </c>
      <c r="G3667">
        <v>295000</v>
      </c>
      <c r="H3667" t="s">
        <v>2093</v>
      </c>
      <c r="I3667" t="s">
        <v>11291</v>
      </c>
      <c r="J3667" t="s">
        <v>9712</v>
      </c>
      <c r="K3667" s="3" t="s">
        <v>21</v>
      </c>
      <c r="L3667">
        <v>26000000</v>
      </c>
      <c r="M3667">
        <v>71870729</v>
      </c>
      <c r="N3667" t="s">
        <v>2091</v>
      </c>
      <c r="O3667" s="2">
        <v>107</v>
      </c>
      <c r="Q3667" s="10" t="s">
        <v>24</v>
      </c>
      <c r="R3667" s="21">
        <v>2000</v>
      </c>
      <c r="S3667" s="27" t="s">
        <v>13647</v>
      </c>
      <c r="T3667" s="25" t="str">
        <f>LEFT(S3667,3)</f>
        <v>Feb</v>
      </c>
      <c r="U3667" s="10" t="s">
        <v>29</v>
      </c>
      <c r="V3667" s="21">
        <v>7.7</v>
      </c>
      <c r="W3667" s="10">
        <v>295000</v>
      </c>
      <c r="X3667" s="10" t="s">
        <v>2093</v>
      </c>
      <c r="Y3667" s="10" t="s">
        <v>11291</v>
      </c>
      <c r="Z3667" s="10" t="s">
        <v>9712</v>
      </c>
      <c r="AA3667" s="22" t="s">
        <v>21</v>
      </c>
      <c r="AB3667" s="10">
        <v>26000000</v>
      </c>
      <c r="AC3667" s="10">
        <v>71870729</v>
      </c>
      <c r="AD3667" s="10" t="s">
        <v>2091</v>
      </c>
      <c r="AE3667" s="23">
        <v>107</v>
      </c>
    </row>
    <row r="3668" spans="1:31" x14ac:dyDescent="0.35">
      <c r="A3668" t="s">
        <v>11292</v>
      </c>
      <c r="B3668" t="s">
        <v>1998</v>
      </c>
      <c r="C3668" t="s">
        <v>33</v>
      </c>
      <c r="D3668" s="2">
        <v>2000</v>
      </c>
      <c r="E3668" t="s">
        <v>11293</v>
      </c>
      <c r="F3668" s="2">
        <v>5.9</v>
      </c>
      <c r="G3668">
        <v>118000</v>
      </c>
      <c r="H3668" t="s">
        <v>926</v>
      </c>
      <c r="I3668" t="s">
        <v>11294</v>
      </c>
      <c r="J3668" t="s">
        <v>997</v>
      </c>
      <c r="K3668" s="3" t="s">
        <v>29</v>
      </c>
      <c r="L3668">
        <v>82000000</v>
      </c>
      <c r="M3668">
        <v>96085477</v>
      </c>
      <c r="N3668" t="s">
        <v>9664</v>
      </c>
      <c r="O3668" s="2">
        <v>123</v>
      </c>
      <c r="Q3668" s="9" t="s">
        <v>33</v>
      </c>
      <c r="R3668" s="18">
        <v>2000</v>
      </c>
      <c r="S3668" s="26" t="s">
        <v>13658</v>
      </c>
      <c r="T3668" s="25" t="str">
        <f>LEFT(S3668,3)</f>
        <v>Nov</v>
      </c>
      <c r="U3668" s="9" t="s">
        <v>29</v>
      </c>
      <c r="V3668" s="18">
        <v>5.9</v>
      </c>
      <c r="W3668" s="9">
        <v>118000</v>
      </c>
      <c r="X3668" s="9" t="s">
        <v>926</v>
      </c>
      <c r="Y3668" s="9" t="s">
        <v>11294</v>
      </c>
      <c r="Z3668" s="9" t="s">
        <v>997</v>
      </c>
      <c r="AA3668" s="19" t="s">
        <v>29</v>
      </c>
      <c r="AB3668" s="9">
        <v>82000000</v>
      </c>
      <c r="AC3668" s="9">
        <v>96085477</v>
      </c>
      <c r="AD3668" s="9" t="s">
        <v>9664</v>
      </c>
      <c r="AE3668" s="20">
        <v>123</v>
      </c>
    </row>
    <row r="3669" spans="1:31" x14ac:dyDescent="0.35">
      <c r="A3669" t="s">
        <v>11295</v>
      </c>
      <c r="B3669" t="s">
        <v>336</v>
      </c>
      <c r="C3669" t="s">
        <v>389</v>
      </c>
      <c r="D3669" s="2">
        <v>2000</v>
      </c>
      <c r="E3669" t="s">
        <v>11296</v>
      </c>
      <c r="F3669" s="2">
        <v>7</v>
      </c>
      <c r="G3669">
        <v>181000</v>
      </c>
      <c r="H3669" t="s">
        <v>11297</v>
      </c>
      <c r="I3669" t="s">
        <v>11297</v>
      </c>
      <c r="J3669" t="s">
        <v>534</v>
      </c>
      <c r="K3669" s="3" t="s">
        <v>29</v>
      </c>
      <c r="L3669">
        <v>45000000</v>
      </c>
      <c r="M3669">
        <v>224834564</v>
      </c>
      <c r="N3669" t="s">
        <v>11298</v>
      </c>
      <c r="O3669" s="2">
        <v>84</v>
      </c>
      <c r="Q3669" s="10" t="s">
        <v>389</v>
      </c>
      <c r="R3669" s="21">
        <v>2000</v>
      </c>
      <c r="S3669" s="27" t="s">
        <v>13659</v>
      </c>
      <c r="T3669" s="25" t="str">
        <f>LEFT(S3669,3)</f>
        <v>Jun</v>
      </c>
      <c r="U3669" s="10" t="s">
        <v>29</v>
      </c>
      <c r="V3669" s="21">
        <v>7</v>
      </c>
      <c r="W3669" s="10">
        <v>181000</v>
      </c>
      <c r="X3669" s="10" t="s">
        <v>11297</v>
      </c>
      <c r="Y3669" s="10" t="s">
        <v>11297</v>
      </c>
      <c r="Z3669" s="10" t="s">
        <v>534</v>
      </c>
      <c r="AA3669" s="22" t="s">
        <v>29</v>
      </c>
      <c r="AB3669" s="10">
        <v>45000000</v>
      </c>
      <c r="AC3669" s="10">
        <v>224834564</v>
      </c>
      <c r="AD3669" s="10" t="s">
        <v>11298</v>
      </c>
      <c r="AE3669" s="23">
        <v>84</v>
      </c>
    </row>
    <row r="3670" spans="1:31" x14ac:dyDescent="0.35">
      <c r="A3670" t="s">
        <v>11299</v>
      </c>
      <c r="B3670" t="s">
        <v>15</v>
      </c>
      <c r="C3670" t="s">
        <v>103</v>
      </c>
      <c r="D3670" s="2">
        <v>2000</v>
      </c>
      <c r="E3670" t="s">
        <v>11049</v>
      </c>
      <c r="F3670" s="2">
        <v>6.4</v>
      </c>
      <c r="G3670">
        <v>97000</v>
      </c>
      <c r="H3670" t="s">
        <v>11300</v>
      </c>
      <c r="I3670" t="s">
        <v>11301</v>
      </c>
      <c r="J3670" t="s">
        <v>9701</v>
      </c>
      <c r="K3670" s="3" t="s">
        <v>29</v>
      </c>
      <c r="L3670">
        <v>33000000</v>
      </c>
      <c r="M3670">
        <v>104155843</v>
      </c>
      <c r="N3670" t="s">
        <v>2025</v>
      </c>
      <c r="O3670" s="2">
        <v>107</v>
      </c>
      <c r="Q3670" s="9" t="s">
        <v>103</v>
      </c>
      <c r="R3670" s="18">
        <v>2000</v>
      </c>
      <c r="S3670" s="26" t="s">
        <v>13624</v>
      </c>
      <c r="T3670" s="25" t="str">
        <f>LEFT(S3670,3)</f>
        <v>Aug</v>
      </c>
      <c r="U3670" s="9" t="s">
        <v>29</v>
      </c>
      <c r="V3670" s="18">
        <v>6.4</v>
      </c>
      <c r="W3670" s="9">
        <v>97000</v>
      </c>
      <c r="X3670" s="9" t="s">
        <v>11300</v>
      </c>
      <c r="Y3670" s="9" t="s">
        <v>11301</v>
      </c>
      <c r="Z3670" s="9" t="s">
        <v>9701</v>
      </c>
      <c r="AA3670" s="19" t="s">
        <v>29</v>
      </c>
      <c r="AB3670" s="9">
        <v>33000000</v>
      </c>
      <c r="AC3670" s="9">
        <v>104155843</v>
      </c>
      <c r="AD3670" s="9" t="s">
        <v>2025</v>
      </c>
      <c r="AE3670" s="20">
        <v>107</v>
      </c>
    </row>
    <row r="3671" spans="1:31" x14ac:dyDescent="0.35">
      <c r="A3671" t="s">
        <v>11302</v>
      </c>
      <c r="B3671" t="s">
        <v>15</v>
      </c>
      <c r="C3671" t="s">
        <v>51</v>
      </c>
      <c r="D3671" s="2">
        <v>2000</v>
      </c>
      <c r="E3671" t="s">
        <v>11268</v>
      </c>
      <c r="F3671" s="2">
        <v>6.7</v>
      </c>
      <c r="G3671">
        <v>236000</v>
      </c>
      <c r="H3671" t="s">
        <v>11303</v>
      </c>
      <c r="I3671" t="s">
        <v>11304</v>
      </c>
      <c r="J3671" t="s">
        <v>10828</v>
      </c>
      <c r="K3671" s="3" t="s">
        <v>29</v>
      </c>
      <c r="L3671">
        <v>23000000</v>
      </c>
      <c r="M3671">
        <v>112880294</v>
      </c>
      <c r="N3671" t="s">
        <v>2025</v>
      </c>
      <c r="O3671" s="2">
        <v>98</v>
      </c>
      <c r="Q3671" s="10" t="s">
        <v>51</v>
      </c>
      <c r="R3671" s="21">
        <v>2000</v>
      </c>
      <c r="S3671" s="27" t="s">
        <v>13652</v>
      </c>
      <c r="T3671" s="25" t="str">
        <f>LEFT(S3671,3)</f>
        <v>Mar</v>
      </c>
      <c r="U3671" s="10" t="s">
        <v>29</v>
      </c>
      <c r="V3671" s="21">
        <v>6.7</v>
      </c>
      <c r="W3671" s="10">
        <v>236000</v>
      </c>
      <c r="X3671" s="10" t="s">
        <v>11303</v>
      </c>
      <c r="Y3671" s="10" t="s">
        <v>11304</v>
      </c>
      <c r="Z3671" s="10" t="s">
        <v>10828</v>
      </c>
      <c r="AA3671" s="22" t="s">
        <v>29</v>
      </c>
      <c r="AB3671" s="10">
        <v>23000000</v>
      </c>
      <c r="AC3671" s="10">
        <v>112880294</v>
      </c>
      <c r="AD3671" s="10" t="s">
        <v>2025</v>
      </c>
      <c r="AE3671" s="23">
        <v>98</v>
      </c>
    </row>
    <row r="3672" spans="1:31" x14ac:dyDescent="0.35">
      <c r="A3672" t="s">
        <v>11305</v>
      </c>
      <c r="B3672" t="s">
        <v>15</v>
      </c>
      <c r="C3672" t="s">
        <v>103</v>
      </c>
      <c r="D3672" s="2">
        <v>2000</v>
      </c>
      <c r="E3672" t="s">
        <v>11306</v>
      </c>
      <c r="F3672" s="2">
        <v>7.6</v>
      </c>
      <c r="G3672">
        <v>199000</v>
      </c>
      <c r="H3672" t="s">
        <v>5105</v>
      </c>
      <c r="I3672" t="s">
        <v>6580</v>
      </c>
      <c r="J3672" t="s">
        <v>1818</v>
      </c>
      <c r="K3672" s="3" t="s">
        <v>29</v>
      </c>
      <c r="L3672">
        <v>48000000</v>
      </c>
      <c r="M3672">
        <v>207515725</v>
      </c>
      <c r="N3672" t="s">
        <v>11307</v>
      </c>
      <c r="O3672" s="2">
        <v>147</v>
      </c>
      <c r="Q3672" s="9" t="s">
        <v>103</v>
      </c>
      <c r="R3672" s="18">
        <v>2000</v>
      </c>
      <c r="S3672" s="26" t="s">
        <v>13660</v>
      </c>
      <c r="T3672" s="25" t="str">
        <f>LEFT(S3672,3)</f>
        <v>Jan</v>
      </c>
      <c r="U3672" s="9" t="s">
        <v>29</v>
      </c>
      <c r="V3672" s="18">
        <v>7.6</v>
      </c>
      <c r="W3672" s="9">
        <v>199000</v>
      </c>
      <c r="X3672" s="9" t="s">
        <v>5105</v>
      </c>
      <c r="Y3672" s="9" t="s">
        <v>6580</v>
      </c>
      <c r="Z3672" s="9" t="s">
        <v>1818</v>
      </c>
      <c r="AA3672" s="19" t="s">
        <v>29</v>
      </c>
      <c r="AB3672" s="9">
        <v>48000000</v>
      </c>
      <c r="AC3672" s="9">
        <v>207515725</v>
      </c>
      <c r="AD3672" s="9" t="s">
        <v>11307</v>
      </c>
      <c r="AE3672" s="20">
        <v>147</v>
      </c>
    </row>
    <row r="3673" spans="1:31" x14ac:dyDescent="0.35">
      <c r="A3673" t="s">
        <v>11308</v>
      </c>
      <c r="B3673" t="s">
        <v>15</v>
      </c>
      <c r="C3673" t="s">
        <v>103</v>
      </c>
      <c r="D3673" s="2">
        <v>2000</v>
      </c>
      <c r="E3673" t="s">
        <v>11309</v>
      </c>
      <c r="F3673" s="2">
        <v>7.3</v>
      </c>
      <c r="G3673">
        <v>57000</v>
      </c>
      <c r="H3673" t="s">
        <v>11310</v>
      </c>
      <c r="I3673" t="s">
        <v>11311</v>
      </c>
      <c r="J3673" t="s">
        <v>10928</v>
      </c>
      <c r="K3673" s="3" t="s">
        <v>21</v>
      </c>
      <c r="L3673">
        <v>0</v>
      </c>
      <c r="M3673">
        <v>10045677</v>
      </c>
      <c r="N3673" t="s">
        <v>1785</v>
      </c>
      <c r="O3673" s="2">
        <v>89</v>
      </c>
      <c r="Q3673" s="10" t="s">
        <v>103</v>
      </c>
      <c r="R3673" s="21">
        <v>2000</v>
      </c>
      <c r="S3673" s="27" t="s">
        <v>13661</v>
      </c>
      <c r="T3673" s="25" t="str">
        <f>LEFT(S3673,3)</f>
        <v>Jul</v>
      </c>
      <c r="U3673" s="10" t="s">
        <v>29</v>
      </c>
      <c r="V3673" s="21">
        <v>7.3</v>
      </c>
      <c r="W3673" s="10">
        <v>57000</v>
      </c>
      <c r="X3673" s="10" t="s">
        <v>11310</v>
      </c>
      <c r="Y3673" s="10" t="s">
        <v>11311</v>
      </c>
      <c r="Z3673" s="10" t="s">
        <v>10928</v>
      </c>
      <c r="AA3673" s="22" t="s">
        <v>21</v>
      </c>
      <c r="AB3673" s="10">
        <v>0</v>
      </c>
      <c r="AC3673" s="10">
        <v>10045677</v>
      </c>
      <c r="AD3673" s="10" t="s">
        <v>1785</v>
      </c>
      <c r="AE3673" s="23">
        <v>89</v>
      </c>
    </row>
    <row r="3674" spans="1:31" x14ac:dyDescent="0.35">
      <c r="A3674" t="s">
        <v>11312</v>
      </c>
      <c r="B3674" t="s">
        <v>32</v>
      </c>
      <c r="C3674" t="s">
        <v>16</v>
      </c>
      <c r="D3674" s="2">
        <v>2000</v>
      </c>
      <c r="E3674" t="s">
        <v>11313</v>
      </c>
      <c r="F3674" s="2">
        <v>8.1</v>
      </c>
      <c r="G3674">
        <v>133000</v>
      </c>
      <c r="H3674" t="s">
        <v>4715</v>
      </c>
      <c r="I3674" t="s">
        <v>4715</v>
      </c>
      <c r="J3674" t="s">
        <v>11314</v>
      </c>
      <c r="K3674" s="3" t="s">
        <v>490</v>
      </c>
      <c r="L3674">
        <v>0</v>
      </c>
      <c r="M3674">
        <v>14244250</v>
      </c>
      <c r="N3674" t="s">
        <v>9705</v>
      </c>
      <c r="O3674" s="2">
        <v>98</v>
      </c>
      <c r="Q3674" s="9" t="s">
        <v>16</v>
      </c>
      <c r="R3674" s="18">
        <v>2000</v>
      </c>
      <c r="S3674" s="26" t="s">
        <v>13662</v>
      </c>
      <c r="T3674" s="25" t="str">
        <f>LEFT(S3674,3)</f>
        <v>Mar</v>
      </c>
      <c r="U3674" s="9" t="s">
        <v>29</v>
      </c>
      <c r="V3674" s="18">
        <v>8.1</v>
      </c>
      <c r="W3674" s="9">
        <v>133000</v>
      </c>
      <c r="X3674" s="9" t="s">
        <v>4715</v>
      </c>
      <c r="Y3674" s="9" t="s">
        <v>4715</v>
      </c>
      <c r="Z3674" s="9" t="s">
        <v>11314</v>
      </c>
      <c r="AA3674" s="19" t="s">
        <v>490</v>
      </c>
      <c r="AB3674" s="9">
        <v>0</v>
      </c>
      <c r="AC3674" s="9">
        <v>14244250</v>
      </c>
      <c r="AD3674" s="9" t="s">
        <v>9705</v>
      </c>
      <c r="AE3674" s="20">
        <v>98</v>
      </c>
    </row>
    <row r="3675" spans="1:31" x14ac:dyDescent="0.35">
      <c r="A3675" t="s">
        <v>11315</v>
      </c>
      <c r="B3675" t="s">
        <v>1998</v>
      </c>
      <c r="C3675" t="s">
        <v>16</v>
      </c>
      <c r="D3675" s="2">
        <v>2000</v>
      </c>
      <c r="E3675" t="s">
        <v>11062</v>
      </c>
      <c r="F3675" s="2">
        <v>6.6</v>
      </c>
      <c r="G3675">
        <v>120000</v>
      </c>
      <c r="H3675" t="s">
        <v>2054</v>
      </c>
      <c r="I3675" t="s">
        <v>11316</v>
      </c>
      <c r="J3675" t="s">
        <v>496</v>
      </c>
      <c r="K3675" s="3" t="s">
        <v>29</v>
      </c>
      <c r="L3675">
        <v>100000000</v>
      </c>
      <c r="M3675">
        <v>291420351</v>
      </c>
      <c r="N3675" t="s">
        <v>9685</v>
      </c>
      <c r="O3675" s="2">
        <v>130</v>
      </c>
      <c r="Q3675" s="10" t="s">
        <v>16</v>
      </c>
      <c r="R3675" s="21">
        <v>2000</v>
      </c>
      <c r="S3675" s="27" t="s">
        <v>13626</v>
      </c>
      <c r="T3675" s="25" t="str">
        <f>LEFT(S3675,3)</f>
        <v>Jul</v>
      </c>
      <c r="U3675" s="10" t="s">
        <v>29</v>
      </c>
      <c r="V3675" s="21">
        <v>6.6</v>
      </c>
      <c r="W3675" s="10">
        <v>120000</v>
      </c>
      <c r="X3675" s="10" t="s">
        <v>2054</v>
      </c>
      <c r="Y3675" s="10" t="s">
        <v>11316</v>
      </c>
      <c r="Z3675" s="10" t="s">
        <v>496</v>
      </c>
      <c r="AA3675" s="22" t="s">
        <v>29</v>
      </c>
      <c r="AB3675" s="10">
        <v>100000000</v>
      </c>
      <c r="AC3675" s="10">
        <v>291420351</v>
      </c>
      <c r="AD3675" s="10" t="s">
        <v>9685</v>
      </c>
      <c r="AE3675" s="23">
        <v>130</v>
      </c>
    </row>
    <row r="3676" spans="1:31" x14ac:dyDescent="0.35">
      <c r="A3676" t="s">
        <v>11317</v>
      </c>
      <c r="B3676" t="s">
        <v>336</v>
      </c>
      <c r="C3676" t="s">
        <v>389</v>
      </c>
      <c r="D3676" s="2">
        <v>2000</v>
      </c>
      <c r="E3676" t="s">
        <v>11241</v>
      </c>
      <c r="F3676" s="2">
        <v>7.4</v>
      </c>
      <c r="G3676">
        <v>187000</v>
      </c>
      <c r="H3676" t="s">
        <v>9941</v>
      </c>
      <c r="I3676" t="s">
        <v>11318</v>
      </c>
      <c r="J3676" t="s">
        <v>11126</v>
      </c>
      <c r="K3676" s="3" t="s">
        <v>29</v>
      </c>
      <c r="L3676">
        <v>100000000</v>
      </c>
      <c r="M3676">
        <v>169661687</v>
      </c>
      <c r="N3676" t="s">
        <v>610</v>
      </c>
      <c r="O3676" s="2">
        <v>78</v>
      </c>
      <c r="Q3676" s="9" t="s">
        <v>389</v>
      </c>
      <c r="R3676" s="18">
        <v>2000</v>
      </c>
      <c r="S3676" s="26" t="s">
        <v>13645</v>
      </c>
      <c r="T3676" s="25" t="str">
        <f>LEFT(S3676,3)</f>
        <v>Dec</v>
      </c>
      <c r="U3676" s="9" t="s">
        <v>29</v>
      </c>
      <c r="V3676" s="18">
        <v>7.4</v>
      </c>
      <c r="W3676" s="9">
        <v>187000</v>
      </c>
      <c r="X3676" s="9" t="s">
        <v>9941</v>
      </c>
      <c r="Y3676" s="9" t="s">
        <v>11318</v>
      </c>
      <c r="Z3676" s="9" t="s">
        <v>11126</v>
      </c>
      <c r="AA3676" s="19" t="s">
        <v>29</v>
      </c>
      <c r="AB3676" s="9">
        <v>100000000</v>
      </c>
      <c r="AC3676" s="9">
        <v>169661687</v>
      </c>
      <c r="AD3676" s="9" t="s">
        <v>610</v>
      </c>
      <c r="AE3676" s="20">
        <v>78</v>
      </c>
    </row>
    <row r="3677" spans="1:31" x14ac:dyDescent="0.35">
      <c r="A3677" t="s">
        <v>11319</v>
      </c>
      <c r="B3677" t="s">
        <v>1998</v>
      </c>
      <c r="C3677" t="s">
        <v>33</v>
      </c>
      <c r="D3677" s="2">
        <v>2000</v>
      </c>
      <c r="E3677" t="s">
        <v>11320</v>
      </c>
      <c r="F3677" s="2">
        <v>7.8</v>
      </c>
      <c r="G3677">
        <v>258000</v>
      </c>
      <c r="H3677" t="s">
        <v>7783</v>
      </c>
      <c r="I3677" t="s">
        <v>11321</v>
      </c>
      <c r="J3677" t="s">
        <v>10321</v>
      </c>
      <c r="K3677" s="3" t="s">
        <v>3005</v>
      </c>
      <c r="L3677">
        <v>17000000</v>
      </c>
      <c r="M3677">
        <v>213525736</v>
      </c>
      <c r="N3677" t="s">
        <v>11322</v>
      </c>
      <c r="O3677" s="2">
        <v>120</v>
      </c>
      <c r="Q3677" s="10" t="s">
        <v>33</v>
      </c>
      <c r="R3677" s="21">
        <v>2000</v>
      </c>
      <c r="S3677" s="27" t="s">
        <v>13663</v>
      </c>
      <c r="T3677" s="25" t="str">
        <f>LEFT(S3677,3)</f>
        <v>Jan</v>
      </c>
      <c r="U3677" s="10" t="s">
        <v>29</v>
      </c>
      <c r="V3677" s="21">
        <v>7.8</v>
      </c>
      <c r="W3677" s="10">
        <v>258000</v>
      </c>
      <c r="X3677" s="10" t="s">
        <v>7783</v>
      </c>
      <c r="Y3677" s="10" t="s">
        <v>11321</v>
      </c>
      <c r="Z3677" s="10" t="s">
        <v>10321</v>
      </c>
      <c r="AA3677" s="22" t="s">
        <v>3005</v>
      </c>
      <c r="AB3677" s="10">
        <v>17000000</v>
      </c>
      <c r="AC3677" s="10">
        <v>213525736</v>
      </c>
      <c r="AD3677" s="10" t="s">
        <v>11322</v>
      </c>
      <c r="AE3677" s="23">
        <v>120</v>
      </c>
    </row>
    <row r="3678" spans="1:31" x14ac:dyDescent="0.35">
      <c r="A3678" t="s">
        <v>11323</v>
      </c>
      <c r="B3678" t="s">
        <v>1998</v>
      </c>
      <c r="C3678" t="s">
        <v>33</v>
      </c>
      <c r="D3678" s="2">
        <v>2000</v>
      </c>
      <c r="E3678" t="s">
        <v>11324</v>
      </c>
      <c r="F3678" s="2">
        <v>6.5</v>
      </c>
      <c r="G3678">
        <v>265000</v>
      </c>
      <c r="H3678" t="s">
        <v>7481</v>
      </c>
      <c r="I3678" t="s">
        <v>11325</v>
      </c>
      <c r="J3678" t="s">
        <v>1534</v>
      </c>
      <c r="K3678" s="3" t="s">
        <v>29</v>
      </c>
      <c r="L3678">
        <v>90000000</v>
      </c>
      <c r="M3678">
        <v>237202299</v>
      </c>
      <c r="N3678" t="s">
        <v>2091</v>
      </c>
      <c r="O3678" s="2">
        <v>118</v>
      </c>
      <c r="Q3678" s="9" t="s">
        <v>33</v>
      </c>
      <c r="R3678" s="18">
        <v>2000</v>
      </c>
      <c r="S3678" s="26" t="s">
        <v>13664</v>
      </c>
      <c r="T3678" s="25" t="str">
        <f>LEFT(S3678,3)</f>
        <v>Jun</v>
      </c>
      <c r="U3678" s="9" t="s">
        <v>29</v>
      </c>
      <c r="V3678" s="18">
        <v>6.5</v>
      </c>
      <c r="W3678" s="9">
        <v>265000</v>
      </c>
      <c r="X3678" s="9" t="s">
        <v>7481</v>
      </c>
      <c r="Y3678" s="9" t="s">
        <v>11325</v>
      </c>
      <c r="Z3678" s="9" t="s">
        <v>1534</v>
      </c>
      <c r="AA3678" s="19" t="s">
        <v>29</v>
      </c>
      <c r="AB3678" s="9">
        <v>90000000</v>
      </c>
      <c r="AC3678" s="9">
        <v>237202299</v>
      </c>
      <c r="AD3678" s="9" t="s">
        <v>2091</v>
      </c>
      <c r="AE3678" s="20">
        <v>118</v>
      </c>
    </row>
    <row r="3679" spans="1:31" x14ac:dyDescent="0.35">
      <c r="A3679" t="s">
        <v>11326</v>
      </c>
      <c r="B3679" t="s">
        <v>1998</v>
      </c>
      <c r="C3679" t="s">
        <v>40</v>
      </c>
      <c r="D3679" s="2">
        <v>2000</v>
      </c>
      <c r="E3679" t="s">
        <v>11241</v>
      </c>
      <c r="F3679" s="2">
        <v>5.5</v>
      </c>
      <c r="G3679">
        <v>136000</v>
      </c>
      <c r="H3679" t="s">
        <v>11327</v>
      </c>
      <c r="I3679" t="s">
        <v>11328</v>
      </c>
      <c r="J3679" t="s">
        <v>11329</v>
      </c>
      <c r="K3679" s="3" t="s">
        <v>29</v>
      </c>
      <c r="L3679">
        <v>13000000</v>
      </c>
      <c r="M3679">
        <v>73180723</v>
      </c>
      <c r="N3679" t="s">
        <v>179</v>
      </c>
      <c r="O3679" s="2">
        <v>83</v>
      </c>
      <c r="Q3679" s="10" t="s">
        <v>40</v>
      </c>
      <c r="R3679" s="21">
        <v>2000</v>
      </c>
      <c r="S3679" s="27" t="s">
        <v>13645</v>
      </c>
      <c r="T3679" s="25" t="str">
        <f>LEFT(S3679,3)</f>
        <v>Dec</v>
      </c>
      <c r="U3679" s="10" t="s">
        <v>29</v>
      </c>
      <c r="V3679" s="21">
        <v>5.5</v>
      </c>
      <c r="W3679" s="10">
        <v>136000</v>
      </c>
      <c r="X3679" s="10" t="s">
        <v>11327</v>
      </c>
      <c r="Y3679" s="10" t="s">
        <v>11328</v>
      </c>
      <c r="Z3679" s="10" t="s">
        <v>11329</v>
      </c>
      <c r="AA3679" s="22" t="s">
        <v>29</v>
      </c>
      <c r="AB3679" s="10">
        <v>13000000</v>
      </c>
      <c r="AC3679" s="10">
        <v>73180723</v>
      </c>
      <c r="AD3679" s="10" t="s">
        <v>179</v>
      </c>
      <c r="AE3679" s="23">
        <v>83</v>
      </c>
    </row>
    <row r="3680" spans="1:31" x14ac:dyDescent="0.35">
      <c r="A3680" t="s">
        <v>11330</v>
      </c>
      <c r="B3680" t="s">
        <v>1998</v>
      </c>
      <c r="C3680" t="s">
        <v>40</v>
      </c>
      <c r="D3680" s="2">
        <v>2000</v>
      </c>
      <c r="E3680" t="s">
        <v>11331</v>
      </c>
      <c r="F3680" s="2">
        <v>7</v>
      </c>
      <c r="G3680">
        <v>317000</v>
      </c>
      <c r="H3680" t="s">
        <v>9521</v>
      </c>
      <c r="I3680" t="s">
        <v>11332</v>
      </c>
      <c r="J3680" t="s">
        <v>8007</v>
      </c>
      <c r="K3680" s="3" t="s">
        <v>29</v>
      </c>
      <c r="L3680">
        <v>55000000</v>
      </c>
      <c r="M3680">
        <v>330444045</v>
      </c>
      <c r="N3680" t="s">
        <v>60</v>
      </c>
      <c r="O3680" s="2">
        <v>108</v>
      </c>
      <c r="Q3680" s="9" t="s">
        <v>40</v>
      </c>
      <c r="R3680" s="18">
        <v>2000</v>
      </c>
      <c r="S3680" s="26" t="s">
        <v>13665</v>
      </c>
      <c r="T3680" s="25" t="str">
        <f>LEFT(S3680,3)</f>
        <v>Oct</v>
      </c>
      <c r="U3680" s="9" t="s">
        <v>29</v>
      </c>
      <c r="V3680" s="18">
        <v>7</v>
      </c>
      <c r="W3680" s="9">
        <v>317000</v>
      </c>
      <c r="X3680" s="9" t="s">
        <v>9521</v>
      </c>
      <c r="Y3680" s="9" t="s">
        <v>11332</v>
      </c>
      <c r="Z3680" s="9" t="s">
        <v>8007</v>
      </c>
      <c r="AA3680" s="19" t="s">
        <v>29</v>
      </c>
      <c r="AB3680" s="9">
        <v>55000000</v>
      </c>
      <c r="AC3680" s="9">
        <v>330444045</v>
      </c>
      <c r="AD3680" s="9" t="s">
        <v>60</v>
      </c>
      <c r="AE3680" s="20">
        <v>108</v>
      </c>
    </row>
    <row r="3681" spans="1:31" x14ac:dyDescent="0.35">
      <c r="A3681" t="s">
        <v>11333</v>
      </c>
      <c r="B3681" t="s">
        <v>15</v>
      </c>
      <c r="C3681" t="s">
        <v>33</v>
      </c>
      <c r="D3681" s="2">
        <v>2000</v>
      </c>
      <c r="E3681" t="s">
        <v>10909</v>
      </c>
      <c r="F3681" s="2">
        <v>7.1</v>
      </c>
      <c r="G3681">
        <v>229000</v>
      </c>
      <c r="H3681" t="s">
        <v>4800</v>
      </c>
      <c r="I3681" t="s">
        <v>5503</v>
      </c>
      <c r="J3681" t="s">
        <v>10435</v>
      </c>
      <c r="K3681" s="3" t="s">
        <v>29</v>
      </c>
      <c r="L3681">
        <v>23000000</v>
      </c>
      <c r="M3681">
        <v>53187659</v>
      </c>
      <c r="N3681" t="s">
        <v>7570</v>
      </c>
      <c r="O3681" s="2">
        <v>109</v>
      </c>
      <c r="Q3681" s="10" t="s">
        <v>33</v>
      </c>
      <c r="R3681" s="21">
        <v>2000</v>
      </c>
      <c r="S3681" s="27" t="s">
        <v>13610</v>
      </c>
      <c r="T3681" s="25" t="str">
        <f>LEFT(S3681,3)</f>
        <v>Feb</v>
      </c>
      <c r="U3681" s="10" t="s">
        <v>29</v>
      </c>
      <c r="V3681" s="21">
        <v>7.1</v>
      </c>
      <c r="W3681" s="10">
        <v>229000</v>
      </c>
      <c r="X3681" s="10" t="s">
        <v>4800</v>
      </c>
      <c r="Y3681" s="10" t="s">
        <v>5503</v>
      </c>
      <c r="Z3681" s="10" t="s">
        <v>10435</v>
      </c>
      <c r="AA3681" s="22" t="s">
        <v>29</v>
      </c>
      <c r="AB3681" s="10">
        <v>23000000</v>
      </c>
      <c r="AC3681" s="10">
        <v>53187659</v>
      </c>
      <c r="AD3681" s="10" t="s">
        <v>7570</v>
      </c>
      <c r="AE3681" s="23">
        <v>109</v>
      </c>
    </row>
    <row r="3682" spans="1:31" x14ac:dyDescent="0.35">
      <c r="A3682" t="s">
        <v>11334</v>
      </c>
      <c r="B3682" t="s">
        <v>15</v>
      </c>
      <c r="C3682" t="s">
        <v>33</v>
      </c>
      <c r="D3682" s="2">
        <v>2000</v>
      </c>
      <c r="E3682" t="s">
        <v>11256</v>
      </c>
      <c r="F3682" s="2">
        <v>5.8</v>
      </c>
      <c r="G3682">
        <v>126000</v>
      </c>
      <c r="H3682" t="s">
        <v>2645</v>
      </c>
      <c r="I3682" t="s">
        <v>6989</v>
      </c>
      <c r="J3682" t="s">
        <v>2045</v>
      </c>
      <c r="K3682" s="3" t="s">
        <v>29</v>
      </c>
      <c r="L3682">
        <v>95000000</v>
      </c>
      <c r="M3682">
        <v>190213455</v>
      </c>
      <c r="N3682" t="s">
        <v>30</v>
      </c>
      <c r="O3682" s="2">
        <v>112</v>
      </c>
      <c r="Q3682" s="9" t="s">
        <v>33</v>
      </c>
      <c r="R3682" s="18">
        <v>2000</v>
      </c>
      <c r="S3682" s="26" t="s">
        <v>13650</v>
      </c>
      <c r="T3682" s="25" t="str">
        <f>LEFT(S3682,3)</f>
        <v>Aug</v>
      </c>
      <c r="U3682" s="9" t="s">
        <v>29</v>
      </c>
      <c r="V3682" s="18">
        <v>5.8</v>
      </c>
      <c r="W3682" s="9">
        <v>126000</v>
      </c>
      <c r="X3682" s="9" t="s">
        <v>2645</v>
      </c>
      <c r="Y3682" s="9" t="s">
        <v>6989</v>
      </c>
      <c r="Z3682" s="9" t="s">
        <v>2045</v>
      </c>
      <c r="AA3682" s="19" t="s">
        <v>29</v>
      </c>
      <c r="AB3682" s="9">
        <v>95000000</v>
      </c>
      <c r="AC3682" s="9">
        <v>190213455</v>
      </c>
      <c r="AD3682" s="9" t="s">
        <v>30</v>
      </c>
      <c r="AE3682" s="20">
        <v>112</v>
      </c>
    </row>
    <row r="3683" spans="1:31" x14ac:dyDescent="0.35">
      <c r="A3683" t="s">
        <v>11335</v>
      </c>
      <c r="B3683" t="s">
        <v>446</v>
      </c>
      <c r="C3683" t="s">
        <v>16</v>
      </c>
      <c r="D3683" s="2">
        <v>2000</v>
      </c>
      <c r="E3683" t="s">
        <v>11336</v>
      </c>
      <c r="F3683" s="2">
        <v>6.8</v>
      </c>
      <c r="G3683">
        <v>43000</v>
      </c>
      <c r="H3683" t="s">
        <v>11337</v>
      </c>
      <c r="I3683" t="s">
        <v>11338</v>
      </c>
      <c r="J3683" t="s">
        <v>11339</v>
      </c>
      <c r="K3683" s="3" t="s">
        <v>194</v>
      </c>
      <c r="L3683">
        <v>5000000</v>
      </c>
      <c r="M3683">
        <v>2554</v>
      </c>
      <c r="N3683" t="s">
        <v>11340</v>
      </c>
      <c r="O3683" s="2">
        <v>108</v>
      </c>
      <c r="Q3683" s="10" t="s">
        <v>16</v>
      </c>
      <c r="R3683" s="21">
        <v>2000</v>
      </c>
      <c r="S3683" s="27" t="s">
        <v>13666</v>
      </c>
      <c r="T3683" s="25" t="str">
        <f>LEFT(S3683,3)</f>
        <v>May</v>
      </c>
      <c r="U3683" s="10" t="s">
        <v>194</v>
      </c>
      <c r="V3683" s="21">
        <v>6.8</v>
      </c>
      <c r="W3683" s="10">
        <v>43000</v>
      </c>
      <c r="X3683" s="10" t="s">
        <v>11337</v>
      </c>
      <c r="Y3683" s="10" t="s">
        <v>11338</v>
      </c>
      <c r="Z3683" s="10" t="s">
        <v>11339</v>
      </c>
      <c r="AA3683" s="22" t="s">
        <v>194</v>
      </c>
      <c r="AB3683" s="10">
        <v>5000000</v>
      </c>
      <c r="AC3683" s="10">
        <v>2554</v>
      </c>
      <c r="AD3683" s="10" t="s">
        <v>11340</v>
      </c>
      <c r="AE3683" s="23">
        <v>108</v>
      </c>
    </row>
    <row r="3684" spans="1:31" x14ac:dyDescent="0.35">
      <c r="A3684" t="s">
        <v>11341</v>
      </c>
      <c r="B3684" t="s">
        <v>1998</v>
      </c>
      <c r="C3684" t="s">
        <v>33</v>
      </c>
      <c r="D3684" s="2">
        <v>2000</v>
      </c>
      <c r="E3684" t="s">
        <v>11248</v>
      </c>
      <c r="F3684" s="2">
        <v>6.3</v>
      </c>
      <c r="G3684">
        <v>194000</v>
      </c>
      <c r="H3684" t="s">
        <v>4495</v>
      </c>
      <c r="I3684" t="s">
        <v>7729</v>
      </c>
      <c r="J3684" t="s">
        <v>8589</v>
      </c>
      <c r="K3684" s="3" t="s">
        <v>29</v>
      </c>
      <c r="L3684">
        <v>45000000</v>
      </c>
      <c r="M3684">
        <v>212742720</v>
      </c>
      <c r="N3684" t="s">
        <v>5108</v>
      </c>
      <c r="O3684" s="2">
        <v>109</v>
      </c>
      <c r="Q3684" s="9" t="s">
        <v>33</v>
      </c>
      <c r="R3684" s="18">
        <v>2000</v>
      </c>
      <c r="S3684" s="26" t="s">
        <v>13648</v>
      </c>
      <c r="T3684" s="25" t="str">
        <f>LEFT(S3684,3)</f>
        <v>Dec</v>
      </c>
      <c r="U3684" s="9" t="s">
        <v>29</v>
      </c>
      <c r="V3684" s="18">
        <v>6.3</v>
      </c>
      <c r="W3684" s="9">
        <v>194000</v>
      </c>
      <c r="X3684" s="9" t="s">
        <v>4495</v>
      </c>
      <c r="Y3684" s="9" t="s">
        <v>7729</v>
      </c>
      <c r="Z3684" s="9" t="s">
        <v>8589</v>
      </c>
      <c r="AA3684" s="19" t="s">
        <v>29</v>
      </c>
      <c r="AB3684" s="9">
        <v>45000000</v>
      </c>
      <c r="AC3684" s="9">
        <v>212742720</v>
      </c>
      <c r="AD3684" s="9" t="s">
        <v>5108</v>
      </c>
      <c r="AE3684" s="20">
        <v>109</v>
      </c>
    </row>
    <row r="3685" spans="1:31" x14ac:dyDescent="0.35">
      <c r="A3685" t="s">
        <v>11342</v>
      </c>
      <c r="B3685" t="s">
        <v>15</v>
      </c>
      <c r="C3685" t="s">
        <v>40</v>
      </c>
      <c r="D3685" s="2">
        <v>2000</v>
      </c>
      <c r="E3685" t="s">
        <v>10773</v>
      </c>
      <c r="F3685" s="2">
        <v>7.5</v>
      </c>
      <c r="G3685">
        <v>172000</v>
      </c>
      <c r="H3685" t="s">
        <v>2204</v>
      </c>
      <c r="I3685" t="s">
        <v>9848</v>
      </c>
      <c r="J3685" t="s">
        <v>2624</v>
      </c>
      <c r="K3685" s="3" t="s">
        <v>21</v>
      </c>
      <c r="L3685">
        <v>30000000</v>
      </c>
      <c r="M3685">
        <v>47126295</v>
      </c>
      <c r="N3685" t="s">
        <v>2091</v>
      </c>
      <c r="O3685" s="2">
        <v>113</v>
      </c>
      <c r="Q3685" s="10" t="s">
        <v>40</v>
      </c>
      <c r="R3685" s="21">
        <v>2000</v>
      </c>
      <c r="S3685" s="27" t="s">
        <v>13594</v>
      </c>
      <c r="T3685" s="25" t="str">
        <f>LEFT(S3685,3)</f>
        <v>Mar</v>
      </c>
      <c r="U3685" s="10" t="s">
        <v>29</v>
      </c>
      <c r="V3685" s="21">
        <v>7.5</v>
      </c>
      <c r="W3685" s="10">
        <v>172000</v>
      </c>
      <c r="X3685" s="10" t="s">
        <v>2204</v>
      </c>
      <c r="Y3685" s="10" t="s">
        <v>9848</v>
      </c>
      <c r="Z3685" s="10" t="s">
        <v>2624</v>
      </c>
      <c r="AA3685" s="22" t="s">
        <v>21</v>
      </c>
      <c r="AB3685" s="10">
        <v>30000000</v>
      </c>
      <c r="AC3685" s="10">
        <v>47126295</v>
      </c>
      <c r="AD3685" s="10" t="s">
        <v>2091</v>
      </c>
      <c r="AE3685" s="23">
        <v>113</v>
      </c>
    </row>
    <row r="3686" spans="1:31" x14ac:dyDescent="0.35">
      <c r="A3686" t="s">
        <v>11343</v>
      </c>
      <c r="B3686" t="s">
        <v>1998</v>
      </c>
      <c r="C3686" t="s">
        <v>33</v>
      </c>
      <c r="D3686" s="2">
        <v>2000</v>
      </c>
      <c r="E3686" t="s">
        <v>11344</v>
      </c>
      <c r="F3686" s="2">
        <v>2.5</v>
      </c>
      <c r="G3686">
        <v>77000</v>
      </c>
      <c r="H3686" t="s">
        <v>1271</v>
      </c>
      <c r="I3686" t="s">
        <v>11345</v>
      </c>
      <c r="J3686" t="s">
        <v>159</v>
      </c>
      <c r="K3686" s="3" t="s">
        <v>29</v>
      </c>
      <c r="L3686">
        <v>73000000</v>
      </c>
      <c r="M3686">
        <v>29725663</v>
      </c>
      <c r="N3686" t="s">
        <v>22</v>
      </c>
      <c r="O3686" s="2">
        <v>118</v>
      </c>
      <c r="Q3686" s="9" t="s">
        <v>33</v>
      </c>
      <c r="R3686" s="18">
        <v>2000</v>
      </c>
      <c r="S3686" s="26" t="s">
        <v>13667</v>
      </c>
      <c r="T3686" s="25" t="str">
        <f>LEFT(S3686,3)</f>
        <v>May</v>
      </c>
      <c r="U3686" s="9" t="s">
        <v>29</v>
      </c>
      <c r="V3686" s="18">
        <v>2.5</v>
      </c>
      <c r="W3686" s="9">
        <v>77000</v>
      </c>
      <c r="X3686" s="9" t="s">
        <v>1271</v>
      </c>
      <c r="Y3686" s="9" t="s">
        <v>11345</v>
      </c>
      <c r="Z3686" s="9" t="s">
        <v>159</v>
      </c>
      <c r="AA3686" s="19" t="s">
        <v>29</v>
      </c>
      <c r="AB3686" s="9">
        <v>73000000</v>
      </c>
      <c r="AC3686" s="9">
        <v>29725663</v>
      </c>
      <c r="AD3686" s="9" t="s">
        <v>22</v>
      </c>
      <c r="AE3686" s="20">
        <v>118</v>
      </c>
    </row>
    <row r="3687" spans="1:31" x14ac:dyDescent="0.35">
      <c r="A3687" t="s">
        <v>11346</v>
      </c>
      <c r="B3687" t="s">
        <v>15</v>
      </c>
      <c r="C3687" t="s">
        <v>51</v>
      </c>
      <c r="D3687" s="2">
        <v>2000</v>
      </c>
      <c r="E3687" t="s">
        <v>11347</v>
      </c>
      <c r="F3687" s="2">
        <v>5.6</v>
      </c>
      <c r="G3687">
        <v>126000</v>
      </c>
      <c r="H3687" t="s">
        <v>694</v>
      </c>
      <c r="I3687" t="s">
        <v>8984</v>
      </c>
      <c r="J3687" t="s">
        <v>11348</v>
      </c>
      <c r="K3687" s="3" t="s">
        <v>29</v>
      </c>
      <c r="L3687">
        <v>40000000</v>
      </c>
      <c r="M3687">
        <v>161834276</v>
      </c>
      <c r="N3687" t="s">
        <v>8986</v>
      </c>
      <c r="O3687" s="2">
        <v>116</v>
      </c>
      <c r="Q3687" s="10" t="s">
        <v>51</v>
      </c>
      <c r="R3687" s="21">
        <v>2000</v>
      </c>
      <c r="S3687" s="27" t="s">
        <v>13638</v>
      </c>
      <c r="T3687" s="25" t="str">
        <f>LEFT(S3687,3)</f>
        <v>Feb</v>
      </c>
      <c r="U3687" s="10" t="s">
        <v>29</v>
      </c>
      <c r="V3687" s="21">
        <v>5.6</v>
      </c>
      <c r="W3687" s="10">
        <v>126000</v>
      </c>
      <c r="X3687" s="10" t="s">
        <v>694</v>
      </c>
      <c r="Y3687" s="10" t="s">
        <v>8984</v>
      </c>
      <c r="Z3687" s="10" t="s">
        <v>11348</v>
      </c>
      <c r="AA3687" s="22" t="s">
        <v>29</v>
      </c>
      <c r="AB3687" s="10">
        <v>40000000</v>
      </c>
      <c r="AC3687" s="10">
        <v>161834276</v>
      </c>
      <c r="AD3687" s="10" t="s">
        <v>8986</v>
      </c>
      <c r="AE3687" s="23">
        <v>116</v>
      </c>
    </row>
    <row r="3688" spans="1:31" x14ac:dyDescent="0.35">
      <c r="A3688" t="s">
        <v>11349</v>
      </c>
      <c r="B3688" t="s">
        <v>1998</v>
      </c>
      <c r="C3688" t="s">
        <v>40</v>
      </c>
      <c r="D3688" s="2">
        <v>2000</v>
      </c>
      <c r="E3688" t="s">
        <v>8190</v>
      </c>
      <c r="F3688" s="2">
        <v>7.5</v>
      </c>
      <c r="G3688">
        <v>58000</v>
      </c>
      <c r="H3688" t="s">
        <v>2068</v>
      </c>
      <c r="I3688" t="s">
        <v>2068</v>
      </c>
      <c r="J3688" t="s">
        <v>11350</v>
      </c>
      <c r="K3688" s="3" t="s">
        <v>29</v>
      </c>
      <c r="L3688">
        <v>10000000</v>
      </c>
      <c r="M3688">
        <v>20789556</v>
      </c>
      <c r="N3688" t="s">
        <v>5108</v>
      </c>
      <c r="O3688" s="2">
        <v>90</v>
      </c>
      <c r="Q3688" s="9" t="s">
        <v>40</v>
      </c>
      <c r="R3688" s="18">
        <v>2000</v>
      </c>
      <c r="S3688" s="26" t="s">
        <v>13263</v>
      </c>
      <c r="T3688" s="25" t="str">
        <f>LEFT(S3688,3)</f>
        <v>Oct</v>
      </c>
      <c r="U3688" s="9" t="s">
        <v>29</v>
      </c>
      <c r="V3688" s="18">
        <v>7.5</v>
      </c>
      <c r="W3688" s="9">
        <v>58000</v>
      </c>
      <c r="X3688" s="9" t="s">
        <v>2068</v>
      </c>
      <c r="Y3688" s="9" t="s">
        <v>2068</v>
      </c>
      <c r="Z3688" s="9" t="s">
        <v>11350</v>
      </c>
      <c r="AA3688" s="19" t="s">
        <v>29</v>
      </c>
      <c r="AB3688" s="9">
        <v>10000000</v>
      </c>
      <c r="AC3688" s="9">
        <v>20789556</v>
      </c>
      <c r="AD3688" s="9" t="s">
        <v>5108</v>
      </c>
      <c r="AE3688" s="20">
        <v>90</v>
      </c>
    </row>
    <row r="3689" spans="1:31" x14ac:dyDescent="0.35">
      <c r="A3689" t="s">
        <v>11351</v>
      </c>
      <c r="B3689" t="s">
        <v>15</v>
      </c>
      <c r="C3689" t="s">
        <v>40</v>
      </c>
      <c r="D3689" s="2">
        <v>2000</v>
      </c>
      <c r="E3689" t="s">
        <v>10909</v>
      </c>
      <c r="F3689" s="2">
        <v>6.7</v>
      </c>
      <c r="G3689">
        <v>114000</v>
      </c>
      <c r="H3689" t="s">
        <v>2573</v>
      </c>
      <c r="I3689" t="s">
        <v>11352</v>
      </c>
      <c r="J3689" t="s">
        <v>4458</v>
      </c>
      <c r="K3689" s="3" t="s">
        <v>29</v>
      </c>
      <c r="L3689">
        <v>41300000</v>
      </c>
      <c r="M3689">
        <v>106371651</v>
      </c>
      <c r="N3689" t="s">
        <v>10704</v>
      </c>
      <c r="O3689" s="2">
        <v>98</v>
      </c>
      <c r="Q3689" s="10" t="s">
        <v>40</v>
      </c>
      <c r="R3689" s="21">
        <v>2000</v>
      </c>
      <c r="S3689" s="27" t="s">
        <v>13610</v>
      </c>
      <c r="T3689" s="25" t="str">
        <f>LEFT(S3689,3)</f>
        <v>Feb</v>
      </c>
      <c r="U3689" s="10" t="s">
        <v>29</v>
      </c>
      <c r="V3689" s="21">
        <v>6.7</v>
      </c>
      <c r="W3689" s="10">
        <v>114000</v>
      </c>
      <c r="X3689" s="10" t="s">
        <v>2573</v>
      </c>
      <c r="Y3689" s="10" t="s">
        <v>11352</v>
      </c>
      <c r="Z3689" s="10" t="s">
        <v>4458</v>
      </c>
      <c r="AA3689" s="22" t="s">
        <v>29</v>
      </c>
      <c r="AB3689" s="10">
        <v>41300000</v>
      </c>
      <c r="AC3689" s="10">
        <v>106371651</v>
      </c>
      <c r="AD3689" s="10" t="s">
        <v>10704</v>
      </c>
      <c r="AE3689" s="23">
        <v>98</v>
      </c>
    </row>
    <row r="3690" spans="1:31" x14ac:dyDescent="0.35">
      <c r="A3690" t="s">
        <v>4918</v>
      </c>
      <c r="B3690" t="s">
        <v>1998</v>
      </c>
      <c r="C3690" t="s">
        <v>16</v>
      </c>
      <c r="D3690" s="2">
        <v>2000</v>
      </c>
      <c r="E3690" t="s">
        <v>11238</v>
      </c>
      <c r="F3690" s="2">
        <v>7.2</v>
      </c>
      <c r="G3690">
        <v>181000</v>
      </c>
      <c r="H3690" t="s">
        <v>2877</v>
      </c>
      <c r="I3690" t="s">
        <v>11353</v>
      </c>
      <c r="J3690" t="s">
        <v>6373</v>
      </c>
      <c r="K3690" s="3" t="s">
        <v>21</v>
      </c>
      <c r="L3690">
        <v>25000000</v>
      </c>
      <c r="M3690">
        <v>152699976</v>
      </c>
      <c r="N3690" t="s">
        <v>3743</v>
      </c>
      <c r="O3690" s="2">
        <v>121</v>
      </c>
      <c r="Q3690" s="9" t="s">
        <v>16</v>
      </c>
      <c r="R3690" s="18">
        <v>2000</v>
      </c>
      <c r="S3690" s="26" t="s">
        <v>13566</v>
      </c>
      <c r="T3690" s="25" t="str">
        <f>LEFT(S3690,3)</f>
        <v>Jan</v>
      </c>
      <c r="U3690" s="9" t="s">
        <v>29</v>
      </c>
      <c r="V3690" s="18">
        <v>7.2</v>
      </c>
      <c r="W3690" s="9">
        <v>181000</v>
      </c>
      <c r="X3690" s="9" t="s">
        <v>2877</v>
      </c>
      <c r="Y3690" s="9" t="s">
        <v>11353</v>
      </c>
      <c r="Z3690" s="9" t="s">
        <v>6373</v>
      </c>
      <c r="AA3690" s="19" t="s">
        <v>21</v>
      </c>
      <c r="AB3690" s="9">
        <v>25000000</v>
      </c>
      <c r="AC3690" s="9">
        <v>152699976</v>
      </c>
      <c r="AD3690" s="9" t="s">
        <v>3743</v>
      </c>
      <c r="AE3690" s="20">
        <v>121</v>
      </c>
    </row>
    <row r="3691" spans="1:31" x14ac:dyDescent="0.35">
      <c r="A3691" t="s">
        <v>11354</v>
      </c>
      <c r="B3691" t="s">
        <v>15</v>
      </c>
      <c r="C3691" t="s">
        <v>16</v>
      </c>
      <c r="D3691" s="2">
        <v>2000</v>
      </c>
      <c r="E3691" t="s">
        <v>11355</v>
      </c>
      <c r="F3691" s="2">
        <v>7.7</v>
      </c>
      <c r="G3691">
        <v>129000</v>
      </c>
      <c r="H3691" t="s">
        <v>11356</v>
      </c>
      <c r="I3691" t="s">
        <v>11357</v>
      </c>
      <c r="J3691" t="s">
        <v>11358</v>
      </c>
      <c r="K3691" s="3" t="s">
        <v>21</v>
      </c>
      <c r="L3691">
        <v>5000000</v>
      </c>
      <c r="M3691">
        <v>109283018</v>
      </c>
      <c r="N3691" t="s">
        <v>6854</v>
      </c>
      <c r="O3691" s="2">
        <v>110</v>
      </c>
      <c r="Q3691" s="10" t="s">
        <v>16</v>
      </c>
      <c r="R3691" s="21">
        <v>2000</v>
      </c>
      <c r="S3691" s="27" t="s">
        <v>13668</v>
      </c>
      <c r="T3691" s="25" t="str">
        <f>LEFT(S3691,3)</f>
        <v>Nov</v>
      </c>
      <c r="U3691" s="10" t="s">
        <v>29</v>
      </c>
      <c r="V3691" s="21">
        <v>7.7</v>
      </c>
      <c r="W3691" s="10">
        <v>129000</v>
      </c>
      <c r="X3691" s="10" t="s">
        <v>11356</v>
      </c>
      <c r="Y3691" s="10" t="s">
        <v>11357</v>
      </c>
      <c r="Z3691" s="10" t="s">
        <v>11358</v>
      </c>
      <c r="AA3691" s="22" t="s">
        <v>21</v>
      </c>
      <c r="AB3691" s="10">
        <v>5000000</v>
      </c>
      <c r="AC3691" s="10">
        <v>109283018</v>
      </c>
      <c r="AD3691" s="10" t="s">
        <v>6854</v>
      </c>
      <c r="AE3691" s="23">
        <v>110</v>
      </c>
    </row>
    <row r="3692" spans="1:31" x14ac:dyDescent="0.35">
      <c r="A3692" t="s">
        <v>11359</v>
      </c>
      <c r="B3692" t="s">
        <v>15</v>
      </c>
      <c r="C3692" t="s">
        <v>16</v>
      </c>
      <c r="D3692" s="2">
        <v>2000</v>
      </c>
      <c r="E3692" t="s">
        <v>11360</v>
      </c>
      <c r="F3692" s="2">
        <v>8.1</v>
      </c>
      <c r="G3692">
        <v>228000</v>
      </c>
      <c r="H3692" t="s">
        <v>11361</v>
      </c>
      <c r="I3692" t="s">
        <v>11362</v>
      </c>
      <c r="J3692" t="s">
        <v>11363</v>
      </c>
      <c r="K3692" s="3" t="s">
        <v>1193</v>
      </c>
      <c r="L3692">
        <v>2000000</v>
      </c>
      <c r="M3692">
        <v>20908467</v>
      </c>
      <c r="N3692" t="s">
        <v>11364</v>
      </c>
      <c r="O3692" s="2">
        <v>154</v>
      </c>
      <c r="Q3692" s="9" t="s">
        <v>16</v>
      </c>
      <c r="R3692" s="18">
        <v>2000</v>
      </c>
      <c r="S3692" s="26" t="s">
        <v>13669</v>
      </c>
      <c r="T3692" s="25" t="str">
        <f>LEFT(S3692,3)</f>
        <v>Apr</v>
      </c>
      <c r="U3692" s="9" t="s">
        <v>29</v>
      </c>
      <c r="V3692" s="18">
        <v>8.1</v>
      </c>
      <c r="W3692" s="9">
        <v>228000</v>
      </c>
      <c r="X3692" s="9" t="s">
        <v>11361</v>
      </c>
      <c r="Y3692" s="9" t="s">
        <v>11362</v>
      </c>
      <c r="Z3692" s="9" t="s">
        <v>11363</v>
      </c>
      <c r="AA3692" s="19" t="s">
        <v>1193</v>
      </c>
      <c r="AB3692" s="9">
        <v>2000000</v>
      </c>
      <c r="AC3692" s="9">
        <v>20908467</v>
      </c>
      <c r="AD3692" s="9" t="s">
        <v>11364</v>
      </c>
      <c r="AE3692" s="20">
        <v>154</v>
      </c>
    </row>
    <row r="3693" spans="1:31" x14ac:dyDescent="0.35">
      <c r="A3693" t="s">
        <v>11365</v>
      </c>
      <c r="B3693" t="s">
        <v>15</v>
      </c>
      <c r="C3693" t="s">
        <v>40</v>
      </c>
      <c r="D3693" s="2">
        <v>2000</v>
      </c>
      <c r="E3693" t="s">
        <v>11296</v>
      </c>
      <c r="F3693" s="2">
        <v>6.6</v>
      </c>
      <c r="G3693">
        <v>226000</v>
      </c>
      <c r="H3693" t="s">
        <v>9062</v>
      </c>
      <c r="I3693" t="s">
        <v>7926</v>
      </c>
      <c r="J3693" t="s">
        <v>7912</v>
      </c>
      <c r="K3693" s="3" t="s">
        <v>29</v>
      </c>
      <c r="L3693">
        <v>51000000</v>
      </c>
      <c r="M3693">
        <v>149270999</v>
      </c>
      <c r="N3693" t="s">
        <v>179</v>
      </c>
      <c r="O3693" s="2">
        <v>116</v>
      </c>
      <c r="Q3693" s="10" t="s">
        <v>40</v>
      </c>
      <c r="R3693" s="21">
        <v>2000</v>
      </c>
      <c r="S3693" s="27" t="s">
        <v>13659</v>
      </c>
      <c r="T3693" s="25" t="str">
        <f>LEFT(S3693,3)</f>
        <v>Jun</v>
      </c>
      <c r="U3693" s="10" t="s">
        <v>29</v>
      </c>
      <c r="V3693" s="21">
        <v>6.6</v>
      </c>
      <c r="W3693" s="10">
        <v>226000</v>
      </c>
      <c r="X3693" s="10" t="s">
        <v>9062</v>
      </c>
      <c r="Y3693" s="10" t="s">
        <v>7926</v>
      </c>
      <c r="Z3693" s="10" t="s">
        <v>7912</v>
      </c>
      <c r="AA3693" s="22" t="s">
        <v>29</v>
      </c>
      <c r="AB3693" s="10">
        <v>51000000</v>
      </c>
      <c r="AC3693" s="10">
        <v>149270999</v>
      </c>
      <c r="AD3693" s="10" t="s">
        <v>179</v>
      </c>
      <c r="AE3693" s="23">
        <v>116</v>
      </c>
    </row>
    <row r="3694" spans="1:31" x14ac:dyDescent="0.35">
      <c r="A3694" t="s">
        <v>11366</v>
      </c>
      <c r="B3694" t="s">
        <v>1998</v>
      </c>
      <c r="C3694" t="s">
        <v>33</v>
      </c>
      <c r="D3694" s="2">
        <v>2000</v>
      </c>
      <c r="E3694" t="s">
        <v>11367</v>
      </c>
      <c r="F3694" s="2">
        <v>6.6</v>
      </c>
      <c r="G3694">
        <v>79000</v>
      </c>
      <c r="H3694" t="s">
        <v>9669</v>
      </c>
      <c r="I3694" t="s">
        <v>9669</v>
      </c>
      <c r="J3694" t="s">
        <v>9020</v>
      </c>
      <c r="K3694" s="3" t="s">
        <v>451</v>
      </c>
      <c r="L3694">
        <v>62000000</v>
      </c>
      <c r="M3694">
        <v>127666415</v>
      </c>
      <c r="N3694" t="s">
        <v>60</v>
      </c>
      <c r="O3694" s="2">
        <v>116</v>
      </c>
      <c r="Q3694" s="9" t="s">
        <v>33</v>
      </c>
      <c r="R3694" s="18">
        <v>2000</v>
      </c>
      <c r="S3694" s="26" t="s">
        <v>13670</v>
      </c>
      <c r="T3694" s="25" t="str">
        <f>LEFT(S3694,3)</f>
        <v>Apr</v>
      </c>
      <c r="U3694" s="9" t="s">
        <v>29</v>
      </c>
      <c r="V3694" s="18">
        <v>6.6</v>
      </c>
      <c r="W3694" s="9">
        <v>79000</v>
      </c>
      <c r="X3694" s="9" t="s">
        <v>9669</v>
      </c>
      <c r="Y3694" s="9" t="s">
        <v>9669</v>
      </c>
      <c r="Z3694" s="9" t="s">
        <v>9020</v>
      </c>
      <c r="AA3694" s="19" t="s">
        <v>451</v>
      </c>
      <c r="AB3694" s="9">
        <v>62000000</v>
      </c>
      <c r="AC3694" s="9">
        <v>127666415</v>
      </c>
      <c r="AD3694" s="9" t="s">
        <v>60</v>
      </c>
      <c r="AE3694" s="20">
        <v>116</v>
      </c>
    </row>
    <row r="3695" spans="1:31" x14ac:dyDescent="0.35">
      <c r="A3695" t="s">
        <v>11368</v>
      </c>
      <c r="B3695" t="s">
        <v>1998</v>
      </c>
      <c r="C3695" t="s">
        <v>40</v>
      </c>
      <c r="D3695" s="2">
        <v>2000</v>
      </c>
      <c r="E3695" t="s">
        <v>8190</v>
      </c>
      <c r="F3695" s="2">
        <v>6</v>
      </c>
      <c r="G3695">
        <v>99000</v>
      </c>
      <c r="H3695" t="s">
        <v>46</v>
      </c>
      <c r="I3695" t="s">
        <v>11369</v>
      </c>
      <c r="J3695" t="s">
        <v>6928</v>
      </c>
      <c r="K3695" s="3" t="s">
        <v>29</v>
      </c>
      <c r="L3695">
        <v>48000000</v>
      </c>
      <c r="M3695">
        <v>90383208</v>
      </c>
      <c r="N3695" t="s">
        <v>179</v>
      </c>
      <c r="O3695" s="2">
        <v>93</v>
      </c>
      <c r="Q3695" s="10" t="s">
        <v>40</v>
      </c>
      <c r="R3695" s="21">
        <v>2000</v>
      </c>
      <c r="S3695" s="27" t="s">
        <v>13263</v>
      </c>
      <c r="T3695" s="25" t="str">
        <f>LEFT(S3695,3)</f>
        <v>Oct</v>
      </c>
      <c r="U3695" s="10" t="s">
        <v>29</v>
      </c>
      <c r="V3695" s="21">
        <v>6</v>
      </c>
      <c r="W3695" s="10">
        <v>99000</v>
      </c>
      <c r="X3695" s="10" t="s">
        <v>46</v>
      </c>
      <c r="Y3695" s="10" t="s">
        <v>11369</v>
      </c>
      <c r="Z3695" s="10" t="s">
        <v>6928</v>
      </c>
      <c r="AA3695" s="22" t="s">
        <v>29</v>
      </c>
      <c r="AB3695" s="10">
        <v>48000000</v>
      </c>
      <c r="AC3695" s="10">
        <v>90383208</v>
      </c>
      <c r="AD3695" s="10" t="s">
        <v>179</v>
      </c>
      <c r="AE3695" s="23">
        <v>93</v>
      </c>
    </row>
    <row r="3696" spans="1:31" x14ac:dyDescent="0.35">
      <c r="A3696" t="s">
        <v>11370</v>
      </c>
      <c r="B3696" t="s">
        <v>32</v>
      </c>
      <c r="C3696" t="s">
        <v>389</v>
      </c>
      <c r="D3696" s="2">
        <v>2000</v>
      </c>
      <c r="E3696" t="s">
        <v>10773</v>
      </c>
      <c r="F3696" s="2">
        <v>6.9</v>
      </c>
      <c r="G3696">
        <v>88000</v>
      </c>
      <c r="H3696" t="s">
        <v>11371</v>
      </c>
      <c r="I3696" t="s">
        <v>5180</v>
      </c>
      <c r="J3696" t="s">
        <v>1727</v>
      </c>
      <c r="K3696" s="3" t="s">
        <v>29</v>
      </c>
      <c r="L3696">
        <v>95000000</v>
      </c>
      <c r="M3696">
        <v>76432727</v>
      </c>
      <c r="N3696" t="s">
        <v>10172</v>
      </c>
      <c r="O3696" s="2">
        <v>89</v>
      </c>
      <c r="Q3696" s="9" t="s">
        <v>389</v>
      </c>
      <c r="R3696" s="18">
        <v>2000</v>
      </c>
      <c r="S3696" s="26" t="s">
        <v>13594</v>
      </c>
      <c r="T3696" s="25" t="str">
        <f>LEFT(S3696,3)</f>
        <v>Mar</v>
      </c>
      <c r="U3696" s="9" t="s">
        <v>29</v>
      </c>
      <c r="V3696" s="18">
        <v>6.9</v>
      </c>
      <c r="W3696" s="9">
        <v>88000</v>
      </c>
      <c r="X3696" s="9" t="s">
        <v>11371</v>
      </c>
      <c r="Y3696" s="9" t="s">
        <v>5180</v>
      </c>
      <c r="Z3696" s="9" t="s">
        <v>1727</v>
      </c>
      <c r="AA3696" s="19" t="s">
        <v>29</v>
      </c>
      <c r="AB3696" s="9">
        <v>95000000</v>
      </c>
      <c r="AC3696" s="9">
        <v>76432727</v>
      </c>
      <c r="AD3696" s="9" t="s">
        <v>10172</v>
      </c>
      <c r="AE3696" s="20">
        <v>89</v>
      </c>
    </row>
    <row r="3697" spans="1:31" x14ac:dyDescent="0.35">
      <c r="A3697" t="s">
        <v>11372</v>
      </c>
      <c r="B3697" t="s">
        <v>15</v>
      </c>
      <c r="C3697" t="s">
        <v>16</v>
      </c>
      <c r="D3697" s="2">
        <v>2000</v>
      </c>
      <c r="E3697" t="s">
        <v>11373</v>
      </c>
      <c r="F3697" s="2">
        <v>5</v>
      </c>
      <c r="G3697">
        <v>2400</v>
      </c>
      <c r="H3697" t="s">
        <v>11374</v>
      </c>
      <c r="I3697" t="s">
        <v>11374</v>
      </c>
      <c r="J3697" t="s">
        <v>11374</v>
      </c>
      <c r="K3697" s="3" t="s">
        <v>305</v>
      </c>
      <c r="L3697">
        <v>0</v>
      </c>
      <c r="M3697">
        <v>18062</v>
      </c>
      <c r="N3697" t="s">
        <v>11375</v>
      </c>
      <c r="O3697" s="2">
        <v>90</v>
      </c>
      <c r="Q3697" s="10" t="s">
        <v>16</v>
      </c>
      <c r="R3697" s="21">
        <v>2000</v>
      </c>
      <c r="S3697" s="27" t="s">
        <v>13623</v>
      </c>
      <c r="T3697" s="25" t="str">
        <f>LEFT(S3697,3)</f>
        <v>May</v>
      </c>
      <c r="U3697" s="10" t="s">
        <v>305</v>
      </c>
      <c r="V3697" s="21">
        <v>5</v>
      </c>
      <c r="W3697" s="10">
        <v>2400</v>
      </c>
      <c r="X3697" s="10" t="s">
        <v>11374</v>
      </c>
      <c r="Y3697" s="10" t="s">
        <v>11374</v>
      </c>
      <c r="Z3697" s="10" t="s">
        <v>11374</v>
      </c>
      <c r="AA3697" s="22" t="s">
        <v>305</v>
      </c>
      <c r="AB3697" s="10">
        <v>0</v>
      </c>
      <c r="AC3697" s="10">
        <v>18062</v>
      </c>
      <c r="AD3697" s="10" t="s">
        <v>11375</v>
      </c>
      <c r="AE3697" s="23">
        <v>90</v>
      </c>
    </row>
    <row r="3698" spans="1:31" x14ac:dyDescent="0.35">
      <c r="A3698" t="s">
        <v>11376</v>
      </c>
      <c r="B3698" t="s">
        <v>32</v>
      </c>
      <c r="C3698" t="s">
        <v>389</v>
      </c>
      <c r="D3698" s="2">
        <v>2000</v>
      </c>
      <c r="E3698" t="s">
        <v>10685</v>
      </c>
      <c r="F3698" s="2">
        <v>6.5</v>
      </c>
      <c r="G3698">
        <v>56000</v>
      </c>
      <c r="H3698" t="s">
        <v>11377</v>
      </c>
      <c r="I3698" t="s">
        <v>11378</v>
      </c>
      <c r="J3698" t="s">
        <v>6958</v>
      </c>
      <c r="K3698" s="3" t="s">
        <v>29</v>
      </c>
      <c r="L3698">
        <v>127500000</v>
      </c>
      <c r="M3698">
        <v>349822765</v>
      </c>
      <c r="N3698" t="s">
        <v>1723</v>
      </c>
      <c r="O3698" s="2">
        <v>82</v>
      </c>
      <c r="Q3698" s="9" t="s">
        <v>389</v>
      </c>
      <c r="R3698" s="18">
        <v>2000</v>
      </c>
      <c r="S3698" s="26" t="s">
        <v>13578</v>
      </c>
      <c r="T3698" s="25" t="str">
        <f>LEFT(S3698,3)</f>
        <v>May</v>
      </c>
      <c r="U3698" s="9" t="s">
        <v>29</v>
      </c>
      <c r="V3698" s="18">
        <v>6.5</v>
      </c>
      <c r="W3698" s="9">
        <v>56000</v>
      </c>
      <c r="X3698" s="9" t="s">
        <v>11377</v>
      </c>
      <c r="Y3698" s="9" t="s">
        <v>11378</v>
      </c>
      <c r="Z3698" s="9" t="s">
        <v>6958</v>
      </c>
      <c r="AA3698" s="19" t="s">
        <v>29</v>
      </c>
      <c r="AB3698" s="9">
        <v>127500000</v>
      </c>
      <c r="AC3698" s="9">
        <v>349822765</v>
      </c>
      <c r="AD3698" s="9" t="s">
        <v>1723</v>
      </c>
      <c r="AE3698" s="20">
        <v>82</v>
      </c>
    </row>
    <row r="3699" spans="1:31" x14ac:dyDescent="0.35">
      <c r="A3699" t="s">
        <v>11379</v>
      </c>
      <c r="B3699" t="s">
        <v>32</v>
      </c>
      <c r="C3699" t="s">
        <v>40</v>
      </c>
      <c r="D3699" s="2">
        <v>2000</v>
      </c>
      <c r="E3699" t="s">
        <v>11293</v>
      </c>
      <c r="F3699" s="2">
        <v>6.2</v>
      </c>
      <c r="G3699">
        <v>219000</v>
      </c>
      <c r="H3699" t="s">
        <v>1133</v>
      </c>
      <c r="I3699" t="s">
        <v>11380</v>
      </c>
      <c r="J3699" t="s">
        <v>7912</v>
      </c>
      <c r="K3699" s="3" t="s">
        <v>29</v>
      </c>
      <c r="L3699">
        <v>123000000</v>
      </c>
      <c r="M3699">
        <v>363597184</v>
      </c>
      <c r="N3699" t="s">
        <v>60</v>
      </c>
      <c r="O3699" s="2">
        <v>104</v>
      </c>
      <c r="Q3699" s="10" t="s">
        <v>40</v>
      </c>
      <c r="R3699" s="21">
        <v>2000</v>
      </c>
      <c r="S3699" s="27" t="s">
        <v>13658</v>
      </c>
      <c r="T3699" s="25" t="str">
        <f>LEFT(S3699,3)</f>
        <v>Nov</v>
      </c>
      <c r="U3699" s="10" t="s">
        <v>29</v>
      </c>
      <c r="V3699" s="21">
        <v>6.2</v>
      </c>
      <c r="W3699" s="10">
        <v>219000</v>
      </c>
      <c r="X3699" s="10" t="s">
        <v>1133</v>
      </c>
      <c r="Y3699" s="10" t="s">
        <v>11380</v>
      </c>
      <c r="Z3699" s="10" t="s">
        <v>7912</v>
      </c>
      <c r="AA3699" s="22" t="s">
        <v>29</v>
      </c>
      <c r="AB3699" s="10">
        <v>123000000</v>
      </c>
      <c r="AC3699" s="10">
        <v>363597184</v>
      </c>
      <c r="AD3699" s="10" t="s">
        <v>60</v>
      </c>
      <c r="AE3699" s="23">
        <v>104</v>
      </c>
    </row>
    <row r="3700" spans="1:31" x14ac:dyDescent="0.35">
      <c r="A3700" t="s">
        <v>11381</v>
      </c>
      <c r="B3700" t="s">
        <v>15</v>
      </c>
      <c r="C3700" t="s">
        <v>103</v>
      </c>
      <c r="D3700" s="2">
        <v>2000</v>
      </c>
      <c r="E3700" t="s">
        <v>11331</v>
      </c>
      <c r="F3700" s="2">
        <v>8</v>
      </c>
      <c r="G3700">
        <v>105000</v>
      </c>
      <c r="H3700" t="s">
        <v>6523</v>
      </c>
      <c r="I3700" t="s">
        <v>6523</v>
      </c>
      <c r="J3700" t="s">
        <v>11382</v>
      </c>
      <c r="K3700" s="3" t="s">
        <v>3810</v>
      </c>
      <c r="L3700">
        <v>12800000</v>
      </c>
      <c r="M3700">
        <v>40059672</v>
      </c>
      <c r="N3700" t="s">
        <v>10413</v>
      </c>
      <c r="O3700" s="2">
        <v>140</v>
      </c>
      <c r="Q3700" s="9" t="s">
        <v>103</v>
      </c>
      <c r="R3700" s="18">
        <v>2000</v>
      </c>
      <c r="S3700" s="26" t="s">
        <v>13665</v>
      </c>
      <c r="T3700" s="25" t="str">
        <f>LEFT(S3700,3)</f>
        <v>Oct</v>
      </c>
      <c r="U3700" s="9" t="s">
        <v>29</v>
      </c>
      <c r="V3700" s="18">
        <v>8</v>
      </c>
      <c r="W3700" s="9">
        <v>105000</v>
      </c>
      <c r="X3700" s="9" t="s">
        <v>6523</v>
      </c>
      <c r="Y3700" s="9" t="s">
        <v>6523</v>
      </c>
      <c r="Z3700" s="9" t="s">
        <v>11382</v>
      </c>
      <c r="AA3700" s="19" t="s">
        <v>3810</v>
      </c>
      <c r="AB3700" s="9">
        <v>12800000</v>
      </c>
      <c r="AC3700" s="9">
        <v>40059672</v>
      </c>
      <c r="AD3700" s="9" t="s">
        <v>10413</v>
      </c>
      <c r="AE3700" s="20">
        <v>140</v>
      </c>
    </row>
    <row r="3701" spans="1:31" x14ac:dyDescent="0.35">
      <c r="A3701" t="s">
        <v>11383</v>
      </c>
      <c r="B3701" t="s">
        <v>1998</v>
      </c>
      <c r="C3701" t="s">
        <v>40</v>
      </c>
      <c r="D3701" s="2">
        <v>2000</v>
      </c>
      <c r="E3701" t="s">
        <v>11241</v>
      </c>
      <c r="F3701" s="2">
        <v>6.4</v>
      </c>
      <c r="G3701">
        <v>197000</v>
      </c>
      <c r="H3701" t="s">
        <v>213</v>
      </c>
      <c r="I3701" t="s">
        <v>11384</v>
      </c>
      <c r="J3701" t="s">
        <v>534</v>
      </c>
      <c r="K3701" s="3" t="s">
        <v>29</v>
      </c>
      <c r="L3701">
        <v>70000000</v>
      </c>
      <c r="M3701">
        <v>374111707</v>
      </c>
      <c r="N3701" t="s">
        <v>43</v>
      </c>
      <c r="O3701" s="2">
        <v>127</v>
      </c>
      <c r="Q3701" s="10" t="s">
        <v>40</v>
      </c>
      <c r="R3701" s="21">
        <v>2000</v>
      </c>
      <c r="S3701" s="27" t="s">
        <v>13645</v>
      </c>
      <c r="T3701" s="25" t="str">
        <f>LEFT(S3701,3)</f>
        <v>Dec</v>
      </c>
      <c r="U3701" s="10" t="s">
        <v>29</v>
      </c>
      <c r="V3701" s="21">
        <v>6.4</v>
      </c>
      <c r="W3701" s="10">
        <v>197000</v>
      </c>
      <c r="X3701" s="10" t="s">
        <v>213</v>
      </c>
      <c r="Y3701" s="10" t="s">
        <v>11384</v>
      </c>
      <c r="Z3701" s="10" t="s">
        <v>534</v>
      </c>
      <c r="AA3701" s="22" t="s">
        <v>29</v>
      </c>
      <c r="AB3701" s="10">
        <v>70000000</v>
      </c>
      <c r="AC3701" s="10">
        <v>374111707</v>
      </c>
      <c r="AD3701" s="10" t="s">
        <v>43</v>
      </c>
      <c r="AE3701" s="23">
        <v>127</v>
      </c>
    </row>
    <row r="3702" spans="1:31" x14ac:dyDescent="0.35">
      <c r="A3702" t="s">
        <v>11385</v>
      </c>
      <c r="B3702" t="s">
        <v>15</v>
      </c>
      <c r="C3702" t="s">
        <v>16</v>
      </c>
      <c r="D3702" s="2">
        <v>2000</v>
      </c>
      <c r="E3702" t="s">
        <v>11238</v>
      </c>
      <c r="F3702" s="2">
        <v>6.7</v>
      </c>
      <c r="G3702">
        <v>65000</v>
      </c>
      <c r="H3702" t="s">
        <v>510</v>
      </c>
      <c r="I3702" t="s">
        <v>7039</v>
      </c>
      <c r="J3702" t="s">
        <v>10223</v>
      </c>
      <c r="K3702" s="3" t="s">
        <v>29</v>
      </c>
      <c r="L3702">
        <v>10000000</v>
      </c>
      <c r="M3702">
        <v>44567606</v>
      </c>
      <c r="N3702" t="s">
        <v>9987</v>
      </c>
      <c r="O3702" s="2">
        <v>111</v>
      </c>
      <c r="Q3702" s="9" t="s">
        <v>16</v>
      </c>
      <c r="R3702" s="18">
        <v>2000</v>
      </c>
      <c r="S3702" s="26" t="s">
        <v>13566</v>
      </c>
      <c r="T3702" s="25" t="str">
        <f>LEFT(S3702,3)</f>
        <v>Jan</v>
      </c>
      <c r="U3702" s="9" t="s">
        <v>29</v>
      </c>
      <c r="V3702" s="18">
        <v>6.7</v>
      </c>
      <c r="W3702" s="9">
        <v>65000</v>
      </c>
      <c r="X3702" s="9" t="s">
        <v>510</v>
      </c>
      <c r="Y3702" s="9" t="s">
        <v>7039</v>
      </c>
      <c r="Z3702" s="9" t="s">
        <v>10223</v>
      </c>
      <c r="AA3702" s="19" t="s">
        <v>29</v>
      </c>
      <c r="AB3702" s="9">
        <v>10000000</v>
      </c>
      <c r="AC3702" s="9">
        <v>44567606</v>
      </c>
      <c r="AD3702" s="9" t="s">
        <v>9987</v>
      </c>
      <c r="AE3702" s="20">
        <v>111</v>
      </c>
    </row>
    <row r="3703" spans="1:31" x14ac:dyDescent="0.35">
      <c r="A3703" t="s">
        <v>11386</v>
      </c>
      <c r="B3703" t="s">
        <v>1998</v>
      </c>
      <c r="C3703" t="s">
        <v>40</v>
      </c>
      <c r="D3703" s="2">
        <v>2000</v>
      </c>
      <c r="E3703" t="s">
        <v>11248</v>
      </c>
      <c r="F3703" s="2">
        <v>6.8</v>
      </c>
      <c r="G3703">
        <v>105000</v>
      </c>
      <c r="H3703" t="s">
        <v>9779</v>
      </c>
      <c r="I3703" t="s">
        <v>11387</v>
      </c>
      <c r="J3703" t="s">
        <v>1534</v>
      </c>
      <c r="K3703" s="3" t="s">
        <v>29</v>
      </c>
      <c r="L3703">
        <v>60000000</v>
      </c>
      <c r="M3703">
        <v>124745083</v>
      </c>
      <c r="N3703" t="s">
        <v>60</v>
      </c>
      <c r="O3703" s="2">
        <v>125</v>
      </c>
      <c r="Q3703" s="10" t="s">
        <v>40</v>
      </c>
      <c r="R3703" s="21">
        <v>2000</v>
      </c>
      <c r="S3703" s="27" t="s">
        <v>13648</v>
      </c>
      <c r="T3703" s="25" t="str">
        <f>LEFT(S3703,3)</f>
        <v>Dec</v>
      </c>
      <c r="U3703" s="10" t="s">
        <v>29</v>
      </c>
      <c r="V3703" s="21">
        <v>6.8</v>
      </c>
      <c r="W3703" s="10">
        <v>105000</v>
      </c>
      <c r="X3703" s="10" t="s">
        <v>9779</v>
      </c>
      <c r="Y3703" s="10" t="s">
        <v>11387</v>
      </c>
      <c r="Z3703" s="10" t="s">
        <v>1534</v>
      </c>
      <c r="AA3703" s="22" t="s">
        <v>29</v>
      </c>
      <c r="AB3703" s="10">
        <v>60000000</v>
      </c>
      <c r="AC3703" s="10">
        <v>124745083</v>
      </c>
      <c r="AD3703" s="10" t="s">
        <v>60</v>
      </c>
      <c r="AE3703" s="23">
        <v>125</v>
      </c>
    </row>
    <row r="3704" spans="1:31" x14ac:dyDescent="0.35">
      <c r="A3704" t="s">
        <v>11388</v>
      </c>
      <c r="B3704" t="s">
        <v>32</v>
      </c>
      <c r="C3704" t="s">
        <v>24</v>
      </c>
      <c r="D3704" s="2">
        <v>2000</v>
      </c>
      <c r="E3704" t="s">
        <v>10749</v>
      </c>
      <c r="F3704" s="2">
        <v>5.7</v>
      </c>
      <c r="G3704">
        <v>71000</v>
      </c>
      <c r="H3704" t="s">
        <v>104</v>
      </c>
      <c r="I3704" t="s">
        <v>11389</v>
      </c>
      <c r="J3704" t="s">
        <v>5295</v>
      </c>
      <c r="K3704" s="3" t="s">
        <v>29</v>
      </c>
      <c r="L3704">
        <v>100000000</v>
      </c>
      <c r="M3704">
        <v>110983407</v>
      </c>
      <c r="N3704" t="s">
        <v>2091</v>
      </c>
      <c r="O3704" s="2">
        <v>114</v>
      </c>
      <c r="Q3704" s="9" t="s">
        <v>24</v>
      </c>
      <c r="R3704" s="18">
        <v>2000</v>
      </c>
      <c r="S3704" s="26" t="s">
        <v>13590</v>
      </c>
      <c r="T3704" s="25" t="str">
        <f>LEFT(S3704,3)</f>
        <v>Mar</v>
      </c>
      <c r="U3704" s="9" t="s">
        <v>29</v>
      </c>
      <c r="V3704" s="18">
        <v>5.7</v>
      </c>
      <c r="W3704" s="9">
        <v>71000</v>
      </c>
      <c r="X3704" s="9" t="s">
        <v>104</v>
      </c>
      <c r="Y3704" s="9" t="s">
        <v>11389</v>
      </c>
      <c r="Z3704" s="9" t="s">
        <v>5295</v>
      </c>
      <c r="AA3704" s="19" t="s">
        <v>29</v>
      </c>
      <c r="AB3704" s="9">
        <v>100000000</v>
      </c>
      <c r="AC3704" s="9">
        <v>110983407</v>
      </c>
      <c r="AD3704" s="9" t="s">
        <v>2091</v>
      </c>
      <c r="AE3704" s="20">
        <v>114</v>
      </c>
    </row>
    <row r="3705" spans="1:31" x14ac:dyDescent="0.35">
      <c r="A3705" t="s">
        <v>11390</v>
      </c>
      <c r="B3705" t="s">
        <v>1998</v>
      </c>
      <c r="C3705" t="s">
        <v>40</v>
      </c>
      <c r="D3705" s="2">
        <v>2000</v>
      </c>
      <c r="E3705" t="s">
        <v>10782</v>
      </c>
      <c r="F3705" s="2">
        <v>6.6</v>
      </c>
      <c r="G3705">
        <v>60000</v>
      </c>
      <c r="H3705" t="s">
        <v>3255</v>
      </c>
      <c r="I3705" t="s">
        <v>11391</v>
      </c>
      <c r="J3705" t="s">
        <v>5075</v>
      </c>
      <c r="K3705" s="3" t="s">
        <v>29</v>
      </c>
      <c r="L3705">
        <v>50000000</v>
      </c>
      <c r="M3705">
        <v>50054511</v>
      </c>
      <c r="N3705" t="s">
        <v>11392</v>
      </c>
      <c r="O3705" s="2">
        <v>118</v>
      </c>
      <c r="Q3705" s="10" t="s">
        <v>40</v>
      </c>
      <c r="R3705" s="21">
        <v>2000</v>
      </c>
      <c r="S3705" s="27" t="s">
        <v>13596</v>
      </c>
      <c r="T3705" s="25" t="str">
        <f>LEFT(S3705,3)</f>
        <v>Aug</v>
      </c>
      <c r="U3705" s="10" t="s">
        <v>29</v>
      </c>
      <c r="V3705" s="21">
        <v>6.6</v>
      </c>
      <c r="W3705" s="10">
        <v>60000</v>
      </c>
      <c r="X3705" s="10" t="s">
        <v>3255</v>
      </c>
      <c r="Y3705" s="10" t="s">
        <v>11391</v>
      </c>
      <c r="Z3705" s="10" t="s">
        <v>5075</v>
      </c>
      <c r="AA3705" s="22" t="s">
        <v>29</v>
      </c>
      <c r="AB3705" s="10">
        <v>50000000</v>
      </c>
      <c r="AC3705" s="10">
        <v>50054511</v>
      </c>
      <c r="AD3705" s="10" t="s">
        <v>11392</v>
      </c>
      <c r="AE3705" s="23">
        <v>118</v>
      </c>
    </row>
    <row r="3706" spans="1:31" x14ac:dyDescent="0.35">
      <c r="A3706" t="s">
        <v>11393</v>
      </c>
      <c r="B3706" t="s">
        <v>15</v>
      </c>
      <c r="C3706" t="s">
        <v>40</v>
      </c>
      <c r="D3706" s="2">
        <v>2000</v>
      </c>
      <c r="E3706" t="s">
        <v>11394</v>
      </c>
      <c r="F3706" s="2">
        <v>6.2</v>
      </c>
      <c r="G3706">
        <v>38000</v>
      </c>
      <c r="H3706" t="s">
        <v>11395</v>
      </c>
      <c r="I3706" t="s">
        <v>8499</v>
      </c>
      <c r="J3706" t="s">
        <v>8499</v>
      </c>
      <c r="K3706" s="3" t="s">
        <v>29</v>
      </c>
      <c r="L3706">
        <v>11000000</v>
      </c>
      <c r="M3706">
        <v>59827328</v>
      </c>
      <c r="N3706" t="s">
        <v>2025</v>
      </c>
      <c r="O3706" s="2">
        <v>98</v>
      </c>
      <c r="Q3706" s="9" t="s">
        <v>40</v>
      </c>
      <c r="R3706" s="18">
        <v>2000</v>
      </c>
      <c r="S3706" s="26" t="s">
        <v>13671</v>
      </c>
      <c r="T3706" s="25" t="str">
        <f>LEFT(S3706,3)</f>
        <v>Jan</v>
      </c>
      <c r="U3706" s="9" t="s">
        <v>29</v>
      </c>
      <c r="V3706" s="18">
        <v>6.2</v>
      </c>
      <c r="W3706" s="9">
        <v>38000</v>
      </c>
      <c r="X3706" s="9" t="s">
        <v>11395</v>
      </c>
      <c r="Y3706" s="9" t="s">
        <v>8499</v>
      </c>
      <c r="Z3706" s="9" t="s">
        <v>8499</v>
      </c>
      <c r="AA3706" s="19" t="s">
        <v>29</v>
      </c>
      <c r="AB3706" s="9">
        <v>11000000</v>
      </c>
      <c r="AC3706" s="9">
        <v>59827328</v>
      </c>
      <c r="AD3706" s="9" t="s">
        <v>2025</v>
      </c>
      <c r="AE3706" s="20">
        <v>98</v>
      </c>
    </row>
    <row r="3707" spans="1:31" x14ac:dyDescent="0.35">
      <c r="A3707" t="s">
        <v>6579</v>
      </c>
      <c r="B3707" t="s">
        <v>15</v>
      </c>
      <c r="C3707" t="s">
        <v>103</v>
      </c>
      <c r="D3707" s="2">
        <v>2000</v>
      </c>
      <c r="E3707" t="s">
        <v>11396</v>
      </c>
      <c r="F3707" s="2">
        <v>6.5</v>
      </c>
      <c r="G3707">
        <v>23000</v>
      </c>
      <c r="H3707" t="s">
        <v>5228</v>
      </c>
      <c r="I3707" t="s">
        <v>11397</v>
      </c>
      <c r="J3707" t="s">
        <v>5220</v>
      </c>
      <c r="K3707" s="3" t="s">
        <v>451</v>
      </c>
      <c r="L3707">
        <v>25000000</v>
      </c>
      <c r="M3707">
        <v>1308242</v>
      </c>
      <c r="N3707" t="s">
        <v>11398</v>
      </c>
      <c r="O3707" s="2">
        <v>110</v>
      </c>
      <c r="Q3707" s="10" t="s">
        <v>103</v>
      </c>
      <c r="R3707" s="21">
        <v>2000</v>
      </c>
      <c r="S3707" s="27" t="s">
        <v>13672</v>
      </c>
      <c r="T3707" s="25" t="str">
        <f>LEFT(S3707,3)</f>
        <v>Nov</v>
      </c>
      <c r="U3707" s="10" t="s">
        <v>451</v>
      </c>
      <c r="V3707" s="21">
        <v>6.5</v>
      </c>
      <c r="W3707" s="10">
        <v>23000</v>
      </c>
      <c r="X3707" s="10" t="s">
        <v>5228</v>
      </c>
      <c r="Y3707" s="10" t="s">
        <v>11397</v>
      </c>
      <c r="Z3707" s="10" t="s">
        <v>5220</v>
      </c>
      <c r="AA3707" s="22" t="s">
        <v>451</v>
      </c>
      <c r="AB3707" s="10">
        <v>25000000</v>
      </c>
      <c r="AC3707" s="10">
        <v>1308242</v>
      </c>
      <c r="AD3707" s="10" t="s">
        <v>11398</v>
      </c>
      <c r="AE3707" s="23">
        <v>110</v>
      </c>
    </row>
    <row r="3708" spans="1:31" x14ac:dyDescent="0.35">
      <c r="A3708" t="s">
        <v>11399</v>
      </c>
      <c r="B3708" t="s">
        <v>1998</v>
      </c>
      <c r="C3708" t="s">
        <v>40</v>
      </c>
      <c r="D3708" s="2">
        <v>2000</v>
      </c>
      <c r="E3708" t="s">
        <v>11355</v>
      </c>
      <c r="F3708" s="2">
        <v>5.3</v>
      </c>
      <c r="G3708">
        <v>101000</v>
      </c>
      <c r="H3708" t="s">
        <v>6808</v>
      </c>
      <c r="I3708" t="s">
        <v>8512</v>
      </c>
      <c r="J3708" t="s">
        <v>8513</v>
      </c>
      <c r="K3708" s="3" t="s">
        <v>29</v>
      </c>
      <c r="L3708">
        <v>85000000</v>
      </c>
      <c r="M3708">
        <v>58292295</v>
      </c>
      <c r="N3708" t="s">
        <v>11400</v>
      </c>
      <c r="O3708" s="2">
        <v>90</v>
      </c>
      <c r="Q3708" s="9" t="s">
        <v>40</v>
      </c>
      <c r="R3708" s="18">
        <v>2000</v>
      </c>
      <c r="S3708" s="26" t="s">
        <v>13668</v>
      </c>
      <c r="T3708" s="25" t="str">
        <f>LEFT(S3708,3)</f>
        <v>Nov</v>
      </c>
      <c r="U3708" s="9" t="s">
        <v>29</v>
      </c>
      <c r="V3708" s="18">
        <v>5.3</v>
      </c>
      <c r="W3708" s="9">
        <v>101000</v>
      </c>
      <c r="X3708" s="9" t="s">
        <v>6808</v>
      </c>
      <c r="Y3708" s="9" t="s">
        <v>8512</v>
      </c>
      <c r="Z3708" s="9" t="s">
        <v>8513</v>
      </c>
      <c r="AA3708" s="19" t="s">
        <v>29</v>
      </c>
      <c r="AB3708" s="9">
        <v>85000000</v>
      </c>
      <c r="AC3708" s="9">
        <v>58292295</v>
      </c>
      <c r="AD3708" s="9" t="s">
        <v>11400</v>
      </c>
      <c r="AE3708" s="20">
        <v>90</v>
      </c>
    </row>
    <row r="3709" spans="1:31" x14ac:dyDescent="0.35">
      <c r="A3709" t="s">
        <v>11401</v>
      </c>
      <c r="B3709" t="s">
        <v>15</v>
      </c>
      <c r="C3709" t="s">
        <v>103</v>
      </c>
      <c r="D3709" s="2">
        <v>2000</v>
      </c>
      <c r="E3709" t="s">
        <v>10909</v>
      </c>
      <c r="F3709" s="2">
        <v>7</v>
      </c>
      <c r="G3709">
        <v>51000</v>
      </c>
      <c r="H3709" t="s">
        <v>11402</v>
      </c>
      <c r="I3709" t="s">
        <v>11402</v>
      </c>
      <c r="J3709" t="s">
        <v>9335</v>
      </c>
      <c r="K3709" s="3" t="s">
        <v>29</v>
      </c>
      <c r="L3709">
        <v>7000000</v>
      </c>
      <c r="M3709">
        <v>28780255</v>
      </c>
      <c r="N3709" t="s">
        <v>2025</v>
      </c>
      <c r="O3709" s="2">
        <v>120</v>
      </c>
      <c r="Q3709" s="10" t="s">
        <v>103</v>
      </c>
      <c r="R3709" s="21">
        <v>2000</v>
      </c>
      <c r="S3709" s="27" t="s">
        <v>13610</v>
      </c>
      <c r="T3709" s="25" t="str">
        <f>LEFT(S3709,3)</f>
        <v>Feb</v>
      </c>
      <c r="U3709" s="10" t="s">
        <v>29</v>
      </c>
      <c r="V3709" s="21">
        <v>7</v>
      </c>
      <c r="W3709" s="10">
        <v>51000</v>
      </c>
      <c r="X3709" s="10" t="s">
        <v>11402</v>
      </c>
      <c r="Y3709" s="10" t="s">
        <v>11402</v>
      </c>
      <c r="Z3709" s="10" t="s">
        <v>9335</v>
      </c>
      <c r="AA3709" s="22" t="s">
        <v>29</v>
      </c>
      <c r="AB3709" s="10">
        <v>7000000</v>
      </c>
      <c r="AC3709" s="10">
        <v>28780255</v>
      </c>
      <c r="AD3709" s="10" t="s">
        <v>2025</v>
      </c>
      <c r="AE3709" s="23">
        <v>120</v>
      </c>
    </row>
    <row r="3710" spans="1:31" x14ac:dyDescent="0.35">
      <c r="A3710" t="s">
        <v>6108</v>
      </c>
      <c r="B3710" t="s">
        <v>1998</v>
      </c>
      <c r="C3710" t="s">
        <v>40</v>
      </c>
      <c r="D3710" s="2">
        <v>2000</v>
      </c>
      <c r="E3710" t="s">
        <v>11403</v>
      </c>
      <c r="F3710" s="2">
        <v>6.7</v>
      </c>
      <c r="G3710">
        <v>32000</v>
      </c>
      <c r="H3710" t="s">
        <v>6380</v>
      </c>
      <c r="I3710" t="s">
        <v>1134</v>
      </c>
      <c r="J3710" t="s">
        <v>11404</v>
      </c>
      <c r="K3710" s="3" t="s">
        <v>29</v>
      </c>
      <c r="L3710">
        <v>15000000</v>
      </c>
      <c r="M3710">
        <v>40863718</v>
      </c>
      <c r="N3710" t="s">
        <v>179</v>
      </c>
      <c r="O3710" s="2">
        <v>120</v>
      </c>
      <c r="Q3710" s="9" t="s">
        <v>40</v>
      </c>
      <c r="R3710" s="18">
        <v>2000</v>
      </c>
      <c r="S3710" s="26" t="s">
        <v>13673</v>
      </c>
      <c r="T3710" s="25" t="str">
        <f>LEFT(S3710,3)</f>
        <v>Apr</v>
      </c>
      <c r="U3710" s="9" t="s">
        <v>29</v>
      </c>
      <c r="V3710" s="18">
        <v>6.7</v>
      </c>
      <c r="W3710" s="9">
        <v>32000</v>
      </c>
      <c r="X3710" s="9" t="s">
        <v>6380</v>
      </c>
      <c r="Y3710" s="9" t="s">
        <v>1134</v>
      </c>
      <c r="Z3710" s="9" t="s">
        <v>11404</v>
      </c>
      <c r="AA3710" s="19" t="s">
        <v>29</v>
      </c>
      <c r="AB3710" s="9">
        <v>15000000</v>
      </c>
      <c r="AC3710" s="9">
        <v>40863718</v>
      </c>
      <c r="AD3710" s="9" t="s">
        <v>179</v>
      </c>
      <c r="AE3710" s="20">
        <v>120</v>
      </c>
    </row>
    <row r="3711" spans="1:31" x14ac:dyDescent="0.35">
      <c r="A3711" t="s">
        <v>11405</v>
      </c>
      <c r="B3711" t="s">
        <v>1998</v>
      </c>
      <c r="C3711" t="s">
        <v>103</v>
      </c>
      <c r="D3711" s="2">
        <v>2000</v>
      </c>
      <c r="E3711" t="s">
        <v>11403</v>
      </c>
      <c r="F3711" s="2">
        <v>7.3</v>
      </c>
      <c r="G3711">
        <v>103000</v>
      </c>
      <c r="H3711" t="s">
        <v>9026</v>
      </c>
      <c r="I3711" t="s">
        <v>11406</v>
      </c>
      <c r="J3711" t="s">
        <v>1496</v>
      </c>
      <c r="K3711" s="3" t="s">
        <v>29</v>
      </c>
      <c r="L3711">
        <v>31000000</v>
      </c>
      <c r="M3711">
        <v>68106245</v>
      </c>
      <c r="N3711" t="s">
        <v>2025</v>
      </c>
      <c r="O3711" s="2">
        <v>118</v>
      </c>
      <c r="Q3711" s="10" t="s">
        <v>103</v>
      </c>
      <c r="R3711" s="21">
        <v>2000</v>
      </c>
      <c r="S3711" s="27" t="s">
        <v>13673</v>
      </c>
      <c r="T3711" s="25" t="str">
        <f>LEFT(S3711,3)</f>
        <v>Apr</v>
      </c>
      <c r="U3711" s="10" t="s">
        <v>29</v>
      </c>
      <c r="V3711" s="21">
        <v>7.3</v>
      </c>
      <c r="W3711" s="10">
        <v>103000</v>
      </c>
      <c r="X3711" s="10" t="s">
        <v>9026</v>
      </c>
      <c r="Y3711" s="10" t="s">
        <v>11406</v>
      </c>
      <c r="Z3711" s="10" t="s">
        <v>1496</v>
      </c>
      <c r="AA3711" s="22" t="s">
        <v>29</v>
      </c>
      <c r="AB3711" s="10">
        <v>31000000</v>
      </c>
      <c r="AC3711" s="10">
        <v>68106245</v>
      </c>
      <c r="AD3711" s="10" t="s">
        <v>2025</v>
      </c>
      <c r="AE3711" s="23">
        <v>118</v>
      </c>
    </row>
    <row r="3712" spans="1:31" x14ac:dyDescent="0.35">
      <c r="A3712" t="s">
        <v>11407</v>
      </c>
      <c r="B3712" t="s">
        <v>15</v>
      </c>
      <c r="C3712" t="s">
        <v>62</v>
      </c>
      <c r="D3712" s="2">
        <v>2000</v>
      </c>
      <c r="E3712" t="s">
        <v>11355</v>
      </c>
      <c r="F3712" s="2">
        <v>7.2</v>
      </c>
      <c r="G3712">
        <v>110000</v>
      </c>
      <c r="H3712" t="s">
        <v>9742</v>
      </c>
      <c r="I3712" t="s">
        <v>11408</v>
      </c>
      <c r="J3712" t="s">
        <v>6218</v>
      </c>
      <c r="K3712" s="3" t="s">
        <v>29</v>
      </c>
      <c r="L3712">
        <v>32000000</v>
      </c>
      <c r="M3712">
        <v>82343495</v>
      </c>
      <c r="N3712" t="s">
        <v>9108</v>
      </c>
      <c r="O3712" s="2">
        <v>129</v>
      </c>
      <c r="Q3712" s="9" t="s">
        <v>62</v>
      </c>
      <c r="R3712" s="18">
        <v>2000</v>
      </c>
      <c r="S3712" s="26" t="s">
        <v>13668</v>
      </c>
      <c r="T3712" s="25" t="str">
        <f>LEFT(S3712,3)</f>
        <v>Nov</v>
      </c>
      <c r="U3712" s="9" t="s">
        <v>29</v>
      </c>
      <c r="V3712" s="18">
        <v>7.2</v>
      </c>
      <c r="W3712" s="9">
        <v>110000</v>
      </c>
      <c r="X3712" s="9" t="s">
        <v>9742</v>
      </c>
      <c r="Y3712" s="9" t="s">
        <v>11408</v>
      </c>
      <c r="Z3712" s="9" t="s">
        <v>6218</v>
      </c>
      <c r="AA3712" s="19" t="s">
        <v>29</v>
      </c>
      <c r="AB3712" s="9">
        <v>32000000</v>
      </c>
      <c r="AC3712" s="9">
        <v>82343495</v>
      </c>
      <c r="AD3712" s="9" t="s">
        <v>9108</v>
      </c>
      <c r="AE3712" s="20">
        <v>129</v>
      </c>
    </row>
    <row r="3713" spans="1:31" x14ac:dyDescent="0.35">
      <c r="A3713" t="s">
        <v>11409</v>
      </c>
      <c r="B3713" t="s">
        <v>1998</v>
      </c>
      <c r="C3713" t="s">
        <v>40</v>
      </c>
      <c r="D3713" s="2">
        <v>2000</v>
      </c>
      <c r="E3713" t="s">
        <v>11235</v>
      </c>
      <c r="F3713" s="2">
        <v>6.1</v>
      </c>
      <c r="G3713">
        <v>46000</v>
      </c>
      <c r="H3713" t="s">
        <v>8603</v>
      </c>
      <c r="I3713" t="s">
        <v>10152</v>
      </c>
      <c r="J3713" t="s">
        <v>8589</v>
      </c>
      <c r="K3713" s="3" t="s">
        <v>29</v>
      </c>
      <c r="L3713">
        <v>43000000</v>
      </c>
      <c r="M3713">
        <v>62198945</v>
      </c>
      <c r="N3713" t="s">
        <v>30</v>
      </c>
      <c r="O3713" s="2">
        <v>103</v>
      </c>
      <c r="Q3713" s="10" t="s">
        <v>40</v>
      </c>
      <c r="R3713" s="21">
        <v>2000</v>
      </c>
      <c r="S3713" s="27" t="s">
        <v>13644</v>
      </c>
      <c r="T3713" s="25" t="str">
        <f>LEFT(S3713,3)</f>
        <v>Apr</v>
      </c>
      <c r="U3713" s="10" t="s">
        <v>29</v>
      </c>
      <c r="V3713" s="21">
        <v>6.1</v>
      </c>
      <c r="W3713" s="10">
        <v>46000</v>
      </c>
      <c r="X3713" s="10" t="s">
        <v>8603</v>
      </c>
      <c r="Y3713" s="10" t="s">
        <v>10152</v>
      </c>
      <c r="Z3713" s="10" t="s">
        <v>8589</v>
      </c>
      <c r="AA3713" s="22" t="s">
        <v>29</v>
      </c>
      <c r="AB3713" s="10">
        <v>43000000</v>
      </c>
      <c r="AC3713" s="10">
        <v>62198945</v>
      </c>
      <c r="AD3713" s="10" t="s">
        <v>30</v>
      </c>
      <c r="AE3713" s="23">
        <v>103</v>
      </c>
    </row>
    <row r="3714" spans="1:31" x14ac:dyDescent="0.35">
      <c r="A3714" t="s">
        <v>11410</v>
      </c>
      <c r="B3714" t="s">
        <v>1998</v>
      </c>
      <c r="C3714" t="s">
        <v>16</v>
      </c>
      <c r="D3714" s="2">
        <v>2000</v>
      </c>
      <c r="E3714" t="s">
        <v>11367</v>
      </c>
      <c r="F3714" s="2">
        <v>7.2</v>
      </c>
      <c r="G3714">
        <v>20000</v>
      </c>
      <c r="H3714" t="s">
        <v>11411</v>
      </c>
      <c r="I3714" t="s">
        <v>11411</v>
      </c>
      <c r="J3714" t="s">
        <v>11412</v>
      </c>
      <c r="K3714" s="3" t="s">
        <v>29</v>
      </c>
      <c r="L3714">
        <v>20000000</v>
      </c>
      <c r="M3714">
        <v>27728118</v>
      </c>
      <c r="N3714" t="s">
        <v>3429</v>
      </c>
      <c r="O3714" s="2">
        <v>124</v>
      </c>
      <c r="Q3714" s="9" t="s">
        <v>16</v>
      </c>
      <c r="R3714" s="18">
        <v>2000</v>
      </c>
      <c r="S3714" s="26" t="s">
        <v>13670</v>
      </c>
      <c r="T3714" s="25" t="str">
        <f>LEFT(S3714,3)</f>
        <v>Apr</v>
      </c>
      <c r="U3714" s="9" t="s">
        <v>29</v>
      </c>
      <c r="V3714" s="18">
        <v>7.2</v>
      </c>
      <c r="W3714" s="9">
        <v>20000</v>
      </c>
      <c r="X3714" s="9" t="s">
        <v>11411</v>
      </c>
      <c r="Y3714" s="9" t="s">
        <v>11411</v>
      </c>
      <c r="Z3714" s="9" t="s">
        <v>11412</v>
      </c>
      <c r="AA3714" s="19" t="s">
        <v>29</v>
      </c>
      <c r="AB3714" s="9">
        <v>20000000</v>
      </c>
      <c r="AC3714" s="9">
        <v>27728118</v>
      </c>
      <c r="AD3714" s="9" t="s">
        <v>3429</v>
      </c>
      <c r="AE3714" s="20">
        <v>124</v>
      </c>
    </row>
    <row r="3715" spans="1:31" x14ac:dyDescent="0.35">
      <c r="A3715" t="s">
        <v>11413</v>
      </c>
      <c r="B3715" t="s">
        <v>1998</v>
      </c>
      <c r="C3715" t="s">
        <v>33</v>
      </c>
      <c r="D3715" s="2">
        <v>2000</v>
      </c>
      <c r="E3715" t="s">
        <v>11044</v>
      </c>
      <c r="F3715" s="2">
        <v>6.6</v>
      </c>
      <c r="G3715">
        <v>122000</v>
      </c>
      <c r="H3715" t="s">
        <v>11414</v>
      </c>
      <c r="I3715" t="s">
        <v>11415</v>
      </c>
      <c r="J3715" t="s">
        <v>2751</v>
      </c>
      <c r="K3715" s="3" t="s">
        <v>29</v>
      </c>
      <c r="L3715">
        <v>55000000</v>
      </c>
      <c r="M3715">
        <v>99274467</v>
      </c>
      <c r="N3715" t="s">
        <v>2091</v>
      </c>
      <c r="O3715" s="2">
        <v>110</v>
      </c>
      <c r="Q3715" s="10" t="s">
        <v>33</v>
      </c>
      <c r="R3715" s="21">
        <v>2000</v>
      </c>
      <c r="S3715" s="27" t="s">
        <v>13623</v>
      </c>
      <c r="T3715" s="25" t="str">
        <f>LEFT(S3715,3)</f>
        <v>May</v>
      </c>
      <c r="U3715" s="10" t="s">
        <v>29</v>
      </c>
      <c r="V3715" s="21">
        <v>6.6</v>
      </c>
      <c r="W3715" s="10">
        <v>122000</v>
      </c>
      <c r="X3715" s="10" t="s">
        <v>11414</v>
      </c>
      <c r="Y3715" s="10" t="s">
        <v>11415</v>
      </c>
      <c r="Z3715" s="10" t="s">
        <v>2751</v>
      </c>
      <c r="AA3715" s="22" t="s">
        <v>29</v>
      </c>
      <c r="AB3715" s="10">
        <v>55000000</v>
      </c>
      <c r="AC3715" s="10">
        <v>99274467</v>
      </c>
      <c r="AD3715" s="10" t="s">
        <v>2091</v>
      </c>
      <c r="AE3715" s="23">
        <v>110</v>
      </c>
    </row>
    <row r="3716" spans="1:31" x14ac:dyDescent="0.35">
      <c r="A3716" t="s">
        <v>11416</v>
      </c>
      <c r="B3716" t="s">
        <v>32</v>
      </c>
      <c r="C3716" t="s">
        <v>24</v>
      </c>
      <c r="D3716" s="2">
        <v>2000</v>
      </c>
      <c r="E3716" t="s">
        <v>11417</v>
      </c>
      <c r="F3716" s="2">
        <v>5.8</v>
      </c>
      <c r="G3716">
        <v>9800</v>
      </c>
      <c r="H3716" t="s">
        <v>5325</v>
      </c>
      <c r="I3716" t="s">
        <v>11418</v>
      </c>
      <c r="J3716" t="s">
        <v>11419</v>
      </c>
      <c r="K3716" s="3" t="s">
        <v>5816</v>
      </c>
      <c r="L3716">
        <v>35000000</v>
      </c>
      <c r="M3716">
        <v>27965865</v>
      </c>
      <c r="N3716" t="s">
        <v>11420</v>
      </c>
      <c r="O3716" s="2">
        <v>95</v>
      </c>
      <c r="Q3716" s="9" t="s">
        <v>24</v>
      </c>
      <c r="R3716" s="18">
        <v>2000</v>
      </c>
      <c r="S3716" s="26" t="s">
        <v>13674</v>
      </c>
      <c r="T3716" s="25" t="str">
        <f>LEFT(S3716,3)</f>
        <v>Oct</v>
      </c>
      <c r="U3716" s="9" t="s">
        <v>29</v>
      </c>
      <c r="V3716" s="18">
        <v>5.8</v>
      </c>
      <c r="W3716" s="9">
        <v>9800</v>
      </c>
      <c r="X3716" s="9" t="s">
        <v>5325</v>
      </c>
      <c r="Y3716" s="9" t="s">
        <v>11418</v>
      </c>
      <c r="Z3716" s="9" t="s">
        <v>11419</v>
      </c>
      <c r="AA3716" s="19" t="s">
        <v>5816</v>
      </c>
      <c r="AB3716" s="9">
        <v>35000000</v>
      </c>
      <c r="AC3716" s="9">
        <v>27965865</v>
      </c>
      <c r="AD3716" s="9" t="s">
        <v>11420</v>
      </c>
      <c r="AE3716" s="20">
        <v>95</v>
      </c>
    </row>
    <row r="3717" spans="1:31" x14ac:dyDescent="0.35">
      <c r="A3717" t="s">
        <v>11421</v>
      </c>
      <c r="B3717" t="s">
        <v>15</v>
      </c>
      <c r="C3717" t="s">
        <v>62</v>
      </c>
      <c r="D3717" s="2">
        <v>2000</v>
      </c>
      <c r="E3717" t="s">
        <v>11422</v>
      </c>
      <c r="F3717" s="2">
        <v>7.3</v>
      </c>
      <c r="G3717">
        <v>52000</v>
      </c>
      <c r="H3717" t="s">
        <v>1513</v>
      </c>
      <c r="I3717" t="s">
        <v>11423</v>
      </c>
      <c r="J3717" t="s">
        <v>9210</v>
      </c>
      <c r="K3717" s="3" t="s">
        <v>21</v>
      </c>
      <c r="L3717">
        <v>13500000</v>
      </c>
      <c r="M3717">
        <v>17989227</v>
      </c>
      <c r="N3717" t="s">
        <v>9438</v>
      </c>
      <c r="O3717" s="2">
        <v>124</v>
      </c>
      <c r="Q3717" s="10" t="s">
        <v>62</v>
      </c>
      <c r="R3717" s="21">
        <v>2000</v>
      </c>
      <c r="S3717" s="27" t="s">
        <v>13566</v>
      </c>
      <c r="T3717" s="25" t="str">
        <f>LEFT(S3717,3)</f>
        <v>Jan</v>
      </c>
      <c r="U3717" s="10" t="s">
        <v>21</v>
      </c>
      <c r="V3717" s="21">
        <v>7.3</v>
      </c>
      <c r="W3717" s="10">
        <v>52000</v>
      </c>
      <c r="X3717" s="10" t="s">
        <v>1513</v>
      </c>
      <c r="Y3717" s="10" t="s">
        <v>11423</v>
      </c>
      <c r="Z3717" s="10" t="s">
        <v>9210</v>
      </c>
      <c r="AA3717" s="22" t="s">
        <v>21</v>
      </c>
      <c r="AB3717" s="10">
        <v>13500000</v>
      </c>
      <c r="AC3717" s="10">
        <v>17989227</v>
      </c>
      <c r="AD3717" s="10" t="s">
        <v>9438</v>
      </c>
      <c r="AE3717" s="23">
        <v>124</v>
      </c>
    </row>
    <row r="3718" spans="1:31" x14ac:dyDescent="0.35">
      <c r="A3718" t="s">
        <v>11424</v>
      </c>
      <c r="B3718" t="s">
        <v>1998</v>
      </c>
      <c r="C3718" t="s">
        <v>16</v>
      </c>
      <c r="D3718" s="2">
        <v>2000</v>
      </c>
      <c r="E3718" t="s">
        <v>8190</v>
      </c>
      <c r="F3718" s="2">
        <v>7.2</v>
      </c>
      <c r="G3718">
        <v>114000</v>
      </c>
      <c r="H3718" t="s">
        <v>9710</v>
      </c>
      <c r="I3718" t="s">
        <v>11425</v>
      </c>
      <c r="J3718" t="s">
        <v>8361</v>
      </c>
      <c r="K3718" s="3" t="s">
        <v>29</v>
      </c>
      <c r="L3718">
        <v>40000000</v>
      </c>
      <c r="M3718">
        <v>55707411</v>
      </c>
      <c r="N3718" t="s">
        <v>22</v>
      </c>
      <c r="O3718" s="2">
        <v>123</v>
      </c>
      <c r="Q3718" s="9" t="s">
        <v>16</v>
      </c>
      <c r="R3718" s="18">
        <v>2000</v>
      </c>
      <c r="S3718" s="26" t="s">
        <v>13263</v>
      </c>
      <c r="T3718" s="25" t="str">
        <f>LEFT(S3718,3)</f>
        <v>Oct</v>
      </c>
      <c r="U3718" s="9" t="s">
        <v>29</v>
      </c>
      <c r="V3718" s="18">
        <v>7.2</v>
      </c>
      <c r="W3718" s="9">
        <v>114000</v>
      </c>
      <c r="X3718" s="9" t="s">
        <v>9710</v>
      </c>
      <c r="Y3718" s="9" t="s">
        <v>11425</v>
      </c>
      <c r="Z3718" s="9" t="s">
        <v>8361</v>
      </c>
      <c r="AA3718" s="19" t="s">
        <v>29</v>
      </c>
      <c r="AB3718" s="9">
        <v>40000000</v>
      </c>
      <c r="AC3718" s="9">
        <v>55707411</v>
      </c>
      <c r="AD3718" s="9" t="s">
        <v>22</v>
      </c>
      <c r="AE3718" s="20">
        <v>123</v>
      </c>
    </row>
    <row r="3719" spans="1:31" x14ac:dyDescent="0.35">
      <c r="A3719" t="s">
        <v>11426</v>
      </c>
      <c r="B3719" t="s">
        <v>1998</v>
      </c>
      <c r="C3719" t="s">
        <v>33</v>
      </c>
      <c r="D3719" s="2">
        <v>2000</v>
      </c>
      <c r="E3719" t="s">
        <v>11427</v>
      </c>
      <c r="F3719" s="2">
        <v>5.9</v>
      </c>
      <c r="G3719">
        <v>60000</v>
      </c>
      <c r="H3719" t="s">
        <v>5015</v>
      </c>
      <c r="I3719" t="s">
        <v>9832</v>
      </c>
      <c r="J3719" t="s">
        <v>203</v>
      </c>
      <c r="K3719" s="3" t="s">
        <v>29</v>
      </c>
      <c r="L3719">
        <v>75000000</v>
      </c>
      <c r="M3719">
        <v>215663859</v>
      </c>
      <c r="N3719" t="s">
        <v>30</v>
      </c>
      <c r="O3719" s="2">
        <v>124</v>
      </c>
      <c r="Q3719" s="10" t="s">
        <v>33</v>
      </c>
      <c r="R3719" s="21">
        <v>2000</v>
      </c>
      <c r="S3719" s="27" t="s">
        <v>13675</v>
      </c>
      <c r="T3719" s="25" t="str">
        <f>LEFT(S3719,3)</f>
        <v>Dec</v>
      </c>
      <c r="U3719" s="10" t="s">
        <v>29</v>
      </c>
      <c r="V3719" s="21">
        <v>5.9</v>
      </c>
      <c r="W3719" s="10">
        <v>60000</v>
      </c>
      <c r="X3719" s="10" t="s">
        <v>5015</v>
      </c>
      <c r="Y3719" s="10" t="s">
        <v>9832</v>
      </c>
      <c r="Z3719" s="10" t="s">
        <v>203</v>
      </c>
      <c r="AA3719" s="22" t="s">
        <v>29</v>
      </c>
      <c r="AB3719" s="10">
        <v>75000000</v>
      </c>
      <c r="AC3719" s="10">
        <v>215663859</v>
      </c>
      <c r="AD3719" s="10" t="s">
        <v>30</v>
      </c>
      <c r="AE3719" s="23">
        <v>124</v>
      </c>
    </row>
    <row r="3720" spans="1:31" x14ac:dyDescent="0.35">
      <c r="A3720" t="s">
        <v>11428</v>
      </c>
      <c r="B3720" t="s">
        <v>32</v>
      </c>
      <c r="C3720" t="s">
        <v>40</v>
      </c>
      <c r="D3720" s="2">
        <v>2000</v>
      </c>
      <c r="E3720" t="s">
        <v>11403</v>
      </c>
      <c r="F3720" s="2">
        <v>3.7</v>
      </c>
      <c r="G3720">
        <v>22000</v>
      </c>
      <c r="H3720" t="s">
        <v>6397</v>
      </c>
      <c r="I3720" t="s">
        <v>11429</v>
      </c>
      <c r="J3720" t="s">
        <v>11430</v>
      </c>
      <c r="K3720" s="3" t="s">
        <v>29</v>
      </c>
      <c r="L3720">
        <v>83000000</v>
      </c>
      <c r="M3720">
        <v>59468275</v>
      </c>
      <c r="N3720" t="s">
        <v>60</v>
      </c>
      <c r="O3720" s="2">
        <v>90</v>
      </c>
      <c r="Q3720" s="9" t="s">
        <v>40</v>
      </c>
      <c r="R3720" s="18">
        <v>2000</v>
      </c>
      <c r="S3720" s="26" t="s">
        <v>13673</v>
      </c>
      <c r="T3720" s="25" t="str">
        <f>LEFT(S3720,3)</f>
        <v>Apr</v>
      </c>
      <c r="U3720" s="9" t="s">
        <v>29</v>
      </c>
      <c r="V3720" s="18">
        <v>3.7</v>
      </c>
      <c r="W3720" s="9">
        <v>22000</v>
      </c>
      <c r="X3720" s="9" t="s">
        <v>6397</v>
      </c>
      <c r="Y3720" s="9" t="s">
        <v>11429</v>
      </c>
      <c r="Z3720" s="9" t="s">
        <v>11430</v>
      </c>
      <c r="AA3720" s="19" t="s">
        <v>29</v>
      </c>
      <c r="AB3720" s="9">
        <v>83000000</v>
      </c>
      <c r="AC3720" s="9">
        <v>59468275</v>
      </c>
      <c r="AD3720" s="9" t="s">
        <v>60</v>
      </c>
      <c r="AE3720" s="20">
        <v>90</v>
      </c>
    </row>
    <row r="3721" spans="1:31" x14ac:dyDescent="0.35">
      <c r="A3721" t="s">
        <v>11431</v>
      </c>
      <c r="B3721" t="s">
        <v>446</v>
      </c>
      <c r="C3721" t="s">
        <v>103</v>
      </c>
      <c r="D3721" s="2">
        <v>2000</v>
      </c>
      <c r="E3721" t="s">
        <v>11432</v>
      </c>
      <c r="F3721" s="2">
        <v>4.5</v>
      </c>
      <c r="G3721">
        <v>17000</v>
      </c>
      <c r="H3721" t="s">
        <v>11433</v>
      </c>
      <c r="I3721" t="s">
        <v>11433</v>
      </c>
      <c r="J3721" t="s">
        <v>11434</v>
      </c>
      <c r="K3721" s="3" t="s">
        <v>451</v>
      </c>
      <c r="L3721">
        <v>0</v>
      </c>
      <c r="M3721">
        <v>940944</v>
      </c>
      <c r="N3721" t="s">
        <v>6511</v>
      </c>
      <c r="O3721" s="2">
        <v>77</v>
      </c>
      <c r="Q3721" s="10" t="s">
        <v>103</v>
      </c>
      <c r="R3721" s="21">
        <v>2000</v>
      </c>
      <c r="S3721" s="27" t="s">
        <v>13651</v>
      </c>
      <c r="T3721" s="25" t="str">
        <f>LEFT(S3721,3)</f>
        <v>Jun</v>
      </c>
      <c r="U3721" s="10" t="s">
        <v>451</v>
      </c>
      <c r="V3721" s="21">
        <v>4.5</v>
      </c>
      <c r="W3721" s="10">
        <v>17000</v>
      </c>
      <c r="X3721" s="10" t="s">
        <v>11433</v>
      </c>
      <c r="Y3721" s="10" t="s">
        <v>11433</v>
      </c>
      <c r="Z3721" s="10" t="s">
        <v>11434</v>
      </c>
      <c r="AA3721" s="22" t="s">
        <v>451</v>
      </c>
      <c r="AB3721" s="10">
        <v>0</v>
      </c>
      <c r="AC3721" s="10">
        <v>940944</v>
      </c>
      <c r="AD3721" s="10" t="s">
        <v>6511</v>
      </c>
      <c r="AE3721" s="23">
        <v>77</v>
      </c>
    </row>
    <row r="3722" spans="1:31" x14ac:dyDescent="0.35">
      <c r="A3722" t="s">
        <v>11435</v>
      </c>
      <c r="B3722" t="s">
        <v>15</v>
      </c>
      <c r="C3722" t="s">
        <v>33</v>
      </c>
      <c r="D3722" s="2">
        <v>2000</v>
      </c>
      <c r="E3722" t="s">
        <v>11436</v>
      </c>
      <c r="F3722" s="2">
        <v>5.8</v>
      </c>
      <c r="G3722">
        <v>38000</v>
      </c>
      <c r="H3722" t="s">
        <v>1318</v>
      </c>
      <c r="I3722" t="s">
        <v>10873</v>
      </c>
      <c r="J3722" t="s">
        <v>9659</v>
      </c>
      <c r="K3722" s="3" t="s">
        <v>29</v>
      </c>
      <c r="L3722">
        <v>42000000</v>
      </c>
      <c r="M3722">
        <v>32168970</v>
      </c>
      <c r="N3722" t="s">
        <v>8986</v>
      </c>
      <c r="O3722" s="2">
        <v>104</v>
      </c>
      <c r="Q3722" s="9" t="s">
        <v>33</v>
      </c>
      <c r="R3722" s="18">
        <v>2000</v>
      </c>
      <c r="S3722" s="26" t="s">
        <v>13676</v>
      </c>
      <c r="T3722" s="25" t="str">
        <f>LEFT(S3722,3)</f>
        <v>Feb</v>
      </c>
      <c r="U3722" s="9" t="s">
        <v>29</v>
      </c>
      <c r="V3722" s="18">
        <v>5.8</v>
      </c>
      <c r="W3722" s="9">
        <v>38000</v>
      </c>
      <c r="X3722" s="9" t="s">
        <v>1318</v>
      </c>
      <c r="Y3722" s="9" t="s">
        <v>10873</v>
      </c>
      <c r="Z3722" s="9" t="s">
        <v>9659</v>
      </c>
      <c r="AA3722" s="19" t="s">
        <v>29</v>
      </c>
      <c r="AB3722" s="9">
        <v>42000000</v>
      </c>
      <c r="AC3722" s="9">
        <v>32168970</v>
      </c>
      <c r="AD3722" s="9" t="s">
        <v>8986</v>
      </c>
      <c r="AE3722" s="20">
        <v>104</v>
      </c>
    </row>
    <row r="3723" spans="1:31" x14ac:dyDescent="0.35">
      <c r="A3723" t="s">
        <v>11437</v>
      </c>
      <c r="B3723" t="s">
        <v>15</v>
      </c>
      <c r="C3723" t="s">
        <v>33</v>
      </c>
      <c r="D3723" s="2">
        <v>2000</v>
      </c>
      <c r="E3723" t="s">
        <v>11248</v>
      </c>
      <c r="F3723" s="2">
        <v>4.9000000000000004</v>
      </c>
      <c r="G3723">
        <v>33000</v>
      </c>
      <c r="H3723" t="s">
        <v>11438</v>
      </c>
      <c r="I3723" t="s">
        <v>11439</v>
      </c>
      <c r="J3723" t="s">
        <v>11440</v>
      </c>
      <c r="K3723" s="3" t="s">
        <v>29</v>
      </c>
      <c r="L3723">
        <v>54000000</v>
      </c>
      <c r="M3723">
        <v>47053625</v>
      </c>
      <c r="N3723" t="s">
        <v>8986</v>
      </c>
      <c r="O3723" s="2">
        <v>99</v>
      </c>
      <c r="Q3723" s="10" t="s">
        <v>33</v>
      </c>
      <c r="R3723" s="21">
        <v>2000</v>
      </c>
      <c r="S3723" s="27" t="s">
        <v>13648</v>
      </c>
      <c r="T3723" s="25" t="str">
        <f>LEFT(S3723,3)</f>
        <v>Dec</v>
      </c>
      <c r="U3723" s="10" t="s">
        <v>29</v>
      </c>
      <c r="V3723" s="21">
        <v>4.9000000000000004</v>
      </c>
      <c r="W3723" s="10">
        <v>33000</v>
      </c>
      <c r="X3723" s="10" t="s">
        <v>11438</v>
      </c>
      <c r="Y3723" s="10" t="s">
        <v>11439</v>
      </c>
      <c r="Z3723" s="10" t="s">
        <v>11440</v>
      </c>
      <c r="AA3723" s="22" t="s">
        <v>29</v>
      </c>
      <c r="AB3723" s="10">
        <v>54000000</v>
      </c>
      <c r="AC3723" s="10">
        <v>47053625</v>
      </c>
      <c r="AD3723" s="10" t="s">
        <v>8986</v>
      </c>
      <c r="AE3723" s="23">
        <v>99</v>
      </c>
    </row>
    <row r="3724" spans="1:31" x14ac:dyDescent="0.35">
      <c r="A3724" t="s">
        <v>11441</v>
      </c>
      <c r="B3724" t="s">
        <v>336</v>
      </c>
      <c r="C3724" t="s">
        <v>24</v>
      </c>
      <c r="D3724" s="2">
        <v>2000</v>
      </c>
      <c r="E3724" t="s">
        <v>11270</v>
      </c>
      <c r="F3724" s="2">
        <v>4.9000000000000004</v>
      </c>
      <c r="G3724">
        <v>36000</v>
      </c>
      <c r="H3724" t="s">
        <v>8565</v>
      </c>
      <c r="I3724" t="s">
        <v>9010</v>
      </c>
      <c r="J3724" t="s">
        <v>3021</v>
      </c>
      <c r="K3724" s="3" t="s">
        <v>29</v>
      </c>
      <c r="L3724">
        <v>85000000</v>
      </c>
      <c r="M3724">
        <v>183611771</v>
      </c>
      <c r="N3724" t="s">
        <v>11442</v>
      </c>
      <c r="O3724" s="2">
        <v>100</v>
      </c>
      <c r="Q3724" s="9" t="s">
        <v>24</v>
      </c>
      <c r="R3724" s="18">
        <v>2000</v>
      </c>
      <c r="S3724" s="26" t="s">
        <v>13653</v>
      </c>
      <c r="T3724" s="25" t="str">
        <f>LEFT(S3724,3)</f>
        <v>Nov</v>
      </c>
      <c r="U3724" s="9" t="s">
        <v>29</v>
      </c>
      <c r="V3724" s="18">
        <v>4.9000000000000004</v>
      </c>
      <c r="W3724" s="9">
        <v>36000</v>
      </c>
      <c r="X3724" s="9" t="s">
        <v>8565</v>
      </c>
      <c r="Y3724" s="9" t="s">
        <v>9010</v>
      </c>
      <c r="Z3724" s="9" t="s">
        <v>3021</v>
      </c>
      <c r="AA3724" s="19" t="s">
        <v>29</v>
      </c>
      <c r="AB3724" s="9">
        <v>85000000</v>
      </c>
      <c r="AC3724" s="9">
        <v>183611771</v>
      </c>
      <c r="AD3724" s="9" t="s">
        <v>11442</v>
      </c>
      <c r="AE3724" s="20">
        <v>100</v>
      </c>
    </row>
    <row r="3725" spans="1:31" x14ac:dyDescent="0.35">
      <c r="A3725" t="s">
        <v>11443</v>
      </c>
      <c r="B3725" t="s">
        <v>1998</v>
      </c>
      <c r="C3725" t="s">
        <v>33</v>
      </c>
      <c r="D3725" s="2">
        <v>2000</v>
      </c>
      <c r="E3725" t="s">
        <v>11355</v>
      </c>
      <c r="F3725" s="2">
        <v>5.7</v>
      </c>
      <c r="G3725">
        <v>56000</v>
      </c>
      <c r="H3725" t="s">
        <v>11444</v>
      </c>
      <c r="I3725" t="s">
        <v>5885</v>
      </c>
      <c r="J3725" t="s">
        <v>2074</v>
      </c>
      <c r="K3725" s="3" t="s">
        <v>29</v>
      </c>
      <c r="L3725">
        <v>80000000</v>
      </c>
      <c r="M3725">
        <v>33463969</v>
      </c>
      <c r="N3725" t="s">
        <v>22</v>
      </c>
      <c r="O3725" s="2">
        <v>106</v>
      </c>
      <c r="Q3725" s="10" t="s">
        <v>33</v>
      </c>
      <c r="R3725" s="21">
        <v>2000</v>
      </c>
      <c r="S3725" s="27" t="s">
        <v>13668</v>
      </c>
      <c r="T3725" s="25" t="str">
        <f>LEFT(S3725,3)</f>
        <v>Nov</v>
      </c>
      <c r="U3725" s="10" t="s">
        <v>29</v>
      </c>
      <c r="V3725" s="21">
        <v>5.7</v>
      </c>
      <c r="W3725" s="10">
        <v>56000</v>
      </c>
      <c r="X3725" s="10" t="s">
        <v>11444</v>
      </c>
      <c r="Y3725" s="10" t="s">
        <v>5885</v>
      </c>
      <c r="Z3725" s="10" t="s">
        <v>2074</v>
      </c>
      <c r="AA3725" s="22" t="s">
        <v>29</v>
      </c>
      <c r="AB3725" s="10">
        <v>80000000</v>
      </c>
      <c r="AC3725" s="10">
        <v>33463969</v>
      </c>
      <c r="AD3725" s="10" t="s">
        <v>22</v>
      </c>
      <c r="AE3725" s="23">
        <v>106</v>
      </c>
    </row>
    <row r="3726" spans="1:31" x14ac:dyDescent="0.35">
      <c r="A3726" t="s">
        <v>11445</v>
      </c>
      <c r="B3726" t="s">
        <v>1998</v>
      </c>
      <c r="C3726" t="s">
        <v>33</v>
      </c>
      <c r="D3726" s="2">
        <v>2000</v>
      </c>
      <c r="E3726" t="s">
        <v>11427</v>
      </c>
      <c r="F3726" s="2">
        <v>3.7</v>
      </c>
      <c r="G3726">
        <v>32000</v>
      </c>
      <c r="H3726" t="s">
        <v>11446</v>
      </c>
      <c r="I3726" t="s">
        <v>11447</v>
      </c>
      <c r="J3726" t="s">
        <v>6365</v>
      </c>
      <c r="K3726" s="3" t="s">
        <v>29</v>
      </c>
      <c r="L3726">
        <v>45000000</v>
      </c>
      <c r="M3726">
        <v>33978694</v>
      </c>
      <c r="N3726" t="s">
        <v>2025</v>
      </c>
      <c r="O3726" s="2">
        <v>107</v>
      </c>
      <c r="Q3726" s="9" t="s">
        <v>33</v>
      </c>
      <c r="R3726" s="18">
        <v>2000</v>
      </c>
      <c r="S3726" s="26" t="s">
        <v>13675</v>
      </c>
      <c r="T3726" s="25" t="str">
        <f>LEFT(S3726,3)</f>
        <v>Dec</v>
      </c>
      <c r="U3726" s="9" t="s">
        <v>29</v>
      </c>
      <c r="V3726" s="18">
        <v>3.7</v>
      </c>
      <c r="W3726" s="9">
        <v>32000</v>
      </c>
      <c r="X3726" s="9" t="s">
        <v>11446</v>
      </c>
      <c r="Y3726" s="9" t="s">
        <v>11447</v>
      </c>
      <c r="Z3726" s="9" t="s">
        <v>6365</v>
      </c>
      <c r="AA3726" s="19" t="s">
        <v>29</v>
      </c>
      <c r="AB3726" s="9">
        <v>45000000</v>
      </c>
      <c r="AC3726" s="9">
        <v>33978694</v>
      </c>
      <c r="AD3726" s="9" t="s">
        <v>2025</v>
      </c>
      <c r="AE3726" s="20">
        <v>107</v>
      </c>
    </row>
    <row r="3727" spans="1:31" x14ac:dyDescent="0.35">
      <c r="A3727" t="s">
        <v>11448</v>
      </c>
      <c r="B3727" t="s">
        <v>15</v>
      </c>
      <c r="C3727" t="s">
        <v>33</v>
      </c>
      <c r="D3727" s="2">
        <v>2000</v>
      </c>
      <c r="E3727" t="s">
        <v>11331</v>
      </c>
      <c r="F3727" s="2">
        <v>5.2</v>
      </c>
      <c r="G3727">
        <v>33000</v>
      </c>
      <c r="H3727" t="s">
        <v>9995</v>
      </c>
      <c r="I3727" t="s">
        <v>11449</v>
      </c>
      <c r="J3727" t="s">
        <v>760</v>
      </c>
      <c r="K3727" s="3" t="s">
        <v>29</v>
      </c>
      <c r="L3727">
        <v>63600000</v>
      </c>
      <c r="M3727">
        <v>19412993</v>
      </c>
      <c r="N3727" t="s">
        <v>4530</v>
      </c>
      <c r="O3727" s="2">
        <v>102</v>
      </c>
      <c r="Q3727" s="10" t="s">
        <v>33</v>
      </c>
      <c r="R3727" s="21">
        <v>2000</v>
      </c>
      <c r="S3727" s="27" t="s">
        <v>13665</v>
      </c>
      <c r="T3727" s="25" t="str">
        <f>LEFT(S3727,3)</f>
        <v>Oct</v>
      </c>
      <c r="U3727" s="10" t="s">
        <v>29</v>
      </c>
      <c r="V3727" s="21">
        <v>5.2</v>
      </c>
      <c r="W3727" s="10">
        <v>33000</v>
      </c>
      <c r="X3727" s="10" t="s">
        <v>9995</v>
      </c>
      <c r="Y3727" s="10" t="s">
        <v>11449</v>
      </c>
      <c r="Z3727" s="10" t="s">
        <v>760</v>
      </c>
      <c r="AA3727" s="22" t="s">
        <v>29</v>
      </c>
      <c r="AB3727" s="10">
        <v>63600000</v>
      </c>
      <c r="AC3727" s="10">
        <v>19412993</v>
      </c>
      <c r="AD3727" s="10" t="s">
        <v>4530</v>
      </c>
      <c r="AE3727" s="23">
        <v>102</v>
      </c>
    </row>
    <row r="3728" spans="1:31" x14ac:dyDescent="0.35">
      <c r="A3728" t="s">
        <v>11450</v>
      </c>
      <c r="B3728" t="s">
        <v>15</v>
      </c>
      <c r="C3728" t="s">
        <v>40</v>
      </c>
      <c r="D3728" s="2">
        <v>2000</v>
      </c>
      <c r="E3728" t="s">
        <v>11436</v>
      </c>
      <c r="F3728" s="2">
        <v>7.3</v>
      </c>
      <c r="G3728">
        <v>62000</v>
      </c>
      <c r="H3728" t="s">
        <v>1662</v>
      </c>
      <c r="I3728" t="s">
        <v>11451</v>
      </c>
      <c r="J3728" t="s">
        <v>1818</v>
      </c>
      <c r="K3728" s="3" t="s">
        <v>29</v>
      </c>
      <c r="L3728">
        <v>55000000</v>
      </c>
      <c r="M3728">
        <v>33426588</v>
      </c>
      <c r="N3728" t="s">
        <v>10914</v>
      </c>
      <c r="O3728" s="2">
        <v>107</v>
      </c>
      <c r="Q3728" s="9" t="s">
        <v>40</v>
      </c>
      <c r="R3728" s="18">
        <v>2000</v>
      </c>
      <c r="S3728" s="26" t="s">
        <v>13676</v>
      </c>
      <c r="T3728" s="25" t="str">
        <f>LEFT(S3728,3)</f>
        <v>Feb</v>
      </c>
      <c r="U3728" s="9" t="s">
        <v>29</v>
      </c>
      <c r="V3728" s="18">
        <v>7.3</v>
      </c>
      <c r="W3728" s="9">
        <v>62000</v>
      </c>
      <c r="X3728" s="9" t="s">
        <v>1662</v>
      </c>
      <c r="Y3728" s="9" t="s">
        <v>11451</v>
      </c>
      <c r="Z3728" s="9" t="s">
        <v>1818</v>
      </c>
      <c r="AA3728" s="19" t="s">
        <v>29</v>
      </c>
      <c r="AB3728" s="9">
        <v>55000000</v>
      </c>
      <c r="AC3728" s="9">
        <v>33426588</v>
      </c>
      <c r="AD3728" s="9" t="s">
        <v>10914</v>
      </c>
      <c r="AE3728" s="20">
        <v>107</v>
      </c>
    </row>
    <row r="3729" spans="1:31" x14ac:dyDescent="0.35">
      <c r="A3729" t="s">
        <v>11452</v>
      </c>
      <c r="B3729" t="s">
        <v>15</v>
      </c>
      <c r="C3729" t="s">
        <v>33</v>
      </c>
      <c r="D3729" s="2">
        <v>2000</v>
      </c>
      <c r="E3729" t="s">
        <v>10989</v>
      </c>
      <c r="F3729" s="2">
        <v>6</v>
      </c>
      <c r="G3729">
        <v>75000</v>
      </c>
      <c r="H3729" t="s">
        <v>6217</v>
      </c>
      <c r="I3729" t="s">
        <v>1969</v>
      </c>
      <c r="J3729" t="s">
        <v>9408</v>
      </c>
      <c r="K3729" s="3" t="s">
        <v>5816</v>
      </c>
      <c r="L3729">
        <v>46000000</v>
      </c>
      <c r="M3729">
        <v>107626125</v>
      </c>
      <c r="N3729" t="s">
        <v>43</v>
      </c>
      <c r="O3729" s="2">
        <v>99</v>
      </c>
      <c r="Q3729" s="10" t="s">
        <v>33</v>
      </c>
      <c r="R3729" s="21">
        <v>2000</v>
      </c>
      <c r="S3729" s="27" t="s">
        <v>13618</v>
      </c>
      <c r="T3729" s="25" t="str">
        <f>LEFT(S3729,3)</f>
        <v>Jun</v>
      </c>
      <c r="U3729" s="10" t="s">
        <v>29</v>
      </c>
      <c r="V3729" s="21">
        <v>6</v>
      </c>
      <c r="W3729" s="10">
        <v>75000</v>
      </c>
      <c r="X3729" s="10" t="s">
        <v>6217</v>
      </c>
      <c r="Y3729" s="10" t="s">
        <v>1969</v>
      </c>
      <c r="Z3729" s="10" t="s">
        <v>9408</v>
      </c>
      <c r="AA3729" s="22" t="s">
        <v>5816</v>
      </c>
      <c r="AB3729" s="10">
        <v>46000000</v>
      </c>
      <c r="AC3729" s="10">
        <v>107626125</v>
      </c>
      <c r="AD3729" s="10" t="s">
        <v>43</v>
      </c>
      <c r="AE3729" s="23">
        <v>99</v>
      </c>
    </row>
    <row r="3730" spans="1:31" x14ac:dyDescent="0.35">
      <c r="A3730" t="s">
        <v>11453</v>
      </c>
      <c r="B3730" t="s">
        <v>1998</v>
      </c>
      <c r="C3730" t="s">
        <v>16</v>
      </c>
      <c r="D3730" s="2">
        <v>2000</v>
      </c>
      <c r="E3730" t="s">
        <v>11320</v>
      </c>
      <c r="F3730" s="2">
        <v>7.3</v>
      </c>
      <c r="G3730">
        <v>84000</v>
      </c>
      <c r="H3730" t="s">
        <v>5224</v>
      </c>
      <c r="I3730" t="s">
        <v>11454</v>
      </c>
      <c r="J3730" t="s">
        <v>568</v>
      </c>
      <c r="K3730" s="3" t="s">
        <v>29</v>
      </c>
      <c r="L3730">
        <v>43000000</v>
      </c>
      <c r="M3730">
        <v>80049764</v>
      </c>
      <c r="N3730" t="s">
        <v>30</v>
      </c>
      <c r="O3730" s="2">
        <v>136</v>
      </c>
      <c r="Q3730" s="9" t="s">
        <v>16</v>
      </c>
      <c r="R3730" s="18">
        <v>2000</v>
      </c>
      <c r="S3730" s="26" t="s">
        <v>13663</v>
      </c>
      <c r="T3730" s="25" t="str">
        <f>LEFT(S3730,3)</f>
        <v>Jan</v>
      </c>
      <c r="U3730" s="9" t="s">
        <v>29</v>
      </c>
      <c r="V3730" s="18">
        <v>7.3</v>
      </c>
      <c r="W3730" s="9">
        <v>84000</v>
      </c>
      <c r="X3730" s="9" t="s">
        <v>5224</v>
      </c>
      <c r="Y3730" s="9" t="s">
        <v>11454</v>
      </c>
      <c r="Z3730" s="9" t="s">
        <v>568</v>
      </c>
      <c r="AA3730" s="19" t="s">
        <v>29</v>
      </c>
      <c r="AB3730" s="9">
        <v>43000000</v>
      </c>
      <c r="AC3730" s="9">
        <v>80049764</v>
      </c>
      <c r="AD3730" s="9" t="s">
        <v>30</v>
      </c>
      <c r="AE3730" s="20">
        <v>136</v>
      </c>
    </row>
    <row r="3731" spans="1:31" x14ac:dyDescent="0.35">
      <c r="A3731" t="s">
        <v>11455</v>
      </c>
      <c r="B3731" t="s">
        <v>1998</v>
      </c>
      <c r="C3731" t="s">
        <v>16</v>
      </c>
      <c r="D3731" s="2">
        <v>2000</v>
      </c>
      <c r="E3731" t="s">
        <v>11272</v>
      </c>
      <c r="F3731" s="2">
        <v>6.7</v>
      </c>
      <c r="G3731">
        <v>54000</v>
      </c>
      <c r="H3731" t="s">
        <v>99</v>
      </c>
      <c r="I3731" t="s">
        <v>11456</v>
      </c>
      <c r="J3731" t="s">
        <v>7636</v>
      </c>
      <c r="K3731" s="3" t="s">
        <v>29</v>
      </c>
      <c r="L3731">
        <v>80000000</v>
      </c>
      <c r="M3731">
        <v>39459427</v>
      </c>
      <c r="N3731" t="s">
        <v>179</v>
      </c>
      <c r="O3731" s="2">
        <v>126</v>
      </c>
      <c r="Q3731" s="10" t="s">
        <v>16</v>
      </c>
      <c r="R3731" s="21">
        <v>2000</v>
      </c>
      <c r="S3731" s="27" t="s">
        <v>13654</v>
      </c>
      <c r="T3731" s="25" t="str">
        <f>LEFT(S3731,3)</f>
        <v>Nov</v>
      </c>
      <c r="U3731" s="10" t="s">
        <v>29</v>
      </c>
      <c r="V3731" s="21">
        <v>6.7</v>
      </c>
      <c r="W3731" s="10">
        <v>54000</v>
      </c>
      <c r="X3731" s="10" t="s">
        <v>99</v>
      </c>
      <c r="Y3731" s="10" t="s">
        <v>11456</v>
      </c>
      <c r="Z3731" s="10" t="s">
        <v>7636</v>
      </c>
      <c r="AA3731" s="22" t="s">
        <v>29</v>
      </c>
      <c r="AB3731" s="10">
        <v>80000000</v>
      </c>
      <c r="AC3731" s="10">
        <v>39459427</v>
      </c>
      <c r="AD3731" s="10" t="s">
        <v>179</v>
      </c>
      <c r="AE3731" s="23">
        <v>126</v>
      </c>
    </row>
    <row r="3732" spans="1:31" x14ac:dyDescent="0.35">
      <c r="A3732" t="s">
        <v>11457</v>
      </c>
      <c r="B3732" t="s">
        <v>32</v>
      </c>
      <c r="C3732" t="s">
        <v>389</v>
      </c>
      <c r="D3732" s="2">
        <v>2000</v>
      </c>
      <c r="E3732" t="s">
        <v>10989</v>
      </c>
      <c r="F3732" s="2">
        <v>6.6</v>
      </c>
      <c r="G3732">
        <v>59000</v>
      </c>
      <c r="H3732" t="s">
        <v>1055</v>
      </c>
      <c r="I3732" t="s">
        <v>9620</v>
      </c>
      <c r="J3732" t="s">
        <v>9528</v>
      </c>
      <c r="K3732" s="3" t="s">
        <v>29</v>
      </c>
      <c r="L3732">
        <v>75000000</v>
      </c>
      <c r="M3732">
        <v>36754634</v>
      </c>
      <c r="N3732" t="s">
        <v>9942</v>
      </c>
      <c r="O3732" s="2">
        <v>94</v>
      </c>
      <c r="Q3732" s="9" t="s">
        <v>389</v>
      </c>
      <c r="R3732" s="18">
        <v>2000</v>
      </c>
      <c r="S3732" s="26" t="s">
        <v>13618</v>
      </c>
      <c r="T3732" s="25" t="str">
        <f>LEFT(S3732,3)</f>
        <v>Jun</v>
      </c>
      <c r="U3732" s="9" t="s">
        <v>29</v>
      </c>
      <c r="V3732" s="18">
        <v>6.6</v>
      </c>
      <c r="W3732" s="9">
        <v>59000</v>
      </c>
      <c r="X3732" s="9" t="s">
        <v>1055</v>
      </c>
      <c r="Y3732" s="9" t="s">
        <v>9620</v>
      </c>
      <c r="Z3732" s="9" t="s">
        <v>9528</v>
      </c>
      <c r="AA3732" s="19" t="s">
        <v>29</v>
      </c>
      <c r="AB3732" s="9">
        <v>75000000</v>
      </c>
      <c r="AC3732" s="9">
        <v>36754634</v>
      </c>
      <c r="AD3732" s="9" t="s">
        <v>9942</v>
      </c>
      <c r="AE3732" s="20">
        <v>94</v>
      </c>
    </row>
    <row r="3733" spans="1:31" x14ac:dyDescent="0.35">
      <c r="A3733" t="s">
        <v>11458</v>
      </c>
      <c r="B3733" t="s">
        <v>32</v>
      </c>
      <c r="C3733" t="s">
        <v>24</v>
      </c>
      <c r="D3733" s="2">
        <v>2000</v>
      </c>
      <c r="E3733" t="s">
        <v>10932</v>
      </c>
      <c r="F3733" s="2">
        <v>5.0999999999999996</v>
      </c>
      <c r="G3733">
        <v>12000</v>
      </c>
      <c r="H3733" t="s">
        <v>11459</v>
      </c>
      <c r="I3733" t="s">
        <v>11460</v>
      </c>
      <c r="J3733" t="s">
        <v>48</v>
      </c>
      <c r="K3733" s="3" t="s">
        <v>29</v>
      </c>
      <c r="L3733">
        <v>13000000</v>
      </c>
      <c r="M3733">
        <v>62464731</v>
      </c>
      <c r="N3733" t="s">
        <v>11461</v>
      </c>
      <c r="O3733" s="2">
        <v>89</v>
      </c>
      <c r="Q3733" s="10" t="s">
        <v>24</v>
      </c>
      <c r="R3733" s="21">
        <v>2000</v>
      </c>
      <c r="S3733" s="27" t="s">
        <v>13612</v>
      </c>
      <c r="T3733" s="25" t="str">
        <f>LEFT(S3733,3)</f>
        <v>Feb</v>
      </c>
      <c r="U3733" s="10" t="s">
        <v>29</v>
      </c>
      <c r="V3733" s="21">
        <v>5.0999999999999996</v>
      </c>
      <c r="W3733" s="10">
        <v>12000</v>
      </c>
      <c r="X3733" s="10" t="s">
        <v>11459</v>
      </c>
      <c r="Y3733" s="10" t="s">
        <v>11460</v>
      </c>
      <c r="Z3733" s="10" t="s">
        <v>48</v>
      </c>
      <c r="AA3733" s="22" t="s">
        <v>29</v>
      </c>
      <c r="AB3733" s="10">
        <v>13000000</v>
      </c>
      <c r="AC3733" s="10">
        <v>62464731</v>
      </c>
      <c r="AD3733" s="10" t="s">
        <v>11461</v>
      </c>
      <c r="AE3733" s="23">
        <v>89</v>
      </c>
    </row>
    <row r="3734" spans="1:31" x14ac:dyDescent="0.35">
      <c r="A3734" t="s">
        <v>11462</v>
      </c>
      <c r="B3734" t="s">
        <v>15</v>
      </c>
      <c r="C3734" t="s">
        <v>103</v>
      </c>
      <c r="D3734" s="2">
        <v>2000</v>
      </c>
      <c r="E3734" t="s">
        <v>11463</v>
      </c>
      <c r="F3734" s="2">
        <v>5.3</v>
      </c>
      <c r="G3734">
        <v>26000</v>
      </c>
      <c r="H3734" t="s">
        <v>11464</v>
      </c>
      <c r="I3734" t="s">
        <v>11465</v>
      </c>
      <c r="J3734" t="s">
        <v>2734</v>
      </c>
      <c r="K3734" s="3" t="s">
        <v>29</v>
      </c>
      <c r="L3734">
        <v>30000000</v>
      </c>
      <c r="M3734">
        <v>47267829</v>
      </c>
      <c r="N3734" t="s">
        <v>11466</v>
      </c>
      <c r="O3734" s="2">
        <v>97</v>
      </c>
      <c r="Q3734" s="9" t="s">
        <v>103</v>
      </c>
      <c r="R3734" s="18">
        <v>2000</v>
      </c>
      <c r="S3734" s="26" t="s">
        <v>13677</v>
      </c>
      <c r="T3734" s="25" t="str">
        <f>LEFT(S3734,3)</f>
        <v>Sep</v>
      </c>
      <c r="U3734" s="9" t="s">
        <v>29</v>
      </c>
      <c r="V3734" s="18">
        <v>5.3</v>
      </c>
      <c r="W3734" s="9">
        <v>26000</v>
      </c>
      <c r="X3734" s="9" t="s">
        <v>11464</v>
      </c>
      <c r="Y3734" s="9" t="s">
        <v>11465</v>
      </c>
      <c r="Z3734" s="9" t="s">
        <v>2734</v>
      </c>
      <c r="AA3734" s="19" t="s">
        <v>29</v>
      </c>
      <c r="AB3734" s="9">
        <v>30000000</v>
      </c>
      <c r="AC3734" s="9">
        <v>47267829</v>
      </c>
      <c r="AD3734" s="9" t="s">
        <v>11466</v>
      </c>
      <c r="AE3734" s="20">
        <v>97</v>
      </c>
    </row>
    <row r="3735" spans="1:31" x14ac:dyDescent="0.35">
      <c r="A3735" t="s">
        <v>11467</v>
      </c>
      <c r="B3735" t="s">
        <v>1998</v>
      </c>
      <c r="C3735" t="s">
        <v>33</v>
      </c>
      <c r="D3735" s="2">
        <v>2000</v>
      </c>
      <c r="E3735" t="s">
        <v>10773</v>
      </c>
      <c r="F3735" s="2">
        <v>5.6</v>
      </c>
      <c r="G3735">
        <v>31000</v>
      </c>
      <c r="H3735" t="s">
        <v>2482</v>
      </c>
      <c r="I3735" t="s">
        <v>11468</v>
      </c>
      <c r="J3735" t="s">
        <v>11469</v>
      </c>
      <c r="K3735" s="3" t="s">
        <v>29</v>
      </c>
      <c r="L3735">
        <v>35000000</v>
      </c>
      <c r="M3735">
        <v>50802120</v>
      </c>
      <c r="N3735" t="s">
        <v>60</v>
      </c>
      <c r="O3735" s="2">
        <v>106</v>
      </c>
      <c r="Q3735" s="10" t="s">
        <v>33</v>
      </c>
      <c r="R3735" s="21">
        <v>2000</v>
      </c>
      <c r="S3735" s="27" t="s">
        <v>13594</v>
      </c>
      <c r="T3735" s="25" t="str">
        <f>LEFT(S3735,3)</f>
        <v>Mar</v>
      </c>
      <c r="U3735" s="10" t="s">
        <v>29</v>
      </c>
      <c r="V3735" s="21">
        <v>5.6</v>
      </c>
      <c r="W3735" s="10">
        <v>31000</v>
      </c>
      <c r="X3735" s="10" t="s">
        <v>2482</v>
      </c>
      <c r="Y3735" s="10" t="s">
        <v>11468</v>
      </c>
      <c r="Z3735" s="10" t="s">
        <v>11469</v>
      </c>
      <c r="AA3735" s="22" t="s">
        <v>29</v>
      </c>
      <c r="AB3735" s="10">
        <v>35000000</v>
      </c>
      <c r="AC3735" s="10">
        <v>50802120</v>
      </c>
      <c r="AD3735" s="10" t="s">
        <v>60</v>
      </c>
      <c r="AE3735" s="23">
        <v>106</v>
      </c>
    </row>
    <row r="3736" spans="1:31" x14ac:dyDescent="0.35">
      <c r="A3736" t="s">
        <v>11470</v>
      </c>
      <c r="B3736" t="s">
        <v>15</v>
      </c>
      <c r="C3736" t="s">
        <v>33</v>
      </c>
      <c r="D3736" s="2">
        <v>2000</v>
      </c>
      <c r="E3736" t="s">
        <v>11471</v>
      </c>
      <c r="F3736" s="2">
        <v>6.1</v>
      </c>
      <c r="G3736">
        <v>68000</v>
      </c>
      <c r="H3736" t="s">
        <v>11472</v>
      </c>
      <c r="I3736" t="s">
        <v>11352</v>
      </c>
      <c r="J3736" t="s">
        <v>7342</v>
      </c>
      <c r="K3736" s="3" t="s">
        <v>29</v>
      </c>
      <c r="L3736">
        <v>25000000</v>
      </c>
      <c r="M3736">
        <v>91036760</v>
      </c>
      <c r="N3736" t="s">
        <v>22</v>
      </c>
      <c r="O3736" s="2">
        <v>115</v>
      </c>
      <c r="Q3736" s="9" t="s">
        <v>33</v>
      </c>
      <c r="R3736" s="18">
        <v>2000</v>
      </c>
      <c r="S3736" s="26" t="s">
        <v>13678</v>
      </c>
      <c r="T3736" s="25" t="str">
        <f>LEFT(S3736,3)</f>
        <v>Mar</v>
      </c>
      <c r="U3736" s="9" t="s">
        <v>29</v>
      </c>
      <c r="V3736" s="18">
        <v>6.1</v>
      </c>
      <c r="W3736" s="9">
        <v>68000</v>
      </c>
      <c r="X3736" s="9" t="s">
        <v>11472</v>
      </c>
      <c r="Y3736" s="9" t="s">
        <v>11352</v>
      </c>
      <c r="Z3736" s="9" t="s">
        <v>7342</v>
      </c>
      <c r="AA3736" s="19" t="s">
        <v>29</v>
      </c>
      <c r="AB3736" s="9">
        <v>25000000</v>
      </c>
      <c r="AC3736" s="9">
        <v>91036760</v>
      </c>
      <c r="AD3736" s="9" t="s">
        <v>22</v>
      </c>
      <c r="AE3736" s="20">
        <v>115</v>
      </c>
    </row>
    <row r="3737" spans="1:31" x14ac:dyDescent="0.35">
      <c r="A3737" t="s">
        <v>11473</v>
      </c>
      <c r="B3737" t="s">
        <v>1998</v>
      </c>
      <c r="C3737" t="s">
        <v>33</v>
      </c>
      <c r="D3737" s="2">
        <v>2000</v>
      </c>
      <c r="E3737" t="s">
        <v>11056</v>
      </c>
      <c r="F3737" s="2">
        <v>5.2</v>
      </c>
      <c r="G3737">
        <v>82000</v>
      </c>
      <c r="H3737" t="s">
        <v>9554</v>
      </c>
      <c r="I3737" t="s">
        <v>11474</v>
      </c>
      <c r="J3737" t="s">
        <v>9364</v>
      </c>
      <c r="K3737" s="3" t="s">
        <v>5816</v>
      </c>
      <c r="L3737">
        <v>30000000</v>
      </c>
      <c r="M3737">
        <v>173959438</v>
      </c>
      <c r="N3737" t="s">
        <v>179</v>
      </c>
      <c r="O3737" s="2">
        <v>99</v>
      </c>
      <c r="Q3737" s="10" t="s">
        <v>33</v>
      </c>
      <c r="R3737" s="21">
        <v>2000</v>
      </c>
      <c r="S3737" s="27" t="s">
        <v>13625</v>
      </c>
      <c r="T3737" s="25" t="str">
        <f>LEFT(S3737,3)</f>
        <v>Jun</v>
      </c>
      <c r="U3737" s="10" t="s">
        <v>29</v>
      </c>
      <c r="V3737" s="21">
        <v>5.2</v>
      </c>
      <c r="W3737" s="10">
        <v>82000</v>
      </c>
      <c r="X3737" s="10" t="s">
        <v>9554</v>
      </c>
      <c r="Y3737" s="10" t="s">
        <v>11474</v>
      </c>
      <c r="Z3737" s="10" t="s">
        <v>9364</v>
      </c>
      <c r="AA3737" s="22" t="s">
        <v>5816</v>
      </c>
      <c r="AB3737" s="10">
        <v>30000000</v>
      </c>
      <c r="AC3737" s="10">
        <v>173959438</v>
      </c>
      <c r="AD3737" s="10" t="s">
        <v>179</v>
      </c>
      <c r="AE3737" s="23">
        <v>99</v>
      </c>
    </row>
    <row r="3738" spans="1:31" x14ac:dyDescent="0.35">
      <c r="A3738" t="s">
        <v>11475</v>
      </c>
      <c r="B3738" t="s">
        <v>1998</v>
      </c>
      <c r="C3738" t="s">
        <v>40</v>
      </c>
      <c r="D3738" s="2">
        <v>2000</v>
      </c>
      <c r="E3738" t="s">
        <v>11476</v>
      </c>
      <c r="F3738" s="2">
        <v>5.7</v>
      </c>
      <c r="G3738">
        <v>14000</v>
      </c>
      <c r="H3738" t="s">
        <v>7280</v>
      </c>
      <c r="I3738" t="s">
        <v>11477</v>
      </c>
      <c r="J3738" t="s">
        <v>3519</v>
      </c>
      <c r="K3738" s="3" t="s">
        <v>29</v>
      </c>
      <c r="L3738">
        <v>37000000</v>
      </c>
      <c r="M3738">
        <v>15910104</v>
      </c>
      <c r="N3738" t="s">
        <v>11478</v>
      </c>
      <c r="O3738" s="2">
        <v>96</v>
      </c>
      <c r="Q3738" s="9" t="s">
        <v>40</v>
      </c>
      <c r="R3738" s="18">
        <v>2000</v>
      </c>
      <c r="S3738" s="26" t="s">
        <v>13679</v>
      </c>
      <c r="T3738" s="25" t="str">
        <f>LEFT(S3738,3)</f>
        <v>Mar</v>
      </c>
      <c r="U3738" s="9" t="s">
        <v>29</v>
      </c>
      <c r="V3738" s="18">
        <v>5.7</v>
      </c>
      <c r="W3738" s="9">
        <v>14000</v>
      </c>
      <c r="X3738" s="9" t="s">
        <v>7280</v>
      </c>
      <c r="Y3738" s="9" t="s">
        <v>11477</v>
      </c>
      <c r="Z3738" s="9" t="s">
        <v>3519</v>
      </c>
      <c r="AA3738" s="19" t="s">
        <v>29</v>
      </c>
      <c r="AB3738" s="9">
        <v>37000000</v>
      </c>
      <c r="AC3738" s="9">
        <v>15910104</v>
      </c>
      <c r="AD3738" s="9" t="s">
        <v>11478</v>
      </c>
      <c r="AE3738" s="20">
        <v>96</v>
      </c>
    </row>
    <row r="3739" spans="1:31" x14ac:dyDescent="0.35">
      <c r="A3739" t="s">
        <v>11479</v>
      </c>
      <c r="B3739" t="s">
        <v>15</v>
      </c>
      <c r="C3739" t="s">
        <v>62</v>
      </c>
      <c r="D3739" s="2">
        <v>2000</v>
      </c>
      <c r="E3739" t="s">
        <v>11480</v>
      </c>
      <c r="F3739" s="2">
        <v>7.2</v>
      </c>
      <c r="G3739">
        <v>37000</v>
      </c>
      <c r="H3739" t="s">
        <v>11481</v>
      </c>
      <c r="I3739" t="s">
        <v>11482</v>
      </c>
      <c r="J3739" t="s">
        <v>11483</v>
      </c>
      <c r="K3739" s="3" t="s">
        <v>247</v>
      </c>
      <c r="L3739">
        <v>0</v>
      </c>
      <c r="M3739">
        <v>238471</v>
      </c>
      <c r="N3739" t="s">
        <v>6686</v>
      </c>
      <c r="O3739" s="2">
        <v>94</v>
      </c>
      <c r="Q3739" s="10" t="s">
        <v>62</v>
      </c>
      <c r="R3739" s="21">
        <v>2000</v>
      </c>
      <c r="S3739" s="27" t="s">
        <v>13680</v>
      </c>
      <c r="T3739" s="25" t="str">
        <f>LEFT(S3739,3)</f>
        <v>Aug</v>
      </c>
      <c r="U3739" s="10" t="s">
        <v>247</v>
      </c>
      <c r="V3739" s="21">
        <v>7.2</v>
      </c>
      <c r="W3739" s="10">
        <v>37000</v>
      </c>
      <c r="X3739" s="10" t="s">
        <v>11481</v>
      </c>
      <c r="Y3739" s="10" t="s">
        <v>11482</v>
      </c>
      <c r="Z3739" s="10" t="s">
        <v>11483</v>
      </c>
      <c r="AA3739" s="22" t="s">
        <v>247</v>
      </c>
      <c r="AB3739" s="10">
        <v>0</v>
      </c>
      <c r="AC3739" s="10">
        <v>238471</v>
      </c>
      <c r="AD3739" s="10" t="s">
        <v>6686</v>
      </c>
      <c r="AE3739" s="23">
        <v>94</v>
      </c>
    </row>
    <row r="3740" spans="1:31" x14ac:dyDescent="0.35">
      <c r="A3740" t="s">
        <v>11484</v>
      </c>
      <c r="B3740" t="s">
        <v>1998</v>
      </c>
      <c r="C3740" t="s">
        <v>40</v>
      </c>
      <c r="D3740" s="2">
        <v>2000</v>
      </c>
      <c r="E3740" t="s">
        <v>11235</v>
      </c>
      <c r="F3740" s="2">
        <v>6.4</v>
      </c>
      <c r="G3740">
        <v>50000</v>
      </c>
      <c r="H3740" t="s">
        <v>10076</v>
      </c>
      <c r="I3740" t="s">
        <v>11485</v>
      </c>
      <c r="J3740" t="s">
        <v>8007</v>
      </c>
      <c r="K3740" s="3" t="s">
        <v>29</v>
      </c>
      <c r="L3740">
        <v>29000000</v>
      </c>
      <c r="M3740">
        <v>59945183</v>
      </c>
      <c r="N3740" t="s">
        <v>11035</v>
      </c>
      <c r="O3740" s="2">
        <v>128</v>
      </c>
      <c r="Q3740" s="9" t="s">
        <v>40</v>
      </c>
      <c r="R3740" s="18">
        <v>2000</v>
      </c>
      <c r="S3740" s="26" t="s">
        <v>13644</v>
      </c>
      <c r="T3740" s="25" t="str">
        <f>LEFT(S3740,3)</f>
        <v>Apr</v>
      </c>
      <c r="U3740" s="9" t="s">
        <v>29</v>
      </c>
      <c r="V3740" s="18">
        <v>6.4</v>
      </c>
      <c r="W3740" s="9">
        <v>50000</v>
      </c>
      <c r="X3740" s="9" t="s">
        <v>10076</v>
      </c>
      <c r="Y3740" s="9" t="s">
        <v>11485</v>
      </c>
      <c r="Z3740" s="9" t="s">
        <v>8007</v>
      </c>
      <c r="AA3740" s="19" t="s">
        <v>29</v>
      </c>
      <c r="AB3740" s="9">
        <v>29000000</v>
      </c>
      <c r="AC3740" s="9">
        <v>59945183</v>
      </c>
      <c r="AD3740" s="9" t="s">
        <v>11035</v>
      </c>
      <c r="AE3740" s="20">
        <v>128</v>
      </c>
    </row>
    <row r="3741" spans="1:31" x14ac:dyDescent="0.35">
      <c r="A3741" t="s">
        <v>11486</v>
      </c>
      <c r="B3741" t="s">
        <v>1998</v>
      </c>
      <c r="C3741" t="s">
        <v>16</v>
      </c>
      <c r="D3741" s="2">
        <v>2000</v>
      </c>
      <c r="E3741" t="s">
        <v>11344</v>
      </c>
      <c r="F3741" s="2">
        <v>6.7</v>
      </c>
      <c r="G3741">
        <v>19000</v>
      </c>
      <c r="H3741" t="s">
        <v>8144</v>
      </c>
      <c r="I3741" t="s">
        <v>7590</v>
      </c>
      <c r="J3741" t="s">
        <v>11487</v>
      </c>
      <c r="K3741" s="3" t="s">
        <v>29</v>
      </c>
      <c r="L3741">
        <v>29000000</v>
      </c>
      <c r="M3741">
        <v>26385941</v>
      </c>
      <c r="N3741" t="s">
        <v>30</v>
      </c>
      <c r="O3741" s="2">
        <v>115</v>
      </c>
      <c r="Q3741" s="10" t="s">
        <v>16</v>
      </c>
      <c r="R3741" s="21">
        <v>2000</v>
      </c>
      <c r="S3741" s="27" t="s">
        <v>13667</v>
      </c>
      <c r="T3741" s="25" t="str">
        <f>LEFT(S3741,3)</f>
        <v>May</v>
      </c>
      <c r="U3741" s="10" t="s">
        <v>29</v>
      </c>
      <c r="V3741" s="21">
        <v>6.7</v>
      </c>
      <c r="W3741" s="10">
        <v>19000</v>
      </c>
      <c r="X3741" s="10" t="s">
        <v>8144</v>
      </c>
      <c r="Y3741" s="10" t="s">
        <v>7590</v>
      </c>
      <c r="Z3741" s="10" t="s">
        <v>11487</v>
      </c>
      <c r="AA3741" s="22" t="s">
        <v>29</v>
      </c>
      <c r="AB3741" s="10">
        <v>29000000</v>
      </c>
      <c r="AC3741" s="10">
        <v>26385941</v>
      </c>
      <c r="AD3741" s="10" t="s">
        <v>30</v>
      </c>
      <c r="AE3741" s="23">
        <v>115</v>
      </c>
    </row>
    <row r="3742" spans="1:31" x14ac:dyDescent="0.35">
      <c r="A3742" t="s">
        <v>11488</v>
      </c>
      <c r="B3742" t="s">
        <v>15</v>
      </c>
      <c r="C3742" t="s">
        <v>16</v>
      </c>
      <c r="D3742" s="2">
        <v>2000</v>
      </c>
      <c r="E3742" t="s">
        <v>11489</v>
      </c>
      <c r="F3742" s="2">
        <v>5.7</v>
      </c>
      <c r="G3742">
        <v>3700</v>
      </c>
      <c r="H3742" t="s">
        <v>2071</v>
      </c>
      <c r="I3742" t="s">
        <v>2071</v>
      </c>
      <c r="J3742" t="s">
        <v>11490</v>
      </c>
      <c r="K3742" s="3" t="s">
        <v>29</v>
      </c>
      <c r="L3742">
        <v>0</v>
      </c>
      <c r="M3742">
        <v>122121</v>
      </c>
      <c r="N3742" t="s">
        <v>11491</v>
      </c>
      <c r="O3742" s="2">
        <v>123</v>
      </c>
      <c r="Q3742" s="9" t="s">
        <v>16</v>
      </c>
      <c r="R3742" s="18">
        <v>2000</v>
      </c>
      <c r="S3742" s="26" t="s">
        <v>13681</v>
      </c>
      <c r="T3742" s="25" t="str">
        <f>LEFT(S3742,3)</f>
        <v>Oct</v>
      </c>
      <c r="U3742" s="9" t="s">
        <v>1939</v>
      </c>
      <c r="V3742" s="18">
        <v>5.7</v>
      </c>
      <c r="W3742" s="9">
        <v>3700</v>
      </c>
      <c r="X3742" s="9" t="s">
        <v>2071</v>
      </c>
      <c r="Y3742" s="9" t="s">
        <v>2071</v>
      </c>
      <c r="Z3742" s="9" t="s">
        <v>11490</v>
      </c>
      <c r="AA3742" s="19" t="s">
        <v>29</v>
      </c>
      <c r="AB3742" s="9">
        <v>0</v>
      </c>
      <c r="AC3742" s="9">
        <v>122121</v>
      </c>
      <c r="AD3742" s="9" t="s">
        <v>11491</v>
      </c>
      <c r="AE3742" s="20">
        <v>123</v>
      </c>
    </row>
    <row r="3743" spans="1:31" x14ac:dyDescent="0.35">
      <c r="A3743" t="s">
        <v>11492</v>
      </c>
      <c r="B3743" t="s">
        <v>15</v>
      </c>
      <c r="C3743" t="s">
        <v>24</v>
      </c>
      <c r="D3743" s="2">
        <v>2000</v>
      </c>
      <c r="E3743" t="s">
        <v>11417</v>
      </c>
      <c r="F3743" s="2">
        <v>4</v>
      </c>
      <c r="G3743">
        <v>36000</v>
      </c>
      <c r="H3743" t="s">
        <v>11493</v>
      </c>
      <c r="I3743" t="s">
        <v>10681</v>
      </c>
      <c r="J3743" t="s">
        <v>11494</v>
      </c>
      <c r="K3743" s="3" t="s">
        <v>29</v>
      </c>
      <c r="L3743">
        <v>15000000</v>
      </c>
      <c r="M3743">
        <v>47737094</v>
      </c>
      <c r="N3743" t="s">
        <v>10584</v>
      </c>
      <c r="O3743" s="2">
        <v>90</v>
      </c>
      <c r="Q3743" s="10" t="s">
        <v>24</v>
      </c>
      <c r="R3743" s="21">
        <v>2000</v>
      </c>
      <c r="S3743" s="27" t="s">
        <v>13674</v>
      </c>
      <c r="T3743" s="25" t="str">
        <f>LEFT(S3743,3)</f>
        <v>Oct</v>
      </c>
      <c r="U3743" s="10" t="s">
        <v>29</v>
      </c>
      <c r="V3743" s="21">
        <v>4</v>
      </c>
      <c r="W3743" s="10">
        <v>36000</v>
      </c>
      <c r="X3743" s="10" t="s">
        <v>11493</v>
      </c>
      <c r="Y3743" s="10" t="s">
        <v>10681</v>
      </c>
      <c r="Z3743" s="10" t="s">
        <v>11494</v>
      </c>
      <c r="AA3743" s="22" t="s">
        <v>29</v>
      </c>
      <c r="AB3743" s="10">
        <v>15000000</v>
      </c>
      <c r="AC3743" s="10">
        <v>47737094</v>
      </c>
      <c r="AD3743" s="10" t="s">
        <v>10584</v>
      </c>
      <c r="AE3743" s="23">
        <v>90</v>
      </c>
    </row>
    <row r="3744" spans="1:31" x14ac:dyDescent="0.35">
      <c r="A3744" t="s">
        <v>11495</v>
      </c>
      <c r="B3744" t="s">
        <v>15</v>
      </c>
      <c r="C3744" t="s">
        <v>16</v>
      </c>
      <c r="D3744" s="2">
        <v>2000</v>
      </c>
      <c r="E3744" t="s">
        <v>11496</v>
      </c>
      <c r="F3744" s="2">
        <v>6.4</v>
      </c>
      <c r="G3744">
        <v>45000</v>
      </c>
      <c r="H3744" t="s">
        <v>134</v>
      </c>
      <c r="I3744" t="s">
        <v>11497</v>
      </c>
      <c r="J3744" t="s">
        <v>1875</v>
      </c>
      <c r="K3744" s="3" t="s">
        <v>21</v>
      </c>
      <c r="L3744">
        <v>60000000</v>
      </c>
      <c r="M3744">
        <v>71732303</v>
      </c>
      <c r="N3744" t="s">
        <v>11498</v>
      </c>
      <c r="O3744" s="2">
        <v>128</v>
      </c>
      <c r="Q3744" s="9" t="s">
        <v>16</v>
      </c>
      <c r="R3744" s="18">
        <v>2000</v>
      </c>
      <c r="S3744" s="26" t="s">
        <v>13682</v>
      </c>
      <c r="T3744" s="25" t="str">
        <f>LEFT(S3744,3)</f>
        <v>Apr</v>
      </c>
      <c r="U3744" s="9" t="s">
        <v>29</v>
      </c>
      <c r="V3744" s="18">
        <v>6.4</v>
      </c>
      <c r="W3744" s="9">
        <v>45000</v>
      </c>
      <c r="X3744" s="9" t="s">
        <v>134</v>
      </c>
      <c r="Y3744" s="9" t="s">
        <v>11497</v>
      </c>
      <c r="Z3744" s="9" t="s">
        <v>1875</v>
      </c>
      <c r="AA3744" s="19" t="s">
        <v>21</v>
      </c>
      <c r="AB3744" s="9">
        <v>60000000</v>
      </c>
      <c r="AC3744" s="9">
        <v>71732303</v>
      </c>
      <c r="AD3744" s="9" t="s">
        <v>11498</v>
      </c>
      <c r="AE3744" s="20">
        <v>128</v>
      </c>
    </row>
    <row r="3745" spans="1:31" x14ac:dyDescent="0.35">
      <c r="A3745" t="s">
        <v>11499</v>
      </c>
      <c r="B3745" t="s">
        <v>1998</v>
      </c>
      <c r="C3745" t="s">
        <v>16</v>
      </c>
      <c r="D3745" s="2">
        <v>2000</v>
      </c>
      <c r="E3745" t="s">
        <v>11320</v>
      </c>
      <c r="F3745" s="2">
        <v>7.3</v>
      </c>
      <c r="G3745">
        <v>55000</v>
      </c>
      <c r="H3745" t="s">
        <v>2126</v>
      </c>
      <c r="I3745" t="s">
        <v>10806</v>
      </c>
      <c r="J3745" t="s">
        <v>2828</v>
      </c>
      <c r="K3745" s="3" t="s">
        <v>29</v>
      </c>
      <c r="L3745">
        <v>80000000</v>
      </c>
      <c r="M3745">
        <v>66579890</v>
      </c>
      <c r="N3745" t="s">
        <v>2025</v>
      </c>
      <c r="O3745" s="2">
        <v>145</v>
      </c>
      <c r="Q3745" s="10" t="s">
        <v>16</v>
      </c>
      <c r="R3745" s="21">
        <v>2000</v>
      </c>
      <c r="S3745" s="27" t="s">
        <v>13663</v>
      </c>
      <c r="T3745" s="25" t="str">
        <f>LEFT(S3745,3)</f>
        <v>Jan</v>
      </c>
      <c r="U3745" s="10" t="s">
        <v>29</v>
      </c>
      <c r="V3745" s="21">
        <v>7.3</v>
      </c>
      <c r="W3745" s="10">
        <v>55000</v>
      </c>
      <c r="X3745" s="10" t="s">
        <v>2126</v>
      </c>
      <c r="Y3745" s="10" t="s">
        <v>10806</v>
      </c>
      <c r="Z3745" s="10" t="s">
        <v>2828</v>
      </c>
      <c r="AA3745" s="22" t="s">
        <v>29</v>
      </c>
      <c r="AB3745" s="10">
        <v>80000000</v>
      </c>
      <c r="AC3745" s="10">
        <v>66579890</v>
      </c>
      <c r="AD3745" s="10" t="s">
        <v>2025</v>
      </c>
      <c r="AE3745" s="23">
        <v>145</v>
      </c>
    </row>
    <row r="3746" spans="1:31" x14ac:dyDescent="0.35">
      <c r="A3746" t="s">
        <v>11500</v>
      </c>
      <c r="B3746" t="s">
        <v>15</v>
      </c>
      <c r="C3746" t="s">
        <v>16</v>
      </c>
      <c r="D3746" s="2">
        <v>2000</v>
      </c>
      <c r="E3746" t="s">
        <v>11248</v>
      </c>
      <c r="F3746" s="2">
        <v>7.5</v>
      </c>
      <c r="G3746">
        <v>29000</v>
      </c>
      <c r="H3746" t="s">
        <v>10898</v>
      </c>
      <c r="I3746" t="s">
        <v>10898</v>
      </c>
      <c r="J3746" t="s">
        <v>8466</v>
      </c>
      <c r="K3746" s="3" t="s">
        <v>29</v>
      </c>
      <c r="L3746">
        <v>1200000</v>
      </c>
      <c r="M3746">
        <v>11242521</v>
      </c>
      <c r="N3746" t="s">
        <v>11501</v>
      </c>
      <c r="O3746" s="2">
        <v>111</v>
      </c>
      <c r="Q3746" s="9" t="s">
        <v>16</v>
      </c>
      <c r="R3746" s="18">
        <v>2000</v>
      </c>
      <c r="S3746" s="26" t="s">
        <v>13648</v>
      </c>
      <c r="T3746" s="25" t="str">
        <f>LEFT(S3746,3)</f>
        <v>Dec</v>
      </c>
      <c r="U3746" s="9" t="s">
        <v>29</v>
      </c>
      <c r="V3746" s="18">
        <v>7.5</v>
      </c>
      <c r="W3746" s="9">
        <v>29000</v>
      </c>
      <c r="X3746" s="9" t="s">
        <v>10898</v>
      </c>
      <c r="Y3746" s="9" t="s">
        <v>10898</v>
      </c>
      <c r="Z3746" s="9" t="s">
        <v>8466</v>
      </c>
      <c r="AA3746" s="19" t="s">
        <v>29</v>
      </c>
      <c r="AB3746" s="9">
        <v>1200000</v>
      </c>
      <c r="AC3746" s="9">
        <v>11242521</v>
      </c>
      <c r="AD3746" s="9" t="s">
        <v>11501</v>
      </c>
      <c r="AE3746" s="20">
        <v>111</v>
      </c>
    </row>
    <row r="3747" spans="1:31" x14ac:dyDescent="0.35">
      <c r="A3747" t="s">
        <v>11502</v>
      </c>
      <c r="B3747" t="s">
        <v>32</v>
      </c>
      <c r="C3747" t="s">
        <v>40</v>
      </c>
      <c r="D3747" s="2">
        <v>2000</v>
      </c>
      <c r="E3747" t="s">
        <v>11215</v>
      </c>
      <c r="F3747" s="2">
        <v>6.1</v>
      </c>
      <c r="G3747">
        <v>41000</v>
      </c>
      <c r="H3747" t="s">
        <v>6944</v>
      </c>
      <c r="I3747" t="s">
        <v>9372</v>
      </c>
      <c r="J3747" t="s">
        <v>4458</v>
      </c>
      <c r="K3747" s="3" t="s">
        <v>29</v>
      </c>
      <c r="L3747">
        <v>65000000</v>
      </c>
      <c r="M3747">
        <v>110317580</v>
      </c>
      <c r="N3747" t="s">
        <v>11503</v>
      </c>
      <c r="O3747" s="2">
        <v>104</v>
      </c>
      <c r="Q3747" s="10" t="s">
        <v>40</v>
      </c>
      <c r="R3747" s="21">
        <v>2000</v>
      </c>
      <c r="S3747" s="27" t="s">
        <v>13642</v>
      </c>
      <c r="T3747" s="25" t="str">
        <f>LEFT(S3747,3)</f>
        <v>Jul</v>
      </c>
      <c r="U3747" s="10" t="s">
        <v>29</v>
      </c>
      <c r="V3747" s="21">
        <v>6.1</v>
      </c>
      <c r="W3747" s="10">
        <v>41000</v>
      </c>
      <c r="X3747" s="10" t="s">
        <v>6944</v>
      </c>
      <c r="Y3747" s="10" t="s">
        <v>9372</v>
      </c>
      <c r="Z3747" s="10" t="s">
        <v>4458</v>
      </c>
      <c r="AA3747" s="22" t="s">
        <v>29</v>
      </c>
      <c r="AB3747" s="10">
        <v>65000000</v>
      </c>
      <c r="AC3747" s="10">
        <v>110317580</v>
      </c>
      <c r="AD3747" s="10" t="s">
        <v>11503</v>
      </c>
      <c r="AE3747" s="23">
        <v>104</v>
      </c>
    </row>
    <row r="3748" spans="1:31" x14ac:dyDescent="0.35">
      <c r="A3748" t="s">
        <v>11504</v>
      </c>
      <c r="B3748" t="s">
        <v>1998</v>
      </c>
      <c r="C3748" t="s">
        <v>16</v>
      </c>
      <c r="D3748" s="2">
        <v>2000</v>
      </c>
      <c r="E3748" t="s">
        <v>11505</v>
      </c>
      <c r="F3748" s="2">
        <v>5.8</v>
      </c>
      <c r="G3748">
        <v>13000</v>
      </c>
      <c r="H3748" t="s">
        <v>7039</v>
      </c>
      <c r="I3748" t="s">
        <v>11506</v>
      </c>
      <c r="J3748" t="s">
        <v>9528</v>
      </c>
      <c r="K3748" s="3" t="s">
        <v>29</v>
      </c>
      <c r="L3748">
        <v>57000000</v>
      </c>
      <c r="M3748">
        <v>18133495</v>
      </c>
      <c r="N3748" t="s">
        <v>30</v>
      </c>
      <c r="O3748" s="2">
        <v>116</v>
      </c>
      <c r="Q3748" s="9" t="s">
        <v>16</v>
      </c>
      <c r="R3748" s="18">
        <v>2000</v>
      </c>
      <c r="S3748" s="26" t="s">
        <v>13683</v>
      </c>
      <c r="T3748" s="25" t="str">
        <f>LEFT(S3748,3)</f>
        <v>Dec</v>
      </c>
      <c r="U3748" s="9" t="s">
        <v>29</v>
      </c>
      <c r="V3748" s="18">
        <v>5.8</v>
      </c>
      <c r="W3748" s="9">
        <v>13000</v>
      </c>
      <c r="X3748" s="9" t="s">
        <v>7039</v>
      </c>
      <c r="Y3748" s="9" t="s">
        <v>11506</v>
      </c>
      <c r="Z3748" s="9" t="s">
        <v>9528</v>
      </c>
      <c r="AA3748" s="19" t="s">
        <v>29</v>
      </c>
      <c r="AB3748" s="9">
        <v>57000000</v>
      </c>
      <c r="AC3748" s="9">
        <v>18133495</v>
      </c>
      <c r="AD3748" s="9" t="s">
        <v>30</v>
      </c>
      <c r="AE3748" s="20">
        <v>116</v>
      </c>
    </row>
    <row r="3749" spans="1:31" x14ac:dyDescent="0.35">
      <c r="A3749" t="s">
        <v>11507</v>
      </c>
      <c r="B3749" t="s">
        <v>1998</v>
      </c>
      <c r="C3749" t="s">
        <v>40</v>
      </c>
      <c r="D3749" s="2">
        <v>2000</v>
      </c>
      <c r="E3749" t="s">
        <v>10909</v>
      </c>
      <c r="F3749" s="2">
        <v>4.9000000000000004</v>
      </c>
      <c r="G3749">
        <v>12000</v>
      </c>
      <c r="H3749" t="s">
        <v>2365</v>
      </c>
      <c r="I3749" t="s">
        <v>11508</v>
      </c>
      <c r="J3749" t="s">
        <v>2365</v>
      </c>
      <c r="K3749" s="3" t="s">
        <v>5816</v>
      </c>
      <c r="L3749">
        <v>60000000</v>
      </c>
      <c r="M3749">
        <v>51880044</v>
      </c>
      <c r="N3749" t="s">
        <v>30</v>
      </c>
      <c r="O3749" s="2">
        <v>94</v>
      </c>
      <c r="Q3749" s="10" t="s">
        <v>40</v>
      </c>
      <c r="R3749" s="21">
        <v>2000</v>
      </c>
      <c r="S3749" s="27" t="s">
        <v>13610</v>
      </c>
      <c r="T3749" s="25" t="str">
        <f>LEFT(S3749,3)</f>
        <v>Feb</v>
      </c>
      <c r="U3749" s="10" t="s">
        <v>29</v>
      </c>
      <c r="V3749" s="21">
        <v>4.9000000000000004</v>
      </c>
      <c r="W3749" s="10">
        <v>12000</v>
      </c>
      <c r="X3749" s="10" t="s">
        <v>2365</v>
      </c>
      <c r="Y3749" s="10" t="s">
        <v>11508</v>
      </c>
      <c r="Z3749" s="10" t="s">
        <v>2365</v>
      </c>
      <c r="AA3749" s="22" t="s">
        <v>5816</v>
      </c>
      <c r="AB3749" s="10">
        <v>60000000</v>
      </c>
      <c r="AC3749" s="10">
        <v>51880044</v>
      </c>
      <c r="AD3749" s="10" t="s">
        <v>30</v>
      </c>
      <c r="AE3749" s="23">
        <v>94</v>
      </c>
    </row>
    <row r="3750" spans="1:31" x14ac:dyDescent="0.35">
      <c r="A3750" t="s">
        <v>11509</v>
      </c>
      <c r="B3750" t="s">
        <v>446</v>
      </c>
      <c r="C3750" t="s">
        <v>16</v>
      </c>
      <c r="D3750" s="2">
        <v>2000</v>
      </c>
      <c r="E3750" t="s">
        <v>11510</v>
      </c>
      <c r="F3750" s="2">
        <v>8.1999999999999993</v>
      </c>
      <c r="G3750">
        <v>22000</v>
      </c>
      <c r="H3750" t="s">
        <v>3002</v>
      </c>
      <c r="I3750" t="s">
        <v>3002</v>
      </c>
      <c r="J3750" t="s">
        <v>11511</v>
      </c>
      <c r="K3750" s="3" t="s">
        <v>3005</v>
      </c>
      <c r="L3750">
        <v>0</v>
      </c>
      <c r="M3750">
        <v>1196218</v>
      </c>
      <c r="N3750" t="s">
        <v>11512</v>
      </c>
      <c r="O3750" s="2">
        <v>173</v>
      </c>
      <c r="Q3750" s="9" t="s">
        <v>16</v>
      </c>
      <c r="R3750" s="18">
        <v>2000</v>
      </c>
      <c r="S3750" s="26" t="s">
        <v>13684</v>
      </c>
      <c r="T3750" s="25" t="str">
        <f>LEFT(S3750,3)</f>
        <v>Dec</v>
      </c>
      <c r="U3750" s="9" t="s">
        <v>2107</v>
      </c>
      <c r="V3750" s="18">
        <v>8.1999999999999993</v>
      </c>
      <c r="W3750" s="9">
        <v>22000</v>
      </c>
      <c r="X3750" s="9" t="s">
        <v>3002</v>
      </c>
      <c r="Y3750" s="9" t="s">
        <v>3002</v>
      </c>
      <c r="Z3750" s="9" t="s">
        <v>11511</v>
      </c>
      <c r="AA3750" s="19" t="s">
        <v>3005</v>
      </c>
      <c r="AB3750" s="9">
        <v>0</v>
      </c>
      <c r="AC3750" s="9">
        <v>1196218</v>
      </c>
      <c r="AD3750" s="9" t="s">
        <v>11512</v>
      </c>
      <c r="AE3750" s="20">
        <v>173</v>
      </c>
    </row>
    <row r="3751" spans="1:31" x14ac:dyDescent="0.35">
      <c r="A3751" t="s">
        <v>11513</v>
      </c>
      <c r="B3751" t="s">
        <v>1998</v>
      </c>
      <c r="C3751" t="s">
        <v>40</v>
      </c>
      <c r="D3751" s="2">
        <v>2000</v>
      </c>
      <c r="E3751" t="s">
        <v>11514</v>
      </c>
      <c r="F3751" s="2">
        <v>7.2</v>
      </c>
      <c r="G3751">
        <v>16000</v>
      </c>
      <c r="H3751" t="s">
        <v>9819</v>
      </c>
      <c r="I3751" t="s">
        <v>9820</v>
      </c>
      <c r="J3751" t="s">
        <v>672</v>
      </c>
      <c r="K3751" s="3" t="s">
        <v>247</v>
      </c>
      <c r="L3751">
        <v>0</v>
      </c>
      <c r="M3751">
        <v>16575074</v>
      </c>
      <c r="N3751" t="s">
        <v>9822</v>
      </c>
      <c r="O3751" s="2">
        <v>101</v>
      </c>
      <c r="Q3751" s="10" t="s">
        <v>40</v>
      </c>
      <c r="R3751" s="21">
        <v>2000</v>
      </c>
      <c r="S3751" s="27" t="s">
        <v>13685</v>
      </c>
      <c r="T3751" s="25" t="str">
        <f>LEFT(S3751,3)</f>
        <v>May</v>
      </c>
      <c r="U3751" s="10" t="s">
        <v>29</v>
      </c>
      <c r="V3751" s="21">
        <v>7.2</v>
      </c>
      <c r="W3751" s="10">
        <v>16000</v>
      </c>
      <c r="X3751" s="10" t="s">
        <v>9819</v>
      </c>
      <c r="Y3751" s="10" t="s">
        <v>9820</v>
      </c>
      <c r="Z3751" s="10" t="s">
        <v>672</v>
      </c>
      <c r="AA3751" s="22" t="s">
        <v>247</v>
      </c>
      <c r="AB3751" s="10">
        <v>0</v>
      </c>
      <c r="AC3751" s="10">
        <v>16575074</v>
      </c>
      <c r="AD3751" s="10" t="s">
        <v>9822</v>
      </c>
      <c r="AE3751" s="23">
        <v>101</v>
      </c>
    </row>
    <row r="3752" spans="1:31" x14ac:dyDescent="0.35">
      <c r="A3752" t="s">
        <v>11515</v>
      </c>
      <c r="B3752" t="s">
        <v>1998</v>
      </c>
      <c r="C3752" t="s">
        <v>51</v>
      </c>
      <c r="D3752" s="2">
        <v>2000</v>
      </c>
      <c r="E3752" t="s">
        <v>10692</v>
      </c>
      <c r="F3752" s="2">
        <v>4.9000000000000004</v>
      </c>
      <c r="G3752">
        <v>17000</v>
      </c>
      <c r="H3752" t="s">
        <v>76</v>
      </c>
      <c r="I3752" t="s">
        <v>2802</v>
      </c>
      <c r="J3752" t="s">
        <v>2734</v>
      </c>
      <c r="K3752" s="3" t="s">
        <v>29</v>
      </c>
      <c r="L3752">
        <v>90000000</v>
      </c>
      <c r="M3752">
        <v>14828081</v>
      </c>
      <c r="N3752" t="s">
        <v>11516</v>
      </c>
      <c r="O3752" s="2">
        <v>90</v>
      </c>
      <c r="Q3752" s="9" t="s">
        <v>51</v>
      </c>
      <c r="R3752" s="18">
        <v>2000</v>
      </c>
      <c r="S3752" s="26" t="s">
        <v>13580</v>
      </c>
      <c r="T3752" s="25" t="str">
        <f>LEFT(S3752,3)</f>
        <v>Jan</v>
      </c>
      <c r="U3752" s="9" t="s">
        <v>29</v>
      </c>
      <c r="V3752" s="18">
        <v>4.9000000000000004</v>
      </c>
      <c r="W3752" s="9">
        <v>17000</v>
      </c>
      <c r="X3752" s="9" t="s">
        <v>76</v>
      </c>
      <c r="Y3752" s="9" t="s">
        <v>2802</v>
      </c>
      <c r="Z3752" s="9" t="s">
        <v>2734</v>
      </c>
      <c r="AA3752" s="19" t="s">
        <v>29</v>
      </c>
      <c r="AB3752" s="9">
        <v>90000000</v>
      </c>
      <c r="AC3752" s="9">
        <v>14828081</v>
      </c>
      <c r="AD3752" s="9" t="s">
        <v>11516</v>
      </c>
      <c r="AE3752" s="20">
        <v>90</v>
      </c>
    </row>
    <row r="3753" spans="1:31" x14ac:dyDescent="0.35">
      <c r="A3753" t="s">
        <v>11517</v>
      </c>
      <c r="B3753" t="s">
        <v>1998</v>
      </c>
      <c r="C3753" t="s">
        <v>40</v>
      </c>
      <c r="D3753" s="2">
        <v>2000</v>
      </c>
      <c r="E3753" t="s">
        <v>11062</v>
      </c>
      <c r="F3753" s="2">
        <v>5.3</v>
      </c>
      <c r="G3753">
        <v>27000</v>
      </c>
      <c r="H3753" t="s">
        <v>984</v>
      </c>
      <c r="I3753" t="s">
        <v>984</v>
      </c>
      <c r="J3753" t="s">
        <v>10654</v>
      </c>
      <c r="K3753" s="3" t="s">
        <v>29</v>
      </c>
      <c r="L3753">
        <v>20000000</v>
      </c>
      <c r="M3753">
        <v>18404706</v>
      </c>
      <c r="N3753" t="s">
        <v>11518</v>
      </c>
      <c r="O3753" s="2">
        <v>98</v>
      </c>
      <c r="Q3753" s="10" t="s">
        <v>40</v>
      </c>
      <c r="R3753" s="21">
        <v>2000</v>
      </c>
      <c r="S3753" s="27" t="s">
        <v>13626</v>
      </c>
      <c r="T3753" s="25" t="str">
        <f>LEFT(S3753,3)</f>
        <v>Jul</v>
      </c>
      <c r="U3753" s="10" t="s">
        <v>29</v>
      </c>
      <c r="V3753" s="21">
        <v>5.3</v>
      </c>
      <c r="W3753" s="10">
        <v>27000</v>
      </c>
      <c r="X3753" s="10" t="s">
        <v>984</v>
      </c>
      <c r="Y3753" s="10" t="s">
        <v>984</v>
      </c>
      <c r="Z3753" s="10" t="s">
        <v>10654</v>
      </c>
      <c r="AA3753" s="22" t="s">
        <v>29</v>
      </c>
      <c r="AB3753" s="10">
        <v>20000000</v>
      </c>
      <c r="AC3753" s="10">
        <v>18404706</v>
      </c>
      <c r="AD3753" s="10" t="s">
        <v>11518</v>
      </c>
      <c r="AE3753" s="23">
        <v>98</v>
      </c>
    </row>
    <row r="3754" spans="1:31" x14ac:dyDescent="0.35">
      <c r="A3754" t="s">
        <v>11519</v>
      </c>
      <c r="B3754" t="s">
        <v>1998</v>
      </c>
      <c r="C3754" t="s">
        <v>40</v>
      </c>
      <c r="D3754" s="2">
        <v>2000</v>
      </c>
      <c r="E3754" t="s">
        <v>10946</v>
      </c>
      <c r="F3754" s="2">
        <v>5</v>
      </c>
      <c r="G3754">
        <v>15000</v>
      </c>
      <c r="H3754" t="s">
        <v>11520</v>
      </c>
      <c r="I3754" t="s">
        <v>11520</v>
      </c>
      <c r="J3754" t="s">
        <v>10712</v>
      </c>
      <c r="K3754" s="3" t="s">
        <v>29</v>
      </c>
      <c r="L3754">
        <v>11000000</v>
      </c>
      <c r="M3754">
        <v>24419914</v>
      </c>
      <c r="N3754" t="s">
        <v>11521</v>
      </c>
      <c r="O3754" s="2">
        <v>91</v>
      </c>
      <c r="Q3754" s="9" t="s">
        <v>40</v>
      </c>
      <c r="R3754" s="18">
        <v>2000</v>
      </c>
      <c r="S3754" s="26" t="s">
        <v>13583</v>
      </c>
      <c r="T3754" s="25" t="str">
        <f>LEFT(S3754,3)</f>
        <v>Jan</v>
      </c>
      <c r="U3754" s="9" t="s">
        <v>29</v>
      </c>
      <c r="V3754" s="18">
        <v>5</v>
      </c>
      <c r="W3754" s="9">
        <v>15000</v>
      </c>
      <c r="X3754" s="9" t="s">
        <v>11520</v>
      </c>
      <c r="Y3754" s="9" t="s">
        <v>11520</v>
      </c>
      <c r="Z3754" s="9" t="s">
        <v>10712</v>
      </c>
      <c r="AA3754" s="19" t="s">
        <v>29</v>
      </c>
      <c r="AB3754" s="9">
        <v>11000000</v>
      </c>
      <c r="AC3754" s="9">
        <v>24419914</v>
      </c>
      <c r="AD3754" s="9" t="s">
        <v>11521</v>
      </c>
      <c r="AE3754" s="20">
        <v>91</v>
      </c>
    </row>
    <row r="3755" spans="1:31" x14ac:dyDescent="0.35">
      <c r="A3755" t="s">
        <v>11522</v>
      </c>
      <c r="B3755" t="s">
        <v>15</v>
      </c>
      <c r="C3755" t="s">
        <v>33</v>
      </c>
      <c r="D3755" s="2">
        <v>2000</v>
      </c>
      <c r="E3755" t="s">
        <v>11463</v>
      </c>
      <c r="F3755" s="2">
        <v>6.7</v>
      </c>
      <c r="G3755">
        <v>32000</v>
      </c>
      <c r="H3755" t="s">
        <v>8459</v>
      </c>
      <c r="I3755" t="s">
        <v>8459</v>
      </c>
      <c r="J3755" t="s">
        <v>10227</v>
      </c>
      <c r="K3755" s="3" t="s">
        <v>29</v>
      </c>
      <c r="L3755">
        <v>8500000</v>
      </c>
      <c r="M3755">
        <v>13200972</v>
      </c>
      <c r="N3755" t="s">
        <v>10584</v>
      </c>
      <c r="O3755" s="2">
        <v>119</v>
      </c>
      <c r="Q3755" s="10" t="s">
        <v>33</v>
      </c>
      <c r="R3755" s="21">
        <v>2000</v>
      </c>
      <c r="S3755" s="27" t="s">
        <v>13677</v>
      </c>
      <c r="T3755" s="25" t="str">
        <f>LEFT(S3755,3)</f>
        <v>Sep</v>
      </c>
      <c r="U3755" s="10" t="s">
        <v>29</v>
      </c>
      <c r="V3755" s="21">
        <v>6.7</v>
      </c>
      <c r="W3755" s="10">
        <v>32000</v>
      </c>
      <c r="X3755" s="10" t="s">
        <v>8459</v>
      </c>
      <c r="Y3755" s="10" t="s">
        <v>8459</v>
      </c>
      <c r="Z3755" s="10" t="s">
        <v>10227</v>
      </c>
      <c r="AA3755" s="22" t="s">
        <v>29</v>
      </c>
      <c r="AB3755" s="10">
        <v>8500000</v>
      </c>
      <c r="AC3755" s="10">
        <v>13200972</v>
      </c>
      <c r="AD3755" s="10" t="s">
        <v>10584</v>
      </c>
      <c r="AE3755" s="23">
        <v>119</v>
      </c>
    </row>
    <row r="3756" spans="1:31" x14ac:dyDescent="0.35">
      <c r="A3756" t="s">
        <v>11523</v>
      </c>
      <c r="B3756" t="s">
        <v>32</v>
      </c>
      <c r="C3756" t="s">
        <v>389</v>
      </c>
      <c r="D3756" s="2">
        <v>2000</v>
      </c>
      <c r="E3756" t="s">
        <v>11253</v>
      </c>
      <c r="F3756" s="2">
        <v>4.2</v>
      </c>
      <c r="G3756">
        <v>20000</v>
      </c>
      <c r="H3756" t="s">
        <v>11524</v>
      </c>
      <c r="I3756" t="s">
        <v>9598</v>
      </c>
      <c r="J3756" t="s">
        <v>66</v>
      </c>
      <c r="K3756" s="3" t="s">
        <v>29</v>
      </c>
      <c r="L3756">
        <v>76000000</v>
      </c>
      <c r="M3756">
        <v>35134820</v>
      </c>
      <c r="N3756" t="s">
        <v>6467</v>
      </c>
      <c r="O3756" s="2">
        <v>92</v>
      </c>
      <c r="Q3756" s="9" t="s">
        <v>389</v>
      </c>
      <c r="R3756" s="18">
        <v>2000</v>
      </c>
      <c r="S3756" s="26" t="s">
        <v>13649</v>
      </c>
      <c r="T3756" s="25" t="str">
        <f>LEFT(S3756,3)</f>
        <v>Jun</v>
      </c>
      <c r="U3756" s="9" t="s">
        <v>29</v>
      </c>
      <c r="V3756" s="18">
        <v>4.2</v>
      </c>
      <c r="W3756" s="9">
        <v>20000</v>
      </c>
      <c r="X3756" s="9" t="s">
        <v>11524</v>
      </c>
      <c r="Y3756" s="9" t="s">
        <v>9598</v>
      </c>
      <c r="Z3756" s="9" t="s">
        <v>66</v>
      </c>
      <c r="AA3756" s="19" t="s">
        <v>29</v>
      </c>
      <c r="AB3756" s="9">
        <v>76000000</v>
      </c>
      <c r="AC3756" s="9">
        <v>35134820</v>
      </c>
      <c r="AD3756" s="9" t="s">
        <v>6467</v>
      </c>
      <c r="AE3756" s="20">
        <v>92</v>
      </c>
    </row>
    <row r="3757" spans="1:31" x14ac:dyDescent="0.35">
      <c r="A3757" t="s">
        <v>11525</v>
      </c>
      <c r="B3757" t="s">
        <v>15</v>
      </c>
      <c r="C3757" t="s">
        <v>40</v>
      </c>
      <c r="D3757" s="2">
        <v>2000</v>
      </c>
      <c r="E3757" t="s">
        <v>11526</v>
      </c>
      <c r="F3757" s="2">
        <v>6.2</v>
      </c>
      <c r="G3757">
        <v>14000</v>
      </c>
      <c r="H3757" t="s">
        <v>4563</v>
      </c>
      <c r="I3757" t="s">
        <v>4563</v>
      </c>
      <c r="J3757" t="s">
        <v>4046</v>
      </c>
      <c r="K3757" s="3" t="s">
        <v>29</v>
      </c>
      <c r="L3757">
        <v>10000000</v>
      </c>
      <c r="M3757">
        <v>1961544</v>
      </c>
      <c r="N3757" t="s">
        <v>11527</v>
      </c>
      <c r="O3757" s="2">
        <v>87</v>
      </c>
      <c r="Q3757" s="10" t="s">
        <v>40</v>
      </c>
      <c r="R3757" s="21">
        <v>2000</v>
      </c>
      <c r="S3757" s="27" t="s">
        <v>13686</v>
      </c>
      <c r="T3757" s="25" t="str">
        <f>LEFT(S3757,3)</f>
        <v>Sep</v>
      </c>
      <c r="U3757" s="10" t="s">
        <v>29</v>
      </c>
      <c r="V3757" s="21">
        <v>6.2</v>
      </c>
      <c r="W3757" s="10">
        <v>14000</v>
      </c>
      <c r="X3757" s="10" t="s">
        <v>4563</v>
      </c>
      <c r="Y3757" s="10" t="s">
        <v>4563</v>
      </c>
      <c r="Z3757" s="10" t="s">
        <v>4046</v>
      </c>
      <c r="AA3757" s="22" t="s">
        <v>29</v>
      </c>
      <c r="AB3757" s="10">
        <v>10000000</v>
      </c>
      <c r="AC3757" s="10">
        <v>1961544</v>
      </c>
      <c r="AD3757" s="10" t="s">
        <v>11527</v>
      </c>
      <c r="AE3757" s="23">
        <v>87</v>
      </c>
    </row>
    <row r="3758" spans="1:31" x14ac:dyDescent="0.35">
      <c r="A3758" t="s">
        <v>11528</v>
      </c>
      <c r="B3758" t="s">
        <v>1998</v>
      </c>
      <c r="C3758" t="s">
        <v>40</v>
      </c>
      <c r="D3758" s="2">
        <v>2000</v>
      </c>
      <c r="E3758" t="s">
        <v>10327</v>
      </c>
      <c r="F3758" s="2">
        <v>4.4000000000000004</v>
      </c>
      <c r="G3758">
        <v>49000</v>
      </c>
      <c r="H3758" t="s">
        <v>8011</v>
      </c>
      <c r="I3758" t="s">
        <v>9099</v>
      </c>
      <c r="J3758" t="s">
        <v>1484</v>
      </c>
      <c r="K3758" s="3" t="s">
        <v>29</v>
      </c>
      <c r="L3758">
        <v>84000000</v>
      </c>
      <c r="M3758">
        <v>166339890</v>
      </c>
      <c r="N3758" t="s">
        <v>60</v>
      </c>
      <c r="O3758" s="2">
        <v>106</v>
      </c>
      <c r="Q3758" s="9" t="s">
        <v>40</v>
      </c>
      <c r="R3758" s="18">
        <v>2000</v>
      </c>
      <c r="S3758" s="26" t="s">
        <v>13543</v>
      </c>
      <c r="T3758" s="25" t="str">
        <f>LEFT(S3758,3)</f>
        <v>Jul</v>
      </c>
      <c r="U3758" s="9" t="s">
        <v>29</v>
      </c>
      <c r="V3758" s="18">
        <v>4.4000000000000004</v>
      </c>
      <c r="W3758" s="9">
        <v>49000</v>
      </c>
      <c r="X3758" s="9" t="s">
        <v>8011</v>
      </c>
      <c r="Y3758" s="9" t="s">
        <v>9099</v>
      </c>
      <c r="Z3758" s="9" t="s">
        <v>1484</v>
      </c>
      <c r="AA3758" s="19" t="s">
        <v>29</v>
      </c>
      <c r="AB3758" s="9">
        <v>84000000</v>
      </c>
      <c r="AC3758" s="9">
        <v>166339890</v>
      </c>
      <c r="AD3758" s="9" t="s">
        <v>60</v>
      </c>
      <c r="AE3758" s="20">
        <v>106</v>
      </c>
    </row>
    <row r="3759" spans="1:31" x14ac:dyDescent="0.35">
      <c r="A3759" t="s">
        <v>11529</v>
      </c>
      <c r="B3759" t="s">
        <v>15</v>
      </c>
      <c r="C3759" t="s">
        <v>103</v>
      </c>
      <c r="D3759" s="2">
        <v>2000</v>
      </c>
      <c r="E3759" t="s">
        <v>11309</v>
      </c>
      <c r="F3759" s="2">
        <v>6.9</v>
      </c>
      <c r="G3759">
        <v>59000</v>
      </c>
      <c r="H3759" t="s">
        <v>8538</v>
      </c>
      <c r="I3759" t="s">
        <v>11530</v>
      </c>
      <c r="J3759" t="s">
        <v>7902</v>
      </c>
      <c r="K3759" s="3" t="s">
        <v>451</v>
      </c>
      <c r="L3759">
        <v>14000000</v>
      </c>
      <c r="M3759">
        <v>60103680</v>
      </c>
      <c r="N3759" t="s">
        <v>11531</v>
      </c>
      <c r="O3759" s="2">
        <v>106</v>
      </c>
      <c r="Q3759" s="10" t="s">
        <v>103</v>
      </c>
      <c r="R3759" s="21">
        <v>2000</v>
      </c>
      <c r="S3759" s="27" t="s">
        <v>13661</v>
      </c>
      <c r="T3759" s="25" t="str">
        <f>LEFT(S3759,3)</f>
        <v>Jul</v>
      </c>
      <c r="U3759" s="10" t="s">
        <v>29</v>
      </c>
      <c r="V3759" s="21">
        <v>6.9</v>
      </c>
      <c r="W3759" s="10">
        <v>59000</v>
      </c>
      <c r="X3759" s="10" t="s">
        <v>8538</v>
      </c>
      <c r="Y3759" s="10" t="s">
        <v>11530</v>
      </c>
      <c r="Z3759" s="10" t="s">
        <v>7902</v>
      </c>
      <c r="AA3759" s="22" t="s">
        <v>451</v>
      </c>
      <c r="AB3759" s="10">
        <v>14000000</v>
      </c>
      <c r="AC3759" s="10">
        <v>60103680</v>
      </c>
      <c r="AD3759" s="10" t="s">
        <v>11531</v>
      </c>
      <c r="AE3759" s="23">
        <v>106</v>
      </c>
    </row>
    <row r="3760" spans="1:31" x14ac:dyDescent="0.35">
      <c r="A3760" t="s">
        <v>11532</v>
      </c>
      <c r="B3760" t="s">
        <v>15</v>
      </c>
      <c r="C3760" t="s">
        <v>33</v>
      </c>
      <c r="D3760" s="2">
        <v>2000</v>
      </c>
      <c r="E3760" t="s">
        <v>11427</v>
      </c>
      <c r="F3760" s="2">
        <v>6.3</v>
      </c>
      <c r="G3760">
        <v>56000</v>
      </c>
      <c r="H3760" t="s">
        <v>1008</v>
      </c>
      <c r="I3760" t="s">
        <v>6957</v>
      </c>
      <c r="J3760" t="s">
        <v>7205</v>
      </c>
      <c r="K3760" s="3" t="s">
        <v>29</v>
      </c>
      <c r="L3760">
        <v>65000000</v>
      </c>
      <c r="M3760">
        <v>62761005</v>
      </c>
      <c r="N3760" t="s">
        <v>5108</v>
      </c>
      <c r="O3760" s="2">
        <v>135</v>
      </c>
      <c r="Q3760" s="9" t="s">
        <v>33</v>
      </c>
      <c r="R3760" s="18">
        <v>2000</v>
      </c>
      <c r="S3760" s="26" t="s">
        <v>13675</v>
      </c>
      <c r="T3760" s="25" t="str">
        <f>LEFT(S3760,3)</f>
        <v>Dec</v>
      </c>
      <c r="U3760" s="9" t="s">
        <v>29</v>
      </c>
      <c r="V3760" s="18">
        <v>6.3</v>
      </c>
      <c r="W3760" s="9">
        <v>56000</v>
      </c>
      <c r="X3760" s="9" t="s">
        <v>1008</v>
      </c>
      <c r="Y3760" s="9" t="s">
        <v>6957</v>
      </c>
      <c r="Z3760" s="9" t="s">
        <v>7205</v>
      </c>
      <c r="AA3760" s="19" t="s">
        <v>29</v>
      </c>
      <c r="AB3760" s="9">
        <v>65000000</v>
      </c>
      <c r="AC3760" s="9">
        <v>62761005</v>
      </c>
      <c r="AD3760" s="9" t="s">
        <v>5108</v>
      </c>
      <c r="AE3760" s="20">
        <v>135</v>
      </c>
    </row>
    <row r="3761" spans="1:31" x14ac:dyDescent="0.35">
      <c r="A3761" t="s">
        <v>11533</v>
      </c>
      <c r="B3761" t="s">
        <v>15</v>
      </c>
      <c r="C3761" t="s">
        <v>40</v>
      </c>
      <c r="D3761" s="2">
        <v>2000</v>
      </c>
      <c r="E3761" t="s">
        <v>8190</v>
      </c>
      <c r="F3761" s="2">
        <v>6.6</v>
      </c>
      <c r="G3761">
        <v>11000</v>
      </c>
      <c r="H3761" t="s">
        <v>3427</v>
      </c>
      <c r="I3761" t="s">
        <v>3427</v>
      </c>
      <c r="J3761" t="s">
        <v>7095</v>
      </c>
      <c r="K3761" s="3" t="s">
        <v>29</v>
      </c>
      <c r="L3761">
        <v>10000000</v>
      </c>
      <c r="M3761">
        <v>2463650</v>
      </c>
      <c r="N3761" t="s">
        <v>2025</v>
      </c>
      <c r="O3761" s="2">
        <v>135</v>
      </c>
      <c r="Q3761" s="10" t="s">
        <v>40</v>
      </c>
      <c r="R3761" s="21">
        <v>2000</v>
      </c>
      <c r="S3761" s="27" t="s">
        <v>13263</v>
      </c>
      <c r="T3761" s="25" t="str">
        <f>LEFT(S3761,3)</f>
        <v>Oct</v>
      </c>
      <c r="U3761" s="10" t="s">
        <v>29</v>
      </c>
      <c r="V3761" s="21">
        <v>6.6</v>
      </c>
      <c r="W3761" s="10">
        <v>11000</v>
      </c>
      <c r="X3761" s="10" t="s">
        <v>3427</v>
      </c>
      <c r="Y3761" s="10" t="s">
        <v>3427</v>
      </c>
      <c r="Z3761" s="10" t="s">
        <v>7095</v>
      </c>
      <c r="AA3761" s="22" t="s">
        <v>29</v>
      </c>
      <c r="AB3761" s="10">
        <v>10000000</v>
      </c>
      <c r="AC3761" s="10">
        <v>2463650</v>
      </c>
      <c r="AD3761" s="10" t="s">
        <v>2025</v>
      </c>
      <c r="AE3761" s="23">
        <v>135</v>
      </c>
    </row>
    <row r="3762" spans="1:31" x14ac:dyDescent="0.35">
      <c r="A3762" t="s">
        <v>11534</v>
      </c>
      <c r="B3762" t="s">
        <v>15</v>
      </c>
      <c r="C3762" t="s">
        <v>16</v>
      </c>
      <c r="D3762" s="2">
        <v>2000</v>
      </c>
      <c r="E3762" t="s">
        <v>11535</v>
      </c>
      <c r="F3762" s="2">
        <v>6.9</v>
      </c>
      <c r="G3762">
        <v>40000</v>
      </c>
      <c r="H3762" t="s">
        <v>11536</v>
      </c>
      <c r="I3762" t="s">
        <v>11537</v>
      </c>
      <c r="J3762" t="s">
        <v>4332</v>
      </c>
      <c r="K3762" s="3" t="s">
        <v>21</v>
      </c>
      <c r="L3762">
        <v>8000000</v>
      </c>
      <c r="M3762">
        <v>11155214</v>
      </c>
      <c r="N3762" t="s">
        <v>11538</v>
      </c>
      <c r="O3762" s="2">
        <v>92</v>
      </c>
      <c r="Q3762" s="9" t="s">
        <v>16</v>
      </c>
      <c r="R3762" s="18">
        <v>2000</v>
      </c>
      <c r="S3762" s="26" t="s">
        <v>13687</v>
      </c>
      <c r="T3762" s="25" t="str">
        <f>LEFT(S3762,3)</f>
        <v>Jan</v>
      </c>
      <c r="U3762" s="9" t="s">
        <v>29</v>
      </c>
      <c r="V3762" s="18">
        <v>6.9</v>
      </c>
      <c r="W3762" s="9">
        <v>40000</v>
      </c>
      <c r="X3762" s="9" t="s">
        <v>11536</v>
      </c>
      <c r="Y3762" s="9" t="s">
        <v>11537</v>
      </c>
      <c r="Z3762" s="9" t="s">
        <v>4332</v>
      </c>
      <c r="AA3762" s="19" t="s">
        <v>21</v>
      </c>
      <c r="AB3762" s="9">
        <v>8000000</v>
      </c>
      <c r="AC3762" s="9">
        <v>11155214</v>
      </c>
      <c r="AD3762" s="9" t="s">
        <v>11538</v>
      </c>
      <c r="AE3762" s="20">
        <v>92</v>
      </c>
    </row>
    <row r="3763" spans="1:31" x14ac:dyDescent="0.35">
      <c r="A3763" t="s">
        <v>11539</v>
      </c>
      <c r="B3763" t="s">
        <v>336</v>
      </c>
      <c r="C3763" t="s">
        <v>24</v>
      </c>
      <c r="D3763" s="2">
        <v>2000</v>
      </c>
      <c r="E3763" t="s">
        <v>11540</v>
      </c>
      <c r="F3763" s="2">
        <v>4.2</v>
      </c>
      <c r="G3763">
        <v>3900</v>
      </c>
      <c r="H3763" t="s">
        <v>11541</v>
      </c>
      <c r="I3763" t="s">
        <v>11541</v>
      </c>
      <c r="J3763" t="s">
        <v>4463</v>
      </c>
      <c r="K3763" s="3" t="s">
        <v>21</v>
      </c>
      <c r="L3763">
        <v>19000000</v>
      </c>
      <c r="M3763">
        <v>19748009</v>
      </c>
      <c r="N3763" t="s">
        <v>11542</v>
      </c>
      <c r="O3763" s="2">
        <v>85</v>
      </c>
      <c r="Q3763" s="10" t="s">
        <v>24</v>
      </c>
      <c r="R3763" s="21">
        <v>2000</v>
      </c>
      <c r="S3763" s="27" t="s">
        <v>13688</v>
      </c>
      <c r="T3763" s="25" t="str">
        <f>LEFT(S3763,3)</f>
        <v>Jul</v>
      </c>
      <c r="U3763" s="10" t="s">
        <v>29</v>
      </c>
      <c r="V3763" s="21">
        <v>4.2</v>
      </c>
      <c r="W3763" s="10">
        <v>3900</v>
      </c>
      <c r="X3763" s="10" t="s">
        <v>11541</v>
      </c>
      <c r="Y3763" s="10" t="s">
        <v>11541</v>
      </c>
      <c r="Z3763" s="10" t="s">
        <v>4463</v>
      </c>
      <c r="AA3763" s="22" t="s">
        <v>21</v>
      </c>
      <c r="AB3763" s="10">
        <v>19000000</v>
      </c>
      <c r="AC3763" s="10">
        <v>19748009</v>
      </c>
      <c r="AD3763" s="10" t="s">
        <v>11542</v>
      </c>
      <c r="AE3763" s="23">
        <v>85</v>
      </c>
    </row>
    <row r="3764" spans="1:31" x14ac:dyDescent="0.35">
      <c r="A3764" t="s">
        <v>11543</v>
      </c>
      <c r="B3764" t="s">
        <v>15</v>
      </c>
      <c r="C3764" t="s">
        <v>16</v>
      </c>
      <c r="D3764" s="2">
        <v>2000</v>
      </c>
      <c r="E3764" t="s">
        <v>11544</v>
      </c>
      <c r="F3764" s="2">
        <v>7</v>
      </c>
      <c r="G3764">
        <v>39000</v>
      </c>
      <c r="H3764" t="s">
        <v>827</v>
      </c>
      <c r="I3764" t="s">
        <v>11545</v>
      </c>
      <c r="J3764" t="s">
        <v>11546</v>
      </c>
      <c r="K3764" s="3" t="s">
        <v>29</v>
      </c>
      <c r="L3764">
        <v>10000000</v>
      </c>
      <c r="M3764">
        <v>148701</v>
      </c>
      <c r="N3764" t="s">
        <v>11547</v>
      </c>
      <c r="O3764" s="2">
        <v>101</v>
      </c>
      <c r="Q3764" s="9" t="s">
        <v>16</v>
      </c>
      <c r="R3764" s="18">
        <v>2000</v>
      </c>
      <c r="S3764" s="26" t="s">
        <v>13689</v>
      </c>
      <c r="T3764" s="25" t="str">
        <f>LEFT(S3764,3)</f>
        <v>May</v>
      </c>
      <c r="U3764" s="9" t="s">
        <v>5816</v>
      </c>
      <c r="V3764" s="18">
        <v>7</v>
      </c>
      <c r="W3764" s="9">
        <v>39000</v>
      </c>
      <c r="X3764" s="9" t="s">
        <v>827</v>
      </c>
      <c r="Y3764" s="9" t="s">
        <v>11545</v>
      </c>
      <c r="Z3764" s="9" t="s">
        <v>11546</v>
      </c>
      <c r="AA3764" s="19" t="s">
        <v>29</v>
      </c>
      <c r="AB3764" s="9">
        <v>10000000</v>
      </c>
      <c r="AC3764" s="9">
        <v>148701</v>
      </c>
      <c r="AD3764" s="9" t="s">
        <v>11547</v>
      </c>
      <c r="AE3764" s="20">
        <v>101</v>
      </c>
    </row>
    <row r="3765" spans="1:31" x14ac:dyDescent="0.35">
      <c r="A3765" t="s">
        <v>11548</v>
      </c>
      <c r="B3765" t="s">
        <v>32</v>
      </c>
      <c r="C3765" t="s">
        <v>40</v>
      </c>
      <c r="D3765" s="2">
        <v>2000</v>
      </c>
      <c r="E3765" t="s">
        <v>11496</v>
      </c>
      <c r="F3765" s="2">
        <v>6.9</v>
      </c>
      <c r="G3765">
        <v>20000</v>
      </c>
      <c r="H3765" t="s">
        <v>11549</v>
      </c>
      <c r="I3765" t="s">
        <v>11549</v>
      </c>
      <c r="J3765" t="s">
        <v>10031</v>
      </c>
      <c r="K3765" s="3" t="s">
        <v>29</v>
      </c>
      <c r="L3765">
        <v>24000000</v>
      </c>
      <c r="M3765">
        <v>36609995</v>
      </c>
      <c r="N3765" t="s">
        <v>117</v>
      </c>
      <c r="O3765" s="2">
        <v>115</v>
      </c>
      <c r="Q3765" s="10" t="s">
        <v>40</v>
      </c>
      <c r="R3765" s="21">
        <v>2000</v>
      </c>
      <c r="S3765" s="27" t="s">
        <v>13682</v>
      </c>
      <c r="T3765" s="25" t="str">
        <f>LEFT(S3765,3)</f>
        <v>Apr</v>
      </c>
      <c r="U3765" s="10" t="s">
        <v>29</v>
      </c>
      <c r="V3765" s="21">
        <v>6.9</v>
      </c>
      <c r="W3765" s="10">
        <v>20000</v>
      </c>
      <c r="X3765" s="10" t="s">
        <v>11549</v>
      </c>
      <c r="Y3765" s="10" t="s">
        <v>11549</v>
      </c>
      <c r="Z3765" s="10" t="s">
        <v>10031</v>
      </c>
      <c r="AA3765" s="22" t="s">
        <v>29</v>
      </c>
      <c r="AB3765" s="10">
        <v>24000000</v>
      </c>
      <c r="AC3765" s="10">
        <v>36609995</v>
      </c>
      <c r="AD3765" s="10" t="s">
        <v>117</v>
      </c>
      <c r="AE3765" s="23">
        <v>115</v>
      </c>
    </row>
    <row r="3766" spans="1:31" x14ac:dyDescent="0.35">
      <c r="A3766" t="s">
        <v>11550</v>
      </c>
      <c r="B3766" t="s">
        <v>1998</v>
      </c>
      <c r="C3766" t="s">
        <v>40</v>
      </c>
      <c r="D3766" s="2">
        <v>2000</v>
      </c>
      <c r="E3766" t="s">
        <v>10989</v>
      </c>
      <c r="F3766" s="2">
        <v>5.4</v>
      </c>
      <c r="G3766">
        <v>16000</v>
      </c>
      <c r="H3766" t="s">
        <v>10710</v>
      </c>
      <c r="I3766" t="s">
        <v>7739</v>
      </c>
      <c r="J3766" t="s">
        <v>10712</v>
      </c>
      <c r="K3766" s="3" t="s">
        <v>29</v>
      </c>
      <c r="L3766">
        <v>35000000</v>
      </c>
      <c r="M3766">
        <v>25850615</v>
      </c>
      <c r="N3766" t="s">
        <v>11551</v>
      </c>
      <c r="O3766" s="2">
        <v>94</v>
      </c>
      <c r="Q3766" s="9" t="s">
        <v>40</v>
      </c>
      <c r="R3766" s="18">
        <v>2000</v>
      </c>
      <c r="S3766" s="26" t="s">
        <v>13618</v>
      </c>
      <c r="T3766" s="25" t="str">
        <f>LEFT(S3766,3)</f>
        <v>Jun</v>
      </c>
      <c r="U3766" s="9" t="s">
        <v>29</v>
      </c>
      <c r="V3766" s="18">
        <v>5.4</v>
      </c>
      <c r="W3766" s="9">
        <v>16000</v>
      </c>
      <c r="X3766" s="9" t="s">
        <v>10710</v>
      </c>
      <c r="Y3766" s="9" t="s">
        <v>7739</v>
      </c>
      <c r="Z3766" s="9" t="s">
        <v>10712</v>
      </c>
      <c r="AA3766" s="19" t="s">
        <v>29</v>
      </c>
      <c r="AB3766" s="9">
        <v>35000000</v>
      </c>
      <c r="AC3766" s="9">
        <v>25850615</v>
      </c>
      <c r="AD3766" s="9" t="s">
        <v>11551</v>
      </c>
      <c r="AE3766" s="20">
        <v>94</v>
      </c>
    </row>
    <row r="3767" spans="1:31" x14ac:dyDescent="0.35">
      <c r="A3767" t="s">
        <v>11552</v>
      </c>
      <c r="B3767" t="s">
        <v>1998</v>
      </c>
      <c r="C3767" t="s">
        <v>40</v>
      </c>
      <c r="D3767" s="2">
        <v>2000</v>
      </c>
      <c r="E3767" t="s">
        <v>10858</v>
      </c>
      <c r="F3767" s="2">
        <v>5.5</v>
      </c>
      <c r="G3767">
        <v>10000</v>
      </c>
      <c r="H3767" t="s">
        <v>11553</v>
      </c>
      <c r="I3767" t="s">
        <v>11554</v>
      </c>
      <c r="J3767" t="s">
        <v>11555</v>
      </c>
      <c r="K3767" s="3" t="s">
        <v>29</v>
      </c>
      <c r="L3767">
        <v>32000000</v>
      </c>
      <c r="M3767">
        <v>9902115</v>
      </c>
      <c r="N3767" t="s">
        <v>30</v>
      </c>
      <c r="O3767" s="2">
        <v>94</v>
      </c>
      <c r="Q3767" s="10" t="s">
        <v>40</v>
      </c>
      <c r="R3767" s="21">
        <v>2000</v>
      </c>
      <c r="S3767" s="27" t="s">
        <v>13605</v>
      </c>
      <c r="T3767" s="25" t="str">
        <f>LEFT(S3767,3)</f>
        <v>Mar</v>
      </c>
      <c r="U3767" s="10" t="s">
        <v>29</v>
      </c>
      <c r="V3767" s="21">
        <v>5.5</v>
      </c>
      <c r="W3767" s="10">
        <v>10000</v>
      </c>
      <c r="X3767" s="10" t="s">
        <v>11553</v>
      </c>
      <c r="Y3767" s="10" t="s">
        <v>11554</v>
      </c>
      <c r="Z3767" s="10" t="s">
        <v>11555</v>
      </c>
      <c r="AA3767" s="22" t="s">
        <v>29</v>
      </c>
      <c r="AB3767" s="10">
        <v>32000000</v>
      </c>
      <c r="AC3767" s="10">
        <v>9902115</v>
      </c>
      <c r="AD3767" s="10" t="s">
        <v>30</v>
      </c>
      <c r="AE3767" s="23">
        <v>94</v>
      </c>
    </row>
    <row r="3768" spans="1:31" x14ac:dyDescent="0.35">
      <c r="A3768" t="s">
        <v>11556</v>
      </c>
      <c r="B3768" t="s">
        <v>15</v>
      </c>
      <c r="C3768" t="s">
        <v>40</v>
      </c>
      <c r="D3768" s="2">
        <v>2000</v>
      </c>
      <c r="E3768" t="s">
        <v>11256</v>
      </c>
      <c r="F3768" s="2">
        <v>6.6</v>
      </c>
      <c r="G3768">
        <v>5300</v>
      </c>
      <c r="H3768" t="s">
        <v>11557</v>
      </c>
      <c r="I3768" t="s">
        <v>11558</v>
      </c>
      <c r="J3768" t="s">
        <v>11558</v>
      </c>
      <c r="K3768" s="3" t="s">
        <v>29</v>
      </c>
      <c r="L3768">
        <v>250000</v>
      </c>
      <c r="M3768">
        <v>1182065</v>
      </c>
      <c r="N3768" t="s">
        <v>10584</v>
      </c>
      <c r="O3768" s="2">
        <v>96</v>
      </c>
      <c r="Q3768" s="9" t="s">
        <v>40</v>
      </c>
      <c r="R3768" s="18">
        <v>2000</v>
      </c>
      <c r="S3768" s="26" t="s">
        <v>13650</v>
      </c>
      <c r="T3768" s="25" t="str">
        <f>LEFT(S3768,3)</f>
        <v>Aug</v>
      </c>
      <c r="U3768" s="9" t="s">
        <v>29</v>
      </c>
      <c r="V3768" s="18">
        <v>6.6</v>
      </c>
      <c r="W3768" s="9">
        <v>5300</v>
      </c>
      <c r="X3768" s="9" t="s">
        <v>11557</v>
      </c>
      <c r="Y3768" s="9" t="s">
        <v>11558</v>
      </c>
      <c r="Z3768" s="9" t="s">
        <v>11558</v>
      </c>
      <c r="AA3768" s="19" t="s">
        <v>29</v>
      </c>
      <c r="AB3768" s="9">
        <v>250000</v>
      </c>
      <c r="AC3768" s="9">
        <v>1182065</v>
      </c>
      <c r="AD3768" s="9" t="s">
        <v>10584</v>
      </c>
      <c r="AE3768" s="20">
        <v>96</v>
      </c>
    </row>
    <row r="3769" spans="1:31" x14ac:dyDescent="0.35">
      <c r="A3769" t="s">
        <v>11559</v>
      </c>
      <c r="B3769" t="s">
        <v>1998</v>
      </c>
      <c r="C3769" t="s">
        <v>16</v>
      </c>
      <c r="D3769" s="2">
        <v>2000</v>
      </c>
      <c r="E3769" t="s">
        <v>10782</v>
      </c>
      <c r="F3769" s="2">
        <v>5.6</v>
      </c>
      <c r="G3769">
        <v>25000</v>
      </c>
      <c r="H3769" t="s">
        <v>11560</v>
      </c>
      <c r="I3769" t="s">
        <v>11561</v>
      </c>
      <c r="J3769" t="s">
        <v>183</v>
      </c>
      <c r="K3769" s="3" t="s">
        <v>29</v>
      </c>
      <c r="L3769">
        <v>65000000</v>
      </c>
      <c r="M3769">
        <v>90726668</v>
      </c>
      <c r="N3769" t="s">
        <v>117</v>
      </c>
      <c r="O3769" s="2">
        <v>103</v>
      </c>
      <c r="Q3769" s="10" t="s">
        <v>16</v>
      </c>
      <c r="R3769" s="21">
        <v>2000</v>
      </c>
      <c r="S3769" s="27" t="s">
        <v>13596</v>
      </c>
      <c r="T3769" s="25" t="str">
        <f>LEFT(S3769,3)</f>
        <v>Aug</v>
      </c>
      <c r="U3769" s="10" t="s">
        <v>29</v>
      </c>
      <c r="V3769" s="21">
        <v>5.6</v>
      </c>
      <c r="W3769" s="10">
        <v>25000</v>
      </c>
      <c r="X3769" s="10" t="s">
        <v>11560</v>
      </c>
      <c r="Y3769" s="10" t="s">
        <v>11561</v>
      </c>
      <c r="Z3769" s="10" t="s">
        <v>183</v>
      </c>
      <c r="AA3769" s="22" t="s">
        <v>29</v>
      </c>
      <c r="AB3769" s="10">
        <v>65000000</v>
      </c>
      <c r="AC3769" s="10">
        <v>90726668</v>
      </c>
      <c r="AD3769" s="10" t="s">
        <v>117</v>
      </c>
      <c r="AE3769" s="23">
        <v>103</v>
      </c>
    </row>
    <row r="3770" spans="1:31" x14ac:dyDescent="0.35">
      <c r="A3770" t="s">
        <v>11562</v>
      </c>
      <c r="B3770" t="s">
        <v>15</v>
      </c>
      <c r="C3770" t="s">
        <v>62</v>
      </c>
      <c r="D3770" s="2">
        <v>2000</v>
      </c>
      <c r="E3770" t="s">
        <v>11563</v>
      </c>
      <c r="F3770" s="2">
        <v>7</v>
      </c>
      <c r="G3770">
        <v>27000</v>
      </c>
      <c r="H3770" t="s">
        <v>3129</v>
      </c>
      <c r="I3770" t="s">
        <v>11564</v>
      </c>
      <c r="J3770" t="s">
        <v>3129</v>
      </c>
      <c r="K3770" s="3" t="s">
        <v>29</v>
      </c>
      <c r="L3770">
        <v>6000000</v>
      </c>
      <c r="M3770">
        <v>10994533</v>
      </c>
      <c r="N3770" t="s">
        <v>11565</v>
      </c>
      <c r="O3770" s="2">
        <v>122</v>
      </c>
      <c r="Q3770" s="9" t="s">
        <v>62</v>
      </c>
      <c r="R3770" s="18">
        <v>2000</v>
      </c>
      <c r="S3770" s="26" t="s">
        <v>13690</v>
      </c>
      <c r="T3770" s="25" t="str">
        <f>LEFT(S3770,3)</f>
        <v>Mar</v>
      </c>
      <c r="U3770" s="9" t="s">
        <v>29</v>
      </c>
      <c r="V3770" s="18">
        <v>7</v>
      </c>
      <c r="W3770" s="9">
        <v>27000</v>
      </c>
      <c r="X3770" s="9" t="s">
        <v>3129</v>
      </c>
      <c r="Y3770" s="9" t="s">
        <v>11564</v>
      </c>
      <c r="Z3770" s="9" t="s">
        <v>3129</v>
      </c>
      <c r="AA3770" s="19" t="s">
        <v>29</v>
      </c>
      <c r="AB3770" s="9">
        <v>6000000</v>
      </c>
      <c r="AC3770" s="9">
        <v>10994533</v>
      </c>
      <c r="AD3770" s="9" t="s">
        <v>11565</v>
      </c>
      <c r="AE3770" s="20">
        <v>122</v>
      </c>
    </row>
    <row r="3771" spans="1:31" x14ac:dyDescent="0.35">
      <c r="A3771" t="s">
        <v>11566</v>
      </c>
      <c r="B3771" t="s">
        <v>15</v>
      </c>
      <c r="C3771" t="s">
        <v>33</v>
      </c>
      <c r="D3771" s="2">
        <v>2000</v>
      </c>
      <c r="E3771" t="s">
        <v>11281</v>
      </c>
      <c r="F3771" s="2">
        <v>5.7</v>
      </c>
      <c r="G3771">
        <v>29000</v>
      </c>
      <c r="H3771" t="s">
        <v>8775</v>
      </c>
      <c r="I3771" t="s">
        <v>9732</v>
      </c>
      <c r="J3771" t="s">
        <v>6340</v>
      </c>
      <c r="K3771" s="3" t="s">
        <v>29</v>
      </c>
      <c r="L3771">
        <v>60000000</v>
      </c>
      <c r="M3771">
        <v>40400425</v>
      </c>
      <c r="N3771" t="s">
        <v>4530</v>
      </c>
      <c r="O3771" s="2">
        <v>117</v>
      </c>
      <c r="Q3771" s="10" t="s">
        <v>33</v>
      </c>
      <c r="R3771" s="21">
        <v>2000</v>
      </c>
      <c r="S3771" s="27" t="s">
        <v>13655</v>
      </c>
      <c r="T3771" s="25" t="str">
        <f>LEFT(S3771,3)</f>
        <v>Aug</v>
      </c>
      <c r="U3771" s="10" t="s">
        <v>29</v>
      </c>
      <c r="V3771" s="21">
        <v>5.7</v>
      </c>
      <c r="W3771" s="10">
        <v>29000</v>
      </c>
      <c r="X3771" s="10" t="s">
        <v>8775</v>
      </c>
      <c r="Y3771" s="10" t="s">
        <v>9732</v>
      </c>
      <c r="Z3771" s="10" t="s">
        <v>6340</v>
      </c>
      <c r="AA3771" s="22" t="s">
        <v>29</v>
      </c>
      <c r="AB3771" s="10">
        <v>60000000</v>
      </c>
      <c r="AC3771" s="10">
        <v>40400425</v>
      </c>
      <c r="AD3771" s="10" t="s">
        <v>4530</v>
      </c>
      <c r="AE3771" s="23">
        <v>117</v>
      </c>
    </row>
    <row r="3772" spans="1:31" x14ac:dyDescent="0.35">
      <c r="A3772" t="s">
        <v>11567</v>
      </c>
      <c r="B3772" t="s">
        <v>15</v>
      </c>
      <c r="C3772" t="s">
        <v>62</v>
      </c>
      <c r="D3772" s="2">
        <v>2000</v>
      </c>
      <c r="E3772" t="s">
        <v>11568</v>
      </c>
      <c r="F3772" s="2">
        <v>7.2</v>
      </c>
      <c r="G3772">
        <v>24000</v>
      </c>
      <c r="H3772" t="s">
        <v>9260</v>
      </c>
      <c r="I3772" t="s">
        <v>11569</v>
      </c>
      <c r="J3772" t="s">
        <v>11570</v>
      </c>
      <c r="K3772" s="3" t="s">
        <v>29</v>
      </c>
      <c r="L3772">
        <v>0</v>
      </c>
      <c r="M3772">
        <v>8601053</v>
      </c>
      <c r="N3772" t="s">
        <v>11571</v>
      </c>
      <c r="O3772" s="2">
        <v>133</v>
      </c>
      <c r="Q3772" s="9" t="s">
        <v>62</v>
      </c>
      <c r="R3772" s="18">
        <v>2000</v>
      </c>
      <c r="S3772" s="26" t="s">
        <v>13691</v>
      </c>
      <c r="T3772" s="25" t="str">
        <f>LEFT(S3772,3)</f>
        <v>Feb</v>
      </c>
      <c r="U3772" s="9" t="s">
        <v>29</v>
      </c>
      <c r="V3772" s="18">
        <v>7.2</v>
      </c>
      <c r="W3772" s="9">
        <v>24000</v>
      </c>
      <c r="X3772" s="9" t="s">
        <v>9260</v>
      </c>
      <c r="Y3772" s="9" t="s">
        <v>11569</v>
      </c>
      <c r="Z3772" s="9" t="s">
        <v>11570</v>
      </c>
      <c r="AA3772" s="19" t="s">
        <v>29</v>
      </c>
      <c r="AB3772" s="9">
        <v>0</v>
      </c>
      <c r="AC3772" s="9">
        <v>8601053</v>
      </c>
      <c r="AD3772" s="9" t="s">
        <v>11571</v>
      </c>
      <c r="AE3772" s="20">
        <v>133</v>
      </c>
    </row>
    <row r="3773" spans="1:31" x14ac:dyDescent="0.35">
      <c r="A3773" t="s">
        <v>11572</v>
      </c>
      <c r="B3773" t="s">
        <v>1998</v>
      </c>
      <c r="C3773" t="s">
        <v>33</v>
      </c>
      <c r="D3773" s="2">
        <v>2000</v>
      </c>
      <c r="E3773" t="s">
        <v>11245</v>
      </c>
      <c r="F3773" s="2">
        <v>4.5</v>
      </c>
      <c r="G3773">
        <v>9200</v>
      </c>
      <c r="H3773" t="s">
        <v>11573</v>
      </c>
      <c r="I3773" t="s">
        <v>11574</v>
      </c>
      <c r="J3773" t="s">
        <v>5478</v>
      </c>
      <c r="K3773" s="3" t="s">
        <v>194</v>
      </c>
      <c r="L3773">
        <v>4000000</v>
      </c>
      <c r="M3773">
        <v>4224065</v>
      </c>
      <c r="N3773" t="s">
        <v>11575</v>
      </c>
      <c r="O3773" s="2">
        <v>96</v>
      </c>
      <c r="Q3773" s="10" t="s">
        <v>33</v>
      </c>
      <c r="R3773" s="21">
        <v>2000</v>
      </c>
      <c r="S3773" s="27" t="s">
        <v>13647</v>
      </c>
      <c r="T3773" s="25" t="str">
        <f>LEFT(S3773,3)</f>
        <v>Feb</v>
      </c>
      <c r="U3773" s="10" t="s">
        <v>29</v>
      </c>
      <c r="V3773" s="21">
        <v>4.5</v>
      </c>
      <c r="W3773" s="10">
        <v>9200</v>
      </c>
      <c r="X3773" s="10" t="s">
        <v>11573</v>
      </c>
      <c r="Y3773" s="10" t="s">
        <v>11574</v>
      </c>
      <c r="Z3773" s="10" t="s">
        <v>5478</v>
      </c>
      <c r="AA3773" s="22" t="s">
        <v>194</v>
      </c>
      <c r="AB3773" s="10">
        <v>4000000</v>
      </c>
      <c r="AC3773" s="10">
        <v>4224065</v>
      </c>
      <c r="AD3773" s="10" t="s">
        <v>11575</v>
      </c>
      <c r="AE3773" s="23">
        <v>96</v>
      </c>
    </row>
    <row r="3774" spans="1:31" x14ac:dyDescent="0.35">
      <c r="A3774" t="s">
        <v>11576</v>
      </c>
      <c r="B3774" t="s">
        <v>15</v>
      </c>
      <c r="C3774" t="s">
        <v>40</v>
      </c>
      <c r="D3774" s="2">
        <v>2000</v>
      </c>
      <c r="E3774" t="s">
        <v>11577</v>
      </c>
      <c r="F3774" s="2">
        <v>6.2</v>
      </c>
      <c r="G3774">
        <v>5300</v>
      </c>
      <c r="H3774" t="s">
        <v>11578</v>
      </c>
      <c r="I3774" t="s">
        <v>11578</v>
      </c>
      <c r="J3774" t="s">
        <v>11579</v>
      </c>
      <c r="K3774" s="3" t="s">
        <v>29</v>
      </c>
      <c r="L3774">
        <v>0</v>
      </c>
      <c r="M3774">
        <v>580372</v>
      </c>
      <c r="N3774" t="s">
        <v>11580</v>
      </c>
      <c r="O3774" s="2">
        <v>82</v>
      </c>
      <c r="Q3774" s="9" t="s">
        <v>40</v>
      </c>
      <c r="R3774" s="18">
        <v>2000</v>
      </c>
      <c r="S3774" s="26" t="s">
        <v>13617</v>
      </c>
      <c r="T3774" s="25" t="str">
        <f>LEFT(S3774,3)</f>
        <v>Jul</v>
      </c>
      <c r="U3774" s="9" t="s">
        <v>1110</v>
      </c>
      <c r="V3774" s="18">
        <v>6.2</v>
      </c>
      <c r="W3774" s="9">
        <v>5300</v>
      </c>
      <c r="X3774" s="9" t="s">
        <v>11578</v>
      </c>
      <c r="Y3774" s="9" t="s">
        <v>11578</v>
      </c>
      <c r="Z3774" s="9" t="s">
        <v>11579</v>
      </c>
      <c r="AA3774" s="19" t="s">
        <v>29</v>
      </c>
      <c r="AB3774" s="9">
        <v>0</v>
      </c>
      <c r="AC3774" s="9">
        <v>580372</v>
      </c>
      <c r="AD3774" s="9" t="s">
        <v>11580</v>
      </c>
      <c r="AE3774" s="20">
        <v>82</v>
      </c>
    </row>
    <row r="3775" spans="1:31" x14ac:dyDescent="0.35">
      <c r="A3775" t="s">
        <v>11581</v>
      </c>
      <c r="B3775" t="s">
        <v>2706</v>
      </c>
      <c r="C3775" t="s">
        <v>40</v>
      </c>
      <c r="D3775" s="2">
        <v>2000</v>
      </c>
      <c r="E3775" t="s">
        <v>11582</v>
      </c>
      <c r="F3775" s="2">
        <v>6.2</v>
      </c>
      <c r="G3775">
        <v>5700</v>
      </c>
      <c r="H3775" t="s">
        <v>11583</v>
      </c>
      <c r="I3775" t="s">
        <v>11584</v>
      </c>
      <c r="J3775" t="s">
        <v>11585</v>
      </c>
      <c r="K3775" s="3" t="s">
        <v>247</v>
      </c>
      <c r="L3775">
        <v>1500000</v>
      </c>
      <c r="M3775">
        <v>268117</v>
      </c>
      <c r="N3775" t="s">
        <v>11586</v>
      </c>
      <c r="O3775" s="2">
        <v>95</v>
      </c>
      <c r="Q3775" s="10" t="s">
        <v>40</v>
      </c>
      <c r="R3775" s="21">
        <v>2000</v>
      </c>
      <c r="S3775" s="27" t="s">
        <v>13692</v>
      </c>
      <c r="T3775" s="25" t="str">
        <f>LEFT(S3775,3)</f>
        <v>Sep</v>
      </c>
      <c r="U3775" s="10" t="s">
        <v>29</v>
      </c>
      <c r="V3775" s="21">
        <v>6.2</v>
      </c>
      <c r="W3775" s="10">
        <v>5700</v>
      </c>
      <c r="X3775" s="10" t="s">
        <v>11583</v>
      </c>
      <c r="Y3775" s="10" t="s">
        <v>11584</v>
      </c>
      <c r="Z3775" s="10" t="s">
        <v>11585</v>
      </c>
      <c r="AA3775" s="22" t="s">
        <v>247</v>
      </c>
      <c r="AB3775" s="10">
        <v>1500000</v>
      </c>
      <c r="AC3775" s="10">
        <v>268117</v>
      </c>
      <c r="AD3775" s="10" t="s">
        <v>11586</v>
      </c>
      <c r="AE3775" s="23">
        <v>95</v>
      </c>
    </row>
    <row r="3776" spans="1:31" x14ac:dyDescent="0.35">
      <c r="A3776" t="s">
        <v>11587</v>
      </c>
      <c r="B3776" t="s">
        <v>15</v>
      </c>
      <c r="C3776" t="s">
        <v>33</v>
      </c>
      <c r="D3776" s="2">
        <v>2000</v>
      </c>
      <c r="E3776" t="s">
        <v>11588</v>
      </c>
      <c r="F3776" s="2">
        <v>5.8</v>
      </c>
      <c r="G3776">
        <v>11000</v>
      </c>
      <c r="H3776" t="s">
        <v>10319</v>
      </c>
      <c r="I3776" t="s">
        <v>8169</v>
      </c>
      <c r="J3776" t="s">
        <v>9885</v>
      </c>
      <c r="K3776" s="3" t="s">
        <v>194</v>
      </c>
      <c r="L3776">
        <v>51000000</v>
      </c>
      <c r="M3776">
        <v>15471969</v>
      </c>
      <c r="N3776" t="s">
        <v>5108</v>
      </c>
      <c r="O3776" s="2">
        <v>119</v>
      </c>
      <c r="Q3776" s="9" t="s">
        <v>33</v>
      </c>
      <c r="R3776" s="18">
        <v>2000</v>
      </c>
      <c r="S3776" s="26" t="s">
        <v>13693</v>
      </c>
      <c r="T3776" s="25" t="str">
        <f>LEFT(S3776,3)</f>
        <v>Sep</v>
      </c>
      <c r="U3776" s="9" t="s">
        <v>29</v>
      </c>
      <c r="V3776" s="18">
        <v>5.8</v>
      </c>
      <c r="W3776" s="9">
        <v>11000</v>
      </c>
      <c r="X3776" s="9" t="s">
        <v>10319</v>
      </c>
      <c r="Y3776" s="9" t="s">
        <v>8169</v>
      </c>
      <c r="Z3776" s="9" t="s">
        <v>9885</v>
      </c>
      <c r="AA3776" s="19" t="s">
        <v>194</v>
      </c>
      <c r="AB3776" s="9">
        <v>51000000</v>
      </c>
      <c r="AC3776" s="9">
        <v>15471969</v>
      </c>
      <c r="AD3776" s="9" t="s">
        <v>5108</v>
      </c>
      <c r="AE3776" s="20">
        <v>119</v>
      </c>
    </row>
    <row r="3777" spans="1:31" x14ac:dyDescent="0.35">
      <c r="A3777" t="s">
        <v>11589</v>
      </c>
      <c r="B3777" t="s">
        <v>15</v>
      </c>
      <c r="C3777" t="s">
        <v>40</v>
      </c>
      <c r="D3777" s="2">
        <v>2000</v>
      </c>
      <c r="E3777" t="s">
        <v>11526</v>
      </c>
      <c r="F3777" s="2">
        <v>6.9</v>
      </c>
      <c r="G3777">
        <v>18000</v>
      </c>
      <c r="H3777" t="s">
        <v>11590</v>
      </c>
      <c r="I3777" t="s">
        <v>11591</v>
      </c>
      <c r="J3777" t="s">
        <v>10553</v>
      </c>
      <c r="K3777" s="3" t="s">
        <v>21</v>
      </c>
      <c r="L3777">
        <v>10000000</v>
      </c>
      <c r="M3777">
        <v>28741330</v>
      </c>
      <c r="N3777" t="s">
        <v>11592</v>
      </c>
      <c r="O3777" s="2">
        <v>93</v>
      </c>
      <c r="Q3777" s="10" t="s">
        <v>40</v>
      </c>
      <c r="R3777" s="21">
        <v>2000</v>
      </c>
      <c r="S3777" s="27" t="s">
        <v>13686</v>
      </c>
      <c r="T3777" s="25" t="str">
        <f>LEFT(S3777,3)</f>
        <v>Sep</v>
      </c>
      <c r="U3777" s="10" t="s">
        <v>29</v>
      </c>
      <c r="V3777" s="21">
        <v>6.9</v>
      </c>
      <c r="W3777" s="10">
        <v>18000</v>
      </c>
      <c r="X3777" s="10" t="s">
        <v>11590</v>
      </c>
      <c r="Y3777" s="10" t="s">
        <v>11591</v>
      </c>
      <c r="Z3777" s="10" t="s">
        <v>10553</v>
      </c>
      <c r="AA3777" s="22" t="s">
        <v>21</v>
      </c>
      <c r="AB3777" s="10">
        <v>10000000</v>
      </c>
      <c r="AC3777" s="10">
        <v>28741330</v>
      </c>
      <c r="AD3777" s="10" t="s">
        <v>11592</v>
      </c>
      <c r="AE3777" s="23">
        <v>93</v>
      </c>
    </row>
    <row r="3778" spans="1:31" x14ac:dyDescent="0.35">
      <c r="A3778" t="s">
        <v>5809</v>
      </c>
      <c r="B3778" t="s">
        <v>15</v>
      </c>
      <c r="C3778" t="s">
        <v>16</v>
      </c>
      <c r="D3778" s="2">
        <v>2000</v>
      </c>
      <c r="E3778" t="s">
        <v>11296</v>
      </c>
      <c r="F3778" s="2">
        <v>6</v>
      </c>
      <c r="G3778">
        <v>9200</v>
      </c>
      <c r="H3778" t="s">
        <v>11593</v>
      </c>
      <c r="I3778" t="s">
        <v>5253</v>
      </c>
      <c r="J3778" t="s">
        <v>2642</v>
      </c>
      <c r="K3778" s="3" t="s">
        <v>29</v>
      </c>
      <c r="L3778">
        <v>2000000</v>
      </c>
      <c r="M3778">
        <v>2046433</v>
      </c>
      <c r="N3778" t="s">
        <v>11594</v>
      </c>
      <c r="O3778" s="2">
        <v>112</v>
      </c>
      <c r="Q3778" s="9" t="s">
        <v>16</v>
      </c>
      <c r="R3778" s="18">
        <v>2000</v>
      </c>
      <c r="S3778" s="26" t="s">
        <v>13659</v>
      </c>
      <c r="T3778" s="25" t="str">
        <f>LEFT(S3778,3)</f>
        <v>Jun</v>
      </c>
      <c r="U3778" s="9" t="s">
        <v>29</v>
      </c>
      <c r="V3778" s="18">
        <v>6</v>
      </c>
      <c r="W3778" s="9">
        <v>9200</v>
      </c>
      <c r="X3778" s="9" t="s">
        <v>11593</v>
      </c>
      <c r="Y3778" s="9" t="s">
        <v>5253</v>
      </c>
      <c r="Z3778" s="9" t="s">
        <v>2642</v>
      </c>
      <c r="AA3778" s="19" t="s">
        <v>29</v>
      </c>
      <c r="AB3778" s="9">
        <v>2000000</v>
      </c>
      <c r="AC3778" s="9">
        <v>2046433</v>
      </c>
      <c r="AD3778" s="9" t="s">
        <v>11594</v>
      </c>
      <c r="AE3778" s="20">
        <v>112</v>
      </c>
    </row>
    <row r="3779" spans="1:31" x14ac:dyDescent="0.35">
      <c r="A3779" t="s">
        <v>11595</v>
      </c>
      <c r="B3779" t="s">
        <v>446</v>
      </c>
      <c r="C3779" t="s">
        <v>16</v>
      </c>
      <c r="D3779" s="2">
        <v>2000</v>
      </c>
      <c r="E3779" t="s">
        <v>11596</v>
      </c>
      <c r="F3779" s="2">
        <v>7</v>
      </c>
      <c r="G3779">
        <v>13000</v>
      </c>
      <c r="H3779" t="s">
        <v>11597</v>
      </c>
      <c r="I3779" t="s">
        <v>11597</v>
      </c>
      <c r="J3779" t="s">
        <v>11598</v>
      </c>
      <c r="K3779" s="3" t="s">
        <v>919</v>
      </c>
      <c r="L3779">
        <v>1000000</v>
      </c>
      <c r="M3779">
        <v>24963</v>
      </c>
      <c r="N3779" t="s">
        <v>11599</v>
      </c>
      <c r="O3779" s="2">
        <v>90</v>
      </c>
      <c r="Q3779" s="10" t="s">
        <v>16</v>
      </c>
      <c r="R3779" s="21">
        <v>2000</v>
      </c>
      <c r="S3779" s="27" t="s">
        <v>13694</v>
      </c>
      <c r="T3779" s="25" t="str">
        <f>LEFT(S3779,3)</f>
        <v>Apr</v>
      </c>
      <c r="U3779" s="10" t="s">
        <v>919</v>
      </c>
      <c r="V3779" s="21">
        <v>7</v>
      </c>
      <c r="W3779" s="10">
        <v>13000</v>
      </c>
      <c r="X3779" s="10" t="s">
        <v>11597</v>
      </c>
      <c r="Y3779" s="10" t="s">
        <v>11597</v>
      </c>
      <c r="Z3779" s="10" t="s">
        <v>11598</v>
      </c>
      <c r="AA3779" s="22" t="s">
        <v>919</v>
      </c>
      <c r="AB3779" s="10">
        <v>1000000</v>
      </c>
      <c r="AC3779" s="10">
        <v>24963</v>
      </c>
      <c r="AD3779" s="10" t="s">
        <v>11599</v>
      </c>
      <c r="AE3779" s="23">
        <v>90</v>
      </c>
    </row>
    <row r="3780" spans="1:31" x14ac:dyDescent="0.35">
      <c r="A3780" t="s">
        <v>11600</v>
      </c>
      <c r="B3780" t="s">
        <v>446</v>
      </c>
      <c r="C3780" t="s">
        <v>40</v>
      </c>
      <c r="D3780" s="2">
        <v>2000</v>
      </c>
      <c r="E3780" t="s">
        <v>11601</v>
      </c>
      <c r="F3780" s="2">
        <v>6.8</v>
      </c>
      <c r="G3780">
        <v>6200</v>
      </c>
      <c r="H3780" t="s">
        <v>11602</v>
      </c>
      <c r="I3780" t="s">
        <v>1430</v>
      </c>
      <c r="J3780" t="s">
        <v>11603</v>
      </c>
      <c r="K3780" s="3" t="s">
        <v>451</v>
      </c>
      <c r="L3780">
        <v>0</v>
      </c>
      <c r="N3780" t="s">
        <v>11604</v>
      </c>
      <c r="O3780" s="2">
        <v>82</v>
      </c>
      <c r="Q3780" s="9" t="s">
        <v>40</v>
      </c>
      <c r="R3780" s="18">
        <v>2000</v>
      </c>
      <c r="S3780" s="26" t="s">
        <v>13695</v>
      </c>
      <c r="T3780" s="25" t="str">
        <f>LEFT(S3780,3)</f>
        <v>Mar</v>
      </c>
      <c r="U3780" s="9" t="s">
        <v>451</v>
      </c>
      <c r="V3780" s="18">
        <v>6.8</v>
      </c>
      <c r="W3780" s="9">
        <v>6200</v>
      </c>
      <c r="X3780" s="9" t="s">
        <v>11602</v>
      </c>
      <c r="Y3780" s="9" t="s">
        <v>1430</v>
      </c>
      <c r="Z3780" s="9" t="s">
        <v>11603</v>
      </c>
      <c r="AA3780" s="19" t="s">
        <v>451</v>
      </c>
      <c r="AB3780" s="9">
        <v>0</v>
      </c>
      <c r="AC3780" s="9"/>
      <c r="AD3780" s="9" t="s">
        <v>11604</v>
      </c>
      <c r="AE3780" s="20">
        <v>82</v>
      </c>
    </row>
    <row r="3781" spans="1:31" x14ac:dyDescent="0.35">
      <c r="A3781" t="s">
        <v>11605</v>
      </c>
      <c r="B3781" t="s">
        <v>15</v>
      </c>
      <c r="C3781" t="s">
        <v>40</v>
      </c>
      <c r="D3781" s="2">
        <v>2000</v>
      </c>
      <c r="E3781" t="s">
        <v>11606</v>
      </c>
      <c r="F3781" s="2">
        <v>6.8</v>
      </c>
      <c r="G3781">
        <v>5600</v>
      </c>
      <c r="H3781" t="s">
        <v>11607</v>
      </c>
      <c r="I3781" t="s">
        <v>11607</v>
      </c>
      <c r="J3781" t="s">
        <v>10329</v>
      </c>
      <c r="K3781" s="3" t="s">
        <v>21</v>
      </c>
      <c r="L3781">
        <v>0</v>
      </c>
      <c r="M3781">
        <v>1961054</v>
      </c>
      <c r="N3781" t="s">
        <v>11608</v>
      </c>
      <c r="O3781" s="2">
        <v>91</v>
      </c>
      <c r="Q3781" s="10" t="s">
        <v>40</v>
      </c>
      <c r="R3781" s="21">
        <v>2000</v>
      </c>
      <c r="S3781" s="27" t="s">
        <v>13696</v>
      </c>
      <c r="T3781" s="25" t="str">
        <f>LEFT(S3781,3)</f>
        <v>Sep</v>
      </c>
      <c r="U3781" s="10" t="s">
        <v>21</v>
      </c>
      <c r="V3781" s="21">
        <v>6.8</v>
      </c>
      <c r="W3781" s="10">
        <v>5600</v>
      </c>
      <c r="X3781" s="10" t="s">
        <v>11607</v>
      </c>
      <c r="Y3781" s="10" t="s">
        <v>11607</v>
      </c>
      <c r="Z3781" s="10" t="s">
        <v>10329</v>
      </c>
      <c r="AA3781" s="22" t="s">
        <v>21</v>
      </c>
      <c r="AB3781" s="10">
        <v>0</v>
      </c>
      <c r="AC3781" s="10">
        <v>1961054</v>
      </c>
      <c r="AD3781" s="10" t="s">
        <v>11608</v>
      </c>
      <c r="AE3781" s="23">
        <v>91</v>
      </c>
    </row>
    <row r="3782" spans="1:31" x14ac:dyDescent="0.35">
      <c r="A3782" t="s">
        <v>11609</v>
      </c>
      <c r="B3782" t="s">
        <v>15</v>
      </c>
      <c r="C3782" t="s">
        <v>33</v>
      </c>
      <c r="D3782" s="2">
        <v>2000</v>
      </c>
      <c r="E3782" t="s">
        <v>11526</v>
      </c>
      <c r="F3782" s="2">
        <v>4.5999999999999996</v>
      </c>
      <c r="G3782">
        <v>20000</v>
      </c>
      <c r="H3782" t="s">
        <v>11610</v>
      </c>
      <c r="I3782" t="s">
        <v>3250</v>
      </c>
      <c r="J3782" t="s">
        <v>2218</v>
      </c>
      <c r="K3782" s="3" t="s">
        <v>21</v>
      </c>
      <c r="L3782">
        <v>25000000</v>
      </c>
      <c r="M3782">
        <v>15843608</v>
      </c>
      <c r="N3782" t="s">
        <v>6375</v>
      </c>
      <c r="O3782" s="2">
        <v>87</v>
      </c>
      <c r="Q3782" s="9" t="s">
        <v>33</v>
      </c>
      <c r="R3782" s="18">
        <v>2000</v>
      </c>
      <c r="S3782" s="26" t="s">
        <v>13686</v>
      </c>
      <c r="T3782" s="25" t="str">
        <f>LEFT(S3782,3)</f>
        <v>Sep</v>
      </c>
      <c r="U3782" s="9" t="s">
        <v>29</v>
      </c>
      <c r="V3782" s="18">
        <v>4.5999999999999996</v>
      </c>
      <c r="W3782" s="9">
        <v>20000</v>
      </c>
      <c r="X3782" s="9" t="s">
        <v>11610</v>
      </c>
      <c r="Y3782" s="9" t="s">
        <v>3250</v>
      </c>
      <c r="Z3782" s="9" t="s">
        <v>2218</v>
      </c>
      <c r="AA3782" s="19" t="s">
        <v>21</v>
      </c>
      <c r="AB3782" s="9">
        <v>25000000</v>
      </c>
      <c r="AC3782" s="9">
        <v>15843608</v>
      </c>
      <c r="AD3782" s="9" t="s">
        <v>6375</v>
      </c>
      <c r="AE3782" s="20">
        <v>87</v>
      </c>
    </row>
    <row r="3783" spans="1:31" x14ac:dyDescent="0.35">
      <c r="A3783" t="s">
        <v>11611</v>
      </c>
      <c r="B3783" t="s">
        <v>15</v>
      </c>
      <c r="C3783" t="s">
        <v>40</v>
      </c>
      <c r="D3783" s="2">
        <v>2000</v>
      </c>
      <c r="E3783" t="s">
        <v>11612</v>
      </c>
      <c r="F3783" s="2">
        <v>4.5999999999999996</v>
      </c>
      <c r="G3783">
        <v>18000</v>
      </c>
      <c r="H3783" t="s">
        <v>94</v>
      </c>
      <c r="I3783" t="s">
        <v>11081</v>
      </c>
      <c r="J3783" t="s">
        <v>183</v>
      </c>
      <c r="K3783" s="3" t="s">
        <v>29</v>
      </c>
      <c r="L3783">
        <v>23000000</v>
      </c>
      <c r="M3783">
        <v>22844291</v>
      </c>
      <c r="N3783" t="s">
        <v>10584</v>
      </c>
      <c r="O3783" s="2">
        <v>122</v>
      </c>
      <c r="Q3783" s="10" t="s">
        <v>40</v>
      </c>
      <c r="R3783" s="21">
        <v>2000</v>
      </c>
      <c r="S3783" s="27" t="s">
        <v>13697</v>
      </c>
      <c r="T3783" s="25" t="str">
        <f>LEFT(S3783,3)</f>
        <v>Oct</v>
      </c>
      <c r="U3783" s="10" t="s">
        <v>29</v>
      </c>
      <c r="V3783" s="21">
        <v>4.5999999999999996</v>
      </c>
      <c r="W3783" s="10">
        <v>18000</v>
      </c>
      <c r="X3783" s="10" t="s">
        <v>94</v>
      </c>
      <c r="Y3783" s="10" t="s">
        <v>11081</v>
      </c>
      <c r="Z3783" s="10" t="s">
        <v>183</v>
      </c>
      <c r="AA3783" s="22" t="s">
        <v>29</v>
      </c>
      <c r="AB3783" s="10">
        <v>23000000</v>
      </c>
      <c r="AC3783" s="10">
        <v>22844291</v>
      </c>
      <c r="AD3783" s="10" t="s">
        <v>10584</v>
      </c>
      <c r="AE3783" s="23">
        <v>122</v>
      </c>
    </row>
    <row r="3784" spans="1:31" x14ac:dyDescent="0.35">
      <c r="A3784" t="s">
        <v>11613</v>
      </c>
      <c r="B3784" t="s">
        <v>15</v>
      </c>
      <c r="C3784" t="s">
        <v>103</v>
      </c>
      <c r="D3784" s="2">
        <v>2000</v>
      </c>
      <c r="E3784" t="s">
        <v>11614</v>
      </c>
      <c r="F3784" s="2">
        <v>6.4</v>
      </c>
      <c r="G3784">
        <v>20000</v>
      </c>
      <c r="H3784" t="s">
        <v>8315</v>
      </c>
      <c r="I3784" t="s">
        <v>8315</v>
      </c>
      <c r="J3784" t="s">
        <v>9037</v>
      </c>
      <c r="K3784" s="3" t="s">
        <v>29</v>
      </c>
      <c r="L3784">
        <v>24000000</v>
      </c>
      <c r="M3784">
        <v>924036</v>
      </c>
      <c r="N3784" t="s">
        <v>3743</v>
      </c>
      <c r="O3784" s="2">
        <v>115</v>
      </c>
      <c r="Q3784" s="9" t="s">
        <v>103</v>
      </c>
      <c r="R3784" s="18">
        <v>2000</v>
      </c>
      <c r="S3784" s="26" t="s">
        <v>13698</v>
      </c>
      <c r="T3784" s="25" t="str">
        <f>LEFT(S3784,3)</f>
        <v>Apr</v>
      </c>
      <c r="U3784" s="9" t="s">
        <v>13789</v>
      </c>
      <c r="V3784" s="18">
        <v>6.4</v>
      </c>
      <c r="W3784" s="9">
        <v>20000</v>
      </c>
      <c r="X3784" s="9" t="s">
        <v>8315</v>
      </c>
      <c r="Y3784" s="9" t="s">
        <v>8315</v>
      </c>
      <c r="Z3784" s="9" t="s">
        <v>9037</v>
      </c>
      <c r="AA3784" s="19" t="s">
        <v>29</v>
      </c>
      <c r="AB3784" s="9">
        <v>24000000</v>
      </c>
      <c r="AC3784" s="9">
        <v>924036</v>
      </c>
      <c r="AD3784" s="9" t="s">
        <v>3743</v>
      </c>
      <c r="AE3784" s="20">
        <v>115</v>
      </c>
    </row>
    <row r="3785" spans="1:31" x14ac:dyDescent="0.35">
      <c r="A3785" t="s">
        <v>11615</v>
      </c>
      <c r="B3785" t="s">
        <v>15</v>
      </c>
      <c r="C3785" t="s">
        <v>51</v>
      </c>
      <c r="D3785" s="2">
        <v>2000</v>
      </c>
      <c r="E3785" t="s">
        <v>11233</v>
      </c>
      <c r="F3785" s="2">
        <v>4.3</v>
      </c>
      <c r="G3785">
        <v>16000</v>
      </c>
      <c r="H3785" t="s">
        <v>11616</v>
      </c>
      <c r="I3785" t="s">
        <v>10193</v>
      </c>
      <c r="J3785" t="s">
        <v>11617</v>
      </c>
      <c r="K3785" s="3" t="s">
        <v>194</v>
      </c>
      <c r="L3785">
        <v>14000000</v>
      </c>
      <c r="M3785">
        <v>38574362</v>
      </c>
      <c r="N3785" t="s">
        <v>9664</v>
      </c>
      <c r="O3785" s="2">
        <v>97</v>
      </c>
      <c r="Q3785" s="10" t="s">
        <v>51</v>
      </c>
      <c r="R3785" s="21">
        <v>2000</v>
      </c>
      <c r="S3785" s="27" t="s">
        <v>13643</v>
      </c>
      <c r="T3785" s="25" t="str">
        <f>LEFT(S3785,3)</f>
        <v>Sep</v>
      </c>
      <c r="U3785" s="10" t="s">
        <v>29</v>
      </c>
      <c r="V3785" s="21">
        <v>4.3</v>
      </c>
      <c r="W3785" s="10">
        <v>16000</v>
      </c>
      <c r="X3785" s="10" t="s">
        <v>11616</v>
      </c>
      <c r="Y3785" s="10" t="s">
        <v>10193</v>
      </c>
      <c r="Z3785" s="10" t="s">
        <v>11617</v>
      </c>
      <c r="AA3785" s="22" t="s">
        <v>194</v>
      </c>
      <c r="AB3785" s="10">
        <v>14000000</v>
      </c>
      <c r="AC3785" s="10">
        <v>38574362</v>
      </c>
      <c r="AD3785" s="10" t="s">
        <v>9664</v>
      </c>
      <c r="AE3785" s="23">
        <v>97</v>
      </c>
    </row>
    <row r="3786" spans="1:31" x14ac:dyDescent="0.35">
      <c r="A3786" t="s">
        <v>11618</v>
      </c>
      <c r="B3786" t="s">
        <v>15</v>
      </c>
      <c r="C3786" t="s">
        <v>40</v>
      </c>
      <c r="D3786" s="2">
        <v>2000</v>
      </c>
      <c r="E3786" t="s">
        <v>11233</v>
      </c>
      <c r="F3786" s="2">
        <v>5.3</v>
      </c>
      <c r="G3786">
        <v>10000</v>
      </c>
      <c r="H3786" t="s">
        <v>11619</v>
      </c>
      <c r="I3786" t="s">
        <v>11620</v>
      </c>
      <c r="J3786" t="s">
        <v>6963</v>
      </c>
      <c r="K3786" s="3" t="s">
        <v>29</v>
      </c>
      <c r="L3786">
        <v>8000000</v>
      </c>
      <c r="M3786">
        <v>10194274</v>
      </c>
      <c r="N3786" t="s">
        <v>9438</v>
      </c>
      <c r="O3786" s="2">
        <v>92</v>
      </c>
      <c r="Q3786" s="9" t="s">
        <v>40</v>
      </c>
      <c r="R3786" s="18">
        <v>2000</v>
      </c>
      <c r="S3786" s="26" t="s">
        <v>13643</v>
      </c>
      <c r="T3786" s="25" t="str">
        <f>LEFT(S3786,3)</f>
        <v>Sep</v>
      </c>
      <c r="U3786" s="9" t="s">
        <v>29</v>
      </c>
      <c r="V3786" s="18">
        <v>5.3</v>
      </c>
      <c r="W3786" s="9">
        <v>10000</v>
      </c>
      <c r="X3786" s="9" t="s">
        <v>11619</v>
      </c>
      <c r="Y3786" s="9" t="s">
        <v>11620</v>
      </c>
      <c r="Z3786" s="9" t="s">
        <v>6963</v>
      </c>
      <c r="AA3786" s="19" t="s">
        <v>29</v>
      </c>
      <c r="AB3786" s="9">
        <v>8000000</v>
      </c>
      <c r="AC3786" s="9">
        <v>10194274</v>
      </c>
      <c r="AD3786" s="9" t="s">
        <v>9438</v>
      </c>
      <c r="AE3786" s="20">
        <v>92</v>
      </c>
    </row>
    <row r="3787" spans="1:31" x14ac:dyDescent="0.35">
      <c r="A3787" t="s">
        <v>11621</v>
      </c>
      <c r="B3787" t="s">
        <v>1998</v>
      </c>
      <c r="C3787" t="s">
        <v>40</v>
      </c>
      <c r="D3787" s="2">
        <v>2000</v>
      </c>
      <c r="E3787" t="s">
        <v>11496</v>
      </c>
      <c r="F3787" s="2">
        <v>5.4</v>
      </c>
      <c r="G3787">
        <v>14000</v>
      </c>
      <c r="H3787" t="s">
        <v>9607</v>
      </c>
      <c r="I3787" t="s">
        <v>6808</v>
      </c>
      <c r="J3787" t="s">
        <v>11348</v>
      </c>
      <c r="K3787" s="3" t="s">
        <v>29</v>
      </c>
      <c r="L3787">
        <v>24000000</v>
      </c>
      <c r="M3787">
        <v>12452362</v>
      </c>
      <c r="N3787" t="s">
        <v>11392</v>
      </c>
      <c r="O3787" s="2">
        <v>107</v>
      </c>
      <c r="Q3787" s="10" t="s">
        <v>40</v>
      </c>
      <c r="R3787" s="21">
        <v>2000</v>
      </c>
      <c r="S3787" s="27" t="s">
        <v>13682</v>
      </c>
      <c r="T3787" s="25" t="str">
        <f>LEFT(S3787,3)</f>
        <v>Apr</v>
      </c>
      <c r="U3787" s="10" t="s">
        <v>29</v>
      </c>
      <c r="V3787" s="21">
        <v>5.4</v>
      </c>
      <c r="W3787" s="10">
        <v>14000</v>
      </c>
      <c r="X3787" s="10" t="s">
        <v>9607</v>
      </c>
      <c r="Y3787" s="10" t="s">
        <v>6808</v>
      </c>
      <c r="Z3787" s="10" t="s">
        <v>11348</v>
      </c>
      <c r="AA3787" s="22" t="s">
        <v>29</v>
      </c>
      <c r="AB3787" s="10">
        <v>24000000</v>
      </c>
      <c r="AC3787" s="10">
        <v>12452362</v>
      </c>
      <c r="AD3787" s="10" t="s">
        <v>11392</v>
      </c>
      <c r="AE3787" s="23">
        <v>107</v>
      </c>
    </row>
    <row r="3788" spans="1:31" x14ac:dyDescent="0.35">
      <c r="A3788" t="s">
        <v>11622</v>
      </c>
      <c r="B3788" t="s">
        <v>15</v>
      </c>
      <c r="C3788" t="s">
        <v>389</v>
      </c>
      <c r="D3788" s="2">
        <v>2000</v>
      </c>
      <c r="E3788" t="s">
        <v>11623</v>
      </c>
      <c r="F3788" s="2">
        <v>7.7</v>
      </c>
      <c r="G3788">
        <v>30000</v>
      </c>
      <c r="H3788" t="s">
        <v>11624</v>
      </c>
      <c r="I3788" t="s">
        <v>11625</v>
      </c>
      <c r="J3788" t="s">
        <v>11626</v>
      </c>
      <c r="K3788" s="3" t="s">
        <v>2107</v>
      </c>
      <c r="L3788">
        <v>0</v>
      </c>
      <c r="M3788">
        <v>151086</v>
      </c>
      <c r="N3788" t="s">
        <v>6004</v>
      </c>
      <c r="O3788" s="2">
        <v>103</v>
      </c>
      <c r="Q3788" s="9" t="s">
        <v>389</v>
      </c>
      <c r="R3788" s="18">
        <v>2000</v>
      </c>
      <c r="S3788" s="26" t="s">
        <v>13699</v>
      </c>
      <c r="T3788" s="25" t="str">
        <f>LEFT(S3788,3)</f>
        <v>Sep</v>
      </c>
      <c r="U3788" s="9" t="s">
        <v>29</v>
      </c>
      <c r="V3788" s="18">
        <v>7.7</v>
      </c>
      <c r="W3788" s="9">
        <v>30000</v>
      </c>
      <c r="X3788" s="9" t="s">
        <v>11624</v>
      </c>
      <c r="Y3788" s="9" t="s">
        <v>11625</v>
      </c>
      <c r="Z3788" s="9" t="s">
        <v>11626</v>
      </c>
      <c r="AA3788" s="19" t="s">
        <v>2107</v>
      </c>
      <c r="AB3788" s="9">
        <v>0</v>
      </c>
      <c r="AC3788" s="9">
        <v>151086</v>
      </c>
      <c r="AD3788" s="9" t="s">
        <v>6004</v>
      </c>
      <c r="AE3788" s="20">
        <v>103</v>
      </c>
    </row>
    <row r="3789" spans="1:31" x14ac:dyDescent="0.35">
      <c r="A3789" t="s">
        <v>11627</v>
      </c>
      <c r="C3789" t="s">
        <v>16</v>
      </c>
      <c r="D3789" s="2">
        <v>2000</v>
      </c>
      <c r="E3789" t="s">
        <v>11628</v>
      </c>
      <c r="F3789" s="2">
        <v>8.1999999999999993</v>
      </c>
      <c r="G3789">
        <v>13000</v>
      </c>
      <c r="H3789" t="s">
        <v>11629</v>
      </c>
      <c r="I3789" t="s">
        <v>11630</v>
      </c>
      <c r="J3789" t="s">
        <v>11631</v>
      </c>
      <c r="K3789" s="3" t="s">
        <v>2535</v>
      </c>
      <c r="L3789">
        <v>0</v>
      </c>
      <c r="M3789">
        <v>25461</v>
      </c>
      <c r="N3789" t="s">
        <v>11632</v>
      </c>
      <c r="O3789" s="2">
        <v>145</v>
      </c>
      <c r="Q3789" s="10" t="s">
        <v>16</v>
      </c>
      <c r="R3789" s="21">
        <v>2000</v>
      </c>
      <c r="S3789" s="27" t="s">
        <v>13700</v>
      </c>
      <c r="T3789" s="25" t="str">
        <f>LEFT(S3789,3)</f>
        <v>Feb</v>
      </c>
      <c r="U3789" s="10" t="s">
        <v>2535</v>
      </c>
      <c r="V3789" s="21">
        <v>8.1999999999999993</v>
      </c>
      <c r="W3789" s="10">
        <v>13000</v>
      </c>
      <c r="X3789" s="10" t="s">
        <v>11629</v>
      </c>
      <c r="Y3789" s="10" t="s">
        <v>11630</v>
      </c>
      <c r="Z3789" s="10" t="s">
        <v>11631</v>
      </c>
      <c r="AA3789" s="22" t="s">
        <v>2535</v>
      </c>
      <c r="AB3789" s="10">
        <v>0</v>
      </c>
      <c r="AC3789" s="10">
        <v>25461</v>
      </c>
      <c r="AD3789" s="10" t="s">
        <v>11632</v>
      </c>
      <c r="AE3789" s="23">
        <v>145</v>
      </c>
    </row>
    <row r="3790" spans="1:31" x14ac:dyDescent="0.35">
      <c r="A3790" t="s">
        <v>11633</v>
      </c>
      <c r="B3790" t="s">
        <v>15</v>
      </c>
      <c r="C3790" t="s">
        <v>40</v>
      </c>
      <c r="D3790" s="2">
        <v>2000</v>
      </c>
      <c r="E3790" t="s">
        <v>11612</v>
      </c>
      <c r="F3790" s="2">
        <v>5.2</v>
      </c>
      <c r="G3790">
        <v>13000</v>
      </c>
      <c r="H3790" t="s">
        <v>5785</v>
      </c>
      <c r="I3790" t="s">
        <v>11634</v>
      </c>
      <c r="J3790" t="s">
        <v>11634</v>
      </c>
      <c r="K3790" s="3" t="s">
        <v>29</v>
      </c>
      <c r="L3790">
        <v>24000000</v>
      </c>
      <c r="M3790">
        <v>13743212</v>
      </c>
      <c r="N3790" t="s">
        <v>8318</v>
      </c>
      <c r="O3790" s="2">
        <v>84</v>
      </c>
      <c r="Q3790" s="9" t="s">
        <v>40</v>
      </c>
      <c r="R3790" s="18">
        <v>2000</v>
      </c>
      <c r="S3790" s="26" t="s">
        <v>13697</v>
      </c>
      <c r="T3790" s="25" t="str">
        <f>LEFT(S3790,3)</f>
        <v>Oct</v>
      </c>
      <c r="U3790" s="9" t="s">
        <v>29</v>
      </c>
      <c r="V3790" s="18">
        <v>5.2</v>
      </c>
      <c r="W3790" s="9">
        <v>13000</v>
      </c>
      <c r="X3790" s="9" t="s">
        <v>5785</v>
      </c>
      <c r="Y3790" s="9" t="s">
        <v>11634</v>
      </c>
      <c r="Z3790" s="9" t="s">
        <v>11634</v>
      </c>
      <c r="AA3790" s="19" t="s">
        <v>29</v>
      </c>
      <c r="AB3790" s="9">
        <v>24000000</v>
      </c>
      <c r="AC3790" s="9">
        <v>13743212</v>
      </c>
      <c r="AD3790" s="9" t="s">
        <v>8318</v>
      </c>
      <c r="AE3790" s="20">
        <v>84</v>
      </c>
    </row>
    <row r="3791" spans="1:31" x14ac:dyDescent="0.35">
      <c r="A3791" t="s">
        <v>11635</v>
      </c>
      <c r="B3791" t="s">
        <v>15</v>
      </c>
      <c r="C3791" t="s">
        <v>16</v>
      </c>
      <c r="D3791" s="2">
        <v>2000</v>
      </c>
      <c r="E3791" t="s">
        <v>11612</v>
      </c>
      <c r="F3791" s="2">
        <v>6.9</v>
      </c>
      <c r="G3791">
        <v>23000</v>
      </c>
      <c r="H3791" t="s">
        <v>11636</v>
      </c>
      <c r="I3791" t="s">
        <v>11636</v>
      </c>
      <c r="J3791" t="s">
        <v>11637</v>
      </c>
      <c r="K3791" s="3" t="s">
        <v>29</v>
      </c>
      <c r="L3791">
        <v>20000000</v>
      </c>
      <c r="M3791">
        <v>22428990</v>
      </c>
      <c r="N3791" t="s">
        <v>11200</v>
      </c>
      <c r="O3791" s="2">
        <v>126</v>
      </c>
      <c r="Q3791" s="10" t="s">
        <v>16</v>
      </c>
      <c r="R3791" s="21">
        <v>2000</v>
      </c>
      <c r="S3791" s="27" t="s">
        <v>13697</v>
      </c>
      <c r="T3791" s="25" t="str">
        <f>LEFT(S3791,3)</f>
        <v>Oct</v>
      </c>
      <c r="U3791" s="10" t="s">
        <v>29</v>
      </c>
      <c r="V3791" s="21">
        <v>6.9</v>
      </c>
      <c r="W3791" s="10">
        <v>23000</v>
      </c>
      <c r="X3791" s="10" t="s">
        <v>11636</v>
      </c>
      <c r="Y3791" s="10" t="s">
        <v>11636</v>
      </c>
      <c r="Z3791" s="10" t="s">
        <v>11637</v>
      </c>
      <c r="AA3791" s="22" t="s">
        <v>29</v>
      </c>
      <c r="AB3791" s="10">
        <v>20000000</v>
      </c>
      <c r="AC3791" s="10">
        <v>22428990</v>
      </c>
      <c r="AD3791" s="10" t="s">
        <v>11200</v>
      </c>
      <c r="AE3791" s="23">
        <v>126</v>
      </c>
    </row>
    <row r="3792" spans="1:31" x14ac:dyDescent="0.35">
      <c r="A3792" t="s">
        <v>11638</v>
      </c>
      <c r="B3792" t="s">
        <v>15</v>
      </c>
      <c r="C3792" t="s">
        <v>103</v>
      </c>
      <c r="D3792" s="2">
        <v>2000</v>
      </c>
      <c r="E3792" t="s">
        <v>11639</v>
      </c>
      <c r="F3792" s="2">
        <v>7.9</v>
      </c>
      <c r="G3792">
        <v>51000</v>
      </c>
      <c r="H3792" t="s">
        <v>11640</v>
      </c>
      <c r="I3792" t="s">
        <v>11640</v>
      </c>
      <c r="J3792" t="s">
        <v>11641</v>
      </c>
      <c r="K3792" s="3" t="s">
        <v>2986</v>
      </c>
      <c r="L3792">
        <v>1500000</v>
      </c>
      <c r="M3792">
        <v>12413888</v>
      </c>
      <c r="N3792" t="s">
        <v>11642</v>
      </c>
      <c r="O3792" s="2">
        <v>114</v>
      </c>
      <c r="Q3792" s="9" t="s">
        <v>103</v>
      </c>
      <c r="R3792" s="18">
        <v>2000</v>
      </c>
      <c r="S3792" s="26" t="s">
        <v>13701</v>
      </c>
      <c r="T3792" s="25" t="str">
        <f>LEFT(S3792,3)</f>
        <v>Aug</v>
      </c>
      <c r="U3792" s="9" t="s">
        <v>2986</v>
      </c>
      <c r="V3792" s="18">
        <v>7.9</v>
      </c>
      <c r="W3792" s="9">
        <v>51000</v>
      </c>
      <c r="X3792" s="9" t="s">
        <v>11640</v>
      </c>
      <c r="Y3792" s="9" t="s">
        <v>11640</v>
      </c>
      <c r="Z3792" s="9" t="s">
        <v>11641</v>
      </c>
      <c r="AA3792" s="19" t="s">
        <v>2986</v>
      </c>
      <c r="AB3792" s="9">
        <v>1500000</v>
      </c>
      <c r="AC3792" s="9">
        <v>12413888</v>
      </c>
      <c r="AD3792" s="9" t="s">
        <v>11642</v>
      </c>
      <c r="AE3792" s="20">
        <v>114</v>
      </c>
    </row>
    <row r="3793" spans="1:31" x14ac:dyDescent="0.35">
      <c r="A3793" t="s">
        <v>11643</v>
      </c>
      <c r="B3793" t="s">
        <v>15</v>
      </c>
      <c r="C3793" t="s">
        <v>40</v>
      </c>
      <c r="D3793" s="2">
        <v>2000</v>
      </c>
      <c r="E3793" t="s">
        <v>8190</v>
      </c>
      <c r="F3793" s="2">
        <v>7</v>
      </c>
      <c r="G3793">
        <v>7300</v>
      </c>
      <c r="H3793" t="s">
        <v>11644</v>
      </c>
      <c r="I3793" t="s">
        <v>11644</v>
      </c>
      <c r="J3793" t="s">
        <v>11645</v>
      </c>
      <c r="K3793" s="3" t="s">
        <v>29</v>
      </c>
      <c r="L3793">
        <v>1000000</v>
      </c>
      <c r="M3793">
        <v>2019121</v>
      </c>
      <c r="N3793" t="s">
        <v>11646</v>
      </c>
      <c r="O3793" s="2">
        <v>94</v>
      </c>
      <c r="Q3793" s="10" t="s">
        <v>40</v>
      </c>
      <c r="R3793" s="21">
        <v>2000</v>
      </c>
      <c r="S3793" s="27" t="s">
        <v>13263</v>
      </c>
      <c r="T3793" s="25" t="str">
        <f>LEFT(S3793,3)</f>
        <v>Oct</v>
      </c>
      <c r="U3793" s="10" t="s">
        <v>29</v>
      </c>
      <c r="V3793" s="21">
        <v>7</v>
      </c>
      <c r="W3793" s="10">
        <v>7300</v>
      </c>
      <c r="X3793" s="10" t="s">
        <v>11644</v>
      </c>
      <c r="Y3793" s="10" t="s">
        <v>11644</v>
      </c>
      <c r="Z3793" s="10" t="s">
        <v>11645</v>
      </c>
      <c r="AA3793" s="22" t="s">
        <v>29</v>
      </c>
      <c r="AB3793" s="10">
        <v>1000000</v>
      </c>
      <c r="AC3793" s="10">
        <v>2019121</v>
      </c>
      <c r="AD3793" s="10" t="s">
        <v>11646</v>
      </c>
      <c r="AE3793" s="23">
        <v>94</v>
      </c>
    </row>
    <row r="3794" spans="1:31" x14ac:dyDescent="0.35">
      <c r="A3794" t="s">
        <v>11647</v>
      </c>
      <c r="B3794" t="s">
        <v>1998</v>
      </c>
      <c r="C3794" t="s">
        <v>16</v>
      </c>
      <c r="D3794" s="2">
        <v>2000</v>
      </c>
      <c r="E3794" t="s">
        <v>11648</v>
      </c>
      <c r="F3794" s="2">
        <v>4.7</v>
      </c>
      <c r="G3794">
        <v>4400</v>
      </c>
      <c r="H3794" t="s">
        <v>4285</v>
      </c>
      <c r="I3794" t="s">
        <v>11649</v>
      </c>
      <c r="J3794" t="s">
        <v>11650</v>
      </c>
      <c r="K3794" s="3" t="s">
        <v>29</v>
      </c>
      <c r="L3794">
        <v>24000000</v>
      </c>
      <c r="M3794">
        <v>5280035</v>
      </c>
      <c r="N3794" t="s">
        <v>4530</v>
      </c>
      <c r="O3794" s="2">
        <v>105</v>
      </c>
      <c r="Q3794" s="9" t="s">
        <v>16</v>
      </c>
      <c r="R3794" s="18">
        <v>2000</v>
      </c>
      <c r="S3794" s="26" t="s">
        <v>13702</v>
      </c>
      <c r="T3794" s="25" t="str">
        <f>LEFT(S3794,3)</f>
        <v>Jul</v>
      </c>
      <c r="U3794" s="9" t="s">
        <v>29</v>
      </c>
      <c r="V3794" s="18">
        <v>4.7</v>
      </c>
      <c r="W3794" s="9">
        <v>4400</v>
      </c>
      <c r="X3794" s="9" t="s">
        <v>4285</v>
      </c>
      <c r="Y3794" s="9" t="s">
        <v>11649</v>
      </c>
      <c r="Z3794" s="9" t="s">
        <v>11650</v>
      </c>
      <c r="AA3794" s="19" t="s">
        <v>29</v>
      </c>
      <c r="AB3794" s="9">
        <v>24000000</v>
      </c>
      <c r="AC3794" s="9">
        <v>5280035</v>
      </c>
      <c r="AD3794" s="9" t="s">
        <v>4530</v>
      </c>
      <c r="AE3794" s="20">
        <v>105</v>
      </c>
    </row>
    <row r="3795" spans="1:31" x14ac:dyDescent="0.35">
      <c r="A3795" t="s">
        <v>11651</v>
      </c>
      <c r="B3795" t="s">
        <v>15</v>
      </c>
      <c r="C3795" t="s">
        <v>16</v>
      </c>
      <c r="D3795" s="2">
        <v>2000</v>
      </c>
      <c r="E3795" t="s">
        <v>11331</v>
      </c>
      <c r="F3795" s="2">
        <v>6.8</v>
      </c>
      <c r="G3795">
        <v>9400</v>
      </c>
      <c r="H3795" t="s">
        <v>11652</v>
      </c>
      <c r="I3795" t="s">
        <v>11652</v>
      </c>
      <c r="J3795" t="s">
        <v>11653</v>
      </c>
      <c r="K3795" s="3" t="s">
        <v>29</v>
      </c>
      <c r="L3795">
        <v>1000000</v>
      </c>
      <c r="M3795">
        <v>1666028</v>
      </c>
      <c r="N3795" t="s">
        <v>11654</v>
      </c>
      <c r="O3795" s="2">
        <v>110</v>
      </c>
      <c r="Q3795" s="10" t="s">
        <v>16</v>
      </c>
      <c r="R3795" s="21">
        <v>2000</v>
      </c>
      <c r="S3795" s="27" t="s">
        <v>13665</v>
      </c>
      <c r="T3795" s="25" t="str">
        <f>LEFT(S3795,3)</f>
        <v>Oct</v>
      </c>
      <c r="U3795" s="10" t="s">
        <v>29</v>
      </c>
      <c r="V3795" s="21">
        <v>6.8</v>
      </c>
      <c r="W3795" s="10">
        <v>9400</v>
      </c>
      <c r="X3795" s="10" t="s">
        <v>11652</v>
      </c>
      <c r="Y3795" s="10" t="s">
        <v>11652</v>
      </c>
      <c r="Z3795" s="10" t="s">
        <v>11653</v>
      </c>
      <c r="AA3795" s="22" t="s">
        <v>29</v>
      </c>
      <c r="AB3795" s="10">
        <v>1000000</v>
      </c>
      <c r="AC3795" s="10">
        <v>1666028</v>
      </c>
      <c r="AD3795" s="10" t="s">
        <v>11654</v>
      </c>
      <c r="AE3795" s="23">
        <v>110</v>
      </c>
    </row>
    <row r="3796" spans="1:31" x14ac:dyDescent="0.35">
      <c r="A3796" t="s">
        <v>11655</v>
      </c>
      <c r="B3796" t="s">
        <v>15</v>
      </c>
      <c r="C3796" t="s">
        <v>40</v>
      </c>
      <c r="D3796" s="2">
        <v>2000</v>
      </c>
      <c r="E3796" t="s">
        <v>11422</v>
      </c>
      <c r="F3796" s="2">
        <v>5.8</v>
      </c>
      <c r="G3796">
        <v>3600</v>
      </c>
      <c r="H3796" t="s">
        <v>11656</v>
      </c>
      <c r="I3796" t="s">
        <v>11657</v>
      </c>
      <c r="J3796" t="s">
        <v>10027</v>
      </c>
      <c r="K3796" s="3" t="s">
        <v>21</v>
      </c>
      <c r="L3796">
        <v>0</v>
      </c>
      <c r="M3796">
        <v>313768</v>
      </c>
      <c r="N3796" t="s">
        <v>10851</v>
      </c>
      <c r="O3796" s="2">
        <v>86</v>
      </c>
      <c r="Q3796" s="9" t="s">
        <v>40</v>
      </c>
      <c r="R3796" s="18">
        <v>2000</v>
      </c>
      <c r="S3796" s="26" t="s">
        <v>13566</v>
      </c>
      <c r="T3796" s="25" t="str">
        <f>LEFT(S3796,3)</f>
        <v>Jan</v>
      </c>
      <c r="U3796" s="9" t="s">
        <v>21</v>
      </c>
      <c r="V3796" s="18">
        <v>5.8</v>
      </c>
      <c r="W3796" s="9">
        <v>3600</v>
      </c>
      <c r="X3796" s="9" t="s">
        <v>11656</v>
      </c>
      <c r="Y3796" s="9" t="s">
        <v>11657</v>
      </c>
      <c r="Z3796" s="9" t="s">
        <v>10027</v>
      </c>
      <c r="AA3796" s="19" t="s">
        <v>21</v>
      </c>
      <c r="AB3796" s="9">
        <v>0</v>
      </c>
      <c r="AC3796" s="9">
        <v>313768</v>
      </c>
      <c r="AD3796" s="9" t="s">
        <v>10851</v>
      </c>
      <c r="AE3796" s="20">
        <v>86</v>
      </c>
    </row>
    <row r="3797" spans="1:31" x14ac:dyDescent="0.35">
      <c r="A3797" t="s">
        <v>11658</v>
      </c>
      <c r="B3797" t="s">
        <v>15</v>
      </c>
      <c r="C3797" t="s">
        <v>16</v>
      </c>
      <c r="D3797" s="2">
        <v>2000</v>
      </c>
      <c r="E3797" t="s">
        <v>11367</v>
      </c>
      <c r="F3797" s="2">
        <v>5.9</v>
      </c>
      <c r="G3797">
        <v>15000</v>
      </c>
      <c r="H3797" t="s">
        <v>11659</v>
      </c>
      <c r="I3797" t="s">
        <v>9827</v>
      </c>
      <c r="J3797" t="s">
        <v>10244</v>
      </c>
      <c r="K3797" s="3" t="s">
        <v>29</v>
      </c>
      <c r="L3797">
        <v>24000000</v>
      </c>
      <c r="M3797">
        <v>12591270</v>
      </c>
      <c r="N3797" t="s">
        <v>11660</v>
      </c>
      <c r="O3797" s="2">
        <v>90</v>
      </c>
      <c r="Q3797" s="10" t="s">
        <v>16</v>
      </c>
      <c r="R3797" s="21">
        <v>2000</v>
      </c>
      <c r="S3797" s="27" t="s">
        <v>13670</v>
      </c>
      <c r="T3797" s="25" t="str">
        <f>LEFT(S3797,3)</f>
        <v>Apr</v>
      </c>
      <c r="U3797" s="10" t="s">
        <v>29</v>
      </c>
      <c r="V3797" s="21">
        <v>5.9</v>
      </c>
      <c r="W3797" s="10">
        <v>15000</v>
      </c>
      <c r="X3797" s="10" t="s">
        <v>11659</v>
      </c>
      <c r="Y3797" s="10" t="s">
        <v>9827</v>
      </c>
      <c r="Z3797" s="10" t="s">
        <v>10244</v>
      </c>
      <c r="AA3797" s="22" t="s">
        <v>29</v>
      </c>
      <c r="AB3797" s="10">
        <v>24000000</v>
      </c>
      <c r="AC3797" s="10">
        <v>12591270</v>
      </c>
      <c r="AD3797" s="10" t="s">
        <v>11660</v>
      </c>
      <c r="AE3797" s="23">
        <v>90</v>
      </c>
    </row>
    <row r="3798" spans="1:31" x14ac:dyDescent="0.35">
      <c r="A3798" t="s">
        <v>11661</v>
      </c>
      <c r="B3798" t="s">
        <v>15</v>
      </c>
      <c r="C3798" t="s">
        <v>16</v>
      </c>
      <c r="D3798" s="2">
        <v>2000</v>
      </c>
      <c r="E3798" t="s">
        <v>10858</v>
      </c>
      <c r="F3798" s="2">
        <v>6.5</v>
      </c>
      <c r="G3798">
        <v>6900</v>
      </c>
      <c r="H3798" t="s">
        <v>1498</v>
      </c>
      <c r="I3798" t="s">
        <v>563</v>
      </c>
      <c r="J3798" t="s">
        <v>10471</v>
      </c>
      <c r="K3798" s="3" t="s">
        <v>29</v>
      </c>
      <c r="L3798">
        <v>8500000</v>
      </c>
      <c r="M3798">
        <v>270745</v>
      </c>
      <c r="N3798" t="s">
        <v>7570</v>
      </c>
      <c r="O3798" s="2">
        <v>105</v>
      </c>
      <c r="Q3798" s="9" t="s">
        <v>16</v>
      </c>
      <c r="R3798" s="18">
        <v>2000</v>
      </c>
      <c r="S3798" s="26" t="s">
        <v>13605</v>
      </c>
      <c r="T3798" s="25" t="str">
        <f>LEFT(S3798,3)</f>
        <v>Mar</v>
      </c>
      <c r="U3798" s="9" t="s">
        <v>29</v>
      </c>
      <c r="V3798" s="18">
        <v>6.5</v>
      </c>
      <c r="W3798" s="9">
        <v>6900</v>
      </c>
      <c r="X3798" s="9" t="s">
        <v>1498</v>
      </c>
      <c r="Y3798" s="9" t="s">
        <v>563</v>
      </c>
      <c r="Z3798" s="9" t="s">
        <v>10471</v>
      </c>
      <c r="AA3798" s="19" t="s">
        <v>29</v>
      </c>
      <c r="AB3798" s="9">
        <v>8500000</v>
      </c>
      <c r="AC3798" s="9">
        <v>270745</v>
      </c>
      <c r="AD3798" s="9" t="s">
        <v>7570</v>
      </c>
      <c r="AE3798" s="20">
        <v>105</v>
      </c>
    </row>
    <row r="3799" spans="1:31" x14ac:dyDescent="0.35">
      <c r="A3799" t="s">
        <v>11662</v>
      </c>
      <c r="B3799" t="s">
        <v>32</v>
      </c>
      <c r="C3799" t="s">
        <v>40</v>
      </c>
      <c r="D3799" s="2">
        <v>2000</v>
      </c>
      <c r="E3799" t="s">
        <v>11476</v>
      </c>
      <c r="F3799" s="2">
        <v>7</v>
      </c>
      <c r="G3799">
        <v>20000</v>
      </c>
      <c r="H3799" t="s">
        <v>11663</v>
      </c>
      <c r="I3799" t="s">
        <v>11664</v>
      </c>
      <c r="J3799" t="s">
        <v>11665</v>
      </c>
      <c r="K3799" s="3" t="s">
        <v>29</v>
      </c>
      <c r="L3799">
        <v>6000000</v>
      </c>
      <c r="M3799">
        <v>35547761</v>
      </c>
      <c r="N3799" t="s">
        <v>11127</v>
      </c>
      <c r="O3799" s="2">
        <v>95</v>
      </c>
      <c r="Q3799" s="10" t="s">
        <v>40</v>
      </c>
      <c r="R3799" s="21">
        <v>2000</v>
      </c>
      <c r="S3799" s="27" t="s">
        <v>13679</v>
      </c>
      <c r="T3799" s="25" t="str">
        <f>LEFT(S3799,3)</f>
        <v>Mar</v>
      </c>
      <c r="U3799" s="10" t="s">
        <v>29</v>
      </c>
      <c r="V3799" s="21">
        <v>7</v>
      </c>
      <c r="W3799" s="10">
        <v>20000</v>
      </c>
      <c r="X3799" s="10" t="s">
        <v>11663</v>
      </c>
      <c r="Y3799" s="10" t="s">
        <v>11664</v>
      </c>
      <c r="Z3799" s="10" t="s">
        <v>11665</v>
      </c>
      <c r="AA3799" s="22" t="s">
        <v>29</v>
      </c>
      <c r="AB3799" s="10">
        <v>6000000</v>
      </c>
      <c r="AC3799" s="10">
        <v>35547761</v>
      </c>
      <c r="AD3799" s="10" t="s">
        <v>11127</v>
      </c>
      <c r="AE3799" s="23">
        <v>95</v>
      </c>
    </row>
    <row r="3800" spans="1:31" x14ac:dyDescent="0.35">
      <c r="A3800" t="s">
        <v>11666</v>
      </c>
      <c r="B3800" t="s">
        <v>2706</v>
      </c>
      <c r="C3800" t="s">
        <v>16</v>
      </c>
      <c r="D3800" s="2">
        <v>2000</v>
      </c>
      <c r="E3800" t="s">
        <v>11514</v>
      </c>
      <c r="F3800" s="2">
        <v>7.1</v>
      </c>
      <c r="G3800">
        <v>8500</v>
      </c>
      <c r="H3800" t="s">
        <v>11602</v>
      </c>
      <c r="I3800" t="s">
        <v>11602</v>
      </c>
      <c r="J3800" t="s">
        <v>11667</v>
      </c>
      <c r="K3800" s="3" t="s">
        <v>451</v>
      </c>
      <c r="L3800">
        <v>0</v>
      </c>
      <c r="M3800">
        <v>6531687</v>
      </c>
      <c r="N3800" t="s">
        <v>11604</v>
      </c>
      <c r="O3800" s="2">
        <v>92</v>
      </c>
      <c r="Q3800" s="9" t="s">
        <v>16</v>
      </c>
      <c r="R3800" s="18">
        <v>2000</v>
      </c>
      <c r="S3800" s="26" t="s">
        <v>13685</v>
      </c>
      <c r="T3800" s="25" t="str">
        <f>LEFT(S3800,3)</f>
        <v>May</v>
      </c>
      <c r="U3800" s="9" t="s">
        <v>29</v>
      </c>
      <c r="V3800" s="18">
        <v>7.1</v>
      </c>
      <c r="W3800" s="9">
        <v>8500</v>
      </c>
      <c r="X3800" s="9" t="s">
        <v>11602</v>
      </c>
      <c r="Y3800" s="9" t="s">
        <v>11602</v>
      </c>
      <c r="Z3800" s="9" t="s">
        <v>11667</v>
      </c>
      <c r="AA3800" s="19" t="s">
        <v>451</v>
      </c>
      <c r="AB3800" s="9">
        <v>0</v>
      </c>
      <c r="AC3800" s="9">
        <v>6531687</v>
      </c>
      <c r="AD3800" s="9" t="s">
        <v>11604</v>
      </c>
      <c r="AE3800" s="20">
        <v>92</v>
      </c>
    </row>
    <row r="3801" spans="1:31" x14ac:dyDescent="0.35">
      <c r="A3801" t="s">
        <v>11668</v>
      </c>
      <c r="B3801" t="s">
        <v>2706</v>
      </c>
      <c r="C3801" t="s">
        <v>16</v>
      </c>
      <c r="D3801" s="2">
        <v>2000</v>
      </c>
      <c r="E3801" t="s">
        <v>11669</v>
      </c>
      <c r="F3801" s="2">
        <v>5.8</v>
      </c>
      <c r="G3801">
        <v>3200</v>
      </c>
      <c r="H3801" t="s">
        <v>11670</v>
      </c>
      <c r="I3801" t="s">
        <v>11670</v>
      </c>
      <c r="J3801" t="s">
        <v>11671</v>
      </c>
      <c r="K3801" s="3" t="s">
        <v>7597</v>
      </c>
      <c r="L3801">
        <v>0</v>
      </c>
      <c r="M3801">
        <v>126783</v>
      </c>
      <c r="N3801" t="s">
        <v>11672</v>
      </c>
      <c r="O3801" s="2">
        <v>87</v>
      </c>
      <c r="Q3801" s="10" t="s">
        <v>16</v>
      </c>
      <c r="R3801" s="21">
        <v>2000</v>
      </c>
      <c r="S3801" s="27" t="s">
        <v>13263</v>
      </c>
      <c r="T3801" s="25" t="str">
        <f>LEFT(S3801,3)</f>
        <v>Oct</v>
      </c>
      <c r="U3801" s="10" t="s">
        <v>7597</v>
      </c>
      <c r="V3801" s="21">
        <v>5.8</v>
      </c>
      <c r="W3801" s="10">
        <v>3200</v>
      </c>
      <c r="X3801" s="10" t="s">
        <v>11670</v>
      </c>
      <c r="Y3801" s="10" t="s">
        <v>11670</v>
      </c>
      <c r="Z3801" s="10" t="s">
        <v>11671</v>
      </c>
      <c r="AA3801" s="22" t="s">
        <v>7597</v>
      </c>
      <c r="AB3801" s="10">
        <v>0</v>
      </c>
      <c r="AC3801" s="10">
        <v>126783</v>
      </c>
      <c r="AD3801" s="10" t="s">
        <v>11672</v>
      </c>
      <c r="AE3801" s="23">
        <v>87</v>
      </c>
    </row>
    <row r="3802" spans="1:31" x14ac:dyDescent="0.35">
      <c r="A3802" t="s">
        <v>11673</v>
      </c>
      <c r="B3802" t="s">
        <v>446</v>
      </c>
      <c r="C3802" t="s">
        <v>103</v>
      </c>
      <c r="D3802" s="2">
        <v>2000</v>
      </c>
      <c r="E3802" t="s">
        <v>11674</v>
      </c>
      <c r="F3802" s="2">
        <v>7.9</v>
      </c>
      <c r="G3802">
        <v>12000</v>
      </c>
      <c r="H3802" t="s">
        <v>11675</v>
      </c>
      <c r="I3802" t="s">
        <v>11676</v>
      </c>
      <c r="J3802" t="s">
        <v>11675</v>
      </c>
      <c r="K3802" s="3" t="s">
        <v>10292</v>
      </c>
      <c r="L3802">
        <v>0</v>
      </c>
      <c r="M3802">
        <v>274675</v>
      </c>
      <c r="N3802" t="s">
        <v>11677</v>
      </c>
      <c r="O3802" s="2">
        <v>186</v>
      </c>
      <c r="Q3802" s="9" t="s">
        <v>103</v>
      </c>
      <c r="R3802" s="18">
        <v>2000</v>
      </c>
      <c r="S3802" s="26" t="s">
        <v>13610</v>
      </c>
      <c r="T3802" s="25" t="str">
        <f>LEFT(S3802,3)</f>
        <v>Feb</v>
      </c>
      <c r="U3802" s="9" t="s">
        <v>10292</v>
      </c>
      <c r="V3802" s="18">
        <v>7.9</v>
      </c>
      <c r="W3802" s="9">
        <v>12000</v>
      </c>
      <c r="X3802" s="9" t="s">
        <v>11675</v>
      </c>
      <c r="Y3802" s="9" t="s">
        <v>11676</v>
      </c>
      <c r="Z3802" s="9" t="s">
        <v>11675</v>
      </c>
      <c r="AA3802" s="19" t="s">
        <v>10292</v>
      </c>
      <c r="AB3802" s="9">
        <v>0</v>
      </c>
      <c r="AC3802" s="9">
        <v>274675</v>
      </c>
      <c r="AD3802" s="9" t="s">
        <v>11677</v>
      </c>
      <c r="AE3802" s="20">
        <v>186</v>
      </c>
    </row>
    <row r="3803" spans="1:31" x14ac:dyDescent="0.35">
      <c r="A3803" t="s">
        <v>11678</v>
      </c>
      <c r="B3803" t="s">
        <v>15</v>
      </c>
      <c r="C3803" t="s">
        <v>40</v>
      </c>
      <c r="D3803" s="2">
        <v>2000</v>
      </c>
      <c r="E3803" t="s">
        <v>11588</v>
      </c>
      <c r="F3803" s="2">
        <v>6.1</v>
      </c>
      <c r="G3803">
        <v>9200</v>
      </c>
      <c r="H3803" t="s">
        <v>1302</v>
      </c>
      <c r="I3803" t="s">
        <v>863</v>
      </c>
      <c r="J3803" t="s">
        <v>11679</v>
      </c>
      <c r="K3803" s="3" t="s">
        <v>29</v>
      </c>
      <c r="L3803">
        <v>21000000</v>
      </c>
      <c r="M3803">
        <v>6620242</v>
      </c>
      <c r="N3803" t="s">
        <v>5720</v>
      </c>
      <c r="O3803" s="2">
        <v>112</v>
      </c>
      <c r="Q3803" s="10" t="s">
        <v>40</v>
      </c>
      <c r="R3803" s="21">
        <v>2000</v>
      </c>
      <c r="S3803" s="27" t="s">
        <v>13693</v>
      </c>
      <c r="T3803" s="25" t="str">
        <f>LEFT(S3803,3)</f>
        <v>Sep</v>
      </c>
      <c r="U3803" s="10" t="s">
        <v>29</v>
      </c>
      <c r="V3803" s="21">
        <v>6.1</v>
      </c>
      <c r="W3803" s="10">
        <v>9200</v>
      </c>
      <c r="X3803" s="10" t="s">
        <v>1302</v>
      </c>
      <c r="Y3803" s="10" t="s">
        <v>863</v>
      </c>
      <c r="Z3803" s="10" t="s">
        <v>11679</v>
      </c>
      <c r="AA3803" s="22" t="s">
        <v>29</v>
      </c>
      <c r="AB3803" s="10">
        <v>21000000</v>
      </c>
      <c r="AC3803" s="10">
        <v>6620242</v>
      </c>
      <c r="AD3803" s="10" t="s">
        <v>5720</v>
      </c>
      <c r="AE3803" s="23">
        <v>112</v>
      </c>
    </row>
    <row r="3804" spans="1:31" x14ac:dyDescent="0.35">
      <c r="A3804" t="s">
        <v>11680</v>
      </c>
      <c r="B3804" t="s">
        <v>15</v>
      </c>
      <c r="C3804" t="s">
        <v>103</v>
      </c>
      <c r="D3804" s="2">
        <v>2000</v>
      </c>
      <c r="E3804" t="s">
        <v>11681</v>
      </c>
      <c r="F3804" s="2">
        <v>5.9</v>
      </c>
      <c r="G3804">
        <v>9100</v>
      </c>
      <c r="H3804" t="s">
        <v>3885</v>
      </c>
      <c r="I3804" t="s">
        <v>11682</v>
      </c>
      <c r="J3804" t="s">
        <v>10458</v>
      </c>
      <c r="K3804" s="3" t="s">
        <v>29</v>
      </c>
      <c r="L3804">
        <v>16000000</v>
      </c>
      <c r="M3804">
        <v>321279</v>
      </c>
      <c r="N3804" t="s">
        <v>6854</v>
      </c>
      <c r="O3804" s="2">
        <v>114</v>
      </c>
      <c r="Q3804" s="9" t="s">
        <v>103</v>
      </c>
      <c r="R3804" s="18">
        <v>2000</v>
      </c>
      <c r="S3804" s="26" t="s">
        <v>13703</v>
      </c>
      <c r="T3804" s="25" t="str">
        <f>LEFT(S3804,3)</f>
        <v>Jul</v>
      </c>
      <c r="U3804" s="9" t="s">
        <v>451</v>
      </c>
      <c r="V3804" s="18">
        <v>5.9</v>
      </c>
      <c r="W3804" s="9">
        <v>9100</v>
      </c>
      <c r="X3804" s="9" t="s">
        <v>3885</v>
      </c>
      <c r="Y3804" s="9" t="s">
        <v>11682</v>
      </c>
      <c r="Z3804" s="9" t="s">
        <v>10458</v>
      </c>
      <c r="AA3804" s="19" t="s">
        <v>29</v>
      </c>
      <c r="AB3804" s="9">
        <v>16000000</v>
      </c>
      <c r="AC3804" s="9">
        <v>321279</v>
      </c>
      <c r="AD3804" s="9" t="s">
        <v>6854</v>
      </c>
      <c r="AE3804" s="20">
        <v>114</v>
      </c>
    </row>
    <row r="3805" spans="1:31" x14ac:dyDescent="0.35">
      <c r="A3805" t="s">
        <v>11683</v>
      </c>
      <c r="B3805" t="s">
        <v>15</v>
      </c>
      <c r="C3805" t="s">
        <v>40</v>
      </c>
      <c r="D3805" s="2">
        <v>2000</v>
      </c>
      <c r="E3805" t="s">
        <v>11417</v>
      </c>
      <c r="F3805" s="2">
        <v>5</v>
      </c>
      <c r="G3805">
        <v>9900</v>
      </c>
      <c r="H3805" t="s">
        <v>1584</v>
      </c>
      <c r="I3805" t="s">
        <v>8261</v>
      </c>
      <c r="J3805" t="s">
        <v>159</v>
      </c>
      <c r="K3805" s="3" t="s">
        <v>451</v>
      </c>
      <c r="L3805">
        <v>63000000</v>
      </c>
      <c r="M3805">
        <v>10890222</v>
      </c>
      <c r="N3805" t="s">
        <v>43</v>
      </c>
      <c r="O3805" s="2">
        <v>105</v>
      </c>
      <c r="Q3805" s="10" t="s">
        <v>40</v>
      </c>
      <c r="R3805" s="21">
        <v>2000</v>
      </c>
      <c r="S3805" s="27" t="s">
        <v>13674</v>
      </c>
      <c r="T3805" s="25" t="str">
        <f>LEFT(S3805,3)</f>
        <v>Oct</v>
      </c>
      <c r="U3805" s="10" t="s">
        <v>29</v>
      </c>
      <c r="V3805" s="21">
        <v>5</v>
      </c>
      <c r="W3805" s="10">
        <v>9900</v>
      </c>
      <c r="X3805" s="10" t="s">
        <v>1584</v>
      </c>
      <c r="Y3805" s="10" t="s">
        <v>8261</v>
      </c>
      <c r="Z3805" s="10" t="s">
        <v>159</v>
      </c>
      <c r="AA3805" s="22" t="s">
        <v>451</v>
      </c>
      <c r="AB3805" s="10">
        <v>63000000</v>
      </c>
      <c r="AC3805" s="10">
        <v>10890222</v>
      </c>
      <c r="AD3805" s="10" t="s">
        <v>43</v>
      </c>
      <c r="AE3805" s="23">
        <v>105</v>
      </c>
    </row>
    <row r="3806" spans="1:31" x14ac:dyDescent="0.35">
      <c r="A3806" t="s">
        <v>11684</v>
      </c>
      <c r="B3806" t="s">
        <v>15</v>
      </c>
      <c r="C3806" t="s">
        <v>103</v>
      </c>
      <c r="D3806" s="2">
        <v>2000</v>
      </c>
      <c r="E3806" t="s">
        <v>11685</v>
      </c>
      <c r="F3806" s="2">
        <v>6.6</v>
      </c>
      <c r="G3806">
        <v>13000</v>
      </c>
      <c r="H3806" t="s">
        <v>7173</v>
      </c>
      <c r="I3806" t="s">
        <v>11686</v>
      </c>
      <c r="J3806" t="s">
        <v>4543</v>
      </c>
      <c r="K3806" s="3" t="s">
        <v>29</v>
      </c>
      <c r="L3806">
        <v>3600000</v>
      </c>
      <c r="M3806">
        <v>43805</v>
      </c>
      <c r="N3806" t="s">
        <v>11687</v>
      </c>
      <c r="O3806" s="2">
        <v>94</v>
      </c>
      <c r="Q3806" s="9" t="s">
        <v>103</v>
      </c>
      <c r="R3806" s="18">
        <v>2000</v>
      </c>
      <c r="S3806" s="26" t="s">
        <v>13704</v>
      </c>
      <c r="T3806" s="25" t="str">
        <f>LEFT(S3806,3)</f>
        <v>Aug</v>
      </c>
      <c r="U3806" s="9" t="s">
        <v>1110</v>
      </c>
      <c r="V3806" s="18">
        <v>6.6</v>
      </c>
      <c r="W3806" s="9">
        <v>13000</v>
      </c>
      <c r="X3806" s="9" t="s">
        <v>7173</v>
      </c>
      <c r="Y3806" s="9" t="s">
        <v>11686</v>
      </c>
      <c r="Z3806" s="9" t="s">
        <v>4543</v>
      </c>
      <c r="AA3806" s="19" t="s">
        <v>29</v>
      </c>
      <c r="AB3806" s="9">
        <v>3600000</v>
      </c>
      <c r="AC3806" s="9">
        <v>43805</v>
      </c>
      <c r="AD3806" s="9" t="s">
        <v>11687</v>
      </c>
      <c r="AE3806" s="20">
        <v>94</v>
      </c>
    </row>
    <row r="3807" spans="1:31" x14ac:dyDescent="0.35">
      <c r="A3807" t="s">
        <v>11688</v>
      </c>
      <c r="B3807" t="s">
        <v>15</v>
      </c>
      <c r="C3807" t="s">
        <v>103</v>
      </c>
      <c r="D3807" s="2">
        <v>2000</v>
      </c>
      <c r="E3807" t="s">
        <v>10782</v>
      </c>
      <c r="F3807" s="2">
        <v>5.0999999999999996</v>
      </c>
      <c r="G3807">
        <v>14000</v>
      </c>
      <c r="H3807" t="s">
        <v>3933</v>
      </c>
      <c r="I3807" t="s">
        <v>11689</v>
      </c>
      <c r="J3807" t="s">
        <v>4059</v>
      </c>
      <c r="K3807" s="3" t="s">
        <v>29</v>
      </c>
      <c r="L3807">
        <v>65000000</v>
      </c>
      <c r="M3807">
        <v>40443010</v>
      </c>
      <c r="N3807" t="s">
        <v>43</v>
      </c>
      <c r="O3807" s="2">
        <v>107</v>
      </c>
      <c r="Q3807" s="10" t="s">
        <v>103</v>
      </c>
      <c r="R3807" s="21">
        <v>2000</v>
      </c>
      <c r="S3807" s="27" t="s">
        <v>13596</v>
      </c>
      <c r="T3807" s="25" t="str">
        <f>LEFT(S3807,3)</f>
        <v>Aug</v>
      </c>
      <c r="U3807" s="10" t="s">
        <v>29</v>
      </c>
      <c r="V3807" s="21">
        <v>5.0999999999999996</v>
      </c>
      <c r="W3807" s="10">
        <v>14000</v>
      </c>
      <c r="X3807" s="10" t="s">
        <v>3933</v>
      </c>
      <c r="Y3807" s="10" t="s">
        <v>11689</v>
      </c>
      <c r="Z3807" s="10" t="s">
        <v>4059</v>
      </c>
      <c r="AA3807" s="22" t="s">
        <v>29</v>
      </c>
      <c r="AB3807" s="10">
        <v>65000000</v>
      </c>
      <c r="AC3807" s="10">
        <v>40443010</v>
      </c>
      <c r="AD3807" s="10" t="s">
        <v>43</v>
      </c>
      <c r="AE3807" s="23">
        <v>107</v>
      </c>
    </row>
    <row r="3808" spans="1:31" x14ac:dyDescent="0.35">
      <c r="A3808" t="s">
        <v>11690</v>
      </c>
      <c r="B3808" t="s">
        <v>15</v>
      </c>
      <c r="C3808" t="s">
        <v>16</v>
      </c>
      <c r="D3808" s="2">
        <v>2000</v>
      </c>
      <c r="E3808" t="s">
        <v>11691</v>
      </c>
      <c r="F3808" s="2">
        <v>6.2</v>
      </c>
      <c r="G3808">
        <v>15000</v>
      </c>
      <c r="H3808" t="s">
        <v>6982</v>
      </c>
      <c r="I3808" t="s">
        <v>6982</v>
      </c>
      <c r="J3808" t="s">
        <v>8559</v>
      </c>
      <c r="K3808" s="3" t="s">
        <v>21</v>
      </c>
      <c r="L3808">
        <v>0</v>
      </c>
      <c r="M3808">
        <v>1322763</v>
      </c>
      <c r="N3808" t="s">
        <v>6511</v>
      </c>
      <c r="O3808" s="2">
        <v>100</v>
      </c>
      <c r="Q3808" s="9" t="s">
        <v>16</v>
      </c>
      <c r="R3808" s="18">
        <v>2000</v>
      </c>
      <c r="S3808" s="26" t="s">
        <v>13675</v>
      </c>
      <c r="T3808" s="25" t="str">
        <f>LEFT(S3808,3)</f>
        <v>Dec</v>
      </c>
      <c r="U3808" s="9" t="s">
        <v>21</v>
      </c>
      <c r="V3808" s="18">
        <v>6.2</v>
      </c>
      <c r="W3808" s="9">
        <v>15000</v>
      </c>
      <c r="X3808" s="9" t="s">
        <v>6982</v>
      </c>
      <c r="Y3808" s="9" t="s">
        <v>6982</v>
      </c>
      <c r="Z3808" s="9" t="s">
        <v>8559</v>
      </c>
      <c r="AA3808" s="19" t="s">
        <v>21</v>
      </c>
      <c r="AB3808" s="9">
        <v>0</v>
      </c>
      <c r="AC3808" s="9">
        <v>1322763</v>
      </c>
      <c r="AD3808" s="9" t="s">
        <v>6511</v>
      </c>
      <c r="AE3808" s="20">
        <v>100</v>
      </c>
    </row>
    <row r="3809" spans="1:31" x14ac:dyDescent="0.35">
      <c r="A3809" t="s">
        <v>11692</v>
      </c>
      <c r="B3809" t="s">
        <v>15</v>
      </c>
      <c r="C3809" t="s">
        <v>40</v>
      </c>
      <c r="D3809" s="2">
        <v>2000</v>
      </c>
      <c r="E3809" t="s">
        <v>11320</v>
      </c>
      <c r="F3809" s="2">
        <v>6.8</v>
      </c>
      <c r="G3809">
        <v>21000</v>
      </c>
      <c r="H3809" t="s">
        <v>686</v>
      </c>
      <c r="I3809" t="s">
        <v>686</v>
      </c>
      <c r="J3809" t="s">
        <v>11693</v>
      </c>
      <c r="K3809" s="3" t="s">
        <v>451</v>
      </c>
      <c r="L3809">
        <v>0</v>
      </c>
      <c r="M3809">
        <v>9206279</v>
      </c>
      <c r="N3809" t="s">
        <v>11694</v>
      </c>
      <c r="O3809" s="2">
        <v>105</v>
      </c>
      <c r="Q3809" s="10" t="s">
        <v>40</v>
      </c>
      <c r="R3809" s="21">
        <v>2000</v>
      </c>
      <c r="S3809" s="27" t="s">
        <v>13663</v>
      </c>
      <c r="T3809" s="25" t="str">
        <f>LEFT(S3809,3)</f>
        <v>Jan</v>
      </c>
      <c r="U3809" s="10" t="s">
        <v>29</v>
      </c>
      <c r="V3809" s="21">
        <v>6.8</v>
      </c>
      <c r="W3809" s="10">
        <v>21000</v>
      </c>
      <c r="X3809" s="10" t="s">
        <v>686</v>
      </c>
      <c r="Y3809" s="10" t="s">
        <v>686</v>
      </c>
      <c r="Z3809" s="10" t="s">
        <v>11693</v>
      </c>
      <c r="AA3809" s="22" t="s">
        <v>451</v>
      </c>
      <c r="AB3809" s="10">
        <v>0</v>
      </c>
      <c r="AC3809" s="10">
        <v>9206279</v>
      </c>
      <c r="AD3809" s="10" t="s">
        <v>11694</v>
      </c>
      <c r="AE3809" s="23">
        <v>105</v>
      </c>
    </row>
    <row r="3810" spans="1:31" x14ac:dyDescent="0.35">
      <c r="A3810" t="s">
        <v>11695</v>
      </c>
      <c r="B3810" t="s">
        <v>336</v>
      </c>
      <c r="C3810" t="s">
        <v>389</v>
      </c>
      <c r="D3810" s="2">
        <v>2000</v>
      </c>
      <c r="E3810" t="s">
        <v>11293</v>
      </c>
      <c r="F3810" s="2">
        <v>6.2</v>
      </c>
      <c r="G3810">
        <v>12000</v>
      </c>
      <c r="H3810" t="s">
        <v>11696</v>
      </c>
      <c r="I3810" t="s">
        <v>11697</v>
      </c>
      <c r="J3810" t="s">
        <v>11698</v>
      </c>
      <c r="K3810" s="3" t="s">
        <v>5816</v>
      </c>
      <c r="L3810">
        <v>30000000</v>
      </c>
      <c r="M3810">
        <v>103291131</v>
      </c>
      <c r="N3810" t="s">
        <v>43</v>
      </c>
      <c r="O3810" s="2">
        <v>78</v>
      </c>
      <c r="Q3810" s="9" t="s">
        <v>389</v>
      </c>
      <c r="R3810" s="18">
        <v>2000</v>
      </c>
      <c r="S3810" s="26" t="s">
        <v>13658</v>
      </c>
      <c r="T3810" s="25" t="str">
        <f>LEFT(S3810,3)</f>
        <v>Nov</v>
      </c>
      <c r="U3810" s="9" t="s">
        <v>29</v>
      </c>
      <c r="V3810" s="18">
        <v>6.2</v>
      </c>
      <c r="W3810" s="9">
        <v>12000</v>
      </c>
      <c r="X3810" s="9" t="s">
        <v>11696</v>
      </c>
      <c r="Y3810" s="9" t="s">
        <v>11697</v>
      </c>
      <c r="Z3810" s="9" t="s">
        <v>11698</v>
      </c>
      <c r="AA3810" s="19" t="s">
        <v>5816</v>
      </c>
      <c r="AB3810" s="9">
        <v>30000000</v>
      </c>
      <c r="AC3810" s="9">
        <v>103291131</v>
      </c>
      <c r="AD3810" s="9" t="s">
        <v>43</v>
      </c>
      <c r="AE3810" s="20">
        <v>78</v>
      </c>
    </row>
    <row r="3811" spans="1:31" x14ac:dyDescent="0.35">
      <c r="A3811" t="s">
        <v>11699</v>
      </c>
      <c r="B3811" t="s">
        <v>446</v>
      </c>
      <c r="C3811" t="s">
        <v>16</v>
      </c>
      <c r="D3811" s="2">
        <v>2000</v>
      </c>
      <c r="E3811" t="s">
        <v>11700</v>
      </c>
      <c r="F3811" s="2">
        <v>7.2</v>
      </c>
      <c r="G3811">
        <v>13000</v>
      </c>
      <c r="H3811" t="s">
        <v>11701</v>
      </c>
      <c r="I3811" t="s">
        <v>11701</v>
      </c>
      <c r="J3811" t="s">
        <v>6373</v>
      </c>
      <c r="K3811" s="3" t="s">
        <v>451</v>
      </c>
      <c r="L3811">
        <v>0</v>
      </c>
      <c r="M3811">
        <v>95242</v>
      </c>
      <c r="N3811" t="s">
        <v>11702</v>
      </c>
      <c r="O3811" s="2">
        <v>118</v>
      </c>
      <c r="Q3811" s="10" t="s">
        <v>16</v>
      </c>
      <c r="R3811" s="21">
        <v>2000</v>
      </c>
      <c r="S3811" s="27" t="s">
        <v>13705</v>
      </c>
      <c r="T3811" s="25" t="str">
        <f>LEFT(S3811,3)</f>
        <v>Nov</v>
      </c>
      <c r="U3811" s="10" t="s">
        <v>29</v>
      </c>
      <c r="V3811" s="21">
        <v>7.2</v>
      </c>
      <c r="W3811" s="10">
        <v>13000</v>
      </c>
      <c r="X3811" s="10" t="s">
        <v>11701</v>
      </c>
      <c r="Y3811" s="10" t="s">
        <v>11701</v>
      </c>
      <c r="Z3811" s="10" t="s">
        <v>6373</v>
      </c>
      <c r="AA3811" s="22" t="s">
        <v>451</v>
      </c>
      <c r="AB3811" s="10">
        <v>0</v>
      </c>
      <c r="AC3811" s="10">
        <v>95242</v>
      </c>
      <c r="AD3811" s="10" t="s">
        <v>11702</v>
      </c>
      <c r="AE3811" s="23">
        <v>118</v>
      </c>
    </row>
    <row r="3812" spans="1:31" x14ac:dyDescent="0.35">
      <c r="A3812" t="s">
        <v>11703</v>
      </c>
      <c r="B3812" t="s">
        <v>15</v>
      </c>
      <c r="C3812" t="s">
        <v>16</v>
      </c>
      <c r="D3812" s="2">
        <v>2000</v>
      </c>
      <c r="E3812" t="s">
        <v>11704</v>
      </c>
      <c r="F3812" s="2">
        <v>6.9</v>
      </c>
      <c r="G3812">
        <v>5000</v>
      </c>
      <c r="H3812" t="s">
        <v>11705</v>
      </c>
      <c r="I3812" t="s">
        <v>11705</v>
      </c>
      <c r="J3812" t="s">
        <v>11706</v>
      </c>
      <c r="K3812" s="3" t="s">
        <v>194</v>
      </c>
      <c r="L3812">
        <v>0</v>
      </c>
      <c r="M3812">
        <v>254380</v>
      </c>
      <c r="N3812" t="s">
        <v>5497</v>
      </c>
      <c r="O3812" s="2">
        <v>87</v>
      </c>
      <c r="Q3812" s="9" t="s">
        <v>16</v>
      </c>
      <c r="R3812" s="18">
        <v>2000</v>
      </c>
      <c r="S3812" s="26" t="s">
        <v>13693</v>
      </c>
      <c r="T3812" s="25" t="str">
        <f>LEFT(S3812,3)</f>
        <v>Sep</v>
      </c>
      <c r="U3812" s="9" t="s">
        <v>194</v>
      </c>
      <c r="V3812" s="18">
        <v>6.9</v>
      </c>
      <c r="W3812" s="9">
        <v>5000</v>
      </c>
      <c r="X3812" s="9" t="s">
        <v>11705</v>
      </c>
      <c r="Y3812" s="9" t="s">
        <v>11705</v>
      </c>
      <c r="Z3812" s="9" t="s">
        <v>11706</v>
      </c>
      <c r="AA3812" s="19" t="s">
        <v>194</v>
      </c>
      <c r="AB3812" s="9">
        <v>0</v>
      </c>
      <c r="AC3812" s="9">
        <v>254380</v>
      </c>
      <c r="AD3812" s="9" t="s">
        <v>5497</v>
      </c>
      <c r="AE3812" s="20">
        <v>87</v>
      </c>
    </row>
    <row r="3813" spans="1:31" x14ac:dyDescent="0.35">
      <c r="A3813" t="s">
        <v>11707</v>
      </c>
      <c r="B3813" t="s">
        <v>15</v>
      </c>
      <c r="C3813" t="s">
        <v>103</v>
      </c>
      <c r="D3813" s="2">
        <v>2000</v>
      </c>
      <c r="E3813" t="s">
        <v>11708</v>
      </c>
      <c r="F3813" s="2">
        <v>6.7</v>
      </c>
      <c r="G3813">
        <v>13000</v>
      </c>
      <c r="H3813" t="s">
        <v>10590</v>
      </c>
      <c r="I3813" t="s">
        <v>11709</v>
      </c>
      <c r="J3813" t="s">
        <v>1870</v>
      </c>
      <c r="K3813" s="3" t="s">
        <v>21</v>
      </c>
      <c r="L3813">
        <v>0</v>
      </c>
      <c r="M3813">
        <v>30915</v>
      </c>
      <c r="N3813" t="s">
        <v>11060</v>
      </c>
      <c r="O3813" s="2">
        <v>103</v>
      </c>
      <c r="Q3813" s="10" t="s">
        <v>103</v>
      </c>
      <c r="R3813" s="21">
        <v>2000</v>
      </c>
      <c r="S3813" s="27" t="s">
        <v>13664</v>
      </c>
      <c r="T3813" s="25" t="str">
        <f>LEFT(S3813,3)</f>
        <v>Jun</v>
      </c>
      <c r="U3813" s="10" t="s">
        <v>21</v>
      </c>
      <c r="V3813" s="21">
        <v>6.7</v>
      </c>
      <c r="W3813" s="10">
        <v>13000</v>
      </c>
      <c r="X3813" s="10" t="s">
        <v>10590</v>
      </c>
      <c r="Y3813" s="10" t="s">
        <v>11709</v>
      </c>
      <c r="Z3813" s="10" t="s">
        <v>1870</v>
      </c>
      <c r="AA3813" s="22" t="s">
        <v>21</v>
      </c>
      <c r="AB3813" s="10">
        <v>0</v>
      </c>
      <c r="AC3813" s="10">
        <v>30915</v>
      </c>
      <c r="AD3813" s="10" t="s">
        <v>11060</v>
      </c>
      <c r="AE3813" s="23">
        <v>103</v>
      </c>
    </row>
    <row r="3814" spans="1:31" x14ac:dyDescent="0.35">
      <c r="A3814" t="s">
        <v>11710</v>
      </c>
      <c r="B3814" t="s">
        <v>446</v>
      </c>
      <c r="C3814" t="s">
        <v>33</v>
      </c>
      <c r="D3814" s="2">
        <v>2000</v>
      </c>
      <c r="E3814" t="s">
        <v>11331</v>
      </c>
      <c r="F3814" s="2">
        <v>6.5</v>
      </c>
      <c r="G3814">
        <v>52000</v>
      </c>
      <c r="H3814" t="s">
        <v>11711</v>
      </c>
      <c r="I3814" t="s">
        <v>2906</v>
      </c>
      <c r="J3814" t="s">
        <v>10324</v>
      </c>
      <c r="K3814" s="3" t="s">
        <v>451</v>
      </c>
      <c r="L3814">
        <v>0</v>
      </c>
      <c r="M3814">
        <v>60726164</v>
      </c>
      <c r="N3814" t="s">
        <v>10325</v>
      </c>
      <c r="O3814" s="2">
        <v>88</v>
      </c>
      <c r="Q3814" s="9" t="s">
        <v>33</v>
      </c>
      <c r="R3814" s="18">
        <v>2000</v>
      </c>
      <c r="S3814" s="26" t="s">
        <v>13665</v>
      </c>
      <c r="T3814" s="25" t="str">
        <f>LEFT(S3814,3)</f>
        <v>Oct</v>
      </c>
      <c r="U3814" s="9" t="s">
        <v>29</v>
      </c>
      <c r="V3814" s="18">
        <v>6.5</v>
      </c>
      <c r="W3814" s="9">
        <v>52000</v>
      </c>
      <c r="X3814" s="9" t="s">
        <v>11711</v>
      </c>
      <c r="Y3814" s="9" t="s">
        <v>2906</v>
      </c>
      <c r="Z3814" s="9" t="s">
        <v>10324</v>
      </c>
      <c r="AA3814" s="19" t="s">
        <v>451</v>
      </c>
      <c r="AB3814" s="9">
        <v>0</v>
      </c>
      <c r="AC3814" s="9">
        <v>60726164</v>
      </c>
      <c r="AD3814" s="9" t="s">
        <v>10325</v>
      </c>
      <c r="AE3814" s="20">
        <v>88</v>
      </c>
    </row>
    <row r="3815" spans="1:31" x14ac:dyDescent="0.35">
      <c r="A3815" t="s">
        <v>11712</v>
      </c>
      <c r="B3815" t="s">
        <v>32</v>
      </c>
      <c r="C3815" t="s">
        <v>40</v>
      </c>
      <c r="D3815" s="2">
        <v>2000</v>
      </c>
      <c r="E3815" t="s">
        <v>10685</v>
      </c>
      <c r="F3815" s="2">
        <v>6.7</v>
      </c>
      <c r="G3815">
        <v>38000</v>
      </c>
      <c r="H3815" t="s">
        <v>288</v>
      </c>
      <c r="I3815" t="s">
        <v>288</v>
      </c>
      <c r="J3815" t="s">
        <v>288</v>
      </c>
      <c r="K3815" s="3" t="s">
        <v>29</v>
      </c>
      <c r="L3815">
        <v>25000000</v>
      </c>
      <c r="M3815">
        <v>29934477</v>
      </c>
      <c r="N3815" t="s">
        <v>9685</v>
      </c>
      <c r="O3815" s="2">
        <v>94</v>
      </c>
      <c r="Q3815" s="10" t="s">
        <v>40</v>
      </c>
      <c r="R3815" s="21">
        <v>2000</v>
      </c>
      <c r="S3815" s="27" t="s">
        <v>13578</v>
      </c>
      <c r="T3815" s="25" t="str">
        <f>LEFT(S3815,3)</f>
        <v>May</v>
      </c>
      <c r="U3815" s="10" t="s">
        <v>29</v>
      </c>
      <c r="V3815" s="21">
        <v>6.7</v>
      </c>
      <c r="W3815" s="10">
        <v>38000</v>
      </c>
      <c r="X3815" s="10" t="s">
        <v>288</v>
      </c>
      <c r="Y3815" s="10" t="s">
        <v>288</v>
      </c>
      <c r="Z3815" s="10" t="s">
        <v>288</v>
      </c>
      <c r="AA3815" s="22" t="s">
        <v>29</v>
      </c>
      <c r="AB3815" s="10">
        <v>25000000</v>
      </c>
      <c r="AC3815" s="10">
        <v>29934477</v>
      </c>
      <c r="AD3815" s="10" t="s">
        <v>9685</v>
      </c>
      <c r="AE3815" s="23">
        <v>94</v>
      </c>
    </row>
    <row r="3816" spans="1:31" x14ac:dyDescent="0.35">
      <c r="A3816" t="s">
        <v>11713</v>
      </c>
      <c r="B3816" t="s">
        <v>446</v>
      </c>
      <c r="C3816" t="s">
        <v>40</v>
      </c>
      <c r="D3816" s="2">
        <v>2000</v>
      </c>
      <c r="E3816" t="s">
        <v>11714</v>
      </c>
      <c r="F3816" s="2">
        <v>7.6</v>
      </c>
      <c r="G3816">
        <v>18000</v>
      </c>
      <c r="H3816" t="s">
        <v>11715</v>
      </c>
      <c r="I3816" t="s">
        <v>11715</v>
      </c>
      <c r="J3816" t="s">
        <v>11716</v>
      </c>
      <c r="K3816" s="3" t="s">
        <v>1092</v>
      </c>
      <c r="L3816">
        <v>0</v>
      </c>
      <c r="M3816">
        <v>80334</v>
      </c>
      <c r="N3816" t="s">
        <v>11702</v>
      </c>
      <c r="O3816" s="2">
        <v>98</v>
      </c>
      <c r="Q3816" s="9" t="s">
        <v>40</v>
      </c>
      <c r="R3816" s="18">
        <v>2000</v>
      </c>
      <c r="S3816" s="26" t="s">
        <v>13665</v>
      </c>
      <c r="T3816" s="25" t="str">
        <f>LEFT(S3816,3)</f>
        <v>Oct</v>
      </c>
      <c r="U3816" s="9" t="s">
        <v>1092</v>
      </c>
      <c r="V3816" s="18">
        <v>7.6</v>
      </c>
      <c r="W3816" s="9">
        <v>18000</v>
      </c>
      <c r="X3816" s="9" t="s">
        <v>11715</v>
      </c>
      <c r="Y3816" s="9" t="s">
        <v>11715</v>
      </c>
      <c r="Z3816" s="9" t="s">
        <v>11716</v>
      </c>
      <c r="AA3816" s="19" t="s">
        <v>1092</v>
      </c>
      <c r="AB3816" s="9">
        <v>0</v>
      </c>
      <c r="AC3816" s="9">
        <v>80334</v>
      </c>
      <c r="AD3816" s="9" t="s">
        <v>11702</v>
      </c>
      <c r="AE3816" s="20">
        <v>98</v>
      </c>
    </row>
    <row r="3817" spans="1:31" x14ac:dyDescent="0.35">
      <c r="A3817" t="s">
        <v>11717</v>
      </c>
      <c r="B3817" t="s">
        <v>1998</v>
      </c>
      <c r="C3817" t="s">
        <v>16</v>
      </c>
      <c r="D3817" s="2">
        <v>2000</v>
      </c>
      <c r="E3817" t="s">
        <v>11293</v>
      </c>
      <c r="F3817" s="2">
        <v>5.7</v>
      </c>
      <c r="G3817">
        <v>20000</v>
      </c>
      <c r="H3817" t="s">
        <v>7234</v>
      </c>
      <c r="I3817" t="s">
        <v>7234</v>
      </c>
      <c r="J3817" t="s">
        <v>9659</v>
      </c>
      <c r="K3817" s="3" t="s">
        <v>29</v>
      </c>
      <c r="L3817">
        <v>35000000</v>
      </c>
      <c r="M3817">
        <v>53425292</v>
      </c>
      <c r="N3817" t="s">
        <v>3743</v>
      </c>
      <c r="O3817" s="2">
        <v>106</v>
      </c>
      <c r="Q3817" s="10" t="s">
        <v>16</v>
      </c>
      <c r="R3817" s="21">
        <v>2000</v>
      </c>
      <c r="S3817" s="27" t="s">
        <v>13658</v>
      </c>
      <c r="T3817" s="25" t="str">
        <f>LEFT(S3817,3)</f>
        <v>Nov</v>
      </c>
      <c r="U3817" s="10" t="s">
        <v>29</v>
      </c>
      <c r="V3817" s="21">
        <v>5.7</v>
      </c>
      <c r="W3817" s="10">
        <v>20000</v>
      </c>
      <c r="X3817" s="10" t="s">
        <v>7234</v>
      </c>
      <c r="Y3817" s="10" t="s">
        <v>7234</v>
      </c>
      <c r="Z3817" s="10" t="s">
        <v>9659</v>
      </c>
      <c r="AA3817" s="22" t="s">
        <v>29</v>
      </c>
      <c r="AB3817" s="10">
        <v>35000000</v>
      </c>
      <c r="AC3817" s="10">
        <v>53425292</v>
      </c>
      <c r="AD3817" s="10" t="s">
        <v>3743</v>
      </c>
      <c r="AE3817" s="23">
        <v>106</v>
      </c>
    </row>
    <row r="3818" spans="1:31" x14ac:dyDescent="0.35">
      <c r="A3818" t="s">
        <v>11718</v>
      </c>
      <c r="B3818" t="s">
        <v>1998</v>
      </c>
      <c r="C3818" t="s">
        <v>40</v>
      </c>
      <c r="D3818" s="2">
        <v>2000</v>
      </c>
      <c r="E3818" t="s">
        <v>11719</v>
      </c>
      <c r="F3818" s="2">
        <v>7.3</v>
      </c>
      <c r="G3818">
        <v>9200</v>
      </c>
      <c r="H3818" t="s">
        <v>11720</v>
      </c>
      <c r="I3818" t="s">
        <v>11720</v>
      </c>
      <c r="J3818" t="s">
        <v>11721</v>
      </c>
      <c r="K3818" s="3" t="s">
        <v>305</v>
      </c>
      <c r="L3818">
        <v>0</v>
      </c>
      <c r="M3818">
        <v>9719848</v>
      </c>
      <c r="N3818" t="s">
        <v>11722</v>
      </c>
      <c r="O3818" s="2">
        <v>114</v>
      </c>
      <c r="Q3818" s="9" t="s">
        <v>40</v>
      </c>
      <c r="R3818" s="18">
        <v>2000</v>
      </c>
      <c r="S3818" s="26" t="s">
        <v>13706</v>
      </c>
      <c r="T3818" s="25" t="str">
        <f>LEFT(S3818,3)</f>
        <v>Nov</v>
      </c>
      <c r="U3818" s="9" t="s">
        <v>29</v>
      </c>
      <c r="V3818" s="18">
        <v>7.3</v>
      </c>
      <c r="W3818" s="9">
        <v>9200</v>
      </c>
      <c r="X3818" s="9" t="s">
        <v>11720</v>
      </c>
      <c r="Y3818" s="9" t="s">
        <v>11720</v>
      </c>
      <c r="Z3818" s="9" t="s">
        <v>11721</v>
      </c>
      <c r="AA3818" s="19" t="s">
        <v>305</v>
      </c>
      <c r="AB3818" s="9">
        <v>0</v>
      </c>
      <c r="AC3818" s="9">
        <v>9719848</v>
      </c>
      <c r="AD3818" s="9" t="s">
        <v>11722</v>
      </c>
      <c r="AE3818" s="20">
        <v>114</v>
      </c>
    </row>
    <row r="3819" spans="1:31" x14ac:dyDescent="0.35">
      <c r="A3819" t="s">
        <v>11723</v>
      </c>
      <c r="C3819" t="s">
        <v>103</v>
      </c>
      <c r="D3819" s="2">
        <v>2000</v>
      </c>
      <c r="E3819" t="s">
        <v>11724</v>
      </c>
      <c r="F3819" s="2">
        <v>7.1</v>
      </c>
      <c r="G3819">
        <v>22000</v>
      </c>
      <c r="H3819" t="s">
        <v>5462</v>
      </c>
      <c r="I3819" t="s">
        <v>5462</v>
      </c>
      <c r="J3819" t="s">
        <v>5462</v>
      </c>
      <c r="K3819" s="3" t="s">
        <v>29</v>
      </c>
      <c r="L3819">
        <v>10000000</v>
      </c>
      <c r="M3819">
        <v>15250594</v>
      </c>
      <c r="N3819" t="s">
        <v>1785</v>
      </c>
      <c r="O3819" s="2">
        <v>114</v>
      </c>
      <c r="Q3819" s="10" t="s">
        <v>103</v>
      </c>
      <c r="R3819" s="21">
        <v>2000</v>
      </c>
      <c r="S3819" s="27" t="s">
        <v>13707</v>
      </c>
      <c r="T3819" s="25" t="str">
        <f>LEFT(S3819,3)</f>
        <v>Jan</v>
      </c>
      <c r="U3819" s="10" t="s">
        <v>2107</v>
      </c>
      <c r="V3819" s="21">
        <v>7.1</v>
      </c>
      <c r="W3819" s="10">
        <v>22000</v>
      </c>
      <c r="X3819" s="10" t="s">
        <v>5462</v>
      </c>
      <c r="Y3819" s="10" t="s">
        <v>5462</v>
      </c>
      <c r="Z3819" s="10" t="s">
        <v>5462</v>
      </c>
      <c r="AA3819" s="22" t="s">
        <v>29</v>
      </c>
      <c r="AB3819" s="10">
        <v>10000000</v>
      </c>
      <c r="AC3819" s="10">
        <v>15250594</v>
      </c>
      <c r="AD3819" s="10" t="s">
        <v>1785</v>
      </c>
      <c r="AE3819" s="23">
        <v>114</v>
      </c>
    </row>
    <row r="3820" spans="1:31" x14ac:dyDescent="0.35">
      <c r="A3820" t="s">
        <v>11725</v>
      </c>
      <c r="B3820" t="s">
        <v>15</v>
      </c>
      <c r="C3820" t="s">
        <v>40</v>
      </c>
      <c r="D3820" s="2">
        <v>2000</v>
      </c>
      <c r="E3820" t="s">
        <v>11726</v>
      </c>
      <c r="F3820" s="2">
        <v>6.5</v>
      </c>
      <c r="G3820">
        <v>5200</v>
      </c>
      <c r="H3820" t="s">
        <v>11727</v>
      </c>
      <c r="I3820" t="s">
        <v>11727</v>
      </c>
      <c r="J3820" t="s">
        <v>11728</v>
      </c>
      <c r="K3820" s="3" t="s">
        <v>21</v>
      </c>
      <c r="L3820">
        <v>0</v>
      </c>
      <c r="M3820">
        <v>1400</v>
      </c>
      <c r="N3820" t="s">
        <v>5935</v>
      </c>
      <c r="O3820" s="2">
        <v>103</v>
      </c>
      <c r="Q3820" s="9" t="s">
        <v>40</v>
      </c>
      <c r="R3820" s="18">
        <v>2000</v>
      </c>
      <c r="S3820" s="26" t="s">
        <v>13708</v>
      </c>
      <c r="T3820" s="25" t="str">
        <f>LEFT(S3820,3)</f>
        <v>Feb</v>
      </c>
      <c r="U3820" s="9" t="s">
        <v>29</v>
      </c>
      <c r="V3820" s="18">
        <v>6.5</v>
      </c>
      <c r="W3820" s="9">
        <v>5200</v>
      </c>
      <c r="X3820" s="9" t="s">
        <v>11727</v>
      </c>
      <c r="Y3820" s="9" t="s">
        <v>11727</v>
      </c>
      <c r="Z3820" s="9" t="s">
        <v>11728</v>
      </c>
      <c r="AA3820" s="19" t="s">
        <v>21</v>
      </c>
      <c r="AB3820" s="9">
        <v>0</v>
      </c>
      <c r="AC3820" s="9">
        <v>1400</v>
      </c>
      <c r="AD3820" s="9" t="s">
        <v>5935</v>
      </c>
      <c r="AE3820" s="20">
        <v>103</v>
      </c>
    </row>
    <row r="3821" spans="1:31" x14ac:dyDescent="0.35">
      <c r="A3821" t="s">
        <v>11729</v>
      </c>
      <c r="B3821" t="s">
        <v>15</v>
      </c>
      <c r="C3821" t="s">
        <v>40</v>
      </c>
      <c r="D3821" s="2">
        <v>2000</v>
      </c>
      <c r="E3821" t="s">
        <v>11463</v>
      </c>
      <c r="F3821" s="2">
        <v>6.2</v>
      </c>
      <c r="G3821">
        <v>33000</v>
      </c>
      <c r="H3821" t="s">
        <v>10033</v>
      </c>
      <c r="I3821" t="s">
        <v>11730</v>
      </c>
      <c r="J3821" t="s">
        <v>8027</v>
      </c>
      <c r="K3821" s="3" t="s">
        <v>5816</v>
      </c>
      <c r="L3821">
        <v>35000000</v>
      </c>
      <c r="M3821">
        <v>29364989</v>
      </c>
      <c r="N3821" t="s">
        <v>7360</v>
      </c>
      <c r="O3821" s="2">
        <v>110</v>
      </c>
      <c r="Q3821" s="10" t="s">
        <v>40</v>
      </c>
      <c r="R3821" s="21">
        <v>2000</v>
      </c>
      <c r="S3821" s="27" t="s">
        <v>13677</v>
      </c>
      <c r="T3821" s="25" t="str">
        <f>LEFT(S3821,3)</f>
        <v>Sep</v>
      </c>
      <c r="U3821" s="10" t="s">
        <v>29</v>
      </c>
      <c r="V3821" s="21">
        <v>6.2</v>
      </c>
      <c r="W3821" s="10">
        <v>33000</v>
      </c>
      <c r="X3821" s="10" t="s">
        <v>10033</v>
      </c>
      <c r="Y3821" s="10" t="s">
        <v>11730</v>
      </c>
      <c r="Z3821" s="10" t="s">
        <v>8027</v>
      </c>
      <c r="AA3821" s="22" t="s">
        <v>5816</v>
      </c>
      <c r="AB3821" s="10">
        <v>35000000</v>
      </c>
      <c r="AC3821" s="10">
        <v>29364989</v>
      </c>
      <c r="AD3821" s="10" t="s">
        <v>7360</v>
      </c>
      <c r="AE3821" s="23">
        <v>110</v>
      </c>
    </row>
    <row r="3822" spans="1:31" x14ac:dyDescent="0.35">
      <c r="A3822" t="s">
        <v>11731</v>
      </c>
      <c r="B3822" t="s">
        <v>32</v>
      </c>
      <c r="C3822" t="s">
        <v>776</v>
      </c>
      <c r="D3822" s="2">
        <v>2000</v>
      </c>
      <c r="E3822" t="s">
        <v>11732</v>
      </c>
      <c r="F3822" s="2">
        <v>7</v>
      </c>
      <c r="G3822">
        <v>7200</v>
      </c>
      <c r="H3822" t="s">
        <v>5044</v>
      </c>
      <c r="I3822" t="s">
        <v>7444</v>
      </c>
      <c r="J3822" t="s">
        <v>10441</v>
      </c>
      <c r="K3822" s="3" t="s">
        <v>21</v>
      </c>
      <c r="L3822">
        <v>10000000</v>
      </c>
      <c r="M3822">
        <v>5164404</v>
      </c>
      <c r="N3822" t="s">
        <v>11733</v>
      </c>
      <c r="O3822" s="2">
        <v>135</v>
      </c>
      <c r="Q3822" s="9" t="s">
        <v>776</v>
      </c>
      <c r="R3822" s="18">
        <v>2000</v>
      </c>
      <c r="S3822" s="26" t="s">
        <v>13697</v>
      </c>
      <c r="T3822" s="25" t="str">
        <f>LEFT(S3822,3)</f>
        <v>Oct</v>
      </c>
      <c r="U3822" s="9" t="s">
        <v>21</v>
      </c>
      <c r="V3822" s="18">
        <v>7</v>
      </c>
      <c r="W3822" s="9">
        <v>7200</v>
      </c>
      <c r="X3822" s="9" t="s">
        <v>5044</v>
      </c>
      <c r="Y3822" s="9" t="s">
        <v>7444</v>
      </c>
      <c r="Z3822" s="9" t="s">
        <v>10441</v>
      </c>
      <c r="AA3822" s="19" t="s">
        <v>21</v>
      </c>
      <c r="AB3822" s="9">
        <v>10000000</v>
      </c>
      <c r="AC3822" s="9">
        <v>5164404</v>
      </c>
      <c r="AD3822" s="9" t="s">
        <v>11733</v>
      </c>
      <c r="AE3822" s="20">
        <v>135</v>
      </c>
    </row>
    <row r="3823" spans="1:31" x14ac:dyDescent="0.35">
      <c r="A3823" t="s">
        <v>11734</v>
      </c>
      <c r="B3823" t="s">
        <v>1998</v>
      </c>
      <c r="C3823" t="s">
        <v>40</v>
      </c>
      <c r="D3823" s="2">
        <v>2000</v>
      </c>
      <c r="E3823" t="s">
        <v>11285</v>
      </c>
      <c r="F3823" s="2">
        <v>5.6</v>
      </c>
      <c r="G3823">
        <v>3700</v>
      </c>
      <c r="H3823" t="s">
        <v>902</v>
      </c>
      <c r="I3823" t="s">
        <v>10582</v>
      </c>
      <c r="J3823" t="s">
        <v>11735</v>
      </c>
      <c r="K3823" s="3" t="s">
        <v>29</v>
      </c>
      <c r="L3823">
        <v>14000000</v>
      </c>
      <c r="M3823">
        <v>3169930</v>
      </c>
      <c r="N3823" t="s">
        <v>11069</v>
      </c>
      <c r="O3823" s="2">
        <v>112</v>
      </c>
      <c r="Q3823" s="10" t="s">
        <v>40</v>
      </c>
      <c r="R3823" s="21">
        <v>2000</v>
      </c>
      <c r="S3823" s="27" t="s">
        <v>13656</v>
      </c>
      <c r="T3823" s="25" t="str">
        <f>LEFT(S3823,3)</f>
        <v>Sep</v>
      </c>
      <c r="U3823" s="10" t="s">
        <v>29</v>
      </c>
      <c r="V3823" s="21">
        <v>5.6</v>
      </c>
      <c r="W3823" s="10">
        <v>3700</v>
      </c>
      <c r="X3823" s="10" t="s">
        <v>902</v>
      </c>
      <c r="Y3823" s="10" t="s">
        <v>10582</v>
      </c>
      <c r="Z3823" s="10" t="s">
        <v>11735</v>
      </c>
      <c r="AA3823" s="22" t="s">
        <v>29</v>
      </c>
      <c r="AB3823" s="10">
        <v>14000000</v>
      </c>
      <c r="AC3823" s="10">
        <v>3169930</v>
      </c>
      <c r="AD3823" s="10" t="s">
        <v>11069</v>
      </c>
      <c r="AE3823" s="23">
        <v>112</v>
      </c>
    </row>
    <row r="3824" spans="1:31" x14ac:dyDescent="0.35">
      <c r="A3824" t="s">
        <v>11736</v>
      </c>
      <c r="B3824" t="s">
        <v>1998</v>
      </c>
      <c r="C3824" t="s">
        <v>16</v>
      </c>
      <c r="D3824" s="2">
        <v>2000</v>
      </c>
      <c r="E3824" t="s">
        <v>10858</v>
      </c>
      <c r="F3824" s="2">
        <v>5.2</v>
      </c>
      <c r="G3824">
        <v>8300</v>
      </c>
      <c r="H3824" t="s">
        <v>11737</v>
      </c>
      <c r="I3824" t="s">
        <v>11738</v>
      </c>
      <c r="J3824" t="s">
        <v>11739</v>
      </c>
      <c r="K3824" s="3" t="s">
        <v>29</v>
      </c>
      <c r="L3824">
        <v>15000000</v>
      </c>
      <c r="M3824">
        <v>10873148</v>
      </c>
      <c r="N3824" t="s">
        <v>9108</v>
      </c>
      <c r="O3824" s="2">
        <v>96</v>
      </c>
      <c r="Q3824" s="9" t="s">
        <v>16</v>
      </c>
      <c r="R3824" s="18">
        <v>2000</v>
      </c>
      <c r="S3824" s="26" t="s">
        <v>13605</v>
      </c>
      <c r="T3824" s="25" t="str">
        <f>LEFT(S3824,3)</f>
        <v>Mar</v>
      </c>
      <c r="U3824" s="9" t="s">
        <v>29</v>
      </c>
      <c r="V3824" s="18">
        <v>5.2</v>
      </c>
      <c r="W3824" s="9">
        <v>8300</v>
      </c>
      <c r="X3824" s="9" t="s">
        <v>11737</v>
      </c>
      <c r="Y3824" s="9" t="s">
        <v>11738</v>
      </c>
      <c r="Z3824" s="9" t="s">
        <v>11739</v>
      </c>
      <c r="AA3824" s="19" t="s">
        <v>29</v>
      </c>
      <c r="AB3824" s="9">
        <v>15000000</v>
      </c>
      <c r="AC3824" s="9">
        <v>10873148</v>
      </c>
      <c r="AD3824" s="9" t="s">
        <v>9108</v>
      </c>
      <c r="AE3824" s="20">
        <v>96</v>
      </c>
    </row>
    <row r="3825" spans="1:31" x14ac:dyDescent="0.35">
      <c r="A3825" t="s">
        <v>11740</v>
      </c>
      <c r="B3825" t="s">
        <v>15</v>
      </c>
      <c r="C3825" t="s">
        <v>16</v>
      </c>
      <c r="D3825" s="2">
        <v>2000</v>
      </c>
      <c r="E3825" t="s">
        <v>11741</v>
      </c>
      <c r="F3825" s="2">
        <v>5.9</v>
      </c>
      <c r="G3825">
        <v>21000</v>
      </c>
      <c r="H3825" t="s">
        <v>1330</v>
      </c>
      <c r="I3825" t="s">
        <v>11742</v>
      </c>
      <c r="J3825" t="s">
        <v>8187</v>
      </c>
      <c r="K3825" s="3" t="s">
        <v>5816</v>
      </c>
      <c r="L3825">
        <v>8000000</v>
      </c>
      <c r="M3825">
        <v>105983</v>
      </c>
      <c r="N3825" t="s">
        <v>7587</v>
      </c>
      <c r="O3825" s="2">
        <v>122</v>
      </c>
      <c r="Q3825" s="10" t="s">
        <v>16</v>
      </c>
      <c r="R3825" s="21">
        <v>2000</v>
      </c>
      <c r="S3825" s="27" t="s">
        <v>13709</v>
      </c>
      <c r="T3825" s="25" t="str">
        <f>LEFT(S3825,3)</f>
        <v>Feb</v>
      </c>
      <c r="U3825" s="10" t="s">
        <v>5816</v>
      </c>
      <c r="V3825" s="21">
        <v>5.9</v>
      </c>
      <c r="W3825" s="10">
        <v>21000</v>
      </c>
      <c r="X3825" s="10" t="s">
        <v>1330</v>
      </c>
      <c r="Y3825" s="10" t="s">
        <v>11742</v>
      </c>
      <c r="Z3825" s="10" t="s">
        <v>8187</v>
      </c>
      <c r="AA3825" s="22" t="s">
        <v>5816</v>
      </c>
      <c r="AB3825" s="10">
        <v>8000000</v>
      </c>
      <c r="AC3825" s="10">
        <v>105983</v>
      </c>
      <c r="AD3825" s="10" t="s">
        <v>7587</v>
      </c>
      <c r="AE3825" s="23">
        <v>122</v>
      </c>
    </row>
    <row r="3826" spans="1:31" x14ac:dyDescent="0.35">
      <c r="A3826" t="s">
        <v>11743</v>
      </c>
      <c r="B3826" t="s">
        <v>336</v>
      </c>
      <c r="C3826" t="s">
        <v>389</v>
      </c>
      <c r="D3826" s="2">
        <v>2000</v>
      </c>
      <c r="E3826" t="s">
        <v>10932</v>
      </c>
      <c r="F3826" s="2">
        <v>6.4</v>
      </c>
      <c r="G3826">
        <v>18000</v>
      </c>
      <c r="H3826" t="s">
        <v>11744</v>
      </c>
      <c r="I3826" t="s">
        <v>11745</v>
      </c>
      <c r="J3826" t="s">
        <v>11746</v>
      </c>
      <c r="K3826" s="3" t="s">
        <v>29</v>
      </c>
      <c r="L3826">
        <v>30000000</v>
      </c>
      <c r="M3826">
        <v>96159800</v>
      </c>
      <c r="N3826" t="s">
        <v>5942</v>
      </c>
      <c r="O3826" s="2">
        <v>77</v>
      </c>
      <c r="Q3826" s="9" t="s">
        <v>389</v>
      </c>
      <c r="R3826" s="18">
        <v>2000</v>
      </c>
      <c r="S3826" s="26" t="s">
        <v>13612</v>
      </c>
      <c r="T3826" s="25" t="str">
        <f>LEFT(S3826,3)</f>
        <v>Feb</v>
      </c>
      <c r="U3826" s="9" t="s">
        <v>29</v>
      </c>
      <c r="V3826" s="18">
        <v>6.4</v>
      </c>
      <c r="W3826" s="9">
        <v>18000</v>
      </c>
      <c r="X3826" s="9" t="s">
        <v>11744</v>
      </c>
      <c r="Y3826" s="9" t="s">
        <v>11745</v>
      </c>
      <c r="Z3826" s="9" t="s">
        <v>11746</v>
      </c>
      <c r="AA3826" s="19" t="s">
        <v>29</v>
      </c>
      <c r="AB3826" s="9">
        <v>30000000</v>
      </c>
      <c r="AC3826" s="9">
        <v>96159800</v>
      </c>
      <c r="AD3826" s="9" t="s">
        <v>5942</v>
      </c>
      <c r="AE3826" s="20">
        <v>77</v>
      </c>
    </row>
    <row r="3827" spans="1:31" x14ac:dyDescent="0.35">
      <c r="A3827" t="s">
        <v>11747</v>
      </c>
      <c r="B3827" t="s">
        <v>15</v>
      </c>
      <c r="C3827" t="s">
        <v>40</v>
      </c>
      <c r="D3827" s="2">
        <v>2000</v>
      </c>
      <c r="E3827" t="s">
        <v>11476</v>
      </c>
      <c r="F3827" s="2">
        <v>5.6</v>
      </c>
      <c r="G3827">
        <v>9100</v>
      </c>
      <c r="H3827" t="s">
        <v>473</v>
      </c>
      <c r="I3827" t="s">
        <v>11748</v>
      </c>
      <c r="J3827" t="s">
        <v>11748</v>
      </c>
      <c r="K3827" s="3" t="s">
        <v>29</v>
      </c>
      <c r="L3827">
        <v>60000000</v>
      </c>
      <c r="M3827">
        <v>14145677</v>
      </c>
      <c r="N3827" t="s">
        <v>11749</v>
      </c>
      <c r="O3827" s="2">
        <v>105</v>
      </c>
      <c r="Q3827" s="10" t="s">
        <v>40</v>
      </c>
      <c r="R3827" s="21">
        <v>2000</v>
      </c>
      <c r="S3827" s="27" t="s">
        <v>13679</v>
      </c>
      <c r="T3827" s="25" t="str">
        <f>LEFT(S3827,3)</f>
        <v>Mar</v>
      </c>
      <c r="U3827" s="10" t="s">
        <v>29</v>
      </c>
      <c r="V3827" s="21">
        <v>5.6</v>
      </c>
      <c r="W3827" s="10">
        <v>9100</v>
      </c>
      <c r="X3827" s="10" t="s">
        <v>473</v>
      </c>
      <c r="Y3827" s="10" t="s">
        <v>11748</v>
      </c>
      <c r="Z3827" s="10" t="s">
        <v>11748</v>
      </c>
      <c r="AA3827" s="22" t="s">
        <v>29</v>
      </c>
      <c r="AB3827" s="10">
        <v>60000000</v>
      </c>
      <c r="AC3827" s="10">
        <v>14145677</v>
      </c>
      <c r="AD3827" s="10" t="s">
        <v>11749</v>
      </c>
      <c r="AE3827" s="23">
        <v>105</v>
      </c>
    </row>
    <row r="3828" spans="1:31" x14ac:dyDescent="0.35">
      <c r="A3828" t="s">
        <v>11750</v>
      </c>
      <c r="C3828" t="s">
        <v>62</v>
      </c>
      <c r="D3828" s="2">
        <v>2000</v>
      </c>
      <c r="E3828" t="s">
        <v>11751</v>
      </c>
      <c r="F3828" s="2">
        <v>6.1</v>
      </c>
      <c r="G3828">
        <v>1700</v>
      </c>
      <c r="H3828" t="s">
        <v>8946</v>
      </c>
      <c r="I3828" t="s">
        <v>11752</v>
      </c>
      <c r="J3828" t="s">
        <v>7118</v>
      </c>
      <c r="K3828" s="3" t="s">
        <v>451</v>
      </c>
      <c r="L3828">
        <v>0</v>
      </c>
      <c r="M3828">
        <v>100544</v>
      </c>
      <c r="N3828" t="s">
        <v>6525</v>
      </c>
      <c r="O3828" s="2">
        <v>100</v>
      </c>
      <c r="Q3828" s="9" t="s">
        <v>62</v>
      </c>
      <c r="R3828" s="18">
        <v>2000</v>
      </c>
      <c r="S3828" s="26" t="s">
        <v>13710</v>
      </c>
      <c r="T3828" s="25" t="str">
        <f>LEFT(S3828,3)</f>
        <v>Aug</v>
      </c>
      <c r="U3828" s="9" t="s">
        <v>451</v>
      </c>
      <c r="V3828" s="18">
        <v>6.1</v>
      </c>
      <c r="W3828" s="9">
        <v>1700</v>
      </c>
      <c r="X3828" s="9" t="s">
        <v>8946</v>
      </c>
      <c r="Y3828" s="9" t="s">
        <v>11752</v>
      </c>
      <c r="Z3828" s="9" t="s">
        <v>7118</v>
      </c>
      <c r="AA3828" s="19" t="s">
        <v>451</v>
      </c>
      <c r="AB3828" s="9">
        <v>0</v>
      </c>
      <c r="AC3828" s="9">
        <v>100544</v>
      </c>
      <c r="AD3828" s="9" t="s">
        <v>6525</v>
      </c>
      <c r="AE3828" s="20">
        <v>100</v>
      </c>
    </row>
    <row r="3829" spans="1:31" x14ac:dyDescent="0.35">
      <c r="A3829" t="s">
        <v>11753</v>
      </c>
      <c r="B3829" t="s">
        <v>15</v>
      </c>
      <c r="C3829" t="s">
        <v>40</v>
      </c>
      <c r="D3829" s="2">
        <v>2000</v>
      </c>
      <c r="E3829" t="s">
        <v>11754</v>
      </c>
      <c r="F3829" s="2">
        <v>5.0999999999999996</v>
      </c>
      <c r="G3829">
        <v>3700</v>
      </c>
      <c r="H3829" t="s">
        <v>9273</v>
      </c>
      <c r="I3829" t="s">
        <v>9273</v>
      </c>
      <c r="J3829" t="s">
        <v>11755</v>
      </c>
      <c r="K3829" s="3" t="s">
        <v>29</v>
      </c>
      <c r="L3829">
        <v>3000000</v>
      </c>
      <c r="M3829">
        <v>40361</v>
      </c>
      <c r="N3829" t="s">
        <v>3743</v>
      </c>
      <c r="O3829" s="2">
        <v>98</v>
      </c>
      <c r="Q3829" s="10" t="s">
        <v>40</v>
      </c>
      <c r="R3829" s="21">
        <v>2000</v>
      </c>
      <c r="S3829" s="27" t="s">
        <v>13711</v>
      </c>
      <c r="T3829" s="25" t="str">
        <f>LEFT(S3829,3)</f>
        <v>Apr</v>
      </c>
      <c r="U3829" s="10" t="s">
        <v>194</v>
      </c>
      <c r="V3829" s="21">
        <v>5.0999999999999996</v>
      </c>
      <c r="W3829" s="10">
        <v>3700</v>
      </c>
      <c r="X3829" s="10" t="s">
        <v>9273</v>
      </c>
      <c r="Y3829" s="10" t="s">
        <v>9273</v>
      </c>
      <c r="Z3829" s="10" t="s">
        <v>11755</v>
      </c>
      <c r="AA3829" s="22" t="s">
        <v>29</v>
      </c>
      <c r="AB3829" s="10">
        <v>3000000</v>
      </c>
      <c r="AC3829" s="10">
        <v>40361</v>
      </c>
      <c r="AD3829" s="10" t="s">
        <v>3743</v>
      </c>
      <c r="AE3829" s="23">
        <v>98</v>
      </c>
    </row>
    <row r="3830" spans="1:31" x14ac:dyDescent="0.35">
      <c r="A3830" t="s">
        <v>11756</v>
      </c>
      <c r="B3830" t="s">
        <v>15</v>
      </c>
      <c r="C3830" t="s">
        <v>40</v>
      </c>
      <c r="D3830" s="2">
        <v>2000</v>
      </c>
      <c r="E3830" t="s">
        <v>11757</v>
      </c>
      <c r="F3830" s="2">
        <v>7.4</v>
      </c>
      <c r="G3830">
        <v>21000</v>
      </c>
      <c r="H3830" t="s">
        <v>10396</v>
      </c>
      <c r="I3830" t="s">
        <v>10396</v>
      </c>
      <c r="J3830" t="s">
        <v>11758</v>
      </c>
      <c r="K3830" s="3" t="s">
        <v>1092</v>
      </c>
      <c r="L3830">
        <v>0</v>
      </c>
      <c r="M3830">
        <v>14596148</v>
      </c>
      <c r="N3830" t="s">
        <v>7335</v>
      </c>
      <c r="O3830" s="2">
        <v>106</v>
      </c>
      <c r="Q3830" s="9" t="s">
        <v>40</v>
      </c>
      <c r="R3830" s="18">
        <v>2000</v>
      </c>
      <c r="S3830" s="26" t="s">
        <v>13712</v>
      </c>
      <c r="T3830" s="25" t="str">
        <f>LEFT(S3830,3)</f>
        <v>Sep</v>
      </c>
      <c r="U3830" s="9" t="s">
        <v>29</v>
      </c>
      <c r="V3830" s="18">
        <v>7.4</v>
      </c>
      <c r="W3830" s="9">
        <v>21000</v>
      </c>
      <c r="X3830" s="9" t="s">
        <v>10396</v>
      </c>
      <c r="Y3830" s="9" t="s">
        <v>10396</v>
      </c>
      <c r="Z3830" s="9" t="s">
        <v>11758</v>
      </c>
      <c r="AA3830" s="19" t="s">
        <v>1092</v>
      </c>
      <c r="AB3830" s="9">
        <v>0</v>
      </c>
      <c r="AC3830" s="9">
        <v>14596148</v>
      </c>
      <c r="AD3830" s="9" t="s">
        <v>7335</v>
      </c>
      <c r="AE3830" s="20">
        <v>106</v>
      </c>
    </row>
    <row r="3831" spans="1:31" x14ac:dyDescent="0.35">
      <c r="A3831" t="s">
        <v>11759</v>
      </c>
      <c r="B3831" t="s">
        <v>15</v>
      </c>
      <c r="C3831" t="s">
        <v>16</v>
      </c>
      <c r="D3831" s="2">
        <v>2000</v>
      </c>
      <c r="E3831" t="s">
        <v>11760</v>
      </c>
      <c r="F3831" s="2">
        <v>7.1</v>
      </c>
      <c r="G3831">
        <v>6100</v>
      </c>
      <c r="H3831" t="s">
        <v>4127</v>
      </c>
      <c r="I3831" t="s">
        <v>11761</v>
      </c>
      <c r="J3831" t="s">
        <v>7310</v>
      </c>
      <c r="K3831" s="3" t="s">
        <v>451</v>
      </c>
      <c r="L3831">
        <v>8000000</v>
      </c>
      <c r="M3831">
        <v>3033646</v>
      </c>
      <c r="N3831" t="s">
        <v>4129</v>
      </c>
      <c r="O3831" s="2">
        <v>121</v>
      </c>
      <c r="Q3831" s="10" t="s">
        <v>16</v>
      </c>
      <c r="R3831" s="21">
        <v>2000</v>
      </c>
      <c r="S3831" s="27" t="s">
        <v>13713</v>
      </c>
      <c r="T3831" s="25" t="str">
        <f>LEFT(S3831,3)</f>
        <v>Mar</v>
      </c>
      <c r="U3831" s="10" t="s">
        <v>29</v>
      </c>
      <c r="V3831" s="21">
        <v>7.1</v>
      </c>
      <c r="W3831" s="10">
        <v>6100</v>
      </c>
      <c r="X3831" s="10" t="s">
        <v>4127</v>
      </c>
      <c r="Y3831" s="10" t="s">
        <v>11761</v>
      </c>
      <c r="Z3831" s="10" t="s">
        <v>7310</v>
      </c>
      <c r="AA3831" s="22" t="s">
        <v>451</v>
      </c>
      <c r="AB3831" s="10">
        <v>8000000</v>
      </c>
      <c r="AC3831" s="10">
        <v>3033646</v>
      </c>
      <c r="AD3831" s="10" t="s">
        <v>4129</v>
      </c>
      <c r="AE3831" s="23">
        <v>121</v>
      </c>
    </row>
    <row r="3832" spans="1:31" x14ac:dyDescent="0.35">
      <c r="A3832" t="s">
        <v>11762</v>
      </c>
      <c r="B3832" t="s">
        <v>15</v>
      </c>
      <c r="C3832" t="s">
        <v>33</v>
      </c>
      <c r="D3832" s="2">
        <v>2000</v>
      </c>
      <c r="E3832" t="s">
        <v>11763</v>
      </c>
      <c r="F3832" s="2">
        <v>5.8</v>
      </c>
      <c r="G3832">
        <v>2200</v>
      </c>
      <c r="H3832" t="s">
        <v>11764</v>
      </c>
      <c r="I3832" t="s">
        <v>11765</v>
      </c>
      <c r="J3832" t="s">
        <v>2201</v>
      </c>
      <c r="K3832" s="3" t="s">
        <v>29</v>
      </c>
      <c r="L3832">
        <v>1000000</v>
      </c>
      <c r="M3832">
        <v>13276</v>
      </c>
      <c r="N3832" t="s">
        <v>11749</v>
      </c>
      <c r="O3832" s="2">
        <v>82</v>
      </c>
      <c r="Q3832" s="9" t="s">
        <v>33</v>
      </c>
      <c r="R3832" s="18">
        <v>2000</v>
      </c>
      <c r="S3832" s="26" t="s">
        <v>13714</v>
      </c>
      <c r="T3832" s="25" t="str">
        <f>LEFT(S3832,3)</f>
        <v>Sep</v>
      </c>
      <c r="U3832" s="9" t="s">
        <v>29</v>
      </c>
      <c r="V3832" s="18">
        <v>5.8</v>
      </c>
      <c r="W3832" s="9">
        <v>2200</v>
      </c>
      <c r="X3832" s="9" t="s">
        <v>11764</v>
      </c>
      <c r="Y3832" s="9" t="s">
        <v>11765</v>
      </c>
      <c r="Z3832" s="9" t="s">
        <v>2201</v>
      </c>
      <c r="AA3832" s="19" t="s">
        <v>29</v>
      </c>
      <c r="AB3832" s="9">
        <v>1000000</v>
      </c>
      <c r="AC3832" s="9">
        <v>13276</v>
      </c>
      <c r="AD3832" s="9" t="s">
        <v>11749</v>
      </c>
      <c r="AE3832" s="20">
        <v>82</v>
      </c>
    </row>
    <row r="3833" spans="1:31" x14ac:dyDescent="0.35">
      <c r="A3833" t="s">
        <v>11766</v>
      </c>
      <c r="B3833" t="s">
        <v>32</v>
      </c>
      <c r="C3833" t="s">
        <v>776</v>
      </c>
      <c r="D3833" s="2">
        <v>2000</v>
      </c>
      <c r="E3833" t="s">
        <v>11767</v>
      </c>
      <c r="F3833" s="2">
        <v>6</v>
      </c>
      <c r="G3833">
        <v>4400</v>
      </c>
      <c r="H3833" t="s">
        <v>5252</v>
      </c>
      <c r="I3833" t="s">
        <v>5253</v>
      </c>
      <c r="J3833" t="s">
        <v>11140</v>
      </c>
      <c r="K3833" s="3" t="s">
        <v>21</v>
      </c>
      <c r="L3833">
        <v>13000000</v>
      </c>
      <c r="M3833">
        <v>299792</v>
      </c>
      <c r="N3833" t="s">
        <v>10842</v>
      </c>
      <c r="O3833" s="2">
        <v>93</v>
      </c>
      <c r="Q3833" s="10" t="s">
        <v>776</v>
      </c>
      <c r="R3833" s="21">
        <v>2000</v>
      </c>
      <c r="S3833" s="27" t="s">
        <v>13594</v>
      </c>
      <c r="T3833" s="25" t="str">
        <f>LEFT(S3833,3)</f>
        <v>Mar</v>
      </c>
      <c r="U3833" s="10" t="s">
        <v>21</v>
      </c>
      <c r="V3833" s="21">
        <v>6</v>
      </c>
      <c r="W3833" s="10">
        <v>4400</v>
      </c>
      <c r="X3833" s="10" t="s">
        <v>5252</v>
      </c>
      <c r="Y3833" s="10" t="s">
        <v>5253</v>
      </c>
      <c r="Z3833" s="10" t="s">
        <v>11140</v>
      </c>
      <c r="AA3833" s="22" t="s">
        <v>21</v>
      </c>
      <c r="AB3833" s="10">
        <v>13000000</v>
      </c>
      <c r="AC3833" s="10">
        <v>299792</v>
      </c>
      <c r="AD3833" s="10" t="s">
        <v>10842</v>
      </c>
      <c r="AE3833" s="23">
        <v>93</v>
      </c>
    </row>
    <row r="3834" spans="1:31" x14ac:dyDescent="0.35">
      <c r="A3834" t="s">
        <v>11768</v>
      </c>
      <c r="B3834" t="s">
        <v>15</v>
      </c>
      <c r="C3834" t="s">
        <v>16</v>
      </c>
      <c r="D3834" s="2">
        <v>2000</v>
      </c>
      <c r="E3834" t="s">
        <v>11612</v>
      </c>
      <c r="F3834" s="2">
        <v>4.8</v>
      </c>
      <c r="G3834">
        <v>11000</v>
      </c>
      <c r="H3834" t="s">
        <v>11769</v>
      </c>
      <c r="I3834" t="s">
        <v>11770</v>
      </c>
      <c r="J3834" t="s">
        <v>4488</v>
      </c>
      <c r="K3834" s="3" t="s">
        <v>29</v>
      </c>
      <c r="L3834">
        <v>50000000</v>
      </c>
      <c r="M3834">
        <v>31355910</v>
      </c>
      <c r="N3834" t="s">
        <v>11771</v>
      </c>
      <c r="O3834" s="2">
        <v>97</v>
      </c>
      <c r="Q3834" s="9" t="s">
        <v>16</v>
      </c>
      <c r="R3834" s="18">
        <v>2000</v>
      </c>
      <c r="S3834" s="26" t="s">
        <v>13697</v>
      </c>
      <c r="T3834" s="25" t="str">
        <f>LEFT(S3834,3)</f>
        <v>Oct</v>
      </c>
      <c r="U3834" s="9" t="s">
        <v>29</v>
      </c>
      <c r="V3834" s="18">
        <v>4.8</v>
      </c>
      <c r="W3834" s="9">
        <v>11000</v>
      </c>
      <c r="X3834" s="9" t="s">
        <v>11769</v>
      </c>
      <c r="Y3834" s="9" t="s">
        <v>11770</v>
      </c>
      <c r="Z3834" s="9" t="s">
        <v>4488</v>
      </c>
      <c r="AA3834" s="19" t="s">
        <v>29</v>
      </c>
      <c r="AB3834" s="9">
        <v>50000000</v>
      </c>
      <c r="AC3834" s="9">
        <v>31355910</v>
      </c>
      <c r="AD3834" s="9" t="s">
        <v>11771</v>
      </c>
      <c r="AE3834" s="20">
        <v>97</v>
      </c>
    </row>
    <row r="3835" spans="1:31" x14ac:dyDescent="0.35">
      <c r="A3835" t="s">
        <v>11772</v>
      </c>
      <c r="B3835" t="s">
        <v>15</v>
      </c>
      <c r="C3835" t="s">
        <v>16</v>
      </c>
      <c r="D3835" s="2">
        <v>2000</v>
      </c>
      <c r="E3835" t="s">
        <v>11243</v>
      </c>
      <c r="F3835" s="2">
        <v>5.9</v>
      </c>
      <c r="G3835">
        <v>4200</v>
      </c>
      <c r="H3835" t="s">
        <v>836</v>
      </c>
      <c r="I3835" t="s">
        <v>2450</v>
      </c>
      <c r="J3835" t="s">
        <v>7727</v>
      </c>
      <c r="K3835" s="3" t="s">
        <v>29</v>
      </c>
      <c r="L3835">
        <v>15000000</v>
      </c>
      <c r="M3835">
        <v>5753678</v>
      </c>
      <c r="N3835" t="s">
        <v>838</v>
      </c>
      <c r="O3835" s="2">
        <v>130</v>
      </c>
      <c r="Q3835" s="10" t="s">
        <v>16</v>
      </c>
      <c r="R3835" s="21">
        <v>2000</v>
      </c>
      <c r="S3835" s="27" t="s">
        <v>13646</v>
      </c>
      <c r="T3835" s="25" t="str">
        <f>LEFT(S3835,3)</f>
        <v>May</v>
      </c>
      <c r="U3835" s="10" t="s">
        <v>29</v>
      </c>
      <c r="V3835" s="21">
        <v>5.9</v>
      </c>
      <c r="W3835" s="10">
        <v>4200</v>
      </c>
      <c r="X3835" s="10" t="s">
        <v>836</v>
      </c>
      <c r="Y3835" s="10" t="s">
        <v>2450</v>
      </c>
      <c r="Z3835" s="10" t="s">
        <v>7727</v>
      </c>
      <c r="AA3835" s="22" t="s">
        <v>29</v>
      </c>
      <c r="AB3835" s="10">
        <v>15000000</v>
      </c>
      <c r="AC3835" s="10">
        <v>5753678</v>
      </c>
      <c r="AD3835" s="10" t="s">
        <v>838</v>
      </c>
      <c r="AE3835" s="23">
        <v>130</v>
      </c>
    </row>
    <row r="3836" spans="1:31" x14ac:dyDescent="0.35">
      <c r="A3836" t="s">
        <v>11773</v>
      </c>
      <c r="B3836" t="s">
        <v>32</v>
      </c>
      <c r="C3836" t="s">
        <v>389</v>
      </c>
      <c r="D3836" s="2">
        <v>2000</v>
      </c>
      <c r="E3836" t="s">
        <v>11331</v>
      </c>
      <c r="F3836" s="2">
        <v>6.1</v>
      </c>
      <c r="G3836">
        <v>7000</v>
      </c>
      <c r="H3836" t="s">
        <v>607</v>
      </c>
      <c r="I3836" t="s">
        <v>11774</v>
      </c>
      <c r="J3836" t="s">
        <v>11775</v>
      </c>
      <c r="K3836" s="3" t="s">
        <v>29</v>
      </c>
      <c r="L3836">
        <v>5000000</v>
      </c>
      <c r="M3836">
        <v>16643191</v>
      </c>
      <c r="N3836" t="s">
        <v>11776</v>
      </c>
      <c r="O3836" s="2">
        <v>82</v>
      </c>
      <c r="Q3836" s="9" t="s">
        <v>389</v>
      </c>
      <c r="R3836" s="18">
        <v>2000</v>
      </c>
      <c r="S3836" s="26" t="s">
        <v>13665</v>
      </c>
      <c r="T3836" s="25" t="str">
        <f>LEFT(S3836,3)</f>
        <v>Oct</v>
      </c>
      <c r="U3836" s="9" t="s">
        <v>29</v>
      </c>
      <c r="V3836" s="18">
        <v>6.1</v>
      </c>
      <c r="W3836" s="9">
        <v>7000</v>
      </c>
      <c r="X3836" s="9" t="s">
        <v>607</v>
      </c>
      <c r="Y3836" s="9" t="s">
        <v>11774</v>
      </c>
      <c r="Z3836" s="9" t="s">
        <v>11775</v>
      </c>
      <c r="AA3836" s="19" t="s">
        <v>29</v>
      </c>
      <c r="AB3836" s="9">
        <v>5000000</v>
      </c>
      <c r="AC3836" s="9">
        <v>16643191</v>
      </c>
      <c r="AD3836" s="9" t="s">
        <v>11776</v>
      </c>
      <c r="AE3836" s="20">
        <v>82</v>
      </c>
    </row>
    <row r="3837" spans="1:31" x14ac:dyDescent="0.35">
      <c r="A3837" t="s">
        <v>11777</v>
      </c>
      <c r="B3837" t="s">
        <v>446</v>
      </c>
      <c r="C3837" t="s">
        <v>33</v>
      </c>
      <c r="D3837" s="2">
        <v>2000</v>
      </c>
      <c r="E3837" t="s">
        <v>11778</v>
      </c>
      <c r="F3837" s="2">
        <v>6.9</v>
      </c>
      <c r="G3837">
        <v>14000</v>
      </c>
      <c r="H3837" t="s">
        <v>11779</v>
      </c>
      <c r="I3837" t="s">
        <v>11779</v>
      </c>
      <c r="J3837" t="s">
        <v>11780</v>
      </c>
      <c r="K3837" s="3" t="s">
        <v>10292</v>
      </c>
      <c r="L3837">
        <v>0</v>
      </c>
      <c r="N3837" t="s">
        <v>11781</v>
      </c>
      <c r="O3837" s="2">
        <v>172</v>
      </c>
      <c r="Q3837" s="10" t="s">
        <v>33</v>
      </c>
      <c r="R3837" s="21">
        <v>2000</v>
      </c>
      <c r="S3837" s="27" t="s">
        <v>13580</v>
      </c>
      <c r="T3837" s="25" t="str">
        <f>LEFT(S3837,3)</f>
        <v>Jan</v>
      </c>
      <c r="U3837" s="10" t="s">
        <v>10292</v>
      </c>
      <c r="V3837" s="21">
        <v>6.9</v>
      </c>
      <c r="W3837" s="10">
        <v>14000</v>
      </c>
      <c r="X3837" s="10" t="s">
        <v>11779</v>
      </c>
      <c r="Y3837" s="10" t="s">
        <v>11779</v>
      </c>
      <c r="Z3837" s="10" t="s">
        <v>11780</v>
      </c>
      <c r="AA3837" s="22" t="s">
        <v>10292</v>
      </c>
      <c r="AB3837" s="10">
        <v>0</v>
      </c>
      <c r="AC3837" s="10"/>
      <c r="AD3837" s="10" t="s">
        <v>11781</v>
      </c>
      <c r="AE3837" s="23">
        <v>172</v>
      </c>
    </row>
    <row r="3838" spans="1:31" x14ac:dyDescent="0.35">
      <c r="A3838" t="s">
        <v>11782</v>
      </c>
      <c r="B3838" t="s">
        <v>15</v>
      </c>
      <c r="C3838" t="s">
        <v>40</v>
      </c>
      <c r="D3838" s="2">
        <v>2000</v>
      </c>
      <c r="E3838" t="s">
        <v>11783</v>
      </c>
      <c r="F3838" s="2">
        <v>6.8</v>
      </c>
      <c r="G3838">
        <v>2900</v>
      </c>
      <c r="H3838" t="s">
        <v>11784</v>
      </c>
      <c r="I3838" t="s">
        <v>11784</v>
      </c>
      <c r="J3838" t="s">
        <v>11785</v>
      </c>
      <c r="K3838" s="3" t="s">
        <v>29</v>
      </c>
      <c r="L3838">
        <v>0</v>
      </c>
      <c r="M3838">
        <v>1111273</v>
      </c>
      <c r="N3838" t="s">
        <v>11786</v>
      </c>
      <c r="O3838" s="2">
        <v>111</v>
      </c>
      <c r="Q3838" s="9" t="s">
        <v>40</v>
      </c>
      <c r="R3838" s="18">
        <v>2000</v>
      </c>
      <c r="S3838" s="26" t="s">
        <v>13666</v>
      </c>
      <c r="T3838" s="25" t="str">
        <f>LEFT(S3838,3)</f>
        <v>May</v>
      </c>
      <c r="U3838" s="9" t="s">
        <v>29</v>
      </c>
      <c r="V3838" s="18">
        <v>6.8</v>
      </c>
      <c r="W3838" s="9">
        <v>2900</v>
      </c>
      <c r="X3838" s="9" t="s">
        <v>11784</v>
      </c>
      <c r="Y3838" s="9" t="s">
        <v>11784</v>
      </c>
      <c r="Z3838" s="9" t="s">
        <v>11785</v>
      </c>
      <c r="AA3838" s="19" t="s">
        <v>29</v>
      </c>
      <c r="AB3838" s="9">
        <v>0</v>
      </c>
      <c r="AC3838" s="9">
        <v>1111273</v>
      </c>
      <c r="AD3838" s="9" t="s">
        <v>11786</v>
      </c>
      <c r="AE3838" s="20">
        <v>111</v>
      </c>
    </row>
    <row r="3839" spans="1:31" x14ac:dyDescent="0.35">
      <c r="A3839" t="s">
        <v>11787</v>
      </c>
      <c r="B3839" t="s">
        <v>15</v>
      </c>
      <c r="C3839" t="s">
        <v>103</v>
      </c>
      <c r="D3839" s="2">
        <v>2000</v>
      </c>
      <c r="E3839" t="s">
        <v>11788</v>
      </c>
      <c r="F3839" s="2">
        <v>5.0999999999999996</v>
      </c>
      <c r="G3839">
        <v>1500</v>
      </c>
      <c r="H3839" t="s">
        <v>11789</v>
      </c>
      <c r="I3839" t="s">
        <v>11790</v>
      </c>
      <c r="J3839" t="s">
        <v>11791</v>
      </c>
      <c r="K3839" s="3" t="s">
        <v>247</v>
      </c>
      <c r="L3839">
        <v>0</v>
      </c>
      <c r="M3839">
        <v>6831</v>
      </c>
      <c r="N3839" t="s">
        <v>5476</v>
      </c>
      <c r="O3839" s="2">
        <v>93</v>
      </c>
      <c r="Q3839" s="10" t="s">
        <v>103</v>
      </c>
      <c r="R3839" s="21">
        <v>2000</v>
      </c>
      <c r="S3839" s="27" t="s">
        <v>13715</v>
      </c>
      <c r="T3839" s="25" t="str">
        <f>LEFT(S3839,3)</f>
        <v>May</v>
      </c>
      <c r="U3839" s="10" t="s">
        <v>247</v>
      </c>
      <c r="V3839" s="21">
        <v>5.0999999999999996</v>
      </c>
      <c r="W3839" s="10">
        <v>1500</v>
      </c>
      <c r="X3839" s="10" t="s">
        <v>11789</v>
      </c>
      <c r="Y3839" s="10" t="s">
        <v>11790</v>
      </c>
      <c r="Z3839" s="10" t="s">
        <v>11791</v>
      </c>
      <c r="AA3839" s="22" t="s">
        <v>247</v>
      </c>
      <c r="AB3839" s="10">
        <v>0</v>
      </c>
      <c r="AC3839" s="10">
        <v>6831</v>
      </c>
      <c r="AD3839" s="10" t="s">
        <v>5476</v>
      </c>
      <c r="AE3839" s="23">
        <v>93</v>
      </c>
    </row>
    <row r="3840" spans="1:31" x14ac:dyDescent="0.35">
      <c r="A3840" t="s">
        <v>11792</v>
      </c>
      <c r="C3840" t="s">
        <v>16</v>
      </c>
      <c r="D3840" s="2">
        <v>2000</v>
      </c>
      <c r="E3840" t="s">
        <v>11793</v>
      </c>
      <c r="F3840" s="2">
        <v>7.4</v>
      </c>
      <c r="G3840">
        <v>4400</v>
      </c>
      <c r="H3840" t="s">
        <v>11794</v>
      </c>
      <c r="I3840" t="s">
        <v>11794</v>
      </c>
      <c r="J3840" t="s">
        <v>11795</v>
      </c>
      <c r="K3840" s="3" t="s">
        <v>5816</v>
      </c>
      <c r="L3840">
        <v>0</v>
      </c>
      <c r="N3840" t="s">
        <v>11796</v>
      </c>
      <c r="O3840" s="2">
        <v>83</v>
      </c>
      <c r="Q3840" s="9" t="s">
        <v>16</v>
      </c>
      <c r="R3840" s="18">
        <v>2000</v>
      </c>
      <c r="S3840" s="26" t="s">
        <v>13716</v>
      </c>
      <c r="T3840" s="25" t="str">
        <f>LEFT(S3840,3)</f>
        <v>Oct</v>
      </c>
      <c r="U3840" s="9" t="s">
        <v>451</v>
      </c>
      <c r="V3840" s="18">
        <v>7.4</v>
      </c>
      <c r="W3840" s="9">
        <v>4400</v>
      </c>
      <c r="X3840" s="9" t="s">
        <v>11794</v>
      </c>
      <c r="Y3840" s="9" t="s">
        <v>11794</v>
      </c>
      <c r="Z3840" s="9" t="s">
        <v>11795</v>
      </c>
      <c r="AA3840" s="19" t="s">
        <v>5816</v>
      </c>
      <c r="AB3840" s="9">
        <v>0</v>
      </c>
      <c r="AC3840" s="9"/>
      <c r="AD3840" s="9" t="s">
        <v>11796</v>
      </c>
      <c r="AE3840" s="20">
        <v>83</v>
      </c>
    </row>
    <row r="3841" spans="1:31" x14ac:dyDescent="0.35">
      <c r="A3841" t="s">
        <v>11797</v>
      </c>
      <c r="B3841" t="s">
        <v>1998</v>
      </c>
      <c r="C3841" t="s">
        <v>40</v>
      </c>
      <c r="D3841" s="2">
        <v>2000</v>
      </c>
      <c r="E3841" t="s">
        <v>11476</v>
      </c>
      <c r="F3841" s="2">
        <v>4.7</v>
      </c>
      <c r="G3841">
        <v>11000</v>
      </c>
      <c r="H3841" t="s">
        <v>937</v>
      </c>
      <c r="I3841" t="s">
        <v>4999</v>
      </c>
      <c r="J3841" t="s">
        <v>4145</v>
      </c>
      <c r="K3841" s="3" t="s">
        <v>29</v>
      </c>
      <c r="L3841">
        <v>25000000</v>
      </c>
      <c r="M3841">
        <v>24362772</v>
      </c>
      <c r="N3841" t="s">
        <v>9987</v>
      </c>
      <c r="O3841" s="2">
        <v>108</v>
      </c>
      <c r="Q3841" s="10" t="s">
        <v>40</v>
      </c>
      <c r="R3841" s="21">
        <v>2000</v>
      </c>
      <c r="S3841" s="27" t="s">
        <v>13679</v>
      </c>
      <c r="T3841" s="25" t="str">
        <f>LEFT(S3841,3)</f>
        <v>Mar</v>
      </c>
      <c r="U3841" s="10" t="s">
        <v>29</v>
      </c>
      <c r="V3841" s="21">
        <v>4.7</v>
      </c>
      <c r="W3841" s="10">
        <v>11000</v>
      </c>
      <c r="X3841" s="10" t="s">
        <v>937</v>
      </c>
      <c r="Y3841" s="10" t="s">
        <v>4999</v>
      </c>
      <c r="Z3841" s="10" t="s">
        <v>4145</v>
      </c>
      <c r="AA3841" s="22" t="s">
        <v>29</v>
      </c>
      <c r="AB3841" s="10">
        <v>25000000</v>
      </c>
      <c r="AC3841" s="10">
        <v>24362772</v>
      </c>
      <c r="AD3841" s="10" t="s">
        <v>9987</v>
      </c>
      <c r="AE3841" s="23">
        <v>108</v>
      </c>
    </row>
    <row r="3842" spans="1:31" x14ac:dyDescent="0.35">
      <c r="A3842" t="s">
        <v>11798</v>
      </c>
      <c r="B3842" t="s">
        <v>446</v>
      </c>
      <c r="C3842" t="s">
        <v>62</v>
      </c>
      <c r="D3842" s="2">
        <v>2000</v>
      </c>
      <c r="E3842" t="s">
        <v>11799</v>
      </c>
      <c r="F3842" s="2">
        <v>5.5</v>
      </c>
      <c r="G3842">
        <v>5100</v>
      </c>
      <c r="H3842" t="s">
        <v>11800</v>
      </c>
      <c r="I3842" t="s">
        <v>11801</v>
      </c>
      <c r="J3842" t="s">
        <v>1988</v>
      </c>
      <c r="K3842" s="3" t="s">
        <v>29</v>
      </c>
      <c r="L3842">
        <v>0</v>
      </c>
      <c r="N3842" t="s">
        <v>11802</v>
      </c>
      <c r="O3842" s="2">
        <v>89</v>
      </c>
      <c r="Q3842" s="9" t="s">
        <v>62</v>
      </c>
      <c r="R3842" s="18">
        <v>2000</v>
      </c>
      <c r="S3842" s="26" t="s">
        <v>13717</v>
      </c>
      <c r="T3842" s="25" t="str">
        <f>LEFT(S3842,3)</f>
        <v>Jul</v>
      </c>
      <c r="U3842" s="9" t="s">
        <v>21</v>
      </c>
      <c r="V3842" s="18">
        <v>5.5</v>
      </c>
      <c r="W3842" s="9">
        <v>5100</v>
      </c>
      <c r="X3842" s="9" t="s">
        <v>11800</v>
      </c>
      <c r="Y3842" s="9" t="s">
        <v>11801</v>
      </c>
      <c r="Z3842" s="9" t="s">
        <v>1988</v>
      </c>
      <c r="AA3842" s="19" t="s">
        <v>29</v>
      </c>
      <c r="AB3842" s="9">
        <v>0</v>
      </c>
      <c r="AC3842" s="9"/>
      <c r="AD3842" s="9" t="s">
        <v>11802</v>
      </c>
      <c r="AE3842" s="20">
        <v>89</v>
      </c>
    </row>
    <row r="3843" spans="1:31" x14ac:dyDescent="0.35">
      <c r="A3843" t="s">
        <v>11803</v>
      </c>
      <c r="B3843" t="s">
        <v>15</v>
      </c>
      <c r="C3843" t="s">
        <v>40</v>
      </c>
      <c r="D3843" s="2">
        <v>2000</v>
      </c>
      <c r="E3843" t="s">
        <v>11804</v>
      </c>
      <c r="F3843" s="2">
        <v>5.7</v>
      </c>
      <c r="G3843">
        <v>7000</v>
      </c>
      <c r="H3843" t="s">
        <v>11805</v>
      </c>
      <c r="I3843" t="s">
        <v>11805</v>
      </c>
      <c r="J3843" t="s">
        <v>5709</v>
      </c>
      <c r="K3843" s="3" t="s">
        <v>29</v>
      </c>
      <c r="L3843">
        <v>14000000</v>
      </c>
      <c r="M3843">
        <v>3284444</v>
      </c>
      <c r="N3843" t="s">
        <v>5720</v>
      </c>
      <c r="O3843" s="2">
        <v>101</v>
      </c>
      <c r="Q3843" s="10" t="s">
        <v>40</v>
      </c>
      <c r="R3843" s="21">
        <v>2000</v>
      </c>
      <c r="S3843" s="27" t="s">
        <v>13718</v>
      </c>
      <c r="T3843" s="25" t="str">
        <f>LEFT(S3843,3)</f>
        <v>Mar</v>
      </c>
      <c r="U3843" s="10" t="s">
        <v>247</v>
      </c>
      <c r="V3843" s="21">
        <v>5.7</v>
      </c>
      <c r="W3843" s="10">
        <v>7000</v>
      </c>
      <c r="X3843" s="10" t="s">
        <v>11805</v>
      </c>
      <c r="Y3843" s="10" t="s">
        <v>11805</v>
      </c>
      <c r="Z3843" s="10" t="s">
        <v>5709</v>
      </c>
      <c r="AA3843" s="22" t="s">
        <v>29</v>
      </c>
      <c r="AB3843" s="10">
        <v>14000000</v>
      </c>
      <c r="AC3843" s="10">
        <v>3284444</v>
      </c>
      <c r="AD3843" s="10" t="s">
        <v>5720</v>
      </c>
      <c r="AE3843" s="23">
        <v>101</v>
      </c>
    </row>
    <row r="3844" spans="1:31" x14ac:dyDescent="0.35">
      <c r="A3844" t="s">
        <v>11806</v>
      </c>
      <c r="B3844" t="s">
        <v>1998</v>
      </c>
      <c r="C3844" t="s">
        <v>40</v>
      </c>
      <c r="D3844" s="2">
        <v>2000</v>
      </c>
      <c r="E3844" t="s">
        <v>11807</v>
      </c>
      <c r="F3844" s="2">
        <v>7.3</v>
      </c>
      <c r="G3844">
        <v>4200</v>
      </c>
      <c r="H3844" t="s">
        <v>11808</v>
      </c>
      <c r="I3844" t="s">
        <v>11808</v>
      </c>
      <c r="J3844" t="s">
        <v>4116</v>
      </c>
      <c r="K3844" s="3" t="s">
        <v>29</v>
      </c>
      <c r="L3844">
        <v>0</v>
      </c>
      <c r="M3844">
        <v>512451</v>
      </c>
      <c r="N3844" t="s">
        <v>11809</v>
      </c>
      <c r="O3844" s="2">
        <v>118</v>
      </c>
      <c r="Q3844" s="9" t="s">
        <v>40</v>
      </c>
      <c r="R3844" s="18">
        <v>2000</v>
      </c>
      <c r="S3844" s="26" t="s">
        <v>13711</v>
      </c>
      <c r="T3844" s="25" t="str">
        <f>LEFT(S3844,3)</f>
        <v>Apr</v>
      </c>
      <c r="U3844" s="9" t="s">
        <v>29</v>
      </c>
      <c r="V3844" s="18">
        <v>7.3</v>
      </c>
      <c r="W3844" s="9">
        <v>4200</v>
      </c>
      <c r="X3844" s="9" t="s">
        <v>11808</v>
      </c>
      <c r="Y3844" s="9" t="s">
        <v>11808</v>
      </c>
      <c r="Z3844" s="9" t="s">
        <v>4116</v>
      </c>
      <c r="AA3844" s="19" t="s">
        <v>29</v>
      </c>
      <c r="AB3844" s="9">
        <v>0</v>
      </c>
      <c r="AC3844" s="9">
        <v>512451</v>
      </c>
      <c r="AD3844" s="9" t="s">
        <v>11809</v>
      </c>
      <c r="AE3844" s="20">
        <v>118</v>
      </c>
    </row>
    <row r="3845" spans="1:31" x14ac:dyDescent="0.35">
      <c r="A3845" t="s">
        <v>11810</v>
      </c>
      <c r="B3845" t="s">
        <v>32</v>
      </c>
      <c r="C3845" t="s">
        <v>24</v>
      </c>
      <c r="D3845" s="2">
        <v>2001</v>
      </c>
      <c r="E3845" t="s">
        <v>11811</v>
      </c>
      <c r="F3845" s="2">
        <v>7.6</v>
      </c>
      <c r="G3845">
        <v>685000</v>
      </c>
      <c r="H3845" t="s">
        <v>2050</v>
      </c>
      <c r="I3845" t="s">
        <v>11812</v>
      </c>
      <c r="J3845" t="s">
        <v>11813</v>
      </c>
      <c r="K3845" s="3" t="s">
        <v>21</v>
      </c>
      <c r="L3845">
        <v>125000000</v>
      </c>
      <c r="M3845">
        <v>1006968171</v>
      </c>
      <c r="N3845" t="s">
        <v>22</v>
      </c>
      <c r="O3845" s="2">
        <v>152</v>
      </c>
      <c r="Q3845" s="10" t="s">
        <v>24</v>
      </c>
      <c r="R3845" s="21">
        <v>2001</v>
      </c>
      <c r="S3845" s="27" t="s">
        <v>13719</v>
      </c>
      <c r="T3845" s="25" t="str">
        <f>LEFT(S3845,3)</f>
        <v>Nov</v>
      </c>
      <c r="U3845" s="10" t="s">
        <v>29</v>
      </c>
      <c r="V3845" s="21">
        <v>7.6</v>
      </c>
      <c r="W3845" s="10">
        <v>685000</v>
      </c>
      <c r="X3845" s="10" t="s">
        <v>2050</v>
      </c>
      <c r="Y3845" s="10" t="s">
        <v>11812</v>
      </c>
      <c r="Z3845" s="10" t="s">
        <v>11813</v>
      </c>
      <c r="AA3845" s="22" t="s">
        <v>21</v>
      </c>
      <c r="AB3845" s="10">
        <v>125000000</v>
      </c>
      <c r="AC3845" s="10">
        <v>1006968171</v>
      </c>
      <c r="AD3845" s="10" t="s">
        <v>22</v>
      </c>
      <c r="AE3845" s="23">
        <v>152</v>
      </c>
    </row>
    <row r="3846" spans="1:31" x14ac:dyDescent="0.35">
      <c r="A3846" t="s">
        <v>11814</v>
      </c>
      <c r="B3846" t="s">
        <v>1998</v>
      </c>
      <c r="C3846" t="s">
        <v>33</v>
      </c>
      <c r="D3846" s="2">
        <v>2001</v>
      </c>
      <c r="E3846" t="s">
        <v>11815</v>
      </c>
      <c r="F3846" s="2">
        <v>6.8</v>
      </c>
      <c r="G3846">
        <v>362000</v>
      </c>
      <c r="H3846" t="s">
        <v>2482</v>
      </c>
      <c r="I3846" t="s">
        <v>11816</v>
      </c>
      <c r="J3846" t="s">
        <v>11817</v>
      </c>
      <c r="K3846" s="3" t="s">
        <v>29</v>
      </c>
      <c r="L3846">
        <v>38000000</v>
      </c>
      <c r="M3846">
        <v>207305509</v>
      </c>
      <c r="N3846" t="s">
        <v>60</v>
      </c>
      <c r="O3846" s="2">
        <v>106</v>
      </c>
      <c r="Q3846" s="9" t="s">
        <v>33</v>
      </c>
      <c r="R3846" s="18">
        <v>2001</v>
      </c>
      <c r="S3846" s="26" t="s">
        <v>13720</v>
      </c>
      <c r="T3846" s="25" t="str">
        <f>LEFT(S3846,3)</f>
        <v>Jun</v>
      </c>
      <c r="U3846" s="9" t="s">
        <v>29</v>
      </c>
      <c r="V3846" s="18">
        <v>6.8</v>
      </c>
      <c r="W3846" s="9">
        <v>362000</v>
      </c>
      <c r="X3846" s="9" t="s">
        <v>2482</v>
      </c>
      <c r="Y3846" s="9" t="s">
        <v>11816</v>
      </c>
      <c r="Z3846" s="9" t="s">
        <v>11817</v>
      </c>
      <c r="AA3846" s="19" t="s">
        <v>29</v>
      </c>
      <c r="AB3846" s="9">
        <v>38000000</v>
      </c>
      <c r="AC3846" s="9">
        <v>207305509</v>
      </c>
      <c r="AD3846" s="9" t="s">
        <v>60</v>
      </c>
      <c r="AE3846" s="20">
        <v>106</v>
      </c>
    </row>
    <row r="3847" spans="1:31" x14ac:dyDescent="0.35">
      <c r="A3847" t="s">
        <v>11818</v>
      </c>
      <c r="B3847" t="s">
        <v>1998</v>
      </c>
      <c r="C3847" t="s">
        <v>33</v>
      </c>
      <c r="D3847" s="2">
        <v>2001</v>
      </c>
      <c r="E3847" t="s">
        <v>11819</v>
      </c>
      <c r="F3847" s="2">
        <v>8.8000000000000007</v>
      </c>
      <c r="G3847">
        <v>1700000</v>
      </c>
      <c r="H3847" t="s">
        <v>6882</v>
      </c>
      <c r="I3847" t="s">
        <v>11820</v>
      </c>
      <c r="J3847" t="s">
        <v>7684</v>
      </c>
      <c r="K3847" s="3" t="s">
        <v>1876</v>
      </c>
      <c r="L3847">
        <v>93000000</v>
      </c>
      <c r="M3847">
        <v>897690072</v>
      </c>
      <c r="N3847" t="s">
        <v>2025</v>
      </c>
      <c r="O3847" s="2">
        <v>178</v>
      </c>
      <c r="Q3847" s="10" t="s">
        <v>33</v>
      </c>
      <c r="R3847" s="21">
        <v>2001</v>
      </c>
      <c r="S3847" s="27" t="s">
        <v>13721</v>
      </c>
      <c r="T3847" s="25" t="str">
        <f>LEFT(S3847,3)</f>
        <v>Dec</v>
      </c>
      <c r="U3847" s="10" t="s">
        <v>29</v>
      </c>
      <c r="V3847" s="21">
        <v>8.8000000000000007</v>
      </c>
      <c r="W3847" s="10">
        <v>1700000</v>
      </c>
      <c r="X3847" s="10" t="s">
        <v>6882</v>
      </c>
      <c r="Y3847" s="10" t="s">
        <v>11820</v>
      </c>
      <c r="Z3847" s="10" t="s">
        <v>7684</v>
      </c>
      <c r="AA3847" s="22" t="s">
        <v>1876</v>
      </c>
      <c r="AB3847" s="10">
        <v>93000000</v>
      </c>
      <c r="AC3847" s="10">
        <v>897690072</v>
      </c>
      <c r="AD3847" s="10" t="s">
        <v>2025</v>
      </c>
      <c r="AE3847" s="23">
        <v>178</v>
      </c>
    </row>
    <row r="3848" spans="1:31" x14ac:dyDescent="0.35">
      <c r="A3848" t="s">
        <v>11821</v>
      </c>
      <c r="B3848" t="s">
        <v>1998</v>
      </c>
      <c r="C3848" t="s">
        <v>40</v>
      </c>
      <c r="D3848" s="2">
        <v>2001</v>
      </c>
      <c r="E3848" t="s">
        <v>11309</v>
      </c>
      <c r="F3848" s="2">
        <v>6.3</v>
      </c>
      <c r="G3848">
        <v>195000</v>
      </c>
      <c r="H3848" t="s">
        <v>11822</v>
      </c>
      <c r="I3848" t="s">
        <v>11823</v>
      </c>
      <c r="J3848" t="s">
        <v>7779</v>
      </c>
      <c r="K3848" s="3" t="s">
        <v>29</v>
      </c>
      <c r="L3848">
        <v>18000000</v>
      </c>
      <c r="M3848">
        <v>141774679</v>
      </c>
      <c r="N3848" t="s">
        <v>117</v>
      </c>
      <c r="O3848" s="2">
        <v>96</v>
      </c>
      <c r="Q3848" s="9" t="s">
        <v>40</v>
      </c>
      <c r="R3848" s="18">
        <v>2001</v>
      </c>
      <c r="S3848" s="26" t="s">
        <v>13661</v>
      </c>
      <c r="T3848" s="25" t="str">
        <f>LEFT(S3848,3)</f>
        <v>Jul</v>
      </c>
      <c r="U3848" s="9" t="s">
        <v>29</v>
      </c>
      <c r="V3848" s="18">
        <v>6.3</v>
      </c>
      <c r="W3848" s="9">
        <v>195000</v>
      </c>
      <c r="X3848" s="9" t="s">
        <v>11822</v>
      </c>
      <c r="Y3848" s="9" t="s">
        <v>11823</v>
      </c>
      <c r="Z3848" s="9" t="s">
        <v>7779</v>
      </c>
      <c r="AA3848" s="19" t="s">
        <v>29</v>
      </c>
      <c r="AB3848" s="9">
        <v>18000000</v>
      </c>
      <c r="AC3848" s="9">
        <v>141774679</v>
      </c>
      <c r="AD3848" s="9" t="s">
        <v>117</v>
      </c>
      <c r="AE3848" s="20">
        <v>96</v>
      </c>
    </row>
    <row r="3849" spans="1:31" x14ac:dyDescent="0.35">
      <c r="A3849" t="s">
        <v>11824</v>
      </c>
      <c r="B3849" t="s">
        <v>15</v>
      </c>
      <c r="C3849" t="s">
        <v>16</v>
      </c>
      <c r="D3849" s="2">
        <v>2001</v>
      </c>
      <c r="E3849" t="s">
        <v>11825</v>
      </c>
      <c r="F3849" s="2">
        <v>7.9</v>
      </c>
      <c r="G3849">
        <v>331000</v>
      </c>
      <c r="H3849" t="s">
        <v>2000</v>
      </c>
      <c r="I3849" t="s">
        <v>2000</v>
      </c>
      <c r="J3849" t="s">
        <v>11826</v>
      </c>
      <c r="K3849" s="3" t="s">
        <v>451</v>
      </c>
      <c r="L3849">
        <v>15000000</v>
      </c>
      <c r="M3849">
        <v>20263646</v>
      </c>
      <c r="N3849" t="s">
        <v>10609</v>
      </c>
      <c r="O3849" s="2">
        <v>147</v>
      </c>
      <c r="Q3849" s="10" t="s">
        <v>16</v>
      </c>
      <c r="R3849" s="21">
        <v>2001</v>
      </c>
      <c r="S3849" s="27" t="s">
        <v>13722</v>
      </c>
      <c r="T3849" s="25" t="str">
        <f>LEFT(S3849,3)</f>
        <v>Oct</v>
      </c>
      <c r="U3849" s="10" t="s">
        <v>29</v>
      </c>
      <c r="V3849" s="21">
        <v>7.9</v>
      </c>
      <c r="W3849" s="10">
        <v>331000</v>
      </c>
      <c r="X3849" s="10" t="s">
        <v>2000</v>
      </c>
      <c r="Y3849" s="10" t="s">
        <v>2000</v>
      </c>
      <c r="Z3849" s="10" t="s">
        <v>11826</v>
      </c>
      <c r="AA3849" s="22" t="s">
        <v>451</v>
      </c>
      <c r="AB3849" s="10">
        <v>15000000</v>
      </c>
      <c r="AC3849" s="10">
        <v>20263646</v>
      </c>
      <c r="AD3849" s="10" t="s">
        <v>10609</v>
      </c>
      <c r="AE3849" s="23">
        <v>147</v>
      </c>
    </row>
    <row r="3850" spans="1:31" x14ac:dyDescent="0.35">
      <c r="A3850" t="s">
        <v>11827</v>
      </c>
      <c r="B3850" t="s">
        <v>336</v>
      </c>
      <c r="C3850" t="s">
        <v>389</v>
      </c>
      <c r="D3850" s="2">
        <v>2001</v>
      </c>
      <c r="E3850" t="s">
        <v>11719</v>
      </c>
      <c r="F3850" s="2">
        <v>8.1</v>
      </c>
      <c r="G3850">
        <v>838000</v>
      </c>
      <c r="H3850" t="s">
        <v>11828</v>
      </c>
      <c r="I3850" t="s">
        <v>11828</v>
      </c>
      <c r="J3850" t="s">
        <v>4917</v>
      </c>
      <c r="K3850" s="3" t="s">
        <v>29</v>
      </c>
      <c r="L3850">
        <v>115000000</v>
      </c>
      <c r="M3850">
        <v>579707738</v>
      </c>
      <c r="N3850" t="s">
        <v>10117</v>
      </c>
      <c r="O3850" s="2">
        <v>92</v>
      </c>
      <c r="Q3850" s="9" t="s">
        <v>389</v>
      </c>
      <c r="R3850" s="18">
        <v>2001</v>
      </c>
      <c r="S3850" s="26" t="s">
        <v>13706</v>
      </c>
      <c r="T3850" s="25" t="str">
        <f>LEFT(S3850,3)</f>
        <v>Nov</v>
      </c>
      <c r="U3850" s="9" t="s">
        <v>29</v>
      </c>
      <c r="V3850" s="18">
        <v>8.1</v>
      </c>
      <c r="W3850" s="9">
        <v>838000</v>
      </c>
      <c r="X3850" s="9" t="s">
        <v>11828</v>
      </c>
      <c r="Y3850" s="9" t="s">
        <v>11828</v>
      </c>
      <c r="Z3850" s="9" t="s">
        <v>4917</v>
      </c>
      <c r="AA3850" s="19" t="s">
        <v>29</v>
      </c>
      <c r="AB3850" s="9">
        <v>115000000</v>
      </c>
      <c r="AC3850" s="9">
        <v>579707738</v>
      </c>
      <c r="AD3850" s="9" t="s">
        <v>10117</v>
      </c>
      <c r="AE3850" s="20">
        <v>92</v>
      </c>
    </row>
    <row r="3851" spans="1:31" x14ac:dyDescent="0.35">
      <c r="A3851" t="s">
        <v>11829</v>
      </c>
      <c r="B3851" t="s">
        <v>32</v>
      </c>
      <c r="C3851" t="s">
        <v>389</v>
      </c>
      <c r="D3851" s="2">
        <v>2001</v>
      </c>
      <c r="E3851" t="s">
        <v>11830</v>
      </c>
      <c r="F3851" s="2">
        <v>8.6</v>
      </c>
      <c r="G3851">
        <v>679000</v>
      </c>
      <c r="H3851" t="s">
        <v>2105</v>
      </c>
      <c r="I3851" t="s">
        <v>2105</v>
      </c>
      <c r="J3851" t="s">
        <v>11831</v>
      </c>
      <c r="K3851" s="3" t="s">
        <v>2107</v>
      </c>
      <c r="L3851">
        <v>19000000</v>
      </c>
      <c r="M3851">
        <v>355475245</v>
      </c>
      <c r="N3851" t="s">
        <v>11832</v>
      </c>
      <c r="O3851" s="2">
        <v>125</v>
      </c>
      <c r="Q3851" s="10" t="s">
        <v>389</v>
      </c>
      <c r="R3851" s="21">
        <v>2001</v>
      </c>
      <c r="S3851" s="27" t="s">
        <v>13723</v>
      </c>
      <c r="T3851" s="25" t="str">
        <f>LEFT(S3851,3)</f>
        <v>Mar</v>
      </c>
      <c r="U3851" s="10" t="s">
        <v>29</v>
      </c>
      <c r="V3851" s="21">
        <v>8.6</v>
      </c>
      <c r="W3851" s="10">
        <v>679000</v>
      </c>
      <c r="X3851" s="10" t="s">
        <v>2105</v>
      </c>
      <c r="Y3851" s="10" t="s">
        <v>2105</v>
      </c>
      <c r="Z3851" s="10" t="s">
        <v>11831</v>
      </c>
      <c r="AA3851" s="22" t="s">
        <v>2107</v>
      </c>
      <c r="AB3851" s="10">
        <v>19000000</v>
      </c>
      <c r="AC3851" s="10">
        <v>355475245</v>
      </c>
      <c r="AD3851" s="10" t="s">
        <v>11832</v>
      </c>
      <c r="AE3851" s="23">
        <v>125</v>
      </c>
    </row>
    <row r="3852" spans="1:31" x14ac:dyDescent="0.35">
      <c r="A3852" t="s">
        <v>11833</v>
      </c>
      <c r="B3852" t="s">
        <v>15</v>
      </c>
      <c r="C3852" t="s">
        <v>16</v>
      </c>
      <c r="D3852" s="2">
        <v>2001</v>
      </c>
      <c r="E3852" t="s">
        <v>11834</v>
      </c>
      <c r="F3852" s="2">
        <v>8</v>
      </c>
      <c r="G3852">
        <v>755000</v>
      </c>
      <c r="H3852" t="s">
        <v>11835</v>
      </c>
      <c r="I3852" t="s">
        <v>11835</v>
      </c>
      <c r="J3852" t="s">
        <v>10804</v>
      </c>
      <c r="K3852" s="3" t="s">
        <v>29</v>
      </c>
      <c r="L3852">
        <v>6000000</v>
      </c>
      <c r="M3852">
        <v>6981586</v>
      </c>
      <c r="N3852" t="s">
        <v>11836</v>
      </c>
      <c r="O3852" s="2">
        <v>113</v>
      </c>
      <c r="Q3852" s="9" t="s">
        <v>16</v>
      </c>
      <c r="R3852" s="18">
        <v>2001</v>
      </c>
      <c r="S3852" s="26" t="s">
        <v>13566</v>
      </c>
      <c r="T3852" s="25" t="str">
        <f>LEFT(S3852,3)</f>
        <v>Jan</v>
      </c>
      <c r="U3852" s="9" t="s">
        <v>1193</v>
      </c>
      <c r="V3852" s="18">
        <v>8</v>
      </c>
      <c r="W3852" s="9">
        <v>755000</v>
      </c>
      <c r="X3852" s="9" t="s">
        <v>11835</v>
      </c>
      <c r="Y3852" s="9" t="s">
        <v>11835</v>
      </c>
      <c r="Z3852" s="9" t="s">
        <v>10804</v>
      </c>
      <c r="AA3852" s="19" t="s">
        <v>29</v>
      </c>
      <c r="AB3852" s="9">
        <v>6000000</v>
      </c>
      <c r="AC3852" s="9">
        <v>6981586</v>
      </c>
      <c r="AD3852" s="9" t="s">
        <v>11836</v>
      </c>
      <c r="AE3852" s="20">
        <v>113</v>
      </c>
    </row>
    <row r="3853" spans="1:31" x14ac:dyDescent="0.35">
      <c r="A3853" t="s">
        <v>11837</v>
      </c>
      <c r="B3853" t="s">
        <v>15</v>
      </c>
      <c r="C3853" t="s">
        <v>40</v>
      </c>
      <c r="D3853" s="2">
        <v>2001</v>
      </c>
      <c r="E3853" t="s">
        <v>11838</v>
      </c>
      <c r="F3853" s="2">
        <v>5.7</v>
      </c>
      <c r="G3853">
        <v>100000</v>
      </c>
      <c r="H3853" t="s">
        <v>11839</v>
      </c>
      <c r="I3853" t="s">
        <v>11840</v>
      </c>
      <c r="J3853" t="s">
        <v>11841</v>
      </c>
      <c r="K3853" s="3" t="s">
        <v>29</v>
      </c>
      <c r="L3853">
        <v>15000000</v>
      </c>
      <c r="M3853">
        <v>66468985</v>
      </c>
      <c r="N3853" t="s">
        <v>30</v>
      </c>
      <c r="O3853" s="2">
        <v>89</v>
      </c>
      <c r="Q3853" s="10" t="s">
        <v>40</v>
      </c>
      <c r="R3853" s="21">
        <v>2001</v>
      </c>
      <c r="S3853" s="27" t="s">
        <v>13724</v>
      </c>
      <c r="T3853" s="25" t="str">
        <f>LEFT(S3853,3)</f>
        <v>Dec</v>
      </c>
      <c r="U3853" s="10" t="s">
        <v>29</v>
      </c>
      <c r="V3853" s="21">
        <v>5.7</v>
      </c>
      <c r="W3853" s="10">
        <v>100000</v>
      </c>
      <c r="X3853" s="10" t="s">
        <v>11839</v>
      </c>
      <c r="Y3853" s="10" t="s">
        <v>11840</v>
      </c>
      <c r="Z3853" s="10" t="s">
        <v>11841</v>
      </c>
      <c r="AA3853" s="22" t="s">
        <v>29</v>
      </c>
      <c r="AB3853" s="10">
        <v>15000000</v>
      </c>
      <c r="AC3853" s="10">
        <v>66468985</v>
      </c>
      <c r="AD3853" s="10" t="s">
        <v>30</v>
      </c>
      <c r="AE3853" s="23">
        <v>89</v>
      </c>
    </row>
    <row r="3854" spans="1:31" x14ac:dyDescent="0.35">
      <c r="A3854" t="s">
        <v>11842</v>
      </c>
      <c r="B3854" t="s">
        <v>15</v>
      </c>
      <c r="C3854" t="s">
        <v>40</v>
      </c>
      <c r="D3854" s="2">
        <v>2001</v>
      </c>
      <c r="E3854" t="s">
        <v>11843</v>
      </c>
      <c r="F3854" s="2">
        <v>5.3</v>
      </c>
      <c r="G3854">
        <v>152000</v>
      </c>
      <c r="H3854" t="s">
        <v>4628</v>
      </c>
      <c r="I3854" t="s">
        <v>9090</v>
      </c>
      <c r="J3854" t="s">
        <v>11251</v>
      </c>
      <c r="K3854" s="3" t="s">
        <v>29</v>
      </c>
      <c r="L3854">
        <v>45000000</v>
      </c>
      <c r="M3854">
        <v>141220678</v>
      </c>
      <c r="N3854" t="s">
        <v>8986</v>
      </c>
      <c r="O3854" s="2">
        <v>83</v>
      </c>
      <c r="Q3854" s="9" t="s">
        <v>40</v>
      </c>
      <c r="R3854" s="18">
        <v>2001</v>
      </c>
      <c r="S3854" s="26" t="s">
        <v>13725</v>
      </c>
      <c r="T3854" s="25" t="str">
        <f>LEFT(S3854,3)</f>
        <v>Jul</v>
      </c>
      <c r="U3854" s="9" t="s">
        <v>29</v>
      </c>
      <c r="V3854" s="18">
        <v>5.3</v>
      </c>
      <c r="W3854" s="9">
        <v>152000</v>
      </c>
      <c r="X3854" s="9" t="s">
        <v>4628</v>
      </c>
      <c r="Y3854" s="9" t="s">
        <v>9090</v>
      </c>
      <c r="Z3854" s="9" t="s">
        <v>11251</v>
      </c>
      <c r="AA3854" s="19" t="s">
        <v>29</v>
      </c>
      <c r="AB3854" s="9">
        <v>45000000</v>
      </c>
      <c r="AC3854" s="9">
        <v>141220678</v>
      </c>
      <c r="AD3854" s="9" t="s">
        <v>8986</v>
      </c>
      <c r="AE3854" s="20">
        <v>83</v>
      </c>
    </row>
    <row r="3855" spans="1:31" x14ac:dyDescent="0.35">
      <c r="A3855" t="s">
        <v>11844</v>
      </c>
      <c r="B3855" t="s">
        <v>1998</v>
      </c>
      <c r="C3855" t="s">
        <v>103</v>
      </c>
      <c r="D3855" s="2">
        <v>2001</v>
      </c>
      <c r="E3855" t="s">
        <v>11845</v>
      </c>
      <c r="F3855" s="2">
        <v>7.7</v>
      </c>
      <c r="G3855">
        <v>531000</v>
      </c>
      <c r="H3855" t="s">
        <v>5105</v>
      </c>
      <c r="I3855" t="s">
        <v>11846</v>
      </c>
      <c r="J3855" t="s">
        <v>9712</v>
      </c>
      <c r="K3855" s="3" t="s">
        <v>29</v>
      </c>
      <c r="L3855">
        <v>85000000</v>
      </c>
      <c r="M3855">
        <v>450717150</v>
      </c>
      <c r="N3855" t="s">
        <v>22</v>
      </c>
      <c r="O3855" s="2">
        <v>116</v>
      </c>
      <c r="Q3855" s="10" t="s">
        <v>103</v>
      </c>
      <c r="R3855" s="21">
        <v>2001</v>
      </c>
      <c r="S3855" s="27" t="s">
        <v>13726</v>
      </c>
      <c r="T3855" s="25" t="str">
        <f>LEFT(S3855,3)</f>
        <v>Dec</v>
      </c>
      <c r="U3855" s="10" t="s">
        <v>29</v>
      </c>
      <c r="V3855" s="21">
        <v>7.7</v>
      </c>
      <c r="W3855" s="10">
        <v>531000</v>
      </c>
      <c r="X3855" s="10" t="s">
        <v>5105</v>
      </c>
      <c r="Y3855" s="10" t="s">
        <v>11846</v>
      </c>
      <c r="Z3855" s="10" t="s">
        <v>9712</v>
      </c>
      <c r="AA3855" s="22" t="s">
        <v>29</v>
      </c>
      <c r="AB3855" s="10">
        <v>85000000</v>
      </c>
      <c r="AC3855" s="10">
        <v>450717150</v>
      </c>
      <c r="AD3855" s="10" t="s">
        <v>22</v>
      </c>
      <c r="AE3855" s="23">
        <v>116</v>
      </c>
    </row>
    <row r="3856" spans="1:31" x14ac:dyDescent="0.35">
      <c r="A3856" t="s">
        <v>11847</v>
      </c>
      <c r="B3856" t="s">
        <v>32</v>
      </c>
      <c r="C3856" t="s">
        <v>389</v>
      </c>
      <c r="D3856" s="2">
        <v>2001</v>
      </c>
      <c r="E3856" t="s">
        <v>11848</v>
      </c>
      <c r="F3856" s="2">
        <v>7.9</v>
      </c>
      <c r="G3856">
        <v>630000</v>
      </c>
      <c r="H3856" t="s">
        <v>11849</v>
      </c>
      <c r="I3856" t="s">
        <v>11850</v>
      </c>
      <c r="J3856" t="s">
        <v>6842</v>
      </c>
      <c r="K3856" s="3" t="s">
        <v>29</v>
      </c>
      <c r="L3856">
        <v>60000000</v>
      </c>
      <c r="M3856">
        <v>487853320</v>
      </c>
      <c r="N3856" t="s">
        <v>10172</v>
      </c>
      <c r="O3856" s="2">
        <v>90</v>
      </c>
      <c r="Q3856" s="9" t="s">
        <v>389</v>
      </c>
      <c r="R3856" s="18">
        <v>2001</v>
      </c>
      <c r="S3856" s="26" t="s">
        <v>13727</v>
      </c>
      <c r="T3856" s="25" t="str">
        <f>LEFT(S3856,3)</f>
        <v>May</v>
      </c>
      <c r="U3856" s="9" t="s">
        <v>29</v>
      </c>
      <c r="V3856" s="18">
        <v>7.9</v>
      </c>
      <c r="W3856" s="9">
        <v>630000</v>
      </c>
      <c r="X3856" s="9" t="s">
        <v>11849</v>
      </c>
      <c r="Y3856" s="9" t="s">
        <v>11850</v>
      </c>
      <c r="Z3856" s="9" t="s">
        <v>6842</v>
      </c>
      <c r="AA3856" s="19" t="s">
        <v>29</v>
      </c>
      <c r="AB3856" s="9">
        <v>60000000</v>
      </c>
      <c r="AC3856" s="9">
        <v>487853320</v>
      </c>
      <c r="AD3856" s="9" t="s">
        <v>10172</v>
      </c>
      <c r="AE3856" s="20">
        <v>90</v>
      </c>
    </row>
    <row r="3857" spans="1:31" x14ac:dyDescent="0.35">
      <c r="A3857" t="s">
        <v>11851</v>
      </c>
      <c r="B3857" t="s">
        <v>15</v>
      </c>
      <c r="C3857" t="s">
        <v>16</v>
      </c>
      <c r="D3857" s="2">
        <v>2001</v>
      </c>
      <c r="E3857" t="s">
        <v>11852</v>
      </c>
      <c r="F3857" s="2">
        <v>7.7</v>
      </c>
      <c r="G3857">
        <v>372000</v>
      </c>
      <c r="H3857" t="s">
        <v>989</v>
      </c>
      <c r="I3857" t="s">
        <v>7829</v>
      </c>
      <c r="J3857" t="s">
        <v>11853</v>
      </c>
      <c r="K3857" s="3" t="s">
        <v>29</v>
      </c>
      <c r="L3857">
        <v>92000000</v>
      </c>
      <c r="M3857">
        <v>172989651</v>
      </c>
      <c r="N3857" t="s">
        <v>11854</v>
      </c>
      <c r="O3857" s="2">
        <v>144</v>
      </c>
      <c r="Q3857" s="10" t="s">
        <v>16</v>
      </c>
      <c r="R3857" s="21">
        <v>2001</v>
      </c>
      <c r="S3857" s="27" t="s">
        <v>13728</v>
      </c>
      <c r="T3857" s="25" t="str">
        <f>LEFT(S3857,3)</f>
        <v>Jan</v>
      </c>
      <c r="U3857" s="10" t="s">
        <v>29</v>
      </c>
      <c r="V3857" s="21">
        <v>7.7</v>
      </c>
      <c r="W3857" s="10">
        <v>372000</v>
      </c>
      <c r="X3857" s="10" t="s">
        <v>989</v>
      </c>
      <c r="Y3857" s="10" t="s">
        <v>7829</v>
      </c>
      <c r="Z3857" s="10" t="s">
        <v>11853</v>
      </c>
      <c r="AA3857" s="22" t="s">
        <v>29</v>
      </c>
      <c r="AB3857" s="10">
        <v>92000000</v>
      </c>
      <c r="AC3857" s="10">
        <v>172989651</v>
      </c>
      <c r="AD3857" s="10" t="s">
        <v>11854</v>
      </c>
      <c r="AE3857" s="23">
        <v>144</v>
      </c>
    </row>
    <row r="3858" spans="1:31" x14ac:dyDescent="0.35">
      <c r="A3858" t="s">
        <v>11855</v>
      </c>
      <c r="B3858" t="s">
        <v>1998</v>
      </c>
      <c r="C3858" t="s">
        <v>62</v>
      </c>
      <c r="D3858" s="2">
        <v>2001</v>
      </c>
      <c r="E3858" t="s">
        <v>11856</v>
      </c>
      <c r="F3858" s="2">
        <v>8.1999999999999993</v>
      </c>
      <c r="G3858">
        <v>871000</v>
      </c>
      <c r="H3858" t="s">
        <v>1133</v>
      </c>
      <c r="I3858" t="s">
        <v>8341</v>
      </c>
      <c r="J3858" t="s">
        <v>7001</v>
      </c>
      <c r="K3858" s="3" t="s">
        <v>29</v>
      </c>
      <c r="L3858">
        <v>58000000</v>
      </c>
      <c r="M3858">
        <v>316791257</v>
      </c>
      <c r="N3858" t="s">
        <v>60</v>
      </c>
      <c r="O3858" s="2">
        <v>135</v>
      </c>
      <c r="Q3858" s="9" t="s">
        <v>62</v>
      </c>
      <c r="R3858" s="18">
        <v>2001</v>
      </c>
      <c r="S3858" s="26" t="s">
        <v>13729</v>
      </c>
      <c r="T3858" s="25" t="str">
        <f>LEFT(S3858,3)</f>
        <v>Jan</v>
      </c>
      <c r="U3858" s="9" t="s">
        <v>29</v>
      </c>
      <c r="V3858" s="18">
        <v>8.1999999999999993</v>
      </c>
      <c r="W3858" s="9">
        <v>871000</v>
      </c>
      <c r="X3858" s="9" t="s">
        <v>1133</v>
      </c>
      <c r="Y3858" s="9" t="s">
        <v>8341</v>
      </c>
      <c r="Z3858" s="9" t="s">
        <v>7001</v>
      </c>
      <c r="AA3858" s="19" t="s">
        <v>29</v>
      </c>
      <c r="AB3858" s="9">
        <v>58000000</v>
      </c>
      <c r="AC3858" s="9">
        <v>316791257</v>
      </c>
      <c r="AD3858" s="9" t="s">
        <v>60</v>
      </c>
      <c r="AE3858" s="20">
        <v>135</v>
      </c>
    </row>
    <row r="3859" spans="1:31" x14ac:dyDescent="0.35">
      <c r="A3859" t="s">
        <v>11857</v>
      </c>
      <c r="B3859" t="s">
        <v>1998</v>
      </c>
      <c r="C3859" t="s">
        <v>33</v>
      </c>
      <c r="D3859" s="2">
        <v>2001</v>
      </c>
      <c r="E3859" t="s">
        <v>11514</v>
      </c>
      <c r="F3859" s="2">
        <v>6.4</v>
      </c>
      <c r="G3859">
        <v>307000</v>
      </c>
      <c r="H3859" t="s">
        <v>7682</v>
      </c>
      <c r="I3859" t="s">
        <v>7682</v>
      </c>
      <c r="J3859" t="s">
        <v>6928</v>
      </c>
      <c r="K3859" s="3" t="s">
        <v>29</v>
      </c>
      <c r="L3859">
        <v>98000000</v>
      </c>
      <c r="M3859">
        <v>443280904</v>
      </c>
      <c r="N3859" t="s">
        <v>60</v>
      </c>
      <c r="O3859" s="2">
        <v>130</v>
      </c>
      <c r="Q3859" s="10" t="s">
        <v>33</v>
      </c>
      <c r="R3859" s="21">
        <v>2001</v>
      </c>
      <c r="S3859" s="27" t="s">
        <v>13685</v>
      </c>
      <c r="T3859" s="25" t="str">
        <f>LEFT(S3859,3)</f>
        <v>May</v>
      </c>
      <c r="U3859" s="10" t="s">
        <v>29</v>
      </c>
      <c r="V3859" s="21">
        <v>6.4</v>
      </c>
      <c r="W3859" s="10">
        <v>307000</v>
      </c>
      <c r="X3859" s="10" t="s">
        <v>7682</v>
      </c>
      <c r="Y3859" s="10" t="s">
        <v>7682</v>
      </c>
      <c r="Z3859" s="10" t="s">
        <v>6928</v>
      </c>
      <c r="AA3859" s="22" t="s">
        <v>29</v>
      </c>
      <c r="AB3859" s="10">
        <v>98000000</v>
      </c>
      <c r="AC3859" s="10">
        <v>443280904</v>
      </c>
      <c r="AD3859" s="10" t="s">
        <v>60</v>
      </c>
      <c r="AE3859" s="23">
        <v>130</v>
      </c>
    </row>
    <row r="3860" spans="1:31" x14ac:dyDescent="0.35">
      <c r="A3860" t="s">
        <v>11858</v>
      </c>
      <c r="B3860" t="s">
        <v>1998</v>
      </c>
      <c r="C3860" t="s">
        <v>33</v>
      </c>
      <c r="D3860" s="2">
        <v>2001</v>
      </c>
      <c r="E3860" t="s">
        <v>11243</v>
      </c>
      <c r="F3860" s="2">
        <v>6.2</v>
      </c>
      <c r="G3860">
        <v>317000</v>
      </c>
      <c r="H3860" t="s">
        <v>8510</v>
      </c>
      <c r="I3860" t="s">
        <v>8452</v>
      </c>
      <c r="J3860" t="s">
        <v>9659</v>
      </c>
      <c r="K3860" s="3" t="s">
        <v>29</v>
      </c>
      <c r="L3860">
        <v>140000000</v>
      </c>
      <c r="M3860">
        <v>449220945</v>
      </c>
      <c r="N3860" t="s">
        <v>2091</v>
      </c>
      <c r="O3860" s="2">
        <v>183</v>
      </c>
      <c r="Q3860" s="9" t="s">
        <v>33</v>
      </c>
      <c r="R3860" s="18">
        <v>2001</v>
      </c>
      <c r="S3860" s="26" t="s">
        <v>13646</v>
      </c>
      <c r="T3860" s="25" t="str">
        <f>LEFT(S3860,3)</f>
        <v>May</v>
      </c>
      <c r="U3860" s="9" t="s">
        <v>29</v>
      </c>
      <c r="V3860" s="18">
        <v>6.2</v>
      </c>
      <c r="W3860" s="9">
        <v>317000</v>
      </c>
      <c r="X3860" s="9" t="s">
        <v>8510</v>
      </c>
      <c r="Y3860" s="9" t="s">
        <v>8452</v>
      </c>
      <c r="Z3860" s="9" t="s">
        <v>9659</v>
      </c>
      <c r="AA3860" s="19" t="s">
        <v>29</v>
      </c>
      <c r="AB3860" s="9">
        <v>140000000</v>
      </c>
      <c r="AC3860" s="9">
        <v>449220945</v>
      </c>
      <c r="AD3860" s="9" t="s">
        <v>2091</v>
      </c>
      <c r="AE3860" s="20">
        <v>183</v>
      </c>
    </row>
    <row r="3861" spans="1:31" x14ac:dyDescent="0.35">
      <c r="A3861" t="s">
        <v>11859</v>
      </c>
      <c r="B3861" t="s">
        <v>15</v>
      </c>
      <c r="C3861" t="s">
        <v>40</v>
      </c>
      <c r="D3861" s="2">
        <v>2001</v>
      </c>
      <c r="E3861" t="s">
        <v>11856</v>
      </c>
      <c r="F3861" s="2">
        <v>7.6</v>
      </c>
      <c r="G3861">
        <v>273000</v>
      </c>
      <c r="H3861" t="s">
        <v>9040</v>
      </c>
      <c r="I3861" t="s">
        <v>9040</v>
      </c>
      <c r="J3861" t="s">
        <v>72</v>
      </c>
      <c r="K3861" s="3" t="s">
        <v>29</v>
      </c>
      <c r="L3861">
        <v>21000000</v>
      </c>
      <c r="M3861">
        <v>71444482</v>
      </c>
      <c r="N3861" t="s">
        <v>2091</v>
      </c>
      <c r="O3861" s="2">
        <v>110</v>
      </c>
      <c r="Q3861" s="10" t="s">
        <v>40</v>
      </c>
      <c r="R3861" s="21">
        <v>2001</v>
      </c>
      <c r="S3861" s="27" t="s">
        <v>13729</v>
      </c>
      <c r="T3861" s="25" t="str">
        <f>LEFT(S3861,3)</f>
        <v>Jan</v>
      </c>
      <c r="U3861" s="10" t="s">
        <v>29</v>
      </c>
      <c r="V3861" s="21">
        <v>7.6</v>
      </c>
      <c r="W3861" s="10">
        <v>273000</v>
      </c>
      <c r="X3861" s="10" t="s">
        <v>9040</v>
      </c>
      <c r="Y3861" s="10" t="s">
        <v>9040</v>
      </c>
      <c r="Z3861" s="10" t="s">
        <v>72</v>
      </c>
      <c r="AA3861" s="22" t="s">
        <v>29</v>
      </c>
      <c r="AB3861" s="10">
        <v>21000000</v>
      </c>
      <c r="AC3861" s="10">
        <v>71444482</v>
      </c>
      <c r="AD3861" s="10" t="s">
        <v>2091</v>
      </c>
      <c r="AE3861" s="23">
        <v>110</v>
      </c>
    </row>
    <row r="3862" spans="1:31" x14ac:dyDescent="0.35">
      <c r="A3862" t="s">
        <v>11860</v>
      </c>
      <c r="B3862" t="s">
        <v>15</v>
      </c>
      <c r="C3862" t="s">
        <v>40</v>
      </c>
      <c r="D3862" s="2">
        <v>2001</v>
      </c>
      <c r="E3862" t="s">
        <v>11861</v>
      </c>
      <c r="F3862" s="2">
        <v>8.3000000000000007</v>
      </c>
      <c r="G3862">
        <v>717000</v>
      </c>
      <c r="H3862" t="s">
        <v>6356</v>
      </c>
      <c r="I3862" t="s">
        <v>11862</v>
      </c>
      <c r="J3862" t="s">
        <v>11863</v>
      </c>
      <c r="K3862" s="3" t="s">
        <v>451</v>
      </c>
      <c r="L3862">
        <v>10000000</v>
      </c>
      <c r="M3862">
        <v>173997108</v>
      </c>
      <c r="N3862" t="s">
        <v>11864</v>
      </c>
      <c r="O3862" s="2">
        <v>122</v>
      </c>
      <c r="Q3862" s="9" t="s">
        <v>40</v>
      </c>
      <c r="R3862" s="18">
        <v>2001</v>
      </c>
      <c r="S3862" s="26" t="s">
        <v>13730</v>
      </c>
      <c r="T3862" s="25" t="str">
        <f>LEFT(S3862,3)</f>
        <v>Feb</v>
      </c>
      <c r="U3862" s="9" t="s">
        <v>29</v>
      </c>
      <c r="V3862" s="18">
        <v>8.3000000000000007</v>
      </c>
      <c r="W3862" s="9">
        <v>717000</v>
      </c>
      <c r="X3862" s="9" t="s">
        <v>6356</v>
      </c>
      <c r="Y3862" s="9" t="s">
        <v>11862</v>
      </c>
      <c r="Z3862" s="9" t="s">
        <v>11863</v>
      </c>
      <c r="AA3862" s="19" t="s">
        <v>451</v>
      </c>
      <c r="AB3862" s="9">
        <v>10000000</v>
      </c>
      <c r="AC3862" s="9">
        <v>173997108</v>
      </c>
      <c r="AD3862" s="9" t="s">
        <v>11864</v>
      </c>
      <c r="AE3862" s="20">
        <v>122</v>
      </c>
    </row>
    <row r="3863" spans="1:31" x14ac:dyDescent="0.35">
      <c r="A3863" t="s">
        <v>11865</v>
      </c>
      <c r="B3863" t="s">
        <v>15</v>
      </c>
      <c r="C3863" t="s">
        <v>103</v>
      </c>
      <c r="D3863" s="2">
        <v>2001</v>
      </c>
      <c r="E3863" t="s">
        <v>11866</v>
      </c>
      <c r="F3863" s="2">
        <v>7.7</v>
      </c>
      <c r="G3863">
        <v>403000</v>
      </c>
      <c r="H3863" t="s">
        <v>10319</v>
      </c>
      <c r="I3863" t="s">
        <v>11867</v>
      </c>
      <c r="J3863" t="s">
        <v>4124</v>
      </c>
      <c r="K3863" s="3" t="s">
        <v>29</v>
      </c>
      <c r="L3863">
        <v>45000000</v>
      </c>
      <c r="M3863">
        <v>104876233</v>
      </c>
      <c r="N3863" t="s">
        <v>22</v>
      </c>
      <c r="O3863" s="2">
        <v>122</v>
      </c>
      <c r="Q3863" s="10" t="s">
        <v>103</v>
      </c>
      <c r="R3863" s="21">
        <v>2001</v>
      </c>
      <c r="S3863" s="27" t="s">
        <v>13731</v>
      </c>
      <c r="T3863" s="25" t="str">
        <f>LEFT(S3863,3)</f>
        <v>Oct</v>
      </c>
      <c r="U3863" s="10" t="s">
        <v>29</v>
      </c>
      <c r="V3863" s="21">
        <v>7.7</v>
      </c>
      <c r="W3863" s="10">
        <v>403000</v>
      </c>
      <c r="X3863" s="10" t="s">
        <v>10319</v>
      </c>
      <c r="Y3863" s="10" t="s">
        <v>11867</v>
      </c>
      <c r="Z3863" s="10" t="s">
        <v>4124</v>
      </c>
      <c r="AA3863" s="22" t="s">
        <v>29</v>
      </c>
      <c r="AB3863" s="10">
        <v>45000000</v>
      </c>
      <c r="AC3863" s="10">
        <v>104876233</v>
      </c>
      <c r="AD3863" s="10" t="s">
        <v>22</v>
      </c>
      <c r="AE3863" s="23">
        <v>122</v>
      </c>
    </row>
    <row r="3864" spans="1:31" x14ac:dyDescent="0.35">
      <c r="A3864" t="s">
        <v>11868</v>
      </c>
      <c r="B3864" t="s">
        <v>1998</v>
      </c>
      <c r="C3864" t="s">
        <v>16</v>
      </c>
      <c r="D3864" s="2">
        <v>2001</v>
      </c>
      <c r="E3864" t="s">
        <v>11869</v>
      </c>
      <c r="F3864" s="2">
        <v>7.2</v>
      </c>
      <c r="G3864">
        <v>295000</v>
      </c>
      <c r="H3864" t="s">
        <v>494</v>
      </c>
      <c r="I3864" t="s">
        <v>6035</v>
      </c>
      <c r="J3864" t="s">
        <v>11870</v>
      </c>
      <c r="K3864" s="3" t="s">
        <v>29</v>
      </c>
      <c r="L3864">
        <v>100000000</v>
      </c>
      <c r="M3864">
        <v>235926552</v>
      </c>
      <c r="N3864" t="s">
        <v>22</v>
      </c>
      <c r="O3864" s="2">
        <v>146</v>
      </c>
      <c r="Q3864" s="9" t="s">
        <v>16</v>
      </c>
      <c r="R3864" s="18">
        <v>2001</v>
      </c>
      <c r="S3864" s="26" t="s">
        <v>13732</v>
      </c>
      <c r="T3864" s="25" t="str">
        <f>LEFT(S3864,3)</f>
        <v>Jun</v>
      </c>
      <c r="U3864" s="9" t="s">
        <v>29</v>
      </c>
      <c r="V3864" s="18">
        <v>7.2</v>
      </c>
      <c r="W3864" s="9">
        <v>295000</v>
      </c>
      <c r="X3864" s="9" t="s">
        <v>494</v>
      </c>
      <c r="Y3864" s="9" t="s">
        <v>6035</v>
      </c>
      <c r="Z3864" s="9" t="s">
        <v>11870</v>
      </c>
      <c r="AA3864" s="19" t="s">
        <v>29</v>
      </c>
      <c r="AB3864" s="9">
        <v>100000000</v>
      </c>
      <c r="AC3864" s="9">
        <v>235926552</v>
      </c>
      <c r="AD3864" s="9" t="s">
        <v>22</v>
      </c>
      <c r="AE3864" s="20">
        <v>146</v>
      </c>
    </row>
    <row r="3865" spans="1:31" x14ac:dyDescent="0.35">
      <c r="A3865" t="s">
        <v>11871</v>
      </c>
      <c r="B3865" t="s">
        <v>15</v>
      </c>
      <c r="C3865" t="s">
        <v>40</v>
      </c>
      <c r="D3865" s="2">
        <v>2001</v>
      </c>
      <c r="E3865" t="s">
        <v>11757</v>
      </c>
      <c r="F3865" s="2">
        <v>7.3</v>
      </c>
      <c r="G3865">
        <v>115000</v>
      </c>
      <c r="H3865" t="s">
        <v>11872</v>
      </c>
      <c r="I3865" t="s">
        <v>11873</v>
      </c>
      <c r="J3865" t="s">
        <v>7173</v>
      </c>
      <c r="K3865" s="3" t="s">
        <v>29</v>
      </c>
      <c r="L3865">
        <v>7000000</v>
      </c>
      <c r="M3865">
        <v>8764007</v>
      </c>
      <c r="N3865" t="s">
        <v>79</v>
      </c>
      <c r="O3865" s="2">
        <v>111</v>
      </c>
      <c r="Q3865" s="10" t="s">
        <v>40</v>
      </c>
      <c r="R3865" s="21">
        <v>2001</v>
      </c>
      <c r="S3865" s="27" t="s">
        <v>13712</v>
      </c>
      <c r="T3865" s="25" t="str">
        <f>LEFT(S3865,3)</f>
        <v>Sep</v>
      </c>
      <c r="U3865" s="10" t="s">
        <v>29</v>
      </c>
      <c r="V3865" s="21">
        <v>7.3</v>
      </c>
      <c r="W3865" s="10">
        <v>115000</v>
      </c>
      <c r="X3865" s="10" t="s">
        <v>11872</v>
      </c>
      <c r="Y3865" s="10" t="s">
        <v>11873</v>
      </c>
      <c r="Z3865" s="10" t="s">
        <v>7173</v>
      </c>
      <c r="AA3865" s="22" t="s">
        <v>29</v>
      </c>
      <c r="AB3865" s="10">
        <v>7000000</v>
      </c>
      <c r="AC3865" s="10">
        <v>8764007</v>
      </c>
      <c r="AD3865" s="10" t="s">
        <v>79</v>
      </c>
      <c r="AE3865" s="23">
        <v>111</v>
      </c>
    </row>
    <row r="3866" spans="1:31" x14ac:dyDescent="0.35">
      <c r="A3866" t="s">
        <v>11874</v>
      </c>
      <c r="B3866" t="s">
        <v>15</v>
      </c>
      <c r="C3866" t="s">
        <v>40</v>
      </c>
      <c r="D3866" s="2">
        <v>2001</v>
      </c>
      <c r="E3866" t="s">
        <v>11875</v>
      </c>
      <c r="F3866" s="2">
        <v>7.1</v>
      </c>
      <c r="G3866">
        <v>98000</v>
      </c>
      <c r="H3866" t="s">
        <v>11876</v>
      </c>
      <c r="I3866" t="s">
        <v>11876</v>
      </c>
      <c r="J3866" t="s">
        <v>11876</v>
      </c>
      <c r="K3866" s="3" t="s">
        <v>29</v>
      </c>
      <c r="L3866">
        <v>3000000</v>
      </c>
      <c r="M3866">
        <v>23182223</v>
      </c>
      <c r="N3866" t="s">
        <v>9438</v>
      </c>
      <c r="O3866" s="2">
        <v>100</v>
      </c>
      <c r="Q3866" s="9" t="s">
        <v>40</v>
      </c>
      <c r="R3866" s="18">
        <v>2001</v>
      </c>
      <c r="S3866" s="26" t="s">
        <v>13733</v>
      </c>
      <c r="T3866" s="25" t="str">
        <f>LEFT(S3866,3)</f>
        <v>Feb</v>
      </c>
      <c r="U3866" s="9" t="s">
        <v>29</v>
      </c>
      <c r="V3866" s="18">
        <v>7.1</v>
      </c>
      <c r="W3866" s="9">
        <v>98000</v>
      </c>
      <c r="X3866" s="9" t="s">
        <v>11876</v>
      </c>
      <c r="Y3866" s="9" t="s">
        <v>11876</v>
      </c>
      <c r="Z3866" s="9" t="s">
        <v>11876</v>
      </c>
      <c r="AA3866" s="19" t="s">
        <v>29</v>
      </c>
      <c r="AB3866" s="9">
        <v>3000000</v>
      </c>
      <c r="AC3866" s="9">
        <v>23182223</v>
      </c>
      <c r="AD3866" s="9" t="s">
        <v>9438</v>
      </c>
      <c r="AE3866" s="20">
        <v>100</v>
      </c>
    </row>
    <row r="3867" spans="1:31" x14ac:dyDescent="0.35">
      <c r="A3867" t="s">
        <v>11877</v>
      </c>
      <c r="B3867" t="s">
        <v>1998</v>
      </c>
      <c r="C3867" t="s">
        <v>33</v>
      </c>
      <c r="D3867" s="2">
        <v>2001</v>
      </c>
      <c r="E3867" t="s">
        <v>11783</v>
      </c>
      <c r="F3867" s="2">
        <v>6.9</v>
      </c>
      <c r="G3867">
        <v>176000</v>
      </c>
      <c r="H3867" t="s">
        <v>9667</v>
      </c>
      <c r="I3867" t="s">
        <v>9667</v>
      </c>
      <c r="J3867" t="s">
        <v>10666</v>
      </c>
      <c r="K3867" s="3" t="s">
        <v>29</v>
      </c>
      <c r="L3867">
        <v>65000000</v>
      </c>
      <c r="M3867">
        <v>117487473</v>
      </c>
      <c r="N3867" t="s">
        <v>30</v>
      </c>
      <c r="O3867" s="2">
        <v>132</v>
      </c>
      <c r="Q3867" s="10" t="s">
        <v>33</v>
      </c>
      <c r="R3867" s="21">
        <v>2001</v>
      </c>
      <c r="S3867" s="27" t="s">
        <v>13666</v>
      </c>
      <c r="T3867" s="25" t="str">
        <f>LEFT(S3867,3)</f>
        <v>May</v>
      </c>
      <c r="U3867" s="10" t="s">
        <v>29</v>
      </c>
      <c r="V3867" s="21">
        <v>6.9</v>
      </c>
      <c r="W3867" s="10">
        <v>176000</v>
      </c>
      <c r="X3867" s="10" t="s">
        <v>9667</v>
      </c>
      <c r="Y3867" s="10" t="s">
        <v>9667</v>
      </c>
      <c r="Z3867" s="10" t="s">
        <v>10666</v>
      </c>
      <c r="AA3867" s="22" t="s">
        <v>29</v>
      </c>
      <c r="AB3867" s="10">
        <v>65000000</v>
      </c>
      <c r="AC3867" s="10">
        <v>117487473</v>
      </c>
      <c r="AD3867" s="10" t="s">
        <v>30</v>
      </c>
      <c r="AE3867" s="23">
        <v>132</v>
      </c>
    </row>
    <row r="3868" spans="1:31" x14ac:dyDescent="0.35">
      <c r="A3868" t="s">
        <v>11878</v>
      </c>
      <c r="B3868" t="s">
        <v>15</v>
      </c>
      <c r="C3868" t="s">
        <v>62</v>
      </c>
      <c r="D3868" s="2">
        <v>2001</v>
      </c>
      <c r="E3868" t="s">
        <v>11879</v>
      </c>
      <c r="F3868" s="2">
        <v>7.6</v>
      </c>
      <c r="G3868">
        <v>246000</v>
      </c>
      <c r="H3868" t="s">
        <v>8292</v>
      </c>
      <c r="I3868" t="s">
        <v>11880</v>
      </c>
      <c r="J3868" t="s">
        <v>5682</v>
      </c>
      <c r="K3868" s="3" t="s">
        <v>29</v>
      </c>
      <c r="L3868">
        <v>53000000</v>
      </c>
      <c r="M3868">
        <v>83282296</v>
      </c>
      <c r="N3868" t="s">
        <v>11881</v>
      </c>
      <c r="O3868" s="2">
        <v>124</v>
      </c>
      <c r="Q3868" s="9" t="s">
        <v>62</v>
      </c>
      <c r="R3868" s="18">
        <v>2001</v>
      </c>
      <c r="S3868" s="26" t="s">
        <v>13734</v>
      </c>
      <c r="T3868" s="25" t="str">
        <f>LEFT(S3868,3)</f>
        <v>Apr</v>
      </c>
      <c r="U3868" s="9" t="s">
        <v>29</v>
      </c>
      <c r="V3868" s="18">
        <v>7.6</v>
      </c>
      <c r="W3868" s="9">
        <v>246000</v>
      </c>
      <c r="X3868" s="9" t="s">
        <v>8292</v>
      </c>
      <c r="Y3868" s="9" t="s">
        <v>11880</v>
      </c>
      <c r="Z3868" s="9" t="s">
        <v>5682</v>
      </c>
      <c r="AA3868" s="19" t="s">
        <v>29</v>
      </c>
      <c r="AB3868" s="9">
        <v>53000000</v>
      </c>
      <c r="AC3868" s="9">
        <v>83282296</v>
      </c>
      <c r="AD3868" s="9" t="s">
        <v>11881</v>
      </c>
      <c r="AE3868" s="20">
        <v>124</v>
      </c>
    </row>
    <row r="3869" spans="1:31" x14ac:dyDescent="0.35">
      <c r="A3869" t="s">
        <v>11882</v>
      </c>
      <c r="B3869" t="s">
        <v>15</v>
      </c>
      <c r="C3869" t="s">
        <v>103</v>
      </c>
      <c r="D3869" s="2">
        <v>2001</v>
      </c>
      <c r="E3869" t="s">
        <v>11726</v>
      </c>
      <c r="F3869" s="2">
        <v>6.8</v>
      </c>
      <c r="G3869">
        <v>261000</v>
      </c>
      <c r="H3869" t="s">
        <v>989</v>
      </c>
      <c r="I3869" t="s">
        <v>3264</v>
      </c>
      <c r="J3869" t="s">
        <v>3055</v>
      </c>
      <c r="K3869" s="3" t="s">
        <v>29</v>
      </c>
      <c r="L3869">
        <v>87000000</v>
      </c>
      <c r="M3869">
        <v>351692268</v>
      </c>
      <c r="N3869" t="s">
        <v>117</v>
      </c>
      <c r="O3869" s="2">
        <v>131</v>
      </c>
      <c r="Q3869" s="10" t="s">
        <v>103</v>
      </c>
      <c r="R3869" s="21">
        <v>2001</v>
      </c>
      <c r="S3869" s="27" t="s">
        <v>13708</v>
      </c>
      <c r="T3869" s="25" t="str">
        <f>LEFT(S3869,3)</f>
        <v>Feb</v>
      </c>
      <c r="U3869" s="10" t="s">
        <v>29</v>
      </c>
      <c r="V3869" s="21">
        <v>6.8</v>
      </c>
      <c r="W3869" s="10">
        <v>261000</v>
      </c>
      <c r="X3869" s="10" t="s">
        <v>989</v>
      </c>
      <c r="Y3869" s="10" t="s">
        <v>3264</v>
      </c>
      <c r="Z3869" s="10" t="s">
        <v>3055</v>
      </c>
      <c r="AA3869" s="22" t="s">
        <v>29</v>
      </c>
      <c r="AB3869" s="10">
        <v>87000000</v>
      </c>
      <c r="AC3869" s="10">
        <v>351692268</v>
      </c>
      <c r="AD3869" s="10" t="s">
        <v>117</v>
      </c>
      <c r="AE3869" s="23">
        <v>131</v>
      </c>
    </row>
    <row r="3870" spans="1:31" x14ac:dyDescent="0.35">
      <c r="A3870" t="s">
        <v>11883</v>
      </c>
      <c r="B3870" t="s">
        <v>336</v>
      </c>
      <c r="C3870" t="s">
        <v>40</v>
      </c>
      <c r="D3870" s="2">
        <v>2001</v>
      </c>
      <c r="E3870" t="s">
        <v>11884</v>
      </c>
      <c r="F3870" s="2">
        <v>6.4</v>
      </c>
      <c r="G3870">
        <v>133000</v>
      </c>
      <c r="H3870" t="s">
        <v>1230</v>
      </c>
      <c r="I3870" t="s">
        <v>11885</v>
      </c>
      <c r="J3870" t="s">
        <v>714</v>
      </c>
      <c r="K3870" s="3" t="s">
        <v>29</v>
      </c>
      <c r="L3870">
        <v>26000000</v>
      </c>
      <c r="M3870">
        <v>165335153</v>
      </c>
      <c r="N3870" t="s">
        <v>1723</v>
      </c>
      <c r="O3870" s="2">
        <v>111</v>
      </c>
      <c r="Q3870" s="9" t="s">
        <v>40</v>
      </c>
      <c r="R3870" s="18">
        <v>2001</v>
      </c>
      <c r="S3870" s="26" t="s">
        <v>13735</v>
      </c>
      <c r="T3870" s="25" t="str">
        <f>LEFT(S3870,3)</f>
        <v>Aug</v>
      </c>
      <c r="U3870" s="9" t="s">
        <v>29</v>
      </c>
      <c r="V3870" s="18">
        <v>6.4</v>
      </c>
      <c r="W3870" s="9">
        <v>133000</v>
      </c>
      <c r="X3870" s="9" t="s">
        <v>1230</v>
      </c>
      <c r="Y3870" s="9" t="s">
        <v>11885</v>
      </c>
      <c r="Z3870" s="9" t="s">
        <v>714</v>
      </c>
      <c r="AA3870" s="19" t="s">
        <v>29</v>
      </c>
      <c r="AB3870" s="9">
        <v>26000000</v>
      </c>
      <c r="AC3870" s="9">
        <v>165335153</v>
      </c>
      <c r="AD3870" s="9" t="s">
        <v>1723</v>
      </c>
      <c r="AE3870" s="20">
        <v>111</v>
      </c>
    </row>
    <row r="3871" spans="1:31" x14ac:dyDescent="0.35">
      <c r="A3871" t="s">
        <v>11886</v>
      </c>
      <c r="B3871" t="s">
        <v>1998</v>
      </c>
      <c r="C3871" t="s">
        <v>16</v>
      </c>
      <c r="D3871" s="2">
        <v>2001</v>
      </c>
      <c r="E3871" t="s">
        <v>11887</v>
      </c>
      <c r="F3871" s="2">
        <v>7.6</v>
      </c>
      <c r="G3871">
        <v>271000</v>
      </c>
      <c r="H3871" t="s">
        <v>6976</v>
      </c>
      <c r="I3871" t="s">
        <v>6976</v>
      </c>
      <c r="J3871" t="s">
        <v>5210</v>
      </c>
      <c r="K3871" s="3" t="s">
        <v>247</v>
      </c>
      <c r="L3871">
        <v>50000000</v>
      </c>
      <c r="M3871">
        <v>184935320</v>
      </c>
      <c r="N3871" t="s">
        <v>179</v>
      </c>
      <c r="O3871" s="2">
        <v>127</v>
      </c>
      <c r="Q3871" s="10" t="s">
        <v>16</v>
      </c>
      <c r="R3871" s="21">
        <v>2001</v>
      </c>
      <c r="S3871" s="27" t="s">
        <v>13736</v>
      </c>
      <c r="T3871" s="25" t="str">
        <f>LEFT(S3871,3)</f>
        <v>Jun</v>
      </c>
      <c r="U3871" s="10" t="s">
        <v>29</v>
      </c>
      <c r="V3871" s="21">
        <v>7.6</v>
      </c>
      <c r="W3871" s="10">
        <v>271000</v>
      </c>
      <c r="X3871" s="10" t="s">
        <v>6976</v>
      </c>
      <c r="Y3871" s="10" t="s">
        <v>6976</v>
      </c>
      <c r="Z3871" s="10" t="s">
        <v>5210</v>
      </c>
      <c r="AA3871" s="22" t="s">
        <v>247</v>
      </c>
      <c r="AB3871" s="10">
        <v>50000000</v>
      </c>
      <c r="AC3871" s="10">
        <v>184935320</v>
      </c>
      <c r="AD3871" s="10" t="s">
        <v>179</v>
      </c>
      <c r="AE3871" s="23">
        <v>127</v>
      </c>
    </row>
    <row r="3872" spans="1:31" x14ac:dyDescent="0.35">
      <c r="A3872" t="s">
        <v>11888</v>
      </c>
      <c r="B3872" t="s">
        <v>15</v>
      </c>
      <c r="C3872" t="s">
        <v>150</v>
      </c>
      <c r="D3872" s="2">
        <v>2001</v>
      </c>
      <c r="E3872" t="s">
        <v>11838</v>
      </c>
      <c r="F3872" s="2">
        <v>6.9</v>
      </c>
      <c r="G3872">
        <v>253000</v>
      </c>
      <c r="H3872" t="s">
        <v>985</v>
      </c>
      <c r="I3872" t="s">
        <v>9728</v>
      </c>
      <c r="J3872" t="s">
        <v>1477</v>
      </c>
      <c r="K3872" s="3" t="s">
        <v>29</v>
      </c>
      <c r="L3872">
        <v>68000000</v>
      </c>
      <c r="M3872">
        <v>203388341</v>
      </c>
      <c r="N3872" t="s">
        <v>43</v>
      </c>
      <c r="O3872" s="2">
        <v>136</v>
      </c>
      <c r="Q3872" s="9" t="s">
        <v>150</v>
      </c>
      <c r="R3872" s="18">
        <v>2001</v>
      </c>
      <c r="S3872" s="26" t="s">
        <v>13724</v>
      </c>
      <c r="T3872" s="25" t="str">
        <f>LEFT(S3872,3)</f>
        <v>Dec</v>
      </c>
      <c r="U3872" s="9" t="s">
        <v>29</v>
      </c>
      <c r="V3872" s="18">
        <v>6.9</v>
      </c>
      <c r="W3872" s="9">
        <v>253000</v>
      </c>
      <c r="X3872" s="9" t="s">
        <v>985</v>
      </c>
      <c r="Y3872" s="9" t="s">
        <v>9728</v>
      </c>
      <c r="Z3872" s="9" t="s">
        <v>1477</v>
      </c>
      <c r="AA3872" s="19" t="s">
        <v>29</v>
      </c>
      <c r="AB3872" s="9">
        <v>68000000</v>
      </c>
      <c r="AC3872" s="9">
        <v>203388341</v>
      </c>
      <c r="AD3872" s="9" t="s">
        <v>43</v>
      </c>
      <c r="AE3872" s="20">
        <v>136</v>
      </c>
    </row>
    <row r="3873" spans="1:31" x14ac:dyDescent="0.35">
      <c r="A3873" t="s">
        <v>11889</v>
      </c>
      <c r="B3873" t="s">
        <v>15</v>
      </c>
      <c r="C3873" t="s">
        <v>150</v>
      </c>
      <c r="D3873" s="2">
        <v>2001</v>
      </c>
      <c r="E3873" t="s">
        <v>11890</v>
      </c>
      <c r="F3873" s="2">
        <v>5.6</v>
      </c>
      <c r="G3873">
        <v>81000</v>
      </c>
      <c r="H3873" t="s">
        <v>11891</v>
      </c>
      <c r="I3873" t="s">
        <v>10779</v>
      </c>
      <c r="J3873" t="s">
        <v>9105</v>
      </c>
      <c r="K3873" s="3" t="s">
        <v>29</v>
      </c>
      <c r="L3873">
        <v>42000000</v>
      </c>
      <c r="M3873">
        <v>68467960</v>
      </c>
      <c r="N3873" t="s">
        <v>22</v>
      </c>
      <c r="O3873" s="2">
        <v>91</v>
      </c>
      <c r="Q3873" s="10" t="s">
        <v>150</v>
      </c>
      <c r="R3873" s="21">
        <v>2001</v>
      </c>
      <c r="S3873" s="27" t="s">
        <v>13737</v>
      </c>
      <c r="T3873" s="25" t="str">
        <f>LEFT(S3873,3)</f>
        <v>Oct</v>
      </c>
      <c r="U3873" s="10" t="s">
        <v>29</v>
      </c>
      <c r="V3873" s="21">
        <v>5.6</v>
      </c>
      <c r="W3873" s="10">
        <v>81000</v>
      </c>
      <c r="X3873" s="10" t="s">
        <v>11891</v>
      </c>
      <c r="Y3873" s="10" t="s">
        <v>10779</v>
      </c>
      <c r="Z3873" s="10" t="s">
        <v>9105</v>
      </c>
      <c r="AA3873" s="22" t="s">
        <v>29</v>
      </c>
      <c r="AB3873" s="10">
        <v>42000000</v>
      </c>
      <c r="AC3873" s="10">
        <v>68467960</v>
      </c>
      <c r="AD3873" s="10" t="s">
        <v>22</v>
      </c>
      <c r="AE3873" s="23">
        <v>91</v>
      </c>
    </row>
    <row r="3874" spans="1:31" x14ac:dyDescent="0.35">
      <c r="A3874" t="s">
        <v>11892</v>
      </c>
      <c r="B3874" t="s">
        <v>1998</v>
      </c>
      <c r="C3874" t="s">
        <v>33</v>
      </c>
      <c r="D3874" s="2">
        <v>2001</v>
      </c>
      <c r="E3874" t="s">
        <v>11893</v>
      </c>
      <c r="F3874" s="2">
        <v>5.7</v>
      </c>
      <c r="G3874">
        <v>213000</v>
      </c>
      <c r="H3874" t="s">
        <v>2668</v>
      </c>
      <c r="I3874" t="s">
        <v>11894</v>
      </c>
      <c r="J3874" t="s">
        <v>9037</v>
      </c>
      <c r="K3874" s="3" t="s">
        <v>29</v>
      </c>
      <c r="L3874">
        <v>100000000</v>
      </c>
      <c r="M3874">
        <v>362211740</v>
      </c>
      <c r="N3874" t="s">
        <v>179</v>
      </c>
      <c r="O3874" s="2">
        <v>119</v>
      </c>
      <c r="Q3874" s="9" t="s">
        <v>33</v>
      </c>
      <c r="R3874" s="18">
        <v>2001</v>
      </c>
      <c r="S3874" s="26" t="s">
        <v>13738</v>
      </c>
      <c r="T3874" s="25" t="str">
        <f>LEFT(S3874,3)</f>
        <v>Jul</v>
      </c>
      <c r="U3874" s="9" t="s">
        <v>29</v>
      </c>
      <c r="V3874" s="18">
        <v>5.7</v>
      </c>
      <c r="W3874" s="9">
        <v>213000</v>
      </c>
      <c r="X3874" s="9" t="s">
        <v>2668</v>
      </c>
      <c r="Y3874" s="9" t="s">
        <v>11894</v>
      </c>
      <c r="Z3874" s="9" t="s">
        <v>9037</v>
      </c>
      <c r="AA3874" s="19" t="s">
        <v>29</v>
      </c>
      <c r="AB3874" s="9">
        <v>100000000</v>
      </c>
      <c r="AC3874" s="9">
        <v>362211740</v>
      </c>
      <c r="AD3874" s="9" t="s">
        <v>179</v>
      </c>
      <c r="AE3874" s="20">
        <v>119</v>
      </c>
    </row>
    <row r="3875" spans="1:31" x14ac:dyDescent="0.35">
      <c r="A3875" t="s">
        <v>11895</v>
      </c>
      <c r="B3875" t="s">
        <v>1998</v>
      </c>
      <c r="C3875" t="s">
        <v>51</v>
      </c>
      <c r="D3875" s="2">
        <v>2001</v>
      </c>
      <c r="E3875" t="s">
        <v>11896</v>
      </c>
      <c r="F3875" s="2">
        <v>7.6</v>
      </c>
      <c r="G3875">
        <v>346000</v>
      </c>
      <c r="H3875" t="s">
        <v>9728</v>
      </c>
      <c r="I3875" t="s">
        <v>9728</v>
      </c>
      <c r="J3875" t="s">
        <v>5210</v>
      </c>
      <c r="K3875" s="3" t="s">
        <v>1110</v>
      </c>
      <c r="L3875">
        <v>17000000</v>
      </c>
      <c r="M3875">
        <v>209947037</v>
      </c>
      <c r="N3875" t="s">
        <v>10472</v>
      </c>
      <c r="O3875" s="2">
        <v>104</v>
      </c>
      <c r="Q3875" s="10" t="s">
        <v>51</v>
      </c>
      <c r="R3875" s="21">
        <v>2001</v>
      </c>
      <c r="S3875" s="27" t="s">
        <v>13739</v>
      </c>
      <c r="T3875" s="25" t="str">
        <f>LEFT(S3875,3)</f>
        <v>Aug</v>
      </c>
      <c r="U3875" s="10" t="s">
        <v>29</v>
      </c>
      <c r="V3875" s="21">
        <v>7.6</v>
      </c>
      <c r="W3875" s="10">
        <v>346000</v>
      </c>
      <c r="X3875" s="10" t="s">
        <v>9728</v>
      </c>
      <c r="Y3875" s="10" t="s">
        <v>9728</v>
      </c>
      <c r="Z3875" s="10" t="s">
        <v>5210</v>
      </c>
      <c r="AA3875" s="22" t="s">
        <v>1110</v>
      </c>
      <c r="AB3875" s="10">
        <v>17000000</v>
      </c>
      <c r="AC3875" s="10">
        <v>209947037</v>
      </c>
      <c r="AD3875" s="10" t="s">
        <v>10472</v>
      </c>
      <c r="AE3875" s="23">
        <v>104</v>
      </c>
    </row>
    <row r="3876" spans="1:31" x14ac:dyDescent="0.35">
      <c r="A3876" t="s">
        <v>11897</v>
      </c>
      <c r="B3876" t="s">
        <v>1998</v>
      </c>
      <c r="C3876" t="s">
        <v>24</v>
      </c>
      <c r="D3876" s="2">
        <v>2001</v>
      </c>
      <c r="E3876" t="s">
        <v>11898</v>
      </c>
      <c r="F3876" s="2">
        <v>6</v>
      </c>
      <c r="G3876">
        <v>53000</v>
      </c>
      <c r="H3876" t="s">
        <v>11899</v>
      </c>
      <c r="I3876" t="s">
        <v>11126</v>
      </c>
      <c r="J3876" t="s">
        <v>11126</v>
      </c>
      <c r="K3876" s="3" t="s">
        <v>29</v>
      </c>
      <c r="L3876">
        <v>17700000</v>
      </c>
      <c r="M3876">
        <v>30987695</v>
      </c>
      <c r="N3876" t="s">
        <v>30</v>
      </c>
      <c r="O3876" s="2">
        <v>91</v>
      </c>
      <c r="Q3876" s="9" t="s">
        <v>24</v>
      </c>
      <c r="R3876" s="18">
        <v>2001</v>
      </c>
      <c r="S3876" s="26" t="s">
        <v>13740</v>
      </c>
      <c r="T3876" s="25" t="str">
        <f>LEFT(S3876,3)</f>
        <v>Apr</v>
      </c>
      <c r="U3876" s="9" t="s">
        <v>29</v>
      </c>
      <c r="V3876" s="18">
        <v>6</v>
      </c>
      <c r="W3876" s="9">
        <v>53000</v>
      </c>
      <c r="X3876" s="9" t="s">
        <v>11899</v>
      </c>
      <c r="Y3876" s="9" t="s">
        <v>11126</v>
      </c>
      <c r="Z3876" s="9" t="s">
        <v>11126</v>
      </c>
      <c r="AA3876" s="19" t="s">
        <v>29</v>
      </c>
      <c r="AB3876" s="9">
        <v>17700000</v>
      </c>
      <c r="AC3876" s="9">
        <v>30987695</v>
      </c>
      <c r="AD3876" s="9" t="s">
        <v>30</v>
      </c>
      <c r="AE3876" s="20">
        <v>91</v>
      </c>
    </row>
    <row r="3877" spans="1:31" x14ac:dyDescent="0.35">
      <c r="A3877" t="s">
        <v>11900</v>
      </c>
      <c r="B3877" t="s">
        <v>32</v>
      </c>
      <c r="C3877" t="s">
        <v>389</v>
      </c>
      <c r="D3877" s="2">
        <v>2001</v>
      </c>
      <c r="E3877" t="s">
        <v>11901</v>
      </c>
      <c r="F3877" s="2">
        <v>6.9</v>
      </c>
      <c r="G3877">
        <v>109000</v>
      </c>
      <c r="H3877" t="s">
        <v>6245</v>
      </c>
      <c r="I3877" t="s">
        <v>3998</v>
      </c>
      <c r="J3877" t="s">
        <v>2565</v>
      </c>
      <c r="K3877" s="3" t="s">
        <v>29</v>
      </c>
      <c r="L3877">
        <v>120000000</v>
      </c>
      <c r="M3877">
        <v>186053725</v>
      </c>
      <c r="N3877" t="s">
        <v>610</v>
      </c>
      <c r="O3877" s="2">
        <v>95</v>
      </c>
      <c r="Q3877" s="10" t="s">
        <v>389</v>
      </c>
      <c r="R3877" s="21">
        <v>2001</v>
      </c>
      <c r="S3877" s="27" t="s">
        <v>13741</v>
      </c>
      <c r="T3877" s="25" t="str">
        <f>LEFT(S3877,3)</f>
        <v>Jun</v>
      </c>
      <c r="U3877" s="10" t="s">
        <v>29</v>
      </c>
      <c r="V3877" s="21">
        <v>6.9</v>
      </c>
      <c r="W3877" s="10">
        <v>109000</v>
      </c>
      <c r="X3877" s="10" t="s">
        <v>6245</v>
      </c>
      <c r="Y3877" s="10" t="s">
        <v>3998</v>
      </c>
      <c r="Z3877" s="10" t="s">
        <v>2565</v>
      </c>
      <c r="AA3877" s="22" t="s">
        <v>29</v>
      </c>
      <c r="AB3877" s="10">
        <v>120000000</v>
      </c>
      <c r="AC3877" s="10">
        <v>186053725</v>
      </c>
      <c r="AD3877" s="10" t="s">
        <v>610</v>
      </c>
      <c r="AE3877" s="23">
        <v>95</v>
      </c>
    </row>
    <row r="3878" spans="1:31" x14ac:dyDescent="0.35">
      <c r="A3878" t="s">
        <v>11902</v>
      </c>
      <c r="B3878" t="s">
        <v>1998</v>
      </c>
      <c r="C3878" t="s">
        <v>33</v>
      </c>
      <c r="D3878" s="2">
        <v>2001</v>
      </c>
      <c r="E3878" t="s">
        <v>11903</v>
      </c>
      <c r="F3878" s="2">
        <v>6.4</v>
      </c>
      <c r="G3878">
        <v>111000</v>
      </c>
      <c r="H3878" t="s">
        <v>4519</v>
      </c>
      <c r="I3878" t="s">
        <v>4855</v>
      </c>
      <c r="J3878" t="s">
        <v>11277</v>
      </c>
      <c r="K3878" s="3" t="s">
        <v>29</v>
      </c>
      <c r="L3878">
        <v>48000000</v>
      </c>
      <c r="M3878">
        <v>85498534</v>
      </c>
      <c r="N3878" t="s">
        <v>43</v>
      </c>
      <c r="O3878" s="2">
        <v>112</v>
      </c>
      <c r="Q3878" s="9" t="s">
        <v>33</v>
      </c>
      <c r="R3878" s="18">
        <v>2001</v>
      </c>
      <c r="S3878" s="26" t="s">
        <v>13742</v>
      </c>
      <c r="T3878" s="25" t="str">
        <f>LEFT(S3878,3)</f>
        <v>Aug</v>
      </c>
      <c r="U3878" s="9" t="s">
        <v>29</v>
      </c>
      <c r="V3878" s="18">
        <v>6.4</v>
      </c>
      <c r="W3878" s="9">
        <v>111000</v>
      </c>
      <c r="X3878" s="9" t="s">
        <v>4519</v>
      </c>
      <c r="Y3878" s="9" t="s">
        <v>4855</v>
      </c>
      <c r="Z3878" s="9" t="s">
        <v>11277</v>
      </c>
      <c r="AA3878" s="19" t="s">
        <v>29</v>
      </c>
      <c r="AB3878" s="9">
        <v>48000000</v>
      </c>
      <c r="AC3878" s="9">
        <v>85498534</v>
      </c>
      <c r="AD3878" s="9" t="s">
        <v>43</v>
      </c>
      <c r="AE3878" s="20">
        <v>112</v>
      </c>
    </row>
    <row r="3879" spans="1:31" x14ac:dyDescent="0.35">
      <c r="A3879" t="s">
        <v>11904</v>
      </c>
      <c r="B3879" t="s">
        <v>1998</v>
      </c>
      <c r="C3879" t="s">
        <v>40</v>
      </c>
      <c r="D3879" s="2">
        <v>2001</v>
      </c>
      <c r="E3879" t="s">
        <v>11905</v>
      </c>
      <c r="F3879" s="2">
        <v>5.0999999999999996</v>
      </c>
      <c r="G3879">
        <v>15000</v>
      </c>
      <c r="H3879" t="s">
        <v>11906</v>
      </c>
      <c r="I3879" t="s">
        <v>11907</v>
      </c>
      <c r="J3879" t="s">
        <v>10712</v>
      </c>
      <c r="K3879" s="3" t="s">
        <v>29</v>
      </c>
      <c r="L3879">
        <v>34000000</v>
      </c>
      <c r="M3879">
        <v>19772447</v>
      </c>
      <c r="N3879" t="s">
        <v>22</v>
      </c>
      <c r="O3879" s="2">
        <v>104</v>
      </c>
      <c r="Q3879" s="10" t="s">
        <v>40</v>
      </c>
      <c r="R3879" s="21">
        <v>2001</v>
      </c>
      <c r="S3879" s="27" t="s">
        <v>13743</v>
      </c>
      <c r="T3879" s="25" t="str">
        <f>LEFT(S3879,3)</f>
        <v>Aug</v>
      </c>
      <c r="U3879" s="10" t="s">
        <v>29</v>
      </c>
      <c r="V3879" s="21">
        <v>5.0999999999999996</v>
      </c>
      <c r="W3879" s="10">
        <v>15000</v>
      </c>
      <c r="X3879" s="10" t="s">
        <v>11906</v>
      </c>
      <c r="Y3879" s="10" t="s">
        <v>11907</v>
      </c>
      <c r="Z3879" s="10" t="s">
        <v>10712</v>
      </c>
      <c r="AA3879" s="22" t="s">
        <v>29</v>
      </c>
      <c r="AB3879" s="10">
        <v>34000000</v>
      </c>
      <c r="AC3879" s="10">
        <v>19772447</v>
      </c>
      <c r="AD3879" s="10" t="s">
        <v>22</v>
      </c>
      <c r="AE3879" s="23">
        <v>104</v>
      </c>
    </row>
    <row r="3880" spans="1:31" x14ac:dyDescent="0.35">
      <c r="A3880" t="s">
        <v>11908</v>
      </c>
      <c r="B3880" t="s">
        <v>15</v>
      </c>
      <c r="C3880" t="s">
        <v>40</v>
      </c>
      <c r="D3880" s="2">
        <v>2001</v>
      </c>
      <c r="E3880" t="s">
        <v>11909</v>
      </c>
      <c r="F3880" s="2">
        <v>6.6</v>
      </c>
      <c r="G3880">
        <v>55000</v>
      </c>
      <c r="H3880" t="s">
        <v>11910</v>
      </c>
      <c r="I3880" t="s">
        <v>11911</v>
      </c>
      <c r="J3880" t="s">
        <v>10065</v>
      </c>
      <c r="K3880" s="3" t="s">
        <v>29</v>
      </c>
      <c r="L3880">
        <v>5000000</v>
      </c>
      <c r="M3880">
        <v>295206</v>
      </c>
      <c r="N3880" t="s">
        <v>11912</v>
      </c>
      <c r="O3880" s="2">
        <v>97</v>
      </c>
      <c r="Q3880" s="9" t="s">
        <v>40</v>
      </c>
      <c r="R3880" s="18">
        <v>2001</v>
      </c>
      <c r="S3880" s="26" t="s">
        <v>13744</v>
      </c>
      <c r="T3880" s="25" t="str">
        <f>LEFT(S3880,3)</f>
        <v>Aug</v>
      </c>
      <c r="U3880" s="9" t="s">
        <v>194</v>
      </c>
      <c r="V3880" s="18">
        <v>6.6</v>
      </c>
      <c r="W3880" s="9">
        <v>55000</v>
      </c>
      <c r="X3880" s="9" t="s">
        <v>11910</v>
      </c>
      <c r="Y3880" s="9" t="s">
        <v>11911</v>
      </c>
      <c r="Z3880" s="9" t="s">
        <v>10065</v>
      </c>
      <c r="AA3880" s="19" t="s">
        <v>29</v>
      </c>
      <c r="AB3880" s="9">
        <v>5000000</v>
      </c>
      <c r="AC3880" s="9">
        <v>295206</v>
      </c>
      <c r="AD3880" s="9" t="s">
        <v>11912</v>
      </c>
      <c r="AE3880" s="20">
        <v>97</v>
      </c>
    </row>
    <row r="3881" spans="1:31" x14ac:dyDescent="0.35">
      <c r="A3881" t="s">
        <v>11913</v>
      </c>
      <c r="B3881" t="s">
        <v>1998</v>
      </c>
      <c r="C3881" t="s">
        <v>40</v>
      </c>
      <c r="D3881" s="2">
        <v>2001</v>
      </c>
      <c r="E3881" t="s">
        <v>11914</v>
      </c>
      <c r="F3881" s="2">
        <v>5.9</v>
      </c>
      <c r="G3881">
        <v>129000</v>
      </c>
      <c r="H3881" t="s">
        <v>9062</v>
      </c>
      <c r="I3881" t="s">
        <v>11915</v>
      </c>
      <c r="J3881" t="s">
        <v>11916</v>
      </c>
      <c r="K3881" s="3" t="s">
        <v>29</v>
      </c>
      <c r="L3881">
        <v>40000000</v>
      </c>
      <c r="M3881">
        <v>141069860</v>
      </c>
      <c r="N3881" t="s">
        <v>179</v>
      </c>
      <c r="O3881" s="2">
        <v>114</v>
      </c>
      <c r="Q3881" s="10" t="s">
        <v>40</v>
      </c>
      <c r="R3881" s="21">
        <v>2001</v>
      </c>
      <c r="S3881" s="27" t="s">
        <v>13745</v>
      </c>
      <c r="T3881" s="25" t="str">
        <f>LEFT(S3881,3)</f>
        <v>Nov</v>
      </c>
      <c r="U3881" s="10" t="s">
        <v>29</v>
      </c>
      <c r="V3881" s="21">
        <v>5.9</v>
      </c>
      <c r="W3881" s="10">
        <v>129000</v>
      </c>
      <c r="X3881" s="10" t="s">
        <v>9062</v>
      </c>
      <c r="Y3881" s="10" t="s">
        <v>11915</v>
      </c>
      <c r="Z3881" s="10" t="s">
        <v>11916</v>
      </c>
      <c r="AA3881" s="22" t="s">
        <v>29</v>
      </c>
      <c r="AB3881" s="10">
        <v>40000000</v>
      </c>
      <c r="AC3881" s="10">
        <v>141069860</v>
      </c>
      <c r="AD3881" s="10" t="s">
        <v>179</v>
      </c>
      <c r="AE3881" s="23">
        <v>114</v>
      </c>
    </row>
    <row r="3882" spans="1:31" x14ac:dyDescent="0.35">
      <c r="A3882" t="s">
        <v>11917</v>
      </c>
      <c r="B3882" t="s">
        <v>1998</v>
      </c>
      <c r="C3882" t="s">
        <v>40</v>
      </c>
      <c r="D3882" s="2">
        <v>2001</v>
      </c>
      <c r="E3882" t="s">
        <v>11623</v>
      </c>
      <c r="F3882" s="2">
        <v>6.5</v>
      </c>
      <c r="G3882">
        <v>251000</v>
      </c>
      <c r="H3882" t="s">
        <v>8007</v>
      </c>
      <c r="I3882" t="s">
        <v>11918</v>
      </c>
      <c r="J3882" t="s">
        <v>8007</v>
      </c>
      <c r="K3882" s="3" t="s">
        <v>5816</v>
      </c>
      <c r="L3882">
        <v>28000000</v>
      </c>
      <c r="M3882">
        <v>60780981</v>
      </c>
      <c r="N3882" t="s">
        <v>43</v>
      </c>
      <c r="O3882" s="2">
        <v>90</v>
      </c>
      <c r="Q3882" s="9" t="s">
        <v>40</v>
      </c>
      <c r="R3882" s="18">
        <v>2001</v>
      </c>
      <c r="S3882" s="26" t="s">
        <v>13699</v>
      </c>
      <c r="T3882" s="25" t="str">
        <f>LEFT(S3882,3)</f>
        <v>Sep</v>
      </c>
      <c r="U3882" s="9" t="s">
        <v>29</v>
      </c>
      <c r="V3882" s="18">
        <v>6.5</v>
      </c>
      <c r="W3882" s="9">
        <v>251000</v>
      </c>
      <c r="X3882" s="9" t="s">
        <v>8007</v>
      </c>
      <c r="Y3882" s="9" t="s">
        <v>11918</v>
      </c>
      <c r="Z3882" s="9" t="s">
        <v>8007</v>
      </c>
      <c r="AA3882" s="19" t="s">
        <v>5816</v>
      </c>
      <c r="AB3882" s="9">
        <v>28000000</v>
      </c>
      <c r="AC3882" s="9">
        <v>60780981</v>
      </c>
      <c r="AD3882" s="9" t="s">
        <v>43</v>
      </c>
      <c r="AE3882" s="20">
        <v>90</v>
      </c>
    </row>
    <row r="3883" spans="1:31" x14ac:dyDescent="0.35">
      <c r="A3883" t="s">
        <v>11919</v>
      </c>
      <c r="B3883" t="s">
        <v>1998</v>
      </c>
      <c r="C3883" t="s">
        <v>33</v>
      </c>
      <c r="D3883" s="2">
        <v>2001</v>
      </c>
      <c r="E3883" t="s">
        <v>11920</v>
      </c>
      <c r="F3883" s="2">
        <v>5.9</v>
      </c>
      <c r="G3883">
        <v>301000</v>
      </c>
      <c r="H3883" t="s">
        <v>5095</v>
      </c>
      <c r="I3883" t="s">
        <v>756</v>
      </c>
      <c r="J3883" t="s">
        <v>672</v>
      </c>
      <c r="K3883" s="3" t="s">
        <v>29</v>
      </c>
      <c r="L3883">
        <v>93000000</v>
      </c>
      <c r="M3883">
        <v>368780809</v>
      </c>
      <c r="N3883" t="s">
        <v>60</v>
      </c>
      <c r="O3883" s="2">
        <v>92</v>
      </c>
      <c r="Q3883" s="10" t="s">
        <v>33</v>
      </c>
      <c r="R3883" s="21">
        <v>2001</v>
      </c>
      <c r="S3883" s="27" t="s">
        <v>13746</v>
      </c>
      <c r="T3883" s="25" t="str">
        <f>LEFT(S3883,3)</f>
        <v>Jul</v>
      </c>
      <c r="U3883" s="10" t="s">
        <v>29</v>
      </c>
      <c r="V3883" s="21">
        <v>5.9</v>
      </c>
      <c r="W3883" s="10">
        <v>301000</v>
      </c>
      <c r="X3883" s="10" t="s">
        <v>5095</v>
      </c>
      <c r="Y3883" s="10" t="s">
        <v>756</v>
      </c>
      <c r="Z3883" s="10" t="s">
        <v>672</v>
      </c>
      <c r="AA3883" s="22" t="s">
        <v>29</v>
      </c>
      <c r="AB3883" s="10">
        <v>93000000</v>
      </c>
      <c r="AC3883" s="10">
        <v>368780809</v>
      </c>
      <c r="AD3883" s="10" t="s">
        <v>60</v>
      </c>
      <c r="AE3883" s="23">
        <v>92</v>
      </c>
    </row>
    <row r="3884" spans="1:31" x14ac:dyDescent="0.35">
      <c r="A3884" t="s">
        <v>11921</v>
      </c>
      <c r="B3884" t="s">
        <v>15</v>
      </c>
      <c r="C3884" t="s">
        <v>16</v>
      </c>
      <c r="D3884" s="2">
        <v>2001</v>
      </c>
      <c r="E3884" t="s">
        <v>11922</v>
      </c>
      <c r="F3884" s="2">
        <v>7.6</v>
      </c>
      <c r="G3884">
        <v>249000</v>
      </c>
      <c r="H3884" t="s">
        <v>664</v>
      </c>
      <c r="I3884" t="s">
        <v>664</v>
      </c>
      <c r="J3884" t="s">
        <v>10808</v>
      </c>
      <c r="K3884" s="3" t="s">
        <v>3155</v>
      </c>
      <c r="L3884">
        <v>68000000</v>
      </c>
      <c r="M3884">
        <v>96976270</v>
      </c>
      <c r="N3884" t="s">
        <v>43</v>
      </c>
      <c r="O3884" s="2">
        <v>131</v>
      </c>
      <c r="Q3884" s="9" t="s">
        <v>16</v>
      </c>
      <c r="R3884" s="18">
        <v>2001</v>
      </c>
      <c r="S3884" s="26" t="s">
        <v>13747</v>
      </c>
      <c r="T3884" s="25" t="str">
        <f>LEFT(S3884,3)</f>
        <v>Mar</v>
      </c>
      <c r="U3884" s="9" t="s">
        <v>29</v>
      </c>
      <c r="V3884" s="18">
        <v>7.6</v>
      </c>
      <c r="W3884" s="9">
        <v>249000</v>
      </c>
      <c r="X3884" s="9" t="s">
        <v>664</v>
      </c>
      <c r="Y3884" s="9" t="s">
        <v>664</v>
      </c>
      <c r="Z3884" s="9" t="s">
        <v>10808</v>
      </c>
      <c r="AA3884" s="19" t="s">
        <v>3155</v>
      </c>
      <c r="AB3884" s="9">
        <v>68000000</v>
      </c>
      <c r="AC3884" s="9">
        <v>96976270</v>
      </c>
      <c r="AD3884" s="9" t="s">
        <v>43</v>
      </c>
      <c r="AE3884" s="20">
        <v>131</v>
      </c>
    </row>
    <row r="3885" spans="1:31" x14ac:dyDescent="0.35">
      <c r="A3885" t="s">
        <v>11923</v>
      </c>
      <c r="B3885" t="s">
        <v>15</v>
      </c>
      <c r="C3885" t="s">
        <v>40</v>
      </c>
      <c r="D3885" s="2">
        <v>2001</v>
      </c>
      <c r="E3885" t="s">
        <v>11852</v>
      </c>
      <c r="F3885" s="2">
        <v>7.2</v>
      </c>
      <c r="G3885">
        <v>82000</v>
      </c>
      <c r="H3885" t="s">
        <v>94</v>
      </c>
      <c r="I3885" t="s">
        <v>11924</v>
      </c>
      <c r="J3885" t="s">
        <v>2635</v>
      </c>
      <c r="K3885" s="3" t="s">
        <v>29</v>
      </c>
      <c r="L3885">
        <v>19800000</v>
      </c>
      <c r="M3885">
        <v>87754044</v>
      </c>
      <c r="N3885" t="s">
        <v>11925</v>
      </c>
      <c r="O3885" s="2">
        <v>131</v>
      </c>
      <c r="Q3885" s="10" t="s">
        <v>40</v>
      </c>
      <c r="R3885" s="21">
        <v>2001</v>
      </c>
      <c r="S3885" s="27" t="s">
        <v>13728</v>
      </c>
      <c r="T3885" s="25" t="str">
        <f>LEFT(S3885,3)</f>
        <v>Jan</v>
      </c>
      <c r="U3885" s="10" t="s">
        <v>29</v>
      </c>
      <c r="V3885" s="21">
        <v>7.2</v>
      </c>
      <c r="W3885" s="10">
        <v>82000</v>
      </c>
      <c r="X3885" s="10" t="s">
        <v>94</v>
      </c>
      <c r="Y3885" s="10" t="s">
        <v>11924</v>
      </c>
      <c r="Z3885" s="10" t="s">
        <v>2635</v>
      </c>
      <c r="AA3885" s="22" t="s">
        <v>29</v>
      </c>
      <c r="AB3885" s="10">
        <v>19800000</v>
      </c>
      <c r="AC3885" s="10">
        <v>87754044</v>
      </c>
      <c r="AD3885" s="10" t="s">
        <v>11925</v>
      </c>
      <c r="AE3885" s="23">
        <v>131</v>
      </c>
    </row>
    <row r="3886" spans="1:31" x14ac:dyDescent="0.35">
      <c r="A3886" t="s">
        <v>11926</v>
      </c>
      <c r="B3886" t="s">
        <v>15</v>
      </c>
      <c r="C3886" t="s">
        <v>33</v>
      </c>
      <c r="D3886" s="2">
        <v>2001</v>
      </c>
      <c r="E3886" t="s">
        <v>11927</v>
      </c>
      <c r="F3886" s="2">
        <v>6.5</v>
      </c>
      <c r="G3886">
        <v>179000</v>
      </c>
      <c r="H3886" t="s">
        <v>7481</v>
      </c>
      <c r="I3886" t="s">
        <v>10416</v>
      </c>
      <c r="J3886" t="s">
        <v>159</v>
      </c>
      <c r="K3886" s="3" t="s">
        <v>29</v>
      </c>
      <c r="L3886">
        <v>102000000</v>
      </c>
      <c r="M3886">
        <v>147080413</v>
      </c>
      <c r="N3886" t="s">
        <v>11928</v>
      </c>
      <c r="O3886" s="2">
        <v>99</v>
      </c>
      <c r="Q3886" s="9" t="s">
        <v>33</v>
      </c>
      <c r="R3886" s="18">
        <v>2001</v>
      </c>
      <c r="S3886" s="26" t="s">
        <v>12992</v>
      </c>
      <c r="T3886" s="25" t="str">
        <f>LEFT(S3886,3)</f>
        <v>Jun</v>
      </c>
      <c r="U3886" s="9" t="s">
        <v>29</v>
      </c>
      <c r="V3886" s="18">
        <v>6.5</v>
      </c>
      <c r="W3886" s="9">
        <v>179000</v>
      </c>
      <c r="X3886" s="9" t="s">
        <v>7481</v>
      </c>
      <c r="Y3886" s="9" t="s">
        <v>10416</v>
      </c>
      <c r="Z3886" s="9" t="s">
        <v>159</v>
      </c>
      <c r="AA3886" s="19" t="s">
        <v>29</v>
      </c>
      <c r="AB3886" s="9">
        <v>102000000</v>
      </c>
      <c r="AC3886" s="9">
        <v>147080413</v>
      </c>
      <c r="AD3886" s="9" t="s">
        <v>11928</v>
      </c>
      <c r="AE3886" s="20">
        <v>99</v>
      </c>
    </row>
    <row r="3887" spans="1:31" x14ac:dyDescent="0.35">
      <c r="A3887" t="s">
        <v>11929</v>
      </c>
      <c r="B3887" t="s">
        <v>15</v>
      </c>
      <c r="C3887" t="s">
        <v>51</v>
      </c>
      <c r="D3887" s="2">
        <v>2001</v>
      </c>
      <c r="E3887" t="s">
        <v>11930</v>
      </c>
      <c r="F3887" s="2">
        <v>6.2</v>
      </c>
      <c r="G3887">
        <v>115000</v>
      </c>
      <c r="H3887" t="s">
        <v>8628</v>
      </c>
      <c r="I3887" t="s">
        <v>8628</v>
      </c>
      <c r="J3887" t="s">
        <v>11931</v>
      </c>
      <c r="K3887" s="3" t="s">
        <v>29</v>
      </c>
      <c r="L3887">
        <v>10000000</v>
      </c>
      <c r="M3887">
        <v>59371303</v>
      </c>
      <c r="N3887" t="s">
        <v>79</v>
      </c>
      <c r="O3887" s="2">
        <v>90</v>
      </c>
      <c r="Q3887" s="10" t="s">
        <v>51</v>
      </c>
      <c r="R3887" s="21">
        <v>2001</v>
      </c>
      <c r="S3887" s="27" t="s">
        <v>13744</v>
      </c>
      <c r="T3887" s="25" t="str">
        <f>LEFT(S3887,3)</f>
        <v>Aug</v>
      </c>
      <c r="U3887" s="10" t="s">
        <v>29</v>
      </c>
      <c r="V3887" s="21">
        <v>6.2</v>
      </c>
      <c r="W3887" s="10">
        <v>115000</v>
      </c>
      <c r="X3887" s="10" t="s">
        <v>8628</v>
      </c>
      <c r="Y3887" s="10" t="s">
        <v>8628</v>
      </c>
      <c r="Z3887" s="10" t="s">
        <v>11931</v>
      </c>
      <c r="AA3887" s="22" t="s">
        <v>29</v>
      </c>
      <c r="AB3887" s="10">
        <v>10000000</v>
      </c>
      <c r="AC3887" s="10">
        <v>59371303</v>
      </c>
      <c r="AD3887" s="10" t="s">
        <v>79</v>
      </c>
      <c r="AE3887" s="23">
        <v>90</v>
      </c>
    </row>
    <row r="3888" spans="1:31" x14ac:dyDescent="0.35">
      <c r="A3888" t="s">
        <v>11932</v>
      </c>
      <c r="B3888" t="s">
        <v>8581</v>
      </c>
      <c r="C3888" t="s">
        <v>16</v>
      </c>
      <c r="D3888" s="2">
        <v>2001</v>
      </c>
      <c r="E3888" t="s">
        <v>11933</v>
      </c>
      <c r="F3888" s="2">
        <v>7.1</v>
      </c>
      <c r="G3888">
        <v>36000</v>
      </c>
      <c r="H3888" t="s">
        <v>10506</v>
      </c>
      <c r="I3888" t="s">
        <v>10506</v>
      </c>
      <c r="J3888" t="s">
        <v>11934</v>
      </c>
      <c r="K3888" s="3" t="s">
        <v>1110</v>
      </c>
      <c r="L3888">
        <v>0</v>
      </c>
      <c r="M3888">
        <v>7640680</v>
      </c>
      <c r="N3888" t="s">
        <v>11935</v>
      </c>
      <c r="O3888" s="2">
        <v>128</v>
      </c>
      <c r="Q3888" s="9" t="s">
        <v>16</v>
      </c>
      <c r="R3888" s="18">
        <v>2001</v>
      </c>
      <c r="S3888" s="26" t="s">
        <v>13743</v>
      </c>
      <c r="T3888" s="25" t="str">
        <f>LEFT(S3888,3)</f>
        <v>Aug</v>
      </c>
      <c r="U3888" s="9" t="s">
        <v>1110</v>
      </c>
      <c r="V3888" s="18">
        <v>7.1</v>
      </c>
      <c r="W3888" s="9">
        <v>36000</v>
      </c>
      <c r="X3888" s="9" t="s">
        <v>10506</v>
      </c>
      <c r="Y3888" s="9" t="s">
        <v>10506</v>
      </c>
      <c r="Z3888" s="9" t="s">
        <v>11934</v>
      </c>
      <c r="AA3888" s="19" t="s">
        <v>1110</v>
      </c>
      <c r="AB3888" s="9">
        <v>0</v>
      </c>
      <c r="AC3888" s="9">
        <v>7640680</v>
      </c>
      <c r="AD3888" s="9" t="s">
        <v>11935</v>
      </c>
      <c r="AE3888" s="20">
        <v>128</v>
      </c>
    </row>
    <row r="3889" spans="1:31" x14ac:dyDescent="0.35">
      <c r="A3889" t="s">
        <v>11936</v>
      </c>
      <c r="B3889" t="s">
        <v>15</v>
      </c>
      <c r="C3889" t="s">
        <v>16</v>
      </c>
      <c r="D3889" s="2">
        <v>2001</v>
      </c>
      <c r="E3889" t="s">
        <v>11937</v>
      </c>
      <c r="F3889" s="2">
        <v>6.4</v>
      </c>
      <c r="G3889">
        <v>29000</v>
      </c>
      <c r="H3889" t="s">
        <v>9607</v>
      </c>
      <c r="I3889" t="s">
        <v>11938</v>
      </c>
      <c r="J3889" t="s">
        <v>5075</v>
      </c>
      <c r="K3889" s="3" t="s">
        <v>5816</v>
      </c>
      <c r="L3889">
        <v>32000000</v>
      </c>
      <c r="M3889">
        <v>44102389</v>
      </c>
      <c r="N3889" t="s">
        <v>43</v>
      </c>
      <c r="O3889" s="2">
        <v>106</v>
      </c>
      <c r="Q3889" s="10" t="s">
        <v>16</v>
      </c>
      <c r="R3889" s="21">
        <v>2001</v>
      </c>
      <c r="S3889" s="27" t="s">
        <v>13696</v>
      </c>
      <c r="T3889" s="25" t="str">
        <f>LEFT(S3889,3)</f>
        <v>Sep</v>
      </c>
      <c r="U3889" s="10" t="s">
        <v>29</v>
      </c>
      <c r="V3889" s="21">
        <v>6.4</v>
      </c>
      <c r="W3889" s="10">
        <v>29000</v>
      </c>
      <c r="X3889" s="10" t="s">
        <v>9607</v>
      </c>
      <c r="Y3889" s="10" t="s">
        <v>11938</v>
      </c>
      <c r="Z3889" s="10" t="s">
        <v>5075</v>
      </c>
      <c r="AA3889" s="22" t="s">
        <v>5816</v>
      </c>
      <c r="AB3889" s="10">
        <v>32000000</v>
      </c>
      <c r="AC3889" s="10">
        <v>44102389</v>
      </c>
      <c r="AD3889" s="10" t="s">
        <v>43</v>
      </c>
      <c r="AE3889" s="23">
        <v>106</v>
      </c>
    </row>
    <row r="3890" spans="1:31" x14ac:dyDescent="0.35">
      <c r="A3890" t="s">
        <v>11939</v>
      </c>
      <c r="B3890" t="s">
        <v>1998</v>
      </c>
      <c r="C3890" t="s">
        <v>40</v>
      </c>
      <c r="D3890" s="2">
        <v>2001</v>
      </c>
      <c r="E3890" t="s">
        <v>11927</v>
      </c>
      <c r="F3890" s="2">
        <v>6.1</v>
      </c>
      <c r="G3890">
        <v>122000</v>
      </c>
      <c r="H3890" t="s">
        <v>543</v>
      </c>
      <c r="I3890" t="s">
        <v>2842</v>
      </c>
      <c r="J3890" t="s">
        <v>10031</v>
      </c>
      <c r="K3890" s="3" t="s">
        <v>29</v>
      </c>
      <c r="L3890">
        <v>80000000</v>
      </c>
      <c r="M3890">
        <v>98376292</v>
      </c>
      <c r="N3890" t="s">
        <v>30</v>
      </c>
      <c r="O3890" s="2">
        <v>101</v>
      </c>
      <c r="Q3890" s="9" t="s">
        <v>40</v>
      </c>
      <c r="R3890" s="18">
        <v>2001</v>
      </c>
      <c r="S3890" s="26" t="s">
        <v>12992</v>
      </c>
      <c r="T3890" s="25" t="str">
        <f>LEFT(S3890,3)</f>
        <v>Jun</v>
      </c>
      <c r="U3890" s="9" t="s">
        <v>29</v>
      </c>
      <c r="V3890" s="18">
        <v>6.1</v>
      </c>
      <c r="W3890" s="9">
        <v>122000</v>
      </c>
      <c r="X3890" s="9" t="s">
        <v>543</v>
      </c>
      <c r="Y3890" s="9" t="s">
        <v>2842</v>
      </c>
      <c r="Z3890" s="9" t="s">
        <v>10031</v>
      </c>
      <c r="AA3890" s="19" t="s">
        <v>29</v>
      </c>
      <c r="AB3890" s="9">
        <v>80000000</v>
      </c>
      <c r="AC3890" s="9">
        <v>98376292</v>
      </c>
      <c r="AD3890" s="9" t="s">
        <v>30</v>
      </c>
      <c r="AE3890" s="20">
        <v>101</v>
      </c>
    </row>
    <row r="3891" spans="1:31" x14ac:dyDescent="0.35">
      <c r="A3891" t="s">
        <v>11940</v>
      </c>
      <c r="B3891" t="s">
        <v>15</v>
      </c>
      <c r="C3891" t="s">
        <v>16</v>
      </c>
      <c r="D3891" s="2">
        <v>2001</v>
      </c>
      <c r="E3891" t="s">
        <v>11884</v>
      </c>
      <c r="F3891" s="2">
        <v>6.1</v>
      </c>
      <c r="G3891">
        <v>55000</v>
      </c>
      <c r="H3891" t="s">
        <v>2225</v>
      </c>
      <c r="I3891" t="s">
        <v>9301</v>
      </c>
      <c r="J3891" t="s">
        <v>8149</v>
      </c>
      <c r="K3891" s="3" t="s">
        <v>451</v>
      </c>
      <c r="L3891">
        <v>42000000</v>
      </c>
      <c r="M3891">
        <v>35402320</v>
      </c>
      <c r="N3891" t="s">
        <v>117</v>
      </c>
      <c r="O3891" s="2">
        <v>116</v>
      </c>
      <c r="Q3891" s="10" t="s">
        <v>16</v>
      </c>
      <c r="R3891" s="21">
        <v>2001</v>
      </c>
      <c r="S3891" s="27" t="s">
        <v>13735</v>
      </c>
      <c r="T3891" s="25" t="str">
        <f>LEFT(S3891,3)</f>
        <v>Aug</v>
      </c>
      <c r="U3891" s="10" t="s">
        <v>29</v>
      </c>
      <c r="V3891" s="21">
        <v>6.1</v>
      </c>
      <c r="W3891" s="10">
        <v>55000</v>
      </c>
      <c r="X3891" s="10" t="s">
        <v>2225</v>
      </c>
      <c r="Y3891" s="10" t="s">
        <v>9301</v>
      </c>
      <c r="Z3891" s="10" t="s">
        <v>8149</v>
      </c>
      <c r="AA3891" s="22" t="s">
        <v>451</v>
      </c>
      <c r="AB3891" s="10">
        <v>42000000</v>
      </c>
      <c r="AC3891" s="10">
        <v>35402320</v>
      </c>
      <c r="AD3891" s="10" t="s">
        <v>117</v>
      </c>
      <c r="AE3891" s="23">
        <v>116</v>
      </c>
    </row>
    <row r="3892" spans="1:31" x14ac:dyDescent="0.35">
      <c r="A3892" t="s">
        <v>11941</v>
      </c>
      <c r="C3892" t="s">
        <v>16</v>
      </c>
      <c r="D3892" s="2">
        <v>2001</v>
      </c>
      <c r="E3892" t="s">
        <v>11942</v>
      </c>
      <c r="F3892" s="2">
        <v>7</v>
      </c>
      <c r="G3892">
        <v>84000</v>
      </c>
      <c r="H3892" t="s">
        <v>11943</v>
      </c>
      <c r="I3892" t="s">
        <v>11944</v>
      </c>
      <c r="J3892" t="s">
        <v>7039</v>
      </c>
      <c r="K3892" s="3" t="s">
        <v>29</v>
      </c>
      <c r="L3892">
        <v>4000000</v>
      </c>
      <c r="M3892">
        <v>45011434</v>
      </c>
      <c r="N3892" t="s">
        <v>11945</v>
      </c>
      <c r="O3892" s="2">
        <v>111</v>
      </c>
      <c r="Q3892" s="9" t="s">
        <v>16</v>
      </c>
      <c r="R3892" s="18">
        <v>2001</v>
      </c>
      <c r="S3892" s="26" t="s">
        <v>13748</v>
      </c>
      <c r="T3892" s="25" t="str">
        <f>LEFT(S3892,3)</f>
        <v>Mar</v>
      </c>
      <c r="U3892" s="9" t="s">
        <v>29</v>
      </c>
      <c r="V3892" s="18">
        <v>7</v>
      </c>
      <c r="W3892" s="9">
        <v>84000</v>
      </c>
      <c r="X3892" s="9" t="s">
        <v>11943</v>
      </c>
      <c r="Y3892" s="9" t="s">
        <v>11944</v>
      </c>
      <c r="Z3892" s="9" t="s">
        <v>7039</v>
      </c>
      <c r="AA3892" s="19" t="s">
        <v>29</v>
      </c>
      <c r="AB3892" s="9">
        <v>4000000</v>
      </c>
      <c r="AC3892" s="9">
        <v>45011434</v>
      </c>
      <c r="AD3892" s="9" t="s">
        <v>11945</v>
      </c>
      <c r="AE3892" s="20">
        <v>111</v>
      </c>
    </row>
    <row r="3893" spans="1:31" x14ac:dyDescent="0.35">
      <c r="A3893" t="s">
        <v>11946</v>
      </c>
      <c r="B3893" t="s">
        <v>32</v>
      </c>
      <c r="C3893" t="s">
        <v>33</v>
      </c>
      <c r="D3893" s="2">
        <v>2001</v>
      </c>
      <c r="E3893" t="s">
        <v>11947</v>
      </c>
      <c r="F3893" s="2">
        <v>5.5</v>
      </c>
      <c r="G3893">
        <v>111000</v>
      </c>
      <c r="H3893" t="s">
        <v>6905</v>
      </c>
      <c r="I3893" t="s">
        <v>6905</v>
      </c>
      <c r="J3893" t="s">
        <v>11948</v>
      </c>
      <c r="K3893" s="3" t="s">
        <v>29</v>
      </c>
      <c r="L3893">
        <v>35000000</v>
      </c>
      <c r="M3893">
        <v>147934180</v>
      </c>
      <c r="N3893" t="s">
        <v>8986</v>
      </c>
      <c r="O3893" s="2">
        <v>88</v>
      </c>
      <c r="Q3893" s="10" t="s">
        <v>33</v>
      </c>
      <c r="R3893" s="21">
        <v>2001</v>
      </c>
      <c r="S3893" s="27" t="s">
        <v>13749</v>
      </c>
      <c r="T3893" s="25" t="str">
        <f>LEFT(S3893,3)</f>
        <v>Mar</v>
      </c>
      <c r="U3893" s="10" t="s">
        <v>29</v>
      </c>
      <c r="V3893" s="21">
        <v>5.5</v>
      </c>
      <c r="W3893" s="10">
        <v>111000</v>
      </c>
      <c r="X3893" s="10" t="s">
        <v>6905</v>
      </c>
      <c r="Y3893" s="10" t="s">
        <v>6905</v>
      </c>
      <c r="Z3893" s="10" t="s">
        <v>11948</v>
      </c>
      <c r="AA3893" s="22" t="s">
        <v>29</v>
      </c>
      <c r="AB3893" s="10">
        <v>35000000</v>
      </c>
      <c r="AC3893" s="10">
        <v>147934180</v>
      </c>
      <c r="AD3893" s="10" t="s">
        <v>8986</v>
      </c>
      <c r="AE3893" s="23">
        <v>88</v>
      </c>
    </row>
    <row r="3894" spans="1:31" x14ac:dyDescent="0.35">
      <c r="A3894" t="s">
        <v>11949</v>
      </c>
      <c r="B3894" t="s">
        <v>1998</v>
      </c>
      <c r="C3894" t="s">
        <v>33</v>
      </c>
      <c r="D3894" s="2">
        <v>2001</v>
      </c>
      <c r="E3894" t="s">
        <v>11700</v>
      </c>
      <c r="F3894" s="2">
        <v>6.4</v>
      </c>
      <c r="G3894">
        <v>100000</v>
      </c>
      <c r="H3894" t="s">
        <v>11950</v>
      </c>
      <c r="I3894" t="s">
        <v>3862</v>
      </c>
      <c r="J3894" t="s">
        <v>72</v>
      </c>
      <c r="K3894" s="3" t="s">
        <v>29</v>
      </c>
      <c r="L3894">
        <v>40000000</v>
      </c>
      <c r="M3894">
        <v>91753202</v>
      </c>
      <c r="N3894" t="s">
        <v>179</v>
      </c>
      <c r="O3894" s="2">
        <v>106</v>
      </c>
      <c r="Q3894" s="9" t="s">
        <v>33</v>
      </c>
      <c r="R3894" s="18">
        <v>2001</v>
      </c>
      <c r="S3894" s="26" t="s">
        <v>13705</v>
      </c>
      <c r="T3894" s="25" t="str">
        <f>LEFT(S3894,3)</f>
        <v>Nov</v>
      </c>
      <c r="U3894" s="9" t="s">
        <v>29</v>
      </c>
      <c r="V3894" s="18">
        <v>6.4</v>
      </c>
      <c r="W3894" s="9">
        <v>100000</v>
      </c>
      <c r="X3894" s="9" t="s">
        <v>11950</v>
      </c>
      <c r="Y3894" s="9" t="s">
        <v>3862</v>
      </c>
      <c r="Z3894" s="9" t="s">
        <v>72</v>
      </c>
      <c r="AA3894" s="19" t="s">
        <v>29</v>
      </c>
      <c r="AB3894" s="9">
        <v>40000000</v>
      </c>
      <c r="AC3894" s="9">
        <v>91753202</v>
      </c>
      <c r="AD3894" s="9" t="s">
        <v>179</v>
      </c>
      <c r="AE3894" s="20">
        <v>106</v>
      </c>
    </row>
    <row r="3895" spans="1:31" x14ac:dyDescent="0.35">
      <c r="A3895" t="s">
        <v>11951</v>
      </c>
      <c r="B3895" t="s">
        <v>2706</v>
      </c>
      <c r="C3895" t="s">
        <v>16</v>
      </c>
      <c r="D3895" s="2">
        <v>2001</v>
      </c>
      <c r="E3895" t="s">
        <v>11952</v>
      </c>
      <c r="F3895" s="2">
        <v>6.1</v>
      </c>
      <c r="G3895">
        <v>12000</v>
      </c>
      <c r="H3895" t="s">
        <v>8181</v>
      </c>
      <c r="I3895" t="s">
        <v>2771</v>
      </c>
      <c r="J3895" t="s">
        <v>8817</v>
      </c>
      <c r="K3895" s="3" t="s">
        <v>451</v>
      </c>
      <c r="L3895">
        <v>0</v>
      </c>
      <c r="M3895">
        <v>2672527</v>
      </c>
      <c r="N3895" t="s">
        <v>11953</v>
      </c>
      <c r="O3895" s="2">
        <v>119</v>
      </c>
      <c r="Q3895" s="10" t="s">
        <v>16</v>
      </c>
      <c r="R3895" s="21">
        <v>2001</v>
      </c>
      <c r="S3895" s="27" t="s">
        <v>13750</v>
      </c>
      <c r="T3895" s="25" t="str">
        <f>LEFT(S3895,3)</f>
        <v>Mar</v>
      </c>
      <c r="U3895" s="10" t="s">
        <v>451</v>
      </c>
      <c r="V3895" s="21">
        <v>6.1</v>
      </c>
      <c r="W3895" s="10">
        <v>12000</v>
      </c>
      <c r="X3895" s="10" t="s">
        <v>8181</v>
      </c>
      <c r="Y3895" s="10" t="s">
        <v>2771</v>
      </c>
      <c r="Z3895" s="10" t="s">
        <v>8817</v>
      </c>
      <c r="AA3895" s="22" t="s">
        <v>451</v>
      </c>
      <c r="AB3895" s="10">
        <v>0</v>
      </c>
      <c r="AC3895" s="10">
        <v>2672527</v>
      </c>
      <c r="AD3895" s="10" t="s">
        <v>11953</v>
      </c>
      <c r="AE3895" s="23">
        <v>119</v>
      </c>
    </row>
    <row r="3896" spans="1:31" x14ac:dyDescent="0.35">
      <c r="A3896" t="s">
        <v>11954</v>
      </c>
      <c r="B3896" t="s">
        <v>8581</v>
      </c>
      <c r="C3896" t="s">
        <v>62</v>
      </c>
      <c r="D3896" s="2">
        <v>2001</v>
      </c>
      <c r="E3896" t="s">
        <v>11955</v>
      </c>
      <c r="F3896" s="2">
        <v>6.9</v>
      </c>
      <c r="G3896">
        <v>35000</v>
      </c>
      <c r="H3896" t="s">
        <v>8471</v>
      </c>
      <c r="I3896" t="s">
        <v>11956</v>
      </c>
      <c r="J3896" t="s">
        <v>11957</v>
      </c>
      <c r="K3896" s="3" t="s">
        <v>29</v>
      </c>
      <c r="L3896">
        <v>0</v>
      </c>
      <c r="M3896">
        <v>704808</v>
      </c>
      <c r="N3896" t="s">
        <v>6854</v>
      </c>
      <c r="O3896" s="2">
        <v>108</v>
      </c>
      <c r="Q3896" s="9" t="s">
        <v>62</v>
      </c>
      <c r="R3896" s="18">
        <v>2001</v>
      </c>
      <c r="S3896" s="26" t="s">
        <v>13751</v>
      </c>
      <c r="T3896" s="25" t="str">
        <f>LEFT(S3896,3)</f>
        <v>Dec</v>
      </c>
      <c r="U3896" s="9" t="s">
        <v>451</v>
      </c>
      <c r="V3896" s="18">
        <v>6.9</v>
      </c>
      <c r="W3896" s="9">
        <v>35000</v>
      </c>
      <c r="X3896" s="9" t="s">
        <v>8471</v>
      </c>
      <c r="Y3896" s="9" t="s">
        <v>11956</v>
      </c>
      <c r="Z3896" s="9" t="s">
        <v>11957</v>
      </c>
      <c r="AA3896" s="19" t="s">
        <v>29</v>
      </c>
      <c r="AB3896" s="9">
        <v>0</v>
      </c>
      <c r="AC3896" s="9">
        <v>704808</v>
      </c>
      <c r="AD3896" s="9" t="s">
        <v>6854</v>
      </c>
      <c r="AE3896" s="20">
        <v>108</v>
      </c>
    </row>
    <row r="3897" spans="1:31" x14ac:dyDescent="0.35">
      <c r="A3897" t="s">
        <v>11958</v>
      </c>
      <c r="B3897" t="s">
        <v>15</v>
      </c>
      <c r="C3897" t="s">
        <v>40</v>
      </c>
      <c r="D3897" s="2">
        <v>2001</v>
      </c>
      <c r="E3897" t="s">
        <v>11360</v>
      </c>
      <c r="F3897" s="2">
        <v>6.7</v>
      </c>
      <c r="G3897">
        <v>232000</v>
      </c>
      <c r="H3897" t="s">
        <v>11959</v>
      </c>
      <c r="I3897" t="s">
        <v>11960</v>
      </c>
      <c r="J3897" t="s">
        <v>8027</v>
      </c>
      <c r="K3897" s="3" t="s">
        <v>21</v>
      </c>
      <c r="L3897">
        <v>25000000</v>
      </c>
      <c r="M3897">
        <v>281995610</v>
      </c>
      <c r="N3897" t="s">
        <v>3743</v>
      </c>
      <c r="O3897" s="2">
        <v>97</v>
      </c>
      <c r="Q3897" s="10" t="s">
        <v>40</v>
      </c>
      <c r="R3897" s="21">
        <v>2001</v>
      </c>
      <c r="S3897" s="27" t="s">
        <v>13669</v>
      </c>
      <c r="T3897" s="25" t="str">
        <f>LEFT(S3897,3)</f>
        <v>Apr</v>
      </c>
      <c r="U3897" s="10" t="s">
        <v>29</v>
      </c>
      <c r="V3897" s="21">
        <v>6.7</v>
      </c>
      <c r="W3897" s="10">
        <v>232000</v>
      </c>
      <c r="X3897" s="10" t="s">
        <v>11959</v>
      </c>
      <c r="Y3897" s="10" t="s">
        <v>11960</v>
      </c>
      <c r="Z3897" s="10" t="s">
        <v>8027</v>
      </c>
      <c r="AA3897" s="22" t="s">
        <v>21</v>
      </c>
      <c r="AB3897" s="10">
        <v>25000000</v>
      </c>
      <c r="AC3897" s="10">
        <v>281995610</v>
      </c>
      <c r="AD3897" s="10" t="s">
        <v>3743</v>
      </c>
      <c r="AE3897" s="23">
        <v>97</v>
      </c>
    </row>
    <row r="3898" spans="1:31" x14ac:dyDescent="0.35">
      <c r="A3898" t="s">
        <v>11961</v>
      </c>
      <c r="B3898" t="s">
        <v>1998</v>
      </c>
      <c r="C3898" t="s">
        <v>16</v>
      </c>
      <c r="D3898" s="2">
        <v>2001</v>
      </c>
      <c r="E3898" t="s">
        <v>11962</v>
      </c>
      <c r="F3898" s="2">
        <v>7.6</v>
      </c>
      <c r="G3898">
        <v>145000</v>
      </c>
      <c r="H3898" t="s">
        <v>8290</v>
      </c>
      <c r="I3898" t="s">
        <v>11963</v>
      </c>
      <c r="J3898" t="s">
        <v>986</v>
      </c>
      <c r="K3898" s="3" t="s">
        <v>29</v>
      </c>
      <c r="L3898">
        <v>22000000</v>
      </c>
      <c r="M3898">
        <v>97818139</v>
      </c>
      <c r="N3898" t="s">
        <v>2025</v>
      </c>
      <c r="O3898" s="2">
        <v>132</v>
      </c>
      <c r="Q3898" s="9" t="s">
        <v>16</v>
      </c>
      <c r="R3898" s="18">
        <v>2001</v>
      </c>
      <c r="S3898" s="26" t="s">
        <v>13752</v>
      </c>
      <c r="T3898" s="25" t="str">
        <f>LEFT(S3898,3)</f>
        <v>Jan</v>
      </c>
      <c r="U3898" s="9" t="s">
        <v>29</v>
      </c>
      <c r="V3898" s="18">
        <v>7.6</v>
      </c>
      <c r="W3898" s="9">
        <v>145000</v>
      </c>
      <c r="X3898" s="9" t="s">
        <v>8290</v>
      </c>
      <c r="Y3898" s="9" t="s">
        <v>11963</v>
      </c>
      <c r="Z3898" s="9" t="s">
        <v>986</v>
      </c>
      <c r="AA3898" s="19" t="s">
        <v>29</v>
      </c>
      <c r="AB3898" s="9">
        <v>22000000</v>
      </c>
      <c r="AC3898" s="9">
        <v>97818139</v>
      </c>
      <c r="AD3898" s="9" t="s">
        <v>2025</v>
      </c>
      <c r="AE3898" s="20">
        <v>132</v>
      </c>
    </row>
    <row r="3899" spans="1:31" x14ac:dyDescent="0.35">
      <c r="A3899" t="s">
        <v>11964</v>
      </c>
      <c r="B3899" t="s">
        <v>15</v>
      </c>
      <c r="C3899" t="s">
        <v>33</v>
      </c>
      <c r="D3899" s="2">
        <v>2001</v>
      </c>
      <c r="E3899" t="s">
        <v>11825</v>
      </c>
      <c r="F3899" s="2">
        <v>7</v>
      </c>
      <c r="G3899">
        <v>75000</v>
      </c>
      <c r="H3899" t="s">
        <v>11636</v>
      </c>
      <c r="I3899" t="s">
        <v>11965</v>
      </c>
      <c r="J3899" t="s">
        <v>99</v>
      </c>
      <c r="K3899" s="3" t="s">
        <v>29</v>
      </c>
      <c r="L3899">
        <v>72000000</v>
      </c>
      <c r="M3899">
        <v>27642707</v>
      </c>
      <c r="N3899" t="s">
        <v>9685</v>
      </c>
      <c r="O3899" s="2">
        <v>131</v>
      </c>
      <c r="Q3899" s="10" t="s">
        <v>33</v>
      </c>
      <c r="R3899" s="21">
        <v>2001</v>
      </c>
      <c r="S3899" s="27" t="s">
        <v>13722</v>
      </c>
      <c r="T3899" s="25" t="str">
        <f>LEFT(S3899,3)</f>
        <v>Oct</v>
      </c>
      <c r="U3899" s="10" t="s">
        <v>29</v>
      </c>
      <c r="V3899" s="21">
        <v>7</v>
      </c>
      <c r="W3899" s="10">
        <v>75000</v>
      </c>
      <c r="X3899" s="10" t="s">
        <v>11636</v>
      </c>
      <c r="Y3899" s="10" t="s">
        <v>11965</v>
      </c>
      <c r="Z3899" s="10" t="s">
        <v>99</v>
      </c>
      <c r="AA3899" s="22" t="s">
        <v>29</v>
      </c>
      <c r="AB3899" s="10">
        <v>72000000</v>
      </c>
      <c r="AC3899" s="10">
        <v>27642707</v>
      </c>
      <c r="AD3899" s="10" t="s">
        <v>9685</v>
      </c>
      <c r="AE3899" s="23">
        <v>131</v>
      </c>
    </row>
    <row r="3900" spans="1:31" x14ac:dyDescent="0.35">
      <c r="A3900" t="s">
        <v>11966</v>
      </c>
      <c r="B3900" t="s">
        <v>15</v>
      </c>
      <c r="C3900" t="s">
        <v>16</v>
      </c>
      <c r="D3900" s="2">
        <v>2001</v>
      </c>
      <c r="E3900" t="s">
        <v>11967</v>
      </c>
      <c r="F3900" s="2">
        <v>7.5</v>
      </c>
      <c r="G3900">
        <v>59000</v>
      </c>
      <c r="H3900" t="s">
        <v>11701</v>
      </c>
      <c r="I3900" t="s">
        <v>11701</v>
      </c>
      <c r="J3900" t="s">
        <v>3229</v>
      </c>
      <c r="K3900" s="3" t="s">
        <v>451</v>
      </c>
      <c r="L3900">
        <v>0</v>
      </c>
      <c r="M3900">
        <v>6766381</v>
      </c>
      <c r="N3900" t="s">
        <v>9175</v>
      </c>
      <c r="O3900" s="2">
        <v>131</v>
      </c>
      <c r="Q3900" s="9" t="s">
        <v>16</v>
      </c>
      <c r="R3900" s="18">
        <v>2001</v>
      </c>
      <c r="S3900" s="26" t="s">
        <v>13753</v>
      </c>
      <c r="T3900" s="25" t="str">
        <f>LEFT(S3900,3)</f>
        <v>Sep</v>
      </c>
      <c r="U3900" s="9" t="s">
        <v>451</v>
      </c>
      <c r="V3900" s="18">
        <v>7.5</v>
      </c>
      <c r="W3900" s="9">
        <v>59000</v>
      </c>
      <c r="X3900" s="9" t="s">
        <v>11701</v>
      </c>
      <c r="Y3900" s="9" t="s">
        <v>11701</v>
      </c>
      <c r="Z3900" s="9" t="s">
        <v>3229</v>
      </c>
      <c r="AA3900" s="19" t="s">
        <v>451</v>
      </c>
      <c r="AB3900" s="9">
        <v>0</v>
      </c>
      <c r="AC3900" s="9">
        <v>6766381</v>
      </c>
      <c r="AD3900" s="9" t="s">
        <v>9175</v>
      </c>
      <c r="AE3900" s="20">
        <v>131</v>
      </c>
    </row>
    <row r="3901" spans="1:31" x14ac:dyDescent="0.35">
      <c r="A3901" t="s">
        <v>11968</v>
      </c>
      <c r="B3901" t="s">
        <v>15</v>
      </c>
      <c r="C3901" t="s">
        <v>33</v>
      </c>
      <c r="D3901" s="2">
        <v>2001</v>
      </c>
      <c r="E3901" t="s">
        <v>11969</v>
      </c>
      <c r="F3901" s="2">
        <v>7.1</v>
      </c>
      <c r="G3901">
        <v>149000</v>
      </c>
      <c r="H3901" t="s">
        <v>1558</v>
      </c>
      <c r="I3901" t="s">
        <v>7646</v>
      </c>
      <c r="J3901" t="s">
        <v>99</v>
      </c>
      <c r="K3901" s="3" t="s">
        <v>29</v>
      </c>
      <c r="L3901">
        <v>115000000</v>
      </c>
      <c r="M3901">
        <v>143049560</v>
      </c>
      <c r="N3901" t="s">
        <v>60</v>
      </c>
      <c r="O3901" s="2">
        <v>126</v>
      </c>
      <c r="Q3901" s="10" t="s">
        <v>33</v>
      </c>
      <c r="R3901" s="21">
        <v>2001</v>
      </c>
      <c r="S3901" s="27" t="s">
        <v>13754</v>
      </c>
      <c r="T3901" s="25" t="str">
        <f>LEFT(S3901,3)</f>
        <v>Nov</v>
      </c>
      <c r="U3901" s="10" t="s">
        <v>29</v>
      </c>
      <c r="V3901" s="21">
        <v>7.1</v>
      </c>
      <c r="W3901" s="10">
        <v>149000</v>
      </c>
      <c r="X3901" s="10" t="s">
        <v>1558</v>
      </c>
      <c r="Y3901" s="10" t="s">
        <v>7646</v>
      </c>
      <c r="Z3901" s="10" t="s">
        <v>99</v>
      </c>
      <c r="AA3901" s="22" t="s">
        <v>29</v>
      </c>
      <c r="AB3901" s="10">
        <v>115000000</v>
      </c>
      <c r="AC3901" s="10">
        <v>143049560</v>
      </c>
      <c r="AD3901" s="10" t="s">
        <v>60</v>
      </c>
      <c r="AE3901" s="23">
        <v>126</v>
      </c>
    </row>
    <row r="3902" spans="1:31" x14ac:dyDescent="0.35">
      <c r="A3902" t="s">
        <v>11970</v>
      </c>
      <c r="B3902" t="s">
        <v>1998</v>
      </c>
      <c r="C3902" t="s">
        <v>33</v>
      </c>
      <c r="D3902" s="2">
        <v>2001</v>
      </c>
      <c r="E3902" t="s">
        <v>11901</v>
      </c>
      <c r="F3902" s="2">
        <v>5.8</v>
      </c>
      <c r="G3902">
        <v>201000</v>
      </c>
      <c r="H3902" t="s">
        <v>9536</v>
      </c>
      <c r="I3902" t="s">
        <v>11971</v>
      </c>
      <c r="J3902" t="s">
        <v>11972</v>
      </c>
      <c r="K3902" s="3" t="s">
        <v>29</v>
      </c>
      <c r="L3902">
        <v>115000000</v>
      </c>
      <c r="M3902">
        <v>274703340</v>
      </c>
      <c r="N3902" t="s">
        <v>43</v>
      </c>
      <c r="O3902" s="2">
        <v>100</v>
      </c>
      <c r="Q3902" s="9" t="s">
        <v>33</v>
      </c>
      <c r="R3902" s="18">
        <v>2001</v>
      </c>
      <c r="S3902" s="26" t="s">
        <v>13741</v>
      </c>
      <c r="T3902" s="25" t="str">
        <f>LEFT(S3902,3)</f>
        <v>Jun</v>
      </c>
      <c r="U3902" s="9" t="s">
        <v>29</v>
      </c>
      <c r="V3902" s="18">
        <v>5.8</v>
      </c>
      <c r="W3902" s="9">
        <v>201000</v>
      </c>
      <c r="X3902" s="9" t="s">
        <v>9536</v>
      </c>
      <c r="Y3902" s="9" t="s">
        <v>11971</v>
      </c>
      <c r="Z3902" s="9" t="s">
        <v>11972</v>
      </c>
      <c r="AA3902" s="19" t="s">
        <v>29</v>
      </c>
      <c r="AB3902" s="9">
        <v>115000000</v>
      </c>
      <c r="AC3902" s="9">
        <v>274703340</v>
      </c>
      <c r="AD3902" s="9" t="s">
        <v>43</v>
      </c>
      <c r="AE3902" s="20">
        <v>100</v>
      </c>
    </row>
    <row r="3903" spans="1:31" x14ac:dyDescent="0.35">
      <c r="A3903" t="s">
        <v>11973</v>
      </c>
      <c r="B3903" t="s">
        <v>15</v>
      </c>
      <c r="C3903" t="s">
        <v>40</v>
      </c>
      <c r="D3903" s="2">
        <v>2001</v>
      </c>
      <c r="E3903" t="s">
        <v>11896</v>
      </c>
      <c r="F3903" s="2">
        <v>6.4</v>
      </c>
      <c r="G3903">
        <v>244000</v>
      </c>
      <c r="H3903" t="s">
        <v>11974</v>
      </c>
      <c r="I3903" t="s">
        <v>10653</v>
      </c>
      <c r="J3903" t="s">
        <v>10654</v>
      </c>
      <c r="K3903" s="3" t="s">
        <v>29</v>
      </c>
      <c r="L3903">
        <v>30000000</v>
      </c>
      <c r="M3903">
        <v>287553595</v>
      </c>
      <c r="N3903" t="s">
        <v>11975</v>
      </c>
      <c r="O3903" s="2">
        <v>108</v>
      </c>
      <c r="Q3903" s="10" t="s">
        <v>40</v>
      </c>
      <c r="R3903" s="21">
        <v>2001</v>
      </c>
      <c r="S3903" s="27" t="s">
        <v>13739</v>
      </c>
      <c r="T3903" s="25" t="str">
        <f>LEFT(S3903,3)</f>
        <v>Aug</v>
      </c>
      <c r="U3903" s="10" t="s">
        <v>29</v>
      </c>
      <c r="V3903" s="21">
        <v>6.4</v>
      </c>
      <c r="W3903" s="10">
        <v>244000</v>
      </c>
      <c r="X3903" s="10" t="s">
        <v>11974</v>
      </c>
      <c r="Y3903" s="10" t="s">
        <v>10653</v>
      </c>
      <c r="Z3903" s="10" t="s">
        <v>10654</v>
      </c>
      <c r="AA3903" s="22" t="s">
        <v>29</v>
      </c>
      <c r="AB3903" s="10">
        <v>30000000</v>
      </c>
      <c r="AC3903" s="10">
        <v>287553595</v>
      </c>
      <c r="AD3903" s="10" t="s">
        <v>11975</v>
      </c>
      <c r="AE3903" s="23">
        <v>108</v>
      </c>
    </row>
    <row r="3904" spans="1:31" x14ac:dyDescent="0.35">
      <c r="A3904" t="s">
        <v>11976</v>
      </c>
      <c r="B3904" t="s">
        <v>15</v>
      </c>
      <c r="C3904" t="s">
        <v>103</v>
      </c>
      <c r="D3904" s="2">
        <v>2001</v>
      </c>
      <c r="E3904" t="s">
        <v>11977</v>
      </c>
      <c r="F3904" s="2">
        <v>7.2</v>
      </c>
      <c r="G3904">
        <v>79000</v>
      </c>
      <c r="H3904" t="s">
        <v>4389</v>
      </c>
      <c r="I3904" t="s">
        <v>11978</v>
      </c>
      <c r="J3904" t="s">
        <v>4389</v>
      </c>
      <c r="K3904" s="3" t="s">
        <v>29</v>
      </c>
      <c r="L3904">
        <v>11000000</v>
      </c>
      <c r="M3904">
        <v>17423030</v>
      </c>
      <c r="N3904" t="s">
        <v>9942</v>
      </c>
      <c r="O3904" s="2">
        <v>100</v>
      </c>
      <c r="Q3904" s="9" t="s">
        <v>103</v>
      </c>
      <c r="R3904" s="18">
        <v>2001</v>
      </c>
      <c r="S3904" s="26" t="s">
        <v>13755</v>
      </c>
      <c r="T3904" s="25" t="str">
        <f>LEFT(S3904,3)</f>
        <v>Apr</v>
      </c>
      <c r="U3904" s="9" t="s">
        <v>29</v>
      </c>
      <c r="V3904" s="18">
        <v>7.2</v>
      </c>
      <c r="W3904" s="9">
        <v>79000</v>
      </c>
      <c r="X3904" s="9" t="s">
        <v>4389</v>
      </c>
      <c r="Y3904" s="9" t="s">
        <v>11978</v>
      </c>
      <c r="Z3904" s="9" t="s">
        <v>4389</v>
      </c>
      <c r="AA3904" s="19" t="s">
        <v>29</v>
      </c>
      <c r="AB3904" s="9">
        <v>11000000</v>
      </c>
      <c r="AC3904" s="9">
        <v>17423030</v>
      </c>
      <c r="AD3904" s="9" t="s">
        <v>9942</v>
      </c>
      <c r="AE3904" s="20">
        <v>100</v>
      </c>
    </row>
    <row r="3905" spans="1:31" x14ac:dyDescent="0.35">
      <c r="A3905" t="s">
        <v>11979</v>
      </c>
      <c r="B3905" t="s">
        <v>15</v>
      </c>
      <c r="C3905" t="s">
        <v>16</v>
      </c>
      <c r="D3905" s="2">
        <v>2001</v>
      </c>
      <c r="E3905" t="s">
        <v>11879</v>
      </c>
      <c r="F3905" s="2">
        <v>6.4</v>
      </c>
      <c r="G3905">
        <v>79000</v>
      </c>
      <c r="H3905" t="s">
        <v>8055</v>
      </c>
      <c r="I3905" t="s">
        <v>9677</v>
      </c>
      <c r="J3905" t="s">
        <v>5220</v>
      </c>
      <c r="K3905" s="3" t="s">
        <v>29</v>
      </c>
      <c r="L3905">
        <v>60000000</v>
      </c>
      <c r="M3905">
        <v>105178561</v>
      </c>
      <c r="N3905" t="s">
        <v>43</v>
      </c>
      <c r="O3905" s="2">
        <v>104</v>
      </c>
      <c r="Q3905" s="10" t="s">
        <v>16</v>
      </c>
      <c r="R3905" s="21">
        <v>2001</v>
      </c>
      <c r="S3905" s="27" t="s">
        <v>13734</v>
      </c>
      <c r="T3905" s="25" t="str">
        <f>LEFT(S3905,3)</f>
        <v>Apr</v>
      </c>
      <c r="U3905" s="10" t="s">
        <v>29</v>
      </c>
      <c r="V3905" s="21">
        <v>6.4</v>
      </c>
      <c r="W3905" s="10">
        <v>79000</v>
      </c>
      <c r="X3905" s="10" t="s">
        <v>8055</v>
      </c>
      <c r="Y3905" s="10" t="s">
        <v>9677</v>
      </c>
      <c r="Z3905" s="10" t="s">
        <v>5220</v>
      </c>
      <c r="AA3905" s="22" t="s">
        <v>29</v>
      </c>
      <c r="AB3905" s="10">
        <v>60000000</v>
      </c>
      <c r="AC3905" s="10">
        <v>105178561</v>
      </c>
      <c r="AD3905" s="10" t="s">
        <v>43</v>
      </c>
      <c r="AE3905" s="23">
        <v>104</v>
      </c>
    </row>
    <row r="3906" spans="1:31" x14ac:dyDescent="0.35">
      <c r="A3906" t="s">
        <v>11980</v>
      </c>
      <c r="B3906" t="s">
        <v>1998</v>
      </c>
      <c r="C3906" t="s">
        <v>33</v>
      </c>
      <c r="D3906" s="2">
        <v>2001</v>
      </c>
      <c r="E3906" t="s">
        <v>11884</v>
      </c>
      <c r="F3906" s="2">
        <v>6.6</v>
      </c>
      <c r="G3906">
        <v>205000</v>
      </c>
      <c r="H3906" t="s">
        <v>9779</v>
      </c>
      <c r="I3906" t="s">
        <v>10103</v>
      </c>
      <c r="J3906" t="s">
        <v>2751</v>
      </c>
      <c r="K3906" s="3" t="s">
        <v>490</v>
      </c>
      <c r="L3906">
        <v>90000000</v>
      </c>
      <c r="M3906">
        <v>347325802</v>
      </c>
      <c r="N3906" t="s">
        <v>2025</v>
      </c>
      <c r="O3906" s="2">
        <v>90</v>
      </c>
      <c r="Q3906" s="9" t="s">
        <v>33</v>
      </c>
      <c r="R3906" s="18">
        <v>2001</v>
      </c>
      <c r="S3906" s="26" t="s">
        <v>13735</v>
      </c>
      <c r="T3906" s="25" t="str">
        <f>LEFT(S3906,3)</f>
        <v>Aug</v>
      </c>
      <c r="U3906" s="9" t="s">
        <v>29</v>
      </c>
      <c r="V3906" s="18">
        <v>6.6</v>
      </c>
      <c r="W3906" s="9">
        <v>205000</v>
      </c>
      <c r="X3906" s="9" t="s">
        <v>9779</v>
      </c>
      <c r="Y3906" s="9" t="s">
        <v>10103</v>
      </c>
      <c r="Z3906" s="9" t="s">
        <v>2751</v>
      </c>
      <c r="AA3906" s="19" t="s">
        <v>490</v>
      </c>
      <c r="AB3906" s="9">
        <v>90000000</v>
      </c>
      <c r="AC3906" s="9">
        <v>347325802</v>
      </c>
      <c r="AD3906" s="9" t="s">
        <v>2025</v>
      </c>
      <c r="AE3906" s="20">
        <v>90</v>
      </c>
    </row>
    <row r="3907" spans="1:31" x14ac:dyDescent="0.35">
      <c r="A3907" t="s">
        <v>11981</v>
      </c>
      <c r="B3907" t="s">
        <v>1998</v>
      </c>
      <c r="C3907" t="s">
        <v>16</v>
      </c>
      <c r="D3907" s="2">
        <v>2001</v>
      </c>
      <c r="E3907" t="s">
        <v>11320</v>
      </c>
      <c r="F3907" s="2">
        <v>6.2</v>
      </c>
      <c r="G3907">
        <v>59000</v>
      </c>
      <c r="H3907" t="s">
        <v>7621</v>
      </c>
      <c r="I3907" t="s">
        <v>11982</v>
      </c>
      <c r="J3907" t="s">
        <v>11983</v>
      </c>
      <c r="K3907" s="3" t="s">
        <v>29</v>
      </c>
      <c r="L3907">
        <v>13000000</v>
      </c>
      <c r="M3907">
        <v>131706809</v>
      </c>
      <c r="N3907" t="s">
        <v>11984</v>
      </c>
      <c r="O3907" s="2">
        <v>112</v>
      </c>
      <c r="Q3907" s="10" t="s">
        <v>16</v>
      </c>
      <c r="R3907" s="21">
        <v>2001</v>
      </c>
      <c r="S3907" s="27" t="s">
        <v>13663</v>
      </c>
      <c r="T3907" s="25" t="str">
        <f>LEFT(S3907,3)</f>
        <v>Jan</v>
      </c>
      <c r="U3907" s="10" t="s">
        <v>29</v>
      </c>
      <c r="V3907" s="21">
        <v>6.2</v>
      </c>
      <c r="W3907" s="10">
        <v>59000</v>
      </c>
      <c r="X3907" s="10" t="s">
        <v>7621</v>
      </c>
      <c r="Y3907" s="10" t="s">
        <v>11982</v>
      </c>
      <c r="Z3907" s="10" t="s">
        <v>11983</v>
      </c>
      <c r="AA3907" s="22" t="s">
        <v>29</v>
      </c>
      <c r="AB3907" s="10">
        <v>13000000</v>
      </c>
      <c r="AC3907" s="10">
        <v>131706809</v>
      </c>
      <c r="AD3907" s="10" t="s">
        <v>11984</v>
      </c>
      <c r="AE3907" s="23">
        <v>112</v>
      </c>
    </row>
    <row r="3908" spans="1:31" x14ac:dyDescent="0.35">
      <c r="A3908" t="s">
        <v>11985</v>
      </c>
      <c r="B3908" t="s">
        <v>1998</v>
      </c>
      <c r="C3908" t="s">
        <v>103</v>
      </c>
      <c r="D3908" s="2">
        <v>2001</v>
      </c>
      <c r="E3908" t="s">
        <v>11719</v>
      </c>
      <c r="F3908" s="2">
        <v>5.6</v>
      </c>
      <c r="G3908">
        <v>25000</v>
      </c>
      <c r="H3908" t="s">
        <v>595</v>
      </c>
      <c r="I3908" t="s">
        <v>7648</v>
      </c>
      <c r="J3908" t="s">
        <v>159</v>
      </c>
      <c r="K3908" s="3" t="s">
        <v>29</v>
      </c>
      <c r="L3908">
        <v>75000000</v>
      </c>
      <c r="M3908">
        <v>54249294</v>
      </c>
      <c r="N3908" t="s">
        <v>43</v>
      </c>
      <c r="O3908" s="2">
        <v>89</v>
      </c>
      <c r="Q3908" s="9" t="s">
        <v>103</v>
      </c>
      <c r="R3908" s="18">
        <v>2001</v>
      </c>
      <c r="S3908" s="26" t="s">
        <v>13706</v>
      </c>
      <c r="T3908" s="25" t="str">
        <f>LEFT(S3908,3)</f>
        <v>Nov</v>
      </c>
      <c r="U3908" s="9" t="s">
        <v>29</v>
      </c>
      <c r="V3908" s="18">
        <v>5.6</v>
      </c>
      <c r="W3908" s="9">
        <v>25000</v>
      </c>
      <c r="X3908" s="9" t="s">
        <v>595</v>
      </c>
      <c r="Y3908" s="9" t="s">
        <v>7648</v>
      </c>
      <c r="Z3908" s="9" t="s">
        <v>159</v>
      </c>
      <c r="AA3908" s="19" t="s">
        <v>29</v>
      </c>
      <c r="AB3908" s="9">
        <v>75000000</v>
      </c>
      <c r="AC3908" s="9">
        <v>54249294</v>
      </c>
      <c r="AD3908" s="9" t="s">
        <v>43</v>
      </c>
      <c r="AE3908" s="20">
        <v>89</v>
      </c>
    </row>
    <row r="3909" spans="1:31" x14ac:dyDescent="0.35">
      <c r="A3909" t="s">
        <v>11986</v>
      </c>
      <c r="B3909" t="s">
        <v>1998</v>
      </c>
      <c r="C3909" t="s">
        <v>62</v>
      </c>
      <c r="D3909" s="2">
        <v>2001</v>
      </c>
      <c r="E3909" t="s">
        <v>11825</v>
      </c>
      <c r="F3909" s="2">
        <v>6.5</v>
      </c>
      <c r="G3909">
        <v>27000</v>
      </c>
      <c r="H3909" t="s">
        <v>3534</v>
      </c>
      <c r="I3909" t="s">
        <v>11987</v>
      </c>
      <c r="J3909" t="s">
        <v>2130</v>
      </c>
      <c r="K3909" s="3" t="s">
        <v>29</v>
      </c>
      <c r="L3909">
        <v>48000000</v>
      </c>
      <c r="M3909">
        <v>35743308</v>
      </c>
      <c r="N3909" t="s">
        <v>30</v>
      </c>
      <c r="O3909" s="2">
        <v>132</v>
      </c>
      <c r="Q3909" s="10" t="s">
        <v>62</v>
      </c>
      <c r="R3909" s="21">
        <v>2001</v>
      </c>
      <c r="S3909" s="27" t="s">
        <v>13722</v>
      </c>
      <c r="T3909" s="25" t="str">
        <f>LEFT(S3909,3)</f>
        <v>Oct</v>
      </c>
      <c r="U3909" s="10" t="s">
        <v>29</v>
      </c>
      <c r="V3909" s="21">
        <v>6.5</v>
      </c>
      <c r="W3909" s="10">
        <v>27000</v>
      </c>
      <c r="X3909" s="10" t="s">
        <v>3534</v>
      </c>
      <c r="Y3909" s="10" t="s">
        <v>11987</v>
      </c>
      <c r="Z3909" s="10" t="s">
        <v>2130</v>
      </c>
      <c r="AA3909" s="22" t="s">
        <v>29</v>
      </c>
      <c r="AB3909" s="10">
        <v>48000000</v>
      </c>
      <c r="AC3909" s="10">
        <v>35743308</v>
      </c>
      <c r="AD3909" s="10" t="s">
        <v>30</v>
      </c>
      <c r="AE3909" s="23">
        <v>132</v>
      </c>
    </row>
    <row r="3910" spans="1:31" x14ac:dyDescent="0.35">
      <c r="A3910" t="s">
        <v>11988</v>
      </c>
      <c r="B3910" t="s">
        <v>1998</v>
      </c>
      <c r="C3910" t="s">
        <v>40</v>
      </c>
      <c r="D3910" s="2">
        <v>2001</v>
      </c>
      <c r="E3910" t="s">
        <v>11887</v>
      </c>
      <c r="F3910" s="2">
        <v>4.8</v>
      </c>
      <c r="G3910">
        <v>58000</v>
      </c>
      <c r="H3910" t="s">
        <v>11989</v>
      </c>
      <c r="I3910" t="s">
        <v>11990</v>
      </c>
      <c r="J3910" t="s">
        <v>10759</v>
      </c>
      <c r="K3910" s="3" t="s">
        <v>29</v>
      </c>
      <c r="L3910">
        <v>47000000</v>
      </c>
      <c r="M3910">
        <v>85191134</v>
      </c>
      <c r="N3910" t="s">
        <v>11854</v>
      </c>
      <c r="O3910" s="2">
        <v>84</v>
      </c>
      <c r="Q3910" s="9" t="s">
        <v>40</v>
      </c>
      <c r="R3910" s="18">
        <v>2001</v>
      </c>
      <c r="S3910" s="26" t="s">
        <v>13736</v>
      </c>
      <c r="T3910" s="25" t="str">
        <f>LEFT(S3910,3)</f>
        <v>Jun</v>
      </c>
      <c r="U3910" s="9" t="s">
        <v>29</v>
      </c>
      <c r="V3910" s="18">
        <v>4.8</v>
      </c>
      <c r="W3910" s="9">
        <v>58000</v>
      </c>
      <c r="X3910" s="9" t="s">
        <v>11989</v>
      </c>
      <c r="Y3910" s="9" t="s">
        <v>11990</v>
      </c>
      <c r="Z3910" s="9" t="s">
        <v>10759</v>
      </c>
      <c r="AA3910" s="19" t="s">
        <v>29</v>
      </c>
      <c r="AB3910" s="9">
        <v>47000000</v>
      </c>
      <c r="AC3910" s="9">
        <v>85191134</v>
      </c>
      <c r="AD3910" s="9" t="s">
        <v>11854</v>
      </c>
      <c r="AE3910" s="20">
        <v>84</v>
      </c>
    </row>
    <row r="3911" spans="1:31" x14ac:dyDescent="0.35">
      <c r="A3911" t="s">
        <v>11991</v>
      </c>
      <c r="B3911" t="s">
        <v>15</v>
      </c>
      <c r="C3911" t="s">
        <v>40</v>
      </c>
      <c r="D3911" s="2">
        <v>2001</v>
      </c>
      <c r="E3911" t="s">
        <v>11992</v>
      </c>
      <c r="F3911" s="2">
        <v>6.3</v>
      </c>
      <c r="G3911">
        <v>55000</v>
      </c>
      <c r="H3911" t="s">
        <v>11993</v>
      </c>
      <c r="I3911" t="s">
        <v>11994</v>
      </c>
      <c r="J3911" t="s">
        <v>11995</v>
      </c>
      <c r="K3911" s="3" t="s">
        <v>29</v>
      </c>
      <c r="L3911">
        <v>20000000</v>
      </c>
      <c r="M3911">
        <v>31283740</v>
      </c>
      <c r="N3911" t="s">
        <v>8009</v>
      </c>
      <c r="O3911" s="2">
        <v>93</v>
      </c>
      <c r="Q3911" s="10" t="s">
        <v>40</v>
      </c>
      <c r="R3911" s="21">
        <v>2001</v>
      </c>
      <c r="S3911" s="27" t="s">
        <v>13756</v>
      </c>
      <c r="T3911" s="25" t="str">
        <f>LEFT(S3911,3)</f>
        <v>Dec</v>
      </c>
      <c r="U3911" s="10" t="s">
        <v>29</v>
      </c>
      <c r="V3911" s="21">
        <v>6.3</v>
      </c>
      <c r="W3911" s="10">
        <v>55000</v>
      </c>
      <c r="X3911" s="10" t="s">
        <v>11993</v>
      </c>
      <c r="Y3911" s="10" t="s">
        <v>11994</v>
      </c>
      <c r="Z3911" s="10" t="s">
        <v>11995</v>
      </c>
      <c r="AA3911" s="22" t="s">
        <v>29</v>
      </c>
      <c r="AB3911" s="10">
        <v>20000000</v>
      </c>
      <c r="AC3911" s="10">
        <v>31283740</v>
      </c>
      <c r="AD3911" s="10" t="s">
        <v>8009</v>
      </c>
      <c r="AE3911" s="23">
        <v>93</v>
      </c>
    </row>
    <row r="3912" spans="1:31" x14ac:dyDescent="0.35">
      <c r="A3912" t="s">
        <v>11996</v>
      </c>
      <c r="B3912" t="s">
        <v>15</v>
      </c>
      <c r="C3912" t="s">
        <v>33</v>
      </c>
      <c r="D3912" s="2">
        <v>2001</v>
      </c>
      <c r="E3912" t="s">
        <v>11866</v>
      </c>
      <c r="F3912" s="2">
        <v>6.6</v>
      </c>
      <c r="G3912">
        <v>66000</v>
      </c>
      <c r="H3912" t="s">
        <v>5310</v>
      </c>
      <c r="I3912" t="s">
        <v>11997</v>
      </c>
      <c r="J3912" t="s">
        <v>11998</v>
      </c>
      <c r="K3912" s="3" t="s">
        <v>29</v>
      </c>
      <c r="L3912">
        <v>23000000</v>
      </c>
      <c r="M3912">
        <v>36642838</v>
      </c>
      <c r="N3912" t="s">
        <v>8624</v>
      </c>
      <c r="O3912" s="2">
        <v>97</v>
      </c>
      <c r="Q3912" s="9" t="s">
        <v>33</v>
      </c>
      <c r="R3912" s="18">
        <v>2001</v>
      </c>
      <c r="S3912" s="26" t="s">
        <v>13731</v>
      </c>
      <c r="T3912" s="25" t="str">
        <f>LEFT(S3912,3)</f>
        <v>Oct</v>
      </c>
      <c r="U3912" s="9" t="s">
        <v>29</v>
      </c>
      <c r="V3912" s="18">
        <v>6.6</v>
      </c>
      <c r="W3912" s="9">
        <v>66000</v>
      </c>
      <c r="X3912" s="9" t="s">
        <v>5310</v>
      </c>
      <c r="Y3912" s="9" t="s">
        <v>11997</v>
      </c>
      <c r="Z3912" s="9" t="s">
        <v>11998</v>
      </c>
      <c r="AA3912" s="19" t="s">
        <v>29</v>
      </c>
      <c r="AB3912" s="9">
        <v>23000000</v>
      </c>
      <c r="AC3912" s="9">
        <v>36642838</v>
      </c>
      <c r="AD3912" s="9" t="s">
        <v>8624</v>
      </c>
      <c r="AE3912" s="20">
        <v>97</v>
      </c>
    </row>
    <row r="3913" spans="1:31" x14ac:dyDescent="0.35">
      <c r="A3913" t="s">
        <v>11999</v>
      </c>
      <c r="B3913" t="s">
        <v>15</v>
      </c>
      <c r="C3913" t="s">
        <v>33</v>
      </c>
      <c r="D3913" s="2">
        <v>2001</v>
      </c>
      <c r="E3913" t="s">
        <v>11568</v>
      </c>
      <c r="F3913" s="2">
        <v>6</v>
      </c>
      <c r="G3913">
        <v>45000</v>
      </c>
      <c r="H3913" t="s">
        <v>12000</v>
      </c>
      <c r="I3913" t="s">
        <v>12001</v>
      </c>
      <c r="J3913" t="s">
        <v>506</v>
      </c>
      <c r="K3913" s="3" t="s">
        <v>29</v>
      </c>
      <c r="L3913">
        <v>62000000</v>
      </c>
      <c r="M3913">
        <v>18720175</v>
      </c>
      <c r="N3913" t="s">
        <v>10704</v>
      </c>
      <c r="O3913" s="2">
        <v>125</v>
      </c>
      <c r="Q3913" s="10" t="s">
        <v>33</v>
      </c>
      <c r="R3913" s="21">
        <v>2001</v>
      </c>
      <c r="S3913" s="27" t="s">
        <v>13691</v>
      </c>
      <c r="T3913" s="25" t="str">
        <f>LEFT(S3913,3)</f>
        <v>Feb</v>
      </c>
      <c r="U3913" s="10" t="s">
        <v>29</v>
      </c>
      <c r="V3913" s="21">
        <v>6</v>
      </c>
      <c r="W3913" s="10">
        <v>45000</v>
      </c>
      <c r="X3913" s="10" t="s">
        <v>12000</v>
      </c>
      <c r="Y3913" s="10" t="s">
        <v>12001</v>
      </c>
      <c r="Z3913" s="10" t="s">
        <v>506</v>
      </c>
      <c r="AA3913" s="22" t="s">
        <v>29</v>
      </c>
      <c r="AB3913" s="10">
        <v>62000000</v>
      </c>
      <c r="AC3913" s="10">
        <v>18720175</v>
      </c>
      <c r="AD3913" s="10" t="s">
        <v>10704</v>
      </c>
      <c r="AE3913" s="23">
        <v>125</v>
      </c>
    </row>
    <row r="3914" spans="1:31" x14ac:dyDescent="0.35">
      <c r="A3914" t="s">
        <v>12002</v>
      </c>
      <c r="B3914" t="s">
        <v>15</v>
      </c>
      <c r="C3914" t="s">
        <v>33</v>
      </c>
      <c r="D3914" s="2">
        <v>2001</v>
      </c>
      <c r="E3914" t="s">
        <v>11309</v>
      </c>
      <c r="F3914" s="2">
        <v>6.8</v>
      </c>
      <c r="G3914">
        <v>124000</v>
      </c>
      <c r="H3914" t="s">
        <v>2220</v>
      </c>
      <c r="I3914" t="s">
        <v>12003</v>
      </c>
      <c r="J3914" t="s">
        <v>66</v>
      </c>
      <c r="K3914" s="3" t="s">
        <v>5816</v>
      </c>
      <c r="L3914">
        <v>68000000</v>
      </c>
      <c r="M3914">
        <v>114252154</v>
      </c>
      <c r="N3914" t="s">
        <v>43</v>
      </c>
      <c r="O3914" s="2">
        <v>124</v>
      </c>
      <c r="Q3914" s="9" t="s">
        <v>33</v>
      </c>
      <c r="R3914" s="18">
        <v>2001</v>
      </c>
      <c r="S3914" s="26" t="s">
        <v>13661</v>
      </c>
      <c r="T3914" s="25" t="str">
        <f>LEFT(S3914,3)</f>
        <v>Jul</v>
      </c>
      <c r="U3914" s="9" t="s">
        <v>29</v>
      </c>
      <c r="V3914" s="18">
        <v>6.8</v>
      </c>
      <c r="W3914" s="9">
        <v>124000</v>
      </c>
      <c r="X3914" s="9" t="s">
        <v>2220</v>
      </c>
      <c r="Y3914" s="9" t="s">
        <v>12003</v>
      </c>
      <c r="Z3914" s="9" t="s">
        <v>66</v>
      </c>
      <c r="AA3914" s="19" t="s">
        <v>5816</v>
      </c>
      <c r="AB3914" s="9">
        <v>68000000</v>
      </c>
      <c r="AC3914" s="9">
        <v>114252154</v>
      </c>
      <c r="AD3914" s="9" t="s">
        <v>43</v>
      </c>
      <c r="AE3914" s="20">
        <v>124</v>
      </c>
    </row>
    <row r="3915" spans="1:31" x14ac:dyDescent="0.35">
      <c r="A3915" t="s">
        <v>12004</v>
      </c>
      <c r="B3915" t="s">
        <v>15</v>
      </c>
      <c r="C3915" t="s">
        <v>33</v>
      </c>
      <c r="D3915" s="2">
        <v>2001</v>
      </c>
      <c r="E3915" t="s">
        <v>12005</v>
      </c>
      <c r="F3915" s="2">
        <v>4.4000000000000004</v>
      </c>
      <c r="G3915">
        <v>52000</v>
      </c>
      <c r="H3915" t="s">
        <v>5441</v>
      </c>
      <c r="I3915" t="s">
        <v>54</v>
      </c>
      <c r="J3915" t="s">
        <v>12006</v>
      </c>
      <c r="K3915" s="3" t="s">
        <v>194</v>
      </c>
      <c r="L3915">
        <v>11000000</v>
      </c>
      <c r="M3915">
        <v>17077882</v>
      </c>
      <c r="N3915" t="s">
        <v>2025</v>
      </c>
      <c r="O3915" s="2">
        <v>92</v>
      </c>
      <c r="Q3915" s="10" t="s">
        <v>33</v>
      </c>
      <c r="R3915" s="21">
        <v>2001</v>
      </c>
      <c r="S3915" s="27" t="s">
        <v>13757</v>
      </c>
      <c r="T3915" s="25" t="str">
        <f>LEFT(S3915,3)</f>
        <v>Apr</v>
      </c>
      <c r="U3915" s="10" t="s">
        <v>29</v>
      </c>
      <c r="V3915" s="21">
        <v>4.4000000000000004</v>
      </c>
      <c r="W3915" s="10">
        <v>52000</v>
      </c>
      <c r="X3915" s="10" t="s">
        <v>5441</v>
      </c>
      <c r="Y3915" s="10" t="s">
        <v>54</v>
      </c>
      <c r="Z3915" s="10" t="s">
        <v>12006</v>
      </c>
      <c r="AA3915" s="22" t="s">
        <v>194</v>
      </c>
      <c r="AB3915" s="10">
        <v>11000000</v>
      </c>
      <c r="AC3915" s="10">
        <v>17077882</v>
      </c>
      <c r="AD3915" s="10" t="s">
        <v>2025</v>
      </c>
      <c r="AE3915" s="23">
        <v>92</v>
      </c>
    </row>
    <row r="3916" spans="1:31" x14ac:dyDescent="0.35">
      <c r="A3916" t="s">
        <v>12007</v>
      </c>
      <c r="B3916" t="s">
        <v>15</v>
      </c>
      <c r="C3916" t="s">
        <v>40</v>
      </c>
      <c r="D3916" s="2">
        <v>2001</v>
      </c>
      <c r="E3916" t="s">
        <v>11905</v>
      </c>
      <c r="F3916" s="2">
        <v>6.8</v>
      </c>
      <c r="G3916">
        <v>150000</v>
      </c>
      <c r="H3916" t="s">
        <v>7969</v>
      </c>
      <c r="I3916" t="s">
        <v>7969</v>
      </c>
      <c r="J3916" t="s">
        <v>12008</v>
      </c>
      <c r="K3916" s="3" t="s">
        <v>29</v>
      </c>
      <c r="L3916">
        <v>22000000</v>
      </c>
      <c r="M3916">
        <v>33788161</v>
      </c>
      <c r="N3916" t="s">
        <v>8986</v>
      </c>
      <c r="O3916" s="2">
        <v>104</v>
      </c>
      <c r="Q3916" s="9" t="s">
        <v>40</v>
      </c>
      <c r="R3916" s="18">
        <v>2001</v>
      </c>
      <c r="S3916" s="26" t="s">
        <v>13743</v>
      </c>
      <c r="T3916" s="25" t="str">
        <f>LEFT(S3916,3)</f>
        <v>Aug</v>
      </c>
      <c r="U3916" s="9" t="s">
        <v>29</v>
      </c>
      <c r="V3916" s="18">
        <v>6.8</v>
      </c>
      <c r="W3916" s="9">
        <v>150000</v>
      </c>
      <c r="X3916" s="9" t="s">
        <v>7969</v>
      </c>
      <c r="Y3916" s="9" t="s">
        <v>7969</v>
      </c>
      <c r="Z3916" s="9" t="s">
        <v>12008</v>
      </c>
      <c r="AA3916" s="19" t="s">
        <v>29</v>
      </c>
      <c r="AB3916" s="9">
        <v>22000000</v>
      </c>
      <c r="AC3916" s="9">
        <v>33788161</v>
      </c>
      <c r="AD3916" s="9" t="s">
        <v>8986</v>
      </c>
      <c r="AE3916" s="20">
        <v>104</v>
      </c>
    </row>
    <row r="3917" spans="1:31" x14ac:dyDescent="0.35">
      <c r="A3917" t="s">
        <v>12009</v>
      </c>
      <c r="B3917" t="s">
        <v>15</v>
      </c>
      <c r="C3917" t="s">
        <v>24</v>
      </c>
      <c r="D3917" s="2">
        <v>2001</v>
      </c>
      <c r="E3917" t="s">
        <v>12010</v>
      </c>
      <c r="F3917" s="2">
        <v>6.1</v>
      </c>
      <c r="G3917">
        <v>105000</v>
      </c>
      <c r="H3917" t="s">
        <v>9721</v>
      </c>
      <c r="I3917" t="s">
        <v>12011</v>
      </c>
      <c r="J3917" t="s">
        <v>6534</v>
      </c>
      <c r="K3917" s="3" t="s">
        <v>29</v>
      </c>
      <c r="L3917">
        <v>57000000</v>
      </c>
      <c r="M3917">
        <v>147845033</v>
      </c>
      <c r="N3917" t="s">
        <v>9685</v>
      </c>
      <c r="O3917" s="2">
        <v>123</v>
      </c>
      <c r="Q3917" s="10" t="s">
        <v>24</v>
      </c>
      <c r="R3917" s="21">
        <v>2001</v>
      </c>
      <c r="S3917" s="27" t="s">
        <v>13758</v>
      </c>
      <c r="T3917" s="25" t="str">
        <f>LEFT(S3917,3)</f>
        <v>Mar</v>
      </c>
      <c r="U3917" s="10" t="s">
        <v>29</v>
      </c>
      <c r="V3917" s="21">
        <v>6.1</v>
      </c>
      <c r="W3917" s="10">
        <v>105000</v>
      </c>
      <c r="X3917" s="10" t="s">
        <v>9721</v>
      </c>
      <c r="Y3917" s="10" t="s">
        <v>12011</v>
      </c>
      <c r="Z3917" s="10" t="s">
        <v>6534</v>
      </c>
      <c r="AA3917" s="22" t="s">
        <v>29</v>
      </c>
      <c r="AB3917" s="10">
        <v>57000000</v>
      </c>
      <c r="AC3917" s="10">
        <v>147845033</v>
      </c>
      <c r="AD3917" s="10" t="s">
        <v>9685</v>
      </c>
      <c r="AE3917" s="23">
        <v>123</v>
      </c>
    </row>
    <row r="3918" spans="1:31" x14ac:dyDescent="0.35">
      <c r="A3918" t="s">
        <v>12012</v>
      </c>
      <c r="B3918" t="s">
        <v>15</v>
      </c>
      <c r="C3918" t="s">
        <v>51</v>
      </c>
      <c r="D3918" s="2">
        <v>2001</v>
      </c>
      <c r="E3918" t="s">
        <v>11825</v>
      </c>
      <c r="F3918" s="2">
        <v>6.8</v>
      </c>
      <c r="G3918">
        <v>149000</v>
      </c>
      <c r="H3918" t="s">
        <v>7447</v>
      </c>
      <c r="I3918" t="s">
        <v>12013</v>
      </c>
      <c r="J3918" t="s">
        <v>5682</v>
      </c>
      <c r="K3918" s="3" t="s">
        <v>29</v>
      </c>
      <c r="L3918">
        <v>35000000</v>
      </c>
      <c r="M3918">
        <v>74558115</v>
      </c>
      <c r="N3918" t="s">
        <v>179</v>
      </c>
      <c r="O3918" s="2">
        <v>122</v>
      </c>
      <c r="Q3918" s="9" t="s">
        <v>51</v>
      </c>
      <c r="R3918" s="18">
        <v>2001</v>
      </c>
      <c r="S3918" s="26" t="s">
        <v>13722</v>
      </c>
      <c r="T3918" s="25" t="str">
        <f>LEFT(S3918,3)</f>
        <v>Oct</v>
      </c>
      <c r="U3918" s="9" t="s">
        <v>29</v>
      </c>
      <c r="V3918" s="18">
        <v>6.8</v>
      </c>
      <c r="W3918" s="9">
        <v>149000</v>
      </c>
      <c r="X3918" s="9" t="s">
        <v>7447</v>
      </c>
      <c r="Y3918" s="9" t="s">
        <v>12013</v>
      </c>
      <c r="Z3918" s="9" t="s">
        <v>5682</v>
      </c>
      <c r="AA3918" s="19" t="s">
        <v>29</v>
      </c>
      <c r="AB3918" s="9">
        <v>35000000</v>
      </c>
      <c r="AC3918" s="9">
        <v>74558115</v>
      </c>
      <c r="AD3918" s="9" t="s">
        <v>179</v>
      </c>
      <c r="AE3918" s="20">
        <v>122</v>
      </c>
    </row>
    <row r="3919" spans="1:31" x14ac:dyDescent="0.35">
      <c r="A3919" t="s">
        <v>12014</v>
      </c>
      <c r="B3919" t="s">
        <v>32</v>
      </c>
      <c r="C3919" t="s">
        <v>33</v>
      </c>
      <c r="D3919" s="2">
        <v>2001</v>
      </c>
      <c r="E3919" t="s">
        <v>12015</v>
      </c>
      <c r="F3919" s="2">
        <v>4.8</v>
      </c>
      <c r="G3919">
        <v>24000</v>
      </c>
      <c r="H3919" t="s">
        <v>2813</v>
      </c>
      <c r="I3919" t="s">
        <v>3244</v>
      </c>
      <c r="J3919" t="s">
        <v>3244</v>
      </c>
      <c r="K3919" s="3" t="s">
        <v>247</v>
      </c>
      <c r="L3919">
        <v>21150000</v>
      </c>
      <c r="M3919">
        <v>39438674</v>
      </c>
      <c r="N3919" t="s">
        <v>12016</v>
      </c>
      <c r="O3919" s="2">
        <v>95</v>
      </c>
      <c r="Q3919" s="10" t="s">
        <v>33</v>
      </c>
      <c r="R3919" s="21">
        <v>2001</v>
      </c>
      <c r="S3919" s="27" t="s">
        <v>13759</v>
      </c>
      <c r="T3919" s="25" t="str">
        <f>LEFT(S3919,3)</f>
        <v>Apr</v>
      </c>
      <c r="U3919" s="10" t="s">
        <v>29</v>
      </c>
      <c r="V3919" s="21">
        <v>4.8</v>
      </c>
      <c r="W3919" s="10">
        <v>24000</v>
      </c>
      <c r="X3919" s="10" t="s">
        <v>2813</v>
      </c>
      <c r="Y3919" s="10" t="s">
        <v>3244</v>
      </c>
      <c r="Z3919" s="10" t="s">
        <v>3244</v>
      </c>
      <c r="AA3919" s="22" t="s">
        <v>247</v>
      </c>
      <c r="AB3919" s="10">
        <v>21150000</v>
      </c>
      <c r="AC3919" s="10">
        <v>39438674</v>
      </c>
      <c r="AD3919" s="10" t="s">
        <v>12016</v>
      </c>
      <c r="AE3919" s="23">
        <v>95</v>
      </c>
    </row>
    <row r="3920" spans="1:31" x14ac:dyDescent="0.35">
      <c r="A3920" t="s">
        <v>12017</v>
      </c>
      <c r="B3920" t="s">
        <v>15</v>
      </c>
      <c r="C3920" t="s">
        <v>33</v>
      </c>
      <c r="D3920" s="2">
        <v>2001</v>
      </c>
      <c r="E3920" t="s">
        <v>11914</v>
      </c>
      <c r="F3920" s="2">
        <v>6.5</v>
      </c>
      <c r="G3920">
        <v>34000</v>
      </c>
      <c r="H3920" t="s">
        <v>686</v>
      </c>
      <c r="I3920" t="s">
        <v>686</v>
      </c>
      <c r="J3920" t="s">
        <v>72</v>
      </c>
      <c r="K3920" s="3" t="s">
        <v>194</v>
      </c>
      <c r="L3920">
        <v>39000000</v>
      </c>
      <c r="M3920">
        <v>28510652</v>
      </c>
      <c r="N3920" t="s">
        <v>4530</v>
      </c>
      <c r="O3920" s="2">
        <v>109</v>
      </c>
      <c r="Q3920" s="9" t="s">
        <v>33</v>
      </c>
      <c r="R3920" s="18">
        <v>2001</v>
      </c>
      <c r="S3920" s="26" t="s">
        <v>13745</v>
      </c>
      <c r="T3920" s="25" t="str">
        <f>LEFT(S3920,3)</f>
        <v>Nov</v>
      </c>
      <c r="U3920" s="9" t="s">
        <v>29</v>
      </c>
      <c r="V3920" s="18">
        <v>6.5</v>
      </c>
      <c r="W3920" s="9">
        <v>34000</v>
      </c>
      <c r="X3920" s="9" t="s">
        <v>686</v>
      </c>
      <c r="Y3920" s="9" t="s">
        <v>686</v>
      </c>
      <c r="Z3920" s="9" t="s">
        <v>72</v>
      </c>
      <c r="AA3920" s="19" t="s">
        <v>194</v>
      </c>
      <c r="AB3920" s="9">
        <v>39000000</v>
      </c>
      <c r="AC3920" s="9">
        <v>28510652</v>
      </c>
      <c r="AD3920" s="9" t="s">
        <v>4530</v>
      </c>
      <c r="AE3920" s="20">
        <v>109</v>
      </c>
    </row>
    <row r="3921" spans="1:31" x14ac:dyDescent="0.35">
      <c r="A3921" t="s">
        <v>12018</v>
      </c>
      <c r="B3921" t="s">
        <v>1998</v>
      </c>
      <c r="C3921" t="s">
        <v>40</v>
      </c>
      <c r="D3921" s="2">
        <v>2001</v>
      </c>
      <c r="E3921" t="s">
        <v>11866</v>
      </c>
      <c r="F3921" s="2">
        <v>6.9</v>
      </c>
      <c r="G3921">
        <v>106000</v>
      </c>
      <c r="H3921" t="s">
        <v>6501</v>
      </c>
      <c r="I3921" t="s">
        <v>12019</v>
      </c>
      <c r="J3921" t="s">
        <v>2624</v>
      </c>
      <c r="K3921" s="3" t="s">
        <v>29</v>
      </c>
      <c r="L3921">
        <v>28000000</v>
      </c>
      <c r="M3921">
        <v>77516304</v>
      </c>
      <c r="N3921" t="s">
        <v>3743</v>
      </c>
      <c r="O3921" s="2">
        <v>90</v>
      </c>
      <c r="Q3921" s="10" t="s">
        <v>40</v>
      </c>
      <c r="R3921" s="21">
        <v>2001</v>
      </c>
      <c r="S3921" s="27" t="s">
        <v>13731</v>
      </c>
      <c r="T3921" s="25" t="str">
        <f>LEFT(S3921,3)</f>
        <v>Oct</v>
      </c>
      <c r="U3921" s="10" t="s">
        <v>29</v>
      </c>
      <c r="V3921" s="21">
        <v>6.9</v>
      </c>
      <c r="W3921" s="10">
        <v>106000</v>
      </c>
      <c r="X3921" s="10" t="s">
        <v>6501</v>
      </c>
      <c r="Y3921" s="10" t="s">
        <v>12019</v>
      </c>
      <c r="Z3921" s="10" t="s">
        <v>2624</v>
      </c>
      <c r="AA3921" s="22" t="s">
        <v>29</v>
      </c>
      <c r="AB3921" s="10">
        <v>28000000</v>
      </c>
      <c r="AC3921" s="10">
        <v>77516304</v>
      </c>
      <c r="AD3921" s="10" t="s">
        <v>3743</v>
      </c>
      <c r="AE3921" s="23">
        <v>90</v>
      </c>
    </row>
    <row r="3922" spans="1:31" x14ac:dyDescent="0.35">
      <c r="A3922" t="s">
        <v>12020</v>
      </c>
      <c r="B3922" t="s">
        <v>15</v>
      </c>
      <c r="C3922" t="s">
        <v>33</v>
      </c>
      <c r="D3922" s="2">
        <v>2001</v>
      </c>
      <c r="E3922" t="s">
        <v>11962</v>
      </c>
      <c r="F3922" s="2">
        <v>7</v>
      </c>
      <c r="G3922">
        <v>64000</v>
      </c>
      <c r="H3922" t="s">
        <v>12021</v>
      </c>
      <c r="I3922" t="s">
        <v>12022</v>
      </c>
      <c r="J3922" t="s">
        <v>12023</v>
      </c>
      <c r="K3922" s="3" t="s">
        <v>451</v>
      </c>
      <c r="L3922">
        <v>29000000</v>
      </c>
      <c r="M3922">
        <v>70752904</v>
      </c>
      <c r="N3922" t="s">
        <v>12024</v>
      </c>
      <c r="O3922" s="2">
        <v>142</v>
      </c>
      <c r="Q3922" s="9" t="s">
        <v>33</v>
      </c>
      <c r="R3922" s="18">
        <v>2001</v>
      </c>
      <c r="S3922" s="26" t="s">
        <v>13752</v>
      </c>
      <c r="T3922" s="25" t="str">
        <f>LEFT(S3922,3)</f>
        <v>Jan</v>
      </c>
      <c r="U3922" s="9" t="s">
        <v>29</v>
      </c>
      <c r="V3922" s="18">
        <v>7</v>
      </c>
      <c r="W3922" s="9">
        <v>64000</v>
      </c>
      <c r="X3922" s="9" t="s">
        <v>12021</v>
      </c>
      <c r="Y3922" s="9" t="s">
        <v>12022</v>
      </c>
      <c r="Z3922" s="9" t="s">
        <v>12023</v>
      </c>
      <c r="AA3922" s="19" t="s">
        <v>451</v>
      </c>
      <c r="AB3922" s="9">
        <v>29000000</v>
      </c>
      <c r="AC3922" s="9">
        <v>70752904</v>
      </c>
      <c r="AD3922" s="9" t="s">
        <v>12024</v>
      </c>
      <c r="AE3922" s="20">
        <v>142</v>
      </c>
    </row>
    <row r="3923" spans="1:31" x14ac:dyDescent="0.35">
      <c r="A3923" t="s">
        <v>12025</v>
      </c>
      <c r="B3923" t="s">
        <v>15</v>
      </c>
      <c r="C3923" t="s">
        <v>103</v>
      </c>
      <c r="D3923" s="2">
        <v>2001</v>
      </c>
      <c r="E3923" t="s">
        <v>11238</v>
      </c>
      <c r="F3923" s="2">
        <v>6.8</v>
      </c>
      <c r="G3923">
        <v>55000</v>
      </c>
      <c r="H3923" t="s">
        <v>986</v>
      </c>
      <c r="I3923" t="s">
        <v>7269</v>
      </c>
      <c r="J3923" t="s">
        <v>20</v>
      </c>
      <c r="K3923" s="3" t="s">
        <v>29</v>
      </c>
      <c r="L3923">
        <v>35000000</v>
      </c>
      <c r="M3923">
        <v>29419291</v>
      </c>
      <c r="N3923" t="s">
        <v>4530</v>
      </c>
      <c r="O3923" s="2">
        <v>124</v>
      </c>
      <c r="Q3923" s="10" t="s">
        <v>103</v>
      </c>
      <c r="R3923" s="21">
        <v>2001</v>
      </c>
      <c r="S3923" s="27" t="s">
        <v>13566</v>
      </c>
      <c r="T3923" s="25" t="str">
        <f>LEFT(S3923,3)</f>
        <v>Jan</v>
      </c>
      <c r="U3923" s="10" t="s">
        <v>29</v>
      </c>
      <c r="V3923" s="21">
        <v>6.8</v>
      </c>
      <c r="W3923" s="10">
        <v>55000</v>
      </c>
      <c r="X3923" s="10" t="s">
        <v>986</v>
      </c>
      <c r="Y3923" s="10" t="s">
        <v>7269</v>
      </c>
      <c r="Z3923" s="10" t="s">
        <v>20</v>
      </c>
      <c r="AA3923" s="22" t="s">
        <v>29</v>
      </c>
      <c r="AB3923" s="10">
        <v>35000000</v>
      </c>
      <c r="AC3923" s="10">
        <v>29419291</v>
      </c>
      <c r="AD3923" s="10" t="s">
        <v>4530</v>
      </c>
      <c r="AE3923" s="23">
        <v>124</v>
      </c>
    </row>
    <row r="3924" spans="1:31" x14ac:dyDescent="0.35">
      <c r="A3924" t="s">
        <v>12026</v>
      </c>
      <c r="B3924" t="s">
        <v>1998</v>
      </c>
      <c r="C3924" t="s">
        <v>33</v>
      </c>
      <c r="D3924" s="2">
        <v>2001</v>
      </c>
      <c r="E3924" t="s">
        <v>11903</v>
      </c>
      <c r="F3924" s="2">
        <v>6</v>
      </c>
      <c r="G3924">
        <v>14000</v>
      </c>
      <c r="H3924" t="s">
        <v>6896</v>
      </c>
      <c r="I3924" t="s">
        <v>1817</v>
      </c>
      <c r="J3924" t="s">
        <v>11546</v>
      </c>
      <c r="K3924" s="3" t="s">
        <v>29</v>
      </c>
      <c r="L3924">
        <v>35000000</v>
      </c>
      <c r="M3924">
        <v>13678913</v>
      </c>
      <c r="N3924" t="s">
        <v>4530</v>
      </c>
      <c r="O3924" s="2">
        <v>94</v>
      </c>
      <c r="Q3924" s="9" t="s">
        <v>33</v>
      </c>
      <c r="R3924" s="18">
        <v>2001</v>
      </c>
      <c r="S3924" s="26" t="s">
        <v>13742</v>
      </c>
      <c r="T3924" s="25" t="str">
        <f>LEFT(S3924,3)</f>
        <v>Aug</v>
      </c>
      <c r="U3924" s="9" t="s">
        <v>29</v>
      </c>
      <c r="V3924" s="18">
        <v>6</v>
      </c>
      <c r="W3924" s="9">
        <v>14000</v>
      </c>
      <c r="X3924" s="9" t="s">
        <v>6896</v>
      </c>
      <c r="Y3924" s="9" t="s">
        <v>1817</v>
      </c>
      <c r="Z3924" s="9" t="s">
        <v>11546</v>
      </c>
      <c r="AA3924" s="19" t="s">
        <v>29</v>
      </c>
      <c r="AB3924" s="9">
        <v>35000000</v>
      </c>
      <c r="AC3924" s="9">
        <v>13678913</v>
      </c>
      <c r="AD3924" s="9" t="s">
        <v>4530</v>
      </c>
      <c r="AE3924" s="20">
        <v>94</v>
      </c>
    </row>
    <row r="3925" spans="1:31" x14ac:dyDescent="0.35">
      <c r="A3925" t="s">
        <v>12027</v>
      </c>
      <c r="B3925" t="s">
        <v>15</v>
      </c>
      <c r="C3925" t="s">
        <v>33</v>
      </c>
      <c r="D3925" s="2">
        <v>2001</v>
      </c>
      <c r="E3925" t="s">
        <v>11905</v>
      </c>
      <c r="F3925" s="2">
        <v>4.9000000000000004</v>
      </c>
      <c r="G3925">
        <v>52000</v>
      </c>
      <c r="H3925" t="s">
        <v>125</v>
      </c>
      <c r="I3925" t="s">
        <v>12028</v>
      </c>
      <c r="J3925" t="s">
        <v>8523</v>
      </c>
      <c r="K3925" s="3" t="s">
        <v>29</v>
      </c>
      <c r="L3925">
        <v>28000000</v>
      </c>
      <c r="M3925">
        <v>14010832</v>
      </c>
      <c r="N3925" t="s">
        <v>10874</v>
      </c>
      <c r="O3925" s="2">
        <v>98</v>
      </c>
      <c r="Q3925" s="10" t="s">
        <v>33</v>
      </c>
      <c r="R3925" s="21">
        <v>2001</v>
      </c>
      <c r="S3925" s="27" t="s">
        <v>13743</v>
      </c>
      <c r="T3925" s="25" t="str">
        <f>LEFT(S3925,3)</f>
        <v>Aug</v>
      </c>
      <c r="U3925" s="10" t="s">
        <v>29</v>
      </c>
      <c r="V3925" s="21">
        <v>4.9000000000000004</v>
      </c>
      <c r="W3925" s="10">
        <v>52000</v>
      </c>
      <c r="X3925" s="10" t="s">
        <v>125</v>
      </c>
      <c r="Y3925" s="10" t="s">
        <v>12028</v>
      </c>
      <c r="Z3925" s="10" t="s">
        <v>8523</v>
      </c>
      <c r="AA3925" s="22" t="s">
        <v>29</v>
      </c>
      <c r="AB3925" s="10">
        <v>28000000</v>
      </c>
      <c r="AC3925" s="10">
        <v>14010832</v>
      </c>
      <c r="AD3925" s="10" t="s">
        <v>10874</v>
      </c>
      <c r="AE3925" s="23">
        <v>98</v>
      </c>
    </row>
    <row r="3926" spans="1:31" x14ac:dyDescent="0.35">
      <c r="A3926" t="s">
        <v>1918</v>
      </c>
      <c r="B3926" t="s">
        <v>15</v>
      </c>
      <c r="C3926" t="s">
        <v>103</v>
      </c>
      <c r="D3926" s="2">
        <v>2001</v>
      </c>
      <c r="E3926" t="s">
        <v>11811</v>
      </c>
      <c r="F3926" s="2">
        <v>7.5</v>
      </c>
      <c r="G3926">
        <v>106000</v>
      </c>
      <c r="H3926" t="s">
        <v>2093</v>
      </c>
      <c r="I3926" t="s">
        <v>2093</v>
      </c>
      <c r="J3926" t="s">
        <v>7039</v>
      </c>
      <c r="K3926" s="3" t="s">
        <v>29</v>
      </c>
      <c r="L3926">
        <v>20000000</v>
      </c>
      <c r="M3926">
        <v>18916623</v>
      </c>
      <c r="N3926" t="s">
        <v>8434</v>
      </c>
      <c r="O3926" s="2">
        <v>116</v>
      </c>
      <c r="Q3926" s="9" t="s">
        <v>103</v>
      </c>
      <c r="R3926" s="18">
        <v>2001</v>
      </c>
      <c r="S3926" s="26" t="s">
        <v>13719</v>
      </c>
      <c r="T3926" s="25" t="str">
        <f>LEFT(S3926,3)</f>
        <v>Nov</v>
      </c>
      <c r="U3926" s="9" t="s">
        <v>29</v>
      </c>
      <c r="V3926" s="18">
        <v>7.5</v>
      </c>
      <c r="W3926" s="9">
        <v>106000</v>
      </c>
      <c r="X3926" s="9" t="s">
        <v>2093</v>
      </c>
      <c r="Y3926" s="9" t="s">
        <v>2093</v>
      </c>
      <c r="Z3926" s="9" t="s">
        <v>7039</v>
      </c>
      <c r="AA3926" s="19" t="s">
        <v>29</v>
      </c>
      <c r="AB3926" s="9">
        <v>20000000</v>
      </c>
      <c r="AC3926" s="9">
        <v>18916623</v>
      </c>
      <c r="AD3926" s="9" t="s">
        <v>8434</v>
      </c>
      <c r="AE3926" s="20">
        <v>116</v>
      </c>
    </row>
    <row r="3927" spans="1:31" x14ac:dyDescent="0.35">
      <c r="A3927" t="s">
        <v>12029</v>
      </c>
      <c r="B3927" t="s">
        <v>15</v>
      </c>
      <c r="C3927" t="s">
        <v>16</v>
      </c>
      <c r="D3927" s="2">
        <v>2001</v>
      </c>
      <c r="E3927" t="s">
        <v>11582</v>
      </c>
      <c r="F3927" s="2">
        <v>6.3</v>
      </c>
      <c r="G3927">
        <v>42000</v>
      </c>
      <c r="H3927" t="s">
        <v>3351</v>
      </c>
      <c r="I3927" t="s">
        <v>2882</v>
      </c>
      <c r="J3927" t="s">
        <v>9037</v>
      </c>
      <c r="K3927" s="3" t="s">
        <v>29</v>
      </c>
      <c r="L3927">
        <v>57000000</v>
      </c>
      <c r="M3927">
        <v>19334145</v>
      </c>
      <c r="N3927" t="s">
        <v>22</v>
      </c>
      <c r="O3927" s="2">
        <v>105</v>
      </c>
      <c r="Q3927" s="10" t="s">
        <v>16</v>
      </c>
      <c r="R3927" s="21">
        <v>2001</v>
      </c>
      <c r="S3927" s="27" t="s">
        <v>13692</v>
      </c>
      <c r="T3927" s="25" t="str">
        <f>LEFT(S3927,3)</f>
        <v>Sep</v>
      </c>
      <c r="U3927" s="10" t="s">
        <v>29</v>
      </c>
      <c r="V3927" s="21">
        <v>6.3</v>
      </c>
      <c r="W3927" s="10">
        <v>42000</v>
      </c>
      <c r="X3927" s="10" t="s">
        <v>3351</v>
      </c>
      <c r="Y3927" s="10" t="s">
        <v>2882</v>
      </c>
      <c r="Z3927" s="10" t="s">
        <v>9037</v>
      </c>
      <c r="AA3927" s="22" t="s">
        <v>29</v>
      </c>
      <c r="AB3927" s="10">
        <v>57000000</v>
      </c>
      <c r="AC3927" s="10">
        <v>19334145</v>
      </c>
      <c r="AD3927" s="10" t="s">
        <v>22</v>
      </c>
      <c r="AE3927" s="23">
        <v>105</v>
      </c>
    </row>
    <row r="3928" spans="1:31" x14ac:dyDescent="0.35">
      <c r="A3928" t="s">
        <v>12030</v>
      </c>
      <c r="B3928" t="s">
        <v>32</v>
      </c>
      <c r="C3928" t="s">
        <v>389</v>
      </c>
      <c r="D3928" s="2">
        <v>2001</v>
      </c>
      <c r="E3928" t="s">
        <v>11896</v>
      </c>
      <c r="F3928" s="2">
        <v>6.3</v>
      </c>
      <c r="G3928">
        <v>33000</v>
      </c>
      <c r="H3928" t="s">
        <v>9062</v>
      </c>
      <c r="I3928" t="s">
        <v>12031</v>
      </c>
      <c r="J3928" t="s">
        <v>4726</v>
      </c>
      <c r="K3928" s="3" t="s">
        <v>29</v>
      </c>
      <c r="L3928">
        <v>70000000</v>
      </c>
      <c r="M3928">
        <v>14026418</v>
      </c>
      <c r="N3928" t="s">
        <v>22</v>
      </c>
      <c r="O3928" s="2">
        <v>95</v>
      </c>
      <c r="Q3928" s="9" t="s">
        <v>389</v>
      </c>
      <c r="R3928" s="18">
        <v>2001</v>
      </c>
      <c r="S3928" s="26" t="s">
        <v>13739</v>
      </c>
      <c r="T3928" s="25" t="str">
        <f>LEFT(S3928,3)</f>
        <v>Aug</v>
      </c>
      <c r="U3928" s="9" t="s">
        <v>29</v>
      </c>
      <c r="V3928" s="18">
        <v>6.3</v>
      </c>
      <c r="W3928" s="9">
        <v>33000</v>
      </c>
      <c r="X3928" s="9" t="s">
        <v>9062</v>
      </c>
      <c r="Y3928" s="9" t="s">
        <v>12031</v>
      </c>
      <c r="Z3928" s="9" t="s">
        <v>4726</v>
      </c>
      <c r="AA3928" s="19" t="s">
        <v>29</v>
      </c>
      <c r="AB3928" s="9">
        <v>70000000</v>
      </c>
      <c r="AC3928" s="9">
        <v>14026418</v>
      </c>
      <c r="AD3928" s="9" t="s">
        <v>22</v>
      </c>
      <c r="AE3928" s="20">
        <v>95</v>
      </c>
    </row>
    <row r="3929" spans="1:31" x14ac:dyDescent="0.35">
      <c r="A3929" t="s">
        <v>12032</v>
      </c>
      <c r="B3929" t="s">
        <v>446</v>
      </c>
      <c r="C3929" t="s">
        <v>16</v>
      </c>
      <c r="D3929" s="2">
        <v>2001</v>
      </c>
      <c r="E3929" t="s">
        <v>12033</v>
      </c>
      <c r="F3929" s="2">
        <v>6.5</v>
      </c>
      <c r="G3929">
        <v>11000</v>
      </c>
      <c r="H3929" t="s">
        <v>4879</v>
      </c>
      <c r="I3929" t="s">
        <v>4879</v>
      </c>
      <c r="J3929" t="s">
        <v>12034</v>
      </c>
      <c r="K3929" s="3" t="s">
        <v>451</v>
      </c>
      <c r="L3929">
        <v>0</v>
      </c>
      <c r="M3929">
        <v>765705</v>
      </c>
      <c r="N3929" t="s">
        <v>11702</v>
      </c>
      <c r="O3929" s="2">
        <v>86</v>
      </c>
      <c r="Q3929" s="10" t="s">
        <v>16</v>
      </c>
      <c r="R3929" s="21">
        <v>2001</v>
      </c>
      <c r="S3929" s="27" t="s">
        <v>13760</v>
      </c>
      <c r="T3929" s="25" t="str">
        <f>LEFT(S3929,3)</f>
        <v>Mar</v>
      </c>
      <c r="U3929" s="10" t="s">
        <v>451</v>
      </c>
      <c r="V3929" s="21">
        <v>6.5</v>
      </c>
      <c r="W3929" s="10">
        <v>11000</v>
      </c>
      <c r="X3929" s="10" t="s">
        <v>4879</v>
      </c>
      <c r="Y3929" s="10" t="s">
        <v>4879</v>
      </c>
      <c r="Z3929" s="10" t="s">
        <v>12034</v>
      </c>
      <c r="AA3929" s="22" t="s">
        <v>451</v>
      </c>
      <c r="AB3929" s="10">
        <v>0</v>
      </c>
      <c r="AC3929" s="10">
        <v>765705</v>
      </c>
      <c r="AD3929" s="10" t="s">
        <v>11702</v>
      </c>
      <c r="AE3929" s="23">
        <v>86</v>
      </c>
    </row>
    <row r="3930" spans="1:31" x14ac:dyDescent="0.35">
      <c r="A3930" t="s">
        <v>12035</v>
      </c>
      <c r="B3930" t="s">
        <v>1998</v>
      </c>
      <c r="C3930" t="s">
        <v>40</v>
      </c>
      <c r="D3930" s="2">
        <v>2001</v>
      </c>
      <c r="E3930" t="s">
        <v>11726</v>
      </c>
      <c r="F3930" s="2">
        <v>5.9</v>
      </c>
      <c r="G3930">
        <v>39000</v>
      </c>
      <c r="H3930" t="s">
        <v>5774</v>
      </c>
      <c r="I3930" t="s">
        <v>12036</v>
      </c>
      <c r="J3930" t="s">
        <v>10654</v>
      </c>
      <c r="K3930" s="3" t="s">
        <v>29</v>
      </c>
      <c r="L3930">
        <v>22000000</v>
      </c>
      <c r="M3930">
        <v>26086706</v>
      </c>
      <c r="N3930" t="s">
        <v>30</v>
      </c>
      <c r="O3930" s="2">
        <v>90</v>
      </c>
      <c r="Q3930" s="9" t="s">
        <v>40</v>
      </c>
      <c r="R3930" s="18">
        <v>2001</v>
      </c>
      <c r="S3930" s="26" t="s">
        <v>13708</v>
      </c>
      <c r="T3930" s="25" t="str">
        <f>LEFT(S3930,3)</f>
        <v>Feb</v>
      </c>
      <c r="U3930" s="9" t="s">
        <v>29</v>
      </c>
      <c r="V3930" s="18">
        <v>5.9</v>
      </c>
      <c r="W3930" s="9">
        <v>39000</v>
      </c>
      <c r="X3930" s="9" t="s">
        <v>5774</v>
      </c>
      <c r="Y3930" s="9" t="s">
        <v>12036</v>
      </c>
      <c r="Z3930" s="9" t="s">
        <v>10654</v>
      </c>
      <c r="AA3930" s="19" t="s">
        <v>29</v>
      </c>
      <c r="AB3930" s="9">
        <v>22000000</v>
      </c>
      <c r="AC3930" s="9">
        <v>26086706</v>
      </c>
      <c r="AD3930" s="9" t="s">
        <v>30</v>
      </c>
      <c r="AE3930" s="20">
        <v>90</v>
      </c>
    </row>
    <row r="3931" spans="1:31" x14ac:dyDescent="0.35">
      <c r="A3931" t="s">
        <v>12037</v>
      </c>
      <c r="B3931" t="s">
        <v>1998</v>
      </c>
      <c r="C3931" t="s">
        <v>103</v>
      </c>
      <c r="D3931" s="2">
        <v>2001</v>
      </c>
      <c r="E3931" t="s">
        <v>11937</v>
      </c>
      <c r="F3931" s="2">
        <v>5.8</v>
      </c>
      <c r="G3931">
        <v>34000</v>
      </c>
      <c r="H3931" t="s">
        <v>12038</v>
      </c>
      <c r="I3931" t="s">
        <v>5439</v>
      </c>
      <c r="J3931" t="s">
        <v>10799</v>
      </c>
      <c r="K3931" s="3" t="s">
        <v>29</v>
      </c>
      <c r="L3931">
        <v>30000000</v>
      </c>
      <c r="M3931">
        <v>23619609</v>
      </c>
      <c r="N3931" t="s">
        <v>30</v>
      </c>
      <c r="O3931" s="2">
        <v>106</v>
      </c>
      <c r="Q3931" s="10" t="s">
        <v>103</v>
      </c>
      <c r="R3931" s="21">
        <v>2001</v>
      </c>
      <c r="S3931" s="27" t="s">
        <v>13696</v>
      </c>
      <c r="T3931" s="25" t="str">
        <f>LEFT(S3931,3)</f>
        <v>Sep</v>
      </c>
      <c r="U3931" s="10" t="s">
        <v>29</v>
      </c>
      <c r="V3931" s="21">
        <v>5.8</v>
      </c>
      <c r="W3931" s="10">
        <v>34000</v>
      </c>
      <c r="X3931" s="10" t="s">
        <v>12038</v>
      </c>
      <c r="Y3931" s="10" t="s">
        <v>5439</v>
      </c>
      <c r="Z3931" s="10" t="s">
        <v>10799</v>
      </c>
      <c r="AA3931" s="22" t="s">
        <v>29</v>
      </c>
      <c r="AB3931" s="10">
        <v>30000000</v>
      </c>
      <c r="AC3931" s="10">
        <v>23619609</v>
      </c>
      <c r="AD3931" s="10" t="s">
        <v>30</v>
      </c>
      <c r="AE3931" s="23">
        <v>106</v>
      </c>
    </row>
    <row r="3932" spans="1:31" x14ac:dyDescent="0.35">
      <c r="A3932" t="s">
        <v>12039</v>
      </c>
      <c r="B3932" t="s">
        <v>1998</v>
      </c>
      <c r="C3932" t="s">
        <v>40</v>
      </c>
      <c r="D3932" s="2">
        <v>2001</v>
      </c>
      <c r="E3932" t="s">
        <v>11535</v>
      </c>
      <c r="F3932" s="2">
        <v>5.3</v>
      </c>
      <c r="G3932">
        <v>78000</v>
      </c>
      <c r="H3932" t="s">
        <v>12040</v>
      </c>
      <c r="I3932" t="s">
        <v>12041</v>
      </c>
      <c r="J3932" t="s">
        <v>9701</v>
      </c>
      <c r="K3932" s="3" t="s">
        <v>5816</v>
      </c>
      <c r="L3932">
        <v>35000000</v>
      </c>
      <c r="M3932">
        <v>94728529</v>
      </c>
      <c r="N3932" t="s">
        <v>30</v>
      </c>
      <c r="O3932" s="2">
        <v>103</v>
      </c>
      <c r="Q3932" s="9" t="s">
        <v>40</v>
      </c>
      <c r="R3932" s="18">
        <v>2001</v>
      </c>
      <c r="S3932" s="26" t="s">
        <v>13687</v>
      </c>
      <c r="T3932" s="25" t="str">
        <f>LEFT(S3932,3)</f>
        <v>Jan</v>
      </c>
      <c r="U3932" s="9" t="s">
        <v>29</v>
      </c>
      <c r="V3932" s="18">
        <v>5.3</v>
      </c>
      <c r="W3932" s="9">
        <v>78000</v>
      </c>
      <c r="X3932" s="9" t="s">
        <v>12040</v>
      </c>
      <c r="Y3932" s="9" t="s">
        <v>12041</v>
      </c>
      <c r="Z3932" s="9" t="s">
        <v>9701</v>
      </c>
      <c r="AA3932" s="19" t="s">
        <v>5816</v>
      </c>
      <c r="AB3932" s="9">
        <v>35000000</v>
      </c>
      <c r="AC3932" s="9">
        <v>94728529</v>
      </c>
      <c r="AD3932" s="9" t="s">
        <v>30</v>
      </c>
      <c r="AE3932" s="20">
        <v>103</v>
      </c>
    </row>
    <row r="3933" spans="1:31" x14ac:dyDescent="0.35">
      <c r="A3933" t="s">
        <v>2495</v>
      </c>
      <c r="B3933" t="s">
        <v>1998</v>
      </c>
      <c r="C3933" t="s">
        <v>40</v>
      </c>
      <c r="D3933" s="2">
        <v>2001</v>
      </c>
      <c r="E3933" t="s">
        <v>11563</v>
      </c>
      <c r="F3933" s="2">
        <v>6.2</v>
      </c>
      <c r="G3933">
        <v>52000</v>
      </c>
      <c r="H3933" t="s">
        <v>9643</v>
      </c>
      <c r="I3933" t="s">
        <v>12042</v>
      </c>
      <c r="J3933" t="s">
        <v>3235</v>
      </c>
      <c r="K3933" s="3" t="s">
        <v>29</v>
      </c>
      <c r="L3933">
        <v>35000000</v>
      </c>
      <c r="M3933">
        <v>57756408</v>
      </c>
      <c r="N3933" t="s">
        <v>5182</v>
      </c>
      <c r="O3933" s="2">
        <v>123</v>
      </c>
      <c r="Q3933" s="10" t="s">
        <v>40</v>
      </c>
      <c r="R3933" s="21">
        <v>2001</v>
      </c>
      <c r="S3933" s="27" t="s">
        <v>13690</v>
      </c>
      <c r="T3933" s="25" t="str">
        <f>LEFT(S3933,3)</f>
        <v>Mar</v>
      </c>
      <c r="U3933" s="10" t="s">
        <v>29</v>
      </c>
      <c r="V3933" s="21">
        <v>6.2</v>
      </c>
      <c r="W3933" s="10">
        <v>52000</v>
      </c>
      <c r="X3933" s="10" t="s">
        <v>9643</v>
      </c>
      <c r="Y3933" s="10" t="s">
        <v>12042</v>
      </c>
      <c r="Z3933" s="10" t="s">
        <v>3235</v>
      </c>
      <c r="AA3933" s="22" t="s">
        <v>29</v>
      </c>
      <c r="AB3933" s="10">
        <v>35000000</v>
      </c>
      <c r="AC3933" s="10">
        <v>57756408</v>
      </c>
      <c r="AD3933" s="10" t="s">
        <v>5182</v>
      </c>
      <c r="AE3933" s="23">
        <v>123</v>
      </c>
    </row>
    <row r="3934" spans="1:31" x14ac:dyDescent="0.35">
      <c r="A3934" t="s">
        <v>12043</v>
      </c>
      <c r="B3934" t="s">
        <v>15</v>
      </c>
      <c r="C3934" t="s">
        <v>51</v>
      </c>
      <c r="D3934" s="2">
        <v>2001</v>
      </c>
      <c r="E3934" t="s">
        <v>12044</v>
      </c>
      <c r="F3934" s="2">
        <v>6.4</v>
      </c>
      <c r="G3934">
        <v>56000</v>
      </c>
      <c r="H3934" t="s">
        <v>12045</v>
      </c>
      <c r="I3934" t="s">
        <v>12045</v>
      </c>
      <c r="J3934" t="s">
        <v>8647</v>
      </c>
      <c r="K3934" s="3" t="s">
        <v>29</v>
      </c>
      <c r="L3934">
        <v>1500000</v>
      </c>
      <c r="M3934">
        <v>1612259</v>
      </c>
      <c r="N3934" t="s">
        <v>11925</v>
      </c>
      <c r="O3934" s="2">
        <v>97</v>
      </c>
      <c r="Q3934" s="9" t="s">
        <v>51</v>
      </c>
      <c r="R3934" s="18">
        <v>2001</v>
      </c>
      <c r="S3934" s="26" t="s">
        <v>13696</v>
      </c>
      <c r="T3934" s="25" t="str">
        <f>LEFT(S3934,3)</f>
        <v>Sep</v>
      </c>
      <c r="U3934" s="9" t="s">
        <v>305</v>
      </c>
      <c r="V3934" s="18">
        <v>6.4</v>
      </c>
      <c r="W3934" s="9">
        <v>56000</v>
      </c>
      <c r="X3934" s="9" t="s">
        <v>12045</v>
      </c>
      <c r="Y3934" s="9" t="s">
        <v>12045</v>
      </c>
      <c r="Z3934" s="9" t="s">
        <v>8647</v>
      </c>
      <c r="AA3934" s="19" t="s">
        <v>29</v>
      </c>
      <c r="AB3934" s="9">
        <v>1500000</v>
      </c>
      <c r="AC3934" s="9">
        <v>1612259</v>
      </c>
      <c r="AD3934" s="9" t="s">
        <v>11925</v>
      </c>
      <c r="AE3934" s="20">
        <v>97</v>
      </c>
    </row>
    <row r="3935" spans="1:31" x14ac:dyDescent="0.35">
      <c r="A3935" t="s">
        <v>5403</v>
      </c>
      <c r="B3935" t="s">
        <v>1998</v>
      </c>
      <c r="C3935" t="s">
        <v>40</v>
      </c>
      <c r="D3935" s="2">
        <v>2001</v>
      </c>
      <c r="E3935" t="s">
        <v>11969</v>
      </c>
      <c r="F3935" s="2">
        <v>6.3</v>
      </c>
      <c r="G3935">
        <v>17000</v>
      </c>
      <c r="H3935" t="s">
        <v>12046</v>
      </c>
      <c r="I3935" t="s">
        <v>12047</v>
      </c>
      <c r="J3935" t="s">
        <v>12048</v>
      </c>
      <c r="K3935" s="3" t="s">
        <v>29</v>
      </c>
      <c r="L3935">
        <v>24000000</v>
      </c>
      <c r="M3935">
        <v>14782676</v>
      </c>
      <c r="N3935" t="s">
        <v>2091</v>
      </c>
      <c r="O3935" s="2">
        <v>89</v>
      </c>
      <c r="Q3935" s="10" t="s">
        <v>40</v>
      </c>
      <c r="R3935" s="21">
        <v>2001</v>
      </c>
      <c r="S3935" s="27" t="s">
        <v>13754</v>
      </c>
      <c r="T3935" s="25" t="str">
        <f>LEFT(S3935,3)</f>
        <v>Nov</v>
      </c>
      <c r="U3935" s="10" t="s">
        <v>29</v>
      </c>
      <c r="V3935" s="21">
        <v>6.3</v>
      </c>
      <c r="W3935" s="10">
        <v>17000</v>
      </c>
      <c r="X3935" s="10" t="s">
        <v>12046</v>
      </c>
      <c r="Y3935" s="10" t="s">
        <v>12047</v>
      </c>
      <c r="Z3935" s="10" t="s">
        <v>12048</v>
      </c>
      <c r="AA3935" s="22" t="s">
        <v>29</v>
      </c>
      <c r="AB3935" s="10">
        <v>24000000</v>
      </c>
      <c r="AC3935" s="10">
        <v>14782676</v>
      </c>
      <c r="AD3935" s="10" t="s">
        <v>2091</v>
      </c>
      <c r="AE3935" s="23">
        <v>89</v>
      </c>
    </row>
    <row r="3936" spans="1:31" x14ac:dyDescent="0.35">
      <c r="A3936" t="s">
        <v>12049</v>
      </c>
      <c r="B3936" t="s">
        <v>15</v>
      </c>
      <c r="C3936" t="s">
        <v>40</v>
      </c>
      <c r="D3936" s="2">
        <v>2001</v>
      </c>
      <c r="E3936" t="s">
        <v>11930</v>
      </c>
      <c r="F3936" s="2">
        <v>7.7</v>
      </c>
      <c r="G3936">
        <v>33000</v>
      </c>
      <c r="H3936" t="s">
        <v>12050</v>
      </c>
      <c r="I3936" t="s">
        <v>12050</v>
      </c>
      <c r="J3936" t="s">
        <v>12050</v>
      </c>
      <c r="K3936" s="3" t="s">
        <v>29</v>
      </c>
      <c r="L3936">
        <v>6000000</v>
      </c>
      <c r="M3936">
        <v>3645107</v>
      </c>
      <c r="N3936" t="s">
        <v>12051</v>
      </c>
      <c r="O3936" s="2">
        <v>95</v>
      </c>
      <c r="Q3936" s="9" t="s">
        <v>40</v>
      </c>
      <c r="R3936" s="18">
        <v>2001</v>
      </c>
      <c r="S3936" s="26" t="s">
        <v>13744</v>
      </c>
      <c r="T3936" s="25" t="str">
        <f>LEFT(S3936,3)</f>
        <v>Aug</v>
      </c>
      <c r="U3936" s="9" t="s">
        <v>29</v>
      </c>
      <c r="V3936" s="18">
        <v>7.7</v>
      </c>
      <c r="W3936" s="9">
        <v>33000</v>
      </c>
      <c r="X3936" s="9" t="s">
        <v>12050</v>
      </c>
      <c r="Y3936" s="9" t="s">
        <v>12050</v>
      </c>
      <c r="Z3936" s="9" t="s">
        <v>12050</v>
      </c>
      <c r="AA3936" s="19" t="s">
        <v>29</v>
      </c>
      <c r="AB3936" s="9">
        <v>6000000</v>
      </c>
      <c r="AC3936" s="9">
        <v>3645107</v>
      </c>
      <c r="AD3936" s="9" t="s">
        <v>12051</v>
      </c>
      <c r="AE3936" s="20">
        <v>95</v>
      </c>
    </row>
    <row r="3937" spans="1:31" x14ac:dyDescent="0.35">
      <c r="A3937" t="s">
        <v>12052</v>
      </c>
      <c r="B3937" t="s">
        <v>15</v>
      </c>
      <c r="C3937" t="s">
        <v>103</v>
      </c>
      <c r="D3937" s="2">
        <v>2001</v>
      </c>
      <c r="E3937" t="s">
        <v>12053</v>
      </c>
      <c r="F3937" s="2">
        <v>6.4</v>
      </c>
      <c r="G3937">
        <v>14000</v>
      </c>
      <c r="H3937" t="s">
        <v>6217</v>
      </c>
      <c r="I3937" t="s">
        <v>6217</v>
      </c>
      <c r="J3937" t="s">
        <v>12054</v>
      </c>
      <c r="K3937" s="3" t="s">
        <v>29</v>
      </c>
      <c r="L3937">
        <v>16000000</v>
      </c>
      <c r="M3937">
        <v>29381649</v>
      </c>
      <c r="N3937" t="s">
        <v>30</v>
      </c>
      <c r="O3937" s="2">
        <v>130</v>
      </c>
      <c r="Q3937" s="10" t="s">
        <v>103</v>
      </c>
      <c r="R3937" s="21">
        <v>2001</v>
      </c>
      <c r="S3937" s="27" t="s">
        <v>13761</v>
      </c>
      <c r="T3937" s="25" t="str">
        <f>LEFT(S3937,3)</f>
        <v>Jun</v>
      </c>
      <c r="U3937" s="10" t="s">
        <v>29</v>
      </c>
      <c r="V3937" s="21">
        <v>6.4</v>
      </c>
      <c r="W3937" s="10">
        <v>14000</v>
      </c>
      <c r="X3937" s="10" t="s">
        <v>6217</v>
      </c>
      <c r="Y3937" s="10" t="s">
        <v>6217</v>
      </c>
      <c r="Z3937" s="10" t="s">
        <v>12054</v>
      </c>
      <c r="AA3937" s="22" t="s">
        <v>29</v>
      </c>
      <c r="AB3937" s="10">
        <v>16000000</v>
      </c>
      <c r="AC3937" s="10">
        <v>29381649</v>
      </c>
      <c r="AD3937" s="10" t="s">
        <v>30</v>
      </c>
      <c r="AE3937" s="23">
        <v>130</v>
      </c>
    </row>
    <row r="3938" spans="1:31" x14ac:dyDescent="0.35">
      <c r="A3938" t="s">
        <v>12055</v>
      </c>
      <c r="B3938" t="s">
        <v>1998</v>
      </c>
      <c r="C3938" t="s">
        <v>16</v>
      </c>
      <c r="D3938" s="2">
        <v>2001</v>
      </c>
      <c r="E3938" t="s">
        <v>11890</v>
      </c>
      <c r="F3938" s="2">
        <v>7.4</v>
      </c>
      <c r="G3938">
        <v>177000</v>
      </c>
      <c r="H3938" t="s">
        <v>8333</v>
      </c>
      <c r="I3938" t="s">
        <v>12056</v>
      </c>
      <c r="J3938" t="s">
        <v>8361</v>
      </c>
      <c r="K3938" s="3" t="s">
        <v>29</v>
      </c>
      <c r="L3938">
        <v>68000000</v>
      </c>
      <c r="M3938">
        <v>65001485</v>
      </c>
      <c r="N3938" t="s">
        <v>12057</v>
      </c>
      <c r="O3938" s="2">
        <v>120</v>
      </c>
      <c r="Q3938" s="9" t="s">
        <v>16</v>
      </c>
      <c r="R3938" s="18">
        <v>2001</v>
      </c>
      <c r="S3938" s="26" t="s">
        <v>13737</v>
      </c>
      <c r="T3938" s="25" t="str">
        <f>LEFT(S3938,3)</f>
        <v>Oct</v>
      </c>
      <c r="U3938" s="9" t="s">
        <v>29</v>
      </c>
      <c r="V3938" s="18">
        <v>7.4</v>
      </c>
      <c r="W3938" s="9">
        <v>177000</v>
      </c>
      <c r="X3938" s="9" t="s">
        <v>8333</v>
      </c>
      <c r="Y3938" s="9" t="s">
        <v>12056</v>
      </c>
      <c r="Z3938" s="9" t="s">
        <v>8361</v>
      </c>
      <c r="AA3938" s="19" t="s">
        <v>29</v>
      </c>
      <c r="AB3938" s="9">
        <v>68000000</v>
      </c>
      <c r="AC3938" s="9">
        <v>65001485</v>
      </c>
      <c r="AD3938" s="9" t="s">
        <v>12057</v>
      </c>
      <c r="AE3938" s="20">
        <v>120</v>
      </c>
    </row>
    <row r="3939" spans="1:31" x14ac:dyDescent="0.35">
      <c r="A3939" t="s">
        <v>12058</v>
      </c>
      <c r="B3939" t="s">
        <v>15</v>
      </c>
      <c r="C3939" t="s">
        <v>40</v>
      </c>
      <c r="D3939" s="2">
        <v>2001</v>
      </c>
      <c r="E3939" t="s">
        <v>12015</v>
      </c>
      <c r="F3939" s="2">
        <v>4.5999999999999996</v>
      </c>
      <c r="G3939">
        <v>47000</v>
      </c>
      <c r="H3939" t="s">
        <v>12059</v>
      </c>
      <c r="I3939" t="s">
        <v>12059</v>
      </c>
      <c r="J3939" t="s">
        <v>12059</v>
      </c>
      <c r="K3939" s="3" t="s">
        <v>29</v>
      </c>
      <c r="L3939">
        <v>14000000</v>
      </c>
      <c r="M3939">
        <v>14343028</v>
      </c>
      <c r="N3939" t="s">
        <v>8624</v>
      </c>
      <c r="O3939" s="2">
        <v>87</v>
      </c>
      <c r="Q3939" s="10" t="s">
        <v>40</v>
      </c>
      <c r="R3939" s="21">
        <v>2001</v>
      </c>
      <c r="S3939" s="27" t="s">
        <v>13759</v>
      </c>
      <c r="T3939" s="25" t="str">
        <f>LEFT(S3939,3)</f>
        <v>Apr</v>
      </c>
      <c r="U3939" s="10" t="s">
        <v>29</v>
      </c>
      <c r="V3939" s="21">
        <v>4.5999999999999996</v>
      </c>
      <c r="W3939" s="10">
        <v>47000</v>
      </c>
      <c r="X3939" s="10" t="s">
        <v>12059</v>
      </c>
      <c r="Y3939" s="10" t="s">
        <v>12059</v>
      </c>
      <c r="Z3939" s="10" t="s">
        <v>12059</v>
      </c>
      <c r="AA3939" s="22" t="s">
        <v>29</v>
      </c>
      <c r="AB3939" s="10">
        <v>14000000</v>
      </c>
      <c r="AC3939" s="10">
        <v>14343028</v>
      </c>
      <c r="AD3939" s="10" t="s">
        <v>8624</v>
      </c>
      <c r="AE3939" s="23">
        <v>87</v>
      </c>
    </row>
    <row r="3940" spans="1:31" x14ac:dyDescent="0.35">
      <c r="A3940" t="s">
        <v>4943</v>
      </c>
      <c r="B3940" t="s">
        <v>15</v>
      </c>
      <c r="C3940" t="s">
        <v>51</v>
      </c>
      <c r="D3940" s="2">
        <v>2001</v>
      </c>
      <c r="E3940" t="s">
        <v>12060</v>
      </c>
      <c r="F3940" s="2">
        <v>6.6</v>
      </c>
      <c r="G3940">
        <v>18000</v>
      </c>
      <c r="H3940" t="s">
        <v>9802</v>
      </c>
      <c r="I3940" t="s">
        <v>9802</v>
      </c>
      <c r="J3940" t="s">
        <v>12061</v>
      </c>
      <c r="K3940" s="3" t="s">
        <v>2107</v>
      </c>
      <c r="L3940">
        <v>0</v>
      </c>
      <c r="M3940">
        <v>318451</v>
      </c>
      <c r="N3940" t="s">
        <v>12062</v>
      </c>
      <c r="O3940" s="2">
        <v>119</v>
      </c>
      <c r="Q3940" s="9" t="s">
        <v>51</v>
      </c>
      <c r="R3940" s="18">
        <v>2001</v>
      </c>
      <c r="S3940" s="26" t="s">
        <v>13762</v>
      </c>
      <c r="T3940" s="25" t="str">
        <f>LEFT(S3940,3)</f>
        <v>Nov</v>
      </c>
      <c r="U3940" s="9" t="s">
        <v>29</v>
      </c>
      <c r="V3940" s="18">
        <v>6.6</v>
      </c>
      <c r="W3940" s="9">
        <v>18000</v>
      </c>
      <c r="X3940" s="9" t="s">
        <v>9802</v>
      </c>
      <c r="Y3940" s="9" t="s">
        <v>9802</v>
      </c>
      <c r="Z3940" s="9" t="s">
        <v>12061</v>
      </c>
      <c r="AA3940" s="19" t="s">
        <v>2107</v>
      </c>
      <c r="AB3940" s="9">
        <v>0</v>
      </c>
      <c r="AC3940" s="9">
        <v>318451</v>
      </c>
      <c r="AD3940" s="9" t="s">
        <v>12062</v>
      </c>
      <c r="AE3940" s="20">
        <v>119</v>
      </c>
    </row>
    <row r="3941" spans="1:31" x14ac:dyDescent="0.35">
      <c r="A3941" t="s">
        <v>12063</v>
      </c>
      <c r="B3941" t="s">
        <v>1998</v>
      </c>
      <c r="C3941" t="s">
        <v>16</v>
      </c>
      <c r="D3941" s="2">
        <v>2001</v>
      </c>
      <c r="E3941" t="s">
        <v>12064</v>
      </c>
      <c r="F3941" s="2">
        <v>6.7</v>
      </c>
      <c r="G3941">
        <v>87000</v>
      </c>
      <c r="H3941" t="s">
        <v>4198</v>
      </c>
      <c r="I3941" t="s">
        <v>12065</v>
      </c>
      <c r="J3941" t="s">
        <v>5075</v>
      </c>
      <c r="K3941" s="3" t="s">
        <v>29</v>
      </c>
      <c r="L3941">
        <v>40000000</v>
      </c>
      <c r="M3941">
        <v>65754228</v>
      </c>
      <c r="N3941" t="s">
        <v>22</v>
      </c>
      <c r="O3941" s="2">
        <v>119</v>
      </c>
      <c r="Q3941" s="10" t="s">
        <v>16</v>
      </c>
      <c r="R3941" s="21">
        <v>2001</v>
      </c>
      <c r="S3941" s="27" t="s">
        <v>13763</v>
      </c>
      <c r="T3941" s="25" t="str">
        <f>LEFT(S3941,3)</f>
        <v>Feb</v>
      </c>
      <c r="U3941" s="10" t="s">
        <v>29</v>
      </c>
      <c r="V3941" s="21">
        <v>6.7</v>
      </c>
      <c r="W3941" s="10">
        <v>87000</v>
      </c>
      <c r="X3941" s="10" t="s">
        <v>4198</v>
      </c>
      <c r="Y3941" s="10" t="s">
        <v>12065</v>
      </c>
      <c r="Z3941" s="10" t="s">
        <v>5075</v>
      </c>
      <c r="AA3941" s="22" t="s">
        <v>29</v>
      </c>
      <c r="AB3941" s="10">
        <v>40000000</v>
      </c>
      <c r="AC3941" s="10">
        <v>65754228</v>
      </c>
      <c r="AD3941" s="10" t="s">
        <v>22</v>
      </c>
      <c r="AE3941" s="23">
        <v>119</v>
      </c>
    </row>
    <row r="3942" spans="1:31" x14ac:dyDescent="0.35">
      <c r="A3942" t="s">
        <v>12066</v>
      </c>
      <c r="B3942" t="s">
        <v>1998</v>
      </c>
      <c r="C3942" t="s">
        <v>40</v>
      </c>
      <c r="D3942" s="2">
        <v>2001</v>
      </c>
      <c r="E3942" t="s">
        <v>12067</v>
      </c>
      <c r="F3942" s="2">
        <v>6.4</v>
      </c>
      <c r="G3942">
        <v>80000</v>
      </c>
      <c r="H3942" t="s">
        <v>8809</v>
      </c>
      <c r="I3942" t="s">
        <v>10230</v>
      </c>
      <c r="J3942" t="s">
        <v>7205</v>
      </c>
      <c r="K3942" s="3" t="s">
        <v>29</v>
      </c>
      <c r="L3942">
        <v>48000000</v>
      </c>
      <c r="M3942">
        <v>76019048</v>
      </c>
      <c r="N3942" t="s">
        <v>12068</v>
      </c>
      <c r="O3942" s="2">
        <v>118</v>
      </c>
      <c r="Q3942" s="9" t="s">
        <v>40</v>
      </c>
      <c r="R3942" s="18">
        <v>2001</v>
      </c>
      <c r="S3942" s="26" t="s">
        <v>13764</v>
      </c>
      <c r="T3942" s="25" t="str">
        <f>LEFT(S3942,3)</f>
        <v>Dec</v>
      </c>
      <c r="U3942" s="9" t="s">
        <v>29</v>
      </c>
      <c r="V3942" s="18">
        <v>6.4</v>
      </c>
      <c r="W3942" s="9">
        <v>80000</v>
      </c>
      <c r="X3942" s="9" t="s">
        <v>8809</v>
      </c>
      <c r="Y3942" s="9" t="s">
        <v>10230</v>
      </c>
      <c r="Z3942" s="9" t="s">
        <v>7205</v>
      </c>
      <c r="AA3942" s="19" t="s">
        <v>29</v>
      </c>
      <c r="AB3942" s="9">
        <v>48000000</v>
      </c>
      <c r="AC3942" s="9">
        <v>76019048</v>
      </c>
      <c r="AD3942" s="9" t="s">
        <v>12068</v>
      </c>
      <c r="AE3942" s="20">
        <v>118</v>
      </c>
    </row>
    <row r="3943" spans="1:31" x14ac:dyDescent="0.35">
      <c r="A3943" t="s">
        <v>12069</v>
      </c>
      <c r="B3943" t="s">
        <v>15</v>
      </c>
      <c r="C3943" t="s">
        <v>16</v>
      </c>
      <c r="D3943" s="2">
        <v>2001</v>
      </c>
      <c r="E3943" t="s">
        <v>11623</v>
      </c>
      <c r="F3943" s="2">
        <v>6.3</v>
      </c>
      <c r="G3943">
        <v>50000</v>
      </c>
      <c r="H3943" t="s">
        <v>8758</v>
      </c>
      <c r="I3943" t="s">
        <v>10930</v>
      </c>
      <c r="J3943" t="s">
        <v>1818</v>
      </c>
      <c r="K3943" s="3" t="s">
        <v>29</v>
      </c>
      <c r="L3943">
        <v>50000000</v>
      </c>
      <c r="M3943">
        <v>100020092</v>
      </c>
      <c r="N3943" t="s">
        <v>8624</v>
      </c>
      <c r="O3943" s="2">
        <v>113</v>
      </c>
      <c r="Q3943" s="10" t="s">
        <v>16</v>
      </c>
      <c r="R3943" s="21">
        <v>2001</v>
      </c>
      <c r="S3943" s="27" t="s">
        <v>13699</v>
      </c>
      <c r="T3943" s="25" t="str">
        <f>LEFT(S3943,3)</f>
        <v>Sep</v>
      </c>
      <c r="U3943" s="10" t="s">
        <v>29</v>
      </c>
      <c r="V3943" s="21">
        <v>6.3</v>
      </c>
      <c r="W3943" s="10">
        <v>50000</v>
      </c>
      <c r="X3943" s="10" t="s">
        <v>8758</v>
      </c>
      <c r="Y3943" s="10" t="s">
        <v>10930</v>
      </c>
      <c r="Z3943" s="10" t="s">
        <v>1818</v>
      </c>
      <c r="AA3943" s="22" t="s">
        <v>29</v>
      </c>
      <c r="AB3943" s="10">
        <v>50000000</v>
      </c>
      <c r="AC3943" s="10">
        <v>100020092</v>
      </c>
      <c r="AD3943" s="10" t="s">
        <v>8624</v>
      </c>
      <c r="AE3943" s="23">
        <v>113</v>
      </c>
    </row>
    <row r="3944" spans="1:31" x14ac:dyDescent="0.35">
      <c r="A3944" t="s">
        <v>12070</v>
      </c>
      <c r="B3944" t="s">
        <v>15</v>
      </c>
      <c r="C3944" t="s">
        <v>62</v>
      </c>
      <c r="D3944" s="2">
        <v>2001</v>
      </c>
      <c r="E3944" t="s">
        <v>12067</v>
      </c>
      <c r="F3944" s="2">
        <v>6.8</v>
      </c>
      <c r="G3944">
        <v>95000</v>
      </c>
      <c r="H3944" t="s">
        <v>556</v>
      </c>
      <c r="I3944" t="s">
        <v>11286</v>
      </c>
      <c r="J3944" t="s">
        <v>7636</v>
      </c>
      <c r="K3944" s="3" t="s">
        <v>29</v>
      </c>
      <c r="L3944">
        <v>107000000</v>
      </c>
      <c r="M3944">
        <v>87812729</v>
      </c>
      <c r="N3944" t="s">
        <v>30</v>
      </c>
      <c r="O3944" s="2">
        <v>157</v>
      </c>
      <c r="Q3944" s="9" t="s">
        <v>62</v>
      </c>
      <c r="R3944" s="18">
        <v>2001</v>
      </c>
      <c r="S3944" s="26" t="s">
        <v>13764</v>
      </c>
      <c r="T3944" s="25" t="str">
        <f>LEFT(S3944,3)</f>
        <v>Dec</v>
      </c>
      <c r="U3944" s="9" t="s">
        <v>29</v>
      </c>
      <c r="V3944" s="18">
        <v>6.8</v>
      </c>
      <c r="W3944" s="9">
        <v>95000</v>
      </c>
      <c r="X3944" s="9" t="s">
        <v>556</v>
      </c>
      <c r="Y3944" s="9" t="s">
        <v>11286</v>
      </c>
      <c r="Z3944" s="9" t="s">
        <v>7636</v>
      </c>
      <c r="AA3944" s="19" t="s">
        <v>29</v>
      </c>
      <c r="AB3944" s="9">
        <v>107000000</v>
      </c>
      <c r="AC3944" s="9">
        <v>87812729</v>
      </c>
      <c r="AD3944" s="9" t="s">
        <v>30</v>
      </c>
      <c r="AE3944" s="20">
        <v>157</v>
      </c>
    </row>
    <row r="3945" spans="1:31" x14ac:dyDescent="0.35">
      <c r="A3945" t="s">
        <v>12071</v>
      </c>
      <c r="B3945" t="s">
        <v>15</v>
      </c>
      <c r="C3945" t="s">
        <v>16</v>
      </c>
      <c r="D3945" s="2">
        <v>2001</v>
      </c>
      <c r="E3945" t="s">
        <v>11914</v>
      </c>
      <c r="F3945" s="2">
        <v>7.5</v>
      </c>
      <c r="G3945">
        <v>43000</v>
      </c>
      <c r="H3945" t="s">
        <v>6654</v>
      </c>
      <c r="I3945" t="s">
        <v>6755</v>
      </c>
      <c r="J3945" t="s">
        <v>12072</v>
      </c>
      <c r="K3945" s="3" t="s">
        <v>29</v>
      </c>
      <c r="L3945">
        <v>27000000</v>
      </c>
      <c r="M3945">
        <v>23903791</v>
      </c>
      <c r="N3945" t="s">
        <v>12073</v>
      </c>
      <c r="O3945" s="2">
        <v>125</v>
      </c>
      <c r="Q3945" s="10" t="s">
        <v>16</v>
      </c>
      <c r="R3945" s="21">
        <v>2001</v>
      </c>
      <c r="S3945" s="27" t="s">
        <v>13745</v>
      </c>
      <c r="T3945" s="25" t="str">
        <f>LEFT(S3945,3)</f>
        <v>Nov</v>
      </c>
      <c r="U3945" s="10" t="s">
        <v>29</v>
      </c>
      <c r="V3945" s="21">
        <v>7.5</v>
      </c>
      <c r="W3945" s="10">
        <v>43000</v>
      </c>
      <c r="X3945" s="10" t="s">
        <v>6654</v>
      </c>
      <c r="Y3945" s="10" t="s">
        <v>6755</v>
      </c>
      <c r="Z3945" s="10" t="s">
        <v>12072</v>
      </c>
      <c r="AA3945" s="22" t="s">
        <v>29</v>
      </c>
      <c r="AB3945" s="10">
        <v>27000000</v>
      </c>
      <c r="AC3945" s="10">
        <v>23903791</v>
      </c>
      <c r="AD3945" s="10" t="s">
        <v>12073</v>
      </c>
      <c r="AE3945" s="23">
        <v>125</v>
      </c>
    </row>
    <row r="3946" spans="1:31" x14ac:dyDescent="0.35">
      <c r="A3946" t="s">
        <v>12074</v>
      </c>
      <c r="C3946" t="s">
        <v>33</v>
      </c>
      <c r="D3946" s="2">
        <v>2001</v>
      </c>
      <c r="E3946" t="s">
        <v>12075</v>
      </c>
      <c r="F3946" s="2">
        <v>7</v>
      </c>
      <c r="G3946">
        <v>53000</v>
      </c>
      <c r="H3946" t="s">
        <v>12076</v>
      </c>
      <c r="I3946" t="s">
        <v>12077</v>
      </c>
      <c r="J3946" t="s">
        <v>12078</v>
      </c>
      <c r="K3946" s="3" t="s">
        <v>2107</v>
      </c>
      <c r="L3946">
        <v>1400000</v>
      </c>
      <c r="M3946">
        <v>80631</v>
      </c>
      <c r="N3946" t="s">
        <v>12079</v>
      </c>
      <c r="O3946" s="2">
        <v>129</v>
      </c>
      <c r="Q3946" s="9" t="s">
        <v>33</v>
      </c>
      <c r="R3946" s="18">
        <v>2001</v>
      </c>
      <c r="S3946" s="26" t="s">
        <v>13765</v>
      </c>
      <c r="T3946" s="25" t="str">
        <f>LEFT(S3946,3)</f>
        <v>Dec</v>
      </c>
      <c r="U3946" s="9" t="s">
        <v>2107</v>
      </c>
      <c r="V3946" s="18">
        <v>7</v>
      </c>
      <c r="W3946" s="9">
        <v>53000</v>
      </c>
      <c r="X3946" s="9" t="s">
        <v>12076</v>
      </c>
      <c r="Y3946" s="9" t="s">
        <v>12077</v>
      </c>
      <c r="Z3946" s="9" t="s">
        <v>12078</v>
      </c>
      <c r="AA3946" s="19" t="s">
        <v>2107</v>
      </c>
      <c r="AB3946" s="9">
        <v>1400000</v>
      </c>
      <c r="AC3946" s="9">
        <v>80631</v>
      </c>
      <c r="AD3946" s="9" t="s">
        <v>12079</v>
      </c>
      <c r="AE3946" s="20">
        <v>129</v>
      </c>
    </row>
    <row r="3947" spans="1:31" x14ac:dyDescent="0.35">
      <c r="A3947" t="s">
        <v>12080</v>
      </c>
      <c r="B3947" t="s">
        <v>15</v>
      </c>
      <c r="C3947" t="s">
        <v>40</v>
      </c>
      <c r="D3947" s="2">
        <v>2001</v>
      </c>
      <c r="E3947" t="s">
        <v>11947</v>
      </c>
      <c r="F3947" s="2">
        <v>5.4</v>
      </c>
      <c r="G3947">
        <v>18000</v>
      </c>
      <c r="H3947" t="s">
        <v>9827</v>
      </c>
      <c r="I3947" t="s">
        <v>9827</v>
      </c>
      <c r="J3947" t="s">
        <v>12081</v>
      </c>
      <c r="K3947" s="3" t="s">
        <v>29</v>
      </c>
      <c r="L3947">
        <v>11000000</v>
      </c>
      <c r="M3947">
        <v>23430766</v>
      </c>
      <c r="N3947" t="s">
        <v>11854</v>
      </c>
      <c r="O3947" s="2">
        <v>95</v>
      </c>
      <c r="Q3947" s="10" t="s">
        <v>40</v>
      </c>
      <c r="R3947" s="21">
        <v>2001</v>
      </c>
      <c r="S3947" s="27" t="s">
        <v>13749</v>
      </c>
      <c r="T3947" s="25" t="str">
        <f>LEFT(S3947,3)</f>
        <v>Mar</v>
      </c>
      <c r="U3947" s="10" t="s">
        <v>29</v>
      </c>
      <c r="V3947" s="21">
        <v>5.4</v>
      </c>
      <c r="W3947" s="10">
        <v>18000</v>
      </c>
      <c r="X3947" s="10" t="s">
        <v>9827</v>
      </c>
      <c r="Y3947" s="10" t="s">
        <v>9827</v>
      </c>
      <c r="Z3947" s="10" t="s">
        <v>12081</v>
      </c>
      <c r="AA3947" s="22" t="s">
        <v>29</v>
      </c>
      <c r="AB3947" s="10">
        <v>11000000</v>
      </c>
      <c r="AC3947" s="10">
        <v>23430766</v>
      </c>
      <c r="AD3947" s="10" t="s">
        <v>11854</v>
      </c>
      <c r="AE3947" s="23">
        <v>95</v>
      </c>
    </row>
    <row r="3948" spans="1:31" x14ac:dyDescent="0.35">
      <c r="A3948" t="s">
        <v>12082</v>
      </c>
      <c r="B3948" t="s">
        <v>1998</v>
      </c>
      <c r="C3948" t="s">
        <v>40</v>
      </c>
      <c r="D3948" s="2">
        <v>2001</v>
      </c>
      <c r="E3948" t="s">
        <v>7754</v>
      </c>
      <c r="F3948" s="2">
        <v>6.5</v>
      </c>
      <c r="G3948">
        <v>66000</v>
      </c>
      <c r="H3948" t="s">
        <v>1126</v>
      </c>
      <c r="I3948" t="s">
        <v>12083</v>
      </c>
      <c r="J3948" t="s">
        <v>4458</v>
      </c>
      <c r="K3948" s="3" t="s">
        <v>29</v>
      </c>
      <c r="L3948">
        <v>75000000</v>
      </c>
      <c r="M3948">
        <v>67631903</v>
      </c>
      <c r="N3948" t="s">
        <v>117</v>
      </c>
      <c r="O3948" s="2">
        <v>123</v>
      </c>
      <c r="Q3948" s="9" t="s">
        <v>40</v>
      </c>
      <c r="R3948" s="18">
        <v>2001</v>
      </c>
      <c r="S3948" s="26" t="s">
        <v>13198</v>
      </c>
      <c r="T3948" s="25" t="str">
        <f>LEFT(S3948,3)</f>
        <v>Oct</v>
      </c>
      <c r="U3948" s="9" t="s">
        <v>29</v>
      </c>
      <c r="V3948" s="18">
        <v>6.5</v>
      </c>
      <c r="W3948" s="9">
        <v>66000</v>
      </c>
      <c r="X3948" s="9" t="s">
        <v>1126</v>
      </c>
      <c r="Y3948" s="9" t="s">
        <v>12083</v>
      </c>
      <c r="Z3948" s="9" t="s">
        <v>4458</v>
      </c>
      <c r="AA3948" s="19" t="s">
        <v>29</v>
      </c>
      <c r="AB3948" s="9">
        <v>75000000</v>
      </c>
      <c r="AC3948" s="9">
        <v>67631903</v>
      </c>
      <c r="AD3948" s="9" t="s">
        <v>117</v>
      </c>
      <c r="AE3948" s="20">
        <v>123</v>
      </c>
    </row>
    <row r="3949" spans="1:31" x14ac:dyDescent="0.35">
      <c r="A3949" t="s">
        <v>12084</v>
      </c>
      <c r="B3949" t="s">
        <v>1998</v>
      </c>
      <c r="C3949" t="s">
        <v>389</v>
      </c>
      <c r="D3949" s="2">
        <v>2001</v>
      </c>
      <c r="E3949" t="s">
        <v>11568</v>
      </c>
      <c r="F3949" s="2">
        <v>4.8</v>
      </c>
      <c r="G3949">
        <v>17000</v>
      </c>
      <c r="H3949" t="s">
        <v>7420</v>
      </c>
      <c r="I3949" t="s">
        <v>12085</v>
      </c>
      <c r="J3949" t="s">
        <v>6928</v>
      </c>
      <c r="K3949" s="3" t="s">
        <v>29</v>
      </c>
      <c r="L3949">
        <v>75000000</v>
      </c>
      <c r="M3949">
        <v>7622365</v>
      </c>
      <c r="N3949" t="s">
        <v>179</v>
      </c>
      <c r="O3949" s="2">
        <v>93</v>
      </c>
      <c r="Q3949" s="10" t="s">
        <v>389</v>
      </c>
      <c r="R3949" s="21">
        <v>2001</v>
      </c>
      <c r="S3949" s="27" t="s">
        <v>13691</v>
      </c>
      <c r="T3949" s="25" t="str">
        <f>LEFT(S3949,3)</f>
        <v>Feb</v>
      </c>
      <c r="U3949" s="10" t="s">
        <v>29</v>
      </c>
      <c r="V3949" s="21">
        <v>4.8</v>
      </c>
      <c r="W3949" s="10">
        <v>17000</v>
      </c>
      <c r="X3949" s="10" t="s">
        <v>7420</v>
      </c>
      <c r="Y3949" s="10" t="s">
        <v>12085</v>
      </c>
      <c r="Z3949" s="10" t="s">
        <v>6928</v>
      </c>
      <c r="AA3949" s="22" t="s">
        <v>29</v>
      </c>
      <c r="AB3949" s="10">
        <v>75000000</v>
      </c>
      <c r="AC3949" s="10">
        <v>7622365</v>
      </c>
      <c r="AD3949" s="10" t="s">
        <v>179</v>
      </c>
      <c r="AE3949" s="23">
        <v>93</v>
      </c>
    </row>
    <row r="3950" spans="1:31" x14ac:dyDescent="0.35">
      <c r="A3950" t="s">
        <v>12086</v>
      </c>
      <c r="B3950" t="s">
        <v>15</v>
      </c>
      <c r="C3950" t="s">
        <v>103</v>
      </c>
      <c r="D3950" s="2">
        <v>2001</v>
      </c>
      <c r="E3950" t="s">
        <v>11861</v>
      </c>
      <c r="F3950" s="2">
        <v>7.4</v>
      </c>
      <c r="G3950">
        <v>38000</v>
      </c>
      <c r="H3950" t="s">
        <v>12087</v>
      </c>
      <c r="I3950" t="s">
        <v>12088</v>
      </c>
      <c r="J3950" t="s">
        <v>12089</v>
      </c>
      <c r="K3950" s="3" t="s">
        <v>29</v>
      </c>
      <c r="L3950">
        <v>1700000</v>
      </c>
      <c r="M3950">
        <v>44763181</v>
      </c>
      <c r="N3950" t="s">
        <v>8434</v>
      </c>
      <c r="O3950" s="2">
        <v>131</v>
      </c>
      <c r="Q3950" s="9" t="s">
        <v>103</v>
      </c>
      <c r="R3950" s="18">
        <v>2001</v>
      </c>
      <c r="S3950" s="26" t="s">
        <v>13730</v>
      </c>
      <c r="T3950" s="25" t="str">
        <f>LEFT(S3950,3)</f>
        <v>Feb</v>
      </c>
      <c r="U3950" s="9" t="s">
        <v>29</v>
      </c>
      <c r="V3950" s="18">
        <v>7.4</v>
      </c>
      <c r="W3950" s="9">
        <v>38000</v>
      </c>
      <c r="X3950" s="9" t="s">
        <v>12087</v>
      </c>
      <c r="Y3950" s="9" t="s">
        <v>12088</v>
      </c>
      <c r="Z3950" s="9" t="s">
        <v>12089</v>
      </c>
      <c r="AA3950" s="19" t="s">
        <v>29</v>
      </c>
      <c r="AB3950" s="9">
        <v>1700000</v>
      </c>
      <c r="AC3950" s="9">
        <v>44763181</v>
      </c>
      <c r="AD3950" s="9" t="s">
        <v>8434</v>
      </c>
      <c r="AE3950" s="20">
        <v>131</v>
      </c>
    </row>
    <row r="3951" spans="1:31" x14ac:dyDescent="0.35">
      <c r="A3951" t="s">
        <v>12090</v>
      </c>
      <c r="B3951" t="s">
        <v>1998</v>
      </c>
      <c r="C3951" t="s">
        <v>33</v>
      </c>
      <c r="D3951" s="2">
        <v>2001</v>
      </c>
      <c r="E3951" t="s">
        <v>11869</v>
      </c>
      <c r="F3951" s="2">
        <v>5.3</v>
      </c>
      <c r="G3951">
        <v>14000</v>
      </c>
      <c r="H3951" t="s">
        <v>12091</v>
      </c>
      <c r="I3951" t="s">
        <v>12091</v>
      </c>
      <c r="J3951" t="s">
        <v>7705</v>
      </c>
      <c r="K3951" s="3" t="s">
        <v>29</v>
      </c>
      <c r="L3951">
        <v>7000000</v>
      </c>
      <c r="M3951">
        <v>3313583</v>
      </c>
      <c r="N3951" t="s">
        <v>43</v>
      </c>
      <c r="O3951" s="2">
        <v>81</v>
      </c>
      <c r="Q3951" s="10" t="s">
        <v>33</v>
      </c>
      <c r="R3951" s="21">
        <v>2001</v>
      </c>
      <c r="S3951" s="27" t="s">
        <v>13732</v>
      </c>
      <c r="T3951" s="25" t="str">
        <f>LEFT(S3951,3)</f>
        <v>Jun</v>
      </c>
      <c r="U3951" s="10" t="s">
        <v>29</v>
      </c>
      <c r="V3951" s="21">
        <v>5.3</v>
      </c>
      <c r="W3951" s="10">
        <v>14000</v>
      </c>
      <c r="X3951" s="10" t="s">
        <v>12091</v>
      </c>
      <c r="Y3951" s="10" t="s">
        <v>12091</v>
      </c>
      <c r="Z3951" s="10" t="s">
        <v>7705</v>
      </c>
      <c r="AA3951" s="22" t="s">
        <v>29</v>
      </c>
      <c r="AB3951" s="10">
        <v>7000000</v>
      </c>
      <c r="AC3951" s="10">
        <v>3313583</v>
      </c>
      <c r="AD3951" s="10" t="s">
        <v>43</v>
      </c>
      <c r="AE3951" s="23">
        <v>81</v>
      </c>
    </row>
    <row r="3952" spans="1:31" x14ac:dyDescent="0.35">
      <c r="A3952" t="s">
        <v>12092</v>
      </c>
      <c r="B3952" t="s">
        <v>15</v>
      </c>
      <c r="C3952" t="s">
        <v>389</v>
      </c>
      <c r="D3952" s="2">
        <v>2001</v>
      </c>
      <c r="E3952" t="s">
        <v>12093</v>
      </c>
      <c r="F3952" s="2">
        <v>7.8</v>
      </c>
      <c r="G3952">
        <v>62000</v>
      </c>
      <c r="H3952" t="s">
        <v>5750</v>
      </c>
      <c r="I3952" t="s">
        <v>5750</v>
      </c>
      <c r="J3952" t="s">
        <v>2642</v>
      </c>
      <c r="K3952" s="3" t="s">
        <v>29</v>
      </c>
      <c r="L3952">
        <v>0</v>
      </c>
      <c r="M3952">
        <v>3176880</v>
      </c>
      <c r="N3952" t="s">
        <v>9438</v>
      </c>
      <c r="O3952" s="2">
        <v>99</v>
      </c>
      <c r="Q3952" s="9" t="s">
        <v>389</v>
      </c>
      <c r="R3952" s="18">
        <v>2001</v>
      </c>
      <c r="S3952" s="26" t="s">
        <v>13766</v>
      </c>
      <c r="T3952" s="25" t="str">
        <f>LEFT(S3952,3)</f>
        <v>Mar</v>
      </c>
      <c r="U3952" s="9" t="s">
        <v>247</v>
      </c>
      <c r="V3952" s="18">
        <v>7.8</v>
      </c>
      <c r="W3952" s="9">
        <v>62000</v>
      </c>
      <c r="X3952" s="9" t="s">
        <v>5750</v>
      </c>
      <c r="Y3952" s="9" t="s">
        <v>5750</v>
      </c>
      <c r="Z3952" s="9" t="s">
        <v>2642</v>
      </c>
      <c r="AA3952" s="19" t="s">
        <v>29</v>
      </c>
      <c r="AB3952" s="9">
        <v>0</v>
      </c>
      <c r="AC3952" s="9">
        <v>3176880</v>
      </c>
      <c r="AD3952" s="9" t="s">
        <v>9438</v>
      </c>
      <c r="AE3952" s="20">
        <v>99</v>
      </c>
    </row>
    <row r="3953" spans="1:31" x14ac:dyDescent="0.35">
      <c r="A3953" t="s">
        <v>12094</v>
      </c>
      <c r="B3953" t="s">
        <v>1998</v>
      </c>
      <c r="C3953" t="s">
        <v>24</v>
      </c>
      <c r="D3953" s="2">
        <v>2001</v>
      </c>
      <c r="E3953" t="s">
        <v>11905</v>
      </c>
      <c r="F3953" s="2">
        <v>5.6</v>
      </c>
      <c r="G3953">
        <v>31000</v>
      </c>
      <c r="H3953" t="s">
        <v>12095</v>
      </c>
      <c r="I3953" t="s">
        <v>12096</v>
      </c>
      <c r="J3953" t="s">
        <v>10804</v>
      </c>
      <c r="K3953" s="3" t="s">
        <v>29</v>
      </c>
      <c r="L3953">
        <v>13000000</v>
      </c>
      <c r="M3953">
        <v>5007898</v>
      </c>
      <c r="N3953" t="s">
        <v>9971</v>
      </c>
      <c r="O3953" s="2">
        <v>84</v>
      </c>
      <c r="Q3953" s="10" t="s">
        <v>24</v>
      </c>
      <c r="R3953" s="21">
        <v>2001</v>
      </c>
      <c r="S3953" s="27" t="s">
        <v>13743</v>
      </c>
      <c r="T3953" s="25" t="str">
        <f>LEFT(S3953,3)</f>
        <v>Aug</v>
      </c>
      <c r="U3953" s="10" t="s">
        <v>29</v>
      </c>
      <c r="V3953" s="21">
        <v>5.6</v>
      </c>
      <c r="W3953" s="10">
        <v>31000</v>
      </c>
      <c r="X3953" s="10" t="s">
        <v>12095</v>
      </c>
      <c r="Y3953" s="10" t="s">
        <v>12096</v>
      </c>
      <c r="Z3953" s="10" t="s">
        <v>10804</v>
      </c>
      <c r="AA3953" s="22" t="s">
        <v>29</v>
      </c>
      <c r="AB3953" s="10">
        <v>13000000</v>
      </c>
      <c r="AC3953" s="10">
        <v>5007898</v>
      </c>
      <c r="AD3953" s="10" t="s">
        <v>9971</v>
      </c>
      <c r="AE3953" s="23">
        <v>84</v>
      </c>
    </row>
    <row r="3954" spans="1:31" x14ac:dyDescent="0.35">
      <c r="A3954" t="s">
        <v>12097</v>
      </c>
      <c r="B3954" t="s">
        <v>1998</v>
      </c>
      <c r="C3954" t="s">
        <v>40</v>
      </c>
      <c r="D3954" s="2">
        <v>2001</v>
      </c>
      <c r="E3954" t="s">
        <v>11898</v>
      </c>
      <c r="F3954" s="2">
        <v>5.5</v>
      </c>
      <c r="G3954">
        <v>22000</v>
      </c>
      <c r="H3954" t="s">
        <v>10161</v>
      </c>
      <c r="I3954" t="s">
        <v>10162</v>
      </c>
      <c r="J3954" t="s">
        <v>12098</v>
      </c>
      <c r="K3954" s="3" t="s">
        <v>194</v>
      </c>
      <c r="L3954">
        <v>39000000</v>
      </c>
      <c r="M3954">
        <v>14866015</v>
      </c>
      <c r="N3954" t="s">
        <v>60</v>
      </c>
      <c r="O3954" s="2">
        <v>98</v>
      </c>
      <c r="Q3954" s="9" t="s">
        <v>40</v>
      </c>
      <c r="R3954" s="18">
        <v>2001</v>
      </c>
      <c r="S3954" s="26" t="s">
        <v>13740</v>
      </c>
      <c r="T3954" s="25" t="str">
        <f>LEFT(S3954,3)</f>
        <v>Apr</v>
      </c>
      <c r="U3954" s="9" t="s">
        <v>29</v>
      </c>
      <c r="V3954" s="18">
        <v>5.5</v>
      </c>
      <c r="W3954" s="9">
        <v>22000</v>
      </c>
      <c r="X3954" s="9" t="s">
        <v>10161</v>
      </c>
      <c r="Y3954" s="9" t="s">
        <v>10162</v>
      </c>
      <c r="Z3954" s="9" t="s">
        <v>12098</v>
      </c>
      <c r="AA3954" s="19" t="s">
        <v>194</v>
      </c>
      <c r="AB3954" s="9">
        <v>39000000</v>
      </c>
      <c r="AC3954" s="9">
        <v>14866015</v>
      </c>
      <c r="AD3954" s="9" t="s">
        <v>60</v>
      </c>
      <c r="AE3954" s="20">
        <v>98</v>
      </c>
    </row>
    <row r="3955" spans="1:31" x14ac:dyDescent="0.35">
      <c r="A3955" t="s">
        <v>12099</v>
      </c>
      <c r="B3955" t="s">
        <v>15</v>
      </c>
      <c r="C3955" t="s">
        <v>16</v>
      </c>
      <c r="D3955" s="2">
        <v>2001</v>
      </c>
      <c r="E3955" t="s">
        <v>12100</v>
      </c>
      <c r="F3955" s="2">
        <v>7.4</v>
      </c>
      <c r="G3955">
        <v>63000</v>
      </c>
      <c r="H3955" t="s">
        <v>7556</v>
      </c>
      <c r="I3955" t="s">
        <v>7556</v>
      </c>
      <c r="J3955" t="s">
        <v>8865</v>
      </c>
      <c r="K3955" s="3" t="s">
        <v>1110</v>
      </c>
      <c r="L3955">
        <v>4500000</v>
      </c>
      <c r="M3955">
        <v>6582065</v>
      </c>
      <c r="N3955" t="s">
        <v>5197</v>
      </c>
      <c r="O3955" s="2">
        <v>106</v>
      </c>
      <c r="Q3955" s="10" t="s">
        <v>16</v>
      </c>
      <c r="R3955" s="21">
        <v>2001</v>
      </c>
      <c r="S3955" s="27" t="s">
        <v>13759</v>
      </c>
      <c r="T3955" s="25" t="str">
        <f>LEFT(S3955,3)</f>
        <v>Apr</v>
      </c>
      <c r="U3955" s="10" t="s">
        <v>1110</v>
      </c>
      <c r="V3955" s="21">
        <v>7.4</v>
      </c>
      <c r="W3955" s="10">
        <v>63000</v>
      </c>
      <c r="X3955" s="10" t="s">
        <v>7556</v>
      </c>
      <c r="Y3955" s="10" t="s">
        <v>7556</v>
      </c>
      <c r="Z3955" s="10" t="s">
        <v>8865</v>
      </c>
      <c r="AA3955" s="22" t="s">
        <v>1110</v>
      </c>
      <c r="AB3955" s="10">
        <v>4500000</v>
      </c>
      <c r="AC3955" s="10">
        <v>6582065</v>
      </c>
      <c r="AD3955" s="10" t="s">
        <v>5197</v>
      </c>
      <c r="AE3955" s="23">
        <v>106</v>
      </c>
    </row>
    <row r="3956" spans="1:31" x14ac:dyDescent="0.35">
      <c r="A3956" t="s">
        <v>12101</v>
      </c>
      <c r="B3956" t="s">
        <v>32</v>
      </c>
      <c r="C3956" t="s">
        <v>33</v>
      </c>
      <c r="D3956" s="2">
        <v>2001</v>
      </c>
      <c r="E3956" t="s">
        <v>12102</v>
      </c>
      <c r="F3956" s="2">
        <v>7.3</v>
      </c>
      <c r="G3956">
        <v>76000</v>
      </c>
      <c r="H3956" t="s">
        <v>12103</v>
      </c>
      <c r="I3956" t="s">
        <v>12103</v>
      </c>
      <c r="J3956" t="s">
        <v>12103</v>
      </c>
      <c r="K3956" s="3" t="s">
        <v>490</v>
      </c>
      <c r="L3956">
        <v>10000000</v>
      </c>
      <c r="M3956">
        <v>42776760</v>
      </c>
      <c r="N3956" t="s">
        <v>12104</v>
      </c>
      <c r="O3956" s="2">
        <v>87</v>
      </c>
      <c r="Q3956" s="9" t="s">
        <v>33</v>
      </c>
      <c r="R3956" s="18">
        <v>2001</v>
      </c>
      <c r="S3956" s="26" t="s">
        <v>13767</v>
      </c>
      <c r="T3956" s="25" t="str">
        <f>LEFT(S3956,3)</f>
        <v>Jul</v>
      </c>
      <c r="U3956" s="9" t="s">
        <v>5990</v>
      </c>
      <c r="V3956" s="18">
        <v>7.3</v>
      </c>
      <c r="W3956" s="9">
        <v>76000</v>
      </c>
      <c r="X3956" s="9" t="s">
        <v>12103</v>
      </c>
      <c r="Y3956" s="9" t="s">
        <v>12103</v>
      </c>
      <c r="Z3956" s="9" t="s">
        <v>12103</v>
      </c>
      <c r="AA3956" s="19" t="s">
        <v>490</v>
      </c>
      <c r="AB3956" s="9">
        <v>10000000</v>
      </c>
      <c r="AC3956" s="9">
        <v>42776760</v>
      </c>
      <c r="AD3956" s="9" t="s">
        <v>12104</v>
      </c>
      <c r="AE3956" s="20">
        <v>87</v>
      </c>
    </row>
    <row r="3957" spans="1:31" x14ac:dyDescent="0.35">
      <c r="A3957" t="s">
        <v>12105</v>
      </c>
      <c r="B3957" t="s">
        <v>336</v>
      </c>
      <c r="C3957" t="s">
        <v>389</v>
      </c>
      <c r="D3957" s="2">
        <v>2001</v>
      </c>
      <c r="E3957" t="s">
        <v>11992</v>
      </c>
      <c r="F3957" s="2">
        <v>6</v>
      </c>
      <c r="G3957">
        <v>32000</v>
      </c>
      <c r="H3957" t="s">
        <v>12106</v>
      </c>
      <c r="I3957" t="s">
        <v>12106</v>
      </c>
      <c r="J3957" t="s">
        <v>12107</v>
      </c>
      <c r="K3957" s="3" t="s">
        <v>29</v>
      </c>
      <c r="L3957">
        <v>30000000</v>
      </c>
      <c r="M3957">
        <v>102992536</v>
      </c>
      <c r="N3957" t="s">
        <v>43</v>
      </c>
      <c r="O3957" s="2">
        <v>82</v>
      </c>
      <c r="Q3957" s="10" t="s">
        <v>389</v>
      </c>
      <c r="R3957" s="21">
        <v>2001</v>
      </c>
      <c r="S3957" s="27" t="s">
        <v>13756</v>
      </c>
      <c r="T3957" s="25" t="str">
        <f>LEFT(S3957,3)</f>
        <v>Dec</v>
      </c>
      <c r="U3957" s="10" t="s">
        <v>29</v>
      </c>
      <c r="V3957" s="21">
        <v>6</v>
      </c>
      <c r="W3957" s="10">
        <v>32000</v>
      </c>
      <c r="X3957" s="10" t="s">
        <v>12106</v>
      </c>
      <c r="Y3957" s="10" t="s">
        <v>12106</v>
      </c>
      <c r="Z3957" s="10" t="s">
        <v>12107</v>
      </c>
      <c r="AA3957" s="22" t="s">
        <v>29</v>
      </c>
      <c r="AB3957" s="10">
        <v>30000000</v>
      </c>
      <c r="AC3957" s="10">
        <v>102992536</v>
      </c>
      <c r="AD3957" s="10" t="s">
        <v>43</v>
      </c>
      <c r="AE3957" s="23">
        <v>82</v>
      </c>
    </row>
    <row r="3958" spans="1:31" x14ac:dyDescent="0.35">
      <c r="A3958" t="s">
        <v>12108</v>
      </c>
      <c r="B3958" t="s">
        <v>1998</v>
      </c>
      <c r="C3958" t="s">
        <v>33</v>
      </c>
      <c r="D3958" s="2">
        <v>2001</v>
      </c>
      <c r="E3958" t="s">
        <v>12109</v>
      </c>
      <c r="F3958" s="2">
        <v>4.5999999999999996</v>
      </c>
      <c r="G3958">
        <v>40000</v>
      </c>
      <c r="H3958" t="s">
        <v>3785</v>
      </c>
      <c r="I3958" t="s">
        <v>12110</v>
      </c>
      <c r="J3958" t="s">
        <v>760</v>
      </c>
      <c r="K3958" s="3" t="s">
        <v>29</v>
      </c>
      <c r="L3958">
        <v>94000000</v>
      </c>
      <c r="M3958">
        <v>54744738</v>
      </c>
      <c r="N3958" t="s">
        <v>10704</v>
      </c>
      <c r="O3958" s="2">
        <v>116</v>
      </c>
      <c r="Q3958" s="9" t="s">
        <v>33</v>
      </c>
      <c r="R3958" s="18">
        <v>2001</v>
      </c>
      <c r="S3958" s="26" t="s">
        <v>13768</v>
      </c>
      <c r="T3958" s="25" t="str">
        <f>LEFT(S3958,3)</f>
        <v>Apr</v>
      </c>
      <c r="U3958" s="9" t="s">
        <v>29</v>
      </c>
      <c r="V3958" s="18">
        <v>4.5999999999999996</v>
      </c>
      <c r="W3958" s="9">
        <v>40000</v>
      </c>
      <c r="X3958" s="9" t="s">
        <v>3785</v>
      </c>
      <c r="Y3958" s="9" t="s">
        <v>12110</v>
      </c>
      <c r="Z3958" s="9" t="s">
        <v>760</v>
      </c>
      <c r="AA3958" s="19" t="s">
        <v>29</v>
      </c>
      <c r="AB3958" s="9">
        <v>94000000</v>
      </c>
      <c r="AC3958" s="9">
        <v>54744738</v>
      </c>
      <c r="AD3958" s="9" t="s">
        <v>10704</v>
      </c>
      <c r="AE3958" s="20">
        <v>116</v>
      </c>
    </row>
    <row r="3959" spans="1:31" x14ac:dyDescent="0.35">
      <c r="A3959" t="s">
        <v>12111</v>
      </c>
      <c r="B3959" t="s">
        <v>1998</v>
      </c>
      <c r="C3959" t="s">
        <v>40</v>
      </c>
      <c r="D3959" s="2">
        <v>2001</v>
      </c>
      <c r="E3959" t="s">
        <v>11313</v>
      </c>
      <c r="F3959" s="2">
        <v>5.7</v>
      </c>
      <c r="G3959">
        <v>18000</v>
      </c>
      <c r="H3959" t="s">
        <v>12112</v>
      </c>
      <c r="I3959" t="s">
        <v>10711</v>
      </c>
      <c r="J3959" t="s">
        <v>10166</v>
      </c>
      <c r="K3959" s="3" t="s">
        <v>29</v>
      </c>
      <c r="L3959">
        <v>22000000</v>
      </c>
      <c r="M3959">
        <v>19900366</v>
      </c>
      <c r="N3959" t="s">
        <v>3743</v>
      </c>
      <c r="O3959" s="2">
        <v>87</v>
      </c>
      <c r="Q3959" s="10" t="s">
        <v>40</v>
      </c>
      <c r="R3959" s="21">
        <v>2001</v>
      </c>
      <c r="S3959" s="27" t="s">
        <v>13662</v>
      </c>
      <c r="T3959" s="25" t="str">
        <f>LEFT(S3959,3)</f>
        <v>Mar</v>
      </c>
      <c r="U3959" s="10" t="s">
        <v>29</v>
      </c>
      <c r="V3959" s="21">
        <v>5.7</v>
      </c>
      <c r="W3959" s="10">
        <v>18000</v>
      </c>
      <c r="X3959" s="10" t="s">
        <v>12112</v>
      </c>
      <c r="Y3959" s="10" t="s">
        <v>10711</v>
      </c>
      <c r="Z3959" s="10" t="s">
        <v>10166</v>
      </c>
      <c r="AA3959" s="22" t="s">
        <v>29</v>
      </c>
      <c r="AB3959" s="10">
        <v>22000000</v>
      </c>
      <c r="AC3959" s="10">
        <v>19900366</v>
      </c>
      <c r="AD3959" s="10" t="s">
        <v>3743</v>
      </c>
      <c r="AE3959" s="23">
        <v>87</v>
      </c>
    </row>
    <row r="3960" spans="1:31" x14ac:dyDescent="0.35">
      <c r="A3960" t="s">
        <v>12113</v>
      </c>
      <c r="C3960" t="s">
        <v>389</v>
      </c>
      <c r="D3960" s="2">
        <v>2001</v>
      </c>
      <c r="E3960" t="s">
        <v>12114</v>
      </c>
      <c r="F3960" s="2">
        <v>7.9</v>
      </c>
      <c r="G3960">
        <v>44000</v>
      </c>
      <c r="H3960" t="s">
        <v>607</v>
      </c>
      <c r="I3960" t="s">
        <v>12115</v>
      </c>
      <c r="J3960" t="s">
        <v>12116</v>
      </c>
      <c r="K3960" s="3" t="s">
        <v>2107</v>
      </c>
      <c r="L3960">
        <v>0</v>
      </c>
      <c r="M3960">
        <v>3007903</v>
      </c>
      <c r="N3960" t="s">
        <v>6115</v>
      </c>
      <c r="O3960" s="2">
        <v>115</v>
      </c>
      <c r="Q3960" s="9" t="s">
        <v>389</v>
      </c>
      <c r="R3960" s="18">
        <v>2001</v>
      </c>
      <c r="S3960" s="26" t="s">
        <v>13769</v>
      </c>
      <c r="T3960" s="25" t="str">
        <f>LEFT(S3960,3)</f>
        <v>May</v>
      </c>
      <c r="U3960" s="9" t="s">
        <v>29</v>
      </c>
      <c r="V3960" s="18">
        <v>7.9</v>
      </c>
      <c r="W3960" s="9">
        <v>44000</v>
      </c>
      <c r="X3960" s="9" t="s">
        <v>607</v>
      </c>
      <c r="Y3960" s="9" t="s">
        <v>12115</v>
      </c>
      <c r="Z3960" s="9" t="s">
        <v>12116</v>
      </c>
      <c r="AA3960" s="19" t="s">
        <v>2107</v>
      </c>
      <c r="AB3960" s="9">
        <v>0</v>
      </c>
      <c r="AC3960" s="9">
        <v>3007903</v>
      </c>
      <c r="AD3960" s="9" t="s">
        <v>6115</v>
      </c>
      <c r="AE3960" s="20">
        <v>115</v>
      </c>
    </row>
    <row r="3961" spans="1:31" x14ac:dyDescent="0.35">
      <c r="A3961" t="s">
        <v>12117</v>
      </c>
      <c r="B3961" t="s">
        <v>1998</v>
      </c>
      <c r="C3961" t="s">
        <v>16</v>
      </c>
      <c r="D3961" s="2">
        <v>2001</v>
      </c>
      <c r="E3961" t="s">
        <v>12118</v>
      </c>
      <c r="F3961" s="2">
        <v>6.7</v>
      </c>
      <c r="G3961">
        <v>3900</v>
      </c>
      <c r="H3961" t="s">
        <v>12119</v>
      </c>
      <c r="I3961" t="s">
        <v>12119</v>
      </c>
      <c r="J3961" t="s">
        <v>1086</v>
      </c>
      <c r="K3961" s="3" t="s">
        <v>29</v>
      </c>
      <c r="L3961">
        <v>0</v>
      </c>
      <c r="M3961">
        <v>970676</v>
      </c>
      <c r="N3961" t="s">
        <v>12120</v>
      </c>
      <c r="O3961" s="2">
        <v>106</v>
      </c>
      <c r="Q3961" s="10" t="s">
        <v>16</v>
      </c>
      <c r="R3961" s="21">
        <v>2001</v>
      </c>
      <c r="S3961" s="27" t="s">
        <v>13770</v>
      </c>
      <c r="T3961" s="25" t="str">
        <f>LEFT(S3961,3)</f>
        <v>Feb</v>
      </c>
      <c r="U3961" s="10" t="s">
        <v>2535</v>
      </c>
      <c r="V3961" s="21">
        <v>6.7</v>
      </c>
      <c r="W3961" s="10">
        <v>3900</v>
      </c>
      <c r="X3961" s="10" t="s">
        <v>12119</v>
      </c>
      <c r="Y3961" s="10" t="s">
        <v>12119</v>
      </c>
      <c r="Z3961" s="10" t="s">
        <v>1086</v>
      </c>
      <c r="AA3961" s="22" t="s">
        <v>29</v>
      </c>
      <c r="AB3961" s="10">
        <v>0</v>
      </c>
      <c r="AC3961" s="10">
        <v>970676</v>
      </c>
      <c r="AD3961" s="10" t="s">
        <v>12120</v>
      </c>
      <c r="AE3961" s="23">
        <v>106</v>
      </c>
    </row>
    <row r="3962" spans="1:31" x14ac:dyDescent="0.35">
      <c r="A3962" t="s">
        <v>12121</v>
      </c>
      <c r="B3962" t="s">
        <v>15</v>
      </c>
      <c r="C3962" t="s">
        <v>33</v>
      </c>
      <c r="D3962" s="2">
        <v>2001</v>
      </c>
      <c r="E3962" t="s">
        <v>11922</v>
      </c>
      <c r="F3962" s="2">
        <v>5.6</v>
      </c>
      <c r="G3962">
        <v>33000</v>
      </c>
      <c r="H3962" t="s">
        <v>11472</v>
      </c>
      <c r="I3962" t="s">
        <v>8173</v>
      </c>
      <c r="J3962" t="s">
        <v>4620</v>
      </c>
      <c r="K3962" s="3" t="s">
        <v>29</v>
      </c>
      <c r="L3962">
        <v>50000000</v>
      </c>
      <c r="M3962">
        <v>79958599</v>
      </c>
      <c r="N3962" t="s">
        <v>22</v>
      </c>
      <c r="O3962" s="2">
        <v>101</v>
      </c>
      <c r="Q3962" s="9" t="s">
        <v>33</v>
      </c>
      <c r="R3962" s="18">
        <v>2001</v>
      </c>
      <c r="S3962" s="26" t="s">
        <v>13747</v>
      </c>
      <c r="T3962" s="25" t="str">
        <f>LEFT(S3962,3)</f>
        <v>Mar</v>
      </c>
      <c r="U3962" s="9" t="s">
        <v>29</v>
      </c>
      <c r="V3962" s="18">
        <v>5.6</v>
      </c>
      <c r="W3962" s="9">
        <v>33000</v>
      </c>
      <c r="X3962" s="9" t="s">
        <v>11472</v>
      </c>
      <c r="Y3962" s="9" t="s">
        <v>8173</v>
      </c>
      <c r="Z3962" s="9" t="s">
        <v>4620</v>
      </c>
      <c r="AA3962" s="19" t="s">
        <v>29</v>
      </c>
      <c r="AB3962" s="9">
        <v>50000000</v>
      </c>
      <c r="AC3962" s="9">
        <v>79958599</v>
      </c>
      <c r="AD3962" s="9" t="s">
        <v>22</v>
      </c>
      <c r="AE3962" s="20">
        <v>101</v>
      </c>
    </row>
    <row r="3963" spans="1:31" x14ac:dyDescent="0.35">
      <c r="A3963" t="s">
        <v>12122</v>
      </c>
      <c r="B3963" t="s">
        <v>15</v>
      </c>
      <c r="C3963" t="s">
        <v>16</v>
      </c>
      <c r="D3963" s="2">
        <v>2001</v>
      </c>
      <c r="E3963" t="s">
        <v>12123</v>
      </c>
      <c r="F3963" s="2">
        <v>7.2</v>
      </c>
      <c r="G3963">
        <v>9300</v>
      </c>
      <c r="H3963" t="s">
        <v>12124</v>
      </c>
      <c r="I3963" t="s">
        <v>12125</v>
      </c>
      <c r="J3963" t="s">
        <v>12126</v>
      </c>
      <c r="K3963" s="3" t="s">
        <v>29</v>
      </c>
      <c r="L3963">
        <v>0</v>
      </c>
      <c r="M3963">
        <v>69958</v>
      </c>
      <c r="N3963" t="s">
        <v>12127</v>
      </c>
      <c r="O3963" s="2">
        <v>100</v>
      </c>
      <c r="Q3963" s="10" t="s">
        <v>16</v>
      </c>
      <c r="R3963" s="21">
        <v>2001</v>
      </c>
      <c r="S3963" s="27" t="s">
        <v>13771</v>
      </c>
      <c r="T3963" s="25" t="str">
        <f>LEFT(S3963,3)</f>
        <v>May</v>
      </c>
      <c r="U3963" s="10" t="s">
        <v>29</v>
      </c>
      <c r="V3963" s="21">
        <v>7.2</v>
      </c>
      <c r="W3963" s="10">
        <v>9300</v>
      </c>
      <c r="X3963" s="10" t="s">
        <v>12124</v>
      </c>
      <c r="Y3963" s="10" t="s">
        <v>12125</v>
      </c>
      <c r="Z3963" s="10" t="s">
        <v>12126</v>
      </c>
      <c r="AA3963" s="22" t="s">
        <v>29</v>
      </c>
      <c r="AB3963" s="10">
        <v>0</v>
      </c>
      <c r="AC3963" s="10">
        <v>69958</v>
      </c>
      <c r="AD3963" s="10" t="s">
        <v>12127</v>
      </c>
      <c r="AE3963" s="23">
        <v>100</v>
      </c>
    </row>
    <row r="3964" spans="1:31" x14ac:dyDescent="0.35">
      <c r="A3964" t="s">
        <v>12128</v>
      </c>
      <c r="B3964" t="s">
        <v>32</v>
      </c>
      <c r="C3964" t="s">
        <v>16</v>
      </c>
      <c r="D3964" s="2">
        <v>2001</v>
      </c>
      <c r="E3964" t="s">
        <v>11901</v>
      </c>
      <c r="F3964" s="2">
        <v>8.1</v>
      </c>
      <c r="G3964">
        <v>108000</v>
      </c>
      <c r="H3964" t="s">
        <v>12129</v>
      </c>
      <c r="I3964" t="s">
        <v>12129</v>
      </c>
      <c r="J3964" t="s">
        <v>12130</v>
      </c>
      <c r="K3964" s="3" t="s">
        <v>10292</v>
      </c>
      <c r="L3964">
        <v>0</v>
      </c>
      <c r="M3964">
        <v>1724806</v>
      </c>
      <c r="N3964" t="s">
        <v>12131</v>
      </c>
      <c r="O3964" s="2">
        <v>224</v>
      </c>
      <c r="Q3964" s="9" t="s">
        <v>16</v>
      </c>
      <c r="R3964" s="18">
        <v>2001</v>
      </c>
      <c r="S3964" s="26" t="s">
        <v>13741</v>
      </c>
      <c r="T3964" s="25" t="str">
        <f>LEFT(S3964,3)</f>
        <v>Jun</v>
      </c>
      <c r="U3964" s="9" t="s">
        <v>29</v>
      </c>
      <c r="V3964" s="18">
        <v>8.1</v>
      </c>
      <c r="W3964" s="9">
        <v>108000</v>
      </c>
      <c r="X3964" s="9" t="s">
        <v>12129</v>
      </c>
      <c r="Y3964" s="9" t="s">
        <v>12129</v>
      </c>
      <c r="Z3964" s="9" t="s">
        <v>12130</v>
      </c>
      <c r="AA3964" s="19" t="s">
        <v>10292</v>
      </c>
      <c r="AB3964" s="9">
        <v>0</v>
      </c>
      <c r="AC3964" s="9">
        <v>1724806</v>
      </c>
      <c r="AD3964" s="9" t="s">
        <v>12131</v>
      </c>
      <c r="AE3964" s="20">
        <v>224</v>
      </c>
    </row>
    <row r="3965" spans="1:31" x14ac:dyDescent="0.35">
      <c r="A3965" t="s">
        <v>12132</v>
      </c>
      <c r="B3965" t="s">
        <v>32</v>
      </c>
      <c r="C3965" t="s">
        <v>16</v>
      </c>
      <c r="D3965" s="2">
        <v>2001</v>
      </c>
      <c r="E3965" t="s">
        <v>11992</v>
      </c>
      <c r="F3965" s="2">
        <v>6.9</v>
      </c>
      <c r="G3965">
        <v>53000</v>
      </c>
      <c r="H3965" t="s">
        <v>7895</v>
      </c>
      <c r="I3965" t="s">
        <v>12133</v>
      </c>
      <c r="J3965" t="s">
        <v>7912</v>
      </c>
      <c r="K3965" s="3" t="s">
        <v>29</v>
      </c>
      <c r="L3965">
        <v>72000000</v>
      </c>
      <c r="M3965">
        <v>37317673</v>
      </c>
      <c r="N3965" t="s">
        <v>5108</v>
      </c>
      <c r="O3965" s="2">
        <v>152</v>
      </c>
      <c r="Q3965" s="10" t="s">
        <v>16</v>
      </c>
      <c r="R3965" s="21">
        <v>2001</v>
      </c>
      <c r="S3965" s="27" t="s">
        <v>13756</v>
      </c>
      <c r="T3965" s="25" t="str">
        <f>LEFT(S3965,3)</f>
        <v>Dec</v>
      </c>
      <c r="U3965" s="10" t="s">
        <v>29</v>
      </c>
      <c r="V3965" s="21">
        <v>6.9</v>
      </c>
      <c r="W3965" s="10">
        <v>53000</v>
      </c>
      <c r="X3965" s="10" t="s">
        <v>7895</v>
      </c>
      <c r="Y3965" s="10" t="s">
        <v>12133</v>
      </c>
      <c r="Z3965" s="10" t="s">
        <v>7912</v>
      </c>
      <c r="AA3965" s="22" t="s">
        <v>29</v>
      </c>
      <c r="AB3965" s="10">
        <v>72000000</v>
      </c>
      <c r="AC3965" s="10">
        <v>37317673</v>
      </c>
      <c r="AD3965" s="10" t="s">
        <v>5108</v>
      </c>
      <c r="AE3965" s="23">
        <v>152</v>
      </c>
    </row>
    <row r="3966" spans="1:31" x14ac:dyDescent="0.35">
      <c r="A3966" t="s">
        <v>12134</v>
      </c>
      <c r="B3966" t="s">
        <v>15</v>
      </c>
      <c r="C3966" t="s">
        <v>51</v>
      </c>
      <c r="D3966" s="2">
        <v>2001</v>
      </c>
      <c r="E3966" t="s">
        <v>11245</v>
      </c>
      <c r="F3966" s="2">
        <v>4.8</v>
      </c>
      <c r="G3966">
        <v>26000</v>
      </c>
      <c r="H3966" t="s">
        <v>10192</v>
      </c>
      <c r="I3966" t="s">
        <v>12135</v>
      </c>
      <c r="J3966" t="s">
        <v>12136</v>
      </c>
      <c r="K3966" s="3" t="s">
        <v>194</v>
      </c>
      <c r="L3966">
        <v>29000000</v>
      </c>
      <c r="M3966">
        <v>36684136</v>
      </c>
      <c r="N3966" t="s">
        <v>22</v>
      </c>
      <c r="O3966" s="2">
        <v>96</v>
      </c>
      <c r="Q3966" s="9" t="s">
        <v>51</v>
      </c>
      <c r="R3966" s="18">
        <v>2001</v>
      </c>
      <c r="S3966" s="26" t="s">
        <v>13647</v>
      </c>
      <c r="T3966" s="25" t="str">
        <f>LEFT(S3966,3)</f>
        <v>Feb</v>
      </c>
      <c r="U3966" s="9" t="s">
        <v>29</v>
      </c>
      <c r="V3966" s="18">
        <v>4.8</v>
      </c>
      <c r="W3966" s="9">
        <v>26000</v>
      </c>
      <c r="X3966" s="9" t="s">
        <v>10192</v>
      </c>
      <c r="Y3966" s="9" t="s">
        <v>12135</v>
      </c>
      <c r="Z3966" s="9" t="s">
        <v>12136</v>
      </c>
      <c r="AA3966" s="19" t="s">
        <v>194</v>
      </c>
      <c r="AB3966" s="9">
        <v>29000000</v>
      </c>
      <c r="AC3966" s="9">
        <v>36684136</v>
      </c>
      <c r="AD3966" s="9" t="s">
        <v>22</v>
      </c>
      <c r="AE3966" s="20">
        <v>96</v>
      </c>
    </row>
    <row r="3967" spans="1:31" x14ac:dyDescent="0.35">
      <c r="A3967" t="s">
        <v>12137</v>
      </c>
      <c r="B3967" t="s">
        <v>1998</v>
      </c>
      <c r="C3967" t="s">
        <v>389</v>
      </c>
      <c r="D3967" s="2">
        <v>2001</v>
      </c>
      <c r="E3967" t="s">
        <v>12138</v>
      </c>
      <c r="F3967" s="2">
        <v>6.4</v>
      </c>
      <c r="G3967">
        <v>81000</v>
      </c>
      <c r="H3967" t="s">
        <v>12139</v>
      </c>
      <c r="I3967" t="s">
        <v>12139</v>
      </c>
      <c r="J3967" t="s">
        <v>4463</v>
      </c>
      <c r="K3967" s="3" t="s">
        <v>29</v>
      </c>
      <c r="L3967">
        <v>137000000</v>
      </c>
      <c r="M3967">
        <v>85131830</v>
      </c>
      <c r="N3967" t="s">
        <v>12140</v>
      </c>
      <c r="O3967" s="2">
        <v>106</v>
      </c>
      <c r="Q3967" s="10" t="s">
        <v>389</v>
      </c>
      <c r="R3967" s="21">
        <v>2001</v>
      </c>
      <c r="S3967" s="27" t="s">
        <v>13772</v>
      </c>
      <c r="T3967" s="25" t="str">
        <f>LEFT(S3967,3)</f>
        <v>Jul</v>
      </c>
      <c r="U3967" s="10" t="s">
        <v>29</v>
      </c>
      <c r="V3967" s="21">
        <v>6.4</v>
      </c>
      <c r="W3967" s="10">
        <v>81000</v>
      </c>
      <c r="X3967" s="10" t="s">
        <v>12139</v>
      </c>
      <c r="Y3967" s="10" t="s">
        <v>12139</v>
      </c>
      <c r="Z3967" s="10" t="s">
        <v>4463</v>
      </c>
      <c r="AA3967" s="22" t="s">
        <v>29</v>
      </c>
      <c r="AB3967" s="10">
        <v>137000000</v>
      </c>
      <c r="AC3967" s="10">
        <v>85131830</v>
      </c>
      <c r="AD3967" s="10" t="s">
        <v>12140</v>
      </c>
      <c r="AE3967" s="23">
        <v>106</v>
      </c>
    </row>
    <row r="3968" spans="1:31" x14ac:dyDescent="0.35">
      <c r="A3968" t="s">
        <v>12141</v>
      </c>
      <c r="B3968" t="s">
        <v>1998</v>
      </c>
      <c r="C3968" t="s">
        <v>33</v>
      </c>
      <c r="D3968" s="2">
        <v>2001</v>
      </c>
      <c r="E3968" t="s">
        <v>11719</v>
      </c>
      <c r="F3968" s="2">
        <v>5.9</v>
      </c>
      <c r="G3968">
        <v>89000</v>
      </c>
      <c r="H3968" t="s">
        <v>11303</v>
      </c>
      <c r="I3968" t="s">
        <v>11304</v>
      </c>
      <c r="J3968" t="s">
        <v>7342</v>
      </c>
      <c r="K3968" s="3" t="s">
        <v>29</v>
      </c>
      <c r="L3968">
        <v>49000000</v>
      </c>
      <c r="M3968">
        <v>74005691</v>
      </c>
      <c r="N3968" t="s">
        <v>11854</v>
      </c>
      <c r="O3968" s="2">
        <v>87</v>
      </c>
      <c r="Q3968" s="9" t="s">
        <v>33</v>
      </c>
      <c r="R3968" s="18">
        <v>2001</v>
      </c>
      <c r="S3968" s="26" t="s">
        <v>13706</v>
      </c>
      <c r="T3968" s="25" t="str">
        <f>LEFT(S3968,3)</f>
        <v>Nov</v>
      </c>
      <c r="U3968" s="9" t="s">
        <v>29</v>
      </c>
      <c r="V3968" s="18">
        <v>5.9</v>
      </c>
      <c r="W3968" s="9">
        <v>89000</v>
      </c>
      <c r="X3968" s="9" t="s">
        <v>11303</v>
      </c>
      <c r="Y3968" s="9" t="s">
        <v>11304</v>
      </c>
      <c r="Z3968" s="9" t="s">
        <v>7342</v>
      </c>
      <c r="AA3968" s="19" t="s">
        <v>29</v>
      </c>
      <c r="AB3968" s="9">
        <v>49000000</v>
      </c>
      <c r="AC3968" s="9">
        <v>74005691</v>
      </c>
      <c r="AD3968" s="9" t="s">
        <v>11854</v>
      </c>
      <c r="AE3968" s="20">
        <v>87</v>
      </c>
    </row>
    <row r="3969" spans="1:31" x14ac:dyDescent="0.35">
      <c r="A3969" t="s">
        <v>12142</v>
      </c>
      <c r="B3969" t="s">
        <v>15</v>
      </c>
      <c r="C3969" t="s">
        <v>16</v>
      </c>
      <c r="D3969" s="2">
        <v>2001</v>
      </c>
      <c r="E3969" t="s">
        <v>12143</v>
      </c>
      <c r="F3969" s="2">
        <v>6.9</v>
      </c>
      <c r="G3969">
        <v>20000</v>
      </c>
      <c r="H3969" t="s">
        <v>12144</v>
      </c>
      <c r="I3969" t="s">
        <v>12145</v>
      </c>
      <c r="J3969" t="s">
        <v>11259</v>
      </c>
      <c r="K3969" s="3" t="s">
        <v>194</v>
      </c>
      <c r="L3969">
        <v>0</v>
      </c>
      <c r="M3969">
        <v>396897</v>
      </c>
      <c r="N3969" t="s">
        <v>12146</v>
      </c>
      <c r="O3969" s="2">
        <v>103</v>
      </c>
      <c r="Q3969" s="10" t="s">
        <v>16</v>
      </c>
      <c r="R3969" s="21">
        <v>2001</v>
      </c>
      <c r="S3969" s="27" t="s">
        <v>13773</v>
      </c>
      <c r="T3969" s="25" t="str">
        <f>LEFT(S3969,3)</f>
        <v>Sep</v>
      </c>
      <c r="U3969" s="10" t="s">
        <v>1939</v>
      </c>
      <c r="V3969" s="21">
        <v>6.9</v>
      </c>
      <c r="W3969" s="10">
        <v>20000</v>
      </c>
      <c r="X3969" s="10" t="s">
        <v>12144</v>
      </c>
      <c r="Y3969" s="10" t="s">
        <v>12145</v>
      </c>
      <c r="Z3969" s="10" t="s">
        <v>11259</v>
      </c>
      <c r="AA3969" s="22" t="s">
        <v>194</v>
      </c>
      <c r="AB3969" s="10">
        <v>0</v>
      </c>
      <c r="AC3969" s="10">
        <v>396897</v>
      </c>
      <c r="AD3969" s="10" t="s">
        <v>12146</v>
      </c>
      <c r="AE3969" s="23">
        <v>103</v>
      </c>
    </row>
    <row r="3970" spans="1:31" x14ac:dyDescent="0.35">
      <c r="A3970" t="s">
        <v>12147</v>
      </c>
      <c r="B3970" t="s">
        <v>1998</v>
      </c>
      <c r="C3970" t="s">
        <v>40</v>
      </c>
      <c r="D3970" s="2">
        <v>2001</v>
      </c>
      <c r="E3970" t="s">
        <v>11535</v>
      </c>
      <c r="F3970" s="2">
        <v>5.7</v>
      </c>
      <c r="G3970">
        <v>14000</v>
      </c>
      <c r="H3970" t="s">
        <v>12148</v>
      </c>
      <c r="I3970" t="s">
        <v>12149</v>
      </c>
      <c r="J3970" t="s">
        <v>12150</v>
      </c>
      <c r="K3970" s="3" t="s">
        <v>29</v>
      </c>
      <c r="L3970">
        <v>27000000</v>
      </c>
      <c r="M3970">
        <v>16923761</v>
      </c>
      <c r="N3970" t="s">
        <v>2025</v>
      </c>
      <c r="O3970" s="2">
        <v>81</v>
      </c>
      <c r="Q3970" s="9" t="s">
        <v>40</v>
      </c>
      <c r="R3970" s="18">
        <v>2001</v>
      </c>
      <c r="S3970" s="26" t="s">
        <v>13687</v>
      </c>
      <c r="T3970" s="25" t="str">
        <f>LEFT(S3970,3)</f>
        <v>Jan</v>
      </c>
      <c r="U3970" s="9" t="s">
        <v>29</v>
      </c>
      <c r="V3970" s="18">
        <v>5.7</v>
      </c>
      <c r="W3970" s="9">
        <v>14000</v>
      </c>
      <c r="X3970" s="9" t="s">
        <v>12148</v>
      </c>
      <c r="Y3970" s="9" t="s">
        <v>12149</v>
      </c>
      <c r="Z3970" s="9" t="s">
        <v>12150</v>
      </c>
      <c r="AA3970" s="19" t="s">
        <v>29</v>
      </c>
      <c r="AB3970" s="9">
        <v>27000000</v>
      </c>
      <c r="AC3970" s="9">
        <v>16923761</v>
      </c>
      <c r="AD3970" s="9" t="s">
        <v>2025</v>
      </c>
      <c r="AE3970" s="20">
        <v>81</v>
      </c>
    </row>
    <row r="3971" spans="1:31" x14ac:dyDescent="0.35">
      <c r="A3971" t="s">
        <v>12151</v>
      </c>
      <c r="B3971" t="s">
        <v>32</v>
      </c>
      <c r="C3971" t="s">
        <v>33</v>
      </c>
      <c r="D3971" s="2">
        <v>2001</v>
      </c>
      <c r="E3971" t="s">
        <v>11843</v>
      </c>
      <c r="F3971" s="2">
        <v>5.0999999999999996</v>
      </c>
      <c r="G3971">
        <v>57000</v>
      </c>
      <c r="H3971" t="s">
        <v>12152</v>
      </c>
      <c r="I3971" t="s">
        <v>12153</v>
      </c>
      <c r="J3971" t="s">
        <v>4463</v>
      </c>
      <c r="K3971" s="3" t="s">
        <v>29</v>
      </c>
      <c r="L3971">
        <v>60000000</v>
      </c>
      <c r="M3971">
        <v>200687492</v>
      </c>
      <c r="N3971" t="s">
        <v>22</v>
      </c>
      <c r="O3971" s="2">
        <v>87</v>
      </c>
      <c r="Q3971" s="10" t="s">
        <v>33</v>
      </c>
      <c r="R3971" s="21">
        <v>2001</v>
      </c>
      <c r="S3971" s="27" t="s">
        <v>13725</v>
      </c>
      <c r="T3971" s="25" t="str">
        <f>LEFT(S3971,3)</f>
        <v>Jul</v>
      </c>
      <c r="U3971" s="10" t="s">
        <v>29</v>
      </c>
      <c r="V3971" s="21">
        <v>5.0999999999999996</v>
      </c>
      <c r="W3971" s="10">
        <v>57000</v>
      </c>
      <c r="X3971" s="10" t="s">
        <v>12152</v>
      </c>
      <c r="Y3971" s="10" t="s">
        <v>12153</v>
      </c>
      <c r="Z3971" s="10" t="s">
        <v>4463</v>
      </c>
      <c r="AA3971" s="22" t="s">
        <v>29</v>
      </c>
      <c r="AB3971" s="10">
        <v>60000000</v>
      </c>
      <c r="AC3971" s="10">
        <v>200687492</v>
      </c>
      <c r="AD3971" s="10" t="s">
        <v>22</v>
      </c>
      <c r="AE3971" s="23">
        <v>87</v>
      </c>
    </row>
    <row r="3972" spans="1:31" x14ac:dyDescent="0.35">
      <c r="A3972" t="s">
        <v>12154</v>
      </c>
      <c r="B3972" t="s">
        <v>1998</v>
      </c>
      <c r="C3972" t="s">
        <v>16</v>
      </c>
      <c r="D3972" s="2">
        <v>2001</v>
      </c>
      <c r="E3972" t="s">
        <v>11623</v>
      </c>
      <c r="F3972" s="2">
        <v>6.9</v>
      </c>
      <c r="G3972">
        <v>37000</v>
      </c>
      <c r="H3972" t="s">
        <v>9208</v>
      </c>
      <c r="I3972" t="s">
        <v>19</v>
      </c>
      <c r="J3972" t="s">
        <v>3055</v>
      </c>
      <c r="K3972" s="3" t="s">
        <v>29</v>
      </c>
      <c r="L3972">
        <v>31000000</v>
      </c>
      <c r="M3972">
        <v>30919415</v>
      </c>
      <c r="N3972" t="s">
        <v>5108</v>
      </c>
      <c r="O3972" s="2">
        <v>101</v>
      </c>
      <c r="Q3972" s="9" t="s">
        <v>16</v>
      </c>
      <c r="R3972" s="18">
        <v>2001</v>
      </c>
      <c r="S3972" s="26" t="s">
        <v>13699</v>
      </c>
      <c r="T3972" s="25" t="str">
        <f>LEFT(S3972,3)</f>
        <v>Sep</v>
      </c>
      <c r="U3972" s="9" t="s">
        <v>29</v>
      </c>
      <c r="V3972" s="18">
        <v>6.9</v>
      </c>
      <c r="W3972" s="9">
        <v>37000</v>
      </c>
      <c r="X3972" s="9" t="s">
        <v>9208</v>
      </c>
      <c r="Y3972" s="9" t="s">
        <v>19</v>
      </c>
      <c r="Z3972" s="9" t="s">
        <v>3055</v>
      </c>
      <c r="AA3972" s="19" t="s">
        <v>29</v>
      </c>
      <c r="AB3972" s="9">
        <v>31000000</v>
      </c>
      <c r="AC3972" s="9">
        <v>30919415</v>
      </c>
      <c r="AD3972" s="9" t="s">
        <v>5108</v>
      </c>
      <c r="AE3972" s="20">
        <v>101</v>
      </c>
    </row>
    <row r="3973" spans="1:31" x14ac:dyDescent="0.35">
      <c r="A3973" t="s">
        <v>12155</v>
      </c>
      <c r="B3973" t="s">
        <v>1998</v>
      </c>
      <c r="C3973" t="s">
        <v>40</v>
      </c>
      <c r="D3973" s="2">
        <v>2001</v>
      </c>
      <c r="E3973" t="s">
        <v>12156</v>
      </c>
      <c r="F3973" s="2">
        <v>5.7</v>
      </c>
      <c r="G3973">
        <v>55000</v>
      </c>
      <c r="H3973" t="s">
        <v>3971</v>
      </c>
      <c r="I3973" t="s">
        <v>4917</v>
      </c>
      <c r="J3973" t="s">
        <v>6284</v>
      </c>
      <c r="K3973" s="3" t="s">
        <v>29</v>
      </c>
      <c r="L3973">
        <v>46000000</v>
      </c>
      <c r="M3973">
        <v>138307673</v>
      </c>
      <c r="N3973" t="s">
        <v>11854</v>
      </c>
      <c r="O3973" s="2">
        <v>102</v>
      </c>
      <c r="Q3973" s="10" t="s">
        <v>40</v>
      </c>
      <c r="R3973" s="21">
        <v>2001</v>
      </c>
      <c r="S3973" s="27" t="s">
        <v>13717</v>
      </c>
      <c r="T3973" s="25" t="str">
        <f>LEFT(S3973,3)</f>
        <v>Jul</v>
      </c>
      <c r="U3973" s="10" t="s">
        <v>29</v>
      </c>
      <c r="V3973" s="21">
        <v>5.7</v>
      </c>
      <c r="W3973" s="10">
        <v>55000</v>
      </c>
      <c r="X3973" s="10" t="s">
        <v>3971</v>
      </c>
      <c r="Y3973" s="10" t="s">
        <v>4917</v>
      </c>
      <c r="Z3973" s="10" t="s">
        <v>6284</v>
      </c>
      <c r="AA3973" s="22" t="s">
        <v>29</v>
      </c>
      <c r="AB3973" s="10">
        <v>46000000</v>
      </c>
      <c r="AC3973" s="10">
        <v>138307673</v>
      </c>
      <c r="AD3973" s="10" t="s">
        <v>11854</v>
      </c>
      <c r="AE3973" s="23">
        <v>102</v>
      </c>
    </row>
    <row r="3974" spans="1:31" x14ac:dyDescent="0.35">
      <c r="A3974" t="s">
        <v>12157</v>
      </c>
      <c r="B3974" t="s">
        <v>15</v>
      </c>
      <c r="C3974" t="s">
        <v>33</v>
      </c>
      <c r="D3974" s="2">
        <v>2001</v>
      </c>
      <c r="E3974" t="s">
        <v>12158</v>
      </c>
      <c r="F3974" s="2">
        <v>6.6</v>
      </c>
      <c r="G3974">
        <v>62000</v>
      </c>
      <c r="H3974" t="s">
        <v>12159</v>
      </c>
      <c r="I3974" t="s">
        <v>7342</v>
      </c>
      <c r="J3974" t="s">
        <v>7342</v>
      </c>
      <c r="K3974" s="3" t="s">
        <v>451</v>
      </c>
      <c r="L3974">
        <v>25000000</v>
      </c>
      <c r="M3974">
        <v>64437847</v>
      </c>
      <c r="N3974" t="s">
        <v>179</v>
      </c>
      <c r="O3974" s="2">
        <v>98</v>
      </c>
      <c r="Q3974" s="9" t="s">
        <v>33</v>
      </c>
      <c r="R3974" s="18">
        <v>2001</v>
      </c>
      <c r="S3974" s="26" t="s">
        <v>13774</v>
      </c>
      <c r="T3974" s="25" t="str">
        <f>LEFT(S3974,3)</f>
        <v>Jul</v>
      </c>
      <c r="U3974" s="9" t="s">
        <v>29</v>
      </c>
      <c r="V3974" s="18">
        <v>6.6</v>
      </c>
      <c r="W3974" s="9">
        <v>62000</v>
      </c>
      <c r="X3974" s="9" t="s">
        <v>12159</v>
      </c>
      <c r="Y3974" s="9" t="s">
        <v>7342</v>
      </c>
      <c r="Z3974" s="9" t="s">
        <v>7342</v>
      </c>
      <c r="AA3974" s="19" t="s">
        <v>451</v>
      </c>
      <c r="AB3974" s="9">
        <v>25000000</v>
      </c>
      <c r="AC3974" s="9">
        <v>64437847</v>
      </c>
      <c r="AD3974" s="9" t="s">
        <v>179</v>
      </c>
      <c r="AE3974" s="20">
        <v>98</v>
      </c>
    </row>
    <row r="3975" spans="1:31" x14ac:dyDescent="0.35">
      <c r="A3975" t="s">
        <v>12160</v>
      </c>
      <c r="B3975" t="s">
        <v>15</v>
      </c>
      <c r="C3975" t="s">
        <v>16</v>
      </c>
      <c r="D3975" s="2">
        <v>2001</v>
      </c>
      <c r="E3975" t="s">
        <v>11903</v>
      </c>
      <c r="F3975" s="2">
        <v>5.9</v>
      </c>
      <c r="G3975">
        <v>33000</v>
      </c>
      <c r="H3975" t="s">
        <v>7889</v>
      </c>
      <c r="I3975" t="s">
        <v>12161</v>
      </c>
      <c r="J3975" t="s">
        <v>1534</v>
      </c>
      <c r="K3975" s="3" t="s">
        <v>21</v>
      </c>
      <c r="L3975">
        <v>57000000</v>
      </c>
      <c r="M3975">
        <v>62112895</v>
      </c>
      <c r="N3975" t="s">
        <v>60</v>
      </c>
      <c r="O3975" s="2">
        <v>131</v>
      </c>
      <c r="Q3975" s="10" t="s">
        <v>16</v>
      </c>
      <c r="R3975" s="21">
        <v>2001</v>
      </c>
      <c r="S3975" s="27" t="s">
        <v>13742</v>
      </c>
      <c r="T3975" s="25" t="str">
        <f>LEFT(S3975,3)</f>
        <v>Aug</v>
      </c>
      <c r="U3975" s="10" t="s">
        <v>29</v>
      </c>
      <c r="V3975" s="21">
        <v>5.9</v>
      </c>
      <c r="W3975" s="10">
        <v>33000</v>
      </c>
      <c r="X3975" s="10" t="s">
        <v>7889</v>
      </c>
      <c r="Y3975" s="10" t="s">
        <v>12161</v>
      </c>
      <c r="Z3975" s="10" t="s">
        <v>1534</v>
      </c>
      <c r="AA3975" s="22" t="s">
        <v>21</v>
      </c>
      <c r="AB3975" s="10">
        <v>57000000</v>
      </c>
      <c r="AC3975" s="10">
        <v>62112895</v>
      </c>
      <c r="AD3975" s="10" t="s">
        <v>60</v>
      </c>
      <c r="AE3975" s="23">
        <v>131</v>
      </c>
    </row>
    <row r="3976" spans="1:31" x14ac:dyDescent="0.35">
      <c r="A3976" t="s">
        <v>12162</v>
      </c>
      <c r="B3976" t="s">
        <v>15</v>
      </c>
      <c r="C3976" t="s">
        <v>16</v>
      </c>
      <c r="D3976" s="2">
        <v>2001</v>
      </c>
      <c r="E3976" t="s">
        <v>12163</v>
      </c>
      <c r="F3976" s="2">
        <v>7.1</v>
      </c>
      <c r="G3976">
        <v>37000</v>
      </c>
      <c r="H3976" t="s">
        <v>1904</v>
      </c>
      <c r="I3976" t="s">
        <v>1904</v>
      </c>
      <c r="J3976" t="s">
        <v>12164</v>
      </c>
      <c r="K3976" s="3" t="s">
        <v>29</v>
      </c>
      <c r="L3976">
        <v>1500000</v>
      </c>
      <c r="M3976">
        <v>1309316</v>
      </c>
      <c r="N3976" t="s">
        <v>12165</v>
      </c>
      <c r="O3976" s="2">
        <v>98</v>
      </c>
      <c r="Q3976" s="9" t="s">
        <v>16</v>
      </c>
      <c r="R3976" s="18">
        <v>2001</v>
      </c>
      <c r="S3976" s="26" t="s">
        <v>13775</v>
      </c>
      <c r="T3976" s="25" t="str">
        <f>LEFT(S3976,3)</f>
        <v>Aug</v>
      </c>
      <c r="U3976" s="9" t="s">
        <v>8398</v>
      </c>
      <c r="V3976" s="18">
        <v>7.1</v>
      </c>
      <c r="W3976" s="9">
        <v>37000</v>
      </c>
      <c r="X3976" s="9" t="s">
        <v>1904</v>
      </c>
      <c r="Y3976" s="9" t="s">
        <v>1904</v>
      </c>
      <c r="Z3976" s="9" t="s">
        <v>12164</v>
      </c>
      <c r="AA3976" s="19" t="s">
        <v>29</v>
      </c>
      <c r="AB3976" s="9">
        <v>1500000</v>
      </c>
      <c r="AC3976" s="9">
        <v>1309316</v>
      </c>
      <c r="AD3976" s="9" t="s">
        <v>12165</v>
      </c>
      <c r="AE3976" s="20">
        <v>98</v>
      </c>
    </row>
    <row r="3977" spans="1:31" x14ac:dyDescent="0.35">
      <c r="A3977" t="s">
        <v>12166</v>
      </c>
      <c r="B3977" t="s">
        <v>446</v>
      </c>
      <c r="C3977" t="s">
        <v>40</v>
      </c>
      <c r="D3977" s="2">
        <v>2001</v>
      </c>
      <c r="E3977" t="s">
        <v>12167</v>
      </c>
      <c r="F3977" s="2">
        <v>8.1</v>
      </c>
      <c r="G3977">
        <v>68000</v>
      </c>
      <c r="H3977" t="s">
        <v>12168</v>
      </c>
      <c r="I3977" t="s">
        <v>12169</v>
      </c>
      <c r="J3977" t="s">
        <v>12130</v>
      </c>
      <c r="K3977" s="3" t="s">
        <v>10292</v>
      </c>
      <c r="L3977">
        <v>0</v>
      </c>
      <c r="M3977">
        <v>316221</v>
      </c>
      <c r="N3977" t="s">
        <v>12170</v>
      </c>
      <c r="O3977" s="2">
        <v>183</v>
      </c>
      <c r="Q3977" s="10" t="s">
        <v>40</v>
      </c>
      <c r="R3977" s="21">
        <v>2001</v>
      </c>
      <c r="S3977" s="27" t="s">
        <v>13739</v>
      </c>
      <c r="T3977" s="25" t="str">
        <f>LEFT(S3977,3)</f>
        <v>Aug</v>
      </c>
      <c r="U3977" s="10" t="s">
        <v>10292</v>
      </c>
      <c r="V3977" s="21">
        <v>8.1</v>
      </c>
      <c r="W3977" s="10">
        <v>68000</v>
      </c>
      <c r="X3977" s="10" t="s">
        <v>12168</v>
      </c>
      <c r="Y3977" s="10" t="s">
        <v>12169</v>
      </c>
      <c r="Z3977" s="10" t="s">
        <v>12130</v>
      </c>
      <c r="AA3977" s="22" t="s">
        <v>10292</v>
      </c>
      <c r="AB3977" s="10">
        <v>0</v>
      </c>
      <c r="AC3977" s="10">
        <v>316221</v>
      </c>
      <c r="AD3977" s="10" t="s">
        <v>12170</v>
      </c>
      <c r="AE3977" s="23">
        <v>183</v>
      </c>
    </row>
    <row r="3978" spans="1:31" x14ac:dyDescent="0.35">
      <c r="A3978" t="s">
        <v>12171</v>
      </c>
      <c r="B3978" t="s">
        <v>1998</v>
      </c>
      <c r="C3978" t="s">
        <v>40</v>
      </c>
      <c r="D3978" s="2">
        <v>2001</v>
      </c>
      <c r="E3978" t="s">
        <v>11947</v>
      </c>
      <c r="F3978" s="2">
        <v>6.1</v>
      </c>
      <c r="G3978">
        <v>24000</v>
      </c>
      <c r="H3978" t="s">
        <v>10723</v>
      </c>
      <c r="I3978" t="s">
        <v>12172</v>
      </c>
      <c r="J3978" t="s">
        <v>7631</v>
      </c>
      <c r="K3978" s="3" t="s">
        <v>29</v>
      </c>
      <c r="L3978">
        <v>23000000</v>
      </c>
      <c r="M3978">
        <v>38689940</v>
      </c>
      <c r="N3978" t="s">
        <v>9108</v>
      </c>
      <c r="O3978" s="2">
        <v>97</v>
      </c>
      <c r="Q3978" s="9" t="s">
        <v>40</v>
      </c>
      <c r="R3978" s="18">
        <v>2001</v>
      </c>
      <c r="S3978" s="26" t="s">
        <v>13749</v>
      </c>
      <c r="T3978" s="25" t="str">
        <f>LEFT(S3978,3)</f>
        <v>Mar</v>
      </c>
      <c r="U3978" s="9" t="s">
        <v>29</v>
      </c>
      <c r="V3978" s="18">
        <v>6.1</v>
      </c>
      <c r="W3978" s="9">
        <v>24000</v>
      </c>
      <c r="X3978" s="9" t="s">
        <v>10723</v>
      </c>
      <c r="Y3978" s="9" t="s">
        <v>12172</v>
      </c>
      <c r="Z3978" s="9" t="s">
        <v>7631</v>
      </c>
      <c r="AA3978" s="19" t="s">
        <v>29</v>
      </c>
      <c r="AB3978" s="9">
        <v>23000000</v>
      </c>
      <c r="AC3978" s="9">
        <v>38689940</v>
      </c>
      <c r="AD3978" s="9" t="s">
        <v>9108</v>
      </c>
      <c r="AE3978" s="20">
        <v>97</v>
      </c>
    </row>
    <row r="3979" spans="1:31" x14ac:dyDescent="0.35">
      <c r="A3979" t="s">
        <v>12173</v>
      </c>
      <c r="B3979" t="s">
        <v>15</v>
      </c>
      <c r="C3979" t="s">
        <v>40</v>
      </c>
      <c r="D3979" s="2">
        <v>2001</v>
      </c>
      <c r="E3979" t="s">
        <v>12174</v>
      </c>
      <c r="F3979" s="2">
        <v>6.5</v>
      </c>
      <c r="G3979">
        <v>37000</v>
      </c>
      <c r="H3979" t="s">
        <v>12175</v>
      </c>
      <c r="I3979" t="s">
        <v>12176</v>
      </c>
      <c r="J3979" t="s">
        <v>12177</v>
      </c>
      <c r="K3979" s="3" t="s">
        <v>21</v>
      </c>
      <c r="L3979">
        <v>0</v>
      </c>
      <c r="M3979">
        <v>7310206</v>
      </c>
      <c r="N3979" t="s">
        <v>43</v>
      </c>
      <c r="O3979" s="2">
        <v>99</v>
      </c>
      <c r="Q3979" s="10" t="s">
        <v>40</v>
      </c>
      <c r="R3979" s="21">
        <v>2001</v>
      </c>
      <c r="S3979" s="27" t="s">
        <v>13776</v>
      </c>
      <c r="T3979" s="25" t="str">
        <f>LEFT(S3979,3)</f>
        <v>Dec</v>
      </c>
      <c r="U3979" s="10" t="s">
        <v>21</v>
      </c>
      <c r="V3979" s="21">
        <v>6.5</v>
      </c>
      <c r="W3979" s="10">
        <v>37000</v>
      </c>
      <c r="X3979" s="10" t="s">
        <v>12175</v>
      </c>
      <c r="Y3979" s="10" t="s">
        <v>12176</v>
      </c>
      <c r="Z3979" s="10" t="s">
        <v>12177</v>
      </c>
      <c r="AA3979" s="22" t="s">
        <v>21</v>
      </c>
      <c r="AB3979" s="10">
        <v>0</v>
      </c>
      <c r="AC3979" s="10">
        <v>7310206</v>
      </c>
      <c r="AD3979" s="10" t="s">
        <v>43</v>
      </c>
      <c r="AE3979" s="23">
        <v>99</v>
      </c>
    </row>
    <row r="3980" spans="1:31" x14ac:dyDescent="0.35">
      <c r="A3980" t="s">
        <v>12178</v>
      </c>
      <c r="B3980" t="s">
        <v>15</v>
      </c>
      <c r="C3980" t="s">
        <v>16</v>
      </c>
      <c r="D3980" s="2">
        <v>2001</v>
      </c>
      <c r="E3980" t="s">
        <v>12179</v>
      </c>
      <c r="F3980" s="2">
        <v>6.4</v>
      </c>
      <c r="G3980">
        <v>20000</v>
      </c>
      <c r="H3980" t="s">
        <v>232</v>
      </c>
      <c r="I3980" t="s">
        <v>12180</v>
      </c>
      <c r="J3980" t="s">
        <v>12181</v>
      </c>
      <c r="K3980" s="3" t="s">
        <v>21</v>
      </c>
      <c r="L3980">
        <v>0</v>
      </c>
      <c r="M3980">
        <v>15713204</v>
      </c>
      <c r="N3980" t="s">
        <v>12182</v>
      </c>
      <c r="O3980" s="2">
        <v>119</v>
      </c>
      <c r="Q3980" s="9" t="s">
        <v>16</v>
      </c>
      <c r="R3980" s="18">
        <v>2001</v>
      </c>
      <c r="S3980" s="26" t="s">
        <v>13777</v>
      </c>
      <c r="T3980" s="25" t="str">
        <f>LEFT(S3980,3)</f>
        <v>Jun</v>
      </c>
      <c r="U3980" s="9" t="s">
        <v>29</v>
      </c>
      <c r="V3980" s="18">
        <v>6.4</v>
      </c>
      <c r="W3980" s="9">
        <v>20000</v>
      </c>
      <c r="X3980" s="9" t="s">
        <v>232</v>
      </c>
      <c r="Y3980" s="9" t="s">
        <v>12180</v>
      </c>
      <c r="Z3980" s="9" t="s">
        <v>12181</v>
      </c>
      <c r="AA3980" s="19" t="s">
        <v>21</v>
      </c>
      <c r="AB3980" s="9">
        <v>0</v>
      </c>
      <c r="AC3980" s="9">
        <v>15713204</v>
      </c>
      <c r="AD3980" s="9" t="s">
        <v>12182</v>
      </c>
      <c r="AE3980" s="20">
        <v>119</v>
      </c>
    </row>
    <row r="3981" spans="1:31" x14ac:dyDescent="0.35">
      <c r="A3981" t="s">
        <v>12183</v>
      </c>
      <c r="B3981" t="s">
        <v>15</v>
      </c>
      <c r="C3981" t="s">
        <v>16</v>
      </c>
      <c r="D3981" s="2">
        <v>2001</v>
      </c>
      <c r="E3981" t="s">
        <v>12184</v>
      </c>
      <c r="F3981" s="2">
        <v>7.7</v>
      </c>
      <c r="G3981">
        <v>92000</v>
      </c>
      <c r="H3981" t="s">
        <v>12185</v>
      </c>
      <c r="I3981" t="s">
        <v>12186</v>
      </c>
      <c r="J3981" t="s">
        <v>12187</v>
      </c>
      <c r="K3981" s="3" t="s">
        <v>5816</v>
      </c>
      <c r="L3981">
        <v>0</v>
      </c>
      <c r="M3981">
        <v>13782896</v>
      </c>
      <c r="N3981" t="s">
        <v>12188</v>
      </c>
      <c r="O3981" s="2">
        <v>120</v>
      </c>
      <c r="Q3981" s="10" t="s">
        <v>16</v>
      </c>
      <c r="R3981" s="21">
        <v>2001</v>
      </c>
      <c r="S3981" s="27" t="s">
        <v>13778</v>
      </c>
      <c r="T3981" s="25" t="str">
        <f>LEFT(S3981,3)</f>
        <v>Mar</v>
      </c>
      <c r="U3981" s="10" t="s">
        <v>5816</v>
      </c>
      <c r="V3981" s="21">
        <v>7.7</v>
      </c>
      <c r="W3981" s="10">
        <v>92000</v>
      </c>
      <c r="X3981" s="10" t="s">
        <v>12185</v>
      </c>
      <c r="Y3981" s="10" t="s">
        <v>12186</v>
      </c>
      <c r="Z3981" s="10" t="s">
        <v>12187</v>
      </c>
      <c r="AA3981" s="22" t="s">
        <v>5816</v>
      </c>
      <c r="AB3981" s="10">
        <v>0</v>
      </c>
      <c r="AC3981" s="10">
        <v>13782896</v>
      </c>
      <c r="AD3981" s="10" t="s">
        <v>12188</v>
      </c>
      <c r="AE3981" s="23">
        <v>120</v>
      </c>
    </row>
    <row r="3982" spans="1:31" x14ac:dyDescent="0.35">
      <c r="A3982" t="s">
        <v>12189</v>
      </c>
      <c r="B3982" t="s">
        <v>32</v>
      </c>
      <c r="C3982" t="s">
        <v>389</v>
      </c>
      <c r="D3982" s="2">
        <v>2001</v>
      </c>
      <c r="E3982" t="s">
        <v>12190</v>
      </c>
      <c r="F3982" s="2">
        <v>7.9</v>
      </c>
      <c r="G3982">
        <v>25000</v>
      </c>
      <c r="H3982" t="s">
        <v>9612</v>
      </c>
      <c r="I3982" t="s">
        <v>9612</v>
      </c>
      <c r="J3982" t="s">
        <v>12191</v>
      </c>
      <c r="K3982" s="3" t="s">
        <v>2107</v>
      </c>
      <c r="L3982">
        <v>0</v>
      </c>
      <c r="M3982">
        <v>262891</v>
      </c>
      <c r="N3982" t="s">
        <v>6115</v>
      </c>
      <c r="O3982" s="2">
        <v>87</v>
      </c>
      <c r="Q3982" s="9" t="s">
        <v>389</v>
      </c>
      <c r="R3982" s="18">
        <v>2001</v>
      </c>
      <c r="S3982" s="26" t="s">
        <v>13779</v>
      </c>
      <c r="T3982" s="25" t="str">
        <f>LEFT(S3982,3)</f>
        <v>Sep</v>
      </c>
      <c r="U3982" s="9" t="s">
        <v>2107</v>
      </c>
      <c r="V3982" s="18">
        <v>7.9</v>
      </c>
      <c r="W3982" s="9">
        <v>25000</v>
      </c>
      <c r="X3982" s="9" t="s">
        <v>9612</v>
      </c>
      <c r="Y3982" s="9" t="s">
        <v>9612</v>
      </c>
      <c r="Z3982" s="9" t="s">
        <v>12191</v>
      </c>
      <c r="AA3982" s="19" t="s">
        <v>2107</v>
      </c>
      <c r="AB3982" s="9">
        <v>0</v>
      </c>
      <c r="AC3982" s="9">
        <v>262891</v>
      </c>
      <c r="AD3982" s="9" t="s">
        <v>6115</v>
      </c>
      <c r="AE3982" s="20">
        <v>87</v>
      </c>
    </row>
    <row r="3983" spans="1:31" x14ac:dyDescent="0.35">
      <c r="A3983" t="s">
        <v>12192</v>
      </c>
      <c r="B3983" t="s">
        <v>15</v>
      </c>
      <c r="C3983" t="s">
        <v>40</v>
      </c>
      <c r="D3983" s="2">
        <v>2001</v>
      </c>
      <c r="E3983" t="s">
        <v>11947</v>
      </c>
      <c r="F3983" s="2">
        <v>6.2</v>
      </c>
      <c r="G3983">
        <v>28000</v>
      </c>
      <c r="H3983" t="s">
        <v>526</v>
      </c>
      <c r="I3983" t="s">
        <v>5944</v>
      </c>
      <c r="J3983" t="s">
        <v>4732</v>
      </c>
      <c r="K3983" s="3" t="s">
        <v>29</v>
      </c>
      <c r="L3983">
        <v>21000000</v>
      </c>
      <c r="M3983">
        <v>28008462</v>
      </c>
      <c r="N3983" t="s">
        <v>30</v>
      </c>
      <c r="O3983" s="2">
        <v>109</v>
      </c>
      <c r="Q3983" s="10" t="s">
        <v>40</v>
      </c>
      <c r="R3983" s="21">
        <v>2001</v>
      </c>
      <c r="S3983" s="27" t="s">
        <v>13749</v>
      </c>
      <c r="T3983" s="25" t="str">
        <f>LEFT(S3983,3)</f>
        <v>Mar</v>
      </c>
      <c r="U3983" s="10" t="s">
        <v>29</v>
      </c>
      <c r="V3983" s="21">
        <v>6.2</v>
      </c>
      <c r="W3983" s="10">
        <v>28000</v>
      </c>
      <c r="X3983" s="10" t="s">
        <v>526</v>
      </c>
      <c r="Y3983" s="10" t="s">
        <v>5944</v>
      </c>
      <c r="Z3983" s="10" t="s">
        <v>4732</v>
      </c>
      <c r="AA3983" s="22" t="s">
        <v>29</v>
      </c>
      <c r="AB3983" s="10">
        <v>21000000</v>
      </c>
      <c r="AC3983" s="10">
        <v>28008462</v>
      </c>
      <c r="AD3983" s="10" t="s">
        <v>30</v>
      </c>
      <c r="AE3983" s="23">
        <v>109</v>
      </c>
    </row>
    <row r="3984" spans="1:31" x14ac:dyDescent="0.35">
      <c r="A3984" t="s">
        <v>12193</v>
      </c>
      <c r="B3984" t="s">
        <v>15</v>
      </c>
      <c r="C3984" t="s">
        <v>33</v>
      </c>
      <c r="D3984" s="2">
        <v>2001</v>
      </c>
      <c r="E3984" t="s">
        <v>12194</v>
      </c>
      <c r="F3984" s="2">
        <v>6.3</v>
      </c>
      <c r="G3984">
        <v>48000</v>
      </c>
      <c r="H3984" t="s">
        <v>9907</v>
      </c>
      <c r="I3984" t="s">
        <v>12195</v>
      </c>
      <c r="J3984" t="s">
        <v>9408</v>
      </c>
      <c r="K3984" s="3" t="s">
        <v>21</v>
      </c>
      <c r="L3984">
        <v>27000000</v>
      </c>
      <c r="M3984">
        <v>12881605</v>
      </c>
      <c r="N3984" t="s">
        <v>10035</v>
      </c>
      <c r="O3984" s="2">
        <v>93</v>
      </c>
      <c r="Q3984" s="9" t="s">
        <v>33</v>
      </c>
      <c r="R3984" s="18">
        <v>2001</v>
      </c>
      <c r="S3984" s="26" t="s">
        <v>13780</v>
      </c>
      <c r="T3984" s="25" t="str">
        <f>LEFT(S3984,3)</f>
        <v>Oct</v>
      </c>
      <c r="U3984" s="9" t="s">
        <v>29</v>
      </c>
      <c r="V3984" s="18">
        <v>6.3</v>
      </c>
      <c r="W3984" s="9">
        <v>48000</v>
      </c>
      <c r="X3984" s="9" t="s">
        <v>9907</v>
      </c>
      <c r="Y3984" s="9" t="s">
        <v>12195</v>
      </c>
      <c r="Z3984" s="9" t="s">
        <v>9408</v>
      </c>
      <c r="AA3984" s="19" t="s">
        <v>21</v>
      </c>
      <c r="AB3984" s="9">
        <v>27000000</v>
      </c>
      <c r="AC3984" s="9">
        <v>12881605</v>
      </c>
      <c r="AD3984" s="9" t="s">
        <v>10035</v>
      </c>
      <c r="AE3984" s="20">
        <v>93</v>
      </c>
    </row>
    <row r="3985" spans="1:31" x14ac:dyDescent="0.35">
      <c r="A3985" t="s">
        <v>12196</v>
      </c>
      <c r="B3985" t="s">
        <v>15</v>
      </c>
      <c r="C3985" t="s">
        <v>33</v>
      </c>
      <c r="D3985" s="2">
        <v>2001</v>
      </c>
      <c r="E3985" t="s">
        <v>11313</v>
      </c>
      <c r="F3985" s="2">
        <v>6.1</v>
      </c>
      <c r="G3985">
        <v>49000</v>
      </c>
      <c r="H3985" t="s">
        <v>1703</v>
      </c>
      <c r="I3985" t="s">
        <v>1703</v>
      </c>
      <c r="J3985" t="s">
        <v>66</v>
      </c>
      <c r="K3985" s="3" t="s">
        <v>29</v>
      </c>
      <c r="L3985">
        <v>60000000</v>
      </c>
      <c r="M3985">
        <v>56359980</v>
      </c>
      <c r="N3985" t="s">
        <v>2025</v>
      </c>
      <c r="O3985" s="2">
        <v>120</v>
      </c>
      <c r="Q3985" s="10" t="s">
        <v>33</v>
      </c>
      <c r="R3985" s="21">
        <v>2001</v>
      </c>
      <c r="S3985" s="27" t="s">
        <v>13662</v>
      </c>
      <c r="T3985" s="25" t="str">
        <f>LEFT(S3985,3)</f>
        <v>Mar</v>
      </c>
      <c r="U3985" s="10" t="s">
        <v>29</v>
      </c>
      <c r="V3985" s="21">
        <v>6.1</v>
      </c>
      <c r="W3985" s="10">
        <v>49000</v>
      </c>
      <c r="X3985" s="10" t="s">
        <v>1703</v>
      </c>
      <c r="Y3985" s="10" t="s">
        <v>1703</v>
      </c>
      <c r="Z3985" s="10" t="s">
        <v>66</v>
      </c>
      <c r="AA3985" s="22" t="s">
        <v>29</v>
      </c>
      <c r="AB3985" s="10">
        <v>60000000</v>
      </c>
      <c r="AC3985" s="10">
        <v>56359980</v>
      </c>
      <c r="AD3985" s="10" t="s">
        <v>2025</v>
      </c>
      <c r="AE3985" s="23">
        <v>120</v>
      </c>
    </row>
    <row r="3986" spans="1:31" x14ac:dyDescent="0.35">
      <c r="A3986" t="s">
        <v>12197</v>
      </c>
      <c r="B3986" t="s">
        <v>15</v>
      </c>
      <c r="C3986" t="s">
        <v>62</v>
      </c>
      <c r="D3986" s="2">
        <v>2001</v>
      </c>
      <c r="E3986" t="s">
        <v>12198</v>
      </c>
      <c r="F3986" s="2">
        <v>7</v>
      </c>
      <c r="G3986">
        <v>18000</v>
      </c>
      <c r="H3986" t="s">
        <v>12199</v>
      </c>
      <c r="I3986" t="s">
        <v>12200</v>
      </c>
      <c r="J3986" t="s">
        <v>9869</v>
      </c>
      <c r="K3986" s="3" t="s">
        <v>21</v>
      </c>
      <c r="L3986">
        <v>5500000</v>
      </c>
      <c r="M3986">
        <v>16153953</v>
      </c>
      <c r="N3986" t="s">
        <v>5935</v>
      </c>
      <c r="O3986" s="2">
        <v>91</v>
      </c>
      <c r="Q3986" s="9" t="s">
        <v>62</v>
      </c>
      <c r="R3986" s="18">
        <v>2001</v>
      </c>
      <c r="S3986" s="26" t="s">
        <v>13781</v>
      </c>
      <c r="T3986" s="25" t="str">
        <f>LEFT(S3986,3)</f>
        <v>Mar</v>
      </c>
      <c r="U3986" s="9" t="s">
        <v>29</v>
      </c>
      <c r="V3986" s="18">
        <v>7</v>
      </c>
      <c r="W3986" s="9">
        <v>18000</v>
      </c>
      <c r="X3986" s="9" t="s">
        <v>12199</v>
      </c>
      <c r="Y3986" s="9" t="s">
        <v>12200</v>
      </c>
      <c r="Z3986" s="9" t="s">
        <v>9869</v>
      </c>
      <c r="AA3986" s="19" t="s">
        <v>21</v>
      </c>
      <c r="AB3986" s="9">
        <v>5500000</v>
      </c>
      <c r="AC3986" s="9">
        <v>16153953</v>
      </c>
      <c r="AD3986" s="9" t="s">
        <v>5935</v>
      </c>
      <c r="AE3986" s="20">
        <v>91</v>
      </c>
    </row>
    <row r="3987" spans="1:31" x14ac:dyDescent="0.35">
      <c r="A3987" t="s">
        <v>12201</v>
      </c>
      <c r="B3987" t="s">
        <v>15</v>
      </c>
      <c r="C3987" t="s">
        <v>62</v>
      </c>
      <c r="D3987" s="2">
        <v>2001</v>
      </c>
      <c r="E3987" t="s">
        <v>12114</v>
      </c>
      <c r="F3987" s="2">
        <v>7.5</v>
      </c>
      <c r="G3987">
        <v>13000</v>
      </c>
      <c r="H3987" t="s">
        <v>12202</v>
      </c>
      <c r="I3987" t="s">
        <v>12202</v>
      </c>
      <c r="J3987" t="s">
        <v>12203</v>
      </c>
      <c r="K3987" s="3" t="s">
        <v>5816</v>
      </c>
      <c r="L3987">
        <v>0</v>
      </c>
      <c r="M3987">
        <v>24322180</v>
      </c>
      <c r="N3987" t="s">
        <v>12204</v>
      </c>
      <c r="O3987" s="2">
        <v>141</v>
      </c>
      <c r="Q3987" s="10" t="s">
        <v>62</v>
      </c>
      <c r="R3987" s="21">
        <v>2001</v>
      </c>
      <c r="S3987" s="27" t="s">
        <v>13769</v>
      </c>
      <c r="T3987" s="25" t="str">
        <f>LEFT(S3987,3)</f>
        <v>May</v>
      </c>
      <c r="U3987" s="10" t="s">
        <v>29</v>
      </c>
      <c r="V3987" s="21">
        <v>7.5</v>
      </c>
      <c r="W3987" s="10">
        <v>13000</v>
      </c>
      <c r="X3987" s="10" t="s">
        <v>12202</v>
      </c>
      <c r="Y3987" s="10" t="s">
        <v>12202</v>
      </c>
      <c r="Z3987" s="10" t="s">
        <v>12203</v>
      </c>
      <c r="AA3987" s="22" t="s">
        <v>5816</v>
      </c>
      <c r="AB3987" s="10">
        <v>0</v>
      </c>
      <c r="AC3987" s="10">
        <v>24322180</v>
      </c>
      <c r="AD3987" s="10" t="s">
        <v>12204</v>
      </c>
      <c r="AE3987" s="23">
        <v>141</v>
      </c>
    </row>
    <row r="3988" spans="1:31" x14ac:dyDescent="0.35">
      <c r="A3988" t="s">
        <v>12205</v>
      </c>
      <c r="B3988" t="s">
        <v>1998</v>
      </c>
      <c r="C3988" t="s">
        <v>16</v>
      </c>
      <c r="D3988" s="2">
        <v>2001</v>
      </c>
      <c r="E3988" t="s">
        <v>11869</v>
      </c>
      <c r="F3988" s="2">
        <v>6.4</v>
      </c>
      <c r="G3988">
        <v>24000</v>
      </c>
      <c r="H3988" t="s">
        <v>2882</v>
      </c>
      <c r="I3988" t="s">
        <v>12206</v>
      </c>
      <c r="J3988" t="s">
        <v>10166</v>
      </c>
      <c r="K3988" s="3" t="s">
        <v>29</v>
      </c>
      <c r="L3988">
        <v>13000000</v>
      </c>
      <c r="M3988">
        <v>19937988</v>
      </c>
      <c r="N3988" t="s">
        <v>2091</v>
      </c>
      <c r="O3988" s="2">
        <v>99</v>
      </c>
      <c r="Q3988" s="9" t="s">
        <v>16</v>
      </c>
      <c r="R3988" s="18">
        <v>2001</v>
      </c>
      <c r="S3988" s="26" t="s">
        <v>13732</v>
      </c>
      <c r="T3988" s="25" t="str">
        <f>LEFT(S3988,3)</f>
        <v>Jun</v>
      </c>
      <c r="U3988" s="9" t="s">
        <v>29</v>
      </c>
      <c r="V3988" s="18">
        <v>6.4</v>
      </c>
      <c r="W3988" s="9">
        <v>24000</v>
      </c>
      <c r="X3988" s="9" t="s">
        <v>2882</v>
      </c>
      <c r="Y3988" s="9" t="s">
        <v>12206</v>
      </c>
      <c r="Z3988" s="9" t="s">
        <v>10166</v>
      </c>
      <c r="AA3988" s="19" t="s">
        <v>29</v>
      </c>
      <c r="AB3988" s="9">
        <v>13000000</v>
      </c>
      <c r="AC3988" s="9">
        <v>19937988</v>
      </c>
      <c r="AD3988" s="9" t="s">
        <v>2091</v>
      </c>
      <c r="AE3988" s="20">
        <v>99</v>
      </c>
    </row>
    <row r="3989" spans="1:31" x14ac:dyDescent="0.35">
      <c r="A3989" t="s">
        <v>12207</v>
      </c>
      <c r="B3989" t="s">
        <v>15</v>
      </c>
      <c r="C3989" t="s">
        <v>16</v>
      </c>
      <c r="D3989" s="2">
        <v>2001</v>
      </c>
      <c r="E3989" t="s">
        <v>11848</v>
      </c>
      <c r="F3989" s="2">
        <v>5.6</v>
      </c>
      <c r="G3989">
        <v>23000</v>
      </c>
      <c r="H3989" t="s">
        <v>5860</v>
      </c>
      <c r="I3989" t="s">
        <v>9218</v>
      </c>
      <c r="J3989" t="s">
        <v>9701</v>
      </c>
      <c r="K3989" s="3" t="s">
        <v>29</v>
      </c>
      <c r="L3989">
        <v>53000000</v>
      </c>
      <c r="M3989">
        <v>29715606</v>
      </c>
      <c r="N3989" t="s">
        <v>10704</v>
      </c>
      <c r="O3989" s="2">
        <v>102</v>
      </c>
      <c r="Q3989" s="10" t="s">
        <v>16</v>
      </c>
      <c r="R3989" s="21">
        <v>2001</v>
      </c>
      <c r="S3989" s="27" t="s">
        <v>13727</v>
      </c>
      <c r="T3989" s="25" t="str">
        <f>LEFT(S3989,3)</f>
        <v>May</v>
      </c>
      <c r="U3989" s="10" t="s">
        <v>29</v>
      </c>
      <c r="V3989" s="21">
        <v>5.6</v>
      </c>
      <c r="W3989" s="10">
        <v>23000</v>
      </c>
      <c r="X3989" s="10" t="s">
        <v>5860</v>
      </c>
      <c r="Y3989" s="10" t="s">
        <v>9218</v>
      </c>
      <c r="Z3989" s="10" t="s">
        <v>9701</v>
      </c>
      <c r="AA3989" s="22" t="s">
        <v>29</v>
      </c>
      <c r="AB3989" s="10">
        <v>53000000</v>
      </c>
      <c r="AC3989" s="10">
        <v>29715606</v>
      </c>
      <c r="AD3989" s="10" t="s">
        <v>10704</v>
      </c>
      <c r="AE3989" s="23">
        <v>102</v>
      </c>
    </row>
    <row r="3990" spans="1:31" x14ac:dyDescent="0.35">
      <c r="A3990" t="s">
        <v>4073</v>
      </c>
      <c r="B3990" t="s">
        <v>15</v>
      </c>
      <c r="C3990" t="s">
        <v>40</v>
      </c>
      <c r="D3990" s="2">
        <v>2001</v>
      </c>
      <c r="E3990" t="s">
        <v>12208</v>
      </c>
      <c r="F3990" s="2">
        <v>7.9</v>
      </c>
      <c r="G3990">
        <v>45000</v>
      </c>
      <c r="H3990" t="s">
        <v>12209</v>
      </c>
      <c r="I3990" t="s">
        <v>12209</v>
      </c>
      <c r="J3990" t="s">
        <v>12210</v>
      </c>
      <c r="K3990" s="3" t="s">
        <v>451</v>
      </c>
      <c r="L3990">
        <v>0</v>
      </c>
      <c r="M3990">
        <v>4858869</v>
      </c>
      <c r="N3990" t="s">
        <v>12211</v>
      </c>
      <c r="O3990" s="2">
        <v>98</v>
      </c>
      <c r="Q3990" s="9" t="s">
        <v>40</v>
      </c>
      <c r="R3990" s="18">
        <v>2001</v>
      </c>
      <c r="S3990" s="26" t="s">
        <v>13782</v>
      </c>
      <c r="T3990" s="25" t="str">
        <f>LEFT(S3990,3)</f>
        <v>Sep</v>
      </c>
      <c r="U3990" s="9" t="s">
        <v>451</v>
      </c>
      <c r="V3990" s="18">
        <v>7.9</v>
      </c>
      <c r="W3990" s="9">
        <v>45000</v>
      </c>
      <c r="X3990" s="9" t="s">
        <v>12209</v>
      </c>
      <c r="Y3990" s="9" t="s">
        <v>12209</v>
      </c>
      <c r="Z3990" s="9" t="s">
        <v>12210</v>
      </c>
      <c r="AA3990" s="19" t="s">
        <v>451</v>
      </c>
      <c r="AB3990" s="9">
        <v>0</v>
      </c>
      <c r="AC3990" s="9">
        <v>4858869</v>
      </c>
      <c r="AD3990" s="9" t="s">
        <v>12211</v>
      </c>
      <c r="AE3990" s="20">
        <v>98</v>
      </c>
    </row>
    <row r="3991" spans="1:31" x14ac:dyDescent="0.35">
      <c r="A3991" t="s">
        <v>12212</v>
      </c>
      <c r="B3991" t="s">
        <v>446</v>
      </c>
      <c r="C3991" t="s">
        <v>16</v>
      </c>
      <c r="D3991" s="2">
        <v>2001</v>
      </c>
      <c r="E3991" t="s">
        <v>11838</v>
      </c>
      <c r="F3991" s="2">
        <v>7.4</v>
      </c>
      <c r="G3991">
        <v>46000</v>
      </c>
      <c r="H3991" t="s">
        <v>10290</v>
      </c>
      <c r="I3991" t="s">
        <v>10290</v>
      </c>
      <c r="J3991" t="s">
        <v>10291</v>
      </c>
      <c r="K3991" s="3" t="s">
        <v>10292</v>
      </c>
      <c r="L3991">
        <v>7500000</v>
      </c>
      <c r="M3991">
        <v>11334547</v>
      </c>
      <c r="N3991" t="s">
        <v>10293</v>
      </c>
      <c r="O3991" s="2">
        <v>210</v>
      </c>
      <c r="Q3991" s="10" t="s">
        <v>16</v>
      </c>
      <c r="R3991" s="21">
        <v>2001</v>
      </c>
      <c r="S3991" s="27" t="s">
        <v>13724</v>
      </c>
      <c r="T3991" s="25" t="str">
        <f>LEFT(S3991,3)</f>
        <v>Dec</v>
      </c>
      <c r="U3991" s="10" t="s">
        <v>29</v>
      </c>
      <c r="V3991" s="21">
        <v>7.4</v>
      </c>
      <c r="W3991" s="10">
        <v>46000</v>
      </c>
      <c r="X3991" s="10" t="s">
        <v>10290</v>
      </c>
      <c r="Y3991" s="10" t="s">
        <v>10290</v>
      </c>
      <c r="Z3991" s="10" t="s">
        <v>10291</v>
      </c>
      <c r="AA3991" s="22" t="s">
        <v>10292</v>
      </c>
      <c r="AB3991" s="10">
        <v>7500000</v>
      </c>
      <c r="AC3991" s="10">
        <v>11334547</v>
      </c>
      <c r="AD3991" s="10" t="s">
        <v>10293</v>
      </c>
      <c r="AE3991" s="23">
        <v>210</v>
      </c>
    </row>
    <row r="3992" spans="1:31" x14ac:dyDescent="0.35">
      <c r="A3992" t="s">
        <v>12213</v>
      </c>
      <c r="B3992" t="s">
        <v>15</v>
      </c>
      <c r="C3992" t="s">
        <v>40</v>
      </c>
      <c r="D3992" s="2">
        <v>2001</v>
      </c>
      <c r="E3992" t="s">
        <v>12214</v>
      </c>
      <c r="F3992" s="2">
        <v>6.8</v>
      </c>
      <c r="G3992">
        <v>24000</v>
      </c>
      <c r="H3992" t="s">
        <v>12215</v>
      </c>
      <c r="I3992" t="s">
        <v>12216</v>
      </c>
      <c r="J3992" t="s">
        <v>10566</v>
      </c>
      <c r="K3992" s="3" t="s">
        <v>21</v>
      </c>
      <c r="L3992">
        <v>15000000</v>
      </c>
      <c r="M3992">
        <v>2300684</v>
      </c>
      <c r="N3992" t="s">
        <v>11060</v>
      </c>
      <c r="O3992" s="2">
        <v>98</v>
      </c>
      <c r="Q3992" s="9" t="s">
        <v>40</v>
      </c>
      <c r="R3992" s="18">
        <v>2001</v>
      </c>
      <c r="S3992" s="26" t="s">
        <v>13783</v>
      </c>
      <c r="T3992" s="25" t="str">
        <f>LEFT(S3992,3)</f>
        <v>Oct</v>
      </c>
      <c r="U3992" s="9" t="s">
        <v>5816</v>
      </c>
      <c r="V3992" s="18">
        <v>6.8</v>
      </c>
      <c r="W3992" s="9">
        <v>24000</v>
      </c>
      <c r="X3992" s="9" t="s">
        <v>12215</v>
      </c>
      <c r="Y3992" s="9" t="s">
        <v>12216</v>
      </c>
      <c r="Z3992" s="9" t="s">
        <v>10566</v>
      </c>
      <c r="AA3992" s="19" t="s">
        <v>21</v>
      </c>
      <c r="AB3992" s="9">
        <v>15000000</v>
      </c>
      <c r="AC3992" s="9">
        <v>2300684</v>
      </c>
      <c r="AD3992" s="9" t="s">
        <v>11060</v>
      </c>
      <c r="AE3992" s="20">
        <v>98</v>
      </c>
    </row>
    <row r="3993" spans="1:31" x14ac:dyDescent="0.35">
      <c r="A3993" t="s">
        <v>12217</v>
      </c>
      <c r="B3993" t="s">
        <v>15</v>
      </c>
      <c r="C3993" t="s">
        <v>40</v>
      </c>
      <c r="D3993" s="2">
        <v>2001</v>
      </c>
      <c r="E3993" t="s">
        <v>11869</v>
      </c>
      <c r="F3993" s="2">
        <v>6.3</v>
      </c>
      <c r="G3993">
        <v>8100</v>
      </c>
      <c r="H3993" t="s">
        <v>12218</v>
      </c>
      <c r="I3993" t="s">
        <v>4952</v>
      </c>
      <c r="J3993" t="s">
        <v>12218</v>
      </c>
      <c r="K3993" s="3" t="s">
        <v>29</v>
      </c>
      <c r="L3993">
        <v>0</v>
      </c>
      <c r="M3993">
        <v>4931888</v>
      </c>
      <c r="N3993" t="s">
        <v>7525</v>
      </c>
      <c r="O3993" s="2">
        <v>115</v>
      </c>
      <c r="Q3993" s="10" t="s">
        <v>40</v>
      </c>
      <c r="R3993" s="21">
        <v>2001</v>
      </c>
      <c r="S3993" s="27" t="s">
        <v>13732</v>
      </c>
      <c r="T3993" s="25" t="str">
        <f>LEFT(S3993,3)</f>
        <v>Jun</v>
      </c>
      <c r="U3993" s="10" t="s">
        <v>29</v>
      </c>
      <c r="V3993" s="21">
        <v>6.3</v>
      </c>
      <c r="W3993" s="10">
        <v>8100</v>
      </c>
      <c r="X3993" s="10" t="s">
        <v>12218</v>
      </c>
      <c r="Y3993" s="10" t="s">
        <v>4952</v>
      </c>
      <c r="Z3993" s="10" t="s">
        <v>12218</v>
      </c>
      <c r="AA3993" s="22" t="s">
        <v>29</v>
      </c>
      <c r="AB3993" s="10">
        <v>0</v>
      </c>
      <c r="AC3993" s="10">
        <v>4931888</v>
      </c>
      <c r="AD3993" s="10" t="s">
        <v>7525</v>
      </c>
      <c r="AE3993" s="23">
        <v>115</v>
      </c>
    </row>
    <row r="3994" spans="1:31" x14ac:dyDescent="0.35">
      <c r="A3994" t="s">
        <v>12219</v>
      </c>
      <c r="B3994" t="s">
        <v>15</v>
      </c>
      <c r="C3994" t="s">
        <v>40</v>
      </c>
      <c r="D3994" s="2">
        <v>2001</v>
      </c>
      <c r="E3994" t="s">
        <v>12220</v>
      </c>
      <c r="F3994" s="2">
        <v>6.3</v>
      </c>
      <c r="G3994">
        <v>8100</v>
      </c>
      <c r="H3994" t="s">
        <v>12221</v>
      </c>
      <c r="I3994" t="s">
        <v>9634</v>
      </c>
      <c r="J3994" t="s">
        <v>6432</v>
      </c>
      <c r="K3994" s="3" t="s">
        <v>29</v>
      </c>
      <c r="L3994">
        <v>0</v>
      </c>
      <c r="M3994">
        <v>830286</v>
      </c>
      <c r="N3994" t="s">
        <v>12222</v>
      </c>
      <c r="O3994" s="2">
        <v>94</v>
      </c>
      <c r="Q3994" s="9" t="s">
        <v>40</v>
      </c>
      <c r="R3994" s="18">
        <v>2001</v>
      </c>
      <c r="S3994" s="26" t="s">
        <v>13749</v>
      </c>
      <c r="T3994" s="25" t="str">
        <f>LEFT(S3994,3)</f>
        <v>Mar</v>
      </c>
      <c r="U3994" s="9" t="s">
        <v>21</v>
      </c>
      <c r="V3994" s="18">
        <v>6.3</v>
      </c>
      <c r="W3994" s="9">
        <v>8100</v>
      </c>
      <c r="X3994" s="9" t="s">
        <v>12221</v>
      </c>
      <c r="Y3994" s="9" t="s">
        <v>9634</v>
      </c>
      <c r="Z3994" s="9" t="s">
        <v>6432</v>
      </c>
      <c r="AA3994" s="19" t="s">
        <v>29</v>
      </c>
      <c r="AB3994" s="9">
        <v>0</v>
      </c>
      <c r="AC3994" s="9">
        <v>830286</v>
      </c>
      <c r="AD3994" s="9" t="s">
        <v>12222</v>
      </c>
      <c r="AE3994" s="20">
        <v>94</v>
      </c>
    </row>
    <row r="3995" spans="1:31" x14ac:dyDescent="0.35">
      <c r="A3995" t="s">
        <v>12223</v>
      </c>
      <c r="B3995" t="s">
        <v>1998</v>
      </c>
      <c r="C3995" t="s">
        <v>33</v>
      </c>
      <c r="D3995" s="2">
        <v>2001</v>
      </c>
      <c r="E3995" t="s">
        <v>11582</v>
      </c>
      <c r="F3995" s="2">
        <v>4.8</v>
      </c>
      <c r="G3995">
        <v>14000</v>
      </c>
      <c r="H3995" t="s">
        <v>706</v>
      </c>
      <c r="I3995" t="s">
        <v>7454</v>
      </c>
      <c r="J3995" t="s">
        <v>12224</v>
      </c>
      <c r="K3995" s="3" t="s">
        <v>5816</v>
      </c>
      <c r="L3995">
        <v>40000000</v>
      </c>
      <c r="M3995">
        <v>32533802</v>
      </c>
      <c r="N3995" t="s">
        <v>3699</v>
      </c>
      <c r="O3995" s="2">
        <v>104</v>
      </c>
      <c r="Q3995" s="10" t="s">
        <v>33</v>
      </c>
      <c r="R3995" s="21">
        <v>2001</v>
      </c>
      <c r="S3995" s="27" t="s">
        <v>13692</v>
      </c>
      <c r="T3995" s="25" t="str">
        <f>LEFT(S3995,3)</f>
        <v>Sep</v>
      </c>
      <c r="U3995" s="10" t="s">
        <v>29</v>
      </c>
      <c r="V3995" s="21">
        <v>4.8</v>
      </c>
      <c r="W3995" s="10">
        <v>14000</v>
      </c>
      <c r="X3995" s="10" t="s">
        <v>706</v>
      </c>
      <c r="Y3995" s="10" t="s">
        <v>7454</v>
      </c>
      <c r="Z3995" s="10" t="s">
        <v>12224</v>
      </c>
      <c r="AA3995" s="22" t="s">
        <v>5816</v>
      </c>
      <c r="AB3995" s="10">
        <v>40000000</v>
      </c>
      <c r="AC3995" s="10">
        <v>32533802</v>
      </c>
      <c r="AD3995" s="10" t="s">
        <v>3699</v>
      </c>
      <c r="AE3995" s="23">
        <v>104</v>
      </c>
    </row>
    <row r="3996" spans="1:31" x14ac:dyDescent="0.35">
      <c r="A3996" t="s">
        <v>12225</v>
      </c>
      <c r="B3996" t="s">
        <v>15</v>
      </c>
      <c r="C3996" t="s">
        <v>16</v>
      </c>
      <c r="D3996" s="2">
        <v>2001</v>
      </c>
      <c r="E3996" t="s">
        <v>11930</v>
      </c>
      <c r="F3996" s="2">
        <v>6.1</v>
      </c>
      <c r="G3996">
        <v>19000</v>
      </c>
      <c r="H3996" t="s">
        <v>12226</v>
      </c>
      <c r="I3996" t="s">
        <v>5253</v>
      </c>
      <c r="J3996" t="s">
        <v>12227</v>
      </c>
      <c r="K3996" s="3" t="s">
        <v>29</v>
      </c>
      <c r="L3996">
        <v>5000000</v>
      </c>
      <c r="M3996">
        <v>19260537</v>
      </c>
      <c r="N3996" t="s">
        <v>12228</v>
      </c>
      <c r="O3996" s="2">
        <v>95</v>
      </c>
      <c r="Q3996" s="9" t="s">
        <v>16</v>
      </c>
      <c r="R3996" s="18">
        <v>2001</v>
      </c>
      <c r="S3996" s="26" t="s">
        <v>13744</v>
      </c>
      <c r="T3996" s="25" t="str">
        <f>LEFT(S3996,3)</f>
        <v>Aug</v>
      </c>
      <c r="U3996" s="9" t="s">
        <v>29</v>
      </c>
      <c r="V3996" s="18">
        <v>6.1</v>
      </c>
      <c r="W3996" s="9">
        <v>19000</v>
      </c>
      <c r="X3996" s="9" t="s">
        <v>12226</v>
      </c>
      <c r="Y3996" s="9" t="s">
        <v>5253</v>
      </c>
      <c r="Z3996" s="9" t="s">
        <v>12227</v>
      </c>
      <c r="AA3996" s="19" t="s">
        <v>29</v>
      </c>
      <c r="AB3996" s="9">
        <v>5000000</v>
      </c>
      <c r="AC3996" s="9">
        <v>19260537</v>
      </c>
      <c r="AD3996" s="9" t="s">
        <v>12228</v>
      </c>
      <c r="AE3996" s="20">
        <v>95</v>
      </c>
    </row>
    <row r="3997" spans="1:31" x14ac:dyDescent="0.35">
      <c r="A3997" t="s">
        <v>12229</v>
      </c>
      <c r="B3997" t="s">
        <v>15</v>
      </c>
      <c r="C3997" t="s">
        <v>40</v>
      </c>
      <c r="D3997" s="2">
        <v>2001</v>
      </c>
      <c r="E3997" t="s">
        <v>12230</v>
      </c>
      <c r="F3997" s="2">
        <v>6.1</v>
      </c>
      <c r="G3997">
        <v>25000</v>
      </c>
      <c r="H3997" t="s">
        <v>12231</v>
      </c>
      <c r="I3997" t="s">
        <v>12232</v>
      </c>
      <c r="J3997" t="s">
        <v>5210</v>
      </c>
      <c r="K3997" s="3" t="s">
        <v>21</v>
      </c>
      <c r="L3997">
        <v>13000000</v>
      </c>
      <c r="M3997">
        <v>16171098</v>
      </c>
      <c r="N3997" t="s">
        <v>11060</v>
      </c>
      <c r="O3997" s="2">
        <v>93</v>
      </c>
      <c r="Q3997" s="10" t="s">
        <v>40</v>
      </c>
      <c r="R3997" s="21">
        <v>2001</v>
      </c>
      <c r="S3997" s="27" t="s">
        <v>13784</v>
      </c>
      <c r="T3997" s="25" t="str">
        <f>LEFT(S3997,3)</f>
        <v>Feb</v>
      </c>
      <c r="U3997" s="10" t="s">
        <v>29</v>
      </c>
      <c r="V3997" s="21">
        <v>6.1</v>
      </c>
      <c r="W3997" s="10">
        <v>25000</v>
      </c>
      <c r="X3997" s="10" t="s">
        <v>12231</v>
      </c>
      <c r="Y3997" s="10" t="s">
        <v>12232</v>
      </c>
      <c r="Z3997" s="10" t="s">
        <v>5210</v>
      </c>
      <c r="AA3997" s="22" t="s">
        <v>21</v>
      </c>
      <c r="AB3997" s="10">
        <v>13000000</v>
      </c>
      <c r="AC3997" s="10">
        <v>16171098</v>
      </c>
      <c r="AD3997" s="10" t="s">
        <v>11060</v>
      </c>
      <c r="AE3997" s="23">
        <v>93</v>
      </c>
    </row>
    <row r="3998" spans="1:31" x14ac:dyDescent="0.35">
      <c r="A3998" t="s">
        <v>12233</v>
      </c>
      <c r="B3998" t="s">
        <v>15</v>
      </c>
      <c r="C3998" t="s">
        <v>40</v>
      </c>
      <c r="D3998" s="2">
        <v>2001</v>
      </c>
      <c r="E3998" t="s">
        <v>12234</v>
      </c>
      <c r="F3998" s="2">
        <v>6.4</v>
      </c>
      <c r="G3998">
        <v>18000</v>
      </c>
      <c r="H3998" t="s">
        <v>12235</v>
      </c>
      <c r="I3998" t="s">
        <v>10730</v>
      </c>
      <c r="J3998" t="s">
        <v>5295</v>
      </c>
      <c r="K3998" s="3" t="s">
        <v>451</v>
      </c>
      <c r="L3998">
        <v>0</v>
      </c>
      <c r="M3998">
        <v>1574660</v>
      </c>
      <c r="N3998" t="s">
        <v>7525</v>
      </c>
      <c r="O3998" s="2">
        <v>96</v>
      </c>
      <c r="Q3998" s="9" t="s">
        <v>40</v>
      </c>
      <c r="R3998" s="18">
        <v>2001</v>
      </c>
      <c r="S3998" s="26" t="s">
        <v>13785</v>
      </c>
      <c r="T3998" s="25" t="str">
        <f>LEFT(S3998,3)</f>
        <v>Sep</v>
      </c>
      <c r="U3998" s="9" t="s">
        <v>451</v>
      </c>
      <c r="V3998" s="18">
        <v>6.4</v>
      </c>
      <c r="W3998" s="9">
        <v>18000</v>
      </c>
      <c r="X3998" s="9" t="s">
        <v>12235</v>
      </c>
      <c r="Y3998" s="9" t="s">
        <v>10730</v>
      </c>
      <c r="Z3998" s="9" t="s">
        <v>5295</v>
      </c>
      <c r="AA3998" s="19" t="s">
        <v>451</v>
      </c>
      <c r="AB3998" s="9">
        <v>0</v>
      </c>
      <c r="AC3998" s="9">
        <v>1574660</v>
      </c>
      <c r="AD3998" s="9" t="s">
        <v>7525</v>
      </c>
      <c r="AE3998" s="20">
        <v>96</v>
      </c>
    </row>
    <row r="3999" spans="1:31" x14ac:dyDescent="0.35">
      <c r="A3999" t="s">
        <v>12236</v>
      </c>
      <c r="B3999" t="s">
        <v>15</v>
      </c>
      <c r="C3999" t="s">
        <v>40</v>
      </c>
      <c r="D3999" s="2">
        <v>2001</v>
      </c>
      <c r="E3999" t="s">
        <v>11930</v>
      </c>
      <c r="F3999" s="2">
        <v>6.4</v>
      </c>
      <c r="G3999">
        <v>18000</v>
      </c>
      <c r="H3999" t="s">
        <v>9080</v>
      </c>
      <c r="I3999" t="s">
        <v>9080</v>
      </c>
      <c r="J3999" t="s">
        <v>9081</v>
      </c>
      <c r="K3999" s="3" t="s">
        <v>29</v>
      </c>
      <c r="L3999">
        <v>5000000</v>
      </c>
      <c r="M3999">
        <v>5480653</v>
      </c>
      <c r="N3999" t="s">
        <v>10584</v>
      </c>
      <c r="O3999" s="2">
        <v>95</v>
      </c>
      <c r="Q3999" s="10" t="s">
        <v>40</v>
      </c>
      <c r="R3999" s="21">
        <v>2001</v>
      </c>
      <c r="S3999" s="27" t="s">
        <v>13744</v>
      </c>
      <c r="T3999" s="25" t="str">
        <f>LEFT(S3999,3)</f>
        <v>Aug</v>
      </c>
      <c r="U3999" s="10" t="s">
        <v>29</v>
      </c>
      <c r="V3999" s="21">
        <v>6.4</v>
      </c>
      <c r="W3999" s="10">
        <v>18000</v>
      </c>
      <c r="X3999" s="10" t="s">
        <v>9080</v>
      </c>
      <c r="Y3999" s="10" t="s">
        <v>9080</v>
      </c>
      <c r="Z3999" s="10" t="s">
        <v>9081</v>
      </c>
      <c r="AA3999" s="22" t="s">
        <v>29</v>
      </c>
      <c r="AB3999" s="10">
        <v>5000000</v>
      </c>
      <c r="AC3999" s="10">
        <v>5480653</v>
      </c>
      <c r="AD3999" s="10" t="s">
        <v>10584</v>
      </c>
      <c r="AE3999" s="23">
        <v>95</v>
      </c>
    </row>
    <row r="4000" spans="1:31" x14ac:dyDescent="0.35">
      <c r="A4000" t="s">
        <v>12237</v>
      </c>
      <c r="B4000" t="s">
        <v>15</v>
      </c>
      <c r="C4000" t="s">
        <v>40</v>
      </c>
      <c r="D4000" s="2">
        <v>2001</v>
      </c>
      <c r="E4000" t="s">
        <v>12109</v>
      </c>
      <c r="F4000" s="2">
        <v>6.1</v>
      </c>
      <c r="G4000">
        <v>29000</v>
      </c>
      <c r="H4000" t="s">
        <v>12238</v>
      </c>
      <c r="I4000" t="s">
        <v>12239</v>
      </c>
      <c r="J4000" t="s">
        <v>9725</v>
      </c>
      <c r="K4000" s="3" t="s">
        <v>29</v>
      </c>
      <c r="L4000">
        <v>18000000</v>
      </c>
      <c r="M4000">
        <v>13578186</v>
      </c>
      <c r="N4000" t="s">
        <v>9451</v>
      </c>
      <c r="O4000" s="2">
        <v>93</v>
      </c>
      <c r="Q4000" s="9" t="s">
        <v>40</v>
      </c>
      <c r="R4000" s="18">
        <v>2001</v>
      </c>
      <c r="S4000" s="26" t="s">
        <v>13768</v>
      </c>
      <c r="T4000" s="25" t="str">
        <f>LEFT(S4000,3)</f>
        <v>Apr</v>
      </c>
      <c r="U4000" s="9" t="s">
        <v>29</v>
      </c>
      <c r="V4000" s="18">
        <v>6.1</v>
      </c>
      <c r="W4000" s="9">
        <v>29000</v>
      </c>
      <c r="X4000" s="9" t="s">
        <v>12238</v>
      </c>
      <c r="Y4000" s="9" t="s">
        <v>12239</v>
      </c>
      <c r="Z4000" s="9" t="s">
        <v>9725</v>
      </c>
      <c r="AA4000" s="19" t="s">
        <v>29</v>
      </c>
      <c r="AB4000" s="9">
        <v>18000000</v>
      </c>
      <c r="AC4000" s="9">
        <v>13578186</v>
      </c>
      <c r="AD4000" s="9" t="s">
        <v>9451</v>
      </c>
      <c r="AE4000" s="20">
        <v>93</v>
      </c>
    </row>
    <row r="4001" spans="1:31" x14ac:dyDescent="0.35">
      <c r="A4001" t="s">
        <v>12240</v>
      </c>
      <c r="B4001" t="s">
        <v>32</v>
      </c>
      <c r="C4001" t="s">
        <v>40</v>
      </c>
      <c r="D4001" s="2">
        <v>2001</v>
      </c>
      <c r="E4001" t="s">
        <v>11815</v>
      </c>
      <c r="F4001" s="2">
        <v>4.7</v>
      </c>
      <c r="G4001">
        <v>42000</v>
      </c>
      <c r="H4001" t="s">
        <v>11395</v>
      </c>
      <c r="I4001" t="s">
        <v>10337</v>
      </c>
      <c r="J4001" t="s">
        <v>1484</v>
      </c>
      <c r="K4001" s="3" t="s">
        <v>29</v>
      </c>
      <c r="L4001">
        <v>70000000</v>
      </c>
      <c r="M4001">
        <v>176104344</v>
      </c>
      <c r="N4001" t="s">
        <v>179</v>
      </c>
      <c r="O4001" s="2">
        <v>87</v>
      </c>
      <c r="Q4001" s="10" t="s">
        <v>40</v>
      </c>
      <c r="R4001" s="21">
        <v>2001</v>
      </c>
      <c r="S4001" s="27" t="s">
        <v>13720</v>
      </c>
      <c r="T4001" s="25" t="str">
        <f>LEFT(S4001,3)</f>
        <v>Jun</v>
      </c>
      <c r="U4001" s="10" t="s">
        <v>29</v>
      </c>
      <c r="V4001" s="21">
        <v>4.7</v>
      </c>
      <c r="W4001" s="10">
        <v>42000</v>
      </c>
      <c r="X4001" s="10" t="s">
        <v>11395</v>
      </c>
      <c r="Y4001" s="10" t="s">
        <v>10337</v>
      </c>
      <c r="Z4001" s="10" t="s">
        <v>1484</v>
      </c>
      <c r="AA4001" s="22" t="s">
        <v>29</v>
      </c>
      <c r="AB4001" s="10">
        <v>70000000</v>
      </c>
      <c r="AC4001" s="10">
        <v>176104344</v>
      </c>
      <c r="AD4001" s="10" t="s">
        <v>179</v>
      </c>
      <c r="AE4001" s="23">
        <v>87</v>
      </c>
    </row>
  </sheetData>
  <conditionalFormatting sqref="X2:X4001">
    <cfRule type="colorScale" priority="2">
      <colorScale>
        <cfvo type="min"/>
        <cfvo type="percentile" val="50"/>
        <cfvo type="max"/>
        <color rgb="FFF8696B"/>
        <color rgb="FFFCFCFF"/>
        <color rgb="FF5A8AC6"/>
      </colorScale>
    </cfRule>
  </conditionalFormatting>
  <conditionalFormatting sqref="Y2:Y4001">
    <cfRule type="colorScale" priority="1">
      <colorScale>
        <cfvo type="min"/>
        <cfvo type="percentile" val="50"/>
        <cfvo type="max"/>
        <color rgb="FF5A8AC6"/>
        <color rgb="FFFCFCFF"/>
        <color rgb="FFF8696B"/>
      </colorScale>
    </cfRule>
  </conditionalFormatting>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68F18-D88D-44C7-9A1F-0B9B8CC0EA94}">
  <dimension ref="A1:M109"/>
  <sheetViews>
    <sheetView topLeftCell="A10" zoomScale="43" zoomScaleNormal="89" workbookViewId="0">
      <selection activeCell="N31" sqref="N31"/>
    </sheetView>
  </sheetViews>
  <sheetFormatPr defaultRowHeight="14.5" x14ac:dyDescent="0.35"/>
  <cols>
    <col min="1" max="1" width="21.90625" bestFit="1" customWidth="1"/>
    <col min="2" max="2" width="24.36328125" bestFit="1" customWidth="1"/>
    <col min="3" max="3" width="15.54296875" bestFit="1" customWidth="1"/>
    <col min="4" max="4" width="18.26953125" bestFit="1" customWidth="1"/>
    <col min="5" max="5" width="17" bestFit="1" customWidth="1"/>
    <col min="6" max="6" width="17.1796875" bestFit="1" customWidth="1"/>
    <col min="7" max="7" width="17" bestFit="1" customWidth="1"/>
    <col min="8" max="8" width="26.26953125" bestFit="1" customWidth="1"/>
    <col min="9" max="9" width="23.81640625" customWidth="1"/>
    <col min="10" max="10" width="13.26953125" bestFit="1" customWidth="1"/>
    <col min="11" max="11" width="15" bestFit="1" customWidth="1"/>
    <col min="12" max="13" width="21" bestFit="1" customWidth="1"/>
    <col min="14" max="14" width="13.90625" customWidth="1"/>
    <col min="15" max="30" width="4.81640625" bestFit="1" customWidth="1"/>
    <col min="31" max="31" width="10.36328125" bestFit="1" customWidth="1"/>
    <col min="32" max="32" width="11.36328125" bestFit="1" customWidth="1"/>
    <col min="33" max="33" width="11.54296875" bestFit="1" customWidth="1"/>
    <col min="34" max="34" width="13.7265625" bestFit="1" customWidth="1"/>
    <col min="35" max="35" width="12.90625" bestFit="1" customWidth="1"/>
    <col min="36" max="36" width="11.36328125" bestFit="1" customWidth="1"/>
    <col min="37" max="37" width="11.54296875" bestFit="1" customWidth="1"/>
    <col min="38" max="38" width="13.7265625" bestFit="1" customWidth="1"/>
    <col min="39" max="39" width="12.90625" bestFit="1" customWidth="1"/>
    <col min="40" max="40" width="11.36328125" bestFit="1" customWidth="1"/>
    <col min="41" max="41" width="11.54296875" bestFit="1" customWidth="1"/>
    <col min="42" max="42" width="13.7265625" bestFit="1" customWidth="1"/>
    <col min="43" max="43" width="12.90625" bestFit="1" customWidth="1"/>
    <col min="44" max="44" width="11.36328125" bestFit="1" customWidth="1"/>
    <col min="45" max="45" width="11.54296875" bestFit="1" customWidth="1"/>
    <col min="46" max="46" width="13.7265625" bestFit="1" customWidth="1"/>
    <col min="47" max="47" width="12.90625" bestFit="1" customWidth="1"/>
    <col min="48" max="48" width="11.36328125" bestFit="1" customWidth="1"/>
    <col min="49" max="49" width="11.54296875" bestFit="1" customWidth="1"/>
    <col min="50" max="50" width="13.7265625" bestFit="1" customWidth="1"/>
    <col min="51" max="51" width="12.90625" bestFit="1" customWidth="1"/>
    <col min="52" max="52" width="11.36328125" bestFit="1" customWidth="1"/>
    <col min="53" max="53" width="11.54296875" bestFit="1" customWidth="1"/>
    <col min="54" max="54" width="13.7265625" bestFit="1" customWidth="1"/>
    <col min="55" max="55" width="12.90625" bestFit="1" customWidth="1"/>
    <col min="56" max="56" width="11.36328125" bestFit="1" customWidth="1"/>
    <col min="57" max="57" width="11.54296875" bestFit="1" customWidth="1"/>
    <col min="58" max="58" width="13.7265625" bestFit="1" customWidth="1"/>
    <col min="59" max="59" width="12.90625" bestFit="1" customWidth="1"/>
    <col min="60" max="60" width="11.36328125" bestFit="1" customWidth="1"/>
    <col min="61" max="61" width="11.54296875" bestFit="1" customWidth="1"/>
    <col min="62" max="62" width="13.7265625" bestFit="1" customWidth="1"/>
    <col min="63" max="63" width="12.90625" bestFit="1" customWidth="1"/>
    <col min="64" max="64" width="11.36328125" bestFit="1" customWidth="1"/>
    <col min="65" max="65" width="11.54296875" bestFit="1" customWidth="1"/>
    <col min="66" max="66" width="13.7265625" bestFit="1" customWidth="1"/>
    <col min="67" max="67" width="12.90625" bestFit="1" customWidth="1"/>
    <col min="68" max="68" width="11.36328125" bestFit="1" customWidth="1"/>
    <col min="69" max="69" width="11.54296875" bestFit="1" customWidth="1"/>
    <col min="70" max="70" width="13.7265625" bestFit="1" customWidth="1"/>
    <col min="71" max="71" width="12.90625" bestFit="1" customWidth="1"/>
    <col min="72" max="72" width="11.36328125" bestFit="1" customWidth="1"/>
    <col min="73" max="73" width="11.54296875" bestFit="1" customWidth="1"/>
    <col min="74" max="74" width="13.7265625" bestFit="1" customWidth="1"/>
    <col min="75" max="75" width="12.90625" bestFit="1" customWidth="1"/>
    <col min="76" max="76" width="11.36328125" bestFit="1" customWidth="1"/>
    <col min="77" max="77" width="11.54296875" bestFit="1" customWidth="1"/>
    <col min="78" max="78" width="13.7265625" bestFit="1" customWidth="1"/>
    <col min="79" max="79" width="12.90625" bestFit="1" customWidth="1"/>
    <col min="80" max="80" width="11.36328125" bestFit="1" customWidth="1"/>
    <col min="81" max="81" width="11.54296875" bestFit="1" customWidth="1"/>
    <col min="82" max="82" width="13.7265625" bestFit="1" customWidth="1"/>
    <col min="83" max="83" width="12.90625" bestFit="1" customWidth="1"/>
    <col min="84" max="84" width="11.36328125" bestFit="1" customWidth="1"/>
    <col min="85" max="85" width="11.54296875" bestFit="1" customWidth="1"/>
    <col min="86" max="86" width="13.7265625" bestFit="1" customWidth="1"/>
    <col min="87" max="87" width="12.90625" bestFit="1" customWidth="1"/>
    <col min="88" max="88" width="11.36328125" bestFit="1" customWidth="1"/>
    <col min="89" max="89" width="11.54296875" bestFit="1" customWidth="1"/>
    <col min="90" max="90" width="13.7265625" bestFit="1" customWidth="1"/>
    <col min="91" max="91" width="12.90625" bestFit="1" customWidth="1"/>
    <col min="92" max="92" width="11.36328125" bestFit="1" customWidth="1"/>
    <col min="93" max="93" width="11.54296875" bestFit="1" customWidth="1"/>
    <col min="94" max="94" width="13.7265625" bestFit="1" customWidth="1"/>
    <col min="95" max="95" width="12.90625" bestFit="1" customWidth="1"/>
    <col min="96" max="96" width="11.36328125" bestFit="1" customWidth="1"/>
    <col min="97" max="97" width="11.54296875" bestFit="1" customWidth="1"/>
    <col min="98" max="98" width="13.7265625" bestFit="1" customWidth="1"/>
    <col min="99" max="99" width="12.90625" bestFit="1" customWidth="1"/>
    <col min="100" max="100" width="11.36328125" bestFit="1" customWidth="1"/>
    <col min="101" max="101" width="11.54296875" bestFit="1" customWidth="1"/>
    <col min="102" max="102" width="13.7265625" bestFit="1" customWidth="1"/>
    <col min="103" max="103" width="12.90625" bestFit="1" customWidth="1"/>
    <col min="104" max="104" width="11.36328125" bestFit="1" customWidth="1"/>
    <col min="105" max="105" width="11.54296875" bestFit="1" customWidth="1"/>
    <col min="106" max="106" width="13.7265625" bestFit="1" customWidth="1"/>
    <col min="107" max="107" width="12.90625" bestFit="1" customWidth="1"/>
    <col min="108" max="108" width="11.36328125" bestFit="1" customWidth="1"/>
    <col min="109" max="109" width="11.54296875" bestFit="1" customWidth="1"/>
    <col min="110" max="110" width="13.7265625" bestFit="1" customWidth="1"/>
    <col min="111" max="111" width="12.90625" bestFit="1" customWidth="1"/>
    <col min="112" max="112" width="11.36328125" bestFit="1" customWidth="1"/>
    <col min="113" max="113" width="11.54296875" bestFit="1" customWidth="1"/>
    <col min="114" max="114" width="13.7265625" bestFit="1" customWidth="1"/>
    <col min="115" max="115" width="12.90625" bestFit="1" customWidth="1"/>
    <col min="116" max="116" width="11.36328125" bestFit="1" customWidth="1"/>
    <col min="117" max="117" width="11.54296875" bestFit="1" customWidth="1"/>
    <col min="118" max="118" width="13.7265625" bestFit="1" customWidth="1"/>
    <col min="119" max="119" width="12.90625" bestFit="1" customWidth="1"/>
    <col min="120" max="120" width="11.36328125" bestFit="1" customWidth="1"/>
    <col min="121" max="121" width="11.54296875" bestFit="1" customWidth="1"/>
    <col min="122" max="122" width="13.7265625" bestFit="1" customWidth="1"/>
    <col min="123" max="123" width="12.90625" bestFit="1" customWidth="1"/>
    <col min="124" max="124" width="11.36328125" bestFit="1" customWidth="1"/>
    <col min="125" max="125" width="11.54296875" bestFit="1" customWidth="1"/>
    <col min="126" max="126" width="13.7265625" bestFit="1" customWidth="1"/>
    <col min="127" max="127" width="12.90625" bestFit="1" customWidth="1"/>
    <col min="128" max="128" width="11.36328125" bestFit="1" customWidth="1"/>
    <col min="129" max="129" width="11.54296875" bestFit="1" customWidth="1"/>
    <col min="130" max="130" width="13.7265625" bestFit="1" customWidth="1"/>
    <col min="131" max="131" width="12.90625" bestFit="1" customWidth="1"/>
    <col min="132" max="132" width="11.36328125" bestFit="1" customWidth="1"/>
    <col min="133" max="133" width="11.54296875" bestFit="1" customWidth="1"/>
    <col min="134" max="134" width="13.7265625" bestFit="1" customWidth="1"/>
    <col min="135" max="135" width="12.90625" bestFit="1" customWidth="1"/>
    <col min="136" max="136" width="11.36328125" bestFit="1" customWidth="1"/>
    <col min="137" max="137" width="11.54296875" bestFit="1" customWidth="1"/>
    <col min="138" max="138" width="13.7265625" bestFit="1" customWidth="1"/>
    <col min="139" max="139" width="12.90625" bestFit="1" customWidth="1"/>
    <col min="140" max="140" width="11.36328125" bestFit="1" customWidth="1"/>
    <col min="141" max="141" width="11.54296875" bestFit="1" customWidth="1"/>
    <col min="142" max="142" width="13.7265625" bestFit="1" customWidth="1"/>
    <col min="143" max="143" width="12.90625" bestFit="1" customWidth="1"/>
    <col min="144" max="144" width="11.36328125" bestFit="1" customWidth="1"/>
    <col min="145" max="145" width="11.54296875" bestFit="1" customWidth="1"/>
    <col min="146" max="146" width="13.7265625" bestFit="1" customWidth="1"/>
    <col min="147" max="147" width="12.90625" bestFit="1" customWidth="1"/>
    <col min="148" max="148" width="11.36328125" bestFit="1" customWidth="1"/>
    <col min="149" max="149" width="11.54296875" bestFit="1" customWidth="1"/>
    <col min="150" max="150" width="13.7265625" bestFit="1" customWidth="1"/>
    <col min="151" max="151" width="12.90625" bestFit="1" customWidth="1"/>
    <col min="152" max="152" width="11.36328125" bestFit="1" customWidth="1"/>
    <col min="153" max="153" width="11.54296875" bestFit="1" customWidth="1"/>
    <col min="154" max="154" width="13.7265625" bestFit="1" customWidth="1"/>
    <col min="155" max="155" width="12.90625" bestFit="1" customWidth="1"/>
    <col min="156" max="156" width="11.36328125" bestFit="1" customWidth="1"/>
    <col min="157" max="157" width="11.54296875" bestFit="1" customWidth="1"/>
    <col min="158" max="158" width="13.7265625" bestFit="1" customWidth="1"/>
    <col min="159" max="159" width="12.90625" bestFit="1" customWidth="1"/>
    <col min="160" max="160" width="11.36328125" bestFit="1" customWidth="1"/>
    <col min="161" max="161" width="11.54296875" bestFit="1" customWidth="1"/>
    <col min="162" max="162" width="13.7265625" bestFit="1" customWidth="1"/>
    <col min="163" max="163" width="12.90625" bestFit="1" customWidth="1"/>
    <col min="164" max="164" width="11.36328125" bestFit="1" customWidth="1"/>
    <col min="165" max="165" width="11.54296875" bestFit="1" customWidth="1"/>
    <col min="166" max="166" width="13.7265625" bestFit="1" customWidth="1"/>
    <col min="167" max="167" width="12.90625" bestFit="1" customWidth="1"/>
    <col min="168" max="168" width="11.36328125" bestFit="1" customWidth="1"/>
    <col min="169" max="169" width="11.54296875" bestFit="1" customWidth="1"/>
    <col min="170" max="170" width="13.7265625" bestFit="1" customWidth="1"/>
    <col min="171" max="171" width="12.90625" bestFit="1" customWidth="1"/>
    <col min="172" max="172" width="11.36328125" bestFit="1" customWidth="1"/>
    <col min="173" max="173" width="11.54296875" bestFit="1" customWidth="1"/>
    <col min="174" max="174" width="13.7265625" bestFit="1" customWidth="1"/>
    <col min="175" max="175" width="12.90625" bestFit="1" customWidth="1"/>
    <col min="176" max="176" width="11.36328125" bestFit="1" customWidth="1"/>
    <col min="177" max="177" width="11.54296875" bestFit="1" customWidth="1"/>
    <col min="178" max="178" width="13.7265625" bestFit="1" customWidth="1"/>
    <col min="179" max="179" width="12.90625" bestFit="1" customWidth="1"/>
    <col min="180" max="180" width="11.36328125" bestFit="1" customWidth="1"/>
    <col min="181" max="181" width="11.54296875" bestFit="1" customWidth="1"/>
    <col min="182" max="182" width="13.7265625" bestFit="1" customWidth="1"/>
    <col min="183" max="183" width="12.90625" bestFit="1" customWidth="1"/>
    <col min="184" max="184" width="11.36328125" bestFit="1" customWidth="1"/>
    <col min="185" max="185" width="11.54296875" bestFit="1" customWidth="1"/>
    <col min="186" max="186" width="13.7265625" bestFit="1" customWidth="1"/>
    <col min="187" max="187" width="12.90625" bestFit="1" customWidth="1"/>
    <col min="188" max="188" width="11.36328125" bestFit="1" customWidth="1"/>
    <col min="189" max="189" width="11.54296875" bestFit="1" customWidth="1"/>
    <col min="190" max="190" width="13.7265625" bestFit="1" customWidth="1"/>
    <col min="191" max="191" width="12.90625" bestFit="1" customWidth="1"/>
    <col min="192" max="192" width="11.36328125" bestFit="1" customWidth="1"/>
    <col min="193" max="193" width="11.54296875" bestFit="1" customWidth="1"/>
    <col min="194" max="194" width="13.7265625" bestFit="1" customWidth="1"/>
    <col min="195" max="195" width="12.90625" bestFit="1" customWidth="1"/>
    <col min="196" max="196" width="11.36328125" bestFit="1" customWidth="1"/>
    <col min="197" max="197" width="11.54296875" bestFit="1" customWidth="1"/>
    <col min="198" max="198" width="13.7265625" bestFit="1" customWidth="1"/>
    <col min="199" max="199" width="12.90625" bestFit="1" customWidth="1"/>
    <col min="200" max="200" width="11.36328125" bestFit="1" customWidth="1"/>
    <col min="201" max="201" width="11.54296875" bestFit="1" customWidth="1"/>
    <col min="202" max="202" width="13.7265625" bestFit="1" customWidth="1"/>
    <col min="203" max="203" width="12.90625" bestFit="1" customWidth="1"/>
    <col min="204" max="204" width="11.36328125" bestFit="1" customWidth="1"/>
    <col min="205" max="205" width="11.54296875" bestFit="1" customWidth="1"/>
    <col min="206" max="206" width="13.7265625" bestFit="1" customWidth="1"/>
    <col min="207" max="207" width="12.90625" bestFit="1" customWidth="1"/>
    <col min="208" max="208" width="11.36328125" bestFit="1" customWidth="1"/>
    <col min="209" max="209" width="11.54296875" bestFit="1" customWidth="1"/>
    <col min="210" max="210" width="13.7265625" bestFit="1" customWidth="1"/>
    <col min="211" max="211" width="12.90625" bestFit="1" customWidth="1"/>
    <col min="212" max="212" width="11.36328125" bestFit="1" customWidth="1"/>
    <col min="213" max="213" width="11.54296875" bestFit="1" customWidth="1"/>
    <col min="214" max="214" width="13.7265625" bestFit="1" customWidth="1"/>
    <col min="215" max="215" width="12.90625" bestFit="1" customWidth="1"/>
    <col min="216" max="216" width="11.36328125" bestFit="1" customWidth="1"/>
    <col min="217" max="217" width="11.54296875" bestFit="1" customWidth="1"/>
    <col min="218" max="218" width="13.7265625" bestFit="1" customWidth="1"/>
    <col min="219" max="219" width="12.90625" bestFit="1" customWidth="1"/>
    <col min="220" max="220" width="11.36328125" bestFit="1" customWidth="1"/>
    <col min="221" max="221" width="11.54296875" bestFit="1" customWidth="1"/>
    <col min="222" max="222" width="13.7265625" bestFit="1" customWidth="1"/>
    <col min="223" max="223" width="12.90625" bestFit="1" customWidth="1"/>
    <col min="224" max="224" width="11.36328125" bestFit="1" customWidth="1"/>
    <col min="225" max="225" width="11.54296875" bestFit="1" customWidth="1"/>
    <col min="226" max="226" width="13.7265625" bestFit="1" customWidth="1"/>
    <col min="227" max="227" width="12.90625" bestFit="1" customWidth="1"/>
    <col min="228" max="228" width="11.36328125" bestFit="1" customWidth="1"/>
    <col min="229" max="229" width="11.54296875" bestFit="1" customWidth="1"/>
    <col min="230" max="230" width="13.7265625" bestFit="1" customWidth="1"/>
    <col min="231" max="231" width="12.90625" bestFit="1" customWidth="1"/>
    <col min="232" max="232" width="11.36328125" bestFit="1" customWidth="1"/>
    <col min="233" max="233" width="11.54296875" bestFit="1" customWidth="1"/>
    <col min="234" max="234" width="13.7265625" bestFit="1" customWidth="1"/>
    <col min="235" max="235" width="12.90625" bestFit="1" customWidth="1"/>
    <col min="236" max="236" width="11.36328125" bestFit="1" customWidth="1"/>
    <col min="237" max="237" width="11.54296875" bestFit="1" customWidth="1"/>
    <col min="238" max="238" width="13.7265625" bestFit="1" customWidth="1"/>
    <col min="239" max="239" width="12.90625" bestFit="1" customWidth="1"/>
    <col min="240" max="240" width="11.36328125" bestFit="1" customWidth="1"/>
    <col min="241" max="241" width="11.54296875" bestFit="1" customWidth="1"/>
    <col min="242" max="242" width="13.7265625" bestFit="1" customWidth="1"/>
    <col min="243" max="243" width="12.90625" bestFit="1" customWidth="1"/>
    <col min="244" max="244" width="11.36328125" bestFit="1" customWidth="1"/>
    <col min="245" max="245" width="11.54296875" bestFit="1" customWidth="1"/>
    <col min="246" max="246" width="13.7265625" bestFit="1" customWidth="1"/>
    <col min="247" max="247" width="12.90625" bestFit="1" customWidth="1"/>
    <col min="248" max="248" width="11.36328125" bestFit="1" customWidth="1"/>
    <col min="249" max="249" width="11.54296875" bestFit="1" customWidth="1"/>
    <col min="250" max="250" width="13.7265625" bestFit="1" customWidth="1"/>
    <col min="251" max="251" width="12.90625" bestFit="1" customWidth="1"/>
    <col min="252" max="252" width="11.36328125" bestFit="1" customWidth="1"/>
    <col min="253" max="253" width="11.54296875" bestFit="1" customWidth="1"/>
    <col min="254" max="254" width="13.7265625" bestFit="1" customWidth="1"/>
    <col min="255" max="255" width="12.90625" bestFit="1" customWidth="1"/>
    <col min="256" max="256" width="11.36328125" bestFit="1" customWidth="1"/>
    <col min="257" max="257" width="11.54296875" bestFit="1" customWidth="1"/>
    <col min="258" max="258" width="13.7265625" bestFit="1" customWidth="1"/>
    <col min="259" max="259" width="12.90625" bestFit="1" customWidth="1"/>
    <col min="260" max="260" width="11.36328125" bestFit="1" customWidth="1"/>
    <col min="261" max="261" width="11.54296875" bestFit="1" customWidth="1"/>
    <col min="262" max="262" width="13.7265625" bestFit="1" customWidth="1"/>
    <col min="263" max="263" width="12.90625" bestFit="1" customWidth="1"/>
    <col min="264" max="264" width="11.36328125" bestFit="1" customWidth="1"/>
    <col min="265" max="265" width="11.54296875" bestFit="1" customWidth="1"/>
    <col min="266" max="266" width="13.7265625" bestFit="1" customWidth="1"/>
    <col min="267" max="267" width="12.90625" bestFit="1" customWidth="1"/>
    <col min="268" max="268" width="11.36328125" bestFit="1" customWidth="1"/>
    <col min="269" max="269" width="11.54296875" bestFit="1" customWidth="1"/>
    <col min="270" max="270" width="13.7265625" bestFit="1" customWidth="1"/>
    <col min="271" max="271" width="12.90625" bestFit="1" customWidth="1"/>
    <col min="272" max="272" width="11.36328125" bestFit="1" customWidth="1"/>
    <col min="273" max="273" width="11.54296875" bestFit="1" customWidth="1"/>
    <col min="274" max="274" width="13.7265625" bestFit="1" customWidth="1"/>
    <col min="275" max="275" width="12.90625" bestFit="1" customWidth="1"/>
    <col min="276" max="276" width="11.36328125" bestFit="1" customWidth="1"/>
    <col min="277" max="277" width="11.54296875" bestFit="1" customWidth="1"/>
    <col min="278" max="278" width="13.7265625" bestFit="1" customWidth="1"/>
    <col min="279" max="279" width="12.90625" bestFit="1" customWidth="1"/>
    <col min="280" max="280" width="11.36328125" bestFit="1" customWidth="1"/>
    <col min="281" max="281" width="11.54296875" bestFit="1" customWidth="1"/>
    <col min="282" max="282" width="13.7265625" bestFit="1" customWidth="1"/>
    <col min="283" max="283" width="12.90625" bestFit="1" customWidth="1"/>
    <col min="284" max="284" width="11.36328125" bestFit="1" customWidth="1"/>
    <col min="285" max="285" width="11.54296875" bestFit="1" customWidth="1"/>
    <col min="286" max="286" width="13.7265625" bestFit="1" customWidth="1"/>
    <col min="287" max="287" width="12.90625" bestFit="1" customWidth="1"/>
    <col min="288" max="288" width="11.36328125" bestFit="1" customWidth="1"/>
    <col min="289" max="289" width="11.54296875" bestFit="1" customWidth="1"/>
    <col min="290" max="290" width="13.7265625" bestFit="1" customWidth="1"/>
    <col min="291" max="291" width="12.90625" bestFit="1" customWidth="1"/>
    <col min="292" max="292" width="11.36328125" bestFit="1" customWidth="1"/>
    <col min="293" max="293" width="11.54296875" bestFit="1" customWidth="1"/>
    <col min="294" max="294" width="13.7265625" bestFit="1" customWidth="1"/>
    <col min="295" max="295" width="12.90625" bestFit="1" customWidth="1"/>
    <col min="296" max="296" width="11.36328125" bestFit="1" customWidth="1"/>
    <col min="297" max="297" width="11.54296875" bestFit="1" customWidth="1"/>
    <col min="298" max="298" width="13.7265625" bestFit="1" customWidth="1"/>
    <col min="299" max="299" width="12.90625" bestFit="1" customWidth="1"/>
    <col min="300" max="300" width="11.36328125" bestFit="1" customWidth="1"/>
    <col min="301" max="301" width="11.54296875" bestFit="1" customWidth="1"/>
    <col min="302" max="302" width="13.7265625" bestFit="1" customWidth="1"/>
    <col min="303" max="303" width="12.90625" bestFit="1" customWidth="1"/>
    <col min="304" max="304" width="11.36328125" bestFit="1" customWidth="1"/>
    <col min="305" max="305" width="11.54296875" bestFit="1" customWidth="1"/>
    <col min="306" max="306" width="13.7265625" bestFit="1" customWidth="1"/>
    <col min="307" max="307" width="12.90625" bestFit="1" customWidth="1"/>
    <col min="308" max="308" width="11.36328125" bestFit="1" customWidth="1"/>
    <col min="309" max="309" width="11.54296875" bestFit="1" customWidth="1"/>
    <col min="310" max="310" width="13.7265625" bestFit="1" customWidth="1"/>
    <col min="311" max="311" width="12.90625" bestFit="1" customWidth="1"/>
    <col min="312" max="312" width="11.36328125" bestFit="1" customWidth="1"/>
    <col min="313" max="313" width="11.54296875" bestFit="1" customWidth="1"/>
    <col min="314" max="314" width="13.7265625" bestFit="1" customWidth="1"/>
    <col min="315" max="315" width="12.90625" bestFit="1" customWidth="1"/>
    <col min="316" max="316" width="11.36328125" bestFit="1" customWidth="1"/>
    <col min="317" max="317" width="11.54296875" bestFit="1" customWidth="1"/>
    <col min="318" max="318" width="13.7265625" bestFit="1" customWidth="1"/>
    <col min="319" max="319" width="12.90625" bestFit="1" customWidth="1"/>
    <col min="320" max="320" width="11.36328125" bestFit="1" customWidth="1"/>
    <col min="321" max="321" width="11.54296875" bestFit="1" customWidth="1"/>
    <col min="322" max="322" width="13.7265625" bestFit="1" customWidth="1"/>
    <col min="323" max="323" width="12.90625" bestFit="1" customWidth="1"/>
    <col min="324" max="324" width="11.36328125" bestFit="1" customWidth="1"/>
    <col min="325" max="325" width="11.54296875" bestFit="1" customWidth="1"/>
    <col min="326" max="326" width="13.7265625" bestFit="1" customWidth="1"/>
    <col min="327" max="327" width="12.90625" bestFit="1" customWidth="1"/>
    <col min="328" max="328" width="11.36328125" bestFit="1" customWidth="1"/>
    <col min="329" max="329" width="11.54296875" bestFit="1" customWidth="1"/>
    <col min="330" max="330" width="13.7265625" bestFit="1" customWidth="1"/>
    <col min="331" max="331" width="12.90625" bestFit="1" customWidth="1"/>
    <col min="332" max="332" width="11.36328125" bestFit="1" customWidth="1"/>
    <col min="333" max="333" width="11.54296875" bestFit="1" customWidth="1"/>
    <col min="334" max="334" width="13.7265625" bestFit="1" customWidth="1"/>
    <col min="335" max="335" width="12.90625" bestFit="1" customWidth="1"/>
    <col min="336" max="336" width="11.36328125" bestFit="1" customWidth="1"/>
    <col min="337" max="337" width="11.54296875" bestFit="1" customWidth="1"/>
    <col min="338" max="338" width="13.7265625" bestFit="1" customWidth="1"/>
    <col min="339" max="339" width="12.90625" bestFit="1" customWidth="1"/>
    <col min="340" max="340" width="11.36328125" bestFit="1" customWidth="1"/>
    <col min="341" max="341" width="11.54296875" bestFit="1" customWidth="1"/>
    <col min="342" max="342" width="13.7265625" bestFit="1" customWidth="1"/>
    <col min="343" max="343" width="12.90625" bestFit="1" customWidth="1"/>
    <col min="344" max="344" width="11.36328125" bestFit="1" customWidth="1"/>
    <col min="345" max="345" width="11.54296875" bestFit="1" customWidth="1"/>
    <col min="346" max="346" width="13.7265625" bestFit="1" customWidth="1"/>
    <col min="347" max="347" width="12.90625" bestFit="1" customWidth="1"/>
    <col min="348" max="348" width="11.36328125" bestFit="1" customWidth="1"/>
    <col min="349" max="349" width="11.54296875" bestFit="1" customWidth="1"/>
    <col min="350" max="350" width="13.7265625" bestFit="1" customWidth="1"/>
    <col min="351" max="351" width="12.90625" bestFit="1" customWidth="1"/>
    <col min="352" max="352" width="11.36328125" bestFit="1" customWidth="1"/>
    <col min="353" max="353" width="11.54296875" bestFit="1" customWidth="1"/>
    <col min="354" max="354" width="13.7265625" bestFit="1" customWidth="1"/>
    <col min="355" max="355" width="12.90625" bestFit="1" customWidth="1"/>
    <col min="356" max="356" width="11.36328125" bestFit="1" customWidth="1"/>
    <col min="357" max="357" width="11.54296875" bestFit="1" customWidth="1"/>
    <col min="358" max="358" width="13.7265625" bestFit="1" customWidth="1"/>
    <col min="359" max="359" width="12.90625" bestFit="1" customWidth="1"/>
    <col min="360" max="360" width="11.36328125" bestFit="1" customWidth="1"/>
    <col min="361" max="361" width="11.54296875" bestFit="1" customWidth="1"/>
    <col min="362" max="362" width="13.7265625" bestFit="1" customWidth="1"/>
    <col min="363" max="363" width="12.90625" bestFit="1" customWidth="1"/>
    <col min="364" max="364" width="11.36328125" bestFit="1" customWidth="1"/>
    <col min="365" max="365" width="11.54296875" bestFit="1" customWidth="1"/>
    <col min="366" max="366" width="13.7265625" bestFit="1" customWidth="1"/>
    <col min="367" max="367" width="12.90625" bestFit="1" customWidth="1"/>
    <col min="368" max="368" width="11.36328125" bestFit="1" customWidth="1"/>
    <col min="369" max="369" width="11.54296875" bestFit="1" customWidth="1"/>
    <col min="370" max="370" width="13.7265625" bestFit="1" customWidth="1"/>
    <col min="371" max="371" width="12.90625" bestFit="1" customWidth="1"/>
    <col min="372" max="372" width="11.36328125" bestFit="1" customWidth="1"/>
    <col min="373" max="373" width="11.54296875" bestFit="1" customWidth="1"/>
    <col min="374" max="374" width="13.7265625" bestFit="1" customWidth="1"/>
    <col min="375" max="375" width="12.90625" bestFit="1" customWidth="1"/>
    <col min="376" max="376" width="11.36328125" bestFit="1" customWidth="1"/>
    <col min="377" max="377" width="11.54296875" bestFit="1" customWidth="1"/>
    <col min="378" max="378" width="13.7265625" bestFit="1" customWidth="1"/>
    <col min="379" max="379" width="12.90625" bestFit="1" customWidth="1"/>
    <col min="380" max="380" width="11.36328125" bestFit="1" customWidth="1"/>
    <col min="381" max="381" width="11.54296875" bestFit="1" customWidth="1"/>
    <col min="382" max="382" width="13.7265625" bestFit="1" customWidth="1"/>
    <col min="383" max="383" width="12.90625" bestFit="1" customWidth="1"/>
    <col min="384" max="384" width="11.36328125" bestFit="1" customWidth="1"/>
    <col min="385" max="385" width="11.54296875" bestFit="1" customWidth="1"/>
    <col min="386" max="386" width="13.7265625" bestFit="1" customWidth="1"/>
    <col min="387" max="387" width="12.90625" bestFit="1" customWidth="1"/>
    <col min="388" max="388" width="11.36328125" bestFit="1" customWidth="1"/>
    <col min="389" max="389" width="11.54296875" bestFit="1" customWidth="1"/>
    <col min="390" max="390" width="13.7265625" bestFit="1" customWidth="1"/>
    <col min="391" max="391" width="12.90625" bestFit="1" customWidth="1"/>
    <col min="392" max="392" width="11.36328125" bestFit="1" customWidth="1"/>
    <col min="393" max="393" width="11.54296875" bestFit="1" customWidth="1"/>
    <col min="394" max="394" width="13.7265625" bestFit="1" customWidth="1"/>
    <col min="395" max="395" width="12.90625" bestFit="1" customWidth="1"/>
    <col min="396" max="396" width="11.36328125" bestFit="1" customWidth="1"/>
    <col min="397" max="397" width="11.54296875" bestFit="1" customWidth="1"/>
    <col min="398" max="398" width="13.7265625" bestFit="1" customWidth="1"/>
    <col min="399" max="399" width="12.90625" bestFit="1" customWidth="1"/>
    <col min="400" max="400" width="11.36328125" bestFit="1" customWidth="1"/>
    <col min="401" max="401" width="11.54296875" bestFit="1" customWidth="1"/>
    <col min="402" max="402" width="13.7265625" bestFit="1" customWidth="1"/>
    <col min="403" max="403" width="12.90625" bestFit="1" customWidth="1"/>
    <col min="404" max="404" width="11.36328125" bestFit="1" customWidth="1"/>
    <col min="405" max="405" width="11.54296875" bestFit="1" customWidth="1"/>
    <col min="406" max="406" width="13.7265625" bestFit="1" customWidth="1"/>
    <col min="407" max="407" width="12.90625" bestFit="1" customWidth="1"/>
    <col min="408" max="408" width="11.36328125" bestFit="1" customWidth="1"/>
    <col min="409" max="409" width="11.54296875" bestFit="1" customWidth="1"/>
    <col min="410" max="410" width="13.7265625" bestFit="1" customWidth="1"/>
    <col min="411" max="411" width="12.90625" bestFit="1" customWidth="1"/>
    <col min="412" max="412" width="11.36328125" bestFit="1" customWidth="1"/>
    <col min="413" max="413" width="11.54296875" bestFit="1" customWidth="1"/>
    <col min="414" max="414" width="13.7265625" bestFit="1" customWidth="1"/>
    <col min="415" max="415" width="12.90625" bestFit="1" customWidth="1"/>
    <col min="416" max="416" width="11.36328125" bestFit="1" customWidth="1"/>
    <col min="417" max="417" width="11.54296875" bestFit="1" customWidth="1"/>
    <col min="418" max="418" width="13.7265625" bestFit="1" customWidth="1"/>
    <col min="419" max="419" width="12.90625" bestFit="1" customWidth="1"/>
    <col min="420" max="420" width="11.36328125" bestFit="1" customWidth="1"/>
    <col min="421" max="421" width="11.54296875" bestFit="1" customWidth="1"/>
    <col min="422" max="422" width="13.7265625" bestFit="1" customWidth="1"/>
    <col min="423" max="423" width="12.90625" bestFit="1" customWidth="1"/>
    <col min="424" max="424" width="11.36328125" bestFit="1" customWidth="1"/>
    <col min="425" max="425" width="11.54296875" bestFit="1" customWidth="1"/>
    <col min="426" max="426" width="13.7265625" bestFit="1" customWidth="1"/>
    <col min="427" max="427" width="12.90625" bestFit="1" customWidth="1"/>
    <col min="428" max="428" width="11.36328125" bestFit="1" customWidth="1"/>
    <col min="429" max="429" width="11.54296875" bestFit="1" customWidth="1"/>
    <col min="430" max="430" width="13.7265625" bestFit="1" customWidth="1"/>
    <col min="431" max="431" width="12.90625" bestFit="1" customWidth="1"/>
    <col min="432" max="432" width="11.36328125" bestFit="1" customWidth="1"/>
    <col min="433" max="433" width="11.54296875" bestFit="1" customWidth="1"/>
    <col min="434" max="434" width="13.7265625" bestFit="1" customWidth="1"/>
    <col min="435" max="435" width="12.90625" bestFit="1" customWidth="1"/>
    <col min="436" max="436" width="11.36328125" bestFit="1" customWidth="1"/>
    <col min="437" max="437" width="11.54296875" bestFit="1" customWidth="1"/>
    <col min="438" max="438" width="13.7265625" bestFit="1" customWidth="1"/>
    <col min="439" max="439" width="12.90625" bestFit="1" customWidth="1"/>
    <col min="440" max="440" width="11.36328125" bestFit="1" customWidth="1"/>
    <col min="441" max="441" width="11.54296875" bestFit="1" customWidth="1"/>
    <col min="442" max="442" width="13.7265625" bestFit="1" customWidth="1"/>
    <col min="443" max="443" width="12.90625" bestFit="1" customWidth="1"/>
    <col min="444" max="444" width="11.36328125" bestFit="1" customWidth="1"/>
    <col min="445" max="445" width="11.54296875" bestFit="1" customWidth="1"/>
    <col min="446" max="446" width="13.7265625" bestFit="1" customWidth="1"/>
    <col min="447" max="447" width="12.90625" bestFit="1" customWidth="1"/>
    <col min="448" max="448" width="11.36328125" bestFit="1" customWidth="1"/>
    <col min="449" max="449" width="11.54296875" bestFit="1" customWidth="1"/>
    <col min="450" max="450" width="13.7265625" bestFit="1" customWidth="1"/>
    <col min="451" max="451" width="12.90625" bestFit="1" customWidth="1"/>
    <col min="452" max="452" width="11.36328125" bestFit="1" customWidth="1"/>
    <col min="453" max="453" width="11.54296875" bestFit="1" customWidth="1"/>
    <col min="454" max="454" width="13.7265625" bestFit="1" customWidth="1"/>
    <col min="455" max="455" width="12.90625" bestFit="1" customWidth="1"/>
    <col min="456" max="456" width="11.36328125" bestFit="1" customWidth="1"/>
    <col min="457" max="457" width="11.54296875" bestFit="1" customWidth="1"/>
    <col min="458" max="458" width="13.7265625" bestFit="1" customWidth="1"/>
    <col min="459" max="459" width="12.90625" bestFit="1" customWidth="1"/>
    <col min="460" max="460" width="11.36328125" bestFit="1" customWidth="1"/>
    <col min="461" max="461" width="11.54296875" bestFit="1" customWidth="1"/>
    <col min="462" max="462" width="13.7265625" bestFit="1" customWidth="1"/>
    <col min="463" max="463" width="12.90625" bestFit="1" customWidth="1"/>
    <col min="464" max="464" width="11.36328125" bestFit="1" customWidth="1"/>
    <col min="465" max="465" width="11.54296875" bestFit="1" customWidth="1"/>
    <col min="466" max="466" width="13.7265625" bestFit="1" customWidth="1"/>
    <col min="467" max="467" width="12.90625" bestFit="1" customWidth="1"/>
    <col min="468" max="468" width="11.36328125" bestFit="1" customWidth="1"/>
    <col min="469" max="469" width="11.54296875" bestFit="1" customWidth="1"/>
    <col min="470" max="470" width="13.7265625" bestFit="1" customWidth="1"/>
    <col min="471" max="471" width="12.90625" bestFit="1" customWidth="1"/>
    <col min="472" max="472" width="11.36328125" bestFit="1" customWidth="1"/>
    <col min="473" max="473" width="11.54296875" bestFit="1" customWidth="1"/>
    <col min="474" max="474" width="13.7265625" bestFit="1" customWidth="1"/>
    <col min="475" max="475" width="12.90625" bestFit="1" customWidth="1"/>
    <col min="476" max="476" width="11.36328125" bestFit="1" customWidth="1"/>
    <col min="477" max="477" width="11.54296875" bestFit="1" customWidth="1"/>
    <col min="478" max="478" width="13.7265625" bestFit="1" customWidth="1"/>
    <col min="479" max="479" width="12.90625" bestFit="1" customWidth="1"/>
    <col min="480" max="480" width="11.36328125" bestFit="1" customWidth="1"/>
    <col min="481" max="481" width="11.54296875" bestFit="1" customWidth="1"/>
    <col min="482" max="482" width="13.7265625" bestFit="1" customWidth="1"/>
    <col min="483" max="483" width="12.90625" bestFit="1" customWidth="1"/>
    <col min="484" max="484" width="11.36328125" bestFit="1" customWidth="1"/>
    <col min="485" max="485" width="11.54296875" bestFit="1" customWidth="1"/>
    <col min="486" max="486" width="13.7265625" bestFit="1" customWidth="1"/>
    <col min="487" max="487" width="12.90625" bestFit="1" customWidth="1"/>
    <col min="488" max="488" width="11.36328125" bestFit="1" customWidth="1"/>
    <col min="489" max="489" width="11.54296875" bestFit="1" customWidth="1"/>
    <col min="490" max="490" width="13.7265625" bestFit="1" customWidth="1"/>
    <col min="491" max="491" width="12.90625" bestFit="1" customWidth="1"/>
    <col min="492" max="492" width="11.36328125" bestFit="1" customWidth="1"/>
    <col min="493" max="493" width="11.54296875" bestFit="1" customWidth="1"/>
    <col min="494" max="494" width="13.7265625" bestFit="1" customWidth="1"/>
    <col min="495" max="495" width="12.90625" bestFit="1" customWidth="1"/>
    <col min="496" max="496" width="11.36328125" bestFit="1" customWidth="1"/>
    <col min="497" max="497" width="11.54296875" bestFit="1" customWidth="1"/>
    <col min="498" max="498" width="13.7265625" bestFit="1" customWidth="1"/>
    <col min="499" max="499" width="12.90625" bestFit="1" customWidth="1"/>
    <col min="500" max="500" width="11.36328125" bestFit="1" customWidth="1"/>
    <col min="501" max="501" width="11.54296875" bestFit="1" customWidth="1"/>
    <col min="502" max="502" width="13.7265625" bestFit="1" customWidth="1"/>
    <col min="503" max="503" width="12.90625" bestFit="1" customWidth="1"/>
    <col min="504" max="504" width="11.36328125" bestFit="1" customWidth="1"/>
    <col min="505" max="505" width="11.54296875" bestFit="1" customWidth="1"/>
    <col min="506" max="506" width="13.7265625" bestFit="1" customWidth="1"/>
    <col min="507" max="507" width="12.90625" bestFit="1" customWidth="1"/>
    <col min="508" max="508" width="11.36328125" bestFit="1" customWidth="1"/>
    <col min="509" max="509" width="11.54296875" bestFit="1" customWidth="1"/>
    <col min="510" max="510" width="13.7265625" bestFit="1" customWidth="1"/>
    <col min="511" max="511" width="12.90625" bestFit="1" customWidth="1"/>
    <col min="512" max="512" width="11.36328125" bestFit="1" customWidth="1"/>
    <col min="513" max="513" width="11.54296875" bestFit="1" customWidth="1"/>
    <col min="514" max="514" width="13.7265625" bestFit="1" customWidth="1"/>
    <col min="515" max="515" width="12.90625" bestFit="1" customWidth="1"/>
    <col min="516" max="516" width="11.36328125" bestFit="1" customWidth="1"/>
    <col min="517" max="517" width="11.54296875" bestFit="1" customWidth="1"/>
    <col min="518" max="518" width="13.7265625" bestFit="1" customWidth="1"/>
    <col min="519" max="519" width="12.90625" bestFit="1" customWidth="1"/>
    <col min="520" max="520" width="11.36328125" bestFit="1" customWidth="1"/>
    <col min="521" max="521" width="11.54296875" bestFit="1" customWidth="1"/>
    <col min="522" max="522" width="13.7265625" bestFit="1" customWidth="1"/>
    <col min="523" max="523" width="12.90625" bestFit="1" customWidth="1"/>
    <col min="524" max="524" width="11.36328125" bestFit="1" customWidth="1"/>
    <col min="525" max="525" width="11.54296875" bestFit="1" customWidth="1"/>
    <col min="526" max="526" width="13.7265625" bestFit="1" customWidth="1"/>
    <col min="527" max="527" width="12.90625" bestFit="1" customWidth="1"/>
    <col min="528" max="528" width="11.36328125" bestFit="1" customWidth="1"/>
    <col min="529" max="529" width="11.54296875" bestFit="1" customWidth="1"/>
    <col min="530" max="530" width="13.7265625" bestFit="1" customWidth="1"/>
    <col min="531" max="531" width="12.90625" bestFit="1" customWidth="1"/>
    <col min="532" max="532" width="11.36328125" bestFit="1" customWidth="1"/>
    <col min="533" max="533" width="11.54296875" bestFit="1" customWidth="1"/>
    <col min="534" max="534" width="13.7265625" bestFit="1" customWidth="1"/>
    <col min="535" max="535" width="12.90625" bestFit="1" customWidth="1"/>
    <col min="536" max="536" width="11.36328125" bestFit="1" customWidth="1"/>
    <col min="537" max="537" width="11.54296875" bestFit="1" customWidth="1"/>
    <col min="538" max="538" width="13.7265625" bestFit="1" customWidth="1"/>
    <col min="539" max="539" width="12.90625" bestFit="1" customWidth="1"/>
    <col min="540" max="540" width="11.36328125" bestFit="1" customWidth="1"/>
    <col min="541" max="541" width="11.54296875" bestFit="1" customWidth="1"/>
    <col min="542" max="542" width="13.7265625" bestFit="1" customWidth="1"/>
    <col min="543" max="543" width="12.90625" bestFit="1" customWidth="1"/>
    <col min="544" max="544" width="11.36328125" bestFit="1" customWidth="1"/>
    <col min="545" max="545" width="11.54296875" bestFit="1" customWidth="1"/>
    <col min="546" max="546" width="13.7265625" bestFit="1" customWidth="1"/>
    <col min="547" max="547" width="12.90625" bestFit="1" customWidth="1"/>
    <col min="548" max="548" width="11.36328125" bestFit="1" customWidth="1"/>
    <col min="549" max="549" width="11.54296875" bestFit="1" customWidth="1"/>
    <col min="550" max="550" width="13.7265625" bestFit="1" customWidth="1"/>
    <col min="551" max="551" width="12.90625" bestFit="1" customWidth="1"/>
    <col min="552" max="552" width="11.36328125" bestFit="1" customWidth="1"/>
    <col min="553" max="553" width="11.54296875" bestFit="1" customWidth="1"/>
    <col min="554" max="554" width="13.7265625" bestFit="1" customWidth="1"/>
    <col min="555" max="555" width="12.90625" bestFit="1" customWidth="1"/>
    <col min="556" max="556" width="11.36328125" bestFit="1" customWidth="1"/>
    <col min="557" max="557" width="11.54296875" bestFit="1" customWidth="1"/>
    <col min="558" max="558" width="13.7265625" bestFit="1" customWidth="1"/>
    <col min="559" max="559" width="12.90625" bestFit="1" customWidth="1"/>
    <col min="560" max="560" width="11.36328125" bestFit="1" customWidth="1"/>
    <col min="561" max="561" width="11.54296875" bestFit="1" customWidth="1"/>
    <col min="562" max="562" width="13.7265625" bestFit="1" customWidth="1"/>
    <col min="563" max="563" width="12.90625" bestFit="1" customWidth="1"/>
    <col min="564" max="564" width="11.36328125" bestFit="1" customWidth="1"/>
    <col min="565" max="565" width="11.54296875" bestFit="1" customWidth="1"/>
    <col min="566" max="566" width="13.7265625" bestFit="1" customWidth="1"/>
    <col min="567" max="567" width="12.90625" bestFit="1" customWidth="1"/>
    <col min="568" max="568" width="11.36328125" bestFit="1" customWidth="1"/>
    <col min="569" max="569" width="11.54296875" bestFit="1" customWidth="1"/>
    <col min="570" max="570" width="13.7265625" bestFit="1" customWidth="1"/>
    <col min="571" max="571" width="12.90625" bestFit="1" customWidth="1"/>
    <col min="572" max="572" width="11.36328125" bestFit="1" customWidth="1"/>
    <col min="573" max="573" width="11.54296875" bestFit="1" customWidth="1"/>
    <col min="574" max="574" width="13.7265625" bestFit="1" customWidth="1"/>
    <col min="575" max="575" width="12.90625" bestFit="1" customWidth="1"/>
    <col min="576" max="576" width="11.36328125" bestFit="1" customWidth="1"/>
    <col min="577" max="577" width="11.54296875" bestFit="1" customWidth="1"/>
    <col min="578" max="578" width="13.7265625" bestFit="1" customWidth="1"/>
    <col min="579" max="579" width="12.90625" bestFit="1" customWidth="1"/>
    <col min="580" max="580" width="11.36328125" bestFit="1" customWidth="1"/>
    <col min="581" max="581" width="11.54296875" bestFit="1" customWidth="1"/>
    <col min="582" max="582" width="13.7265625" bestFit="1" customWidth="1"/>
    <col min="583" max="583" width="12.90625" bestFit="1" customWidth="1"/>
    <col min="584" max="584" width="11.36328125" bestFit="1" customWidth="1"/>
    <col min="585" max="585" width="11.54296875" bestFit="1" customWidth="1"/>
    <col min="586" max="586" width="13.7265625" bestFit="1" customWidth="1"/>
    <col min="587" max="587" width="12.90625" bestFit="1" customWidth="1"/>
    <col min="588" max="588" width="11.36328125" bestFit="1" customWidth="1"/>
    <col min="589" max="589" width="11.54296875" bestFit="1" customWidth="1"/>
    <col min="590" max="590" width="13.7265625" bestFit="1" customWidth="1"/>
    <col min="591" max="591" width="12.90625" bestFit="1" customWidth="1"/>
    <col min="592" max="592" width="11.36328125" bestFit="1" customWidth="1"/>
    <col min="593" max="593" width="11.54296875" bestFit="1" customWidth="1"/>
    <col min="594" max="594" width="13.7265625" bestFit="1" customWidth="1"/>
    <col min="595" max="595" width="12.90625" bestFit="1" customWidth="1"/>
    <col min="596" max="596" width="11.36328125" bestFit="1" customWidth="1"/>
    <col min="597" max="597" width="11.54296875" bestFit="1" customWidth="1"/>
    <col min="598" max="598" width="13.7265625" bestFit="1" customWidth="1"/>
    <col min="599" max="599" width="12.90625" bestFit="1" customWidth="1"/>
    <col min="600" max="600" width="11.36328125" bestFit="1" customWidth="1"/>
    <col min="601" max="601" width="11.54296875" bestFit="1" customWidth="1"/>
    <col min="602" max="602" width="13.7265625" bestFit="1" customWidth="1"/>
    <col min="603" max="603" width="12.90625" bestFit="1" customWidth="1"/>
    <col min="604" max="604" width="11.36328125" bestFit="1" customWidth="1"/>
    <col min="605" max="605" width="11.54296875" bestFit="1" customWidth="1"/>
    <col min="606" max="606" width="13.7265625" bestFit="1" customWidth="1"/>
    <col min="607" max="607" width="12.90625" bestFit="1" customWidth="1"/>
    <col min="608" max="608" width="11.36328125" bestFit="1" customWidth="1"/>
    <col min="609" max="609" width="11.54296875" bestFit="1" customWidth="1"/>
    <col min="610" max="610" width="13.7265625" bestFit="1" customWidth="1"/>
    <col min="611" max="611" width="12.90625" bestFit="1" customWidth="1"/>
    <col min="612" max="612" width="11.36328125" bestFit="1" customWidth="1"/>
    <col min="613" max="613" width="11.54296875" bestFit="1" customWidth="1"/>
    <col min="614" max="614" width="13.7265625" bestFit="1" customWidth="1"/>
    <col min="615" max="615" width="12.90625" bestFit="1" customWidth="1"/>
    <col min="616" max="616" width="11.36328125" bestFit="1" customWidth="1"/>
    <col min="617" max="617" width="11.54296875" bestFit="1" customWidth="1"/>
    <col min="618" max="618" width="13.7265625" bestFit="1" customWidth="1"/>
    <col min="619" max="619" width="12.90625" bestFit="1" customWidth="1"/>
    <col min="620" max="620" width="11.36328125" bestFit="1" customWidth="1"/>
    <col min="621" max="621" width="11.54296875" bestFit="1" customWidth="1"/>
    <col min="622" max="622" width="13.7265625" bestFit="1" customWidth="1"/>
    <col min="623" max="623" width="12.90625" bestFit="1" customWidth="1"/>
    <col min="624" max="624" width="11.36328125" bestFit="1" customWidth="1"/>
    <col min="625" max="625" width="11.54296875" bestFit="1" customWidth="1"/>
    <col min="626" max="626" width="13.7265625" bestFit="1" customWidth="1"/>
    <col min="627" max="627" width="12.90625" bestFit="1" customWidth="1"/>
    <col min="628" max="628" width="11.36328125" bestFit="1" customWidth="1"/>
    <col min="629" max="629" width="11.54296875" bestFit="1" customWidth="1"/>
    <col min="630" max="630" width="13.7265625" bestFit="1" customWidth="1"/>
    <col min="631" max="631" width="12.90625" bestFit="1" customWidth="1"/>
    <col min="632" max="632" width="11.36328125" bestFit="1" customWidth="1"/>
    <col min="633" max="633" width="11.54296875" bestFit="1" customWidth="1"/>
    <col min="634" max="634" width="13.7265625" bestFit="1" customWidth="1"/>
    <col min="635" max="635" width="12.90625" bestFit="1" customWidth="1"/>
    <col min="636" max="636" width="11.36328125" bestFit="1" customWidth="1"/>
    <col min="637" max="637" width="11.54296875" bestFit="1" customWidth="1"/>
    <col min="638" max="638" width="13.7265625" bestFit="1" customWidth="1"/>
    <col min="639" max="639" width="12.90625" bestFit="1" customWidth="1"/>
    <col min="640" max="640" width="11.36328125" bestFit="1" customWidth="1"/>
    <col min="641" max="641" width="11.54296875" bestFit="1" customWidth="1"/>
    <col min="642" max="642" width="13.7265625" bestFit="1" customWidth="1"/>
    <col min="643" max="643" width="12.90625" bestFit="1" customWidth="1"/>
    <col min="644" max="644" width="11.36328125" bestFit="1" customWidth="1"/>
    <col min="645" max="645" width="11.54296875" bestFit="1" customWidth="1"/>
    <col min="646" max="646" width="13.7265625" bestFit="1" customWidth="1"/>
    <col min="647" max="647" width="12.90625" bestFit="1" customWidth="1"/>
    <col min="648" max="648" width="11.36328125" bestFit="1" customWidth="1"/>
    <col min="649" max="649" width="11.54296875" bestFit="1" customWidth="1"/>
    <col min="650" max="650" width="13.7265625" bestFit="1" customWidth="1"/>
    <col min="651" max="651" width="12.90625" bestFit="1" customWidth="1"/>
    <col min="652" max="652" width="11.36328125" bestFit="1" customWidth="1"/>
    <col min="653" max="653" width="11.54296875" bestFit="1" customWidth="1"/>
    <col min="654" max="654" width="13.7265625" bestFit="1" customWidth="1"/>
    <col min="655" max="655" width="12.90625" bestFit="1" customWidth="1"/>
    <col min="656" max="656" width="11.36328125" bestFit="1" customWidth="1"/>
    <col min="657" max="657" width="11.54296875" bestFit="1" customWidth="1"/>
    <col min="658" max="658" width="13.7265625" bestFit="1" customWidth="1"/>
    <col min="659" max="659" width="12.90625" bestFit="1" customWidth="1"/>
    <col min="660" max="660" width="11.36328125" bestFit="1" customWidth="1"/>
    <col min="661" max="661" width="11.54296875" bestFit="1" customWidth="1"/>
    <col min="662" max="662" width="13.7265625" bestFit="1" customWidth="1"/>
    <col min="663" max="663" width="12.90625" bestFit="1" customWidth="1"/>
    <col min="664" max="664" width="11.36328125" bestFit="1" customWidth="1"/>
    <col min="665" max="665" width="11.54296875" bestFit="1" customWidth="1"/>
    <col min="666" max="666" width="13.7265625" bestFit="1" customWidth="1"/>
    <col min="667" max="667" width="12.90625" bestFit="1" customWidth="1"/>
    <col min="668" max="668" width="11.36328125" bestFit="1" customWidth="1"/>
    <col min="669" max="669" width="11.54296875" bestFit="1" customWidth="1"/>
    <col min="670" max="670" width="13.7265625" bestFit="1" customWidth="1"/>
    <col min="671" max="671" width="12.90625" bestFit="1" customWidth="1"/>
    <col min="672" max="672" width="11.36328125" bestFit="1" customWidth="1"/>
    <col min="673" max="673" width="11.54296875" bestFit="1" customWidth="1"/>
    <col min="674" max="674" width="13.7265625" bestFit="1" customWidth="1"/>
    <col min="675" max="675" width="12.90625" bestFit="1" customWidth="1"/>
    <col min="676" max="676" width="11.36328125" bestFit="1" customWidth="1"/>
    <col min="677" max="677" width="11.54296875" bestFit="1" customWidth="1"/>
    <col min="678" max="678" width="13.7265625" bestFit="1" customWidth="1"/>
    <col min="679" max="679" width="12.90625" bestFit="1" customWidth="1"/>
    <col min="680" max="680" width="11.36328125" bestFit="1" customWidth="1"/>
    <col min="681" max="681" width="11.54296875" bestFit="1" customWidth="1"/>
    <col min="682" max="682" width="13.7265625" bestFit="1" customWidth="1"/>
    <col min="683" max="683" width="12.90625" bestFit="1" customWidth="1"/>
    <col min="684" max="684" width="11.36328125" bestFit="1" customWidth="1"/>
    <col min="685" max="685" width="11.54296875" bestFit="1" customWidth="1"/>
    <col min="686" max="686" width="13.7265625" bestFit="1" customWidth="1"/>
    <col min="687" max="687" width="12.90625" bestFit="1" customWidth="1"/>
    <col min="688" max="688" width="11.36328125" bestFit="1" customWidth="1"/>
    <col min="689" max="689" width="11.54296875" bestFit="1" customWidth="1"/>
    <col min="690" max="690" width="13.7265625" bestFit="1" customWidth="1"/>
    <col min="691" max="691" width="12.90625" bestFit="1" customWidth="1"/>
    <col min="692" max="692" width="11.36328125" bestFit="1" customWidth="1"/>
    <col min="693" max="693" width="11.54296875" bestFit="1" customWidth="1"/>
    <col min="694" max="694" width="13.7265625" bestFit="1" customWidth="1"/>
    <col min="695" max="695" width="12.90625" bestFit="1" customWidth="1"/>
    <col min="696" max="696" width="11.36328125" bestFit="1" customWidth="1"/>
    <col min="697" max="697" width="11.54296875" bestFit="1" customWidth="1"/>
    <col min="698" max="698" width="13.7265625" bestFit="1" customWidth="1"/>
    <col min="699" max="699" width="12.90625" bestFit="1" customWidth="1"/>
    <col min="700" max="700" width="11.36328125" bestFit="1" customWidth="1"/>
    <col min="701" max="701" width="11.54296875" bestFit="1" customWidth="1"/>
    <col min="702" max="702" width="13.7265625" bestFit="1" customWidth="1"/>
    <col min="703" max="703" width="12.90625" bestFit="1" customWidth="1"/>
    <col min="704" max="704" width="11.36328125" bestFit="1" customWidth="1"/>
    <col min="705" max="705" width="11.54296875" bestFit="1" customWidth="1"/>
    <col min="706" max="706" width="13.7265625" bestFit="1" customWidth="1"/>
    <col min="707" max="707" width="12.90625" bestFit="1" customWidth="1"/>
    <col min="708" max="708" width="11.36328125" bestFit="1" customWidth="1"/>
    <col min="709" max="709" width="11.54296875" bestFit="1" customWidth="1"/>
    <col min="710" max="710" width="13.7265625" bestFit="1" customWidth="1"/>
    <col min="711" max="711" width="12.90625" bestFit="1" customWidth="1"/>
    <col min="712" max="712" width="11.36328125" bestFit="1" customWidth="1"/>
    <col min="713" max="713" width="11.54296875" bestFit="1" customWidth="1"/>
    <col min="714" max="714" width="13.7265625" bestFit="1" customWidth="1"/>
    <col min="715" max="715" width="12.90625" bestFit="1" customWidth="1"/>
    <col min="716" max="716" width="11.36328125" bestFit="1" customWidth="1"/>
    <col min="717" max="717" width="11.54296875" bestFit="1" customWidth="1"/>
    <col min="718" max="718" width="13.7265625" bestFit="1" customWidth="1"/>
    <col min="719" max="719" width="12.90625" bestFit="1" customWidth="1"/>
    <col min="720" max="720" width="11.36328125" bestFit="1" customWidth="1"/>
    <col min="721" max="721" width="11.54296875" bestFit="1" customWidth="1"/>
    <col min="722" max="722" width="13.7265625" bestFit="1" customWidth="1"/>
    <col min="723" max="723" width="12.90625" bestFit="1" customWidth="1"/>
    <col min="724" max="724" width="11.36328125" bestFit="1" customWidth="1"/>
    <col min="725" max="725" width="11.54296875" bestFit="1" customWidth="1"/>
    <col min="726" max="726" width="13.7265625" bestFit="1" customWidth="1"/>
    <col min="727" max="727" width="12.90625" bestFit="1" customWidth="1"/>
    <col min="728" max="728" width="11.36328125" bestFit="1" customWidth="1"/>
    <col min="729" max="729" width="11.54296875" bestFit="1" customWidth="1"/>
    <col min="730" max="730" width="13.7265625" bestFit="1" customWidth="1"/>
    <col min="731" max="731" width="12.90625" bestFit="1" customWidth="1"/>
    <col min="732" max="732" width="11.36328125" bestFit="1" customWidth="1"/>
    <col min="733" max="733" width="11.54296875" bestFit="1" customWidth="1"/>
    <col min="734" max="734" width="13.7265625" bestFit="1" customWidth="1"/>
    <col min="735" max="735" width="12.90625" bestFit="1" customWidth="1"/>
    <col min="736" max="736" width="11.36328125" bestFit="1" customWidth="1"/>
    <col min="737" max="737" width="11.54296875" bestFit="1" customWidth="1"/>
    <col min="738" max="738" width="13.7265625" bestFit="1" customWidth="1"/>
    <col min="739" max="739" width="12.90625" bestFit="1" customWidth="1"/>
    <col min="740" max="740" width="11.36328125" bestFit="1" customWidth="1"/>
    <col min="741" max="741" width="11.54296875" bestFit="1" customWidth="1"/>
    <col min="742" max="742" width="13.7265625" bestFit="1" customWidth="1"/>
    <col min="743" max="743" width="12.90625" bestFit="1" customWidth="1"/>
    <col min="744" max="744" width="11.36328125" bestFit="1" customWidth="1"/>
    <col min="745" max="745" width="11.54296875" bestFit="1" customWidth="1"/>
    <col min="746" max="746" width="13.7265625" bestFit="1" customWidth="1"/>
    <col min="747" max="747" width="12.90625" bestFit="1" customWidth="1"/>
    <col min="748" max="748" width="11.36328125" bestFit="1" customWidth="1"/>
    <col min="749" max="749" width="11.54296875" bestFit="1" customWidth="1"/>
    <col min="750" max="750" width="13.7265625" bestFit="1" customWidth="1"/>
    <col min="751" max="751" width="12.90625" bestFit="1" customWidth="1"/>
    <col min="752" max="752" width="11.36328125" bestFit="1" customWidth="1"/>
    <col min="753" max="753" width="11.54296875" bestFit="1" customWidth="1"/>
    <col min="754" max="754" width="13.7265625" bestFit="1" customWidth="1"/>
    <col min="755" max="755" width="12.90625" bestFit="1" customWidth="1"/>
    <col min="756" max="756" width="11.36328125" bestFit="1" customWidth="1"/>
    <col min="757" max="757" width="11.54296875" bestFit="1" customWidth="1"/>
    <col min="758" max="758" width="13.7265625" bestFit="1" customWidth="1"/>
    <col min="759" max="759" width="12.90625" bestFit="1" customWidth="1"/>
    <col min="760" max="760" width="11.36328125" bestFit="1" customWidth="1"/>
    <col min="761" max="761" width="11.54296875" bestFit="1" customWidth="1"/>
    <col min="762" max="762" width="13.7265625" bestFit="1" customWidth="1"/>
    <col min="763" max="763" width="12.90625" bestFit="1" customWidth="1"/>
    <col min="764" max="764" width="11.36328125" bestFit="1" customWidth="1"/>
    <col min="765" max="765" width="11.54296875" bestFit="1" customWidth="1"/>
    <col min="766" max="766" width="13.7265625" bestFit="1" customWidth="1"/>
    <col min="767" max="767" width="12.90625" bestFit="1" customWidth="1"/>
    <col min="768" max="768" width="11.36328125" bestFit="1" customWidth="1"/>
    <col min="769" max="769" width="11.54296875" bestFit="1" customWidth="1"/>
    <col min="770" max="770" width="13.7265625" bestFit="1" customWidth="1"/>
    <col min="771" max="771" width="12.90625" bestFit="1" customWidth="1"/>
    <col min="772" max="772" width="11.36328125" bestFit="1" customWidth="1"/>
    <col min="773" max="773" width="11.54296875" bestFit="1" customWidth="1"/>
    <col min="774" max="774" width="13.7265625" bestFit="1" customWidth="1"/>
    <col min="775" max="775" width="12.90625" bestFit="1" customWidth="1"/>
    <col min="776" max="776" width="11.36328125" bestFit="1" customWidth="1"/>
    <col min="777" max="777" width="11.54296875" bestFit="1" customWidth="1"/>
    <col min="778" max="778" width="13.7265625" bestFit="1" customWidth="1"/>
    <col min="779" max="779" width="12.90625" bestFit="1" customWidth="1"/>
    <col min="780" max="780" width="11.36328125" bestFit="1" customWidth="1"/>
    <col min="781" max="781" width="11.54296875" bestFit="1" customWidth="1"/>
    <col min="782" max="782" width="13.7265625" bestFit="1" customWidth="1"/>
    <col min="783" max="783" width="12.90625" bestFit="1" customWidth="1"/>
    <col min="784" max="784" width="11.36328125" bestFit="1" customWidth="1"/>
    <col min="785" max="785" width="11.54296875" bestFit="1" customWidth="1"/>
    <col min="786" max="786" width="13.7265625" bestFit="1" customWidth="1"/>
    <col min="787" max="787" width="12.90625" bestFit="1" customWidth="1"/>
    <col min="788" max="788" width="11.36328125" bestFit="1" customWidth="1"/>
    <col min="789" max="789" width="11.54296875" bestFit="1" customWidth="1"/>
    <col min="790" max="790" width="13.7265625" bestFit="1" customWidth="1"/>
    <col min="791" max="791" width="12.90625" bestFit="1" customWidth="1"/>
    <col min="792" max="792" width="11.36328125" bestFit="1" customWidth="1"/>
    <col min="793" max="793" width="11.54296875" bestFit="1" customWidth="1"/>
    <col min="794" max="794" width="13.7265625" bestFit="1" customWidth="1"/>
    <col min="795" max="795" width="12.90625" bestFit="1" customWidth="1"/>
    <col min="796" max="796" width="11.36328125" bestFit="1" customWidth="1"/>
    <col min="797" max="797" width="11.54296875" bestFit="1" customWidth="1"/>
    <col min="798" max="798" width="13.7265625" bestFit="1" customWidth="1"/>
    <col min="799" max="799" width="12.90625" bestFit="1" customWidth="1"/>
    <col min="800" max="800" width="11.36328125" bestFit="1" customWidth="1"/>
    <col min="801" max="801" width="11.54296875" bestFit="1" customWidth="1"/>
    <col min="802" max="802" width="13.7265625" bestFit="1" customWidth="1"/>
    <col min="803" max="803" width="12.90625" bestFit="1" customWidth="1"/>
    <col min="804" max="804" width="11.36328125" bestFit="1" customWidth="1"/>
    <col min="805" max="805" width="11.54296875" bestFit="1" customWidth="1"/>
    <col min="806" max="806" width="13.7265625" bestFit="1" customWidth="1"/>
    <col min="807" max="807" width="12.90625" bestFit="1" customWidth="1"/>
    <col min="808" max="808" width="11.36328125" bestFit="1" customWidth="1"/>
    <col min="809" max="809" width="11.54296875" bestFit="1" customWidth="1"/>
    <col min="810" max="810" width="13.7265625" bestFit="1" customWidth="1"/>
    <col min="811" max="811" width="12.90625" bestFit="1" customWidth="1"/>
    <col min="812" max="812" width="11.36328125" bestFit="1" customWidth="1"/>
    <col min="813" max="813" width="11.54296875" bestFit="1" customWidth="1"/>
    <col min="814" max="814" width="13.7265625" bestFit="1" customWidth="1"/>
    <col min="815" max="815" width="12.90625" bestFit="1" customWidth="1"/>
    <col min="816" max="816" width="11.36328125" bestFit="1" customWidth="1"/>
    <col min="817" max="817" width="11.54296875" bestFit="1" customWidth="1"/>
    <col min="818" max="818" width="13.7265625" bestFit="1" customWidth="1"/>
    <col min="819" max="819" width="12.90625" bestFit="1" customWidth="1"/>
    <col min="820" max="820" width="11.36328125" bestFit="1" customWidth="1"/>
    <col min="821" max="821" width="11.54296875" bestFit="1" customWidth="1"/>
    <col min="822" max="822" width="13.7265625" bestFit="1" customWidth="1"/>
    <col min="823" max="823" width="12.90625" bestFit="1" customWidth="1"/>
    <col min="824" max="824" width="11.36328125" bestFit="1" customWidth="1"/>
    <col min="825" max="825" width="11.54296875" bestFit="1" customWidth="1"/>
    <col min="826" max="826" width="13.7265625" bestFit="1" customWidth="1"/>
    <col min="827" max="827" width="12.90625" bestFit="1" customWidth="1"/>
    <col min="828" max="828" width="11.36328125" bestFit="1" customWidth="1"/>
    <col min="829" max="829" width="11.54296875" bestFit="1" customWidth="1"/>
    <col min="830" max="830" width="13.7265625" bestFit="1" customWidth="1"/>
    <col min="831" max="831" width="12.90625" bestFit="1" customWidth="1"/>
    <col min="832" max="832" width="11.36328125" bestFit="1" customWidth="1"/>
    <col min="833" max="833" width="11.54296875" bestFit="1" customWidth="1"/>
    <col min="834" max="834" width="13.7265625" bestFit="1" customWidth="1"/>
    <col min="835" max="835" width="12.90625" bestFit="1" customWidth="1"/>
    <col min="836" max="836" width="11.36328125" bestFit="1" customWidth="1"/>
    <col min="837" max="837" width="11.54296875" bestFit="1" customWidth="1"/>
    <col min="838" max="838" width="13.7265625" bestFit="1" customWidth="1"/>
    <col min="839" max="839" width="12.90625" bestFit="1" customWidth="1"/>
    <col min="840" max="840" width="11.36328125" bestFit="1" customWidth="1"/>
    <col min="841" max="841" width="11.54296875" bestFit="1" customWidth="1"/>
    <col min="842" max="842" width="13.7265625" bestFit="1" customWidth="1"/>
    <col min="843" max="843" width="12.90625" bestFit="1" customWidth="1"/>
    <col min="844" max="844" width="11.36328125" bestFit="1" customWidth="1"/>
    <col min="845" max="845" width="11.54296875" bestFit="1" customWidth="1"/>
    <col min="846" max="846" width="13.7265625" bestFit="1" customWidth="1"/>
    <col min="847" max="847" width="12.90625" bestFit="1" customWidth="1"/>
    <col min="848" max="848" width="11.36328125" bestFit="1" customWidth="1"/>
    <col min="849" max="849" width="11.54296875" bestFit="1" customWidth="1"/>
    <col min="850" max="850" width="13.7265625" bestFit="1" customWidth="1"/>
    <col min="851" max="851" width="12.90625" bestFit="1" customWidth="1"/>
    <col min="852" max="852" width="11.36328125" bestFit="1" customWidth="1"/>
    <col min="853" max="853" width="11.54296875" bestFit="1" customWidth="1"/>
    <col min="854" max="854" width="13.7265625" bestFit="1" customWidth="1"/>
    <col min="855" max="855" width="12.90625" bestFit="1" customWidth="1"/>
    <col min="856" max="856" width="11.36328125" bestFit="1" customWidth="1"/>
    <col min="857" max="857" width="11.54296875" bestFit="1" customWidth="1"/>
    <col min="858" max="858" width="13.7265625" bestFit="1" customWidth="1"/>
    <col min="859" max="859" width="12.90625" bestFit="1" customWidth="1"/>
    <col min="860" max="860" width="11.36328125" bestFit="1" customWidth="1"/>
    <col min="861" max="861" width="11.54296875" bestFit="1" customWidth="1"/>
    <col min="862" max="862" width="13.7265625" bestFit="1" customWidth="1"/>
    <col min="863" max="863" width="12.90625" bestFit="1" customWidth="1"/>
    <col min="864" max="864" width="11.36328125" bestFit="1" customWidth="1"/>
    <col min="865" max="865" width="11.54296875" bestFit="1" customWidth="1"/>
    <col min="866" max="866" width="13.7265625" bestFit="1" customWidth="1"/>
    <col min="867" max="867" width="12.90625" bestFit="1" customWidth="1"/>
    <col min="868" max="868" width="11.36328125" bestFit="1" customWidth="1"/>
    <col min="869" max="869" width="11.54296875" bestFit="1" customWidth="1"/>
    <col min="870" max="870" width="13.7265625" bestFit="1" customWidth="1"/>
    <col min="871" max="871" width="12.90625" bestFit="1" customWidth="1"/>
    <col min="872" max="872" width="11.36328125" bestFit="1" customWidth="1"/>
    <col min="873" max="873" width="11.54296875" bestFit="1" customWidth="1"/>
    <col min="874" max="874" width="13.7265625" bestFit="1" customWidth="1"/>
    <col min="875" max="875" width="12.90625" bestFit="1" customWidth="1"/>
    <col min="876" max="876" width="11.36328125" bestFit="1" customWidth="1"/>
    <col min="877" max="877" width="11.54296875" bestFit="1" customWidth="1"/>
    <col min="878" max="878" width="13.7265625" bestFit="1" customWidth="1"/>
    <col min="879" max="879" width="12.90625" bestFit="1" customWidth="1"/>
    <col min="880" max="880" width="11.36328125" bestFit="1" customWidth="1"/>
    <col min="881" max="881" width="11.54296875" bestFit="1" customWidth="1"/>
    <col min="882" max="882" width="13.7265625" bestFit="1" customWidth="1"/>
    <col min="883" max="883" width="12.90625" bestFit="1" customWidth="1"/>
    <col min="884" max="884" width="11.36328125" bestFit="1" customWidth="1"/>
    <col min="885" max="885" width="11.54296875" bestFit="1" customWidth="1"/>
    <col min="886" max="886" width="13.7265625" bestFit="1" customWidth="1"/>
    <col min="887" max="887" width="12.90625" bestFit="1" customWidth="1"/>
    <col min="888" max="888" width="11.36328125" bestFit="1" customWidth="1"/>
    <col min="889" max="889" width="11.54296875" bestFit="1" customWidth="1"/>
    <col min="890" max="890" width="13.7265625" bestFit="1" customWidth="1"/>
    <col min="891" max="891" width="12.90625" bestFit="1" customWidth="1"/>
    <col min="892" max="892" width="11.36328125" bestFit="1" customWidth="1"/>
    <col min="893" max="893" width="11.54296875" bestFit="1" customWidth="1"/>
    <col min="894" max="894" width="13.7265625" bestFit="1" customWidth="1"/>
    <col min="895" max="895" width="12.90625" bestFit="1" customWidth="1"/>
    <col min="896" max="896" width="11.36328125" bestFit="1" customWidth="1"/>
    <col min="897" max="897" width="11.54296875" bestFit="1" customWidth="1"/>
    <col min="898" max="898" width="13.7265625" bestFit="1" customWidth="1"/>
    <col min="899" max="899" width="12.90625" bestFit="1" customWidth="1"/>
    <col min="900" max="900" width="11.36328125" bestFit="1" customWidth="1"/>
    <col min="901" max="901" width="11.54296875" bestFit="1" customWidth="1"/>
    <col min="902" max="902" width="13.7265625" bestFit="1" customWidth="1"/>
    <col min="903" max="903" width="12.90625" bestFit="1" customWidth="1"/>
    <col min="904" max="904" width="11.36328125" bestFit="1" customWidth="1"/>
    <col min="905" max="905" width="11.54296875" bestFit="1" customWidth="1"/>
    <col min="906" max="906" width="13.7265625" bestFit="1" customWidth="1"/>
    <col min="907" max="907" width="12.90625" bestFit="1" customWidth="1"/>
    <col min="908" max="908" width="11.36328125" bestFit="1" customWidth="1"/>
    <col min="909" max="909" width="11.54296875" bestFit="1" customWidth="1"/>
    <col min="910" max="910" width="13.7265625" bestFit="1" customWidth="1"/>
    <col min="911" max="911" width="12.90625" bestFit="1" customWidth="1"/>
    <col min="912" max="912" width="11.36328125" bestFit="1" customWidth="1"/>
    <col min="913" max="913" width="11.54296875" bestFit="1" customWidth="1"/>
    <col min="914" max="914" width="13.7265625" bestFit="1" customWidth="1"/>
    <col min="915" max="915" width="12.90625" bestFit="1" customWidth="1"/>
    <col min="916" max="916" width="11.36328125" bestFit="1" customWidth="1"/>
    <col min="917" max="917" width="11.54296875" bestFit="1" customWidth="1"/>
    <col min="918" max="918" width="13.7265625" bestFit="1" customWidth="1"/>
    <col min="919" max="919" width="12.90625" bestFit="1" customWidth="1"/>
    <col min="920" max="920" width="11.36328125" bestFit="1" customWidth="1"/>
    <col min="921" max="921" width="11.54296875" bestFit="1" customWidth="1"/>
    <col min="922" max="922" width="13.7265625" bestFit="1" customWidth="1"/>
    <col min="923" max="923" width="12.90625" bestFit="1" customWidth="1"/>
    <col min="924" max="924" width="11.36328125" bestFit="1" customWidth="1"/>
    <col min="925" max="925" width="11.54296875" bestFit="1" customWidth="1"/>
    <col min="926" max="926" width="13.7265625" bestFit="1" customWidth="1"/>
    <col min="927" max="927" width="12.90625" bestFit="1" customWidth="1"/>
    <col min="928" max="928" width="11.36328125" bestFit="1" customWidth="1"/>
    <col min="929" max="929" width="11.54296875" bestFit="1" customWidth="1"/>
    <col min="930" max="930" width="13.7265625" bestFit="1" customWidth="1"/>
    <col min="931" max="931" width="12.90625" bestFit="1" customWidth="1"/>
    <col min="932" max="932" width="11.36328125" bestFit="1" customWidth="1"/>
    <col min="933" max="933" width="11.54296875" bestFit="1" customWidth="1"/>
    <col min="934" max="934" width="13.7265625" bestFit="1" customWidth="1"/>
    <col min="935" max="935" width="12.90625" bestFit="1" customWidth="1"/>
    <col min="936" max="936" width="11.36328125" bestFit="1" customWidth="1"/>
    <col min="937" max="937" width="11.54296875" bestFit="1" customWidth="1"/>
    <col min="938" max="938" width="13.7265625" bestFit="1" customWidth="1"/>
    <col min="939" max="939" width="12.90625" bestFit="1" customWidth="1"/>
    <col min="940" max="940" width="11.36328125" bestFit="1" customWidth="1"/>
    <col min="941" max="941" width="11.54296875" bestFit="1" customWidth="1"/>
    <col min="942" max="942" width="13.7265625" bestFit="1" customWidth="1"/>
    <col min="943" max="943" width="12.90625" bestFit="1" customWidth="1"/>
    <col min="944" max="944" width="11.36328125" bestFit="1" customWidth="1"/>
    <col min="945" max="945" width="11.54296875" bestFit="1" customWidth="1"/>
    <col min="946" max="946" width="13.7265625" bestFit="1" customWidth="1"/>
    <col min="947" max="947" width="12.90625" bestFit="1" customWidth="1"/>
    <col min="948" max="948" width="11.36328125" bestFit="1" customWidth="1"/>
    <col min="949" max="949" width="11.54296875" bestFit="1" customWidth="1"/>
    <col min="950" max="950" width="13.7265625" bestFit="1" customWidth="1"/>
    <col min="951" max="951" width="12.90625" bestFit="1" customWidth="1"/>
    <col min="952" max="952" width="11.36328125" bestFit="1" customWidth="1"/>
    <col min="953" max="953" width="11.54296875" bestFit="1" customWidth="1"/>
    <col min="954" max="954" width="13.7265625" bestFit="1" customWidth="1"/>
    <col min="955" max="955" width="12.90625" bestFit="1" customWidth="1"/>
    <col min="956" max="956" width="11.36328125" bestFit="1" customWidth="1"/>
    <col min="957" max="957" width="11.54296875" bestFit="1" customWidth="1"/>
    <col min="958" max="958" width="13.7265625" bestFit="1" customWidth="1"/>
    <col min="959" max="959" width="12.90625" bestFit="1" customWidth="1"/>
    <col min="960" max="960" width="11.36328125" bestFit="1" customWidth="1"/>
    <col min="961" max="961" width="11.54296875" bestFit="1" customWidth="1"/>
    <col min="962" max="962" width="13.7265625" bestFit="1" customWidth="1"/>
    <col min="963" max="963" width="12.90625" bestFit="1" customWidth="1"/>
    <col min="964" max="964" width="11.36328125" bestFit="1" customWidth="1"/>
    <col min="965" max="965" width="11.54296875" bestFit="1" customWidth="1"/>
    <col min="966" max="966" width="13.7265625" bestFit="1" customWidth="1"/>
    <col min="967" max="967" width="12.90625" bestFit="1" customWidth="1"/>
    <col min="968" max="968" width="11.36328125" bestFit="1" customWidth="1"/>
    <col min="969" max="969" width="11.54296875" bestFit="1" customWidth="1"/>
    <col min="970" max="970" width="13.7265625" bestFit="1" customWidth="1"/>
    <col min="971" max="971" width="12.90625" bestFit="1" customWidth="1"/>
    <col min="972" max="972" width="11.36328125" bestFit="1" customWidth="1"/>
    <col min="973" max="973" width="11.54296875" bestFit="1" customWidth="1"/>
    <col min="974" max="974" width="13.7265625" bestFit="1" customWidth="1"/>
    <col min="975" max="975" width="12.90625" bestFit="1" customWidth="1"/>
    <col min="976" max="976" width="11.36328125" bestFit="1" customWidth="1"/>
    <col min="977" max="977" width="11.54296875" bestFit="1" customWidth="1"/>
    <col min="978" max="978" width="13.7265625" bestFit="1" customWidth="1"/>
    <col min="979" max="979" width="12.90625" bestFit="1" customWidth="1"/>
    <col min="980" max="980" width="11.36328125" bestFit="1" customWidth="1"/>
    <col min="981" max="981" width="11.54296875" bestFit="1" customWidth="1"/>
    <col min="982" max="982" width="13.7265625" bestFit="1" customWidth="1"/>
    <col min="983" max="983" width="12.90625" bestFit="1" customWidth="1"/>
    <col min="984" max="984" width="11.36328125" bestFit="1" customWidth="1"/>
    <col min="985" max="985" width="11.54296875" bestFit="1" customWidth="1"/>
    <col min="986" max="986" width="13.7265625" bestFit="1" customWidth="1"/>
    <col min="987" max="987" width="12.90625" bestFit="1" customWidth="1"/>
    <col min="988" max="988" width="11.36328125" bestFit="1" customWidth="1"/>
    <col min="989" max="989" width="11.54296875" bestFit="1" customWidth="1"/>
    <col min="990" max="990" width="13.7265625" bestFit="1" customWidth="1"/>
    <col min="991" max="991" width="12.90625" bestFit="1" customWidth="1"/>
    <col min="992" max="992" width="11.36328125" bestFit="1" customWidth="1"/>
    <col min="993" max="993" width="11.54296875" bestFit="1" customWidth="1"/>
    <col min="994" max="994" width="13.7265625" bestFit="1" customWidth="1"/>
    <col min="995" max="995" width="12.90625" bestFit="1" customWidth="1"/>
    <col min="996" max="996" width="11.36328125" bestFit="1" customWidth="1"/>
    <col min="997" max="997" width="11.54296875" bestFit="1" customWidth="1"/>
    <col min="998" max="998" width="13.7265625" bestFit="1" customWidth="1"/>
    <col min="999" max="999" width="12.90625" bestFit="1" customWidth="1"/>
    <col min="1000" max="1000" width="11.36328125" bestFit="1" customWidth="1"/>
    <col min="1001" max="1001" width="11.54296875" bestFit="1" customWidth="1"/>
    <col min="1002" max="1002" width="13.7265625" bestFit="1" customWidth="1"/>
    <col min="1003" max="1003" width="12.90625" bestFit="1" customWidth="1"/>
    <col min="1004" max="1004" width="11.36328125" bestFit="1" customWidth="1"/>
    <col min="1005" max="1005" width="11.54296875" bestFit="1" customWidth="1"/>
    <col min="1006" max="1006" width="13.7265625" bestFit="1" customWidth="1"/>
    <col min="1007" max="1007" width="12.90625" bestFit="1" customWidth="1"/>
    <col min="1008" max="1008" width="11.36328125" bestFit="1" customWidth="1"/>
    <col min="1009" max="1009" width="11.54296875" bestFit="1" customWidth="1"/>
    <col min="1010" max="1010" width="13.7265625" bestFit="1" customWidth="1"/>
    <col min="1011" max="1011" width="12.90625" bestFit="1" customWidth="1"/>
    <col min="1012" max="1012" width="11.36328125" bestFit="1" customWidth="1"/>
    <col min="1013" max="1013" width="11.54296875" bestFit="1" customWidth="1"/>
    <col min="1014" max="1014" width="13.7265625" bestFit="1" customWidth="1"/>
    <col min="1015" max="1015" width="12.90625" bestFit="1" customWidth="1"/>
    <col min="1016" max="1016" width="11.36328125" bestFit="1" customWidth="1"/>
    <col min="1017" max="1017" width="11.54296875" bestFit="1" customWidth="1"/>
    <col min="1018" max="1018" width="13.7265625" bestFit="1" customWidth="1"/>
    <col min="1019" max="1019" width="12.90625" bestFit="1" customWidth="1"/>
    <col min="1020" max="1020" width="11.36328125" bestFit="1" customWidth="1"/>
    <col min="1021" max="1021" width="11.54296875" bestFit="1" customWidth="1"/>
    <col min="1022" max="1022" width="13.7265625" bestFit="1" customWidth="1"/>
    <col min="1023" max="1023" width="12.90625" bestFit="1" customWidth="1"/>
    <col min="1024" max="1024" width="11.36328125" bestFit="1" customWidth="1"/>
    <col min="1025" max="1025" width="11.54296875" bestFit="1" customWidth="1"/>
    <col min="1026" max="1026" width="13.7265625" bestFit="1" customWidth="1"/>
    <col min="1027" max="1027" width="12.90625" bestFit="1" customWidth="1"/>
    <col min="1028" max="1028" width="11.36328125" bestFit="1" customWidth="1"/>
    <col min="1029" max="1029" width="11.54296875" bestFit="1" customWidth="1"/>
    <col min="1030" max="1030" width="13.7265625" bestFit="1" customWidth="1"/>
    <col min="1031" max="1031" width="12.90625" bestFit="1" customWidth="1"/>
    <col min="1032" max="1032" width="11.36328125" bestFit="1" customWidth="1"/>
    <col min="1033" max="1033" width="11.54296875" bestFit="1" customWidth="1"/>
    <col min="1034" max="1034" width="13.7265625" bestFit="1" customWidth="1"/>
    <col min="1035" max="1035" width="12.90625" bestFit="1" customWidth="1"/>
    <col min="1036" max="1036" width="11.36328125" bestFit="1" customWidth="1"/>
    <col min="1037" max="1037" width="11.54296875" bestFit="1" customWidth="1"/>
    <col min="1038" max="1038" width="18.26953125" bestFit="1" customWidth="1"/>
    <col min="1039" max="1039" width="17.453125" bestFit="1" customWidth="1"/>
    <col min="1040" max="1040" width="15.90625" bestFit="1" customWidth="1"/>
    <col min="1041" max="1041" width="16.08984375" bestFit="1" customWidth="1"/>
  </cols>
  <sheetData>
    <row r="1" spans="1:13" x14ac:dyDescent="0.35">
      <c r="A1" s="4" t="s">
        <v>12241</v>
      </c>
      <c r="B1" t="s">
        <v>12256</v>
      </c>
      <c r="C1" t="s">
        <v>12254</v>
      </c>
      <c r="D1" t="s">
        <v>12255</v>
      </c>
      <c r="E1" t="s">
        <v>12243</v>
      </c>
      <c r="F1" t="s">
        <v>12248</v>
      </c>
      <c r="G1" t="s">
        <v>12257</v>
      </c>
    </row>
    <row r="2" spans="1:13" x14ac:dyDescent="0.35">
      <c r="A2" s="5">
        <v>2000</v>
      </c>
      <c r="B2" s="11">
        <v>21570</v>
      </c>
      <c r="C2" s="11">
        <v>6340250000</v>
      </c>
      <c r="D2" s="11">
        <v>13454129869</v>
      </c>
      <c r="E2" s="11">
        <v>17972900</v>
      </c>
      <c r="F2" s="11">
        <v>1271.6000000000006</v>
      </c>
      <c r="G2" s="29">
        <v>1.1220188271755847</v>
      </c>
      <c r="I2" s="14" t="s">
        <v>12258</v>
      </c>
      <c r="J2" s="14"/>
      <c r="K2" s="14"/>
      <c r="L2" s="14"/>
    </row>
    <row r="3" spans="1:13" x14ac:dyDescent="0.35">
      <c r="A3" s="5" t="s">
        <v>12242</v>
      </c>
      <c r="B3" s="11">
        <v>21570</v>
      </c>
      <c r="C3" s="11">
        <v>6340250000</v>
      </c>
      <c r="D3" s="11">
        <v>13454129869</v>
      </c>
      <c r="E3" s="11">
        <v>17972900</v>
      </c>
      <c r="F3" s="11">
        <v>1271.6000000000006</v>
      </c>
      <c r="G3" s="29">
        <v>1.1220188271755847</v>
      </c>
      <c r="I3" s="3"/>
      <c r="J3" t="s">
        <v>12259</v>
      </c>
      <c r="K3" t="s">
        <v>12260</v>
      </c>
      <c r="L3" t="s">
        <v>12261</v>
      </c>
    </row>
    <row r="4" spans="1:13" x14ac:dyDescent="0.35">
      <c r="I4" t="s">
        <v>12249</v>
      </c>
      <c r="J4" s="12">
        <f>GETPIVOTDATA("Sum of score",$A$1,"year",2000)</f>
        <v>1271.6000000000006</v>
      </c>
      <c r="K4" s="12" t="e">
        <f>GETPIVOTDATA("Sum of score",$A$1,"year",1999)</f>
        <v>#REF!</v>
      </c>
      <c r="L4" s="13" t="e">
        <f>(J4-K4)/K4</f>
        <v>#REF!</v>
      </c>
      <c r="M4" t="e">
        <f>IF(L4&gt;0,"🔼","🔽")&amp;TEXT(ABS(L4),"0%")&amp;" "&amp;"VS LY"</f>
        <v>#REF!</v>
      </c>
    </row>
    <row r="5" spans="1:13" x14ac:dyDescent="0.35">
      <c r="I5" t="s">
        <v>12250</v>
      </c>
      <c r="J5" s="12">
        <f>GETPIVOTDATA("Sum of budget",$A$1,"year",2000)</f>
        <v>6340250000</v>
      </c>
      <c r="K5" s="12" t="e">
        <f>GETPIVOTDATA("Sum of budget",$A$1,"year",1999)</f>
        <v>#REF!</v>
      </c>
      <c r="L5" s="13" t="e">
        <f t="shared" ref="L5:L8" si="0">(J5-K5)/K5</f>
        <v>#REF!</v>
      </c>
      <c r="M5" t="e">
        <f t="shared" ref="M5:M8" si="1">IF(L5&gt;0,"🔼","🔽")&amp;TEXT(ABS(L5),"0%")&amp;" "&amp;"VS LY"</f>
        <v>#REF!</v>
      </c>
    </row>
    <row r="6" spans="1:13" x14ac:dyDescent="0.35">
      <c r="I6" t="s">
        <v>12251</v>
      </c>
      <c r="J6" s="12">
        <f>GETPIVOTDATA("Sum of gross",$A$1,"year",2000)</f>
        <v>13454129869</v>
      </c>
      <c r="K6" s="12" t="e">
        <f>GETPIVOTDATA("Sum of gross",$A$1,"year",1999)</f>
        <v>#REF!</v>
      </c>
      <c r="L6" s="13" t="e">
        <f t="shared" si="0"/>
        <v>#REF!</v>
      </c>
      <c r="M6" t="e">
        <f t="shared" si="1"/>
        <v>#REF!</v>
      </c>
    </row>
    <row r="7" spans="1:13" x14ac:dyDescent="0.35">
      <c r="I7" t="s">
        <v>12252</v>
      </c>
      <c r="J7" s="12">
        <f>GETPIVOTDATA("Sum of votes",$A$1,"year",2000)</f>
        <v>17972900</v>
      </c>
      <c r="K7" s="12" t="e">
        <f>GETPIVOTDATA("Sum of votes",$A$1,"year",1999)</f>
        <v>#REF!</v>
      </c>
      <c r="L7" s="13" t="e">
        <f t="shared" si="0"/>
        <v>#REF!</v>
      </c>
      <c r="M7" t="e">
        <f t="shared" si="1"/>
        <v>#REF!</v>
      </c>
    </row>
    <row r="8" spans="1:13" x14ac:dyDescent="0.35">
      <c r="I8" t="s">
        <v>12253</v>
      </c>
      <c r="J8" s="12">
        <f>GETPIVOTDATA("Sum of runtime",$A$1,"year",2000)</f>
        <v>21570</v>
      </c>
      <c r="K8" s="12" t="e">
        <f>GETPIVOTDATA("Sum of runtime",$A$1,"year",1999)</f>
        <v>#REF!</v>
      </c>
      <c r="L8" s="13" t="e">
        <f t="shared" si="0"/>
        <v>#REF!</v>
      </c>
      <c r="M8" t="e">
        <f t="shared" si="1"/>
        <v>#REF!</v>
      </c>
    </row>
    <row r="10" spans="1:13" x14ac:dyDescent="0.35">
      <c r="A10" s="14" t="s">
        <v>12262</v>
      </c>
      <c r="B10" s="14"/>
      <c r="C10" s="14"/>
      <c r="D10" s="14"/>
      <c r="E10" s="14"/>
    </row>
    <row r="11" spans="1:13" x14ac:dyDescent="0.35">
      <c r="A11" s="4" t="s">
        <v>12245</v>
      </c>
      <c r="B11" s="4" t="s">
        <v>12244</v>
      </c>
    </row>
    <row r="12" spans="1:13" x14ac:dyDescent="0.35">
      <c r="A12" s="4" t="s">
        <v>12241</v>
      </c>
      <c r="B12">
        <v>2000</v>
      </c>
      <c r="C12" t="s">
        <v>12242</v>
      </c>
      <c r="H12" s="14" t="s">
        <v>13804</v>
      </c>
      <c r="I12" s="14"/>
      <c r="J12" s="14"/>
      <c r="K12" s="14"/>
      <c r="L12" s="14"/>
    </row>
    <row r="13" spans="1:13" x14ac:dyDescent="0.35">
      <c r="A13" s="5" t="s">
        <v>33</v>
      </c>
      <c r="B13" s="15">
        <v>5.9885714285714293</v>
      </c>
      <c r="C13" s="11">
        <v>5.9885714285714293</v>
      </c>
      <c r="H13" s="4" t="s">
        <v>12243</v>
      </c>
      <c r="I13" s="4" t="s">
        <v>12244</v>
      </c>
    </row>
    <row r="14" spans="1:13" x14ac:dyDescent="0.35">
      <c r="A14" s="5" t="s">
        <v>24</v>
      </c>
      <c r="B14" s="11">
        <v>5.9799999999999995</v>
      </c>
      <c r="C14" s="11">
        <v>5.9799999999999995</v>
      </c>
      <c r="H14" s="4" t="s">
        <v>12241</v>
      </c>
      <c r="I14">
        <v>1999</v>
      </c>
      <c r="J14">
        <v>2000</v>
      </c>
      <c r="K14">
        <v>2001</v>
      </c>
      <c r="L14" t="s">
        <v>12242</v>
      </c>
    </row>
    <row r="15" spans="1:13" x14ac:dyDescent="0.35">
      <c r="A15" s="5" t="s">
        <v>389</v>
      </c>
      <c r="B15" s="11">
        <v>6.5</v>
      </c>
      <c r="C15" s="11">
        <v>6.5</v>
      </c>
      <c r="H15" s="5" t="s">
        <v>13792</v>
      </c>
      <c r="I15" s="12">
        <v>1177500</v>
      </c>
      <c r="J15" s="12">
        <v>1864600</v>
      </c>
      <c r="K15" s="12">
        <v>2768000</v>
      </c>
      <c r="L15" s="12">
        <v>5810100</v>
      </c>
    </row>
    <row r="16" spans="1:13" x14ac:dyDescent="0.35">
      <c r="A16" s="5" t="s">
        <v>62</v>
      </c>
      <c r="B16" s="11">
        <v>6.9666666666666659</v>
      </c>
      <c r="C16" s="11">
        <v>6.9666666666666659</v>
      </c>
      <c r="H16" s="5" t="s">
        <v>13793</v>
      </c>
      <c r="I16" s="12">
        <v>773300</v>
      </c>
      <c r="J16" s="12">
        <v>1363400</v>
      </c>
      <c r="K16" s="12">
        <v>1356900</v>
      </c>
      <c r="L16" s="12">
        <v>3493600</v>
      </c>
    </row>
    <row r="17" spans="1:12" x14ac:dyDescent="0.35">
      <c r="A17" s="5" t="s">
        <v>40</v>
      </c>
      <c r="B17" s="11">
        <v>6.2363636363636354</v>
      </c>
      <c r="C17" s="11">
        <v>6.2363636363636354</v>
      </c>
      <c r="H17" s="5" t="s">
        <v>13794</v>
      </c>
      <c r="I17" s="12">
        <v>3076500</v>
      </c>
      <c r="J17" s="12">
        <v>1111000</v>
      </c>
      <c r="K17" s="12">
        <v>1653100</v>
      </c>
      <c r="L17" s="12">
        <v>5840600</v>
      </c>
    </row>
    <row r="18" spans="1:12" x14ac:dyDescent="0.35">
      <c r="A18" s="5" t="s">
        <v>103</v>
      </c>
      <c r="B18" s="11">
        <v>6.6052631578947363</v>
      </c>
      <c r="C18" s="11">
        <v>6.6052631578947363</v>
      </c>
      <c r="H18" s="5" t="s">
        <v>13795</v>
      </c>
      <c r="I18" s="12">
        <v>543200</v>
      </c>
      <c r="J18" s="12">
        <v>1228900</v>
      </c>
      <c r="K18" s="12">
        <v>966000</v>
      </c>
      <c r="L18" s="12">
        <v>2738100</v>
      </c>
    </row>
    <row r="19" spans="1:12" x14ac:dyDescent="0.35">
      <c r="A19" s="5" t="s">
        <v>16</v>
      </c>
      <c r="B19" s="11">
        <v>6.6931818181818192</v>
      </c>
      <c r="C19" s="11">
        <v>6.6931818181818192</v>
      </c>
      <c r="H19" s="5" t="s">
        <v>13796</v>
      </c>
      <c r="I19" s="12">
        <v>1844100</v>
      </c>
      <c r="J19" s="12">
        <v>3512500</v>
      </c>
      <c r="K19" s="12">
        <v>1519300</v>
      </c>
      <c r="L19" s="12">
        <v>6875900</v>
      </c>
    </row>
    <row r="20" spans="1:12" x14ac:dyDescent="0.35">
      <c r="A20" s="5" t="s">
        <v>51</v>
      </c>
      <c r="B20" s="11">
        <v>5.375</v>
      </c>
      <c r="C20" s="11">
        <v>5.375</v>
      </c>
      <c r="H20" s="5" t="s">
        <v>13797</v>
      </c>
      <c r="I20" s="12">
        <v>1155700</v>
      </c>
      <c r="J20" s="12">
        <v>1383200</v>
      </c>
      <c r="K20" s="12">
        <v>1827100</v>
      </c>
      <c r="L20" s="12">
        <v>4366000</v>
      </c>
    </row>
    <row r="21" spans="1:12" x14ac:dyDescent="0.35">
      <c r="A21" s="5" t="s">
        <v>4883</v>
      </c>
      <c r="B21" s="11">
        <v>8.4</v>
      </c>
      <c r="C21" s="11">
        <v>8.4</v>
      </c>
      <c r="H21" s="5" t="s">
        <v>13798</v>
      </c>
      <c r="I21" s="12">
        <v>1604000</v>
      </c>
      <c r="J21" s="12">
        <v>1200800</v>
      </c>
      <c r="K21" s="12">
        <v>1316000</v>
      </c>
      <c r="L21" s="12">
        <v>4120800</v>
      </c>
    </row>
    <row r="22" spans="1:12" x14ac:dyDescent="0.35">
      <c r="A22" s="5" t="s">
        <v>776</v>
      </c>
      <c r="B22" s="11">
        <v>6.5</v>
      </c>
      <c r="C22" s="11">
        <v>6.5</v>
      </c>
      <c r="H22" s="5" t="s">
        <v>13799</v>
      </c>
      <c r="I22" s="12">
        <v>1753900</v>
      </c>
      <c r="J22" s="12">
        <v>732000</v>
      </c>
      <c r="K22" s="12">
        <v>1803000</v>
      </c>
      <c r="L22" s="12">
        <v>4288900</v>
      </c>
    </row>
    <row r="23" spans="1:12" x14ac:dyDescent="0.35">
      <c r="A23" s="5" t="s">
        <v>12242</v>
      </c>
      <c r="B23" s="11">
        <v>6.3580000000000014</v>
      </c>
      <c r="C23" s="11">
        <v>6.3580000000000005</v>
      </c>
      <c r="H23" s="5" t="s">
        <v>13800</v>
      </c>
      <c r="I23" s="12">
        <v>409700</v>
      </c>
      <c r="J23" s="12">
        <v>724400</v>
      </c>
      <c r="K23" s="12">
        <v>795000</v>
      </c>
      <c r="L23" s="12">
        <v>1929100</v>
      </c>
    </row>
    <row r="24" spans="1:12" x14ac:dyDescent="0.35">
      <c r="H24" s="5" t="s">
        <v>13801</v>
      </c>
      <c r="I24" s="12">
        <v>3477600</v>
      </c>
      <c r="J24" s="12">
        <v>969900</v>
      </c>
      <c r="K24" s="12">
        <v>1553000</v>
      </c>
      <c r="L24" s="12">
        <v>6000500</v>
      </c>
    </row>
    <row r="25" spans="1:12" x14ac:dyDescent="0.35">
      <c r="H25" s="5" t="s">
        <v>13802</v>
      </c>
      <c r="I25" s="12">
        <v>1964400</v>
      </c>
      <c r="J25" s="12">
        <v>1475200</v>
      </c>
      <c r="K25" s="12">
        <v>2233000</v>
      </c>
      <c r="L25" s="12">
        <v>5672600</v>
      </c>
    </row>
    <row r="26" spans="1:12" x14ac:dyDescent="0.35">
      <c r="H26" s="5" t="s">
        <v>13803</v>
      </c>
      <c r="I26" s="12">
        <v>2494000</v>
      </c>
      <c r="J26" s="12">
        <v>2407000</v>
      </c>
      <c r="K26" s="12">
        <v>3070000</v>
      </c>
      <c r="L26" s="12">
        <v>7971000</v>
      </c>
    </row>
    <row r="27" spans="1:12" x14ac:dyDescent="0.35">
      <c r="A27" s="14" t="s">
        <v>12264</v>
      </c>
      <c r="B27" s="14"/>
      <c r="C27" s="14"/>
      <c r="D27" s="14"/>
      <c r="E27" s="14"/>
      <c r="H27" s="5" t="s">
        <v>12242</v>
      </c>
      <c r="I27" s="12">
        <v>20273900</v>
      </c>
      <c r="J27" s="12">
        <v>17972900</v>
      </c>
      <c r="K27" s="12">
        <v>20860400</v>
      </c>
      <c r="L27" s="12">
        <v>59107200</v>
      </c>
    </row>
    <row r="28" spans="1:12" x14ac:dyDescent="0.35">
      <c r="A28" s="4" t="s">
        <v>12255</v>
      </c>
      <c r="B28" s="4" t="s">
        <v>12244</v>
      </c>
    </row>
    <row r="29" spans="1:12" x14ac:dyDescent="0.35">
      <c r="A29" s="4" t="s">
        <v>12241</v>
      </c>
      <c r="B29">
        <v>1999</v>
      </c>
      <c r="C29">
        <v>2000</v>
      </c>
      <c r="D29">
        <v>2001</v>
      </c>
      <c r="E29" t="s">
        <v>12242</v>
      </c>
    </row>
    <row r="30" spans="1:12" x14ac:dyDescent="0.35">
      <c r="A30" s="5" t="s">
        <v>33</v>
      </c>
      <c r="B30" s="12">
        <v>4222485259</v>
      </c>
      <c r="C30" s="12">
        <v>4522542819</v>
      </c>
      <c r="D30" s="12">
        <v>5085830942</v>
      </c>
      <c r="E30" s="12">
        <v>13830859020</v>
      </c>
      <c r="H30" s="14" t="s">
        <v>13805</v>
      </c>
      <c r="I30" s="14"/>
      <c r="J30" s="14"/>
      <c r="K30" s="14"/>
      <c r="L30" s="14"/>
    </row>
    <row r="31" spans="1:12" x14ac:dyDescent="0.35">
      <c r="A31" s="5" t="s">
        <v>24</v>
      </c>
      <c r="B31" s="12">
        <v>526926561</v>
      </c>
      <c r="C31" s="12">
        <v>1145456908</v>
      </c>
      <c r="D31" s="12">
        <v>1190808797</v>
      </c>
      <c r="E31" s="12">
        <v>2863192266</v>
      </c>
      <c r="H31" s="4" t="s">
        <v>12248</v>
      </c>
      <c r="I31" s="4" t="s">
        <v>12244</v>
      </c>
    </row>
    <row r="32" spans="1:12" x14ac:dyDescent="0.35">
      <c r="A32" s="5" t="s">
        <v>389</v>
      </c>
      <c r="B32" s="12">
        <v>1288796342</v>
      </c>
      <c r="C32" s="12">
        <v>1108886405</v>
      </c>
      <c r="D32" s="12">
        <v>1825310851</v>
      </c>
      <c r="E32" s="12">
        <v>4222993598</v>
      </c>
      <c r="H32" s="4" t="s">
        <v>12241</v>
      </c>
      <c r="I32">
        <v>1999</v>
      </c>
      <c r="J32">
        <v>2000</v>
      </c>
      <c r="K32">
        <v>2001</v>
      </c>
      <c r="L32" t="s">
        <v>12242</v>
      </c>
    </row>
    <row r="33" spans="1:12" x14ac:dyDescent="0.35">
      <c r="A33" s="5" t="s">
        <v>62</v>
      </c>
      <c r="B33" s="12">
        <v>302864484</v>
      </c>
      <c r="C33" s="12">
        <v>513310292</v>
      </c>
      <c r="D33" s="12">
        <v>564810531</v>
      </c>
      <c r="E33" s="12">
        <v>1380985307</v>
      </c>
      <c r="H33" s="5" t="s">
        <v>13792</v>
      </c>
      <c r="I33" s="12">
        <v>134.30000000000001</v>
      </c>
      <c r="J33" s="12">
        <v>109.1</v>
      </c>
      <c r="K33" s="11">
        <v>77.300000000000011</v>
      </c>
      <c r="L33" s="11">
        <v>320.70000000000005</v>
      </c>
    </row>
    <row r="34" spans="1:12" x14ac:dyDescent="0.35">
      <c r="A34" s="5" t="s">
        <v>40</v>
      </c>
      <c r="B34" s="12">
        <v>2811610068</v>
      </c>
      <c r="C34" s="12">
        <v>3606079271</v>
      </c>
      <c r="D34" s="12">
        <v>2866142172</v>
      </c>
      <c r="E34" s="12">
        <v>9283831511</v>
      </c>
      <c r="H34" s="5" t="s">
        <v>13793</v>
      </c>
      <c r="I34" s="11">
        <v>103.6</v>
      </c>
      <c r="J34" s="11">
        <v>118</v>
      </c>
      <c r="K34" s="11">
        <v>70.599999999999994</v>
      </c>
      <c r="L34" s="11">
        <v>292.2</v>
      </c>
    </row>
    <row r="35" spans="1:12" x14ac:dyDescent="0.35">
      <c r="A35" s="5" t="s">
        <v>103</v>
      </c>
      <c r="B35" s="12">
        <v>1221632294</v>
      </c>
      <c r="C35" s="12">
        <v>637993145</v>
      </c>
      <c r="D35" s="12">
        <v>1125058328</v>
      </c>
      <c r="E35" s="12">
        <v>2984683767</v>
      </c>
      <c r="H35" s="5" t="s">
        <v>13794</v>
      </c>
      <c r="I35" s="11">
        <v>131.9</v>
      </c>
      <c r="J35" s="11">
        <v>126.8</v>
      </c>
      <c r="K35" s="11">
        <v>117.49999999999997</v>
      </c>
      <c r="L35" s="11">
        <v>376.19999999999993</v>
      </c>
    </row>
    <row r="36" spans="1:12" x14ac:dyDescent="0.35">
      <c r="A36" s="5" t="s">
        <v>16</v>
      </c>
      <c r="B36" s="12">
        <v>2284324554</v>
      </c>
      <c r="C36" s="12">
        <v>1546232742</v>
      </c>
      <c r="D36" s="12">
        <v>1720300190</v>
      </c>
      <c r="E36" s="12">
        <v>5550857486</v>
      </c>
      <c r="H36" s="5" t="s">
        <v>13795</v>
      </c>
      <c r="I36" s="11">
        <v>90.499999999999986</v>
      </c>
      <c r="J36" s="11">
        <v>110.09999999999997</v>
      </c>
      <c r="K36" s="11">
        <v>71.3</v>
      </c>
      <c r="L36" s="11">
        <v>271.89999999999998</v>
      </c>
    </row>
    <row r="37" spans="1:12" x14ac:dyDescent="0.35">
      <c r="A37" s="5" t="s">
        <v>150</v>
      </c>
      <c r="B37" s="12">
        <v>383382653</v>
      </c>
      <c r="C37" s="12"/>
      <c r="D37" s="12">
        <v>271856301</v>
      </c>
      <c r="E37" s="12">
        <v>655238954</v>
      </c>
      <c r="H37" s="5" t="s">
        <v>13796</v>
      </c>
      <c r="I37" s="11">
        <v>89.3</v>
      </c>
      <c r="J37" s="11">
        <v>109.3</v>
      </c>
      <c r="K37" s="11">
        <v>55.6</v>
      </c>
      <c r="L37" s="11">
        <v>254.2</v>
      </c>
    </row>
    <row r="38" spans="1:12" x14ac:dyDescent="0.35">
      <c r="A38" s="5" t="s">
        <v>51</v>
      </c>
      <c r="B38" s="12">
        <v>390003388</v>
      </c>
      <c r="C38" s="12">
        <v>328117013</v>
      </c>
      <c r="D38" s="12">
        <v>382491301</v>
      </c>
      <c r="E38" s="12">
        <v>1100611702</v>
      </c>
      <c r="H38" s="5" t="s">
        <v>13797</v>
      </c>
      <c r="I38" s="11">
        <v>80.3</v>
      </c>
      <c r="J38" s="11">
        <v>78.300000000000011</v>
      </c>
      <c r="K38" s="11">
        <v>95.299999999999983</v>
      </c>
      <c r="L38" s="11">
        <v>253.9</v>
      </c>
    </row>
    <row r="39" spans="1:12" x14ac:dyDescent="0.35">
      <c r="A39" s="5" t="s">
        <v>4883</v>
      </c>
      <c r="B39" s="12">
        <v>76965986</v>
      </c>
      <c r="C39" s="12">
        <v>40047078</v>
      </c>
      <c r="D39" s="12"/>
      <c r="E39" s="12">
        <v>117013064</v>
      </c>
      <c r="H39" s="5" t="s">
        <v>13798</v>
      </c>
      <c r="I39" s="11">
        <v>114.80000000000001</v>
      </c>
      <c r="J39" s="11">
        <v>76.7</v>
      </c>
      <c r="K39" s="11">
        <v>61.099999999999994</v>
      </c>
      <c r="L39" s="11">
        <v>252.6</v>
      </c>
    </row>
    <row r="40" spans="1:12" x14ac:dyDescent="0.35">
      <c r="A40" s="5" t="s">
        <v>776</v>
      </c>
      <c r="B40" s="12">
        <v>646532</v>
      </c>
      <c r="C40" s="12">
        <v>5464196</v>
      </c>
      <c r="D40" s="12"/>
      <c r="E40" s="12">
        <v>6110728</v>
      </c>
      <c r="H40" s="5" t="s">
        <v>13799</v>
      </c>
      <c r="I40" s="11">
        <v>118.6</v>
      </c>
      <c r="J40" s="11">
        <v>87.7</v>
      </c>
      <c r="K40" s="11">
        <v>135.39999999999998</v>
      </c>
      <c r="L40" s="11">
        <v>341.7</v>
      </c>
    </row>
    <row r="41" spans="1:12" x14ac:dyDescent="0.35">
      <c r="A41" s="5" t="s">
        <v>12242</v>
      </c>
      <c r="B41" s="12">
        <v>13509638121</v>
      </c>
      <c r="C41" s="12">
        <v>13454129869</v>
      </c>
      <c r="D41" s="12">
        <v>15032609413</v>
      </c>
      <c r="E41" s="12">
        <v>41996377403</v>
      </c>
      <c r="H41" s="5" t="s">
        <v>13800</v>
      </c>
      <c r="I41" s="11">
        <v>87.699999999999989</v>
      </c>
      <c r="J41" s="11">
        <v>119.50000000000001</v>
      </c>
      <c r="K41" s="11">
        <v>93.3</v>
      </c>
      <c r="L41" s="11">
        <v>300.5</v>
      </c>
    </row>
    <row r="42" spans="1:12" x14ac:dyDescent="0.35">
      <c r="H42" s="5" t="s">
        <v>13801</v>
      </c>
      <c r="I42" s="11">
        <v>134.89999999999998</v>
      </c>
      <c r="J42" s="11">
        <v>143.69999999999999</v>
      </c>
      <c r="K42" s="11">
        <v>82</v>
      </c>
      <c r="L42" s="11">
        <v>360.59999999999997</v>
      </c>
    </row>
    <row r="43" spans="1:12" x14ac:dyDescent="0.35">
      <c r="H43" s="5" t="s">
        <v>13802</v>
      </c>
      <c r="I43" s="11">
        <v>117.3</v>
      </c>
      <c r="J43" s="11">
        <v>95.4</v>
      </c>
      <c r="K43" s="11">
        <v>80.999999999999986</v>
      </c>
      <c r="L43" s="11">
        <v>293.7</v>
      </c>
    </row>
    <row r="44" spans="1:12" x14ac:dyDescent="0.35">
      <c r="A44" s="14" t="s">
        <v>12263</v>
      </c>
      <c r="B44" s="14"/>
      <c r="C44" s="14"/>
      <c r="D44" s="14"/>
      <c r="E44" s="14"/>
      <c r="H44" s="5" t="s">
        <v>13803</v>
      </c>
      <c r="I44" s="11">
        <v>96.7</v>
      </c>
      <c r="J44" s="11">
        <v>97</v>
      </c>
      <c r="K44" s="11">
        <v>89.3</v>
      </c>
      <c r="L44" s="11">
        <v>283</v>
      </c>
    </row>
    <row r="45" spans="1:12" x14ac:dyDescent="0.35">
      <c r="A45" s="4" t="s">
        <v>12254</v>
      </c>
      <c r="B45" s="4" t="s">
        <v>12244</v>
      </c>
      <c r="H45" s="5" t="s">
        <v>12242</v>
      </c>
      <c r="I45" s="11">
        <v>1299.9000000000001</v>
      </c>
      <c r="J45" s="11">
        <v>1271.6000000000001</v>
      </c>
      <c r="K45" s="11">
        <v>1029.7</v>
      </c>
      <c r="L45" s="11">
        <v>3601.2</v>
      </c>
    </row>
    <row r="46" spans="1:12" x14ac:dyDescent="0.35">
      <c r="A46" s="4" t="s">
        <v>12241</v>
      </c>
      <c r="B46">
        <v>1999</v>
      </c>
      <c r="C46">
        <v>2000</v>
      </c>
      <c r="D46">
        <v>2001</v>
      </c>
      <c r="E46" t="s">
        <v>12242</v>
      </c>
    </row>
    <row r="47" spans="1:12" x14ac:dyDescent="0.35">
      <c r="A47" s="5" t="s">
        <v>33</v>
      </c>
      <c r="B47" s="12">
        <v>1680000000</v>
      </c>
      <c r="C47" s="12">
        <v>1963100000</v>
      </c>
      <c r="D47" s="12">
        <v>1983550000</v>
      </c>
      <c r="E47" s="12">
        <v>5626650000</v>
      </c>
    </row>
    <row r="48" spans="1:12" x14ac:dyDescent="0.35">
      <c r="A48" s="5" t="s">
        <v>24</v>
      </c>
      <c r="B48" s="12">
        <v>335000000</v>
      </c>
      <c r="C48" s="12">
        <v>493000000</v>
      </c>
      <c r="D48" s="12">
        <v>212700000</v>
      </c>
      <c r="E48" s="12">
        <v>1040700000</v>
      </c>
    </row>
    <row r="49" spans="1:12" x14ac:dyDescent="0.35">
      <c r="A49" s="5" t="s">
        <v>389</v>
      </c>
      <c r="B49" s="12">
        <v>446000000</v>
      </c>
      <c r="C49" s="12">
        <v>583500000</v>
      </c>
      <c r="D49" s="12">
        <v>626000000</v>
      </c>
      <c r="E49" s="12">
        <v>1655500000</v>
      </c>
      <c r="H49" s="14" t="s">
        <v>13807</v>
      </c>
      <c r="I49" s="14"/>
      <c r="J49" s="14"/>
      <c r="K49" s="31"/>
      <c r="L49" s="31"/>
    </row>
    <row r="50" spans="1:12" x14ac:dyDescent="0.35">
      <c r="A50" s="5" t="s">
        <v>62</v>
      </c>
      <c r="B50" s="12">
        <v>349000000</v>
      </c>
      <c r="C50" s="12">
        <v>133500000</v>
      </c>
      <c r="D50" s="12">
        <v>271500000</v>
      </c>
      <c r="E50" s="12">
        <v>754000000</v>
      </c>
      <c r="H50" s="4" t="s">
        <v>12241</v>
      </c>
      <c r="I50" t="s">
        <v>12257</v>
      </c>
      <c r="J50" t="s">
        <v>13806</v>
      </c>
    </row>
    <row r="51" spans="1:12" x14ac:dyDescent="0.35">
      <c r="A51" s="5" t="s">
        <v>40</v>
      </c>
      <c r="B51" s="12">
        <v>1739600000</v>
      </c>
      <c r="C51" s="12">
        <v>1716050000</v>
      </c>
      <c r="D51" s="12">
        <v>1092800000</v>
      </c>
      <c r="E51" s="12">
        <v>4548450000</v>
      </c>
      <c r="H51" s="5" t="s">
        <v>33</v>
      </c>
      <c r="I51" s="29">
        <v>1.4580983391538482</v>
      </c>
      <c r="J51" s="29">
        <v>0.59318145085105489</v>
      </c>
    </row>
    <row r="52" spans="1:12" x14ac:dyDescent="0.35">
      <c r="A52" s="5" t="s">
        <v>103</v>
      </c>
      <c r="B52" s="12">
        <v>606000000</v>
      </c>
      <c r="C52" s="12">
        <v>320900000</v>
      </c>
      <c r="D52" s="12">
        <v>405700000</v>
      </c>
      <c r="E52" s="12">
        <v>1332600000</v>
      </c>
      <c r="H52" s="28">
        <v>1999</v>
      </c>
      <c r="I52" s="29">
        <v>1.5133840827380953</v>
      </c>
      <c r="J52" s="29">
        <v>0.60213004973334827</v>
      </c>
    </row>
    <row r="53" spans="1:12" x14ac:dyDescent="0.35">
      <c r="A53" s="5" t="s">
        <v>16</v>
      </c>
      <c r="B53" s="12">
        <v>1271030000</v>
      </c>
      <c r="C53" s="12">
        <v>931200000</v>
      </c>
      <c r="D53" s="12">
        <v>990500000</v>
      </c>
      <c r="E53" s="12">
        <v>3192730000</v>
      </c>
      <c r="H53" s="28">
        <v>2000</v>
      </c>
      <c r="I53" s="29">
        <v>1.3037760781417147</v>
      </c>
      <c r="J53" s="29">
        <v>0.56593003569746858</v>
      </c>
    </row>
    <row r="54" spans="1:12" x14ac:dyDescent="0.35">
      <c r="A54" s="5" t="s">
        <v>150</v>
      </c>
      <c r="B54" s="12">
        <v>180000000</v>
      </c>
      <c r="C54" s="12"/>
      <c r="D54" s="12">
        <v>110000000</v>
      </c>
      <c r="E54" s="12">
        <v>290000000</v>
      </c>
      <c r="H54" s="28">
        <v>2001</v>
      </c>
      <c r="I54" s="29">
        <v>1.5640044072496282</v>
      </c>
      <c r="J54" s="29">
        <v>0.60998506977112177</v>
      </c>
    </row>
    <row r="55" spans="1:12" x14ac:dyDescent="0.35">
      <c r="A55" s="5" t="s">
        <v>51</v>
      </c>
      <c r="B55" s="12">
        <v>82310000</v>
      </c>
      <c r="C55" s="12">
        <v>167000000</v>
      </c>
      <c r="D55" s="12">
        <v>92500000</v>
      </c>
      <c r="E55" s="12">
        <v>341810000</v>
      </c>
      <c r="H55" s="5" t="s">
        <v>24</v>
      </c>
      <c r="I55" s="29">
        <v>1.7512177053906024</v>
      </c>
      <c r="J55" s="29">
        <v>0.63652458399033685</v>
      </c>
    </row>
    <row r="56" spans="1:12" x14ac:dyDescent="0.35">
      <c r="A56" s="5" t="s">
        <v>4883</v>
      </c>
      <c r="B56" s="12">
        <v>54000000</v>
      </c>
      <c r="C56" s="12">
        <v>9000000</v>
      </c>
      <c r="D56" s="12"/>
      <c r="E56" s="12">
        <v>63000000</v>
      </c>
      <c r="H56" s="28">
        <v>1999</v>
      </c>
      <c r="I56" s="29">
        <v>0.57291510746268659</v>
      </c>
      <c r="J56" s="29">
        <v>0.36423778037638149</v>
      </c>
    </row>
    <row r="57" spans="1:12" x14ac:dyDescent="0.35">
      <c r="A57" s="5" t="s">
        <v>776</v>
      </c>
      <c r="B57" s="12">
        <v>0</v>
      </c>
      <c r="C57" s="12">
        <v>23000000</v>
      </c>
      <c r="D57" s="12"/>
      <c r="E57" s="12">
        <v>23000000</v>
      </c>
      <c r="H57" s="28">
        <v>2000</v>
      </c>
      <c r="I57" s="29">
        <v>1.3234420040567951</v>
      </c>
      <c r="J57" s="29">
        <v>0.56960406231187533</v>
      </c>
    </row>
    <row r="58" spans="1:12" x14ac:dyDescent="0.35">
      <c r="A58" s="5" t="s">
        <v>12242</v>
      </c>
      <c r="B58" s="12">
        <v>6742940000</v>
      </c>
      <c r="C58" s="12">
        <v>6340250000</v>
      </c>
      <c r="D58" s="12">
        <v>5785250000</v>
      </c>
      <c r="E58" s="12">
        <v>18868440000</v>
      </c>
      <c r="H58" s="28">
        <v>2001</v>
      </c>
      <c r="I58" s="29">
        <v>4.5985368923366243</v>
      </c>
      <c r="J58" s="29">
        <v>0.82138190401695532</v>
      </c>
    </row>
    <row r="59" spans="1:12" x14ac:dyDescent="0.35">
      <c r="H59" s="5" t="s">
        <v>389</v>
      </c>
      <c r="I59" s="29">
        <v>1.550887102385986</v>
      </c>
      <c r="J59" s="29">
        <v>0.60797951463055944</v>
      </c>
    </row>
    <row r="60" spans="1:12" x14ac:dyDescent="0.35">
      <c r="H60" s="28">
        <v>1999</v>
      </c>
      <c r="I60" s="29">
        <v>1.8896778968609866</v>
      </c>
      <c r="J60" s="29">
        <v>0.65394066892843494</v>
      </c>
    </row>
    <row r="61" spans="1:12" x14ac:dyDescent="0.35">
      <c r="A61" s="14" t="s">
        <v>12265</v>
      </c>
      <c r="B61" s="14"/>
      <c r="C61" s="14"/>
      <c r="D61" s="14"/>
      <c r="E61" s="14"/>
      <c r="H61" s="28">
        <v>2000</v>
      </c>
      <c r="I61" s="29">
        <v>0.90040514995715515</v>
      </c>
      <c r="J61" s="29">
        <v>0.4737964165048989</v>
      </c>
    </row>
    <row r="62" spans="1:12" x14ac:dyDescent="0.35">
      <c r="A62" s="4" t="s">
        <v>12243</v>
      </c>
      <c r="B62" s="4" t="s">
        <v>12244</v>
      </c>
      <c r="H62" s="28">
        <v>2001</v>
      </c>
      <c r="I62" s="29">
        <v>1.9158320303514378</v>
      </c>
      <c r="J62" s="29">
        <v>0.65704471670836517</v>
      </c>
    </row>
    <row r="63" spans="1:12" x14ac:dyDescent="0.35">
      <c r="A63" s="4" t="s">
        <v>12241</v>
      </c>
      <c r="B63">
        <v>1999</v>
      </c>
      <c r="C63">
        <v>2000</v>
      </c>
      <c r="D63">
        <v>2001</v>
      </c>
      <c r="E63" t="s">
        <v>12242</v>
      </c>
      <c r="H63" s="5" t="s">
        <v>12242</v>
      </c>
      <c r="I63" s="29">
        <v>1.5132070004866121</v>
      </c>
      <c r="J63" s="29">
        <v>0.60210201554970277</v>
      </c>
    </row>
    <row r="64" spans="1:12" x14ac:dyDescent="0.35">
      <c r="A64" s="5" t="s">
        <v>33</v>
      </c>
      <c r="B64" s="12">
        <v>4932400</v>
      </c>
      <c r="C64" s="12">
        <v>5179400</v>
      </c>
      <c r="D64" s="12">
        <v>5517000</v>
      </c>
      <c r="E64" s="12">
        <v>15628800</v>
      </c>
    </row>
    <row r="65" spans="1:12" x14ac:dyDescent="0.35">
      <c r="A65" s="5" t="s">
        <v>24</v>
      </c>
      <c r="B65" s="12">
        <v>657100</v>
      </c>
      <c r="C65" s="12">
        <v>1493700</v>
      </c>
      <c r="D65" s="12">
        <v>874000</v>
      </c>
      <c r="E65" s="12">
        <v>3024800</v>
      </c>
    </row>
    <row r="66" spans="1:12" x14ac:dyDescent="0.35">
      <c r="A66" s="5" t="s">
        <v>389</v>
      </c>
      <c r="B66" s="12">
        <v>1198700</v>
      </c>
      <c r="C66" s="12">
        <v>658000</v>
      </c>
      <c r="D66" s="12">
        <v>2550000</v>
      </c>
      <c r="E66" s="12">
        <v>4406700</v>
      </c>
    </row>
    <row r="67" spans="1:12" x14ac:dyDescent="0.35">
      <c r="A67" s="5" t="s">
        <v>62</v>
      </c>
      <c r="B67" s="12">
        <v>853200</v>
      </c>
      <c r="C67" s="12">
        <v>640800</v>
      </c>
      <c r="D67" s="12">
        <v>1305000</v>
      </c>
      <c r="E67" s="12">
        <v>2799000</v>
      </c>
      <c r="H67" s="14" t="s">
        <v>13808</v>
      </c>
      <c r="I67" s="14"/>
    </row>
    <row r="68" spans="1:12" x14ac:dyDescent="0.35">
      <c r="A68" s="5" t="s">
        <v>40</v>
      </c>
      <c r="B68" s="12">
        <v>3591900</v>
      </c>
      <c r="C68" s="12">
        <v>4642100</v>
      </c>
      <c r="D68" s="12">
        <v>4195200</v>
      </c>
      <c r="E68" s="12">
        <v>12429200</v>
      </c>
      <c r="H68" s="4" t="s">
        <v>12241</v>
      </c>
      <c r="I68" t="s">
        <v>12254</v>
      </c>
    </row>
    <row r="69" spans="1:12" x14ac:dyDescent="0.35">
      <c r="A69" s="5" t="s">
        <v>103</v>
      </c>
      <c r="B69" s="12">
        <v>2085500</v>
      </c>
      <c r="C69" s="12">
        <v>892600</v>
      </c>
      <c r="D69" s="12">
        <v>1546000</v>
      </c>
      <c r="E69" s="12">
        <v>4524100</v>
      </c>
      <c r="H69" s="5" t="s">
        <v>2986</v>
      </c>
      <c r="I69" s="12">
        <v>14500000</v>
      </c>
      <c r="K69" s="5" t="s">
        <v>2986</v>
      </c>
      <c r="L69" s="12">
        <v>14500000</v>
      </c>
    </row>
    <row r="70" spans="1:12" x14ac:dyDescent="0.35">
      <c r="A70" s="5" t="s">
        <v>16</v>
      </c>
      <c r="B70" s="12">
        <v>5791800</v>
      </c>
      <c r="C70" s="12">
        <v>2859700</v>
      </c>
      <c r="D70" s="12">
        <v>3829200</v>
      </c>
      <c r="E70" s="12">
        <v>12480700</v>
      </c>
      <c r="H70" s="5" t="s">
        <v>247</v>
      </c>
      <c r="I70" s="12">
        <v>51005000</v>
      </c>
      <c r="K70" s="5" t="s">
        <v>247</v>
      </c>
      <c r="L70" s="12">
        <v>51005000</v>
      </c>
    </row>
    <row r="71" spans="1:12" x14ac:dyDescent="0.35">
      <c r="A71" s="5" t="s">
        <v>150</v>
      </c>
      <c r="B71" s="12">
        <v>411000</v>
      </c>
      <c r="C71" s="12"/>
      <c r="D71" s="12">
        <v>334000</v>
      </c>
      <c r="E71" s="12">
        <v>745000</v>
      </c>
      <c r="H71" s="5" t="s">
        <v>6941</v>
      </c>
      <c r="I71" s="12">
        <v>0</v>
      </c>
      <c r="K71" s="5" t="s">
        <v>6941</v>
      </c>
      <c r="L71" s="12">
        <v>0</v>
      </c>
    </row>
    <row r="72" spans="1:12" x14ac:dyDescent="0.35">
      <c r="A72" s="5" t="s">
        <v>51</v>
      </c>
      <c r="B72" s="12">
        <v>503900</v>
      </c>
      <c r="C72" s="12">
        <v>395000</v>
      </c>
      <c r="D72" s="12">
        <v>710000</v>
      </c>
      <c r="E72" s="12">
        <v>1608900</v>
      </c>
      <c r="H72" s="5" t="s">
        <v>2597</v>
      </c>
      <c r="I72" s="12">
        <v>42200000</v>
      </c>
      <c r="K72" s="5" t="s">
        <v>2597</v>
      </c>
      <c r="L72" s="12">
        <v>42200000</v>
      </c>
    </row>
    <row r="73" spans="1:12" x14ac:dyDescent="0.35">
      <c r="A73" s="5" t="s">
        <v>4883</v>
      </c>
      <c r="B73" s="12">
        <v>241000</v>
      </c>
      <c r="C73" s="12">
        <v>1200000</v>
      </c>
      <c r="D73" s="12"/>
      <c r="E73" s="12">
        <v>1441000</v>
      </c>
      <c r="H73" s="5" t="s">
        <v>194</v>
      </c>
      <c r="I73" s="12">
        <v>33423562</v>
      </c>
      <c r="K73" s="5" t="s">
        <v>194</v>
      </c>
      <c r="L73" s="12">
        <v>33423562</v>
      </c>
    </row>
    <row r="74" spans="1:12" x14ac:dyDescent="0.35">
      <c r="A74" s="5" t="s">
        <v>776</v>
      </c>
      <c r="B74" s="12">
        <v>7400</v>
      </c>
      <c r="C74" s="12">
        <v>11600</v>
      </c>
      <c r="D74" s="12"/>
      <c r="E74" s="12">
        <v>19000</v>
      </c>
      <c r="H74" s="5" t="s">
        <v>5990</v>
      </c>
      <c r="I74" s="12">
        <v>10000000</v>
      </c>
      <c r="K74" s="5" t="s">
        <v>5990</v>
      </c>
      <c r="L74" s="12">
        <v>10000000</v>
      </c>
    </row>
    <row r="75" spans="1:12" x14ac:dyDescent="0.35">
      <c r="A75" s="5" t="s">
        <v>12242</v>
      </c>
      <c r="B75" s="12">
        <v>20273900</v>
      </c>
      <c r="C75" s="12">
        <v>17972900</v>
      </c>
      <c r="D75" s="12">
        <v>20860400</v>
      </c>
      <c r="E75" s="12">
        <v>59107200</v>
      </c>
      <c r="H75" s="5" t="s">
        <v>3810</v>
      </c>
      <c r="I75" s="12">
        <v>1300000</v>
      </c>
      <c r="K75" s="5" t="s">
        <v>3810</v>
      </c>
      <c r="L75" s="12">
        <v>1300000</v>
      </c>
    </row>
    <row r="76" spans="1:12" x14ac:dyDescent="0.35">
      <c r="H76" s="5" t="s">
        <v>8732</v>
      </c>
      <c r="I76" s="12">
        <v>0</v>
      </c>
      <c r="K76" s="5" t="s">
        <v>8732</v>
      </c>
      <c r="L76" s="12">
        <v>0</v>
      </c>
    </row>
    <row r="77" spans="1:12" x14ac:dyDescent="0.35">
      <c r="H77" s="5" t="s">
        <v>13788</v>
      </c>
      <c r="I77" s="12">
        <v>3401376</v>
      </c>
      <c r="K77" s="5" t="s">
        <v>13788</v>
      </c>
      <c r="L77" s="12">
        <v>3401376</v>
      </c>
    </row>
    <row r="78" spans="1:12" x14ac:dyDescent="0.35">
      <c r="A78" s="14" t="s">
        <v>12266</v>
      </c>
      <c r="B78" s="14"/>
      <c r="C78" s="14"/>
      <c r="D78" s="14"/>
      <c r="E78" s="14"/>
      <c r="H78" s="5" t="s">
        <v>451</v>
      </c>
      <c r="I78" s="12">
        <v>137827000</v>
      </c>
      <c r="K78" s="5" t="s">
        <v>451</v>
      </c>
      <c r="L78" s="12">
        <v>137827000</v>
      </c>
    </row>
    <row r="79" spans="1:12" x14ac:dyDescent="0.35">
      <c r="A79" s="4" t="s">
        <v>12256</v>
      </c>
      <c r="B79" s="4" t="s">
        <v>12244</v>
      </c>
      <c r="H79" s="5" t="s">
        <v>5816</v>
      </c>
      <c r="I79" s="12">
        <v>49100000</v>
      </c>
      <c r="K79" s="5" t="s">
        <v>5816</v>
      </c>
      <c r="L79" s="12">
        <v>49100000</v>
      </c>
    </row>
    <row r="80" spans="1:12" x14ac:dyDescent="0.35">
      <c r="A80" s="4" t="s">
        <v>12241</v>
      </c>
      <c r="B80">
        <v>1999</v>
      </c>
      <c r="C80">
        <v>2000</v>
      </c>
      <c r="D80">
        <v>2001</v>
      </c>
      <c r="E80" t="s">
        <v>12242</v>
      </c>
      <c r="H80" s="5" t="s">
        <v>8932</v>
      </c>
      <c r="I80" s="12">
        <v>5000000</v>
      </c>
      <c r="K80" s="5" t="s">
        <v>8932</v>
      </c>
      <c r="L80" s="12">
        <v>5000000</v>
      </c>
    </row>
    <row r="81" spans="1:12" x14ac:dyDescent="0.35">
      <c r="A81" s="5" t="s">
        <v>33</v>
      </c>
      <c r="B81" s="15">
        <v>2778</v>
      </c>
      <c r="C81" s="15">
        <v>4016</v>
      </c>
      <c r="D81" s="11">
        <v>3871</v>
      </c>
      <c r="E81" s="11">
        <v>10665</v>
      </c>
      <c r="H81" s="5" t="s">
        <v>490</v>
      </c>
      <c r="I81" s="12">
        <v>5100000</v>
      </c>
      <c r="K81" s="5" t="s">
        <v>490</v>
      </c>
      <c r="L81" s="12">
        <v>5100000</v>
      </c>
    </row>
    <row r="82" spans="1:12" x14ac:dyDescent="0.35">
      <c r="A82" s="5" t="s">
        <v>24</v>
      </c>
      <c r="B82" s="15">
        <v>834</v>
      </c>
      <c r="C82" s="11">
        <v>1064</v>
      </c>
      <c r="D82" s="11">
        <v>450</v>
      </c>
      <c r="E82" s="11">
        <v>2348</v>
      </c>
      <c r="H82" s="5" t="s">
        <v>2535</v>
      </c>
      <c r="I82" s="12">
        <v>0</v>
      </c>
      <c r="K82" s="5" t="s">
        <v>2535</v>
      </c>
      <c r="L82" s="12">
        <v>0</v>
      </c>
    </row>
    <row r="83" spans="1:12" x14ac:dyDescent="0.35">
      <c r="A83" s="5" t="s">
        <v>389</v>
      </c>
      <c r="B83" s="15">
        <v>710</v>
      </c>
      <c r="C83" s="11">
        <v>859</v>
      </c>
      <c r="D83" s="11">
        <v>1079</v>
      </c>
      <c r="E83" s="11">
        <v>2648</v>
      </c>
      <c r="H83" s="5" t="s">
        <v>13791</v>
      </c>
      <c r="I83" s="12">
        <v>2000000</v>
      </c>
      <c r="K83" s="5" t="s">
        <v>13791</v>
      </c>
      <c r="L83" s="12">
        <v>2000000</v>
      </c>
    </row>
    <row r="84" spans="1:12" x14ac:dyDescent="0.35">
      <c r="A84" s="5" t="s">
        <v>62</v>
      </c>
      <c r="B84" s="15">
        <v>1316</v>
      </c>
      <c r="C84" s="11">
        <v>1035</v>
      </c>
      <c r="D84" s="11">
        <v>888</v>
      </c>
      <c r="E84" s="11">
        <v>3239</v>
      </c>
      <c r="H84" s="5" t="s">
        <v>10292</v>
      </c>
      <c r="I84" s="12">
        <v>0</v>
      </c>
      <c r="K84" s="5" t="s">
        <v>10292</v>
      </c>
      <c r="L84" s="12">
        <v>0</v>
      </c>
    </row>
    <row r="85" spans="1:12" x14ac:dyDescent="0.35">
      <c r="A85" s="5" t="s">
        <v>40</v>
      </c>
      <c r="B85" s="15">
        <v>7415</v>
      </c>
      <c r="C85" s="11">
        <v>6735</v>
      </c>
      <c r="D85" s="11">
        <v>4683</v>
      </c>
      <c r="E85" s="11">
        <v>18833</v>
      </c>
      <c r="H85" s="5" t="s">
        <v>5866</v>
      </c>
      <c r="I85" s="12">
        <v>150000</v>
      </c>
      <c r="K85" s="5" t="s">
        <v>5866</v>
      </c>
      <c r="L85" s="12">
        <v>150000</v>
      </c>
    </row>
    <row r="86" spans="1:12" x14ac:dyDescent="0.35">
      <c r="A86" s="5" t="s">
        <v>103</v>
      </c>
      <c r="B86" s="15">
        <v>1951</v>
      </c>
      <c r="C86" s="11">
        <v>2151</v>
      </c>
      <c r="D86" s="11">
        <v>1165</v>
      </c>
      <c r="E86" s="11">
        <v>5267</v>
      </c>
      <c r="H86" s="5" t="s">
        <v>3155</v>
      </c>
      <c r="I86" s="12">
        <v>11000000</v>
      </c>
      <c r="K86" s="5" t="s">
        <v>3155</v>
      </c>
      <c r="L86" s="12">
        <v>11000000</v>
      </c>
    </row>
    <row r="87" spans="1:12" x14ac:dyDescent="0.35">
      <c r="A87" s="5" t="s">
        <v>16</v>
      </c>
      <c r="B87" s="15">
        <v>5736</v>
      </c>
      <c r="C87" s="11">
        <v>4968</v>
      </c>
      <c r="D87" s="11">
        <v>4401</v>
      </c>
      <c r="E87" s="11">
        <v>15105</v>
      </c>
      <c r="H87" s="5" t="s">
        <v>1939</v>
      </c>
      <c r="I87" s="12">
        <v>0</v>
      </c>
      <c r="K87" s="5" t="s">
        <v>1939</v>
      </c>
      <c r="L87" s="12">
        <v>0</v>
      </c>
    </row>
    <row r="88" spans="1:12" x14ac:dyDescent="0.35">
      <c r="A88" s="5" t="s">
        <v>150</v>
      </c>
      <c r="B88" s="15">
        <v>218</v>
      </c>
      <c r="C88" s="11"/>
      <c r="D88" s="11">
        <v>227</v>
      </c>
      <c r="E88" s="11">
        <v>445</v>
      </c>
      <c r="H88" s="5" t="s">
        <v>305</v>
      </c>
      <c r="I88" s="12">
        <v>52500000</v>
      </c>
      <c r="K88" s="5" t="s">
        <v>305</v>
      </c>
      <c r="L88" s="12">
        <v>52500000</v>
      </c>
    </row>
    <row r="89" spans="1:12" x14ac:dyDescent="0.35">
      <c r="A89" s="5" t="s">
        <v>51</v>
      </c>
      <c r="B89" s="15">
        <v>575</v>
      </c>
      <c r="C89" s="11">
        <v>401</v>
      </c>
      <c r="D89" s="11">
        <v>628</v>
      </c>
      <c r="E89" s="11">
        <v>1604</v>
      </c>
      <c r="H89" s="5" t="s">
        <v>2107</v>
      </c>
      <c r="I89" s="12">
        <v>105500000</v>
      </c>
      <c r="K89" s="5" t="s">
        <v>2107</v>
      </c>
      <c r="L89" s="12">
        <v>105500000</v>
      </c>
    </row>
    <row r="90" spans="1:12" x14ac:dyDescent="0.35">
      <c r="A90" s="5" t="s">
        <v>4883</v>
      </c>
      <c r="B90" s="15">
        <v>233</v>
      </c>
      <c r="C90" s="11">
        <v>113</v>
      </c>
      <c r="D90" s="11"/>
      <c r="E90" s="11">
        <v>346</v>
      </c>
      <c r="H90" s="5" t="s">
        <v>1193</v>
      </c>
      <c r="I90" s="12">
        <v>8000000</v>
      </c>
      <c r="K90" s="5" t="s">
        <v>1193</v>
      </c>
      <c r="L90" s="12">
        <v>8000000</v>
      </c>
    </row>
    <row r="91" spans="1:12" x14ac:dyDescent="0.35">
      <c r="A91" s="5" t="s">
        <v>776</v>
      </c>
      <c r="B91" s="15">
        <v>112</v>
      </c>
      <c r="C91" s="11">
        <v>228</v>
      </c>
      <c r="D91" s="11"/>
      <c r="E91" s="11">
        <v>340</v>
      </c>
      <c r="H91" s="5" t="s">
        <v>1419</v>
      </c>
      <c r="I91" s="12">
        <v>300000</v>
      </c>
      <c r="K91" s="5" t="s">
        <v>1419</v>
      </c>
      <c r="L91" s="12">
        <v>300000</v>
      </c>
    </row>
    <row r="92" spans="1:12" x14ac:dyDescent="0.35">
      <c r="A92" s="5" t="s">
        <v>12242</v>
      </c>
      <c r="B92" s="15">
        <v>21878</v>
      </c>
      <c r="C92" s="11">
        <v>21570</v>
      </c>
      <c r="D92" s="11">
        <v>17392</v>
      </c>
      <c r="E92" s="11">
        <v>60840</v>
      </c>
      <c r="H92" s="5" t="s">
        <v>1876</v>
      </c>
      <c r="I92" s="12">
        <v>5000000</v>
      </c>
      <c r="K92" s="5" t="s">
        <v>1876</v>
      </c>
      <c r="L92" s="12">
        <v>5000000</v>
      </c>
    </row>
    <row r="93" spans="1:12" x14ac:dyDescent="0.35">
      <c r="H93" s="5" t="s">
        <v>1916</v>
      </c>
      <c r="I93" s="12">
        <v>0</v>
      </c>
      <c r="K93" s="5" t="s">
        <v>1916</v>
      </c>
      <c r="L93" s="12">
        <v>0</v>
      </c>
    </row>
    <row r="94" spans="1:12" x14ac:dyDescent="0.35">
      <c r="H94" s="5" t="s">
        <v>13790</v>
      </c>
      <c r="I94" s="12">
        <v>0</v>
      </c>
      <c r="K94" s="5" t="s">
        <v>13790</v>
      </c>
      <c r="L94" s="12">
        <v>0</v>
      </c>
    </row>
    <row r="95" spans="1:12" x14ac:dyDescent="0.35">
      <c r="H95" s="5" t="s">
        <v>7597</v>
      </c>
      <c r="I95" s="12">
        <v>3000000</v>
      </c>
      <c r="K95" s="5" t="s">
        <v>7597</v>
      </c>
      <c r="L95" s="12">
        <v>3000000</v>
      </c>
    </row>
    <row r="96" spans="1:12" x14ac:dyDescent="0.35">
      <c r="H96" s="5" t="s">
        <v>8398</v>
      </c>
      <c r="I96" s="12">
        <v>1500000</v>
      </c>
      <c r="K96" s="5" t="s">
        <v>8398</v>
      </c>
      <c r="L96" s="12">
        <v>1500000</v>
      </c>
    </row>
    <row r="97" spans="8:12" x14ac:dyDescent="0.35">
      <c r="H97" s="5" t="s">
        <v>13789</v>
      </c>
      <c r="I97" s="12">
        <v>24000000</v>
      </c>
      <c r="K97" s="5" t="s">
        <v>13789</v>
      </c>
      <c r="L97" s="12">
        <v>24000000</v>
      </c>
    </row>
    <row r="98" spans="8:12" x14ac:dyDescent="0.35">
      <c r="H98" s="5" t="s">
        <v>90</v>
      </c>
      <c r="I98" s="12">
        <v>3520000</v>
      </c>
      <c r="K98" s="5" t="s">
        <v>90</v>
      </c>
      <c r="L98" s="12">
        <v>3520000</v>
      </c>
    </row>
    <row r="99" spans="8:12" x14ac:dyDescent="0.35">
      <c r="H99" s="5" t="s">
        <v>919</v>
      </c>
      <c r="I99" s="12">
        <v>12425000</v>
      </c>
      <c r="K99" s="5" t="s">
        <v>919</v>
      </c>
      <c r="L99" s="12">
        <v>12425000</v>
      </c>
    </row>
    <row r="100" spans="8:12" x14ac:dyDescent="0.35">
      <c r="H100" s="5" t="s">
        <v>368</v>
      </c>
      <c r="I100" s="12">
        <v>900000</v>
      </c>
      <c r="K100" s="5" t="s">
        <v>368</v>
      </c>
      <c r="L100" s="12">
        <v>900000</v>
      </c>
    </row>
    <row r="101" spans="8:12" x14ac:dyDescent="0.35">
      <c r="H101" s="5" t="s">
        <v>1110</v>
      </c>
      <c r="I101" s="12">
        <v>8100000</v>
      </c>
      <c r="K101" s="5" t="s">
        <v>1110</v>
      </c>
      <c r="L101" s="12">
        <v>8100000</v>
      </c>
    </row>
    <row r="102" spans="8:12" x14ac:dyDescent="0.35">
      <c r="H102" s="5" t="s">
        <v>1092</v>
      </c>
      <c r="I102" s="12">
        <v>9250000</v>
      </c>
      <c r="K102" s="5" t="s">
        <v>1092</v>
      </c>
      <c r="L102" s="12">
        <v>9250000</v>
      </c>
    </row>
    <row r="103" spans="8:12" x14ac:dyDescent="0.35">
      <c r="H103" s="5" t="s">
        <v>3005</v>
      </c>
      <c r="I103" s="12">
        <v>0</v>
      </c>
      <c r="K103" s="5" t="s">
        <v>3005</v>
      </c>
      <c r="L103" s="12">
        <v>0</v>
      </c>
    </row>
    <row r="104" spans="8:12" x14ac:dyDescent="0.35">
      <c r="H104" s="5" t="s">
        <v>21</v>
      </c>
      <c r="I104" s="12">
        <v>152614000</v>
      </c>
      <c r="K104" s="5" t="s">
        <v>21</v>
      </c>
      <c r="L104" s="12">
        <v>152614000</v>
      </c>
    </row>
    <row r="105" spans="8:12" x14ac:dyDescent="0.35">
      <c r="H105" s="5" t="s">
        <v>29</v>
      </c>
      <c r="I105" s="12">
        <v>60956896549</v>
      </c>
      <c r="K105" s="5" t="s">
        <v>29</v>
      </c>
      <c r="L105" s="12">
        <v>60956896549</v>
      </c>
    </row>
    <row r="106" spans="8:12" x14ac:dyDescent="0.35">
      <c r="H106" s="5" t="s">
        <v>13787</v>
      </c>
      <c r="I106" s="12">
        <v>0</v>
      </c>
      <c r="K106" s="5" t="s">
        <v>13787</v>
      </c>
      <c r="L106" s="12">
        <v>0</v>
      </c>
    </row>
    <row r="107" spans="8:12" x14ac:dyDescent="0.35">
      <c r="H107" s="5" t="s">
        <v>136</v>
      </c>
      <c r="I107" s="12">
        <v>100000</v>
      </c>
      <c r="K107" s="5" t="s">
        <v>136</v>
      </c>
      <c r="L107" s="12">
        <v>100000</v>
      </c>
    </row>
    <row r="108" spans="8:12" x14ac:dyDescent="0.35">
      <c r="H108" s="5" t="s">
        <v>2860</v>
      </c>
      <c r="I108" s="12">
        <v>0</v>
      </c>
      <c r="K108" s="5" t="s">
        <v>2860</v>
      </c>
      <c r="L108" s="12">
        <v>0</v>
      </c>
    </row>
    <row r="109" spans="8:12" x14ac:dyDescent="0.35">
      <c r="H109" s="5" t="s">
        <v>12242</v>
      </c>
      <c r="I109" s="12">
        <v>61709612487</v>
      </c>
      <c r="K109" s="32"/>
      <c r="L109" s="33"/>
    </row>
  </sheetData>
  <mergeCells count="10">
    <mergeCell ref="H67:I67"/>
    <mergeCell ref="A27:E27"/>
    <mergeCell ref="A44:E44"/>
    <mergeCell ref="A61:E61"/>
    <mergeCell ref="A78:E78"/>
    <mergeCell ref="H12:L12"/>
    <mergeCell ref="H30:L30"/>
    <mergeCell ref="H49:J49"/>
    <mergeCell ref="I2:L2"/>
    <mergeCell ref="A10:E10"/>
  </mergeCells>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33D96-749F-410A-9308-4AA1237D6E82}">
  <dimension ref="T1:T10"/>
  <sheetViews>
    <sheetView topLeftCell="A5" zoomScale="19" workbookViewId="0">
      <selection activeCell="AS60" sqref="AS60"/>
    </sheetView>
  </sheetViews>
  <sheetFormatPr defaultRowHeight="14.5" x14ac:dyDescent="0.35"/>
  <cols>
    <col min="20" max="20" width="164.36328125" customWidth="1"/>
  </cols>
  <sheetData>
    <row r="1" spans="20:20" s="6" customFormat="1" x14ac:dyDescent="0.35"/>
    <row r="2" spans="20:20" s="6" customFormat="1" x14ac:dyDescent="0.35"/>
    <row r="3" spans="20:20" s="6" customFormat="1" x14ac:dyDescent="0.35"/>
    <row r="4" spans="20:20" s="6" customFormat="1" x14ac:dyDescent="0.35"/>
    <row r="5" spans="20:20" s="6" customFormat="1" ht="101" x14ac:dyDescent="2.9">
      <c r="T5" s="7" t="s">
        <v>12246</v>
      </c>
    </row>
    <row r="6" spans="20:20" s="6" customFormat="1" x14ac:dyDescent="0.35"/>
    <row r="7" spans="20:20" s="6" customFormat="1" x14ac:dyDescent="0.35"/>
    <row r="8" spans="20:20" s="6" customFormat="1" x14ac:dyDescent="0.35"/>
    <row r="9" spans="20:20" s="6" customFormat="1" x14ac:dyDescent="0.35"/>
    <row r="10" spans="20:20" s="6" customForma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E2EF4-D5C2-4BD2-978B-B2FCBED21DA2}">
  <dimension ref="A1"/>
  <sheetViews>
    <sheetView showGridLines="0" tabSelected="1" zoomScale="42" zoomScaleNormal="52" workbookViewId="0">
      <selection activeCell="AJ10" sqref="AJ10"/>
    </sheetView>
  </sheetViews>
  <sheetFormatPr defaultRowHeight="14.5" x14ac:dyDescent="0.35"/>
  <cols>
    <col min="1" max="16384" width="8.7265625" style="3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10</vt:i4>
      </vt:variant>
    </vt:vector>
  </HeadingPairs>
  <TitlesOfParts>
    <vt:vector size="14" baseType="lpstr">
      <vt:lpstr>movies_updated</vt:lpstr>
      <vt:lpstr>Calculations_tables</vt:lpstr>
      <vt:lpstr>Dashboard</vt:lpstr>
      <vt:lpstr>Dashboard_2</vt:lpstr>
      <vt:lpstr>Budget</vt:lpstr>
      <vt:lpstr>Gross</vt:lpstr>
      <vt:lpstr>Runtime</vt:lpstr>
      <vt:lpstr>Score</vt:lpstr>
      <vt:lpstr>Votes</vt:lpstr>
      <vt:lpstr>YOYB</vt:lpstr>
      <vt:lpstr>YOYG</vt:lpstr>
      <vt:lpstr>YOYR</vt:lpstr>
      <vt:lpstr>YOYS</vt:lpstr>
      <vt:lpstr>YOYV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Fortune Samuel</dc:creator>
  <cp:lastModifiedBy>Fortune Samuel</cp:lastModifiedBy>
  <dcterms:created xsi:type="dcterms:W3CDTF">2025-08-05T00:38:51Z</dcterms:created>
  <dcterms:modified xsi:type="dcterms:W3CDTF">2025-09-03T22:49:01Z</dcterms:modified>
</cp:coreProperties>
</file>